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drawings/drawing6.xml" ContentType="application/vnd.openxmlformats-officedocument.drawingml.chartshapes+xml"/>
  <Override PartName="/xl/charts/chart6.xml" ContentType="application/vnd.openxmlformats-officedocument.drawingml.chart+xml"/>
  <Override PartName="/xl/drawings/drawing7.xml" ContentType="application/vnd.openxmlformats-officedocument.drawingml.chartshapes+xml"/>
  <Override PartName="/xl/charts/chart7.xml" ContentType="application/vnd.openxmlformats-officedocument.drawingml.chart+xml"/>
  <Override PartName="/xl/drawings/drawing8.xml" ContentType="application/vnd.openxmlformats-officedocument.drawingml.chartshapes+xml"/>
  <Override PartName="/xl/charts/chart8.xml" ContentType="application/vnd.openxmlformats-officedocument.drawingml.chart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사용자\아크임팩트자산운용 Dropbox\상장주식\ARK_2025\(Monthly) 인바운드 데이터\"/>
    </mc:Choice>
  </mc:AlternateContent>
  <bookViews>
    <workbookView xWindow="0" yWindow="0" windowWidth="28800" windowHeight="12165"/>
  </bookViews>
  <sheets>
    <sheet name="Monthly" sheetId="1" r:id="rId1"/>
    <sheet name="Quarterly" sheetId="9" r:id="rId2"/>
    <sheet name="Property" sheetId="15" r:id="rId3"/>
    <sheet name="Segment" sheetId="7" r:id="rId4"/>
    <sheet name="Walkerhill" sheetId="16" r:id="rId5"/>
    <sheet name="City" sheetId="11" r:id="rId6"/>
    <sheet name="Jeju" sheetId="13" r:id="rId7"/>
    <sheet name="Busan" sheetId="12" r:id="rId8"/>
    <sheet name="Dart" sheetId="14" r:id="rId9"/>
    <sheet name="Market Share" sheetId="10" r:id="rId10"/>
  </sheets>
  <externalReferences>
    <externalReference r:id="rId11"/>
  </externalReferences>
  <definedNames>
    <definedName name="Annual_">[1]Annual!$B$25:$X$660</definedName>
    <definedName name="ECON_">[1]Econ!$D$62:$AX$133</definedName>
    <definedName name="FA_">[1]ForecastA!$B$27:$X$998</definedName>
    <definedName name="FQ_">[1]ForecastQ!$B$27:$AM$415</definedName>
    <definedName name="HA_">[1]SummarizeA!$B$15:$AR$731</definedName>
    <definedName name="HA__">[1]SummarizeA!$B$732:$AR$826</definedName>
    <definedName name="HQ_">[1]SummarizeQ!$B$15:$CN$731</definedName>
    <definedName name="Lan" localSheetId="0">[1]Setting!#REF!</definedName>
    <definedName name="Lan" localSheetId="1">[1]Setting!#REF!</definedName>
    <definedName name="Lan">[1]Setting!#REF!</definedName>
    <definedName name="Lang">[1]Setting!$AC$9</definedName>
    <definedName name="Parent_">[1]Setting!$AC$22</definedName>
    <definedName name="_xlnm.Print_Area" localSheetId="0">Monthly!$D$2:$GE$203</definedName>
    <definedName name="_xlnm.Print_Area" localSheetId="1">Quarterly!$A$1:$BM$306</definedName>
    <definedName name="_xlnm.Print_Titles" localSheetId="0">Monthly!$2:$7</definedName>
    <definedName name="Quarter_">[1]Quarter!$B$25:$AG$699</definedName>
    <definedName name="rawA_">[1]DetailA!$B$2:$AM$2499</definedName>
    <definedName name="rawA__">[1]DetailA!$B$2500:$AM$2700</definedName>
    <definedName name="RawQQ_">[1]DetailQQ!$B$2:$DC$2499</definedName>
    <definedName name="RawQQ__">[1]DetailQQ!$B$2500:$DC$2700</definedName>
    <definedName name="RawQR_">[1]DetailQQ!$B$2:$DC$2499</definedName>
    <definedName name="REC_">[1]Setting!$AH$9</definedName>
    <definedName name="U_">[1]Setting!$AD$15</definedName>
    <definedName name="U_R">[1]Report1!$S$5</definedName>
    <definedName name="U_RR">[1]Report2!$W$22</definedName>
    <definedName name="U_RRR">[1]Report3!$N$22</definedName>
    <definedName name="Unit_">[1]Setting!$AB$16</definedName>
    <definedName name="Unit_R">[1]Report1!$Q$6</definedName>
    <definedName name="Unit_RR">[1]Report2!$U$23</definedName>
    <definedName name="Unit_RR_US">[1]Report2_USD!$U$23</definedName>
    <definedName name="Unit_RRR">[1]Report3!$L$23</definedName>
    <definedName name="Update_">[1]Setting!$AK$34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E6" i="1" l="1"/>
  <c r="GE30" i="1"/>
  <c r="GE192" i="1" s="1"/>
  <c r="GE69" i="1"/>
  <c r="GE9" i="1" s="1"/>
  <c r="GE70" i="1"/>
  <c r="GE71" i="1"/>
  <c r="GE11" i="1" s="1"/>
  <c r="GE72" i="1"/>
  <c r="GE85" i="1" s="1"/>
  <c r="GE73" i="1"/>
  <c r="GE15" i="1" s="1"/>
  <c r="GE16" i="1" s="1"/>
  <c r="GE74" i="1"/>
  <c r="GE17" i="1" s="1"/>
  <c r="GE75" i="1"/>
  <c r="GE19" i="1" s="1"/>
  <c r="GE76" i="1"/>
  <c r="GE20" i="1" s="1"/>
  <c r="GE21" i="1" s="1"/>
  <c r="GE77" i="1"/>
  <c r="GE78" i="1"/>
  <c r="GE22" i="1" s="1"/>
  <c r="GE80" i="1"/>
  <c r="GE81" i="1"/>
  <c r="GE83" i="1"/>
  <c r="GE193" i="1" s="1"/>
  <c r="GE86" i="1"/>
  <c r="GE87" i="1"/>
  <c r="GE88" i="1"/>
  <c r="GE89" i="1"/>
  <c r="GE43" i="1" s="1"/>
  <c r="GE44" i="1" s="1"/>
  <c r="GE90" i="1"/>
  <c r="GE47" i="1" s="1"/>
  <c r="GE48" i="1" s="1"/>
  <c r="GE92" i="1"/>
  <c r="GE93" i="1"/>
  <c r="GE94" i="1"/>
  <c r="GE181" i="1" s="1"/>
  <c r="GE95" i="1"/>
  <c r="GE108" i="1" s="1"/>
  <c r="GE96" i="1"/>
  <c r="GE97" i="1"/>
  <c r="GE183" i="1" s="1"/>
  <c r="GE98" i="1"/>
  <c r="GE99" i="1"/>
  <c r="GE100" i="1"/>
  <c r="GE101" i="1"/>
  <c r="GE102" i="1"/>
  <c r="GE103" i="1"/>
  <c r="GE107" i="1" s="1"/>
  <c r="GE104" i="1"/>
  <c r="GE26" i="1" s="1"/>
  <c r="GE27" i="1" s="1"/>
  <c r="GE106" i="1"/>
  <c r="GE194" i="1" s="1"/>
  <c r="GE109" i="1"/>
  <c r="GE110" i="1" s="1"/>
  <c r="GE111" i="1"/>
  <c r="GE112" i="1"/>
  <c r="GE113" i="1"/>
  <c r="GE114" i="1"/>
  <c r="GE116" i="1" s="1"/>
  <c r="GE115" i="1"/>
  <c r="GE117" i="1"/>
  <c r="GE119" i="1"/>
  <c r="GE120" i="1" s="1"/>
  <c r="GE121" i="1"/>
  <c r="GE118" i="1" s="1"/>
  <c r="GE122" i="1"/>
  <c r="GE123" i="1"/>
  <c r="GE124" i="1"/>
  <c r="GE125" i="1"/>
  <c r="GE126" i="1"/>
  <c r="GE127" i="1"/>
  <c r="GE128" i="1"/>
  <c r="GE130" i="1"/>
  <c r="GE134" i="1" s="1"/>
  <c r="GE131" i="1"/>
  <c r="GE133" i="1"/>
  <c r="GE136" i="1"/>
  <c r="GE137" i="1" s="1"/>
  <c r="GE138" i="1"/>
  <c r="GE139" i="1"/>
  <c r="GE140" i="1"/>
  <c r="GE142" i="1"/>
  <c r="GE143" i="1"/>
  <c r="GE144" i="1"/>
  <c r="GE145" i="1"/>
  <c r="GE146" i="1"/>
  <c r="GE147" i="1"/>
  <c r="GE148" i="1"/>
  <c r="GE149" i="1"/>
  <c r="GE150" i="1"/>
  <c r="GE151" i="1"/>
  <c r="GE152" i="1"/>
  <c r="GE153" i="1"/>
  <c r="GE157" i="1" s="1"/>
  <c r="GE154" i="1"/>
  <c r="GE156" i="1"/>
  <c r="GE159" i="1"/>
  <c r="GE160" i="1"/>
  <c r="GE161" i="1"/>
  <c r="GE65" i="1" s="1"/>
  <c r="GE162" i="1"/>
  <c r="GE66" i="1" s="1"/>
  <c r="GE163" i="1"/>
  <c r="GE166" i="1"/>
  <c r="GE168" i="1"/>
  <c r="GE170" i="1"/>
  <c r="GE187" i="1"/>
  <c r="GE188" i="1"/>
  <c r="GE33" i="1" l="1"/>
  <c r="GE34" i="1" s="1"/>
  <c r="GE190" i="1"/>
  <c r="GE189" i="1"/>
  <c r="GE53" i="1"/>
  <c r="GE105" i="1"/>
  <c r="GE132" i="1"/>
  <c r="GE52" i="1"/>
  <c r="GE67" i="1"/>
  <c r="GE182" i="1"/>
  <c r="GE37" i="1"/>
  <c r="GE38" i="1" s="1"/>
  <c r="GE50" i="1"/>
  <c r="GE51" i="1" s="1"/>
  <c r="GE68" i="1"/>
  <c r="GE179" i="1"/>
  <c r="GE59" i="1"/>
  <c r="GE58" i="1"/>
  <c r="GE61" i="1" s="1"/>
  <c r="GE60" i="1" s="1"/>
  <c r="GE155" i="1"/>
  <c r="GE54" i="1"/>
  <c r="GE180" i="1"/>
  <c r="GE198" i="1" s="1"/>
  <c r="GE63" i="1"/>
  <c r="GE64" i="1" s="1"/>
  <c r="GE141" i="1"/>
  <c r="GE178" i="1"/>
  <c r="GE202" i="1" s="1"/>
  <c r="GE79" i="1"/>
  <c r="GE23" i="1"/>
  <c r="GE10" i="1"/>
  <c r="GE12" i="1"/>
  <c r="GE175" i="1"/>
  <c r="GE201" i="1" s="1"/>
  <c r="GE18" i="1"/>
  <c r="GE177" i="1"/>
  <c r="GE197" i="1" s="1"/>
  <c r="GE203" i="1"/>
  <c r="GE199" i="1"/>
  <c r="GE82" i="1"/>
  <c r="GE56" i="1"/>
  <c r="GE57" i="1" s="1"/>
  <c r="GE129" i="1"/>
  <c r="GE55" i="1"/>
  <c r="GE24" i="1"/>
  <c r="GE13" i="1"/>
  <c r="GE84" i="1"/>
  <c r="GE35" i="1" l="1"/>
  <c r="GE36" i="1" s="1"/>
  <c r="GE186" i="1"/>
  <c r="GE185" i="1"/>
  <c r="GE39" i="1"/>
  <c r="GE40" i="1" s="1"/>
  <c r="GE41" i="1"/>
  <c r="GE42" i="1" s="1"/>
  <c r="GE14" i="1"/>
  <c r="GE45" i="1"/>
  <c r="GE46" i="1" s="1"/>
  <c r="GE176" i="1"/>
  <c r="GE25" i="1"/>
  <c r="GE31" i="1"/>
  <c r="GE28" i="1"/>
  <c r="GE29" i="1" s="1"/>
  <c r="Y178" i="12" l="1"/>
  <c r="Y179" i="12"/>
  <c r="Y180" i="12"/>
  <c r="Y181" i="12"/>
  <c r="Y182" i="12"/>
  <c r="Y183" i="12"/>
  <c r="Y184" i="12"/>
  <c r="Y185" i="12"/>
  <c r="Y185" i="13"/>
  <c r="Y178" i="13"/>
  <c r="Y179" i="13"/>
  <c r="Y180" i="13"/>
  <c r="Y181" i="13"/>
  <c r="Y182" i="13"/>
  <c r="Y183" i="13"/>
  <c r="Y184" i="13"/>
  <c r="Y178" i="11"/>
  <c r="Y179" i="11"/>
  <c r="Y180" i="11"/>
  <c r="Y181" i="11"/>
  <c r="Y182" i="11"/>
  <c r="Y183" i="11"/>
  <c r="Y184" i="11"/>
  <c r="Y185" i="11"/>
  <c r="B185" i="15"/>
  <c r="GD6" i="1" l="1"/>
  <c r="GD71" i="1"/>
  <c r="GD72" i="1"/>
  <c r="GD78" i="1"/>
  <c r="GD166" i="1"/>
  <c r="GD168" i="1"/>
  <c r="GD170" i="1"/>
  <c r="B184" i="15"/>
  <c r="BM228" i="9"/>
  <c r="BM227" i="9"/>
  <c r="BM226" i="9"/>
  <c r="BM225" i="9"/>
  <c r="BM191" i="9"/>
  <c r="BM187" i="9"/>
  <c r="BM183" i="9"/>
  <c r="BM179" i="9"/>
  <c r="BM175" i="9"/>
  <c r="BM81" i="9"/>
  <c r="GC6" i="1"/>
  <c r="GC71" i="1"/>
  <c r="GC72" i="1"/>
  <c r="GC78" i="1"/>
  <c r="GC166" i="1"/>
  <c r="GC168" i="1"/>
  <c r="GC170" i="1"/>
  <c r="GB166" i="1"/>
  <c r="GB168" i="1"/>
  <c r="GB170" i="1"/>
  <c r="FY166" i="1"/>
  <c r="FT166" i="1"/>
  <c r="FU166" i="1"/>
  <c r="FV166" i="1"/>
  <c r="FW166" i="1"/>
  <c r="FX166" i="1"/>
  <c r="FZ166" i="1"/>
  <c r="GA166" i="1"/>
  <c r="FT168" i="1"/>
  <c r="FU168" i="1"/>
  <c r="FV168" i="1"/>
  <c r="FW168" i="1"/>
  <c r="FX168" i="1"/>
  <c r="FY168" i="1"/>
  <c r="FZ168" i="1"/>
  <c r="GA168" i="1"/>
  <c r="FT170" i="1"/>
  <c r="FU170" i="1"/>
  <c r="FV170" i="1"/>
  <c r="FW170" i="1"/>
  <c r="FX170" i="1"/>
  <c r="FY170" i="1"/>
  <c r="FZ170" i="1"/>
  <c r="GA170" i="1"/>
  <c r="GB6" i="1"/>
  <c r="GB71" i="1"/>
  <c r="GB72" i="1"/>
  <c r="GB78" i="1"/>
  <c r="GA6" i="1" l="1"/>
  <c r="GA71" i="1"/>
  <c r="GA72" i="1"/>
  <c r="GA78" i="1"/>
  <c r="BH5" i="9" l="1"/>
  <c r="BI5" i="9" s="1"/>
  <c r="BJ5" i="9" s="1"/>
  <c r="BK5" i="9" l="1"/>
  <c r="BK81" i="9" s="1"/>
  <c r="BJ81" i="9"/>
  <c r="BL5" i="9"/>
  <c r="BL81" i="9" s="1"/>
  <c r="GI7" i="1"/>
  <c r="FZ6" i="1"/>
  <c r="FY6" i="1"/>
  <c r="FX6" i="1"/>
  <c r="FW6" i="1"/>
  <c r="FV6" i="1"/>
  <c r="FU6" i="1"/>
  <c r="FT6" i="1"/>
  <c r="FS6" i="1"/>
  <c r="FR6" i="1"/>
  <c r="FQ6" i="1"/>
  <c r="FP6" i="1"/>
  <c r="BM5" i="9" l="1"/>
  <c r="FZ71" i="1"/>
  <c r="FZ72" i="1"/>
  <c r="FZ78" i="1"/>
  <c r="BL225" i="9"/>
  <c r="BL226" i="9"/>
  <c r="BL227" i="9"/>
  <c r="BL228" i="9"/>
  <c r="FY71" i="1" l="1"/>
  <c r="FY72" i="1"/>
  <c r="FY78" i="1"/>
  <c r="FX71" i="1" l="1"/>
  <c r="FX72" i="1"/>
  <c r="FX78" i="1"/>
  <c r="Y176" i="12" l="1"/>
  <c r="Y175" i="12"/>
  <c r="Y174" i="12"/>
  <c r="Y173" i="12"/>
  <c r="Y172" i="12"/>
  <c r="Y171" i="12"/>
  <c r="Y170" i="12"/>
  <c r="Y169" i="12"/>
  <c r="Y168" i="12"/>
  <c r="Y167" i="12"/>
  <c r="Y177" i="12"/>
  <c r="Y177" i="13"/>
  <c r="Y176" i="13"/>
  <c r="Y175" i="13"/>
  <c r="Y174" i="13"/>
  <c r="Y173" i="13"/>
  <c r="Y172" i="13"/>
  <c r="Y171" i="13"/>
  <c r="Y170" i="13"/>
  <c r="Y169" i="13"/>
  <c r="Y168" i="13"/>
  <c r="Y167" i="13"/>
  <c r="Y166" i="13"/>
  <c r="Y165" i="13"/>
  <c r="Y164" i="13"/>
  <c r="Y177" i="11"/>
  <c r="Y176" i="11"/>
  <c r="Y175" i="11"/>
  <c r="Y174" i="11"/>
  <c r="Y173" i="11"/>
  <c r="Y172" i="11"/>
  <c r="Y171" i="11"/>
  <c r="Y170" i="11"/>
  <c r="Y169" i="11"/>
  <c r="Y168" i="11"/>
  <c r="Y167" i="11"/>
  <c r="Y166" i="11"/>
  <c r="Y165" i="11"/>
  <c r="Y164" i="11"/>
  <c r="Y163" i="11"/>
  <c r="Y162" i="11"/>
  <c r="Y161" i="11"/>
  <c r="Y160" i="11"/>
  <c r="Y171" i="16"/>
  <c r="Y170" i="16"/>
  <c r="Y169" i="16"/>
  <c r="Y168" i="16"/>
  <c r="Y167" i="16"/>
  <c r="Y166" i="16"/>
  <c r="Y165" i="16"/>
  <c r="Y164" i="16"/>
  <c r="Y163" i="16"/>
  <c r="Y162" i="16"/>
  <c r="Y161" i="16"/>
  <c r="Y160" i="16"/>
  <c r="Y175" i="16"/>
  <c r="Y174" i="16"/>
  <c r="Y173" i="16"/>
  <c r="Y172" i="16"/>
  <c r="Y177" i="16"/>
  <c r="Y176" i="16"/>
  <c r="BK225" i="9" l="1"/>
  <c r="BK226" i="9"/>
  <c r="BK227" i="9"/>
  <c r="BK228" i="9"/>
  <c r="FW71" i="1"/>
  <c r="FW72" i="1"/>
  <c r="FW78" i="1"/>
  <c r="GV7" i="1" l="1"/>
  <c r="GV6" i="1" s="1"/>
  <c r="FV71" i="1" l="1"/>
  <c r="FV72" i="1"/>
  <c r="FV78" i="1"/>
  <c r="FU71" i="1" l="1"/>
  <c r="FU72" i="1"/>
  <c r="FU78" i="1"/>
  <c r="BJ225" i="9" l="1"/>
  <c r="BJ226" i="9"/>
  <c r="BJ227" i="9"/>
  <c r="BJ228" i="9"/>
  <c r="FT71" i="1" l="1"/>
  <c r="FT72" i="1"/>
  <c r="BI81" i="9" l="1"/>
  <c r="BI225" i="9"/>
  <c r="BI226" i="9"/>
  <c r="BI227" i="9"/>
  <c r="BI228" i="9"/>
  <c r="C99" i="15" l="1"/>
  <c r="C98" i="15"/>
  <c r="C97" i="15"/>
  <c r="C96" i="15"/>
  <c r="C95" i="15"/>
  <c r="C94" i="15"/>
  <c r="C93" i="15"/>
  <c r="C92" i="15"/>
  <c r="C91" i="15"/>
  <c r="C90" i="15"/>
  <c r="C89" i="15"/>
  <c r="C88" i="15"/>
  <c r="R63" i="7"/>
  <c r="Q63" i="7"/>
  <c r="P63" i="7"/>
  <c r="N63" i="7"/>
  <c r="M63" i="7"/>
  <c r="I63" i="7"/>
  <c r="H63" i="7"/>
  <c r="G63" i="7"/>
  <c r="F63" i="7"/>
  <c r="R62" i="7"/>
  <c r="Q62" i="7"/>
  <c r="P62" i="7"/>
  <c r="N62" i="7"/>
  <c r="M62" i="7"/>
  <c r="I62" i="7"/>
  <c r="H62" i="7"/>
  <c r="G62" i="7"/>
  <c r="F62" i="7"/>
  <c r="R61" i="7"/>
  <c r="Q61" i="7"/>
  <c r="P61" i="7"/>
  <c r="N61" i="7"/>
  <c r="M61" i="7"/>
  <c r="I61" i="7"/>
  <c r="H61" i="7"/>
  <c r="G61" i="7"/>
  <c r="F61" i="7"/>
  <c r="R60" i="7"/>
  <c r="Q60" i="7"/>
  <c r="P60" i="7"/>
  <c r="N60" i="7"/>
  <c r="M60" i="7"/>
  <c r="I60" i="7"/>
  <c r="H60" i="7"/>
  <c r="G60" i="7"/>
  <c r="F60" i="7"/>
  <c r="R59" i="7"/>
  <c r="Q59" i="7"/>
  <c r="P59" i="7"/>
  <c r="N59" i="7"/>
  <c r="M59" i="7"/>
  <c r="I59" i="7"/>
  <c r="H59" i="7"/>
  <c r="G59" i="7"/>
  <c r="F59" i="7"/>
  <c r="R58" i="7"/>
  <c r="Q58" i="7"/>
  <c r="P58" i="7"/>
  <c r="N58" i="7"/>
  <c r="M58" i="7"/>
  <c r="I58" i="7"/>
  <c r="H58" i="7"/>
  <c r="G58" i="7"/>
  <c r="F58" i="7"/>
  <c r="R57" i="7"/>
  <c r="Q57" i="7"/>
  <c r="P57" i="7"/>
  <c r="N57" i="7"/>
  <c r="M57" i="7"/>
  <c r="I57" i="7"/>
  <c r="H57" i="7"/>
  <c r="G57" i="7"/>
  <c r="F57" i="7"/>
  <c r="R56" i="7"/>
  <c r="Q56" i="7"/>
  <c r="P56" i="7"/>
  <c r="N56" i="7"/>
  <c r="M56" i="7"/>
  <c r="I56" i="7"/>
  <c r="H56" i="7"/>
  <c r="G56" i="7"/>
  <c r="F56" i="7"/>
  <c r="R55" i="7"/>
  <c r="Q55" i="7"/>
  <c r="P55" i="7"/>
  <c r="N55" i="7"/>
  <c r="M55" i="7"/>
  <c r="I55" i="7"/>
  <c r="H55" i="7"/>
  <c r="G55" i="7"/>
  <c r="F55" i="7"/>
  <c r="R54" i="7"/>
  <c r="Q54" i="7"/>
  <c r="P54" i="7"/>
  <c r="N54" i="7"/>
  <c r="M54" i="7"/>
  <c r="I54" i="7"/>
  <c r="H54" i="7"/>
  <c r="G54" i="7"/>
  <c r="F54" i="7"/>
  <c r="R53" i="7"/>
  <c r="Q53" i="7"/>
  <c r="P53" i="7"/>
  <c r="N53" i="7"/>
  <c r="M53" i="7"/>
  <c r="I53" i="7"/>
  <c r="H53" i="7"/>
  <c r="G53" i="7"/>
  <c r="F53" i="7"/>
  <c r="R52" i="7"/>
  <c r="Q52" i="7"/>
  <c r="P52" i="7"/>
  <c r="N52" i="7"/>
  <c r="M52" i="7"/>
  <c r="I52" i="7"/>
  <c r="H52" i="7"/>
  <c r="G52" i="7"/>
  <c r="F52" i="7"/>
  <c r="R51" i="7"/>
  <c r="Q51" i="7"/>
  <c r="P51" i="7"/>
  <c r="N51" i="7"/>
  <c r="M51" i="7"/>
  <c r="I51" i="7"/>
  <c r="H51" i="7"/>
  <c r="G51" i="7"/>
  <c r="F51" i="7"/>
  <c r="R50" i="7"/>
  <c r="Q50" i="7"/>
  <c r="P50" i="7"/>
  <c r="N50" i="7"/>
  <c r="M50" i="7"/>
  <c r="I50" i="7"/>
  <c r="H50" i="7"/>
  <c r="G50" i="7"/>
  <c r="F50" i="7"/>
  <c r="R49" i="7"/>
  <c r="Q49" i="7"/>
  <c r="P49" i="7"/>
  <c r="N49" i="7"/>
  <c r="M49" i="7"/>
  <c r="I49" i="7"/>
  <c r="H49" i="7"/>
  <c r="G49" i="7"/>
  <c r="F49" i="7"/>
  <c r="R48" i="7"/>
  <c r="Q48" i="7"/>
  <c r="P48" i="7"/>
  <c r="N48" i="7"/>
  <c r="M48" i="7"/>
  <c r="I48" i="7"/>
  <c r="H48" i="7"/>
  <c r="G48" i="7"/>
  <c r="F48" i="7"/>
  <c r="R47" i="7"/>
  <c r="Q47" i="7"/>
  <c r="P47" i="7"/>
  <c r="N47" i="7"/>
  <c r="M47" i="7"/>
  <c r="I47" i="7"/>
  <c r="H47" i="7"/>
  <c r="G47" i="7"/>
  <c r="F47" i="7"/>
  <c r="R46" i="7"/>
  <c r="Q46" i="7"/>
  <c r="P46" i="7"/>
  <c r="N46" i="7"/>
  <c r="M46" i="7"/>
  <c r="I46" i="7"/>
  <c r="H46" i="7"/>
  <c r="G46" i="7"/>
  <c r="F46" i="7"/>
  <c r="R45" i="7"/>
  <c r="Q45" i="7"/>
  <c r="P45" i="7"/>
  <c r="N45" i="7"/>
  <c r="M45" i="7"/>
  <c r="I45" i="7"/>
  <c r="H45" i="7"/>
  <c r="G45" i="7"/>
  <c r="F45" i="7"/>
  <c r="R44" i="7"/>
  <c r="Q44" i="7"/>
  <c r="P44" i="7"/>
  <c r="N44" i="7"/>
  <c r="M44" i="7"/>
  <c r="I44" i="7"/>
  <c r="H44" i="7"/>
  <c r="G44" i="7"/>
  <c r="F44" i="7"/>
  <c r="R43" i="7"/>
  <c r="Q43" i="7"/>
  <c r="P43" i="7"/>
  <c r="N43" i="7"/>
  <c r="M43" i="7"/>
  <c r="I43" i="7"/>
  <c r="H43" i="7"/>
  <c r="G43" i="7"/>
  <c r="F43" i="7"/>
  <c r="R42" i="7"/>
  <c r="Q42" i="7"/>
  <c r="P42" i="7"/>
  <c r="N42" i="7"/>
  <c r="M42" i="7"/>
  <c r="I42" i="7"/>
  <c r="H42" i="7"/>
  <c r="G42" i="7"/>
  <c r="F42" i="7"/>
  <c r="R41" i="7"/>
  <c r="Q41" i="7"/>
  <c r="P41" i="7"/>
  <c r="N41" i="7"/>
  <c r="M41" i="7"/>
  <c r="I41" i="7"/>
  <c r="H41" i="7"/>
  <c r="G41" i="7"/>
  <c r="F41" i="7"/>
  <c r="R40" i="7"/>
  <c r="Q40" i="7"/>
  <c r="P40" i="7"/>
  <c r="N40" i="7"/>
  <c r="M40" i="7"/>
  <c r="I40" i="7"/>
  <c r="H40" i="7"/>
  <c r="G40" i="7"/>
  <c r="F40" i="7"/>
  <c r="R39" i="7"/>
  <c r="Q39" i="7"/>
  <c r="P39" i="7"/>
  <c r="N39" i="7"/>
  <c r="M39" i="7"/>
  <c r="I39" i="7"/>
  <c r="H39" i="7"/>
  <c r="G39" i="7"/>
  <c r="F39" i="7"/>
  <c r="R38" i="7"/>
  <c r="Q38" i="7"/>
  <c r="P38" i="7"/>
  <c r="N38" i="7"/>
  <c r="M38" i="7"/>
  <c r="I38" i="7"/>
  <c r="H38" i="7"/>
  <c r="G38" i="7"/>
  <c r="F38" i="7"/>
  <c r="R37" i="7"/>
  <c r="Q37" i="7"/>
  <c r="P37" i="7"/>
  <c r="N37" i="7"/>
  <c r="M37" i="7"/>
  <c r="I37" i="7"/>
  <c r="H37" i="7"/>
  <c r="G37" i="7"/>
  <c r="F37" i="7"/>
  <c r="R36" i="7"/>
  <c r="Q36" i="7"/>
  <c r="P36" i="7"/>
  <c r="N36" i="7"/>
  <c r="M36" i="7"/>
  <c r="I36" i="7"/>
  <c r="H36" i="7"/>
  <c r="G36" i="7"/>
  <c r="F36" i="7"/>
  <c r="R35" i="7"/>
  <c r="Q35" i="7"/>
  <c r="P35" i="7"/>
  <c r="N35" i="7"/>
  <c r="M35" i="7"/>
  <c r="I35" i="7"/>
  <c r="H35" i="7"/>
  <c r="G35" i="7"/>
  <c r="F35" i="7"/>
  <c r="R34" i="7"/>
  <c r="Q34" i="7"/>
  <c r="P34" i="7"/>
  <c r="N34" i="7"/>
  <c r="M34" i="7"/>
  <c r="I34" i="7"/>
  <c r="H34" i="7"/>
  <c r="G34" i="7"/>
  <c r="F34" i="7"/>
  <c r="R33" i="7"/>
  <c r="Q33" i="7"/>
  <c r="P33" i="7"/>
  <c r="N33" i="7"/>
  <c r="M33" i="7"/>
  <c r="I33" i="7"/>
  <c r="H33" i="7"/>
  <c r="G33" i="7"/>
  <c r="F33" i="7"/>
  <c r="R32" i="7"/>
  <c r="Q32" i="7"/>
  <c r="P32" i="7"/>
  <c r="N32" i="7"/>
  <c r="M32" i="7"/>
  <c r="I32" i="7"/>
  <c r="H32" i="7"/>
  <c r="G32" i="7"/>
  <c r="F32" i="7"/>
  <c r="R31" i="7"/>
  <c r="Q31" i="7"/>
  <c r="P31" i="7"/>
  <c r="N31" i="7"/>
  <c r="M31" i="7"/>
  <c r="I31" i="7"/>
  <c r="H31" i="7"/>
  <c r="G31" i="7"/>
  <c r="F31" i="7"/>
  <c r="R30" i="7"/>
  <c r="Q30" i="7"/>
  <c r="P30" i="7"/>
  <c r="N30" i="7"/>
  <c r="M30" i="7"/>
  <c r="I30" i="7"/>
  <c r="H30" i="7"/>
  <c r="G30" i="7"/>
  <c r="F30" i="7"/>
  <c r="R29" i="7"/>
  <c r="Q29" i="7"/>
  <c r="P29" i="7"/>
  <c r="N29" i="7"/>
  <c r="M29" i="7"/>
  <c r="I29" i="7"/>
  <c r="H29" i="7"/>
  <c r="G29" i="7"/>
  <c r="F29" i="7"/>
  <c r="R28" i="7"/>
  <c r="Q28" i="7"/>
  <c r="P28" i="7"/>
  <c r="N28" i="7"/>
  <c r="M28" i="7"/>
  <c r="I28" i="7"/>
  <c r="H28" i="7"/>
  <c r="G28" i="7"/>
  <c r="F28" i="7"/>
  <c r="R27" i="7"/>
  <c r="Q27" i="7"/>
  <c r="P27" i="7"/>
  <c r="N27" i="7"/>
  <c r="M27" i="7"/>
  <c r="I27" i="7"/>
  <c r="H27" i="7"/>
  <c r="G27" i="7"/>
  <c r="F27" i="7"/>
  <c r="R26" i="7"/>
  <c r="Q26" i="7"/>
  <c r="P26" i="7"/>
  <c r="N26" i="7"/>
  <c r="M26" i="7"/>
  <c r="I26" i="7"/>
  <c r="H26" i="7"/>
  <c r="G26" i="7"/>
  <c r="F26" i="7"/>
  <c r="R25" i="7"/>
  <c r="Q25" i="7"/>
  <c r="P25" i="7"/>
  <c r="N25" i="7"/>
  <c r="M25" i="7"/>
  <c r="I25" i="7"/>
  <c r="H25" i="7"/>
  <c r="G25" i="7"/>
  <c r="F25" i="7"/>
  <c r="R24" i="7"/>
  <c r="Q24" i="7"/>
  <c r="P24" i="7"/>
  <c r="N24" i="7"/>
  <c r="M24" i="7"/>
  <c r="I24" i="7"/>
  <c r="H24" i="7"/>
  <c r="G24" i="7"/>
  <c r="F24" i="7"/>
  <c r="R23" i="7"/>
  <c r="Q23" i="7"/>
  <c r="P23" i="7"/>
  <c r="N23" i="7"/>
  <c r="M23" i="7"/>
  <c r="I23" i="7"/>
  <c r="H23" i="7"/>
  <c r="G23" i="7"/>
  <c r="F23" i="7"/>
  <c r="R22" i="7"/>
  <c r="Q22" i="7"/>
  <c r="P22" i="7"/>
  <c r="N22" i="7"/>
  <c r="M22" i="7"/>
  <c r="I22" i="7"/>
  <c r="H22" i="7"/>
  <c r="G22" i="7"/>
  <c r="F22" i="7"/>
  <c r="R21" i="7"/>
  <c r="Q21" i="7"/>
  <c r="P21" i="7"/>
  <c r="N21" i="7"/>
  <c r="M21" i="7"/>
  <c r="I21" i="7"/>
  <c r="H21" i="7"/>
  <c r="G21" i="7"/>
  <c r="F21" i="7"/>
  <c r="R20" i="7"/>
  <c r="Q20" i="7"/>
  <c r="P20" i="7"/>
  <c r="N20" i="7"/>
  <c r="M20" i="7"/>
  <c r="I20" i="7"/>
  <c r="H20" i="7"/>
  <c r="G20" i="7"/>
  <c r="F20" i="7"/>
  <c r="R19" i="7"/>
  <c r="Q19" i="7"/>
  <c r="P19" i="7"/>
  <c r="N19" i="7"/>
  <c r="M19" i="7"/>
  <c r="I19" i="7"/>
  <c r="H19" i="7"/>
  <c r="G19" i="7"/>
  <c r="F19" i="7"/>
  <c r="R18" i="7"/>
  <c r="Q18" i="7"/>
  <c r="P18" i="7"/>
  <c r="N18" i="7"/>
  <c r="M18" i="7"/>
  <c r="I18" i="7"/>
  <c r="H18" i="7"/>
  <c r="G18" i="7"/>
  <c r="F18" i="7"/>
  <c r="R17" i="7"/>
  <c r="Q17" i="7"/>
  <c r="P17" i="7"/>
  <c r="N17" i="7"/>
  <c r="M17" i="7"/>
  <c r="I17" i="7"/>
  <c r="H17" i="7"/>
  <c r="G17" i="7"/>
  <c r="F17" i="7"/>
  <c r="R16" i="7"/>
  <c r="Q16" i="7"/>
  <c r="P16" i="7"/>
  <c r="N16" i="7"/>
  <c r="M16" i="7"/>
  <c r="I16" i="7"/>
  <c r="H16" i="7"/>
  <c r="G16" i="7"/>
  <c r="F16" i="7"/>
  <c r="W15" i="7"/>
  <c r="V15" i="7"/>
  <c r="U15" i="7"/>
  <c r="T15" i="7"/>
  <c r="R15" i="7"/>
  <c r="Q15" i="7"/>
  <c r="P15" i="7"/>
  <c r="N15" i="7"/>
  <c r="M15" i="7"/>
  <c r="I15" i="7"/>
  <c r="H15" i="7"/>
  <c r="G15" i="7"/>
  <c r="F15" i="7"/>
  <c r="W14" i="7"/>
  <c r="V14" i="7"/>
  <c r="U14" i="7"/>
  <c r="T14" i="7"/>
  <c r="R14" i="7"/>
  <c r="Q14" i="7"/>
  <c r="P14" i="7"/>
  <c r="N14" i="7"/>
  <c r="M14" i="7"/>
  <c r="I14" i="7"/>
  <c r="H14" i="7"/>
  <c r="G14" i="7"/>
  <c r="F14" i="7"/>
  <c r="W13" i="7"/>
  <c r="V13" i="7"/>
  <c r="U13" i="7"/>
  <c r="T13" i="7"/>
  <c r="R13" i="7"/>
  <c r="Q13" i="7"/>
  <c r="P13" i="7"/>
  <c r="N13" i="7"/>
  <c r="M13" i="7"/>
  <c r="I13" i="7"/>
  <c r="H13" i="7"/>
  <c r="G13" i="7"/>
  <c r="F13" i="7"/>
  <c r="W12" i="7"/>
  <c r="V12" i="7"/>
  <c r="U12" i="7"/>
  <c r="T12" i="7"/>
  <c r="R12" i="7"/>
  <c r="Q12" i="7"/>
  <c r="P12" i="7"/>
  <c r="N12" i="7"/>
  <c r="M12" i="7"/>
  <c r="I12" i="7"/>
  <c r="H12" i="7"/>
  <c r="G12" i="7"/>
  <c r="F12" i="7"/>
  <c r="W11" i="7"/>
  <c r="V11" i="7"/>
  <c r="U11" i="7"/>
  <c r="T11" i="7"/>
  <c r="R11" i="7"/>
  <c r="Q11" i="7"/>
  <c r="P11" i="7"/>
  <c r="N11" i="7"/>
  <c r="M11" i="7"/>
  <c r="I11" i="7"/>
  <c r="H11" i="7"/>
  <c r="G11" i="7"/>
  <c r="F11" i="7"/>
  <c r="W10" i="7"/>
  <c r="V10" i="7"/>
  <c r="U10" i="7"/>
  <c r="T10" i="7"/>
  <c r="R10" i="7"/>
  <c r="Q10" i="7"/>
  <c r="P10" i="7"/>
  <c r="N10" i="7"/>
  <c r="M10" i="7"/>
  <c r="I10" i="7"/>
  <c r="H10" i="7"/>
  <c r="G10" i="7"/>
  <c r="F10" i="7"/>
  <c r="W9" i="7"/>
  <c r="V9" i="7"/>
  <c r="U9" i="7"/>
  <c r="T9" i="7"/>
  <c r="R9" i="7"/>
  <c r="Q9" i="7"/>
  <c r="P9" i="7"/>
  <c r="N9" i="7"/>
  <c r="M9" i="7"/>
  <c r="I9" i="7"/>
  <c r="H9" i="7"/>
  <c r="G9" i="7"/>
  <c r="F9" i="7"/>
  <c r="W8" i="7"/>
  <c r="V8" i="7"/>
  <c r="U8" i="7"/>
  <c r="T8" i="7"/>
  <c r="R8" i="7"/>
  <c r="Q8" i="7"/>
  <c r="P8" i="7"/>
  <c r="N8" i="7"/>
  <c r="M8" i="7"/>
  <c r="I8" i="7"/>
  <c r="H8" i="7"/>
  <c r="G8" i="7"/>
  <c r="F8" i="7"/>
  <c r="W7" i="7"/>
  <c r="V7" i="7"/>
  <c r="U7" i="7"/>
  <c r="T7" i="7"/>
  <c r="R7" i="7"/>
  <c r="Q7" i="7"/>
  <c r="P7" i="7"/>
  <c r="N7" i="7"/>
  <c r="M7" i="7"/>
  <c r="I7" i="7"/>
  <c r="H7" i="7"/>
  <c r="G7" i="7"/>
  <c r="F7" i="7"/>
  <c r="W6" i="7"/>
  <c r="V6" i="7"/>
  <c r="U6" i="7"/>
  <c r="T6" i="7"/>
  <c r="R6" i="7"/>
  <c r="Q6" i="7"/>
  <c r="P6" i="7"/>
  <c r="N6" i="7"/>
  <c r="M6" i="7"/>
  <c r="I6" i="7"/>
  <c r="H6" i="7"/>
  <c r="G6" i="7"/>
  <c r="F6" i="7"/>
  <c r="W5" i="7"/>
  <c r="V5" i="7"/>
  <c r="U5" i="7"/>
  <c r="T5" i="7"/>
  <c r="R5" i="7"/>
  <c r="Q5" i="7"/>
  <c r="P5" i="7"/>
  <c r="N5" i="7"/>
  <c r="M5" i="7"/>
  <c r="I5" i="7"/>
  <c r="H5" i="7"/>
  <c r="G5" i="7"/>
  <c r="F5" i="7"/>
  <c r="W4" i="7"/>
  <c r="V4" i="7"/>
  <c r="U4" i="7"/>
  <c r="T4" i="7"/>
  <c r="R4" i="7"/>
  <c r="Q4" i="7"/>
  <c r="P4" i="7"/>
  <c r="N4" i="7"/>
  <c r="M4" i="7"/>
  <c r="I4" i="7"/>
  <c r="H4" i="7"/>
  <c r="G4" i="7"/>
  <c r="F4" i="7"/>
  <c r="D99" i="7"/>
  <c r="C99" i="7"/>
  <c r="D98" i="7"/>
  <c r="C98" i="7"/>
  <c r="D97" i="7"/>
  <c r="C97" i="7"/>
  <c r="D96" i="7"/>
  <c r="C96" i="7"/>
  <c r="D95" i="7"/>
  <c r="C95" i="7"/>
  <c r="D94" i="7"/>
  <c r="C94" i="7"/>
  <c r="D93" i="7"/>
  <c r="C93" i="7"/>
  <c r="D92" i="7"/>
  <c r="C92" i="7"/>
  <c r="D91" i="7"/>
  <c r="C91" i="7"/>
  <c r="D90" i="7"/>
  <c r="C90" i="7"/>
  <c r="D89" i="7"/>
  <c r="C89" i="7"/>
  <c r="D88" i="7"/>
  <c r="C88" i="7"/>
  <c r="R99" i="7"/>
  <c r="Q99" i="7"/>
  <c r="P99" i="7"/>
  <c r="N99" i="7"/>
  <c r="M99" i="7"/>
  <c r="I99" i="7"/>
  <c r="H99" i="7"/>
  <c r="G99" i="7"/>
  <c r="F99" i="7"/>
  <c r="R98" i="7"/>
  <c r="Q98" i="7"/>
  <c r="P98" i="7"/>
  <c r="N98" i="7"/>
  <c r="M98" i="7"/>
  <c r="I98" i="7"/>
  <c r="H98" i="7"/>
  <c r="G98" i="7"/>
  <c r="F98" i="7"/>
  <c r="R97" i="7"/>
  <c r="Q97" i="7"/>
  <c r="P97" i="7"/>
  <c r="N97" i="7"/>
  <c r="M97" i="7"/>
  <c r="I97" i="7"/>
  <c r="H97" i="7"/>
  <c r="G97" i="7"/>
  <c r="F97" i="7"/>
  <c r="R96" i="7"/>
  <c r="Q96" i="7"/>
  <c r="P96" i="7"/>
  <c r="N96" i="7"/>
  <c r="M96" i="7"/>
  <c r="I96" i="7"/>
  <c r="H96" i="7"/>
  <c r="G96" i="7"/>
  <c r="F96" i="7"/>
  <c r="R95" i="7"/>
  <c r="Q95" i="7"/>
  <c r="P95" i="7"/>
  <c r="N95" i="7"/>
  <c r="M95" i="7"/>
  <c r="I95" i="7"/>
  <c r="H95" i="7"/>
  <c r="G95" i="7"/>
  <c r="F95" i="7"/>
  <c r="R94" i="7"/>
  <c r="Q94" i="7"/>
  <c r="P94" i="7"/>
  <c r="N94" i="7"/>
  <c r="M94" i="7"/>
  <c r="I94" i="7"/>
  <c r="H94" i="7"/>
  <c r="G94" i="7"/>
  <c r="F94" i="7"/>
  <c r="R93" i="7"/>
  <c r="Q93" i="7"/>
  <c r="P93" i="7"/>
  <c r="N93" i="7"/>
  <c r="M93" i="7"/>
  <c r="I93" i="7"/>
  <c r="H93" i="7"/>
  <c r="G93" i="7"/>
  <c r="F93" i="7"/>
  <c r="R92" i="7"/>
  <c r="Q92" i="7"/>
  <c r="P92" i="7"/>
  <c r="N92" i="7"/>
  <c r="M92" i="7"/>
  <c r="I92" i="7"/>
  <c r="H92" i="7"/>
  <c r="G92" i="7"/>
  <c r="F92" i="7"/>
  <c r="R91" i="7"/>
  <c r="Q91" i="7"/>
  <c r="P91" i="7"/>
  <c r="N91" i="7"/>
  <c r="M91" i="7"/>
  <c r="I91" i="7"/>
  <c r="H91" i="7"/>
  <c r="G91" i="7"/>
  <c r="F91" i="7"/>
  <c r="R90" i="7"/>
  <c r="Q90" i="7"/>
  <c r="P90" i="7"/>
  <c r="N90" i="7"/>
  <c r="M90" i="7"/>
  <c r="I90" i="7"/>
  <c r="H90" i="7"/>
  <c r="G90" i="7"/>
  <c r="F90" i="7"/>
  <c r="R89" i="7"/>
  <c r="Q89" i="7"/>
  <c r="P89" i="7"/>
  <c r="N89" i="7"/>
  <c r="M89" i="7"/>
  <c r="I89" i="7"/>
  <c r="H89" i="7"/>
  <c r="G89" i="7"/>
  <c r="F89" i="7"/>
  <c r="R88" i="7"/>
  <c r="Q88" i="7"/>
  <c r="P88" i="7"/>
  <c r="N88" i="7"/>
  <c r="M88" i="7"/>
  <c r="I88" i="7"/>
  <c r="H88" i="7"/>
  <c r="G88" i="7"/>
  <c r="F88" i="7"/>
  <c r="R87" i="7"/>
  <c r="Q87" i="7"/>
  <c r="P87" i="7"/>
  <c r="N87" i="7"/>
  <c r="M87" i="7"/>
  <c r="I87" i="7"/>
  <c r="H87" i="7"/>
  <c r="G87" i="7"/>
  <c r="F87" i="7"/>
  <c r="R86" i="7"/>
  <c r="Q86" i="7"/>
  <c r="P86" i="7"/>
  <c r="N86" i="7"/>
  <c r="M86" i="7"/>
  <c r="I86" i="7"/>
  <c r="H86" i="7"/>
  <c r="G86" i="7"/>
  <c r="F86" i="7"/>
  <c r="R85" i="7"/>
  <c r="Q85" i="7"/>
  <c r="P85" i="7"/>
  <c r="N85" i="7"/>
  <c r="M85" i="7"/>
  <c r="I85" i="7"/>
  <c r="H85" i="7"/>
  <c r="G85" i="7"/>
  <c r="F85" i="7"/>
  <c r="R84" i="7"/>
  <c r="Q84" i="7"/>
  <c r="P84" i="7"/>
  <c r="N84" i="7"/>
  <c r="M84" i="7"/>
  <c r="I84" i="7"/>
  <c r="H84" i="7"/>
  <c r="G84" i="7"/>
  <c r="F84" i="7"/>
  <c r="R83" i="7"/>
  <c r="Q83" i="7"/>
  <c r="P83" i="7"/>
  <c r="N83" i="7"/>
  <c r="M83" i="7"/>
  <c r="I83" i="7"/>
  <c r="H83" i="7"/>
  <c r="G83" i="7"/>
  <c r="F83" i="7"/>
  <c r="R82" i="7"/>
  <c r="Q82" i="7"/>
  <c r="P82" i="7"/>
  <c r="N82" i="7"/>
  <c r="M82" i="7"/>
  <c r="I82" i="7"/>
  <c r="H82" i="7"/>
  <c r="G82" i="7"/>
  <c r="F82" i="7"/>
  <c r="R81" i="7"/>
  <c r="Q81" i="7"/>
  <c r="P81" i="7"/>
  <c r="N81" i="7"/>
  <c r="M81" i="7"/>
  <c r="I81" i="7"/>
  <c r="H81" i="7"/>
  <c r="G81" i="7"/>
  <c r="F81" i="7"/>
  <c r="R80" i="7"/>
  <c r="Q80" i="7"/>
  <c r="P80" i="7"/>
  <c r="N80" i="7"/>
  <c r="M80" i="7"/>
  <c r="I80" i="7"/>
  <c r="H80" i="7"/>
  <c r="G80" i="7"/>
  <c r="F80" i="7"/>
  <c r="R79" i="7"/>
  <c r="Q79" i="7"/>
  <c r="P79" i="7"/>
  <c r="N79" i="7"/>
  <c r="M79" i="7"/>
  <c r="I79" i="7"/>
  <c r="H79" i="7"/>
  <c r="G79" i="7"/>
  <c r="F79" i="7"/>
  <c r="R78" i="7"/>
  <c r="Q78" i="7"/>
  <c r="P78" i="7"/>
  <c r="N78" i="7"/>
  <c r="M78" i="7"/>
  <c r="I78" i="7"/>
  <c r="H78" i="7"/>
  <c r="G78" i="7"/>
  <c r="F78" i="7"/>
  <c r="R77" i="7"/>
  <c r="Q77" i="7"/>
  <c r="P77" i="7"/>
  <c r="N77" i="7"/>
  <c r="M77" i="7"/>
  <c r="I77" i="7"/>
  <c r="H77" i="7"/>
  <c r="G77" i="7"/>
  <c r="F77" i="7"/>
  <c r="R76" i="7"/>
  <c r="Q76" i="7"/>
  <c r="P76" i="7"/>
  <c r="N76" i="7"/>
  <c r="M76" i="7"/>
  <c r="I76" i="7"/>
  <c r="H76" i="7"/>
  <c r="G76" i="7"/>
  <c r="F76" i="7"/>
  <c r="R75" i="7"/>
  <c r="Q75" i="7"/>
  <c r="P75" i="7"/>
  <c r="N75" i="7"/>
  <c r="M75" i="7"/>
  <c r="I75" i="7"/>
  <c r="H75" i="7"/>
  <c r="G75" i="7"/>
  <c r="F75" i="7"/>
  <c r="R74" i="7"/>
  <c r="Q74" i="7"/>
  <c r="P74" i="7"/>
  <c r="N74" i="7"/>
  <c r="M74" i="7"/>
  <c r="I74" i="7"/>
  <c r="H74" i="7"/>
  <c r="G74" i="7"/>
  <c r="F74" i="7"/>
  <c r="R73" i="7"/>
  <c r="Q73" i="7"/>
  <c r="P73" i="7"/>
  <c r="N73" i="7"/>
  <c r="M73" i="7"/>
  <c r="I73" i="7"/>
  <c r="H73" i="7"/>
  <c r="G73" i="7"/>
  <c r="F73" i="7"/>
  <c r="R72" i="7"/>
  <c r="Q72" i="7"/>
  <c r="P72" i="7"/>
  <c r="N72" i="7"/>
  <c r="M72" i="7"/>
  <c r="I72" i="7"/>
  <c r="H72" i="7"/>
  <c r="G72" i="7"/>
  <c r="F72" i="7"/>
  <c r="R71" i="7"/>
  <c r="Q71" i="7"/>
  <c r="P71" i="7"/>
  <c r="N71" i="7"/>
  <c r="M71" i="7"/>
  <c r="I71" i="7"/>
  <c r="H71" i="7"/>
  <c r="G71" i="7"/>
  <c r="F71" i="7"/>
  <c r="R70" i="7"/>
  <c r="Q70" i="7"/>
  <c r="P70" i="7"/>
  <c r="N70" i="7"/>
  <c r="M70" i="7"/>
  <c r="I70" i="7"/>
  <c r="H70" i="7"/>
  <c r="G70" i="7"/>
  <c r="F70" i="7"/>
  <c r="R69" i="7"/>
  <c r="Q69" i="7"/>
  <c r="P69" i="7"/>
  <c r="N69" i="7"/>
  <c r="M69" i="7"/>
  <c r="I69" i="7"/>
  <c r="H69" i="7"/>
  <c r="G69" i="7"/>
  <c r="F69" i="7"/>
  <c r="R68" i="7"/>
  <c r="Q68" i="7"/>
  <c r="P68" i="7"/>
  <c r="N68" i="7"/>
  <c r="M68" i="7"/>
  <c r="I68" i="7"/>
  <c r="H68" i="7"/>
  <c r="G68" i="7"/>
  <c r="F68" i="7"/>
  <c r="R67" i="7"/>
  <c r="Q67" i="7"/>
  <c r="P67" i="7"/>
  <c r="N67" i="7"/>
  <c r="M67" i="7"/>
  <c r="I67" i="7"/>
  <c r="H67" i="7"/>
  <c r="G67" i="7"/>
  <c r="F67" i="7"/>
  <c r="R66" i="7"/>
  <c r="Q66" i="7"/>
  <c r="P66" i="7"/>
  <c r="N66" i="7"/>
  <c r="M66" i="7"/>
  <c r="I66" i="7"/>
  <c r="H66" i="7"/>
  <c r="G66" i="7"/>
  <c r="F66" i="7"/>
  <c r="R65" i="7"/>
  <c r="Q65" i="7"/>
  <c r="P65" i="7"/>
  <c r="N65" i="7"/>
  <c r="M65" i="7"/>
  <c r="I65" i="7"/>
  <c r="H65" i="7"/>
  <c r="G65" i="7"/>
  <c r="F65" i="7"/>
  <c r="R64" i="7"/>
  <c r="Q64" i="7"/>
  <c r="P64" i="7"/>
  <c r="N64" i="7"/>
  <c r="M64" i="7"/>
  <c r="I64" i="7"/>
  <c r="H64" i="7"/>
  <c r="G64" i="7"/>
  <c r="F64" i="7"/>
  <c r="E88" i="7" l="1"/>
  <c r="E97" i="7"/>
  <c r="E92" i="7"/>
  <c r="E95" i="7"/>
  <c r="E91" i="7"/>
  <c r="E99" i="7"/>
  <c r="E93" i="7"/>
  <c r="E90" i="7"/>
  <c r="E98" i="7"/>
  <c r="E96" i="7"/>
  <c r="E94" i="7"/>
  <c r="E89" i="7"/>
  <c r="B137" i="11"/>
  <c r="B138" i="11" s="1"/>
  <c r="B139" i="11" s="1"/>
  <c r="B140" i="11" s="1"/>
  <c r="B141" i="11" s="1"/>
  <c r="B142" i="11" s="1"/>
  <c r="B143" i="11" s="1"/>
  <c r="B144" i="11" s="1"/>
  <c r="B145" i="11" s="1"/>
  <c r="B146" i="11" s="1"/>
  <c r="B147" i="11" s="1"/>
  <c r="B148" i="11" s="1"/>
  <c r="B149" i="11" s="1"/>
  <c r="B150" i="11" s="1"/>
  <c r="B151" i="11" s="1"/>
  <c r="B152" i="11" s="1"/>
  <c r="B153" i="11" s="1"/>
  <c r="B154" i="11" s="1"/>
  <c r="B155" i="11" s="1"/>
  <c r="B156" i="11" s="1"/>
  <c r="B157" i="11" s="1"/>
  <c r="B158" i="11" s="1"/>
  <c r="B159" i="11" s="1"/>
  <c r="B160" i="11" s="1"/>
  <c r="B161" i="11" s="1"/>
  <c r="B162" i="11" s="1"/>
  <c r="B163" i="11" s="1"/>
  <c r="B164" i="11" s="1"/>
  <c r="B165" i="11" s="1"/>
  <c r="B166" i="11" s="1"/>
  <c r="B167" i="11" s="1"/>
  <c r="B168" i="11" s="1"/>
  <c r="B169" i="11" s="1"/>
  <c r="B170" i="11" s="1"/>
  <c r="B171" i="11" s="1"/>
  <c r="B172" i="11" s="1"/>
  <c r="B173" i="11" s="1"/>
  <c r="B174" i="11" s="1"/>
  <c r="B175" i="11" s="1"/>
  <c r="B176" i="11" s="1"/>
  <c r="B177" i="11" s="1"/>
  <c r="B178" i="11" s="1"/>
  <c r="BH81" i="9" l="1"/>
  <c r="C68" i="9"/>
  <c r="C75" i="1"/>
  <c r="GD75" i="1" s="1"/>
  <c r="T258" i="16"/>
  <c r="S258" i="16"/>
  <c r="R258" i="16"/>
  <c r="Q258" i="16"/>
  <c r="P258" i="16"/>
  <c r="O258" i="16"/>
  <c r="N258" i="16"/>
  <c r="M258" i="16"/>
  <c r="K258" i="16"/>
  <c r="J258" i="16"/>
  <c r="I258" i="16"/>
  <c r="H258" i="16"/>
  <c r="G258" i="16"/>
  <c r="D258" i="16"/>
  <c r="C258" i="16"/>
  <c r="S257" i="16"/>
  <c r="R257" i="16"/>
  <c r="Q257" i="16"/>
  <c r="O257" i="16"/>
  <c r="M257" i="16"/>
  <c r="J257" i="16"/>
  <c r="I257" i="16"/>
  <c r="H257" i="16"/>
  <c r="G257" i="16"/>
  <c r="D257" i="16"/>
  <c r="C257" i="16"/>
  <c r="S256" i="16"/>
  <c r="R256" i="16"/>
  <c r="Q256" i="16"/>
  <c r="O256" i="16"/>
  <c r="N256" i="16"/>
  <c r="M256" i="16"/>
  <c r="J256" i="16"/>
  <c r="I256" i="16"/>
  <c r="H256" i="16"/>
  <c r="D256" i="16"/>
  <c r="C256" i="16"/>
  <c r="E256" i="16" s="1"/>
  <c r="S255" i="16"/>
  <c r="R255" i="16"/>
  <c r="Q255" i="16"/>
  <c r="O255" i="16"/>
  <c r="N255" i="16"/>
  <c r="M255" i="16"/>
  <c r="J255" i="16"/>
  <c r="I255" i="16"/>
  <c r="H255" i="16"/>
  <c r="G255" i="16"/>
  <c r="D255" i="16"/>
  <c r="C255" i="16"/>
  <c r="S254" i="16"/>
  <c r="R254" i="16"/>
  <c r="Q254" i="16"/>
  <c r="O254" i="16"/>
  <c r="N254" i="16"/>
  <c r="J254" i="16"/>
  <c r="I254" i="16"/>
  <c r="W254" i="16" s="1"/>
  <c r="H254" i="16"/>
  <c r="G254" i="16"/>
  <c r="U254" i="16" s="1"/>
  <c r="S253" i="16"/>
  <c r="R253" i="16"/>
  <c r="Q253" i="16"/>
  <c r="O253" i="16"/>
  <c r="N253" i="16"/>
  <c r="J253" i="16"/>
  <c r="I253" i="16"/>
  <c r="H253" i="16"/>
  <c r="G253" i="16"/>
  <c r="S252" i="16"/>
  <c r="R252" i="16"/>
  <c r="Q252" i="16"/>
  <c r="O252" i="16"/>
  <c r="N252" i="16"/>
  <c r="J252" i="16"/>
  <c r="I252" i="16"/>
  <c r="H252" i="16"/>
  <c r="G252" i="16"/>
  <c r="S251" i="16"/>
  <c r="R251" i="16"/>
  <c r="Q251" i="16"/>
  <c r="O251" i="16"/>
  <c r="N251" i="16"/>
  <c r="J251" i="16"/>
  <c r="I251" i="16"/>
  <c r="H251" i="16"/>
  <c r="G251" i="16"/>
  <c r="U251" i="16" s="1"/>
  <c r="S250" i="16"/>
  <c r="R250" i="16"/>
  <c r="Q250" i="16"/>
  <c r="O250" i="16"/>
  <c r="N250" i="16"/>
  <c r="J250" i="16"/>
  <c r="I250" i="16"/>
  <c r="H250" i="16"/>
  <c r="G250" i="16"/>
  <c r="S249" i="16"/>
  <c r="R249" i="16"/>
  <c r="Q249" i="16"/>
  <c r="O249" i="16"/>
  <c r="N249" i="16"/>
  <c r="J249" i="16"/>
  <c r="I249" i="16"/>
  <c r="W249" i="16" s="1"/>
  <c r="H249" i="16"/>
  <c r="V249" i="16" s="1"/>
  <c r="G249" i="16"/>
  <c r="S248" i="16"/>
  <c r="R248" i="16"/>
  <c r="Q248" i="16"/>
  <c r="O248" i="16"/>
  <c r="N248" i="16"/>
  <c r="J248" i="16"/>
  <c r="I248" i="16"/>
  <c r="H248" i="16"/>
  <c r="G248" i="16"/>
  <c r="S226" i="16"/>
  <c r="R226" i="16"/>
  <c r="Q226" i="16"/>
  <c r="O226" i="16"/>
  <c r="N226" i="16"/>
  <c r="M226" i="16"/>
  <c r="J226" i="16"/>
  <c r="I226" i="16"/>
  <c r="H226" i="16"/>
  <c r="G226" i="16"/>
  <c r="D226" i="16"/>
  <c r="C226" i="16"/>
  <c r="S225" i="16"/>
  <c r="R225" i="16"/>
  <c r="Q225" i="16"/>
  <c r="O225" i="16"/>
  <c r="N225" i="16"/>
  <c r="M225" i="16"/>
  <c r="J225" i="16"/>
  <c r="I225" i="16"/>
  <c r="W225" i="16" s="1"/>
  <c r="H225" i="16"/>
  <c r="G225" i="16"/>
  <c r="D225" i="16"/>
  <c r="C225" i="16"/>
  <c r="S224" i="16"/>
  <c r="R224" i="16"/>
  <c r="Q224" i="16"/>
  <c r="O224" i="16"/>
  <c r="N224" i="16"/>
  <c r="M224" i="16"/>
  <c r="J224" i="16"/>
  <c r="I224" i="16"/>
  <c r="H224" i="16"/>
  <c r="G224" i="16"/>
  <c r="D224" i="16"/>
  <c r="C224" i="16"/>
  <c r="S223" i="16"/>
  <c r="R223" i="16"/>
  <c r="Q223" i="16"/>
  <c r="O223" i="16"/>
  <c r="M223" i="16"/>
  <c r="J223" i="16"/>
  <c r="I223" i="16"/>
  <c r="H223" i="16"/>
  <c r="G223" i="16"/>
  <c r="D223" i="16"/>
  <c r="C223" i="16"/>
  <c r="S222" i="16"/>
  <c r="R222" i="16"/>
  <c r="Q222" i="16"/>
  <c r="O222" i="16"/>
  <c r="N222" i="16"/>
  <c r="M222" i="16"/>
  <c r="J222" i="16"/>
  <c r="I222" i="16"/>
  <c r="H222" i="16"/>
  <c r="G222" i="16"/>
  <c r="D222" i="16"/>
  <c r="C222" i="16"/>
  <c r="S221" i="16"/>
  <c r="R221" i="16"/>
  <c r="Q221" i="16"/>
  <c r="O221" i="16"/>
  <c r="N221" i="16"/>
  <c r="M221" i="16"/>
  <c r="J221" i="16"/>
  <c r="I221" i="16"/>
  <c r="H221" i="16"/>
  <c r="G221" i="16"/>
  <c r="D221" i="16"/>
  <c r="C221" i="16"/>
  <c r="S220" i="16"/>
  <c r="R220" i="16"/>
  <c r="Q220" i="16"/>
  <c r="O220" i="16"/>
  <c r="N220" i="16"/>
  <c r="M220" i="16"/>
  <c r="J220" i="16"/>
  <c r="I220" i="16"/>
  <c r="H220" i="16"/>
  <c r="G220" i="16"/>
  <c r="D220" i="16"/>
  <c r="C220" i="16"/>
  <c r="S219" i="16"/>
  <c r="R219" i="16"/>
  <c r="Q219" i="16"/>
  <c r="O219" i="16"/>
  <c r="N219" i="16"/>
  <c r="M219" i="16"/>
  <c r="J219" i="16"/>
  <c r="I219" i="16"/>
  <c r="H219" i="16"/>
  <c r="V219" i="16" s="1"/>
  <c r="D219" i="16"/>
  <c r="C219" i="16"/>
  <c r="E219" i="16" s="1"/>
  <c r="S218" i="16"/>
  <c r="R218" i="16"/>
  <c r="Q218" i="16"/>
  <c r="O218" i="16"/>
  <c r="N218" i="16"/>
  <c r="M218" i="16"/>
  <c r="J218" i="16"/>
  <c r="I218" i="16"/>
  <c r="H218" i="16"/>
  <c r="G218" i="16"/>
  <c r="D218" i="16"/>
  <c r="C218" i="16"/>
  <c r="S217" i="16"/>
  <c r="R217" i="16"/>
  <c r="Q217" i="16"/>
  <c r="O217" i="16"/>
  <c r="N217" i="16"/>
  <c r="M217" i="16"/>
  <c r="J217" i="16"/>
  <c r="I217" i="16"/>
  <c r="H217" i="16"/>
  <c r="G217" i="16"/>
  <c r="D217" i="16"/>
  <c r="C217" i="16"/>
  <c r="S216" i="16"/>
  <c r="R216" i="16"/>
  <c r="Q216" i="16"/>
  <c r="O216" i="16"/>
  <c r="N216" i="16"/>
  <c r="M216" i="16"/>
  <c r="J216" i="16"/>
  <c r="I216" i="16"/>
  <c r="H216" i="16"/>
  <c r="G216" i="16"/>
  <c r="D216" i="16"/>
  <c r="C216" i="16"/>
  <c r="S215" i="16"/>
  <c r="R215" i="16"/>
  <c r="Q215" i="16"/>
  <c r="O215" i="16"/>
  <c r="N215" i="16"/>
  <c r="M215" i="16"/>
  <c r="J215" i="16"/>
  <c r="I215" i="16"/>
  <c r="H215" i="16"/>
  <c r="G215" i="16"/>
  <c r="U215" i="16" s="1"/>
  <c r="D215" i="16"/>
  <c r="C215" i="16"/>
  <c r="S214" i="16"/>
  <c r="R214" i="16"/>
  <c r="Q214" i="16"/>
  <c r="O214" i="16"/>
  <c r="N214" i="16"/>
  <c r="J214" i="16"/>
  <c r="I214" i="16"/>
  <c r="H214" i="16"/>
  <c r="G214" i="16"/>
  <c r="S213" i="16"/>
  <c r="R213" i="16"/>
  <c r="Q213" i="16"/>
  <c r="O213" i="16"/>
  <c r="N213" i="16"/>
  <c r="J213" i="16"/>
  <c r="I213" i="16"/>
  <c r="H213" i="16"/>
  <c r="G213" i="16"/>
  <c r="S212" i="16"/>
  <c r="R212" i="16"/>
  <c r="Q212" i="16"/>
  <c r="O212" i="16"/>
  <c r="N212" i="16"/>
  <c r="J212" i="16"/>
  <c r="I212" i="16"/>
  <c r="H212" i="16"/>
  <c r="G212" i="16"/>
  <c r="S211" i="16"/>
  <c r="R211" i="16"/>
  <c r="Q211" i="16"/>
  <c r="O211" i="16"/>
  <c r="N211" i="16"/>
  <c r="J211" i="16"/>
  <c r="I211" i="16"/>
  <c r="H211" i="16"/>
  <c r="G211" i="16"/>
  <c r="S210" i="16"/>
  <c r="R210" i="16"/>
  <c r="Q210" i="16"/>
  <c r="O210" i="16"/>
  <c r="N210" i="16"/>
  <c r="J210" i="16"/>
  <c r="I210" i="16"/>
  <c r="W210" i="16" s="1"/>
  <c r="H210" i="16"/>
  <c r="G210" i="16"/>
  <c r="S209" i="16"/>
  <c r="R209" i="16"/>
  <c r="Q209" i="16"/>
  <c r="O209" i="16"/>
  <c r="N209" i="16"/>
  <c r="J209" i="16"/>
  <c r="I209" i="16"/>
  <c r="H209" i="16"/>
  <c r="V209" i="16" s="1"/>
  <c r="G209" i="16"/>
  <c r="S208" i="16"/>
  <c r="R208" i="16"/>
  <c r="Q208" i="16"/>
  <c r="O208" i="16"/>
  <c r="N208" i="16"/>
  <c r="J208" i="16"/>
  <c r="I208" i="16"/>
  <c r="H208" i="16"/>
  <c r="G208" i="16"/>
  <c r="U208" i="16" s="1"/>
  <c r="S207" i="16"/>
  <c r="R207" i="16"/>
  <c r="Q207" i="16"/>
  <c r="O207" i="16"/>
  <c r="N207" i="16"/>
  <c r="J207" i="16"/>
  <c r="I207" i="16"/>
  <c r="H207" i="16"/>
  <c r="G207" i="16"/>
  <c r="S206" i="16"/>
  <c r="R206" i="16"/>
  <c r="Q206" i="16"/>
  <c r="O206" i="16"/>
  <c r="N206" i="16"/>
  <c r="J206" i="16"/>
  <c r="I206" i="16"/>
  <c r="H206" i="16"/>
  <c r="G206" i="16"/>
  <c r="S205" i="16"/>
  <c r="R205" i="16"/>
  <c r="Q205" i="16"/>
  <c r="O205" i="16"/>
  <c r="N205" i="16"/>
  <c r="J205" i="16"/>
  <c r="I205" i="16"/>
  <c r="H205" i="16"/>
  <c r="G205" i="16"/>
  <c r="S204" i="16"/>
  <c r="R204" i="16"/>
  <c r="Q204" i="16"/>
  <c r="O204" i="16"/>
  <c r="N204" i="16"/>
  <c r="J204" i="16"/>
  <c r="I204" i="16"/>
  <c r="H204" i="16"/>
  <c r="G204" i="16"/>
  <c r="S203" i="16"/>
  <c r="R203" i="16"/>
  <c r="Q203" i="16"/>
  <c r="O203" i="16"/>
  <c r="N203" i="16"/>
  <c r="J203" i="16"/>
  <c r="I203" i="16"/>
  <c r="H203" i="16"/>
  <c r="G203" i="16"/>
  <c r="S202" i="16"/>
  <c r="R202" i="16"/>
  <c r="Q202" i="16"/>
  <c r="O202" i="16"/>
  <c r="N202" i="16"/>
  <c r="J202" i="16"/>
  <c r="I202" i="16"/>
  <c r="H202" i="16"/>
  <c r="G202" i="16"/>
  <c r="S201" i="16"/>
  <c r="R201" i="16"/>
  <c r="Q201" i="16"/>
  <c r="O201" i="16"/>
  <c r="N201" i="16"/>
  <c r="J201" i="16"/>
  <c r="I201" i="16"/>
  <c r="W201" i="16" s="1"/>
  <c r="H201" i="16"/>
  <c r="V201" i="16" s="1"/>
  <c r="G201" i="16"/>
  <c r="S200" i="16"/>
  <c r="R200" i="16"/>
  <c r="Q200" i="16"/>
  <c r="O200" i="16"/>
  <c r="N200" i="16"/>
  <c r="J200" i="16"/>
  <c r="I200" i="16"/>
  <c r="H200" i="16"/>
  <c r="V200" i="16" s="1"/>
  <c r="G200" i="16"/>
  <c r="U200" i="16" s="1"/>
  <c r="S199" i="16"/>
  <c r="R199" i="16"/>
  <c r="Q199" i="16"/>
  <c r="O199" i="16"/>
  <c r="N199" i="16"/>
  <c r="J199" i="16"/>
  <c r="I199" i="16"/>
  <c r="H199" i="16"/>
  <c r="G199" i="16"/>
  <c r="S198" i="16"/>
  <c r="R198" i="16"/>
  <c r="Q198" i="16"/>
  <c r="O198" i="16"/>
  <c r="N198" i="16"/>
  <c r="J198" i="16"/>
  <c r="I198" i="16"/>
  <c r="H198" i="16"/>
  <c r="G198" i="16"/>
  <c r="S197" i="16"/>
  <c r="R197" i="16"/>
  <c r="Q197" i="16"/>
  <c r="O197" i="16"/>
  <c r="N197" i="16"/>
  <c r="J197" i="16"/>
  <c r="I197" i="16"/>
  <c r="H197" i="16"/>
  <c r="G197" i="16"/>
  <c r="S196" i="16"/>
  <c r="R196" i="16"/>
  <c r="Q196" i="16"/>
  <c r="O196" i="16"/>
  <c r="N196" i="16"/>
  <c r="J196" i="16"/>
  <c r="I196" i="16"/>
  <c r="H196" i="16"/>
  <c r="V196" i="16" s="1"/>
  <c r="G196" i="16"/>
  <c r="S195" i="16"/>
  <c r="R195" i="16"/>
  <c r="Q195" i="16"/>
  <c r="O195" i="16"/>
  <c r="N195" i="16"/>
  <c r="J195" i="16"/>
  <c r="I195" i="16"/>
  <c r="H195" i="16"/>
  <c r="G195" i="16"/>
  <c r="S194" i="16"/>
  <c r="R194" i="16"/>
  <c r="Q194" i="16"/>
  <c r="O194" i="16"/>
  <c r="N194" i="16"/>
  <c r="J194" i="16"/>
  <c r="I194" i="16"/>
  <c r="H194" i="16"/>
  <c r="G194" i="16"/>
  <c r="S193" i="16"/>
  <c r="R193" i="16"/>
  <c r="Q193" i="16"/>
  <c r="O193" i="16"/>
  <c r="N193" i="16"/>
  <c r="J193" i="16"/>
  <c r="I193" i="16"/>
  <c r="W193" i="16" s="1"/>
  <c r="H193" i="16"/>
  <c r="V193" i="16" s="1"/>
  <c r="G193" i="16"/>
  <c r="S192" i="16"/>
  <c r="R192" i="16"/>
  <c r="Q192" i="16"/>
  <c r="O192" i="16"/>
  <c r="N192" i="16"/>
  <c r="J192" i="16"/>
  <c r="I192" i="16"/>
  <c r="H192" i="16"/>
  <c r="G192" i="16"/>
  <c r="S191" i="16"/>
  <c r="R191" i="16"/>
  <c r="Q191" i="16"/>
  <c r="O191" i="16"/>
  <c r="N191" i="16"/>
  <c r="J191" i="16"/>
  <c r="I191" i="16"/>
  <c r="H191" i="16"/>
  <c r="V191" i="16" s="1"/>
  <c r="G191" i="16"/>
  <c r="S190" i="16"/>
  <c r="R190" i="16"/>
  <c r="Q190" i="16"/>
  <c r="O190" i="16"/>
  <c r="N190" i="16"/>
  <c r="J190" i="16"/>
  <c r="I190" i="16"/>
  <c r="H190" i="16"/>
  <c r="G190" i="16"/>
  <c r="S189" i="16"/>
  <c r="R189" i="16"/>
  <c r="Q189" i="16"/>
  <c r="O189" i="16"/>
  <c r="N189" i="16"/>
  <c r="J189" i="16"/>
  <c r="I189" i="16"/>
  <c r="H189" i="16"/>
  <c r="G189" i="16"/>
  <c r="S188" i="16"/>
  <c r="R188" i="16"/>
  <c r="Q188" i="16"/>
  <c r="O188" i="16"/>
  <c r="N188" i="16"/>
  <c r="J188" i="16"/>
  <c r="I188" i="16"/>
  <c r="H188" i="16"/>
  <c r="G188" i="16"/>
  <c r="S187" i="16"/>
  <c r="R187" i="16"/>
  <c r="Q187" i="16"/>
  <c r="O187" i="16"/>
  <c r="N187" i="16"/>
  <c r="J187" i="16"/>
  <c r="I187" i="16"/>
  <c r="H187" i="16"/>
  <c r="G187" i="16"/>
  <c r="W123" i="16"/>
  <c r="U123" i="16"/>
  <c r="T123" i="16"/>
  <c r="P123" i="16"/>
  <c r="K123" i="16"/>
  <c r="L123" i="16" s="1"/>
  <c r="W122" i="16"/>
  <c r="V122" i="16"/>
  <c r="U122" i="16"/>
  <c r="T122" i="16"/>
  <c r="P122" i="16"/>
  <c r="K122" i="16"/>
  <c r="W121" i="16"/>
  <c r="V121" i="16"/>
  <c r="U121" i="16"/>
  <c r="T121" i="16"/>
  <c r="P121" i="16"/>
  <c r="K121" i="16"/>
  <c r="L121" i="16" s="1"/>
  <c r="W120" i="16"/>
  <c r="V120" i="16"/>
  <c r="U120" i="16"/>
  <c r="T120" i="16"/>
  <c r="P120" i="16"/>
  <c r="K120" i="16"/>
  <c r="W119" i="16"/>
  <c r="V119" i="16"/>
  <c r="U119" i="16"/>
  <c r="T119" i="16"/>
  <c r="X119" i="16" s="1"/>
  <c r="P119" i="16"/>
  <c r="K119" i="16"/>
  <c r="L119" i="16" s="1"/>
  <c r="E119" i="16"/>
  <c r="W118" i="16"/>
  <c r="V118" i="16"/>
  <c r="U118" i="16"/>
  <c r="T118" i="16"/>
  <c r="X118" i="16" s="1"/>
  <c r="P118" i="16"/>
  <c r="K118" i="16"/>
  <c r="E118" i="16"/>
  <c r="W117" i="16"/>
  <c r="V117" i="16"/>
  <c r="U117" i="16"/>
  <c r="T117" i="16"/>
  <c r="X117" i="16" s="1"/>
  <c r="P117" i="16"/>
  <c r="K117" i="16"/>
  <c r="L117" i="16" s="1"/>
  <c r="W116" i="16"/>
  <c r="V116" i="16"/>
  <c r="U116" i="16"/>
  <c r="T116" i="16"/>
  <c r="X116" i="16" s="1"/>
  <c r="P116" i="16"/>
  <c r="K116" i="16"/>
  <c r="E116" i="16"/>
  <c r="W115" i="16"/>
  <c r="V115" i="16"/>
  <c r="U115" i="16"/>
  <c r="T115" i="16"/>
  <c r="X115" i="16" s="1"/>
  <c r="P115" i="16"/>
  <c r="K115" i="16"/>
  <c r="L115" i="16" s="1"/>
  <c r="W114" i="16"/>
  <c r="V114" i="16"/>
  <c r="U114" i="16"/>
  <c r="T114" i="16"/>
  <c r="N114" i="16"/>
  <c r="K114" i="16"/>
  <c r="W113" i="16"/>
  <c r="V113" i="16"/>
  <c r="U113" i="16"/>
  <c r="T113" i="16"/>
  <c r="X113" i="16" s="1"/>
  <c r="P113" i="16"/>
  <c r="K113" i="16"/>
  <c r="L113" i="16" s="1"/>
  <c r="E113" i="16"/>
  <c r="W112" i="16"/>
  <c r="V112" i="16"/>
  <c r="U112" i="16"/>
  <c r="T112" i="16"/>
  <c r="X112" i="16" s="1"/>
  <c r="P112" i="16"/>
  <c r="K112" i="16"/>
  <c r="L112" i="16" s="1"/>
  <c r="E112" i="16"/>
  <c r="W111" i="16"/>
  <c r="V111" i="16"/>
  <c r="U111" i="16"/>
  <c r="T111" i="16"/>
  <c r="P111" i="16"/>
  <c r="K111" i="16"/>
  <c r="L111" i="16" s="1"/>
  <c r="E111" i="16"/>
  <c r="W110" i="16"/>
  <c r="V110" i="16"/>
  <c r="U110" i="16"/>
  <c r="T110" i="16"/>
  <c r="P110" i="16"/>
  <c r="K110" i="16"/>
  <c r="L110" i="16" s="1"/>
  <c r="E110" i="16"/>
  <c r="W109" i="16"/>
  <c r="V109" i="16"/>
  <c r="U109" i="16"/>
  <c r="T109" i="16"/>
  <c r="P109" i="16"/>
  <c r="K109" i="16"/>
  <c r="E109" i="16"/>
  <c r="W108" i="16"/>
  <c r="V108" i="16"/>
  <c r="U108" i="16"/>
  <c r="T108" i="16"/>
  <c r="X108" i="16" s="1"/>
  <c r="P108" i="16"/>
  <c r="K108" i="16"/>
  <c r="L108" i="16" s="1"/>
  <c r="E108" i="16"/>
  <c r="W107" i="16"/>
  <c r="V107" i="16"/>
  <c r="U107" i="16"/>
  <c r="T107" i="16"/>
  <c r="X107" i="16" s="1"/>
  <c r="P107" i="16"/>
  <c r="K107" i="16"/>
  <c r="L107" i="16" s="1"/>
  <c r="E107" i="16"/>
  <c r="W106" i="16"/>
  <c r="V106" i="16"/>
  <c r="U106" i="16"/>
  <c r="T106" i="16"/>
  <c r="X106" i="16" s="1"/>
  <c r="P106" i="16"/>
  <c r="K106" i="16"/>
  <c r="L106" i="16" s="1"/>
  <c r="E106" i="16"/>
  <c r="W105" i="16"/>
  <c r="V105" i="16"/>
  <c r="U105" i="16"/>
  <c r="T105" i="16"/>
  <c r="X105" i="16" s="1"/>
  <c r="P105" i="16"/>
  <c r="K105" i="16"/>
  <c r="E105" i="16"/>
  <c r="W104" i="16"/>
  <c r="V104" i="16"/>
  <c r="U104" i="16"/>
  <c r="T104" i="16"/>
  <c r="P104" i="16"/>
  <c r="K104" i="16"/>
  <c r="E104" i="16"/>
  <c r="W103" i="16"/>
  <c r="V103" i="16"/>
  <c r="U103" i="16"/>
  <c r="T103" i="16"/>
  <c r="X103" i="16" s="1"/>
  <c r="P103" i="16"/>
  <c r="K103" i="16"/>
  <c r="L103" i="16" s="1"/>
  <c r="E103" i="16"/>
  <c r="W102" i="16"/>
  <c r="V102" i="16"/>
  <c r="U102" i="16"/>
  <c r="T102" i="16"/>
  <c r="X102" i="16" s="1"/>
  <c r="P102" i="16"/>
  <c r="K102" i="16"/>
  <c r="L102" i="16" s="1"/>
  <c r="E102" i="16"/>
  <c r="W101" i="16"/>
  <c r="V101" i="16"/>
  <c r="T101" i="16"/>
  <c r="P101" i="16"/>
  <c r="G101" i="16"/>
  <c r="K101" i="16" s="1"/>
  <c r="L101" i="16" s="1"/>
  <c r="E101" i="16"/>
  <c r="W100" i="16"/>
  <c r="V100" i="16"/>
  <c r="T100" i="16"/>
  <c r="P100" i="16"/>
  <c r="G100" i="16"/>
  <c r="K100" i="16" s="1"/>
  <c r="L100" i="16" s="1"/>
  <c r="E100" i="16"/>
  <c r="W99" i="16"/>
  <c r="V99" i="16"/>
  <c r="U99" i="16"/>
  <c r="T99" i="16"/>
  <c r="P99" i="16"/>
  <c r="K99" i="16"/>
  <c r="E99" i="16"/>
  <c r="W98" i="16"/>
  <c r="V98" i="16"/>
  <c r="U98" i="16"/>
  <c r="T98" i="16"/>
  <c r="P98" i="16"/>
  <c r="K98" i="16"/>
  <c r="E98" i="16"/>
  <c r="W97" i="16"/>
  <c r="V97" i="16"/>
  <c r="U97" i="16"/>
  <c r="T97" i="16"/>
  <c r="P97" i="16"/>
  <c r="K97" i="16"/>
  <c r="E97" i="16"/>
  <c r="W96" i="16"/>
  <c r="V96" i="16"/>
  <c r="U96" i="16"/>
  <c r="T96" i="16"/>
  <c r="P96" i="16"/>
  <c r="K96" i="16"/>
  <c r="E96" i="16"/>
  <c r="W95" i="16"/>
  <c r="V95" i="16"/>
  <c r="U95" i="16"/>
  <c r="T95" i="16"/>
  <c r="P95" i="16"/>
  <c r="K95" i="16"/>
  <c r="E95" i="16"/>
  <c r="W94" i="16"/>
  <c r="V94" i="16"/>
  <c r="U94" i="16"/>
  <c r="T94" i="16"/>
  <c r="P94" i="16"/>
  <c r="K94" i="16"/>
  <c r="E94" i="16"/>
  <c r="W93" i="16"/>
  <c r="V93" i="16"/>
  <c r="U93" i="16"/>
  <c r="T93" i="16"/>
  <c r="P93" i="16"/>
  <c r="K93" i="16"/>
  <c r="E93" i="16"/>
  <c r="W92" i="16"/>
  <c r="V92" i="16"/>
  <c r="U92" i="16"/>
  <c r="T92" i="16"/>
  <c r="P92" i="16"/>
  <c r="K92" i="16"/>
  <c r="E92" i="16"/>
  <c r="W91" i="16"/>
  <c r="V91" i="16"/>
  <c r="U91" i="16"/>
  <c r="T91" i="16"/>
  <c r="P91" i="16"/>
  <c r="K91" i="16"/>
  <c r="E91" i="16"/>
  <c r="W90" i="16"/>
  <c r="V90" i="16"/>
  <c r="U90" i="16"/>
  <c r="T90" i="16"/>
  <c r="P90" i="16"/>
  <c r="K90" i="16"/>
  <c r="E90" i="16"/>
  <c r="W89" i="16"/>
  <c r="V89" i="16"/>
  <c r="U89" i="16"/>
  <c r="T89" i="16"/>
  <c r="P89" i="16"/>
  <c r="K89" i="16"/>
  <c r="E89" i="16"/>
  <c r="W88" i="16"/>
  <c r="V88" i="16"/>
  <c r="U88" i="16"/>
  <c r="T88" i="16"/>
  <c r="P88" i="16"/>
  <c r="R88" i="15" s="1"/>
  <c r="K88" i="16"/>
  <c r="E88" i="16"/>
  <c r="W87" i="16"/>
  <c r="V87" i="16"/>
  <c r="U87" i="16"/>
  <c r="T87" i="16"/>
  <c r="P87" i="16"/>
  <c r="K87" i="16"/>
  <c r="W86" i="16"/>
  <c r="V86" i="16"/>
  <c r="U86" i="16"/>
  <c r="T86" i="16"/>
  <c r="P86" i="16"/>
  <c r="K86" i="16"/>
  <c r="W85" i="16"/>
  <c r="V85" i="16"/>
  <c r="U85" i="16"/>
  <c r="T85" i="16"/>
  <c r="P85" i="16"/>
  <c r="K85" i="16"/>
  <c r="W84" i="16"/>
  <c r="V84" i="16"/>
  <c r="U84" i="16"/>
  <c r="T84" i="16"/>
  <c r="P84" i="16"/>
  <c r="K84" i="16"/>
  <c r="W83" i="16"/>
  <c r="V83" i="16"/>
  <c r="U83" i="16"/>
  <c r="T83" i="16"/>
  <c r="P83" i="16"/>
  <c r="K83" i="16"/>
  <c r="W82" i="16"/>
  <c r="V82" i="16"/>
  <c r="U82" i="16"/>
  <c r="T82" i="16"/>
  <c r="P82" i="16"/>
  <c r="K82" i="16"/>
  <c r="W81" i="16"/>
  <c r="V81" i="16"/>
  <c r="U81" i="16"/>
  <c r="T81" i="16"/>
  <c r="P81" i="16"/>
  <c r="K81" i="16"/>
  <c r="W80" i="16"/>
  <c r="V80" i="16"/>
  <c r="U80" i="16"/>
  <c r="T80" i="16"/>
  <c r="P80" i="16"/>
  <c r="K80" i="16"/>
  <c r="W79" i="16"/>
  <c r="V79" i="16"/>
  <c r="U79" i="16"/>
  <c r="T79" i="16"/>
  <c r="P79" i="16"/>
  <c r="K79" i="16"/>
  <c r="W78" i="16"/>
  <c r="V78" i="16"/>
  <c r="U78" i="16"/>
  <c r="T78" i="16"/>
  <c r="P78" i="16"/>
  <c r="FT78" i="1" s="1"/>
  <c r="K78" i="16"/>
  <c r="W77" i="16"/>
  <c r="V77" i="16"/>
  <c r="U77" i="16"/>
  <c r="T77" i="16"/>
  <c r="P77" i="16"/>
  <c r="K77" i="16"/>
  <c r="W76" i="16"/>
  <c r="V76" i="16"/>
  <c r="U76" i="16"/>
  <c r="T76" i="16"/>
  <c r="P76" i="16"/>
  <c r="K76" i="16"/>
  <c r="W75" i="16"/>
  <c r="V75" i="16"/>
  <c r="U75" i="16"/>
  <c r="T75" i="16"/>
  <c r="P75" i="16"/>
  <c r="K75" i="16"/>
  <c r="W74" i="16"/>
  <c r="V74" i="16"/>
  <c r="U74" i="16"/>
  <c r="T74" i="16"/>
  <c r="P74" i="16"/>
  <c r="K74" i="16"/>
  <c r="W73" i="16"/>
  <c r="V73" i="16"/>
  <c r="U73" i="16"/>
  <c r="T73" i="16"/>
  <c r="P73" i="16"/>
  <c r="K73" i="16"/>
  <c r="W72" i="16"/>
  <c r="V72" i="16"/>
  <c r="U72" i="16"/>
  <c r="T72" i="16"/>
  <c r="P72" i="16"/>
  <c r="K72" i="16"/>
  <c r="W71" i="16"/>
  <c r="V71" i="16"/>
  <c r="U71" i="16"/>
  <c r="T71" i="16"/>
  <c r="P71" i="16"/>
  <c r="K71" i="16"/>
  <c r="W70" i="16"/>
  <c r="V70" i="16"/>
  <c r="U70" i="16"/>
  <c r="T70" i="16"/>
  <c r="P70" i="16"/>
  <c r="K70" i="16"/>
  <c r="W69" i="16"/>
  <c r="V69" i="16"/>
  <c r="U69" i="16"/>
  <c r="T69" i="16"/>
  <c r="P69" i="16"/>
  <c r="K69" i="16"/>
  <c r="W68" i="16"/>
  <c r="V68" i="16"/>
  <c r="U68" i="16"/>
  <c r="T68" i="16"/>
  <c r="P68" i="16"/>
  <c r="K68" i="16"/>
  <c r="W67" i="16"/>
  <c r="V67" i="16"/>
  <c r="U67" i="16"/>
  <c r="T67" i="16"/>
  <c r="P67" i="16"/>
  <c r="K67" i="16"/>
  <c r="W66" i="16"/>
  <c r="V66" i="16"/>
  <c r="U66" i="16"/>
  <c r="T66" i="16"/>
  <c r="X66" i="16" s="1"/>
  <c r="P66" i="16"/>
  <c r="K66" i="16"/>
  <c r="W65" i="16"/>
  <c r="V65" i="16"/>
  <c r="U65" i="16"/>
  <c r="T65" i="16"/>
  <c r="P65" i="16"/>
  <c r="K65" i="16"/>
  <c r="W64" i="16"/>
  <c r="V64" i="16"/>
  <c r="U64" i="16"/>
  <c r="T64" i="16"/>
  <c r="P64" i="16"/>
  <c r="K64" i="16"/>
  <c r="L64" i="16" s="1"/>
  <c r="W63" i="16"/>
  <c r="V63" i="16"/>
  <c r="U63" i="16"/>
  <c r="T63" i="16"/>
  <c r="P63" i="16"/>
  <c r="K63" i="16"/>
  <c r="B63" i="16"/>
  <c r="B64" i="16" s="1"/>
  <c r="B65" i="16" s="1"/>
  <c r="B66" i="16" s="1"/>
  <c r="B67" i="16" s="1"/>
  <c r="B68" i="16" s="1"/>
  <c r="B69" i="16" s="1"/>
  <c r="B70" i="16" s="1"/>
  <c r="B71" i="16" s="1"/>
  <c r="B72" i="16" s="1"/>
  <c r="B73" i="16" s="1"/>
  <c r="B74" i="16" s="1"/>
  <c r="B75" i="16" s="1"/>
  <c r="B76" i="16" s="1"/>
  <c r="B77" i="16" s="1"/>
  <c r="B78" i="16" s="1"/>
  <c r="B79" i="16" s="1"/>
  <c r="B80" i="16" s="1"/>
  <c r="B81" i="16" s="1"/>
  <c r="B82" i="16" s="1"/>
  <c r="B83" i="16" s="1"/>
  <c r="B84" i="16" s="1"/>
  <c r="B85" i="16" s="1"/>
  <c r="B86" i="16" s="1"/>
  <c r="B87" i="16" s="1"/>
  <c r="B88" i="16" s="1"/>
  <c r="B89" i="16" s="1"/>
  <c r="B90" i="16" s="1"/>
  <c r="B91" i="16" s="1"/>
  <c r="B92" i="16" s="1"/>
  <c r="B93" i="16" s="1"/>
  <c r="B94" i="16" s="1"/>
  <c r="B95" i="16" s="1"/>
  <c r="B96" i="16" s="1"/>
  <c r="B97" i="16" s="1"/>
  <c r="B98" i="16" s="1"/>
  <c r="B99" i="16" s="1"/>
  <c r="B100" i="16" s="1"/>
  <c r="B101" i="16" s="1"/>
  <c r="B102" i="16" s="1"/>
  <c r="B103" i="16" s="1"/>
  <c r="B104" i="16" s="1"/>
  <c r="B105" i="16" s="1"/>
  <c r="B106" i="16" s="1"/>
  <c r="B107" i="16" s="1"/>
  <c r="B108" i="16" s="1"/>
  <c r="B109" i="16" s="1"/>
  <c r="B110" i="16" s="1"/>
  <c r="B111" i="16" s="1"/>
  <c r="B112" i="16" s="1"/>
  <c r="B113" i="16" s="1"/>
  <c r="B114" i="16" s="1"/>
  <c r="B115" i="16" s="1"/>
  <c r="B116" i="16" s="1"/>
  <c r="B117" i="16" s="1"/>
  <c r="B118" i="16" s="1"/>
  <c r="B119" i="16" s="1"/>
  <c r="B120" i="16" s="1"/>
  <c r="B121" i="16" s="1"/>
  <c r="B122" i="16" s="1"/>
  <c r="B123" i="16" s="1"/>
  <c r="W62" i="16"/>
  <c r="V62" i="16"/>
  <c r="U62" i="16"/>
  <c r="T62" i="16"/>
  <c r="P62" i="16"/>
  <c r="K62" i="16"/>
  <c r="W61" i="16"/>
  <c r="V61" i="16"/>
  <c r="U61" i="16"/>
  <c r="T61" i="16"/>
  <c r="X61" i="16" s="1"/>
  <c r="P61" i="16"/>
  <c r="K61" i="16"/>
  <c r="W60" i="16"/>
  <c r="V60" i="16"/>
  <c r="U60" i="16"/>
  <c r="T60" i="16"/>
  <c r="P60" i="16"/>
  <c r="K60" i="16"/>
  <c r="W59" i="16"/>
  <c r="V59" i="16"/>
  <c r="U59" i="16"/>
  <c r="T59" i="16"/>
  <c r="P59" i="16"/>
  <c r="K59" i="16"/>
  <c r="L59" i="16" s="1"/>
  <c r="W58" i="16"/>
  <c r="V58" i="16"/>
  <c r="U58" i="16"/>
  <c r="T58" i="16"/>
  <c r="P58" i="16"/>
  <c r="K58" i="16"/>
  <c r="W57" i="16"/>
  <c r="V57" i="16"/>
  <c r="U57" i="16"/>
  <c r="T57" i="16"/>
  <c r="P57" i="16"/>
  <c r="K57" i="16"/>
  <c r="W56" i="16"/>
  <c r="V56" i="16"/>
  <c r="U56" i="16"/>
  <c r="T56" i="16"/>
  <c r="P56" i="16"/>
  <c r="K56" i="16"/>
  <c r="W55" i="16"/>
  <c r="V55" i="16"/>
  <c r="U55" i="16"/>
  <c r="T55" i="16"/>
  <c r="P55" i="16"/>
  <c r="K55" i="16"/>
  <c r="W54" i="16"/>
  <c r="V54" i="16"/>
  <c r="U54" i="16"/>
  <c r="T54" i="16"/>
  <c r="P54" i="16"/>
  <c r="K54" i="16"/>
  <c r="W53" i="16"/>
  <c r="V53" i="16"/>
  <c r="U53" i="16"/>
  <c r="T53" i="16"/>
  <c r="P53" i="16"/>
  <c r="K53" i="16"/>
  <c r="W52" i="16"/>
  <c r="V52" i="16"/>
  <c r="U52" i="16"/>
  <c r="T52" i="16"/>
  <c r="P52" i="16"/>
  <c r="K52" i="16"/>
  <c r="W51" i="16"/>
  <c r="V51" i="16"/>
  <c r="U51" i="16"/>
  <c r="T51" i="16"/>
  <c r="P51" i="16"/>
  <c r="K51" i="16"/>
  <c r="W50" i="16"/>
  <c r="V50" i="16"/>
  <c r="U50" i="16"/>
  <c r="T50" i="16"/>
  <c r="P50" i="16"/>
  <c r="K50" i="16"/>
  <c r="W49" i="16"/>
  <c r="V49" i="16"/>
  <c r="U49" i="16"/>
  <c r="T49" i="16"/>
  <c r="P49" i="16"/>
  <c r="K49" i="16"/>
  <c r="W48" i="16"/>
  <c r="V48" i="16"/>
  <c r="U48" i="16"/>
  <c r="T48" i="16"/>
  <c r="P48" i="16"/>
  <c r="K48" i="16"/>
  <c r="W47" i="16"/>
  <c r="V47" i="16"/>
  <c r="U47" i="16"/>
  <c r="T47" i="16"/>
  <c r="P47" i="16"/>
  <c r="K47" i="16"/>
  <c r="W46" i="16"/>
  <c r="V46" i="16"/>
  <c r="U46" i="16"/>
  <c r="T46" i="16"/>
  <c r="P46" i="16"/>
  <c r="K46" i="16"/>
  <c r="W45" i="16"/>
  <c r="V45" i="16"/>
  <c r="U45" i="16"/>
  <c r="T45" i="16"/>
  <c r="P45" i="16"/>
  <c r="K45" i="16"/>
  <c r="W44" i="16"/>
  <c r="V44" i="16"/>
  <c r="U44" i="16"/>
  <c r="T44" i="16"/>
  <c r="P44" i="16"/>
  <c r="K44" i="16"/>
  <c r="W43" i="16"/>
  <c r="V43" i="16"/>
  <c r="U43" i="16"/>
  <c r="T43" i="16"/>
  <c r="P43" i="16"/>
  <c r="K43" i="16"/>
  <c r="W42" i="16"/>
  <c r="V42" i="16"/>
  <c r="U42" i="16"/>
  <c r="T42" i="16"/>
  <c r="P42" i="16"/>
  <c r="K42" i="16"/>
  <c r="W41" i="16"/>
  <c r="V41" i="16"/>
  <c r="U41" i="16"/>
  <c r="T41" i="16"/>
  <c r="P41" i="16"/>
  <c r="K41" i="16"/>
  <c r="W40" i="16"/>
  <c r="V40" i="16"/>
  <c r="U40" i="16"/>
  <c r="T40" i="16"/>
  <c r="P40" i="16"/>
  <c r="K40" i="16"/>
  <c r="W39" i="16"/>
  <c r="V39" i="16"/>
  <c r="U39" i="16"/>
  <c r="T39" i="16"/>
  <c r="P39" i="16"/>
  <c r="K39" i="16"/>
  <c r="W38" i="16"/>
  <c r="V38" i="16"/>
  <c r="U38" i="16"/>
  <c r="T38" i="16"/>
  <c r="P38" i="16"/>
  <c r="K38" i="16"/>
  <c r="W37" i="16"/>
  <c r="V37" i="16"/>
  <c r="U37" i="16"/>
  <c r="T37" i="16"/>
  <c r="P37" i="16"/>
  <c r="K37" i="16"/>
  <c r="W36" i="16"/>
  <c r="V36" i="16"/>
  <c r="U36" i="16"/>
  <c r="T36" i="16"/>
  <c r="P36" i="16"/>
  <c r="K36" i="16"/>
  <c r="W35" i="16"/>
  <c r="V35" i="16"/>
  <c r="U35" i="16"/>
  <c r="T35" i="16"/>
  <c r="P35" i="16"/>
  <c r="K35" i="16"/>
  <c r="W34" i="16"/>
  <c r="V34" i="16"/>
  <c r="U34" i="16"/>
  <c r="T34" i="16"/>
  <c r="P34" i="16"/>
  <c r="K34" i="16"/>
  <c r="W33" i="16"/>
  <c r="V33" i="16"/>
  <c r="U33" i="16"/>
  <c r="T33" i="16"/>
  <c r="P33" i="16"/>
  <c r="K33" i="16"/>
  <c r="W32" i="16"/>
  <c r="V32" i="16"/>
  <c r="U32" i="16"/>
  <c r="T32" i="16"/>
  <c r="P32" i="16"/>
  <c r="K32" i="16"/>
  <c r="W31" i="16"/>
  <c r="V31" i="16"/>
  <c r="U31" i="16"/>
  <c r="T31" i="16"/>
  <c r="P31" i="16"/>
  <c r="K31" i="16"/>
  <c r="W30" i="16"/>
  <c r="V30" i="16"/>
  <c r="U30" i="16"/>
  <c r="T30" i="16"/>
  <c r="P30" i="16"/>
  <c r="K30" i="16"/>
  <c r="W29" i="16"/>
  <c r="V29" i="16"/>
  <c r="U29" i="16"/>
  <c r="T29" i="16"/>
  <c r="P29" i="16"/>
  <c r="K29" i="16"/>
  <c r="W28" i="16"/>
  <c r="V28" i="16"/>
  <c r="U28" i="16"/>
  <c r="T28" i="16"/>
  <c r="P28" i="16"/>
  <c r="K28" i="16"/>
  <c r="W27" i="16"/>
  <c r="V27" i="16"/>
  <c r="U27" i="16"/>
  <c r="T27" i="16"/>
  <c r="P27" i="16"/>
  <c r="K27" i="16"/>
  <c r="W26" i="16"/>
  <c r="V26" i="16"/>
  <c r="U26" i="16"/>
  <c r="T26" i="16"/>
  <c r="P26" i="16"/>
  <c r="K26" i="16"/>
  <c r="W25" i="16"/>
  <c r="V25" i="16"/>
  <c r="U25" i="16"/>
  <c r="T25" i="16"/>
  <c r="P25" i="16"/>
  <c r="K25" i="16"/>
  <c r="W24" i="16"/>
  <c r="V24" i="16"/>
  <c r="U24" i="16"/>
  <c r="T24" i="16"/>
  <c r="P24" i="16"/>
  <c r="K24" i="16"/>
  <c r="W23" i="16"/>
  <c r="V23" i="16"/>
  <c r="U23" i="16"/>
  <c r="T23" i="16"/>
  <c r="P23" i="16"/>
  <c r="K23" i="16"/>
  <c r="W22" i="16"/>
  <c r="V22" i="16"/>
  <c r="U22" i="16"/>
  <c r="T22" i="16"/>
  <c r="P22" i="16"/>
  <c r="K22" i="16"/>
  <c r="W21" i="16"/>
  <c r="V21" i="16"/>
  <c r="U21" i="16"/>
  <c r="T21" i="16"/>
  <c r="P21" i="16"/>
  <c r="K21" i="16"/>
  <c r="W20" i="16"/>
  <c r="V20" i="16"/>
  <c r="U20" i="16"/>
  <c r="T20" i="16"/>
  <c r="P20" i="16"/>
  <c r="K20" i="16"/>
  <c r="W19" i="16"/>
  <c r="V19" i="16"/>
  <c r="U19" i="16"/>
  <c r="T19" i="16"/>
  <c r="P19" i="16"/>
  <c r="K19" i="16"/>
  <c r="W18" i="16"/>
  <c r="V18" i="16"/>
  <c r="U18" i="16"/>
  <c r="T18" i="16"/>
  <c r="P18" i="16"/>
  <c r="K18" i="16"/>
  <c r="W17" i="16"/>
  <c r="V17" i="16"/>
  <c r="U17" i="16"/>
  <c r="T17" i="16"/>
  <c r="P17" i="16"/>
  <c r="K17" i="16"/>
  <c r="W16" i="16"/>
  <c r="V16" i="16"/>
  <c r="U16" i="16"/>
  <c r="T16" i="16"/>
  <c r="P16" i="16"/>
  <c r="K16" i="16"/>
  <c r="T15" i="16"/>
  <c r="P15" i="16"/>
  <c r="K15" i="16"/>
  <c r="T14" i="16"/>
  <c r="P14" i="16"/>
  <c r="K14" i="16"/>
  <c r="T13" i="16"/>
  <c r="P13" i="16"/>
  <c r="K13" i="16"/>
  <c r="T12" i="16"/>
  <c r="P12" i="16"/>
  <c r="K12" i="16"/>
  <c r="T11" i="16"/>
  <c r="P11" i="16"/>
  <c r="K11" i="16"/>
  <c r="T10" i="16"/>
  <c r="P10" i="16"/>
  <c r="K10" i="16"/>
  <c r="T9" i="16"/>
  <c r="P9" i="16"/>
  <c r="K9" i="16"/>
  <c r="T8" i="16"/>
  <c r="P8" i="16"/>
  <c r="K8" i="16"/>
  <c r="T7" i="16"/>
  <c r="P7" i="16"/>
  <c r="K7" i="16"/>
  <c r="T6" i="16"/>
  <c r="P6" i="16"/>
  <c r="K6" i="16"/>
  <c r="T5" i="16"/>
  <c r="P5" i="16"/>
  <c r="K5" i="16"/>
  <c r="T4" i="16"/>
  <c r="P4" i="16"/>
  <c r="K4" i="16"/>
  <c r="D1" i="16"/>
  <c r="E1" i="16" s="1"/>
  <c r="C77" i="1" s="1"/>
  <c r="GD77" i="1" s="1"/>
  <c r="I242" i="15"/>
  <c r="G242" i="15"/>
  <c r="F242" i="15"/>
  <c r="E242" i="15"/>
  <c r="D242" i="15"/>
  <c r="C242" i="15"/>
  <c r="GB77" i="1" l="1"/>
  <c r="GC77" i="1"/>
  <c r="GB75" i="1"/>
  <c r="GC75" i="1"/>
  <c r="V197" i="16"/>
  <c r="V213" i="16"/>
  <c r="V256" i="16"/>
  <c r="W198" i="16"/>
  <c r="W214" i="16"/>
  <c r="U193" i="16"/>
  <c r="U201" i="16"/>
  <c r="V248" i="16"/>
  <c r="V207" i="16"/>
  <c r="W208" i="16"/>
  <c r="V252" i="16"/>
  <c r="U224" i="16"/>
  <c r="W252" i="16"/>
  <c r="V202" i="16"/>
  <c r="V195" i="16"/>
  <c r="V203" i="16"/>
  <c r="V224" i="16"/>
  <c r="W195" i="16"/>
  <c r="V220" i="16"/>
  <c r="U206" i="16"/>
  <c r="U214" i="16"/>
  <c r="V218" i="16"/>
  <c r="U255" i="16"/>
  <c r="E258" i="16"/>
  <c r="V198" i="16"/>
  <c r="U250" i="16"/>
  <c r="W257" i="16"/>
  <c r="V192" i="16"/>
  <c r="W221" i="16"/>
  <c r="V251" i="16"/>
  <c r="E216" i="16"/>
  <c r="E255" i="16"/>
  <c r="C76" i="1"/>
  <c r="GD76" i="1" s="1"/>
  <c r="U199" i="16"/>
  <c r="U212" i="16"/>
  <c r="U253" i="16"/>
  <c r="V199" i="16"/>
  <c r="W204" i="16"/>
  <c r="V253" i="16"/>
  <c r="F1" i="16"/>
  <c r="V194" i="16"/>
  <c r="W199" i="16"/>
  <c r="U248" i="16"/>
  <c r="W253" i="16"/>
  <c r="C69" i="9"/>
  <c r="E224" i="16"/>
  <c r="C70" i="9"/>
  <c r="L4" i="16"/>
  <c r="J4" i="15"/>
  <c r="W248" i="16"/>
  <c r="V255" i="16"/>
  <c r="R4" i="15"/>
  <c r="U100" i="16"/>
  <c r="E217" i="16"/>
  <c r="U223" i="16"/>
  <c r="V225" i="16"/>
  <c r="FZ75" i="1"/>
  <c r="GA75" i="1"/>
  <c r="FZ77" i="1"/>
  <c r="GA77" i="1"/>
  <c r="FX75" i="1"/>
  <c r="FY75" i="1"/>
  <c r="FY76" i="1"/>
  <c r="FX77" i="1"/>
  <c r="FY77" i="1"/>
  <c r="FV75" i="1"/>
  <c r="FW75" i="1"/>
  <c r="FV77" i="1"/>
  <c r="FW77" i="1"/>
  <c r="FT75" i="1"/>
  <c r="FU75" i="1"/>
  <c r="FT77" i="1"/>
  <c r="FU77" i="1"/>
  <c r="X23" i="16"/>
  <c r="X31" i="16"/>
  <c r="R47" i="15"/>
  <c r="X76" i="16"/>
  <c r="L63" i="16"/>
  <c r="J63" i="15"/>
  <c r="R90" i="15"/>
  <c r="X95" i="16"/>
  <c r="L97" i="16"/>
  <c r="J97" i="15"/>
  <c r="X43" i="16"/>
  <c r="R7" i="15"/>
  <c r="R15" i="15"/>
  <c r="R63" i="15"/>
  <c r="L65" i="16"/>
  <c r="J65" i="15"/>
  <c r="L92" i="16"/>
  <c r="J92" i="15"/>
  <c r="R97" i="15"/>
  <c r="X17" i="16"/>
  <c r="R39" i="15"/>
  <c r="L95" i="16"/>
  <c r="J95" i="15"/>
  <c r="L7" i="16"/>
  <c r="J7" i="15"/>
  <c r="L8" i="16"/>
  <c r="J8" i="15"/>
  <c r="L16" i="16"/>
  <c r="J16" i="15"/>
  <c r="J20" i="15"/>
  <c r="J24" i="15"/>
  <c r="L28" i="16"/>
  <c r="J28" i="15"/>
  <c r="J30" i="15"/>
  <c r="J32" i="15"/>
  <c r="J36" i="15"/>
  <c r="X37" i="16"/>
  <c r="R65" i="15"/>
  <c r="L67" i="16"/>
  <c r="J67" i="15"/>
  <c r="L69" i="16"/>
  <c r="J69" i="15"/>
  <c r="L71" i="16"/>
  <c r="J71" i="15"/>
  <c r="L73" i="16"/>
  <c r="J73" i="15"/>
  <c r="L75" i="16"/>
  <c r="J75" i="15"/>
  <c r="L77" i="16"/>
  <c r="J77" i="15"/>
  <c r="L79" i="16"/>
  <c r="J79" i="15"/>
  <c r="L81" i="16"/>
  <c r="J81" i="15"/>
  <c r="L83" i="16"/>
  <c r="J83" i="15"/>
  <c r="L85" i="16"/>
  <c r="J85" i="15"/>
  <c r="L87" i="16"/>
  <c r="J87" i="15"/>
  <c r="R92" i="15"/>
  <c r="X97" i="16"/>
  <c r="J99" i="15"/>
  <c r="R11" i="15"/>
  <c r="L12" i="16"/>
  <c r="J12" i="15"/>
  <c r="J18" i="15"/>
  <c r="J22" i="15"/>
  <c r="L26" i="16"/>
  <c r="J26" i="15"/>
  <c r="J34" i="15"/>
  <c r="R8" i="15"/>
  <c r="R12" i="15"/>
  <c r="R16" i="15"/>
  <c r="R18" i="15"/>
  <c r="R20" i="15"/>
  <c r="R22" i="15"/>
  <c r="R24" i="15"/>
  <c r="R26" i="15"/>
  <c r="R28" i="15"/>
  <c r="R30" i="15"/>
  <c r="R32" i="15"/>
  <c r="R34" i="15"/>
  <c r="R36" i="15"/>
  <c r="J38" i="15"/>
  <c r="L40" i="16"/>
  <c r="J40" i="15"/>
  <c r="J42" i="15"/>
  <c r="J44" i="15"/>
  <c r="L46" i="16"/>
  <c r="J46" i="15"/>
  <c r="J48" i="15"/>
  <c r="L50" i="16"/>
  <c r="J50" i="15"/>
  <c r="L52" i="16"/>
  <c r="J52" i="15"/>
  <c r="J54" i="15"/>
  <c r="L56" i="16"/>
  <c r="J56" i="15"/>
  <c r="L58" i="16"/>
  <c r="J58" i="15"/>
  <c r="R67" i="15"/>
  <c r="R69" i="15"/>
  <c r="R71" i="15"/>
  <c r="R73" i="15"/>
  <c r="R75" i="15"/>
  <c r="R77" i="15"/>
  <c r="R79" i="15"/>
  <c r="R81" i="15"/>
  <c r="R83" i="15"/>
  <c r="R85" i="15"/>
  <c r="R87" i="15"/>
  <c r="X92" i="16"/>
  <c r="J94" i="15"/>
  <c r="R99" i="15"/>
  <c r="X21" i="16"/>
  <c r="R45" i="15"/>
  <c r="R53" i="15"/>
  <c r="L61" i="16"/>
  <c r="J61" i="15"/>
  <c r="X74" i="16"/>
  <c r="X86" i="16"/>
  <c r="L15" i="16"/>
  <c r="J15" i="15"/>
  <c r="X16" i="16"/>
  <c r="X22" i="16"/>
  <c r="X24" i="16"/>
  <c r="X28" i="16"/>
  <c r="X30" i="16"/>
  <c r="X32" i="16"/>
  <c r="X34" i="16"/>
  <c r="X36" i="16"/>
  <c r="R38" i="15"/>
  <c r="R40" i="15"/>
  <c r="R42" i="15"/>
  <c r="R44" i="15"/>
  <c r="R46" i="15"/>
  <c r="R48" i="15"/>
  <c r="R50" i="15"/>
  <c r="R52" i="15"/>
  <c r="R54" i="15"/>
  <c r="R56" i="15"/>
  <c r="R58" i="15"/>
  <c r="J60" i="15"/>
  <c r="T210" i="16"/>
  <c r="X210" i="16" s="1"/>
  <c r="T214" i="16"/>
  <c r="X214" i="16" s="1"/>
  <c r="L89" i="16"/>
  <c r="J89" i="15"/>
  <c r="R94" i="15"/>
  <c r="R41" i="15"/>
  <c r="R55" i="15"/>
  <c r="X70" i="16"/>
  <c r="R75" i="1"/>
  <c r="L11" i="16"/>
  <c r="J11" i="15"/>
  <c r="R59" i="15"/>
  <c r="R95" i="15"/>
  <c r="L5" i="16"/>
  <c r="J5" i="15"/>
  <c r="L9" i="16"/>
  <c r="J9" i="15"/>
  <c r="L13" i="16"/>
  <c r="J13" i="15"/>
  <c r="X40" i="16"/>
  <c r="X42" i="16"/>
  <c r="X44" i="16"/>
  <c r="X50" i="16"/>
  <c r="X52" i="16"/>
  <c r="X58" i="16"/>
  <c r="R60" i="15"/>
  <c r="L62" i="16"/>
  <c r="J62" i="15"/>
  <c r="R89" i="15"/>
  <c r="L96" i="16"/>
  <c r="J96" i="15"/>
  <c r="X19" i="16"/>
  <c r="X33" i="16"/>
  <c r="R49" i="15"/>
  <c r="X78" i="16"/>
  <c r="X60" i="16"/>
  <c r="R62" i="15"/>
  <c r="J64" i="15"/>
  <c r="X89" i="16"/>
  <c r="J91" i="15"/>
  <c r="R96" i="15"/>
  <c r="X27" i="16"/>
  <c r="R43" i="15"/>
  <c r="R57" i="15"/>
  <c r="X82" i="16"/>
  <c r="R5" i="15"/>
  <c r="R13" i="15"/>
  <c r="L66" i="16"/>
  <c r="J66" i="15"/>
  <c r="R91" i="15"/>
  <c r="L98" i="16"/>
  <c r="J98" i="15"/>
  <c r="R51" i="15"/>
  <c r="X39" i="16"/>
  <c r="X49" i="16"/>
  <c r="R61" i="15"/>
  <c r="L90" i="16"/>
  <c r="J90" i="15"/>
  <c r="L6" i="16"/>
  <c r="J6" i="15"/>
  <c r="J14" i="15"/>
  <c r="J17" i="15"/>
  <c r="L19" i="16"/>
  <c r="J19" i="15"/>
  <c r="J23" i="15"/>
  <c r="J25" i="15"/>
  <c r="J27" i="15"/>
  <c r="J29" i="15"/>
  <c r="J31" i="15"/>
  <c r="J33" i="15"/>
  <c r="L35" i="16"/>
  <c r="J35" i="15"/>
  <c r="L37" i="16"/>
  <c r="J37" i="15"/>
  <c r="R64" i="15"/>
  <c r="R66" i="15"/>
  <c r="L68" i="16"/>
  <c r="J68" i="15"/>
  <c r="J70" i="15"/>
  <c r="L72" i="16"/>
  <c r="J72" i="15"/>
  <c r="L74" i="16"/>
  <c r="J74" i="15"/>
  <c r="L76" i="16"/>
  <c r="J76" i="15"/>
  <c r="L78" i="16"/>
  <c r="J78" i="15"/>
  <c r="L80" i="16"/>
  <c r="J80" i="15"/>
  <c r="J82" i="15"/>
  <c r="L84" i="16"/>
  <c r="J84" i="15"/>
  <c r="L86" i="16"/>
  <c r="J86" i="15"/>
  <c r="L93" i="16"/>
  <c r="J93" i="15"/>
  <c r="R98" i="15"/>
  <c r="X25" i="16"/>
  <c r="X53" i="16"/>
  <c r="R9" i="15"/>
  <c r="L10" i="16"/>
  <c r="J10" i="15"/>
  <c r="J21" i="15"/>
  <c r="R6" i="15"/>
  <c r="R10" i="15"/>
  <c r="R14" i="15"/>
  <c r="R17" i="15"/>
  <c r="R19" i="15"/>
  <c r="R21" i="15"/>
  <c r="R23" i="15"/>
  <c r="R25" i="15"/>
  <c r="R27" i="15"/>
  <c r="R29" i="15"/>
  <c r="R31" i="15"/>
  <c r="R33" i="15"/>
  <c r="R35" i="15"/>
  <c r="R37" i="15"/>
  <c r="J39" i="15"/>
  <c r="J41" i="15"/>
  <c r="L43" i="16"/>
  <c r="J43" i="15"/>
  <c r="J45" i="15"/>
  <c r="L47" i="16"/>
  <c r="J47" i="15"/>
  <c r="L49" i="16"/>
  <c r="J49" i="15"/>
  <c r="J51" i="15"/>
  <c r="L53" i="16"/>
  <c r="J53" i="15"/>
  <c r="L55" i="16"/>
  <c r="J55" i="15"/>
  <c r="J57" i="15"/>
  <c r="J59" i="15"/>
  <c r="X64" i="16"/>
  <c r="R68" i="15"/>
  <c r="R70" i="15"/>
  <c r="R72" i="15"/>
  <c r="R74" i="15"/>
  <c r="R76" i="15"/>
  <c r="R78" i="15"/>
  <c r="R80" i="15"/>
  <c r="R82" i="15"/>
  <c r="R84" i="15"/>
  <c r="R86" i="15"/>
  <c r="J88" i="15"/>
  <c r="R93" i="15"/>
  <c r="R77" i="1"/>
  <c r="R71" i="1"/>
  <c r="K222" i="16"/>
  <c r="L222" i="16" s="1"/>
  <c r="T216" i="16"/>
  <c r="X216" i="16" s="1"/>
  <c r="P220" i="16"/>
  <c r="P201" i="16"/>
  <c r="E215" i="16"/>
  <c r="W220" i="16"/>
  <c r="P221" i="16"/>
  <c r="E218" i="16"/>
  <c r="E221" i="16"/>
  <c r="E222" i="16"/>
  <c r="E223" i="16"/>
  <c r="E225" i="16"/>
  <c r="U258" i="16"/>
  <c r="K216" i="16"/>
  <c r="L216" i="16" s="1"/>
  <c r="T221" i="16"/>
  <c r="X221" i="16" s="1"/>
  <c r="T222" i="16"/>
  <c r="X222" i="16" s="1"/>
  <c r="V216" i="16"/>
  <c r="U218" i="16"/>
  <c r="U221" i="16"/>
  <c r="U225" i="16"/>
  <c r="L109" i="16"/>
  <c r="X46" i="16"/>
  <c r="X55" i="16"/>
  <c r="K209" i="16"/>
  <c r="L209" i="16" s="1"/>
  <c r="K213" i="16"/>
  <c r="L213" i="16" s="1"/>
  <c r="K217" i="16"/>
  <c r="L217" i="16" s="1"/>
  <c r="X99" i="16"/>
  <c r="X101" i="16"/>
  <c r="P222" i="16"/>
  <c r="P224" i="16"/>
  <c r="W191" i="16"/>
  <c r="U194" i="16"/>
  <c r="W206" i="16"/>
  <c r="E220" i="16"/>
  <c r="X56" i="16"/>
  <c r="X18" i="16"/>
  <c r="K194" i="16"/>
  <c r="L194" i="16" s="1"/>
  <c r="X59" i="16"/>
  <c r="X68" i="16"/>
  <c r="L70" i="16"/>
  <c r="X72" i="16"/>
  <c r="X80" i="16"/>
  <c r="L82" i="16"/>
  <c r="X84" i="16"/>
  <c r="X88" i="16"/>
  <c r="X110" i="16"/>
  <c r="X111" i="16"/>
  <c r="W217" i="16"/>
  <c r="X47" i="16"/>
  <c r="X91" i="16"/>
  <c r="P196" i="16"/>
  <c r="P200" i="16"/>
  <c r="T208" i="16"/>
  <c r="X208" i="16" s="1"/>
  <c r="P209" i="16"/>
  <c r="T212" i="16"/>
  <c r="X212" i="16" s="1"/>
  <c r="P213" i="16"/>
  <c r="U204" i="16"/>
  <c r="V205" i="16"/>
  <c r="W196" i="16"/>
  <c r="P193" i="16"/>
  <c r="X62" i="16"/>
  <c r="X94" i="16"/>
  <c r="W197" i="16"/>
  <c r="W200" i="16"/>
  <c r="U216" i="16"/>
  <c r="K197" i="16"/>
  <c r="L197" i="16" s="1"/>
  <c r="P251" i="16"/>
  <c r="P199" i="16"/>
  <c r="L42" i="16"/>
  <c r="L14" i="16"/>
  <c r="T249" i="16"/>
  <c r="T191" i="16"/>
  <c r="L18" i="16"/>
  <c r="T192" i="16"/>
  <c r="L23" i="16"/>
  <c r="L24" i="16"/>
  <c r="L25" i="16"/>
  <c r="L32" i="16"/>
  <c r="L33" i="16"/>
  <c r="L34" i="16"/>
  <c r="L41" i="16"/>
  <c r="L44" i="16"/>
  <c r="X48" i="16"/>
  <c r="L54" i="16"/>
  <c r="X57" i="16"/>
  <c r="L45" i="16"/>
  <c r="K248" i="16"/>
  <c r="L248" i="16" s="1"/>
  <c r="K187" i="16"/>
  <c r="L187" i="16" s="1"/>
  <c r="K188" i="16"/>
  <c r="L188" i="16" s="1"/>
  <c r="K189" i="16"/>
  <c r="L189" i="16" s="1"/>
  <c r="K190" i="16"/>
  <c r="L190" i="16" s="1"/>
  <c r="K249" i="16"/>
  <c r="L249" i="16" s="1"/>
  <c r="K191" i="16"/>
  <c r="L191" i="16" s="1"/>
  <c r="K192" i="16"/>
  <c r="L192" i="16" s="1"/>
  <c r="P194" i="16"/>
  <c r="X26" i="16"/>
  <c r="K250" i="16"/>
  <c r="L250" i="16" s="1"/>
  <c r="K195" i="16"/>
  <c r="L195" i="16" s="1"/>
  <c r="P197" i="16"/>
  <c r="X35" i="16"/>
  <c r="K198" i="16"/>
  <c r="L36" i="16"/>
  <c r="X45" i="16"/>
  <c r="L51" i="16"/>
  <c r="X54" i="16"/>
  <c r="P248" i="16"/>
  <c r="P187" i="16"/>
  <c r="P188" i="16"/>
  <c r="P189" i="16"/>
  <c r="P190" i="16"/>
  <c r="P249" i="16"/>
  <c r="P191" i="16"/>
  <c r="P192" i="16"/>
  <c r="X20" i="16"/>
  <c r="K193" i="16"/>
  <c r="L193" i="16" s="1"/>
  <c r="P250" i="16"/>
  <c r="P195" i="16"/>
  <c r="X29" i="16"/>
  <c r="K196" i="16"/>
  <c r="L196" i="16" s="1"/>
  <c r="P198" i="16"/>
  <c r="X38" i="16"/>
  <c r="L27" i="16"/>
  <c r="T248" i="16"/>
  <c r="X248" i="16" s="1"/>
  <c r="T187" i="16"/>
  <c r="T188" i="16"/>
  <c r="T189" i="16"/>
  <c r="T190" i="16"/>
  <c r="L17" i="16"/>
  <c r="L20" i="16"/>
  <c r="L21" i="16"/>
  <c r="L22" i="16"/>
  <c r="L29" i="16"/>
  <c r="L30" i="16"/>
  <c r="L31" i="16"/>
  <c r="L38" i="16"/>
  <c r="L39" i="16"/>
  <c r="X41" i="16"/>
  <c r="L48" i="16"/>
  <c r="X51" i="16"/>
  <c r="K251" i="16"/>
  <c r="K199" i="16"/>
  <c r="L199" i="16" s="1"/>
  <c r="K200" i="16"/>
  <c r="K201" i="16"/>
  <c r="K202" i="16"/>
  <c r="L202" i="16" s="1"/>
  <c r="K252" i="16"/>
  <c r="K203" i="16"/>
  <c r="L203" i="16" s="1"/>
  <c r="K204" i="16"/>
  <c r="K205" i="16"/>
  <c r="L205" i="16" s="1"/>
  <c r="K206" i="16"/>
  <c r="X63" i="16"/>
  <c r="X65" i="16"/>
  <c r="X67" i="16"/>
  <c r="X69" i="16"/>
  <c r="X71" i="16"/>
  <c r="X73" i="16"/>
  <c r="X75" i="16"/>
  <c r="X77" i="16"/>
  <c r="X79" i="16"/>
  <c r="X81" i="16"/>
  <c r="X83" i="16"/>
  <c r="X85" i="16"/>
  <c r="X87" i="16"/>
  <c r="X90" i="16"/>
  <c r="X93" i="16"/>
  <c r="X96" i="16"/>
  <c r="T218" i="16"/>
  <c r="X98" i="16"/>
  <c r="G256" i="16"/>
  <c r="G219" i="16"/>
  <c r="U101" i="16"/>
  <c r="X104" i="16"/>
  <c r="X109" i="16"/>
  <c r="P225" i="16"/>
  <c r="X120" i="16"/>
  <c r="T253" i="16"/>
  <c r="T207" i="16"/>
  <c r="P208" i="16"/>
  <c r="T209" i="16"/>
  <c r="P210" i="16"/>
  <c r="T254" i="16"/>
  <c r="T211" i="16"/>
  <c r="P212" i="16"/>
  <c r="T213" i="16"/>
  <c r="P214" i="16"/>
  <c r="K256" i="16"/>
  <c r="K219" i="16"/>
  <c r="L219" i="16" s="1"/>
  <c r="P202" i="16"/>
  <c r="P252" i="16"/>
  <c r="P203" i="16"/>
  <c r="P204" i="16"/>
  <c r="P205" i="16"/>
  <c r="P206" i="16"/>
  <c r="K253" i="16"/>
  <c r="L253" i="16" s="1"/>
  <c r="K207" i="16"/>
  <c r="L207" i="16" s="1"/>
  <c r="K254" i="16"/>
  <c r="K211" i="16"/>
  <c r="L211" i="16" s="1"/>
  <c r="T255" i="16"/>
  <c r="T215" i="16"/>
  <c r="T217" i="16"/>
  <c r="K218" i="16"/>
  <c r="T256" i="16"/>
  <c r="T219" i="16"/>
  <c r="X100" i="16"/>
  <c r="K221" i="16"/>
  <c r="L221" i="16" s="1"/>
  <c r="N257" i="16"/>
  <c r="N223" i="16"/>
  <c r="L114" i="16"/>
  <c r="P114" i="16"/>
  <c r="P257" i="16" s="1"/>
  <c r="L116" i="16"/>
  <c r="L120" i="16"/>
  <c r="X123" i="16"/>
  <c r="K255" i="16"/>
  <c r="K215" i="16"/>
  <c r="L215" i="16" s="1"/>
  <c r="P256" i="16"/>
  <c r="P219" i="16"/>
  <c r="X122" i="16"/>
  <c r="P253" i="16"/>
  <c r="P207" i="16"/>
  <c r="P254" i="16"/>
  <c r="P211" i="16"/>
  <c r="L88" i="16"/>
  <c r="L91" i="16"/>
  <c r="L94" i="16"/>
  <c r="P218" i="16"/>
  <c r="L99" i="16"/>
  <c r="L105" i="16"/>
  <c r="P226" i="16"/>
  <c r="T193" i="16"/>
  <c r="T194" i="16"/>
  <c r="T250" i="16"/>
  <c r="T195" i="16"/>
  <c r="T196" i="16"/>
  <c r="T197" i="16"/>
  <c r="T198" i="16"/>
  <c r="T251" i="16"/>
  <c r="T199" i="16"/>
  <c r="T200" i="16"/>
  <c r="T201" i="16"/>
  <c r="T202" i="16"/>
  <c r="T252" i="16"/>
  <c r="T203" i="16"/>
  <c r="T204" i="16"/>
  <c r="T205" i="16"/>
  <c r="L60" i="16"/>
  <c r="T206" i="16"/>
  <c r="K208" i="16"/>
  <c r="K210" i="16"/>
  <c r="K212" i="16"/>
  <c r="K214" i="16"/>
  <c r="P255" i="16"/>
  <c r="P215" i="16"/>
  <c r="P216" i="16"/>
  <c r="P217" i="16"/>
  <c r="K220" i="16"/>
  <c r="L220" i="16" s="1"/>
  <c r="T220" i="16"/>
  <c r="L104" i="16"/>
  <c r="T257" i="16"/>
  <c r="T223" i="16"/>
  <c r="X114" i="16"/>
  <c r="T226" i="16"/>
  <c r="X121" i="16"/>
  <c r="U192" i="16"/>
  <c r="W194" i="16"/>
  <c r="U198" i="16"/>
  <c r="U203" i="16"/>
  <c r="U205" i="16"/>
  <c r="U207" i="16"/>
  <c r="V211" i="16"/>
  <c r="W213" i="16"/>
  <c r="T224" i="16"/>
  <c r="K226" i="16"/>
  <c r="L226" i="16" s="1"/>
  <c r="BG81" i="9" s="1"/>
  <c r="U191" i="16"/>
  <c r="U197" i="16"/>
  <c r="V215" i="16"/>
  <c r="W216" i="16"/>
  <c r="K224" i="16"/>
  <c r="W192" i="16"/>
  <c r="U196" i="16"/>
  <c r="W203" i="16"/>
  <c r="W207" i="16"/>
  <c r="W212" i="16"/>
  <c r="U195" i="16"/>
  <c r="U202" i="16"/>
  <c r="U211" i="16"/>
  <c r="U217" i="16"/>
  <c r="W218" i="16"/>
  <c r="K225" i="16"/>
  <c r="U210" i="16"/>
  <c r="V212" i="16"/>
  <c r="K257" i="16"/>
  <c r="K223" i="16"/>
  <c r="L118" i="16"/>
  <c r="T225" i="16"/>
  <c r="L122" i="16"/>
  <c r="W202" i="16"/>
  <c r="V206" i="16"/>
  <c r="V208" i="16"/>
  <c r="W222" i="16"/>
  <c r="U226" i="16"/>
  <c r="W251" i="16"/>
  <c r="U252" i="16"/>
  <c r="V204" i="16"/>
  <c r="W205" i="16"/>
  <c r="U209" i="16"/>
  <c r="V210" i="16"/>
  <c r="W211" i="16"/>
  <c r="V223" i="16"/>
  <c r="W224" i="16"/>
  <c r="E257" i="16"/>
  <c r="W223" i="16"/>
  <c r="W250" i="16"/>
  <c r="U257" i="16"/>
  <c r="W209" i="16"/>
  <c r="U213" i="16"/>
  <c r="V214" i="16"/>
  <c r="V217" i="16"/>
  <c r="U220" i="16"/>
  <c r="U222" i="16"/>
  <c r="V222" i="16"/>
  <c r="V226" i="16"/>
  <c r="L258" i="16"/>
  <c r="W215" i="16"/>
  <c r="W219" i="16"/>
  <c r="V221" i="16"/>
  <c r="W226" i="16"/>
  <c r="U249" i="16"/>
  <c r="V250" i="16"/>
  <c r="V254" i="16"/>
  <c r="W256" i="16"/>
  <c r="V257" i="16"/>
  <c r="V258" i="16"/>
  <c r="X258" i="16"/>
  <c r="W258" i="16"/>
  <c r="W255" i="16"/>
  <c r="FX76" i="1" l="1"/>
  <c r="GB76" i="1"/>
  <c r="GC76" i="1"/>
  <c r="BK70" i="9"/>
  <c r="BM70" i="9"/>
  <c r="FV76" i="1"/>
  <c r="FZ76" i="1"/>
  <c r="R76" i="1"/>
  <c r="GA76" i="1"/>
  <c r="BJ70" i="9"/>
  <c r="BH70" i="9"/>
  <c r="C64" i="9"/>
  <c r="G1" i="16"/>
  <c r="H1" i="16" s="1"/>
  <c r="I1" i="16" s="1"/>
  <c r="J1" i="16" s="1"/>
  <c r="K1" i="16" s="1"/>
  <c r="L1" i="16" s="1"/>
  <c r="FW76" i="1"/>
  <c r="BG70" i="9"/>
  <c r="BI70" i="9"/>
  <c r="FU76" i="1"/>
  <c r="BL70" i="9"/>
  <c r="FT76" i="1"/>
  <c r="L57" i="16"/>
  <c r="P223" i="16"/>
  <c r="L201" i="16"/>
  <c r="L200" i="16"/>
  <c r="L198" i="16"/>
  <c r="X257" i="16"/>
  <c r="X252" i="16"/>
  <c r="X198" i="16"/>
  <c r="X193" i="16"/>
  <c r="L257" i="16"/>
  <c r="L218" i="16"/>
  <c r="X215" i="16"/>
  <c r="X249" i="16"/>
  <c r="L212" i="16"/>
  <c r="X206" i="16"/>
  <c r="X202" i="16"/>
  <c r="X197" i="16"/>
  <c r="X255" i="16"/>
  <c r="X209" i="16"/>
  <c r="L206" i="16"/>
  <c r="X225" i="16"/>
  <c r="X224" i="16"/>
  <c r="X201" i="16"/>
  <c r="X196" i="16"/>
  <c r="X217" i="16"/>
  <c r="L254" i="16"/>
  <c r="X213" i="16"/>
  <c r="U219" i="16"/>
  <c r="X192" i="16"/>
  <c r="L225" i="16"/>
  <c r="X226" i="16"/>
  <c r="X220" i="16"/>
  <c r="L210" i="16"/>
  <c r="X205" i="16"/>
  <c r="X200" i="16"/>
  <c r="X195" i="16"/>
  <c r="L255" i="16"/>
  <c r="X207" i="16"/>
  <c r="U256" i="16"/>
  <c r="L204" i="16"/>
  <c r="X204" i="16"/>
  <c r="X199" i="16"/>
  <c r="X250" i="16"/>
  <c r="X219" i="16"/>
  <c r="L256" i="16"/>
  <c r="X211" i="16"/>
  <c r="X253" i="16"/>
  <c r="L251" i="16"/>
  <c r="L224" i="16"/>
  <c r="X223" i="16"/>
  <c r="L214" i="16"/>
  <c r="L208" i="16"/>
  <c r="X203" i="16"/>
  <c r="X251" i="16"/>
  <c r="X194" i="16"/>
  <c r="L223" i="16"/>
  <c r="X256" i="16"/>
  <c r="X254" i="16"/>
  <c r="X218" i="16"/>
  <c r="L252" i="16"/>
  <c r="X191" i="16"/>
  <c r="M1" i="16" l="1"/>
  <c r="N1" i="16" s="1"/>
  <c r="C83" i="1"/>
  <c r="GC83" i="1" l="1"/>
  <c r="GC193" i="1" s="1"/>
  <c r="GD83" i="1"/>
  <c r="GD193" i="1" s="1"/>
  <c r="GB83" i="1"/>
  <c r="FX83" i="1"/>
  <c r="FX193" i="1" s="1"/>
  <c r="FZ83" i="1"/>
  <c r="FZ193" i="1" s="1"/>
  <c r="FW83" i="1"/>
  <c r="FW193" i="1" s="1"/>
  <c r="FY83" i="1"/>
  <c r="FY193" i="1" s="1"/>
  <c r="FT83" i="1"/>
  <c r="FT193" i="1" s="1"/>
  <c r="GA83" i="1"/>
  <c r="GA193" i="1" s="1"/>
  <c r="FU83" i="1"/>
  <c r="FU193" i="1" s="1"/>
  <c r="FV83" i="1"/>
  <c r="FV193" i="1" s="1"/>
  <c r="R83" i="1"/>
  <c r="O1" i="16"/>
  <c r="C80" i="1"/>
  <c r="R78" i="1"/>
  <c r="GC80" i="1" l="1"/>
  <c r="GD80" i="1"/>
  <c r="P1" i="16"/>
  <c r="Q1" i="16" s="1"/>
  <c r="C77" i="9"/>
  <c r="GB80" i="1"/>
  <c r="FZ80" i="1"/>
  <c r="GA80" i="1"/>
  <c r="FX80" i="1"/>
  <c r="FY80" i="1"/>
  <c r="FW80" i="1"/>
  <c r="FT80" i="1"/>
  <c r="FU80" i="1"/>
  <c r="FV80" i="1"/>
  <c r="R80" i="1"/>
  <c r="GB193" i="1"/>
  <c r="GV24" i="1"/>
  <c r="R1" i="16" l="1"/>
  <c r="S1" i="16" s="1"/>
  <c r="T1" i="16" s="1"/>
  <c r="C88" i="1"/>
  <c r="GC88" i="1" l="1"/>
  <c r="GD88" i="1"/>
  <c r="GC68" i="1"/>
  <c r="GB88" i="1"/>
  <c r="FV88" i="1"/>
  <c r="FU88" i="1"/>
  <c r="FZ88" i="1"/>
  <c r="FZ68" i="1" s="1"/>
  <c r="FX88" i="1"/>
  <c r="FX68" i="1" s="1"/>
  <c r="FW88" i="1"/>
  <c r="GA88" i="1"/>
  <c r="FT88" i="1"/>
  <c r="R88" i="1"/>
  <c r="FY88" i="1"/>
  <c r="FY68" i="1" s="1"/>
  <c r="U1" i="16"/>
  <c r="V1" i="16" s="1"/>
  <c r="W1" i="16" s="1"/>
  <c r="X1" i="16" s="1"/>
  <c r="C86" i="1"/>
  <c r="H249" i="15"/>
  <c r="P214" i="15"/>
  <c r="P213" i="15"/>
  <c r="P212" i="15"/>
  <c r="V123" i="15"/>
  <c r="N123" i="15"/>
  <c r="G123" i="15"/>
  <c r="V122" i="15"/>
  <c r="N122" i="15"/>
  <c r="G122" i="15"/>
  <c r="V121" i="15"/>
  <c r="N121" i="15"/>
  <c r="G121" i="15"/>
  <c r="V120" i="15"/>
  <c r="N120" i="15"/>
  <c r="G120" i="15"/>
  <c r="V119" i="15"/>
  <c r="N119" i="15"/>
  <c r="G119" i="15"/>
  <c r="V118" i="15"/>
  <c r="N118" i="15"/>
  <c r="G118" i="15"/>
  <c r="V117" i="15"/>
  <c r="N117" i="15"/>
  <c r="G117" i="15"/>
  <c r="V116" i="15"/>
  <c r="N116" i="15"/>
  <c r="G116" i="15"/>
  <c r="V115" i="15"/>
  <c r="N115" i="15"/>
  <c r="G115" i="15"/>
  <c r="V114" i="15"/>
  <c r="N114" i="15"/>
  <c r="G114" i="15"/>
  <c r="V113" i="15"/>
  <c r="N113" i="15"/>
  <c r="G113" i="15"/>
  <c r="V112" i="15"/>
  <c r="N112" i="15"/>
  <c r="G112" i="15"/>
  <c r="V111" i="15"/>
  <c r="N111" i="15"/>
  <c r="G111" i="15"/>
  <c r="V110" i="15"/>
  <c r="N110" i="15"/>
  <c r="G110" i="15"/>
  <c r="V109" i="15"/>
  <c r="N109" i="15"/>
  <c r="G109" i="15"/>
  <c r="H121" i="15" s="1"/>
  <c r="V108" i="15"/>
  <c r="N108" i="15"/>
  <c r="O120" i="15" s="1"/>
  <c r="G108" i="15"/>
  <c r="V107" i="15"/>
  <c r="N107" i="15"/>
  <c r="G107" i="15"/>
  <c r="H119" i="15" s="1"/>
  <c r="V106" i="15"/>
  <c r="N106" i="15"/>
  <c r="G106" i="15"/>
  <c r="V105" i="15"/>
  <c r="N105" i="15"/>
  <c r="G105" i="15"/>
  <c r="V104" i="15"/>
  <c r="N104" i="15"/>
  <c r="G104" i="15"/>
  <c r="V103" i="15"/>
  <c r="N103" i="15"/>
  <c r="G103" i="15"/>
  <c r="V102" i="15"/>
  <c r="N102" i="15"/>
  <c r="G102" i="15"/>
  <c r="V101" i="15"/>
  <c r="N101" i="15"/>
  <c r="G101" i="15"/>
  <c r="H113" i="15" s="1"/>
  <c r="V100" i="15"/>
  <c r="W112" i="15" s="1"/>
  <c r="N100" i="15"/>
  <c r="G100" i="15"/>
  <c r="F99" i="15"/>
  <c r="E99" i="15"/>
  <c r="D99" i="15"/>
  <c r="F98" i="15"/>
  <c r="E98" i="15"/>
  <c r="D98" i="15"/>
  <c r="F97" i="15"/>
  <c r="E97" i="15"/>
  <c r="D97" i="15"/>
  <c r="F96" i="15"/>
  <c r="E96" i="15"/>
  <c r="D96" i="15"/>
  <c r="F95" i="15"/>
  <c r="E95" i="15"/>
  <c r="D95" i="15"/>
  <c r="F94" i="15"/>
  <c r="E94" i="15"/>
  <c r="D94" i="15"/>
  <c r="F93" i="15"/>
  <c r="E93" i="15"/>
  <c r="D93" i="15"/>
  <c r="F92" i="15"/>
  <c r="E92" i="15"/>
  <c r="D92" i="15"/>
  <c r="F91" i="15"/>
  <c r="E91" i="15"/>
  <c r="D91" i="15"/>
  <c r="F90" i="15"/>
  <c r="E90" i="15"/>
  <c r="D90" i="15"/>
  <c r="F89" i="15"/>
  <c r="E89" i="15"/>
  <c r="D89" i="15"/>
  <c r="F88" i="15"/>
  <c r="E88" i="15"/>
  <c r="D88" i="15"/>
  <c r="B62" i="15"/>
  <c r="B63" i="15" s="1"/>
  <c r="B64" i="15" s="1"/>
  <c r="B65" i="15" s="1"/>
  <c r="B66" i="15" s="1"/>
  <c r="B67" i="15" s="1"/>
  <c r="B68" i="15" s="1"/>
  <c r="B69" i="15" s="1"/>
  <c r="B70" i="15" s="1"/>
  <c r="B71" i="15" s="1"/>
  <c r="B72" i="15" s="1"/>
  <c r="B73" i="15" s="1"/>
  <c r="B74" i="15" s="1"/>
  <c r="B75" i="15" s="1"/>
  <c r="B76" i="15" s="1"/>
  <c r="B77" i="15" s="1"/>
  <c r="B78" i="15" s="1"/>
  <c r="B79" i="15" s="1"/>
  <c r="B80" i="15" s="1"/>
  <c r="B81" i="15" s="1"/>
  <c r="B82" i="15" s="1"/>
  <c r="B83" i="15" s="1"/>
  <c r="B84" i="15" s="1"/>
  <c r="B85" i="15" s="1"/>
  <c r="B86" i="15" s="1"/>
  <c r="B87" i="15" s="1"/>
  <c r="B88" i="15" s="1"/>
  <c r="B89" i="15" s="1"/>
  <c r="B90" i="15" s="1"/>
  <c r="B91" i="15" s="1"/>
  <c r="B92" i="15" s="1"/>
  <c r="B93" i="15" s="1"/>
  <c r="B94" i="15" s="1"/>
  <c r="B95" i="15" s="1"/>
  <c r="B96" i="15" s="1"/>
  <c r="B97" i="15" s="1"/>
  <c r="B98" i="15" s="1"/>
  <c r="B99" i="15" s="1"/>
  <c r="B100" i="15" s="1"/>
  <c r="B101" i="15" s="1"/>
  <c r="B102" i="15" s="1"/>
  <c r="B103" i="15" s="1"/>
  <c r="B104" i="15" s="1"/>
  <c r="B105" i="15" s="1"/>
  <c r="B106" i="15" s="1"/>
  <c r="B107" i="15" s="1"/>
  <c r="B108" i="15" s="1"/>
  <c r="B109" i="15" s="1"/>
  <c r="B110" i="15" s="1"/>
  <c r="B111" i="15" s="1"/>
  <c r="B112" i="15" s="1"/>
  <c r="B113" i="15" s="1"/>
  <c r="B114" i="15" s="1"/>
  <c r="B115" i="15" s="1"/>
  <c r="B116" i="15" s="1"/>
  <c r="B117" i="15" s="1"/>
  <c r="B118" i="15" s="1"/>
  <c r="B119" i="15" s="1"/>
  <c r="B120" i="15" s="1"/>
  <c r="B121" i="15" s="1"/>
  <c r="B122" i="15" s="1"/>
  <c r="B123" i="15" s="1"/>
  <c r="V3" i="15"/>
  <c r="U3" i="15"/>
  <c r="T3" i="15"/>
  <c r="S3" i="15"/>
  <c r="R3" i="15"/>
  <c r="D1" i="15"/>
  <c r="E1" i="15" s="1"/>
  <c r="F1" i="15" s="1"/>
  <c r="G1" i="15" s="1"/>
  <c r="H1" i="15" s="1"/>
  <c r="I1" i="15" s="1"/>
  <c r="GC86" i="1" l="1"/>
  <c r="GC187" i="1" s="1"/>
  <c r="GD86" i="1"/>
  <c r="GD187" i="1" s="1"/>
  <c r="GD68" i="1"/>
  <c r="J1" i="15"/>
  <c r="C17" i="9"/>
  <c r="BM17" i="9" s="1"/>
  <c r="GB86" i="1"/>
  <c r="GB187" i="1" s="1"/>
  <c r="FW86" i="1"/>
  <c r="FW187" i="1" s="1"/>
  <c r="FT86" i="1"/>
  <c r="FT187" i="1" s="1"/>
  <c r="FU86" i="1"/>
  <c r="FU187" i="1" s="1"/>
  <c r="R86" i="1"/>
  <c r="GA86" i="1"/>
  <c r="FX86" i="1"/>
  <c r="FX187" i="1" s="1"/>
  <c r="FY86" i="1"/>
  <c r="FY187" i="1" s="1"/>
  <c r="FZ86" i="1"/>
  <c r="FZ187" i="1" s="1"/>
  <c r="FV86" i="1"/>
  <c r="FV187" i="1" s="1"/>
  <c r="H115" i="15"/>
  <c r="H116" i="15"/>
  <c r="H117" i="15"/>
  <c r="FW68" i="1"/>
  <c r="GA68" i="1"/>
  <c r="H123" i="15"/>
  <c r="GB68" i="1"/>
  <c r="H122" i="15"/>
  <c r="O114" i="15"/>
  <c r="J195" i="15"/>
  <c r="J202" i="15"/>
  <c r="H118" i="15"/>
  <c r="H112" i="15"/>
  <c r="G89" i="15"/>
  <c r="H101" i="15" s="1"/>
  <c r="G92" i="15"/>
  <c r="H104" i="15" s="1"/>
  <c r="G95" i="15"/>
  <c r="H107" i="15" s="1"/>
  <c r="G98" i="15"/>
  <c r="H110" i="15" s="1"/>
  <c r="O122" i="15"/>
  <c r="J191" i="15"/>
  <c r="J250" i="15"/>
  <c r="J197" i="15"/>
  <c r="J199" i="15"/>
  <c r="G99" i="15"/>
  <c r="H111" i="15" s="1"/>
  <c r="W114" i="15"/>
  <c r="W122" i="15"/>
  <c r="R248" i="15"/>
  <c r="J190" i="15"/>
  <c r="J196" i="15"/>
  <c r="J204" i="15"/>
  <c r="O117" i="15"/>
  <c r="O119" i="15"/>
  <c r="O121" i="15"/>
  <c r="O123" i="15"/>
  <c r="G88" i="15"/>
  <c r="H100" i="15" s="1"/>
  <c r="G91" i="15"/>
  <c r="H103" i="15" s="1"/>
  <c r="G94" i="15"/>
  <c r="H106" i="15" s="1"/>
  <c r="G97" i="15"/>
  <c r="H109" i="15" s="1"/>
  <c r="W115" i="15"/>
  <c r="W117" i="15"/>
  <c r="W119" i="15"/>
  <c r="W121" i="15"/>
  <c r="W123" i="15"/>
  <c r="W113" i="15"/>
  <c r="R199" i="15"/>
  <c r="R193" i="15"/>
  <c r="J194" i="15"/>
  <c r="R194" i="15"/>
  <c r="J252" i="15"/>
  <c r="R252" i="15"/>
  <c r="R206" i="15"/>
  <c r="J207" i="15"/>
  <c r="R212" i="15"/>
  <c r="J213" i="15"/>
  <c r="J208" i="15"/>
  <c r="R213" i="15"/>
  <c r="J189" i="15"/>
  <c r="R189" i="15"/>
  <c r="R195" i="15"/>
  <c r="J203" i="15"/>
  <c r="R203" i="15"/>
  <c r="R205" i="15"/>
  <c r="J206" i="15"/>
  <c r="R211" i="15"/>
  <c r="J212" i="15"/>
  <c r="G90" i="15"/>
  <c r="H102" i="15" s="1"/>
  <c r="G93" i="15"/>
  <c r="H105" i="15" s="1"/>
  <c r="G96" i="15"/>
  <c r="H108" i="15" s="1"/>
  <c r="R190" i="15"/>
  <c r="R250" i="15"/>
  <c r="R196" i="15"/>
  <c r="R202" i="15"/>
  <c r="J205" i="15"/>
  <c r="R210" i="15"/>
  <c r="J211" i="15"/>
  <c r="R207" i="15"/>
  <c r="J248" i="15"/>
  <c r="R191" i="15"/>
  <c r="R197" i="15"/>
  <c r="J201" i="15"/>
  <c r="R201" i="15"/>
  <c r="R209" i="15"/>
  <c r="J210" i="15"/>
  <c r="R214" i="15"/>
  <c r="W118" i="15"/>
  <c r="J187" i="15"/>
  <c r="R187" i="15"/>
  <c r="J249" i="15"/>
  <c r="J188" i="15"/>
  <c r="R188" i="15"/>
  <c r="R249" i="15"/>
  <c r="J192" i="15"/>
  <c r="R192" i="15"/>
  <c r="J193" i="15"/>
  <c r="J198" i="15"/>
  <c r="R198" i="15"/>
  <c r="J251" i="15"/>
  <c r="R251" i="15"/>
  <c r="J200" i="15"/>
  <c r="R200" i="15"/>
  <c r="R208" i="15"/>
  <c r="J209" i="15"/>
  <c r="J214" i="15"/>
  <c r="O113" i="15"/>
  <c r="O115" i="15"/>
  <c r="R204" i="15"/>
  <c r="O116" i="15"/>
  <c r="O112" i="15"/>
  <c r="W116" i="15"/>
  <c r="O118" i="15"/>
  <c r="H120" i="15"/>
  <c r="H114" i="15"/>
  <c r="W120" i="15"/>
  <c r="GA187" i="1" l="1"/>
  <c r="BH17" i="9"/>
  <c r="BJ17" i="9"/>
  <c r="BK17" i="9"/>
  <c r="BL17" i="9"/>
  <c r="BG17" i="9"/>
  <c r="BI17" i="9"/>
  <c r="K1" i="15"/>
  <c r="C69" i="1"/>
  <c r="C62" i="9"/>
  <c r="B170" i="12"/>
  <c r="B171" i="12" s="1"/>
  <c r="B172" i="12" s="1"/>
  <c r="B173" i="12" s="1"/>
  <c r="B174" i="12" s="1"/>
  <c r="B175" i="12" s="1"/>
  <c r="B176" i="12" s="1"/>
  <c r="B177" i="12" s="1"/>
  <c r="B178" i="12" s="1"/>
  <c r="GC69" i="1" l="1"/>
  <c r="GC178" i="1" s="1"/>
  <c r="GD69" i="1"/>
  <c r="GA69" i="1"/>
  <c r="GB69" i="1"/>
  <c r="FU69" i="1"/>
  <c r="FV69" i="1"/>
  <c r="FW69" i="1"/>
  <c r="FX69" i="1"/>
  <c r="FZ69" i="1"/>
  <c r="FY69" i="1"/>
  <c r="FT69" i="1"/>
  <c r="R69" i="1"/>
  <c r="L1" i="15"/>
  <c r="C92" i="1"/>
  <c r="FO6" i="1"/>
  <c r="GC84" i="1" l="1"/>
  <c r="GC179" i="1"/>
  <c r="GC92" i="1"/>
  <c r="GD92" i="1"/>
  <c r="GD178" i="1"/>
  <c r="GD84" i="1"/>
  <c r="GD179" i="1"/>
  <c r="FT178" i="1"/>
  <c r="FT179" i="1"/>
  <c r="FT84" i="1"/>
  <c r="FV179" i="1"/>
  <c r="FV178" i="1"/>
  <c r="FV84" i="1"/>
  <c r="GA92" i="1"/>
  <c r="GB92" i="1"/>
  <c r="FZ92" i="1"/>
  <c r="FW92" i="1"/>
  <c r="FX92" i="1"/>
  <c r="FV92" i="1"/>
  <c r="FY92" i="1"/>
  <c r="FU92" i="1"/>
  <c r="M1" i="15"/>
  <c r="C119" i="1"/>
  <c r="FY84" i="1"/>
  <c r="FY179" i="1"/>
  <c r="FY178" i="1"/>
  <c r="FW178" i="1"/>
  <c r="FW179" i="1"/>
  <c r="FW84" i="1"/>
  <c r="GB179" i="1"/>
  <c r="GB178" i="1"/>
  <c r="GV12" i="1"/>
  <c r="GB84" i="1"/>
  <c r="FZ178" i="1"/>
  <c r="FZ179" i="1"/>
  <c r="FZ84" i="1"/>
  <c r="FX178" i="1"/>
  <c r="FX179" i="1"/>
  <c r="FX84" i="1"/>
  <c r="FU179" i="1"/>
  <c r="FU178" i="1"/>
  <c r="FU84" i="1"/>
  <c r="GA178" i="1"/>
  <c r="GA179" i="1"/>
  <c r="GA84" i="1"/>
  <c r="BM70" i="10"/>
  <c r="BL70" i="10"/>
  <c r="BH70" i="10"/>
  <c r="BG70" i="10"/>
  <c r="BF70" i="10"/>
  <c r="BE70" i="10"/>
  <c r="BD70" i="10"/>
  <c r="BC70" i="10"/>
  <c r="BB70" i="10"/>
  <c r="AZ70" i="10"/>
  <c r="AY70" i="10"/>
  <c r="AX70" i="10"/>
  <c r="AW70" i="10"/>
  <c r="AV70" i="10"/>
  <c r="AM70" i="10"/>
  <c r="AL70" i="10"/>
  <c r="AK70" i="10"/>
  <c r="AJ70" i="10"/>
  <c r="AI70" i="10"/>
  <c r="AH70" i="10"/>
  <c r="AG70" i="10"/>
  <c r="AF70" i="10"/>
  <c r="AE70" i="10"/>
  <c r="AD70" i="10"/>
  <c r="AC70" i="10"/>
  <c r="AB70" i="10"/>
  <c r="AA70" i="10"/>
  <c r="Z70" i="10"/>
  <c r="Y70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BM69" i="10"/>
  <c r="BL69" i="10"/>
  <c r="BH69" i="10"/>
  <c r="BG69" i="10"/>
  <c r="BF69" i="10"/>
  <c r="BE69" i="10"/>
  <c r="BD69" i="10"/>
  <c r="BC69" i="10"/>
  <c r="BB69" i="10"/>
  <c r="AZ69" i="10"/>
  <c r="AY69" i="10"/>
  <c r="AW69" i="10"/>
  <c r="AV69" i="10"/>
  <c r="AU69" i="10"/>
  <c r="AS69" i="10"/>
  <c r="AR69" i="10"/>
  <c r="AQ69" i="10"/>
  <c r="AP69" i="10"/>
  <c r="AO69" i="10"/>
  <c r="AM69" i="10"/>
  <c r="AL69" i="10"/>
  <c r="AK69" i="10"/>
  <c r="AJ69" i="10"/>
  <c r="AI69" i="10"/>
  <c r="AH69" i="10"/>
  <c r="AG69" i="10"/>
  <c r="AF69" i="10"/>
  <c r="AE69" i="10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BM68" i="10"/>
  <c r="BL68" i="10"/>
  <c r="BI68" i="10"/>
  <c r="BH68" i="10"/>
  <c r="BG68" i="10"/>
  <c r="BF68" i="10"/>
  <c r="BE68" i="10"/>
  <c r="BD68" i="10"/>
  <c r="BC68" i="10"/>
  <c r="BB68" i="10"/>
  <c r="AZ68" i="10"/>
  <c r="AY68" i="10"/>
  <c r="AX68" i="10"/>
  <c r="AM68" i="10"/>
  <c r="AL68" i="10"/>
  <c r="AK68" i="10"/>
  <c r="AJ68" i="10"/>
  <c r="AI68" i="10"/>
  <c r="AH68" i="10"/>
  <c r="AG68" i="10"/>
  <c r="AF68" i="10"/>
  <c r="AE68" i="10"/>
  <c r="AD68" i="10"/>
  <c r="AC68" i="10"/>
  <c r="AB68" i="10"/>
  <c r="AA68" i="10"/>
  <c r="Z68" i="10"/>
  <c r="Y68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BM67" i="10"/>
  <c r="BL67" i="10"/>
  <c r="BK67" i="10"/>
  <c r="BI67" i="10"/>
  <c r="BH67" i="10"/>
  <c r="BG67" i="10"/>
  <c r="BF67" i="10"/>
  <c r="BE67" i="10"/>
  <c r="BD67" i="10"/>
  <c r="BC67" i="10"/>
  <c r="BB67" i="10"/>
  <c r="AW67" i="10"/>
  <c r="AU67" i="10"/>
  <c r="AT67" i="10"/>
  <c r="AS67" i="10"/>
  <c r="AR67" i="10"/>
  <c r="AO67" i="10"/>
  <c r="AM67" i="10"/>
  <c r="AL67" i="10"/>
  <c r="AK67" i="10"/>
  <c r="AJ67" i="10"/>
  <c r="AI67" i="10"/>
  <c r="AH67" i="10"/>
  <c r="AG67" i="10"/>
  <c r="AF67" i="10"/>
  <c r="AE67" i="10"/>
  <c r="AD67" i="10"/>
  <c r="AC67" i="10"/>
  <c r="AB67" i="10"/>
  <c r="AA67" i="10"/>
  <c r="Z67" i="10"/>
  <c r="Y67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BM66" i="10"/>
  <c r="BL66" i="10"/>
  <c r="BH66" i="10"/>
  <c r="BG66" i="10"/>
  <c r="BF66" i="10"/>
  <c r="BE66" i="10"/>
  <c r="BD66" i="10"/>
  <c r="BC66" i="10"/>
  <c r="BB66" i="10"/>
  <c r="AZ66" i="10"/>
  <c r="AY66" i="10"/>
  <c r="AX66" i="10"/>
  <c r="AV66" i="10"/>
  <c r="AM66" i="10"/>
  <c r="AL66" i="10"/>
  <c r="AK66" i="10"/>
  <c r="AJ66" i="10"/>
  <c r="AI66" i="10"/>
  <c r="AH66" i="10"/>
  <c r="AG66" i="10"/>
  <c r="AF66" i="10"/>
  <c r="AE66" i="10"/>
  <c r="AD66" i="10"/>
  <c r="AC66" i="10"/>
  <c r="AB66" i="10"/>
  <c r="AA66" i="10"/>
  <c r="Z66" i="10"/>
  <c r="Y66" i="10"/>
  <c r="X66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BM65" i="10"/>
  <c r="BL65" i="10"/>
  <c r="BH65" i="10"/>
  <c r="BG65" i="10"/>
  <c r="BF65" i="10"/>
  <c r="BE65" i="10"/>
  <c r="BD65" i="10"/>
  <c r="BC65" i="10"/>
  <c r="BB65" i="10"/>
  <c r="AZ65" i="10"/>
  <c r="AY65" i="10"/>
  <c r="AX65" i="10"/>
  <c r="AW65" i="10"/>
  <c r="AV65" i="10"/>
  <c r="AU65" i="10"/>
  <c r="AS65" i="10"/>
  <c r="AR65" i="10"/>
  <c r="AM65" i="10"/>
  <c r="AL65" i="10"/>
  <c r="AK65" i="10"/>
  <c r="AJ65" i="10"/>
  <c r="AI65" i="10"/>
  <c r="AH65" i="10"/>
  <c r="AG65" i="10"/>
  <c r="AF65" i="10"/>
  <c r="AE65" i="10"/>
  <c r="AD65" i="10"/>
  <c r="AC65" i="10"/>
  <c r="AB65" i="10"/>
  <c r="AA65" i="10"/>
  <c r="Z65" i="10"/>
  <c r="Y65" i="10"/>
  <c r="X65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BM64" i="10"/>
  <c r="BL64" i="10"/>
  <c r="BJ64" i="10"/>
  <c r="BI64" i="10"/>
  <c r="BH64" i="10"/>
  <c r="BG64" i="10"/>
  <c r="BF64" i="10"/>
  <c r="BE64" i="10"/>
  <c r="BD64" i="10"/>
  <c r="BC64" i="10"/>
  <c r="BB64" i="10"/>
  <c r="AM64" i="10"/>
  <c r="AL64" i="10"/>
  <c r="AK64" i="10"/>
  <c r="AH64" i="10"/>
  <c r="AD64" i="10"/>
  <c r="AB64" i="10"/>
  <c r="AA64" i="10"/>
  <c r="Z64" i="10"/>
  <c r="Y64" i="10"/>
  <c r="W64" i="10"/>
  <c r="P64" i="10"/>
  <c r="O64" i="10"/>
  <c r="N64" i="10"/>
  <c r="M64" i="10"/>
  <c r="J64" i="10"/>
  <c r="F64" i="10"/>
  <c r="BK61" i="10"/>
  <c r="BK70" i="10" s="1"/>
  <c r="BJ61" i="10"/>
  <c r="BJ67" i="10" s="1"/>
  <c r="BI61" i="10"/>
  <c r="BI70" i="10" s="1"/>
  <c r="AZ61" i="10"/>
  <c r="AY61" i="10"/>
  <c r="AX61" i="10"/>
  <c r="AW61" i="10"/>
  <c r="AV61" i="10"/>
  <c r="AU61" i="10"/>
  <c r="AU70" i="10" s="1"/>
  <c r="AT61" i="10"/>
  <c r="AT70" i="10" s="1"/>
  <c r="AS61" i="10"/>
  <c r="AS70" i="10" s="1"/>
  <c r="AR61" i="10"/>
  <c r="AR70" i="10" s="1"/>
  <c r="AQ61" i="10"/>
  <c r="AP61" i="10"/>
  <c r="AO61" i="10"/>
  <c r="AO70" i="10" s="1"/>
  <c r="BK60" i="10"/>
  <c r="BJ60" i="10"/>
  <c r="BJ68" i="10" s="1"/>
  <c r="BI60" i="10"/>
  <c r="AZ60" i="10"/>
  <c r="AY60" i="10"/>
  <c r="AX60" i="10"/>
  <c r="AX69" i="10" s="1"/>
  <c r="AW60" i="10"/>
  <c r="AV60" i="10"/>
  <c r="AU60" i="10"/>
  <c r="AT60" i="10"/>
  <c r="AT69" i="10" s="1"/>
  <c r="AS60" i="10"/>
  <c r="AR60" i="10"/>
  <c r="AQ60" i="10"/>
  <c r="AP60" i="10"/>
  <c r="AO60" i="10"/>
  <c r="BK59" i="10"/>
  <c r="BJ59" i="10"/>
  <c r="BI59" i="10"/>
  <c r="AZ59" i="10"/>
  <c r="AY59" i="10"/>
  <c r="AX59" i="10"/>
  <c r="AW59" i="10"/>
  <c r="AV59" i="10"/>
  <c r="AU59" i="10"/>
  <c r="AU68" i="10" s="1"/>
  <c r="AT59" i="10"/>
  <c r="AT68" i="10" s="1"/>
  <c r="AS59" i="10"/>
  <c r="AS68" i="10" s="1"/>
  <c r="AR59" i="10"/>
  <c r="AR68" i="10" s="1"/>
  <c r="AQ59" i="10"/>
  <c r="AP59" i="10"/>
  <c r="AO59" i="10"/>
  <c r="AO68" i="10" s="1"/>
  <c r="BK58" i="10"/>
  <c r="BK69" i="10" s="1"/>
  <c r="BJ58" i="10"/>
  <c r="BI58" i="10"/>
  <c r="BI69" i="10" s="1"/>
  <c r="AZ58" i="10"/>
  <c r="AZ67" i="10" s="1"/>
  <c r="AY58" i="10"/>
  <c r="AY67" i="10" s="1"/>
  <c r="AX58" i="10"/>
  <c r="AX67" i="10" s="1"/>
  <c r="AW58" i="10"/>
  <c r="AV58" i="10"/>
  <c r="AV67" i="10" s="1"/>
  <c r="AU58" i="10"/>
  <c r="AT58" i="10"/>
  <c r="AS58" i="10"/>
  <c r="AR58" i="10"/>
  <c r="AQ58" i="10"/>
  <c r="AP58" i="10"/>
  <c r="AO58" i="10"/>
  <c r="BK57" i="10"/>
  <c r="BK66" i="10" s="1"/>
  <c r="BJ57" i="10"/>
  <c r="BJ66" i="10" s="1"/>
  <c r="BI57" i="10"/>
  <c r="AZ57" i="10"/>
  <c r="AZ55" i="10" s="1"/>
  <c r="AZ64" i="10" s="1"/>
  <c r="AY57" i="10"/>
  <c r="AY55" i="10" s="1"/>
  <c r="AY64" i="10" s="1"/>
  <c r="AX57" i="10"/>
  <c r="AW57" i="10"/>
  <c r="AW66" i="10" s="1"/>
  <c r="AV57" i="10"/>
  <c r="AU57" i="10"/>
  <c r="AU66" i="10" s="1"/>
  <c r="AT57" i="10"/>
  <c r="AT66" i="10" s="1"/>
  <c r="AS57" i="10"/>
  <c r="AS66" i="10" s="1"/>
  <c r="AR57" i="10"/>
  <c r="AR66" i="10" s="1"/>
  <c r="AQ57" i="10"/>
  <c r="AP57" i="10"/>
  <c r="AO57" i="10"/>
  <c r="AO66" i="10" s="1"/>
  <c r="BK56" i="10"/>
  <c r="BJ56" i="10"/>
  <c r="BI56" i="10"/>
  <c r="AZ56" i="10"/>
  <c r="AY56" i="10"/>
  <c r="AX56" i="10"/>
  <c r="AW56" i="10"/>
  <c r="AV56" i="10"/>
  <c r="AU56" i="10"/>
  <c r="AT56" i="10"/>
  <c r="AS56" i="10"/>
  <c r="AS55" i="10" s="1"/>
  <c r="AS64" i="10" s="1"/>
  <c r="AR56" i="10"/>
  <c r="AR55" i="10" s="1"/>
  <c r="AR64" i="10" s="1"/>
  <c r="AQ56" i="10"/>
  <c r="AP56" i="10"/>
  <c r="AP55" i="10" s="1"/>
  <c r="AO56" i="10"/>
  <c r="BK55" i="10"/>
  <c r="BJ55" i="10"/>
  <c r="BI55" i="10"/>
  <c r="AU55" i="10"/>
  <c r="AU64" i="10" s="1"/>
  <c r="AM55" i="10"/>
  <c r="AL55" i="10"/>
  <c r="AK55" i="10"/>
  <c r="AJ55" i="10"/>
  <c r="AJ64" i="10" s="1"/>
  <c r="AI55" i="10"/>
  <c r="AI64" i="10" s="1"/>
  <c r="AH55" i="10"/>
  <c r="AG55" i="10"/>
  <c r="AG64" i="10" s="1"/>
  <c r="AF55" i="10"/>
  <c r="AF64" i="10" s="1"/>
  <c r="AE55" i="10"/>
  <c r="AE64" i="10" s="1"/>
  <c r="AD55" i="10"/>
  <c r="AC55" i="10"/>
  <c r="AC64" i="10" s="1"/>
  <c r="AB55" i="10"/>
  <c r="AA55" i="10"/>
  <c r="Z55" i="10"/>
  <c r="Y55" i="10"/>
  <c r="X55" i="10"/>
  <c r="X64" i="10" s="1"/>
  <c r="W55" i="10"/>
  <c r="V55" i="10"/>
  <c r="V64" i="10" s="1"/>
  <c r="U55" i="10"/>
  <c r="U64" i="10" s="1"/>
  <c r="T55" i="10"/>
  <c r="T64" i="10" s="1"/>
  <c r="S55" i="10"/>
  <c r="S64" i="10" s="1"/>
  <c r="R55" i="10"/>
  <c r="R64" i="10" s="1"/>
  <c r="Q55" i="10"/>
  <c r="Q64" i="10" s="1"/>
  <c r="P55" i="10"/>
  <c r="O55" i="10"/>
  <c r="N55" i="10"/>
  <c r="M55" i="10"/>
  <c r="L55" i="10"/>
  <c r="L64" i="10" s="1"/>
  <c r="K55" i="10"/>
  <c r="K64" i="10" s="1"/>
  <c r="J55" i="10"/>
  <c r="I55" i="10"/>
  <c r="I64" i="10" s="1"/>
  <c r="H55" i="10"/>
  <c r="H64" i="10" s="1"/>
  <c r="G55" i="10"/>
  <c r="G64" i="10" s="1"/>
  <c r="F55" i="10"/>
  <c r="E55" i="10"/>
  <c r="E64" i="10" s="1"/>
  <c r="D55" i="10"/>
  <c r="D64" i="10" s="1"/>
  <c r="BM51" i="10"/>
  <c r="AH51" i="10"/>
  <c r="AF51" i="10"/>
  <c r="AA50" i="10"/>
  <c r="I50" i="10"/>
  <c r="H50" i="10"/>
  <c r="BM49" i="10"/>
  <c r="AH49" i="10"/>
  <c r="AF49" i="10"/>
  <c r="AF48" i="10" s="1"/>
  <c r="W49" i="10"/>
  <c r="U49" i="10"/>
  <c r="BM47" i="10"/>
  <c r="BL47" i="10"/>
  <c r="BK47" i="10"/>
  <c r="BJ47" i="10"/>
  <c r="BI47" i="10"/>
  <c r="AM47" i="10"/>
  <c r="AL47" i="10"/>
  <c r="AK47" i="10"/>
  <c r="AJ47" i="10"/>
  <c r="AI47" i="10"/>
  <c r="AH47" i="10"/>
  <c r="AF47" i="10"/>
  <c r="W47" i="10"/>
  <c r="W44" i="10" s="1"/>
  <c r="S47" i="10"/>
  <c r="Q47" i="10"/>
  <c r="P47" i="10"/>
  <c r="O47" i="10"/>
  <c r="L47" i="10"/>
  <c r="K47" i="10"/>
  <c r="J47" i="10"/>
  <c r="BM46" i="10"/>
  <c r="BL46" i="10"/>
  <c r="BJ46" i="10"/>
  <c r="BI46" i="10"/>
  <c r="BG46" i="10"/>
  <c r="BF46" i="10"/>
  <c r="BE46" i="10"/>
  <c r="BD46" i="10"/>
  <c r="BC46" i="10"/>
  <c r="BB46" i="10"/>
  <c r="AX46" i="10"/>
  <c r="AJ46" i="10"/>
  <c r="AF46" i="10"/>
  <c r="AE46" i="10"/>
  <c r="AD46" i="10"/>
  <c r="AC46" i="10"/>
  <c r="AB46" i="10"/>
  <c r="AA46" i="10"/>
  <c r="Z46" i="10"/>
  <c r="W46" i="10"/>
  <c r="L46" i="10"/>
  <c r="K46" i="10"/>
  <c r="J46" i="10"/>
  <c r="I46" i="10"/>
  <c r="H46" i="10"/>
  <c r="G46" i="10"/>
  <c r="E46" i="10"/>
  <c r="D46" i="10"/>
  <c r="BM45" i="10"/>
  <c r="BL45" i="10"/>
  <c r="BI45" i="10"/>
  <c r="BF45" i="10"/>
  <c r="BE45" i="10"/>
  <c r="BD45" i="10"/>
  <c r="BC45" i="10"/>
  <c r="BB45" i="10"/>
  <c r="AP45" i="10"/>
  <c r="AM45" i="10"/>
  <c r="AM44" i="10" s="1"/>
  <c r="AL45" i="10"/>
  <c r="AL44" i="10" s="1"/>
  <c r="AK45" i="10"/>
  <c r="AK44" i="10" s="1"/>
  <c r="AJ45" i="10"/>
  <c r="AJ44" i="10" s="1"/>
  <c r="AI45" i="10"/>
  <c r="AI44" i="10" s="1"/>
  <c r="AH45" i="10"/>
  <c r="AH44" i="10" s="1"/>
  <c r="AF45" i="10"/>
  <c r="AF44" i="10" s="1"/>
  <c r="W45" i="10"/>
  <c r="S45" i="10"/>
  <c r="O45" i="10"/>
  <c r="N45" i="10"/>
  <c r="M45" i="10"/>
  <c r="L45" i="10"/>
  <c r="K45" i="10"/>
  <c r="J45" i="10"/>
  <c r="J44" i="10" s="1"/>
  <c r="H45" i="10"/>
  <c r="BI44" i="10"/>
  <c r="BG44" i="10"/>
  <c r="BE44" i="10"/>
  <c r="BC44" i="10"/>
  <c r="BB44" i="10"/>
  <c r="L44" i="10"/>
  <c r="K44" i="10"/>
  <c r="H44" i="10"/>
  <c r="BM43" i="10"/>
  <c r="BL43" i="10"/>
  <c r="BK43" i="10"/>
  <c r="AM43" i="10"/>
  <c r="AL43" i="10"/>
  <c r="AK43" i="10"/>
  <c r="AJ43" i="10"/>
  <c r="AJ40" i="10" s="1"/>
  <c r="AI43" i="10"/>
  <c r="AH43" i="10"/>
  <c r="AF43" i="10"/>
  <c r="AF40" i="10" s="1"/>
  <c r="X43" i="10"/>
  <c r="W43" i="10"/>
  <c r="U43" i="10"/>
  <c r="T43" i="10"/>
  <c r="S43" i="10"/>
  <c r="R43" i="10"/>
  <c r="Q43" i="10"/>
  <c r="P43" i="10"/>
  <c r="O43" i="10"/>
  <c r="M43" i="10"/>
  <c r="L43" i="10"/>
  <c r="K43" i="10"/>
  <c r="J43" i="10"/>
  <c r="I43" i="10"/>
  <c r="H43" i="10"/>
  <c r="BM42" i="10"/>
  <c r="BL42" i="10"/>
  <c r="BJ42" i="10"/>
  <c r="BI42" i="10"/>
  <c r="BG42" i="10"/>
  <c r="BF42" i="10"/>
  <c r="BE42" i="10"/>
  <c r="BE40" i="10" s="1"/>
  <c r="BD42" i="10"/>
  <c r="BC42" i="10"/>
  <c r="BB42" i="10"/>
  <c r="AJ42" i="10"/>
  <c r="AI42" i="10"/>
  <c r="AG42" i="10"/>
  <c r="AF42" i="10"/>
  <c r="X42" i="10"/>
  <c r="W42" i="10"/>
  <c r="W40" i="10" s="1"/>
  <c r="V42" i="10"/>
  <c r="U42" i="10"/>
  <c r="T42" i="10"/>
  <c r="L42" i="10"/>
  <c r="K42" i="10"/>
  <c r="J42" i="10"/>
  <c r="I42" i="10"/>
  <c r="E42" i="10"/>
  <c r="BM41" i="10"/>
  <c r="BM40" i="10" s="1"/>
  <c r="BL41" i="10"/>
  <c r="BL40" i="10" s="1"/>
  <c r="BK41" i="10"/>
  <c r="BK40" i="10" s="1"/>
  <c r="BJ41" i="10"/>
  <c r="BJ40" i="10" s="1"/>
  <c r="BH41" i="10"/>
  <c r="BH40" i="10" s="1"/>
  <c r="BF41" i="10"/>
  <c r="BF40" i="10" s="1"/>
  <c r="BE41" i="10"/>
  <c r="BD41" i="10"/>
  <c r="BC41" i="10"/>
  <c r="BB41" i="10"/>
  <c r="AT41" i="10"/>
  <c r="AS41" i="10"/>
  <c r="AR41" i="10"/>
  <c r="AM41" i="10"/>
  <c r="AJ41" i="10"/>
  <c r="AF41" i="10"/>
  <c r="W41" i="10"/>
  <c r="U41" i="10"/>
  <c r="T41" i="10"/>
  <c r="S41" i="10"/>
  <c r="S40" i="10" s="1"/>
  <c r="R41" i="10"/>
  <c r="R40" i="10" s="1"/>
  <c r="Q41" i="10"/>
  <c r="Q40" i="10" s="1"/>
  <c r="P41" i="10"/>
  <c r="P40" i="10" s="1"/>
  <c r="O41" i="10"/>
  <c r="O40" i="10" s="1"/>
  <c r="N41" i="10"/>
  <c r="M41" i="10"/>
  <c r="M40" i="10" s="1"/>
  <c r="L41" i="10"/>
  <c r="L40" i="10" s="1"/>
  <c r="K41" i="10"/>
  <c r="K40" i="10" s="1"/>
  <c r="J41" i="10"/>
  <c r="J40" i="10" s="1"/>
  <c r="I41" i="10"/>
  <c r="H41" i="10"/>
  <c r="I40" i="10"/>
  <c r="BM39" i="10"/>
  <c r="BL39" i="10"/>
  <c r="AR39" i="10"/>
  <c r="AP39" i="10"/>
  <c r="AJ39" i="10"/>
  <c r="AH39" i="10"/>
  <c r="AG39" i="10"/>
  <c r="AF39" i="10"/>
  <c r="W39" i="10"/>
  <c r="U39" i="10"/>
  <c r="S39" i="10"/>
  <c r="L39" i="10"/>
  <c r="L36" i="10" s="1"/>
  <c r="K39" i="10"/>
  <c r="K36" i="10" s="1"/>
  <c r="J39" i="10"/>
  <c r="H39" i="10"/>
  <c r="BM38" i="10"/>
  <c r="BL38" i="10"/>
  <c r="BF38" i="10"/>
  <c r="BE38" i="10"/>
  <c r="BD38" i="10"/>
  <c r="BC38" i="10"/>
  <c r="BB38" i="10"/>
  <c r="AJ38" i="10"/>
  <c r="AH38" i="10"/>
  <c r="AG38" i="10"/>
  <c r="AG36" i="10" s="1"/>
  <c r="AF38" i="10"/>
  <c r="AE38" i="10"/>
  <c r="AD38" i="10"/>
  <c r="AC38" i="10"/>
  <c r="AB38" i="10"/>
  <c r="AA38" i="10"/>
  <c r="Y38" i="10"/>
  <c r="L38" i="10"/>
  <c r="K38" i="10"/>
  <c r="J38" i="10"/>
  <c r="I38" i="10"/>
  <c r="G38" i="10"/>
  <c r="F38" i="10"/>
  <c r="E38" i="10"/>
  <c r="D38" i="10"/>
  <c r="BM37" i="10"/>
  <c r="BM36" i="10" s="1"/>
  <c r="BL37" i="10"/>
  <c r="BL36" i="10" s="1"/>
  <c r="BK37" i="10"/>
  <c r="BK36" i="10" s="1"/>
  <c r="BJ37" i="10"/>
  <c r="BJ36" i="10" s="1"/>
  <c r="BI37" i="10"/>
  <c r="BI36" i="10" s="1"/>
  <c r="BH37" i="10"/>
  <c r="BH36" i="10" s="1"/>
  <c r="BF37" i="10"/>
  <c r="BE37" i="10"/>
  <c r="BD37" i="10"/>
  <c r="BC37" i="10"/>
  <c r="BB37" i="10"/>
  <c r="AJ37" i="10"/>
  <c r="AH37" i="10"/>
  <c r="AH36" i="10" s="1"/>
  <c r="AG37" i="10"/>
  <c r="AF37" i="10"/>
  <c r="AF36" i="10" s="1"/>
  <c r="X37" i="10"/>
  <c r="W37" i="10"/>
  <c r="U37" i="10"/>
  <c r="U36" i="10" s="1"/>
  <c r="T37" i="10"/>
  <c r="S37" i="10"/>
  <c r="S36" i="10" s="1"/>
  <c r="L37" i="10"/>
  <c r="K37" i="10"/>
  <c r="J37" i="10"/>
  <c r="BE36" i="10"/>
  <c r="BC36" i="10"/>
  <c r="BB36" i="10"/>
  <c r="AJ36" i="10"/>
  <c r="BM35" i="10"/>
  <c r="BL35" i="10"/>
  <c r="BK35" i="10"/>
  <c r="BJ35" i="10"/>
  <c r="BF35" i="10"/>
  <c r="AK35" i="10"/>
  <c r="AJ35" i="10"/>
  <c r="AI35" i="10"/>
  <c r="AH35" i="10"/>
  <c r="AF35" i="10"/>
  <c r="X35" i="10"/>
  <c r="W35" i="10"/>
  <c r="V35" i="10"/>
  <c r="U35" i="10"/>
  <c r="T35" i="10"/>
  <c r="T32" i="10" s="1"/>
  <c r="S35" i="10"/>
  <c r="R35" i="10"/>
  <c r="Q35" i="10"/>
  <c r="P35" i="10"/>
  <c r="M35" i="10"/>
  <c r="L35" i="10"/>
  <c r="K35" i="10"/>
  <c r="J35" i="10"/>
  <c r="H35" i="10"/>
  <c r="BM34" i="10"/>
  <c r="BL34" i="10"/>
  <c r="BF34" i="10"/>
  <c r="BE34" i="10"/>
  <c r="BD34" i="10"/>
  <c r="BC34" i="10"/>
  <c r="BB34" i="10"/>
  <c r="BB32" i="10" s="1"/>
  <c r="AY34" i="10"/>
  <c r="AX34" i="10"/>
  <c r="AV34" i="10"/>
  <c r="AG34" i="10"/>
  <c r="AA34" i="10"/>
  <c r="Z34" i="10"/>
  <c r="X34" i="10"/>
  <c r="W34" i="10"/>
  <c r="V34" i="10"/>
  <c r="U34" i="10"/>
  <c r="T34" i="10"/>
  <c r="L34" i="10"/>
  <c r="K34" i="10"/>
  <c r="J34" i="10"/>
  <c r="I34" i="10"/>
  <c r="H34" i="10"/>
  <c r="G34" i="10"/>
  <c r="E34" i="10"/>
  <c r="D34" i="10"/>
  <c r="BM33" i="10"/>
  <c r="BL33" i="10"/>
  <c r="BF33" i="10"/>
  <c r="BE33" i="10"/>
  <c r="BD33" i="10"/>
  <c r="BC33" i="10"/>
  <c r="BB33" i="10"/>
  <c r="AL33" i="10"/>
  <c r="AK33" i="10"/>
  <c r="AK32" i="10" s="1"/>
  <c r="AJ33" i="10"/>
  <c r="AJ32" i="10" s="1"/>
  <c r="AI33" i="10"/>
  <c r="AI32" i="10" s="1"/>
  <c r="AH33" i="10"/>
  <c r="AF33" i="10"/>
  <c r="AF32" i="10" s="1"/>
  <c r="X33" i="10"/>
  <c r="V33" i="10"/>
  <c r="U33" i="10"/>
  <c r="T33" i="10"/>
  <c r="S33" i="10"/>
  <c r="R33" i="10"/>
  <c r="Q33" i="10"/>
  <c r="P33" i="10"/>
  <c r="N33" i="10"/>
  <c r="M33" i="10"/>
  <c r="L33" i="10"/>
  <c r="K33" i="10"/>
  <c r="J33" i="10"/>
  <c r="J32" i="10" s="1"/>
  <c r="H33" i="10"/>
  <c r="H32" i="10" s="1"/>
  <c r="BG32" i="10"/>
  <c r="BF32" i="10"/>
  <c r="X32" i="10"/>
  <c r="V32" i="10"/>
  <c r="L32" i="10"/>
  <c r="K32" i="10"/>
  <c r="BM29" i="10"/>
  <c r="BL29" i="10"/>
  <c r="BL51" i="10" s="1"/>
  <c r="AR29" i="10"/>
  <c r="AP29" i="10"/>
  <c r="AO29" i="10"/>
  <c r="AM29" i="10"/>
  <c r="AL29" i="10"/>
  <c r="AK29" i="10"/>
  <c r="AJ29" i="10"/>
  <c r="AI29" i="10"/>
  <c r="AH29" i="10"/>
  <c r="AG29" i="10"/>
  <c r="AG51" i="10" s="1"/>
  <c r="AF29" i="10"/>
  <c r="AE29" i="10"/>
  <c r="AD29" i="10"/>
  <c r="AD51" i="10" s="1"/>
  <c r="AC29" i="10"/>
  <c r="AA29" i="10"/>
  <c r="Z29" i="10"/>
  <c r="Y29" i="10"/>
  <c r="X29" i="10"/>
  <c r="W29" i="10"/>
  <c r="V29" i="10"/>
  <c r="U29" i="10"/>
  <c r="U51" i="10" s="1"/>
  <c r="T29" i="10"/>
  <c r="S29" i="10"/>
  <c r="S51" i="10" s="1"/>
  <c r="R29" i="10"/>
  <c r="R51" i="10" s="1"/>
  <c r="Q29" i="10"/>
  <c r="P29" i="10"/>
  <c r="O29" i="10"/>
  <c r="N29" i="10"/>
  <c r="M29" i="10"/>
  <c r="L29" i="10"/>
  <c r="K29" i="10"/>
  <c r="J29" i="10"/>
  <c r="I29" i="10"/>
  <c r="H29" i="10"/>
  <c r="H51" i="10" s="1"/>
  <c r="G29" i="10"/>
  <c r="F29" i="10"/>
  <c r="F51" i="10" s="1"/>
  <c r="E29" i="10"/>
  <c r="D29" i="10"/>
  <c r="BM28" i="10"/>
  <c r="BL28" i="10"/>
  <c r="BF28" i="10"/>
  <c r="BE28" i="10"/>
  <c r="BD28" i="10"/>
  <c r="BC28" i="10"/>
  <c r="BB28" i="10"/>
  <c r="AY28" i="10"/>
  <c r="AV28" i="10"/>
  <c r="AU28" i="10"/>
  <c r="AS28" i="10"/>
  <c r="AM28" i="10"/>
  <c r="AL28" i="10"/>
  <c r="AK28" i="10"/>
  <c r="AJ28" i="10"/>
  <c r="AI28" i="10"/>
  <c r="AH28" i="10"/>
  <c r="AG28" i="10"/>
  <c r="AG50" i="10" s="1"/>
  <c r="AF28" i="10"/>
  <c r="AF50" i="10" s="1"/>
  <c r="AE28" i="10"/>
  <c r="AE50" i="10" s="1"/>
  <c r="AD28" i="10"/>
  <c r="AD50" i="10" s="1"/>
  <c r="AC28" i="10"/>
  <c r="AB28" i="10"/>
  <c r="AA28" i="10"/>
  <c r="Z28" i="10"/>
  <c r="Y28" i="10"/>
  <c r="Y50" i="10" s="1"/>
  <c r="X28" i="10"/>
  <c r="W28" i="10"/>
  <c r="V28" i="10"/>
  <c r="U28" i="10"/>
  <c r="T28" i="10"/>
  <c r="S28" i="10"/>
  <c r="S50" i="10" s="1"/>
  <c r="R28" i="10"/>
  <c r="R50" i="10" s="1"/>
  <c r="Q28" i="10"/>
  <c r="P28" i="10"/>
  <c r="O28" i="10"/>
  <c r="N28" i="10"/>
  <c r="M28" i="10"/>
  <c r="L28" i="10"/>
  <c r="K28" i="10"/>
  <c r="J28" i="10"/>
  <c r="I28" i="10"/>
  <c r="H28" i="10"/>
  <c r="G28" i="10"/>
  <c r="G26" i="10" s="1"/>
  <c r="G50" i="10" s="1"/>
  <c r="F28" i="10"/>
  <c r="F50" i="10" s="1"/>
  <c r="E28" i="10"/>
  <c r="E26" i="10" s="1"/>
  <c r="E50" i="10" s="1"/>
  <c r="D28" i="10"/>
  <c r="D26" i="10" s="1"/>
  <c r="D50" i="10" s="1"/>
  <c r="BM27" i="10"/>
  <c r="BM26" i="10" s="1"/>
  <c r="BL27" i="10"/>
  <c r="BL26" i="10" s="1"/>
  <c r="BH27" i="10"/>
  <c r="BH26" i="10" s="1"/>
  <c r="BF27" i="10"/>
  <c r="BE27" i="10"/>
  <c r="BD27" i="10"/>
  <c r="BC27" i="10"/>
  <c r="BB27" i="10"/>
  <c r="AW27" i="10"/>
  <c r="AV27" i="10"/>
  <c r="AM27" i="10"/>
  <c r="AL27" i="10"/>
  <c r="AK27" i="10"/>
  <c r="AJ27" i="10"/>
  <c r="AJ26" i="10" s="1"/>
  <c r="AJ49" i="10" s="1"/>
  <c r="AI27" i="10"/>
  <c r="AI26" i="10" s="1"/>
  <c r="AI49" i="10" s="1"/>
  <c r="AH27" i="10"/>
  <c r="AH26" i="10" s="1"/>
  <c r="AG27" i="10"/>
  <c r="AF27" i="10"/>
  <c r="AE27" i="10"/>
  <c r="AE49" i="10" s="1"/>
  <c r="AD27" i="10"/>
  <c r="AD49" i="10" s="1"/>
  <c r="AD48" i="10" s="1"/>
  <c r="AC27" i="10"/>
  <c r="AB27" i="10"/>
  <c r="AA27" i="10"/>
  <c r="AA49" i="10" s="1"/>
  <c r="Z27" i="10"/>
  <c r="Z49" i="10" s="1"/>
  <c r="Y27" i="10"/>
  <c r="Y49" i="10" s="1"/>
  <c r="X27" i="10"/>
  <c r="W27" i="10"/>
  <c r="W26" i="10" s="1"/>
  <c r="W50" i="10" s="1"/>
  <c r="V27" i="10"/>
  <c r="U27" i="10"/>
  <c r="U26" i="10" s="1"/>
  <c r="T27" i="10"/>
  <c r="S27" i="10"/>
  <c r="S26" i="10" s="1"/>
  <c r="R27" i="10"/>
  <c r="R26" i="10" s="1"/>
  <c r="Q27" i="10"/>
  <c r="P27" i="10"/>
  <c r="O27" i="10"/>
  <c r="N27" i="10"/>
  <c r="M27" i="10"/>
  <c r="L27" i="10"/>
  <c r="K27" i="10"/>
  <c r="J27" i="10"/>
  <c r="I27" i="10"/>
  <c r="H27" i="10"/>
  <c r="H49" i="10" s="1"/>
  <c r="G27" i="10"/>
  <c r="F27" i="10"/>
  <c r="F49" i="10" s="1"/>
  <c r="F48" i="10" s="1"/>
  <c r="E27" i="10"/>
  <c r="D27" i="10"/>
  <c r="AG26" i="10"/>
  <c r="AF26" i="10"/>
  <c r="AE26" i="10"/>
  <c r="AD26" i="10"/>
  <c r="AA26" i="10"/>
  <c r="Z26" i="10"/>
  <c r="Z50" i="10" s="1"/>
  <c r="Y26" i="10"/>
  <c r="V26" i="10"/>
  <c r="T26" i="10"/>
  <c r="T51" i="10" s="1"/>
  <c r="L26" i="10"/>
  <c r="L50" i="10" s="1"/>
  <c r="K26" i="10"/>
  <c r="K50" i="10" s="1"/>
  <c r="I26" i="10"/>
  <c r="H26" i="10"/>
  <c r="F26" i="10"/>
  <c r="BK25" i="10"/>
  <c r="BJ25" i="10"/>
  <c r="BI25" i="10"/>
  <c r="BH25" i="10"/>
  <c r="BH47" i="10" s="1"/>
  <c r="BG25" i="10"/>
  <c r="BG47" i="10" s="1"/>
  <c r="BF25" i="10"/>
  <c r="BF47" i="10" s="1"/>
  <c r="BF44" i="10" s="1"/>
  <c r="BE25" i="10"/>
  <c r="BE47" i="10" s="1"/>
  <c r="BD25" i="10"/>
  <c r="BD47" i="10" s="1"/>
  <c r="BD44" i="10" s="1"/>
  <c r="BC25" i="10"/>
  <c r="BC47" i="10" s="1"/>
  <c r="BB25" i="10"/>
  <c r="BB47" i="10" s="1"/>
  <c r="AZ25" i="10"/>
  <c r="AY25" i="10"/>
  <c r="AX25" i="10"/>
  <c r="AW25" i="10"/>
  <c r="AV25" i="10"/>
  <c r="AU25" i="10"/>
  <c r="AT25" i="10"/>
  <c r="AS25" i="10"/>
  <c r="AR25" i="10"/>
  <c r="AR47" i="10" s="1"/>
  <c r="AQ25" i="10"/>
  <c r="AP25" i="10"/>
  <c r="AO25" i="10"/>
  <c r="BK24" i="10"/>
  <c r="BK46" i="10" s="1"/>
  <c r="BJ24" i="10"/>
  <c r="BI24" i="10"/>
  <c r="BH24" i="10"/>
  <c r="BH46" i="10" s="1"/>
  <c r="BG24" i="10"/>
  <c r="AZ24" i="10"/>
  <c r="AY24" i="10"/>
  <c r="AX24" i="10"/>
  <c r="AW24" i="10"/>
  <c r="AV24" i="10"/>
  <c r="AU24" i="10"/>
  <c r="AT24" i="10"/>
  <c r="AS24" i="10"/>
  <c r="AR24" i="10"/>
  <c r="AR46" i="10" s="1"/>
  <c r="AQ24" i="10"/>
  <c r="AP24" i="10"/>
  <c r="AP46" i="10" s="1"/>
  <c r="AO24" i="10"/>
  <c r="AO46" i="10" s="1"/>
  <c r="BK23" i="10"/>
  <c r="BK45" i="10" s="1"/>
  <c r="BK44" i="10" s="1"/>
  <c r="BJ23" i="10"/>
  <c r="BI23" i="10"/>
  <c r="BH23" i="10"/>
  <c r="BH45" i="10" s="1"/>
  <c r="BH44" i="10" s="1"/>
  <c r="BG23" i="10"/>
  <c r="BG45" i="10" s="1"/>
  <c r="AZ23" i="10"/>
  <c r="AY23" i="10"/>
  <c r="AX23" i="10"/>
  <c r="AW23" i="10"/>
  <c r="AV23" i="10"/>
  <c r="AU23" i="10"/>
  <c r="AT23" i="10"/>
  <c r="AS23" i="10"/>
  <c r="AR23" i="10"/>
  <c r="AR22" i="10" s="1"/>
  <c r="AQ23" i="10"/>
  <c r="AP23" i="10"/>
  <c r="AO23" i="10"/>
  <c r="AO22" i="10" s="1"/>
  <c r="BK22" i="10"/>
  <c r="BJ22" i="10"/>
  <c r="BI22" i="10"/>
  <c r="BH22" i="10"/>
  <c r="BG22" i="10"/>
  <c r="AX22" i="10"/>
  <c r="AW22" i="10"/>
  <c r="AU22" i="10"/>
  <c r="AU46" i="10" s="1"/>
  <c r="AT22" i="10"/>
  <c r="AS22" i="10"/>
  <c r="AP22" i="10"/>
  <c r="AP47" i="10" s="1"/>
  <c r="AM22" i="10"/>
  <c r="AM46" i="10" s="1"/>
  <c r="AL22" i="10"/>
  <c r="AL46" i="10" s="1"/>
  <c r="AK22" i="10"/>
  <c r="AK46" i="10" s="1"/>
  <c r="AJ22" i="10"/>
  <c r="AI22" i="10"/>
  <c r="AI46" i="10" s="1"/>
  <c r="AH22" i="10"/>
  <c r="AH46" i="10" s="1"/>
  <c r="AG22" i="10"/>
  <c r="AF22" i="10"/>
  <c r="AE22" i="10"/>
  <c r="AE47" i="10" s="1"/>
  <c r="AD22" i="10"/>
  <c r="AD47" i="10" s="1"/>
  <c r="AC22" i="10"/>
  <c r="AC47" i="10" s="1"/>
  <c r="AB22" i="10"/>
  <c r="AB47" i="10" s="1"/>
  <c r="AA22" i="10"/>
  <c r="AA47" i="10" s="1"/>
  <c r="Z22" i="10"/>
  <c r="Z47" i="10" s="1"/>
  <c r="Y22" i="10"/>
  <c r="Y46" i="10" s="1"/>
  <c r="X22" i="10"/>
  <c r="X47" i="10" s="1"/>
  <c r="W22" i="10"/>
  <c r="V22" i="10"/>
  <c r="U22" i="10"/>
  <c r="T22" i="10"/>
  <c r="T47" i="10" s="1"/>
  <c r="S22" i="10"/>
  <c r="S46" i="10" s="1"/>
  <c r="R22" i="10"/>
  <c r="Q22" i="10"/>
  <c r="Q46" i="10" s="1"/>
  <c r="P22" i="10"/>
  <c r="P46" i="10" s="1"/>
  <c r="O22" i="10"/>
  <c r="O46" i="10" s="1"/>
  <c r="N22" i="10"/>
  <c r="N46" i="10" s="1"/>
  <c r="M22" i="10"/>
  <c r="M46" i="10" s="1"/>
  <c r="I22" i="10"/>
  <c r="H22" i="10"/>
  <c r="H47" i="10" s="1"/>
  <c r="G22" i="10"/>
  <c r="G47" i="10" s="1"/>
  <c r="F22" i="10"/>
  <c r="E22" i="10"/>
  <c r="E47" i="10" s="1"/>
  <c r="D22" i="10"/>
  <c r="D47" i="10" s="1"/>
  <c r="BK21" i="10"/>
  <c r="BJ21" i="10"/>
  <c r="BI21" i="10"/>
  <c r="BH21" i="10"/>
  <c r="BG21" i="10"/>
  <c r="BF21" i="10"/>
  <c r="BF43" i="10" s="1"/>
  <c r="BE21" i="10"/>
  <c r="BE43" i="10" s="1"/>
  <c r="BD21" i="10"/>
  <c r="BD43" i="10" s="1"/>
  <c r="BD40" i="10" s="1"/>
  <c r="BC21" i="10"/>
  <c r="BC43" i="10" s="1"/>
  <c r="BB21" i="10"/>
  <c r="BB43" i="10" s="1"/>
  <c r="AZ21" i="10"/>
  <c r="AY21" i="10"/>
  <c r="AY43" i="10" s="1"/>
  <c r="AX21" i="10"/>
  <c r="AW21" i="10"/>
  <c r="AV21" i="10"/>
  <c r="AU21" i="10"/>
  <c r="AT21" i="10"/>
  <c r="AS21" i="10"/>
  <c r="AR21" i="10"/>
  <c r="AQ21" i="10"/>
  <c r="AP21" i="10"/>
  <c r="AO21" i="10"/>
  <c r="AM21" i="10"/>
  <c r="AL21" i="10"/>
  <c r="AK21" i="10"/>
  <c r="BK20" i="10"/>
  <c r="BK42" i="10" s="1"/>
  <c r="BJ20" i="10"/>
  <c r="BI20" i="10"/>
  <c r="BH20" i="10"/>
  <c r="BG20" i="10"/>
  <c r="AZ20" i="10"/>
  <c r="AY20" i="10"/>
  <c r="AX20" i="10"/>
  <c r="AW20" i="10"/>
  <c r="AV20" i="10"/>
  <c r="AU20" i="10"/>
  <c r="AT20" i="10"/>
  <c r="AS20" i="10"/>
  <c r="AS42" i="10" s="1"/>
  <c r="AR20" i="10"/>
  <c r="AQ20" i="10"/>
  <c r="AP20" i="10"/>
  <c r="AO20" i="10"/>
  <c r="BK19" i="10"/>
  <c r="BJ19" i="10"/>
  <c r="BI19" i="10"/>
  <c r="BH19" i="10"/>
  <c r="BG19" i="10"/>
  <c r="AZ19" i="10"/>
  <c r="AY19" i="10"/>
  <c r="AY41" i="10" s="1"/>
  <c r="AX19" i="10"/>
  <c r="AW19" i="10"/>
  <c r="AV19" i="10"/>
  <c r="AU19" i="10"/>
  <c r="AT19" i="10"/>
  <c r="AT18" i="10" s="1"/>
  <c r="AT43" i="10" s="1"/>
  <c r="AS19" i="10"/>
  <c r="AS18" i="10" s="1"/>
  <c r="AS43" i="10" s="1"/>
  <c r="AR19" i="10"/>
  <c r="AR18" i="10" s="1"/>
  <c r="AR43" i="10" s="1"/>
  <c r="AQ19" i="10"/>
  <c r="AP19" i="10"/>
  <c r="AP18" i="10" s="1"/>
  <c r="AP43" i="10" s="1"/>
  <c r="AO19" i="10"/>
  <c r="BK18" i="10"/>
  <c r="BJ18" i="10"/>
  <c r="BJ43" i="10" s="1"/>
  <c r="BI18" i="10"/>
  <c r="BI43" i="10" s="1"/>
  <c r="BH18" i="10"/>
  <c r="BH42" i="10" s="1"/>
  <c r="BG18" i="10"/>
  <c r="AY18" i="10"/>
  <c r="AY42" i="10" s="1"/>
  <c r="AU18" i="10"/>
  <c r="AU41" i="10" s="1"/>
  <c r="AM18" i="10"/>
  <c r="AM42" i="10" s="1"/>
  <c r="AL18" i="10"/>
  <c r="AL42" i="10" s="1"/>
  <c r="AK18" i="10"/>
  <c r="AK42" i="10" s="1"/>
  <c r="AJ18" i="10"/>
  <c r="AI18" i="10"/>
  <c r="AI41" i="10" s="1"/>
  <c r="AI40" i="10" s="1"/>
  <c r="AH18" i="10"/>
  <c r="AH42" i="10" s="1"/>
  <c r="AG18" i="10"/>
  <c r="AF18" i="10"/>
  <c r="AE18" i="10"/>
  <c r="AE42" i="10" s="1"/>
  <c r="AD18" i="10"/>
  <c r="AC18" i="10"/>
  <c r="AC42" i="10" s="1"/>
  <c r="AB18" i="10"/>
  <c r="AA18" i="10"/>
  <c r="Z18" i="10"/>
  <c r="Y18" i="10"/>
  <c r="X18" i="10"/>
  <c r="X41" i="10" s="1"/>
  <c r="X40" i="10" s="1"/>
  <c r="W18" i="10"/>
  <c r="V18" i="10"/>
  <c r="U18" i="10"/>
  <c r="T18" i="10"/>
  <c r="S18" i="10"/>
  <c r="S42" i="10" s="1"/>
  <c r="R18" i="10"/>
  <c r="R42" i="10" s="1"/>
  <c r="Q18" i="10"/>
  <c r="Q42" i="10" s="1"/>
  <c r="P18" i="10"/>
  <c r="P42" i="10" s="1"/>
  <c r="O18" i="10"/>
  <c r="O42" i="10" s="1"/>
  <c r="N18" i="10"/>
  <c r="N42" i="10" s="1"/>
  <c r="M18" i="10"/>
  <c r="M42" i="10" s="1"/>
  <c r="I18" i="10"/>
  <c r="H18" i="10"/>
  <c r="H42" i="10" s="1"/>
  <c r="G18" i="10"/>
  <c r="G42" i="10" s="1"/>
  <c r="F18" i="10"/>
  <c r="E18" i="10"/>
  <c r="E43" i="10" s="1"/>
  <c r="D18" i="10"/>
  <c r="D42" i="10" s="1"/>
  <c r="BK17" i="10"/>
  <c r="BK29" i="10" s="1"/>
  <c r="BJ17" i="10"/>
  <c r="BJ39" i="10" s="1"/>
  <c r="BI17" i="10"/>
  <c r="BH17" i="10"/>
  <c r="BG17" i="10"/>
  <c r="BG39" i="10" s="1"/>
  <c r="BF17" i="10"/>
  <c r="BE17" i="10"/>
  <c r="BE39" i="10" s="1"/>
  <c r="BD17" i="10"/>
  <c r="BD39" i="10" s="1"/>
  <c r="BD36" i="10" s="1"/>
  <c r="BC17" i="10"/>
  <c r="BC39" i="10" s="1"/>
  <c r="BB17" i="10"/>
  <c r="BB39" i="10" s="1"/>
  <c r="AY17" i="10"/>
  <c r="AX17" i="10"/>
  <c r="AW17" i="10"/>
  <c r="AV17" i="10"/>
  <c r="AU17" i="10"/>
  <c r="AT17" i="10"/>
  <c r="AS17" i="10"/>
  <c r="AR17" i="10"/>
  <c r="AQ17" i="10"/>
  <c r="AP17" i="10"/>
  <c r="AO17" i="10"/>
  <c r="AO39" i="10" s="1"/>
  <c r="AM17" i="10"/>
  <c r="AL17" i="10"/>
  <c r="AL39" i="10" s="1"/>
  <c r="AK17" i="10"/>
  <c r="AZ17" i="10" s="1"/>
  <c r="BK16" i="10"/>
  <c r="BK38" i="10" s="1"/>
  <c r="BJ16" i="10"/>
  <c r="BJ28" i="10" s="1"/>
  <c r="BI16" i="10"/>
  <c r="BH16" i="10"/>
  <c r="BH38" i="10" s="1"/>
  <c r="BG16" i="10"/>
  <c r="AZ16" i="10"/>
  <c r="AY16" i="10"/>
  <c r="AX16" i="10"/>
  <c r="AW16" i="10"/>
  <c r="AV16" i="10"/>
  <c r="AU16" i="10"/>
  <c r="AT16" i="10"/>
  <c r="AS16" i="10"/>
  <c r="AR16" i="10"/>
  <c r="AQ16" i="10"/>
  <c r="AP16" i="10"/>
  <c r="AO16" i="10"/>
  <c r="BK15" i="10"/>
  <c r="BJ15" i="10"/>
  <c r="BI15" i="10"/>
  <c r="BH15" i="10"/>
  <c r="BG15" i="10"/>
  <c r="BG37" i="10" s="1"/>
  <c r="BG36" i="10" s="1"/>
  <c r="AZ15" i="10"/>
  <c r="AY15" i="10"/>
  <c r="AX15" i="10"/>
  <c r="AW15" i="10"/>
  <c r="AV15" i="10"/>
  <c r="AU15" i="10"/>
  <c r="AT15" i="10"/>
  <c r="AS15" i="10"/>
  <c r="AR15" i="10"/>
  <c r="AQ15" i="10"/>
  <c r="AP15" i="10"/>
  <c r="AO15" i="10"/>
  <c r="BK14" i="10"/>
  <c r="BJ14" i="10"/>
  <c r="BI14" i="10"/>
  <c r="BH14" i="10"/>
  <c r="BG14" i="10"/>
  <c r="AR14" i="10"/>
  <c r="AR37" i="10" s="1"/>
  <c r="AQ14" i="10"/>
  <c r="AP14" i="10"/>
  <c r="AP37" i="10" s="1"/>
  <c r="AO14" i="10"/>
  <c r="AO37" i="10" s="1"/>
  <c r="AM14" i="10"/>
  <c r="AM38" i="10" s="1"/>
  <c r="AL14" i="10"/>
  <c r="AK14" i="10"/>
  <c r="AJ14" i="10"/>
  <c r="AI14" i="10"/>
  <c r="AH14" i="10"/>
  <c r="AG14" i="10"/>
  <c r="AF14" i="10"/>
  <c r="AE14" i="10"/>
  <c r="AE39" i="10" s="1"/>
  <c r="AD14" i="10"/>
  <c r="AD39" i="10" s="1"/>
  <c r="AC14" i="10"/>
  <c r="AC39" i="10" s="1"/>
  <c r="AB14" i="10"/>
  <c r="AB39" i="10" s="1"/>
  <c r="AA14" i="10"/>
  <c r="Z14" i="10"/>
  <c r="Y14" i="10"/>
  <c r="Y39" i="10" s="1"/>
  <c r="X14" i="10"/>
  <c r="X38" i="10" s="1"/>
  <c r="W14" i="10"/>
  <c r="W38" i="10" s="1"/>
  <c r="V14" i="10"/>
  <c r="U14" i="10"/>
  <c r="U38" i="10" s="1"/>
  <c r="T14" i="10"/>
  <c r="T38" i="10" s="1"/>
  <c r="S14" i="10"/>
  <c r="S38" i="10" s="1"/>
  <c r="R14" i="10"/>
  <c r="Q14" i="10"/>
  <c r="Q38" i="10" s="1"/>
  <c r="P14" i="10"/>
  <c r="P38" i="10" s="1"/>
  <c r="O14" i="10"/>
  <c r="O38" i="10" s="1"/>
  <c r="N14" i="10"/>
  <c r="M14" i="10"/>
  <c r="I14" i="10"/>
  <c r="I39" i="10" s="1"/>
  <c r="H14" i="10"/>
  <c r="G14" i="10"/>
  <c r="G39" i="10" s="1"/>
  <c r="F14" i="10"/>
  <c r="F39" i="10" s="1"/>
  <c r="E14" i="10"/>
  <c r="E39" i="10" s="1"/>
  <c r="D14" i="10"/>
  <c r="D39" i="10" s="1"/>
  <c r="BK13" i="10"/>
  <c r="BJ13" i="10"/>
  <c r="BI13" i="10"/>
  <c r="BH13" i="10"/>
  <c r="BG13" i="10"/>
  <c r="BF13" i="10"/>
  <c r="BE13" i="10"/>
  <c r="BD13" i="10"/>
  <c r="BC13" i="10"/>
  <c r="BB13" i="10"/>
  <c r="BB35" i="10" s="1"/>
  <c r="AZ13" i="10"/>
  <c r="AY13" i="10"/>
  <c r="AX13" i="10"/>
  <c r="AW13" i="10"/>
  <c r="AV13" i="10"/>
  <c r="AU13" i="10"/>
  <c r="AT13" i="10"/>
  <c r="AS13" i="10"/>
  <c r="AR13" i="10"/>
  <c r="AQ13" i="10"/>
  <c r="AP13" i="10"/>
  <c r="AO13" i="10"/>
  <c r="AL13" i="10"/>
  <c r="AB13" i="10"/>
  <c r="BK12" i="10"/>
  <c r="BJ12" i="10"/>
  <c r="BI12" i="10"/>
  <c r="BH12" i="10"/>
  <c r="BG12" i="10"/>
  <c r="AZ12" i="10"/>
  <c r="AY12" i="10"/>
  <c r="AX12" i="10"/>
  <c r="AW12" i="10"/>
  <c r="AV12" i="10"/>
  <c r="AU12" i="10"/>
  <c r="AT12" i="10"/>
  <c r="AS12" i="10"/>
  <c r="AR12" i="10"/>
  <c r="AQ12" i="10"/>
  <c r="AP12" i="10"/>
  <c r="AO12" i="10"/>
  <c r="BK11" i="10"/>
  <c r="BJ11" i="10"/>
  <c r="BI11" i="10"/>
  <c r="BH11" i="10"/>
  <c r="BG11" i="10"/>
  <c r="AZ11" i="10"/>
  <c r="AY11" i="10"/>
  <c r="AX11" i="10"/>
  <c r="AW11" i="10"/>
  <c r="AV11" i="10"/>
  <c r="AU11" i="10"/>
  <c r="AT11" i="10"/>
  <c r="AS11" i="10"/>
  <c r="AR11" i="10"/>
  <c r="AQ11" i="10"/>
  <c r="AP11" i="10"/>
  <c r="AO11" i="10"/>
  <c r="BK10" i="10"/>
  <c r="BJ10" i="10"/>
  <c r="BJ33" i="10" s="1"/>
  <c r="BJ32" i="10" s="1"/>
  <c r="BI10" i="10"/>
  <c r="BI34" i="10" s="1"/>
  <c r="BH10" i="10"/>
  <c r="BH33" i="10" s="1"/>
  <c r="BH32" i="10" s="1"/>
  <c r="BG10" i="10"/>
  <c r="BG33" i="10" s="1"/>
  <c r="AZ10" i="10"/>
  <c r="AZ34" i="10" s="1"/>
  <c r="AY10" i="10"/>
  <c r="AX10" i="10"/>
  <c r="AV10" i="10"/>
  <c r="AV33" i="10" s="1"/>
  <c r="AM10" i="10"/>
  <c r="AL10" i="10"/>
  <c r="AL34" i="10" s="1"/>
  <c r="AK10" i="10"/>
  <c r="AK34" i="10" s="1"/>
  <c r="AJ10" i="10"/>
  <c r="AJ34" i="10" s="1"/>
  <c r="AI10" i="10"/>
  <c r="AI34" i="10" s="1"/>
  <c r="AH10" i="10"/>
  <c r="AH34" i="10" s="1"/>
  <c r="AG10" i="10"/>
  <c r="AG35" i="10" s="1"/>
  <c r="AF10" i="10"/>
  <c r="AF34" i="10" s="1"/>
  <c r="AE10" i="10"/>
  <c r="AD10" i="10"/>
  <c r="AC10" i="10"/>
  <c r="AB10" i="10"/>
  <c r="AB33" i="10" s="1"/>
  <c r="AA10" i="10"/>
  <c r="Z10" i="10"/>
  <c r="Y10" i="10"/>
  <c r="X10" i="10"/>
  <c r="W10" i="10"/>
  <c r="W33" i="10" s="1"/>
  <c r="W32" i="10" s="1"/>
  <c r="V10" i="10"/>
  <c r="U10" i="10"/>
  <c r="T10" i="10"/>
  <c r="S10" i="10"/>
  <c r="S34" i="10" s="1"/>
  <c r="R10" i="10"/>
  <c r="R34" i="10" s="1"/>
  <c r="Q10" i="10"/>
  <c r="Q34" i="10" s="1"/>
  <c r="P10" i="10"/>
  <c r="P34" i="10" s="1"/>
  <c r="O10" i="10"/>
  <c r="N10" i="10"/>
  <c r="N34" i="10" s="1"/>
  <c r="M10" i="10"/>
  <c r="M34" i="10" s="1"/>
  <c r="I10" i="10"/>
  <c r="H10" i="10"/>
  <c r="G10" i="10"/>
  <c r="F10" i="10"/>
  <c r="F35" i="10" s="1"/>
  <c r="E10" i="10"/>
  <c r="D10" i="10"/>
  <c r="B64" i="14"/>
  <c r="B65" i="14" s="1"/>
  <c r="B66" i="14" s="1"/>
  <c r="B67" i="14" s="1"/>
  <c r="B68" i="14" s="1"/>
  <c r="B69" i="14" s="1"/>
  <c r="B70" i="14" s="1"/>
  <c r="B71" i="14" s="1"/>
  <c r="B72" i="14" s="1"/>
  <c r="B73" i="14" s="1"/>
  <c r="B74" i="14" s="1"/>
  <c r="B75" i="14" s="1"/>
  <c r="B76" i="14" s="1"/>
  <c r="B77" i="14" s="1"/>
  <c r="B78" i="14" s="1"/>
  <c r="B79" i="14" s="1"/>
  <c r="B80" i="14" s="1"/>
  <c r="B81" i="14" s="1"/>
  <c r="B82" i="14" s="1"/>
  <c r="B83" i="14" s="1"/>
  <c r="B84" i="14" s="1"/>
  <c r="B85" i="14" s="1"/>
  <c r="B86" i="14" s="1"/>
  <c r="B87" i="14" s="1"/>
  <c r="B88" i="14" s="1"/>
  <c r="B89" i="14" s="1"/>
  <c r="B90" i="14" s="1"/>
  <c r="B91" i="14" s="1"/>
  <c r="B92" i="14" s="1"/>
  <c r="B93" i="14" s="1"/>
  <c r="B94" i="14" s="1"/>
  <c r="B95" i="14" s="1"/>
  <c r="B96" i="14" s="1"/>
  <c r="B97" i="14" s="1"/>
  <c r="B98" i="14" s="1"/>
  <c r="B99" i="14" s="1"/>
  <c r="B100" i="14" s="1"/>
  <c r="B101" i="14" s="1"/>
  <c r="B102" i="14" s="1"/>
  <c r="B103" i="14" s="1"/>
  <c r="B104" i="14" s="1"/>
  <c r="B105" i="14" s="1"/>
  <c r="B106" i="14" s="1"/>
  <c r="B107" i="14" s="1"/>
  <c r="B108" i="14" s="1"/>
  <c r="B109" i="14" s="1"/>
  <c r="B110" i="14" s="1"/>
  <c r="B111" i="14" s="1"/>
  <c r="B112" i="14" s="1"/>
  <c r="B113" i="14" s="1"/>
  <c r="B114" i="14" s="1"/>
  <c r="B115" i="14" s="1"/>
  <c r="B116" i="14" s="1"/>
  <c r="B117" i="14" s="1"/>
  <c r="B118" i="14" s="1"/>
  <c r="B119" i="14" s="1"/>
  <c r="B120" i="14" s="1"/>
  <c r="B121" i="14" s="1"/>
  <c r="B122" i="14" s="1"/>
  <c r="B123" i="14" s="1"/>
  <c r="B124" i="14" s="1"/>
  <c r="B125" i="14" s="1"/>
  <c r="B126" i="14" s="1"/>
  <c r="B127" i="14" s="1"/>
  <c r="B128" i="14" s="1"/>
  <c r="B129" i="14" s="1"/>
  <c r="B130" i="14" s="1"/>
  <c r="B131" i="14" s="1"/>
  <c r="B132" i="14" s="1"/>
  <c r="B133" i="14" s="1"/>
  <c r="B134" i="14" s="1"/>
  <c r="B135" i="14" s="1"/>
  <c r="B136" i="14" s="1"/>
  <c r="B137" i="14" s="1"/>
  <c r="B138" i="14" s="1"/>
  <c r="B139" i="14" s="1"/>
  <c r="B140" i="14" s="1"/>
  <c r="B141" i="14" s="1"/>
  <c r="B142" i="14" s="1"/>
  <c r="B143" i="14" s="1"/>
  <c r="B144" i="14" s="1"/>
  <c r="B145" i="14" s="1"/>
  <c r="B146" i="14" s="1"/>
  <c r="B147" i="14" s="1"/>
  <c r="B148" i="14" s="1"/>
  <c r="B149" i="14" s="1"/>
  <c r="B150" i="14" s="1"/>
  <c r="B151" i="14" s="1"/>
  <c r="B152" i="14" s="1"/>
  <c r="B153" i="14" s="1"/>
  <c r="B154" i="14" s="1"/>
  <c r="B155" i="14" s="1"/>
  <c r="B156" i="14" s="1"/>
  <c r="B157" i="14" s="1"/>
  <c r="B158" i="14" s="1"/>
  <c r="B159" i="14" s="1"/>
  <c r="B160" i="14" s="1"/>
  <c r="B161" i="14" s="1"/>
  <c r="B162" i="14" s="1"/>
  <c r="B163" i="14" s="1"/>
  <c r="B164" i="14" s="1"/>
  <c r="B165" i="14" s="1"/>
  <c r="B166" i="14" s="1"/>
  <c r="B167" i="14" s="1"/>
  <c r="B168" i="14" s="1"/>
  <c r="B169" i="14" s="1"/>
  <c r="B170" i="14" s="1"/>
  <c r="B171" i="14" s="1"/>
  <c r="B172" i="14" s="1"/>
  <c r="T258" i="12"/>
  <c r="S258" i="12"/>
  <c r="R258" i="12"/>
  <c r="Q258" i="12"/>
  <c r="P258" i="12"/>
  <c r="O258" i="12"/>
  <c r="N258" i="12"/>
  <c r="M258" i="12"/>
  <c r="K258" i="12"/>
  <c r="J258" i="12"/>
  <c r="I258" i="12"/>
  <c r="H258" i="12"/>
  <c r="G258" i="12"/>
  <c r="S257" i="12"/>
  <c r="R257" i="12"/>
  <c r="Q257" i="12"/>
  <c r="O257" i="12"/>
  <c r="M257" i="12"/>
  <c r="J257" i="12"/>
  <c r="I257" i="12"/>
  <c r="H257" i="12"/>
  <c r="G257" i="12"/>
  <c r="D257" i="12"/>
  <c r="C257" i="12"/>
  <c r="S256" i="12"/>
  <c r="R256" i="12"/>
  <c r="Q256" i="12"/>
  <c r="O256" i="12"/>
  <c r="N256" i="12"/>
  <c r="M256" i="12"/>
  <c r="J256" i="12"/>
  <c r="I256" i="12"/>
  <c r="H256" i="12"/>
  <c r="G256" i="12"/>
  <c r="D256" i="12"/>
  <c r="C256" i="12"/>
  <c r="S255" i="12"/>
  <c r="R255" i="12"/>
  <c r="Q255" i="12"/>
  <c r="O255" i="12"/>
  <c r="N255" i="12"/>
  <c r="J255" i="12"/>
  <c r="I255" i="12"/>
  <c r="H255" i="12"/>
  <c r="G255" i="12"/>
  <c r="S254" i="12"/>
  <c r="R254" i="12"/>
  <c r="Q254" i="12"/>
  <c r="O254" i="12"/>
  <c r="N254" i="12"/>
  <c r="J254" i="12"/>
  <c r="I254" i="12"/>
  <c r="H254" i="12"/>
  <c r="G254" i="12"/>
  <c r="S253" i="12"/>
  <c r="R253" i="12"/>
  <c r="Q253" i="12"/>
  <c r="O253" i="12"/>
  <c r="N253" i="12"/>
  <c r="J253" i="12"/>
  <c r="I253" i="12"/>
  <c r="H253" i="12"/>
  <c r="G253" i="12"/>
  <c r="S252" i="12"/>
  <c r="R252" i="12"/>
  <c r="Q252" i="12"/>
  <c r="O252" i="12"/>
  <c r="N252" i="12"/>
  <c r="J252" i="12"/>
  <c r="I252" i="12"/>
  <c r="H252" i="12"/>
  <c r="G252" i="12"/>
  <c r="S251" i="12"/>
  <c r="R251" i="12"/>
  <c r="Q251" i="12"/>
  <c r="O251" i="12"/>
  <c r="N251" i="12"/>
  <c r="J251" i="12"/>
  <c r="I251" i="12"/>
  <c r="H251" i="12"/>
  <c r="G251" i="12"/>
  <c r="S250" i="12"/>
  <c r="R250" i="12"/>
  <c r="Q250" i="12"/>
  <c r="O250" i="12"/>
  <c r="N250" i="12"/>
  <c r="J250" i="12"/>
  <c r="I250" i="12"/>
  <c r="H250" i="12"/>
  <c r="G250" i="12"/>
  <c r="S249" i="12"/>
  <c r="R249" i="12"/>
  <c r="Q249" i="12"/>
  <c r="O249" i="12"/>
  <c r="N249" i="12"/>
  <c r="J249" i="12"/>
  <c r="I249" i="12"/>
  <c r="H249" i="12"/>
  <c r="G249" i="12"/>
  <c r="S248" i="12"/>
  <c r="R248" i="12"/>
  <c r="Q248" i="12"/>
  <c r="O248" i="12"/>
  <c r="N248" i="12"/>
  <c r="J248" i="12"/>
  <c r="I248" i="12"/>
  <c r="H248" i="12"/>
  <c r="G248" i="12"/>
  <c r="S222" i="12"/>
  <c r="R222" i="12"/>
  <c r="Q222" i="12"/>
  <c r="O222" i="12"/>
  <c r="N222" i="12"/>
  <c r="M222" i="12"/>
  <c r="J222" i="12"/>
  <c r="I222" i="12"/>
  <c r="H222" i="12"/>
  <c r="G222" i="12"/>
  <c r="D222" i="12"/>
  <c r="C222" i="12"/>
  <c r="S221" i="12"/>
  <c r="R221" i="12"/>
  <c r="Q221" i="12"/>
  <c r="O221" i="12"/>
  <c r="N221" i="12"/>
  <c r="M221" i="12"/>
  <c r="J221" i="12"/>
  <c r="I221" i="12"/>
  <c r="H221" i="12"/>
  <c r="G221" i="12"/>
  <c r="D221" i="12"/>
  <c r="C221" i="12"/>
  <c r="S220" i="12"/>
  <c r="R220" i="12"/>
  <c r="Q220" i="12"/>
  <c r="O220" i="12"/>
  <c r="N220" i="12"/>
  <c r="J220" i="12"/>
  <c r="I220" i="12"/>
  <c r="H220" i="12"/>
  <c r="G220" i="12"/>
  <c r="S219" i="12"/>
  <c r="R219" i="12"/>
  <c r="Q219" i="12"/>
  <c r="O219" i="12"/>
  <c r="N219" i="12"/>
  <c r="J219" i="12"/>
  <c r="I219" i="12"/>
  <c r="H219" i="12"/>
  <c r="G219" i="12"/>
  <c r="S218" i="12"/>
  <c r="R218" i="12"/>
  <c r="Q218" i="12"/>
  <c r="O218" i="12"/>
  <c r="N218" i="12"/>
  <c r="J218" i="12"/>
  <c r="I218" i="12"/>
  <c r="H218" i="12"/>
  <c r="G218" i="12"/>
  <c r="S217" i="12"/>
  <c r="R217" i="12"/>
  <c r="Q217" i="12"/>
  <c r="O217" i="12"/>
  <c r="N217" i="12"/>
  <c r="J217" i="12"/>
  <c r="I217" i="12"/>
  <c r="H217" i="12"/>
  <c r="G217" i="12"/>
  <c r="S216" i="12"/>
  <c r="R216" i="12"/>
  <c r="Q216" i="12"/>
  <c r="O216" i="12"/>
  <c r="N216" i="12"/>
  <c r="J216" i="12"/>
  <c r="I216" i="12"/>
  <c r="H216" i="12"/>
  <c r="G216" i="12"/>
  <c r="S215" i="12"/>
  <c r="R215" i="12"/>
  <c r="Q215" i="12"/>
  <c r="O215" i="12"/>
  <c r="N215" i="12"/>
  <c r="J215" i="12"/>
  <c r="I215" i="12"/>
  <c r="H215" i="12"/>
  <c r="G215" i="12"/>
  <c r="S214" i="12"/>
  <c r="R214" i="12"/>
  <c r="Q214" i="12"/>
  <c r="O214" i="12"/>
  <c r="N214" i="12"/>
  <c r="J214" i="12"/>
  <c r="I214" i="12"/>
  <c r="H214" i="12"/>
  <c r="G214" i="12"/>
  <c r="S213" i="12"/>
  <c r="R213" i="12"/>
  <c r="Q213" i="12"/>
  <c r="O213" i="12"/>
  <c r="N213" i="12"/>
  <c r="J213" i="12"/>
  <c r="I213" i="12"/>
  <c r="H213" i="12"/>
  <c r="G213" i="12"/>
  <c r="S212" i="12"/>
  <c r="R212" i="12"/>
  <c r="Q212" i="12"/>
  <c r="O212" i="12"/>
  <c r="N212" i="12"/>
  <c r="J212" i="12"/>
  <c r="I212" i="12"/>
  <c r="H212" i="12"/>
  <c r="G212" i="12"/>
  <c r="S211" i="12"/>
  <c r="R211" i="12"/>
  <c r="Q211" i="12"/>
  <c r="O211" i="12"/>
  <c r="N211" i="12"/>
  <c r="J211" i="12"/>
  <c r="I211" i="12"/>
  <c r="H211" i="12"/>
  <c r="G211" i="12"/>
  <c r="S210" i="12"/>
  <c r="R210" i="12"/>
  <c r="Q210" i="12"/>
  <c r="O210" i="12"/>
  <c r="N210" i="12"/>
  <c r="J210" i="12"/>
  <c r="I210" i="12"/>
  <c r="H210" i="12"/>
  <c r="G210" i="12"/>
  <c r="S209" i="12"/>
  <c r="R209" i="12"/>
  <c r="Q209" i="12"/>
  <c r="O209" i="12"/>
  <c r="N209" i="12"/>
  <c r="J209" i="12"/>
  <c r="I209" i="12"/>
  <c r="H209" i="12"/>
  <c r="G209" i="12"/>
  <c r="S208" i="12"/>
  <c r="R208" i="12"/>
  <c r="Q208" i="12"/>
  <c r="O208" i="12"/>
  <c r="N208" i="12"/>
  <c r="J208" i="12"/>
  <c r="I208" i="12"/>
  <c r="H208" i="12"/>
  <c r="G208" i="12"/>
  <c r="S207" i="12"/>
  <c r="R207" i="12"/>
  <c r="Q207" i="12"/>
  <c r="O207" i="12"/>
  <c r="N207" i="12"/>
  <c r="J207" i="12"/>
  <c r="I207" i="12"/>
  <c r="H207" i="12"/>
  <c r="G207" i="12"/>
  <c r="S206" i="12"/>
  <c r="R206" i="12"/>
  <c r="Q206" i="12"/>
  <c r="O206" i="12"/>
  <c r="N206" i="12"/>
  <c r="J206" i="12"/>
  <c r="I206" i="12"/>
  <c r="H206" i="12"/>
  <c r="G206" i="12"/>
  <c r="S205" i="12"/>
  <c r="R205" i="12"/>
  <c r="Q205" i="12"/>
  <c r="O205" i="12"/>
  <c r="N205" i="12"/>
  <c r="J205" i="12"/>
  <c r="I205" i="12"/>
  <c r="W205" i="12" s="1"/>
  <c r="H205" i="12"/>
  <c r="G205" i="12"/>
  <c r="S204" i="12"/>
  <c r="R204" i="12"/>
  <c r="Q204" i="12"/>
  <c r="O204" i="12"/>
  <c r="N204" i="12"/>
  <c r="J204" i="12"/>
  <c r="I204" i="12"/>
  <c r="H204" i="12"/>
  <c r="G204" i="12"/>
  <c r="S203" i="12"/>
  <c r="R203" i="12"/>
  <c r="Q203" i="12"/>
  <c r="O203" i="12"/>
  <c r="N203" i="12"/>
  <c r="J203" i="12"/>
  <c r="I203" i="12"/>
  <c r="H203" i="12"/>
  <c r="G203" i="12"/>
  <c r="S202" i="12"/>
  <c r="R202" i="12"/>
  <c r="Q202" i="12"/>
  <c r="O202" i="12"/>
  <c r="N202" i="12"/>
  <c r="J202" i="12"/>
  <c r="I202" i="12"/>
  <c r="H202" i="12"/>
  <c r="G202" i="12"/>
  <c r="S201" i="12"/>
  <c r="R201" i="12"/>
  <c r="Q201" i="12"/>
  <c r="O201" i="12"/>
  <c r="N201" i="12"/>
  <c r="J201" i="12"/>
  <c r="I201" i="12"/>
  <c r="H201" i="12"/>
  <c r="G201" i="12"/>
  <c r="S200" i="12"/>
  <c r="R200" i="12"/>
  <c r="Q200" i="12"/>
  <c r="O200" i="12"/>
  <c r="N200" i="12"/>
  <c r="J200" i="12"/>
  <c r="I200" i="12"/>
  <c r="H200" i="12"/>
  <c r="G200" i="12"/>
  <c r="U200" i="12" s="1"/>
  <c r="S199" i="12"/>
  <c r="R199" i="12"/>
  <c r="Q199" i="12"/>
  <c r="O199" i="12"/>
  <c r="N199" i="12"/>
  <c r="J199" i="12"/>
  <c r="I199" i="12"/>
  <c r="H199" i="12"/>
  <c r="G199" i="12"/>
  <c r="S198" i="12"/>
  <c r="R198" i="12"/>
  <c r="Q198" i="12"/>
  <c r="O198" i="12"/>
  <c r="N198" i="12"/>
  <c r="J198" i="12"/>
  <c r="I198" i="12"/>
  <c r="H198" i="12"/>
  <c r="G198" i="12"/>
  <c r="S197" i="12"/>
  <c r="R197" i="12"/>
  <c r="Q197" i="12"/>
  <c r="O197" i="12"/>
  <c r="N197" i="12"/>
  <c r="J197" i="12"/>
  <c r="I197" i="12"/>
  <c r="H197" i="12"/>
  <c r="G197" i="12"/>
  <c r="S196" i="12"/>
  <c r="R196" i="12"/>
  <c r="Q196" i="12"/>
  <c r="O196" i="12"/>
  <c r="N196" i="12"/>
  <c r="J196" i="12"/>
  <c r="I196" i="12"/>
  <c r="H196" i="12"/>
  <c r="G196" i="12"/>
  <c r="S195" i="12"/>
  <c r="R195" i="12"/>
  <c r="Q195" i="12"/>
  <c r="O195" i="12"/>
  <c r="N195" i="12"/>
  <c r="J195" i="12"/>
  <c r="I195" i="12"/>
  <c r="H195" i="12"/>
  <c r="G195" i="12"/>
  <c r="S194" i="12"/>
  <c r="R194" i="12"/>
  <c r="Q194" i="12"/>
  <c r="O194" i="12"/>
  <c r="N194" i="12"/>
  <c r="J194" i="12"/>
  <c r="I194" i="12"/>
  <c r="H194" i="12"/>
  <c r="G194" i="12"/>
  <c r="S193" i="12"/>
  <c r="R193" i="12"/>
  <c r="Q193" i="12"/>
  <c r="O193" i="12"/>
  <c r="N193" i="12"/>
  <c r="J193" i="12"/>
  <c r="I193" i="12"/>
  <c r="H193" i="12"/>
  <c r="G193" i="12"/>
  <c r="S192" i="12"/>
  <c r="R192" i="12"/>
  <c r="Q192" i="12"/>
  <c r="O192" i="12"/>
  <c r="N192" i="12"/>
  <c r="J192" i="12"/>
  <c r="I192" i="12"/>
  <c r="H192" i="12"/>
  <c r="G192" i="12"/>
  <c r="S191" i="12"/>
  <c r="R191" i="12"/>
  <c r="Q191" i="12"/>
  <c r="O191" i="12"/>
  <c r="N191" i="12"/>
  <c r="J191" i="12"/>
  <c r="I191" i="12"/>
  <c r="H191" i="12"/>
  <c r="G191" i="12"/>
  <c r="S190" i="12"/>
  <c r="R190" i="12"/>
  <c r="Q190" i="12"/>
  <c r="O190" i="12"/>
  <c r="N190" i="12"/>
  <c r="J190" i="12"/>
  <c r="I190" i="12"/>
  <c r="H190" i="12"/>
  <c r="G190" i="12"/>
  <c r="S189" i="12"/>
  <c r="R189" i="12"/>
  <c r="Q189" i="12"/>
  <c r="O189" i="12"/>
  <c r="N189" i="12"/>
  <c r="J189" i="12"/>
  <c r="I189" i="12"/>
  <c r="H189" i="12"/>
  <c r="G189" i="12"/>
  <c r="S188" i="12"/>
  <c r="R188" i="12"/>
  <c r="Q188" i="12"/>
  <c r="O188" i="12"/>
  <c r="N188" i="12"/>
  <c r="J188" i="12"/>
  <c r="I188" i="12"/>
  <c r="H188" i="12"/>
  <c r="G188" i="12"/>
  <c r="S187" i="12"/>
  <c r="R187" i="12"/>
  <c r="Q187" i="12"/>
  <c r="O187" i="12"/>
  <c r="N187" i="12"/>
  <c r="J187" i="12"/>
  <c r="I187" i="12"/>
  <c r="H187" i="12"/>
  <c r="G187" i="12"/>
  <c r="B136" i="12"/>
  <c r="B137" i="12" s="1"/>
  <c r="B138" i="12" s="1"/>
  <c r="B139" i="12" s="1"/>
  <c r="B140" i="12" s="1"/>
  <c r="B141" i="12" s="1"/>
  <c r="B142" i="12" s="1"/>
  <c r="B143" i="12" s="1"/>
  <c r="B144" i="12" s="1"/>
  <c r="B145" i="12" s="1"/>
  <c r="B146" i="12" s="1"/>
  <c r="B147" i="12" s="1"/>
  <c r="B148" i="12" s="1"/>
  <c r="B149" i="12" s="1"/>
  <c r="B150" i="12" s="1"/>
  <c r="B151" i="12" s="1"/>
  <c r="B152" i="12" s="1"/>
  <c r="B153" i="12" s="1"/>
  <c r="B154" i="12" s="1"/>
  <c r="B155" i="12" s="1"/>
  <c r="B156" i="12" s="1"/>
  <c r="B157" i="12" s="1"/>
  <c r="B158" i="12" s="1"/>
  <c r="B159" i="12" s="1"/>
  <c r="B160" i="12" s="1"/>
  <c r="B161" i="12" s="1"/>
  <c r="B162" i="12" s="1"/>
  <c r="B163" i="12" s="1"/>
  <c r="B164" i="12" s="1"/>
  <c r="B165" i="12" s="1"/>
  <c r="B166" i="12" s="1"/>
  <c r="B167" i="12" s="1"/>
  <c r="B168" i="12" s="1"/>
  <c r="W123" i="12"/>
  <c r="V123" i="12"/>
  <c r="U123" i="12"/>
  <c r="T123" i="12"/>
  <c r="P123" i="12"/>
  <c r="K123" i="12"/>
  <c r="L123" i="12" s="1"/>
  <c r="W122" i="12"/>
  <c r="V122" i="12"/>
  <c r="U122" i="12"/>
  <c r="T122" i="12"/>
  <c r="X122" i="12" s="1"/>
  <c r="P122" i="12"/>
  <c r="K122" i="12"/>
  <c r="L122" i="12" s="1"/>
  <c r="W121" i="12"/>
  <c r="U121" i="12"/>
  <c r="T121" i="12"/>
  <c r="P121" i="12"/>
  <c r="K121" i="12"/>
  <c r="W120" i="12"/>
  <c r="V120" i="12"/>
  <c r="U120" i="12"/>
  <c r="T120" i="12"/>
  <c r="X120" i="12" s="1"/>
  <c r="P120" i="12"/>
  <c r="K120" i="12"/>
  <c r="L120" i="12" s="1"/>
  <c r="W119" i="12"/>
  <c r="V119" i="12"/>
  <c r="U119" i="12"/>
  <c r="T119" i="12"/>
  <c r="X119" i="12" s="1"/>
  <c r="P119" i="12"/>
  <c r="K119" i="12"/>
  <c r="L119" i="12" s="1"/>
  <c r="W118" i="12"/>
  <c r="V118" i="12"/>
  <c r="U118" i="12"/>
  <c r="T118" i="12"/>
  <c r="X118" i="12" s="1"/>
  <c r="P118" i="12"/>
  <c r="K118" i="12"/>
  <c r="W117" i="12"/>
  <c r="V117" i="12"/>
  <c r="U117" i="12"/>
  <c r="T117" i="12"/>
  <c r="X117" i="12" s="1"/>
  <c r="P117" i="12"/>
  <c r="K117" i="12"/>
  <c r="W116" i="12"/>
  <c r="V116" i="12"/>
  <c r="U116" i="12"/>
  <c r="T116" i="12"/>
  <c r="P116" i="12"/>
  <c r="K116" i="12"/>
  <c r="L116" i="12" s="1"/>
  <c r="W115" i="12"/>
  <c r="U115" i="12"/>
  <c r="T115" i="12"/>
  <c r="X115" i="12" s="1"/>
  <c r="P115" i="12"/>
  <c r="K115" i="12"/>
  <c r="L115" i="12" s="1"/>
  <c r="W114" i="12"/>
  <c r="V114" i="12"/>
  <c r="U114" i="12"/>
  <c r="T114" i="12"/>
  <c r="X114" i="12" s="1"/>
  <c r="P114" i="12"/>
  <c r="K114" i="12"/>
  <c r="W113" i="12"/>
  <c r="V113" i="12"/>
  <c r="U113" i="12"/>
  <c r="T113" i="12"/>
  <c r="X113" i="12" s="1"/>
  <c r="N113" i="12"/>
  <c r="P113" i="12" s="1"/>
  <c r="K113" i="12"/>
  <c r="E113" i="12"/>
  <c r="W112" i="12"/>
  <c r="V112" i="12"/>
  <c r="U112" i="12"/>
  <c r="T112" i="12"/>
  <c r="X112" i="12" s="1"/>
  <c r="P112" i="12"/>
  <c r="K112" i="12"/>
  <c r="L112" i="12" s="1"/>
  <c r="E112" i="12"/>
  <c r="W111" i="12"/>
  <c r="V111" i="12"/>
  <c r="U111" i="12"/>
  <c r="T111" i="12"/>
  <c r="X111" i="12" s="1"/>
  <c r="P111" i="12"/>
  <c r="K111" i="12"/>
  <c r="L111" i="12" s="1"/>
  <c r="E111" i="12"/>
  <c r="W110" i="12"/>
  <c r="V110" i="12"/>
  <c r="U110" i="12"/>
  <c r="T110" i="12"/>
  <c r="X110" i="12" s="1"/>
  <c r="P110" i="12"/>
  <c r="K110" i="12"/>
  <c r="L110" i="12" s="1"/>
  <c r="E110" i="12"/>
  <c r="W109" i="12"/>
  <c r="V109" i="12"/>
  <c r="U109" i="12"/>
  <c r="T109" i="12"/>
  <c r="P109" i="12"/>
  <c r="K109" i="12"/>
  <c r="E109" i="12"/>
  <c r="W108" i="12"/>
  <c r="V108" i="12"/>
  <c r="U108" i="12"/>
  <c r="T108" i="12"/>
  <c r="P108" i="12"/>
  <c r="K108" i="12"/>
  <c r="L108" i="12" s="1"/>
  <c r="E108" i="12"/>
  <c r="W107" i="12"/>
  <c r="V107" i="12"/>
  <c r="U107" i="12"/>
  <c r="T107" i="12"/>
  <c r="X107" i="12" s="1"/>
  <c r="P107" i="12"/>
  <c r="K107" i="12"/>
  <c r="W106" i="12"/>
  <c r="V106" i="12"/>
  <c r="U106" i="12"/>
  <c r="T106" i="12"/>
  <c r="P106" i="12"/>
  <c r="K106" i="12"/>
  <c r="W105" i="12"/>
  <c r="V105" i="12"/>
  <c r="U105" i="12"/>
  <c r="T105" i="12"/>
  <c r="P105" i="12"/>
  <c r="K105" i="12"/>
  <c r="L105" i="12" s="1"/>
  <c r="W104" i="12"/>
  <c r="V104" i="12"/>
  <c r="U104" i="12"/>
  <c r="T104" i="12"/>
  <c r="P104" i="12"/>
  <c r="K104" i="12"/>
  <c r="W103" i="12"/>
  <c r="V103" i="12"/>
  <c r="U103" i="12"/>
  <c r="T103" i="12"/>
  <c r="X103" i="12" s="1"/>
  <c r="P103" i="12"/>
  <c r="K103" i="12"/>
  <c r="W102" i="12"/>
  <c r="V102" i="12"/>
  <c r="U102" i="12"/>
  <c r="T102" i="12"/>
  <c r="P102" i="12"/>
  <c r="K102" i="12"/>
  <c r="L102" i="12" s="1"/>
  <c r="W101" i="12"/>
  <c r="V101" i="12"/>
  <c r="U101" i="12"/>
  <c r="T101" i="12"/>
  <c r="X101" i="12" s="1"/>
  <c r="P101" i="12"/>
  <c r="K101" i="12"/>
  <c r="L101" i="12" s="1"/>
  <c r="W100" i="12"/>
  <c r="V100" i="12"/>
  <c r="U100" i="12"/>
  <c r="T100" i="12"/>
  <c r="P100" i="12"/>
  <c r="K100" i="12"/>
  <c r="W99" i="12"/>
  <c r="V99" i="12"/>
  <c r="U99" i="12"/>
  <c r="T99" i="12"/>
  <c r="X99" i="12" s="1"/>
  <c r="P99" i="12"/>
  <c r="T99" i="15" s="1"/>
  <c r="K99" i="12"/>
  <c r="L99" i="15" s="1"/>
  <c r="W98" i="12"/>
  <c r="V98" i="12"/>
  <c r="U98" i="12"/>
  <c r="T98" i="12"/>
  <c r="P98" i="12"/>
  <c r="T98" i="15" s="1"/>
  <c r="K98" i="12"/>
  <c r="W97" i="12"/>
  <c r="V97" i="12"/>
  <c r="U97" i="12"/>
  <c r="T97" i="12"/>
  <c r="P97" i="12"/>
  <c r="T97" i="15" s="1"/>
  <c r="K97" i="12"/>
  <c r="W96" i="12"/>
  <c r="V96" i="12"/>
  <c r="U96" i="12"/>
  <c r="T96" i="12"/>
  <c r="X96" i="12" s="1"/>
  <c r="P96" i="12"/>
  <c r="T96" i="15" s="1"/>
  <c r="K96" i="12"/>
  <c r="W95" i="12"/>
  <c r="V95" i="12"/>
  <c r="U95" i="12"/>
  <c r="T95" i="12"/>
  <c r="X95" i="12" s="1"/>
  <c r="P95" i="12"/>
  <c r="T95" i="15" s="1"/>
  <c r="K95" i="12"/>
  <c r="W94" i="12"/>
  <c r="V94" i="12"/>
  <c r="U94" i="12"/>
  <c r="T94" i="12"/>
  <c r="P94" i="12"/>
  <c r="T94" i="15" s="1"/>
  <c r="K94" i="12"/>
  <c r="W93" i="12"/>
  <c r="V93" i="12"/>
  <c r="U93" i="12"/>
  <c r="T93" i="12"/>
  <c r="X93" i="12" s="1"/>
  <c r="P93" i="12"/>
  <c r="T93" i="15" s="1"/>
  <c r="K93" i="12"/>
  <c r="L93" i="15" s="1"/>
  <c r="W92" i="12"/>
  <c r="V92" i="12"/>
  <c r="U92" i="12"/>
  <c r="T92" i="12"/>
  <c r="X92" i="12" s="1"/>
  <c r="P92" i="12"/>
  <c r="T92" i="15" s="1"/>
  <c r="K92" i="12"/>
  <c r="W91" i="12"/>
  <c r="V91" i="12"/>
  <c r="U91" i="12"/>
  <c r="T91" i="12"/>
  <c r="X91" i="12" s="1"/>
  <c r="P91" i="12"/>
  <c r="T91" i="15" s="1"/>
  <c r="K91" i="12"/>
  <c r="L91" i="15" s="1"/>
  <c r="W90" i="12"/>
  <c r="V90" i="12"/>
  <c r="U90" i="12"/>
  <c r="T90" i="12"/>
  <c r="P90" i="12"/>
  <c r="T90" i="15" s="1"/>
  <c r="K90" i="12"/>
  <c r="L90" i="15" s="1"/>
  <c r="W89" i="12"/>
  <c r="V89" i="12"/>
  <c r="U89" i="12"/>
  <c r="T89" i="12"/>
  <c r="X89" i="12" s="1"/>
  <c r="P89" i="12"/>
  <c r="T89" i="15" s="1"/>
  <c r="K89" i="12"/>
  <c r="W88" i="12"/>
  <c r="V88" i="12"/>
  <c r="U88" i="12"/>
  <c r="T88" i="12"/>
  <c r="P88" i="12"/>
  <c r="T88" i="15" s="1"/>
  <c r="K88" i="12"/>
  <c r="W87" i="12"/>
  <c r="V87" i="12"/>
  <c r="U87" i="12"/>
  <c r="T87" i="12"/>
  <c r="X87" i="12" s="1"/>
  <c r="P87" i="12"/>
  <c r="T87" i="15" s="1"/>
  <c r="K87" i="12"/>
  <c r="W86" i="12"/>
  <c r="V86" i="12"/>
  <c r="U86" i="12"/>
  <c r="T86" i="12"/>
  <c r="X86" i="12" s="1"/>
  <c r="P86" i="12"/>
  <c r="T86" i="15" s="1"/>
  <c r="K86" i="12"/>
  <c r="L86" i="15" s="1"/>
  <c r="W85" i="12"/>
  <c r="V85" i="12"/>
  <c r="U85" i="12"/>
  <c r="T85" i="12"/>
  <c r="P85" i="12"/>
  <c r="K85" i="12"/>
  <c r="L85" i="15" s="1"/>
  <c r="W84" i="12"/>
  <c r="V84" i="12"/>
  <c r="U84" i="12"/>
  <c r="T84" i="12"/>
  <c r="P84" i="12"/>
  <c r="T84" i="15" s="1"/>
  <c r="K84" i="12"/>
  <c r="W83" i="12"/>
  <c r="V83" i="12"/>
  <c r="U83" i="12"/>
  <c r="T83" i="12"/>
  <c r="X83" i="12" s="1"/>
  <c r="P83" i="12"/>
  <c r="T83" i="15" s="1"/>
  <c r="K83" i="12"/>
  <c r="W82" i="12"/>
  <c r="V82" i="12"/>
  <c r="U82" i="12"/>
  <c r="T82" i="12"/>
  <c r="P82" i="12"/>
  <c r="T82" i="15" s="1"/>
  <c r="K82" i="12"/>
  <c r="L82" i="15" s="1"/>
  <c r="W81" i="12"/>
  <c r="V81" i="12"/>
  <c r="U81" i="12"/>
  <c r="T81" i="12"/>
  <c r="X81" i="12" s="1"/>
  <c r="P81" i="12"/>
  <c r="T81" i="15" s="1"/>
  <c r="K81" i="12"/>
  <c r="W80" i="12"/>
  <c r="V80" i="12"/>
  <c r="U80" i="12"/>
  <c r="T80" i="12"/>
  <c r="P80" i="12"/>
  <c r="T80" i="15" s="1"/>
  <c r="K80" i="12"/>
  <c r="W79" i="12"/>
  <c r="V79" i="12"/>
  <c r="U79" i="12"/>
  <c r="T79" i="12"/>
  <c r="X79" i="12" s="1"/>
  <c r="P79" i="12"/>
  <c r="T79" i="15" s="1"/>
  <c r="K79" i="12"/>
  <c r="L79" i="15" s="1"/>
  <c r="W78" i="12"/>
  <c r="V78" i="12"/>
  <c r="U78" i="12"/>
  <c r="T78" i="12"/>
  <c r="P78" i="12"/>
  <c r="T78" i="15" s="1"/>
  <c r="K78" i="12"/>
  <c r="L78" i="15" s="1"/>
  <c r="W77" i="12"/>
  <c r="V77" i="12"/>
  <c r="U77" i="12"/>
  <c r="T77" i="12"/>
  <c r="P77" i="12"/>
  <c r="K77" i="12"/>
  <c r="W76" i="12"/>
  <c r="V76" i="12"/>
  <c r="U76" i="12"/>
  <c r="T76" i="12"/>
  <c r="P76" i="12"/>
  <c r="T76" i="15" s="1"/>
  <c r="K76" i="12"/>
  <c r="L76" i="15" s="1"/>
  <c r="W75" i="12"/>
  <c r="V75" i="12"/>
  <c r="U75" i="12"/>
  <c r="T75" i="12"/>
  <c r="P75" i="12"/>
  <c r="T75" i="15" s="1"/>
  <c r="K75" i="12"/>
  <c r="L75" i="15" s="1"/>
  <c r="W74" i="12"/>
  <c r="V74" i="12"/>
  <c r="U74" i="12"/>
  <c r="T74" i="12"/>
  <c r="X74" i="12" s="1"/>
  <c r="P74" i="12"/>
  <c r="T74" i="15" s="1"/>
  <c r="K74" i="12"/>
  <c r="L74" i="15" s="1"/>
  <c r="W73" i="12"/>
  <c r="V73" i="12"/>
  <c r="U73" i="12"/>
  <c r="T73" i="12"/>
  <c r="P73" i="12"/>
  <c r="T73" i="15" s="1"/>
  <c r="K73" i="12"/>
  <c r="L73" i="15" s="1"/>
  <c r="W72" i="12"/>
  <c r="V72" i="12"/>
  <c r="U72" i="12"/>
  <c r="T72" i="12"/>
  <c r="X72" i="12" s="1"/>
  <c r="P72" i="12"/>
  <c r="T72" i="15" s="1"/>
  <c r="K72" i="12"/>
  <c r="W71" i="12"/>
  <c r="V71" i="12"/>
  <c r="U71" i="12"/>
  <c r="T71" i="12"/>
  <c r="X71" i="12" s="1"/>
  <c r="P71" i="12"/>
  <c r="T71" i="15" s="1"/>
  <c r="K71" i="12"/>
  <c r="L71" i="15" s="1"/>
  <c r="W70" i="12"/>
  <c r="V70" i="12"/>
  <c r="U70" i="12"/>
  <c r="T70" i="12"/>
  <c r="P70" i="12"/>
  <c r="T70" i="15" s="1"/>
  <c r="K70" i="12"/>
  <c r="L70" i="15" s="1"/>
  <c r="W69" i="12"/>
  <c r="V69" i="12"/>
  <c r="U69" i="12"/>
  <c r="T69" i="12"/>
  <c r="P69" i="12"/>
  <c r="T69" i="15" s="1"/>
  <c r="K69" i="12"/>
  <c r="W68" i="12"/>
  <c r="V68" i="12"/>
  <c r="U68" i="12"/>
  <c r="T68" i="12"/>
  <c r="X68" i="12" s="1"/>
  <c r="P68" i="12"/>
  <c r="T68" i="15" s="1"/>
  <c r="K68" i="12"/>
  <c r="W67" i="12"/>
  <c r="V67" i="12"/>
  <c r="U67" i="12"/>
  <c r="T67" i="12"/>
  <c r="X67" i="12" s="1"/>
  <c r="P67" i="12"/>
  <c r="T67" i="15" s="1"/>
  <c r="K67" i="12"/>
  <c r="L67" i="15" s="1"/>
  <c r="W66" i="12"/>
  <c r="V66" i="12"/>
  <c r="U66" i="12"/>
  <c r="T66" i="12"/>
  <c r="X66" i="12" s="1"/>
  <c r="P66" i="12"/>
  <c r="T66" i="15" s="1"/>
  <c r="K66" i="12"/>
  <c r="L66" i="15" s="1"/>
  <c r="W65" i="12"/>
  <c r="V65" i="12"/>
  <c r="U65" i="12"/>
  <c r="T65" i="12"/>
  <c r="P65" i="12"/>
  <c r="K65" i="12"/>
  <c r="W64" i="12"/>
  <c r="V64" i="12"/>
  <c r="U64" i="12"/>
  <c r="T64" i="12"/>
  <c r="X64" i="12" s="1"/>
  <c r="P64" i="12"/>
  <c r="T64" i="15" s="1"/>
  <c r="K64" i="12"/>
  <c r="L64" i="15" s="1"/>
  <c r="B64" i="12"/>
  <c r="B65" i="12" s="1"/>
  <c r="B66" i="12" s="1"/>
  <c r="B67" i="12" s="1"/>
  <c r="B68" i="12" s="1"/>
  <c r="B69" i="12" s="1"/>
  <c r="B70" i="12" s="1"/>
  <c r="B71" i="12" s="1"/>
  <c r="B72" i="12" s="1"/>
  <c r="B73" i="12" s="1"/>
  <c r="B74" i="12" s="1"/>
  <c r="B75" i="12" s="1"/>
  <c r="B76" i="12" s="1"/>
  <c r="B77" i="12" s="1"/>
  <c r="B78" i="12" s="1"/>
  <c r="B79" i="12" s="1"/>
  <c r="B80" i="12" s="1"/>
  <c r="B81" i="12" s="1"/>
  <c r="B82" i="12" s="1"/>
  <c r="B83" i="12" s="1"/>
  <c r="B84" i="12" s="1"/>
  <c r="B85" i="12" s="1"/>
  <c r="B86" i="12" s="1"/>
  <c r="B87" i="12" s="1"/>
  <c r="B88" i="12" s="1"/>
  <c r="B89" i="12" s="1"/>
  <c r="B90" i="12" s="1"/>
  <c r="B91" i="12" s="1"/>
  <c r="B92" i="12" s="1"/>
  <c r="B93" i="12" s="1"/>
  <c r="B94" i="12" s="1"/>
  <c r="B95" i="12" s="1"/>
  <c r="B96" i="12" s="1"/>
  <c r="B97" i="12" s="1"/>
  <c r="B98" i="12" s="1"/>
  <c r="B99" i="12" s="1"/>
  <c r="B100" i="12" s="1"/>
  <c r="B101" i="12" s="1"/>
  <c r="B102" i="12" s="1"/>
  <c r="B103" i="12" s="1"/>
  <c r="B104" i="12" s="1"/>
  <c r="B105" i="12" s="1"/>
  <c r="B106" i="12" s="1"/>
  <c r="B107" i="12" s="1"/>
  <c r="B108" i="12" s="1"/>
  <c r="B109" i="12" s="1"/>
  <c r="B110" i="12" s="1"/>
  <c r="B111" i="12" s="1"/>
  <c r="B112" i="12" s="1"/>
  <c r="B113" i="12" s="1"/>
  <c r="B114" i="12" s="1"/>
  <c r="B115" i="12" s="1"/>
  <c r="B116" i="12" s="1"/>
  <c r="B117" i="12" s="1"/>
  <c r="B118" i="12" s="1"/>
  <c r="B119" i="12" s="1"/>
  <c r="B120" i="12" s="1"/>
  <c r="B121" i="12" s="1"/>
  <c r="B122" i="12" s="1"/>
  <c r="B123" i="12" s="1"/>
  <c r="W63" i="12"/>
  <c r="V63" i="12"/>
  <c r="U63" i="12"/>
  <c r="T63" i="12"/>
  <c r="X63" i="12" s="1"/>
  <c r="P63" i="12"/>
  <c r="T63" i="15" s="1"/>
  <c r="K63" i="12"/>
  <c r="L63" i="15" s="1"/>
  <c r="W62" i="12"/>
  <c r="V62" i="12"/>
  <c r="U62" i="12"/>
  <c r="T62" i="12"/>
  <c r="P62" i="12"/>
  <c r="T62" i="15" s="1"/>
  <c r="K62" i="12"/>
  <c r="W61" i="12"/>
  <c r="V61" i="12"/>
  <c r="U61" i="12"/>
  <c r="T61" i="12"/>
  <c r="P61" i="12"/>
  <c r="T61" i="15" s="1"/>
  <c r="K61" i="12"/>
  <c r="L61" i="15" s="1"/>
  <c r="W60" i="12"/>
  <c r="V60" i="12"/>
  <c r="U60" i="12"/>
  <c r="T60" i="12"/>
  <c r="X60" i="12" s="1"/>
  <c r="P60" i="12"/>
  <c r="K60" i="12"/>
  <c r="W59" i="12"/>
  <c r="V59" i="12"/>
  <c r="U59" i="12"/>
  <c r="T59" i="12"/>
  <c r="X59" i="12" s="1"/>
  <c r="P59" i="12"/>
  <c r="T59" i="15" s="1"/>
  <c r="K59" i="12"/>
  <c r="L59" i="15" s="1"/>
  <c r="W58" i="12"/>
  <c r="V58" i="12"/>
  <c r="U58" i="12"/>
  <c r="T58" i="12"/>
  <c r="P58" i="12"/>
  <c r="T58" i="15" s="1"/>
  <c r="K58" i="12"/>
  <c r="L58" i="15" s="1"/>
  <c r="W57" i="12"/>
  <c r="V57" i="12"/>
  <c r="U57" i="12"/>
  <c r="T57" i="12"/>
  <c r="P57" i="12"/>
  <c r="K57" i="12"/>
  <c r="L57" i="15" s="1"/>
  <c r="W56" i="12"/>
  <c r="V56" i="12"/>
  <c r="U56" i="12"/>
  <c r="T56" i="12"/>
  <c r="X56" i="12" s="1"/>
  <c r="P56" i="12"/>
  <c r="K56" i="12"/>
  <c r="W55" i="12"/>
  <c r="V55" i="12"/>
  <c r="U55" i="12"/>
  <c r="T55" i="12"/>
  <c r="P55" i="12"/>
  <c r="K55" i="12"/>
  <c r="L55" i="15" s="1"/>
  <c r="W54" i="12"/>
  <c r="V54" i="12"/>
  <c r="U54" i="12"/>
  <c r="T54" i="12"/>
  <c r="X54" i="12" s="1"/>
  <c r="P54" i="12"/>
  <c r="T54" i="15" s="1"/>
  <c r="K54" i="12"/>
  <c r="L54" i="15" s="1"/>
  <c r="W53" i="12"/>
  <c r="V53" i="12"/>
  <c r="U53" i="12"/>
  <c r="T53" i="12"/>
  <c r="P53" i="12"/>
  <c r="K53" i="12"/>
  <c r="W52" i="12"/>
  <c r="V52" i="12"/>
  <c r="U52" i="12"/>
  <c r="T52" i="12"/>
  <c r="X52" i="12" s="1"/>
  <c r="P52" i="12"/>
  <c r="T52" i="15" s="1"/>
  <c r="K52" i="12"/>
  <c r="W51" i="12"/>
  <c r="V51" i="12"/>
  <c r="U51" i="12"/>
  <c r="T51" i="12"/>
  <c r="P51" i="12"/>
  <c r="T51" i="15" s="1"/>
  <c r="K51" i="12"/>
  <c r="L51" i="15" s="1"/>
  <c r="W50" i="12"/>
  <c r="V50" i="12"/>
  <c r="U50" i="12"/>
  <c r="T50" i="12"/>
  <c r="X50" i="12" s="1"/>
  <c r="P50" i="12"/>
  <c r="T50" i="15" s="1"/>
  <c r="K50" i="12"/>
  <c r="L50" i="15" s="1"/>
  <c r="W49" i="12"/>
  <c r="V49" i="12"/>
  <c r="U49" i="12"/>
  <c r="T49" i="12"/>
  <c r="X49" i="12" s="1"/>
  <c r="P49" i="12"/>
  <c r="T49" i="15" s="1"/>
  <c r="K49" i="12"/>
  <c r="L49" i="15" s="1"/>
  <c r="W48" i="12"/>
  <c r="V48" i="12"/>
  <c r="U48" i="12"/>
  <c r="T48" i="12"/>
  <c r="X48" i="12" s="1"/>
  <c r="P48" i="12"/>
  <c r="K48" i="12"/>
  <c r="W47" i="12"/>
  <c r="V47" i="12"/>
  <c r="U47" i="12"/>
  <c r="T47" i="12"/>
  <c r="P47" i="12"/>
  <c r="T47" i="15" s="1"/>
  <c r="K47" i="12"/>
  <c r="L47" i="15" s="1"/>
  <c r="W46" i="12"/>
  <c r="V46" i="12"/>
  <c r="U46" i="12"/>
  <c r="T46" i="12"/>
  <c r="X46" i="12" s="1"/>
  <c r="P46" i="12"/>
  <c r="K46" i="12"/>
  <c r="L46" i="15" s="1"/>
  <c r="W45" i="12"/>
  <c r="V45" i="12"/>
  <c r="U45" i="12"/>
  <c r="T45" i="12"/>
  <c r="P45" i="12"/>
  <c r="T45" i="15" s="1"/>
  <c r="K45" i="12"/>
  <c r="W44" i="12"/>
  <c r="V44" i="12"/>
  <c r="U44" i="12"/>
  <c r="T44" i="12"/>
  <c r="X44" i="12" s="1"/>
  <c r="P44" i="12"/>
  <c r="T44" i="15" s="1"/>
  <c r="K44" i="12"/>
  <c r="L44" i="15" s="1"/>
  <c r="W43" i="12"/>
  <c r="V43" i="12"/>
  <c r="U43" i="12"/>
  <c r="T43" i="12"/>
  <c r="P43" i="12"/>
  <c r="K43" i="12"/>
  <c r="L43" i="15" s="1"/>
  <c r="W42" i="12"/>
  <c r="V42" i="12"/>
  <c r="U42" i="12"/>
  <c r="T42" i="12"/>
  <c r="X42" i="12" s="1"/>
  <c r="P42" i="12"/>
  <c r="T42" i="15" s="1"/>
  <c r="K42" i="12"/>
  <c r="L42" i="15" s="1"/>
  <c r="W41" i="12"/>
  <c r="V41" i="12"/>
  <c r="U41" i="12"/>
  <c r="T41" i="12"/>
  <c r="P41" i="12"/>
  <c r="T41" i="15" s="1"/>
  <c r="K41" i="12"/>
  <c r="W40" i="12"/>
  <c r="V40" i="12"/>
  <c r="U40" i="12"/>
  <c r="T40" i="12"/>
  <c r="P40" i="12"/>
  <c r="K40" i="12"/>
  <c r="W39" i="12"/>
  <c r="V39" i="12"/>
  <c r="U39" i="12"/>
  <c r="T39" i="12"/>
  <c r="P39" i="12"/>
  <c r="T39" i="15" s="1"/>
  <c r="K39" i="12"/>
  <c r="L39" i="15" s="1"/>
  <c r="W38" i="12"/>
  <c r="V38" i="12"/>
  <c r="U38" i="12"/>
  <c r="T38" i="12"/>
  <c r="P38" i="12"/>
  <c r="T38" i="15" s="1"/>
  <c r="K38" i="12"/>
  <c r="W37" i="12"/>
  <c r="V37" i="12"/>
  <c r="U37" i="12"/>
  <c r="T37" i="12"/>
  <c r="P37" i="12"/>
  <c r="T37" i="15" s="1"/>
  <c r="K37" i="12"/>
  <c r="L37" i="15" s="1"/>
  <c r="W36" i="12"/>
  <c r="V36" i="12"/>
  <c r="U36" i="12"/>
  <c r="T36" i="12"/>
  <c r="P36" i="12"/>
  <c r="K36" i="12"/>
  <c r="W35" i="12"/>
  <c r="V35" i="12"/>
  <c r="U35" i="12"/>
  <c r="T35" i="12"/>
  <c r="P35" i="12"/>
  <c r="T35" i="15" s="1"/>
  <c r="K35" i="12"/>
  <c r="L35" i="15" s="1"/>
  <c r="W34" i="12"/>
  <c r="V34" i="12"/>
  <c r="U34" i="12"/>
  <c r="T34" i="12"/>
  <c r="X34" i="12" s="1"/>
  <c r="P34" i="12"/>
  <c r="T34" i="15" s="1"/>
  <c r="K34" i="12"/>
  <c r="L34" i="15" s="1"/>
  <c r="W33" i="12"/>
  <c r="V33" i="12"/>
  <c r="U33" i="12"/>
  <c r="T33" i="12"/>
  <c r="P33" i="12"/>
  <c r="K33" i="12"/>
  <c r="W32" i="12"/>
  <c r="V32" i="12"/>
  <c r="U32" i="12"/>
  <c r="T32" i="12"/>
  <c r="P32" i="12"/>
  <c r="T32" i="15" s="1"/>
  <c r="K32" i="12"/>
  <c r="L32" i="15" s="1"/>
  <c r="W31" i="12"/>
  <c r="V31" i="12"/>
  <c r="U31" i="12"/>
  <c r="T31" i="12"/>
  <c r="P31" i="12"/>
  <c r="T31" i="15" s="1"/>
  <c r="K31" i="12"/>
  <c r="L31" i="15" s="1"/>
  <c r="W30" i="12"/>
  <c r="V30" i="12"/>
  <c r="U30" i="12"/>
  <c r="T30" i="12"/>
  <c r="P30" i="12"/>
  <c r="T30" i="15" s="1"/>
  <c r="K30" i="12"/>
  <c r="W29" i="12"/>
  <c r="V29" i="12"/>
  <c r="U29" i="12"/>
  <c r="T29" i="12"/>
  <c r="P29" i="12"/>
  <c r="T29" i="15" s="1"/>
  <c r="K29" i="12"/>
  <c r="L29" i="15" s="1"/>
  <c r="W28" i="12"/>
  <c r="V28" i="12"/>
  <c r="U28" i="12"/>
  <c r="T28" i="12"/>
  <c r="X28" i="12" s="1"/>
  <c r="P28" i="12"/>
  <c r="K28" i="12"/>
  <c r="W27" i="12"/>
  <c r="V27" i="12"/>
  <c r="U27" i="12"/>
  <c r="T27" i="12"/>
  <c r="P27" i="12"/>
  <c r="T27" i="15" s="1"/>
  <c r="K27" i="12"/>
  <c r="L27" i="15" s="1"/>
  <c r="W26" i="12"/>
  <c r="V26" i="12"/>
  <c r="U26" i="12"/>
  <c r="T26" i="12"/>
  <c r="X26" i="12" s="1"/>
  <c r="P26" i="12"/>
  <c r="T26" i="15" s="1"/>
  <c r="K26" i="12"/>
  <c r="L26" i="15" s="1"/>
  <c r="W25" i="12"/>
  <c r="V25" i="12"/>
  <c r="U25" i="12"/>
  <c r="T25" i="12"/>
  <c r="X25" i="12" s="1"/>
  <c r="P25" i="12"/>
  <c r="T25" i="15" s="1"/>
  <c r="K25" i="12"/>
  <c r="W24" i="12"/>
  <c r="V24" i="12"/>
  <c r="U24" i="12"/>
  <c r="T24" i="12"/>
  <c r="P24" i="12"/>
  <c r="T24" i="15" s="1"/>
  <c r="K24" i="12"/>
  <c r="L24" i="15" s="1"/>
  <c r="W23" i="12"/>
  <c r="V23" i="12"/>
  <c r="U23" i="12"/>
  <c r="T23" i="12"/>
  <c r="P23" i="12"/>
  <c r="T23" i="15" s="1"/>
  <c r="K23" i="12"/>
  <c r="L23" i="15" s="1"/>
  <c r="W22" i="12"/>
  <c r="V22" i="12"/>
  <c r="U22" i="12"/>
  <c r="T22" i="12"/>
  <c r="X22" i="12" s="1"/>
  <c r="P22" i="12"/>
  <c r="T22" i="15" s="1"/>
  <c r="K22" i="12"/>
  <c r="L22" i="15" s="1"/>
  <c r="W21" i="12"/>
  <c r="V21" i="12"/>
  <c r="U21" i="12"/>
  <c r="T21" i="12"/>
  <c r="P21" i="12"/>
  <c r="T21" i="15" s="1"/>
  <c r="K21" i="12"/>
  <c r="L21" i="15" s="1"/>
  <c r="W20" i="12"/>
  <c r="V20" i="12"/>
  <c r="U20" i="12"/>
  <c r="T20" i="12"/>
  <c r="P20" i="12"/>
  <c r="T20" i="15" s="1"/>
  <c r="K20" i="12"/>
  <c r="L20" i="15" s="1"/>
  <c r="W19" i="12"/>
  <c r="V19" i="12"/>
  <c r="U19" i="12"/>
  <c r="T19" i="12"/>
  <c r="P19" i="12"/>
  <c r="T19" i="15" s="1"/>
  <c r="K19" i="12"/>
  <c r="L19" i="15" s="1"/>
  <c r="W18" i="12"/>
  <c r="V18" i="12"/>
  <c r="U18" i="12"/>
  <c r="T18" i="12"/>
  <c r="X18" i="12" s="1"/>
  <c r="P18" i="12"/>
  <c r="T18" i="15" s="1"/>
  <c r="K18" i="12"/>
  <c r="W17" i="12"/>
  <c r="V17" i="12"/>
  <c r="U17" i="12"/>
  <c r="T17" i="12"/>
  <c r="P17" i="12"/>
  <c r="T17" i="15" s="1"/>
  <c r="K17" i="12"/>
  <c r="L17" i="15" s="1"/>
  <c r="W16" i="12"/>
  <c r="V16" i="12"/>
  <c r="U16" i="12"/>
  <c r="T16" i="12"/>
  <c r="X16" i="12" s="1"/>
  <c r="P16" i="12"/>
  <c r="K16" i="12"/>
  <c r="T15" i="12"/>
  <c r="P15" i="12"/>
  <c r="K15" i="12"/>
  <c r="T14" i="12"/>
  <c r="P14" i="12"/>
  <c r="T14" i="15" s="1"/>
  <c r="K14" i="12"/>
  <c r="T13" i="12"/>
  <c r="P13" i="12"/>
  <c r="T13" i="15" s="1"/>
  <c r="K13" i="12"/>
  <c r="T12" i="12"/>
  <c r="P12" i="12"/>
  <c r="T12" i="15" s="1"/>
  <c r="K12" i="12"/>
  <c r="T11" i="12"/>
  <c r="P11" i="12"/>
  <c r="K11" i="12"/>
  <c r="T10" i="12"/>
  <c r="P10" i="12"/>
  <c r="T10" i="15" s="1"/>
  <c r="K10" i="12"/>
  <c r="T9" i="12"/>
  <c r="P9" i="12"/>
  <c r="K9" i="12"/>
  <c r="T8" i="12"/>
  <c r="P8" i="12"/>
  <c r="T8" i="15" s="1"/>
  <c r="K8" i="12"/>
  <c r="T7" i="12"/>
  <c r="P7" i="12"/>
  <c r="T7" i="15" s="1"/>
  <c r="K7" i="12"/>
  <c r="T6" i="12"/>
  <c r="P6" i="12"/>
  <c r="T6" i="15" s="1"/>
  <c r="K6" i="12"/>
  <c r="T5" i="12"/>
  <c r="P5" i="12"/>
  <c r="T5" i="15" s="1"/>
  <c r="K5" i="12"/>
  <c r="L5" i="15" s="1"/>
  <c r="T4" i="12"/>
  <c r="P4" i="12"/>
  <c r="T4" i="15" s="1"/>
  <c r="K4" i="12"/>
  <c r="L4" i="15" s="1"/>
  <c r="D1" i="12"/>
  <c r="E1" i="12" s="1"/>
  <c r="F1" i="12" s="1"/>
  <c r="G1" i="12" s="1"/>
  <c r="H1" i="12" s="1"/>
  <c r="I1" i="12" s="1"/>
  <c r="J1" i="12" s="1"/>
  <c r="K1" i="12" s="1"/>
  <c r="L1" i="12" s="1"/>
  <c r="M1" i="12" s="1"/>
  <c r="N1" i="12" s="1"/>
  <c r="O1" i="12" s="1"/>
  <c r="P1" i="12" s="1"/>
  <c r="Q1" i="12" s="1"/>
  <c r="R1" i="12" s="1"/>
  <c r="S1" i="12" s="1"/>
  <c r="T1" i="12" s="1"/>
  <c r="U1" i="12" s="1"/>
  <c r="V1" i="12" s="1"/>
  <c r="W1" i="12" s="1"/>
  <c r="X1" i="12" s="1"/>
  <c r="T258" i="13"/>
  <c r="S258" i="13"/>
  <c r="R258" i="13"/>
  <c r="Q258" i="13"/>
  <c r="P258" i="13"/>
  <c r="O258" i="13"/>
  <c r="N258" i="13"/>
  <c r="K258" i="13"/>
  <c r="J258" i="13"/>
  <c r="I258" i="13"/>
  <c r="H258" i="13"/>
  <c r="G258" i="13"/>
  <c r="S257" i="13"/>
  <c r="R257" i="13"/>
  <c r="Q257" i="13"/>
  <c r="O257" i="13"/>
  <c r="N257" i="13"/>
  <c r="J257" i="13"/>
  <c r="I257" i="13"/>
  <c r="H257" i="13"/>
  <c r="G257" i="13"/>
  <c r="S256" i="13"/>
  <c r="R256" i="13"/>
  <c r="Q256" i="13"/>
  <c r="O256" i="13"/>
  <c r="N256" i="13"/>
  <c r="J256" i="13"/>
  <c r="I256" i="13"/>
  <c r="H256" i="13"/>
  <c r="G256" i="13"/>
  <c r="S255" i="13"/>
  <c r="R255" i="13"/>
  <c r="Q255" i="13"/>
  <c r="O255" i="13"/>
  <c r="N255" i="13"/>
  <c r="J255" i="13"/>
  <c r="I255" i="13"/>
  <c r="H255" i="13"/>
  <c r="G255" i="13"/>
  <c r="S254" i="13"/>
  <c r="R254" i="13"/>
  <c r="Q254" i="13"/>
  <c r="O254" i="13"/>
  <c r="N254" i="13"/>
  <c r="J254" i="13"/>
  <c r="I254" i="13"/>
  <c r="W254" i="13" s="1"/>
  <c r="H254" i="13"/>
  <c r="V254" i="13" s="1"/>
  <c r="G254" i="13"/>
  <c r="S253" i="13"/>
  <c r="R253" i="13"/>
  <c r="Q253" i="13"/>
  <c r="O253" i="13"/>
  <c r="N253" i="13"/>
  <c r="J253" i="13"/>
  <c r="I253" i="13"/>
  <c r="W253" i="13" s="1"/>
  <c r="H253" i="13"/>
  <c r="V253" i="13" s="1"/>
  <c r="G253" i="13"/>
  <c r="U253" i="13" s="1"/>
  <c r="S252" i="13"/>
  <c r="R252" i="13"/>
  <c r="Q252" i="13"/>
  <c r="O252" i="13"/>
  <c r="N252" i="13"/>
  <c r="J252" i="13"/>
  <c r="I252" i="13"/>
  <c r="H252" i="13"/>
  <c r="G252" i="13"/>
  <c r="S251" i="13"/>
  <c r="R251" i="13"/>
  <c r="Q251" i="13"/>
  <c r="O251" i="13"/>
  <c r="N251" i="13"/>
  <c r="J251" i="13"/>
  <c r="I251" i="13"/>
  <c r="H251" i="13"/>
  <c r="G251" i="13"/>
  <c r="S250" i="13"/>
  <c r="R250" i="13"/>
  <c r="Q250" i="13"/>
  <c r="O250" i="13"/>
  <c r="N250" i="13"/>
  <c r="J250" i="13"/>
  <c r="I250" i="13"/>
  <c r="H250" i="13"/>
  <c r="G250" i="13"/>
  <c r="S249" i="13"/>
  <c r="R249" i="13"/>
  <c r="Q249" i="13"/>
  <c r="O249" i="13"/>
  <c r="N249" i="13"/>
  <c r="J249" i="13"/>
  <c r="I249" i="13"/>
  <c r="H249" i="13"/>
  <c r="G249" i="13"/>
  <c r="S248" i="13"/>
  <c r="R248" i="13"/>
  <c r="Q248" i="13"/>
  <c r="O248" i="13"/>
  <c r="N248" i="13"/>
  <c r="J248" i="13"/>
  <c r="I248" i="13"/>
  <c r="H248" i="13"/>
  <c r="G248" i="13"/>
  <c r="S226" i="13"/>
  <c r="R226" i="13"/>
  <c r="Q226" i="13"/>
  <c r="O226" i="13"/>
  <c r="N226" i="13"/>
  <c r="J226" i="13"/>
  <c r="I226" i="13"/>
  <c r="H226" i="13"/>
  <c r="G226" i="13"/>
  <c r="S225" i="13"/>
  <c r="R225" i="13"/>
  <c r="Q225" i="13"/>
  <c r="O225" i="13"/>
  <c r="N225" i="13"/>
  <c r="J225" i="13"/>
  <c r="I225" i="13"/>
  <c r="W225" i="13" s="1"/>
  <c r="H225" i="13"/>
  <c r="V225" i="13" s="1"/>
  <c r="G225" i="13"/>
  <c r="S224" i="13"/>
  <c r="R224" i="13"/>
  <c r="Q224" i="13"/>
  <c r="O224" i="13"/>
  <c r="N224" i="13"/>
  <c r="J224" i="13"/>
  <c r="I224" i="13"/>
  <c r="W224" i="13" s="1"/>
  <c r="H224" i="13"/>
  <c r="G224" i="13"/>
  <c r="U224" i="13" s="1"/>
  <c r="S223" i="13"/>
  <c r="R223" i="13"/>
  <c r="Q223" i="13"/>
  <c r="O223" i="13"/>
  <c r="N223" i="13"/>
  <c r="J223" i="13"/>
  <c r="I223" i="13"/>
  <c r="H223" i="13"/>
  <c r="G223" i="13"/>
  <c r="S222" i="13"/>
  <c r="R222" i="13"/>
  <c r="Q222" i="13"/>
  <c r="O222" i="13"/>
  <c r="N222" i="13"/>
  <c r="J222" i="13"/>
  <c r="I222" i="13"/>
  <c r="H222" i="13"/>
  <c r="G222" i="13"/>
  <c r="S221" i="13"/>
  <c r="R221" i="13"/>
  <c r="Q221" i="13"/>
  <c r="O221" i="13"/>
  <c r="N221" i="13"/>
  <c r="J221" i="13"/>
  <c r="I221" i="13"/>
  <c r="H221" i="13"/>
  <c r="G221" i="13"/>
  <c r="S220" i="13"/>
  <c r="R220" i="13"/>
  <c r="Q220" i="13"/>
  <c r="O220" i="13"/>
  <c r="N220" i="13"/>
  <c r="J220" i="13"/>
  <c r="I220" i="13"/>
  <c r="H220" i="13"/>
  <c r="G220" i="13"/>
  <c r="S219" i="13"/>
  <c r="R219" i="13"/>
  <c r="Q219" i="13"/>
  <c r="O219" i="13"/>
  <c r="N219" i="13"/>
  <c r="J219" i="13"/>
  <c r="I219" i="13"/>
  <c r="H219" i="13"/>
  <c r="G219" i="13"/>
  <c r="S218" i="13"/>
  <c r="R218" i="13"/>
  <c r="Q218" i="13"/>
  <c r="O218" i="13"/>
  <c r="N218" i="13"/>
  <c r="J218" i="13"/>
  <c r="I218" i="13"/>
  <c r="H218" i="13"/>
  <c r="G218" i="13"/>
  <c r="S217" i="13"/>
  <c r="R217" i="13"/>
  <c r="Q217" i="13"/>
  <c r="O217" i="13"/>
  <c r="N217" i="13"/>
  <c r="J217" i="13"/>
  <c r="I217" i="13"/>
  <c r="W217" i="13" s="1"/>
  <c r="H217" i="13"/>
  <c r="V217" i="13" s="1"/>
  <c r="G217" i="13"/>
  <c r="S216" i="13"/>
  <c r="R216" i="13"/>
  <c r="Q216" i="13"/>
  <c r="O216" i="13"/>
  <c r="N216" i="13"/>
  <c r="J216" i="13"/>
  <c r="I216" i="13"/>
  <c r="W216" i="13" s="1"/>
  <c r="H216" i="13"/>
  <c r="V216" i="13" s="1"/>
  <c r="G216" i="13"/>
  <c r="U216" i="13" s="1"/>
  <c r="S215" i="13"/>
  <c r="R215" i="13"/>
  <c r="Q215" i="13"/>
  <c r="O215" i="13"/>
  <c r="N215" i="13"/>
  <c r="J215" i="13"/>
  <c r="I215" i="13"/>
  <c r="H215" i="13"/>
  <c r="G215" i="13"/>
  <c r="S214" i="13"/>
  <c r="R214" i="13"/>
  <c r="Q214" i="13"/>
  <c r="O214" i="13"/>
  <c r="N214" i="13"/>
  <c r="J214" i="13"/>
  <c r="I214" i="13"/>
  <c r="H214" i="13"/>
  <c r="G214" i="13"/>
  <c r="S213" i="13"/>
  <c r="R213" i="13"/>
  <c r="Q213" i="13"/>
  <c r="O213" i="13"/>
  <c r="N213" i="13"/>
  <c r="J213" i="13"/>
  <c r="I213" i="13"/>
  <c r="H213" i="13"/>
  <c r="G213" i="13"/>
  <c r="S212" i="13"/>
  <c r="R212" i="13"/>
  <c r="Q212" i="13"/>
  <c r="O212" i="13"/>
  <c r="N212" i="13"/>
  <c r="J212" i="13"/>
  <c r="I212" i="13"/>
  <c r="H212" i="13"/>
  <c r="G212" i="13"/>
  <c r="S211" i="13"/>
  <c r="R211" i="13"/>
  <c r="Q211" i="13"/>
  <c r="O211" i="13"/>
  <c r="N211" i="13"/>
  <c r="J211" i="13"/>
  <c r="I211" i="13"/>
  <c r="H211" i="13"/>
  <c r="G211" i="13"/>
  <c r="S210" i="13"/>
  <c r="R210" i="13"/>
  <c r="Q210" i="13"/>
  <c r="O210" i="13"/>
  <c r="N210" i="13"/>
  <c r="J210" i="13"/>
  <c r="I210" i="13"/>
  <c r="H210" i="13"/>
  <c r="G210" i="13"/>
  <c r="S209" i="13"/>
  <c r="R209" i="13"/>
  <c r="Q209" i="13"/>
  <c r="O209" i="13"/>
  <c r="N209" i="13"/>
  <c r="J209" i="13"/>
  <c r="I209" i="13"/>
  <c r="W209" i="13" s="1"/>
  <c r="H209" i="13"/>
  <c r="V209" i="13" s="1"/>
  <c r="G209" i="13"/>
  <c r="S208" i="13"/>
  <c r="R208" i="13"/>
  <c r="Q208" i="13"/>
  <c r="O208" i="13"/>
  <c r="N208" i="13"/>
  <c r="J208" i="13"/>
  <c r="I208" i="13"/>
  <c r="W208" i="13" s="1"/>
  <c r="H208" i="13"/>
  <c r="V208" i="13" s="1"/>
  <c r="G208" i="13"/>
  <c r="U208" i="13" s="1"/>
  <c r="S207" i="13"/>
  <c r="R207" i="13"/>
  <c r="Q207" i="13"/>
  <c r="O207" i="13"/>
  <c r="N207" i="13"/>
  <c r="J207" i="13"/>
  <c r="I207" i="13"/>
  <c r="H207" i="13"/>
  <c r="G207" i="13"/>
  <c r="S206" i="13"/>
  <c r="R206" i="13"/>
  <c r="Q206" i="13"/>
  <c r="O206" i="13"/>
  <c r="N206" i="13"/>
  <c r="J206" i="13"/>
  <c r="I206" i="13"/>
  <c r="H206" i="13"/>
  <c r="G206" i="13"/>
  <c r="S205" i="13"/>
  <c r="R205" i="13"/>
  <c r="Q205" i="13"/>
  <c r="O205" i="13"/>
  <c r="N205" i="13"/>
  <c r="J205" i="13"/>
  <c r="I205" i="13"/>
  <c r="H205" i="13"/>
  <c r="G205" i="13"/>
  <c r="S204" i="13"/>
  <c r="R204" i="13"/>
  <c r="Q204" i="13"/>
  <c r="O204" i="13"/>
  <c r="N204" i="13"/>
  <c r="J204" i="13"/>
  <c r="I204" i="13"/>
  <c r="H204" i="13"/>
  <c r="G204" i="13"/>
  <c r="S203" i="13"/>
  <c r="R203" i="13"/>
  <c r="Q203" i="13"/>
  <c r="O203" i="13"/>
  <c r="N203" i="13"/>
  <c r="J203" i="13"/>
  <c r="I203" i="13"/>
  <c r="H203" i="13"/>
  <c r="G203" i="13"/>
  <c r="S202" i="13"/>
  <c r="R202" i="13"/>
  <c r="Q202" i="13"/>
  <c r="O202" i="13"/>
  <c r="N202" i="13"/>
  <c r="J202" i="13"/>
  <c r="I202" i="13"/>
  <c r="H202" i="13"/>
  <c r="G202" i="13"/>
  <c r="S201" i="13"/>
  <c r="R201" i="13"/>
  <c r="Q201" i="13"/>
  <c r="O201" i="13"/>
  <c r="N201" i="13"/>
  <c r="J201" i="13"/>
  <c r="I201" i="13"/>
  <c r="W201" i="13" s="1"/>
  <c r="H201" i="13"/>
  <c r="V201" i="13" s="1"/>
  <c r="G201" i="13"/>
  <c r="S200" i="13"/>
  <c r="R200" i="13"/>
  <c r="Q200" i="13"/>
  <c r="O200" i="13"/>
  <c r="N200" i="13"/>
  <c r="J200" i="13"/>
  <c r="I200" i="13"/>
  <c r="W200" i="13" s="1"/>
  <c r="H200" i="13"/>
  <c r="V200" i="13" s="1"/>
  <c r="G200" i="13"/>
  <c r="U200" i="13" s="1"/>
  <c r="S199" i="13"/>
  <c r="R199" i="13"/>
  <c r="Q199" i="13"/>
  <c r="O199" i="13"/>
  <c r="N199" i="13"/>
  <c r="J199" i="13"/>
  <c r="I199" i="13"/>
  <c r="H199" i="13"/>
  <c r="G199" i="13"/>
  <c r="S198" i="13"/>
  <c r="R198" i="13"/>
  <c r="Q198" i="13"/>
  <c r="O198" i="13"/>
  <c r="N198" i="13"/>
  <c r="J198" i="13"/>
  <c r="I198" i="13"/>
  <c r="H198" i="13"/>
  <c r="G198" i="13"/>
  <c r="S197" i="13"/>
  <c r="R197" i="13"/>
  <c r="Q197" i="13"/>
  <c r="O197" i="13"/>
  <c r="N197" i="13"/>
  <c r="J197" i="13"/>
  <c r="I197" i="13"/>
  <c r="H197" i="13"/>
  <c r="G197" i="13"/>
  <c r="S196" i="13"/>
  <c r="R196" i="13"/>
  <c r="Q196" i="13"/>
  <c r="O196" i="13"/>
  <c r="N196" i="13"/>
  <c r="J196" i="13"/>
  <c r="I196" i="13"/>
  <c r="H196" i="13"/>
  <c r="G196" i="13"/>
  <c r="S195" i="13"/>
  <c r="R195" i="13"/>
  <c r="Q195" i="13"/>
  <c r="O195" i="13"/>
  <c r="N195" i="13"/>
  <c r="J195" i="13"/>
  <c r="I195" i="13"/>
  <c r="H195" i="13"/>
  <c r="G195" i="13"/>
  <c r="S194" i="13"/>
  <c r="R194" i="13"/>
  <c r="Q194" i="13"/>
  <c r="O194" i="13"/>
  <c r="N194" i="13"/>
  <c r="J194" i="13"/>
  <c r="I194" i="13"/>
  <c r="H194" i="13"/>
  <c r="G194" i="13"/>
  <c r="S193" i="13"/>
  <c r="R193" i="13"/>
  <c r="Q193" i="13"/>
  <c r="O193" i="13"/>
  <c r="N193" i="13"/>
  <c r="J193" i="13"/>
  <c r="I193" i="13"/>
  <c r="W193" i="13" s="1"/>
  <c r="H193" i="13"/>
  <c r="V193" i="13" s="1"/>
  <c r="G193" i="13"/>
  <c r="S192" i="13"/>
  <c r="R192" i="13"/>
  <c r="Q192" i="13"/>
  <c r="O192" i="13"/>
  <c r="N192" i="13"/>
  <c r="J192" i="13"/>
  <c r="I192" i="13"/>
  <c r="W192" i="13" s="1"/>
  <c r="H192" i="13"/>
  <c r="G192" i="13"/>
  <c r="U192" i="13" s="1"/>
  <c r="S191" i="13"/>
  <c r="R191" i="13"/>
  <c r="Q191" i="13"/>
  <c r="O191" i="13"/>
  <c r="N191" i="13"/>
  <c r="J191" i="13"/>
  <c r="I191" i="13"/>
  <c r="H191" i="13"/>
  <c r="G191" i="13"/>
  <c r="S190" i="13"/>
  <c r="R190" i="13"/>
  <c r="Q190" i="13"/>
  <c r="O190" i="13"/>
  <c r="N190" i="13"/>
  <c r="J190" i="13"/>
  <c r="I190" i="13"/>
  <c r="H190" i="13"/>
  <c r="G190" i="13"/>
  <c r="S189" i="13"/>
  <c r="R189" i="13"/>
  <c r="Q189" i="13"/>
  <c r="O189" i="13"/>
  <c r="N189" i="13"/>
  <c r="J189" i="13"/>
  <c r="I189" i="13"/>
  <c r="H189" i="13"/>
  <c r="G189" i="13"/>
  <c r="S188" i="13"/>
  <c r="R188" i="13"/>
  <c r="Q188" i="13"/>
  <c r="O188" i="13"/>
  <c r="N188" i="13"/>
  <c r="J188" i="13"/>
  <c r="I188" i="13"/>
  <c r="H188" i="13"/>
  <c r="G188" i="13"/>
  <c r="S187" i="13"/>
  <c r="R187" i="13"/>
  <c r="Q187" i="13"/>
  <c r="O187" i="13"/>
  <c r="N187" i="13"/>
  <c r="J187" i="13"/>
  <c r="I187" i="13"/>
  <c r="H187" i="13"/>
  <c r="G187" i="13"/>
  <c r="W123" i="13"/>
  <c r="U123" i="13"/>
  <c r="T123" i="13"/>
  <c r="X123" i="13" s="1"/>
  <c r="P123" i="13"/>
  <c r="K123" i="13"/>
  <c r="L123" i="13" s="1"/>
  <c r="W122" i="13"/>
  <c r="U122" i="13"/>
  <c r="T122" i="13"/>
  <c r="X122" i="13" s="1"/>
  <c r="P122" i="13"/>
  <c r="K122" i="13"/>
  <c r="W121" i="13"/>
  <c r="U121" i="13"/>
  <c r="T121" i="13"/>
  <c r="P121" i="13"/>
  <c r="K121" i="13"/>
  <c r="L121" i="13" s="1"/>
  <c r="W120" i="13"/>
  <c r="U120" i="13"/>
  <c r="T120" i="13"/>
  <c r="X120" i="13" s="1"/>
  <c r="P120" i="13"/>
  <c r="K120" i="13"/>
  <c r="W119" i="13"/>
  <c r="U119" i="13"/>
  <c r="T119" i="13"/>
  <c r="X119" i="13" s="1"/>
  <c r="P119" i="13"/>
  <c r="K119" i="13"/>
  <c r="L119" i="13" s="1"/>
  <c r="W118" i="13"/>
  <c r="V118" i="13"/>
  <c r="U118" i="13"/>
  <c r="T118" i="13"/>
  <c r="X118" i="13" s="1"/>
  <c r="P118" i="13"/>
  <c r="K118" i="13"/>
  <c r="W117" i="13"/>
  <c r="U117" i="13"/>
  <c r="T117" i="13"/>
  <c r="X117" i="13" s="1"/>
  <c r="P117" i="13"/>
  <c r="K117" i="13"/>
  <c r="L117" i="13" s="1"/>
  <c r="W116" i="13"/>
  <c r="U116" i="13"/>
  <c r="T116" i="13"/>
  <c r="X116" i="13" s="1"/>
  <c r="P116" i="13"/>
  <c r="K116" i="13"/>
  <c r="W115" i="13"/>
  <c r="U115" i="13"/>
  <c r="T115" i="13"/>
  <c r="X115" i="13" s="1"/>
  <c r="P115" i="13"/>
  <c r="K115" i="13"/>
  <c r="W114" i="13"/>
  <c r="V114" i="13"/>
  <c r="U114" i="13"/>
  <c r="T114" i="13"/>
  <c r="X114" i="13" s="1"/>
  <c r="P114" i="13"/>
  <c r="K114" i="13"/>
  <c r="L114" i="13" s="1"/>
  <c r="W113" i="13"/>
  <c r="V113" i="13"/>
  <c r="U113" i="13"/>
  <c r="T113" i="13"/>
  <c r="X113" i="13" s="1"/>
  <c r="P113" i="13"/>
  <c r="K113" i="13"/>
  <c r="W112" i="13"/>
  <c r="V112" i="13"/>
  <c r="U112" i="13"/>
  <c r="T112" i="13"/>
  <c r="X112" i="13" s="1"/>
  <c r="P112" i="13"/>
  <c r="K112" i="13"/>
  <c r="L112" i="13" s="1"/>
  <c r="W111" i="13"/>
  <c r="V111" i="13"/>
  <c r="U111" i="13"/>
  <c r="T111" i="13"/>
  <c r="P111" i="13"/>
  <c r="K111" i="13"/>
  <c r="L111" i="13" s="1"/>
  <c r="W110" i="13"/>
  <c r="V110" i="13"/>
  <c r="U110" i="13"/>
  <c r="T110" i="13"/>
  <c r="X110" i="13" s="1"/>
  <c r="P110" i="13"/>
  <c r="K110" i="13"/>
  <c r="L110" i="13" s="1"/>
  <c r="W109" i="13"/>
  <c r="V109" i="13"/>
  <c r="U109" i="13"/>
  <c r="T109" i="13"/>
  <c r="P109" i="13"/>
  <c r="K109" i="13"/>
  <c r="W108" i="13"/>
  <c r="V108" i="13"/>
  <c r="U108" i="13"/>
  <c r="T108" i="13"/>
  <c r="X108" i="13" s="1"/>
  <c r="P108" i="13"/>
  <c r="K108" i="13"/>
  <c r="L108" i="13" s="1"/>
  <c r="W107" i="13"/>
  <c r="V107" i="13"/>
  <c r="U107" i="13"/>
  <c r="T107" i="13"/>
  <c r="P107" i="13"/>
  <c r="K107" i="13"/>
  <c r="L107" i="13" s="1"/>
  <c r="W106" i="13"/>
  <c r="V106" i="13"/>
  <c r="U106" i="13"/>
  <c r="T106" i="13"/>
  <c r="P106" i="13"/>
  <c r="K106" i="13"/>
  <c r="L106" i="13" s="1"/>
  <c r="W105" i="13"/>
  <c r="V105" i="13"/>
  <c r="U105" i="13"/>
  <c r="T105" i="13"/>
  <c r="X105" i="13" s="1"/>
  <c r="P105" i="13"/>
  <c r="K105" i="13"/>
  <c r="W104" i="13"/>
  <c r="V104" i="13"/>
  <c r="U104" i="13"/>
  <c r="T104" i="13"/>
  <c r="P104" i="13"/>
  <c r="K104" i="13"/>
  <c r="L104" i="13" s="1"/>
  <c r="W103" i="13"/>
  <c r="V103" i="13"/>
  <c r="U103" i="13"/>
  <c r="T103" i="13"/>
  <c r="P103" i="13"/>
  <c r="K103" i="13"/>
  <c r="W102" i="13"/>
  <c r="V102" i="13"/>
  <c r="U102" i="13"/>
  <c r="T102" i="13"/>
  <c r="X102" i="13" s="1"/>
  <c r="P102" i="13"/>
  <c r="K102" i="13"/>
  <c r="W101" i="13"/>
  <c r="V101" i="13"/>
  <c r="U101" i="13"/>
  <c r="T101" i="13"/>
  <c r="P101" i="13"/>
  <c r="K101" i="13"/>
  <c r="W100" i="13"/>
  <c r="V100" i="13"/>
  <c r="U100" i="13"/>
  <c r="T100" i="13"/>
  <c r="P100" i="13"/>
  <c r="K100" i="13"/>
  <c r="W99" i="13"/>
  <c r="V99" i="13"/>
  <c r="U99" i="13"/>
  <c r="T99" i="13"/>
  <c r="P99" i="13"/>
  <c r="U99" i="15" s="1"/>
  <c r="K99" i="13"/>
  <c r="W98" i="13"/>
  <c r="V98" i="13"/>
  <c r="U98" i="13"/>
  <c r="T98" i="13"/>
  <c r="P98" i="13"/>
  <c r="U98" i="15" s="1"/>
  <c r="K98" i="13"/>
  <c r="W97" i="13"/>
  <c r="V97" i="13"/>
  <c r="U97" i="13"/>
  <c r="T97" i="13"/>
  <c r="P97" i="13"/>
  <c r="U97" i="15" s="1"/>
  <c r="K97" i="13"/>
  <c r="W96" i="13"/>
  <c r="V96" i="13"/>
  <c r="U96" i="13"/>
  <c r="T96" i="13"/>
  <c r="P96" i="13"/>
  <c r="U96" i="15" s="1"/>
  <c r="K96" i="13"/>
  <c r="M96" i="15" s="1"/>
  <c r="W95" i="13"/>
  <c r="V95" i="13"/>
  <c r="U95" i="13"/>
  <c r="T95" i="13"/>
  <c r="P95" i="13"/>
  <c r="U95" i="15" s="1"/>
  <c r="K95" i="13"/>
  <c r="W94" i="13"/>
  <c r="V94" i="13"/>
  <c r="U94" i="13"/>
  <c r="T94" i="13"/>
  <c r="X94" i="13" s="1"/>
  <c r="P94" i="13"/>
  <c r="U94" i="15" s="1"/>
  <c r="K94" i="13"/>
  <c r="M94" i="15" s="1"/>
  <c r="W93" i="13"/>
  <c r="V93" i="13"/>
  <c r="U93" i="13"/>
  <c r="T93" i="13"/>
  <c r="X93" i="13" s="1"/>
  <c r="P93" i="13"/>
  <c r="U93" i="15" s="1"/>
  <c r="K93" i="13"/>
  <c r="W92" i="13"/>
  <c r="V92" i="13"/>
  <c r="U92" i="13"/>
  <c r="T92" i="13"/>
  <c r="P92" i="13"/>
  <c r="U92" i="15" s="1"/>
  <c r="K92" i="13"/>
  <c r="W91" i="13"/>
  <c r="V91" i="13"/>
  <c r="U91" i="13"/>
  <c r="T91" i="13"/>
  <c r="X91" i="13" s="1"/>
  <c r="P91" i="13"/>
  <c r="U91" i="15" s="1"/>
  <c r="K91" i="13"/>
  <c r="W90" i="13"/>
  <c r="V90" i="13"/>
  <c r="U90" i="13"/>
  <c r="T90" i="13"/>
  <c r="X90" i="13" s="1"/>
  <c r="P90" i="13"/>
  <c r="U90" i="15" s="1"/>
  <c r="K90" i="13"/>
  <c r="W89" i="13"/>
  <c r="V89" i="13"/>
  <c r="U89" i="13"/>
  <c r="T89" i="13"/>
  <c r="P89" i="13"/>
  <c r="U89" i="15" s="1"/>
  <c r="K89" i="13"/>
  <c r="W88" i="13"/>
  <c r="V88" i="13"/>
  <c r="U88" i="13"/>
  <c r="T88" i="13"/>
  <c r="X88" i="13" s="1"/>
  <c r="P88" i="13"/>
  <c r="U88" i="15" s="1"/>
  <c r="K88" i="13"/>
  <c r="W87" i="13"/>
  <c r="V87" i="13"/>
  <c r="U87" i="13"/>
  <c r="T87" i="13"/>
  <c r="P87" i="13"/>
  <c r="U87" i="15" s="1"/>
  <c r="K87" i="13"/>
  <c r="M87" i="15" s="1"/>
  <c r="W86" i="13"/>
  <c r="V86" i="13"/>
  <c r="U86" i="13"/>
  <c r="T86" i="13"/>
  <c r="P86" i="13"/>
  <c r="U86" i="15" s="1"/>
  <c r="K86" i="13"/>
  <c r="M86" i="15" s="1"/>
  <c r="W85" i="13"/>
  <c r="V85" i="13"/>
  <c r="U85" i="13"/>
  <c r="T85" i="13"/>
  <c r="P85" i="13"/>
  <c r="U85" i="15" s="1"/>
  <c r="K85" i="13"/>
  <c r="W84" i="13"/>
  <c r="V84" i="13"/>
  <c r="U84" i="13"/>
  <c r="T84" i="13"/>
  <c r="P84" i="13"/>
  <c r="U84" i="15" s="1"/>
  <c r="K84" i="13"/>
  <c r="W83" i="13"/>
  <c r="V83" i="13"/>
  <c r="U83" i="13"/>
  <c r="T83" i="13"/>
  <c r="X83" i="13" s="1"/>
  <c r="P83" i="13"/>
  <c r="U83" i="15" s="1"/>
  <c r="K83" i="13"/>
  <c r="W82" i="13"/>
  <c r="V82" i="13"/>
  <c r="U82" i="13"/>
  <c r="T82" i="13"/>
  <c r="P82" i="13"/>
  <c r="K82" i="13"/>
  <c r="W81" i="13"/>
  <c r="V81" i="13"/>
  <c r="U81" i="13"/>
  <c r="T81" i="13"/>
  <c r="X81" i="13" s="1"/>
  <c r="P81" i="13"/>
  <c r="U81" i="15" s="1"/>
  <c r="K81" i="13"/>
  <c r="M81" i="15" s="1"/>
  <c r="W80" i="13"/>
  <c r="V80" i="13"/>
  <c r="U80" i="13"/>
  <c r="T80" i="13"/>
  <c r="P80" i="13"/>
  <c r="U80" i="15" s="1"/>
  <c r="K80" i="13"/>
  <c r="W79" i="13"/>
  <c r="V79" i="13"/>
  <c r="U79" i="13"/>
  <c r="T79" i="13"/>
  <c r="P79" i="13"/>
  <c r="U79" i="15" s="1"/>
  <c r="K79" i="13"/>
  <c r="M79" i="15" s="1"/>
  <c r="W78" i="13"/>
  <c r="V78" i="13"/>
  <c r="U78" i="13"/>
  <c r="T78" i="13"/>
  <c r="X78" i="13" s="1"/>
  <c r="P78" i="13"/>
  <c r="U78" i="15" s="1"/>
  <c r="K78" i="13"/>
  <c r="M78" i="15" s="1"/>
  <c r="W77" i="13"/>
  <c r="V77" i="13"/>
  <c r="U77" i="13"/>
  <c r="T77" i="13"/>
  <c r="P77" i="13"/>
  <c r="U77" i="15" s="1"/>
  <c r="K77" i="13"/>
  <c r="M77" i="15" s="1"/>
  <c r="W76" i="13"/>
  <c r="V76" i="13"/>
  <c r="U76" i="13"/>
  <c r="T76" i="13"/>
  <c r="X76" i="13" s="1"/>
  <c r="P76" i="13"/>
  <c r="U76" i="15" s="1"/>
  <c r="K76" i="13"/>
  <c r="M76" i="15" s="1"/>
  <c r="W75" i="13"/>
  <c r="V75" i="13"/>
  <c r="U75" i="13"/>
  <c r="T75" i="13"/>
  <c r="X75" i="13" s="1"/>
  <c r="P75" i="13"/>
  <c r="U75" i="15" s="1"/>
  <c r="K75" i="13"/>
  <c r="W74" i="13"/>
  <c r="V74" i="13"/>
  <c r="U74" i="13"/>
  <c r="T74" i="13"/>
  <c r="X74" i="13" s="1"/>
  <c r="P74" i="13"/>
  <c r="U74" i="15" s="1"/>
  <c r="K74" i="13"/>
  <c r="W73" i="13"/>
  <c r="V73" i="13"/>
  <c r="U73" i="13"/>
  <c r="T73" i="13"/>
  <c r="P73" i="13"/>
  <c r="U73" i="15" s="1"/>
  <c r="K73" i="13"/>
  <c r="W72" i="13"/>
  <c r="V72" i="13"/>
  <c r="U72" i="13"/>
  <c r="T72" i="13"/>
  <c r="P72" i="13"/>
  <c r="U72" i="15" s="1"/>
  <c r="K72" i="13"/>
  <c r="W71" i="13"/>
  <c r="V71" i="13"/>
  <c r="U71" i="13"/>
  <c r="T71" i="13"/>
  <c r="P71" i="13"/>
  <c r="U71" i="15" s="1"/>
  <c r="K71" i="13"/>
  <c r="M71" i="15" s="1"/>
  <c r="W70" i="13"/>
  <c r="V70" i="13"/>
  <c r="U70" i="13"/>
  <c r="T70" i="13"/>
  <c r="P70" i="13"/>
  <c r="U70" i="15" s="1"/>
  <c r="K70" i="13"/>
  <c r="M70" i="15" s="1"/>
  <c r="W69" i="13"/>
  <c r="V69" i="13"/>
  <c r="U69" i="13"/>
  <c r="T69" i="13"/>
  <c r="P69" i="13"/>
  <c r="U69" i="15" s="1"/>
  <c r="K69" i="13"/>
  <c r="M69" i="15" s="1"/>
  <c r="W68" i="13"/>
  <c r="V68" i="13"/>
  <c r="U68" i="13"/>
  <c r="T68" i="13"/>
  <c r="P68" i="13"/>
  <c r="U68" i="15" s="1"/>
  <c r="K68" i="13"/>
  <c r="W67" i="13"/>
  <c r="V67" i="13"/>
  <c r="U67" i="13"/>
  <c r="T67" i="13"/>
  <c r="X67" i="13" s="1"/>
  <c r="P67" i="13"/>
  <c r="U67" i="15" s="1"/>
  <c r="K67" i="13"/>
  <c r="W66" i="13"/>
  <c r="V66" i="13"/>
  <c r="U66" i="13"/>
  <c r="T66" i="13"/>
  <c r="X66" i="13" s="1"/>
  <c r="P66" i="13"/>
  <c r="K66" i="13"/>
  <c r="M66" i="15" s="1"/>
  <c r="W65" i="13"/>
  <c r="V65" i="13"/>
  <c r="U65" i="13"/>
  <c r="T65" i="13"/>
  <c r="X65" i="13" s="1"/>
  <c r="P65" i="13"/>
  <c r="U65" i="15" s="1"/>
  <c r="K65" i="13"/>
  <c r="W64" i="13"/>
  <c r="V64" i="13"/>
  <c r="U64" i="13"/>
  <c r="T64" i="13"/>
  <c r="X64" i="13" s="1"/>
  <c r="P64" i="13"/>
  <c r="U64" i="15" s="1"/>
  <c r="K64" i="13"/>
  <c r="M64" i="15" s="1"/>
  <c r="B64" i="13"/>
  <c r="B65" i="13" s="1"/>
  <c r="B66" i="13" s="1"/>
  <c r="B67" i="13" s="1"/>
  <c r="B68" i="13" s="1"/>
  <c r="B69" i="13" s="1"/>
  <c r="B70" i="13" s="1"/>
  <c r="B71" i="13" s="1"/>
  <c r="B72" i="13" s="1"/>
  <c r="B73" i="13" s="1"/>
  <c r="B74" i="13" s="1"/>
  <c r="B75" i="13" s="1"/>
  <c r="B76" i="13" s="1"/>
  <c r="B77" i="13" s="1"/>
  <c r="B78" i="13" s="1"/>
  <c r="B79" i="13" s="1"/>
  <c r="B80" i="13" s="1"/>
  <c r="B81" i="13" s="1"/>
  <c r="B82" i="13" s="1"/>
  <c r="B83" i="13" s="1"/>
  <c r="B84" i="13" s="1"/>
  <c r="B85" i="13" s="1"/>
  <c r="B86" i="13" s="1"/>
  <c r="B87" i="13" s="1"/>
  <c r="B88" i="13" s="1"/>
  <c r="B89" i="13" s="1"/>
  <c r="B90" i="13" s="1"/>
  <c r="B91" i="13" s="1"/>
  <c r="B92" i="13" s="1"/>
  <c r="B93" i="13" s="1"/>
  <c r="B94" i="13" s="1"/>
  <c r="B95" i="13" s="1"/>
  <c r="B96" i="13" s="1"/>
  <c r="B97" i="13" s="1"/>
  <c r="B98" i="13" s="1"/>
  <c r="B99" i="13" s="1"/>
  <c r="B100" i="13" s="1"/>
  <c r="B101" i="13" s="1"/>
  <c r="B102" i="13" s="1"/>
  <c r="B103" i="13" s="1"/>
  <c r="B104" i="13" s="1"/>
  <c r="B105" i="13" s="1"/>
  <c r="B106" i="13" s="1"/>
  <c r="B107" i="13" s="1"/>
  <c r="B108" i="13" s="1"/>
  <c r="B109" i="13" s="1"/>
  <c r="B110" i="13" s="1"/>
  <c r="B111" i="13" s="1"/>
  <c r="B112" i="13" s="1"/>
  <c r="B113" i="13" s="1"/>
  <c r="B114" i="13" s="1"/>
  <c r="B115" i="13" s="1"/>
  <c r="B116" i="13" s="1"/>
  <c r="B117" i="13" s="1"/>
  <c r="B118" i="13" s="1"/>
  <c r="B119" i="13" s="1"/>
  <c r="B120" i="13" s="1"/>
  <c r="B121" i="13" s="1"/>
  <c r="B122" i="13" s="1"/>
  <c r="B123" i="13" s="1"/>
  <c r="W63" i="13"/>
  <c r="V63" i="13"/>
  <c r="U63" i="13"/>
  <c r="T63" i="13"/>
  <c r="X63" i="13" s="1"/>
  <c r="P63" i="13"/>
  <c r="U63" i="15" s="1"/>
  <c r="K63" i="13"/>
  <c r="W62" i="13"/>
  <c r="V62" i="13"/>
  <c r="U62" i="13"/>
  <c r="T62" i="13"/>
  <c r="X62" i="13" s="1"/>
  <c r="P62" i="13"/>
  <c r="U62" i="15" s="1"/>
  <c r="K62" i="13"/>
  <c r="M62" i="15" s="1"/>
  <c r="W61" i="13"/>
  <c r="V61" i="13"/>
  <c r="U61" i="13"/>
  <c r="T61" i="13"/>
  <c r="X61" i="13" s="1"/>
  <c r="P61" i="13"/>
  <c r="U61" i="15" s="1"/>
  <c r="K61" i="13"/>
  <c r="M61" i="15" s="1"/>
  <c r="W60" i="13"/>
  <c r="V60" i="13"/>
  <c r="U60" i="13"/>
  <c r="T60" i="13"/>
  <c r="P60" i="13"/>
  <c r="U60" i="15" s="1"/>
  <c r="K60" i="13"/>
  <c r="M60" i="15" s="1"/>
  <c r="W59" i="13"/>
  <c r="V59" i="13"/>
  <c r="U59" i="13"/>
  <c r="T59" i="13"/>
  <c r="P59" i="13"/>
  <c r="U59" i="15" s="1"/>
  <c r="K59" i="13"/>
  <c r="W58" i="13"/>
  <c r="V58" i="13"/>
  <c r="U58" i="13"/>
  <c r="T58" i="13"/>
  <c r="P58" i="13"/>
  <c r="U58" i="15" s="1"/>
  <c r="K58" i="13"/>
  <c r="W57" i="13"/>
  <c r="V57" i="13"/>
  <c r="U57" i="13"/>
  <c r="T57" i="13"/>
  <c r="P57" i="13"/>
  <c r="U57" i="15" s="1"/>
  <c r="K57" i="13"/>
  <c r="M57" i="15" s="1"/>
  <c r="W56" i="13"/>
  <c r="V56" i="13"/>
  <c r="U56" i="13"/>
  <c r="T56" i="13"/>
  <c r="P56" i="13"/>
  <c r="U56" i="15" s="1"/>
  <c r="K56" i="13"/>
  <c r="W55" i="13"/>
  <c r="V55" i="13"/>
  <c r="U55" i="13"/>
  <c r="T55" i="13"/>
  <c r="P55" i="13"/>
  <c r="U55" i="15" s="1"/>
  <c r="K55" i="13"/>
  <c r="M55" i="15" s="1"/>
  <c r="W54" i="13"/>
  <c r="V54" i="13"/>
  <c r="U54" i="13"/>
  <c r="T54" i="13"/>
  <c r="X54" i="13" s="1"/>
  <c r="P54" i="13"/>
  <c r="U54" i="15" s="1"/>
  <c r="K54" i="13"/>
  <c r="M54" i="15" s="1"/>
  <c r="W53" i="13"/>
  <c r="V53" i="13"/>
  <c r="U53" i="13"/>
  <c r="T53" i="13"/>
  <c r="P53" i="13"/>
  <c r="U53" i="15" s="1"/>
  <c r="K53" i="13"/>
  <c r="W52" i="13"/>
  <c r="V52" i="13"/>
  <c r="U52" i="13"/>
  <c r="T52" i="13"/>
  <c r="X52" i="13" s="1"/>
  <c r="P52" i="13"/>
  <c r="U52" i="15" s="1"/>
  <c r="K52" i="13"/>
  <c r="M52" i="15" s="1"/>
  <c r="W51" i="13"/>
  <c r="V51" i="13"/>
  <c r="U51" i="13"/>
  <c r="T51" i="13"/>
  <c r="X51" i="13" s="1"/>
  <c r="P51" i="13"/>
  <c r="U51" i="15" s="1"/>
  <c r="K51" i="13"/>
  <c r="W50" i="13"/>
  <c r="V50" i="13"/>
  <c r="U50" i="13"/>
  <c r="T50" i="13"/>
  <c r="P50" i="13"/>
  <c r="U50" i="15" s="1"/>
  <c r="K50" i="13"/>
  <c r="M50" i="15" s="1"/>
  <c r="W49" i="13"/>
  <c r="V49" i="13"/>
  <c r="U49" i="13"/>
  <c r="T49" i="13"/>
  <c r="X49" i="13" s="1"/>
  <c r="P49" i="13"/>
  <c r="U49" i="15" s="1"/>
  <c r="K49" i="13"/>
  <c r="W48" i="13"/>
  <c r="V48" i="13"/>
  <c r="U48" i="13"/>
  <c r="T48" i="13"/>
  <c r="P48" i="13"/>
  <c r="U48" i="15" s="1"/>
  <c r="K48" i="13"/>
  <c r="W47" i="13"/>
  <c r="V47" i="13"/>
  <c r="U47" i="13"/>
  <c r="T47" i="13"/>
  <c r="X47" i="13" s="1"/>
  <c r="P47" i="13"/>
  <c r="U47" i="15" s="1"/>
  <c r="K47" i="13"/>
  <c r="W46" i="13"/>
  <c r="V46" i="13"/>
  <c r="U46" i="13"/>
  <c r="T46" i="13"/>
  <c r="P46" i="13"/>
  <c r="U46" i="15" s="1"/>
  <c r="K46" i="13"/>
  <c r="W45" i="13"/>
  <c r="V45" i="13"/>
  <c r="U45" i="13"/>
  <c r="T45" i="13"/>
  <c r="X45" i="13" s="1"/>
  <c r="P45" i="13"/>
  <c r="U45" i="15" s="1"/>
  <c r="K45" i="13"/>
  <c r="W44" i="13"/>
  <c r="V44" i="13"/>
  <c r="U44" i="13"/>
  <c r="T44" i="13"/>
  <c r="P44" i="13"/>
  <c r="U44" i="15" s="1"/>
  <c r="K44" i="13"/>
  <c r="W43" i="13"/>
  <c r="V43" i="13"/>
  <c r="U43" i="13"/>
  <c r="T43" i="13"/>
  <c r="X43" i="13" s="1"/>
  <c r="P43" i="13"/>
  <c r="U43" i="15" s="1"/>
  <c r="K43" i="13"/>
  <c r="M43" i="15" s="1"/>
  <c r="W42" i="13"/>
  <c r="V42" i="13"/>
  <c r="U42" i="13"/>
  <c r="T42" i="13"/>
  <c r="X42" i="13" s="1"/>
  <c r="P42" i="13"/>
  <c r="U42" i="15" s="1"/>
  <c r="K42" i="13"/>
  <c r="M42" i="15" s="1"/>
  <c r="W41" i="13"/>
  <c r="V41" i="13"/>
  <c r="U41" i="13"/>
  <c r="T41" i="13"/>
  <c r="X41" i="13" s="1"/>
  <c r="P41" i="13"/>
  <c r="U41" i="15" s="1"/>
  <c r="K41" i="13"/>
  <c r="W40" i="13"/>
  <c r="V40" i="13"/>
  <c r="U40" i="13"/>
  <c r="T40" i="13"/>
  <c r="X40" i="13" s="1"/>
  <c r="P40" i="13"/>
  <c r="U40" i="15" s="1"/>
  <c r="K40" i="13"/>
  <c r="M40" i="15" s="1"/>
  <c r="W39" i="13"/>
  <c r="V39" i="13"/>
  <c r="U39" i="13"/>
  <c r="T39" i="13"/>
  <c r="X39" i="13" s="1"/>
  <c r="P39" i="13"/>
  <c r="U39" i="15" s="1"/>
  <c r="K39" i="13"/>
  <c r="W38" i="13"/>
  <c r="V38" i="13"/>
  <c r="U38" i="13"/>
  <c r="T38" i="13"/>
  <c r="X38" i="13" s="1"/>
  <c r="P38" i="13"/>
  <c r="U38" i="15" s="1"/>
  <c r="K38" i="13"/>
  <c r="W37" i="13"/>
  <c r="V37" i="13"/>
  <c r="U37" i="13"/>
  <c r="T37" i="13"/>
  <c r="P37" i="13"/>
  <c r="U37" i="15" s="1"/>
  <c r="K37" i="13"/>
  <c r="W36" i="13"/>
  <c r="V36" i="13"/>
  <c r="U36" i="13"/>
  <c r="T36" i="13"/>
  <c r="P36" i="13"/>
  <c r="U36" i="15" s="1"/>
  <c r="K36" i="13"/>
  <c r="W35" i="13"/>
  <c r="V35" i="13"/>
  <c r="U35" i="13"/>
  <c r="T35" i="13"/>
  <c r="X35" i="13" s="1"/>
  <c r="P35" i="13"/>
  <c r="U35" i="15" s="1"/>
  <c r="K35" i="13"/>
  <c r="W34" i="13"/>
  <c r="V34" i="13"/>
  <c r="U34" i="13"/>
  <c r="T34" i="13"/>
  <c r="P34" i="13"/>
  <c r="U34" i="15" s="1"/>
  <c r="K34" i="13"/>
  <c r="M34" i="15" s="1"/>
  <c r="W33" i="13"/>
  <c r="V33" i="13"/>
  <c r="U33" i="13"/>
  <c r="T33" i="13"/>
  <c r="X33" i="13" s="1"/>
  <c r="P33" i="13"/>
  <c r="U33" i="15" s="1"/>
  <c r="K33" i="13"/>
  <c r="W32" i="13"/>
  <c r="V32" i="13"/>
  <c r="U32" i="13"/>
  <c r="T32" i="13"/>
  <c r="P32" i="13"/>
  <c r="U32" i="15" s="1"/>
  <c r="K32" i="13"/>
  <c r="W31" i="13"/>
  <c r="V31" i="13"/>
  <c r="U31" i="13"/>
  <c r="T31" i="13"/>
  <c r="X31" i="13" s="1"/>
  <c r="P31" i="13"/>
  <c r="U31" i="15" s="1"/>
  <c r="K31" i="13"/>
  <c r="M31" i="15" s="1"/>
  <c r="W30" i="13"/>
  <c r="V30" i="13"/>
  <c r="U30" i="13"/>
  <c r="T30" i="13"/>
  <c r="X30" i="13" s="1"/>
  <c r="P30" i="13"/>
  <c r="U30" i="15" s="1"/>
  <c r="K30" i="13"/>
  <c r="M30" i="15" s="1"/>
  <c r="W29" i="13"/>
  <c r="V29" i="13"/>
  <c r="U29" i="13"/>
  <c r="T29" i="13"/>
  <c r="X29" i="13" s="1"/>
  <c r="P29" i="13"/>
  <c r="U29" i="15" s="1"/>
  <c r="K29" i="13"/>
  <c r="W28" i="13"/>
  <c r="V28" i="13"/>
  <c r="U28" i="13"/>
  <c r="T28" i="13"/>
  <c r="X28" i="13" s="1"/>
  <c r="P28" i="13"/>
  <c r="U28" i="15" s="1"/>
  <c r="K28" i="13"/>
  <c r="M28" i="15" s="1"/>
  <c r="W27" i="13"/>
  <c r="V27" i="13"/>
  <c r="U27" i="13"/>
  <c r="T27" i="13"/>
  <c r="X27" i="13" s="1"/>
  <c r="P27" i="13"/>
  <c r="U27" i="15" s="1"/>
  <c r="K27" i="13"/>
  <c r="W26" i="13"/>
  <c r="V26" i="13"/>
  <c r="U26" i="13"/>
  <c r="T26" i="13"/>
  <c r="X26" i="13" s="1"/>
  <c r="P26" i="13"/>
  <c r="U26" i="15" s="1"/>
  <c r="K26" i="13"/>
  <c r="M26" i="15" s="1"/>
  <c r="W25" i="13"/>
  <c r="V25" i="13"/>
  <c r="U25" i="13"/>
  <c r="T25" i="13"/>
  <c r="X25" i="13" s="1"/>
  <c r="P25" i="13"/>
  <c r="K25" i="13"/>
  <c r="M25" i="15" s="1"/>
  <c r="W24" i="13"/>
  <c r="V24" i="13"/>
  <c r="U24" i="13"/>
  <c r="T24" i="13"/>
  <c r="P24" i="13"/>
  <c r="U24" i="15" s="1"/>
  <c r="K24" i="13"/>
  <c r="W23" i="13"/>
  <c r="V23" i="13"/>
  <c r="U23" i="13"/>
  <c r="T23" i="13"/>
  <c r="X23" i="13" s="1"/>
  <c r="P23" i="13"/>
  <c r="U23" i="15" s="1"/>
  <c r="K23" i="13"/>
  <c r="W22" i="13"/>
  <c r="V22" i="13"/>
  <c r="U22" i="13"/>
  <c r="T22" i="13"/>
  <c r="P22" i="13"/>
  <c r="U22" i="15" s="1"/>
  <c r="K22" i="13"/>
  <c r="W21" i="13"/>
  <c r="V21" i="13"/>
  <c r="U21" i="13"/>
  <c r="T21" i="13"/>
  <c r="P21" i="13"/>
  <c r="U21" i="15" s="1"/>
  <c r="K21" i="13"/>
  <c r="W20" i="13"/>
  <c r="V20" i="13"/>
  <c r="U20" i="13"/>
  <c r="T20" i="13"/>
  <c r="P20" i="13"/>
  <c r="U20" i="15" s="1"/>
  <c r="K20" i="13"/>
  <c r="W19" i="13"/>
  <c r="V19" i="13"/>
  <c r="U19" i="13"/>
  <c r="T19" i="13"/>
  <c r="P19" i="13"/>
  <c r="U19" i="15" s="1"/>
  <c r="K19" i="13"/>
  <c r="M19" i="15" s="1"/>
  <c r="W18" i="13"/>
  <c r="V18" i="13"/>
  <c r="U18" i="13"/>
  <c r="T18" i="13"/>
  <c r="P18" i="13"/>
  <c r="U18" i="15" s="1"/>
  <c r="K18" i="13"/>
  <c r="M18" i="15" s="1"/>
  <c r="W17" i="13"/>
  <c r="V17" i="13"/>
  <c r="U17" i="13"/>
  <c r="T17" i="13"/>
  <c r="X17" i="13" s="1"/>
  <c r="P17" i="13"/>
  <c r="U17" i="15" s="1"/>
  <c r="K17" i="13"/>
  <c r="W16" i="13"/>
  <c r="V16" i="13"/>
  <c r="U16" i="13"/>
  <c r="T16" i="13"/>
  <c r="P16" i="13"/>
  <c r="U16" i="15" s="1"/>
  <c r="K16" i="13"/>
  <c r="M16" i="15" s="1"/>
  <c r="T15" i="13"/>
  <c r="P15" i="13"/>
  <c r="U15" i="15" s="1"/>
  <c r="K15" i="13"/>
  <c r="T14" i="13"/>
  <c r="P14" i="13"/>
  <c r="U14" i="15" s="1"/>
  <c r="K14" i="13"/>
  <c r="T13" i="13"/>
  <c r="P13" i="13"/>
  <c r="U13" i="15" s="1"/>
  <c r="K13" i="13"/>
  <c r="M13" i="15" s="1"/>
  <c r="T12" i="13"/>
  <c r="P12" i="13"/>
  <c r="U12" i="15" s="1"/>
  <c r="K12" i="13"/>
  <c r="M12" i="15" s="1"/>
  <c r="T11" i="13"/>
  <c r="P11" i="13"/>
  <c r="U11" i="15" s="1"/>
  <c r="K11" i="13"/>
  <c r="T10" i="13"/>
  <c r="P10" i="13"/>
  <c r="U10" i="15" s="1"/>
  <c r="K10" i="13"/>
  <c r="M10" i="15" s="1"/>
  <c r="T9" i="13"/>
  <c r="P9" i="13"/>
  <c r="U9" i="15" s="1"/>
  <c r="K9" i="13"/>
  <c r="T8" i="13"/>
  <c r="P8" i="13"/>
  <c r="U8" i="15" s="1"/>
  <c r="K8" i="13"/>
  <c r="T7" i="13"/>
  <c r="P7" i="13"/>
  <c r="U7" i="15" s="1"/>
  <c r="K7" i="13"/>
  <c r="M7" i="15" s="1"/>
  <c r="T6" i="13"/>
  <c r="P6" i="13"/>
  <c r="U6" i="15" s="1"/>
  <c r="K6" i="13"/>
  <c r="M6" i="15" s="1"/>
  <c r="T5" i="13"/>
  <c r="P5" i="13"/>
  <c r="U5" i="15" s="1"/>
  <c r="K5" i="13"/>
  <c r="T4" i="13"/>
  <c r="P4" i="13"/>
  <c r="U4" i="15" s="1"/>
  <c r="K4" i="13"/>
  <c r="M4" i="15" s="1"/>
  <c r="D1" i="13"/>
  <c r="C149" i="1" s="1"/>
  <c r="GD149" i="1" s="1"/>
  <c r="T258" i="11"/>
  <c r="S258" i="11"/>
  <c r="R258" i="11"/>
  <c r="Q258" i="11"/>
  <c r="P258" i="11"/>
  <c r="O258" i="11"/>
  <c r="N258" i="11"/>
  <c r="M258" i="11"/>
  <c r="K258" i="11"/>
  <c r="J258" i="11"/>
  <c r="I258" i="11"/>
  <c r="H258" i="11"/>
  <c r="G258" i="11"/>
  <c r="D258" i="11"/>
  <c r="C258" i="11"/>
  <c r="S257" i="11"/>
  <c r="R257" i="11"/>
  <c r="Q257" i="11"/>
  <c r="O257" i="11"/>
  <c r="M257" i="11"/>
  <c r="J257" i="11"/>
  <c r="I257" i="11"/>
  <c r="H257" i="11"/>
  <c r="G257" i="11"/>
  <c r="D257" i="11"/>
  <c r="C257" i="11"/>
  <c r="S256" i="11"/>
  <c r="R256" i="11"/>
  <c r="Q256" i="11"/>
  <c r="O256" i="11"/>
  <c r="N256" i="11"/>
  <c r="M256" i="11"/>
  <c r="J256" i="11"/>
  <c r="I256" i="11"/>
  <c r="H256" i="11"/>
  <c r="G256" i="11"/>
  <c r="D256" i="11"/>
  <c r="C256" i="11"/>
  <c r="S255" i="11"/>
  <c r="R255" i="11"/>
  <c r="Q255" i="11"/>
  <c r="O255" i="11"/>
  <c r="N255" i="11"/>
  <c r="M255" i="11"/>
  <c r="J255" i="11"/>
  <c r="I255" i="11"/>
  <c r="H255" i="11"/>
  <c r="G255" i="11"/>
  <c r="D255" i="11"/>
  <c r="C255" i="11"/>
  <c r="S254" i="11"/>
  <c r="R254" i="11"/>
  <c r="Q254" i="11"/>
  <c r="O254" i="11"/>
  <c r="N254" i="11"/>
  <c r="J254" i="11"/>
  <c r="I254" i="11"/>
  <c r="H254" i="11"/>
  <c r="V254" i="11" s="1"/>
  <c r="G254" i="11"/>
  <c r="S253" i="11"/>
  <c r="R253" i="11"/>
  <c r="Q253" i="11"/>
  <c r="O253" i="11"/>
  <c r="N253" i="11"/>
  <c r="J253" i="11"/>
  <c r="I253" i="11"/>
  <c r="W253" i="11" s="1"/>
  <c r="H253" i="11"/>
  <c r="V253" i="11" s="1"/>
  <c r="G253" i="11"/>
  <c r="U253" i="11" s="1"/>
  <c r="S252" i="11"/>
  <c r="R252" i="11"/>
  <c r="Q252" i="11"/>
  <c r="O252" i="11"/>
  <c r="N252" i="11"/>
  <c r="J252" i="11"/>
  <c r="I252" i="11"/>
  <c r="H252" i="11"/>
  <c r="G252" i="11"/>
  <c r="S251" i="11"/>
  <c r="R251" i="11"/>
  <c r="Q251" i="11"/>
  <c r="O251" i="11"/>
  <c r="N251" i="11"/>
  <c r="J251" i="11"/>
  <c r="I251" i="11"/>
  <c r="H251" i="11"/>
  <c r="G251" i="11"/>
  <c r="S250" i="11"/>
  <c r="R250" i="11"/>
  <c r="Q250" i="11"/>
  <c r="O250" i="11"/>
  <c r="N250" i="11"/>
  <c r="J250" i="11"/>
  <c r="I250" i="11"/>
  <c r="W250" i="11" s="1"/>
  <c r="H250" i="11"/>
  <c r="G250" i="11"/>
  <c r="S249" i="11"/>
  <c r="R249" i="11"/>
  <c r="Q249" i="11"/>
  <c r="O249" i="11"/>
  <c r="N249" i="11"/>
  <c r="J249" i="11"/>
  <c r="I249" i="11"/>
  <c r="H249" i="11"/>
  <c r="G249" i="11"/>
  <c r="S248" i="11"/>
  <c r="R248" i="11"/>
  <c r="Q248" i="11"/>
  <c r="O248" i="11"/>
  <c r="N248" i="11"/>
  <c r="J248" i="11"/>
  <c r="I248" i="11"/>
  <c r="H248" i="11"/>
  <c r="V248" i="11" s="1"/>
  <c r="G248" i="11"/>
  <c r="U248" i="11" s="1"/>
  <c r="S226" i="11"/>
  <c r="R226" i="11"/>
  <c r="Q226" i="11"/>
  <c r="O226" i="11"/>
  <c r="N226" i="11"/>
  <c r="M226" i="11"/>
  <c r="J226" i="11"/>
  <c r="I226" i="11"/>
  <c r="H226" i="11"/>
  <c r="G226" i="11"/>
  <c r="D226" i="11"/>
  <c r="C226" i="11"/>
  <c r="S225" i="11"/>
  <c r="R225" i="11"/>
  <c r="Q225" i="11"/>
  <c r="O225" i="11"/>
  <c r="N225" i="11"/>
  <c r="M225" i="11"/>
  <c r="J225" i="11"/>
  <c r="I225" i="11"/>
  <c r="H225" i="11"/>
  <c r="G225" i="11"/>
  <c r="D225" i="11"/>
  <c r="C225" i="11"/>
  <c r="S224" i="11"/>
  <c r="R224" i="11"/>
  <c r="Q224" i="11"/>
  <c r="O224" i="11"/>
  <c r="N224" i="11"/>
  <c r="M224" i="11"/>
  <c r="J224" i="11"/>
  <c r="I224" i="11"/>
  <c r="H224" i="11"/>
  <c r="G224" i="11"/>
  <c r="D224" i="11"/>
  <c r="C224" i="11"/>
  <c r="S223" i="11"/>
  <c r="R223" i="11"/>
  <c r="Q223" i="11"/>
  <c r="O223" i="11"/>
  <c r="M223" i="11"/>
  <c r="J223" i="11"/>
  <c r="I223" i="11"/>
  <c r="H223" i="11"/>
  <c r="G223" i="11"/>
  <c r="D223" i="11"/>
  <c r="C223" i="11"/>
  <c r="S222" i="11"/>
  <c r="R222" i="11"/>
  <c r="Q222" i="11"/>
  <c r="O222" i="11"/>
  <c r="N222" i="11"/>
  <c r="M222" i="11"/>
  <c r="J222" i="11"/>
  <c r="I222" i="11"/>
  <c r="H222" i="11"/>
  <c r="G222" i="11"/>
  <c r="D222" i="11"/>
  <c r="C222" i="11"/>
  <c r="S221" i="11"/>
  <c r="R221" i="11"/>
  <c r="Q221" i="11"/>
  <c r="O221" i="11"/>
  <c r="N221" i="11"/>
  <c r="M221" i="11"/>
  <c r="J221" i="11"/>
  <c r="I221" i="11"/>
  <c r="H221" i="11"/>
  <c r="G221" i="11"/>
  <c r="D221" i="11"/>
  <c r="C221" i="11"/>
  <c r="E221" i="11" s="1"/>
  <c r="S220" i="11"/>
  <c r="R220" i="11"/>
  <c r="Q220" i="11"/>
  <c r="O220" i="11"/>
  <c r="N220" i="11"/>
  <c r="M220" i="11"/>
  <c r="J220" i="11"/>
  <c r="I220" i="11"/>
  <c r="H220" i="11"/>
  <c r="G220" i="11"/>
  <c r="D220" i="11"/>
  <c r="C220" i="11"/>
  <c r="S219" i="11"/>
  <c r="R219" i="11"/>
  <c r="Q219" i="11"/>
  <c r="O219" i="11"/>
  <c r="N219" i="11"/>
  <c r="M219" i="11"/>
  <c r="J219" i="11"/>
  <c r="I219" i="11"/>
  <c r="H219" i="11"/>
  <c r="G219" i="11"/>
  <c r="D219" i="11"/>
  <c r="C219" i="11"/>
  <c r="S218" i="11"/>
  <c r="R218" i="11"/>
  <c r="Q218" i="11"/>
  <c r="O218" i="11"/>
  <c r="N218" i="11"/>
  <c r="M218" i="11"/>
  <c r="J218" i="11"/>
  <c r="I218" i="11"/>
  <c r="H218" i="11"/>
  <c r="G218" i="11"/>
  <c r="D218" i="11"/>
  <c r="C218" i="11"/>
  <c r="S217" i="11"/>
  <c r="R217" i="11"/>
  <c r="Q217" i="11"/>
  <c r="O217" i="11"/>
  <c r="N217" i="11"/>
  <c r="M217" i="11"/>
  <c r="J217" i="11"/>
  <c r="I217" i="11"/>
  <c r="H217" i="11"/>
  <c r="G217" i="11"/>
  <c r="D217" i="11"/>
  <c r="C217" i="11"/>
  <c r="S216" i="11"/>
  <c r="R216" i="11"/>
  <c r="Q216" i="11"/>
  <c r="O216" i="11"/>
  <c r="N216" i="11"/>
  <c r="M216" i="11"/>
  <c r="J216" i="11"/>
  <c r="I216" i="11"/>
  <c r="H216" i="11"/>
  <c r="G216" i="11"/>
  <c r="D216" i="11"/>
  <c r="C216" i="11"/>
  <c r="S215" i="11"/>
  <c r="R215" i="11"/>
  <c r="Q215" i="11"/>
  <c r="O215" i="11"/>
  <c r="N215" i="11"/>
  <c r="M215" i="11"/>
  <c r="J215" i="11"/>
  <c r="I215" i="11"/>
  <c r="H215" i="11"/>
  <c r="G215" i="11"/>
  <c r="D215" i="11"/>
  <c r="C215" i="11"/>
  <c r="S214" i="11"/>
  <c r="R214" i="11"/>
  <c r="Q214" i="11"/>
  <c r="O214" i="11"/>
  <c r="N214" i="11"/>
  <c r="J214" i="11"/>
  <c r="I214" i="11"/>
  <c r="H214" i="11"/>
  <c r="G214" i="11"/>
  <c r="S213" i="11"/>
  <c r="R213" i="11"/>
  <c r="Q213" i="11"/>
  <c r="O213" i="11"/>
  <c r="N213" i="11"/>
  <c r="J213" i="11"/>
  <c r="I213" i="11"/>
  <c r="H213" i="11"/>
  <c r="G213" i="11"/>
  <c r="U213" i="11" s="1"/>
  <c r="S212" i="11"/>
  <c r="R212" i="11"/>
  <c r="Q212" i="11"/>
  <c r="O212" i="11"/>
  <c r="N212" i="11"/>
  <c r="J212" i="11"/>
  <c r="I212" i="11"/>
  <c r="W212" i="11" s="1"/>
  <c r="H212" i="11"/>
  <c r="G212" i="11"/>
  <c r="S211" i="11"/>
  <c r="R211" i="11"/>
  <c r="Q211" i="11"/>
  <c r="O211" i="11"/>
  <c r="N211" i="11"/>
  <c r="J211" i="11"/>
  <c r="I211" i="11"/>
  <c r="H211" i="11"/>
  <c r="G211" i="11"/>
  <c r="S210" i="11"/>
  <c r="R210" i="11"/>
  <c r="Q210" i="11"/>
  <c r="O210" i="11"/>
  <c r="N210" i="11"/>
  <c r="J210" i="11"/>
  <c r="I210" i="11"/>
  <c r="H210" i="11"/>
  <c r="G210" i="11"/>
  <c r="S209" i="11"/>
  <c r="R209" i="11"/>
  <c r="Q209" i="11"/>
  <c r="O209" i="11"/>
  <c r="N209" i="11"/>
  <c r="J209" i="11"/>
  <c r="I209" i="11"/>
  <c r="W209" i="11" s="1"/>
  <c r="H209" i="11"/>
  <c r="V209" i="11" s="1"/>
  <c r="G209" i="11"/>
  <c r="S208" i="11"/>
  <c r="R208" i="11"/>
  <c r="Q208" i="11"/>
  <c r="O208" i="11"/>
  <c r="N208" i="11"/>
  <c r="J208" i="11"/>
  <c r="I208" i="11"/>
  <c r="H208" i="11"/>
  <c r="G208" i="11"/>
  <c r="S207" i="11"/>
  <c r="R207" i="11"/>
  <c r="Q207" i="11"/>
  <c r="O207" i="11"/>
  <c r="N207" i="11"/>
  <c r="J207" i="11"/>
  <c r="I207" i="11"/>
  <c r="H207" i="11"/>
  <c r="G207" i="11"/>
  <c r="U207" i="11" s="1"/>
  <c r="S206" i="11"/>
  <c r="R206" i="11"/>
  <c r="Q206" i="11"/>
  <c r="O206" i="11"/>
  <c r="N206" i="11"/>
  <c r="J206" i="11"/>
  <c r="I206" i="11"/>
  <c r="H206" i="11"/>
  <c r="G206" i="11"/>
  <c r="S205" i="11"/>
  <c r="R205" i="11"/>
  <c r="Q205" i="11"/>
  <c r="O205" i="11"/>
  <c r="N205" i="11"/>
  <c r="J205" i="11"/>
  <c r="I205" i="11"/>
  <c r="H205" i="11"/>
  <c r="G205" i="11"/>
  <c r="U205" i="11" s="1"/>
  <c r="S204" i="11"/>
  <c r="R204" i="11"/>
  <c r="Q204" i="11"/>
  <c r="O204" i="11"/>
  <c r="N204" i="11"/>
  <c r="J204" i="11"/>
  <c r="I204" i="11"/>
  <c r="W204" i="11" s="1"/>
  <c r="H204" i="11"/>
  <c r="V204" i="11" s="1"/>
  <c r="G204" i="11"/>
  <c r="U204" i="11" s="1"/>
  <c r="S203" i="11"/>
  <c r="R203" i="11"/>
  <c r="Q203" i="11"/>
  <c r="O203" i="11"/>
  <c r="N203" i="11"/>
  <c r="J203" i="11"/>
  <c r="I203" i="11"/>
  <c r="H203" i="11"/>
  <c r="G203" i="11"/>
  <c r="S202" i="11"/>
  <c r="R202" i="11"/>
  <c r="Q202" i="11"/>
  <c r="O202" i="11"/>
  <c r="N202" i="11"/>
  <c r="J202" i="11"/>
  <c r="I202" i="11"/>
  <c r="H202" i="11"/>
  <c r="G202" i="11"/>
  <c r="S201" i="11"/>
  <c r="R201" i="11"/>
  <c r="Q201" i="11"/>
  <c r="O201" i="11"/>
  <c r="N201" i="11"/>
  <c r="J201" i="11"/>
  <c r="I201" i="11"/>
  <c r="H201" i="11"/>
  <c r="V201" i="11" s="1"/>
  <c r="G201" i="11"/>
  <c r="S200" i="11"/>
  <c r="R200" i="11"/>
  <c r="Q200" i="11"/>
  <c r="O200" i="11"/>
  <c r="N200" i="11"/>
  <c r="J200" i="11"/>
  <c r="I200" i="11"/>
  <c r="H200" i="11"/>
  <c r="G200" i="11"/>
  <c r="S199" i="11"/>
  <c r="R199" i="11"/>
  <c r="Q199" i="11"/>
  <c r="O199" i="11"/>
  <c r="N199" i="11"/>
  <c r="J199" i="11"/>
  <c r="I199" i="11"/>
  <c r="H199" i="11"/>
  <c r="G199" i="11"/>
  <c r="U199" i="11" s="1"/>
  <c r="S198" i="11"/>
  <c r="R198" i="11"/>
  <c r="Q198" i="11"/>
  <c r="O198" i="11"/>
  <c r="N198" i="11"/>
  <c r="J198" i="11"/>
  <c r="I198" i="11"/>
  <c r="H198" i="11"/>
  <c r="G198" i="11"/>
  <c r="S197" i="11"/>
  <c r="R197" i="11"/>
  <c r="Q197" i="11"/>
  <c r="O197" i="11"/>
  <c r="N197" i="11"/>
  <c r="J197" i="11"/>
  <c r="I197" i="11"/>
  <c r="H197" i="11"/>
  <c r="G197" i="11"/>
  <c r="S196" i="11"/>
  <c r="R196" i="11"/>
  <c r="Q196" i="11"/>
  <c r="O196" i="11"/>
  <c r="N196" i="11"/>
  <c r="J196" i="11"/>
  <c r="I196" i="11"/>
  <c r="H196" i="11"/>
  <c r="G196" i="11"/>
  <c r="S195" i="11"/>
  <c r="R195" i="11"/>
  <c r="Q195" i="11"/>
  <c r="O195" i="11"/>
  <c r="N195" i="11"/>
  <c r="J195" i="11"/>
  <c r="I195" i="11"/>
  <c r="H195" i="11"/>
  <c r="G195" i="11"/>
  <c r="S194" i="11"/>
  <c r="R194" i="11"/>
  <c r="Q194" i="11"/>
  <c r="O194" i="11"/>
  <c r="N194" i="11"/>
  <c r="J194" i="11"/>
  <c r="I194" i="11"/>
  <c r="H194" i="11"/>
  <c r="G194" i="11"/>
  <c r="S193" i="11"/>
  <c r="R193" i="11"/>
  <c r="Q193" i="11"/>
  <c r="O193" i="11"/>
  <c r="N193" i="11"/>
  <c r="J193" i="11"/>
  <c r="I193" i="11"/>
  <c r="H193" i="11"/>
  <c r="G193" i="11"/>
  <c r="S192" i="11"/>
  <c r="R192" i="11"/>
  <c r="Q192" i="11"/>
  <c r="O192" i="11"/>
  <c r="N192" i="11"/>
  <c r="J192" i="11"/>
  <c r="I192" i="11"/>
  <c r="H192" i="11"/>
  <c r="G192" i="11"/>
  <c r="S191" i="11"/>
  <c r="R191" i="11"/>
  <c r="Q191" i="11"/>
  <c r="O191" i="11"/>
  <c r="N191" i="11"/>
  <c r="J191" i="11"/>
  <c r="I191" i="11"/>
  <c r="H191" i="11"/>
  <c r="G191" i="11"/>
  <c r="S190" i="11"/>
  <c r="R190" i="11"/>
  <c r="Q190" i="11"/>
  <c r="O190" i="11"/>
  <c r="N190" i="11"/>
  <c r="J190" i="11"/>
  <c r="I190" i="11"/>
  <c r="H190" i="11"/>
  <c r="G190" i="11"/>
  <c r="S189" i="11"/>
  <c r="R189" i="11"/>
  <c r="Q189" i="11"/>
  <c r="O189" i="11"/>
  <c r="N189" i="11"/>
  <c r="J189" i="11"/>
  <c r="I189" i="11"/>
  <c r="H189" i="11"/>
  <c r="G189" i="11"/>
  <c r="S188" i="11"/>
  <c r="R188" i="11"/>
  <c r="Q188" i="11"/>
  <c r="O188" i="11"/>
  <c r="N188" i="11"/>
  <c r="J188" i="11"/>
  <c r="I188" i="11"/>
  <c r="H188" i="11"/>
  <c r="G188" i="11"/>
  <c r="S187" i="11"/>
  <c r="R187" i="11"/>
  <c r="Q187" i="11"/>
  <c r="O187" i="11"/>
  <c r="N187" i="11"/>
  <c r="J187" i="11"/>
  <c r="I187" i="11"/>
  <c r="H187" i="11"/>
  <c r="G187" i="11"/>
  <c r="W123" i="11"/>
  <c r="V123" i="11"/>
  <c r="U123" i="11"/>
  <c r="T123" i="11"/>
  <c r="X123" i="11" s="1"/>
  <c r="P123" i="11"/>
  <c r="K123" i="11"/>
  <c r="L123" i="11" s="1"/>
  <c r="E123" i="11"/>
  <c r="W122" i="11"/>
  <c r="U122" i="11"/>
  <c r="T122" i="11"/>
  <c r="X122" i="11" s="1"/>
  <c r="P122" i="11"/>
  <c r="K122" i="11"/>
  <c r="E122" i="11"/>
  <c r="W121" i="11"/>
  <c r="V121" i="11"/>
  <c r="U121" i="11"/>
  <c r="T121" i="11"/>
  <c r="X121" i="11" s="1"/>
  <c r="P121" i="11"/>
  <c r="K121" i="11"/>
  <c r="E121" i="11"/>
  <c r="W120" i="11"/>
  <c r="V120" i="11"/>
  <c r="U120" i="11"/>
  <c r="T120" i="11"/>
  <c r="X120" i="11" s="1"/>
  <c r="P120" i="11"/>
  <c r="K120" i="11"/>
  <c r="E120" i="11"/>
  <c r="W119" i="11"/>
  <c r="V119" i="11"/>
  <c r="U119" i="11"/>
  <c r="T119" i="11"/>
  <c r="X119" i="11" s="1"/>
  <c r="P119" i="11"/>
  <c r="K119" i="11"/>
  <c r="E119" i="11"/>
  <c r="W118" i="11"/>
  <c r="V118" i="11"/>
  <c r="U118" i="11"/>
  <c r="T118" i="11"/>
  <c r="X118" i="11" s="1"/>
  <c r="P118" i="11"/>
  <c r="K118" i="11"/>
  <c r="E118" i="11"/>
  <c r="W117" i="11"/>
  <c r="V117" i="11"/>
  <c r="U117" i="11"/>
  <c r="T117" i="11"/>
  <c r="X117" i="11" s="1"/>
  <c r="P117" i="11"/>
  <c r="K117" i="11"/>
  <c r="E117" i="11"/>
  <c r="W116" i="11"/>
  <c r="V116" i="11"/>
  <c r="U116" i="11"/>
  <c r="T116" i="11"/>
  <c r="X116" i="11" s="1"/>
  <c r="P116" i="11"/>
  <c r="K116" i="11"/>
  <c r="E116" i="11"/>
  <c r="W115" i="11"/>
  <c r="V115" i="11"/>
  <c r="U115" i="11"/>
  <c r="T115" i="11"/>
  <c r="X115" i="11" s="1"/>
  <c r="P115" i="11"/>
  <c r="K115" i="11"/>
  <c r="E115" i="11"/>
  <c r="W114" i="11"/>
  <c r="V114" i="11"/>
  <c r="U114" i="11"/>
  <c r="T114" i="11"/>
  <c r="X114" i="11" s="1"/>
  <c r="N114" i="11"/>
  <c r="K114" i="11"/>
  <c r="E114" i="11"/>
  <c r="W113" i="11"/>
  <c r="V113" i="11"/>
  <c r="U113" i="11"/>
  <c r="T113" i="11"/>
  <c r="P113" i="11"/>
  <c r="K113" i="11"/>
  <c r="L113" i="11" s="1"/>
  <c r="E113" i="11"/>
  <c r="W112" i="11"/>
  <c r="V112" i="11"/>
  <c r="U112" i="11"/>
  <c r="T112" i="11"/>
  <c r="P112" i="11"/>
  <c r="K112" i="11"/>
  <c r="L112" i="11" s="1"/>
  <c r="E112" i="11"/>
  <c r="W111" i="11"/>
  <c r="V111" i="11"/>
  <c r="U111" i="11"/>
  <c r="T111" i="11"/>
  <c r="P111" i="11"/>
  <c r="K111" i="11"/>
  <c r="L111" i="11" s="1"/>
  <c r="E111" i="11"/>
  <c r="W110" i="11"/>
  <c r="V110" i="11"/>
  <c r="U110" i="11"/>
  <c r="T110" i="11"/>
  <c r="P110" i="11"/>
  <c r="K110" i="11"/>
  <c r="L110" i="11" s="1"/>
  <c r="E110" i="11"/>
  <c r="W109" i="11"/>
  <c r="V109" i="11"/>
  <c r="U109" i="11"/>
  <c r="T109" i="11"/>
  <c r="P109" i="11"/>
  <c r="K109" i="11"/>
  <c r="E109" i="11"/>
  <c r="W108" i="11"/>
  <c r="V108" i="11"/>
  <c r="U108" i="11"/>
  <c r="T108" i="11"/>
  <c r="P108" i="11"/>
  <c r="K108" i="11"/>
  <c r="L108" i="11" s="1"/>
  <c r="E108" i="11"/>
  <c r="W107" i="11"/>
  <c r="V107" i="11"/>
  <c r="U107" i="11"/>
  <c r="T107" i="11"/>
  <c r="P107" i="11"/>
  <c r="K107" i="11"/>
  <c r="L107" i="11" s="1"/>
  <c r="E107" i="11"/>
  <c r="W106" i="11"/>
  <c r="V106" i="11"/>
  <c r="U106" i="11"/>
  <c r="T106" i="11"/>
  <c r="P106" i="11"/>
  <c r="K106" i="11"/>
  <c r="E106" i="11"/>
  <c r="W105" i="11"/>
  <c r="V105" i="11"/>
  <c r="U105" i="11"/>
  <c r="T105" i="11"/>
  <c r="P105" i="11"/>
  <c r="K105" i="11"/>
  <c r="L105" i="11" s="1"/>
  <c r="E105" i="11"/>
  <c r="W104" i="11"/>
  <c r="V104" i="11"/>
  <c r="U104" i="11"/>
  <c r="T104" i="11"/>
  <c r="P104" i="11"/>
  <c r="K104" i="11"/>
  <c r="L104" i="11" s="1"/>
  <c r="E104" i="11"/>
  <c r="W103" i="11"/>
  <c r="V103" i="11"/>
  <c r="U103" i="11"/>
  <c r="T103" i="11"/>
  <c r="P103" i="11"/>
  <c r="K103" i="11"/>
  <c r="E103" i="11"/>
  <c r="W102" i="11"/>
  <c r="V102" i="11"/>
  <c r="U102" i="11"/>
  <c r="T102" i="11"/>
  <c r="P102" i="11"/>
  <c r="K102" i="11"/>
  <c r="E102" i="11"/>
  <c r="W101" i="11"/>
  <c r="V101" i="11"/>
  <c r="U101" i="11"/>
  <c r="T101" i="11"/>
  <c r="P101" i="11"/>
  <c r="K101" i="11"/>
  <c r="E101" i="11"/>
  <c r="W100" i="11"/>
  <c r="V100" i="11"/>
  <c r="U100" i="11"/>
  <c r="T100" i="11"/>
  <c r="X100" i="11" s="1"/>
  <c r="P100" i="11"/>
  <c r="K100" i="11"/>
  <c r="L100" i="11" s="1"/>
  <c r="E100" i="11"/>
  <c r="W99" i="11"/>
  <c r="V99" i="11"/>
  <c r="U99" i="11"/>
  <c r="T99" i="11"/>
  <c r="P99" i="11"/>
  <c r="K99" i="11"/>
  <c r="E99" i="11"/>
  <c r="W98" i="11"/>
  <c r="V98" i="11"/>
  <c r="U98" i="11"/>
  <c r="T98" i="11"/>
  <c r="P98" i="11"/>
  <c r="K98" i="11"/>
  <c r="E98" i="11"/>
  <c r="W97" i="11"/>
  <c r="V97" i="11"/>
  <c r="U97" i="11"/>
  <c r="T97" i="11"/>
  <c r="P97" i="11"/>
  <c r="K97" i="11"/>
  <c r="E97" i="11"/>
  <c r="W96" i="11"/>
  <c r="V96" i="11"/>
  <c r="U96" i="11"/>
  <c r="T96" i="11"/>
  <c r="P96" i="11"/>
  <c r="K96" i="11"/>
  <c r="E96" i="11"/>
  <c r="W95" i="11"/>
  <c r="V95" i="11"/>
  <c r="U95" i="11"/>
  <c r="T95" i="11"/>
  <c r="P95" i="11"/>
  <c r="K95" i="11"/>
  <c r="E95" i="11"/>
  <c r="W94" i="11"/>
  <c r="V94" i="11"/>
  <c r="U94" i="11"/>
  <c r="T94" i="11"/>
  <c r="P94" i="11"/>
  <c r="K94" i="11"/>
  <c r="E94" i="11"/>
  <c r="W93" i="11"/>
  <c r="V93" i="11"/>
  <c r="U93" i="11"/>
  <c r="T93" i="11"/>
  <c r="P93" i="11"/>
  <c r="K93" i="11"/>
  <c r="E93" i="11"/>
  <c r="W92" i="11"/>
  <c r="V92" i="11"/>
  <c r="U92" i="11"/>
  <c r="T92" i="11"/>
  <c r="P92" i="11"/>
  <c r="K92" i="11"/>
  <c r="K92" i="15" s="1"/>
  <c r="FT92" i="1" s="1"/>
  <c r="E92" i="11"/>
  <c r="W91" i="11"/>
  <c r="V91" i="11"/>
  <c r="U91" i="11"/>
  <c r="T91" i="11"/>
  <c r="P91" i="11"/>
  <c r="K91" i="11"/>
  <c r="K91" i="15" s="1"/>
  <c r="E91" i="11"/>
  <c r="W90" i="11"/>
  <c r="V90" i="11"/>
  <c r="U90" i="11"/>
  <c r="T90" i="11"/>
  <c r="P90" i="11"/>
  <c r="K90" i="11"/>
  <c r="K90" i="15" s="1"/>
  <c r="E90" i="11"/>
  <c r="W89" i="11"/>
  <c r="V89" i="11"/>
  <c r="U89" i="11"/>
  <c r="T89" i="11"/>
  <c r="P89" i="11"/>
  <c r="K89" i="11"/>
  <c r="K89" i="15" s="1"/>
  <c r="E89" i="11"/>
  <c r="W88" i="11"/>
  <c r="V88" i="11"/>
  <c r="U88" i="11"/>
  <c r="T88" i="11"/>
  <c r="P88" i="11"/>
  <c r="K88" i="11"/>
  <c r="E88" i="11"/>
  <c r="W87" i="11"/>
  <c r="V87" i="11"/>
  <c r="U87" i="11"/>
  <c r="T87" i="11"/>
  <c r="X87" i="11" s="1"/>
  <c r="P87" i="11"/>
  <c r="K87" i="11"/>
  <c r="W86" i="11"/>
  <c r="V86" i="11"/>
  <c r="U86" i="11"/>
  <c r="T86" i="11"/>
  <c r="P86" i="11"/>
  <c r="K86" i="11"/>
  <c r="W85" i="11"/>
  <c r="V85" i="11"/>
  <c r="U85" i="11"/>
  <c r="T85" i="11"/>
  <c r="X85" i="11" s="1"/>
  <c r="P85" i="11"/>
  <c r="K85" i="11"/>
  <c r="W84" i="11"/>
  <c r="V84" i="11"/>
  <c r="U84" i="11"/>
  <c r="T84" i="11"/>
  <c r="P84" i="11"/>
  <c r="K84" i="11"/>
  <c r="W83" i="11"/>
  <c r="V83" i="11"/>
  <c r="U83" i="11"/>
  <c r="T83" i="11"/>
  <c r="P83" i="11"/>
  <c r="K83" i="11"/>
  <c r="W82" i="11"/>
  <c r="V82" i="11"/>
  <c r="U82" i="11"/>
  <c r="T82" i="11"/>
  <c r="P82" i="11"/>
  <c r="K82" i="11"/>
  <c r="W81" i="11"/>
  <c r="V81" i="11"/>
  <c r="U81" i="11"/>
  <c r="T81" i="11"/>
  <c r="P81" i="11"/>
  <c r="K81" i="11"/>
  <c r="W80" i="11"/>
  <c r="V80" i="11"/>
  <c r="U80" i="11"/>
  <c r="T80" i="11"/>
  <c r="P80" i="11"/>
  <c r="K80" i="11"/>
  <c r="W79" i="11"/>
  <c r="V79" i="11"/>
  <c r="U79" i="11"/>
  <c r="T79" i="11"/>
  <c r="P79" i="11"/>
  <c r="K79" i="11"/>
  <c r="W78" i="11"/>
  <c r="V78" i="11"/>
  <c r="U78" i="11"/>
  <c r="T78" i="11"/>
  <c r="P78" i="11"/>
  <c r="K78" i="11"/>
  <c r="W77" i="11"/>
  <c r="V77" i="11"/>
  <c r="U77" i="11"/>
  <c r="T77" i="11"/>
  <c r="P77" i="11"/>
  <c r="K77" i="11"/>
  <c r="W76" i="11"/>
  <c r="V76" i="11"/>
  <c r="U76" i="11"/>
  <c r="T76" i="11"/>
  <c r="P76" i="11"/>
  <c r="K76" i="11"/>
  <c r="W75" i="11"/>
  <c r="V75" i="11"/>
  <c r="U75" i="11"/>
  <c r="T75" i="11"/>
  <c r="P75" i="11"/>
  <c r="K75" i="11"/>
  <c r="W74" i="11"/>
  <c r="V74" i="11"/>
  <c r="U74" i="11"/>
  <c r="T74" i="11"/>
  <c r="P74" i="11"/>
  <c r="K74" i="11"/>
  <c r="W73" i="11"/>
  <c r="V73" i="11"/>
  <c r="U73" i="11"/>
  <c r="T73" i="11"/>
  <c r="P73" i="11"/>
  <c r="K73" i="11"/>
  <c r="W72" i="11"/>
  <c r="V72" i="11"/>
  <c r="U72" i="11"/>
  <c r="T72" i="11"/>
  <c r="P72" i="11"/>
  <c r="K72" i="11"/>
  <c r="W71" i="11"/>
  <c r="V71" i="11"/>
  <c r="U71" i="11"/>
  <c r="T71" i="11"/>
  <c r="P71" i="11"/>
  <c r="K71" i="11"/>
  <c r="W70" i="11"/>
  <c r="V70" i="11"/>
  <c r="U70" i="11"/>
  <c r="T70" i="11"/>
  <c r="P70" i="11"/>
  <c r="K70" i="11"/>
  <c r="W69" i="11"/>
  <c r="V69" i="11"/>
  <c r="U69" i="11"/>
  <c r="T69" i="11"/>
  <c r="P69" i="11"/>
  <c r="K69" i="11"/>
  <c r="W68" i="11"/>
  <c r="V68" i="11"/>
  <c r="U68" i="11"/>
  <c r="T68" i="11"/>
  <c r="P68" i="11"/>
  <c r="K68" i="11"/>
  <c r="W67" i="11"/>
  <c r="V67" i="11"/>
  <c r="U67" i="11"/>
  <c r="T67" i="11"/>
  <c r="P67" i="11"/>
  <c r="K67" i="11"/>
  <c r="W66" i="11"/>
  <c r="V66" i="11"/>
  <c r="U66" i="11"/>
  <c r="T66" i="11"/>
  <c r="P66" i="11"/>
  <c r="K66" i="11"/>
  <c r="W65" i="11"/>
  <c r="V65" i="11"/>
  <c r="U65" i="11"/>
  <c r="T65" i="11"/>
  <c r="P65" i="11"/>
  <c r="K65" i="11"/>
  <c r="W64" i="11"/>
  <c r="V64" i="11"/>
  <c r="U64" i="11"/>
  <c r="T64" i="11"/>
  <c r="P64" i="11"/>
  <c r="K64" i="11"/>
  <c r="B64" i="11"/>
  <c r="B65" i="11" s="1"/>
  <c r="B66" i="11" s="1"/>
  <c r="B67" i="11" s="1"/>
  <c r="B68" i="11" s="1"/>
  <c r="B69" i="11" s="1"/>
  <c r="B70" i="11" s="1"/>
  <c r="B71" i="11" s="1"/>
  <c r="B72" i="11" s="1"/>
  <c r="B73" i="11" s="1"/>
  <c r="B74" i="11" s="1"/>
  <c r="B75" i="11" s="1"/>
  <c r="B76" i="11" s="1"/>
  <c r="B77" i="11" s="1"/>
  <c r="B78" i="11" s="1"/>
  <c r="B79" i="11" s="1"/>
  <c r="B80" i="11" s="1"/>
  <c r="B81" i="11" s="1"/>
  <c r="B82" i="11" s="1"/>
  <c r="B83" i="11" s="1"/>
  <c r="B84" i="11" s="1"/>
  <c r="B85" i="11" s="1"/>
  <c r="B86" i="11" s="1"/>
  <c r="B87" i="11" s="1"/>
  <c r="B88" i="11" s="1"/>
  <c r="B89" i="11" s="1"/>
  <c r="B90" i="11" s="1"/>
  <c r="B91" i="11" s="1"/>
  <c r="B92" i="11" s="1"/>
  <c r="B93" i="11" s="1"/>
  <c r="B94" i="11" s="1"/>
  <c r="B95" i="11" s="1"/>
  <c r="B96" i="11" s="1"/>
  <c r="B97" i="11" s="1"/>
  <c r="B98" i="11" s="1"/>
  <c r="B99" i="11" s="1"/>
  <c r="B100" i="11" s="1"/>
  <c r="B101" i="11" s="1"/>
  <c r="B102" i="11" s="1"/>
  <c r="B103" i="11" s="1"/>
  <c r="B104" i="11" s="1"/>
  <c r="B105" i="11" s="1"/>
  <c r="B106" i="11" s="1"/>
  <c r="B107" i="11" s="1"/>
  <c r="B108" i="11" s="1"/>
  <c r="B109" i="11" s="1"/>
  <c r="B110" i="11" s="1"/>
  <c r="B111" i="11" s="1"/>
  <c r="B112" i="11" s="1"/>
  <c r="B113" i="11" s="1"/>
  <c r="B114" i="11" s="1"/>
  <c r="B115" i="11" s="1"/>
  <c r="B116" i="11" s="1"/>
  <c r="B117" i="11" s="1"/>
  <c r="B118" i="11" s="1"/>
  <c r="B119" i="11" s="1"/>
  <c r="B120" i="11" s="1"/>
  <c r="B121" i="11" s="1"/>
  <c r="B122" i="11" s="1"/>
  <c r="B123" i="11" s="1"/>
  <c r="W63" i="11"/>
  <c r="V63" i="11"/>
  <c r="U63" i="11"/>
  <c r="T63" i="11"/>
  <c r="P63" i="11"/>
  <c r="K63" i="11"/>
  <c r="W62" i="11"/>
  <c r="V62" i="11"/>
  <c r="U62" i="11"/>
  <c r="T62" i="11"/>
  <c r="P62" i="11"/>
  <c r="K62" i="11"/>
  <c r="W61" i="11"/>
  <c r="V61" i="11"/>
  <c r="U61" i="11"/>
  <c r="T61" i="11"/>
  <c r="P61" i="11"/>
  <c r="K61" i="11"/>
  <c r="W60" i="11"/>
  <c r="V60" i="11"/>
  <c r="U60" i="11"/>
  <c r="T60" i="11"/>
  <c r="P60" i="11"/>
  <c r="K60" i="11"/>
  <c r="W59" i="11"/>
  <c r="V59" i="11"/>
  <c r="U59" i="11"/>
  <c r="T59" i="11"/>
  <c r="P59" i="11"/>
  <c r="K59" i="11"/>
  <c r="W58" i="11"/>
  <c r="V58" i="11"/>
  <c r="U58" i="11"/>
  <c r="T58" i="11"/>
  <c r="P58" i="11"/>
  <c r="K58" i="11"/>
  <c r="W57" i="11"/>
  <c r="V57" i="11"/>
  <c r="U57" i="11"/>
  <c r="T57" i="11"/>
  <c r="P57" i="11"/>
  <c r="K57" i="11"/>
  <c r="L57" i="11" s="1"/>
  <c r="W56" i="11"/>
  <c r="V56" i="11"/>
  <c r="U56" i="11"/>
  <c r="T56" i="11"/>
  <c r="P56" i="11"/>
  <c r="K56" i="11"/>
  <c r="W55" i="11"/>
  <c r="V55" i="11"/>
  <c r="U55" i="11"/>
  <c r="T55" i="11"/>
  <c r="P55" i="11"/>
  <c r="K55" i="11"/>
  <c r="W54" i="11"/>
  <c r="V54" i="11"/>
  <c r="U54" i="11"/>
  <c r="T54" i="11"/>
  <c r="P54" i="11"/>
  <c r="K54" i="11"/>
  <c r="W53" i="11"/>
  <c r="V53" i="11"/>
  <c r="U53" i="11"/>
  <c r="T53" i="11"/>
  <c r="P53" i="11"/>
  <c r="K53" i="11"/>
  <c r="W52" i="11"/>
  <c r="V52" i="11"/>
  <c r="U52" i="11"/>
  <c r="T52" i="11"/>
  <c r="P52" i="11"/>
  <c r="K52" i="11"/>
  <c r="W51" i="11"/>
  <c r="V51" i="11"/>
  <c r="U51" i="11"/>
  <c r="T51" i="11"/>
  <c r="P51" i="11"/>
  <c r="K51" i="11"/>
  <c r="W50" i="11"/>
  <c r="V50" i="11"/>
  <c r="U50" i="11"/>
  <c r="T50" i="11"/>
  <c r="P50" i="11"/>
  <c r="K50" i="11"/>
  <c r="W49" i="11"/>
  <c r="V49" i="11"/>
  <c r="U49" i="11"/>
  <c r="T49" i="11"/>
  <c r="P49" i="11"/>
  <c r="K49" i="11"/>
  <c r="W48" i="11"/>
  <c r="V48" i="11"/>
  <c r="U48" i="11"/>
  <c r="T48" i="11"/>
  <c r="P48" i="11"/>
  <c r="K48" i="11"/>
  <c r="W47" i="11"/>
  <c r="V47" i="11"/>
  <c r="U47" i="11"/>
  <c r="T47" i="11"/>
  <c r="P47" i="11"/>
  <c r="K47" i="11"/>
  <c r="W46" i="11"/>
  <c r="V46" i="11"/>
  <c r="U46" i="11"/>
  <c r="T46" i="11"/>
  <c r="P46" i="11"/>
  <c r="K46" i="11"/>
  <c r="W45" i="11"/>
  <c r="V45" i="11"/>
  <c r="U45" i="11"/>
  <c r="T45" i="11"/>
  <c r="P45" i="11"/>
  <c r="K45" i="11"/>
  <c r="W44" i="11"/>
  <c r="V44" i="11"/>
  <c r="U44" i="11"/>
  <c r="T44" i="11"/>
  <c r="P44" i="11"/>
  <c r="K44" i="11"/>
  <c r="W43" i="11"/>
  <c r="V43" i="11"/>
  <c r="U43" i="11"/>
  <c r="T43" i="11"/>
  <c r="P43" i="11"/>
  <c r="K43" i="11"/>
  <c r="W42" i="11"/>
  <c r="V42" i="11"/>
  <c r="U42" i="11"/>
  <c r="T42" i="11"/>
  <c r="P42" i="11"/>
  <c r="K42" i="11"/>
  <c r="W41" i="11"/>
  <c r="V41" i="11"/>
  <c r="U41" i="11"/>
  <c r="T41" i="11"/>
  <c r="P41" i="11"/>
  <c r="K41" i="11"/>
  <c r="W40" i="11"/>
  <c r="V40" i="11"/>
  <c r="U40" i="11"/>
  <c r="T40" i="11"/>
  <c r="P40" i="11"/>
  <c r="K40" i="11"/>
  <c r="W39" i="11"/>
  <c r="V39" i="11"/>
  <c r="U39" i="11"/>
  <c r="T39" i="11"/>
  <c r="P39" i="11"/>
  <c r="K39" i="11"/>
  <c r="W38" i="11"/>
  <c r="V38" i="11"/>
  <c r="U38" i="11"/>
  <c r="T38" i="11"/>
  <c r="P38" i="11"/>
  <c r="K38" i="11"/>
  <c r="W37" i="11"/>
  <c r="V37" i="11"/>
  <c r="U37" i="11"/>
  <c r="T37" i="11"/>
  <c r="P37" i="11"/>
  <c r="K37" i="11"/>
  <c r="W36" i="11"/>
  <c r="V36" i="11"/>
  <c r="U36" i="11"/>
  <c r="T36" i="11"/>
  <c r="P36" i="11"/>
  <c r="K36" i="11"/>
  <c r="W35" i="11"/>
  <c r="V35" i="11"/>
  <c r="U35" i="11"/>
  <c r="T35" i="11"/>
  <c r="P35" i="11"/>
  <c r="K35" i="11"/>
  <c r="W34" i="11"/>
  <c r="V34" i="11"/>
  <c r="U34" i="11"/>
  <c r="T34" i="11"/>
  <c r="P34" i="11"/>
  <c r="K34" i="11"/>
  <c r="W33" i="11"/>
  <c r="V33" i="11"/>
  <c r="U33" i="11"/>
  <c r="T33" i="11"/>
  <c r="P33" i="11"/>
  <c r="K33" i="11"/>
  <c r="W32" i="11"/>
  <c r="V32" i="11"/>
  <c r="U32" i="11"/>
  <c r="T32" i="11"/>
  <c r="P32" i="11"/>
  <c r="K32" i="11"/>
  <c r="W31" i="11"/>
  <c r="V31" i="11"/>
  <c r="U31" i="11"/>
  <c r="T31" i="11"/>
  <c r="P31" i="11"/>
  <c r="K31" i="11"/>
  <c r="W30" i="11"/>
  <c r="V30" i="11"/>
  <c r="U30" i="11"/>
  <c r="T30" i="11"/>
  <c r="P30" i="11"/>
  <c r="K30" i="11"/>
  <c r="W29" i="11"/>
  <c r="V29" i="11"/>
  <c r="U29" i="11"/>
  <c r="T29" i="11"/>
  <c r="P29" i="11"/>
  <c r="K29" i="11"/>
  <c r="W28" i="11"/>
  <c r="V28" i="11"/>
  <c r="U28" i="11"/>
  <c r="T28" i="11"/>
  <c r="P28" i="11"/>
  <c r="K28" i="11"/>
  <c r="W27" i="11"/>
  <c r="V27" i="11"/>
  <c r="U27" i="11"/>
  <c r="T27" i="11"/>
  <c r="P27" i="11"/>
  <c r="K27" i="11"/>
  <c r="W26" i="11"/>
  <c r="V26" i="11"/>
  <c r="U26" i="11"/>
  <c r="T26" i="11"/>
  <c r="P26" i="11"/>
  <c r="K26" i="11"/>
  <c r="W25" i="11"/>
  <c r="V25" i="11"/>
  <c r="U25" i="11"/>
  <c r="T25" i="11"/>
  <c r="P25" i="11"/>
  <c r="K25" i="11"/>
  <c r="W24" i="11"/>
  <c r="V24" i="11"/>
  <c r="U24" i="11"/>
  <c r="T24" i="11"/>
  <c r="P24" i="11"/>
  <c r="K24" i="11"/>
  <c r="W23" i="11"/>
  <c r="V23" i="11"/>
  <c r="U23" i="11"/>
  <c r="T23" i="11"/>
  <c r="P23" i="11"/>
  <c r="K23" i="11"/>
  <c r="W22" i="11"/>
  <c r="V22" i="11"/>
  <c r="U22" i="11"/>
  <c r="T22" i="11"/>
  <c r="P22" i="11"/>
  <c r="K22" i="11"/>
  <c r="W21" i="11"/>
  <c r="V21" i="11"/>
  <c r="U21" i="11"/>
  <c r="T21" i="11"/>
  <c r="P21" i="11"/>
  <c r="K21" i="11"/>
  <c r="W20" i="11"/>
  <c r="V20" i="11"/>
  <c r="U20" i="11"/>
  <c r="T20" i="11"/>
  <c r="P20" i="11"/>
  <c r="K20" i="11"/>
  <c r="W19" i="11"/>
  <c r="V19" i="11"/>
  <c r="U19" i="11"/>
  <c r="T19" i="11"/>
  <c r="P19" i="11"/>
  <c r="K19" i="11"/>
  <c r="W18" i="11"/>
  <c r="V18" i="11"/>
  <c r="U18" i="11"/>
  <c r="T18" i="11"/>
  <c r="P18" i="11"/>
  <c r="K18" i="11"/>
  <c r="W17" i="11"/>
  <c r="V17" i="11"/>
  <c r="U17" i="11"/>
  <c r="T17" i="11"/>
  <c r="P17" i="11"/>
  <c r="K17" i="11"/>
  <c r="W16" i="11"/>
  <c r="V16" i="11"/>
  <c r="U16" i="11"/>
  <c r="T16" i="11"/>
  <c r="P16" i="11"/>
  <c r="K16" i="11"/>
  <c r="T15" i="11"/>
  <c r="P15" i="11"/>
  <c r="K15" i="11"/>
  <c r="T14" i="11"/>
  <c r="P14" i="11"/>
  <c r="K14" i="11"/>
  <c r="T13" i="11"/>
  <c r="P13" i="11"/>
  <c r="K13" i="11"/>
  <c r="T12" i="11"/>
  <c r="P12" i="11"/>
  <c r="K12" i="11"/>
  <c r="T11" i="11"/>
  <c r="P11" i="11"/>
  <c r="K11" i="11"/>
  <c r="T10" i="11"/>
  <c r="P10" i="11"/>
  <c r="K10" i="11"/>
  <c r="T9" i="11"/>
  <c r="P9" i="11"/>
  <c r="K9" i="11"/>
  <c r="T8" i="11"/>
  <c r="P8" i="11"/>
  <c r="K8" i="11"/>
  <c r="T7" i="11"/>
  <c r="P7" i="11"/>
  <c r="K7" i="11"/>
  <c r="T6" i="11"/>
  <c r="P6" i="11"/>
  <c r="K6" i="11"/>
  <c r="T5" i="11"/>
  <c r="P5" i="11"/>
  <c r="K5" i="11"/>
  <c r="T4" i="11"/>
  <c r="P4" i="11"/>
  <c r="K4" i="11"/>
  <c r="D1" i="11"/>
  <c r="E1" i="11" s="1"/>
  <c r="D254" i="7"/>
  <c r="C254" i="7"/>
  <c r="D253" i="7"/>
  <c r="C253" i="7"/>
  <c r="D252" i="7"/>
  <c r="C252" i="7"/>
  <c r="D251" i="7"/>
  <c r="C251" i="7"/>
  <c r="D250" i="7"/>
  <c r="C250" i="7"/>
  <c r="D249" i="7"/>
  <c r="C249" i="7"/>
  <c r="D248" i="7"/>
  <c r="C248" i="7"/>
  <c r="D202" i="7"/>
  <c r="C202" i="7"/>
  <c r="D201" i="7"/>
  <c r="C201" i="7"/>
  <c r="D200" i="7"/>
  <c r="C200" i="7"/>
  <c r="D199" i="7"/>
  <c r="C199" i="7"/>
  <c r="D198" i="7"/>
  <c r="C198" i="7"/>
  <c r="D197" i="7"/>
  <c r="C197" i="7"/>
  <c r="D196" i="7"/>
  <c r="C196" i="7"/>
  <c r="D195" i="7"/>
  <c r="C195" i="7"/>
  <c r="D194" i="7"/>
  <c r="C194" i="7"/>
  <c r="D193" i="7"/>
  <c r="C193" i="7"/>
  <c r="D192" i="7"/>
  <c r="C192" i="7"/>
  <c r="D191" i="7"/>
  <c r="C191" i="7"/>
  <c r="D190" i="7"/>
  <c r="C190" i="7"/>
  <c r="D189" i="7"/>
  <c r="C189" i="7"/>
  <c r="D188" i="7"/>
  <c r="C188" i="7"/>
  <c r="D187" i="7"/>
  <c r="C187" i="7"/>
  <c r="W147" i="7"/>
  <c r="V147" i="7"/>
  <c r="U147" i="7"/>
  <c r="T147" i="7"/>
  <c r="K147" i="7"/>
  <c r="W146" i="7"/>
  <c r="V146" i="7"/>
  <c r="U146" i="7"/>
  <c r="T146" i="7"/>
  <c r="K146" i="7"/>
  <c r="W145" i="7"/>
  <c r="V145" i="7"/>
  <c r="U145" i="7"/>
  <c r="T145" i="7"/>
  <c r="K145" i="7"/>
  <c r="W144" i="7"/>
  <c r="V144" i="7"/>
  <c r="U144" i="7"/>
  <c r="T144" i="7"/>
  <c r="K144" i="7"/>
  <c r="W143" i="7"/>
  <c r="V143" i="7"/>
  <c r="U143" i="7"/>
  <c r="T143" i="7"/>
  <c r="K143" i="7"/>
  <c r="W142" i="7"/>
  <c r="V142" i="7"/>
  <c r="U142" i="7"/>
  <c r="T142" i="7"/>
  <c r="K142" i="7"/>
  <c r="W141" i="7"/>
  <c r="V141" i="7"/>
  <c r="U141" i="7"/>
  <c r="T141" i="7"/>
  <c r="K141" i="7"/>
  <c r="W140" i="7"/>
  <c r="V140" i="7"/>
  <c r="U140" i="7"/>
  <c r="T140" i="7"/>
  <c r="K140" i="7"/>
  <c r="W139" i="7"/>
  <c r="V139" i="7"/>
  <c r="U139" i="7"/>
  <c r="T139" i="7"/>
  <c r="K139" i="7"/>
  <c r="W138" i="7"/>
  <c r="V138" i="7"/>
  <c r="U138" i="7"/>
  <c r="T138" i="7"/>
  <c r="K138" i="7"/>
  <c r="W137" i="7"/>
  <c r="V137" i="7"/>
  <c r="U137" i="7"/>
  <c r="T137" i="7"/>
  <c r="K137" i="7"/>
  <c r="W136" i="7"/>
  <c r="V136" i="7"/>
  <c r="U136" i="7"/>
  <c r="T136" i="7"/>
  <c r="K136" i="7"/>
  <c r="B136" i="7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W123" i="7"/>
  <c r="V123" i="7"/>
  <c r="U123" i="7"/>
  <c r="T123" i="7"/>
  <c r="K123" i="7"/>
  <c r="E123" i="7"/>
  <c r="W122" i="7"/>
  <c r="V122" i="7"/>
  <c r="U122" i="7"/>
  <c r="T122" i="7"/>
  <c r="K122" i="7"/>
  <c r="E122" i="7"/>
  <c r="W121" i="7"/>
  <c r="V121" i="7"/>
  <c r="U121" i="7"/>
  <c r="T121" i="7"/>
  <c r="K121" i="7"/>
  <c r="E121" i="7"/>
  <c r="W120" i="7"/>
  <c r="V120" i="7"/>
  <c r="U120" i="7"/>
  <c r="T120" i="7"/>
  <c r="K120" i="7"/>
  <c r="E120" i="7"/>
  <c r="W119" i="7"/>
  <c r="V119" i="7"/>
  <c r="U119" i="7"/>
  <c r="T119" i="7"/>
  <c r="K119" i="7"/>
  <c r="E119" i="7"/>
  <c r="W118" i="7"/>
  <c r="V118" i="7"/>
  <c r="U118" i="7"/>
  <c r="T118" i="7"/>
  <c r="K118" i="7"/>
  <c r="E118" i="7"/>
  <c r="W117" i="7"/>
  <c r="V117" i="7"/>
  <c r="U117" i="7"/>
  <c r="T117" i="7"/>
  <c r="K117" i="7"/>
  <c r="E117" i="7"/>
  <c r="W116" i="7"/>
  <c r="V116" i="7"/>
  <c r="U116" i="7"/>
  <c r="T116" i="7"/>
  <c r="K116" i="7"/>
  <c r="E116" i="7"/>
  <c r="W115" i="7"/>
  <c r="V115" i="7"/>
  <c r="U115" i="7"/>
  <c r="T115" i="7"/>
  <c r="K115" i="7"/>
  <c r="E115" i="7"/>
  <c r="W114" i="7"/>
  <c r="V114" i="7"/>
  <c r="U114" i="7"/>
  <c r="T114" i="7"/>
  <c r="K114" i="7"/>
  <c r="E114" i="7"/>
  <c r="W113" i="7"/>
  <c r="V113" i="7"/>
  <c r="U113" i="7"/>
  <c r="T113" i="7"/>
  <c r="K113" i="7"/>
  <c r="E113" i="7"/>
  <c r="W112" i="7"/>
  <c r="V112" i="7"/>
  <c r="U112" i="7"/>
  <c r="T112" i="7"/>
  <c r="K112" i="7"/>
  <c r="E112" i="7"/>
  <c r="W111" i="7"/>
  <c r="V111" i="7"/>
  <c r="U111" i="7"/>
  <c r="T111" i="7"/>
  <c r="K111" i="7"/>
  <c r="E111" i="7"/>
  <c r="W110" i="7"/>
  <c r="V110" i="7"/>
  <c r="U110" i="7"/>
  <c r="T110" i="7"/>
  <c r="K110" i="7"/>
  <c r="E110" i="7"/>
  <c r="W109" i="7"/>
  <c r="V109" i="7"/>
  <c r="U109" i="7"/>
  <c r="T109" i="7"/>
  <c r="K109" i="7"/>
  <c r="E109" i="7"/>
  <c r="W108" i="7"/>
  <c r="V108" i="7"/>
  <c r="U108" i="7"/>
  <c r="T108" i="7"/>
  <c r="K108" i="7"/>
  <c r="E108" i="7"/>
  <c r="W107" i="7"/>
  <c r="V107" i="7"/>
  <c r="U107" i="7"/>
  <c r="T107" i="7"/>
  <c r="K107" i="7"/>
  <c r="E107" i="7"/>
  <c r="W106" i="7"/>
  <c r="V106" i="7"/>
  <c r="U106" i="7"/>
  <c r="T106" i="7"/>
  <c r="K106" i="7"/>
  <c r="E106" i="7"/>
  <c r="W105" i="7"/>
  <c r="V105" i="7"/>
  <c r="U105" i="7"/>
  <c r="T105" i="7"/>
  <c r="K105" i="7"/>
  <c r="E105" i="7"/>
  <c r="W104" i="7"/>
  <c r="V104" i="7"/>
  <c r="U104" i="7"/>
  <c r="T104" i="7"/>
  <c r="K104" i="7"/>
  <c r="E104" i="7"/>
  <c r="W103" i="7"/>
  <c r="V103" i="7"/>
  <c r="U103" i="7"/>
  <c r="T103" i="7"/>
  <c r="K103" i="7"/>
  <c r="E103" i="7"/>
  <c r="W102" i="7"/>
  <c r="V102" i="7"/>
  <c r="U102" i="7"/>
  <c r="T102" i="7"/>
  <c r="K102" i="7"/>
  <c r="E102" i="7"/>
  <c r="W101" i="7"/>
  <c r="V101" i="7"/>
  <c r="U101" i="7"/>
  <c r="T101" i="7"/>
  <c r="K101" i="7"/>
  <c r="E101" i="7"/>
  <c r="W100" i="7"/>
  <c r="V100" i="7"/>
  <c r="U100" i="7"/>
  <c r="T100" i="7"/>
  <c r="K100" i="7"/>
  <c r="E100" i="7"/>
  <c r="Q212" i="7"/>
  <c r="B62" i="7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AG233" i="9"/>
  <c r="AF233" i="9"/>
  <c r="AE233" i="9"/>
  <c r="AD233" i="9"/>
  <c r="AC233" i="9"/>
  <c r="AB233" i="9"/>
  <c r="AA233" i="9"/>
  <c r="Z233" i="9"/>
  <c r="Y233" i="9"/>
  <c r="X233" i="9"/>
  <c r="W233" i="9"/>
  <c r="V233" i="9"/>
  <c r="U233" i="9"/>
  <c r="T233" i="9"/>
  <c r="S233" i="9"/>
  <c r="R233" i="9"/>
  <c r="Q233" i="9"/>
  <c r="P233" i="9"/>
  <c r="O233" i="9"/>
  <c r="N233" i="9"/>
  <c r="M233" i="9"/>
  <c r="L233" i="9"/>
  <c r="K233" i="9"/>
  <c r="J233" i="9"/>
  <c r="AG232" i="9"/>
  <c r="AF232" i="9"/>
  <c r="AE232" i="9"/>
  <c r="AD232" i="9"/>
  <c r="AC232" i="9"/>
  <c r="AB232" i="9"/>
  <c r="AA232" i="9"/>
  <c r="Z232" i="9"/>
  <c r="Y232" i="9"/>
  <c r="X232" i="9"/>
  <c r="W232" i="9"/>
  <c r="V232" i="9"/>
  <c r="U232" i="9"/>
  <c r="T232" i="9"/>
  <c r="S232" i="9"/>
  <c r="R232" i="9"/>
  <c r="Q232" i="9"/>
  <c r="P232" i="9"/>
  <c r="O232" i="9"/>
  <c r="N232" i="9"/>
  <c r="M232" i="9"/>
  <c r="L232" i="9"/>
  <c r="K232" i="9"/>
  <c r="J232" i="9"/>
  <c r="AG231" i="9"/>
  <c r="AF231" i="9"/>
  <c r="AE231" i="9"/>
  <c r="AD231" i="9"/>
  <c r="AC231" i="9"/>
  <c r="AB231" i="9"/>
  <c r="AA231" i="9"/>
  <c r="Z231" i="9"/>
  <c r="Y231" i="9"/>
  <c r="X231" i="9"/>
  <c r="W231" i="9"/>
  <c r="V231" i="9"/>
  <c r="U231" i="9"/>
  <c r="T231" i="9"/>
  <c r="S231" i="9"/>
  <c r="R231" i="9"/>
  <c r="Q231" i="9"/>
  <c r="P231" i="9"/>
  <c r="O231" i="9"/>
  <c r="N231" i="9"/>
  <c r="M231" i="9"/>
  <c r="L231" i="9"/>
  <c r="K231" i="9"/>
  <c r="J231" i="9"/>
  <c r="AG230" i="9"/>
  <c r="AF230" i="9"/>
  <c r="AE230" i="9"/>
  <c r="AD230" i="9"/>
  <c r="AC230" i="9"/>
  <c r="AB230" i="9"/>
  <c r="AA230" i="9"/>
  <c r="Z230" i="9"/>
  <c r="Y230" i="9"/>
  <c r="X230" i="9"/>
  <c r="W230" i="9"/>
  <c r="V230" i="9"/>
  <c r="U230" i="9"/>
  <c r="T230" i="9"/>
  <c r="S230" i="9"/>
  <c r="R230" i="9"/>
  <c r="Q230" i="9"/>
  <c r="P230" i="9"/>
  <c r="O230" i="9"/>
  <c r="N230" i="9"/>
  <c r="M230" i="9"/>
  <c r="L230" i="9"/>
  <c r="K230" i="9"/>
  <c r="J230" i="9"/>
  <c r="BH228" i="9"/>
  <c r="BG228" i="9"/>
  <c r="BF228" i="9"/>
  <c r="BE228" i="9"/>
  <c r="BD228" i="9"/>
  <c r="BC228" i="9"/>
  <c r="BB228" i="9"/>
  <c r="BA228" i="9"/>
  <c r="AZ228" i="9"/>
  <c r="AY228" i="9"/>
  <c r="AX228" i="9"/>
  <c r="AW228" i="9"/>
  <c r="AV228" i="9"/>
  <c r="AU228" i="9"/>
  <c r="AT228" i="9"/>
  <c r="AS228" i="9"/>
  <c r="AR228" i="9"/>
  <c r="AQ228" i="9"/>
  <c r="AP228" i="9"/>
  <c r="AO228" i="9"/>
  <c r="AN228" i="9"/>
  <c r="AM228" i="9"/>
  <c r="AL228" i="9"/>
  <c r="AK228" i="9"/>
  <c r="AJ228" i="9"/>
  <c r="AI228" i="9"/>
  <c r="AH228" i="9"/>
  <c r="AG228" i="9"/>
  <c r="AF228" i="9"/>
  <c r="AE228" i="9"/>
  <c r="AD228" i="9"/>
  <c r="AC228" i="9"/>
  <c r="AB228" i="9"/>
  <c r="AA228" i="9"/>
  <c r="Z228" i="9"/>
  <c r="Y228" i="9"/>
  <c r="X228" i="9"/>
  <c r="W228" i="9"/>
  <c r="V228" i="9"/>
  <c r="U228" i="9"/>
  <c r="T228" i="9"/>
  <c r="S228" i="9"/>
  <c r="R228" i="9"/>
  <c r="Q228" i="9"/>
  <c r="P228" i="9"/>
  <c r="O228" i="9"/>
  <c r="N228" i="9"/>
  <c r="M228" i="9"/>
  <c r="L228" i="9"/>
  <c r="K228" i="9"/>
  <c r="J228" i="9"/>
  <c r="BH227" i="9"/>
  <c r="BG227" i="9"/>
  <c r="BF227" i="9"/>
  <c r="BE227" i="9"/>
  <c r="BD227" i="9"/>
  <c r="BC227" i="9"/>
  <c r="BB227" i="9"/>
  <c r="BA227" i="9"/>
  <c r="AZ227" i="9"/>
  <c r="AY227" i="9"/>
  <c r="AX227" i="9"/>
  <c r="AW227" i="9"/>
  <c r="AV227" i="9"/>
  <c r="AU227" i="9"/>
  <c r="AT227" i="9"/>
  <c r="AS227" i="9"/>
  <c r="AR227" i="9"/>
  <c r="AQ227" i="9"/>
  <c r="AP227" i="9"/>
  <c r="AO227" i="9"/>
  <c r="AN227" i="9"/>
  <c r="AM227" i="9"/>
  <c r="AL227" i="9"/>
  <c r="AK227" i="9"/>
  <c r="AJ227" i="9"/>
  <c r="AI227" i="9"/>
  <c r="AH227" i="9"/>
  <c r="AG227" i="9"/>
  <c r="AF227" i="9"/>
  <c r="AE227" i="9"/>
  <c r="AD227" i="9"/>
  <c r="AC227" i="9"/>
  <c r="AB227" i="9"/>
  <c r="AA227" i="9"/>
  <c r="Z227" i="9"/>
  <c r="Y227" i="9"/>
  <c r="X227" i="9"/>
  <c r="W227" i="9"/>
  <c r="V227" i="9"/>
  <c r="U227" i="9"/>
  <c r="T227" i="9"/>
  <c r="S227" i="9"/>
  <c r="R227" i="9"/>
  <c r="Q227" i="9"/>
  <c r="P227" i="9"/>
  <c r="O227" i="9"/>
  <c r="N227" i="9"/>
  <c r="M227" i="9"/>
  <c r="L227" i="9"/>
  <c r="K227" i="9"/>
  <c r="J227" i="9"/>
  <c r="BH226" i="9"/>
  <c r="BG226" i="9"/>
  <c r="BF226" i="9"/>
  <c r="BE226" i="9"/>
  <c r="BD226" i="9"/>
  <c r="BC226" i="9"/>
  <c r="BB226" i="9"/>
  <c r="BA226" i="9"/>
  <c r="AZ226" i="9"/>
  <c r="AY226" i="9"/>
  <c r="AX226" i="9"/>
  <c r="AW226" i="9"/>
  <c r="AV226" i="9"/>
  <c r="AU226" i="9"/>
  <c r="AT226" i="9"/>
  <c r="AS226" i="9"/>
  <c r="AR226" i="9"/>
  <c r="AQ226" i="9"/>
  <c r="AP226" i="9"/>
  <c r="AO226" i="9"/>
  <c r="AN226" i="9"/>
  <c r="AM226" i="9"/>
  <c r="AL226" i="9"/>
  <c r="AK226" i="9"/>
  <c r="AJ226" i="9"/>
  <c r="AI226" i="9"/>
  <c r="AH226" i="9"/>
  <c r="AG226" i="9"/>
  <c r="AF226" i="9"/>
  <c r="AE226" i="9"/>
  <c r="AD226" i="9"/>
  <c r="AC226" i="9"/>
  <c r="AB226" i="9"/>
  <c r="AA226" i="9"/>
  <c r="Z226" i="9"/>
  <c r="Y226" i="9"/>
  <c r="X226" i="9"/>
  <c r="W226" i="9"/>
  <c r="V226" i="9"/>
  <c r="U226" i="9"/>
  <c r="T226" i="9"/>
  <c r="S226" i="9"/>
  <c r="R226" i="9"/>
  <c r="Q226" i="9"/>
  <c r="P226" i="9"/>
  <c r="O226" i="9"/>
  <c r="N226" i="9"/>
  <c r="M226" i="9"/>
  <c r="L226" i="9"/>
  <c r="K226" i="9"/>
  <c r="J226" i="9"/>
  <c r="BH225" i="9"/>
  <c r="BG225" i="9"/>
  <c r="BF225" i="9"/>
  <c r="BE225" i="9"/>
  <c r="BD225" i="9"/>
  <c r="BC225" i="9"/>
  <c r="BB225" i="9"/>
  <c r="BA225" i="9"/>
  <c r="AZ225" i="9"/>
  <c r="AY225" i="9"/>
  <c r="AX225" i="9"/>
  <c r="AW225" i="9"/>
  <c r="AV225" i="9"/>
  <c r="AU225" i="9"/>
  <c r="AT225" i="9"/>
  <c r="AS225" i="9"/>
  <c r="AR225" i="9"/>
  <c r="AQ225" i="9"/>
  <c r="AP225" i="9"/>
  <c r="AO225" i="9"/>
  <c r="AN225" i="9"/>
  <c r="AM225" i="9"/>
  <c r="AL225" i="9"/>
  <c r="AK225" i="9"/>
  <c r="AJ225" i="9"/>
  <c r="AI225" i="9"/>
  <c r="AH225" i="9"/>
  <c r="AG225" i="9"/>
  <c r="AF225" i="9"/>
  <c r="AE225" i="9"/>
  <c r="AD225" i="9"/>
  <c r="AC225" i="9"/>
  <c r="AB225" i="9"/>
  <c r="AA225" i="9"/>
  <c r="Z225" i="9"/>
  <c r="Y225" i="9"/>
  <c r="X225" i="9"/>
  <c r="W225" i="9"/>
  <c r="V225" i="9"/>
  <c r="U225" i="9"/>
  <c r="T225" i="9"/>
  <c r="S225" i="9"/>
  <c r="R225" i="9"/>
  <c r="Q225" i="9"/>
  <c r="P225" i="9"/>
  <c r="O225" i="9"/>
  <c r="N225" i="9"/>
  <c r="M225" i="9"/>
  <c r="L225" i="9"/>
  <c r="K225" i="9"/>
  <c r="J225" i="9"/>
  <c r="AU179" i="9"/>
  <c r="AV179" i="9" s="1"/>
  <c r="AW179" i="9" s="1"/>
  <c r="AX179" i="9" s="1"/>
  <c r="C172" i="9"/>
  <c r="C171" i="9"/>
  <c r="C170" i="9"/>
  <c r="C169" i="9"/>
  <c r="C168" i="9"/>
  <c r="C167" i="9"/>
  <c r="C166" i="9"/>
  <c r="C164" i="9"/>
  <c r="C163" i="9"/>
  <c r="C162" i="9"/>
  <c r="C161" i="9"/>
  <c r="C153" i="9"/>
  <c r="C152" i="9"/>
  <c r="C151" i="9"/>
  <c r="C150" i="9"/>
  <c r="C149" i="9"/>
  <c r="C148" i="9"/>
  <c r="C147" i="9"/>
  <c r="C146" i="9"/>
  <c r="C144" i="9"/>
  <c r="C143" i="9"/>
  <c r="C142" i="9"/>
  <c r="C140" i="9"/>
  <c r="C136" i="9"/>
  <c r="C135" i="9"/>
  <c r="C133" i="9"/>
  <c r="C125" i="9"/>
  <c r="C124" i="9"/>
  <c r="C123" i="9"/>
  <c r="C122" i="9"/>
  <c r="C121" i="9"/>
  <c r="C120" i="9"/>
  <c r="C118" i="9"/>
  <c r="C116" i="9"/>
  <c r="C115" i="9"/>
  <c r="C114" i="9"/>
  <c r="C112" i="9"/>
  <c r="C108" i="9"/>
  <c r="C107" i="9"/>
  <c r="C105" i="9"/>
  <c r="C97" i="9"/>
  <c r="C96" i="9"/>
  <c r="C95" i="9"/>
  <c r="C94" i="9"/>
  <c r="C93" i="9"/>
  <c r="C92" i="9"/>
  <c r="C90" i="9"/>
  <c r="C84" i="9"/>
  <c r="C85" i="9" s="1"/>
  <c r="C86" i="9" s="1"/>
  <c r="C87" i="9" s="1"/>
  <c r="C88" i="9" s="1"/>
  <c r="C65" i="9"/>
  <c r="C66" i="9" s="1"/>
  <c r="C67" i="9" s="1"/>
  <c r="BF5" i="9"/>
  <c r="BE5" i="9" s="1"/>
  <c r="BD5" i="9" s="1"/>
  <c r="C148" i="1"/>
  <c r="GD148" i="1" s="1"/>
  <c r="C125" i="1"/>
  <c r="GD125" i="1" s="1"/>
  <c r="C98" i="1"/>
  <c r="GD98" i="1" s="1"/>
  <c r="BZ29" i="1"/>
  <c r="BY29" i="1"/>
  <c r="BX29" i="1"/>
  <c r="BW29" i="1"/>
  <c r="BV29" i="1"/>
  <c r="BU29" i="1"/>
  <c r="BT29" i="1"/>
  <c r="BS29" i="1"/>
  <c r="BR29" i="1"/>
  <c r="BQ29" i="1"/>
  <c r="BP29" i="1"/>
  <c r="BN29" i="1"/>
  <c r="BM29" i="1"/>
  <c r="BL29" i="1"/>
  <c r="BK29" i="1"/>
  <c r="BJ29" i="1"/>
  <c r="BI29" i="1"/>
  <c r="BH29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GU7" i="1"/>
  <c r="GU6" i="1" s="1"/>
  <c r="GT7" i="1"/>
  <c r="GT6" i="1" s="1"/>
  <c r="GS7" i="1"/>
  <c r="GS6" i="1" s="1"/>
  <c r="GR7" i="1"/>
  <c r="GR6" i="1" s="1"/>
  <c r="GQ7" i="1"/>
  <c r="GQ6" i="1" s="1"/>
  <c r="GP7" i="1"/>
  <c r="GP6" i="1" s="1"/>
  <c r="GO7" i="1"/>
  <c r="GO6" i="1" s="1"/>
  <c r="GN7" i="1"/>
  <c r="GN6" i="1" s="1"/>
  <c r="GM7" i="1"/>
  <c r="GM6" i="1" s="1"/>
  <c r="GL7" i="1"/>
  <c r="GL6" i="1" s="1"/>
  <c r="GK7" i="1"/>
  <c r="GK6" i="1" s="1"/>
  <c r="GJ7" i="1"/>
  <c r="GJ6" i="1" s="1"/>
  <c r="GI6" i="1"/>
  <c r="FN6" i="1"/>
  <c r="FM6" i="1"/>
  <c r="FL6" i="1"/>
  <c r="FK6" i="1"/>
  <c r="FJ6" i="1"/>
  <c r="FI6" i="1"/>
  <c r="FH6" i="1"/>
  <c r="FG6" i="1"/>
  <c r="FF6" i="1"/>
  <c r="FE6" i="1"/>
  <c r="FD6" i="1"/>
  <c r="FC6" i="1"/>
  <c r="FB6" i="1"/>
  <c r="FA6" i="1"/>
  <c r="EZ6" i="1"/>
  <c r="EY6" i="1"/>
  <c r="EX6" i="1"/>
  <c r="EW6" i="1"/>
  <c r="EV6" i="1"/>
  <c r="EU6" i="1"/>
  <c r="ET6" i="1"/>
  <c r="ES6" i="1"/>
  <c r="ER6" i="1"/>
  <c r="EQ6" i="1"/>
  <c r="EP6" i="1"/>
  <c r="EO6" i="1"/>
  <c r="EN6" i="1"/>
  <c r="EM6" i="1"/>
  <c r="EL6" i="1"/>
  <c r="EK6" i="1"/>
  <c r="EJ6" i="1"/>
  <c r="EI6" i="1"/>
  <c r="EH6" i="1"/>
  <c r="EG6" i="1"/>
  <c r="EF6" i="1"/>
  <c r="EE6" i="1"/>
  <c r="ED6" i="1"/>
  <c r="EC6" i="1"/>
  <c r="EB6" i="1"/>
  <c r="EA6" i="1"/>
  <c r="DZ6" i="1"/>
  <c r="DY6" i="1"/>
  <c r="DX6" i="1"/>
  <c r="DW6" i="1"/>
  <c r="DV6" i="1"/>
  <c r="DU6" i="1"/>
  <c r="DT6" i="1"/>
  <c r="DS6" i="1"/>
  <c r="DR6" i="1"/>
  <c r="DQ6" i="1"/>
  <c r="DP6" i="1"/>
  <c r="DO6" i="1"/>
  <c r="DN6" i="1"/>
  <c r="DM6" i="1"/>
  <c r="DL6" i="1"/>
  <c r="DK6" i="1"/>
  <c r="DJ6" i="1"/>
  <c r="DI6" i="1"/>
  <c r="DH6" i="1"/>
  <c r="DG6" i="1"/>
  <c r="DF6" i="1"/>
  <c r="DE6" i="1"/>
  <c r="DD6" i="1"/>
  <c r="DC6" i="1"/>
  <c r="DB6" i="1"/>
  <c r="DA6" i="1"/>
  <c r="CZ6" i="1"/>
  <c r="CY6" i="1"/>
  <c r="CX6" i="1"/>
  <c r="CW6" i="1"/>
  <c r="CV6" i="1"/>
  <c r="CU6" i="1"/>
  <c r="CT6" i="1"/>
  <c r="CS6" i="1"/>
  <c r="CR6" i="1"/>
  <c r="CQ6" i="1"/>
  <c r="CP6" i="1"/>
  <c r="CO6" i="1"/>
  <c r="CN6" i="1"/>
  <c r="CM6" i="1"/>
  <c r="CL6" i="1"/>
  <c r="CK6" i="1"/>
  <c r="CJ6" i="1"/>
  <c r="CI6" i="1"/>
  <c r="CH6" i="1"/>
  <c r="CG6" i="1"/>
  <c r="CF6" i="1"/>
  <c r="CE6" i="1"/>
  <c r="CD6" i="1"/>
  <c r="CC6" i="1"/>
  <c r="CB6" i="1"/>
  <c r="CA6" i="1"/>
  <c r="BZ6" i="1"/>
  <c r="BY6" i="1"/>
  <c r="BX6" i="1"/>
  <c r="BW6" i="1"/>
  <c r="BV6" i="1"/>
  <c r="BU6" i="1"/>
  <c r="BT6" i="1"/>
  <c r="BS6" i="1"/>
  <c r="BR6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S5" i="1"/>
  <c r="Q5" i="1"/>
  <c r="P5" i="1" s="1"/>
  <c r="V211" i="12" l="1"/>
  <c r="W219" i="12"/>
  <c r="U214" i="12"/>
  <c r="U249" i="12"/>
  <c r="V198" i="12"/>
  <c r="V214" i="12"/>
  <c r="W206" i="12"/>
  <c r="W214" i="12"/>
  <c r="U202" i="12"/>
  <c r="U218" i="12"/>
  <c r="U253" i="12"/>
  <c r="V194" i="12"/>
  <c r="V210" i="12"/>
  <c r="V218" i="12"/>
  <c r="W202" i="12"/>
  <c r="W210" i="12"/>
  <c r="W218" i="12"/>
  <c r="W215" i="12"/>
  <c r="U197" i="12"/>
  <c r="W207" i="12"/>
  <c r="V197" i="12"/>
  <c r="V205" i="12"/>
  <c r="GD19" i="1"/>
  <c r="U197" i="13"/>
  <c r="U205" i="13"/>
  <c r="U213" i="13"/>
  <c r="V213" i="13"/>
  <c r="V221" i="13"/>
  <c r="V250" i="13"/>
  <c r="V258" i="13"/>
  <c r="W197" i="13"/>
  <c r="W205" i="13"/>
  <c r="W213" i="13"/>
  <c r="W221" i="13"/>
  <c r="W250" i="13"/>
  <c r="W258" i="13"/>
  <c r="W206" i="11"/>
  <c r="W214" i="11"/>
  <c r="U250" i="11"/>
  <c r="V257" i="11"/>
  <c r="U209" i="11"/>
  <c r="V250" i="11"/>
  <c r="GC119" i="1"/>
  <c r="GD119" i="1"/>
  <c r="BM77" i="9"/>
  <c r="BM65" i="9"/>
  <c r="BM64" i="9"/>
  <c r="BM68" i="9"/>
  <c r="BM69" i="9"/>
  <c r="BM79" i="9"/>
  <c r="BM86" i="9"/>
  <c r="BM84" i="9"/>
  <c r="BM83" i="9" s="1"/>
  <c r="BM62" i="9"/>
  <c r="GB125" i="1"/>
  <c r="GC125" i="1"/>
  <c r="V209" i="12"/>
  <c r="GB149" i="1"/>
  <c r="GC149" i="1"/>
  <c r="GB148" i="1"/>
  <c r="GC148" i="1"/>
  <c r="V205" i="11"/>
  <c r="W254" i="11"/>
  <c r="E224" i="11"/>
  <c r="E226" i="11"/>
  <c r="GB98" i="1"/>
  <c r="GC98" i="1"/>
  <c r="GC19" i="1" s="1"/>
  <c r="W216" i="11"/>
  <c r="W220" i="11"/>
  <c r="W222" i="11"/>
  <c r="BM90" i="9"/>
  <c r="U215" i="12"/>
  <c r="U250" i="12"/>
  <c r="V191" i="12"/>
  <c r="V215" i="12"/>
  <c r="U43" i="7"/>
  <c r="O15" i="7"/>
  <c r="U31" i="7"/>
  <c r="U47" i="7"/>
  <c r="T71" i="7"/>
  <c r="T83" i="7"/>
  <c r="V201" i="12"/>
  <c r="U217" i="12"/>
  <c r="U252" i="12"/>
  <c r="V217" i="12"/>
  <c r="U55" i="7"/>
  <c r="U27" i="7"/>
  <c r="U19" i="7"/>
  <c r="U35" i="7"/>
  <c r="U51" i="7"/>
  <c r="U59" i="7"/>
  <c r="T67" i="7"/>
  <c r="T79" i="7"/>
  <c r="W204" i="12"/>
  <c r="W257" i="12"/>
  <c r="U23" i="7"/>
  <c r="U39" i="7"/>
  <c r="U63" i="7"/>
  <c r="T75" i="7"/>
  <c r="T87" i="7"/>
  <c r="W193" i="12"/>
  <c r="W201" i="12"/>
  <c r="W209" i="12"/>
  <c r="U199" i="12"/>
  <c r="W220" i="12"/>
  <c r="U194" i="13"/>
  <c r="U202" i="13"/>
  <c r="U210" i="13"/>
  <c r="U218" i="13"/>
  <c r="U226" i="13"/>
  <c r="U255" i="13"/>
  <c r="S93" i="7"/>
  <c r="U93" i="7"/>
  <c r="V93" i="7"/>
  <c r="U195" i="13"/>
  <c r="U256" i="13"/>
  <c r="S8" i="7"/>
  <c r="S16" i="7"/>
  <c r="S20" i="7"/>
  <c r="S24" i="7"/>
  <c r="S28" i="7"/>
  <c r="S32" i="7"/>
  <c r="S36" i="7"/>
  <c r="S40" i="7"/>
  <c r="S44" i="7"/>
  <c r="S48" i="7"/>
  <c r="S52" i="7"/>
  <c r="L34" i="13"/>
  <c r="U97" i="7"/>
  <c r="U196" i="13"/>
  <c r="U212" i="13"/>
  <c r="U220" i="13"/>
  <c r="U249" i="13"/>
  <c r="U257" i="13"/>
  <c r="U17" i="7"/>
  <c r="U21" i="7"/>
  <c r="U25" i="7"/>
  <c r="U29" i="7"/>
  <c r="U33" i="7"/>
  <c r="V196" i="13"/>
  <c r="V204" i="13"/>
  <c r="V212" i="13"/>
  <c r="V220" i="13"/>
  <c r="V249" i="13"/>
  <c r="V257" i="13"/>
  <c r="S89" i="7"/>
  <c r="S97" i="7"/>
  <c r="W195" i="11"/>
  <c r="W203" i="11"/>
  <c r="W211" i="11"/>
  <c r="E225" i="11"/>
  <c r="W205" i="11"/>
  <c r="W213" i="11"/>
  <c r="U249" i="11"/>
  <c r="U208" i="11"/>
  <c r="V249" i="11"/>
  <c r="J92" i="7"/>
  <c r="K92" i="7" s="1"/>
  <c r="GV14" i="1"/>
  <c r="T211" i="15"/>
  <c r="K49" i="10"/>
  <c r="L49" i="10"/>
  <c r="O51" i="10"/>
  <c r="AW42" i="10"/>
  <c r="AW28" i="10"/>
  <c r="AW26" i="10" s="1"/>
  <c r="AW49" i="10" s="1"/>
  <c r="AW18" i="10"/>
  <c r="AW41" i="10" s="1"/>
  <c r="U46" i="10"/>
  <c r="U45" i="10"/>
  <c r="U47" i="10"/>
  <c r="V50" i="10"/>
  <c r="AS14" i="10"/>
  <c r="AS37" i="10" s="1"/>
  <c r="AS27" i="10"/>
  <c r="AZ38" i="10"/>
  <c r="AZ28" i="10"/>
  <c r="BF39" i="10"/>
  <c r="BF29" i="10"/>
  <c r="Y43" i="10"/>
  <c r="Y41" i="10"/>
  <c r="Y42" i="10"/>
  <c r="AQ18" i="10"/>
  <c r="AQ41" i="10"/>
  <c r="AX28" i="10"/>
  <c r="AX18" i="10"/>
  <c r="AX42" i="10" s="1"/>
  <c r="V47" i="10"/>
  <c r="V45" i="10"/>
  <c r="V46" i="10"/>
  <c r="AL32" i="10"/>
  <c r="W36" i="10"/>
  <c r="BM48" i="10"/>
  <c r="AT14" i="10"/>
  <c r="AT37" i="10"/>
  <c r="AT27" i="10"/>
  <c r="BG38" i="10"/>
  <c r="BG28" i="10"/>
  <c r="Z43" i="10"/>
  <c r="Z41" i="10"/>
  <c r="Z42" i="10"/>
  <c r="V49" i="10"/>
  <c r="T40" i="10"/>
  <c r="AT47" i="10"/>
  <c r="AU47" i="10"/>
  <c r="T50" i="10"/>
  <c r="AO18" i="10"/>
  <c r="AO42" i="10" s="1"/>
  <c r="AO27" i="10"/>
  <c r="AO41" i="10"/>
  <c r="AV18" i="10"/>
  <c r="AV42" i="10"/>
  <c r="AZ43" i="10"/>
  <c r="T45" i="10"/>
  <c r="T46" i="10"/>
  <c r="AW47" i="10"/>
  <c r="AW45" i="10"/>
  <c r="AW44" i="10" s="1"/>
  <c r="AU14" i="10"/>
  <c r="BH29" i="10"/>
  <c r="BH51" i="10" s="1"/>
  <c r="BH39" i="10"/>
  <c r="AA43" i="10"/>
  <c r="AA41" i="10"/>
  <c r="AA42" i="10"/>
  <c r="AZ18" i="10"/>
  <c r="AZ41" i="10" s="1"/>
  <c r="AZ40" i="10" s="1"/>
  <c r="AV14" i="10"/>
  <c r="BI38" i="10"/>
  <c r="BI28" i="10"/>
  <c r="BI29" i="10"/>
  <c r="BI39" i="10"/>
  <c r="AB43" i="10"/>
  <c r="AB41" i="10"/>
  <c r="AB42" i="10"/>
  <c r="X26" i="10"/>
  <c r="X51" i="10" s="1"/>
  <c r="AW37" i="10"/>
  <c r="P51" i="10"/>
  <c r="AI39" i="10"/>
  <c r="AI38" i="10"/>
  <c r="AI37" i="10"/>
  <c r="AI36" i="10" s="1"/>
  <c r="AZ14" i="10"/>
  <c r="AP41" i="10"/>
  <c r="AP40" i="10" s="1"/>
  <c r="O50" i="10"/>
  <c r="O34" i="10"/>
  <c r="O35" i="10"/>
  <c r="O33" i="10"/>
  <c r="BK33" i="10"/>
  <c r="BK32" i="10" s="1"/>
  <c r="BK27" i="10"/>
  <c r="AS29" i="10"/>
  <c r="M38" i="10"/>
  <c r="M37" i="10"/>
  <c r="M39" i="10"/>
  <c r="AK38" i="10"/>
  <c r="AK37" i="10"/>
  <c r="AY40" i="10"/>
  <c r="W51" i="10"/>
  <c r="W48" i="10"/>
  <c r="H37" i="10"/>
  <c r="H38" i="10"/>
  <c r="AW46" i="10"/>
  <c r="AO28" i="10"/>
  <c r="AT29" i="10"/>
  <c r="AT35" i="10"/>
  <c r="N38" i="10"/>
  <c r="N37" i="10"/>
  <c r="N36" i="10" s="1"/>
  <c r="N39" i="10"/>
  <c r="AL38" i="10"/>
  <c r="AL37" i="10"/>
  <c r="AL36" i="10" s="1"/>
  <c r="BF36" i="10"/>
  <c r="AS40" i="10"/>
  <c r="AV68" i="10"/>
  <c r="AV55" i="10"/>
  <c r="AV64" i="10" s="1"/>
  <c r="AP70" i="10"/>
  <c r="AP67" i="10"/>
  <c r="AQ29" i="10"/>
  <c r="AI51" i="10"/>
  <c r="AT65" i="10"/>
  <c r="AT55" i="10"/>
  <c r="AT64" i="10" s="1"/>
  <c r="AW68" i="10"/>
  <c r="AW55" i="10"/>
  <c r="AW64" i="10" s="1"/>
  <c r="AQ70" i="10"/>
  <c r="AQ67" i="10"/>
  <c r="BJ45" i="10"/>
  <c r="BJ44" i="10" s="1"/>
  <c r="BJ27" i="10"/>
  <c r="AV35" i="10"/>
  <c r="AV32" i="10" s="1"/>
  <c r="AO36" i="10"/>
  <c r="AO43" i="10"/>
  <c r="H48" i="10"/>
  <c r="K51" i="10"/>
  <c r="AJ51" i="10"/>
  <c r="AJ48" i="10" s="1"/>
  <c r="BB40" i="10"/>
  <c r="T49" i="10"/>
  <c r="AT46" i="10"/>
  <c r="AT45" i="10"/>
  <c r="AO47" i="10"/>
  <c r="AO45" i="10"/>
  <c r="AO44" i="10" s="1"/>
  <c r="AM34" i="10"/>
  <c r="AM35" i="10"/>
  <c r="AM33" i="10"/>
  <c r="AM32" i="10" s="1"/>
  <c r="AI50" i="10"/>
  <c r="AI48" i="10" s="1"/>
  <c r="L51" i="10"/>
  <c r="BC40" i="10"/>
  <c r="AM50" i="10"/>
  <c r="AS45" i="10"/>
  <c r="AS47" i="10"/>
  <c r="AS46" i="10"/>
  <c r="BI33" i="10"/>
  <c r="BI32" i="10" s="1"/>
  <c r="BI27" i="10"/>
  <c r="AJ50" i="10"/>
  <c r="H40" i="10"/>
  <c r="U58" i="7"/>
  <c r="U62" i="7"/>
  <c r="T66" i="7"/>
  <c r="T70" i="7"/>
  <c r="T74" i="7"/>
  <c r="T78" i="7"/>
  <c r="T82" i="7"/>
  <c r="T86" i="7"/>
  <c r="V206" i="11"/>
  <c r="V214" i="11"/>
  <c r="U257" i="11"/>
  <c r="W194" i="13"/>
  <c r="W202" i="13"/>
  <c r="W210" i="13"/>
  <c r="W218" i="13"/>
  <c r="W226" i="13"/>
  <c r="W255" i="13"/>
  <c r="U194" i="12"/>
  <c r="AQ37" i="10"/>
  <c r="BM32" i="10"/>
  <c r="BH35" i="10"/>
  <c r="P37" i="10"/>
  <c r="BJ38" i="10"/>
  <c r="AM39" i="10"/>
  <c r="AM40" i="10"/>
  <c r="AZ42" i="10"/>
  <c r="X45" i="10"/>
  <c r="BL44" i="10"/>
  <c r="AP64" i="10"/>
  <c r="AP65" i="10"/>
  <c r="AT42" i="10"/>
  <c r="AX43" i="10"/>
  <c r="R46" i="10"/>
  <c r="R47" i="10"/>
  <c r="R45" i="10"/>
  <c r="R44" i="10" s="1"/>
  <c r="AQ22" i="10"/>
  <c r="AQ45" i="10" s="1"/>
  <c r="N50" i="10"/>
  <c r="AL50" i="10"/>
  <c r="I51" i="10"/>
  <c r="AH32" i="10"/>
  <c r="BI35" i="10"/>
  <c r="Q37" i="10"/>
  <c r="BM44" i="10"/>
  <c r="S49" i="10"/>
  <c r="S48" i="10" s="1"/>
  <c r="BL49" i="10"/>
  <c r="AQ55" i="10"/>
  <c r="AQ64" i="10" s="1"/>
  <c r="BK68" i="10"/>
  <c r="AQ65" i="10"/>
  <c r="R38" i="10"/>
  <c r="R39" i="10"/>
  <c r="R37" i="10"/>
  <c r="AZ47" i="10"/>
  <c r="O39" i="10"/>
  <c r="AP44" i="10"/>
  <c r="N1" i="15"/>
  <c r="O1" i="15" s="1"/>
  <c r="P1" i="15" s="1"/>
  <c r="C142" i="1"/>
  <c r="GD142" i="1" s="1"/>
  <c r="J9" i="7"/>
  <c r="K9" i="7" s="1"/>
  <c r="P9" i="15" s="1"/>
  <c r="T16" i="7"/>
  <c r="T20" i="7"/>
  <c r="T24" i="7"/>
  <c r="T28" i="7"/>
  <c r="T32" i="7"/>
  <c r="U219" i="12"/>
  <c r="AT34" i="10"/>
  <c r="AT28" i="10"/>
  <c r="AY35" i="10"/>
  <c r="AY29" i="10"/>
  <c r="F43" i="10"/>
  <c r="F41" i="10"/>
  <c r="F42" i="10"/>
  <c r="AG43" i="10"/>
  <c r="AG41" i="10"/>
  <c r="E49" i="10"/>
  <c r="E48" i="10" s="1"/>
  <c r="P39" i="10"/>
  <c r="AR45" i="10"/>
  <c r="AR44" i="10" s="1"/>
  <c r="Y35" i="10"/>
  <c r="Y33" i="10"/>
  <c r="Y32" i="10" s="1"/>
  <c r="AO10" i="10"/>
  <c r="AX41" i="10"/>
  <c r="AC26" i="10"/>
  <c r="AC49" i="10" s="1"/>
  <c r="G49" i="10"/>
  <c r="G48" i="10" s="1"/>
  <c r="AV29" i="10"/>
  <c r="AV26" i="10" s="1"/>
  <c r="M32" i="10"/>
  <c r="BG34" i="10"/>
  <c r="BK39" i="10"/>
  <c r="BJ65" i="10"/>
  <c r="AQ28" i="10"/>
  <c r="V67" i="7"/>
  <c r="U48" i="7"/>
  <c r="AZ35" i="10"/>
  <c r="AZ29" i="10"/>
  <c r="Z35" i="10"/>
  <c r="Z33" i="10"/>
  <c r="Z32" i="10" s="1"/>
  <c r="AP10" i="10"/>
  <c r="AW10" i="10"/>
  <c r="BC35" i="10"/>
  <c r="BC32" i="10" s="1"/>
  <c r="BC29" i="10"/>
  <c r="V39" i="10"/>
  <c r="V37" i="10"/>
  <c r="AQ39" i="10"/>
  <c r="AW29" i="10"/>
  <c r="N32" i="10"/>
  <c r="T39" i="10"/>
  <c r="T36" i="10" s="1"/>
  <c r="X46" i="10"/>
  <c r="AA35" i="10"/>
  <c r="AA33" i="10"/>
  <c r="AA32" i="10" s="1"/>
  <c r="AQ10" i="10"/>
  <c r="AQ35" i="10" s="1"/>
  <c r="AQ27" i="10"/>
  <c r="BD35" i="10"/>
  <c r="BD32" i="10" s="1"/>
  <c r="BD29" i="10"/>
  <c r="AW14" i="10"/>
  <c r="I49" i="10"/>
  <c r="AG49" i="10"/>
  <c r="AG48" i="10" s="1"/>
  <c r="V51" i="10"/>
  <c r="Y34" i="10"/>
  <c r="BJ34" i="10"/>
  <c r="AL35" i="10"/>
  <c r="AM37" i="10"/>
  <c r="AM36" i="10" s="1"/>
  <c r="BI41" i="10"/>
  <c r="BI40" i="10" s="1"/>
  <c r="AT40" i="10"/>
  <c r="AD43" i="10"/>
  <c r="AD41" i="10"/>
  <c r="AD42" i="10"/>
  <c r="V79" i="7"/>
  <c r="AY37" i="10"/>
  <c r="AY36" i="10" s="1"/>
  <c r="Y47" i="10"/>
  <c r="Y45" i="10"/>
  <c r="Y44" i="10" s="1"/>
  <c r="AY47" i="10"/>
  <c r="GB119" i="1"/>
  <c r="FU119" i="1"/>
  <c r="FW119" i="1"/>
  <c r="FV119" i="1"/>
  <c r="GA119" i="1"/>
  <c r="FX119" i="1"/>
  <c r="FT119" i="1"/>
  <c r="FY119" i="1"/>
  <c r="FZ119" i="1"/>
  <c r="U16" i="7"/>
  <c r="U44" i="7"/>
  <c r="AR10" i="10"/>
  <c r="J26" i="10"/>
  <c r="J50" i="10" s="1"/>
  <c r="AC35" i="10"/>
  <c r="AC33" i="10"/>
  <c r="X39" i="10"/>
  <c r="X36" i="10" s="1"/>
  <c r="AQ66" i="10"/>
  <c r="U37" i="7"/>
  <c r="U41" i="7"/>
  <c r="U45" i="7"/>
  <c r="U49" i="7"/>
  <c r="U53" i="7"/>
  <c r="S99" i="7"/>
  <c r="E257" i="12"/>
  <c r="AD35" i="10"/>
  <c r="AD33" i="10"/>
  <c r="AD34" i="10"/>
  <c r="AT10" i="10"/>
  <c r="AT33" i="10" s="1"/>
  <c r="BG35" i="10"/>
  <c r="BG29" i="10"/>
  <c r="Z39" i="10"/>
  <c r="Z37" i="10"/>
  <c r="AQ38" i="10"/>
  <c r="Y51" i="10"/>
  <c r="Y48" i="10" s="1"/>
  <c r="BJ29" i="10"/>
  <c r="R32" i="10"/>
  <c r="AB34" i="10"/>
  <c r="N43" i="10"/>
  <c r="O44" i="10"/>
  <c r="J49" i="10"/>
  <c r="AX55" i="10"/>
  <c r="AX64" i="10" s="1"/>
  <c r="BI65" i="10"/>
  <c r="AP34" i="10"/>
  <c r="AP28" i="10"/>
  <c r="AC43" i="10"/>
  <c r="AC41" i="10"/>
  <c r="AC40" i="10" s="1"/>
  <c r="U20" i="7"/>
  <c r="U40" i="7"/>
  <c r="BE35" i="10"/>
  <c r="BE32" i="10" s="1"/>
  <c r="BE29" i="10"/>
  <c r="F1" i="11"/>
  <c r="G1" i="11" s="1"/>
  <c r="H1" i="11" s="1"/>
  <c r="I1" i="11" s="1"/>
  <c r="J1" i="11" s="1"/>
  <c r="K1" i="11" s="1"/>
  <c r="C98" i="9"/>
  <c r="U57" i="7"/>
  <c r="U61" i="7"/>
  <c r="T65" i="7"/>
  <c r="T69" i="7"/>
  <c r="T73" i="7"/>
  <c r="T77" i="7"/>
  <c r="T81" i="7"/>
  <c r="T85" i="7"/>
  <c r="J96" i="7"/>
  <c r="K96" i="7" s="1"/>
  <c r="P96" i="15" s="1"/>
  <c r="V200" i="11"/>
  <c r="V208" i="11"/>
  <c r="W249" i="11"/>
  <c r="W196" i="13"/>
  <c r="W204" i="13"/>
  <c r="W212" i="13"/>
  <c r="W220" i="13"/>
  <c r="W249" i="13"/>
  <c r="W257" i="13"/>
  <c r="W217" i="12"/>
  <c r="U222" i="12"/>
  <c r="U257" i="12"/>
  <c r="D35" i="10"/>
  <c r="D33" i="10"/>
  <c r="D32" i="10" s="1"/>
  <c r="AE35" i="10"/>
  <c r="AE33" i="10"/>
  <c r="AU10" i="10"/>
  <c r="AU34" i="10" s="1"/>
  <c r="AU33" i="10"/>
  <c r="AU27" i="10"/>
  <c r="BH34" i="10"/>
  <c r="BH28" i="10"/>
  <c r="BH50" i="10" s="1"/>
  <c r="AA39" i="10"/>
  <c r="AA37" i="10"/>
  <c r="AA36" i="10" s="1"/>
  <c r="AR38" i="10"/>
  <c r="AR36" i="10" s="1"/>
  <c r="AQ43" i="10"/>
  <c r="AU45" i="10"/>
  <c r="AU44" i="10" s="1"/>
  <c r="M26" i="10"/>
  <c r="M50" i="10" s="1"/>
  <c r="AK26" i="10"/>
  <c r="AK49" i="10" s="1"/>
  <c r="BL50" i="10"/>
  <c r="Z51" i="10"/>
  <c r="Z48" i="10" s="1"/>
  <c r="S32" i="10"/>
  <c r="AC34" i="10"/>
  <c r="J36" i="10"/>
  <c r="BH43" i="10"/>
  <c r="P45" i="10"/>
  <c r="P44" i="10" s="1"/>
  <c r="BJ69" i="10"/>
  <c r="BK65" i="10"/>
  <c r="AX35" i="10"/>
  <c r="AX29" i="10"/>
  <c r="AZ37" i="10"/>
  <c r="D49" i="10"/>
  <c r="O9" i="7"/>
  <c r="U36" i="7"/>
  <c r="AO38" i="10"/>
  <c r="AP66" i="10"/>
  <c r="K4" i="15"/>
  <c r="N4" i="15" s="1"/>
  <c r="J4" i="7"/>
  <c r="K4" i="7" s="1"/>
  <c r="P4" i="15" s="1"/>
  <c r="U99" i="7"/>
  <c r="W208" i="11"/>
  <c r="U252" i="11"/>
  <c r="U199" i="13"/>
  <c r="U207" i="13"/>
  <c r="U215" i="13"/>
  <c r="U223" i="13"/>
  <c r="U252" i="13"/>
  <c r="V204" i="12"/>
  <c r="U220" i="12"/>
  <c r="V222" i="12"/>
  <c r="U255" i="12"/>
  <c r="V257" i="12"/>
  <c r="E35" i="10"/>
  <c r="E33" i="10"/>
  <c r="E32" i="10" s="1"/>
  <c r="I47" i="10"/>
  <c r="I45" i="10"/>
  <c r="I44" i="10" s="1"/>
  <c r="AV22" i="10"/>
  <c r="N26" i="10"/>
  <c r="N51" i="10" s="1"/>
  <c r="AL26" i="10"/>
  <c r="AL49" i="10" s="1"/>
  <c r="BM50" i="10"/>
  <c r="AA51" i="10"/>
  <c r="AA48" i="10" s="1"/>
  <c r="AE34" i="10"/>
  <c r="V38" i="10"/>
  <c r="AH41" i="10"/>
  <c r="AH40" i="10" s="1"/>
  <c r="AU42" i="10"/>
  <c r="Q45" i="10"/>
  <c r="Q44" i="10" s="1"/>
  <c r="V83" i="7"/>
  <c r="AR34" i="10"/>
  <c r="AR28" i="10"/>
  <c r="U50" i="10"/>
  <c r="U48" i="10" s="1"/>
  <c r="N40" i="10"/>
  <c r="U24" i="7"/>
  <c r="AY14" i="10"/>
  <c r="AY38" i="10" s="1"/>
  <c r="P32" i="10"/>
  <c r="AG47" i="10"/>
  <c r="AG45" i="10"/>
  <c r="S4" i="15"/>
  <c r="V4" i="15" s="1"/>
  <c r="O4" i="7"/>
  <c r="V65" i="7"/>
  <c r="V69" i="7"/>
  <c r="V73" i="7"/>
  <c r="V77" i="7"/>
  <c r="V81" i="7"/>
  <c r="V85" i="7"/>
  <c r="T89" i="7"/>
  <c r="V99" i="7"/>
  <c r="U195" i="11"/>
  <c r="U211" i="11"/>
  <c r="V191" i="13"/>
  <c r="V199" i="13"/>
  <c r="V207" i="13"/>
  <c r="V215" i="13"/>
  <c r="V223" i="13"/>
  <c r="V252" i="13"/>
  <c r="W196" i="12"/>
  <c r="V212" i="12"/>
  <c r="V220" i="12"/>
  <c r="O26" i="10"/>
  <c r="AM26" i="10"/>
  <c r="AM49" i="10" s="1"/>
  <c r="D51" i="10"/>
  <c r="U32" i="10"/>
  <c r="S44" i="10"/>
  <c r="BI66" i="10"/>
  <c r="AX14" i="10"/>
  <c r="AX39" i="10" s="1"/>
  <c r="V87" i="7"/>
  <c r="D43" i="10"/>
  <c r="D41" i="10"/>
  <c r="D40" i="10" s="1"/>
  <c r="U28" i="7"/>
  <c r="U40" i="10"/>
  <c r="S4" i="7"/>
  <c r="S12" i="7"/>
  <c r="S18" i="7"/>
  <c r="S26" i="7"/>
  <c r="S30" i="7"/>
  <c r="S38" i="7"/>
  <c r="S42" i="7"/>
  <c r="S46" i="7"/>
  <c r="S50" i="7"/>
  <c r="S54" i="7"/>
  <c r="J66" i="7"/>
  <c r="K66" i="7" s="1"/>
  <c r="P66" i="15" s="1"/>
  <c r="J70" i="7"/>
  <c r="K70" i="7" s="1"/>
  <c r="J78" i="7"/>
  <c r="K78" i="7" s="1"/>
  <c r="U89" i="7"/>
  <c r="V203" i="11"/>
  <c r="W252" i="11"/>
  <c r="W191" i="13"/>
  <c r="W199" i="13"/>
  <c r="W207" i="13"/>
  <c r="W215" i="13"/>
  <c r="W223" i="13"/>
  <c r="W252" i="13"/>
  <c r="U191" i="12"/>
  <c r="W212" i="12"/>
  <c r="G35" i="10"/>
  <c r="G33" i="10"/>
  <c r="G32" i="10" s="1"/>
  <c r="AX33" i="10"/>
  <c r="AX32" i="10" s="1"/>
  <c r="BK34" i="10"/>
  <c r="AY39" i="10"/>
  <c r="AP42" i="10"/>
  <c r="AX45" i="10"/>
  <c r="P26" i="10"/>
  <c r="P50" i="10" s="1"/>
  <c r="AH50" i="10"/>
  <c r="AH48" i="10" s="1"/>
  <c r="E51" i="10"/>
  <c r="BH49" i="10"/>
  <c r="BH48" i="10" s="1"/>
  <c r="AP68" i="10"/>
  <c r="L258" i="13"/>
  <c r="AU35" i="10"/>
  <c r="AU29" i="10"/>
  <c r="V71" i="7"/>
  <c r="AE43" i="10"/>
  <c r="AE41" i="10"/>
  <c r="AE40" i="10" s="1"/>
  <c r="U52" i="7"/>
  <c r="G43" i="10"/>
  <c r="G41" i="10"/>
  <c r="G40" i="10" s="1"/>
  <c r="Q39" i="10"/>
  <c r="U95" i="7"/>
  <c r="AS10" i="10"/>
  <c r="AS33" i="10" s="1"/>
  <c r="F47" i="10"/>
  <c r="F45" i="10"/>
  <c r="F46" i="10"/>
  <c r="Q32" i="10"/>
  <c r="T18" i="7"/>
  <c r="T22" i="7"/>
  <c r="T26" i="7"/>
  <c r="T30" i="7"/>
  <c r="T34" i="7"/>
  <c r="T38" i="7"/>
  <c r="T42" i="7"/>
  <c r="T46" i="7"/>
  <c r="T50" i="7"/>
  <c r="T54" i="7"/>
  <c r="O66" i="7"/>
  <c r="V89" i="7"/>
  <c r="V224" i="11"/>
  <c r="V226" i="11"/>
  <c r="V207" i="12"/>
  <c r="AY33" i="10"/>
  <c r="AY32" i="10" s="1"/>
  <c r="AB35" i="10"/>
  <c r="BG43" i="10"/>
  <c r="BG41" i="10"/>
  <c r="BG40" i="10" s="1"/>
  <c r="AQ42" i="10"/>
  <c r="AU43" i="10"/>
  <c r="AY45" i="10"/>
  <c r="AY44" i="10" s="1"/>
  <c r="Q26" i="10"/>
  <c r="Q49" i="10" s="1"/>
  <c r="AP27" i="10"/>
  <c r="AE51" i="10"/>
  <c r="AE48" i="10" s="1"/>
  <c r="N35" i="10"/>
  <c r="AK39" i="10"/>
  <c r="AK41" i="10"/>
  <c r="AK40" i="10" s="1"/>
  <c r="AG46" i="10"/>
  <c r="M47" i="10"/>
  <c r="O49" i="10"/>
  <c r="BK64" i="10"/>
  <c r="AQ68" i="10"/>
  <c r="V97" i="7"/>
  <c r="AX47" i="10"/>
  <c r="V75" i="7"/>
  <c r="AZ39" i="10"/>
  <c r="U32" i="7"/>
  <c r="M44" i="10"/>
  <c r="V95" i="7"/>
  <c r="AP38" i="10"/>
  <c r="AP36" i="10" s="1"/>
  <c r="U18" i="7"/>
  <c r="U22" i="7"/>
  <c r="U26" i="7"/>
  <c r="U30" i="7"/>
  <c r="U34" i="7"/>
  <c r="U38" i="7"/>
  <c r="U42" i="7"/>
  <c r="U46" i="7"/>
  <c r="U50" i="7"/>
  <c r="U54" i="7"/>
  <c r="T58" i="7"/>
  <c r="T62" i="7"/>
  <c r="S66" i="7"/>
  <c r="S82" i="7"/>
  <c r="U206" i="11"/>
  <c r="T210" i="13"/>
  <c r="X210" i="13" s="1"/>
  <c r="S85" i="7"/>
  <c r="V202" i="13"/>
  <c r="V210" i="13"/>
  <c r="V218" i="13"/>
  <c r="V255" i="13"/>
  <c r="W199" i="12"/>
  <c r="N257" i="12"/>
  <c r="I35" i="10"/>
  <c r="I33" i="10"/>
  <c r="I32" i="10" s="1"/>
  <c r="AZ33" i="10"/>
  <c r="AZ32" i="10" s="1"/>
  <c r="V43" i="10"/>
  <c r="V41" i="10"/>
  <c r="V40" i="10" s="1"/>
  <c r="AR42" i="10"/>
  <c r="AR40" i="10" s="1"/>
  <c r="AZ45" i="10"/>
  <c r="AZ44" i="10" s="1"/>
  <c r="AZ22" i="10"/>
  <c r="AZ46" i="10" s="1"/>
  <c r="AR27" i="10"/>
  <c r="G51" i="10"/>
  <c r="BL32" i="10"/>
  <c r="O37" i="10"/>
  <c r="Z38" i="10"/>
  <c r="AL41" i="10"/>
  <c r="AL40" i="10" s="1"/>
  <c r="N47" i="10"/>
  <c r="N44" i="10" s="1"/>
  <c r="P49" i="10"/>
  <c r="AO55" i="10"/>
  <c r="AO64" i="10" s="1"/>
  <c r="AO65" i="10"/>
  <c r="BJ70" i="10"/>
  <c r="V206" i="12"/>
  <c r="W211" i="12"/>
  <c r="V219" i="12"/>
  <c r="BG27" i="10"/>
  <c r="AG33" i="10"/>
  <c r="AG32" i="10" s="1"/>
  <c r="I37" i="10"/>
  <c r="I36" i="10" s="1"/>
  <c r="F34" i="10"/>
  <c r="R49" i="10"/>
  <c r="R48" i="10" s="1"/>
  <c r="J94" i="7"/>
  <c r="K94" i="7" s="1"/>
  <c r="P94" i="15" s="1"/>
  <c r="U211" i="13"/>
  <c r="U219" i="13"/>
  <c r="AY22" i="10"/>
  <c r="AY46" i="10" s="1"/>
  <c r="AX27" i="10"/>
  <c r="BK28" i="10"/>
  <c r="Y37" i="10"/>
  <c r="Y36" i="10" s="1"/>
  <c r="V203" i="13"/>
  <c r="V211" i="13"/>
  <c r="V219" i="13"/>
  <c r="V248" i="13"/>
  <c r="V200" i="12"/>
  <c r="V213" i="12"/>
  <c r="U248" i="12"/>
  <c r="AY27" i="10"/>
  <c r="Z45" i="10"/>
  <c r="Z44" i="10" s="1"/>
  <c r="S56" i="7"/>
  <c r="J68" i="7"/>
  <c r="K68" i="7" s="1"/>
  <c r="P68" i="15" s="1"/>
  <c r="J72" i="7"/>
  <c r="K72" i="7" s="1"/>
  <c r="P72" i="15" s="1"/>
  <c r="J76" i="7"/>
  <c r="K76" i="7" s="1"/>
  <c r="P76" i="15" s="1"/>
  <c r="J84" i="7"/>
  <c r="K84" i="7" s="1"/>
  <c r="S91" i="7"/>
  <c r="V207" i="11"/>
  <c r="W248" i="11"/>
  <c r="W195" i="13"/>
  <c r="W203" i="13"/>
  <c r="W211" i="13"/>
  <c r="W219" i="13"/>
  <c r="W248" i="13"/>
  <c r="W256" i="13"/>
  <c r="V208" i="12"/>
  <c r="W213" i="12"/>
  <c r="V248" i="12"/>
  <c r="AZ27" i="10"/>
  <c r="AA45" i="10"/>
  <c r="AA44" i="10" s="1"/>
  <c r="T36" i="7"/>
  <c r="T40" i="7"/>
  <c r="T44" i="7"/>
  <c r="T48" i="7"/>
  <c r="T52" i="7"/>
  <c r="T56" i="7"/>
  <c r="S60" i="7"/>
  <c r="O72" i="7"/>
  <c r="O80" i="7"/>
  <c r="W207" i="11"/>
  <c r="U215" i="11"/>
  <c r="U217" i="11"/>
  <c r="V225" i="11"/>
  <c r="U251" i="11"/>
  <c r="U198" i="13"/>
  <c r="U206" i="13"/>
  <c r="U214" i="13"/>
  <c r="U222" i="13"/>
  <c r="U251" i="13"/>
  <c r="T209" i="15"/>
  <c r="V195" i="12"/>
  <c r="W208" i="12"/>
  <c r="U216" i="12"/>
  <c r="W248" i="12"/>
  <c r="W258" i="12"/>
  <c r="AB29" i="10"/>
  <c r="BB29" i="10"/>
  <c r="D37" i="10"/>
  <c r="D36" i="10" s="1"/>
  <c r="AB37" i="10"/>
  <c r="AB36" i="10" s="1"/>
  <c r="D45" i="10"/>
  <c r="D44" i="10" s="1"/>
  <c r="AB45" i="10"/>
  <c r="AB44" i="10" s="1"/>
  <c r="U56" i="7"/>
  <c r="T60" i="7"/>
  <c r="S64" i="7"/>
  <c r="S72" i="7"/>
  <c r="S80" i="7"/>
  <c r="S84" i="7"/>
  <c r="U91" i="7"/>
  <c r="U210" i="11"/>
  <c r="V223" i="11"/>
  <c r="V251" i="11"/>
  <c r="V198" i="13"/>
  <c r="V206" i="13"/>
  <c r="V214" i="13"/>
  <c r="V222" i="13"/>
  <c r="V251" i="13"/>
  <c r="V216" i="12"/>
  <c r="V221" i="12"/>
  <c r="V256" i="12"/>
  <c r="E37" i="10"/>
  <c r="E36" i="10" s="1"/>
  <c r="AC37" i="10"/>
  <c r="AC36" i="10" s="1"/>
  <c r="E41" i="10"/>
  <c r="E40" i="10" s="1"/>
  <c r="E45" i="10"/>
  <c r="E44" i="10" s="1"/>
  <c r="AC45" i="10"/>
  <c r="AC44" i="10" s="1"/>
  <c r="U60" i="7"/>
  <c r="T64" i="7"/>
  <c r="T68" i="7"/>
  <c r="T72" i="7"/>
  <c r="T76" i="7"/>
  <c r="T80" i="7"/>
  <c r="T84" i="7"/>
  <c r="V91" i="7"/>
  <c r="V194" i="11"/>
  <c r="V210" i="11"/>
  <c r="W217" i="11"/>
  <c r="W251" i="11"/>
  <c r="W198" i="13"/>
  <c r="W206" i="13"/>
  <c r="W214" i="13"/>
  <c r="W222" i="13"/>
  <c r="W251" i="13"/>
  <c r="V203" i="12"/>
  <c r="W216" i="12"/>
  <c r="W221" i="12"/>
  <c r="F33" i="10"/>
  <c r="F37" i="10"/>
  <c r="F36" i="10" s="1"/>
  <c r="AD37" i="10"/>
  <c r="AD36" i="10" s="1"/>
  <c r="AD45" i="10"/>
  <c r="AD44" i="10" s="1"/>
  <c r="W202" i="11"/>
  <c r="W210" i="11"/>
  <c r="U209" i="13"/>
  <c r="U217" i="13"/>
  <c r="U225" i="13"/>
  <c r="W203" i="12"/>
  <c r="G37" i="10"/>
  <c r="G36" i="10" s="1"/>
  <c r="AE37" i="10"/>
  <c r="AE36" i="10" s="1"/>
  <c r="G45" i="10"/>
  <c r="G44" i="10" s="1"/>
  <c r="AE45" i="10"/>
  <c r="AE44" i="10" s="1"/>
  <c r="FZ98" i="1"/>
  <c r="GA98" i="1"/>
  <c r="FZ125" i="1"/>
  <c r="GA125" i="1"/>
  <c r="FZ148" i="1"/>
  <c r="GA148" i="1"/>
  <c r="BM152" i="9" s="1"/>
  <c r="FZ149" i="1"/>
  <c r="GA149" i="1"/>
  <c r="BM153" i="9" s="1"/>
  <c r="BL77" i="9"/>
  <c r="BL65" i="9"/>
  <c r="BL64" i="9"/>
  <c r="BK77" i="9"/>
  <c r="BK65" i="9"/>
  <c r="BK64" i="9"/>
  <c r="BK79" i="9"/>
  <c r="BL79" i="9"/>
  <c r="BL69" i="9"/>
  <c r="BK62" i="9"/>
  <c r="BL68" i="9"/>
  <c r="BK69" i="9"/>
  <c r="BK68" i="9"/>
  <c r="BL62" i="9"/>
  <c r="BK90" i="9"/>
  <c r="BL90" i="9"/>
  <c r="BK86" i="9"/>
  <c r="BL86" i="9"/>
  <c r="BK84" i="9"/>
  <c r="BL84" i="9"/>
  <c r="T91" i="7"/>
  <c r="T95" i="7"/>
  <c r="O95" i="7"/>
  <c r="L6" i="13"/>
  <c r="FX98" i="1"/>
  <c r="FY98" i="1"/>
  <c r="FX125" i="1"/>
  <c r="FY125" i="1"/>
  <c r="FX148" i="1"/>
  <c r="FY148" i="1"/>
  <c r="FX149" i="1"/>
  <c r="FY149" i="1"/>
  <c r="S6" i="7"/>
  <c r="S14" i="7"/>
  <c r="S17" i="7"/>
  <c r="S21" i="7"/>
  <c r="S23" i="7"/>
  <c r="S29" i="7"/>
  <c r="S10" i="7"/>
  <c r="S33" i="7"/>
  <c r="O77" i="7"/>
  <c r="S27" i="7"/>
  <c r="S19" i="7"/>
  <c r="S25" i="7"/>
  <c r="T93" i="7"/>
  <c r="T97" i="7"/>
  <c r="S7" i="7"/>
  <c r="S11" i="7"/>
  <c r="S15" i="7"/>
  <c r="V17" i="7"/>
  <c r="V19" i="7"/>
  <c r="V21" i="7"/>
  <c r="V23" i="7"/>
  <c r="V25" i="7"/>
  <c r="V27" i="7"/>
  <c r="V29" i="7"/>
  <c r="V31" i="7"/>
  <c r="V33" i="7"/>
  <c r="V35" i="7"/>
  <c r="V37" i="7"/>
  <c r="V39" i="7"/>
  <c r="V41" i="7"/>
  <c r="V43" i="7"/>
  <c r="V45" i="7"/>
  <c r="V47" i="7"/>
  <c r="V49" i="7"/>
  <c r="V51" i="7"/>
  <c r="V53" i="7"/>
  <c r="V55" i="7"/>
  <c r="T99" i="7"/>
  <c r="V57" i="7"/>
  <c r="V59" i="7"/>
  <c r="V61" i="7"/>
  <c r="V63" i="7"/>
  <c r="U65" i="7"/>
  <c r="U67" i="7"/>
  <c r="U69" i="7"/>
  <c r="U71" i="7"/>
  <c r="U73" i="7"/>
  <c r="U75" i="7"/>
  <c r="U77" i="7"/>
  <c r="U79" i="7"/>
  <c r="U81" i="7"/>
  <c r="U83" i="7"/>
  <c r="U85" i="7"/>
  <c r="U87" i="7"/>
  <c r="FV125" i="1"/>
  <c r="FW125" i="1"/>
  <c r="FV148" i="1"/>
  <c r="FW148" i="1"/>
  <c r="FV149" i="1"/>
  <c r="FW149" i="1"/>
  <c r="FV98" i="1"/>
  <c r="FW98" i="1"/>
  <c r="FT125" i="1"/>
  <c r="FU125" i="1"/>
  <c r="FT148" i="1"/>
  <c r="FU148" i="1"/>
  <c r="FT149" i="1"/>
  <c r="FU149" i="1"/>
  <c r="FT98" i="1"/>
  <c r="FU98" i="1"/>
  <c r="T35" i="7"/>
  <c r="T37" i="7"/>
  <c r="T39" i="7"/>
  <c r="T41" i="7"/>
  <c r="T43" i="7"/>
  <c r="T45" i="7"/>
  <c r="T47" i="7"/>
  <c r="T49" i="7"/>
  <c r="T51" i="7"/>
  <c r="T53" i="7"/>
  <c r="T55" i="7"/>
  <c r="T57" i="7"/>
  <c r="T59" i="7"/>
  <c r="T61" i="7"/>
  <c r="T63" i="7"/>
  <c r="S65" i="7"/>
  <c r="S67" i="7"/>
  <c r="S69" i="7"/>
  <c r="S71" i="7"/>
  <c r="S75" i="7"/>
  <c r="S83" i="7"/>
  <c r="BD81" i="9"/>
  <c r="BD70" i="9"/>
  <c r="BD17" i="9"/>
  <c r="BC5" i="9"/>
  <c r="BF70" i="9"/>
  <c r="BF81" i="9"/>
  <c r="BF17" i="9"/>
  <c r="BE70" i="9"/>
  <c r="BE81" i="9"/>
  <c r="BE17" i="9"/>
  <c r="V94" i="7"/>
  <c r="V96" i="7"/>
  <c r="V98" i="7"/>
  <c r="O37" i="7"/>
  <c r="O39" i="7"/>
  <c r="O41" i="7"/>
  <c r="O45" i="7"/>
  <c r="O49" i="7"/>
  <c r="O57" i="7"/>
  <c r="O61" i="7"/>
  <c r="O63" i="7"/>
  <c r="J73" i="7"/>
  <c r="K73" i="7" s="1"/>
  <c r="P73" i="15" s="1"/>
  <c r="V88" i="7"/>
  <c r="V90" i="7"/>
  <c r="V92" i="7"/>
  <c r="U203" i="15"/>
  <c r="T214" i="15"/>
  <c r="T98" i="7"/>
  <c r="S5" i="7"/>
  <c r="S9" i="7"/>
  <c r="S13" i="7"/>
  <c r="V16" i="7"/>
  <c r="V18" i="7"/>
  <c r="V20" i="7"/>
  <c r="V22" i="7"/>
  <c r="V24" i="7"/>
  <c r="V26" i="7"/>
  <c r="V28" i="7"/>
  <c r="V30" i="7"/>
  <c r="V32" i="7"/>
  <c r="V34" i="7"/>
  <c r="V36" i="7"/>
  <c r="V38" i="7"/>
  <c r="V40" i="7"/>
  <c r="V42" i="7"/>
  <c r="V44" i="7"/>
  <c r="V46" i="7"/>
  <c r="V48" i="7"/>
  <c r="V50" i="7"/>
  <c r="V52" i="7"/>
  <c r="V54" i="7"/>
  <c r="V56" i="7"/>
  <c r="T96" i="7"/>
  <c r="J23" i="7"/>
  <c r="K23" i="7" s="1"/>
  <c r="J27" i="7"/>
  <c r="K27" i="7" s="1"/>
  <c r="V58" i="7"/>
  <c r="V60" i="7"/>
  <c r="V62" i="7"/>
  <c r="U64" i="7"/>
  <c r="U66" i="7"/>
  <c r="U68" i="7"/>
  <c r="U70" i="7"/>
  <c r="U72" i="7"/>
  <c r="U74" i="7"/>
  <c r="T88" i="7"/>
  <c r="V76" i="7"/>
  <c r="V78" i="7"/>
  <c r="V80" i="7"/>
  <c r="V82" i="7"/>
  <c r="V84" i="7"/>
  <c r="V86" i="7"/>
  <c r="T92" i="7"/>
  <c r="T90" i="7"/>
  <c r="J8" i="7"/>
  <c r="K8" i="7" s="1"/>
  <c r="J12" i="7"/>
  <c r="K12" i="7" s="1"/>
  <c r="J16" i="7"/>
  <c r="K16" i="7" s="1"/>
  <c r="J20" i="7"/>
  <c r="K20" i="7" s="1"/>
  <c r="P20" i="15" s="1"/>
  <c r="J22" i="7"/>
  <c r="K22" i="7" s="1"/>
  <c r="P22" i="15" s="1"/>
  <c r="J24" i="7"/>
  <c r="K24" i="7" s="1"/>
  <c r="J26" i="7"/>
  <c r="K26" i="7" s="1"/>
  <c r="P26" i="15" s="1"/>
  <c r="J28" i="7"/>
  <c r="K28" i="7" s="1"/>
  <c r="P28" i="15" s="1"/>
  <c r="J30" i="7"/>
  <c r="K30" i="7" s="1"/>
  <c r="P30" i="15" s="1"/>
  <c r="J32" i="7"/>
  <c r="K32" i="7" s="1"/>
  <c r="J34" i="7"/>
  <c r="K34" i="7" s="1"/>
  <c r="T94" i="7"/>
  <c r="T215" i="12"/>
  <c r="X215" i="12" s="1"/>
  <c r="U96" i="7"/>
  <c r="M91" i="15"/>
  <c r="N91" i="15" s="1"/>
  <c r="O103" i="15" s="1"/>
  <c r="J91" i="7"/>
  <c r="K91" i="7" s="1"/>
  <c r="U98" i="7"/>
  <c r="U213" i="15"/>
  <c r="J35" i="7"/>
  <c r="K35" i="7" s="1"/>
  <c r="P35" i="15" s="1"/>
  <c r="J39" i="7"/>
  <c r="K39" i="7" s="1"/>
  <c r="P39" i="15" s="1"/>
  <c r="J43" i="7"/>
  <c r="K43" i="7" s="1"/>
  <c r="J47" i="7"/>
  <c r="K47" i="7" s="1"/>
  <c r="J49" i="7"/>
  <c r="K49" i="7" s="1"/>
  <c r="J55" i="7"/>
  <c r="K55" i="7" s="1"/>
  <c r="P55" i="15" s="1"/>
  <c r="U76" i="7"/>
  <c r="U78" i="7"/>
  <c r="U80" i="7"/>
  <c r="U82" i="7"/>
  <c r="U84" i="7"/>
  <c r="U86" i="7"/>
  <c r="X87" i="13"/>
  <c r="W87" i="7" s="1"/>
  <c r="S87" i="7"/>
  <c r="M89" i="15"/>
  <c r="J89" i="7"/>
  <c r="K89" i="7" s="1"/>
  <c r="O19" i="7"/>
  <c r="O21" i="7"/>
  <c r="O23" i="7"/>
  <c r="V64" i="7"/>
  <c r="V66" i="7"/>
  <c r="V68" i="7"/>
  <c r="V70" i="7"/>
  <c r="V72" i="7"/>
  <c r="V74" i="7"/>
  <c r="U88" i="7"/>
  <c r="S37" i="7"/>
  <c r="T17" i="7"/>
  <c r="T19" i="7"/>
  <c r="T21" i="7"/>
  <c r="T23" i="7"/>
  <c r="T25" i="7"/>
  <c r="T27" i="7"/>
  <c r="T29" i="7"/>
  <c r="T31" i="7"/>
  <c r="T33" i="7"/>
  <c r="S57" i="7"/>
  <c r="S59" i="7"/>
  <c r="S61" i="7"/>
  <c r="S63" i="7"/>
  <c r="U90" i="7"/>
  <c r="S53" i="7"/>
  <c r="U208" i="15"/>
  <c r="M210" i="15"/>
  <c r="M88" i="15"/>
  <c r="J88" i="7"/>
  <c r="K88" i="7" s="1"/>
  <c r="M90" i="15"/>
  <c r="N90" i="15" s="1"/>
  <c r="O102" i="15" s="1"/>
  <c r="J90" i="7"/>
  <c r="K90" i="7" s="1"/>
  <c r="S47" i="7"/>
  <c r="U92" i="7"/>
  <c r="S39" i="7"/>
  <c r="S51" i="7"/>
  <c r="J38" i="7"/>
  <c r="K38" i="7" s="1"/>
  <c r="J42" i="7"/>
  <c r="K42" i="7" s="1"/>
  <c r="J46" i="7"/>
  <c r="K46" i="7" s="1"/>
  <c r="J48" i="7"/>
  <c r="K48" i="7" s="1"/>
  <c r="J56" i="7"/>
  <c r="K56" i="7" s="1"/>
  <c r="X86" i="13"/>
  <c r="S86" i="7"/>
  <c r="S35" i="7"/>
  <c r="S49" i="7"/>
  <c r="R149" i="1"/>
  <c r="J58" i="7"/>
  <c r="K58" i="7" s="1"/>
  <c r="J60" i="7"/>
  <c r="K60" i="7" s="1"/>
  <c r="J62" i="7"/>
  <c r="K62" i="7" s="1"/>
  <c r="P62" i="15" s="1"/>
  <c r="U94" i="7"/>
  <c r="S62" i="15"/>
  <c r="V62" i="15" s="1"/>
  <c r="O62" i="7"/>
  <c r="K74" i="15"/>
  <c r="J74" i="7"/>
  <c r="K74" i="7" s="1"/>
  <c r="P74" i="15" s="1"/>
  <c r="X62" i="11"/>
  <c r="S62" i="7"/>
  <c r="S74" i="15"/>
  <c r="V74" i="15" s="1"/>
  <c r="O74" i="7"/>
  <c r="S5" i="15"/>
  <c r="V5" i="15" s="1"/>
  <c r="O5" i="7"/>
  <c r="S13" i="15"/>
  <c r="V13" i="15" s="1"/>
  <c r="O13" i="7"/>
  <c r="X68" i="11"/>
  <c r="S68" i="7"/>
  <c r="X70" i="11"/>
  <c r="S70" i="7"/>
  <c r="X74" i="11"/>
  <c r="W74" i="7" s="1"/>
  <c r="S74" i="7"/>
  <c r="X76" i="11"/>
  <c r="S76" i="7"/>
  <c r="X78" i="11"/>
  <c r="S78" i="7"/>
  <c r="S88" i="15"/>
  <c r="V88" i="15" s="1"/>
  <c r="W100" i="15" s="1"/>
  <c r="O88" i="7"/>
  <c r="K95" i="15"/>
  <c r="J95" i="7"/>
  <c r="K95" i="7" s="1"/>
  <c r="S82" i="15"/>
  <c r="O82" i="7"/>
  <c r="X88" i="11"/>
  <c r="S88" i="7"/>
  <c r="K6" i="15"/>
  <c r="J6" i="7"/>
  <c r="K6" i="7" s="1"/>
  <c r="K10" i="15"/>
  <c r="J10" i="7"/>
  <c r="K10" i="7" s="1"/>
  <c r="P10" i="15" s="1"/>
  <c r="K14" i="15"/>
  <c r="P92" i="1" s="1"/>
  <c r="J14" i="7"/>
  <c r="K14" i="7" s="1"/>
  <c r="K17" i="15"/>
  <c r="S92" i="1" s="1"/>
  <c r="S93" i="1" s="1"/>
  <c r="J17" i="7"/>
  <c r="K17" i="7" s="1"/>
  <c r="K19" i="15"/>
  <c r="N19" i="15" s="1"/>
  <c r="J19" i="7"/>
  <c r="K19" i="7" s="1"/>
  <c r="K21" i="15"/>
  <c r="J21" i="7"/>
  <c r="K21" i="7" s="1"/>
  <c r="K25" i="15"/>
  <c r="J25" i="7"/>
  <c r="K25" i="7" s="1"/>
  <c r="K29" i="15"/>
  <c r="J29" i="7"/>
  <c r="K29" i="7" s="1"/>
  <c r="K31" i="15"/>
  <c r="N31" i="15" s="1"/>
  <c r="J31" i="7"/>
  <c r="K31" i="7" s="1"/>
  <c r="K33" i="15"/>
  <c r="J33" i="7"/>
  <c r="K33" i="7" s="1"/>
  <c r="P33" i="15" s="1"/>
  <c r="K37" i="15"/>
  <c r="J37" i="7"/>
  <c r="K37" i="7" s="1"/>
  <c r="P37" i="15" s="1"/>
  <c r="K41" i="15"/>
  <c r="J41" i="7"/>
  <c r="K41" i="7" s="1"/>
  <c r="P41" i="15" s="1"/>
  <c r="K45" i="15"/>
  <c r="J45" i="7"/>
  <c r="K45" i="7" s="1"/>
  <c r="K51" i="15"/>
  <c r="J51" i="7"/>
  <c r="K51" i="7" s="1"/>
  <c r="K53" i="15"/>
  <c r="J53" i="7"/>
  <c r="K53" i="7" s="1"/>
  <c r="K57" i="15"/>
  <c r="N57" i="15" s="1"/>
  <c r="J57" i="7"/>
  <c r="K57" i="7" s="1"/>
  <c r="S90" i="15"/>
  <c r="V90" i="15" s="1"/>
  <c r="W102" i="15" s="1"/>
  <c r="O90" i="7"/>
  <c r="X95" i="11"/>
  <c r="S95" i="7"/>
  <c r="K97" i="15"/>
  <c r="J97" i="7"/>
  <c r="K97" i="7" s="1"/>
  <c r="P97" i="15" s="1"/>
  <c r="S6" i="15"/>
  <c r="V6" i="15" s="1"/>
  <c r="O6" i="7"/>
  <c r="S10" i="15"/>
  <c r="V10" i="15" s="1"/>
  <c r="O10" i="7"/>
  <c r="S14" i="15"/>
  <c r="V14" i="15" s="1"/>
  <c r="O14" i="7"/>
  <c r="S17" i="15"/>
  <c r="V17" i="15" s="1"/>
  <c r="O17" i="7"/>
  <c r="S25" i="15"/>
  <c r="O25" i="7"/>
  <c r="S27" i="15"/>
  <c r="V27" i="15" s="1"/>
  <c r="O27" i="7"/>
  <c r="S29" i="15"/>
  <c r="V29" i="15" s="1"/>
  <c r="O29" i="7"/>
  <c r="S31" i="15"/>
  <c r="O31" i="7"/>
  <c r="S33" i="15"/>
  <c r="O33" i="7"/>
  <c r="S35" i="15"/>
  <c r="V35" i="15" s="1"/>
  <c r="O35" i="7"/>
  <c r="S43" i="15"/>
  <c r="O43" i="7"/>
  <c r="S47" i="15"/>
  <c r="V47" i="15" s="1"/>
  <c r="O47" i="7"/>
  <c r="S51" i="15"/>
  <c r="V51" i="15" s="1"/>
  <c r="O51" i="7"/>
  <c r="S53" i="15"/>
  <c r="O53" i="7"/>
  <c r="S55" i="15"/>
  <c r="O55" i="7"/>
  <c r="K59" i="15"/>
  <c r="J59" i="7"/>
  <c r="K59" i="7" s="1"/>
  <c r="K61" i="15"/>
  <c r="N61" i="15" s="1"/>
  <c r="J61" i="7"/>
  <c r="K61" i="7" s="1"/>
  <c r="K63" i="15"/>
  <c r="J63" i="7"/>
  <c r="K63" i="7" s="1"/>
  <c r="P63" i="15" s="1"/>
  <c r="X90" i="11"/>
  <c r="S90" i="7"/>
  <c r="S97" i="15"/>
  <c r="V97" i="15" s="1"/>
  <c r="W109" i="15" s="1"/>
  <c r="O97" i="7"/>
  <c r="K82" i="15"/>
  <c r="J82" i="7"/>
  <c r="K82" i="7" s="1"/>
  <c r="S64" i="15"/>
  <c r="V64" i="15" s="1"/>
  <c r="O64" i="7"/>
  <c r="S78" i="15"/>
  <c r="V78" i="15" s="1"/>
  <c r="O78" i="7"/>
  <c r="X31" i="11"/>
  <c r="S31" i="7"/>
  <c r="X41" i="11"/>
  <c r="S41" i="7"/>
  <c r="X43" i="11"/>
  <c r="S43" i="7"/>
  <c r="X45" i="11"/>
  <c r="S45" i="7"/>
  <c r="X55" i="11"/>
  <c r="S55" i="7"/>
  <c r="S59" i="15"/>
  <c r="V59" i="15" s="1"/>
  <c r="O59" i="7"/>
  <c r="K65" i="15"/>
  <c r="J65" i="7"/>
  <c r="K65" i="7" s="1"/>
  <c r="P65" i="15" s="1"/>
  <c r="K67" i="15"/>
  <c r="J67" i="7"/>
  <c r="K67" i="7" s="1"/>
  <c r="K69" i="15"/>
  <c r="J69" i="7"/>
  <c r="K69" i="7" s="1"/>
  <c r="P69" i="15" s="1"/>
  <c r="K71" i="15"/>
  <c r="N71" i="15" s="1"/>
  <c r="J71" i="7"/>
  <c r="K71" i="7" s="1"/>
  <c r="P71" i="15" s="1"/>
  <c r="K75" i="15"/>
  <c r="J75" i="7"/>
  <c r="K75" i="7" s="1"/>
  <c r="K77" i="15"/>
  <c r="J77" i="7"/>
  <c r="K77" i="7" s="1"/>
  <c r="P77" i="15" s="1"/>
  <c r="K79" i="15"/>
  <c r="N79" i="15" s="1"/>
  <c r="J79" i="7"/>
  <c r="K79" i="7" s="1"/>
  <c r="P79" i="15" s="1"/>
  <c r="K81" i="15"/>
  <c r="J81" i="7"/>
  <c r="K81" i="7" s="1"/>
  <c r="K83" i="15"/>
  <c r="J83" i="7"/>
  <c r="K83" i="7" s="1"/>
  <c r="K85" i="15"/>
  <c r="J85" i="7"/>
  <c r="K85" i="7" s="1"/>
  <c r="K87" i="15"/>
  <c r="J87" i="7"/>
  <c r="K87" i="7" s="1"/>
  <c r="S92" i="15"/>
  <c r="V92" i="15" s="1"/>
  <c r="W104" i="15" s="1"/>
  <c r="O92" i="7"/>
  <c r="K99" i="15"/>
  <c r="J99" i="7"/>
  <c r="K99" i="7" s="1"/>
  <c r="P99" i="15" s="1"/>
  <c r="X58" i="11"/>
  <c r="S58" i="7"/>
  <c r="K7" i="15"/>
  <c r="J7" i="7"/>
  <c r="K7" i="7" s="1"/>
  <c r="K11" i="15"/>
  <c r="J11" i="7"/>
  <c r="K11" i="7" s="1"/>
  <c r="P11" i="15" s="1"/>
  <c r="K15" i="15"/>
  <c r="Q92" i="1" s="1"/>
  <c r="Q93" i="1" s="1"/>
  <c r="J15" i="7"/>
  <c r="K15" i="7" s="1"/>
  <c r="S65" i="15"/>
  <c r="O65" i="7"/>
  <c r="S67" i="15"/>
  <c r="V67" i="15" s="1"/>
  <c r="O67" i="7"/>
  <c r="S69" i="15"/>
  <c r="V69" i="15" s="1"/>
  <c r="O69" i="7"/>
  <c r="S71" i="15"/>
  <c r="V71" i="15" s="1"/>
  <c r="O71" i="7"/>
  <c r="S73" i="15"/>
  <c r="V73" i="15" s="1"/>
  <c r="O73" i="7"/>
  <c r="S75" i="15"/>
  <c r="V75" i="15" s="1"/>
  <c r="O75" i="7"/>
  <c r="S79" i="15"/>
  <c r="V79" i="15" s="1"/>
  <c r="O79" i="7"/>
  <c r="S81" i="15"/>
  <c r="V81" i="15" s="1"/>
  <c r="O81" i="7"/>
  <c r="S83" i="15"/>
  <c r="V83" i="15" s="1"/>
  <c r="O83" i="7"/>
  <c r="S85" i="15"/>
  <c r="O85" i="7"/>
  <c r="S87" i="15"/>
  <c r="V87" i="15" s="1"/>
  <c r="O87" i="7"/>
  <c r="X92" i="11"/>
  <c r="S92" i="7"/>
  <c r="S99" i="15"/>
  <c r="V99" i="15" s="1"/>
  <c r="O99" i="7"/>
  <c r="K80" i="15"/>
  <c r="J80" i="7"/>
  <c r="K80" i="7" s="1"/>
  <c r="P80" i="15" s="1"/>
  <c r="K93" i="15"/>
  <c r="J93" i="7"/>
  <c r="K93" i="7" s="1"/>
  <c r="P93" i="15" s="1"/>
  <c r="K13" i="15"/>
  <c r="J13" i="7"/>
  <c r="K13" i="7" s="1"/>
  <c r="S70" i="15"/>
  <c r="V70" i="15" s="1"/>
  <c r="O70" i="7"/>
  <c r="S86" i="15"/>
  <c r="V86" i="15" s="1"/>
  <c r="O86" i="7"/>
  <c r="S7" i="15"/>
  <c r="V7" i="15" s="1"/>
  <c r="O7" i="7"/>
  <c r="S11" i="15"/>
  <c r="O11" i="7"/>
  <c r="X73" i="11"/>
  <c r="S73" i="7"/>
  <c r="X77" i="11"/>
  <c r="S77" i="7"/>
  <c r="X79" i="11"/>
  <c r="S79" i="7"/>
  <c r="X81" i="11"/>
  <c r="W81" i="7" s="1"/>
  <c r="S81" i="7"/>
  <c r="S94" i="15"/>
  <c r="V94" i="15" s="1"/>
  <c r="W106" i="15" s="1"/>
  <c r="O94" i="7"/>
  <c r="X34" i="11"/>
  <c r="S34" i="7"/>
  <c r="S58" i="15"/>
  <c r="V58" i="15" s="1"/>
  <c r="O58" i="7"/>
  <c r="K86" i="15"/>
  <c r="N86" i="15" s="1"/>
  <c r="J86" i="7"/>
  <c r="K86" i="7" s="1"/>
  <c r="P86" i="15" s="1"/>
  <c r="S68" i="15"/>
  <c r="V68" i="15" s="1"/>
  <c r="O68" i="7"/>
  <c r="S76" i="15"/>
  <c r="V76" i="15" s="1"/>
  <c r="O76" i="7"/>
  <c r="S84" i="15"/>
  <c r="V84" i="15" s="1"/>
  <c r="O84" i="7"/>
  <c r="S93" i="15"/>
  <c r="V93" i="15" s="1"/>
  <c r="W105" i="15" s="1"/>
  <c r="O93" i="7"/>
  <c r="S89" i="15"/>
  <c r="V89" i="15" s="1"/>
  <c r="W101" i="15" s="1"/>
  <c r="O89" i="7"/>
  <c r="X94" i="11"/>
  <c r="S94" i="7"/>
  <c r="X22" i="11"/>
  <c r="S22" i="7"/>
  <c r="S60" i="15"/>
  <c r="O60" i="7"/>
  <c r="S98" i="15"/>
  <c r="V98" i="15" s="1"/>
  <c r="W110" i="15" s="1"/>
  <c r="O98" i="7"/>
  <c r="K5" i="15"/>
  <c r="J5" i="7"/>
  <c r="K5" i="7" s="1"/>
  <c r="P5" i="15" s="1"/>
  <c r="X98" i="11"/>
  <c r="S98" i="7"/>
  <c r="K18" i="15"/>
  <c r="J18" i="7"/>
  <c r="K18" i="7" s="1"/>
  <c r="K36" i="15"/>
  <c r="J36" i="7"/>
  <c r="K36" i="7" s="1"/>
  <c r="P36" i="15" s="1"/>
  <c r="K40" i="15"/>
  <c r="J40" i="7"/>
  <c r="K40" i="7" s="1"/>
  <c r="P40" i="15" s="1"/>
  <c r="K44" i="15"/>
  <c r="J44" i="7"/>
  <c r="K44" i="7" s="1"/>
  <c r="P44" i="15" s="1"/>
  <c r="K50" i="15"/>
  <c r="N50" i="15" s="1"/>
  <c r="J50" i="7"/>
  <c r="K50" i="7" s="1"/>
  <c r="P50" i="15" s="1"/>
  <c r="K52" i="15"/>
  <c r="J52" i="7"/>
  <c r="K52" i="7" s="1"/>
  <c r="P52" i="15" s="1"/>
  <c r="L54" i="11"/>
  <c r="J54" i="7"/>
  <c r="K54" i="7" s="1"/>
  <c r="P54" i="15" s="1"/>
  <c r="S96" i="15"/>
  <c r="V96" i="15" s="1"/>
  <c r="W108" i="15" s="1"/>
  <c r="O96" i="7"/>
  <c r="K64" i="15"/>
  <c r="N64" i="15" s="1"/>
  <c r="J64" i="7"/>
  <c r="K64" i="7" s="1"/>
  <c r="S8" i="15"/>
  <c r="V8" i="15" s="1"/>
  <c r="O8" i="7"/>
  <c r="S12" i="15"/>
  <c r="V12" i="15" s="1"/>
  <c r="O12" i="7"/>
  <c r="S16" i="15"/>
  <c r="O16" i="7"/>
  <c r="S18" i="15"/>
  <c r="V18" i="15" s="1"/>
  <c r="O18" i="7"/>
  <c r="S20" i="15"/>
  <c r="V20" i="15" s="1"/>
  <c r="O20" i="7"/>
  <c r="S22" i="15"/>
  <c r="V22" i="15" s="1"/>
  <c r="O22" i="7"/>
  <c r="S24" i="15"/>
  <c r="V24" i="15" s="1"/>
  <c r="O24" i="7"/>
  <c r="S26" i="15"/>
  <c r="V26" i="15" s="1"/>
  <c r="O26" i="7"/>
  <c r="S28" i="15"/>
  <c r="O28" i="7"/>
  <c r="S30" i="15"/>
  <c r="V30" i="15" s="1"/>
  <c r="O30" i="7"/>
  <c r="S32" i="15"/>
  <c r="V32" i="15" s="1"/>
  <c r="O32" i="7"/>
  <c r="S34" i="15"/>
  <c r="V34" i="15" s="1"/>
  <c r="O34" i="7"/>
  <c r="S36" i="15"/>
  <c r="O36" i="7"/>
  <c r="S38" i="15"/>
  <c r="V38" i="15" s="1"/>
  <c r="O38" i="7"/>
  <c r="S40" i="15"/>
  <c r="O40" i="7"/>
  <c r="S42" i="15"/>
  <c r="V42" i="15" s="1"/>
  <c r="O42" i="7"/>
  <c r="S44" i="15"/>
  <c r="V44" i="15" s="1"/>
  <c r="O44" i="7"/>
  <c r="S46" i="15"/>
  <c r="O46" i="7"/>
  <c r="S48" i="15"/>
  <c r="O48" i="7"/>
  <c r="S50" i="15"/>
  <c r="V50" i="15" s="1"/>
  <c r="O50" i="7"/>
  <c r="S52" i="15"/>
  <c r="V52" i="15" s="1"/>
  <c r="O52" i="7"/>
  <c r="S54" i="15"/>
  <c r="V54" i="15" s="1"/>
  <c r="O54" i="7"/>
  <c r="S56" i="15"/>
  <c r="O56" i="7"/>
  <c r="S91" i="15"/>
  <c r="V91" i="15" s="1"/>
  <c r="W103" i="15" s="1"/>
  <c r="O91" i="7"/>
  <c r="X96" i="11"/>
  <c r="S96" i="7"/>
  <c r="K98" i="15"/>
  <c r="J98" i="7"/>
  <c r="K98" i="7" s="1"/>
  <c r="U207" i="15"/>
  <c r="U192" i="15"/>
  <c r="U196" i="15"/>
  <c r="U198" i="15"/>
  <c r="U204" i="15"/>
  <c r="T212" i="15"/>
  <c r="U221" i="13"/>
  <c r="U191" i="13"/>
  <c r="U248" i="13"/>
  <c r="U201" i="13"/>
  <c r="U250" i="13"/>
  <c r="U254" i="13"/>
  <c r="U193" i="13"/>
  <c r="U203" i="13"/>
  <c r="V205" i="13"/>
  <c r="L81" i="13"/>
  <c r="V197" i="13"/>
  <c r="V195" i="13"/>
  <c r="E1" i="13"/>
  <c r="F1" i="13" s="1"/>
  <c r="G1" i="13" s="1"/>
  <c r="H1" i="13" s="1"/>
  <c r="I1" i="13" s="1"/>
  <c r="J1" i="13" s="1"/>
  <c r="K1" i="13" s="1"/>
  <c r="L1" i="13" s="1"/>
  <c r="M1" i="13" s="1"/>
  <c r="N1" i="13" s="1"/>
  <c r="O1" i="13" s="1"/>
  <c r="P1" i="13" s="1"/>
  <c r="Q1" i="13" s="1"/>
  <c r="R1" i="13" s="1"/>
  <c r="S1" i="13" s="1"/>
  <c r="T1" i="13" s="1"/>
  <c r="U1" i="13" s="1"/>
  <c r="V1" i="13" s="1"/>
  <c r="W1" i="13" s="1"/>
  <c r="X1" i="13" s="1"/>
  <c r="U204" i="13"/>
  <c r="U187" i="15"/>
  <c r="U189" i="15"/>
  <c r="V256" i="13"/>
  <c r="V192" i="13"/>
  <c r="V194" i="13"/>
  <c r="U258" i="13"/>
  <c r="U250" i="15"/>
  <c r="P226" i="13"/>
  <c r="X258" i="13"/>
  <c r="U66" i="15"/>
  <c r="U206" i="15" s="1"/>
  <c r="L68" i="13"/>
  <c r="M68" i="15"/>
  <c r="L72" i="13"/>
  <c r="M72" i="15"/>
  <c r="M208" i="15" s="1"/>
  <c r="M74" i="15"/>
  <c r="L73" i="13"/>
  <c r="M73" i="15"/>
  <c r="U195" i="15"/>
  <c r="L35" i="13"/>
  <c r="M35" i="15"/>
  <c r="K198" i="13"/>
  <c r="L198" i="13" s="1"/>
  <c r="M37" i="15"/>
  <c r="L39" i="13"/>
  <c r="M39" i="15"/>
  <c r="L41" i="13"/>
  <c r="M41" i="15"/>
  <c r="M198" i="15" s="1"/>
  <c r="L45" i="13"/>
  <c r="M45" i="15"/>
  <c r="L8" i="13"/>
  <c r="M8" i="15"/>
  <c r="L14" i="13"/>
  <c r="M14" i="15"/>
  <c r="K213" i="13"/>
  <c r="L213" i="13" s="1"/>
  <c r="M82" i="15"/>
  <c r="L84" i="13"/>
  <c r="M84" i="15"/>
  <c r="L92" i="13"/>
  <c r="M92" i="15"/>
  <c r="L98" i="13"/>
  <c r="M98" i="15"/>
  <c r="L75" i="13"/>
  <c r="M75" i="15"/>
  <c r="L36" i="13"/>
  <c r="M36" i="15"/>
  <c r="L38" i="13"/>
  <c r="M38" i="15"/>
  <c r="L44" i="13"/>
  <c r="M44" i="15"/>
  <c r="M46" i="15"/>
  <c r="L46" i="13"/>
  <c r="L56" i="13"/>
  <c r="M56" i="15"/>
  <c r="M203" i="15" s="1"/>
  <c r="M58" i="15"/>
  <c r="L58" i="13"/>
  <c r="M9" i="15"/>
  <c r="L11" i="13"/>
  <c r="M11" i="15"/>
  <c r="M188" i="15" s="1"/>
  <c r="L15" i="13"/>
  <c r="M15" i="15"/>
  <c r="L17" i="13"/>
  <c r="M17" i="15"/>
  <c r="M190" i="15" s="1"/>
  <c r="U202" i="15"/>
  <c r="L83" i="13"/>
  <c r="M83" i="15"/>
  <c r="L85" i="13"/>
  <c r="M85" i="15"/>
  <c r="M213" i="15" s="1"/>
  <c r="L93" i="13"/>
  <c r="M93" i="15"/>
  <c r="L95" i="13"/>
  <c r="M95" i="15"/>
  <c r="L97" i="13"/>
  <c r="M97" i="15"/>
  <c r="L99" i="13"/>
  <c r="M99" i="15"/>
  <c r="L21" i="13"/>
  <c r="M21" i="15"/>
  <c r="L23" i="13"/>
  <c r="M23" i="15"/>
  <c r="L27" i="13"/>
  <c r="M27" i="15"/>
  <c r="M193" i="15" s="1"/>
  <c r="L29" i="13"/>
  <c r="M29" i="15"/>
  <c r="M194" i="15" s="1"/>
  <c r="U251" i="15"/>
  <c r="L48" i="13"/>
  <c r="M48" i="15"/>
  <c r="L59" i="13"/>
  <c r="M59" i="15"/>
  <c r="L63" i="13"/>
  <c r="M63" i="15"/>
  <c r="M205" i="15" s="1"/>
  <c r="L80" i="13"/>
  <c r="M80" i="15"/>
  <c r="M211" i="15" s="1"/>
  <c r="L4" i="13"/>
  <c r="U191" i="15"/>
  <c r="P194" i="13"/>
  <c r="U25" i="15"/>
  <c r="U193" i="15" s="1"/>
  <c r="L33" i="13"/>
  <c r="M33" i="15"/>
  <c r="U200" i="15"/>
  <c r="L50" i="13"/>
  <c r="X55" i="13"/>
  <c r="U205" i="15"/>
  <c r="L65" i="13"/>
  <c r="M65" i="15"/>
  <c r="M206" i="15" s="1"/>
  <c r="K208" i="13"/>
  <c r="L208" i="13" s="1"/>
  <c r="M67" i="15"/>
  <c r="U210" i="15"/>
  <c r="U248" i="15"/>
  <c r="U188" i="15"/>
  <c r="U190" i="15"/>
  <c r="L20" i="13"/>
  <c r="M20" i="15"/>
  <c r="L22" i="13"/>
  <c r="M22" i="15"/>
  <c r="L24" i="13"/>
  <c r="M24" i="15"/>
  <c r="U197" i="15"/>
  <c r="U199" i="15"/>
  <c r="L47" i="13"/>
  <c r="M47" i="15"/>
  <c r="K202" i="13"/>
  <c r="L202" i="13" s="1"/>
  <c r="M49" i="15"/>
  <c r="U209" i="15"/>
  <c r="P213" i="13"/>
  <c r="U82" i="15"/>
  <c r="U212" i="15" s="1"/>
  <c r="U214" i="15"/>
  <c r="T226" i="13"/>
  <c r="X226" i="13" s="1"/>
  <c r="L5" i="13"/>
  <c r="M5" i="15"/>
  <c r="U194" i="15"/>
  <c r="L30" i="13"/>
  <c r="L32" i="13"/>
  <c r="M32" i="15"/>
  <c r="U201" i="15"/>
  <c r="L51" i="13"/>
  <c r="M51" i="15"/>
  <c r="L53" i="13"/>
  <c r="M53" i="15"/>
  <c r="M202" i="15" s="1"/>
  <c r="U211" i="15"/>
  <c r="Q76" i="1"/>
  <c r="Q71" i="1"/>
  <c r="Q77" i="1"/>
  <c r="Q75" i="1"/>
  <c r="Q83" i="1"/>
  <c r="Q193" i="1" s="1"/>
  <c r="Q80" i="1"/>
  <c r="Q78" i="1"/>
  <c r="Q88" i="1"/>
  <c r="Q86" i="1"/>
  <c r="Q69" i="1"/>
  <c r="O5" i="1"/>
  <c r="O125" i="1" s="1"/>
  <c r="P76" i="1"/>
  <c r="P71" i="1"/>
  <c r="P77" i="1"/>
  <c r="P75" i="1"/>
  <c r="P83" i="1"/>
  <c r="P80" i="1"/>
  <c r="P78" i="1"/>
  <c r="P88" i="1"/>
  <c r="P86" i="1"/>
  <c r="P69" i="1"/>
  <c r="P50" i="1" s="1"/>
  <c r="S119" i="1"/>
  <c r="S120" i="1" s="1"/>
  <c r="T5" i="1"/>
  <c r="T149" i="1" s="1"/>
  <c r="S76" i="1"/>
  <c r="S77" i="1"/>
  <c r="S75" i="1"/>
  <c r="S71" i="1"/>
  <c r="S83" i="1"/>
  <c r="S193" i="1" s="1"/>
  <c r="S80" i="1"/>
  <c r="S78" i="1"/>
  <c r="S88" i="1"/>
  <c r="S86" i="1"/>
  <c r="S69" i="1"/>
  <c r="S50" i="1" s="1"/>
  <c r="W194" i="12"/>
  <c r="E221" i="12"/>
  <c r="E256" i="12"/>
  <c r="T208" i="15"/>
  <c r="X258" i="12"/>
  <c r="L4" i="12"/>
  <c r="V192" i="12"/>
  <c r="T207" i="15"/>
  <c r="E222" i="12"/>
  <c r="L24" i="12"/>
  <c r="T193" i="15"/>
  <c r="C127" i="1"/>
  <c r="GD127" i="1" s="1"/>
  <c r="C126" i="9"/>
  <c r="BM126" i="9" s="1"/>
  <c r="L7" i="12"/>
  <c r="L7" i="15"/>
  <c r="L9" i="12"/>
  <c r="L9" i="15"/>
  <c r="L11" i="12"/>
  <c r="L11" i="15"/>
  <c r="L13" i="12"/>
  <c r="L13" i="15"/>
  <c r="L15" i="12"/>
  <c r="L15" i="15"/>
  <c r="Q119" i="1" s="1"/>
  <c r="Q120" i="1" s="1"/>
  <c r="L18" i="15"/>
  <c r="T192" i="15"/>
  <c r="T36" i="15"/>
  <c r="T196" i="15" s="1"/>
  <c r="L48" i="12"/>
  <c r="L48" i="15"/>
  <c r="V193" i="12"/>
  <c r="V196" i="12"/>
  <c r="V199" i="12"/>
  <c r="V202" i="12"/>
  <c r="C126" i="1"/>
  <c r="GD126" i="1" s="1"/>
  <c r="T9" i="15"/>
  <c r="T187" i="15" s="1"/>
  <c r="T11" i="15"/>
  <c r="T188" i="15" s="1"/>
  <c r="T15" i="15"/>
  <c r="T189" i="15" s="1"/>
  <c r="T48" i="15"/>
  <c r="T53" i="15"/>
  <c r="T202" i="15" s="1"/>
  <c r="L87" i="12"/>
  <c r="L87" i="15"/>
  <c r="L191" i="15"/>
  <c r="L28" i="15"/>
  <c r="L33" i="12"/>
  <c r="L33" i="15"/>
  <c r="T197" i="15"/>
  <c r="L38" i="12"/>
  <c r="L38" i="15"/>
  <c r="P200" i="12"/>
  <c r="T43" i="15"/>
  <c r="T199" i="15" s="1"/>
  <c r="L88" i="15"/>
  <c r="L88" i="12"/>
  <c r="U251" i="12"/>
  <c r="U254" i="12"/>
  <c r="W256" i="12"/>
  <c r="U258" i="12"/>
  <c r="L258" i="12"/>
  <c r="L6" i="15"/>
  <c r="L8" i="12"/>
  <c r="L8" i="15"/>
  <c r="L10" i="12"/>
  <c r="L10" i="15"/>
  <c r="L12" i="12"/>
  <c r="L12" i="15"/>
  <c r="L14" i="15"/>
  <c r="P119" i="1" s="1"/>
  <c r="P120" i="1" s="1"/>
  <c r="L16" i="12"/>
  <c r="L16" i="15"/>
  <c r="T191" i="15"/>
  <c r="T28" i="15"/>
  <c r="T194" i="15" s="1"/>
  <c r="T33" i="15"/>
  <c r="T195" i="15" s="1"/>
  <c r="L45" i="12"/>
  <c r="L45" i="15"/>
  <c r="T201" i="15"/>
  <c r="P204" i="12"/>
  <c r="T55" i="15"/>
  <c r="L56" i="12"/>
  <c r="L56" i="15"/>
  <c r="L203" i="15" s="1"/>
  <c r="T205" i="15"/>
  <c r="L62" i="15"/>
  <c r="T214" i="12"/>
  <c r="X214" i="12" s="1"/>
  <c r="X85" i="12"/>
  <c r="T16" i="15"/>
  <c r="T190" i="15" s="1"/>
  <c r="L25" i="12"/>
  <c r="L25" i="15"/>
  <c r="L40" i="12"/>
  <c r="L40" i="15"/>
  <c r="T56" i="15"/>
  <c r="U193" i="12"/>
  <c r="U196" i="12"/>
  <c r="L192" i="15"/>
  <c r="L30" i="12"/>
  <c r="L30" i="15"/>
  <c r="L36" i="12"/>
  <c r="L36" i="15"/>
  <c r="T40" i="15"/>
  <c r="T198" i="15" s="1"/>
  <c r="L41" i="12"/>
  <c r="L41" i="15"/>
  <c r="P201" i="12"/>
  <c r="T46" i="15"/>
  <c r="L52" i="15"/>
  <c r="T57" i="15"/>
  <c r="W192" i="12"/>
  <c r="W195" i="12"/>
  <c r="W198" i="12"/>
  <c r="U221" i="12"/>
  <c r="W222" i="12"/>
  <c r="L53" i="12"/>
  <c r="L53" i="15"/>
  <c r="L65" i="12"/>
  <c r="L65" i="15"/>
  <c r="L68" i="12"/>
  <c r="L68" i="15"/>
  <c r="L97" i="12"/>
  <c r="L97" i="15"/>
  <c r="L98" i="15"/>
  <c r="W191" i="12"/>
  <c r="U192" i="12"/>
  <c r="U195" i="12"/>
  <c r="W197" i="12"/>
  <c r="U198" i="12"/>
  <c r="W200" i="12"/>
  <c r="U201" i="12"/>
  <c r="L60" i="12"/>
  <c r="L60" i="15"/>
  <c r="T65" i="15"/>
  <c r="T206" i="15" s="1"/>
  <c r="L69" i="12"/>
  <c r="L69" i="15"/>
  <c r="L72" i="12"/>
  <c r="L72" i="15"/>
  <c r="L209" i="15"/>
  <c r="L77" i="12"/>
  <c r="L77" i="15"/>
  <c r="L80" i="12"/>
  <c r="L80" i="15"/>
  <c r="L81" i="12"/>
  <c r="L81" i="15"/>
  <c r="L83" i="12"/>
  <c r="L83" i="15"/>
  <c r="L84" i="12"/>
  <c r="L84" i="15"/>
  <c r="V249" i="12"/>
  <c r="V250" i="12"/>
  <c r="V251" i="12"/>
  <c r="V252" i="12"/>
  <c r="V253" i="12"/>
  <c r="V254" i="12"/>
  <c r="V255" i="12"/>
  <c r="L201" i="15"/>
  <c r="T60" i="15"/>
  <c r="T204" i="15" s="1"/>
  <c r="T77" i="15"/>
  <c r="T210" i="15" s="1"/>
  <c r="T85" i="15"/>
  <c r="T213" i="15" s="1"/>
  <c r="P221" i="12"/>
  <c r="U203" i="12"/>
  <c r="U204" i="12"/>
  <c r="U205" i="12"/>
  <c r="U206" i="12"/>
  <c r="U207" i="12"/>
  <c r="U208" i="12"/>
  <c r="U209" i="12"/>
  <c r="U210" i="12"/>
  <c r="U211" i="12"/>
  <c r="U212" i="12"/>
  <c r="U213" i="12"/>
  <c r="W249" i="12"/>
  <c r="W250" i="12"/>
  <c r="W251" i="12"/>
  <c r="W252" i="12"/>
  <c r="W253" i="12"/>
  <c r="W254" i="12"/>
  <c r="W255" i="12"/>
  <c r="V258" i="12"/>
  <c r="U256" i="12"/>
  <c r="L89" i="12"/>
  <c r="L89" i="15"/>
  <c r="L92" i="12"/>
  <c r="L92" i="15"/>
  <c r="L94" i="12"/>
  <c r="L94" i="15"/>
  <c r="L95" i="12"/>
  <c r="L95" i="15"/>
  <c r="L96" i="12"/>
  <c r="L96" i="15"/>
  <c r="T222" i="12"/>
  <c r="X222" i="12" s="1"/>
  <c r="V252" i="11"/>
  <c r="C99" i="1"/>
  <c r="V258" i="11"/>
  <c r="E215" i="11"/>
  <c r="L114" i="11"/>
  <c r="E218" i="11"/>
  <c r="E219" i="11"/>
  <c r="E222" i="11"/>
  <c r="E223" i="11"/>
  <c r="U219" i="11"/>
  <c r="V213" i="11"/>
  <c r="L89" i="11"/>
  <c r="K221" i="11"/>
  <c r="L221" i="11" s="1"/>
  <c r="V255" i="11"/>
  <c r="U223" i="11"/>
  <c r="V218" i="11"/>
  <c r="V221" i="11"/>
  <c r="V222" i="11"/>
  <c r="W224" i="11"/>
  <c r="W226" i="11"/>
  <c r="E255" i="11"/>
  <c r="E256" i="11"/>
  <c r="E257" i="11"/>
  <c r="L40" i="11"/>
  <c r="E217" i="11"/>
  <c r="U198" i="11"/>
  <c r="L41" i="11"/>
  <c r="L61" i="11"/>
  <c r="X63" i="11"/>
  <c r="W63" i="7" s="1"/>
  <c r="L90" i="11"/>
  <c r="W191" i="11"/>
  <c r="V193" i="11"/>
  <c r="V196" i="11"/>
  <c r="E216" i="11"/>
  <c r="E258" i="11"/>
  <c r="U200" i="11"/>
  <c r="U201" i="11"/>
  <c r="U202" i="11"/>
  <c r="U258" i="11"/>
  <c r="L258" i="11"/>
  <c r="U193" i="11"/>
  <c r="W194" i="11"/>
  <c r="W197" i="11"/>
  <c r="V202" i="11"/>
  <c r="U216" i="11"/>
  <c r="V217" i="11"/>
  <c r="U218" i="11"/>
  <c r="E220" i="11"/>
  <c r="X258" i="11"/>
  <c r="X86" i="11"/>
  <c r="W201" i="11"/>
  <c r="V215" i="11"/>
  <c r="W218" i="11"/>
  <c r="V219" i="11"/>
  <c r="V220" i="11"/>
  <c r="U221" i="11"/>
  <c r="U224" i="11"/>
  <c r="U225" i="11"/>
  <c r="U226" i="11"/>
  <c r="W255" i="11"/>
  <c r="W257" i="11"/>
  <c r="C100" i="1"/>
  <c r="U192" i="11"/>
  <c r="V199" i="11"/>
  <c r="W200" i="11"/>
  <c r="K88" i="15"/>
  <c r="K215" i="11"/>
  <c r="L215" i="11" s="1"/>
  <c r="U191" i="11"/>
  <c r="V192" i="11"/>
  <c r="W193" i="11"/>
  <c r="U197" i="11"/>
  <c r="V198" i="11"/>
  <c r="W199" i="11"/>
  <c r="T214" i="11"/>
  <c r="X214" i="11" s="1"/>
  <c r="L88" i="11"/>
  <c r="T218" i="11"/>
  <c r="X218" i="11" s="1"/>
  <c r="V191" i="11"/>
  <c r="W192" i="11"/>
  <c r="U196" i="11"/>
  <c r="V197" i="11"/>
  <c r="W198" i="11"/>
  <c r="L4" i="11"/>
  <c r="X24" i="11"/>
  <c r="L92" i="11"/>
  <c r="L99" i="11"/>
  <c r="N257" i="11"/>
  <c r="N223" i="11"/>
  <c r="U194" i="11"/>
  <c r="V195" i="11"/>
  <c r="W196" i="11"/>
  <c r="U203" i="11"/>
  <c r="L51" i="11"/>
  <c r="L74" i="11"/>
  <c r="X75" i="11"/>
  <c r="L91" i="11"/>
  <c r="P114" i="11"/>
  <c r="P223" i="11" s="1"/>
  <c r="V212" i="11"/>
  <c r="U214" i="11"/>
  <c r="W215" i="11"/>
  <c r="V216" i="11"/>
  <c r="W219" i="11"/>
  <c r="W221" i="11"/>
  <c r="W223" i="11"/>
  <c r="W225" i="11"/>
  <c r="U256" i="11"/>
  <c r="W258" i="11"/>
  <c r="U220" i="11"/>
  <c r="U222" i="11"/>
  <c r="V256" i="11"/>
  <c r="U254" i="11"/>
  <c r="W256" i="11"/>
  <c r="V211" i="11"/>
  <c r="U255" i="11"/>
  <c r="U212" i="11"/>
  <c r="L9" i="11"/>
  <c r="K9" i="15"/>
  <c r="S19" i="15"/>
  <c r="K35" i="15"/>
  <c r="K39" i="15"/>
  <c r="S41" i="15"/>
  <c r="K47" i="15"/>
  <c r="L56" i="11"/>
  <c r="K56" i="15"/>
  <c r="S57" i="15"/>
  <c r="L60" i="11"/>
  <c r="K60" i="15"/>
  <c r="S61" i="15"/>
  <c r="V61" i="15" s="1"/>
  <c r="K76" i="15"/>
  <c r="N76" i="15" s="1"/>
  <c r="L93" i="11"/>
  <c r="K96" i="15"/>
  <c r="S9" i="15"/>
  <c r="S15" i="15"/>
  <c r="L18" i="11"/>
  <c r="L24" i="11"/>
  <c r="K24" i="15"/>
  <c r="K28" i="15"/>
  <c r="L34" i="11"/>
  <c r="K34" i="15"/>
  <c r="N34" i="15" s="1"/>
  <c r="K38" i="15"/>
  <c r="L39" i="11"/>
  <c r="L43" i="11"/>
  <c r="K43" i="15"/>
  <c r="N43" i="15" s="1"/>
  <c r="L50" i="11"/>
  <c r="L55" i="11"/>
  <c r="K55" i="15"/>
  <c r="N55" i="15" s="1"/>
  <c r="L73" i="11"/>
  <c r="K73" i="15"/>
  <c r="S21" i="15"/>
  <c r="V21" i="15" s="1"/>
  <c r="X26" i="11"/>
  <c r="W26" i="7" s="1"/>
  <c r="L38" i="11"/>
  <c r="S39" i="15"/>
  <c r="V39" i="15" s="1"/>
  <c r="L46" i="11"/>
  <c r="K46" i="15"/>
  <c r="K202" i="11"/>
  <c r="L202" i="11" s="1"/>
  <c r="K49" i="15"/>
  <c r="K54" i="15"/>
  <c r="N54" i="15" s="1"/>
  <c r="L59" i="11"/>
  <c r="S63" i="15"/>
  <c r="V63" i="15" s="1"/>
  <c r="L66" i="11"/>
  <c r="K66" i="15"/>
  <c r="N66" i="15" s="1"/>
  <c r="L68" i="11"/>
  <c r="K68" i="15"/>
  <c r="K78" i="15"/>
  <c r="N78" i="15" s="1"/>
  <c r="X84" i="11"/>
  <c r="L8" i="11"/>
  <c r="K8" i="15"/>
  <c r="L12" i="11"/>
  <c r="K12" i="15"/>
  <c r="K16" i="15"/>
  <c r="L20" i="11"/>
  <c r="K20" i="15"/>
  <c r="K23" i="15"/>
  <c r="K27" i="15"/>
  <c r="L30" i="11"/>
  <c r="K30" i="15"/>
  <c r="L42" i="11"/>
  <c r="K42" i="15"/>
  <c r="N42" i="15" s="1"/>
  <c r="S49" i="15"/>
  <c r="L58" i="11"/>
  <c r="K58" i="15"/>
  <c r="L62" i="11"/>
  <c r="K62" i="15"/>
  <c r="S66" i="15"/>
  <c r="L70" i="11"/>
  <c r="K70" i="15"/>
  <c r="N70" i="15" s="1"/>
  <c r="S95" i="15"/>
  <c r="V95" i="15" s="1"/>
  <c r="S23" i="15"/>
  <c r="V23" i="15" s="1"/>
  <c r="L26" i="11"/>
  <c r="K26" i="15"/>
  <c r="N26" i="15" s="1"/>
  <c r="S37" i="15"/>
  <c r="V37" i="15" s="1"/>
  <c r="L45" i="11"/>
  <c r="L48" i="11"/>
  <c r="K48" i="15"/>
  <c r="X51" i="11"/>
  <c r="L53" i="11"/>
  <c r="X64" i="11"/>
  <c r="W64" i="7" s="1"/>
  <c r="K72" i="15"/>
  <c r="L77" i="11"/>
  <c r="S80" i="15"/>
  <c r="X83" i="11"/>
  <c r="W83" i="7" s="1"/>
  <c r="L94" i="11"/>
  <c r="K94" i="15"/>
  <c r="L106" i="11"/>
  <c r="L22" i="11"/>
  <c r="K22" i="15"/>
  <c r="L32" i="11"/>
  <c r="K32" i="15"/>
  <c r="S45" i="15"/>
  <c r="V45" i="15" s="1"/>
  <c r="S72" i="15"/>
  <c r="S77" i="15"/>
  <c r="K84" i="15"/>
  <c r="L97" i="11"/>
  <c r="N188" i="7"/>
  <c r="S149" i="1"/>
  <c r="N208" i="7"/>
  <c r="L32" i="12"/>
  <c r="K213" i="12"/>
  <c r="L213" i="12" s="1"/>
  <c r="G188" i="7"/>
  <c r="X88" i="12"/>
  <c r="P193" i="12"/>
  <c r="X98" i="12"/>
  <c r="L20" i="12"/>
  <c r="X76" i="12"/>
  <c r="X20" i="12"/>
  <c r="P197" i="12"/>
  <c r="K214" i="12"/>
  <c r="L214" i="12" s="1"/>
  <c r="T187" i="12"/>
  <c r="L98" i="12"/>
  <c r="L113" i="12"/>
  <c r="H214" i="7"/>
  <c r="T188" i="13"/>
  <c r="P224" i="13"/>
  <c r="K225" i="13"/>
  <c r="L225" i="13" s="1"/>
  <c r="L18" i="13"/>
  <c r="L12" i="13"/>
  <c r="P188" i="7"/>
  <c r="X71" i="13"/>
  <c r="X59" i="13"/>
  <c r="P221" i="13"/>
  <c r="T198" i="13"/>
  <c r="X198" i="13" s="1"/>
  <c r="I92" i="15"/>
  <c r="L37" i="11"/>
  <c r="L49" i="11"/>
  <c r="T203" i="11"/>
  <c r="X203" i="11" s="1"/>
  <c r="K206" i="11"/>
  <c r="L63" i="11"/>
  <c r="L72" i="11"/>
  <c r="L84" i="11"/>
  <c r="L96" i="11"/>
  <c r="L102" i="11"/>
  <c r="P189" i="11"/>
  <c r="K194" i="11"/>
  <c r="L194" i="11" s="1"/>
  <c r="L47" i="11"/>
  <c r="X39" i="11"/>
  <c r="X32" i="11"/>
  <c r="X30" i="11"/>
  <c r="P210" i="11"/>
  <c r="X20" i="11"/>
  <c r="T201" i="11"/>
  <c r="X201" i="11" s="1"/>
  <c r="X47" i="11"/>
  <c r="P212" i="11"/>
  <c r="X59" i="11"/>
  <c r="P218" i="11"/>
  <c r="P216" i="11"/>
  <c r="F204" i="7"/>
  <c r="X28" i="11"/>
  <c r="W28" i="7" s="1"/>
  <c r="X18" i="11"/>
  <c r="T198" i="11"/>
  <c r="F209" i="7"/>
  <c r="F188" i="7"/>
  <c r="Q210" i="7"/>
  <c r="G214" i="7"/>
  <c r="H193" i="7"/>
  <c r="H206" i="7"/>
  <c r="I190" i="7"/>
  <c r="I196" i="7"/>
  <c r="F197" i="7"/>
  <c r="AH191" i="9"/>
  <c r="AH187" i="9"/>
  <c r="K297" i="9"/>
  <c r="N285" i="9"/>
  <c r="J283" i="9"/>
  <c r="L271" i="9"/>
  <c r="AG283" i="9"/>
  <c r="S272" i="9"/>
  <c r="Z282" i="9"/>
  <c r="V271" i="9"/>
  <c r="AH179" i="9"/>
  <c r="AB298" i="9"/>
  <c r="K285" i="9"/>
  <c r="AA284" i="9"/>
  <c r="AE245" i="9"/>
  <c r="P257" i="9"/>
  <c r="Z246" i="9"/>
  <c r="F112" i="9"/>
  <c r="N270" i="9"/>
  <c r="AH183" i="9"/>
  <c r="Q269" i="9"/>
  <c r="W258" i="9"/>
  <c r="K258" i="9"/>
  <c r="AA257" i="9"/>
  <c r="U256" i="9"/>
  <c r="M246" i="9"/>
  <c r="AC245" i="9"/>
  <c r="Q245" i="9"/>
  <c r="AG244" i="9"/>
  <c r="U244" i="9"/>
  <c r="P243" i="9"/>
  <c r="V258" i="9"/>
  <c r="P245" i="9"/>
  <c r="R50" i="1"/>
  <c r="AY179" i="9"/>
  <c r="L44" i="12"/>
  <c r="K221" i="12"/>
  <c r="L221" i="12" s="1"/>
  <c r="L106" i="12"/>
  <c r="P206" i="12"/>
  <c r="X62" i="12"/>
  <c r="K195" i="12"/>
  <c r="L195" i="12" s="1"/>
  <c r="L28" i="12"/>
  <c r="X37" i="12"/>
  <c r="L59" i="12"/>
  <c r="X24" i="12"/>
  <c r="L21" i="12"/>
  <c r="K216" i="12"/>
  <c r="L216" i="12" s="1"/>
  <c r="P215" i="12"/>
  <c r="F202" i="7"/>
  <c r="X36" i="12"/>
  <c r="T203" i="12"/>
  <c r="X203" i="12" s="1"/>
  <c r="L17" i="12"/>
  <c r="P208" i="12"/>
  <c r="P209" i="12"/>
  <c r="K217" i="12"/>
  <c r="L217" i="12" s="1"/>
  <c r="N190" i="7"/>
  <c r="X32" i="12"/>
  <c r="P203" i="12"/>
  <c r="X30" i="12"/>
  <c r="T205" i="12"/>
  <c r="X205" i="12" s="1"/>
  <c r="T212" i="12"/>
  <c r="X212" i="12" s="1"/>
  <c r="L114" i="12"/>
  <c r="L29" i="12"/>
  <c r="K205" i="12"/>
  <c r="L205" i="12" s="1"/>
  <c r="T206" i="12"/>
  <c r="X206" i="12" s="1"/>
  <c r="L63" i="12"/>
  <c r="X121" i="12"/>
  <c r="P205" i="12"/>
  <c r="T209" i="12"/>
  <c r="X209" i="12" s="1"/>
  <c r="T210" i="12"/>
  <c r="X210" i="12" s="1"/>
  <c r="L90" i="12"/>
  <c r="T221" i="12"/>
  <c r="X221" i="12" s="1"/>
  <c r="X40" i="12"/>
  <c r="X75" i="12"/>
  <c r="L85" i="12"/>
  <c r="X38" i="12"/>
  <c r="K206" i="12"/>
  <c r="L206" i="12" s="1"/>
  <c r="K254" i="12"/>
  <c r="L254" i="12" s="1"/>
  <c r="L93" i="12"/>
  <c r="K257" i="12"/>
  <c r="P125" i="1"/>
  <c r="Q125" i="1"/>
  <c r="R125" i="1"/>
  <c r="S125" i="1"/>
  <c r="X39" i="12"/>
  <c r="T190" i="12"/>
  <c r="T192" i="12"/>
  <c r="X19" i="12"/>
  <c r="L23" i="12"/>
  <c r="P212" i="12"/>
  <c r="L51" i="12"/>
  <c r="T189" i="12"/>
  <c r="X35" i="12"/>
  <c r="L39" i="12"/>
  <c r="K192" i="12"/>
  <c r="L19" i="12"/>
  <c r="X47" i="12"/>
  <c r="K208" i="12"/>
  <c r="L67" i="12"/>
  <c r="T188" i="12"/>
  <c r="X78" i="12"/>
  <c r="T217" i="12"/>
  <c r="X94" i="12"/>
  <c r="T196" i="12"/>
  <c r="X31" i="12"/>
  <c r="L35" i="12"/>
  <c r="T204" i="12"/>
  <c r="X55" i="12"/>
  <c r="P216" i="12"/>
  <c r="L47" i="12"/>
  <c r="L71" i="12"/>
  <c r="X27" i="12"/>
  <c r="T200" i="12"/>
  <c r="X43" i="12"/>
  <c r="K196" i="12"/>
  <c r="L31" i="12"/>
  <c r="K204" i="12"/>
  <c r="L55" i="12"/>
  <c r="T213" i="12"/>
  <c r="X82" i="12"/>
  <c r="X23" i="12"/>
  <c r="L75" i="12"/>
  <c r="X90" i="12"/>
  <c r="L27" i="12"/>
  <c r="K200" i="12"/>
  <c r="L43" i="12"/>
  <c r="X51" i="12"/>
  <c r="H197" i="7"/>
  <c r="N214" i="7"/>
  <c r="K248" i="12"/>
  <c r="L248" i="12" s="1"/>
  <c r="K187" i="12"/>
  <c r="L187" i="12" s="1"/>
  <c r="X57" i="12"/>
  <c r="X61" i="12"/>
  <c r="X65" i="12"/>
  <c r="X69" i="12"/>
  <c r="X73" i="12"/>
  <c r="X77" i="12"/>
  <c r="L5" i="12"/>
  <c r="L14" i="12"/>
  <c r="X17" i="12"/>
  <c r="P192" i="12"/>
  <c r="X21" i="12"/>
  <c r="X29" i="12"/>
  <c r="P196" i="12"/>
  <c r="X33" i="12"/>
  <c r="X41" i="12"/>
  <c r="X45" i="12"/>
  <c r="X53" i="12"/>
  <c r="X80" i="12"/>
  <c r="L82" i="12"/>
  <c r="X84" i="12"/>
  <c r="L86" i="12"/>
  <c r="K219" i="12"/>
  <c r="L100" i="12"/>
  <c r="K256" i="12"/>
  <c r="X104" i="12"/>
  <c r="P248" i="12"/>
  <c r="P187" i="12"/>
  <c r="K193" i="12"/>
  <c r="T193" i="12"/>
  <c r="K197" i="12"/>
  <c r="T197" i="12"/>
  <c r="K201" i="12"/>
  <c r="L58" i="12"/>
  <c r="L62" i="12"/>
  <c r="K209" i="12"/>
  <c r="P213" i="12"/>
  <c r="P217" i="12"/>
  <c r="T218" i="12"/>
  <c r="P219" i="12"/>
  <c r="P256" i="12"/>
  <c r="K222" i="12"/>
  <c r="L109" i="12"/>
  <c r="T248" i="12"/>
  <c r="X248" i="12" s="1"/>
  <c r="L18" i="12"/>
  <c r="L22" i="12"/>
  <c r="L26" i="12"/>
  <c r="L34" i="12"/>
  <c r="L42" i="12"/>
  <c r="L46" i="12"/>
  <c r="L50" i="12"/>
  <c r="L54" i="12"/>
  <c r="L66" i="12"/>
  <c r="L70" i="12"/>
  <c r="L74" i="12"/>
  <c r="L78" i="12"/>
  <c r="K215" i="12"/>
  <c r="K255" i="12"/>
  <c r="K218" i="12"/>
  <c r="L6" i="12"/>
  <c r="K194" i="12"/>
  <c r="T194" i="12"/>
  <c r="K198" i="12"/>
  <c r="T198" i="12"/>
  <c r="K202" i="12"/>
  <c r="T202" i="12"/>
  <c r="L61" i="12"/>
  <c r="K210" i="12"/>
  <c r="P214" i="12"/>
  <c r="T255" i="12"/>
  <c r="P218" i="12"/>
  <c r="L37" i="12"/>
  <c r="L49" i="12"/>
  <c r="L73" i="12"/>
  <c r="T201" i="12"/>
  <c r="P194" i="12"/>
  <c r="P198" i="12"/>
  <c r="P202" i="12"/>
  <c r="T253" i="12"/>
  <c r="T207" i="12"/>
  <c r="P210" i="12"/>
  <c r="T254" i="12"/>
  <c r="T211" i="12"/>
  <c r="K188" i="12"/>
  <c r="L188" i="12" s="1"/>
  <c r="K189" i="12"/>
  <c r="L189" i="12" s="1"/>
  <c r="K190" i="12"/>
  <c r="L190" i="12" s="1"/>
  <c r="K249" i="12"/>
  <c r="K191" i="12"/>
  <c r="T249" i="12"/>
  <c r="T191" i="12"/>
  <c r="K250" i="12"/>
  <c r="T250" i="12"/>
  <c r="T195" i="12"/>
  <c r="K251" i="12"/>
  <c r="K199" i="12"/>
  <c r="T199" i="12"/>
  <c r="T251" i="12"/>
  <c r="K203" i="12"/>
  <c r="K252" i="12"/>
  <c r="T252" i="12"/>
  <c r="K253" i="12"/>
  <c r="K207" i="12"/>
  <c r="P255" i="12"/>
  <c r="T216" i="12"/>
  <c r="L99" i="12"/>
  <c r="L118" i="12"/>
  <c r="K211" i="12"/>
  <c r="L52" i="12"/>
  <c r="X58" i="12"/>
  <c r="L64" i="12"/>
  <c r="X70" i="12"/>
  <c r="L76" i="12"/>
  <c r="K212" i="12"/>
  <c r="P188" i="12"/>
  <c r="P189" i="12"/>
  <c r="P190" i="12"/>
  <c r="P249" i="12"/>
  <c r="P250" i="12"/>
  <c r="P195" i="12"/>
  <c r="P199" i="12"/>
  <c r="P251" i="12"/>
  <c r="P252" i="12"/>
  <c r="P253" i="12"/>
  <c r="P207" i="12"/>
  <c r="T208" i="12"/>
  <c r="P254" i="12"/>
  <c r="P211" i="12"/>
  <c r="L79" i="12"/>
  <c r="L91" i="12"/>
  <c r="X97" i="12"/>
  <c r="T219" i="12"/>
  <c r="X100" i="12"/>
  <c r="T256" i="12"/>
  <c r="P191" i="12"/>
  <c r="X116" i="12"/>
  <c r="P220" i="12"/>
  <c r="T220" i="12"/>
  <c r="X102" i="12"/>
  <c r="L104" i="12"/>
  <c r="X106" i="12"/>
  <c r="X123" i="12"/>
  <c r="P257" i="12"/>
  <c r="T257" i="12"/>
  <c r="L117" i="12"/>
  <c r="L121" i="12"/>
  <c r="L103" i="12"/>
  <c r="X105" i="12"/>
  <c r="L107" i="12"/>
  <c r="X109" i="12"/>
  <c r="P222" i="12"/>
  <c r="X108" i="12"/>
  <c r="K220" i="12"/>
  <c r="T212" i="13"/>
  <c r="X212" i="13" s="1"/>
  <c r="X79" i="13"/>
  <c r="X57" i="13"/>
  <c r="L9" i="13"/>
  <c r="X16" i="13"/>
  <c r="L91" i="13"/>
  <c r="Q148" i="1"/>
  <c r="M214" i="7"/>
  <c r="X50" i="13"/>
  <c r="X89" i="13"/>
  <c r="P149" i="1"/>
  <c r="X18" i="13"/>
  <c r="K194" i="13"/>
  <c r="L194" i="13" s="1"/>
  <c r="K206" i="13"/>
  <c r="L206" i="13" s="1"/>
  <c r="H204" i="7"/>
  <c r="K190" i="13"/>
  <c r="L190" i="13" s="1"/>
  <c r="L71" i="13"/>
  <c r="X73" i="13"/>
  <c r="L79" i="13"/>
  <c r="L89" i="13"/>
  <c r="X99" i="13"/>
  <c r="K189" i="13"/>
  <c r="L189" i="13" s="1"/>
  <c r="T192" i="13"/>
  <c r="X192" i="13" s="1"/>
  <c r="T214" i="13"/>
  <c r="X214" i="13" s="1"/>
  <c r="K188" i="13"/>
  <c r="L188" i="13" s="1"/>
  <c r="T190" i="13"/>
  <c r="T202" i="13"/>
  <c r="X202" i="13" s="1"/>
  <c r="L69" i="13"/>
  <c r="L77" i="13"/>
  <c r="L87" i="13"/>
  <c r="P188" i="13"/>
  <c r="T189" i="13"/>
  <c r="T221" i="13"/>
  <c r="X221" i="13" s="1"/>
  <c r="L26" i="13"/>
  <c r="L42" i="13"/>
  <c r="L60" i="13"/>
  <c r="L62" i="13"/>
  <c r="P223" i="13"/>
  <c r="R204" i="7"/>
  <c r="X21" i="13"/>
  <c r="X37" i="13"/>
  <c r="X53" i="13"/>
  <c r="L67" i="13"/>
  <c r="X69" i="13"/>
  <c r="X77" i="13"/>
  <c r="X92" i="13"/>
  <c r="K209" i="13"/>
  <c r="L209" i="13" s="1"/>
  <c r="T194" i="13"/>
  <c r="X194" i="13" s="1"/>
  <c r="L54" i="13"/>
  <c r="T206" i="13"/>
  <c r="X206" i="13" s="1"/>
  <c r="P209" i="13"/>
  <c r="X85" i="13"/>
  <c r="X95" i="13"/>
  <c r="X121" i="13"/>
  <c r="T224" i="13"/>
  <c r="X224" i="13" s="1"/>
  <c r="P148" i="1"/>
  <c r="R148" i="1"/>
  <c r="S148" i="1"/>
  <c r="Q149" i="1"/>
  <c r="P217" i="13"/>
  <c r="X98" i="13"/>
  <c r="P204" i="13"/>
  <c r="L101" i="13"/>
  <c r="P192" i="13"/>
  <c r="X96" i="13"/>
  <c r="P196" i="13"/>
  <c r="P200" i="13"/>
  <c r="Q190" i="7"/>
  <c r="N197" i="7"/>
  <c r="P187" i="13"/>
  <c r="P248" i="13"/>
  <c r="K193" i="13"/>
  <c r="T193" i="13"/>
  <c r="K197" i="13"/>
  <c r="T197" i="13"/>
  <c r="K201" i="13"/>
  <c r="T201" i="13"/>
  <c r="K205" i="13"/>
  <c r="T205" i="13"/>
  <c r="P208" i="13"/>
  <c r="T209" i="13"/>
  <c r="T213" i="13"/>
  <c r="P216" i="13"/>
  <c r="T248" i="13"/>
  <c r="X248" i="13" s="1"/>
  <c r="T187" i="13"/>
  <c r="X20" i="13"/>
  <c r="P193" i="13"/>
  <c r="X24" i="13"/>
  <c r="X32" i="13"/>
  <c r="P197" i="13"/>
  <c r="X36" i="13"/>
  <c r="X44" i="13"/>
  <c r="P201" i="13"/>
  <c r="X48" i="13"/>
  <c r="X56" i="13"/>
  <c r="P205" i="13"/>
  <c r="X60" i="13"/>
  <c r="L66" i="13"/>
  <c r="X68" i="13"/>
  <c r="L70" i="13"/>
  <c r="X72" i="13"/>
  <c r="L74" i="13"/>
  <c r="L78" i="13"/>
  <c r="X80" i="13"/>
  <c r="L82" i="13"/>
  <c r="X84" i="13"/>
  <c r="L86" i="13"/>
  <c r="L90" i="13"/>
  <c r="L96" i="13"/>
  <c r="T219" i="13"/>
  <c r="X100" i="13"/>
  <c r="T256" i="13"/>
  <c r="L102" i="13"/>
  <c r="L25" i="13"/>
  <c r="L37" i="13"/>
  <c r="L49" i="13"/>
  <c r="L61" i="13"/>
  <c r="K210" i="13"/>
  <c r="K214" i="13"/>
  <c r="K224" i="13"/>
  <c r="X19" i="13"/>
  <c r="P198" i="13"/>
  <c r="P202" i="13"/>
  <c r="P206" i="13"/>
  <c r="X97" i="13"/>
  <c r="T218" i="13"/>
  <c r="K219" i="13"/>
  <c r="K256" i="13"/>
  <c r="L105" i="13"/>
  <c r="L116" i="13"/>
  <c r="K191" i="13"/>
  <c r="K249" i="13"/>
  <c r="T249" i="13"/>
  <c r="T191" i="13"/>
  <c r="K250" i="13"/>
  <c r="K195" i="13"/>
  <c r="T195" i="13"/>
  <c r="T250" i="13"/>
  <c r="K199" i="13"/>
  <c r="K251" i="13"/>
  <c r="T251" i="13"/>
  <c r="T199" i="13"/>
  <c r="K203" i="13"/>
  <c r="K252" i="13"/>
  <c r="T203" i="13"/>
  <c r="T207" i="13"/>
  <c r="T253" i="13"/>
  <c r="P210" i="13"/>
  <c r="T254" i="13"/>
  <c r="T211" i="13"/>
  <c r="P214" i="13"/>
  <c r="T255" i="13"/>
  <c r="T215" i="13"/>
  <c r="L100" i="13"/>
  <c r="L7" i="13"/>
  <c r="L10" i="13"/>
  <c r="L13" i="13"/>
  <c r="L16" i="13"/>
  <c r="L28" i="13"/>
  <c r="L40" i="13"/>
  <c r="L52" i="13"/>
  <c r="K207" i="13"/>
  <c r="K253" i="13"/>
  <c r="K254" i="13"/>
  <c r="K211" i="13"/>
  <c r="K255" i="13"/>
  <c r="K215" i="13"/>
  <c r="T217" i="13"/>
  <c r="P219" i="13"/>
  <c r="P256" i="13"/>
  <c r="X101" i="13"/>
  <c r="K222" i="13"/>
  <c r="L109" i="13"/>
  <c r="L118" i="13"/>
  <c r="P212" i="13"/>
  <c r="T252" i="13"/>
  <c r="P189" i="13"/>
  <c r="P190" i="13"/>
  <c r="P249" i="13"/>
  <c r="P191" i="13"/>
  <c r="X22" i="13"/>
  <c r="P195" i="13"/>
  <c r="P250" i="13"/>
  <c r="X34" i="13"/>
  <c r="P199" i="13"/>
  <c r="P251" i="13"/>
  <c r="X46" i="13"/>
  <c r="P203" i="13"/>
  <c r="X58" i="13"/>
  <c r="L64" i="13"/>
  <c r="X70" i="13"/>
  <c r="L76" i="13"/>
  <c r="X82" i="13"/>
  <c r="L88" i="13"/>
  <c r="K218" i="13"/>
  <c r="K192" i="13"/>
  <c r="K196" i="13"/>
  <c r="T196" i="13"/>
  <c r="K200" i="13"/>
  <c r="T200" i="13"/>
  <c r="K204" i="13"/>
  <c r="T204" i="13"/>
  <c r="P207" i="13"/>
  <c r="P253" i="13"/>
  <c r="T208" i="13"/>
  <c r="P254" i="13"/>
  <c r="P211" i="13"/>
  <c r="P255" i="13"/>
  <c r="P215" i="13"/>
  <c r="T216" i="13"/>
  <c r="L103" i="13"/>
  <c r="L113" i="13"/>
  <c r="K220" i="13"/>
  <c r="P252" i="13"/>
  <c r="R206" i="7"/>
  <c r="K248" i="13"/>
  <c r="L248" i="13" s="1"/>
  <c r="K187" i="13"/>
  <c r="L187" i="13" s="1"/>
  <c r="L19" i="13"/>
  <c r="L31" i="13"/>
  <c r="L43" i="13"/>
  <c r="L55" i="13"/>
  <c r="K212" i="13"/>
  <c r="K216" i="13"/>
  <c r="L94" i="13"/>
  <c r="K217" i="13"/>
  <c r="P218" i="13"/>
  <c r="P220" i="13"/>
  <c r="X104" i="13"/>
  <c r="X103" i="13"/>
  <c r="X107" i="13"/>
  <c r="X111" i="13"/>
  <c r="P257" i="13"/>
  <c r="T257" i="13"/>
  <c r="P222" i="13"/>
  <c r="T222" i="13"/>
  <c r="K223" i="13"/>
  <c r="X106" i="13"/>
  <c r="L120" i="13"/>
  <c r="L122" i="13"/>
  <c r="T220" i="13"/>
  <c r="P225" i="13"/>
  <c r="T225" i="13"/>
  <c r="K221" i="13"/>
  <c r="K226" i="13"/>
  <c r="X109" i="13"/>
  <c r="L115" i="13"/>
  <c r="T223" i="13"/>
  <c r="K257" i="13"/>
  <c r="X80" i="11"/>
  <c r="Q98" i="1"/>
  <c r="R98" i="1"/>
  <c r="T192" i="11"/>
  <c r="X192" i="11" s="1"/>
  <c r="X19" i="11"/>
  <c r="K220" i="11"/>
  <c r="L220" i="11" s="1"/>
  <c r="L103" i="11"/>
  <c r="T194" i="11"/>
  <c r="X194" i="11" s="1"/>
  <c r="L44" i="11"/>
  <c r="L17" i="11"/>
  <c r="X82" i="11"/>
  <c r="L6" i="11"/>
  <c r="L14" i="11"/>
  <c r="I204" i="7"/>
  <c r="Q214" i="7"/>
  <c r="T208" i="11"/>
  <c r="X208" i="11" s="1"/>
  <c r="H190" i="7"/>
  <c r="N193" i="7"/>
  <c r="L19" i="11"/>
  <c r="L21" i="11"/>
  <c r="L23" i="11"/>
  <c r="L25" i="11"/>
  <c r="L27" i="11"/>
  <c r="L29" i="11"/>
  <c r="L31" i="11"/>
  <c r="X36" i="11"/>
  <c r="X38" i="11"/>
  <c r="L64" i="11"/>
  <c r="L80" i="11"/>
  <c r="L82" i="11"/>
  <c r="G189" i="7"/>
  <c r="R213" i="7"/>
  <c r="P194" i="11"/>
  <c r="L33" i="11"/>
  <c r="L35" i="11"/>
  <c r="K198" i="11"/>
  <c r="X40" i="11"/>
  <c r="X42" i="11"/>
  <c r="W42" i="7" s="1"/>
  <c r="T202" i="11"/>
  <c r="X202" i="11" s="1"/>
  <c r="T206" i="11"/>
  <c r="X66" i="11"/>
  <c r="W66" i="7" s="1"/>
  <c r="L69" i="11"/>
  <c r="L76" i="11"/>
  <c r="L78" i="11"/>
  <c r="P213" i="11"/>
  <c r="K200" i="11"/>
  <c r="L200" i="11" s="1"/>
  <c r="X44" i="11"/>
  <c r="X46" i="11"/>
  <c r="X48" i="11"/>
  <c r="X50" i="11"/>
  <c r="X52" i="11"/>
  <c r="W52" i="7" s="1"/>
  <c r="X54" i="11"/>
  <c r="W54" i="7" s="1"/>
  <c r="X56" i="11"/>
  <c r="X60" i="11"/>
  <c r="T209" i="11"/>
  <c r="X209" i="11" s="1"/>
  <c r="X71" i="11"/>
  <c r="P208" i="11"/>
  <c r="T212" i="11"/>
  <c r="X212" i="11" s="1"/>
  <c r="P224" i="11"/>
  <c r="P225" i="11"/>
  <c r="X23" i="11"/>
  <c r="X27" i="11"/>
  <c r="L65" i="11"/>
  <c r="T210" i="11"/>
  <c r="X210" i="11" s="1"/>
  <c r="L85" i="11"/>
  <c r="K222" i="11"/>
  <c r="L222" i="11" s="1"/>
  <c r="K208" i="11"/>
  <c r="L208" i="11" s="1"/>
  <c r="P200" i="7"/>
  <c r="I90" i="15"/>
  <c r="X35" i="11"/>
  <c r="X67" i="11"/>
  <c r="W67" i="7" s="1"/>
  <c r="P209" i="11"/>
  <c r="K212" i="11"/>
  <c r="L212" i="11" s="1"/>
  <c r="L81" i="11"/>
  <c r="L101" i="11"/>
  <c r="L109" i="11"/>
  <c r="X72" i="11"/>
  <c r="X97" i="11"/>
  <c r="X16" i="11"/>
  <c r="L36" i="11"/>
  <c r="K201" i="11"/>
  <c r="K205" i="11"/>
  <c r="L205" i="11" s="1"/>
  <c r="K217" i="11"/>
  <c r="L217" i="11" s="1"/>
  <c r="K256" i="11"/>
  <c r="L256" i="11" s="1"/>
  <c r="P98" i="1"/>
  <c r="S98" i="1"/>
  <c r="P188" i="11"/>
  <c r="P249" i="11"/>
  <c r="P191" i="11"/>
  <c r="L87" i="11"/>
  <c r="P190" i="11"/>
  <c r="P195" i="11"/>
  <c r="P250" i="11"/>
  <c r="X108" i="11"/>
  <c r="P199" i="11"/>
  <c r="P251" i="11"/>
  <c r="T216" i="11"/>
  <c r="X91" i="11"/>
  <c r="W91" i="7" s="1"/>
  <c r="P203" i="11"/>
  <c r="P252" i="11"/>
  <c r="P189" i="7"/>
  <c r="I95" i="15"/>
  <c r="T188" i="11"/>
  <c r="T189" i="11"/>
  <c r="T190" i="11"/>
  <c r="K192" i="11"/>
  <c r="K196" i="11"/>
  <c r="T196" i="11"/>
  <c r="T200" i="11"/>
  <c r="K204" i="11"/>
  <c r="T204" i="11"/>
  <c r="P207" i="11"/>
  <c r="P253" i="11"/>
  <c r="P254" i="11"/>
  <c r="P211" i="11"/>
  <c r="X102" i="11"/>
  <c r="K248" i="11"/>
  <c r="L248" i="11" s="1"/>
  <c r="K187" i="11"/>
  <c r="L187" i="11" s="1"/>
  <c r="X89" i="11"/>
  <c r="X93" i="11"/>
  <c r="W93" i="7" s="1"/>
  <c r="X110" i="11"/>
  <c r="L116" i="11"/>
  <c r="L119" i="11"/>
  <c r="L122" i="11"/>
  <c r="L5" i="11"/>
  <c r="L11" i="11"/>
  <c r="X17" i="11"/>
  <c r="P192" i="11"/>
  <c r="X21" i="11"/>
  <c r="X25" i="11"/>
  <c r="W25" i="7" s="1"/>
  <c r="X29" i="11"/>
  <c r="P196" i="11"/>
  <c r="X33" i="11"/>
  <c r="X37" i="11"/>
  <c r="P200" i="11"/>
  <c r="X49" i="11"/>
  <c r="W49" i="7" s="1"/>
  <c r="X53" i="11"/>
  <c r="P204" i="11"/>
  <c r="X57" i="11"/>
  <c r="X61" i="11"/>
  <c r="X65" i="11"/>
  <c r="L67" i="11"/>
  <c r="X69" i="11"/>
  <c r="L71" i="11"/>
  <c r="L75" i="11"/>
  <c r="L79" i="11"/>
  <c r="L83" i="11"/>
  <c r="X105" i="11"/>
  <c r="P187" i="11"/>
  <c r="P248" i="11"/>
  <c r="K193" i="11"/>
  <c r="T193" i="11"/>
  <c r="K197" i="11"/>
  <c r="T197" i="11"/>
  <c r="T205" i="11"/>
  <c r="T213" i="11"/>
  <c r="T217" i="11"/>
  <c r="L95" i="11"/>
  <c r="L98" i="11"/>
  <c r="T219" i="11"/>
  <c r="X101" i="11"/>
  <c r="T256" i="11"/>
  <c r="X112" i="11"/>
  <c r="T257" i="11"/>
  <c r="T223" i="11"/>
  <c r="T248" i="11"/>
  <c r="X248" i="11" s="1"/>
  <c r="T187" i="11"/>
  <c r="K209" i="11"/>
  <c r="K213" i="11"/>
  <c r="L86" i="11"/>
  <c r="X107" i="11"/>
  <c r="K257" i="11"/>
  <c r="P193" i="11"/>
  <c r="P197" i="11"/>
  <c r="P201" i="11"/>
  <c r="P205" i="11"/>
  <c r="K224" i="11"/>
  <c r="L115" i="11"/>
  <c r="K225" i="11"/>
  <c r="L118" i="11"/>
  <c r="K226" i="11"/>
  <c r="L121" i="11"/>
  <c r="P226" i="11"/>
  <c r="L15" i="11"/>
  <c r="P217" i="11"/>
  <c r="X104" i="11"/>
  <c r="X109" i="11"/>
  <c r="T222" i="11"/>
  <c r="K210" i="11"/>
  <c r="K214" i="11"/>
  <c r="T255" i="11"/>
  <c r="T215" i="11"/>
  <c r="K216" i="11"/>
  <c r="K255" i="11"/>
  <c r="P198" i="11"/>
  <c r="P202" i="11"/>
  <c r="P206" i="11"/>
  <c r="X99" i="11"/>
  <c r="X111" i="11"/>
  <c r="T252" i="11"/>
  <c r="I98" i="15"/>
  <c r="K188" i="11"/>
  <c r="L188" i="11" s="1"/>
  <c r="K189" i="11"/>
  <c r="L189" i="11" s="1"/>
  <c r="K190" i="11"/>
  <c r="L190" i="11" s="1"/>
  <c r="K191" i="11"/>
  <c r="K249" i="11"/>
  <c r="T249" i="11"/>
  <c r="T191" i="11"/>
  <c r="K250" i="11"/>
  <c r="K195" i="11"/>
  <c r="T195" i="11"/>
  <c r="T250" i="11"/>
  <c r="K199" i="11"/>
  <c r="K251" i="11"/>
  <c r="T251" i="11"/>
  <c r="T199" i="11"/>
  <c r="K203" i="11"/>
  <c r="K252" i="11"/>
  <c r="T207" i="11"/>
  <c r="T253" i="11"/>
  <c r="T254" i="11"/>
  <c r="T211" i="11"/>
  <c r="P214" i="11"/>
  <c r="T220" i="11"/>
  <c r="X103" i="11"/>
  <c r="X106" i="11"/>
  <c r="T221" i="11"/>
  <c r="L117" i="11"/>
  <c r="L120" i="11"/>
  <c r="L7" i="11"/>
  <c r="L10" i="11"/>
  <c r="L13" i="11"/>
  <c r="L16" i="11"/>
  <c r="L28" i="11"/>
  <c r="L52" i="11"/>
  <c r="K207" i="11"/>
  <c r="K253" i="11"/>
  <c r="K254" i="11"/>
  <c r="K211" i="11"/>
  <c r="P255" i="11"/>
  <c r="P215" i="11"/>
  <c r="X113" i="11"/>
  <c r="K219" i="11"/>
  <c r="T226" i="11"/>
  <c r="T225" i="11"/>
  <c r="P222" i="11"/>
  <c r="T224" i="11"/>
  <c r="P256" i="11"/>
  <c r="K218" i="11"/>
  <c r="P221" i="11"/>
  <c r="P220" i="11"/>
  <c r="P219" i="11"/>
  <c r="K223" i="11"/>
  <c r="F213" i="7"/>
  <c r="I88" i="15"/>
  <c r="M189" i="7"/>
  <c r="I89" i="15"/>
  <c r="N213" i="7"/>
  <c r="R178" i="1"/>
  <c r="Q189" i="7"/>
  <c r="F212" i="7"/>
  <c r="Q202" i="7"/>
  <c r="R209" i="7"/>
  <c r="G190" i="7"/>
  <c r="P192" i="7"/>
  <c r="H202" i="7"/>
  <c r="G206" i="7"/>
  <c r="R205" i="7"/>
  <c r="Q206" i="7"/>
  <c r="N209" i="7"/>
  <c r="M210" i="7"/>
  <c r="G213" i="7"/>
  <c r="M212" i="7"/>
  <c r="F206" i="7"/>
  <c r="R208" i="7"/>
  <c r="N212" i="7"/>
  <c r="M213" i="7"/>
  <c r="I97" i="15"/>
  <c r="M206" i="7"/>
  <c r="H209" i="7"/>
  <c r="G210" i="7"/>
  <c r="Q213" i="7"/>
  <c r="I94" i="15"/>
  <c r="G212" i="7"/>
  <c r="U212" i="7" s="1"/>
  <c r="H213" i="7"/>
  <c r="M208" i="7"/>
  <c r="P204" i="7"/>
  <c r="N205" i="7"/>
  <c r="R210" i="7"/>
  <c r="G202" i="7"/>
  <c r="Q208" i="7"/>
  <c r="G209" i="7"/>
  <c r="H210" i="7"/>
  <c r="F193" i="7"/>
  <c r="G193" i="7"/>
  <c r="R193" i="7"/>
  <c r="P196" i="7"/>
  <c r="N206" i="7"/>
  <c r="I96" i="15"/>
  <c r="F214" i="7"/>
  <c r="R214" i="7"/>
  <c r="G197" i="7"/>
  <c r="R197" i="7"/>
  <c r="N202" i="7"/>
  <c r="N210" i="7"/>
  <c r="I192" i="7"/>
  <c r="N204" i="7"/>
  <c r="H205" i="7"/>
  <c r="M194" i="7"/>
  <c r="Q198" i="7"/>
  <c r="R202" i="7"/>
  <c r="I248" i="7"/>
  <c r="I187" i="7"/>
  <c r="F192" i="7"/>
  <c r="I199" i="7"/>
  <c r="I251" i="7"/>
  <c r="I250" i="7"/>
  <c r="I195" i="7"/>
  <c r="I249" i="7"/>
  <c r="I191" i="7"/>
  <c r="Q194" i="7"/>
  <c r="F196" i="7"/>
  <c r="F200" i="7"/>
  <c r="M190" i="7"/>
  <c r="M202" i="7"/>
  <c r="M198" i="7"/>
  <c r="G192" i="7"/>
  <c r="N194" i="7"/>
  <c r="R194" i="7"/>
  <c r="G196" i="7"/>
  <c r="N198" i="7"/>
  <c r="R198" i="7"/>
  <c r="G200" i="7"/>
  <c r="H252" i="7"/>
  <c r="H203" i="7"/>
  <c r="M205" i="7"/>
  <c r="P206" i="7"/>
  <c r="P208" i="7"/>
  <c r="P210" i="7"/>
  <c r="P212" i="7"/>
  <c r="P214" i="7"/>
  <c r="H188" i="7"/>
  <c r="R189" i="7"/>
  <c r="P249" i="7"/>
  <c r="P191" i="7"/>
  <c r="P250" i="7"/>
  <c r="P195" i="7"/>
  <c r="H196" i="7"/>
  <c r="P199" i="7"/>
  <c r="P251" i="7"/>
  <c r="H200" i="7"/>
  <c r="M248" i="7"/>
  <c r="M187" i="7"/>
  <c r="I188" i="7"/>
  <c r="F189" i="7"/>
  <c r="P190" i="7"/>
  <c r="M249" i="7"/>
  <c r="M191" i="7"/>
  <c r="Q191" i="7"/>
  <c r="Q249" i="7"/>
  <c r="M250" i="7"/>
  <c r="M195" i="7"/>
  <c r="Q250" i="7"/>
  <c r="Q195" i="7"/>
  <c r="M199" i="7"/>
  <c r="M251" i="7"/>
  <c r="Q199" i="7"/>
  <c r="Q251" i="7"/>
  <c r="I200" i="7"/>
  <c r="F201" i="7"/>
  <c r="N248" i="7"/>
  <c r="N187" i="7"/>
  <c r="N249" i="7"/>
  <c r="N191" i="7"/>
  <c r="R249" i="7"/>
  <c r="R191" i="7"/>
  <c r="N250" i="7"/>
  <c r="N195" i="7"/>
  <c r="R250" i="7"/>
  <c r="R195" i="7"/>
  <c r="N199" i="7"/>
  <c r="N251" i="7"/>
  <c r="R251" i="7"/>
  <c r="R199" i="7"/>
  <c r="G201" i="7"/>
  <c r="H189" i="7"/>
  <c r="R190" i="7"/>
  <c r="H201" i="7"/>
  <c r="Q205" i="7"/>
  <c r="P248" i="7"/>
  <c r="P187" i="7"/>
  <c r="M188" i="7"/>
  <c r="I189" i="7"/>
  <c r="F190" i="7"/>
  <c r="M192" i="7"/>
  <c r="Q192" i="7"/>
  <c r="I193" i="7"/>
  <c r="F194" i="7"/>
  <c r="M196" i="7"/>
  <c r="Q196" i="7"/>
  <c r="I197" i="7"/>
  <c r="F198" i="7"/>
  <c r="M200" i="7"/>
  <c r="Q200" i="7"/>
  <c r="I201" i="7"/>
  <c r="I206" i="7"/>
  <c r="I208" i="7"/>
  <c r="I210" i="7"/>
  <c r="I212" i="7"/>
  <c r="I214" i="7"/>
  <c r="H192" i="7"/>
  <c r="Q248" i="7"/>
  <c r="Q187" i="7"/>
  <c r="N192" i="7"/>
  <c r="R192" i="7"/>
  <c r="G194" i="7"/>
  <c r="N196" i="7"/>
  <c r="R196" i="7"/>
  <c r="G198" i="7"/>
  <c r="N200" i="7"/>
  <c r="R200" i="7"/>
  <c r="R248" i="7"/>
  <c r="R187" i="7"/>
  <c r="P193" i="7"/>
  <c r="H194" i="7"/>
  <c r="P197" i="7"/>
  <c r="H198" i="7"/>
  <c r="P201" i="7"/>
  <c r="F248" i="7"/>
  <c r="F187" i="7"/>
  <c r="F249" i="7"/>
  <c r="F191" i="7"/>
  <c r="M193" i="7"/>
  <c r="Q193" i="7"/>
  <c r="I194" i="7"/>
  <c r="F250" i="7"/>
  <c r="F195" i="7"/>
  <c r="M197" i="7"/>
  <c r="Q197" i="7"/>
  <c r="I198" i="7"/>
  <c r="F251" i="7"/>
  <c r="F199" i="7"/>
  <c r="M201" i="7"/>
  <c r="Q201" i="7"/>
  <c r="I202" i="7"/>
  <c r="G248" i="7"/>
  <c r="G187" i="7"/>
  <c r="Q188" i="7"/>
  <c r="N189" i="7"/>
  <c r="G249" i="7"/>
  <c r="G191" i="7"/>
  <c r="G250" i="7"/>
  <c r="G195" i="7"/>
  <c r="G251" i="7"/>
  <c r="G199" i="7"/>
  <c r="N201" i="7"/>
  <c r="R201" i="7"/>
  <c r="P202" i="7"/>
  <c r="H248" i="7"/>
  <c r="H187" i="7"/>
  <c r="R188" i="7"/>
  <c r="H249" i="7"/>
  <c r="H191" i="7"/>
  <c r="P194" i="7"/>
  <c r="H250" i="7"/>
  <c r="H195" i="7"/>
  <c r="P198" i="7"/>
  <c r="H199" i="7"/>
  <c r="H251" i="7"/>
  <c r="F203" i="7"/>
  <c r="F252" i="7"/>
  <c r="G203" i="7"/>
  <c r="G252" i="7"/>
  <c r="I252" i="7"/>
  <c r="I203" i="7"/>
  <c r="F207" i="7"/>
  <c r="F253" i="7"/>
  <c r="F254" i="7"/>
  <c r="F211" i="7"/>
  <c r="I99" i="15"/>
  <c r="G204" i="7"/>
  <c r="G207" i="7"/>
  <c r="G253" i="7"/>
  <c r="G254" i="7"/>
  <c r="G211" i="7"/>
  <c r="R212" i="7"/>
  <c r="P252" i="7"/>
  <c r="P203" i="7"/>
  <c r="H207" i="7"/>
  <c r="H253" i="7"/>
  <c r="H254" i="7"/>
  <c r="H211" i="7"/>
  <c r="M252" i="7"/>
  <c r="M203" i="7"/>
  <c r="Q252" i="7"/>
  <c r="Q203" i="7"/>
  <c r="F205" i="7"/>
  <c r="I207" i="7"/>
  <c r="I253" i="7"/>
  <c r="I209" i="7"/>
  <c r="I254" i="7"/>
  <c r="I211" i="7"/>
  <c r="I213" i="7"/>
  <c r="N203" i="7"/>
  <c r="N252" i="7"/>
  <c r="R203" i="7"/>
  <c r="R252" i="7"/>
  <c r="G205" i="7"/>
  <c r="P207" i="7"/>
  <c r="P253" i="7"/>
  <c r="P209" i="7"/>
  <c r="P211" i="7"/>
  <c r="P254" i="7"/>
  <c r="P213" i="7"/>
  <c r="I93" i="15"/>
  <c r="M204" i="7"/>
  <c r="Q204" i="7"/>
  <c r="I205" i="7"/>
  <c r="M253" i="7"/>
  <c r="M207" i="7"/>
  <c r="Q253" i="7"/>
  <c r="Q207" i="7"/>
  <c r="F208" i="7"/>
  <c r="M209" i="7"/>
  <c r="Q209" i="7"/>
  <c r="F210" i="7"/>
  <c r="M211" i="7"/>
  <c r="M254" i="7"/>
  <c r="Q211" i="7"/>
  <c r="Q254" i="7"/>
  <c r="N253" i="7"/>
  <c r="N207" i="7"/>
  <c r="R253" i="7"/>
  <c r="R207" i="7"/>
  <c r="G208" i="7"/>
  <c r="N211" i="7"/>
  <c r="N254" i="7"/>
  <c r="R211" i="7"/>
  <c r="R254" i="7"/>
  <c r="P205" i="7"/>
  <c r="H208" i="7"/>
  <c r="H212" i="7"/>
  <c r="I91" i="15"/>
  <c r="BM124" i="9" l="1"/>
  <c r="BM118" i="9"/>
  <c r="GC100" i="1"/>
  <c r="GD100" i="1"/>
  <c r="GC99" i="1"/>
  <c r="GD99" i="1"/>
  <c r="GD20" i="1" s="1"/>
  <c r="GD21" i="1" s="1"/>
  <c r="GB19" i="1"/>
  <c r="GD9" i="1"/>
  <c r="GD50" i="1"/>
  <c r="BM71" i="9"/>
  <c r="BM82" i="9"/>
  <c r="BM73" i="9"/>
  <c r="GB126" i="1"/>
  <c r="GC126" i="1"/>
  <c r="GC20" i="1" s="1"/>
  <c r="GC21" i="1" s="1"/>
  <c r="GB127" i="1"/>
  <c r="GC127" i="1"/>
  <c r="BD98" i="9"/>
  <c r="BM98" i="9"/>
  <c r="BM96" i="9"/>
  <c r="R142" i="1"/>
  <c r="GC142" i="1"/>
  <c r="BK118" i="9"/>
  <c r="BL118" i="9"/>
  <c r="Q142" i="1"/>
  <c r="W76" i="15"/>
  <c r="AV50" i="10"/>
  <c r="AV49" i="10"/>
  <c r="BI26" i="10"/>
  <c r="BI51" i="10" s="1"/>
  <c r="AS44" i="10"/>
  <c r="U44" i="10"/>
  <c r="GV15" i="1"/>
  <c r="AQ26" i="10"/>
  <c r="AQ49" i="10"/>
  <c r="AQ34" i="10"/>
  <c r="AT50" i="10"/>
  <c r="AQ47" i="10"/>
  <c r="AS34" i="10"/>
  <c r="F44" i="10"/>
  <c r="AQ33" i="10"/>
  <c r="AQ32" i="10" s="1"/>
  <c r="AQ36" i="10"/>
  <c r="AC50" i="10"/>
  <c r="AC48" i="10" s="1"/>
  <c r="AW43" i="10"/>
  <c r="AW40" i="10" s="1"/>
  <c r="AK36" i="10"/>
  <c r="Z40" i="10"/>
  <c r="AU40" i="10"/>
  <c r="AX40" i="10"/>
  <c r="GB142" i="1"/>
  <c r="FX142" i="1"/>
  <c r="FT142" i="1"/>
  <c r="FU142" i="1"/>
  <c r="FW142" i="1"/>
  <c r="FZ142" i="1"/>
  <c r="GA142" i="1"/>
  <c r="FY142" i="1"/>
  <c r="FV142" i="1"/>
  <c r="P142" i="1"/>
  <c r="P9" i="1" s="1"/>
  <c r="AQ46" i="10"/>
  <c r="AQ44" i="10" s="1"/>
  <c r="AC32" i="10"/>
  <c r="V36" i="10"/>
  <c r="AO33" i="10"/>
  <c r="AO35" i="10"/>
  <c r="Q1" i="15"/>
  <c r="R1" i="15" s="1"/>
  <c r="S1" i="15" s="1"/>
  <c r="T1" i="15" s="1"/>
  <c r="U1" i="15" s="1"/>
  <c r="V1" i="15" s="1"/>
  <c r="W1" i="15" s="1"/>
  <c r="C28" i="9"/>
  <c r="BM28" i="9" s="1"/>
  <c r="C30" i="1"/>
  <c r="AK51" i="10"/>
  <c r="Q50" i="10"/>
  <c r="O32" i="10"/>
  <c r="AX38" i="10"/>
  <c r="AW50" i="10"/>
  <c r="AW48" i="10" s="1"/>
  <c r="F32" i="10"/>
  <c r="BB26" i="10"/>
  <c r="AR33" i="10"/>
  <c r="AR35" i="10"/>
  <c r="AV39" i="10"/>
  <c r="AV38" i="10"/>
  <c r="V44" i="10"/>
  <c r="AB26" i="10"/>
  <c r="M49" i="10"/>
  <c r="M48" i="10" s="1"/>
  <c r="AW33" i="10"/>
  <c r="AW32" i="10" s="1"/>
  <c r="AW34" i="10"/>
  <c r="R36" i="10"/>
  <c r="X44" i="10"/>
  <c r="AW35" i="10"/>
  <c r="AV37" i="10"/>
  <c r="AV41" i="10"/>
  <c r="AV43" i="10"/>
  <c r="AO40" i="10"/>
  <c r="O48" i="10"/>
  <c r="AO34" i="10"/>
  <c r="AX50" i="10"/>
  <c r="L48" i="10"/>
  <c r="W17" i="7"/>
  <c r="AZ49" i="10"/>
  <c r="AZ26" i="10"/>
  <c r="AZ50" i="10" s="1"/>
  <c r="N49" i="10"/>
  <c r="N48" i="10" s="1"/>
  <c r="AC51" i="10"/>
  <c r="AV47" i="10"/>
  <c r="AV45" i="10"/>
  <c r="AV44" i="10" s="1"/>
  <c r="AV46" i="10"/>
  <c r="AU49" i="10"/>
  <c r="AU26" i="10"/>
  <c r="AU50" i="10" s="1"/>
  <c r="Z36" i="10"/>
  <c r="AG40" i="10"/>
  <c r="AA40" i="10"/>
  <c r="AU32" i="10"/>
  <c r="I48" i="10"/>
  <c r="J51" i="10"/>
  <c r="J48" i="10" s="1"/>
  <c r="AQ40" i="10"/>
  <c r="AM51" i="10"/>
  <c r="AP50" i="10"/>
  <c r="AT26" i="10"/>
  <c r="AT51" i="10" s="1"/>
  <c r="AT49" i="10"/>
  <c r="AS51" i="10"/>
  <c r="BJ26" i="10"/>
  <c r="BJ50" i="10" s="1"/>
  <c r="BI50" i="10"/>
  <c r="AU51" i="10"/>
  <c r="AP33" i="10"/>
  <c r="AP35" i="10"/>
  <c r="GA99" i="1"/>
  <c r="GB99" i="1"/>
  <c r="O36" i="10"/>
  <c r="AM48" i="10"/>
  <c r="D48" i="10"/>
  <c r="P36" i="10"/>
  <c r="H36" i="10"/>
  <c r="AS26" i="10"/>
  <c r="AS50" i="10" s="1"/>
  <c r="AS49" i="10"/>
  <c r="M36" i="10"/>
  <c r="AT38" i="10"/>
  <c r="AT36" i="10" s="1"/>
  <c r="AT39" i="10"/>
  <c r="BG26" i="10"/>
  <c r="BG51" i="10" s="1"/>
  <c r="AD40" i="10"/>
  <c r="AO26" i="10"/>
  <c r="AO51" i="10" s="1"/>
  <c r="AY26" i="10"/>
  <c r="AY50" i="10" s="1"/>
  <c r="AX37" i="10"/>
  <c r="AX36" i="10" s="1"/>
  <c r="BC26" i="10"/>
  <c r="AZ36" i="10"/>
  <c r="AE32" i="10"/>
  <c r="F40" i="10"/>
  <c r="BL48" i="10"/>
  <c r="AT44" i="10"/>
  <c r="T44" i="10"/>
  <c r="AW51" i="10"/>
  <c r="P48" i="10"/>
  <c r="L257" i="12"/>
  <c r="BK50" i="10"/>
  <c r="AG44" i="10"/>
  <c r="AX51" i="10"/>
  <c r="BL98" i="9"/>
  <c r="BJ98" i="9"/>
  <c r="BI98" i="9"/>
  <c r="BK98" i="9"/>
  <c r="AT32" i="10"/>
  <c r="AW39" i="10"/>
  <c r="AW38" i="10"/>
  <c r="AW36" i="10" s="1"/>
  <c r="AL51" i="10"/>
  <c r="AL48" i="10" s="1"/>
  <c r="AQ51" i="10"/>
  <c r="Q51" i="10"/>
  <c r="Q48" i="10" s="1"/>
  <c r="AU39" i="10"/>
  <c r="AU38" i="10"/>
  <c r="X50" i="10"/>
  <c r="Y40" i="10"/>
  <c r="K48" i="10"/>
  <c r="X49" i="10"/>
  <c r="GA100" i="1"/>
  <c r="GB100" i="1"/>
  <c r="AS35" i="10"/>
  <c r="AX26" i="10"/>
  <c r="AX49" i="10" s="1"/>
  <c r="AX48" i="10" s="1"/>
  <c r="AR26" i="10"/>
  <c r="AR51" i="10" s="1"/>
  <c r="AR49" i="10"/>
  <c r="AX44" i="10"/>
  <c r="L1" i="11"/>
  <c r="C109" i="9" s="1"/>
  <c r="BM109" i="9" s="1"/>
  <c r="BD26" i="10"/>
  <c r="AK50" i="10"/>
  <c r="AK48" i="10" s="1"/>
  <c r="M51" i="10"/>
  <c r="T48" i="10"/>
  <c r="AU37" i="10"/>
  <c r="AS32" i="10"/>
  <c r="BG50" i="10"/>
  <c r="AS38" i="10"/>
  <c r="AS36" i="10" s="1"/>
  <c r="AS39" i="10"/>
  <c r="AV51" i="10"/>
  <c r="AB40" i="10"/>
  <c r="BK26" i="10"/>
  <c r="BK51" i="10" s="1"/>
  <c r="BK49" i="10"/>
  <c r="BK48" i="10" s="1"/>
  <c r="AB32" i="10"/>
  <c r="O149" i="1"/>
  <c r="I153" i="9" s="1"/>
  <c r="AP26" i="10"/>
  <c r="AP51" i="10" s="1"/>
  <c r="AP49" i="10"/>
  <c r="BE26" i="10"/>
  <c r="AD32" i="10"/>
  <c r="AQ50" i="10"/>
  <c r="Q36" i="10"/>
  <c r="V48" i="10"/>
  <c r="BF26" i="10"/>
  <c r="GA19" i="1"/>
  <c r="FZ19" i="1"/>
  <c r="BL96" i="9"/>
  <c r="BL82" i="9"/>
  <c r="FZ126" i="1"/>
  <c r="GA126" i="1"/>
  <c r="FZ127" i="1"/>
  <c r="GA127" i="1"/>
  <c r="BK82" i="9"/>
  <c r="BK73" i="9"/>
  <c r="BL73" i="9"/>
  <c r="BL124" i="9"/>
  <c r="BK124" i="9"/>
  <c r="BJ126" i="9"/>
  <c r="BK126" i="9"/>
  <c r="BL126" i="9"/>
  <c r="BK153" i="9"/>
  <c r="BL152" i="9"/>
  <c r="N73" i="15"/>
  <c r="O73" i="15" s="1"/>
  <c r="BK152" i="9"/>
  <c r="W50" i="7"/>
  <c r="BL153" i="9"/>
  <c r="W99" i="7"/>
  <c r="W89" i="7"/>
  <c r="BK96" i="9"/>
  <c r="FY100" i="1"/>
  <c r="FZ100" i="1"/>
  <c r="FY99" i="1"/>
  <c r="FZ99" i="1"/>
  <c r="FY19" i="1"/>
  <c r="W38" i="7"/>
  <c r="S187" i="7"/>
  <c r="FX19" i="1"/>
  <c r="W44" i="15"/>
  <c r="FX127" i="1"/>
  <c r="FY127" i="1"/>
  <c r="FX126" i="1"/>
  <c r="FY126" i="1"/>
  <c r="W29" i="7"/>
  <c r="W40" i="7"/>
  <c r="W86" i="7"/>
  <c r="V48" i="15"/>
  <c r="N47" i="15"/>
  <c r="N77" i="15"/>
  <c r="N210" i="15" s="1"/>
  <c r="N21" i="15"/>
  <c r="Q100" i="1"/>
  <c r="FX100" i="1"/>
  <c r="S99" i="1"/>
  <c r="FX99" i="1"/>
  <c r="T125" i="1"/>
  <c r="J124" i="9" s="1"/>
  <c r="T148" i="1"/>
  <c r="J152" i="9" s="1"/>
  <c r="N89" i="15"/>
  <c r="O101" i="15" s="1"/>
  <c r="W72" i="7"/>
  <c r="W16" i="7"/>
  <c r="W23" i="7"/>
  <c r="W53" i="7"/>
  <c r="FV126" i="1"/>
  <c r="FW126" i="1"/>
  <c r="FV127" i="1"/>
  <c r="FW127" i="1"/>
  <c r="FV19" i="1"/>
  <c r="W56" i="7"/>
  <c r="FW19" i="1"/>
  <c r="S193" i="15"/>
  <c r="N25" i="15"/>
  <c r="N6" i="15"/>
  <c r="N99" i="15"/>
  <c r="O111" i="15" s="1"/>
  <c r="FV100" i="1"/>
  <c r="FW100" i="1"/>
  <c r="FV99" i="1"/>
  <c r="FW99" i="1"/>
  <c r="W30" i="15"/>
  <c r="N88" i="15"/>
  <c r="O88" i="15" s="1"/>
  <c r="W21" i="7"/>
  <c r="N58" i="15"/>
  <c r="O70" i="15" s="1"/>
  <c r="W57" i="7"/>
  <c r="N35" i="15"/>
  <c r="N23" i="15"/>
  <c r="S200" i="15"/>
  <c r="S204" i="15"/>
  <c r="FT19" i="1"/>
  <c r="N8" i="15"/>
  <c r="FT127" i="1"/>
  <c r="FU127" i="1"/>
  <c r="FT126" i="1"/>
  <c r="FU126" i="1"/>
  <c r="FU19" i="1"/>
  <c r="W48" i="7"/>
  <c r="FT100" i="1"/>
  <c r="FU100" i="1"/>
  <c r="FT99" i="1"/>
  <c r="FU99" i="1"/>
  <c r="W34" i="15"/>
  <c r="O200" i="7"/>
  <c r="N74" i="15"/>
  <c r="O86" i="15" s="1"/>
  <c r="N87" i="15"/>
  <c r="V46" i="15"/>
  <c r="W58" i="15" s="1"/>
  <c r="N37" i="15"/>
  <c r="N40" i="15"/>
  <c r="K189" i="15"/>
  <c r="N41" i="15"/>
  <c r="S196" i="15"/>
  <c r="N75" i="15"/>
  <c r="N59" i="15"/>
  <c r="W65" i="7"/>
  <c r="N12" i="15"/>
  <c r="W61" i="7"/>
  <c r="V192" i="15"/>
  <c r="W32" i="15"/>
  <c r="W37" i="7"/>
  <c r="W19" i="7"/>
  <c r="N60" i="15"/>
  <c r="W33" i="7"/>
  <c r="N28" i="15"/>
  <c r="W24" i="15"/>
  <c r="W79" i="15"/>
  <c r="W87" i="15"/>
  <c r="W90" i="15"/>
  <c r="W80" i="7"/>
  <c r="W64" i="15"/>
  <c r="W44" i="7"/>
  <c r="O91" i="15"/>
  <c r="W59" i="7"/>
  <c r="N46" i="15"/>
  <c r="O46" i="15" s="1"/>
  <c r="M207" i="15"/>
  <c r="P257" i="11"/>
  <c r="S209" i="15"/>
  <c r="S213" i="15"/>
  <c r="S207" i="15"/>
  <c r="V56" i="15"/>
  <c r="W68" i="15" s="1"/>
  <c r="V55" i="15"/>
  <c r="W67" i="15" s="1"/>
  <c r="W73" i="15"/>
  <c r="N82" i="15"/>
  <c r="O82" i="15" s="1"/>
  <c r="N95" i="15"/>
  <c r="O107" i="15" s="1"/>
  <c r="W62" i="15"/>
  <c r="W74" i="15"/>
  <c r="W99" i="15"/>
  <c r="W54" i="15"/>
  <c r="N24" i="15"/>
  <c r="V214" i="15"/>
  <c r="W42" i="15"/>
  <c r="W17" i="15"/>
  <c r="W88" i="15"/>
  <c r="S194" i="15"/>
  <c r="N5" i="15"/>
  <c r="K211" i="15"/>
  <c r="N44" i="15"/>
  <c r="W111" i="15"/>
  <c r="N98" i="15"/>
  <c r="O110" i="15" s="1"/>
  <c r="W96" i="15"/>
  <c r="W98" i="15"/>
  <c r="BC17" i="9"/>
  <c r="BC70" i="9"/>
  <c r="BC81" i="9"/>
  <c r="BB5" i="9"/>
  <c r="BB98" i="9" s="1"/>
  <c r="T98" i="1"/>
  <c r="J96" i="9" s="1"/>
  <c r="T119" i="1"/>
  <c r="T120" i="1" s="1"/>
  <c r="N5" i="1"/>
  <c r="N148" i="1" s="1"/>
  <c r="O148" i="1"/>
  <c r="I152" i="9" s="1"/>
  <c r="U5" i="1"/>
  <c r="U92" i="1" s="1"/>
  <c r="N96" i="15"/>
  <c r="O108" i="15" s="1"/>
  <c r="W26" i="15"/>
  <c r="V209" i="15"/>
  <c r="W85" i="7"/>
  <c r="BE126" i="9"/>
  <c r="BI126" i="9"/>
  <c r="W38" i="15"/>
  <c r="W93" i="15"/>
  <c r="S205" i="7"/>
  <c r="W205" i="7" s="1"/>
  <c r="W70" i="15"/>
  <c r="W27" i="7"/>
  <c r="N36" i="15"/>
  <c r="W36" i="7"/>
  <c r="W46" i="7"/>
  <c r="W82" i="7"/>
  <c r="V82" i="15"/>
  <c r="W94" i="15" s="1"/>
  <c r="N22" i="15"/>
  <c r="N80" i="15"/>
  <c r="N65" i="15"/>
  <c r="N206" i="15" s="1"/>
  <c r="W20" i="15"/>
  <c r="W91" i="15"/>
  <c r="W81" i="15"/>
  <c r="V207" i="15"/>
  <c r="W86" i="15"/>
  <c r="O210" i="7"/>
  <c r="O187" i="7"/>
  <c r="N9" i="15"/>
  <c r="N81" i="15"/>
  <c r="N52" i="15"/>
  <c r="O64" i="15" s="1"/>
  <c r="N48" i="15"/>
  <c r="W63" i="15"/>
  <c r="N10" i="15"/>
  <c r="N49" i="15"/>
  <c r="O61" i="15" s="1"/>
  <c r="N56" i="15"/>
  <c r="N203" i="15" s="1"/>
  <c r="N45" i="15"/>
  <c r="O57" i="15" s="1"/>
  <c r="N93" i="15"/>
  <c r="O105" i="15" s="1"/>
  <c r="S212" i="15"/>
  <c r="N51" i="15"/>
  <c r="W50" i="15"/>
  <c r="N92" i="15"/>
  <c r="O104" i="15" s="1"/>
  <c r="N11" i="15"/>
  <c r="W18" i="15"/>
  <c r="K207" i="15"/>
  <c r="S195" i="15"/>
  <c r="O98" i="1"/>
  <c r="I96" i="9" s="1"/>
  <c r="U271" i="9"/>
  <c r="O282" i="9"/>
  <c r="AA243" i="9"/>
  <c r="Z296" i="9"/>
  <c r="R259" i="9"/>
  <c r="AC284" i="9"/>
  <c r="AD298" i="9"/>
  <c r="T92" i="1"/>
  <c r="T93" i="1" s="1"/>
  <c r="O92" i="1"/>
  <c r="O93" i="1" s="1"/>
  <c r="X296" i="9"/>
  <c r="Y282" i="9"/>
  <c r="AF283" i="9"/>
  <c r="AG297" i="9"/>
  <c r="J295" i="9"/>
  <c r="L258" i="9"/>
  <c r="AC257" i="9"/>
  <c r="J244" i="9"/>
  <c r="R243" i="9"/>
  <c r="AB257" i="9"/>
  <c r="Q257" i="9"/>
  <c r="AF244" i="9"/>
  <c r="AC243" i="9"/>
  <c r="M282" i="9"/>
  <c r="Q284" i="9"/>
  <c r="R298" i="9"/>
  <c r="L296" i="9"/>
  <c r="T283" i="9"/>
  <c r="U297" i="9"/>
  <c r="X271" i="9"/>
  <c r="Z285" i="9"/>
  <c r="P126" i="1"/>
  <c r="W41" i="7"/>
  <c r="W90" i="7"/>
  <c r="W78" i="7"/>
  <c r="W69" i="7"/>
  <c r="W30" i="7"/>
  <c r="W75" i="7"/>
  <c r="W31" i="7"/>
  <c r="W76" i="7"/>
  <c r="J197" i="7"/>
  <c r="K197" i="7" s="1"/>
  <c r="P194" i="15" s="1"/>
  <c r="W51" i="7"/>
  <c r="W88" i="7"/>
  <c r="W62" i="7"/>
  <c r="N97" i="15"/>
  <c r="O109" i="15" s="1"/>
  <c r="W39" i="7"/>
  <c r="N94" i="15"/>
  <c r="V65" i="15"/>
  <c r="V43" i="15"/>
  <c r="N15" i="15"/>
  <c r="Q127" i="1"/>
  <c r="W45" i="7"/>
  <c r="W47" i="7"/>
  <c r="W35" i="7"/>
  <c r="W94" i="7"/>
  <c r="V85" i="15"/>
  <c r="W97" i="15" s="1"/>
  <c r="W43" i="7"/>
  <c r="W18" i="7"/>
  <c r="N39" i="15"/>
  <c r="N29" i="15"/>
  <c r="W34" i="7"/>
  <c r="N33" i="15"/>
  <c r="W96" i="7"/>
  <c r="W95" i="7"/>
  <c r="W32" i="7"/>
  <c r="W24" i="7"/>
  <c r="W92" i="7"/>
  <c r="W55" i="7"/>
  <c r="W70" i="7"/>
  <c r="O90" i="15"/>
  <c r="M191" i="15"/>
  <c r="W22" i="7"/>
  <c r="W79" i="7"/>
  <c r="W68" i="7"/>
  <c r="M214" i="15"/>
  <c r="W97" i="7"/>
  <c r="W71" i="7"/>
  <c r="W77" i="7"/>
  <c r="W71" i="15"/>
  <c r="W22" i="15"/>
  <c r="W20" i="7"/>
  <c r="W60" i="7"/>
  <c r="W84" i="7"/>
  <c r="W98" i="7"/>
  <c r="W73" i="7"/>
  <c r="W58" i="7"/>
  <c r="N13" i="15"/>
  <c r="N18" i="15"/>
  <c r="V31" i="15"/>
  <c r="BE98" i="9"/>
  <c r="BC98" i="9"/>
  <c r="W83" i="15"/>
  <c r="BH98" i="9"/>
  <c r="S100" i="1"/>
  <c r="J208" i="7"/>
  <c r="K208" i="7" s="1"/>
  <c r="P205" i="15" s="1"/>
  <c r="N69" i="15"/>
  <c r="O69" i="15" s="1"/>
  <c r="S190" i="15"/>
  <c r="N83" i="15"/>
  <c r="O83" i="15" s="1"/>
  <c r="R100" i="1"/>
  <c r="S188" i="15"/>
  <c r="T99" i="1"/>
  <c r="J188" i="7"/>
  <c r="K188" i="7" s="1"/>
  <c r="K213" i="15"/>
  <c r="N7" i="15"/>
  <c r="S202" i="15"/>
  <c r="BF98" i="9"/>
  <c r="P100" i="1"/>
  <c r="T100" i="1"/>
  <c r="O100" i="1"/>
  <c r="S214" i="15"/>
  <c r="BG98" i="9"/>
  <c r="N53" i="15"/>
  <c r="W47" i="15"/>
  <c r="W39" i="15"/>
  <c r="O54" i="15"/>
  <c r="W29" i="15"/>
  <c r="W35" i="15"/>
  <c r="N72" i="15"/>
  <c r="S203" i="15"/>
  <c r="V57" i="15"/>
  <c r="V33" i="15"/>
  <c r="K195" i="15"/>
  <c r="N32" i="15"/>
  <c r="S189" i="15"/>
  <c r="V15" i="15"/>
  <c r="W27" i="15" s="1"/>
  <c r="V40" i="15"/>
  <c r="N17" i="15"/>
  <c r="S208" i="15"/>
  <c r="V72" i="15"/>
  <c r="W107" i="15"/>
  <c r="W95" i="15"/>
  <c r="N30" i="15"/>
  <c r="O78" i="15"/>
  <c r="S187" i="15"/>
  <c r="V9" i="15"/>
  <c r="V60" i="15"/>
  <c r="W75" i="15"/>
  <c r="N14" i="15"/>
  <c r="O55" i="15"/>
  <c r="O43" i="15"/>
  <c r="V36" i="15"/>
  <c r="W36" i="15" s="1"/>
  <c r="N67" i="15"/>
  <c r="N63" i="15"/>
  <c r="N27" i="15"/>
  <c r="N68" i="15"/>
  <c r="S198" i="15"/>
  <c r="V41" i="15"/>
  <c r="W41" i="15" s="1"/>
  <c r="V25" i="15"/>
  <c r="W37" i="15" s="1"/>
  <c r="V16" i="15"/>
  <c r="W59" i="15"/>
  <c r="S210" i="15"/>
  <c r="V77" i="15"/>
  <c r="V28" i="15"/>
  <c r="S206" i="15"/>
  <c r="V66" i="15"/>
  <c r="K191" i="15"/>
  <c r="N20" i="15"/>
  <c r="O66" i="15"/>
  <c r="N38" i="15"/>
  <c r="N85" i="15"/>
  <c r="V205" i="15"/>
  <c r="S211" i="15"/>
  <c r="V80" i="15"/>
  <c r="N62" i="15"/>
  <c r="O62" i="15" s="1"/>
  <c r="O76" i="15"/>
  <c r="S248" i="15"/>
  <c r="V19" i="15"/>
  <c r="V53" i="15"/>
  <c r="S201" i="15"/>
  <c r="V49" i="15"/>
  <c r="W61" i="15" s="1"/>
  <c r="N84" i="15"/>
  <c r="V197" i="15"/>
  <c r="N16" i="15"/>
  <c r="V11" i="15"/>
  <c r="V188" i="15" s="1"/>
  <c r="W51" i="15"/>
  <c r="O31" i="15"/>
  <c r="AB245" i="9"/>
  <c r="AA270" i="9"/>
  <c r="AD243" i="9"/>
  <c r="S283" i="9"/>
  <c r="M285" i="9"/>
  <c r="P284" i="9"/>
  <c r="Q298" i="9"/>
  <c r="T272" i="9"/>
  <c r="V295" i="9"/>
  <c r="X258" i="9"/>
  <c r="M258" i="9"/>
  <c r="S259" i="9"/>
  <c r="V244" i="9"/>
  <c r="K244" i="9"/>
  <c r="S178" i="1"/>
  <c r="S142" i="1"/>
  <c r="S9" i="1" s="1"/>
  <c r="C154" i="9"/>
  <c r="BM154" i="9" s="1"/>
  <c r="C161" i="1"/>
  <c r="GD161" i="1" s="1"/>
  <c r="C159" i="1"/>
  <c r="GD159" i="1" s="1"/>
  <c r="U249" i="15"/>
  <c r="U252" i="15"/>
  <c r="C150" i="1"/>
  <c r="GD150" i="1" s="1"/>
  <c r="J153" i="9"/>
  <c r="P34" i="15"/>
  <c r="S203" i="7"/>
  <c r="W203" i="7" s="1"/>
  <c r="S199" i="7"/>
  <c r="W199" i="7" s="1"/>
  <c r="M187" i="15"/>
  <c r="P95" i="15"/>
  <c r="M209" i="15"/>
  <c r="M189" i="15"/>
  <c r="M196" i="15"/>
  <c r="M192" i="15"/>
  <c r="M200" i="15"/>
  <c r="M250" i="15"/>
  <c r="M195" i="15"/>
  <c r="M251" i="15"/>
  <c r="M249" i="15"/>
  <c r="M204" i="15"/>
  <c r="C144" i="1"/>
  <c r="GD144" i="1" s="1"/>
  <c r="M201" i="15"/>
  <c r="M252" i="15"/>
  <c r="M212" i="15"/>
  <c r="M197" i="15"/>
  <c r="M248" i="15"/>
  <c r="M199" i="15"/>
  <c r="W256" i="9"/>
  <c r="AG271" i="9"/>
  <c r="S295" i="9"/>
  <c r="AD272" i="9"/>
  <c r="Y285" i="9"/>
  <c r="J297" i="9"/>
  <c r="S298" i="9"/>
  <c r="O142" i="1"/>
  <c r="O76" i="1"/>
  <c r="I69" i="9" s="1"/>
  <c r="O77" i="1"/>
  <c r="O71" i="1"/>
  <c r="I64" i="9" s="1"/>
  <c r="O75" i="1"/>
  <c r="O83" i="1"/>
  <c r="O193" i="1" s="1"/>
  <c r="O80" i="1"/>
  <c r="O78" i="1"/>
  <c r="O88" i="1"/>
  <c r="O86" i="1"/>
  <c r="O69" i="1"/>
  <c r="T297" i="9"/>
  <c r="AA282" i="9"/>
  <c r="O126" i="1"/>
  <c r="Q272" i="9"/>
  <c r="N282" i="9"/>
  <c r="AB284" i="9"/>
  <c r="M296" i="9"/>
  <c r="AC298" i="9"/>
  <c r="U283" i="9"/>
  <c r="V297" i="9"/>
  <c r="AF272" i="9"/>
  <c r="R284" i="9"/>
  <c r="AE298" i="9"/>
  <c r="J258" i="9"/>
  <c r="Y296" i="9"/>
  <c r="AD284" i="9"/>
  <c r="T142" i="1"/>
  <c r="T71" i="1"/>
  <c r="T52" i="1" s="1"/>
  <c r="T77" i="1"/>
  <c r="T76" i="1"/>
  <c r="J69" i="9" s="1"/>
  <c r="T75" i="1"/>
  <c r="T83" i="1"/>
  <c r="T193" i="1" s="1"/>
  <c r="T80" i="1"/>
  <c r="T78" i="1"/>
  <c r="T88" i="1"/>
  <c r="T86" i="1"/>
  <c r="T69" i="1"/>
  <c r="K271" i="9"/>
  <c r="O208" i="7"/>
  <c r="O127" i="1"/>
  <c r="T127" i="1"/>
  <c r="BC126" i="9"/>
  <c r="P83" i="15"/>
  <c r="L200" i="15"/>
  <c r="P127" i="1"/>
  <c r="R127" i="1"/>
  <c r="BF126" i="9"/>
  <c r="L205" i="15"/>
  <c r="V197" i="7"/>
  <c r="S127" i="1"/>
  <c r="P45" i="15"/>
  <c r="L197" i="15"/>
  <c r="L212" i="15"/>
  <c r="T251" i="15"/>
  <c r="O209" i="7"/>
  <c r="T249" i="15"/>
  <c r="P56" i="15"/>
  <c r="P48" i="15"/>
  <c r="L213" i="15"/>
  <c r="L211" i="15"/>
  <c r="T248" i="15"/>
  <c r="L206" i="15"/>
  <c r="T203" i="15"/>
  <c r="L196" i="15"/>
  <c r="L195" i="15"/>
  <c r="P89" i="15"/>
  <c r="P91" i="15"/>
  <c r="L199" i="15"/>
  <c r="V214" i="7"/>
  <c r="S209" i="7"/>
  <c r="W209" i="7" s="1"/>
  <c r="L193" i="15"/>
  <c r="V206" i="7"/>
  <c r="BH126" i="9"/>
  <c r="S126" i="1"/>
  <c r="R119" i="1"/>
  <c r="R120" i="1" s="1"/>
  <c r="L190" i="15"/>
  <c r="L188" i="15"/>
  <c r="T250" i="15"/>
  <c r="O119" i="1"/>
  <c r="I118" i="9" s="1"/>
  <c r="L189" i="15"/>
  <c r="L187" i="15"/>
  <c r="L207" i="15"/>
  <c r="L252" i="15"/>
  <c r="L194" i="15"/>
  <c r="L250" i="15"/>
  <c r="L202" i="15"/>
  <c r="L198" i="15"/>
  <c r="L248" i="15"/>
  <c r="L214" i="15"/>
  <c r="BG126" i="9"/>
  <c r="R126" i="1"/>
  <c r="T126" i="1"/>
  <c r="L249" i="15"/>
  <c r="L251" i="15"/>
  <c r="BD126" i="9"/>
  <c r="Q126" i="1"/>
  <c r="L210" i="15"/>
  <c r="L208" i="15"/>
  <c r="L204" i="15"/>
  <c r="T200" i="15"/>
  <c r="T252" i="15"/>
  <c r="C121" i="1"/>
  <c r="GD121" i="1" s="1"/>
  <c r="P81" i="15"/>
  <c r="P46" i="15"/>
  <c r="Q99" i="1"/>
  <c r="O99" i="1"/>
  <c r="K205" i="15"/>
  <c r="P99" i="1"/>
  <c r="R99" i="1"/>
  <c r="K198" i="15"/>
  <c r="S251" i="15"/>
  <c r="S249" i="15"/>
  <c r="L201" i="11"/>
  <c r="K197" i="15"/>
  <c r="X206" i="11"/>
  <c r="P82" i="15"/>
  <c r="K202" i="15"/>
  <c r="K214" i="15"/>
  <c r="P92" i="15"/>
  <c r="K212" i="15"/>
  <c r="S197" i="15"/>
  <c r="C94" i="1"/>
  <c r="GD94" i="1" s="1"/>
  <c r="K188" i="15"/>
  <c r="K249" i="15"/>
  <c r="K200" i="15"/>
  <c r="K206" i="15"/>
  <c r="K199" i="15"/>
  <c r="K196" i="15"/>
  <c r="S250" i="15"/>
  <c r="S205" i="15"/>
  <c r="K252" i="15"/>
  <c r="K193" i="15"/>
  <c r="R92" i="1"/>
  <c r="K190" i="15"/>
  <c r="K248" i="15"/>
  <c r="S199" i="15"/>
  <c r="S252" i="15"/>
  <c r="K250" i="15"/>
  <c r="K203" i="15"/>
  <c r="S192" i="15"/>
  <c r="K208" i="15"/>
  <c r="K204" i="15"/>
  <c r="K201" i="15"/>
  <c r="K209" i="15"/>
  <c r="K194" i="15"/>
  <c r="K210" i="15"/>
  <c r="S191" i="15"/>
  <c r="K187" i="15"/>
  <c r="K251" i="15"/>
  <c r="K192" i="15"/>
  <c r="O72" i="1"/>
  <c r="T72" i="1"/>
  <c r="S72" i="1"/>
  <c r="R72" i="1"/>
  <c r="Q72" i="1"/>
  <c r="P72" i="1"/>
  <c r="P14" i="15"/>
  <c r="S214" i="7"/>
  <c r="W214" i="7" s="1"/>
  <c r="J190" i="7"/>
  <c r="K190" i="7" s="1"/>
  <c r="P187" i="15" s="1"/>
  <c r="P7" i="15"/>
  <c r="P8" i="15"/>
  <c r="P85" i="15"/>
  <c r="P17" i="15"/>
  <c r="P15" i="15"/>
  <c r="P13" i="15"/>
  <c r="S188" i="7"/>
  <c r="P12" i="15"/>
  <c r="P59" i="15"/>
  <c r="T244" i="9"/>
  <c r="AB243" i="9"/>
  <c r="Q243" i="9"/>
  <c r="L246" i="9"/>
  <c r="AE259" i="9"/>
  <c r="P269" i="9"/>
  <c r="Y258" i="9"/>
  <c r="P270" i="9"/>
  <c r="AC272" i="9"/>
  <c r="W244" i="9"/>
  <c r="K256" i="9"/>
  <c r="X246" i="9"/>
  <c r="AC269" i="9"/>
  <c r="T259" i="9"/>
  <c r="R245" i="9"/>
  <c r="AF297" i="9"/>
  <c r="R193" i="1"/>
  <c r="P298" i="9"/>
  <c r="AB269" i="9"/>
  <c r="M270" i="9"/>
  <c r="AE283" i="9"/>
  <c r="W271" i="9"/>
  <c r="T256" i="9"/>
  <c r="O296" i="9"/>
  <c r="P19" i="1"/>
  <c r="AF259" i="9"/>
  <c r="AG259" i="9"/>
  <c r="J271" i="9"/>
  <c r="L285" i="9"/>
  <c r="U295" i="9"/>
  <c r="P282" i="9"/>
  <c r="AA296" i="9"/>
  <c r="AD245" i="9"/>
  <c r="R269" i="9"/>
  <c r="U259" i="9"/>
  <c r="O284" i="9"/>
  <c r="X285" i="9"/>
  <c r="AB282" i="9"/>
  <c r="P193" i="1"/>
  <c r="Y246" i="9"/>
  <c r="N246" i="9"/>
  <c r="S245" i="9"/>
  <c r="Q19" i="1"/>
  <c r="P70" i="15"/>
  <c r="O192" i="7"/>
  <c r="S193" i="7"/>
  <c r="W193" i="7" s="1"/>
  <c r="J187" i="7"/>
  <c r="K187" i="7" s="1"/>
  <c r="P49" i="15"/>
  <c r="J198" i="7"/>
  <c r="K198" i="7" s="1"/>
  <c r="P195" i="15" s="1"/>
  <c r="J203" i="7"/>
  <c r="K203" i="7" s="1"/>
  <c r="P200" i="15" s="1"/>
  <c r="S207" i="7"/>
  <c r="S192" i="7"/>
  <c r="P78" i="15"/>
  <c r="J211" i="7"/>
  <c r="K211" i="7" s="1"/>
  <c r="P208" i="15" s="1"/>
  <c r="S213" i="7"/>
  <c r="W213" i="7" s="1"/>
  <c r="P90" i="15"/>
  <c r="J209" i="7"/>
  <c r="K209" i="7" s="1"/>
  <c r="P206" i="15" s="1"/>
  <c r="S200" i="7"/>
  <c r="W200" i="7" s="1"/>
  <c r="J201" i="7"/>
  <c r="K201" i="7" s="1"/>
  <c r="P198" i="15" s="1"/>
  <c r="P38" i="15"/>
  <c r="O195" i="7"/>
  <c r="P42" i="15"/>
  <c r="J199" i="7"/>
  <c r="P88" i="15"/>
  <c r="S201" i="7"/>
  <c r="J210" i="7"/>
  <c r="K210" i="7" s="1"/>
  <c r="P207" i="15" s="1"/>
  <c r="S19" i="1"/>
  <c r="P53" i="15"/>
  <c r="T204" i="7"/>
  <c r="V193" i="7"/>
  <c r="P47" i="15"/>
  <c r="J196" i="7"/>
  <c r="K196" i="7" s="1"/>
  <c r="P193" i="15" s="1"/>
  <c r="P32" i="15"/>
  <c r="V213" i="7"/>
  <c r="J212" i="7"/>
  <c r="S190" i="7"/>
  <c r="S202" i="7"/>
  <c r="W202" i="7" s="1"/>
  <c r="J207" i="7"/>
  <c r="P178" i="1"/>
  <c r="S204" i="7"/>
  <c r="W204" i="7" s="1"/>
  <c r="L206" i="11"/>
  <c r="S198" i="7"/>
  <c r="P31" i="15"/>
  <c r="L198" i="11"/>
  <c r="O196" i="7"/>
  <c r="O190" i="7"/>
  <c r="O188" i="7"/>
  <c r="S196" i="7"/>
  <c r="W196" i="7" s="1"/>
  <c r="O191" i="7"/>
  <c r="X198" i="11"/>
  <c r="J206" i="7"/>
  <c r="K206" i="7" s="1"/>
  <c r="P203" i="15" s="1"/>
  <c r="S251" i="7"/>
  <c r="W251" i="7" s="1"/>
  <c r="Q178" i="1"/>
  <c r="O214" i="7"/>
  <c r="S189" i="7"/>
  <c r="AA246" i="9"/>
  <c r="V256" i="9"/>
  <c r="O257" i="9"/>
  <c r="AG270" i="9"/>
  <c r="W285" i="9"/>
  <c r="O243" i="9"/>
  <c r="Z257" i="9"/>
  <c r="R272" i="9"/>
  <c r="P246" i="9"/>
  <c r="T269" i="9"/>
  <c r="K259" i="9"/>
  <c r="AG243" i="9"/>
  <c r="AF257" i="9"/>
  <c r="J243" i="9"/>
  <c r="U257" i="9"/>
  <c r="J257" i="9"/>
  <c r="AC256" i="9"/>
  <c r="K270" i="9"/>
  <c r="K246" i="9"/>
  <c r="O269" i="9"/>
  <c r="AB270" i="9"/>
  <c r="S284" i="9"/>
  <c r="AF298" i="9"/>
  <c r="Z271" i="9"/>
  <c r="AB285" i="9"/>
  <c r="S282" i="9"/>
  <c r="R296" i="9"/>
  <c r="Z283" i="9"/>
  <c r="AA297" i="9"/>
  <c r="P295" i="9"/>
  <c r="AA272" i="9"/>
  <c r="J296" i="9"/>
  <c r="R283" i="9"/>
  <c r="S297" i="9"/>
  <c r="AZ179" i="9"/>
  <c r="Q270" i="9"/>
  <c r="AD271" i="9"/>
  <c r="AB246" i="9"/>
  <c r="AG269" i="9"/>
  <c r="AK183" i="9"/>
  <c r="AO183" i="9" s="1"/>
  <c r="AS183" i="9" s="1"/>
  <c r="AT183" i="9" s="1"/>
  <c r="U245" i="9"/>
  <c r="W259" i="9"/>
  <c r="N244" i="9"/>
  <c r="P258" i="9"/>
  <c r="V243" i="9"/>
  <c r="AG257" i="9"/>
  <c r="K243" i="9"/>
  <c r="V257" i="9"/>
  <c r="K257" i="9"/>
  <c r="R256" i="9"/>
  <c r="Y270" i="9"/>
  <c r="W246" i="9"/>
  <c r="AC270" i="9"/>
  <c r="AE284" i="9"/>
  <c r="J272" i="9"/>
  <c r="L295" i="9"/>
  <c r="AI187" i="9"/>
  <c r="AM187" i="9" s="1"/>
  <c r="AQ187" i="9" s="1"/>
  <c r="AE282" i="9"/>
  <c r="AD296" i="9"/>
  <c r="J284" i="9"/>
  <c r="K298" i="9"/>
  <c r="Q271" i="9"/>
  <c r="S285" i="9"/>
  <c r="N272" i="9"/>
  <c r="AB295" i="9"/>
  <c r="K282" i="9"/>
  <c r="V296" i="9"/>
  <c r="AD283" i="9"/>
  <c r="AE297" i="9"/>
  <c r="L256" i="9"/>
  <c r="R270" i="9"/>
  <c r="AG245" i="9"/>
  <c r="Z244" i="9"/>
  <c r="AB258" i="9"/>
  <c r="O244" i="9"/>
  <c r="Q258" i="9"/>
  <c r="W243" i="9"/>
  <c r="L243" i="9"/>
  <c r="W257" i="9"/>
  <c r="AD256" i="9"/>
  <c r="L270" i="9"/>
  <c r="M271" i="9"/>
  <c r="O285" i="9"/>
  <c r="V272" i="9"/>
  <c r="X295" i="9"/>
  <c r="M283" i="9"/>
  <c r="N297" i="9"/>
  <c r="V284" i="9"/>
  <c r="W298" i="9"/>
  <c r="AC271" i="9"/>
  <c r="AE285" i="9"/>
  <c r="Z272" i="9"/>
  <c r="W282" i="9"/>
  <c r="N284" i="9"/>
  <c r="O298" i="9"/>
  <c r="X256" i="9"/>
  <c r="Q246" i="9"/>
  <c r="U269" i="9"/>
  <c r="J245" i="9"/>
  <c r="L259" i="9"/>
  <c r="AA244" i="9"/>
  <c r="AC258" i="9"/>
  <c r="P244" i="9"/>
  <c r="R258" i="9"/>
  <c r="X243" i="9"/>
  <c r="M243" i="9"/>
  <c r="L257" i="9"/>
  <c r="S256" i="9"/>
  <c r="Z270" i="9"/>
  <c r="Y271" i="9"/>
  <c r="AA285" i="9"/>
  <c r="F111" i="9"/>
  <c r="Q296" i="9"/>
  <c r="Y283" i="9"/>
  <c r="Z297" i="9"/>
  <c r="M272" i="9"/>
  <c r="O295" i="9"/>
  <c r="J282" i="9"/>
  <c r="U296" i="9"/>
  <c r="Q283" i="9"/>
  <c r="R297" i="9"/>
  <c r="Z284" i="9"/>
  <c r="AA298" i="9"/>
  <c r="AC246" i="9"/>
  <c r="V245" i="9"/>
  <c r="X259" i="9"/>
  <c r="K245" i="9"/>
  <c r="M259" i="9"/>
  <c r="AB244" i="9"/>
  <c r="AD258" i="9"/>
  <c r="Q244" i="9"/>
  <c r="S258" i="9"/>
  <c r="Y243" i="9"/>
  <c r="X257" i="9"/>
  <c r="AE256" i="9"/>
  <c r="AI179" i="9"/>
  <c r="AE295" i="9"/>
  <c r="AI191" i="9"/>
  <c r="AM191" i="9" s="1"/>
  <c r="AQ191" i="9" s="1"/>
  <c r="K295" i="9"/>
  <c r="R282" i="9"/>
  <c r="AC296" i="9"/>
  <c r="J298" i="9"/>
  <c r="P271" i="9"/>
  <c r="R285" i="9"/>
  <c r="Y272" i="9"/>
  <c r="AA295" i="9"/>
  <c r="V282" i="9"/>
  <c r="AG296" i="9"/>
  <c r="AC283" i="9"/>
  <c r="AD297" i="9"/>
  <c r="J285" i="9"/>
  <c r="N257" i="9"/>
  <c r="S243" i="9"/>
  <c r="R257" i="9"/>
  <c r="M256" i="9"/>
  <c r="S270" i="9"/>
  <c r="W245" i="9"/>
  <c r="Y259" i="9"/>
  <c r="L245" i="9"/>
  <c r="N259" i="9"/>
  <c r="AC244" i="9"/>
  <c r="AE258" i="9"/>
  <c r="N243" i="9"/>
  <c r="M257" i="9"/>
  <c r="U272" i="9"/>
  <c r="W295" i="9"/>
  <c r="AL187" i="9"/>
  <c r="AD282" i="9"/>
  <c r="M297" i="9"/>
  <c r="U284" i="9"/>
  <c r="V298" i="9"/>
  <c r="AB271" i="9"/>
  <c r="AD285" i="9"/>
  <c r="P283" i="9"/>
  <c r="Q297" i="9"/>
  <c r="M284" i="9"/>
  <c r="N298" i="9"/>
  <c r="T271" i="9"/>
  <c r="V285" i="9"/>
  <c r="AE243" i="9"/>
  <c r="AD257" i="9"/>
  <c r="Y256" i="9"/>
  <c r="R246" i="9"/>
  <c r="V269" i="9"/>
  <c r="J269" i="9"/>
  <c r="X245" i="9"/>
  <c r="Z259" i="9"/>
  <c r="M245" i="9"/>
  <c r="O259" i="9"/>
  <c r="R244" i="9"/>
  <c r="T258" i="9"/>
  <c r="Z243" i="9"/>
  <c r="Y257" i="9"/>
  <c r="AG272" i="9"/>
  <c r="P296" i="9"/>
  <c r="L283" i="9"/>
  <c r="Y297" i="9"/>
  <c r="AG284" i="9"/>
  <c r="L272" i="9"/>
  <c r="N295" i="9"/>
  <c r="U282" i="9"/>
  <c r="T296" i="9"/>
  <c r="AB283" i="9"/>
  <c r="AC297" i="9"/>
  <c r="Y284" i="9"/>
  <c r="Z298" i="9"/>
  <c r="AF271" i="9"/>
  <c r="L244" i="9"/>
  <c r="N258" i="9"/>
  <c r="AD246" i="9"/>
  <c r="S246" i="9"/>
  <c r="W269" i="9"/>
  <c r="K269" i="9"/>
  <c r="Y245" i="9"/>
  <c r="AA259" i="9"/>
  <c r="AD244" i="9"/>
  <c r="AF258" i="9"/>
  <c r="AE272" i="9"/>
  <c r="AG295" i="9"/>
  <c r="AK191" i="9"/>
  <c r="AO191" i="9" s="1"/>
  <c r="AS191" i="9" s="1"/>
  <c r="AT191" i="9" s="1"/>
  <c r="AU191" i="9" s="1"/>
  <c r="AV191" i="9" s="1"/>
  <c r="AW191" i="9" s="1"/>
  <c r="AX191" i="9" s="1"/>
  <c r="AY191" i="9" s="1"/>
  <c r="AZ191" i="9" s="1"/>
  <c r="BA191" i="9" s="1"/>
  <c r="BB191" i="9" s="1"/>
  <c r="BC191" i="9" s="1"/>
  <c r="BD191" i="9" s="1"/>
  <c r="BE191" i="9" s="1"/>
  <c r="BF191" i="9" s="1"/>
  <c r="BG191" i="9" s="1"/>
  <c r="BH191" i="9" s="1"/>
  <c r="BI191" i="9" s="1"/>
  <c r="BJ191" i="9" s="1"/>
  <c r="BK191" i="9" s="1"/>
  <c r="BL191" i="9" s="1"/>
  <c r="Q282" i="9"/>
  <c r="AB296" i="9"/>
  <c r="X283" i="9"/>
  <c r="O271" i="9"/>
  <c r="Q285" i="9"/>
  <c r="X272" i="9"/>
  <c r="Z295" i="9"/>
  <c r="AG282" i="9"/>
  <c r="AK187" i="9"/>
  <c r="AO187" i="9" s="1"/>
  <c r="AP187" i="9" s="1"/>
  <c r="AF296" i="9"/>
  <c r="L284" i="9"/>
  <c r="M298" i="9"/>
  <c r="W270" i="9"/>
  <c r="P272" i="9"/>
  <c r="R295" i="9"/>
  <c r="AF256" i="9"/>
  <c r="AJ179" i="9"/>
  <c r="AD269" i="9"/>
  <c r="AL183" i="9"/>
  <c r="AP183" i="9" s="1"/>
  <c r="AE269" i="9"/>
  <c r="AI183" i="9"/>
  <c r="AM183" i="9" s="1"/>
  <c r="AQ183" i="9" s="1"/>
  <c r="X244" i="9"/>
  <c r="Z258" i="9"/>
  <c r="T243" i="9"/>
  <c r="S257" i="9"/>
  <c r="N256" i="9"/>
  <c r="T270" i="9"/>
  <c r="AE246" i="9"/>
  <c r="T246" i="9"/>
  <c r="Y269" i="9"/>
  <c r="M269" i="9"/>
  <c r="N245" i="9"/>
  <c r="P259" i="9"/>
  <c r="S244" i="9"/>
  <c r="U258" i="9"/>
  <c r="N296" i="9"/>
  <c r="W297" i="9"/>
  <c r="AC282" i="9"/>
  <c r="L297" i="9"/>
  <c r="U298" i="9"/>
  <c r="AA271" i="9"/>
  <c r="AC285" i="9"/>
  <c r="O283" i="9"/>
  <c r="P297" i="9"/>
  <c r="X284" i="9"/>
  <c r="Y298" i="9"/>
  <c r="U285" i="9"/>
  <c r="AB272" i="9"/>
  <c r="AD295" i="9"/>
  <c r="AL191" i="9"/>
  <c r="AP191" i="9" s="1"/>
  <c r="O270" i="9"/>
  <c r="S269" i="9"/>
  <c r="J259" i="9"/>
  <c r="AF243" i="9"/>
  <c r="AE257" i="9"/>
  <c r="Z256" i="9"/>
  <c r="O256" i="9"/>
  <c r="U270" i="9"/>
  <c r="AF246" i="9"/>
  <c r="U246" i="9"/>
  <c r="Z269" i="9"/>
  <c r="Z245" i="9"/>
  <c r="AC259" i="9"/>
  <c r="AE244" i="9"/>
  <c r="AG258" i="9"/>
  <c r="T295" i="9"/>
  <c r="V283" i="9"/>
  <c r="AB259" i="9"/>
  <c r="K283" i="9"/>
  <c r="X297" i="9"/>
  <c r="T284" i="9"/>
  <c r="AG298" i="9"/>
  <c r="K272" i="9"/>
  <c r="M295" i="9"/>
  <c r="T282" i="9"/>
  <c r="S296" i="9"/>
  <c r="AA283" i="9"/>
  <c r="AB297" i="9"/>
  <c r="S271" i="9"/>
  <c r="AG285" i="9"/>
  <c r="L282" i="9"/>
  <c r="K296" i="9"/>
  <c r="AE270" i="9"/>
  <c r="J256" i="9"/>
  <c r="AF270" i="9"/>
  <c r="O246" i="9"/>
  <c r="AF269" i="9"/>
  <c r="AJ183" i="9"/>
  <c r="AN183" i="9" s="1"/>
  <c r="AR183" i="9" s="1"/>
  <c r="T245" i="9"/>
  <c r="V259" i="9"/>
  <c r="M244" i="9"/>
  <c r="O258" i="9"/>
  <c r="AA256" i="9"/>
  <c r="P256" i="9"/>
  <c r="V270" i="9"/>
  <c r="AG246" i="9"/>
  <c r="J270" i="9"/>
  <c r="J246" i="9"/>
  <c r="N269" i="9"/>
  <c r="O245" i="9"/>
  <c r="Q259" i="9"/>
  <c r="AF295" i="9"/>
  <c r="AJ191" i="9"/>
  <c r="AN191" i="9" s="1"/>
  <c r="AR191" i="9" s="1"/>
  <c r="L269" i="9"/>
  <c r="W283" i="9"/>
  <c r="AD270" i="9"/>
  <c r="AF284" i="9"/>
  <c r="W272" i="9"/>
  <c r="Y295" i="9"/>
  <c r="AJ187" i="9"/>
  <c r="AN187" i="9" s="1"/>
  <c r="AR187" i="9" s="1"/>
  <c r="AS187" i="9" s="1"/>
  <c r="AT187" i="9" s="1"/>
  <c r="AU187" i="9" s="1"/>
  <c r="AV187" i="9" s="1"/>
  <c r="AW187" i="9" s="1"/>
  <c r="AX187" i="9" s="1"/>
  <c r="AY187" i="9" s="1"/>
  <c r="AZ187" i="9" s="1"/>
  <c r="BA187" i="9" s="1"/>
  <c r="BB187" i="9" s="1"/>
  <c r="BC187" i="9" s="1"/>
  <c r="BD187" i="9" s="1"/>
  <c r="BE187" i="9" s="1"/>
  <c r="BF187" i="9" s="1"/>
  <c r="BG187" i="9" s="1"/>
  <c r="BH187" i="9" s="1"/>
  <c r="BI187" i="9" s="1"/>
  <c r="BJ187" i="9" s="1"/>
  <c r="BK187" i="9" s="1"/>
  <c r="BL187" i="9" s="1"/>
  <c r="AF282" i="9"/>
  <c r="AE296" i="9"/>
  <c r="K284" i="9"/>
  <c r="L298" i="9"/>
  <c r="T285" i="9"/>
  <c r="AE271" i="9"/>
  <c r="Q295" i="9"/>
  <c r="X282" i="9"/>
  <c r="W296" i="9"/>
  <c r="AG256" i="9"/>
  <c r="AK179" i="9"/>
  <c r="AF245" i="9"/>
  <c r="Y244" i="9"/>
  <c r="AA258" i="9"/>
  <c r="U243" i="9"/>
  <c r="T257" i="9"/>
  <c r="AB256" i="9"/>
  <c r="Q256" i="9"/>
  <c r="X270" i="9"/>
  <c r="V246" i="9"/>
  <c r="AA269" i="9"/>
  <c r="AA245" i="9"/>
  <c r="AD259" i="9"/>
  <c r="X269" i="9"/>
  <c r="T298" i="9"/>
  <c r="N271" i="9"/>
  <c r="P285" i="9"/>
  <c r="N283" i="9"/>
  <c r="O297" i="9"/>
  <c r="W284" i="9"/>
  <c r="X298" i="9"/>
  <c r="R271" i="9"/>
  <c r="AF285" i="9"/>
  <c r="O272" i="9"/>
  <c r="AC295" i="9"/>
  <c r="O203" i="7"/>
  <c r="O202" i="7"/>
  <c r="J202" i="7"/>
  <c r="K202" i="7" s="1"/>
  <c r="P199" i="15" s="1"/>
  <c r="I124" i="9"/>
  <c r="O249" i="7"/>
  <c r="S194" i="7"/>
  <c r="W194" i="7" s="1"/>
  <c r="V204" i="7"/>
  <c r="J192" i="7"/>
  <c r="K192" i="7" s="1"/>
  <c r="P189" i="15" s="1"/>
  <c r="S249" i="7"/>
  <c r="W249" i="7" s="1"/>
  <c r="P51" i="15"/>
  <c r="P25" i="15"/>
  <c r="O193" i="7"/>
  <c r="S195" i="7"/>
  <c r="P75" i="15"/>
  <c r="O205" i="7"/>
  <c r="X195" i="12"/>
  <c r="X194" i="12"/>
  <c r="L219" i="12"/>
  <c r="U213" i="7"/>
  <c r="S197" i="7"/>
  <c r="W197" i="7" s="1"/>
  <c r="J200" i="7"/>
  <c r="K200" i="7" s="1"/>
  <c r="P197" i="15" s="1"/>
  <c r="P67" i="15"/>
  <c r="X250" i="12"/>
  <c r="L194" i="12"/>
  <c r="L222" i="12"/>
  <c r="L209" i="12"/>
  <c r="L196" i="12"/>
  <c r="X192" i="12"/>
  <c r="L251" i="12"/>
  <c r="L198" i="12"/>
  <c r="O197" i="7"/>
  <c r="P64" i="15"/>
  <c r="J214" i="7"/>
  <c r="K214" i="7" s="1"/>
  <c r="P211" i="15" s="1"/>
  <c r="L207" i="12"/>
  <c r="L250" i="12"/>
  <c r="L210" i="12"/>
  <c r="L192" i="12"/>
  <c r="S212" i="7"/>
  <c r="W212" i="7" s="1"/>
  <c r="L253" i="12"/>
  <c r="X191" i="12"/>
  <c r="X196" i="12"/>
  <c r="L208" i="12"/>
  <c r="P93" i="1"/>
  <c r="S250" i="7"/>
  <c r="W250" i="7" s="1"/>
  <c r="P21" i="15"/>
  <c r="O206" i="7"/>
  <c r="X249" i="12"/>
  <c r="L201" i="12"/>
  <c r="X213" i="12"/>
  <c r="U210" i="7"/>
  <c r="X220" i="12"/>
  <c r="X252" i="12"/>
  <c r="L191" i="12"/>
  <c r="L218" i="12"/>
  <c r="X197" i="12"/>
  <c r="L212" i="12"/>
  <c r="X255" i="12"/>
  <c r="P43" i="15"/>
  <c r="L211" i="12"/>
  <c r="L252" i="12"/>
  <c r="L249" i="12"/>
  <c r="X211" i="12"/>
  <c r="L255" i="12"/>
  <c r="L197" i="12"/>
  <c r="X200" i="12"/>
  <c r="O207" i="7"/>
  <c r="J204" i="7"/>
  <c r="X257" i="12"/>
  <c r="L203" i="12"/>
  <c r="X254" i="12"/>
  <c r="L215" i="12"/>
  <c r="X193" i="12"/>
  <c r="O253" i="7"/>
  <c r="L220" i="12"/>
  <c r="X256" i="12"/>
  <c r="X251" i="12"/>
  <c r="X202" i="12"/>
  <c r="L193" i="12"/>
  <c r="X204" i="12"/>
  <c r="X217" i="12"/>
  <c r="S191" i="7"/>
  <c r="W191" i="7" s="1"/>
  <c r="X208" i="12"/>
  <c r="X216" i="12"/>
  <c r="X199" i="12"/>
  <c r="X207" i="12"/>
  <c r="L202" i="12"/>
  <c r="X218" i="12"/>
  <c r="L200" i="12"/>
  <c r="L204" i="12"/>
  <c r="S211" i="7"/>
  <c r="P98" i="15"/>
  <c r="J253" i="7"/>
  <c r="K253" i="7" s="1"/>
  <c r="X219" i="12"/>
  <c r="L199" i="12"/>
  <c r="X253" i="12"/>
  <c r="X201" i="12"/>
  <c r="X198" i="12"/>
  <c r="L256" i="12"/>
  <c r="U214" i="7"/>
  <c r="S210" i="7"/>
  <c r="W210" i="7" s="1"/>
  <c r="J248" i="7"/>
  <c r="K248" i="7" s="1"/>
  <c r="J195" i="7"/>
  <c r="J250" i="7"/>
  <c r="K250" i="7" s="1"/>
  <c r="O248" i="7"/>
  <c r="T214" i="7"/>
  <c r="O198" i="7"/>
  <c r="P29" i="15"/>
  <c r="S253" i="7"/>
  <c r="W253" i="7" s="1"/>
  <c r="O194" i="7"/>
  <c r="J193" i="7"/>
  <c r="S208" i="7"/>
  <c r="X225" i="13"/>
  <c r="L216" i="13"/>
  <c r="L196" i="13"/>
  <c r="L218" i="13"/>
  <c r="L215" i="13"/>
  <c r="X255" i="13"/>
  <c r="L251" i="13"/>
  <c r="L201" i="13"/>
  <c r="O199" i="7"/>
  <c r="L192" i="13"/>
  <c r="L255" i="13"/>
  <c r="L199" i="13"/>
  <c r="X197" i="13"/>
  <c r="L226" i="13"/>
  <c r="X220" i="13"/>
  <c r="L212" i="13"/>
  <c r="L220" i="13"/>
  <c r="X211" i="13"/>
  <c r="X250" i="13"/>
  <c r="L197" i="13"/>
  <c r="L221" i="13"/>
  <c r="L211" i="13"/>
  <c r="X254" i="13"/>
  <c r="X195" i="13"/>
  <c r="X193" i="13"/>
  <c r="X208" i="13"/>
  <c r="L254" i="13"/>
  <c r="L195" i="13"/>
  <c r="L256" i="13"/>
  <c r="L193" i="13"/>
  <c r="O251" i="7"/>
  <c r="L222" i="13"/>
  <c r="X253" i="13"/>
  <c r="L250" i="13"/>
  <c r="L219" i="13"/>
  <c r="L214" i="13"/>
  <c r="L253" i="13"/>
  <c r="X207" i="13"/>
  <c r="X191" i="13"/>
  <c r="X213" i="13"/>
  <c r="X223" i="13"/>
  <c r="X204" i="13"/>
  <c r="X252" i="13"/>
  <c r="L207" i="13"/>
  <c r="X203" i="13"/>
  <c r="X249" i="13"/>
  <c r="X218" i="13"/>
  <c r="X209" i="13"/>
  <c r="L257" i="13"/>
  <c r="L204" i="13"/>
  <c r="L252" i="13"/>
  <c r="L249" i="13"/>
  <c r="X256" i="13"/>
  <c r="X222" i="13"/>
  <c r="X257" i="13"/>
  <c r="X200" i="13"/>
  <c r="L57" i="13"/>
  <c r="L203" i="13"/>
  <c r="L191" i="13"/>
  <c r="L224" i="13"/>
  <c r="L210" i="13"/>
  <c r="X205" i="13"/>
  <c r="S248" i="7"/>
  <c r="J251" i="7"/>
  <c r="K251" i="7" s="1"/>
  <c r="L223" i="13"/>
  <c r="L217" i="13"/>
  <c r="L200" i="13"/>
  <c r="X199" i="13"/>
  <c r="X219" i="13"/>
  <c r="L205" i="13"/>
  <c r="X216" i="13"/>
  <c r="X196" i="13"/>
  <c r="X217" i="13"/>
  <c r="X215" i="13"/>
  <c r="X251" i="13"/>
  <c r="X201" i="13"/>
  <c r="P87" i="15"/>
  <c r="O201" i="7"/>
  <c r="O254" i="7"/>
  <c r="J194" i="7"/>
  <c r="O211" i="7"/>
  <c r="U206" i="7"/>
  <c r="O212" i="7"/>
  <c r="V209" i="7"/>
  <c r="P6" i="15"/>
  <c r="P27" i="15"/>
  <c r="P23" i="15"/>
  <c r="V205" i="7"/>
  <c r="O204" i="7"/>
  <c r="S252" i="7"/>
  <c r="W252" i="7" s="1"/>
  <c r="O252" i="7"/>
  <c r="O250" i="7"/>
  <c r="S254" i="7"/>
  <c r="W254" i="7" s="1"/>
  <c r="X220" i="11"/>
  <c r="L203" i="11"/>
  <c r="L191" i="11"/>
  <c r="X196" i="11"/>
  <c r="X199" i="11"/>
  <c r="L255" i="11"/>
  <c r="X256" i="11"/>
  <c r="L196" i="11"/>
  <c r="X224" i="11"/>
  <c r="X251" i="11"/>
  <c r="L224" i="11"/>
  <c r="L192" i="11"/>
  <c r="L223" i="11"/>
  <c r="L251" i="11"/>
  <c r="L216" i="11"/>
  <c r="X219" i="11"/>
  <c r="X216" i="11"/>
  <c r="P84" i="15"/>
  <c r="P61" i="15"/>
  <c r="X211" i="11"/>
  <c r="L199" i="11"/>
  <c r="P60" i="15"/>
  <c r="S206" i="7"/>
  <c r="X254" i="11"/>
  <c r="X250" i="11"/>
  <c r="L213" i="11"/>
  <c r="V248" i="7"/>
  <c r="X226" i="11"/>
  <c r="X195" i="11"/>
  <c r="X215" i="11"/>
  <c r="X197" i="11"/>
  <c r="L219" i="11"/>
  <c r="L211" i="11"/>
  <c r="X253" i="11"/>
  <c r="L195" i="11"/>
  <c r="X255" i="11"/>
  <c r="X222" i="11"/>
  <c r="L226" i="11"/>
  <c r="L209" i="11"/>
  <c r="X217" i="11"/>
  <c r="L197" i="11"/>
  <c r="J254" i="7"/>
  <c r="K254" i="7" s="1"/>
  <c r="P24" i="15"/>
  <c r="L254" i="11"/>
  <c r="X221" i="11"/>
  <c r="X207" i="11"/>
  <c r="L250" i="11"/>
  <c r="X252" i="11"/>
  <c r="L214" i="11"/>
  <c r="X213" i="11"/>
  <c r="X193" i="11"/>
  <c r="L218" i="11"/>
  <c r="X191" i="11"/>
  <c r="L257" i="11"/>
  <c r="X223" i="11"/>
  <c r="L193" i="11"/>
  <c r="X204" i="11"/>
  <c r="X225" i="11"/>
  <c r="L253" i="11"/>
  <c r="X249" i="11"/>
  <c r="L210" i="11"/>
  <c r="X257" i="11"/>
  <c r="L204" i="11"/>
  <c r="L207" i="11"/>
  <c r="L252" i="11"/>
  <c r="L249" i="11"/>
  <c r="L225" i="11"/>
  <c r="X205" i="11"/>
  <c r="X200" i="11"/>
  <c r="V210" i="7"/>
  <c r="J249" i="7"/>
  <c r="J191" i="7"/>
  <c r="P58" i="15"/>
  <c r="J205" i="7"/>
  <c r="J252" i="7"/>
  <c r="K252" i="7" s="1"/>
  <c r="U202" i="7"/>
  <c r="T206" i="7"/>
  <c r="J213" i="7"/>
  <c r="V202" i="7"/>
  <c r="J189" i="7"/>
  <c r="K189" i="7" s="1"/>
  <c r="P57" i="15"/>
  <c r="S52" i="1"/>
  <c r="R19" i="1"/>
  <c r="P52" i="1"/>
  <c r="O189" i="7"/>
  <c r="C73" i="1"/>
  <c r="O213" i="7"/>
  <c r="Q52" i="1"/>
  <c r="R52" i="1"/>
  <c r="U193" i="7"/>
  <c r="T197" i="7"/>
  <c r="T208" i="7"/>
  <c r="T253" i="7"/>
  <c r="U195" i="7"/>
  <c r="U191" i="7"/>
  <c r="T248" i="7"/>
  <c r="U199" i="7"/>
  <c r="U192" i="7"/>
  <c r="T212" i="7"/>
  <c r="U253" i="7"/>
  <c r="V251" i="7"/>
  <c r="U251" i="7"/>
  <c r="V192" i="7"/>
  <c r="U200" i="7"/>
  <c r="U196" i="7"/>
  <c r="V212" i="7"/>
  <c r="U211" i="7"/>
  <c r="U207" i="7"/>
  <c r="V199" i="7"/>
  <c r="U198" i="7"/>
  <c r="V207" i="7"/>
  <c r="V196" i="7"/>
  <c r="U254" i="7"/>
  <c r="V201" i="7"/>
  <c r="T200" i="7"/>
  <c r="U250" i="7"/>
  <c r="V208" i="7"/>
  <c r="T209" i="7"/>
  <c r="U201" i="7"/>
  <c r="U197" i="7"/>
  <c r="V203" i="7"/>
  <c r="T192" i="7"/>
  <c r="T213" i="7"/>
  <c r="T207" i="7"/>
  <c r="U249" i="7"/>
  <c r="T252" i="7"/>
  <c r="V191" i="7"/>
  <c r="U248" i="7"/>
  <c r="T191" i="7"/>
  <c r="V194" i="7"/>
  <c r="V252" i="7"/>
  <c r="U205" i="7"/>
  <c r="V198" i="7"/>
  <c r="U208" i="7"/>
  <c r="U252" i="7"/>
  <c r="T203" i="7"/>
  <c r="V249" i="7"/>
  <c r="T249" i="7"/>
  <c r="U194" i="7"/>
  <c r="T202" i="7"/>
  <c r="T251" i="7"/>
  <c r="T210" i="7"/>
  <c r="V211" i="7"/>
  <c r="U204" i="7"/>
  <c r="U203" i="7"/>
  <c r="T194" i="7"/>
  <c r="T201" i="7"/>
  <c r="V200" i="7"/>
  <c r="T196" i="7"/>
  <c r="V254" i="7"/>
  <c r="T211" i="7"/>
  <c r="V195" i="7"/>
  <c r="T195" i="7"/>
  <c r="T198" i="7"/>
  <c r="T205" i="7"/>
  <c r="V253" i="7"/>
  <c r="U209" i="7"/>
  <c r="T254" i="7"/>
  <c r="V250" i="7"/>
  <c r="T199" i="7"/>
  <c r="T250" i="7"/>
  <c r="T193" i="7"/>
  <c r="GC73" i="1" l="1"/>
  <c r="GD73" i="1"/>
  <c r="GB20" i="1"/>
  <c r="BM125" i="9"/>
  <c r="GD141" i="1"/>
  <c r="GB21" i="1"/>
  <c r="BM15" i="9"/>
  <c r="GD52" i="1"/>
  <c r="GD11" i="1"/>
  <c r="GD175" i="1" s="1"/>
  <c r="GD181" i="1"/>
  <c r="GC30" i="1"/>
  <c r="GC192" i="1" s="1"/>
  <c r="GD30" i="1"/>
  <c r="GD192" i="1" s="1"/>
  <c r="BM146" i="9"/>
  <c r="BM37" i="9" s="1"/>
  <c r="GB121" i="1"/>
  <c r="GC121" i="1"/>
  <c r="GB159" i="1"/>
  <c r="GC159" i="1"/>
  <c r="GB161" i="1"/>
  <c r="GC161" i="1"/>
  <c r="GB150" i="1"/>
  <c r="GC150" i="1"/>
  <c r="GB144" i="1"/>
  <c r="GB141" i="1" s="1"/>
  <c r="GC144" i="1"/>
  <c r="GC141" i="1" s="1"/>
  <c r="BM97" i="9"/>
  <c r="GB94" i="1"/>
  <c r="GB181" i="1" s="1"/>
  <c r="GC94" i="1"/>
  <c r="GC9" i="1"/>
  <c r="GC50" i="1"/>
  <c r="BL97" i="9"/>
  <c r="S30" i="1"/>
  <c r="S192" i="1" s="1"/>
  <c r="Q30" i="1"/>
  <c r="Q192" i="1" s="1"/>
  <c r="N196" i="15"/>
  <c r="I146" i="9"/>
  <c r="O30" i="1"/>
  <c r="O192" i="1" s="1"/>
  <c r="BC50" i="10"/>
  <c r="BC49" i="10"/>
  <c r="BC51" i="10"/>
  <c r="FZ20" i="1"/>
  <c r="FZ21" i="1" s="1"/>
  <c r="AU48" i="10"/>
  <c r="GA30" i="1"/>
  <c r="GA192" i="1" s="1"/>
  <c r="GB30" i="1"/>
  <c r="FW30" i="1"/>
  <c r="FW192" i="1" s="1"/>
  <c r="FX30" i="1"/>
  <c r="FX192" i="1" s="1"/>
  <c r="FV30" i="1"/>
  <c r="FV192" i="1" s="1"/>
  <c r="FY30" i="1"/>
  <c r="FY192" i="1" s="1"/>
  <c r="FU30" i="1"/>
  <c r="FU192" i="1" s="1"/>
  <c r="FZ30" i="1"/>
  <c r="FZ192" i="1" s="1"/>
  <c r="O25" i="15"/>
  <c r="GA20" i="1"/>
  <c r="BJ51" i="10"/>
  <c r="BL28" i="9"/>
  <c r="BG28" i="9"/>
  <c r="BK28" i="9"/>
  <c r="BH28" i="9"/>
  <c r="BJ28" i="9"/>
  <c r="BI28" i="9"/>
  <c r="BE28" i="9"/>
  <c r="BF28" i="9"/>
  <c r="BD28" i="9"/>
  <c r="BF50" i="10"/>
  <c r="BF49" i="10"/>
  <c r="AY49" i="10"/>
  <c r="BJ49" i="10"/>
  <c r="BJ48" i="10" s="1"/>
  <c r="FV9" i="1"/>
  <c r="FV50" i="1"/>
  <c r="AQ48" i="10"/>
  <c r="BF51" i="10"/>
  <c r="AY51" i="10"/>
  <c r="AO49" i="10"/>
  <c r="AO48" i="10" s="1"/>
  <c r="AR32" i="10"/>
  <c r="FY9" i="1"/>
  <c r="FY50" i="1"/>
  <c r="AO32" i="10"/>
  <c r="BD49" i="10"/>
  <c r="BD50" i="10"/>
  <c r="FZ9" i="1"/>
  <c r="FZ50" i="1"/>
  <c r="P30" i="1"/>
  <c r="P192" i="1" s="1"/>
  <c r="BG49" i="10"/>
  <c r="BG48" i="10" s="1"/>
  <c r="AP48" i="10"/>
  <c r="AZ51" i="10"/>
  <c r="AR50" i="10"/>
  <c r="GV13" i="1"/>
  <c r="GB9" i="1"/>
  <c r="GB50" i="1"/>
  <c r="BI49" i="10"/>
  <c r="BI48" i="10" s="1"/>
  <c r="AP32" i="10"/>
  <c r="AZ48" i="10"/>
  <c r="BB50" i="10"/>
  <c r="BB49" i="10"/>
  <c r="BB51" i="10"/>
  <c r="M1" i="11"/>
  <c r="N1" i="11" s="1"/>
  <c r="O1" i="11" s="1"/>
  <c r="P1" i="11" s="1"/>
  <c r="Q1" i="11" s="1"/>
  <c r="R1" i="11" s="1"/>
  <c r="S1" i="11" s="1"/>
  <c r="T1" i="11" s="1"/>
  <c r="U1" i="11" s="1"/>
  <c r="V1" i="11" s="1"/>
  <c r="W1" i="11" s="1"/>
  <c r="X1" i="11" s="1"/>
  <c r="FT9" i="1"/>
  <c r="FT50" i="1"/>
  <c r="FX9" i="1"/>
  <c r="FX50" i="1"/>
  <c r="BL146" i="9"/>
  <c r="BL37" i="9" s="1"/>
  <c r="AS48" i="10"/>
  <c r="AV36" i="10"/>
  <c r="AV48" i="10"/>
  <c r="AB49" i="10"/>
  <c r="AB50" i="10"/>
  <c r="AU36" i="10"/>
  <c r="AO50" i="10"/>
  <c r="FU9" i="1"/>
  <c r="FU50" i="1"/>
  <c r="BK146" i="9"/>
  <c r="BK37" i="9" s="1"/>
  <c r="BL125" i="9"/>
  <c r="AR48" i="10"/>
  <c r="FZ73" i="1"/>
  <c r="GB73" i="1"/>
  <c r="GA73" i="1"/>
  <c r="AB51" i="10"/>
  <c r="BD51" i="10"/>
  <c r="FW9" i="1"/>
  <c r="FW50" i="1"/>
  <c r="FT30" i="1"/>
  <c r="FT192" i="1" s="1"/>
  <c r="GA50" i="1"/>
  <c r="GA9" i="1"/>
  <c r="BE50" i="10"/>
  <c r="BE49" i="10"/>
  <c r="BE48" i="10" s="1"/>
  <c r="BE51" i="10"/>
  <c r="BC28" i="9"/>
  <c r="AT48" i="10"/>
  <c r="BI109" i="9"/>
  <c r="BJ109" i="9"/>
  <c r="BH109" i="9"/>
  <c r="BK109" i="9"/>
  <c r="BL109" i="9"/>
  <c r="AV40" i="10"/>
  <c r="X48" i="10"/>
  <c r="BK125" i="9"/>
  <c r="FZ144" i="1"/>
  <c r="GA144" i="1"/>
  <c r="FZ150" i="1"/>
  <c r="GA150" i="1"/>
  <c r="FZ121" i="1"/>
  <c r="GA121" i="1"/>
  <c r="BM120" i="9" s="1"/>
  <c r="FZ94" i="1"/>
  <c r="FZ181" i="1" s="1"/>
  <c r="GA94" i="1"/>
  <c r="FZ159" i="1"/>
  <c r="GA159" i="1"/>
  <c r="BM168" i="9" s="1"/>
  <c r="FZ161" i="1"/>
  <c r="GA161" i="1"/>
  <c r="BM170" i="9" s="1"/>
  <c r="BL15" i="9"/>
  <c r="BJ154" i="9"/>
  <c r="BK154" i="9"/>
  <c r="BL154" i="9"/>
  <c r="BK97" i="9"/>
  <c r="BK15" i="9"/>
  <c r="S20" i="1"/>
  <c r="S21" i="1" s="1"/>
  <c r="FY20" i="1"/>
  <c r="FY21" i="1" s="1"/>
  <c r="FX20" i="1"/>
  <c r="W56" i="15"/>
  <c r="N191" i="15"/>
  <c r="O21" i="15"/>
  <c r="O59" i="15"/>
  <c r="O47" i="15"/>
  <c r="O33" i="15"/>
  <c r="W192" i="15"/>
  <c r="V200" i="15"/>
  <c r="FX121" i="1"/>
  <c r="FY121" i="1"/>
  <c r="FX94" i="1"/>
  <c r="FY94" i="1"/>
  <c r="FX159" i="1"/>
  <c r="FY159" i="1"/>
  <c r="FX161" i="1"/>
  <c r="FY161" i="1"/>
  <c r="FX144" i="1"/>
  <c r="FY144" i="1"/>
  <c r="FY73" i="1"/>
  <c r="FX73" i="1"/>
  <c r="FW73" i="1"/>
  <c r="FV73" i="1"/>
  <c r="FX150" i="1"/>
  <c r="FY150" i="1"/>
  <c r="O35" i="15"/>
  <c r="O99" i="15"/>
  <c r="O89" i="15"/>
  <c r="N80" i="1"/>
  <c r="FV20" i="1"/>
  <c r="FV21" i="1" s="1"/>
  <c r="O18" i="15"/>
  <c r="O37" i="15"/>
  <c r="FW20" i="1"/>
  <c r="FW21" i="1" s="1"/>
  <c r="FV121" i="1"/>
  <c r="FW121" i="1"/>
  <c r="FU20" i="1"/>
  <c r="N214" i="15"/>
  <c r="O214" i="15" s="1"/>
  <c r="FV144" i="1"/>
  <c r="FW144" i="1"/>
  <c r="FV150" i="1"/>
  <c r="FW150" i="1"/>
  <c r="FV159" i="1"/>
  <c r="FW159" i="1"/>
  <c r="FV161" i="1"/>
  <c r="FW161" i="1"/>
  <c r="O100" i="15"/>
  <c r="O58" i="15"/>
  <c r="FV94" i="1"/>
  <c r="FV181" i="1" s="1"/>
  <c r="FW94" i="1"/>
  <c r="O24" i="15"/>
  <c r="W55" i="15"/>
  <c r="W46" i="15"/>
  <c r="FT20" i="1"/>
  <c r="FT21" i="1" s="1"/>
  <c r="O23" i="15"/>
  <c r="O41" i="15"/>
  <c r="J97" i="9"/>
  <c r="N198" i="15"/>
  <c r="O53" i="15"/>
  <c r="O28" i="15"/>
  <c r="O63" i="15"/>
  <c r="N187" i="15"/>
  <c r="N76" i="1"/>
  <c r="M5" i="1"/>
  <c r="M119" i="1" s="1"/>
  <c r="M120" i="1" s="1"/>
  <c r="N100" i="1"/>
  <c r="N119" i="1"/>
  <c r="N120" i="1" s="1"/>
  <c r="N72" i="1"/>
  <c r="N53" i="1" s="1"/>
  <c r="N126" i="1"/>
  <c r="N30" i="1"/>
  <c r="N192" i="1" s="1"/>
  <c r="FT73" i="1"/>
  <c r="FU73" i="1"/>
  <c r="BK66" i="9" s="1"/>
  <c r="T19" i="1"/>
  <c r="J15" i="9" s="1"/>
  <c r="N159" i="1"/>
  <c r="N160" i="1" s="1"/>
  <c r="N92" i="1"/>
  <c r="N93" i="1" s="1"/>
  <c r="N98" i="1"/>
  <c r="N69" i="1"/>
  <c r="N71" i="1"/>
  <c r="N52" i="1" s="1"/>
  <c r="N142" i="1"/>
  <c r="N149" i="1"/>
  <c r="N125" i="1"/>
  <c r="N86" i="1"/>
  <c r="N75" i="1"/>
  <c r="N88" i="1"/>
  <c r="N83" i="1"/>
  <c r="N193" i="1" s="1"/>
  <c r="N77" i="1"/>
  <c r="N99" i="1"/>
  <c r="N127" i="1"/>
  <c r="N78" i="1"/>
  <c r="BB126" i="9"/>
  <c r="FT121" i="1"/>
  <c r="FU121" i="1"/>
  <c r="O51" i="15"/>
  <c r="FT150" i="1"/>
  <c r="FU150" i="1"/>
  <c r="O52" i="15"/>
  <c r="S159" i="1"/>
  <c r="S160" i="1" s="1"/>
  <c r="FU159" i="1"/>
  <c r="FT161" i="1"/>
  <c r="FU161" i="1"/>
  <c r="T159" i="1"/>
  <c r="T160" i="1" s="1"/>
  <c r="BI154" i="9"/>
  <c r="FT144" i="1"/>
  <c r="FU144" i="1"/>
  <c r="N201" i="15"/>
  <c r="O49" i="15"/>
  <c r="FT94" i="1"/>
  <c r="FT181" i="1" s="1"/>
  <c r="FU94" i="1"/>
  <c r="O87" i="15"/>
  <c r="O40" i="15"/>
  <c r="O71" i="15"/>
  <c r="W209" i="15"/>
  <c r="N204" i="15"/>
  <c r="N209" i="15"/>
  <c r="N161" i="1"/>
  <c r="U83" i="1"/>
  <c r="U193" i="1" s="1"/>
  <c r="U71" i="1"/>
  <c r="U52" i="1" s="1"/>
  <c r="U125" i="1"/>
  <c r="U77" i="1"/>
  <c r="U100" i="1"/>
  <c r="U127" i="1"/>
  <c r="U76" i="1"/>
  <c r="U99" i="1"/>
  <c r="U75" i="1"/>
  <c r="U142" i="1"/>
  <c r="V5" i="1"/>
  <c r="V72" i="1" s="1"/>
  <c r="V53" i="1" s="1"/>
  <c r="U72" i="1"/>
  <c r="U69" i="1"/>
  <c r="U86" i="1"/>
  <c r="U119" i="1"/>
  <c r="U120" i="1" s="1"/>
  <c r="U126" i="1"/>
  <c r="U88" i="1"/>
  <c r="U78" i="1"/>
  <c r="U80" i="1"/>
  <c r="U98" i="1"/>
  <c r="I125" i="9"/>
  <c r="O94" i="15"/>
  <c r="P20" i="1"/>
  <c r="P21" i="1" s="1"/>
  <c r="O77" i="15"/>
  <c r="O72" i="15"/>
  <c r="O36" i="15"/>
  <c r="O17" i="15"/>
  <c r="N144" i="1"/>
  <c r="O48" i="15"/>
  <c r="N192" i="15"/>
  <c r="O93" i="15"/>
  <c r="O27" i="15"/>
  <c r="N195" i="15"/>
  <c r="U161" i="1"/>
  <c r="P159" i="1"/>
  <c r="P160" i="1" s="1"/>
  <c r="FT159" i="1"/>
  <c r="I90" i="9"/>
  <c r="O97" i="15"/>
  <c r="O68" i="15"/>
  <c r="V206" i="15"/>
  <c r="O98" i="15"/>
  <c r="J90" i="9"/>
  <c r="O56" i="15"/>
  <c r="W31" i="15"/>
  <c r="N199" i="15"/>
  <c r="O203" i="15" s="1"/>
  <c r="O34" i="15"/>
  <c r="W82" i="15"/>
  <c r="V212" i="15"/>
  <c r="O92" i="15"/>
  <c r="O60" i="15"/>
  <c r="N211" i="15"/>
  <c r="N200" i="15"/>
  <c r="O106" i="15"/>
  <c r="N197" i="15"/>
  <c r="O20" i="1"/>
  <c r="U149" i="1"/>
  <c r="U148" i="1"/>
  <c r="BB81" i="9"/>
  <c r="BB70" i="9"/>
  <c r="BB17" i="9"/>
  <c r="BB28" i="9"/>
  <c r="BA5" i="9"/>
  <c r="J64" i="9"/>
  <c r="J39" i="9" s="1"/>
  <c r="O19" i="1"/>
  <c r="I15" i="9" s="1"/>
  <c r="J68" i="9"/>
  <c r="O30" i="15"/>
  <c r="O29" i="15"/>
  <c r="N188" i="15"/>
  <c r="V213" i="15"/>
  <c r="W213" i="15" s="1"/>
  <c r="W85" i="15"/>
  <c r="O22" i="15"/>
  <c r="V199" i="15"/>
  <c r="W43" i="15"/>
  <c r="N189" i="15"/>
  <c r="J146" i="9"/>
  <c r="U121" i="1"/>
  <c r="N150" i="1"/>
  <c r="O95" i="15"/>
  <c r="Q159" i="1"/>
  <c r="Q160" i="1" s="1"/>
  <c r="P161" i="1"/>
  <c r="V249" i="15"/>
  <c r="R161" i="1"/>
  <c r="O161" i="1"/>
  <c r="S161" i="1"/>
  <c r="O45" i="15"/>
  <c r="O65" i="15"/>
  <c r="O44" i="15"/>
  <c r="N251" i="15"/>
  <c r="V252" i="15"/>
  <c r="O19" i="15"/>
  <c r="N202" i="15"/>
  <c r="O206" i="15" s="1"/>
  <c r="O81" i="15"/>
  <c r="O210" i="15"/>
  <c r="O52" i="1"/>
  <c r="N208" i="15"/>
  <c r="O84" i="15"/>
  <c r="W23" i="15"/>
  <c r="N248" i="15"/>
  <c r="N194" i="15"/>
  <c r="N212" i="15"/>
  <c r="W77" i="15"/>
  <c r="V210" i="15"/>
  <c r="W89" i="15"/>
  <c r="O20" i="15"/>
  <c r="N249" i="15"/>
  <c r="W33" i="15"/>
  <c r="V250" i="15"/>
  <c r="V189" i="15"/>
  <c r="V198" i="15"/>
  <c r="W40" i="15"/>
  <c r="W52" i="15"/>
  <c r="W66" i="15"/>
  <c r="W78" i="15"/>
  <c r="V190" i="15"/>
  <c r="W16" i="15"/>
  <c r="W60" i="15"/>
  <c r="V204" i="15"/>
  <c r="W57" i="15"/>
  <c r="W69" i="15"/>
  <c r="V196" i="15"/>
  <c r="W196" i="15" s="1"/>
  <c r="V248" i="15"/>
  <c r="V187" i="15"/>
  <c r="N252" i="15"/>
  <c r="W21" i="15"/>
  <c r="W53" i="15"/>
  <c r="V202" i="15"/>
  <c r="V251" i="15"/>
  <c r="O39" i="15"/>
  <c r="W72" i="15"/>
  <c r="V208" i="15"/>
  <c r="W84" i="15"/>
  <c r="W65" i="15"/>
  <c r="W80" i="15"/>
  <c r="W92" i="15"/>
  <c r="V211" i="15"/>
  <c r="W211" i="15" s="1"/>
  <c r="O96" i="15"/>
  <c r="O42" i="15"/>
  <c r="O74" i="15"/>
  <c r="O80" i="15"/>
  <c r="O75" i="15"/>
  <c r="N190" i="15"/>
  <c r="O16" i="15"/>
  <c r="V191" i="15"/>
  <c r="W19" i="15"/>
  <c r="O26" i="15"/>
  <c r="W45" i="15"/>
  <c r="V193" i="15"/>
  <c r="W25" i="15"/>
  <c r="O32" i="15"/>
  <c r="N250" i="15"/>
  <c r="V203" i="15"/>
  <c r="N213" i="15"/>
  <c r="O85" i="15"/>
  <c r="N205" i="15"/>
  <c r="V201" i="15"/>
  <c r="W201" i="15" s="1"/>
  <c r="W49" i="15"/>
  <c r="O38" i="15"/>
  <c r="O50" i="15"/>
  <c r="W28" i="15"/>
  <c r="V194" i="15"/>
  <c r="N207" i="15"/>
  <c r="O207" i="15" s="1"/>
  <c r="O67" i="15"/>
  <c r="O79" i="15"/>
  <c r="V195" i="15"/>
  <c r="N193" i="15"/>
  <c r="W48" i="15"/>
  <c r="T50" i="1"/>
  <c r="J62" i="9"/>
  <c r="J37" i="9" s="1"/>
  <c r="O9" i="1"/>
  <c r="R9" i="1"/>
  <c r="J118" i="9"/>
  <c r="T161" i="1"/>
  <c r="C162" i="1"/>
  <c r="BB154" i="9"/>
  <c r="BH154" i="9"/>
  <c r="BD154" i="9"/>
  <c r="BG154" i="9"/>
  <c r="BF154" i="9"/>
  <c r="BE154" i="9"/>
  <c r="BC154" i="9"/>
  <c r="O159" i="1"/>
  <c r="O160" i="1" s="1"/>
  <c r="R159" i="1"/>
  <c r="R160" i="1" s="1"/>
  <c r="U159" i="1"/>
  <c r="U160" i="1" s="1"/>
  <c r="Q161" i="1"/>
  <c r="T9" i="1"/>
  <c r="O50" i="1"/>
  <c r="T150" i="1"/>
  <c r="R150" i="1"/>
  <c r="S150" i="1"/>
  <c r="O150" i="1"/>
  <c r="P150" i="1"/>
  <c r="Q150" i="1"/>
  <c r="U150" i="1"/>
  <c r="O120" i="1"/>
  <c r="C156" i="1"/>
  <c r="GD156" i="1" s="1"/>
  <c r="C165" i="9"/>
  <c r="BM165" i="9" s="1"/>
  <c r="S144" i="1"/>
  <c r="T144" i="1"/>
  <c r="O144" i="1"/>
  <c r="P144" i="1"/>
  <c r="R144" i="1"/>
  <c r="Q144" i="1"/>
  <c r="U144" i="1"/>
  <c r="C145" i="1"/>
  <c r="GD145" i="1" s="1"/>
  <c r="T20" i="1"/>
  <c r="T178" i="1"/>
  <c r="I68" i="9"/>
  <c r="O178" i="1"/>
  <c r="W207" i="7"/>
  <c r="J125" i="9"/>
  <c r="Q20" i="1"/>
  <c r="Q21" i="1" s="1"/>
  <c r="W248" i="7"/>
  <c r="R121" i="1"/>
  <c r="Q121" i="1"/>
  <c r="C122" i="1"/>
  <c r="GD122" i="1" s="1"/>
  <c r="N121" i="1"/>
  <c r="P121" i="1"/>
  <c r="T121" i="1"/>
  <c r="O121" i="1"/>
  <c r="S121" i="1"/>
  <c r="C133" i="1"/>
  <c r="GD133" i="1" s="1"/>
  <c r="C137" i="9"/>
  <c r="BM137" i="9" s="1"/>
  <c r="I97" i="9"/>
  <c r="R20" i="1"/>
  <c r="R21" i="1" s="1"/>
  <c r="K199" i="7"/>
  <c r="P196" i="15" s="1"/>
  <c r="W198" i="7"/>
  <c r="W192" i="7"/>
  <c r="C106" i="1"/>
  <c r="GD106" i="1" s="1"/>
  <c r="GD194" i="1" s="1"/>
  <c r="T94" i="1"/>
  <c r="C95" i="1"/>
  <c r="GD95" i="1" s="1"/>
  <c r="O94" i="1"/>
  <c r="R94" i="1"/>
  <c r="R181" i="1" s="1"/>
  <c r="S94" i="1"/>
  <c r="P94" i="1"/>
  <c r="N94" i="1"/>
  <c r="Q94" i="1"/>
  <c r="U94" i="1"/>
  <c r="R93" i="1"/>
  <c r="U73" i="1"/>
  <c r="O73" i="1"/>
  <c r="T73" i="1"/>
  <c r="N73" i="1"/>
  <c r="S73" i="1"/>
  <c r="R73" i="1"/>
  <c r="Q73" i="1"/>
  <c r="P73" i="1"/>
  <c r="P19" i="15"/>
  <c r="U30" i="1" s="1"/>
  <c r="U192" i="1" s="1"/>
  <c r="P16" i="15"/>
  <c r="R30" i="1" s="1"/>
  <c r="R192" i="1" s="1"/>
  <c r="P18" i="15"/>
  <c r="T30" i="1" s="1"/>
  <c r="T192" i="1" s="1"/>
  <c r="K212" i="7"/>
  <c r="P209" i="15" s="1"/>
  <c r="C81" i="1"/>
  <c r="GD81" i="1" s="1"/>
  <c r="C79" i="9"/>
  <c r="C80" i="9" s="1"/>
  <c r="W201" i="7"/>
  <c r="W195" i="7"/>
  <c r="K204" i="7"/>
  <c r="P201" i="15" s="1"/>
  <c r="K193" i="7"/>
  <c r="P190" i="15" s="1"/>
  <c r="K195" i="7"/>
  <c r="P192" i="15" s="1"/>
  <c r="K207" i="7"/>
  <c r="P204" i="15" s="1"/>
  <c r="K205" i="7"/>
  <c r="P202" i="15" s="1"/>
  <c r="Q50" i="1"/>
  <c r="I62" i="9"/>
  <c r="I37" i="9" s="1"/>
  <c r="Q9" i="1"/>
  <c r="Q84" i="1"/>
  <c r="K191" i="7"/>
  <c r="P188" i="15" s="1"/>
  <c r="K194" i="7"/>
  <c r="P191" i="15" s="1"/>
  <c r="W211" i="7"/>
  <c r="K249" i="7"/>
  <c r="AI175" i="9"/>
  <c r="AM179" i="9"/>
  <c r="AJ175" i="9"/>
  <c r="AN179" i="9"/>
  <c r="AT175" i="9"/>
  <c r="AU183" i="9"/>
  <c r="AK175" i="9"/>
  <c r="AO179" i="9"/>
  <c r="BA179" i="9"/>
  <c r="AH175" i="9"/>
  <c r="AL179" i="9"/>
  <c r="U93" i="1"/>
  <c r="W208" i="7"/>
  <c r="W206" i="7"/>
  <c r="K213" i="7"/>
  <c r="P210" i="15" s="1"/>
  <c r="C74" i="1"/>
  <c r="S53" i="1"/>
  <c r="S179" i="1"/>
  <c r="P53" i="1"/>
  <c r="P179" i="1"/>
  <c r="I65" i="9"/>
  <c r="O53" i="1"/>
  <c r="O179" i="1"/>
  <c r="T53" i="1"/>
  <c r="T179" i="1"/>
  <c r="I39" i="9"/>
  <c r="J65" i="9"/>
  <c r="R53" i="1"/>
  <c r="R179" i="1"/>
  <c r="Q53" i="1"/>
  <c r="Q179" i="1"/>
  <c r="GC74" i="1" l="1"/>
  <c r="GC180" i="1" s="1"/>
  <c r="GD74" i="1"/>
  <c r="GD180" i="1" s="1"/>
  <c r="GC162" i="1"/>
  <c r="GD162" i="1"/>
  <c r="O200" i="15"/>
  <c r="GB11" i="1"/>
  <c r="GB175" i="1" s="1"/>
  <c r="GB52" i="1"/>
  <c r="GD53" i="1"/>
  <c r="GD13" i="1"/>
  <c r="GD176" i="1" s="1"/>
  <c r="GD182" i="1"/>
  <c r="GD82" i="1"/>
  <c r="O196" i="15"/>
  <c r="BM92" i="9"/>
  <c r="BM66" i="9"/>
  <c r="GB133" i="1"/>
  <c r="GC133" i="1"/>
  <c r="GB122" i="1"/>
  <c r="GC122" i="1"/>
  <c r="BM148" i="9"/>
  <c r="BM157" i="9" s="1"/>
  <c r="BM167" i="9"/>
  <c r="BM155" i="9" s="1"/>
  <c r="GB156" i="1"/>
  <c r="GC156" i="1"/>
  <c r="GB145" i="1"/>
  <c r="GC145" i="1"/>
  <c r="BK168" i="9"/>
  <c r="GC11" i="1"/>
  <c r="GC175" i="1" s="1"/>
  <c r="GC52" i="1"/>
  <c r="GC181" i="1"/>
  <c r="GB95" i="1"/>
  <c r="GB182" i="1" s="1"/>
  <c r="GC95" i="1"/>
  <c r="GB106" i="1"/>
  <c r="GB194" i="1" s="1"/>
  <c r="GC106" i="1"/>
  <c r="GC194" i="1" s="1"/>
  <c r="GB81" i="1"/>
  <c r="GB82" i="1" s="1"/>
  <c r="GC81" i="1"/>
  <c r="GA21" i="1"/>
  <c r="BM16" i="9"/>
  <c r="BM9" i="9"/>
  <c r="BL120" i="9"/>
  <c r="BL16" i="9"/>
  <c r="BL9" i="9"/>
  <c r="O213" i="15"/>
  <c r="FZ74" i="1"/>
  <c r="FZ180" i="1" s="1"/>
  <c r="GB74" i="1"/>
  <c r="GA74" i="1"/>
  <c r="O191" i="15"/>
  <c r="BL66" i="9"/>
  <c r="GB192" i="1"/>
  <c r="GV23" i="1"/>
  <c r="GV30" i="1" s="1"/>
  <c r="BB48" i="10"/>
  <c r="O195" i="15"/>
  <c r="AY48" i="10"/>
  <c r="BF48" i="10"/>
  <c r="FZ52" i="1"/>
  <c r="BD48" i="10"/>
  <c r="GA162" i="1"/>
  <c r="GB162" i="1"/>
  <c r="AB48" i="10"/>
  <c r="BC48" i="10"/>
  <c r="GV8" i="1"/>
  <c r="BK9" i="9"/>
  <c r="FZ141" i="1"/>
  <c r="BK170" i="9"/>
  <c r="BL168" i="9"/>
  <c r="FZ11" i="1"/>
  <c r="FZ175" i="1" s="1"/>
  <c r="BK120" i="9"/>
  <c r="BL148" i="9"/>
  <c r="BK148" i="9"/>
  <c r="BK16" i="9"/>
  <c r="FZ133" i="1"/>
  <c r="GA133" i="1"/>
  <c r="FZ156" i="1"/>
  <c r="GA156" i="1"/>
  <c r="GA181" i="1"/>
  <c r="FZ95" i="1"/>
  <c r="FZ182" i="1" s="1"/>
  <c r="GA95" i="1"/>
  <c r="FZ81" i="1"/>
  <c r="FZ82" i="1" s="1"/>
  <c r="GA81" i="1"/>
  <c r="FZ106" i="1"/>
  <c r="FZ194" i="1" s="1"/>
  <c r="GA106" i="1"/>
  <c r="GA194" i="1" s="1"/>
  <c r="FZ145" i="1"/>
  <c r="GA145" i="1"/>
  <c r="FZ122" i="1"/>
  <c r="GA122" i="1"/>
  <c r="BL170" i="9"/>
  <c r="GA141" i="1"/>
  <c r="GA52" i="1"/>
  <c r="GA11" i="1"/>
  <c r="BK137" i="9"/>
  <c r="BL137" i="9"/>
  <c r="BJ137" i="9"/>
  <c r="W204" i="15"/>
  <c r="BJ165" i="9"/>
  <c r="BK165" i="9"/>
  <c r="BL165" i="9"/>
  <c r="BL92" i="9"/>
  <c r="BK92" i="9"/>
  <c r="FX21" i="1"/>
  <c r="M126" i="1"/>
  <c r="M76" i="1"/>
  <c r="FY162" i="1"/>
  <c r="FZ162" i="1"/>
  <c r="M77" i="1"/>
  <c r="FX141" i="1"/>
  <c r="FX11" i="1"/>
  <c r="FX181" i="1"/>
  <c r="FX52" i="1"/>
  <c r="FX81" i="1"/>
  <c r="FY81" i="1"/>
  <c r="FX106" i="1"/>
  <c r="FX194" i="1" s="1"/>
  <c r="FY106" i="1"/>
  <c r="FY194" i="1" s="1"/>
  <c r="FY74" i="1"/>
  <c r="FX74" i="1"/>
  <c r="FW74" i="1"/>
  <c r="FW180" i="1" s="1"/>
  <c r="FV74" i="1"/>
  <c r="FV180" i="1" s="1"/>
  <c r="FY141" i="1"/>
  <c r="FY52" i="1"/>
  <c r="FY11" i="1"/>
  <c r="FX156" i="1"/>
  <c r="FY156" i="1"/>
  <c r="FX145" i="1"/>
  <c r="FY145" i="1"/>
  <c r="FX133" i="1"/>
  <c r="FY133" i="1"/>
  <c r="FX95" i="1"/>
  <c r="FY95" i="1"/>
  <c r="FY181" i="1"/>
  <c r="FX122" i="1"/>
  <c r="FY122" i="1"/>
  <c r="FW162" i="1"/>
  <c r="FX162" i="1"/>
  <c r="FW141" i="1"/>
  <c r="L5" i="1"/>
  <c r="K5" i="1" s="1"/>
  <c r="K74" i="1" s="1"/>
  <c r="M92" i="1"/>
  <c r="M93" i="1" s="1"/>
  <c r="M100" i="1"/>
  <c r="M98" i="1"/>
  <c r="M30" i="1"/>
  <c r="M192" i="1" s="1"/>
  <c r="M94" i="1"/>
  <c r="M72" i="1"/>
  <c r="M53" i="1" s="1"/>
  <c r="M161" i="1"/>
  <c r="FV11" i="1"/>
  <c r="FV175" i="1" s="1"/>
  <c r="O205" i="15"/>
  <c r="FU21" i="1"/>
  <c r="O208" i="15"/>
  <c r="FV122" i="1"/>
  <c r="FW122" i="1"/>
  <c r="FV133" i="1"/>
  <c r="FW133" i="1"/>
  <c r="GV27" i="1" s="1"/>
  <c r="FV156" i="1"/>
  <c r="FW156" i="1"/>
  <c r="GV25" i="1" s="1"/>
  <c r="T21" i="1"/>
  <c r="FV145" i="1"/>
  <c r="FW145" i="1"/>
  <c r="N20" i="1"/>
  <c r="FV52" i="1"/>
  <c r="FV95" i="1"/>
  <c r="FV182" i="1" s="1"/>
  <c r="FW95" i="1"/>
  <c r="FV106" i="1"/>
  <c r="FV194" i="1" s="1"/>
  <c r="FW106" i="1"/>
  <c r="O198" i="15"/>
  <c r="FW11" i="1"/>
  <c r="FW52" i="1"/>
  <c r="FW181" i="1"/>
  <c r="O193" i="15"/>
  <c r="FV81" i="1"/>
  <c r="FV82" i="1" s="1"/>
  <c r="FW81" i="1"/>
  <c r="N178" i="1"/>
  <c r="M99" i="1"/>
  <c r="M144" i="1"/>
  <c r="M71" i="1"/>
  <c r="M52" i="1" s="1"/>
  <c r="M142" i="1"/>
  <c r="M162" i="1"/>
  <c r="FV162" i="1"/>
  <c r="M69" i="1"/>
  <c r="M50" i="1" s="1"/>
  <c r="M86" i="1"/>
  <c r="M159" i="1"/>
  <c r="M160" i="1" s="1"/>
  <c r="M88" i="1"/>
  <c r="M149" i="1"/>
  <c r="M78" i="1"/>
  <c r="M56" i="1" s="1"/>
  <c r="M148" i="1"/>
  <c r="M150" i="1"/>
  <c r="M127" i="1"/>
  <c r="M80" i="1"/>
  <c r="M121" i="1"/>
  <c r="M73" i="1"/>
  <c r="M54" i="1" s="1"/>
  <c r="M75" i="1"/>
  <c r="M125" i="1"/>
  <c r="M83" i="1"/>
  <c r="M193" i="1" s="1"/>
  <c r="O201" i="15"/>
  <c r="N84" i="1"/>
  <c r="N50" i="1"/>
  <c r="N179" i="1"/>
  <c r="N19" i="1"/>
  <c r="W212" i="15"/>
  <c r="N9" i="1"/>
  <c r="J168" i="9"/>
  <c r="J167" i="9" s="1"/>
  <c r="J155" i="9" s="1"/>
  <c r="U84" i="1"/>
  <c r="U20" i="1"/>
  <c r="FT74" i="1"/>
  <c r="FT180" i="1" s="1"/>
  <c r="FU74" i="1"/>
  <c r="FT52" i="1"/>
  <c r="FT122" i="1"/>
  <c r="FU122" i="1"/>
  <c r="FT133" i="1"/>
  <c r="FU133" i="1"/>
  <c r="FT11" i="1"/>
  <c r="FT175" i="1" s="1"/>
  <c r="FT162" i="1"/>
  <c r="FU162" i="1"/>
  <c r="FT156" i="1"/>
  <c r="FU156" i="1"/>
  <c r="FT145" i="1"/>
  <c r="FU145" i="1"/>
  <c r="FT106" i="1"/>
  <c r="FT194" i="1" s="1"/>
  <c r="FU106" i="1"/>
  <c r="FU194" i="1" s="1"/>
  <c r="O192" i="15"/>
  <c r="FU52" i="1"/>
  <c r="FU11" i="1"/>
  <c r="FU181" i="1"/>
  <c r="U50" i="1"/>
  <c r="U178" i="1"/>
  <c r="FT95" i="1"/>
  <c r="FU95" i="1"/>
  <c r="FT81" i="1"/>
  <c r="FT82" i="1" s="1"/>
  <c r="FU81" i="1"/>
  <c r="V80" i="1"/>
  <c r="V58" i="1" s="1"/>
  <c r="V126" i="1"/>
  <c r="V125" i="1"/>
  <c r="V83" i="1"/>
  <c r="V193" i="1" s="1"/>
  <c r="V73" i="1"/>
  <c r="V54" i="1" s="1"/>
  <c r="V30" i="1"/>
  <c r="V192" i="1" s="1"/>
  <c r="U19" i="1"/>
  <c r="U179" i="1"/>
  <c r="V127" i="1"/>
  <c r="V75" i="1"/>
  <c r="W5" i="1"/>
  <c r="W30" i="1" s="1"/>
  <c r="W192" i="1" s="1"/>
  <c r="V98" i="1"/>
  <c r="V77" i="1"/>
  <c r="V71" i="1"/>
  <c r="V52" i="1" s="1"/>
  <c r="V94" i="1"/>
  <c r="V99" i="1"/>
  <c r="V148" i="1"/>
  <c r="V142" i="1"/>
  <c r="V119" i="1"/>
  <c r="V120" i="1" s="1"/>
  <c r="U53" i="1"/>
  <c r="V144" i="1"/>
  <c r="V161" i="1"/>
  <c r="V69" i="1"/>
  <c r="V179" i="1" s="1"/>
  <c r="V92" i="1"/>
  <c r="V93" i="1" s="1"/>
  <c r="V76" i="1"/>
  <c r="V150" i="1"/>
  <c r="V86" i="1"/>
  <c r="V159" i="1"/>
  <c r="V160" i="1" s="1"/>
  <c r="V100" i="1"/>
  <c r="V149" i="1"/>
  <c r="V88" i="1"/>
  <c r="V121" i="1"/>
  <c r="V78" i="1"/>
  <c r="V56" i="1" s="1"/>
  <c r="U9" i="1"/>
  <c r="W206" i="15"/>
  <c r="W195" i="15"/>
  <c r="O199" i="15"/>
  <c r="O251" i="15"/>
  <c r="O21" i="1"/>
  <c r="W250" i="15"/>
  <c r="O204" i="15"/>
  <c r="W249" i="15"/>
  <c r="J9" i="9"/>
  <c r="W252" i="15"/>
  <c r="BA17" i="9"/>
  <c r="BA28" i="9"/>
  <c r="BA70" i="9"/>
  <c r="BA81" i="9"/>
  <c r="AZ5" i="9"/>
  <c r="AZ137" i="9" s="1"/>
  <c r="BA154" i="9"/>
  <c r="BA98" i="9"/>
  <c r="BA126" i="9"/>
  <c r="I168" i="9"/>
  <c r="I167" i="9" s="1"/>
  <c r="I155" i="9" s="1"/>
  <c r="I170" i="9"/>
  <c r="BI137" i="9"/>
  <c r="J170" i="9"/>
  <c r="W191" i="15"/>
  <c r="BI165" i="9"/>
  <c r="O252" i="15"/>
  <c r="V133" i="1"/>
  <c r="I9" i="9"/>
  <c r="W194" i="15"/>
  <c r="W193" i="15"/>
  <c r="M156" i="1"/>
  <c r="V145" i="1"/>
  <c r="M106" i="1"/>
  <c r="M194" i="1" s="1"/>
  <c r="O249" i="15"/>
  <c r="O202" i="15"/>
  <c r="O212" i="15"/>
  <c r="O211" i="15"/>
  <c r="O194" i="15"/>
  <c r="W198" i="15"/>
  <c r="W205" i="15"/>
  <c r="W197" i="15"/>
  <c r="O209" i="15"/>
  <c r="W208" i="15"/>
  <c r="W199" i="15"/>
  <c r="W251" i="15"/>
  <c r="W210" i="15"/>
  <c r="W214" i="15"/>
  <c r="W203" i="15"/>
  <c r="W207" i="15"/>
  <c r="W202" i="15"/>
  <c r="O250" i="15"/>
  <c r="W200" i="15"/>
  <c r="O197" i="15"/>
  <c r="V162" i="1"/>
  <c r="U162" i="1"/>
  <c r="T162" i="1"/>
  <c r="P162" i="1"/>
  <c r="R162" i="1"/>
  <c r="O162" i="1"/>
  <c r="C163" i="1"/>
  <c r="GD163" i="1" s="1"/>
  <c r="S162" i="1"/>
  <c r="Q162" i="1"/>
  <c r="N162" i="1"/>
  <c r="U11" i="1"/>
  <c r="I148" i="9"/>
  <c r="V156" i="1"/>
  <c r="M145" i="1"/>
  <c r="C151" i="1"/>
  <c r="GD151" i="1" s="1"/>
  <c r="C153" i="1"/>
  <c r="GD153" i="1" s="1"/>
  <c r="GD157" i="1" s="1"/>
  <c r="BA165" i="9"/>
  <c r="BF165" i="9"/>
  <c r="BG165" i="9"/>
  <c r="BB165" i="9"/>
  <c r="BD165" i="9"/>
  <c r="BH165" i="9"/>
  <c r="J148" i="9"/>
  <c r="S156" i="1"/>
  <c r="P156" i="1"/>
  <c r="Q156" i="1"/>
  <c r="T156" i="1"/>
  <c r="R156" i="1"/>
  <c r="N156" i="1"/>
  <c r="O156" i="1"/>
  <c r="U156" i="1"/>
  <c r="BE165" i="9"/>
  <c r="S145" i="1"/>
  <c r="O145" i="1"/>
  <c r="Q145" i="1"/>
  <c r="P145" i="1"/>
  <c r="C146" i="1"/>
  <c r="GD146" i="1" s="1"/>
  <c r="R145" i="1"/>
  <c r="T145" i="1"/>
  <c r="U145" i="1"/>
  <c r="N145" i="1"/>
  <c r="BC165" i="9"/>
  <c r="L72" i="1"/>
  <c r="L73" i="1"/>
  <c r="L54" i="1" s="1"/>
  <c r="I16" i="9"/>
  <c r="M133" i="1"/>
  <c r="BB137" i="9"/>
  <c r="N11" i="1"/>
  <c r="BA137" i="9"/>
  <c r="I120" i="9"/>
  <c r="J120" i="9"/>
  <c r="BG137" i="9"/>
  <c r="BC137" i="9"/>
  <c r="BE137" i="9"/>
  <c r="BH137" i="9"/>
  <c r="BF137" i="9"/>
  <c r="BD137" i="9"/>
  <c r="Q133" i="1"/>
  <c r="O133" i="1"/>
  <c r="R133" i="1"/>
  <c r="N133" i="1"/>
  <c r="S133" i="1"/>
  <c r="T133" i="1"/>
  <c r="P133" i="1"/>
  <c r="U133" i="1"/>
  <c r="C130" i="1"/>
  <c r="U122" i="1"/>
  <c r="S122" i="1"/>
  <c r="P122" i="1"/>
  <c r="R122" i="1"/>
  <c r="N122" i="1"/>
  <c r="Q122" i="1"/>
  <c r="C123" i="1"/>
  <c r="GD123" i="1" s="1"/>
  <c r="O122" i="1"/>
  <c r="T122" i="1"/>
  <c r="V122" i="1"/>
  <c r="M122" i="1"/>
  <c r="J16" i="9"/>
  <c r="N181" i="1"/>
  <c r="U181" i="1"/>
  <c r="BC109" i="9"/>
  <c r="J92" i="9"/>
  <c r="R11" i="1"/>
  <c r="C103" i="1"/>
  <c r="GD103" i="1" s="1"/>
  <c r="S181" i="1"/>
  <c r="S11" i="1"/>
  <c r="S175" i="1" s="1"/>
  <c r="BB109" i="9"/>
  <c r="O181" i="1"/>
  <c r="I92" i="9"/>
  <c r="O11" i="1"/>
  <c r="P106" i="1"/>
  <c r="P194" i="1" s="1"/>
  <c r="S106" i="1"/>
  <c r="S194" i="1" s="1"/>
  <c r="N106" i="1"/>
  <c r="N194" i="1" s="1"/>
  <c r="T106" i="1"/>
  <c r="T194" i="1" s="1"/>
  <c r="U106" i="1"/>
  <c r="U194" i="1" s="1"/>
  <c r="R106" i="1"/>
  <c r="R194" i="1" s="1"/>
  <c r="O106" i="1"/>
  <c r="O194" i="1" s="1"/>
  <c r="Q106" i="1"/>
  <c r="Q194" i="1" s="1"/>
  <c r="Q181" i="1"/>
  <c r="Q11" i="1"/>
  <c r="Q175" i="1" s="1"/>
  <c r="S95" i="1"/>
  <c r="T95" i="1"/>
  <c r="M95" i="1"/>
  <c r="R95" i="1"/>
  <c r="Q95" i="1"/>
  <c r="N95" i="1"/>
  <c r="P95" i="1"/>
  <c r="C96" i="1"/>
  <c r="GD96" i="1" s="1"/>
  <c r="O95" i="1"/>
  <c r="U95" i="1"/>
  <c r="V95" i="1"/>
  <c r="BD109" i="9"/>
  <c r="V106" i="1"/>
  <c r="V194" i="1" s="1"/>
  <c r="T11" i="1"/>
  <c r="T175" i="1" s="1"/>
  <c r="T181" i="1"/>
  <c r="BG109" i="9"/>
  <c r="BF109" i="9"/>
  <c r="BE109" i="9"/>
  <c r="BA109" i="9"/>
  <c r="P181" i="1"/>
  <c r="P11" i="1"/>
  <c r="P175" i="1" s="1"/>
  <c r="U74" i="1"/>
  <c r="O74" i="1"/>
  <c r="T74" i="1"/>
  <c r="N74" i="1"/>
  <c r="Q74" i="1"/>
  <c r="S74" i="1"/>
  <c r="M74" i="1"/>
  <c r="R74" i="1"/>
  <c r="V74" i="1"/>
  <c r="P74" i="1"/>
  <c r="T81" i="1"/>
  <c r="N81" i="1"/>
  <c r="Q81" i="1"/>
  <c r="P81" i="1"/>
  <c r="V81" i="1"/>
  <c r="V59" i="1" s="1"/>
  <c r="U81" i="1"/>
  <c r="S81" i="1"/>
  <c r="R81" i="1"/>
  <c r="O81" i="1"/>
  <c r="M81" i="1"/>
  <c r="U58" i="1"/>
  <c r="Q58" i="1"/>
  <c r="Q61" i="1" s="1"/>
  <c r="Q60" i="1" s="1"/>
  <c r="R84" i="1"/>
  <c r="J79" i="9"/>
  <c r="R58" i="1"/>
  <c r="R61" i="1" s="1"/>
  <c r="R60" i="1" s="1"/>
  <c r="N58" i="1"/>
  <c r="P58" i="1"/>
  <c r="P61" i="1" s="1"/>
  <c r="P60" i="1" s="1"/>
  <c r="P84" i="1"/>
  <c r="T84" i="1"/>
  <c r="T58" i="1"/>
  <c r="T61" i="1" s="1"/>
  <c r="T60" i="1" s="1"/>
  <c r="O58" i="1"/>
  <c r="O61" i="1" s="1"/>
  <c r="O60" i="1" s="1"/>
  <c r="O84" i="1"/>
  <c r="I79" i="9"/>
  <c r="I51" i="9" s="1"/>
  <c r="I54" i="9" s="1"/>
  <c r="I53" i="9" s="1"/>
  <c r="S58" i="1"/>
  <c r="S61" i="1" s="1"/>
  <c r="S60" i="1" s="1"/>
  <c r="S84" i="1"/>
  <c r="AQ179" i="9"/>
  <c r="AM175" i="9"/>
  <c r="L149" i="1"/>
  <c r="L156" i="1"/>
  <c r="L122" i="1"/>
  <c r="L145" i="1"/>
  <c r="AV183" i="9"/>
  <c r="AU175" i="9"/>
  <c r="AO175" i="9"/>
  <c r="AS179" i="9"/>
  <c r="AS175" i="9" s="1"/>
  <c r="AN175" i="9"/>
  <c r="AR179" i="9"/>
  <c r="BB179" i="9"/>
  <c r="AL175" i="9"/>
  <c r="AP179" i="9"/>
  <c r="S54" i="1"/>
  <c r="J66" i="9"/>
  <c r="R54" i="1"/>
  <c r="I40" i="9"/>
  <c r="J40" i="9"/>
  <c r="I66" i="9"/>
  <c r="O54" i="1"/>
  <c r="P54" i="1"/>
  <c r="T54" i="1"/>
  <c r="Q54" i="1"/>
  <c r="N54" i="1"/>
  <c r="U54" i="1"/>
  <c r="BM80" i="9" l="1"/>
  <c r="BM171" i="9"/>
  <c r="GC130" i="1"/>
  <c r="GC134" i="1" s="1"/>
  <c r="GD130" i="1"/>
  <c r="GD134" i="1" s="1"/>
  <c r="BM93" i="9"/>
  <c r="GB53" i="1"/>
  <c r="GD15" i="1"/>
  <c r="GD54" i="1"/>
  <c r="GD24" i="1"/>
  <c r="GD31" i="1" s="1"/>
  <c r="GD58" i="1"/>
  <c r="GD61" i="1" s="1"/>
  <c r="GD60" i="1" s="1"/>
  <c r="GD107" i="1"/>
  <c r="GB13" i="1"/>
  <c r="GB176" i="1" s="1"/>
  <c r="L126" i="1"/>
  <c r="L86" i="1"/>
  <c r="L98" i="1"/>
  <c r="L81" i="1"/>
  <c r="L59" i="1" s="1"/>
  <c r="BM121" i="9"/>
  <c r="GB123" i="1"/>
  <c r="GC123" i="1"/>
  <c r="BM39" i="9"/>
  <c r="GB153" i="1"/>
  <c r="GB157" i="1" s="1"/>
  <c r="GC153" i="1"/>
  <c r="GC157" i="1" s="1"/>
  <c r="GB151" i="1"/>
  <c r="GC151" i="1"/>
  <c r="GB146" i="1"/>
  <c r="GC146" i="1"/>
  <c r="GB163" i="1"/>
  <c r="GC163" i="1"/>
  <c r="BM149" i="9"/>
  <c r="BM158" i="9" s="1"/>
  <c r="BM11" i="9"/>
  <c r="GC53" i="1"/>
  <c r="GC13" i="1"/>
  <c r="GC176" i="1" s="1"/>
  <c r="GC182" i="1"/>
  <c r="GB96" i="1"/>
  <c r="GC96" i="1"/>
  <c r="GB103" i="1"/>
  <c r="GC103" i="1"/>
  <c r="GA180" i="1"/>
  <c r="BM67" i="9"/>
  <c r="GC82" i="1"/>
  <c r="L94" i="1"/>
  <c r="H92" i="9" s="1"/>
  <c r="L119" i="1"/>
  <c r="L120" i="1" s="1"/>
  <c r="H125" i="9"/>
  <c r="BK121" i="9"/>
  <c r="BL171" i="9"/>
  <c r="BL67" i="9"/>
  <c r="L106" i="1"/>
  <c r="L194" i="1" s="1"/>
  <c r="GA130" i="1"/>
  <c r="GA134" i="1" s="1"/>
  <c r="GB130" i="1"/>
  <c r="GB134" i="1" s="1"/>
  <c r="L95" i="1"/>
  <c r="L13" i="1" s="1"/>
  <c r="GB180" i="1"/>
  <c r="L162" i="1"/>
  <c r="H171" i="9" s="1"/>
  <c r="BK149" i="9"/>
  <c r="BL121" i="9"/>
  <c r="BK157" i="9"/>
  <c r="BL157" i="9"/>
  <c r="BL149" i="9"/>
  <c r="BL39" i="9"/>
  <c r="FZ13" i="1"/>
  <c r="FZ176" i="1" s="1"/>
  <c r="BK93" i="9"/>
  <c r="FZ53" i="1"/>
  <c r="BL80" i="9"/>
  <c r="BK80" i="9"/>
  <c r="FZ163" i="1"/>
  <c r="GA163" i="1"/>
  <c r="BL93" i="9"/>
  <c r="FZ153" i="1"/>
  <c r="FZ157" i="1" s="1"/>
  <c r="GA153" i="1"/>
  <c r="BM163" i="9" s="1"/>
  <c r="BM166" i="9" s="1"/>
  <c r="FZ123" i="1"/>
  <c r="GA123" i="1"/>
  <c r="BM122" i="9" s="1"/>
  <c r="FZ151" i="1"/>
  <c r="GA151" i="1"/>
  <c r="GA53" i="1"/>
  <c r="GA13" i="1"/>
  <c r="GA182" i="1"/>
  <c r="FZ96" i="1"/>
  <c r="GA96" i="1"/>
  <c r="FZ103" i="1"/>
  <c r="FZ107" i="1" s="1"/>
  <c r="GA103" i="1"/>
  <c r="FZ146" i="1"/>
  <c r="GA146" i="1"/>
  <c r="GA82" i="1"/>
  <c r="GA175" i="1"/>
  <c r="M181" i="1"/>
  <c r="BL11" i="9"/>
  <c r="BK171" i="9"/>
  <c r="BK39" i="9"/>
  <c r="BK11" i="9"/>
  <c r="BK67" i="9"/>
  <c r="L92" i="1"/>
  <c r="L93" i="1" s="1"/>
  <c r="H96" i="9"/>
  <c r="FX53" i="1"/>
  <c r="L69" i="1"/>
  <c r="L50" i="1" s="1"/>
  <c r="L30" i="1"/>
  <c r="L192" i="1" s="1"/>
  <c r="L99" i="1"/>
  <c r="H97" i="9" s="1"/>
  <c r="L88" i="1"/>
  <c r="H86" i="9" s="1"/>
  <c r="H58" i="9" s="1"/>
  <c r="L78" i="1"/>
  <c r="H77" i="9" s="1"/>
  <c r="H49" i="9" s="1"/>
  <c r="L80" i="1"/>
  <c r="H79" i="9" s="1"/>
  <c r="L159" i="1"/>
  <c r="L160" i="1" s="1"/>
  <c r="L76" i="1"/>
  <c r="H69" i="9" s="1"/>
  <c r="L148" i="1"/>
  <c r="L150" i="1"/>
  <c r="L71" i="1"/>
  <c r="L144" i="1"/>
  <c r="H148" i="9" s="1"/>
  <c r="L77" i="1"/>
  <c r="L83" i="1"/>
  <c r="L193" i="1" s="1"/>
  <c r="L74" i="1"/>
  <c r="H67" i="9" s="1"/>
  <c r="L100" i="1"/>
  <c r="L75" i="1"/>
  <c r="H68" i="9" s="1"/>
  <c r="L142" i="1"/>
  <c r="H146" i="9" s="1"/>
  <c r="L121" i="1"/>
  <c r="L127" i="1"/>
  <c r="L161" i="1"/>
  <c r="H170" i="9" s="1"/>
  <c r="L125" i="1"/>
  <c r="H124" i="9" s="1"/>
  <c r="L133" i="1"/>
  <c r="FY130" i="1"/>
  <c r="FY134" i="1" s="1"/>
  <c r="FZ130" i="1"/>
  <c r="FZ134" i="1" s="1"/>
  <c r="FX13" i="1"/>
  <c r="FX180" i="1"/>
  <c r="FX82" i="1"/>
  <c r="FX175" i="1"/>
  <c r="FX182" i="1"/>
  <c r="FX163" i="1"/>
  <c r="FY163" i="1"/>
  <c r="FY182" i="1"/>
  <c r="FX153" i="1"/>
  <c r="FY153" i="1"/>
  <c r="FX123" i="1"/>
  <c r="FY123" i="1"/>
  <c r="FX151" i="1"/>
  <c r="FY151" i="1"/>
  <c r="FY180" i="1"/>
  <c r="FX96" i="1"/>
  <c r="FY96" i="1"/>
  <c r="FX103" i="1"/>
  <c r="FY103" i="1"/>
  <c r="FY107" i="1" s="1"/>
  <c r="FX146" i="1"/>
  <c r="FY146" i="1"/>
  <c r="FY53" i="1"/>
  <c r="FY13" i="1"/>
  <c r="FY82" i="1"/>
  <c r="FY175" i="1"/>
  <c r="H120" i="9"/>
  <c r="FW130" i="1"/>
  <c r="FW134" i="1" s="1"/>
  <c r="FX130" i="1"/>
  <c r="M11" i="1"/>
  <c r="M20" i="1"/>
  <c r="FV13" i="1"/>
  <c r="FV176" i="1" s="1"/>
  <c r="H153" i="9"/>
  <c r="FU180" i="1"/>
  <c r="M19" i="1"/>
  <c r="M179" i="1"/>
  <c r="M178" i="1"/>
  <c r="FV53" i="1"/>
  <c r="V84" i="1"/>
  <c r="V50" i="1"/>
  <c r="V61" i="1" s="1"/>
  <c r="V60" i="1" s="1"/>
  <c r="FV123" i="1"/>
  <c r="FW123" i="1"/>
  <c r="N61" i="1"/>
  <c r="N60" i="1" s="1"/>
  <c r="FV163" i="1"/>
  <c r="FW163" i="1"/>
  <c r="FV153" i="1"/>
  <c r="FV157" i="1" s="1"/>
  <c r="FW153" i="1"/>
  <c r="FW157" i="1" s="1"/>
  <c r="FV151" i="1"/>
  <c r="FW151" i="1"/>
  <c r="FV146" i="1"/>
  <c r="FW146" i="1"/>
  <c r="N21" i="1"/>
  <c r="M84" i="1"/>
  <c r="FV96" i="1"/>
  <c r="FW96" i="1"/>
  <c r="FV103" i="1"/>
  <c r="FV107" i="1" s="1"/>
  <c r="FW103" i="1"/>
  <c r="GV17" i="1"/>
  <c r="FW175" i="1"/>
  <c r="FW194" i="1"/>
  <c r="GV26" i="1"/>
  <c r="GV35" i="1" s="1"/>
  <c r="FW13" i="1"/>
  <c r="FW53" i="1"/>
  <c r="FW182" i="1"/>
  <c r="M9" i="1"/>
  <c r="M58" i="1"/>
  <c r="M61" i="1" s="1"/>
  <c r="M60" i="1" s="1"/>
  <c r="FW82" i="1"/>
  <c r="U61" i="1"/>
  <c r="U60" i="1" s="1"/>
  <c r="N175" i="1"/>
  <c r="FU130" i="1"/>
  <c r="FV130" i="1"/>
  <c r="FV134" i="1" s="1"/>
  <c r="U21" i="1"/>
  <c r="W98" i="1"/>
  <c r="K96" i="9" s="1"/>
  <c r="W100" i="1"/>
  <c r="W159" i="1"/>
  <c r="W160" i="1" s="1"/>
  <c r="W94" i="1"/>
  <c r="K92" i="9" s="1"/>
  <c r="W72" i="1"/>
  <c r="K65" i="9" s="1"/>
  <c r="W149" i="1"/>
  <c r="K153" i="9" s="1"/>
  <c r="W148" i="1"/>
  <c r="K152" i="9" s="1"/>
  <c r="W92" i="1"/>
  <c r="W93" i="1" s="1"/>
  <c r="W126" i="1"/>
  <c r="K125" i="9" s="1"/>
  <c r="W83" i="1"/>
  <c r="W193" i="1" s="1"/>
  <c r="W76" i="1"/>
  <c r="K69" i="9" s="1"/>
  <c r="W125" i="1"/>
  <c r="K124" i="9" s="1"/>
  <c r="X5" i="1"/>
  <c r="X74" i="1" s="1"/>
  <c r="W95" i="1"/>
  <c r="K93" i="9" s="1"/>
  <c r="W145" i="1"/>
  <c r="K149" i="9" s="1"/>
  <c r="W144" i="1"/>
  <c r="K148" i="9" s="1"/>
  <c r="W127" i="1"/>
  <c r="W142" i="1"/>
  <c r="K146" i="9" s="1"/>
  <c r="W74" i="1"/>
  <c r="W55" i="1" s="1"/>
  <c r="AZ109" i="9"/>
  <c r="AZ165" i="9"/>
  <c r="V20" i="1"/>
  <c r="FT123" i="1"/>
  <c r="FU123" i="1"/>
  <c r="FT53" i="1"/>
  <c r="I157" i="9"/>
  <c r="FT163" i="1"/>
  <c r="FU163" i="1"/>
  <c r="FT153" i="1"/>
  <c r="FT157" i="1" s="1"/>
  <c r="FU153" i="1"/>
  <c r="FT151" i="1"/>
  <c r="FU151" i="1"/>
  <c r="FT146" i="1"/>
  <c r="FU146" i="1"/>
  <c r="V11" i="1"/>
  <c r="FT182" i="1"/>
  <c r="FT13" i="1"/>
  <c r="FT176" i="1" s="1"/>
  <c r="FU13" i="1"/>
  <c r="FU53" i="1"/>
  <c r="FU182" i="1"/>
  <c r="FT96" i="1"/>
  <c r="FU96" i="1"/>
  <c r="FT103" i="1"/>
  <c r="FU103" i="1"/>
  <c r="FU175" i="1"/>
  <c r="U175" i="1"/>
  <c r="V19" i="1"/>
  <c r="FU82" i="1"/>
  <c r="V9" i="1"/>
  <c r="W122" i="1"/>
  <c r="K121" i="9" s="1"/>
  <c r="W161" i="1"/>
  <c r="K170" i="9" s="1"/>
  <c r="W119" i="1"/>
  <c r="K118" i="9" s="1"/>
  <c r="W73" i="1"/>
  <c r="W54" i="1" s="1"/>
  <c r="W162" i="1"/>
  <c r="K171" i="9" s="1"/>
  <c r="W150" i="1"/>
  <c r="W69" i="1"/>
  <c r="W88" i="1"/>
  <c r="W65" i="1" s="1"/>
  <c r="W99" i="1"/>
  <c r="K97" i="9" s="1"/>
  <c r="W156" i="1"/>
  <c r="W86" i="1"/>
  <c r="W133" i="1"/>
  <c r="W106" i="1"/>
  <c r="W194" i="1" s="1"/>
  <c r="W121" i="1"/>
  <c r="K120" i="9" s="1"/>
  <c r="V178" i="1"/>
  <c r="W78" i="1"/>
  <c r="K77" i="9" s="1"/>
  <c r="K49" i="9" s="1"/>
  <c r="W80" i="1"/>
  <c r="K79" i="9" s="1"/>
  <c r="K51" i="9" s="1"/>
  <c r="W81" i="1"/>
  <c r="W59" i="1" s="1"/>
  <c r="W77" i="1"/>
  <c r="W71" i="1"/>
  <c r="K64" i="9" s="1"/>
  <c r="K39" i="9" s="1"/>
  <c r="V181" i="1"/>
  <c r="W75" i="1"/>
  <c r="K68" i="9" s="1"/>
  <c r="W163" i="1"/>
  <c r="L163" i="1"/>
  <c r="W130" i="1"/>
  <c r="FT130" i="1"/>
  <c r="FT134" i="1" s="1"/>
  <c r="H66" i="9"/>
  <c r="H41" i="9" s="1"/>
  <c r="AZ70" i="9"/>
  <c r="AZ81" i="9"/>
  <c r="AZ28" i="9"/>
  <c r="AZ17" i="9"/>
  <c r="AY5" i="9"/>
  <c r="AZ98" i="9"/>
  <c r="AZ126" i="9"/>
  <c r="AZ154" i="9"/>
  <c r="J157" i="9"/>
  <c r="J171" i="9"/>
  <c r="L123" i="1"/>
  <c r="L130" i="1"/>
  <c r="I171" i="9"/>
  <c r="W153" i="1"/>
  <c r="L151" i="1"/>
  <c r="L152" i="1" s="1"/>
  <c r="W103" i="1"/>
  <c r="L103" i="1"/>
  <c r="L96" i="1"/>
  <c r="L153" i="1"/>
  <c r="V163" i="1"/>
  <c r="U163" i="1"/>
  <c r="M163" i="1"/>
  <c r="P163" i="1"/>
  <c r="T163" i="1"/>
  <c r="O163" i="1"/>
  <c r="S163" i="1"/>
  <c r="Q163" i="1"/>
  <c r="N163" i="1"/>
  <c r="R163" i="1"/>
  <c r="W151" i="1"/>
  <c r="W152" i="1" s="1"/>
  <c r="H149" i="9"/>
  <c r="U146" i="1"/>
  <c r="S146" i="1"/>
  <c r="Q146" i="1"/>
  <c r="M146" i="1"/>
  <c r="O146" i="1"/>
  <c r="N146" i="1"/>
  <c r="T146" i="1"/>
  <c r="V146" i="1"/>
  <c r="C147" i="1"/>
  <c r="GD147" i="1" s="1"/>
  <c r="R146" i="1"/>
  <c r="P146" i="1"/>
  <c r="C154" i="1"/>
  <c r="GD154" i="1" s="1"/>
  <c r="GD155" i="1" s="1"/>
  <c r="R153" i="1"/>
  <c r="T153" i="1"/>
  <c r="T157" i="1" s="1"/>
  <c r="S153" i="1"/>
  <c r="S157" i="1" s="1"/>
  <c r="Q153" i="1"/>
  <c r="Q157" i="1" s="1"/>
  <c r="U153" i="1"/>
  <c r="U157" i="1" s="1"/>
  <c r="P153" i="1"/>
  <c r="P157" i="1" s="1"/>
  <c r="O153" i="1"/>
  <c r="N153" i="1"/>
  <c r="N157" i="1" s="1"/>
  <c r="M153" i="1"/>
  <c r="M157" i="1" s="1"/>
  <c r="V153" i="1"/>
  <c r="V157" i="1" s="1"/>
  <c r="W146" i="1"/>
  <c r="I149" i="9"/>
  <c r="O151" i="1"/>
  <c r="S151" i="1"/>
  <c r="S152" i="1" s="1"/>
  <c r="Q151" i="1"/>
  <c r="Q152" i="1" s="1"/>
  <c r="R151" i="1"/>
  <c r="U151" i="1"/>
  <c r="U152" i="1" s="1"/>
  <c r="P151" i="1"/>
  <c r="P152" i="1" s="1"/>
  <c r="T151" i="1"/>
  <c r="T152" i="1" s="1"/>
  <c r="N151" i="1"/>
  <c r="N152" i="1" s="1"/>
  <c r="M151" i="1"/>
  <c r="M152" i="1" s="1"/>
  <c r="V151" i="1"/>
  <c r="V152" i="1" s="1"/>
  <c r="L146" i="1"/>
  <c r="J149" i="9"/>
  <c r="W96" i="1"/>
  <c r="K81" i="1"/>
  <c r="K75" i="1"/>
  <c r="K76" i="1"/>
  <c r="K142" i="1"/>
  <c r="K77" i="1"/>
  <c r="K71" i="1"/>
  <c r="K83" i="1"/>
  <c r="K193" i="1" s="1"/>
  <c r="K80" i="1"/>
  <c r="K78" i="1"/>
  <c r="K88" i="1"/>
  <c r="K86" i="1"/>
  <c r="K69" i="1"/>
  <c r="K180" i="1" s="1"/>
  <c r="K92" i="1"/>
  <c r="K93" i="1" s="1"/>
  <c r="K72" i="1"/>
  <c r="K119" i="1"/>
  <c r="K30" i="1"/>
  <c r="K192" i="1" s="1"/>
  <c r="K73" i="1"/>
  <c r="H121" i="9"/>
  <c r="M13" i="1"/>
  <c r="V13" i="1"/>
  <c r="J121" i="9"/>
  <c r="Q130" i="1"/>
  <c r="Q134" i="1" s="1"/>
  <c r="R130" i="1"/>
  <c r="U130" i="1"/>
  <c r="U134" i="1" s="1"/>
  <c r="S130" i="1"/>
  <c r="S134" i="1" s="1"/>
  <c r="C131" i="1"/>
  <c r="O130" i="1"/>
  <c r="P130" i="1"/>
  <c r="P134" i="1" s="1"/>
  <c r="T130" i="1"/>
  <c r="T134" i="1" s="1"/>
  <c r="N130" i="1"/>
  <c r="N134" i="1" s="1"/>
  <c r="V130" i="1"/>
  <c r="V134" i="1" s="1"/>
  <c r="M130" i="1"/>
  <c r="M134" i="1" s="1"/>
  <c r="I121" i="9"/>
  <c r="V123" i="1"/>
  <c r="N123" i="1"/>
  <c r="U123" i="1"/>
  <c r="M123" i="1"/>
  <c r="T123" i="1"/>
  <c r="C124" i="1"/>
  <c r="GD124" i="1" s="1"/>
  <c r="Q123" i="1"/>
  <c r="R123" i="1"/>
  <c r="W123" i="1"/>
  <c r="P123" i="1"/>
  <c r="S123" i="1"/>
  <c r="O123" i="1"/>
  <c r="C128" i="1"/>
  <c r="V182" i="1"/>
  <c r="M182" i="1"/>
  <c r="Q182" i="1"/>
  <c r="Q13" i="1"/>
  <c r="Q176" i="1" s="1"/>
  <c r="Q103" i="1"/>
  <c r="C104" i="1"/>
  <c r="S103" i="1"/>
  <c r="U103" i="1"/>
  <c r="T103" i="1"/>
  <c r="O103" i="1"/>
  <c r="R103" i="1"/>
  <c r="P103" i="1"/>
  <c r="N103" i="1"/>
  <c r="V103" i="1"/>
  <c r="M103" i="1"/>
  <c r="N182" i="1"/>
  <c r="N13" i="1"/>
  <c r="N176" i="1" s="1"/>
  <c r="C101" i="1"/>
  <c r="GD101" i="1" s="1"/>
  <c r="U182" i="1"/>
  <c r="U13" i="1"/>
  <c r="U176" i="1" s="1"/>
  <c r="J93" i="9"/>
  <c r="R13" i="1"/>
  <c r="R182" i="1"/>
  <c r="O13" i="1"/>
  <c r="O182" i="1"/>
  <c r="I93" i="9"/>
  <c r="R175" i="1"/>
  <c r="J11" i="9"/>
  <c r="P96" i="1"/>
  <c r="R96" i="1"/>
  <c r="T96" i="1"/>
  <c r="V96" i="1"/>
  <c r="S96" i="1"/>
  <c r="Q96" i="1"/>
  <c r="M96" i="1"/>
  <c r="C97" i="1"/>
  <c r="GD97" i="1" s="1"/>
  <c r="U96" i="1"/>
  <c r="O96" i="1"/>
  <c r="N96" i="1"/>
  <c r="T182" i="1"/>
  <c r="T13" i="1"/>
  <c r="T176" i="1" s="1"/>
  <c r="P182" i="1"/>
  <c r="P13" i="1"/>
  <c r="P176" i="1" s="1"/>
  <c r="S182" i="1"/>
  <c r="S13" i="1"/>
  <c r="S176" i="1" s="1"/>
  <c r="O175" i="1"/>
  <c r="I11" i="9"/>
  <c r="M59" i="1"/>
  <c r="I77" i="9"/>
  <c r="I49" i="9" s="1"/>
  <c r="O56" i="1"/>
  <c r="I82" i="9"/>
  <c r="N56" i="1"/>
  <c r="Q59" i="1"/>
  <c r="J77" i="9"/>
  <c r="J49" i="9" s="1"/>
  <c r="R56" i="1"/>
  <c r="P59" i="1"/>
  <c r="P56" i="1"/>
  <c r="C89" i="1"/>
  <c r="GD89" i="1" s="1"/>
  <c r="N59" i="1"/>
  <c r="J51" i="9"/>
  <c r="J54" i="9" s="1"/>
  <c r="J53" i="9" s="1"/>
  <c r="J82" i="9"/>
  <c r="U56" i="1"/>
  <c r="I80" i="9"/>
  <c r="I52" i="9" s="1"/>
  <c r="O59" i="1"/>
  <c r="Q56" i="1"/>
  <c r="R59" i="1"/>
  <c r="J80" i="9"/>
  <c r="J52" i="9" s="1"/>
  <c r="T56" i="1"/>
  <c r="T59" i="1"/>
  <c r="S56" i="1"/>
  <c r="U59" i="1"/>
  <c r="S59" i="1"/>
  <c r="AQ175" i="9"/>
  <c r="AR175" i="9"/>
  <c r="K98" i="1"/>
  <c r="K127" i="1"/>
  <c r="K130" i="1"/>
  <c r="K99" i="1"/>
  <c r="K144" i="1"/>
  <c r="J5" i="1"/>
  <c r="K133" i="1"/>
  <c r="K121" i="1"/>
  <c r="K125" i="1"/>
  <c r="K126" i="1"/>
  <c r="K153" i="1"/>
  <c r="K150" i="1"/>
  <c r="K156" i="1"/>
  <c r="K161" i="1"/>
  <c r="K145" i="1"/>
  <c r="K148" i="1"/>
  <c r="K159" i="1"/>
  <c r="K160" i="1" s="1"/>
  <c r="K149" i="1"/>
  <c r="K103" i="1"/>
  <c r="K151" i="1"/>
  <c r="K152" i="1" s="1"/>
  <c r="K94" i="1"/>
  <c r="K106" i="1"/>
  <c r="K194" i="1" s="1"/>
  <c r="K100" i="1"/>
  <c r="K122" i="1"/>
  <c r="K162" i="1"/>
  <c r="K95" i="1"/>
  <c r="K146" i="1"/>
  <c r="K163" i="1"/>
  <c r="K123" i="1"/>
  <c r="K96" i="1"/>
  <c r="BC179" i="9"/>
  <c r="AV175" i="9"/>
  <c r="AW183" i="9"/>
  <c r="AP175" i="9"/>
  <c r="H65" i="9"/>
  <c r="L53" i="1"/>
  <c r="P55" i="1"/>
  <c r="P180" i="1"/>
  <c r="M55" i="1"/>
  <c r="M180" i="1"/>
  <c r="N55" i="1"/>
  <c r="N180" i="1"/>
  <c r="Q55" i="1"/>
  <c r="Q180" i="1"/>
  <c r="T55" i="1"/>
  <c r="T180" i="1"/>
  <c r="U55" i="1"/>
  <c r="U180" i="1"/>
  <c r="K55" i="1"/>
  <c r="J41" i="9"/>
  <c r="S55" i="1"/>
  <c r="S180" i="1"/>
  <c r="I67" i="9"/>
  <c r="O55" i="1"/>
  <c r="O180" i="1"/>
  <c r="V55" i="1"/>
  <c r="V180" i="1"/>
  <c r="I41" i="9"/>
  <c r="J67" i="9"/>
  <c r="R55" i="1"/>
  <c r="R180" i="1"/>
  <c r="H80" i="9" l="1"/>
  <c r="H52" i="9" s="1"/>
  <c r="GC131" i="1"/>
  <c r="GD131" i="1"/>
  <c r="GC128" i="1"/>
  <c r="GD128" i="1"/>
  <c r="GD56" i="1" s="1"/>
  <c r="GB54" i="1"/>
  <c r="GB58" i="1"/>
  <c r="GB61" i="1" s="1"/>
  <c r="GB60" i="1" s="1"/>
  <c r="BM150" i="9"/>
  <c r="GD55" i="1"/>
  <c r="GD17" i="1"/>
  <c r="GD177" i="1" s="1"/>
  <c r="GD183" i="1"/>
  <c r="GC104" i="1"/>
  <c r="GD104" i="1"/>
  <c r="GD188" i="1"/>
  <c r="GD85" i="1"/>
  <c r="BL158" i="9"/>
  <c r="H118" i="9"/>
  <c r="BM94" i="9"/>
  <c r="BM41" i="9" s="1"/>
  <c r="GB15" i="1"/>
  <c r="BM135" i="9"/>
  <c r="BM138" i="9" s="1"/>
  <c r="GC132" i="1"/>
  <c r="GB124" i="1"/>
  <c r="GC124" i="1"/>
  <c r="BM40" i="9"/>
  <c r="BM12" i="9"/>
  <c r="BM161" i="9"/>
  <c r="BM172" i="9"/>
  <c r="GB147" i="1"/>
  <c r="GC147" i="1"/>
  <c r="GB154" i="1"/>
  <c r="GB155" i="1" s="1"/>
  <c r="GC154" i="1"/>
  <c r="GC155" i="1" s="1"/>
  <c r="GB24" i="1"/>
  <c r="GB31" i="1" s="1"/>
  <c r="GC58" i="1"/>
  <c r="GC61" i="1" s="1"/>
  <c r="GC60" i="1" s="1"/>
  <c r="GC24" i="1"/>
  <c r="GC31" i="1" s="1"/>
  <c r="GC107" i="1"/>
  <c r="GC15" i="1"/>
  <c r="GC54" i="1"/>
  <c r="GB107" i="1"/>
  <c r="GA107" i="1"/>
  <c r="BM107" i="9"/>
  <c r="GB101" i="1"/>
  <c r="GC101" i="1"/>
  <c r="GB97" i="1"/>
  <c r="GB183" i="1" s="1"/>
  <c r="GC97" i="1"/>
  <c r="GB89" i="1"/>
  <c r="GB85" i="1" s="1"/>
  <c r="GC89" i="1"/>
  <c r="BM76" i="9"/>
  <c r="L134" i="1"/>
  <c r="GA104" i="1"/>
  <c r="GB104" i="1"/>
  <c r="L56" i="1"/>
  <c r="BK158" i="9"/>
  <c r="GA131" i="1"/>
  <c r="GB131" i="1"/>
  <c r="H93" i="9"/>
  <c r="BK40" i="9"/>
  <c r="GA128" i="1"/>
  <c r="GB128" i="1"/>
  <c r="L55" i="1"/>
  <c r="L65" i="1"/>
  <c r="BL172" i="9"/>
  <c r="BL40" i="9"/>
  <c r="FZ54" i="1"/>
  <c r="BL163" i="9"/>
  <c r="BL166" i="9" s="1"/>
  <c r="BL94" i="9"/>
  <c r="FZ15" i="1"/>
  <c r="L58" i="1"/>
  <c r="L61" i="1" s="1"/>
  <c r="L60" i="1" s="1"/>
  <c r="L181" i="1"/>
  <c r="L182" i="1"/>
  <c r="L107" i="1"/>
  <c r="H90" i="9"/>
  <c r="L84" i="1"/>
  <c r="L180" i="1"/>
  <c r="L179" i="1"/>
  <c r="H62" i="9"/>
  <c r="H37" i="9" s="1"/>
  <c r="FZ89" i="1"/>
  <c r="FZ85" i="1" s="1"/>
  <c r="GA89" i="1"/>
  <c r="FZ147" i="1"/>
  <c r="GA147" i="1"/>
  <c r="BM151" i="9" s="1"/>
  <c r="BM160" i="9" s="1"/>
  <c r="GA15" i="1"/>
  <c r="GA54" i="1"/>
  <c r="GA176" i="1"/>
  <c r="FZ97" i="1"/>
  <c r="FZ183" i="1" s="1"/>
  <c r="GA97" i="1"/>
  <c r="BK163" i="9"/>
  <c r="BK166" i="9" s="1"/>
  <c r="FZ101" i="1"/>
  <c r="GA101" i="1"/>
  <c r="GA157" i="1"/>
  <c r="GA58" i="1"/>
  <c r="GA61" i="1" s="1"/>
  <c r="GA60" i="1" s="1"/>
  <c r="GA24" i="1"/>
  <c r="FZ124" i="1"/>
  <c r="GA124" i="1"/>
  <c r="BL135" i="9"/>
  <c r="BL138" i="9" s="1"/>
  <c r="FZ154" i="1"/>
  <c r="FZ155" i="1" s="1"/>
  <c r="GA154" i="1"/>
  <c r="BK122" i="9"/>
  <c r="BL12" i="9"/>
  <c r="BK135" i="9"/>
  <c r="BK138" i="9" s="1"/>
  <c r="BL122" i="9"/>
  <c r="BL161" i="9"/>
  <c r="BL150" i="9"/>
  <c r="BK172" i="9"/>
  <c r="BK150" i="9"/>
  <c r="H168" i="9"/>
  <c r="H167" i="9" s="1"/>
  <c r="H155" i="9" s="1"/>
  <c r="BK161" i="9"/>
  <c r="BK12" i="9"/>
  <c r="BK107" i="9"/>
  <c r="BK94" i="9"/>
  <c r="FX107" i="1"/>
  <c r="BL107" i="9"/>
  <c r="L19" i="1"/>
  <c r="H15" i="9" s="1"/>
  <c r="L178" i="1"/>
  <c r="L9" i="1"/>
  <c r="H9" i="9" s="1"/>
  <c r="X162" i="1"/>
  <c r="X122" i="1"/>
  <c r="X106" i="1"/>
  <c r="X194" i="1" s="1"/>
  <c r="X73" i="1"/>
  <c r="X92" i="1"/>
  <c r="X93" i="1" s="1"/>
  <c r="X119" i="1"/>
  <c r="X120" i="1" s="1"/>
  <c r="X72" i="1"/>
  <c r="X69" i="1"/>
  <c r="X180" i="1" s="1"/>
  <c r="X98" i="1"/>
  <c r="X133" i="1"/>
  <c r="X159" i="1"/>
  <c r="X149" i="1"/>
  <c r="X127" i="1"/>
  <c r="X100" i="1"/>
  <c r="X103" i="1"/>
  <c r="X94" i="1"/>
  <c r="X88" i="1"/>
  <c r="X145" i="1"/>
  <c r="X83" i="1"/>
  <c r="X193" i="1" s="1"/>
  <c r="X76" i="1"/>
  <c r="H157" i="9"/>
  <c r="L20" i="1"/>
  <c r="X71" i="1"/>
  <c r="X148" i="1"/>
  <c r="X151" i="1"/>
  <c r="X152" i="1" s="1"/>
  <c r="X99" i="1"/>
  <c r="X150" i="1"/>
  <c r="X77" i="1"/>
  <c r="X144" i="1"/>
  <c r="FX176" i="1"/>
  <c r="X153" i="1"/>
  <c r="X123" i="1"/>
  <c r="X121" i="1"/>
  <c r="H152" i="9"/>
  <c r="X75" i="1"/>
  <c r="X146" i="1"/>
  <c r="X78" i="1"/>
  <c r="X125" i="1"/>
  <c r="X96" i="1"/>
  <c r="X130" i="1"/>
  <c r="X81" i="1"/>
  <c r="X161" i="1"/>
  <c r="X163" i="1"/>
  <c r="X126" i="1"/>
  <c r="X86" i="1"/>
  <c r="X80" i="1"/>
  <c r="X156" i="1"/>
  <c r="X95" i="1"/>
  <c r="Y5" i="1"/>
  <c r="Y142" i="1" s="1"/>
  <c r="Y143" i="1" s="1"/>
  <c r="FY128" i="1"/>
  <c r="FZ128" i="1"/>
  <c r="FY131" i="1"/>
  <c r="FZ131" i="1"/>
  <c r="W53" i="1"/>
  <c r="FZ58" i="1"/>
  <c r="FZ61" i="1" s="1"/>
  <c r="FZ60" i="1" s="1"/>
  <c r="FZ24" i="1"/>
  <c r="H64" i="9"/>
  <c r="H39" i="9" s="1"/>
  <c r="H45" i="9" s="1"/>
  <c r="W56" i="1"/>
  <c r="L11" i="1"/>
  <c r="H11" i="9" s="1"/>
  <c r="L52" i="1"/>
  <c r="FY104" i="1"/>
  <c r="FZ104" i="1"/>
  <c r="FX54" i="1"/>
  <c r="FX157" i="1"/>
  <c r="X30" i="1"/>
  <c r="X192" i="1" s="1"/>
  <c r="X142" i="1"/>
  <c r="X143" i="1" s="1"/>
  <c r="W179" i="1"/>
  <c r="FX134" i="1"/>
  <c r="FX15" i="1"/>
  <c r="M175" i="1"/>
  <c r="FX24" i="1"/>
  <c r="FX58" i="1"/>
  <c r="FX61" i="1" s="1"/>
  <c r="FX60" i="1" s="1"/>
  <c r="FX97" i="1"/>
  <c r="FY97" i="1"/>
  <c r="FY183" i="1" s="1"/>
  <c r="FY176" i="1"/>
  <c r="FX89" i="1"/>
  <c r="FY89" i="1"/>
  <c r="FY15" i="1"/>
  <c r="FY54" i="1"/>
  <c r="FX154" i="1"/>
  <c r="FY154" i="1"/>
  <c r="FY155" i="1" s="1"/>
  <c r="FY157" i="1"/>
  <c r="FY24" i="1"/>
  <c r="FY58" i="1"/>
  <c r="FY61" i="1" s="1"/>
  <c r="FY60" i="1" s="1"/>
  <c r="FX101" i="1"/>
  <c r="FY101" i="1"/>
  <c r="FX124" i="1"/>
  <c r="FY124" i="1"/>
  <c r="FX147" i="1"/>
  <c r="FY147" i="1"/>
  <c r="M21" i="1"/>
  <c r="K168" i="9"/>
  <c r="K167" i="9" s="1"/>
  <c r="M176" i="1"/>
  <c r="K66" i="9"/>
  <c r="K41" i="9" s="1"/>
  <c r="W79" i="1"/>
  <c r="FW128" i="1"/>
  <c r="FX128" i="1"/>
  <c r="FW104" i="1"/>
  <c r="FX104" i="1"/>
  <c r="FW131" i="1"/>
  <c r="FX131" i="1"/>
  <c r="X131" i="1"/>
  <c r="FU134" i="1"/>
  <c r="FV54" i="1"/>
  <c r="FU157" i="1"/>
  <c r="FV15" i="1"/>
  <c r="FU176" i="1"/>
  <c r="W13" i="1"/>
  <c r="K12" i="9" s="1"/>
  <c r="FV124" i="1"/>
  <c r="FW124" i="1"/>
  <c r="FV154" i="1"/>
  <c r="FV155" i="1" s="1"/>
  <c r="FW154" i="1"/>
  <c r="FW155" i="1" s="1"/>
  <c r="FV147" i="1"/>
  <c r="FW147" i="1"/>
  <c r="GV18" i="1"/>
  <c r="FW176" i="1"/>
  <c r="FV101" i="1"/>
  <c r="FW101" i="1"/>
  <c r="FW58" i="1"/>
  <c r="FW61" i="1" s="1"/>
  <c r="FW60" i="1" s="1"/>
  <c r="FW24" i="1"/>
  <c r="FW31" i="1" s="1"/>
  <c r="FW107" i="1"/>
  <c r="FW15" i="1"/>
  <c r="FW54" i="1"/>
  <c r="FV97" i="1"/>
  <c r="FW97" i="1"/>
  <c r="W52" i="1"/>
  <c r="FV89" i="1"/>
  <c r="FV85" i="1" s="1"/>
  <c r="FW89" i="1"/>
  <c r="FV58" i="1"/>
  <c r="FV61" i="1" s="1"/>
  <c r="FV60" i="1" s="1"/>
  <c r="K104" i="1"/>
  <c r="FV104" i="1"/>
  <c r="FV24" i="1"/>
  <c r="W181" i="1"/>
  <c r="K90" i="9"/>
  <c r="K131" i="1"/>
  <c r="FV131" i="1"/>
  <c r="W182" i="1"/>
  <c r="K128" i="1"/>
  <c r="K129" i="1" s="1"/>
  <c r="FV128" i="1"/>
  <c r="W134" i="1"/>
  <c r="K157" i="9"/>
  <c r="V21" i="1"/>
  <c r="V176" i="1"/>
  <c r="W107" i="1"/>
  <c r="W178" i="1"/>
  <c r="W143" i="1"/>
  <c r="W157" i="1"/>
  <c r="W84" i="1"/>
  <c r="K67" i="9"/>
  <c r="K42" i="9" s="1"/>
  <c r="FT54" i="1"/>
  <c r="W180" i="1"/>
  <c r="W9" i="1"/>
  <c r="K9" i="9" s="1"/>
  <c r="W120" i="1"/>
  <c r="K62" i="9"/>
  <c r="K37" i="9" s="1"/>
  <c r="K54" i="9" s="1"/>
  <c r="K53" i="9" s="1"/>
  <c r="W50" i="1"/>
  <c r="W11" i="1"/>
  <c r="W20" i="1"/>
  <c r="K16" i="9" s="1"/>
  <c r="FT128" i="1"/>
  <c r="FU128" i="1"/>
  <c r="FT124" i="1"/>
  <c r="FU124" i="1"/>
  <c r="FT131" i="1"/>
  <c r="FU131" i="1"/>
  <c r="V175" i="1"/>
  <c r="FT58" i="1"/>
  <c r="FT61" i="1" s="1"/>
  <c r="FT60" i="1" s="1"/>
  <c r="FT15" i="1"/>
  <c r="FT154" i="1"/>
  <c r="FT155" i="1" s="1"/>
  <c r="FU154" i="1"/>
  <c r="K158" i="9"/>
  <c r="FT24" i="1"/>
  <c r="FT31" i="1" s="1"/>
  <c r="FT147" i="1"/>
  <c r="FU147" i="1"/>
  <c r="FT101" i="1"/>
  <c r="FU101" i="1"/>
  <c r="FT104" i="1"/>
  <c r="FU104" i="1"/>
  <c r="FU24" i="1"/>
  <c r="FU58" i="1"/>
  <c r="FU61" i="1" s="1"/>
  <c r="FU60" i="1" s="1"/>
  <c r="FU107" i="1"/>
  <c r="FT97" i="1"/>
  <c r="FU97" i="1"/>
  <c r="FU15" i="1"/>
  <c r="FU54" i="1"/>
  <c r="FT107" i="1"/>
  <c r="FT89" i="1"/>
  <c r="FT85" i="1" s="1"/>
  <c r="FU89" i="1"/>
  <c r="K80" i="9"/>
  <c r="K52" i="9" s="1"/>
  <c r="W58" i="1"/>
  <c r="X104" i="1"/>
  <c r="W19" i="1"/>
  <c r="K15" i="9" s="1"/>
  <c r="I158" i="9"/>
  <c r="H158" i="9"/>
  <c r="AY28" i="9"/>
  <c r="AY70" i="9"/>
  <c r="AY17" i="9"/>
  <c r="AY81" i="9"/>
  <c r="AX5" i="9"/>
  <c r="AY126" i="9"/>
  <c r="AY98" i="9"/>
  <c r="AY154" i="9"/>
  <c r="AY109" i="9"/>
  <c r="AY165" i="9"/>
  <c r="AY137" i="9"/>
  <c r="J158" i="9"/>
  <c r="W24" i="1"/>
  <c r="L24" i="1"/>
  <c r="S15" i="1"/>
  <c r="X128" i="1"/>
  <c r="X129" i="1" s="1"/>
  <c r="X124" i="1"/>
  <c r="H122" i="9"/>
  <c r="L157" i="1"/>
  <c r="K172" i="9"/>
  <c r="K147" i="1"/>
  <c r="X154" i="1"/>
  <c r="X101" i="1"/>
  <c r="X102" i="1" s="1"/>
  <c r="X97" i="1"/>
  <c r="H172" i="9"/>
  <c r="J172" i="9"/>
  <c r="I172" i="9"/>
  <c r="K182" i="1"/>
  <c r="H163" i="9"/>
  <c r="H166" i="9" s="1"/>
  <c r="X147" i="1"/>
  <c r="X55" i="1" s="1"/>
  <c r="J150" i="9"/>
  <c r="H161" i="9"/>
  <c r="H150" i="9"/>
  <c r="I150" i="9"/>
  <c r="K154" i="1"/>
  <c r="N15" i="1"/>
  <c r="W15" i="1"/>
  <c r="O147" i="1"/>
  <c r="Q147" i="1"/>
  <c r="P147" i="1"/>
  <c r="V147" i="1"/>
  <c r="N147" i="1"/>
  <c r="U147" i="1"/>
  <c r="W147" i="1"/>
  <c r="R147" i="1"/>
  <c r="T147" i="1"/>
  <c r="M147" i="1"/>
  <c r="S147" i="1"/>
  <c r="L147" i="1"/>
  <c r="L15" i="1"/>
  <c r="J161" i="9"/>
  <c r="R152" i="1"/>
  <c r="K161" i="9"/>
  <c r="O152" i="1"/>
  <c r="I161" i="9"/>
  <c r="I163" i="9"/>
  <c r="I166" i="9" s="1"/>
  <c r="O157" i="1"/>
  <c r="R157" i="1"/>
  <c r="J163" i="9"/>
  <c r="J166" i="9" s="1"/>
  <c r="K150" i="9"/>
  <c r="U154" i="1"/>
  <c r="O154" i="1"/>
  <c r="N154" i="1"/>
  <c r="S154" i="1"/>
  <c r="T154" i="1"/>
  <c r="R154" i="1"/>
  <c r="P154" i="1"/>
  <c r="Q154" i="1"/>
  <c r="V154" i="1"/>
  <c r="M154" i="1"/>
  <c r="L154" i="1"/>
  <c r="W154" i="1"/>
  <c r="K163" i="9"/>
  <c r="K166" i="9" s="1"/>
  <c r="H107" i="9"/>
  <c r="J122" i="9"/>
  <c r="H135" i="9"/>
  <c r="H138" i="9" s="1"/>
  <c r="J142" i="1"/>
  <c r="V143" i="1" s="1"/>
  <c r="J76" i="1"/>
  <c r="J75" i="1"/>
  <c r="J77" i="1"/>
  <c r="J71" i="1"/>
  <c r="J83" i="1"/>
  <c r="J193" i="1" s="1"/>
  <c r="J80" i="1"/>
  <c r="J78" i="1"/>
  <c r="J88" i="1"/>
  <c r="J86" i="1"/>
  <c r="J69" i="1"/>
  <c r="J119" i="1"/>
  <c r="J120" i="1" s="1"/>
  <c r="J92" i="1"/>
  <c r="J93" i="1" s="1"/>
  <c r="J72" i="1"/>
  <c r="J30" i="1"/>
  <c r="J192" i="1" s="1"/>
  <c r="J73" i="1"/>
  <c r="J74" i="1"/>
  <c r="J81" i="1"/>
  <c r="M15" i="1"/>
  <c r="Q15" i="1"/>
  <c r="V15" i="1"/>
  <c r="K135" i="9"/>
  <c r="K138" i="9" s="1"/>
  <c r="I122" i="9"/>
  <c r="P15" i="1"/>
  <c r="U131" i="1"/>
  <c r="T131" i="1"/>
  <c r="Q131" i="1"/>
  <c r="P131" i="1"/>
  <c r="O131" i="1"/>
  <c r="N131" i="1"/>
  <c r="S131" i="1"/>
  <c r="R131" i="1"/>
  <c r="M131" i="1"/>
  <c r="V131" i="1"/>
  <c r="L131" i="1"/>
  <c r="W131" i="1"/>
  <c r="C136" i="1"/>
  <c r="GD136" i="1" s="1"/>
  <c r="C138" i="1"/>
  <c r="GD138" i="1" s="1"/>
  <c r="GD118" i="1" s="1"/>
  <c r="Q128" i="1"/>
  <c r="Q129" i="1" s="1"/>
  <c r="N128" i="1"/>
  <c r="N129" i="1" s="1"/>
  <c r="P128" i="1"/>
  <c r="P129" i="1" s="1"/>
  <c r="R128" i="1"/>
  <c r="O128" i="1"/>
  <c r="U128" i="1"/>
  <c r="T128" i="1"/>
  <c r="T129" i="1" s="1"/>
  <c r="S128" i="1"/>
  <c r="S129" i="1" s="1"/>
  <c r="V128" i="1"/>
  <c r="V129" i="1" s="1"/>
  <c r="M128" i="1"/>
  <c r="M129" i="1" s="1"/>
  <c r="L128" i="1"/>
  <c r="W128" i="1"/>
  <c r="W129" i="1" s="1"/>
  <c r="K122" i="9"/>
  <c r="R134" i="1"/>
  <c r="J135" i="9"/>
  <c r="J138" i="9" s="1"/>
  <c r="T15" i="1"/>
  <c r="W124" i="1"/>
  <c r="M124" i="1"/>
  <c r="R124" i="1"/>
  <c r="K124" i="1"/>
  <c r="V124" i="1"/>
  <c r="Q124" i="1"/>
  <c r="S124" i="1"/>
  <c r="O124" i="1"/>
  <c r="P124" i="1"/>
  <c r="N124" i="1"/>
  <c r="U124" i="1"/>
  <c r="L124" i="1"/>
  <c r="T124" i="1"/>
  <c r="I135" i="9"/>
  <c r="I138" i="9" s="1"/>
  <c r="O134" i="1"/>
  <c r="K107" i="9"/>
  <c r="K101" i="1"/>
  <c r="K102" i="1" s="1"/>
  <c r="H94" i="9"/>
  <c r="K94" i="9"/>
  <c r="U15" i="1"/>
  <c r="Q97" i="1"/>
  <c r="U97" i="1"/>
  <c r="M97" i="1"/>
  <c r="L97" i="1"/>
  <c r="T97" i="1"/>
  <c r="W97" i="1"/>
  <c r="V97" i="1"/>
  <c r="K97" i="1"/>
  <c r="S97" i="1"/>
  <c r="R97" i="1"/>
  <c r="P97" i="1"/>
  <c r="O97" i="1"/>
  <c r="N97" i="1"/>
  <c r="J94" i="9"/>
  <c r="R15" i="1"/>
  <c r="I12" i="9"/>
  <c r="O176" i="1"/>
  <c r="M24" i="1"/>
  <c r="M31" i="1" s="1"/>
  <c r="M107" i="1"/>
  <c r="T107" i="1"/>
  <c r="T24" i="1"/>
  <c r="T31" i="1" s="1"/>
  <c r="O15" i="1"/>
  <c r="I94" i="9"/>
  <c r="J107" i="9"/>
  <c r="J110" i="9" s="1"/>
  <c r="R107" i="1"/>
  <c r="R24" i="1"/>
  <c r="Q107" i="1"/>
  <c r="Q24" i="1"/>
  <c r="Q31" i="1" s="1"/>
  <c r="O107" i="1"/>
  <c r="I107" i="9"/>
  <c r="I110" i="9" s="1"/>
  <c r="O24" i="1"/>
  <c r="P101" i="1"/>
  <c r="O101" i="1"/>
  <c r="T101" i="1"/>
  <c r="R101" i="1"/>
  <c r="Q101" i="1"/>
  <c r="S101" i="1"/>
  <c r="N101" i="1"/>
  <c r="U101" i="1"/>
  <c r="M101" i="1"/>
  <c r="V101" i="1"/>
  <c r="L101" i="1"/>
  <c r="W101" i="1"/>
  <c r="V24" i="1"/>
  <c r="V31" i="1" s="1"/>
  <c r="V107" i="1"/>
  <c r="U107" i="1"/>
  <c r="U24" i="1"/>
  <c r="U31" i="1" s="1"/>
  <c r="C111" i="1"/>
  <c r="GD111" i="1" s="1"/>
  <c r="N107" i="1"/>
  <c r="N24" i="1"/>
  <c r="N31" i="1" s="1"/>
  <c r="S107" i="1"/>
  <c r="S24" i="1"/>
  <c r="S31" i="1" s="1"/>
  <c r="J12" i="9"/>
  <c r="R176" i="1"/>
  <c r="P107" i="1"/>
  <c r="P24" i="1"/>
  <c r="P31" i="1" s="1"/>
  <c r="O104" i="1"/>
  <c r="T104" i="1"/>
  <c r="R104" i="1"/>
  <c r="S104" i="1"/>
  <c r="U104" i="1"/>
  <c r="Q104" i="1"/>
  <c r="P104" i="1"/>
  <c r="N104" i="1"/>
  <c r="M104" i="1"/>
  <c r="V104" i="1"/>
  <c r="L104" i="1"/>
  <c r="W104" i="1"/>
  <c r="W89" i="1"/>
  <c r="Q89" i="1"/>
  <c r="K89" i="1"/>
  <c r="K188" i="1" s="1"/>
  <c r="V89" i="1"/>
  <c r="P89" i="1"/>
  <c r="J89" i="1"/>
  <c r="U89" i="1"/>
  <c r="O89" i="1"/>
  <c r="T89" i="1"/>
  <c r="N89" i="1"/>
  <c r="S89" i="1"/>
  <c r="M89" i="1"/>
  <c r="L89" i="1"/>
  <c r="X89" i="1"/>
  <c r="R89" i="1"/>
  <c r="N65" i="1"/>
  <c r="S65" i="1"/>
  <c r="U65" i="1"/>
  <c r="J86" i="9"/>
  <c r="R65" i="1"/>
  <c r="I86" i="9"/>
  <c r="O65" i="1"/>
  <c r="C90" i="1"/>
  <c r="GD90" i="1" s="1"/>
  <c r="P65" i="1"/>
  <c r="V65" i="1"/>
  <c r="K86" i="9"/>
  <c r="M65" i="1"/>
  <c r="Q65" i="1"/>
  <c r="T65" i="1"/>
  <c r="T187" i="1"/>
  <c r="R187" i="1"/>
  <c r="O187" i="1"/>
  <c r="P187" i="1"/>
  <c r="Q187" i="1"/>
  <c r="M187" i="1"/>
  <c r="K19" i="1"/>
  <c r="K181" i="1"/>
  <c r="K40" i="9"/>
  <c r="H51" i="9"/>
  <c r="K134" i="1"/>
  <c r="K120" i="1"/>
  <c r="K178" i="1"/>
  <c r="K52" i="1"/>
  <c r="K11" i="1"/>
  <c r="K50" i="1"/>
  <c r="K9" i="1"/>
  <c r="W70" i="1"/>
  <c r="K53" i="1"/>
  <c r="K13" i="1"/>
  <c r="K179" i="1"/>
  <c r="K63" i="1"/>
  <c r="K62" i="1" s="1"/>
  <c r="K157" i="1"/>
  <c r="K20" i="1"/>
  <c r="K59" i="1"/>
  <c r="K65" i="1"/>
  <c r="K187" i="1"/>
  <c r="K107" i="1"/>
  <c r="K54" i="1"/>
  <c r="K15" i="1"/>
  <c r="K56" i="1"/>
  <c r="H40" i="9"/>
  <c r="BD179" i="9"/>
  <c r="AW175" i="9"/>
  <c r="AX183" i="9"/>
  <c r="K84" i="1"/>
  <c r="K58" i="1"/>
  <c r="K24" i="1"/>
  <c r="H12" i="9"/>
  <c r="J151" i="1"/>
  <c r="J152" i="1" s="1"/>
  <c r="J149" i="1"/>
  <c r="J144" i="1"/>
  <c r="J130" i="1"/>
  <c r="J127" i="1"/>
  <c r="J103" i="1"/>
  <c r="I5" i="1"/>
  <c r="I89" i="1" s="1"/>
  <c r="J156" i="1"/>
  <c r="J126" i="1"/>
  <c r="J125" i="1"/>
  <c r="J128" i="1"/>
  <c r="J129" i="1" s="1"/>
  <c r="J121" i="1"/>
  <c r="J133" i="1"/>
  <c r="J131" i="1"/>
  <c r="J153" i="1"/>
  <c r="J161" i="1"/>
  <c r="J150" i="1"/>
  <c r="J148" i="1"/>
  <c r="J145" i="1"/>
  <c r="J159" i="1"/>
  <c r="J160" i="1" s="1"/>
  <c r="J168" i="1" s="1"/>
  <c r="J106" i="1"/>
  <c r="J194" i="1" s="1"/>
  <c r="J100" i="1"/>
  <c r="J101" i="1"/>
  <c r="J102" i="1" s="1"/>
  <c r="J98" i="1"/>
  <c r="J99" i="1"/>
  <c r="J94" i="1"/>
  <c r="J104" i="1"/>
  <c r="J154" i="1"/>
  <c r="J122" i="1"/>
  <c r="J162" i="1"/>
  <c r="J95" i="1"/>
  <c r="J146" i="1"/>
  <c r="J123" i="1"/>
  <c r="J163" i="1"/>
  <c r="J96" i="1"/>
  <c r="J124" i="1"/>
  <c r="J147" i="1"/>
  <c r="J97" i="1"/>
  <c r="I42" i="9"/>
  <c r="H42" i="9"/>
  <c r="J42" i="9"/>
  <c r="X54" i="1" l="1"/>
  <c r="BM87" i="9"/>
  <c r="BM159" i="9"/>
  <c r="GD22" i="1"/>
  <c r="GD132" i="1"/>
  <c r="BM123" i="9"/>
  <c r="GD37" i="1"/>
  <c r="GD65" i="1"/>
  <c r="GD59" i="1"/>
  <c r="GD26" i="1"/>
  <c r="GD28" i="1" s="1"/>
  <c r="GD29" i="1" s="1"/>
  <c r="GB17" i="1"/>
  <c r="GB177" i="1" s="1"/>
  <c r="GD105" i="1"/>
  <c r="BM105" i="9"/>
  <c r="GB188" i="1"/>
  <c r="BM108" i="9"/>
  <c r="Y81" i="1"/>
  <c r="Y127" i="1"/>
  <c r="BM51" i="9"/>
  <c r="BM54" i="9" s="1"/>
  <c r="BM53" i="9" s="1"/>
  <c r="GB136" i="1"/>
  <c r="GC136" i="1"/>
  <c r="BM136" i="9"/>
  <c r="BM13" i="9"/>
  <c r="GA132" i="1"/>
  <c r="BM133" i="9"/>
  <c r="GB138" i="1"/>
  <c r="GB118" i="1" s="1"/>
  <c r="GC138" i="1"/>
  <c r="GC118" i="1" s="1"/>
  <c r="GB55" i="1"/>
  <c r="GC59" i="1"/>
  <c r="GC26" i="1"/>
  <c r="BM164" i="9"/>
  <c r="BM26" i="9"/>
  <c r="BM29" i="9" s="1"/>
  <c r="GB105" i="1"/>
  <c r="BM95" i="9"/>
  <c r="GC17" i="1"/>
  <c r="GC177" i="1" s="1"/>
  <c r="GC55" i="1"/>
  <c r="GC183" i="1"/>
  <c r="GC105" i="1"/>
  <c r="GC22" i="1"/>
  <c r="GC56" i="1"/>
  <c r="GB59" i="1"/>
  <c r="GB111" i="1"/>
  <c r="GC111" i="1"/>
  <c r="GD112" i="1" s="1"/>
  <c r="BM110" i="9"/>
  <c r="X59" i="1"/>
  <c r="X187" i="1"/>
  <c r="GC85" i="1"/>
  <c r="GC188" i="1"/>
  <c r="GB90" i="1"/>
  <c r="GC90" i="1"/>
  <c r="BM74" i="9"/>
  <c r="X65" i="1"/>
  <c r="Y151" i="1"/>
  <c r="Y152" i="1" s="1"/>
  <c r="X56" i="1"/>
  <c r="X57" i="1" s="1"/>
  <c r="Y98" i="1"/>
  <c r="Y74" i="1"/>
  <c r="Y94" i="1"/>
  <c r="Y104" i="1"/>
  <c r="Y126" i="1"/>
  <c r="Y76" i="1"/>
  <c r="Y100" i="1"/>
  <c r="Y101" i="1"/>
  <c r="Y102" i="1" s="1"/>
  <c r="Y99" i="1"/>
  <c r="Y103" i="1"/>
  <c r="GA26" i="1"/>
  <c r="GB26" i="1"/>
  <c r="FZ55" i="1"/>
  <c r="X87" i="1"/>
  <c r="L21" i="1"/>
  <c r="W57" i="1"/>
  <c r="BK108" i="9"/>
  <c r="GA56" i="1"/>
  <c r="GB132" i="1"/>
  <c r="GB22" i="1"/>
  <c r="GB56" i="1"/>
  <c r="FZ17" i="1"/>
  <c r="FZ177" i="1" s="1"/>
  <c r="BK133" i="9"/>
  <c r="BL108" i="9"/>
  <c r="Y30" i="1"/>
  <c r="Y192" i="1" s="1"/>
  <c r="X183" i="1"/>
  <c r="BL136" i="9"/>
  <c r="BL159" i="9"/>
  <c r="BL51" i="9"/>
  <c r="BL54" i="9" s="1"/>
  <c r="BL53" i="9" s="1"/>
  <c r="BL105" i="9"/>
  <c r="BL110" i="9" s="1"/>
  <c r="BL95" i="9"/>
  <c r="BL89" i="9" s="1"/>
  <c r="GA183" i="1"/>
  <c r="GA22" i="1"/>
  <c r="X188" i="1"/>
  <c r="X134" i="1"/>
  <c r="BL87" i="9"/>
  <c r="BL74" i="9" s="1"/>
  <c r="FZ188" i="1"/>
  <c r="X178" i="1"/>
  <c r="X63" i="1"/>
  <c r="X62" i="1" s="1"/>
  <c r="H110" i="9"/>
  <c r="H82" i="9"/>
  <c r="L176" i="1"/>
  <c r="L31" i="1"/>
  <c r="GA31" i="1"/>
  <c r="BL123" i="9"/>
  <c r="X58" i="1"/>
  <c r="GA155" i="1"/>
  <c r="GA105" i="1"/>
  <c r="FZ111" i="1"/>
  <c r="GA111" i="1"/>
  <c r="FZ138" i="1"/>
  <c r="FZ118" i="1" s="1"/>
  <c r="GA138" i="1"/>
  <c r="X52" i="1"/>
  <c r="FZ136" i="1"/>
  <c r="GA136" i="1"/>
  <c r="GA55" i="1"/>
  <c r="GA17" i="1"/>
  <c r="GA188" i="1"/>
  <c r="GA85" i="1"/>
  <c r="FZ90" i="1"/>
  <c r="GA90" i="1"/>
  <c r="BK87" i="9"/>
  <c r="BK74" i="9" s="1"/>
  <c r="GA59" i="1"/>
  <c r="FZ132" i="1"/>
  <c r="BK136" i="9"/>
  <c r="BL133" i="9"/>
  <c r="BK51" i="9"/>
  <c r="BK54" i="9" s="1"/>
  <c r="BK53" i="9" s="1"/>
  <c r="FY132" i="1"/>
  <c r="BK123" i="9"/>
  <c r="BL41" i="9"/>
  <c r="X160" i="1"/>
  <c r="BK159" i="9"/>
  <c r="BK151" i="9"/>
  <c r="BL151" i="9"/>
  <c r="BK164" i="9"/>
  <c r="H16" i="9"/>
  <c r="BK41" i="9"/>
  <c r="X179" i="1"/>
  <c r="BK26" i="9"/>
  <c r="BK29" i="9" s="1"/>
  <c r="X84" i="1"/>
  <c r="X70" i="1"/>
  <c r="BL13" i="9"/>
  <c r="BL164" i="9"/>
  <c r="BK105" i="9"/>
  <c r="BK13" i="9"/>
  <c r="X20" i="1"/>
  <c r="L175" i="1"/>
  <c r="BK95" i="9"/>
  <c r="X53" i="1"/>
  <c r="FX31" i="1"/>
  <c r="BL26" i="9"/>
  <c r="BL29" i="9" s="1"/>
  <c r="X24" i="1"/>
  <c r="X25" i="1" s="1"/>
  <c r="X181" i="1"/>
  <c r="X182" i="1"/>
  <c r="X15" i="1"/>
  <c r="X16" i="1" s="1"/>
  <c r="X107" i="1"/>
  <c r="X19" i="1"/>
  <c r="X79" i="1"/>
  <c r="Y124" i="1"/>
  <c r="X13" i="1"/>
  <c r="X14" i="1" s="1"/>
  <c r="Y154" i="1"/>
  <c r="Y72" i="1"/>
  <c r="Y96" i="1"/>
  <c r="Y148" i="1"/>
  <c r="Y119" i="1"/>
  <c r="Y120" i="1" s="1"/>
  <c r="Y123" i="1"/>
  <c r="Y156" i="1"/>
  <c r="Y69" i="1"/>
  <c r="Y146" i="1"/>
  <c r="Y150" i="1"/>
  <c r="Y86" i="1"/>
  <c r="FZ59" i="1"/>
  <c r="Y147" i="1"/>
  <c r="Y153" i="1"/>
  <c r="Y157" i="1" s="1"/>
  <c r="Y89" i="1"/>
  <c r="Y163" i="1"/>
  <c r="Y144" i="1"/>
  <c r="Y88" i="1"/>
  <c r="Y97" i="1"/>
  <c r="Y78" i="1"/>
  <c r="Y79" i="1" s="1"/>
  <c r="Y95" i="1"/>
  <c r="Y162" i="1"/>
  <c r="Y159" i="1"/>
  <c r="Y160" i="1" s="1"/>
  <c r="Y73" i="1"/>
  <c r="Y161" i="1"/>
  <c r="Y149" i="1"/>
  <c r="Y80" i="1"/>
  <c r="X11" i="1"/>
  <c r="X12" i="1" s="1"/>
  <c r="Y145" i="1"/>
  <c r="Y128" i="1"/>
  <c r="Y129" i="1" s="1"/>
  <c r="Y83" i="1"/>
  <c r="Y193" i="1" s="1"/>
  <c r="Y92" i="1"/>
  <c r="Y93" i="1" s="1"/>
  <c r="Y122" i="1"/>
  <c r="Y125" i="1"/>
  <c r="Y75" i="1"/>
  <c r="Y130" i="1"/>
  <c r="Y131" i="1"/>
  <c r="Y121" i="1"/>
  <c r="Y77" i="1"/>
  <c r="FZ105" i="1"/>
  <c r="X157" i="1"/>
  <c r="Y133" i="1"/>
  <c r="Y71" i="1"/>
  <c r="Y106" i="1"/>
  <c r="Y194" i="1" s="1"/>
  <c r="Z5" i="1"/>
  <c r="Z89" i="1" s="1"/>
  <c r="FZ26" i="1"/>
  <c r="H73" i="9"/>
  <c r="X9" i="1"/>
  <c r="FZ56" i="1"/>
  <c r="FZ31" i="1"/>
  <c r="X50" i="1"/>
  <c r="X51" i="1" s="1"/>
  <c r="FZ22" i="1"/>
  <c r="FX188" i="1"/>
  <c r="FX183" i="1"/>
  <c r="FX155" i="1"/>
  <c r="FW132" i="1"/>
  <c r="GV16" i="1"/>
  <c r="FX17" i="1"/>
  <c r="FX55" i="1"/>
  <c r="FX85" i="1"/>
  <c r="FX90" i="1"/>
  <c r="FY90" i="1"/>
  <c r="FY105" i="1"/>
  <c r="FY22" i="1"/>
  <c r="FY31" i="1"/>
  <c r="FY56" i="1"/>
  <c r="FY59" i="1"/>
  <c r="FY26" i="1"/>
  <c r="FX111" i="1"/>
  <c r="FY111" i="1"/>
  <c r="FX138" i="1"/>
  <c r="FY138" i="1"/>
  <c r="FY118" i="1" s="1"/>
  <c r="FX136" i="1"/>
  <c r="FY136" i="1"/>
  <c r="FY55" i="1"/>
  <c r="FY17" i="1"/>
  <c r="FY188" i="1"/>
  <c r="FY85" i="1"/>
  <c r="FX26" i="1"/>
  <c r="J136" i="1"/>
  <c r="J137" i="1" s="1"/>
  <c r="FX132" i="1"/>
  <c r="FX59" i="1"/>
  <c r="FX22" i="1"/>
  <c r="FX105" i="1"/>
  <c r="FX56" i="1"/>
  <c r="FU155" i="1"/>
  <c r="W176" i="1"/>
  <c r="K26" i="1"/>
  <c r="FU31" i="1"/>
  <c r="FU85" i="1"/>
  <c r="FV17" i="1"/>
  <c r="FV177" i="1" s="1"/>
  <c r="FV59" i="1"/>
  <c r="FT56" i="1"/>
  <c r="FV138" i="1"/>
  <c r="FW138" i="1"/>
  <c r="FV136" i="1"/>
  <c r="FW136" i="1"/>
  <c r="FW26" i="1"/>
  <c r="FW59" i="1"/>
  <c r="FV55" i="1"/>
  <c r="W61" i="1"/>
  <c r="W60" i="1" s="1"/>
  <c r="FV111" i="1"/>
  <c r="FW111" i="1"/>
  <c r="FV183" i="1"/>
  <c r="FW22" i="1"/>
  <c r="FW56" i="1"/>
  <c r="FW105" i="1"/>
  <c r="GV21" i="1"/>
  <c r="FW17" i="1"/>
  <c r="FW55" i="1"/>
  <c r="FW183" i="1"/>
  <c r="FV188" i="1"/>
  <c r="W10" i="1"/>
  <c r="FV90" i="1"/>
  <c r="FW90" i="1"/>
  <c r="FW188" i="1"/>
  <c r="FW85" i="1"/>
  <c r="K110" i="9"/>
  <c r="FV132" i="1"/>
  <c r="FV56" i="1"/>
  <c r="FT22" i="1"/>
  <c r="FV31" i="1"/>
  <c r="FV105" i="1"/>
  <c r="FV26" i="1"/>
  <c r="FV22" i="1"/>
  <c r="W31" i="1"/>
  <c r="W51" i="1"/>
  <c r="FT105" i="1"/>
  <c r="K82" i="9"/>
  <c r="FT59" i="1"/>
  <c r="W175" i="1"/>
  <c r="K11" i="9"/>
  <c r="FT188" i="1"/>
  <c r="FT26" i="1"/>
  <c r="FT132" i="1"/>
  <c r="W21" i="1"/>
  <c r="FT138" i="1"/>
  <c r="FU138" i="1"/>
  <c r="FT136" i="1"/>
  <c r="FU136" i="1"/>
  <c r="FU132" i="1"/>
  <c r="X26" i="1"/>
  <c r="FT17" i="1"/>
  <c r="FT177" i="1" s="1"/>
  <c r="FT55" i="1"/>
  <c r="FT183" i="1"/>
  <c r="FT111" i="1"/>
  <c r="FU111" i="1"/>
  <c r="FU17" i="1"/>
  <c r="FU55" i="1"/>
  <c r="FU183" i="1"/>
  <c r="FU26" i="1"/>
  <c r="FU59" i="1"/>
  <c r="FU105" i="1"/>
  <c r="FU22" i="1"/>
  <c r="FU56" i="1"/>
  <c r="FT90" i="1"/>
  <c r="FU90" i="1"/>
  <c r="FU188" i="1"/>
  <c r="W25" i="1"/>
  <c r="AX28" i="9"/>
  <c r="AX70" i="9"/>
  <c r="AX17" i="9"/>
  <c r="AX81" i="9"/>
  <c r="AW5" i="9"/>
  <c r="AX98" i="9"/>
  <c r="AX126" i="9"/>
  <c r="AX154" i="9"/>
  <c r="AX137" i="9"/>
  <c r="AX109" i="9"/>
  <c r="AX165" i="9"/>
  <c r="X22" i="1"/>
  <c r="K159" i="9"/>
  <c r="J138" i="1"/>
  <c r="Y136" i="1"/>
  <c r="J159" i="9"/>
  <c r="J111" i="1"/>
  <c r="H159" i="9"/>
  <c r="I159" i="9"/>
  <c r="W16" i="1"/>
  <c r="X17" i="1"/>
  <c r="V26" i="1"/>
  <c r="N26" i="1"/>
  <c r="H164" i="9"/>
  <c r="H13" i="9"/>
  <c r="I151" i="9"/>
  <c r="I160" i="9" s="1"/>
  <c r="M26" i="1"/>
  <c r="I164" i="9"/>
  <c r="J151" i="9"/>
  <c r="J160" i="9" s="1"/>
  <c r="K155" i="9"/>
  <c r="T26" i="1"/>
  <c r="I13" i="9"/>
  <c r="J13" i="9"/>
  <c r="K164" i="9"/>
  <c r="J164" i="9"/>
  <c r="H151" i="9"/>
  <c r="H160" i="9" s="1"/>
  <c r="K151" i="9"/>
  <c r="K160" i="9" s="1"/>
  <c r="U26" i="1"/>
  <c r="K123" i="9"/>
  <c r="K66" i="1"/>
  <c r="K22" i="1"/>
  <c r="X66" i="1"/>
  <c r="Q26" i="1"/>
  <c r="I76" i="1"/>
  <c r="I142" i="1"/>
  <c r="I77" i="1"/>
  <c r="I75" i="1"/>
  <c r="I71" i="1"/>
  <c r="I83" i="1"/>
  <c r="I193" i="1" s="1"/>
  <c r="I80" i="1"/>
  <c r="I78" i="1"/>
  <c r="I88" i="1"/>
  <c r="I86" i="1"/>
  <c r="I69" i="1"/>
  <c r="I92" i="1"/>
  <c r="I72" i="1"/>
  <c r="I119" i="1"/>
  <c r="I30" i="1"/>
  <c r="I192" i="1" s="1"/>
  <c r="I73" i="1"/>
  <c r="I74" i="1"/>
  <c r="I81" i="1"/>
  <c r="Z76" i="1"/>
  <c r="H136" i="9"/>
  <c r="I136" i="9"/>
  <c r="Y138" i="1"/>
  <c r="K13" i="9"/>
  <c r="K17" i="1"/>
  <c r="K177" i="1" s="1"/>
  <c r="O26" i="1"/>
  <c r="H123" i="9"/>
  <c r="K136" i="9"/>
  <c r="S26" i="1"/>
  <c r="J123" i="9"/>
  <c r="J136" i="9"/>
  <c r="I123" i="9"/>
  <c r="U129" i="1"/>
  <c r="K133" i="9"/>
  <c r="T138" i="1"/>
  <c r="P138" i="1"/>
  <c r="U138" i="1"/>
  <c r="Q138" i="1"/>
  <c r="C139" i="1"/>
  <c r="GD139" i="1" s="1"/>
  <c r="O138" i="1"/>
  <c r="R138" i="1"/>
  <c r="S138" i="1"/>
  <c r="N138" i="1"/>
  <c r="V138" i="1"/>
  <c r="M138" i="1"/>
  <c r="W138" i="1"/>
  <c r="L138" i="1"/>
  <c r="K138" i="1"/>
  <c r="X138" i="1"/>
  <c r="L129" i="1"/>
  <c r="H133" i="9"/>
  <c r="I133" i="9"/>
  <c r="O129" i="1"/>
  <c r="S136" i="1"/>
  <c r="N136" i="1"/>
  <c r="N137" i="1" s="1"/>
  <c r="R136" i="1"/>
  <c r="O136" i="1"/>
  <c r="P136" i="1"/>
  <c r="P137" i="1" s="1"/>
  <c r="T136" i="1"/>
  <c r="U136" i="1"/>
  <c r="Q136" i="1"/>
  <c r="Q137" i="1" s="1"/>
  <c r="V136" i="1"/>
  <c r="M136" i="1"/>
  <c r="M137" i="1" s="1"/>
  <c r="L136" i="1"/>
  <c r="W136" i="1"/>
  <c r="K136" i="1"/>
  <c r="K137" i="1" s="1"/>
  <c r="X136" i="1"/>
  <c r="J133" i="9"/>
  <c r="R129" i="1"/>
  <c r="H26" i="9"/>
  <c r="H29" i="9" s="1"/>
  <c r="Y111" i="1"/>
  <c r="K183" i="1"/>
  <c r="J108" i="9"/>
  <c r="R26" i="1"/>
  <c r="V22" i="1"/>
  <c r="V102" i="1"/>
  <c r="I95" i="9"/>
  <c r="O183" i="1"/>
  <c r="O17" i="1"/>
  <c r="I108" i="9"/>
  <c r="P26" i="1"/>
  <c r="M102" i="1"/>
  <c r="M22" i="1"/>
  <c r="T102" i="1"/>
  <c r="T22" i="1"/>
  <c r="P183" i="1"/>
  <c r="P17" i="1"/>
  <c r="P177" i="1" s="1"/>
  <c r="T183" i="1"/>
  <c r="T17" i="1"/>
  <c r="T177" i="1" s="1"/>
  <c r="K108" i="9"/>
  <c r="W26" i="1"/>
  <c r="U102" i="1"/>
  <c r="K105" i="9"/>
  <c r="U22" i="1"/>
  <c r="O102" i="1"/>
  <c r="I105" i="9"/>
  <c r="O22" i="1"/>
  <c r="J95" i="9"/>
  <c r="R183" i="1"/>
  <c r="R17" i="1"/>
  <c r="L183" i="1"/>
  <c r="L17" i="1"/>
  <c r="H95" i="9"/>
  <c r="K26" i="9"/>
  <c r="K29" i="9" s="1"/>
  <c r="P111" i="1"/>
  <c r="O111" i="1"/>
  <c r="R111" i="1"/>
  <c r="C114" i="1"/>
  <c r="GD114" i="1" s="1"/>
  <c r="Q111" i="1"/>
  <c r="S111" i="1"/>
  <c r="T111" i="1"/>
  <c r="U111" i="1"/>
  <c r="N111" i="1"/>
  <c r="M111" i="1"/>
  <c r="V111" i="1"/>
  <c r="W111" i="1"/>
  <c r="L111" i="1"/>
  <c r="X111" i="1"/>
  <c r="K111" i="1"/>
  <c r="L22" i="1"/>
  <c r="L102" i="1"/>
  <c r="H105" i="9"/>
  <c r="Q102" i="1"/>
  <c r="Q22" i="1"/>
  <c r="H108" i="9"/>
  <c r="L26" i="1"/>
  <c r="N102" i="1"/>
  <c r="N22" i="1"/>
  <c r="P102" i="1"/>
  <c r="P22" i="1"/>
  <c r="J26" i="9"/>
  <c r="J29" i="9" s="1"/>
  <c r="R31" i="1"/>
  <c r="S183" i="1"/>
  <c r="S17" i="1"/>
  <c r="S177" i="1" s="1"/>
  <c r="M183" i="1"/>
  <c r="M17" i="1"/>
  <c r="M177" i="1" s="1"/>
  <c r="N183" i="1"/>
  <c r="N17" i="1"/>
  <c r="N177" i="1" s="1"/>
  <c r="V183" i="1"/>
  <c r="V17" i="1"/>
  <c r="V177" i="1" s="1"/>
  <c r="Q183" i="1"/>
  <c r="Q17" i="1"/>
  <c r="Q177" i="1" s="1"/>
  <c r="R102" i="1"/>
  <c r="J105" i="9"/>
  <c r="R22" i="1"/>
  <c r="W17" i="1"/>
  <c r="W183" i="1"/>
  <c r="C109" i="1"/>
  <c r="GD109" i="1" s="1"/>
  <c r="W102" i="1"/>
  <c r="W22" i="1"/>
  <c r="S102" i="1"/>
  <c r="S22" i="1"/>
  <c r="O31" i="1"/>
  <c r="I26" i="9"/>
  <c r="I29" i="9" s="1"/>
  <c r="U17" i="1"/>
  <c r="K95" i="9"/>
  <c r="U183" i="1"/>
  <c r="W90" i="1"/>
  <c r="Q90" i="1"/>
  <c r="K90" i="1"/>
  <c r="V90" i="1"/>
  <c r="P90" i="1"/>
  <c r="J90" i="1"/>
  <c r="U90" i="1"/>
  <c r="O90" i="1"/>
  <c r="I90" i="1"/>
  <c r="T90" i="1"/>
  <c r="N90" i="1"/>
  <c r="Y90" i="1"/>
  <c r="S90" i="1"/>
  <c r="M90" i="1"/>
  <c r="X90" i="1"/>
  <c r="R90" i="1"/>
  <c r="L90" i="1"/>
  <c r="T63" i="1"/>
  <c r="T62" i="1" s="1"/>
  <c r="M66" i="1"/>
  <c r="U63" i="1"/>
  <c r="U62" i="1" s="1"/>
  <c r="J73" i="9"/>
  <c r="J58" i="9"/>
  <c r="J45" i="9" s="1"/>
  <c r="K84" i="9"/>
  <c r="W187" i="1"/>
  <c r="W63" i="1"/>
  <c r="W62" i="1" s="1"/>
  <c r="W188" i="1"/>
  <c r="W66" i="1"/>
  <c r="I87" i="9"/>
  <c r="O66" i="1"/>
  <c r="O188" i="1"/>
  <c r="H84" i="9"/>
  <c r="L187" i="1"/>
  <c r="L63" i="1"/>
  <c r="L62" i="1" s="1"/>
  <c r="H87" i="9"/>
  <c r="L188" i="1"/>
  <c r="L66" i="1"/>
  <c r="V188" i="1"/>
  <c r="V63" i="1"/>
  <c r="V62" i="1" s="1"/>
  <c r="K58" i="9"/>
  <c r="K45" i="9" s="1"/>
  <c r="K73" i="9"/>
  <c r="R66" i="1"/>
  <c r="J87" i="9"/>
  <c r="R188" i="1"/>
  <c r="U187" i="1"/>
  <c r="M188" i="1"/>
  <c r="M63" i="1"/>
  <c r="M62" i="1" s="1"/>
  <c r="S66" i="1"/>
  <c r="S188" i="1"/>
  <c r="U188" i="1"/>
  <c r="U66" i="1"/>
  <c r="K87" i="9"/>
  <c r="S63" i="1"/>
  <c r="S62" i="1" s="1"/>
  <c r="N66" i="1"/>
  <c r="N188" i="1"/>
  <c r="J84" i="9"/>
  <c r="R63" i="1"/>
  <c r="R62" i="1" s="1"/>
  <c r="Q63" i="1"/>
  <c r="Q62" i="1" s="1"/>
  <c r="W87" i="1"/>
  <c r="V187" i="1"/>
  <c r="Q188" i="1"/>
  <c r="Q66" i="1"/>
  <c r="S187" i="1"/>
  <c r="I58" i="9"/>
  <c r="I45" i="9" s="1"/>
  <c r="I73" i="9"/>
  <c r="P188" i="1"/>
  <c r="P66" i="1"/>
  <c r="K21" i="1"/>
  <c r="N63" i="1"/>
  <c r="N62" i="1" s="1"/>
  <c r="T188" i="1"/>
  <c r="T66" i="1"/>
  <c r="P63" i="1"/>
  <c r="P62" i="1" s="1"/>
  <c r="I84" i="9"/>
  <c r="O63" i="1"/>
  <c r="O62" i="1" s="1"/>
  <c r="V66" i="1"/>
  <c r="N187" i="1"/>
  <c r="K61" i="1"/>
  <c r="K60" i="1" s="1"/>
  <c r="J182" i="1"/>
  <c r="J181" i="1"/>
  <c r="J107" i="1"/>
  <c r="K175" i="1"/>
  <c r="K176" i="1"/>
  <c r="J183" i="1"/>
  <c r="J134" i="1"/>
  <c r="K31" i="1"/>
  <c r="J55" i="1"/>
  <c r="J17" i="1"/>
  <c r="J180" i="1"/>
  <c r="J53" i="1"/>
  <c r="J13" i="1"/>
  <c r="J179" i="1"/>
  <c r="J166" i="1"/>
  <c r="J63" i="1"/>
  <c r="V87" i="1"/>
  <c r="J178" i="1"/>
  <c r="J52" i="1"/>
  <c r="J11" i="1"/>
  <c r="J59" i="1"/>
  <c r="J26" i="1"/>
  <c r="J84" i="1"/>
  <c r="J58" i="1"/>
  <c r="J24" i="1"/>
  <c r="W12" i="1"/>
  <c r="J20" i="1"/>
  <c r="J54" i="1"/>
  <c r="J15" i="1"/>
  <c r="V16" i="1" s="1"/>
  <c r="J19" i="1"/>
  <c r="I151" i="1"/>
  <c r="I148" i="1"/>
  <c r="G152" i="9" s="1"/>
  <c r="I103" i="1"/>
  <c r="I144" i="1"/>
  <c r="G148" i="9" s="1"/>
  <c r="I130" i="1"/>
  <c r="I125" i="1"/>
  <c r="G124" i="9" s="1"/>
  <c r="I111" i="1"/>
  <c r="I100" i="1"/>
  <c r="I101" i="1"/>
  <c r="I127" i="1"/>
  <c r="H5" i="1"/>
  <c r="I136" i="1"/>
  <c r="I128" i="1"/>
  <c r="I121" i="1"/>
  <c r="G120" i="9" s="1"/>
  <c r="I126" i="1"/>
  <c r="G125" i="9" s="1"/>
  <c r="I133" i="1"/>
  <c r="I131" i="1"/>
  <c r="G136" i="9" s="1"/>
  <c r="I153" i="1"/>
  <c r="I138" i="1"/>
  <c r="I150" i="1"/>
  <c r="I154" i="1"/>
  <c r="G164" i="9" s="1"/>
  <c r="I145" i="1"/>
  <c r="G149" i="9" s="1"/>
  <c r="I149" i="1"/>
  <c r="G153" i="9" s="1"/>
  <c r="I161" i="1"/>
  <c r="G170" i="9" s="1"/>
  <c r="I159" i="1"/>
  <c r="I98" i="1"/>
  <c r="G96" i="9" s="1"/>
  <c r="I104" i="1"/>
  <c r="G108" i="9" s="1"/>
  <c r="I99" i="1"/>
  <c r="G97" i="9" s="1"/>
  <c r="I94" i="1"/>
  <c r="I156" i="1"/>
  <c r="I122" i="1"/>
  <c r="G121" i="9" s="1"/>
  <c r="I106" i="1"/>
  <c r="I194" i="1" s="1"/>
  <c r="I162" i="1"/>
  <c r="G171" i="9" s="1"/>
  <c r="I95" i="1"/>
  <c r="I163" i="1"/>
  <c r="G172" i="9" s="1"/>
  <c r="I123" i="1"/>
  <c r="G122" i="9" s="1"/>
  <c r="I146" i="1"/>
  <c r="G150" i="9" s="1"/>
  <c r="I96" i="1"/>
  <c r="G94" i="9" s="1"/>
  <c r="I147" i="1"/>
  <c r="G151" i="9" s="1"/>
  <c r="I124" i="1"/>
  <c r="G123" i="9" s="1"/>
  <c r="I97" i="1"/>
  <c r="J9" i="1"/>
  <c r="V10" i="1" s="1"/>
  <c r="J50" i="1"/>
  <c r="V51" i="1" s="1"/>
  <c r="V70" i="1"/>
  <c r="W14" i="1"/>
  <c r="J56" i="1"/>
  <c r="V57" i="1" s="1"/>
  <c r="J22" i="1"/>
  <c r="V79" i="1"/>
  <c r="J157" i="1"/>
  <c r="J188" i="1"/>
  <c r="J66" i="1"/>
  <c r="J65" i="1"/>
  <c r="J187" i="1"/>
  <c r="AY183" i="9"/>
  <c r="AX175" i="9"/>
  <c r="BE179" i="9"/>
  <c r="H54" i="9"/>
  <c r="H53" i="9" s="1"/>
  <c r="BM42" i="9" l="1"/>
  <c r="BM140" i="9"/>
  <c r="BM139" i="9" s="1"/>
  <c r="BM142" i="9"/>
  <c r="BM129" i="9" s="1"/>
  <c r="GD39" i="1"/>
  <c r="GD41" i="1"/>
  <c r="BM52" i="9"/>
  <c r="GD33" i="1"/>
  <c r="GD35" i="1" s="1"/>
  <c r="GD63" i="1"/>
  <c r="GD189" i="1"/>
  <c r="GD190" i="1"/>
  <c r="GD115" i="1"/>
  <c r="GD108" i="1"/>
  <c r="GD43" i="1"/>
  <c r="GD66" i="1"/>
  <c r="Z127" i="1"/>
  <c r="Z128" i="1"/>
  <c r="L133" i="9" s="1"/>
  <c r="L134" i="9" s="1"/>
  <c r="Z126" i="1"/>
  <c r="L125" i="9" s="1"/>
  <c r="Z74" i="1"/>
  <c r="L67" i="9" s="1"/>
  <c r="Z71" i="1"/>
  <c r="L64" i="9" s="1"/>
  <c r="Z121" i="1"/>
  <c r="L120" i="9" s="1"/>
  <c r="Z142" i="1"/>
  <c r="L146" i="9" s="1"/>
  <c r="GB139" i="1"/>
  <c r="GC139" i="1"/>
  <c r="GB37" i="1"/>
  <c r="GB39" i="1" s="1"/>
  <c r="BM49" i="9"/>
  <c r="GB65" i="1"/>
  <c r="BM14" i="9"/>
  <c r="GC28" i="1"/>
  <c r="GC29" i="1" s="1"/>
  <c r="BM89" i="9"/>
  <c r="GB114" i="1"/>
  <c r="GC114" i="1"/>
  <c r="BM114" i="9"/>
  <c r="GC112" i="1"/>
  <c r="GC37" i="1"/>
  <c r="GC65" i="1"/>
  <c r="GB109" i="1"/>
  <c r="GB63" i="1" s="1"/>
  <c r="GC109" i="1"/>
  <c r="GV34" i="1"/>
  <c r="BM27" i="9"/>
  <c r="BM88" i="9"/>
  <c r="Y180" i="1"/>
  <c r="GA28" i="1"/>
  <c r="GA29" i="1" s="1"/>
  <c r="BM24" i="9"/>
  <c r="Y20" i="1"/>
  <c r="Z138" i="1"/>
  <c r="L142" i="9" s="1"/>
  <c r="Z153" i="1"/>
  <c r="Z95" i="1"/>
  <c r="L93" i="9" s="1"/>
  <c r="Z133" i="1"/>
  <c r="Y84" i="1"/>
  <c r="BL142" i="9"/>
  <c r="BL129" i="9" s="1"/>
  <c r="Y178" i="1"/>
  <c r="Y56" i="1"/>
  <c r="Y57" i="1" s="1"/>
  <c r="GB28" i="1"/>
  <c r="GB29" i="1" s="1"/>
  <c r="Z75" i="1"/>
  <c r="L68" i="9" s="1"/>
  <c r="BK49" i="9"/>
  <c r="Y70" i="1"/>
  <c r="Z131" i="1"/>
  <c r="L136" i="9" s="1"/>
  <c r="V137" i="1"/>
  <c r="Y50" i="1"/>
  <c r="Y51" i="1" s="1"/>
  <c r="Z122" i="1"/>
  <c r="L121" i="9" s="1"/>
  <c r="Z94" i="1"/>
  <c r="L92" i="9" s="1"/>
  <c r="Z162" i="1"/>
  <c r="L171" i="9" s="1"/>
  <c r="L275" i="9" s="1"/>
  <c r="Z106" i="1"/>
  <c r="Z194" i="1" s="1"/>
  <c r="GB112" i="1"/>
  <c r="BK88" i="9"/>
  <c r="BK75" i="9" s="1"/>
  <c r="Z99" i="1"/>
  <c r="L97" i="9" s="1"/>
  <c r="Z98" i="1"/>
  <c r="L96" i="9" s="1"/>
  <c r="Z150" i="1"/>
  <c r="Z81" i="1"/>
  <c r="L80" i="9" s="1"/>
  <c r="FZ65" i="1"/>
  <c r="BL52" i="9"/>
  <c r="FZ37" i="1"/>
  <c r="FZ41" i="1" s="1"/>
  <c r="FZ112" i="1"/>
  <c r="BL49" i="9"/>
  <c r="X21" i="1"/>
  <c r="GA112" i="1"/>
  <c r="GA37" i="1"/>
  <c r="BL114" i="9"/>
  <c r="GA177" i="1"/>
  <c r="FZ109" i="1"/>
  <c r="FZ189" i="1" s="1"/>
  <c r="GA109" i="1"/>
  <c r="BK142" i="9"/>
  <c r="BK129" i="9" s="1"/>
  <c r="FZ139" i="1"/>
  <c r="GA139" i="1"/>
  <c r="FZ114" i="1"/>
  <c r="FZ108" i="1" s="1"/>
  <c r="GA114" i="1"/>
  <c r="Y53" i="1"/>
  <c r="GA65" i="1"/>
  <c r="GA118" i="1"/>
  <c r="BK52" i="9"/>
  <c r="BK140" i="9"/>
  <c r="BK139" i="9" s="1"/>
  <c r="BL140" i="9"/>
  <c r="Y26" i="1"/>
  <c r="Y27" i="1" s="1"/>
  <c r="BL42" i="9"/>
  <c r="Y63" i="1"/>
  <c r="Y64" i="1" s="1"/>
  <c r="X31" i="1"/>
  <c r="Y59" i="1"/>
  <c r="Y67" i="1"/>
  <c r="BK110" i="9"/>
  <c r="BL27" i="9"/>
  <c r="BK114" i="9"/>
  <c r="BK89" i="9"/>
  <c r="BK42" i="9"/>
  <c r="BK24" i="9"/>
  <c r="BL88" i="9"/>
  <c r="BL24" i="9"/>
  <c r="BL14" i="9"/>
  <c r="BK27" i="9"/>
  <c r="Y134" i="1"/>
  <c r="Y15" i="1"/>
  <c r="Y16" i="1" s="1"/>
  <c r="BK14" i="9"/>
  <c r="Y179" i="1"/>
  <c r="Y13" i="1"/>
  <c r="Y14" i="1" s="1"/>
  <c r="Y17" i="1"/>
  <c r="Y18" i="1" s="1"/>
  <c r="Z30" i="1"/>
  <c r="Z192" i="1" s="1"/>
  <c r="X175" i="1"/>
  <c r="Z101" i="1"/>
  <c r="Z102" i="1" s="1"/>
  <c r="Z130" i="1"/>
  <c r="L135" i="9" s="1"/>
  <c r="Z73" i="1"/>
  <c r="L66" i="9" s="1"/>
  <c r="Z125" i="1"/>
  <c r="L124" i="9" s="1"/>
  <c r="X176" i="1"/>
  <c r="Z72" i="1"/>
  <c r="L65" i="9" s="1"/>
  <c r="Z104" i="1"/>
  <c r="L108" i="9" s="1"/>
  <c r="AA5" i="1"/>
  <c r="AA90" i="1" s="1"/>
  <c r="Z111" i="1"/>
  <c r="Z113" i="1" s="1"/>
  <c r="Z144" i="1"/>
  <c r="Z92" i="1"/>
  <c r="L90" i="9" s="1"/>
  <c r="L91" i="9" s="1"/>
  <c r="Y55" i="1"/>
  <c r="Z119" i="1"/>
  <c r="L118" i="9" s="1"/>
  <c r="Z69" i="1"/>
  <c r="Z151" i="1"/>
  <c r="Z152" i="1" s="1"/>
  <c r="Z86" i="1"/>
  <c r="L84" i="9" s="1"/>
  <c r="Y58" i="1"/>
  <c r="Z100" i="1"/>
  <c r="Z156" i="1"/>
  <c r="Z97" i="1"/>
  <c r="L95" i="9" s="1"/>
  <c r="Z148" i="1"/>
  <c r="L152" i="9" s="1"/>
  <c r="Y54" i="1"/>
  <c r="Y107" i="1"/>
  <c r="Z145" i="1"/>
  <c r="L149" i="9" s="1"/>
  <c r="Z88" i="1"/>
  <c r="L86" i="9" s="1"/>
  <c r="Z78" i="1"/>
  <c r="Z79" i="1" s="1"/>
  <c r="Y24" i="1"/>
  <c r="Y25" i="1" s="1"/>
  <c r="Y187" i="1"/>
  <c r="Z103" i="1"/>
  <c r="Z154" i="1"/>
  <c r="L164" i="9" s="1"/>
  <c r="Y52" i="1"/>
  <c r="Z124" i="1"/>
  <c r="L123" i="9" s="1"/>
  <c r="Z146" i="1"/>
  <c r="L150" i="9" s="1"/>
  <c r="Z136" i="1"/>
  <c r="Z137" i="1" s="1"/>
  <c r="Z123" i="1"/>
  <c r="L122" i="9" s="1"/>
  <c r="Z159" i="1"/>
  <c r="Z160" i="1" s="1"/>
  <c r="Z83" i="1"/>
  <c r="Z193" i="1" s="1"/>
  <c r="Y19" i="1"/>
  <c r="Z147" i="1"/>
  <c r="L151" i="9" s="1"/>
  <c r="Y22" i="1"/>
  <c r="Y23" i="1" s="1"/>
  <c r="Z96" i="1"/>
  <c r="L94" i="9" s="1"/>
  <c r="Z149" i="1"/>
  <c r="L153" i="9" s="1"/>
  <c r="Y182" i="1"/>
  <c r="Z80" i="1"/>
  <c r="Z163" i="1"/>
  <c r="L172" i="9" s="1"/>
  <c r="L280" i="9" s="1"/>
  <c r="Z161" i="1"/>
  <c r="L170" i="9" s="1"/>
  <c r="L274" i="9" s="1"/>
  <c r="Z90" i="1"/>
  <c r="L88" i="9" s="1"/>
  <c r="Z77" i="1"/>
  <c r="Y188" i="1"/>
  <c r="X177" i="1"/>
  <c r="Y87" i="1"/>
  <c r="Y65" i="1"/>
  <c r="X10" i="1"/>
  <c r="Y11" i="1"/>
  <c r="Y12" i="1" s="1"/>
  <c r="Y9" i="1"/>
  <c r="Y10" i="1" s="1"/>
  <c r="Y181" i="1"/>
  <c r="Y183" i="1"/>
  <c r="Y66" i="1"/>
  <c r="Y37" i="1"/>
  <c r="FZ28" i="1"/>
  <c r="FZ29" i="1" s="1"/>
  <c r="X61" i="1"/>
  <c r="X60" i="1" s="1"/>
  <c r="FX118" i="1"/>
  <c r="FX177" i="1"/>
  <c r="FX91" i="1"/>
  <c r="FX112" i="1"/>
  <c r="FX65" i="1"/>
  <c r="FX37" i="1"/>
  <c r="FX109" i="1"/>
  <c r="FY109" i="1"/>
  <c r="FY189" i="1" s="1"/>
  <c r="FY112" i="1"/>
  <c r="FY91" i="1"/>
  <c r="FY65" i="1"/>
  <c r="FY37" i="1"/>
  <c r="FX139" i="1"/>
  <c r="FY139" i="1"/>
  <c r="FX114" i="1"/>
  <c r="FY114" i="1"/>
  <c r="FY177" i="1"/>
  <c r="FY28" i="1"/>
  <c r="FY29" i="1" s="1"/>
  <c r="FW118" i="1"/>
  <c r="FW91" i="1"/>
  <c r="FX28" i="1"/>
  <c r="FX29" i="1" s="1"/>
  <c r="FV37" i="1"/>
  <c r="FV39" i="1" s="1"/>
  <c r="FV112" i="1"/>
  <c r="FU177" i="1"/>
  <c r="J170" i="1"/>
  <c r="V27" i="1"/>
  <c r="FT37" i="1"/>
  <c r="FT39" i="1" s="1"/>
  <c r="FV139" i="1"/>
  <c r="FW139" i="1"/>
  <c r="J113" i="1"/>
  <c r="J112" i="1"/>
  <c r="J37" i="1"/>
  <c r="FV65" i="1"/>
  <c r="GV10" i="1"/>
  <c r="FW177" i="1"/>
  <c r="FV114" i="1"/>
  <c r="FV108" i="1" s="1"/>
  <c r="FW114" i="1"/>
  <c r="GV19" i="1"/>
  <c r="FW28" i="1"/>
  <c r="FW29" i="1" s="1"/>
  <c r="FW112" i="1"/>
  <c r="FW37" i="1"/>
  <c r="FW65" i="1"/>
  <c r="FT28" i="1"/>
  <c r="FT29" i="1" s="1"/>
  <c r="FV109" i="1"/>
  <c r="FV63" i="1" s="1"/>
  <c r="FW109" i="1"/>
  <c r="FW189" i="1" s="1"/>
  <c r="FV28" i="1"/>
  <c r="FV29" i="1" s="1"/>
  <c r="FT65" i="1"/>
  <c r="FT139" i="1"/>
  <c r="FU139" i="1"/>
  <c r="FU28" i="1"/>
  <c r="FU29" i="1" s="1"/>
  <c r="FT109" i="1"/>
  <c r="FT33" i="1" s="1"/>
  <c r="FU109" i="1"/>
  <c r="FT114" i="1"/>
  <c r="FU114" i="1"/>
  <c r="FU112" i="1"/>
  <c r="FU37" i="1"/>
  <c r="FU65" i="1"/>
  <c r="I109" i="1"/>
  <c r="I33" i="1" s="1"/>
  <c r="X23" i="1"/>
  <c r="AW70" i="9"/>
  <c r="AW17" i="9"/>
  <c r="AW28" i="9"/>
  <c r="AW81" i="9"/>
  <c r="AV5" i="9"/>
  <c r="AW98" i="9"/>
  <c r="AW126" i="9"/>
  <c r="AW154" i="9"/>
  <c r="AW109" i="9"/>
  <c r="AW137" i="9"/>
  <c r="AW165" i="9"/>
  <c r="Y113" i="1"/>
  <c r="Y112" i="1"/>
  <c r="Z139" i="1"/>
  <c r="Z109" i="1"/>
  <c r="W23" i="1"/>
  <c r="I27" i="9"/>
  <c r="H27" i="9"/>
  <c r="K27" i="9"/>
  <c r="J27" i="9"/>
  <c r="AA75" i="1"/>
  <c r="AA83" i="1"/>
  <c r="AA193" i="1" s="1"/>
  <c r="AA78" i="1"/>
  <c r="I139" i="1"/>
  <c r="H76" i="1"/>
  <c r="H77" i="1"/>
  <c r="H142" i="1"/>
  <c r="T143" i="1" s="1"/>
  <c r="H71" i="1"/>
  <c r="H75" i="1"/>
  <c r="H83" i="1"/>
  <c r="H193" i="1" s="1"/>
  <c r="H80" i="1"/>
  <c r="H78" i="1"/>
  <c r="H88" i="1"/>
  <c r="H86" i="1"/>
  <c r="H69" i="1"/>
  <c r="H92" i="1"/>
  <c r="H93" i="1" s="1"/>
  <c r="H119" i="1"/>
  <c r="H120" i="1" s="1"/>
  <c r="H72" i="1"/>
  <c r="H30" i="1"/>
  <c r="H192" i="1" s="1"/>
  <c r="H73" i="1"/>
  <c r="H74" i="1"/>
  <c r="H81" i="1"/>
  <c r="H89" i="1"/>
  <c r="H90" i="1"/>
  <c r="G142" i="9"/>
  <c r="G129" i="9" s="1"/>
  <c r="H142" i="9"/>
  <c r="H129" i="9" s="1"/>
  <c r="J142" i="9"/>
  <c r="J129" i="9" s="1"/>
  <c r="X27" i="1"/>
  <c r="J140" i="9"/>
  <c r="J139" i="9" s="1"/>
  <c r="X137" i="1"/>
  <c r="K142" i="9"/>
  <c r="K129" i="9" s="1"/>
  <c r="K140" i="9"/>
  <c r="K139" i="9" s="1"/>
  <c r="W137" i="1"/>
  <c r="Y137" i="1"/>
  <c r="L137" i="1"/>
  <c r="H140" i="9"/>
  <c r="H139" i="9" s="1"/>
  <c r="I142" i="9"/>
  <c r="I129" i="9" s="1"/>
  <c r="I140" i="9"/>
  <c r="I139" i="9" s="1"/>
  <c r="I127" i="9" s="1"/>
  <c r="N139" i="1"/>
  <c r="O139" i="1"/>
  <c r="U139" i="1"/>
  <c r="M139" i="1"/>
  <c r="R139" i="1"/>
  <c r="T139" i="1"/>
  <c r="S139" i="1"/>
  <c r="P139" i="1"/>
  <c r="C140" i="1"/>
  <c r="GD140" i="1" s="1"/>
  <c r="Q139" i="1"/>
  <c r="V139" i="1"/>
  <c r="L139" i="1"/>
  <c r="W139" i="1"/>
  <c r="K139" i="1"/>
  <c r="X139" i="1"/>
  <c r="Y139" i="1"/>
  <c r="J139" i="1"/>
  <c r="V23" i="1"/>
  <c r="X64" i="1"/>
  <c r="J24" i="9"/>
  <c r="I24" i="9"/>
  <c r="U177" i="1"/>
  <c r="K14" i="9"/>
  <c r="W18" i="1"/>
  <c r="W177" i="1"/>
  <c r="H24" i="9"/>
  <c r="N112" i="1"/>
  <c r="M113" i="1"/>
  <c r="M37" i="1"/>
  <c r="O114" i="1"/>
  <c r="R114" i="1"/>
  <c r="C117" i="1"/>
  <c r="U114" i="1"/>
  <c r="N114" i="1"/>
  <c r="T114" i="1"/>
  <c r="P114" i="1"/>
  <c r="Q114" i="1"/>
  <c r="S114" i="1"/>
  <c r="V114" i="1"/>
  <c r="M114" i="1"/>
  <c r="L114" i="1"/>
  <c r="W114" i="1"/>
  <c r="X114" i="1"/>
  <c r="K114" i="1"/>
  <c r="J114" i="1"/>
  <c r="Y114" i="1"/>
  <c r="L177" i="1"/>
  <c r="H14" i="9"/>
  <c r="X18" i="1"/>
  <c r="L112" i="1"/>
  <c r="K37" i="1"/>
  <c r="K113" i="1"/>
  <c r="N113" i="1"/>
  <c r="N37" i="1"/>
  <c r="R113" i="1"/>
  <c r="R112" i="1"/>
  <c r="J114" i="9"/>
  <c r="J101" i="9" s="1"/>
  <c r="R37" i="1"/>
  <c r="W27" i="1"/>
  <c r="W113" i="1"/>
  <c r="W37" i="1"/>
  <c r="W112" i="1"/>
  <c r="S113" i="1"/>
  <c r="S112" i="1"/>
  <c r="S37" i="1"/>
  <c r="O109" i="1"/>
  <c r="S109" i="1"/>
  <c r="P109" i="1"/>
  <c r="P189" i="1" s="1"/>
  <c r="T109" i="1"/>
  <c r="T189" i="1" s="1"/>
  <c r="Q109" i="1"/>
  <c r="Q189" i="1" s="1"/>
  <c r="R109" i="1"/>
  <c r="R189" i="1" s="1"/>
  <c r="N109" i="1"/>
  <c r="U109" i="1"/>
  <c r="M109" i="1"/>
  <c r="M189" i="1" s="1"/>
  <c r="V109" i="1"/>
  <c r="V189" i="1" s="1"/>
  <c r="W109" i="1"/>
  <c r="L109" i="1"/>
  <c r="L189" i="1" s="1"/>
  <c r="K109" i="1"/>
  <c r="X109" i="1"/>
  <c r="Y109" i="1"/>
  <c r="J109" i="1"/>
  <c r="I114" i="1"/>
  <c r="Z114" i="1"/>
  <c r="X113" i="1"/>
  <c r="X37" i="1"/>
  <c r="X112" i="1"/>
  <c r="U112" i="1"/>
  <c r="U113" i="1"/>
  <c r="K114" i="9"/>
  <c r="K101" i="9" s="1"/>
  <c r="U37" i="1"/>
  <c r="O113" i="1"/>
  <c r="I114" i="9"/>
  <c r="I101" i="9" s="1"/>
  <c r="O112" i="1"/>
  <c r="O37" i="1"/>
  <c r="J14" i="9"/>
  <c r="R177" i="1"/>
  <c r="K24" i="9"/>
  <c r="O177" i="1"/>
  <c r="I14" i="9"/>
  <c r="V112" i="1"/>
  <c r="V113" i="1"/>
  <c r="V37" i="1"/>
  <c r="Q113" i="1"/>
  <c r="Q112" i="1"/>
  <c r="Q37" i="1"/>
  <c r="M112" i="1"/>
  <c r="H114" i="9"/>
  <c r="H101" i="9" s="1"/>
  <c r="L37" i="1"/>
  <c r="L113" i="1"/>
  <c r="T112" i="1"/>
  <c r="T113" i="1"/>
  <c r="T37" i="1"/>
  <c r="P113" i="1"/>
  <c r="P112" i="1"/>
  <c r="P37" i="1"/>
  <c r="K112" i="1"/>
  <c r="J67" i="1"/>
  <c r="W64" i="1"/>
  <c r="V67" i="1"/>
  <c r="P67" i="1"/>
  <c r="K74" i="9"/>
  <c r="K59" i="9"/>
  <c r="K46" i="9" s="1"/>
  <c r="S67" i="1"/>
  <c r="H83" i="9"/>
  <c r="T67" i="1"/>
  <c r="J83" i="9"/>
  <c r="Q67" i="1"/>
  <c r="I83" i="9"/>
  <c r="K88" i="9"/>
  <c r="U67" i="1"/>
  <c r="J74" i="9"/>
  <c r="J59" i="9"/>
  <c r="J46" i="9" s="1"/>
  <c r="N67" i="1"/>
  <c r="K83" i="9"/>
  <c r="W67" i="1"/>
  <c r="L67" i="1"/>
  <c r="H88" i="9"/>
  <c r="I59" i="9"/>
  <c r="I46" i="9" s="1"/>
  <c r="I74" i="9"/>
  <c r="R67" i="1"/>
  <c r="J88" i="9"/>
  <c r="K67" i="1"/>
  <c r="M67" i="1"/>
  <c r="H59" i="9"/>
  <c r="H46" i="9" s="1"/>
  <c r="H74" i="9"/>
  <c r="X67" i="1"/>
  <c r="I88" i="9"/>
  <c r="O67" i="1"/>
  <c r="G159" i="9"/>
  <c r="G80" i="9"/>
  <c r="G52" i="9" s="1"/>
  <c r="I59" i="1"/>
  <c r="I26" i="1"/>
  <c r="G64" i="9"/>
  <c r="I11" i="1"/>
  <c r="I52" i="1"/>
  <c r="I178" i="1"/>
  <c r="K274" i="9"/>
  <c r="K278" i="9"/>
  <c r="I137" i="1"/>
  <c r="U137" i="1"/>
  <c r="G140" i="9"/>
  <c r="G157" i="9"/>
  <c r="J61" i="1"/>
  <c r="J60" i="1" s="1"/>
  <c r="J176" i="1"/>
  <c r="V14" i="1"/>
  <c r="G66" i="9"/>
  <c r="I54" i="1"/>
  <c r="I15" i="1"/>
  <c r="G158" i="9"/>
  <c r="K275" i="9"/>
  <c r="K279" i="9"/>
  <c r="I22" i="1"/>
  <c r="G77" i="9"/>
  <c r="I56" i="1"/>
  <c r="U57" i="1" s="1"/>
  <c r="U79" i="1"/>
  <c r="G118" i="9"/>
  <c r="I120" i="1"/>
  <c r="I152" i="1"/>
  <c r="G161" i="9"/>
  <c r="K162" i="9" s="1"/>
  <c r="AA136" i="1"/>
  <c r="AA137" i="1" s="1"/>
  <c r="AB5" i="1"/>
  <c r="AA125" i="1"/>
  <c r="AA127" i="1"/>
  <c r="AA128" i="1"/>
  <c r="AA131" i="1"/>
  <c r="AA133" i="1"/>
  <c r="AA150" i="1"/>
  <c r="AA159" i="1"/>
  <c r="AA104" i="1"/>
  <c r="AA114" i="1"/>
  <c r="AA106" i="1"/>
  <c r="AA194" i="1" s="1"/>
  <c r="AA156" i="1"/>
  <c r="AA162" i="1"/>
  <c r="AA95" i="1"/>
  <c r="AA163" i="1"/>
  <c r="AA123" i="1"/>
  <c r="AA146" i="1"/>
  <c r="AA96" i="1"/>
  <c r="G88" i="9"/>
  <c r="I67" i="1"/>
  <c r="G93" i="9"/>
  <c r="I182" i="1"/>
  <c r="G84" i="9"/>
  <c r="I166" i="1"/>
  <c r="U87" i="1"/>
  <c r="I63" i="1"/>
  <c r="J177" i="1"/>
  <c r="V18" i="1"/>
  <c r="I107" i="1"/>
  <c r="G107" i="9"/>
  <c r="I58" i="1"/>
  <c r="I24" i="1"/>
  <c r="G79" i="9"/>
  <c r="I84" i="1"/>
  <c r="I93" i="1"/>
  <c r="G90" i="9"/>
  <c r="H159" i="1"/>
  <c r="H160" i="1" s="1"/>
  <c r="H168" i="1" s="1"/>
  <c r="H148" i="1"/>
  <c r="H111" i="1"/>
  <c r="I112" i="1" s="1"/>
  <c r="H100" i="1"/>
  <c r="H149" i="1"/>
  <c r="G5" i="1"/>
  <c r="H127" i="1"/>
  <c r="H126" i="1"/>
  <c r="H128" i="1"/>
  <c r="H129" i="1" s="1"/>
  <c r="H130" i="1"/>
  <c r="H121" i="1"/>
  <c r="H125" i="1"/>
  <c r="H136" i="1"/>
  <c r="H131" i="1"/>
  <c r="H153" i="1"/>
  <c r="H161" i="1"/>
  <c r="H144" i="1"/>
  <c r="H138" i="1"/>
  <c r="H151" i="1"/>
  <c r="H152" i="1" s="1"/>
  <c r="H150" i="1"/>
  <c r="H156" i="1"/>
  <c r="H154" i="1"/>
  <c r="H94" i="1"/>
  <c r="H104" i="1"/>
  <c r="H103" i="1"/>
  <c r="H114" i="1"/>
  <c r="H101" i="1"/>
  <c r="H102" i="1" s="1"/>
  <c r="H98" i="1"/>
  <c r="H109" i="1"/>
  <c r="H110" i="1" s="1"/>
  <c r="H99" i="1"/>
  <c r="H106" i="1"/>
  <c r="H194" i="1" s="1"/>
  <c r="H133" i="1"/>
  <c r="H122" i="1"/>
  <c r="H139" i="1"/>
  <c r="H145" i="1"/>
  <c r="H162" i="1"/>
  <c r="H95" i="1"/>
  <c r="H146" i="1"/>
  <c r="H123" i="1"/>
  <c r="H96" i="1"/>
  <c r="H163" i="1"/>
  <c r="H124" i="1"/>
  <c r="H97" i="1"/>
  <c r="H147" i="1"/>
  <c r="BF179" i="9"/>
  <c r="BG179" i="9" s="1"/>
  <c r="BH179" i="9" s="1"/>
  <c r="BI179" i="9" s="1"/>
  <c r="I181" i="1"/>
  <c r="G92" i="9"/>
  <c r="I157" i="1"/>
  <c r="G163" i="9"/>
  <c r="I102" i="1"/>
  <c r="G105" i="9"/>
  <c r="K106" i="9" s="1"/>
  <c r="L69" i="9"/>
  <c r="J175" i="1"/>
  <c r="V12" i="1"/>
  <c r="G69" i="9"/>
  <c r="I20" i="1"/>
  <c r="K280" i="9"/>
  <c r="K276" i="9"/>
  <c r="I19" i="1"/>
  <c r="G15" i="9" s="1"/>
  <c r="G68" i="9"/>
  <c r="G146" i="9"/>
  <c r="K147" i="9" s="1"/>
  <c r="U143" i="1"/>
  <c r="L87" i="9"/>
  <c r="I113" i="1"/>
  <c r="G114" i="9"/>
  <c r="J62" i="1"/>
  <c r="V64" i="1"/>
  <c r="AZ183" i="9"/>
  <c r="AY175" i="9"/>
  <c r="G65" i="9"/>
  <c r="I53" i="1"/>
  <c r="I13" i="1"/>
  <c r="I179" i="1"/>
  <c r="I55" i="1"/>
  <c r="I17" i="1"/>
  <c r="I180" i="1"/>
  <c r="G67" i="9"/>
  <c r="G87" i="9"/>
  <c r="I188" i="1"/>
  <c r="I66" i="1"/>
  <c r="I65" i="1"/>
  <c r="I37" i="1"/>
  <c r="G86" i="9"/>
  <c r="I170" i="1"/>
  <c r="I187" i="1"/>
  <c r="I183" i="1"/>
  <c r="G95" i="9"/>
  <c r="U70" i="1"/>
  <c r="I9" i="1"/>
  <c r="G62" i="9"/>
  <c r="I50" i="1"/>
  <c r="U51" i="1" s="1"/>
  <c r="G168" i="9"/>
  <c r="I160" i="1"/>
  <c r="I168" i="1" s="1"/>
  <c r="G133" i="9"/>
  <c r="K134" i="9" s="1"/>
  <c r="I129" i="1"/>
  <c r="G135" i="9"/>
  <c r="I134" i="1"/>
  <c r="J21" i="1"/>
  <c r="J31" i="1"/>
  <c r="V25" i="1"/>
  <c r="Z180" i="1" l="1"/>
  <c r="FZ33" i="1"/>
  <c r="Z129" i="1"/>
  <c r="GB66" i="1"/>
  <c r="BM112" i="9"/>
  <c r="BM111" i="9" s="1"/>
  <c r="GD186" i="1"/>
  <c r="GD45" i="1"/>
  <c r="Z143" i="1"/>
  <c r="GC117" i="1"/>
  <c r="GD117" i="1"/>
  <c r="GD185" i="1"/>
  <c r="Z157" i="1"/>
  <c r="BM143" i="9"/>
  <c r="BM130" i="9" s="1"/>
  <c r="GB43" i="1"/>
  <c r="GB45" i="1" s="1"/>
  <c r="GB108" i="1"/>
  <c r="Z52" i="1"/>
  <c r="GB190" i="1"/>
  <c r="GB41" i="1"/>
  <c r="GB140" i="1"/>
  <c r="GC140" i="1"/>
  <c r="BM127" i="9"/>
  <c r="BM132" i="9"/>
  <c r="BM33" i="9"/>
  <c r="BM20" i="9" s="1"/>
  <c r="L163" i="9"/>
  <c r="L166" i="9" s="1"/>
  <c r="Z66" i="1"/>
  <c r="Y21" i="1"/>
  <c r="GC63" i="1"/>
  <c r="GC33" i="1"/>
  <c r="GC35" i="1" s="1"/>
  <c r="GB189" i="1"/>
  <c r="GB33" i="1"/>
  <c r="GB185" i="1" s="1"/>
  <c r="GC39" i="1"/>
  <c r="GC41" i="1"/>
  <c r="GC189" i="1"/>
  <c r="BM58" i="9"/>
  <c r="BM45" i="9" s="1"/>
  <c r="BM101" i="9"/>
  <c r="GB115" i="1"/>
  <c r="BM115" i="9"/>
  <c r="GC190" i="1"/>
  <c r="GC115" i="1"/>
  <c r="GC108" i="1"/>
  <c r="GC43" i="1"/>
  <c r="GC66" i="1"/>
  <c r="L42" i="9"/>
  <c r="BM75" i="9"/>
  <c r="BL58" i="9"/>
  <c r="BL45" i="9" s="1"/>
  <c r="AA138" i="1"/>
  <c r="AA139" i="1"/>
  <c r="AA71" i="1"/>
  <c r="AA145" i="1"/>
  <c r="AA144" i="1"/>
  <c r="AA52" i="1" s="1"/>
  <c r="AA161" i="1"/>
  <c r="AA151" i="1"/>
  <c r="AA152" i="1" s="1"/>
  <c r="AA103" i="1"/>
  <c r="AA99" i="1"/>
  <c r="AA153" i="1"/>
  <c r="Z55" i="1"/>
  <c r="FZ63" i="1"/>
  <c r="L52" i="9"/>
  <c r="L77" i="9"/>
  <c r="L78" i="9" s="1"/>
  <c r="Z187" i="1"/>
  <c r="Y61" i="1"/>
  <c r="Y60" i="1" s="1"/>
  <c r="L105" i="9"/>
  <c r="L106" i="9" s="1"/>
  <c r="AA76" i="1"/>
  <c r="AA122" i="1"/>
  <c r="AA121" i="1"/>
  <c r="Z189" i="1"/>
  <c r="AA126" i="1"/>
  <c r="AA109" i="1"/>
  <c r="AA190" i="1" s="1"/>
  <c r="AA100" i="1"/>
  <c r="AA130" i="1"/>
  <c r="FZ185" i="1"/>
  <c r="BL112" i="9"/>
  <c r="BL111" i="9" s="1"/>
  <c r="AA101" i="1"/>
  <c r="AA102" i="1" s="1"/>
  <c r="L129" i="9"/>
  <c r="AA81" i="1"/>
  <c r="FZ39" i="1"/>
  <c r="AA111" i="1"/>
  <c r="AA113" i="1" s="1"/>
  <c r="Y62" i="1"/>
  <c r="AA98" i="1"/>
  <c r="AA30" i="1"/>
  <c r="AA192" i="1" s="1"/>
  <c r="AA73" i="1"/>
  <c r="AA15" i="1" s="1"/>
  <c r="Z13" i="1"/>
  <c r="L12" i="9" s="1"/>
  <c r="AA97" i="1"/>
  <c r="AA154" i="1"/>
  <c r="GA117" i="1"/>
  <c r="GB117" i="1"/>
  <c r="AA119" i="1"/>
  <c r="AA120" i="1" s="1"/>
  <c r="AA94" i="1"/>
  <c r="AA147" i="1"/>
  <c r="AA148" i="1"/>
  <c r="AA86" i="1"/>
  <c r="AA63" i="1" s="1"/>
  <c r="AA74" i="1"/>
  <c r="AA124" i="1"/>
  <c r="AA149" i="1"/>
  <c r="AA88" i="1"/>
  <c r="Z53" i="1"/>
  <c r="AA72" i="1"/>
  <c r="AA142" i="1"/>
  <c r="AA92" i="1"/>
  <c r="AA69" i="1"/>
  <c r="AA70" i="1" s="1"/>
  <c r="AA77" i="1"/>
  <c r="L140" i="9"/>
  <c r="L141" i="9" s="1"/>
  <c r="FZ190" i="1"/>
  <c r="FZ115" i="1"/>
  <c r="BK112" i="9"/>
  <c r="BK111" i="9" s="1"/>
  <c r="FZ66" i="1"/>
  <c r="BL101" i="9"/>
  <c r="Z134" i="1"/>
  <c r="GA33" i="1"/>
  <c r="Z20" i="1"/>
  <c r="L16" i="9" s="1"/>
  <c r="AA89" i="1"/>
  <c r="AA80" i="1"/>
  <c r="BL143" i="9"/>
  <c r="BL130" i="9" s="1"/>
  <c r="FZ140" i="1"/>
  <c r="GA140" i="1"/>
  <c r="BM144" i="9" s="1"/>
  <c r="GA115" i="1"/>
  <c r="GA190" i="1"/>
  <c r="GA108" i="1"/>
  <c r="GA43" i="1"/>
  <c r="GA66" i="1"/>
  <c r="Z59" i="1"/>
  <c r="GA39" i="1"/>
  <c r="GA41" i="1"/>
  <c r="FZ43" i="1"/>
  <c r="FZ186" i="1" s="1"/>
  <c r="Z67" i="1"/>
  <c r="GA63" i="1"/>
  <c r="GA189" i="1"/>
  <c r="BK143" i="9"/>
  <c r="BK130" i="9" s="1"/>
  <c r="BK132" i="9"/>
  <c r="BK127" i="9"/>
  <c r="BL139" i="9"/>
  <c r="L158" i="9"/>
  <c r="L279" i="9"/>
  <c r="Y176" i="1"/>
  <c r="Y177" i="1"/>
  <c r="Z19" i="1"/>
  <c r="L15" i="9" s="1"/>
  <c r="L148" i="9"/>
  <c r="L157" i="9" s="1"/>
  <c r="Z65" i="1"/>
  <c r="Z11" i="1"/>
  <c r="Z12" i="1" s="1"/>
  <c r="BL33" i="9"/>
  <c r="BL20" i="9" s="1"/>
  <c r="Z84" i="1"/>
  <c r="BK115" i="9"/>
  <c r="BK58" i="9"/>
  <c r="BK45" i="9" s="1"/>
  <c r="BK101" i="9"/>
  <c r="BL115" i="9"/>
  <c r="BL75" i="9"/>
  <c r="Z24" i="1"/>
  <c r="L79" i="9"/>
  <c r="Z58" i="1"/>
  <c r="BK33" i="9"/>
  <c r="BK20" i="9" s="1"/>
  <c r="Z37" i="1"/>
  <c r="Z38" i="1" s="1"/>
  <c r="Z26" i="1"/>
  <c r="L27" i="9" s="1"/>
  <c r="Y175" i="1"/>
  <c r="L114" i="9"/>
  <c r="L291" i="9" s="1"/>
  <c r="L107" i="9"/>
  <c r="L110" i="9" s="1"/>
  <c r="Z112" i="1"/>
  <c r="L278" i="9"/>
  <c r="L159" i="9"/>
  <c r="Z120" i="1"/>
  <c r="Z50" i="1"/>
  <c r="Z51" i="1" s="1"/>
  <c r="Z178" i="1"/>
  <c r="Z22" i="1"/>
  <c r="Z23" i="1" s="1"/>
  <c r="Z9" i="1"/>
  <c r="Z10" i="1" s="1"/>
  <c r="Z63" i="1"/>
  <c r="Z62" i="1" s="1"/>
  <c r="Z179" i="1"/>
  <c r="Z56" i="1"/>
  <c r="Z57" i="1" s="1"/>
  <c r="Z70" i="1"/>
  <c r="Z107" i="1"/>
  <c r="Z87" i="1"/>
  <c r="Z183" i="1"/>
  <c r="L276" i="9"/>
  <c r="Z15" i="1"/>
  <c r="L13" i="9" s="1"/>
  <c r="L161" i="9"/>
  <c r="L162" i="9" s="1"/>
  <c r="L62" i="9"/>
  <c r="L63" i="9" s="1"/>
  <c r="Z188" i="1"/>
  <c r="Z54" i="1"/>
  <c r="L168" i="9"/>
  <c r="L277" i="9" s="1"/>
  <c r="Y31" i="1"/>
  <c r="Z181" i="1"/>
  <c r="Z17" i="1"/>
  <c r="L14" i="9" s="1"/>
  <c r="Z182" i="1"/>
  <c r="Z93" i="1"/>
  <c r="Y38" i="1"/>
  <c r="FY117" i="1"/>
  <c r="FZ117" i="1"/>
  <c r="FZ35" i="1"/>
  <c r="FX189" i="1"/>
  <c r="FX190" i="1"/>
  <c r="FX63" i="1"/>
  <c r="FX33" i="1"/>
  <c r="FX41" i="1"/>
  <c r="FX39" i="1"/>
  <c r="FX115" i="1"/>
  <c r="FX43" i="1"/>
  <c r="FX66" i="1"/>
  <c r="FX108" i="1"/>
  <c r="GV28" i="1"/>
  <c r="FY39" i="1"/>
  <c r="FY41" i="1"/>
  <c r="FY63" i="1"/>
  <c r="FY33" i="1"/>
  <c r="FX140" i="1"/>
  <c r="FY140" i="1"/>
  <c r="FY115" i="1"/>
  <c r="FY190" i="1"/>
  <c r="FY108" i="1"/>
  <c r="FY43" i="1"/>
  <c r="FY66" i="1"/>
  <c r="FV41" i="1"/>
  <c r="FW117" i="1"/>
  <c r="FX117" i="1"/>
  <c r="FV66" i="1"/>
  <c r="FU108" i="1"/>
  <c r="FU189" i="1"/>
  <c r="FT43" i="1"/>
  <c r="FT186" i="1" s="1"/>
  <c r="FV43" i="1"/>
  <c r="FV45" i="1" s="1"/>
  <c r="V38" i="1"/>
  <c r="FT41" i="1"/>
  <c r="FV140" i="1"/>
  <c r="FW140" i="1"/>
  <c r="FV190" i="1"/>
  <c r="FV115" i="1"/>
  <c r="FV189" i="1"/>
  <c r="FV33" i="1"/>
  <c r="FV185" i="1" s="1"/>
  <c r="FW39" i="1"/>
  <c r="FW41" i="1"/>
  <c r="FW115" i="1"/>
  <c r="FW190" i="1"/>
  <c r="FW108" i="1"/>
  <c r="FW66" i="1"/>
  <c r="FW43" i="1"/>
  <c r="FW33" i="1"/>
  <c r="FW35" i="1" s="1"/>
  <c r="FW63" i="1"/>
  <c r="FU117" i="1"/>
  <c r="FV117" i="1"/>
  <c r="FT189" i="1"/>
  <c r="I110" i="1"/>
  <c r="FT63" i="1"/>
  <c r="I189" i="1"/>
  <c r="FT190" i="1"/>
  <c r="FT108" i="1"/>
  <c r="FT66" i="1"/>
  <c r="Z33" i="1"/>
  <c r="Z32" i="1" s="1"/>
  <c r="Z110" i="1"/>
  <c r="FT140" i="1"/>
  <c r="FU140" i="1"/>
  <c r="I190" i="1"/>
  <c r="FU39" i="1"/>
  <c r="FU41" i="1"/>
  <c r="FU115" i="1"/>
  <c r="FU190" i="1"/>
  <c r="FU66" i="1"/>
  <c r="FU43" i="1"/>
  <c r="FU33" i="1"/>
  <c r="FU63" i="1"/>
  <c r="Z43" i="1"/>
  <c r="FT185" i="1"/>
  <c r="FT35" i="1"/>
  <c r="H117" i="1"/>
  <c r="FT117" i="1"/>
  <c r="AV70" i="9"/>
  <c r="AV28" i="9"/>
  <c r="AV17" i="9"/>
  <c r="AV81" i="9"/>
  <c r="AU5" i="9"/>
  <c r="AV126" i="9"/>
  <c r="AV98" i="9"/>
  <c r="AV154" i="9"/>
  <c r="AV165" i="9"/>
  <c r="AV109" i="9"/>
  <c r="AV137" i="9"/>
  <c r="I43" i="1"/>
  <c r="I186" i="1" s="1"/>
  <c r="AA140" i="1"/>
  <c r="AA117" i="1"/>
  <c r="AB76" i="1"/>
  <c r="AB142" i="1"/>
  <c r="AB143" i="1" s="1"/>
  <c r="AB75" i="1"/>
  <c r="AB71" i="1"/>
  <c r="AB77" i="1"/>
  <c r="AB83" i="1"/>
  <c r="AB193" i="1" s="1"/>
  <c r="AB80" i="1"/>
  <c r="AB78" i="1"/>
  <c r="AB88" i="1"/>
  <c r="AB86" i="1"/>
  <c r="AB69" i="1"/>
  <c r="AB119" i="1"/>
  <c r="AB120" i="1" s="1"/>
  <c r="AB30" i="1"/>
  <c r="AB192" i="1" s="1"/>
  <c r="AB92" i="1"/>
  <c r="AB93" i="1" s="1"/>
  <c r="AB72" i="1"/>
  <c r="AB73" i="1"/>
  <c r="AB74" i="1"/>
  <c r="AB81" i="1"/>
  <c r="AB89" i="1"/>
  <c r="AB90" i="1"/>
  <c r="G142" i="1"/>
  <c r="S143" i="1" s="1"/>
  <c r="G76" i="1"/>
  <c r="G71" i="1"/>
  <c r="G75" i="1"/>
  <c r="G83" i="1"/>
  <c r="G193" i="1" s="1"/>
  <c r="G77" i="1"/>
  <c r="G80" i="1"/>
  <c r="G78" i="1"/>
  <c r="G88" i="1"/>
  <c r="G86" i="1"/>
  <c r="G69" i="1"/>
  <c r="G92" i="1"/>
  <c r="G93" i="1" s="1"/>
  <c r="G119" i="1"/>
  <c r="G120" i="1" s="1"/>
  <c r="G30" i="1"/>
  <c r="G192" i="1" s="1"/>
  <c r="G72" i="1"/>
  <c r="G73" i="1"/>
  <c r="G74" i="1"/>
  <c r="G81" i="1"/>
  <c r="G89" i="1"/>
  <c r="G90" i="1"/>
  <c r="H140" i="1"/>
  <c r="L304" i="9"/>
  <c r="L300" i="9"/>
  <c r="G143" i="9"/>
  <c r="G130" i="9" s="1"/>
  <c r="L143" i="9"/>
  <c r="H143" i="9"/>
  <c r="H130" i="9" s="1"/>
  <c r="K300" i="9"/>
  <c r="K304" i="9"/>
  <c r="J143" i="9"/>
  <c r="J130" i="9" s="1"/>
  <c r="K127" i="9"/>
  <c r="K132" i="9"/>
  <c r="Q140" i="1"/>
  <c r="S140" i="1"/>
  <c r="P140" i="1"/>
  <c r="O140" i="1"/>
  <c r="T140" i="1"/>
  <c r="W140" i="1"/>
  <c r="N140" i="1"/>
  <c r="R140" i="1"/>
  <c r="V140" i="1"/>
  <c r="M140" i="1"/>
  <c r="U140" i="1"/>
  <c r="L140" i="1"/>
  <c r="X140" i="1"/>
  <c r="K140" i="1"/>
  <c r="J140" i="1"/>
  <c r="Y140" i="1"/>
  <c r="I140" i="1"/>
  <c r="Z140" i="1"/>
  <c r="H127" i="9"/>
  <c r="H132" i="9"/>
  <c r="I143" i="9"/>
  <c r="I130" i="9" s="1"/>
  <c r="H33" i="9"/>
  <c r="H20" i="9" s="1"/>
  <c r="K143" i="9"/>
  <c r="I132" i="9"/>
  <c r="J127" i="9"/>
  <c r="J132" i="9"/>
  <c r="I116" i="1"/>
  <c r="Z115" i="1"/>
  <c r="I115" i="1"/>
  <c r="Z116" i="1"/>
  <c r="Z190" i="1"/>
  <c r="U116" i="1"/>
  <c r="G115" i="9"/>
  <c r="G102" i="9" s="1"/>
  <c r="L112" i="9"/>
  <c r="L111" i="9" s="1"/>
  <c r="I33" i="9"/>
  <c r="I20" i="9" s="1"/>
  <c r="J33" i="9"/>
  <c r="J20" i="9" s="1"/>
  <c r="Q115" i="1"/>
  <c r="Q116" i="1"/>
  <c r="Q190" i="1"/>
  <c r="Q43" i="1"/>
  <c r="X189" i="1"/>
  <c r="K110" i="1"/>
  <c r="K33" i="1"/>
  <c r="K32" i="1" s="1"/>
  <c r="N110" i="1"/>
  <c r="N33" i="1"/>
  <c r="O189" i="1"/>
  <c r="I112" i="9"/>
  <c r="O110" i="1"/>
  <c r="O33" i="1"/>
  <c r="N189" i="1"/>
  <c r="L110" i="1"/>
  <c r="H112" i="9"/>
  <c r="L33" i="1"/>
  <c r="L185" i="1" s="1"/>
  <c r="R110" i="1"/>
  <c r="J112" i="9"/>
  <c r="R33" i="1"/>
  <c r="M115" i="1"/>
  <c r="L116" i="1"/>
  <c r="H115" i="9"/>
  <c r="H102" i="9" s="1"/>
  <c r="L190" i="1"/>
  <c r="L43" i="1"/>
  <c r="T115" i="1"/>
  <c r="T190" i="1"/>
  <c r="T43" i="1"/>
  <c r="U110" i="1"/>
  <c r="K112" i="9"/>
  <c r="U33" i="1"/>
  <c r="U34" i="1" s="1"/>
  <c r="X190" i="1"/>
  <c r="X116" i="1"/>
  <c r="X43" i="1"/>
  <c r="X115" i="1"/>
  <c r="W190" i="1"/>
  <c r="W115" i="1"/>
  <c r="W116" i="1"/>
  <c r="W43" i="1"/>
  <c r="P116" i="1"/>
  <c r="P115" i="1"/>
  <c r="P190" i="1"/>
  <c r="P43" i="1"/>
  <c r="O116" i="1"/>
  <c r="O115" i="1"/>
  <c r="O190" i="1"/>
  <c r="I115" i="9"/>
  <c r="I102" i="9" s="1"/>
  <c r="O43" i="1"/>
  <c r="G112" i="9"/>
  <c r="G56" i="9" s="1"/>
  <c r="K33" i="9"/>
  <c r="K20" i="9" s="1"/>
  <c r="U189" i="1"/>
  <c r="J115" i="1"/>
  <c r="W110" i="1"/>
  <c r="W33" i="1"/>
  <c r="Q110" i="1"/>
  <c r="Q33" i="1"/>
  <c r="W189" i="1"/>
  <c r="W38" i="1"/>
  <c r="Y115" i="1"/>
  <c r="Y43" i="1"/>
  <c r="Y190" i="1"/>
  <c r="Y116" i="1"/>
  <c r="M116" i="1"/>
  <c r="M190" i="1"/>
  <c r="M43" i="1"/>
  <c r="N116" i="1"/>
  <c r="N190" i="1"/>
  <c r="N115" i="1"/>
  <c r="N43" i="1"/>
  <c r="X110" i="1"/>
  <c r="X33" i="1"/>
  <c r="X185" i="1" s="1"/>
  <c r="S110" i="1"/>
  <c r="S33" i="1"/>
  <c r="R190" i="1"/>
  <c r="R115" i="1"/>
  <c r="J115" i="9"/>
  <c r="J102" i="9" s="1"/>
  <c r="R43" i="1"/>
  <c r="L115" i="9"/>
  <c r="L102" i="9" s="1"/>
  <c r="J110" i="1"/>
  <c r="J189" i="1"/>
  <c r="J33" i="1"/>
  <c r="V110" i="1"/>
  <c r="V33" i="1"/>
  <c r="V185" i="1" s="1"/>
  <c r="T110" i="1"/>
  <c r="T33" i="1"/>
  <c r="T32" i="1" s="1"/>
  <c r="S189" i="1"/>
  <c r="K189" i="1"/>
  <c r="K115" i="1"/>
  <c r="J116" i="1"/>
  <c r="J190" i="1"/>
  <c r="J43" i="1"/>
  <c r="V190" i="1"/>
  <c r="V115" i="1"/>
  <c r="V116" i="1"/>
  <c r="V43" i="1"/>
  <c r="U115" i="1"/>
  <c r="U190" i="1"/>
  <c r="K115" i="9"/>
  <c r="K102" i="9" s="1"/>
  <c r="U43" i="1"/>
  <c r="X38" i="1"/>
  <c r="Y110" i="1"/>
  <c r="Y33" i="1"/>
  <c r="Y189" i="1"/>
  <c r="M110" i="1"/>
  <c r="M33" i="1"/>
  <c r="P110" i="1"/>
  <c r="P33" i="1"/>
  <c r="L115" i="1"/>
  <c r="K43" i="1"/>
  <c r="K116" i="1"/>
  <c r="K190" i="1"/>
  <c r="S115" i="1"/>
  <c r="S190" i="1"/>
  <c r="S43" i="1"/>
  <c r="R117" i="1"/>
  <c r="Q117" i="1"/>
  <c r="M117" i="1"/>
  <c r="P117" i="1"/>
  <c r="U117" i="1"/>
  <c r="O117" i="1"/>
  <c r="T117" i="1"/>
  <c r="N117" i="1"/>
  <c r="S117" i="1"/>
  <c r="V117" i="1"/>
  <c r="L117" i="1"/>
  <c r="W117" i="1"/>
  <c r="K117" i="1"/>
  <c r="X117" i="1"/>
  <c r="J117" i="1"/>
  <c r="Y117" i="1"/>
  <c r="I117" i="1"/>
  <c r="Z117" i="1"/>
  <c r="H76" i="9"/>
  <c r="H71" i="9"/>
  <c r="K71" i="9"/>
  <c r="K76" i="9"/>
  <c r="H60" i="9"/>
  <c r="H47" i="9" s="1"/>
  <c r="H75" i="9"/>
  <c r="I71" i="9"/>
  <c r="I76" i="9"/>
  <c r="I60" i="9"/>
  <c r="I47" i="9" s="1"/>
  <c r="I75" i="9"/>
  <c r="J60" i="9"/>
  <c r="J47" i="9" s="1"/>
  <c r="J75" i="9"/>
  <c r="J71" i="9"/>
  <c r="J76" i="9"/>
  <c r="K75" i="9"/>
  <c r="K60" i="9"/>
  <c r="K47" i="9" s="1"/>
  <c r="G101" i="9"/>
  <c r="H20" i="1"/>
  <c r="H157" i="1"/>
  <c r="G138" i="9"/>
  <c r="T79" i="1"/>
  <c r="H56" i="1"/>
  <c r="T57" i="1" s="1"/>
  <c r="H22" i="1"/>
  <c r="T23" i="1" s="1"/>
  <c r="T70" i="1"/>
  <c r="H50" i="1"/>
  <c r="T51" i="1" s="1"/>
  <c r="H9" i="1"/>
  <c r="AA115" i="1"/>
  <c r="AA116" i="1"/>
  <c r="AA160" i="1"/>
  <c r="G58" i="9"/>
  <c r="K265" i="9"/>
  <c r="K261" i="9"/>
  <c r="U14" i="1"/>
  <c r="G12" i="9"/>
  <c r="I176" i="1"/>
  <c r="L264" i="9"/>
  <c r="L83" i="9"/>
  <c r="L85" i="9"/>
  <c r="L265" i="9"/>
  <c r="L261" i="9"/>
  <c r="L58" i="9"/>
  <c r="H55" i="1"/>
  <c r="H17" i="1"/>
  <c r="H180" i="1"/>
  <c r="H188" i="1"/>
  <c r="H66" i="1"/>
  <c r="H43" i="1"/>
  <c r="H178" i="1"/>
  <c r="H52" i="1"/>
  <c r="H11" i="1"/>
  <c r="H116" i="1"/>
  <c r="T116" i="1"/>
  <c r="H190" i="1"/>
  <c r="H113" i="1"/>
  <c r="H189" i="1"/>
  <c r="G37" i="9"/>
  <c r="K63" i="9"/>
  <c r="G9" i="9"/>
  <c r="U10" i="1"/>
  <c r="G33" i="9"/>
  <c r="I185" i="1"/>
  <c r="U38" i="1"/>
  <c r="L75" i="9"/>
  <c r="L41" i="9"/>
  <c r="K287" i="9"/>
  <c r="K291" i="9"/>
  <c r="H59" i="1"/>
  <c r="H26" i="1"/>
  <c r="T27" i="1" s="1"/>
  <c r="H187" i="1"/>
  <c r="H65" i="1"/>
  <c r="H37" i="1"/>
  <c r="H170" i="1"/>
  <c r="H107" i="1"/>
  <c r="H137" i="1"/>
  <c r="T137" i="1"/>
  <c r="AA67" i="1"/>
  <c r="G11" i="9"/>
  <c r="U12" i="1"/>
  <c r="I175" i="1"/>
  <c r="G74" i="9"/>
  <c r="G40" i="9"/>
  <c r="L119" i="9"/>
  <c r="H183" i="1"/>
  <c r="H84" i="1"/>
  <c r="H24" i="1"/>
  <c r="H58" i="1"/>
  <c r="K91" i="9"/>
  <c r="U16" i="1"/>
  <c r="G13" i="9"/>
  <c r="G73" i="9"/>
  <c r="G39" i="9"/>
  <c r="L262" i="9"/>
  <c r="L266" i="9"/>
  <c r="L59" i="9"/>
  <c r="H53" i="1"/>
  <c r="H13" i="1"/>
  <c r="H179" i="1"/>
  <c r="H181" i="1"/>
  <c r="G60" i="9"/>
  <c r="K267" i="9"/>
  <c r="K263" i="9"/>
  <c r="G27" i="9"/>
  <c r="U27" i="1"/>
  <c r="H67" i="1"/>
  <c r="H182" i="1"/>
  <c r="H134" i="1"/>
  <c r="AA129" i="1"/>
  <c r="G75" i="9"/>
  <c r="G41" i="9"/>
  <c r="G167" i="9"/>
  <c r="K277" i="9"/>
  <c r="K169" i="9"/>
  <c r="H54" i="1"/>
  <c r="H15" i="1"/>
  <c r="T16" i="1" s="1"/>
  <c r="G59" i="9"/>
  <c r="K262" i="9"/>
  <c r="K266" i="9"/>
  <c r="BA183" i="9"/>
  <c r="AZ175" i="9"/>
  <c r="I21" i="1"/>
  <c r="G16" i="9"/>
  <c r="I32" i="1"/>
  <c r="AA79" i="1"/>
  <c r="K119" i="9"/>
  <c r="G139" i="9"/>
  <c r="K303" i="9"/>
  <c r="K141" i="9"/>
  <c r="G51" i="9"/>
  <c r="G82" i="9"/>
  <c r="L73" i="9"/>
  <c r="I62" i="1"/>
  <c r="U64" i="1"/>
  <c r="L138" i="9"/>
  <c r="G42" i="9"/>
  <c r="T87" i="1"/>
  <c r="H166" i="1"/>
  <c r="H33" i="1"/>
  <c r="H63" i="1"/>
  <c r="G111" i="1"/>
  <c r="G100" i="1"/>
  <c r="G126" i="1"/>
  <c r="G149" i="1"/>
  <c r="G99" i="1"/>
  <c r="G144" i="1"/>
  <c r="F5" i="1"/>
  <c r="G121" i="1"/>
  <c r="G136" i="1"/>
  <c r="G125" i="1"/>
  <c r="G128" i="1"/>
  <c r="G129" i="1" s="1"/>
  <c r="G131" i="1"/>
  <c r="G130" i="1"/>
  <c r="G138" i="1"/>
  <c r="G127" i="1"/>
  <c r="G150" i="1"/>
  <c r="G153" i="1"/>
  <c r="G159" i="1"/>
  <c r="G160" i="1" s="1"/>
  <c r="G168" i="1" s="1"/>
  <c r="G156" i="1"/>
  <c r="G145" i="1"/>
  <c r="G151" i="1"/>
  <c r="G152" i="1" s="1"/>
  <c r="G154" i="1"/>
  <c r="G161" i="1"/>
  <c r="G148" i="1"/>
  <c r="G103" i="1"/>
  <c r="G98" i="1"/>
  <c r="G94" i="1"/>
  <c r="G104" i="1"/>
  <c r="G101" i="1"/>
  <c r="G102" i="1" s="1"/>
  <c r="G109" i="1"/>
  <c r="G110" i="1" s="1"/>
  <c r="G114" i="1"/>
  <c r="G122" i="1"/>
  <c r="G133" i="1"/>
  <c r="G139" i="1"/>
  <c r="G106" i="1"/>
  <c r="G194" i="1" s="1"/>
  <c r="G162" i="1"/>
  <c r="G117" i="1"/>
  <c r="G95" i="1"/>
  <c r="G123" i="1"/>
  <c r="G163" i="1"/>
  <c r="G140" i="1"/>
  <c r="G146" i="1"/>
  <c r="G96" i="1"/>
  <c r="G147" i="1"/>
  <c r="G97" i="1"/>
  <c r="G124" i="1"/>
  <c r="U25" i="1"/>
  <c r="G26" i="9"/>
  <c r="I31" i="1"/>
  <c r="L74" i="9"/>
  <c r="L40" i="9"/>
  <c r="G166" i="9"/>
  <c r="I61" i="1"/>
  <c r="I60" i="1" s="1"/>
  <c r="G49" i="9"/>
  <c r="K50" i="9" s="1"/>
  <c r="K78" i="9"/>
  <c r="L60" i="9"/>
  <c r="L267" i="9"/>
  <c r="L263" i="9"/>
  <c r="G14" i="9"/>
  <c r="I177" i="1"/>
  <c r="U18" i="1"/>
  <c r="L147" i="9"/>
  <c r="H19" i="1"/>
  <c r="G110" i="9"/>
  <c r="G83" i="9"/>
  <c r="K260" i="9" s="1"/>
  <c r="K85" i="9"/>
  <c r="K264" i="9"/>
  <c r="AB100" i="1"/>
  <c r="AB144" i="1"/>
  <c r="AC5" i="1"/>
  <c r="AB149" i="1"/>
  <c r="AB136" i="1"/>
  <c r="AB137" i="1" s="1"/>
  <c r="AB127" i="1"/>
  <c r="AB130" i="1"/>
  <c r="AB121" i="1"/>
  <c r="AB128" i="1"/>
  <c r="AB129" i="1" s="1"/>
  <c r="AB125" i="1"/>
  <c r="AB126" i="1"/>
  <c r="AB138" i="1"/>
  <c r="AB151" i="1"/>
  <c r="AB152" i="1" s="1"/>
  <c r="AB150" i="1"/>
  <c r="AB159" i="1"/>
  <c r="AB160" i="1" s="1"/>
  <c r="AB153" i="1"/>
  <c r="AB145" i="1"/>
  <c r="AB148" i="1"/>
  <c r="AB161" i="1"/>
  <c r="AB106" i="1"/>
  <c r="AB194" i="1" s="1"/>
  <c r="AB111" i="1"/>
  <c r="AB154" i="1"/>
  <c r="AB94" i="1"/>
  <c r="AB101" i="1"/>
  <c r="AB102" i="1" s="1"/>
  <c r="AB99" i="1"/>
  <c r="AB103" i="1"/>
  <c r="AB114" i="1"/>
  <c r="AB104" i="1"/>
  <c r="AB109" i="1"/>
  <c r="AB110" i="1" s="1"/>
  <c r="AB98" i="1"/>
  <c r="AB131" i="1"/>
  <c r="AB133" i="1"/>
  <c r="AB139" i="1"/>
  <c r="AB122" i="1"/>
  <c r="AB162" i="1"/>
  <c r="AB156" i="1"/>
  <c r="AB117" i="1"/>
  <c r="AB95" i="1"/>
  <c r="AB140" i="1"/>
  <c r="AB123" i="1"/>
  <c r="AB163" i="1"/>
  <c r="AB146" i="1"/>
  <c r="AB96" i="1"/>
  <c r="AB124" i="1"/>
  <c r="AB147" i="1"/>
  <c r="AB97" i="1"/>
  <c r="U23" i="1"/>
  <c r="G24" i="9"/>
  <c r="K25" i="9" s="1"/>
  <c r="BM56" i="9" l="1"/>
  <c r="BM55" i="9" s="1"/>
  <c r="AA87" i="1"/>
  <c r="GB67" i="1"/>
  <c r="L51" i="9"/>
  <c r="GC47" i="1"/>
  <c r="GD47" i="1"/>
  <c r="GD67" i="1"/>
  <c r="GC67" i="1"/>
  <c r="BM116" i="9"/>
  <c r="BM103" i="9" s="1"/>
  <c r="BM131" i="9"/>
  <c r="AA58" i="1"/>
  <c r="AA53" i="1"/>
  <c r="AA157" i="1"/>
  <c r="AA56" i="1"/>
  <c r="AA57" i="1" s="1"/>
  <c r="GC185" i="1"/>
  <c r="AA110" i="1"/>
  <c r="GB35" i="1"/>
  <c r="GC45" i="1"/>
  <c r="GC186" i="1"/>
  <c r="BM102" i="9"/>
  <c r="BM59" i="9"/>
  <c r="BM46" i="9" s="1"/>
  <c r="BM34" i="9"/>
  <c r="BM21" i="9" s="1"/>
  <c r="GB186" i="1"/>
  <c r="BM43" i="9"/>
  <c r="BM48" i="9"/>
  <c r="BM99" i="9"/>
  <c r="BM104" i="9"/>
  <c r="GA185" i="1"/>
  <c r="BM31" i="9"/>
  <c r="L139" i="9"/>
  <c r="L299" i="9" s="1"/>
  <c r="L303" i="9"/>
  <c r="AA59" i="1"/>
  <c r="AA20" i="1"/>
  <c r="AA22" i="1"/>
  <c r="AA23" i="1" s="1"/>
  <c r="AA183" i="1"/>
  <c r="AA24" i="1"/>
  <c r="AA25" i="1" s="1"/>
  <c r="AA11" i="1"/>
  <c r="AA12" i="1" s="1"/>
  <c r="AA134" i="1"/>
  <c r="AA55" i="1"/>
  <c r="BL56" i="9"/>
  <c r="GA47" i="1"/>
  <c r="AA19" i="1"/>
  <c r="AA189" i="1"/>
  <c r="AA37" i="1"/>
  <c r="AA38" i="1" s="1"/>
  <c r="GB47" i="1"/>
  <c r="AA54" i="1"/>
  <c r="AA188" i="1"/>
  <c r="AA33" i="1"/>
  <c r="AA32" i="1" s="1"/>
  <c r="Z14" i="1"/>
  <c r="AA43" i="1"/>
  <c r="AA44" i="1" s="1"/>
  <c r="AA66" i="1"/>
  <c r="AA13" i="1"/>
  <c r="AA14" i="1" s="1"/>
  <c r="AA179" i="1"/>
  <c r="AA84" i="1"/>
  <c r="AA181" i="1"/>
  <c r="AA182" i="1"/>
  <c r="AA178" i="1"/>
  <c r="AA107" i="1"/>
  <c r="AA93" i="1"/>
  <c r="AA143" i="1"/>
  <c r="AA9" i="1"/>
  <c r="AA26" i="1"/>
  <c r="AA27" i="1" s="1"/>
  <c r="AA112" i="1"/>
  <c r="AA180" i="1"/>
  <c r="AA65" i="1"/>
  <c r="AA187" i="1"/>
  <c r="AA50" i="1"/>
  <c r="AA51" i="1" s="1"/>
  <c r="AA17" i="1"/>
  <c r="Z21" i="1"/>
  <c r="L101" i="9"/>
  <c r="FZ45" i="1"/>
  <c r="BK56" i="9"/>
  <c r="BL116" i="9"/>
  <c r="BL103" i="9" s="1"/>
  <c r="Z176" i="1"/>
  <c r="L287" i="9"/>
  <c r="GA67" i="1"/>
  <c r="L39" i="9"/>
  <c r="L45" i="9" s="1"/>
  <c r="GA186" i="1"/>
  <c r="GA45" i="1"/>
  <c r="GA35" i="1"/>
  <c r="Z31" i="1"/>
  <c r="Z175" i="1"/>
  <c r="L11" i="9"/>
  <c r="L26" i="9"/>
  <c r="Z25" i="1"/>
  <c r="BL144" i="9"/>
  <c r="BL131" i="9" s="1"/>
  <c r="BK144" i="9"/>
  <c r="BK131" i="9" s="1"/>
  <c r="BL132" i="9"/>
  <c r="BL127" i="9"/>
  <c r="Z61" i="1"/>
  <c r="Z60" i="1" s="1"/>
  <c r="L33" i="9"/>
  <c r="L239" i="9" s="1"/>
  <c r="L9" i="9"/>
  <c r="L10" i="9" s="1"/>
  <c r="Z27" i="1"/>
  <c r="L169" i="9"/>
  <c r="L167" i="9"/>
  <c r="L273" i="9" s="1"/>
  <c r="BK31" i="9"/>
  <c r="BK34" i="9"/>
  <c r="BK21" i="9" s="1"/>
  <c r="BK116" i="9"/>
  <c r="BK104" i="9"/>
  <c r="BK99" i="9"/>
  <c r="BK102" i="9"/>
  <c r="BK59" i="9"/>
  <c r="BK46" i="9" s="1"/>
  <c r="BL104" i="9"/>
  <c r="BL99" i="9"/>
  <c r="BL102" i="9"/>
  <c r="BL59" i="9"/>
  <c r="BL46" i="9" s="1"/>
  <c r="Z64" i="1"/>
  <c r="FX35" i="1"/>
  <c r="BL31" i="9"/>
  <c r="BL34" i="9"/>
  <c r="BL21" i="9" s="1"/>
  <c r="Z177" i="1"/>
  <c r="L37" i="9"/>
  <c r="L54" i="9" s="1"/>
  <c r="L53" i="9" s="1"/>
  <c r="L82" i="9"/>
  <c r="L71" i="9"/>
  <c r="L72" i="9" s="1"/>
  <c r="L24" i="9"/>
  <c r="L25" i="9" s="1"/>
  <c r="Z18" i="1"/>
  <c r="FY47" i="1"/>
  <c r="L49" i="9"/>
  <c r="L50" i="9" s="1"/>
  <c r="Z16" i="1"/>
  <c r="FZ67" i="1"/>
  <c r="FZ47" i="1"/>
  <c r="FX185" i="1"/>
  <c r="FX186" i="1"/>
  <c r="FX45" i="1"/>
  <c r="FY35" i="1"/>
  <c r="FY186" i="1"/>
  <c r="FY45" i="1"/>
  <c r="FY185" i="1"/>
  <c r="FX67" i="1"/>
  <c r="FY67" i="1"/>
  <c r="FW47" i="1"/>
  <c r="FX47" i="1"/>
  <c r="AA47" i="1"/>
  <c r="FU67" i="1"/>
  <c r="FW3" i="1"/>
  <c r="FW2" i="1" s="1"/>
  <c r="FT45" i="1"/>
  <c r="FU35" i="1"/>
  <c r="Z34" i="1"/>
  <c r="FW67" i="1"/>
  <c r="J47" i="1"/>
  <c r="Y47" i="1"/>
  <c r="FV186" i="1"/>
  <c r="FV35" i="1"/>
  <c r="FW45" i="1"/>
  <c r="FW186" i="1"/>
  <c r="FW185" i="1"/>
  <c r="FV47" i="1"/>
  <c r="FV67" i="1"/>
  <c r="FU47" i="1"/>
  <c r="Z186" i="1"/>
  <c r="Z185" i="1"/>
  <c r="U47" i="1"/>
  <c r="FU45" i="1"/>
  <c r="FU186" i="1"/>
  <c r="FU185" i="1"/>
  <c r="FT47" i="1"/>
  <c r="FT67" i="1"/>
  <c r="H47" i="1"/>
  <c r="AU17" i="9"/>
  <c r="AU70" i="9"/>
  <c r="AU28" i="9"/>
  <c r="AU81" i="9"/>
  <c r="AT5" i="9"/>
  <c r="AU98" i="9"/>
  <c r="AU126" i="9"/>
  <c r="AU154" i="9"/>
  <c r="AU109" i="9"/>
  <c r="AU137" i="9"/>
  <c r="AU165" i="9"/>
  <c r="L56" i="9"/>
  <c r="L55" i="9" s="1"/>
  <c r="L290" i="9"/>
  <c r="AC76" i="1"/>
  <c r="AC142" i="1"/>
  <c r="AC143" i="1" s="1"/>
  <c r="AC71" i="1"/>
  <c r="AC77" i="1"/>
  <c r="AC75" i="1"/>
  <c r="M68" i="9" s="1"/>
  <c r="AC83" i="1"/>
  <c r="AC193" i="1" s="1"/>
  <c r="AC80" i="1"/>
  <c r="M79" i="9" s="1"/>
  <c r="AC78" i="1"/>
  <c r="M77" i="9" s="1"/>
  <c r="AC88" i="1"/>
  <c r="AC86" i="1"/>
  <c r="AC69" i="1"/>
  <c r="M62" i="9" s="1"/>
  <c r="AC119" i="1"/>
  <c r="AC120" i="1" s="1"/>
  <c r="AC92" i="1"/>
  <c r="AC93" i="1" s="1"/>
  <c r="AC72" i="1"/>
  <c r="M65" i="9" s="1"/>
  <c r="AC30" i="1"/>
  <c r="AC192" i="1" s="1"/>
  <c r="AC73" i="1"/>
  <c r="M66" i="9" s="1"/>
  <c r="AC81" i="1"/>
  <c r="AC74" i="1"/>
  <c r="AC89" i="1"/>
  <c r="AC90" i="1"/>
  <c r="M88" i="9" s="1"/>
  <c r="F142" i="1"/>
  <c r="F146" i="9" s="1"/>
  <c r="F71" i="1"/>
  <c r="F75" i="1"/>
  <c r="F77" i="1"/>
  <c r="F76" i="1"/>
  <c r="F83" i="1"/>
  <c r="F193" i="1" s="1"/>
  <c r="F80" i="1"/>
  <c r="F78" i="1"/>
  <c r="F88" i="1"/>
  <c r="F86" i="1"/>
  <c r="F69" i="1"/>
  <c r="F92" i="1"/>
  <c r="F119" i="1"/>
  <c r="F72" i="1"/>
  <c r="F30" i="1"/>
  <c r="F192" i="1" s="1"/>
  <c r="F73" i="1"/>
  <c r="F81" i="1"/>
  <c r="F74" i="1"/>
  <c r="F89" i="1"/>
  <c r="F90" i="1"/>
  <c r="G34" i="9"/>
  <c r="J144" i="9"/>
  <c r="J131" i="9" s="1"/>
  <c r="L305" i="9"/>
  <c r="L301" i="9"/>
  <c r="S47" i="1"/>
  <c r="L130" i="9"/>
  <c r="K47" i="1"/>
  <c r="T47" i="1"/>
  <c r="V47" i="1"/>
  <c r="P47" i="1"/>
  <c r="K144" i="9"/>
  <c r="K131" i="9" s="1"/>
  <c r="G144" i="9"/>
  <c r="G131" i="9" s="1"/>
  <c r="I144" i="9"/>
  <c r="I131" i="9" s="1"/>
  <c r="M47" i="1"/>
  <c r="X47" i="1"/>
  <c r="N47" i="1"/>
  <c r="Q47" i="1"/>
  <c r="L144" i="9"/>
  <c r="H144" i="9"/>
  <c r="H131" i="9" s="1"/>
  <c r="K130" i="9"/>
  <c r="K305" i="9"/>
  <c r="K301" i="9"/>
  <c r="K290" i="9"/>
  <c r="K288" i="9"/>
  <c r="G111" i="9"/>
  <c r="G99" i="9" s="1"/>
  <c r="K186" i="1"/>
  <c r="K185" i="1"/>
  <c r="T185" i="1"/>
  <c r="T186" i="1"/>
  <c r="S186" i="1"/>
  <c r="K292" i="9"/>
  <c r="N186" i="1"/>
  <c r="X186" i="1"/>
  <c r="Q186" i="1"/>
  <c r="L292" i="9"/>
  <c r="L116" i="9"/>
  <c r="Z47" i="1"/>
  <c r="K116" i="9"/>
  <c r="W47" i="1"/>
  <c r="I116" i="9"/>
  <c r="I103" i="9" s="1"/>
  <c r="O47" i="1"/>
  <c r="Y32" i="1"/>
  <c r="Y185" i="1"/>
  <c r="Y34" i="1"/>
  <c r="U186" i="1"/>
  <c r="K34" i="9"/>
  <c r="K21" i="9" s="1"/>
  <c r="J185" i="1"/>
  <c r="J32" i="1"/>
  <c r="G116" i="9"/>
  <c r="G103" i="9" s="1"/>
  <c r="I47" i="1"/>
  <c r="H116" i="9"/>
  <c r="H103" i="9" s="1"/>
  <c r="L47" i="1"/>
  <c r="P32" i="1"/>
  <c r="P185" i="1"/>
  <c r="H111" i="9"/>
  <c r="L286" i="9" s="1"/>
  <c r="H56" i="9"/>
  <c r="H55" i="9" s="1"/>
  <c r="J186" i="1"/>
  <c r="S32" i="1"/>
  <c r="S185" i="1"/>
  <c r="Q32" i="1"/>
  <c r="Q185" i="1"/>
  <c r="W186" i="1"/>
  <c r="W44" i="1"/>
  <c r="N32" i="1"/>
  <c r="N185" i="1"/>
  <c r="I111" i="9"/>
  <c r="I56" i="9"/>
  <c r="I55" i="9" s="1"/>
  <c r="L34" i="9"/>
  <c r="Z44" i="1"/>
  <c r="M32" i="1"/>
  <c r="M185" i="1"/>
  <c r="Y186" i="1"/>
  <c r="Y44" i="1"/>
  <c r="R185" i="1"/>
  <c r="J31" i="9"/>
  <c r="J30" i="9" s="1"/>
  <c r="R32" i="1"/>
  <c r="U44" i="1"/>
  <c r="G31" i="9"/>
  <c r="G30" i="9" s="1"/>
  <c r="V44" i="1"/>
  <c r="V186" i="1"/>
  <c r="V34" i="1"/>
  <c r="V32" i="1"/>
  <c r="R186" i="1"/>
  <c r="J34" i="9"/>
  <c r="J21" i="9" s="1"/>
  <c r="X32" i="1"/>
  <c r="X34" i="1"/>
  <c r="M186" i="1"/>
  <c r="W34" i="1"/>
  <c r="W32" i="1"/>
  <c r="W185" i="1"/>
  <c r="P186" i="1"/>
  <c r="K31" i="9"/>
  <c r="K30" i="9" s="1"/>
  <c r="U32" i="1"/>
  <c r="U185" i="1"/>
  <c r="X44" i="1"/>
  <c r="L186" i="1"/>
  <c r="H34" i="9"/>
  <c r="H21" i="9" s="1"/>
  <c r="J290" i="9"/>
  <c r="J111" i="9"/>
  <c r="J56" i="9"/>
  <c r="J55" i="9" s="1"/>
  <c r="O185" i="1"/>
  <c r="O32" i="1"/>
  <c r="I31" i="9"/>
  <c r="I30" i="9" s="1"/>
  <c r="H31" i="9"/>
  <c r="H30" i="9" s="1"/>
  <c r="L32" i="1"/>
  <c r="L31" i="9"/>
  <c r="L30" i="9" s="1"/>
  <c r="L288" i="9"/>
  <c r="J116" i="9"/>
  <c r="J103" i="9" s="1"/>
  <c r="R47" i="1"/>
  <c r="O186" i="1"/>
  <c r="I34" i="9"/>
  <c r="I21" i="9" s="1"/>
  <c r="K111" i="9"/>
  <c r="K56" i="9"/>
  <c r="K55" i="9" s="1"/>
  <c r="H21" i="1"/>
  <c r="G54" i="9"/>
  <c r="G53" i="9" s="1"/>
  <c r="H61" i="1"/>
  <c r="H60" i="1" s="1"/>
  <c r="G20" i="1"/>
  <c r="L46" i="9"/>
  <c r="AB157" i="1"/>
  <c r="G47" i="9"/>
  <c r="AB182" i="1"/>
  <c r="AB107" i="1"/>
  <c r="AB183" i="1"/>
  <c r="AB181" i="1"/>
  <c r="G157" i="1"/>
  <c r="G29" i="9"/>
  <c r="G46" i="9"/>
  <c r="G20" i="9"/>
  <c r="K299" i="9"/>
  <c r="G132" i="9"/>
  <c r="AB79" i="1"/>
  <c r="AB56" i="1"/>
  <c r="AB57" i="1" s="1"/>
  <c r="AB22" i="1"/>
  <c r="AB23" i="1" s="1"/>
  <c r="G55" i="9"/>
  <c r="G67" i="1"/>
  <c r="G47" i="1"/>
  <c r="G37" i="1"/>
  <c r="G170" i="1"/>
  <c r="G187" i="1"/>
  <c r="G65" i="1"/>
  <c r="K250" i="9"/>
  <c r="K254" i="9"/>
  <c r="G45" i="9"/>
  <c r="AB84" i="1"/>
  <c r="AB58" i="1"/>
  <c r="AB24" i="1"/>
  <c r="AB113" i="1"/>
  <c r="AB112" i="1"/>
  <c r="AB189" i="1"/>
  <c r="AB54" i="1"/>
  <c r="AB15" i="1"/>
  <c r="AB16" i="1" s="1"/>
  <c r="K235" i="9"/>
  <c r="K239" i="9"/>
  <c r="H175" i="1"/>
  <c r="T12" i="1"/>
  <c r="T10" i="1"/>
  <c r="G15" i="1"/>
  <c r="S16" i="1" s="1"/>
  <c r="G54" i="1"/>
  <c r="G19" i="1"/>
  <c r="F159" i="1"/>
  <c r="F151" i="1"/>
  <c r="F136" i="1"/>
  <c r="F126" i="1"/>
  <c r="F125" i="9" s="1"/>
  <c r="F149" i="1"/>
  <c r="F153" i="9" s="1"/>
  <c r="F130" i="1"/>
  <c r="F101" i="1"/>
  <c r="F111" i="1"/>
  <c r="G112" i="1" s="1"/>
  <c r="F125" i="1"/>
  <c r="F124" i="9" s="1"/>
  <c r="F127" i="1"/>
  <c r="F133" i="1"/>
  <c r="F121" i="1"/>
  <c r="F120" i="9" s="1"/>
  <c r="F128" i="1"/>
  <c r="F138" i="1"/>
  <c r="F142" i="9" s="1"/>
  <c r="F150" i="1"/>
  <c r="F156" i="1"/>
  <c r="F153" i="1"/>
  <c r="F144" i="1"/>
  <c r="F148" i="9" s="1"/>
  <c r="F99" i="1"/>
  <c r="F97" i="9" s="1"/>
  <c r="F148" i="1"/>
  <c r="F152" i="9" s="1"/>
  <c r="F154" i="1"/>
  <c r="F164" i="9" s="1"/>
  <c r="F161" i="1"/>
  <c r="F170" i="9" s="1"/>
  <c r="F100" i="1"/>
  <c r="F98" i="1"/>
  <c r="F96" i="9" s="1"/>
  <c r="F94" i="1"/>
  <c r="F109" i="1"/>
  <c r="F110" i="1" s="1"/>
  <c r="F114" i="1"/>
  <c r="G115" i="1" s="1"/>
  <c r="F104" i="1"/>
  <c r="F108" i="9" s="1"/>
  <c r="F103" i="1"/>
  <c r="F106" i="1"/>
  <c r="F194" i="1" s="1"/>
  <c r="F122" i="1"/>
  <c r="F121" i="9" s="1"/>
  <c r="F131" i="1"/>
  <c r="F136" i="9" s="1"/>
  <c r="F139" i="1"/>
  <c r="F143" i="9" s="1"/>
  <c r="F145" i="1"/>
  <c r="F149" i="9" s="1"/>
  <c r="F162" i="1"/>
  <c r="F171" i="9" s="1"/>
  <c r="F117" i="1"/>
  <c r="F116" i="9" s="1"/>
  <c r="F95" i="1"/>
  <c r="F140" i="1"/>
  <c r="F144" i="9" s="1"/>
  <c r="F146" i="1"/>
  <c r="F150" i="9" s="1"/>
  <c r="F123" i="1"/>
  <c r="F122" i="9" s="1"/>
  <c r="F163" i="1"/>
  <c r="F172" i="9" s="1"/>
  <c r="F96" i="1"/>
  <c r="F94" i="9" s="1"/>
  <c r="F124" i="1"/>
  <c r="F123" i="9" s="1"/>
  <c r="F97" i="1"/>
  <c r="F147" i="1"/>
  <c r="F151" i="9" s="1"/>
  <c r="G113" i="1"/>
  <c r="G189" i="1"/>
  <c r="AB53" i="1"/>
  <c r="AB13" i="1"/>
  <c r="AB179" i="1"/>
  <c r="AB87" i="1"/>
  <c r="AB63" i="1"/>
  <c r="AB33" i="1"/>
  <c r="AB190" i="1"/>
  <c r="AB115" i="1"/>
  <c r="AB116" i="1"/>
  <c r="AA62" i="1"/>
  <c r="AA64" i="1"/>
  <c r="G84" i="1"/>
  <c r="G58" i="1"/>
  <c r="G24" i="1"/>
  <c r="H62" i="1"/>
  <c r="T64" i="1"/>
  <c r="L260" i="9"/>
  <c r="L76" i="9"/>
  <c r="K10" i="9"/>
  <c r="AB187" i="1"/>
  <c r="AB65" i="1"/>
  <c r="AB37" i="1"/>
  <c r="AC156" i="1"/>
  <c r="AC148" i="1"/>
  <c r="M152" i="9" s="1"/>
  <c r="AC99" i="1"/>
  <c r="M97" i="9" s="1"/>
  <c r="AD5" i="1"/>
  <c r="AC128" i="1"/>
  <c r="AC129" i="1" s="1"/>
  <c r="AC125" i="1"/>
  <c r="M124" i="9" s="1"/>
  <c r="AC121" i="1"/>
  <c r="M120" i="9" s="1"/>
  <c r="AC126" i="1"/>
  <c r="M125" i="9" s="1"/>
  <c r="AC127" i="1"/>
  <c r="AC149" i="1"/>
  <c r="M153" i="9" s="1"/>
  <c r="AC130" i="1"/>
  <c r="AC138" i="1"/>
  <c r="M142" i="9" s="1"/>
  <c r="AC153" i="1"/>
  <c r="AC151" i="1"/>
  <c r="M161" i="9" s="1"/>
  <c r="M162" i="9" s="1"/>
  <c r="AC161" i="1"/>
  <c r="M170" i="9" s="1"/>
  <c r="AC159" i="1"/>
  <c r="M168" i="9" s="1"/>
  <c r="AC144" i="1"/>
  <c r="M148" i="9" s="1"/>
  <c r="AC150" i="1"/>
  <c r="AC136" i="1"/>
  <c r="AC114" i="1"/>
  <c r="AC106" i="1"/>
  <c r="AC194" i="1" s="1"/>
  <c r="AC101" i="1"/>
  <c r="AC102" i="1" s="1"/>
  <c r="AC98" i="1"/>
  <c r="M96" i="9" s="1"/>
  <c r="AC100" i="1"/>
  <c r="AC109" i="1"/>
  <c r="AC110" i="1" s="1"/>
  <c r="AC94" i="1"/>
  <c r="AC103" i="1"/>
  <c r="M107" i="9" s="1"/>
  <c r="AC111" i="1"/>
  <c r="AC154" i="1"/>
  <c r="M164" i="9" s="1"/>
  <c r="AC131" i="1"/>
  <c r="M136" i="9" s="1"/>
  <c r="AC122" i="1"/>
  <c r="M121" i="9" s="1"/>
  <c r="AC133" i="1"/>
  <c r="AC139" i="1"/>
  <c r="M143" i="9" s="1"/>
  <c r="AC162" i="1"/>
  <c r="M171" i="9" s="1"/>
  <c r="AC145" i="1"/>
  <c r="M149" i="9" s="1"/>
  <c r="AC104" i="1"/>
  <c r="M108" i="9" s="1"/>
  <c r="AC117" i="1"/>
  <c r="M116" i="9" s="1"/>
  <c r="AC95" i="1"/>
  <c r="AC140" i="1"/>
  <c r="M144" i="9" s="1"/>
  <c r="AC123" i="1"/>
  <c r="M122" i="9" s="1"/>
  <c r="AC146" i="1"/>
  <c r="M150" i="9" s="1"/>
  <c r="AC163" i="1"/>
  <c r="M172" i="9" s="1"/>
  <c r="AC96" i="1"/>
  <c r="M94" i="9" s="1"/>
  <c r="AC124" i="1"/>
  <c r="M123" i="9" s="1"/>
  <c r="AC147" i="1"/>
  <c r="M151" i="9" s="1"/>
  <c r="AC97" i="1"/>
  <c r="G50" i="1"/>
  <c r="S51" i="1" s="1"/>
  <c r="S70" i="1"/>
  <c r="G9" i="1"/>
  <c r="S10" i="1" s="1"/>
  <c r="G76" i="9"/>
  <c r="H186" i="1"/>
  <c r="T44" i="1"/>
  <c r="H32" i="1"/>
  <c r="T34" i="1"/>
  <c r="H31" i="1"/>
  <c r="T25" i="1"/>
  <c r="AB188" i="1"/>
  <c r="AB66" i="1"/>
  <c r="AB43" i="1"/>
  <c r="AB26" i="1"/>
  <c r="AB27" i="1" s="1"/>
  <c r="AB59" i="1"/>
  <c r="AB19" i="1"/>
  <c r="G181" i="1"/>
  <c r="G52" i="1"/>
  <c r="G178" i="1"/>
  <c r="G11" i="1"/>
  <c r="H176" i="1"/>
  <c r="T14" i="1"/>
  <c r="G71" i="9"/>
  <c r="K72" i="9" s="1"/>
  <c r="K38" i="9"/>
  <c r="H112" i="1"/>
  <c r="AB47" i="1"/>
  <c r="AB67" i="1"/>
  <c r="G188" i="1"/>
  <c r="G66" i="1"/>
  <c r="G43" i="1"/>
  <c r="G190" i="1"/>
  <c r="G116" i="1"/>
  <c r="S116" i="1"/>
  <c r="G107" i="1"/>
  <c r="G134" i="1"/>
  <c r="BB183" i="9"/>
  <c r="BA175" i="9"/>
  <c r="L253" i="9"/>
  <c r="L249" i="9"/>
  <c r="L47" i="9"/>
  <c r="AB178" i="1"/>
  <c r="AB52" i="1"/>
  <c r="AB11" i="1"/>
  <c r="G17" i="1"/>
  <c r="G180" i="1"/>
  <c r="G55" i="1"/>
  <c r="G53" i="1"/>
  <c r="G13" i="1"/>
  <c r="G179" i="1"/>
  <c r="H177" i="1"/>
  <c r="T18" i="1"/>
  <c r="AB50" i="1"/>
  <c r="AB51" i="1" s="1"/>
  <c r="AB70" i="1"/>
  <c r="AB9" i="1"/>
  <c r="AB10" i="1" s="1"/>
  <c r="AA16" i="1"/>
  <c r="K248" i="9"/>
  <c r="K252" i="9"/>
  <c r="AB17" i="1"/>
  <c r="AB180" i="1"/>
  <c r="AB55" i="1"/>
  <c r="G59" i="1"/>
  <c r="G26" i="1"/>
  <c r="S27" i="1" s="1"/>
  <c r="AB20" i="1"/>
  <c r="G183" i="1"/>
  <c r="G182" i="1"/>
  <c r="S79" i="1"/>
  <c r="G56" i="1"/>
  <c r="S57" i="1" s="1"/>
  <c r="G22" i="1"/>
  <c r="S23" i="1" s="1"/>
  <c r="K249" i="9"/>
  <c r="K253" i="9"/>
  <c r="H115" i="1"/>
  <c r="L252" i="9"/>
  <c r="L248" i="9"/>
  <c r="AB134" i="1"/>
  <c r="L250" i="9"/>
  <c r="L254" i="9"/>
  <c r="G63" i="1"/>
  <c r="G33" i="1"/>
  <c r="S87" i="1"/>
  <c r="G166" i="1"/>
  <c r="G137" i="1"/>
  <c r="S137" i="1"/>
  <c r="G127" i="9"/>
  <c r="K128" i="9" s="1"/>
  <c r="G155" i="9"/>
  <c r="K156" i="9" s="1"/>
  <c r="K273" i="9"/>
  <c r="G160" i="9"/>
  <c r="L104" i="9"/>
  <c r="L99" i="9"/>
  <c r="H185" i="1"/>
  <c r="T38" i="1"/>
  <c r="BM60" i="9" l="1"/>
  <c r="BM47" i="9" s="1"/>
  <c r="L132" i="9"/>
  <c r="L127" i="9"/>
  <c r="L128" i="9" s="1"/>
  <c r="AA21" i="1"/>
  <c r="BM35" i="9"/>
  <c r="BM30" i="9"/>
  <c r="AA34" i="1"/>
  <c r="AA176" i="1"/>
  <c r="AA10" i="1"/>
  <c r="AA31" i="1"/>
  <c r="AA177" i="1"/>
  <c r="L38" i="9"/>
  <c r="AA186" i="1"/>
  <c r="AA185" i="1"/>
  <c r="AA175" i="1"/>
  <c r="AA61" i="1"/>
  <c r="AA60" i="1" s="1"/>
  <c r="AA18" i="1"/>
  <c r="L160" i="9"/>
  <c r="BL60" i="9"/>
  <c r="BL47" i="9" s="1"/>
  <c r="L29" i="9"/>
  <c r="L43" i="9"/>
  <c r="L155" i="9"/>
  <c r="L156" i="9" s="1"/>
  <c r="L235" i="9"/>
  <c r="L20" i="9"/>
  <c r="BK35" i="9"/>
  <c r="BK22" i="9" s="1"/>
  <c r="BK103" i="9"/>
  <c r="BK60" i="9"/>
  <c r="BK47" i="9" s="1"/>
  <c r="BL35" i="9"/>
  <c r="BL22" i="9" s="1"/>
  <c r="Y48" i="1"/>
  <c r="V48" i="1"/>
  <c r="M146" i="9"/>
  <c r="M147" i="9" s="1"/>
  <c r="T48" i="1"/>
  <c r="BJ179" i="9"/>
  <c r="BK179" i="9" s="1"/>
  <c r="AB48" i="1"/>
  <c r="AT70" i="9"/>
  <c r="AT28" i="9"/>
  <c r="AT17" i="9"/>
  <c r="AT81" i="9"/>
  <c r="AS5" i="9"/>
  <c r="AT98" i="9"/>
  <c r="AT126" i="9"/>
  <c r="AT154" i="9"/>
  <c r="AT109" i="9"/>
  <c r="AT137" i="9"/>
  <c r="AT165" i="9"/>
  <c r="K286" i="9"/>
  <c r="K240" i="9"/>
  <c r="G21" i="9"/>
  <c r="G104" i="9"/>
  <c r="AD142" i="1"/>
  <c r="AD77" i="1"/>
  <c r="AD71" i="1"/>
  <c r="AD75" i="1"/>
  <c r="AD76" i="1"/>
  <c r="AD83" i="1"/>
  <c r="AD193" i="1" s="1"/>
  <c r="AD80" i="1"/>
  <c r="AD78" i="1"/>
  <c r="AD88" i="1"/>
  <c r="AD86" i="1"/>
  <c r="AD69" i="1"/>
  <c r="AD119" i="1"/>
  <c r="AD72" i="1"/>
  <c r="AD92" i="1"/>
  <c r="AD30" i="1"/>
  <c r="AD192" i="1" s="1"/>
  <c r="AD73" i="1"/>
  <c r="AD81" i="1"/>
  <c r="AD74" i="1"/>
  <c r="AD89" i="1"/>
  <c r="AD90" i="1"/>
  <c r="S48" i="1"/>
  <c r="J35" i="9"/>
  <c r="J22" i="9" s="1"/>
  <c r="K302" i="9"/>
  <c r="W48" i="1"/>
  <c r="K306" i="9"/>
  <c r="K236" i="9"/>
  <c r="I35" i="9"/>
  <c r="I22" i="9" s="1"/>
  <c r="M133" i="9"/>
  <c r="M134" i="9" s="1"/>
  <c r="L306" i="9"/>
  <c r="L131" i="9"/>
  <c r="L302" i="9"/>
  <c r="L251" i="9"/>
  <c r="L236" i="9"/>
  <c r="K234" i="9"/>
  <c r="K251" i="9"/>
  <c r="K238" i="9"/>
  <c r="K247" i="9"/>
  <c r="L240" i="9"/>
  <c r="AA48" i="1"/>
  <c r="I23" i="9"/>
  <c r="I18" i="9"/>
  <c r="I43" i="9"/>
  <c r="I48" i="9"/>
  <c r="H43" i="9"/>
  <c r="H48" i="9"/>
  <c r="G35" i="9"/>
  <c r="G22" i="9" s="1"/>
  <c r="U48" i="1"/>
  <c r="K103" i="9"/>
  <c r="K289" i="9"/>
  <c r="K293" i="9"/>
  <c r="K43" i="9"/>
  <c r="K48" i="9"/>
  <c r="I99" i="9"/>
  <c r="I104" i="9"/>
  <c r="H99" i="9"/>
  <c r="L100" i="9" s="1"/>
  <c r="H104" i="9"/>
  <c r="L35" i="9"/>
  <c r="Z48" i="1"/>
  <c r="L238" i="9"/>
  <c r="L21" i="9"/>
  <c r="K99" i="9"/>
  <c r="K100" i="9" s="1"/>
  <c r="K104" i="9"/>
  <c r="J43" i="9"/>
  <c r="J48" i="9"/>
  <c r="L289" i="9"/>
  <c r="L103" i="9"/>
  <c r="L293" i="9"/>
  <c r="J286" i="9"/>
  <c r="J99" i="9"/>
  <c r="J104" i="9"/>
  <c r="H23" i="9"/>
  <c r="H18" i="9"/>
  <c r="K18" i="9"/>
  <c r="K23" i="9"/>
  <c r="J18" i="9"/>
  <c r="J23" i="9"/>
  <c r="H35" i="9"/>
  <c r="H22" i="9" s="1"/>
  <c r="X48" i="1"/>
  <c r="K35" i="9"/>
  <c r="G43" i="9"/>
  <c r="G48" i="9"/>
  <c r="M131" i="9"/>
  <c r="F129" i="9"/>
  <c r="M158" i="9"/>
  <c r="G21" i="1"/>
  <c r="AC20" i="1"/>
  <c r="M16" i="9" s="1"/>
  <c r="M103" i="9"/>
  <c r="M105" i="9"/>
  <c r="M106" i="9" s="1"/>
  <c r="G23" i="9"/>
  <c r="AB21" i="1"/>
  <c r="AC157" i="1"/>
  <c r="G61" i="1"/>
  <c r="G60" i="1" s="1"/>
  <c r="M90" i="9"/>
  <c r="M110" i="9" s="1"/>
  <c r="AC182" i="1"/>
  <c r="F131" i="9"/>
  <c r="F157" i="9"/>
  <c r="M278" i="9"/>
  <c r="M274" i="9"/>
  <c r="M267" i="9"/>
  <c r="M263" i="9"/>
  <c r="M60" i="9"/>
  <c r="M304" i="9"/>
  <c r="M300" i="9"/>
  <c r="M293" i="9"/>
  <c r="M289" i="9"/>
  <c r="M82" i="9"/>
  <c r="M159" i="9"/>
  <c r="M280" i="9"/>
  <c r="M276" i="9"/>
  <c r="M279" i="9"/>
  <c r="M275" i="9"/>
  <c r="M167" i="9"/>
  <c r="M273" i="9" s="1"/>
  <c r="M169" i="9"/>
  <c r="M277" i="9"/>
  <c r="M129" i="9"/>
  <c r="F65" i="1"/>
  <c r="F86" i="9"/>
  <c r="F187" i="1"/>
  <c r="F37" i="1"/>
  <c r="F170" i="1"/>
  <c r="R137" i="1"/>
  <c r="F140" i="9"/>
  <c r="F137" i="1"/>
  <c r="AB61" i="1"/>
  <c r="AB60" i="1" s="1"/>
  <c r="M305" i="9"/>
  <c r="M301" i="9"/>
  <c r="M114" i="9"/>
  <c r="AC112" i="1"/>
  <c r="AC189" i="1"/>
  <c r="AC113" i="1"/>
  <c r="G32" i="1"/>
  <c r="S34" i="1"/>
  <c r="M163" i="9"/>
  <c r="M118" i="9"/>
  <c r="BC183" i="9"/>
  <c r="BB175" i="9"/>
  <c r="G175" i="1"/>
  <c r="S12" i="1"/>
  <c r="AC183" i="1"/>
  <c r="M95" i="9"/>
  <c r="AC188" i="1"/>
  <c r="AC66" i="1"/>
  <c r="AC43" i="1"/>
  <c r="M87" i="9"/>
  <c r="AC33" i="1"/>
  <c r="M31" i="9" s="1"/>
  <c r="AC87" i="1"/>
  <c r="AC63" i="1"/>
  <c r="M84" i="9"/>
  <c r="AB62" i="1"/>
  <c r="AB64" i="1"/>
  <c r="F59" i="1"/>
  <c r="F26" i="1"/>
  <c r="F27" i="9" s="1"/>
  <c r="F80" i="9"/>
  <c r="F52" i="9" s="1"/>
  <c r="G176" i="1"/>
  <c r="S14" i="1"/>
  <c r="M93" i="9"/>
  <c r="AC55" i="1"/>
  <c r="AC17" i="1"/>
  <c r="M14" i="9" s="1"/>
  <c r="AC180" i="1"/>
  <c r="AC179" i="1"/>
  <c r="AC53" i="1"/>
  <c r="AC13" i="1"/>
  <c r="AC181" i="1"/>
  <c r="AC152" i="1"/>
  <c r="F95" i="9"/>
  <c r="F104" i="9" s="1"/>
  <c r="F183" i="1"/>
  <c r="F93" i="9"/>
  <c r="F182" i="1"/>
  <c r="F20" i="1"/>
  <c r="F69" i="9"/>
  <c r="J147" i="9"/>
  <c r="AC59" i="1"/>
  <c r="AC26" i="1"/>
  <c r="M27" i="9" s="1"/>
  <c r="AC70" i="1"/>
  <c r="AC50" i="1"/>
  <c r="AC51" i="1" s="1"/>
  <c r="AC9" i="1"/>
  <c r="AC10" i="1" s="1"/>
  <c r="J289" i="9"/>
  <c r="J293" i="9"/>
  <c r="J278" i="9"/>
  <c r="J274" i="9"/>
  <c r="F152" i="1"/>
  <c r="F161" i="9"/>
  <c r="J162" i="9" s="1"/>
  <c r="F88" i="9"/>
  <c r="F47" i="1"/>
  <c r="F35" i="9" s="1"/>
  <c r="F67" i="1"/>
  <c r="F158" i="9"/>
  <c r="J275" i="9"/>
  <c r="J279" i="9"/>
  <c r="F19" i="1"/>
  <c r="F15" i="9" s="1"/>
  <c r="F68" i="9"/>
  <c r="F160" i="1"/>
  <c r="F168" i="1" s="1"/>
  <c r="F168" i="9"/>
  <c r="L247" i="9"/>
  <c r="L48" i="9"/>
  <c r="AC67" i="1"/>
  <c r="AC47" i="1"/>
  <c r="M135" i="9"/>
  <c r="AC134" i="1"/>
  <c r="AB14" i="1"/>
  <c r="AB176" i="1"/>
  <c r="F15" i="1"/>
  <c r="F13" i="9" s="1"/>
  <c r="F54" i="1"/>
  <c r="F66" i="9"/>
  <c r="F62" i="9"/>
  <c r="F9" i="1"/>
  <c r="F9" i="9" s="1"/>
  <c r="J10" i="9" s="1"/>
  <c r="F50" i="1"/>
  <c r="M63" i="9"/>
  <c r="L234" i="9"/>
  <c r="L23" i="9"/>
  <c r="L18" i="9"/>
  <c r="G177" i="1"/>
  <c r="S18" i="1"/>
  <c r="AC54" i="1"/>
  <c r="AC15" i="1"/>
  <c r="AC19" i="1"/>
  <c r="M15" i="9" s="1"/>
  <c r="F103" i="9"/>
  <c r="F56" i="1"/>
  <c r="F22" i="1"/>
  <c r="F24" i="9" s="1"/>
  <c r="J25" i="9" s="1"/>
  <c r="F77" i="9"/>
  <c r="F114" i="9"/>
  <c r="F113" i="1"/>
  <c r="F112" i="1"/>
  <c r="F189" i="1"/>
  <c r="AC84" i="1"/>
  <c r="AC58" i="1"/>
  <c r="AC24" i="1"/>
  <c r="AB185" i="1"/>
  <c r="AB38" i="1"/>
  <c r="F159" i="9"/>
  <c r="J276" i="9"/>
  <c r="J280" i="9"/>
  <c r="J305" i="9"/>
  <c r="J301" i="9"/>
  <c r="F58" i="1"/>
  <c r="F84" i="1"/>
  <c r="F24" i="1"/>
  <c r="F79" i="9"/>
  <c r="F93" i="1"/>
  <c r="F90" i="9"/>
  <c r="AB186" i="1"/>
  <c r="AB44" i="1"/>
  <c r="AC187" i="1"/>
  <c r="AC65" i="1"/>
  <c r="AC37" i="1"/>
  <c r="AC116" i="1"/>
  <c r="AC115" i="1"/>
  <c r="AC190" i="1"/>
  <c r="F107" i="1"/>
  <c r="F107" i="9"/>
  <c r="F157" i="1"/>
  <c r="F163" i="9"/>
  <c r="F166" i="9" s="1"/>
  <c r="F102" i="1"/>
  <c r="F105" i="9"/>
  <c r="J106" i="9" s="1"/>
  <c r="M112" i="9"/>
  <c r="M92" i="9"/>
  <c r="M80" i="9"/>
  <c r="M52" i="9" s="1"/>
  <c r="F130" i="9"/>
  <c r="F134" i="1"/>
  <c r="F135" i="9"/>
  <c r="M69" i="9"/>
  <c r="M78" i="9"/>
  <c r="M49" i="9"/>
  <c r="M50" i="9" s="1"/>
  <c r="M86" i="9"/>
  <c r="AC178" i="1"/>
  <c r="AC11" i="1"/>
  <c r="AC52" i="1"/>
  <c r="AB18" i="1"/>
  <c r="AB177" i="1"/>
  <c r="J306" i="9"/>
  <c r="J302" i="9"/>
  <c r="F166" i="1"/>
  <c r="F33" i="1"/>
  <c r="F63" i="1"/>
  <c r="F62" i="1" s="1"/>
  <c r="F84" i="9"/>
  <c r="F116" i="1"/>
  <c r="F115" i="1"/>
  <c r="F115" i="9"/>
  <c r="F190" i="1"/>
  <c r="R116" i="1"/>
  <c r="M67" i="9"/>
  <c r="M40" i="9"/>
  <c r="AB12" i="1"/>
  <c r="AB175" i="1"/>
  <c r="M140" i="9"/>
  <c r="AC137" i="1"/>
  <c r="M302" i="9"/>
  <c r="M306" i="9"/>
  <c r="AC107" i="1"/>
  <c r="M157" i="9"/>
  <c r="F87" i="9"/>
  <c r="F188" i="1"/>
  <c r="F66" i="1"/>
  <c r="F43" i="1"/>
  <c r="J304" i="9"/>
  <c r="J300" i="9"/>
  <c r="F118" i="9"/>
  <c r="F120" i="1"/>
  <c r="M75" i="9"/>
  <c r="M41" i="9"/>
  <c r="G186" i="1"/>
  <c r="S44" i="1"/>
  <c r="G62" i="1"/>
  <c r="S64" i="1"/>
  <c r="M115" i="9"/>
  <c r="M130" i="9"/>
  <c r="AC79" i="1"/>
  <c r="AC56" i="1"/>
  <c r="AC57" i="1" s="1"/>
  <c r="AC22" i="1"/>
  <c r="AC160" i="1"/>
  <c r="AD144" i="1"/>
  <c r="AD114" i="1"/>
  <c r="AD103" i="1"/>
  <c r="AD130" i="1"/>
  <c r="AD127" i="1"/>
  <c r="AD111" i="1"/>
  <c r="AD100" i="1"/>
  <c r="AE5" i="1"/>
  <c r="AD126" i="1"/>
  <c r="AD125" i="1"/>
  <c r="AD136" i="1"/>
  <c r="AD133" i="1"/>
  <c r="AD128" i="1"/>
  <c r="AD121" i="1"/>
  <c r="AD145" i="1"/>
  <c r="AD159" i="1"/>
  <c r="AD161" i="1"/>
  <c r="AD151" i="1"/>
  <c r="AD153" i="1"/>
  <c r="AD138" i="1"/>
  <c r="AD148" i="1"/>
  <c r="AD150" i="1"/>
  <c r="AD149" i="1"/>
  <c r="AD101" i="1"/>
  <c r="AD154" i="1"/>
  <c r="AD98" i="1"/>
  <c r="AD99" i="1"/>
  <c r="AD104" i="1"/>
  <c r="AD109" i="1"/>
  <c r="AD94" i="1"/>
  <c r="AD131" i="1"/>
  <c r="AD106" i="1"/>
  <c r="AD194" i="1" s="1"/>
  <c r="AD122" i="1"/>
  <c r="AD156" i="1"/>
  <c r="AD139" i="1"/>
  <c r="AD162" i="1"/>
  <c r="AD117" i="1"/>
  <c r="AD95" i="1"/>
  <c r="AD140" i="1"/>
  <c r="AD163" i="1"/>
  <c r="AD123" i="1"/>
  <c r="AD146" i="1"/>
  <c r="AD96" i="1"/>
  <c r="AD124" i="1"/>
  <c r="AD147" i="1"/>
  <c r="AD97" i="1"/>
  <c r="G18" i="9"/>
  <c r="S25" i="1"/>
  <c r="G31" i="1"/>
  <c r="AB34" i="1"/>
  <c r="AB32" i="1"/>
  <c r="F67" i="9"/>
  <c r="F55" i="1"/>
  <c r="F17" i="1"/>
  <c r="F180" i="1"/>
  <c r="F65" i="9"/>
  <c r="F53" i="1"/>
  <c r="F13" i="1"/>
  <c r="F179" i="1"/>
  <c r="F178" i="1"/>
  <c r="F64" i="9"/>
  <c r="F52" i="1"/>
  <c r="F11" i="1"/>
  <c r="F181" i="1"/>
  <c r="F92" i="9"/>
  <c r="F133" i="9"/>
  <c r="J134" i="9" s="1"/>
  <c r="F129" i="1"/>
  <c r="AB31" i="1"/>
  <c r="AB25" i="1"/>
  <c r="G185" i="1"/>
  <c r="S38" i="1"/>
  <c r="M64" i="9"/>
  <c r="BM18" i="9" l="1"/>
  <c r="BM23" i="9"/>
  <c r="BM22" i="9"/>
  <c r="BL179" i="9"/>
  <c r="BK83" i="9"/>
  <c r="L44" i="9"/>
  <c r="M37" i="9"/>
  <c r="M38" i="9" s="1"/>
  <c r="M166" i="9"/>
  <c r="AS17" i="9"/>
  <c r="AS28" i="9"/>
  <c r="AS70" i="9"/>
  <c r="AS81" i="9"/>
  <c r="AR5" i="9"/>
  <c r="AS98" i="9"/>
  <c r="AS126" i="9"/>
  <c r="AS154" i="9"/>
  <c r="AS137" i="9"/>
  <c r="AS109" i="9"/>
  <c r="AS165" i="9"/>
  <c r="M155" i="9"/>
  <c r="M156" i="9" s="1"/>
  <c r="AE77" i="1"/>
  <c r="AE76" i="1"/>
  <c r="AE142" i="1"/>
  <c r="AE143" i="1" s="1"/>
  <c r="AE71" i="1"/>
  <c r="AE75" i="1"/>
  <c r="AE83" i="1"/>
  <c r="AE193" i="1" s="1"/>
  <c r="AE80" i="1"/>
  <c r="AE78" i="1"/>
  <c r="AE88" i="1"/>
  <c r="AE86" i="1"/>
  <c r="AE69" i="1"/>
  <c r="AE119" i="1"/>
  <c r="AE120" i="1" s="1"/>
  <c r="AE92" i="1"/>
  <c r="AE93" i="1" s="1"/>
  <c r="AE72" i="1"/>
  <c r="AE30" i="1"/>
  <c r="AE192" i="1" s="1"/>
  <c r="AE73" i="1"/>
  <c r="AE74" i="1"/>
  <c r="AE81" i="1"/>
  <c r="AE89" i="1"/>
  <c r="AE90" i="1"/>
  <c r="K19" i="9"/>
  <c r="L19" i="9"/>
  <c r="K44" i="9"/>
  <c r="K22" i="9"/>
  <c r="K241" i="9"/>
  <c r="K237" i="9"/>
  <c r="L22" i="9"/>
  <c r="L241" i="9"/>
  <c r="L237" i="9"/>
  <c r="AC61" i="1"/>
  <c r="AC60" i="1" s="1"/>
  <c r="M101" i="9"/>
  <c r="F22" i="9"/>
  <c r="M47" i="9"/>
  <c r="M91" i="9"/>
  <c r="F110" i="9"/>
  <c r="M138" i="9"/>
  <c r="F102" i="9"/>
  <c r="M39" i="9"/>
  <c r="M73" i="9"/>
  <c r="AD190" i="1"/>
  <c r="AD110" i="1"/>
  <c r="F101" i="9"/>
  <c r="F42" i="9"/>
  <c r="AD54" i="1"/>
  <c r="AD15" i="1"/>
  <c r="F11" i="9"/>
  <c r="F175" i="1"/>
  <c r="AE150" i="1"/>
  <c r="AE111" i="1"/>
  <c r="AE148" i="1"/>
  <c r="AF5" i="1"/>
  <c r="AE136" i="1"/>
  <c r="AE137" i="1" s="1"/>
  <c r="AE121" i="1"/>
  <c r="AE125" i="1"/>
  <c r="AE126" i="1"/>
  <c r="AE127" i="1"/>
  <c r="AE128" i="1"/>
  <c r="AE129" i="1" s="1"/>
  <c r="AE131" i="1"/>
  <c r="AE130" i="1"/>
  <c r="AE138" i="1"/>
  <c r="AE133" i="1"/>
  <c r="AE144" i="1"/>
  <c r="AE149" i="1"/>
  <c r="AE159" i="1"/>
  <c r="AE160" i="1" s="1"/>
  <c r="AE153" i="1"/>
  <c r="AE145" i="1"/>
  <c r="AE151" i="1"/>
  <c r="AE152" i="1" s="1"/>
  <c r="AE156" i="1"/>
  <c r="AE100" i="1"/>
  <c r="AE103" i="1"/>
  <c r="AE104" i="1"/>
  <c r="AE154" i="1"/>
  <c r="AE94" i="1"/>
  <c r="AE161" i="1"/>
  <c r="AE98" i="1"/>
  <c r="AE101" i="1"/>
  <c r="AE102" i="1" s="1"/>
  <c r="AE114" i="1"/>
  <c r="AE106" i="1"/>
  <c r="AE194" i="1" s="1"/>
  <c r="AE99" i="1"/>
  <c r="AE109" i="1"/>
  <c r="AE110" i="1" s="1"/>
  <c r="AE122" i="1"/>
  <c r="AE162" i="1"/>
  <c r="AE139" i="1"/>
  <c r="AE95" i="1"/>
  <c r="AE117" i="1"/>
  <c r="AE140" i="1"/>
  <c r="AE146" i="1"/>
  <c r="AE123" i="1"/>
  <c r="AE96" i="1"/>
  <c r="AE163" i="1"/>
  <c r="AE147" i="1"/>
  <c r="AE124" i="1"/>
  <c r="AE97" i="1"/>
  <c r="M9" i="9"/>
  <c r="AC38" i="1"/>
  <c r="AC185" i="1"/>
  <c r="M33" i="9"/>
  <c r="F16" i="9"/>
  <c r="F21" i="1"/>
  <c r="AC177" i="1"/>
  <c r="AC18" i="1"/>
  <c r="AD152" i="1"/>
  <c r="F74" i="9"/>
  <c r="F40" i="9"/>
  <c r="AD59" i="1"/>
  <c r="AD26" i="1"/>
  <c r="AD65" i="1"/>
  <c r="AD37" i="1"/>
  <c r="AD187" i="1"/>
  <c r="AD129" i="1"/>
  <c r="F59" i="9"/>
  <c r="J266" i="9"/>
  <c r="J262" i="9"/>
  <c r="AD19" i="1"/>
  <c r="AD84" i="1"/>
  <c r="AD24" i="1"/>
  <c r="AD58" i="1"/>
  <c r="AD157" i="1"/>
  <c r="AD93" i="1"/>
  <c r="AC23" i="1"/>
  <c r="M24" i="9"/>
  <c r="M25" i="9" s="1"/>
  <c r="J288" i="9"/>
  <c r="J292" i="9"/>
  <c r="AC175" i="1"/>
  <c r="AC12" i="1"/>
  <c r="AC32" i="1"/>
  <c r="AC34" i="1"/>
  <c r="BD183" i="9"/>
  <c r="BC175" i="9"/>
  <c r="AD181" i="1"/>
  <c r="J287" i="9"/>
  <c r="J291" i="9"/>
  <c r="M102" i="9"/>
  <c r="M119" i="9"/>
  <c r="F139" i="9"/>
  <c r="F127" i="9" s="1"/>
  <c r="J128" i="9" s="1"/>
  <c r="J303" i="9"/>
  <c r="J141" i="9"/>
  <c r="M11" i="9"/>
  <c r="M111" i="9"/>
  <c r="M104" i="9" s="1"/>
  <c r="M290" i="9"/>
  <c r="AD50" i="1"/>
  <c r="AD51" i="1" s="1"/>
  <c r="AD9" i="1"/>
  <c r="AD70" i="1"/>
  <c r="F49" i="9"/>
  <c r="J50" i="9" s="1"/>
  <c r="J78" i="9"/>
  <c r="M266" i="9"/>
  <c r="M262" i="9"/>
  <c r="M59" i="9"/>
  <c r="M46" i="9" s="1"/>
  <c r="M139" i="9"/>
  <c r="M127" i="9" s="1"/>
  <c r="M128" i="9" s="1"/>
  <c r="M141" i="9"/>
  <c r="M303" i="9"/>
  <c r="J85" i="9"/>
  <c r="F83" i="9"/>
  <c r="F76" i="9" s="1"/>
  <c r="F56" i="9"/>
  <c r="J264" i="9"/>
  <c r="AC48" i="1"/>
  <c r="M35" i="9"/>
  <c r="J241" i="9"/>
  <c r="J237" i="9"/>
  <c r="AC186" i="1"/>
  <c r="AC44" i="1"/>
  <c r="M34" i="9"/>
  <c r="AD53" i="1"/>
  <c r="AD179" i="1"/>
  <c r="AD13" i="1"/>
  <c r="AD160" i="1"/>
  <c r="F176" i="1"/>
  <c r="F12" i="9"/>
  <c r="AD188" i="1"/>
  <c r="AD66" i="1"/>
  <c r="AD43" i="1"/>
  <c r="M292" i="9"/>
  <c r="M288" i="9"/>
  <c r="J91" i="9"/>
  <c r="F99" i="9"/>
  <c r="J100" i="9" s="1"/>
  <c r="F60" i="9"/>
  <c r="J267" i="9"/>
  <c r="J263" i="9"/>
  <c r="AC27" i="1"/>
  <c r="F185" i="1"/>
  <c r="F33" i="9"/>
  <c r="J119" i="9"/>
  <c r="AD55" i="1"/>
  <c r="AD17" i="1"/>
  <c r="AD180" i="1"/>
  <c r="AD143" i="1"/>
  <c r="AD183" i="1"/>
  <c r="AD182" i="1"/>
  <c r="AD87" i="1"/>
  <c r="AD63" i="1"/>
  <c r="AD33" i="1"/>
  <c r="F32" i="1"/>
  <c r="F31" i="9"/>
  <c r="AC25" i="1"/>
  <c r="AC31" i="1"/>
  <c r="M26" i="9"/>
  <c r="F61" i="1"/>
  <c r="F60" i="1" s="1"/>
  <c r="AC21" i="1"/>
  <c r="M160" i="9"/>
  <c r="F73" i="9"/>
  <c r="F39" i="9"/>
  <c r="F51" i="9"/>
  <c r="F82" i="9"/>
  <c r="F58" i="9"/>
  <c r="J261" i="9"/>
  <c r="J265" i="9"/>
  <c r="M254" i="9"/>
  <c r="M250" i="9"/>
  <c r="AD178" i="1"/>
  <c r="AD11" i="1"/>
  <c r="AD52" i="1"/>
  <c r="AD102" i="1"/>
  <c r="AD107" i="1"/>
  <c r="F31" i="1"/>
  <c r="F26" i="9"/>
  <c r="F29" i="9" s="1"/>
  <c r="AC16" i="1"/>
  <c r="M13" i="9"/>
  <c r="F37" i="9"/>
  <c r="J38" i="9" s="1"/>
  <c r="J63" i="9"/>
  <c r="F167" i="9"/>
  <c r="J277" i="9"/>
  <c r="J169" i="9"/>
  <c r="AC14" i="1"/>
  <c r="AC176" i="1"/>
  <c r="M12" i="9"/>
  <c r="F138" i="9"/>
  <c r="F14" i="9"/>
  <c r="F177" i="1"/>
  <c r="AD47" i="1"/>
  <c r="AD67" i="1"/>
  <c r="AD79" i="1"/>
  <c r="AD56" i="1"/>
  <c r="AD57" i="1" s="1"/>
  <c r="AD22" i="1"/>
  <c r="AD137" i="1"/>
  <c r="AD115" i="1"/>
  <c r="AD116" i="1"/>
  <c r="M74" i="9"/>
  <c r="F75" i="9"/>
  <c r="F41" i="9"/>
  <c r="M291" i="9"/>
  <c r="M287" i="9"/>
  <c r="M265" i="9"/>
  <c r="M261" i="9"/>
  <c r="M58" i="9"/>
  <c r="AD113" i="1"/>
  <c r="AD189" i="1"/>
  <c r="AD112" i="1"/>
  <c r="AD134" i="1"/>
  <c r="F34" i="9"/>
  <c r="F186" i="1"/>
  <c r="M42" i="9"/>
  <c r="M264" i="9"/>
  <c r="M83" i="9"/>
  <c r="M76" i="9" s="1"/>
  <c r="M85" i="9"/>
  <c r="M56" i="9"/>
  <c r="M238" i="9"/>
  <c r="M30" i="9"/>
  <c r="M234" i="9" s="1"/>
  <c r="AD120" i="1"/>
  <c r="AD20" i="1"/>
  <c r="AC62" i="1"/>
  <c r="AC64" i="1"/>
  <c r="M51" i="9"/>
  <c r="M54" i="9" l="1"/>
  <c r="M53" i="9" s="1"/>
  <c r="BK71" i="9"/>
  <c r="BK76" i="9"/>
  <c r="BL83" i="9"/>
  <c r="AR28" i="9"/>
  <c r="AR70" i="9"/>
  <c r="AR17" i="9"/>
  <c r="AR81" i="9"/>
  <c r="AQ5" i="9"/>
  <c r="AR126" i="9"/>
  <c r="AR98" i="9"/>
  <c r="AR154" i="9"/>
  <c r="AR137" i="9"/>
  <c r="AR109" i="9"/>
  <c r="AR165" i="9"/>
  <c r="F47" i="9"/>
  <c r="AF142" i="1"/>
  <c r="AF76" i="1"/>
  <c r="AF77" i="1"/>
  <c r="AF75" i="1"/>
  <c r="AF71" i="1"/>
  <c r="AF83" i="1"/>
  <c r="AF193" i="1" s="1"/>
  <c r="AF80" i="1"/>
  <c r="AF78" i="1"/>
  <c r="AF88" i="1"/>
  <c r="AF86" i="1"/>
  <c r="AF69" i="1"/>
  <c r="AF72" i="1"/>
  <c r="AF119" i="1"/>
  <c r="AF30" i="1"/>
  <c r="AF192" i="1" s="1"/>
  <c r="AF92" i="1"/>
  <c r="AF93" i="1" s="1"/>
  <c r="AF73" i="1"/>
  <c r="AF81" i="1"/>
  <c r="AF74" i="1"/>
  <c r="AF89" i="1"/>
  <c r="AF90" i="1"/>
  <c r="AE134" i="1"/>
  <c r="AE19" i="1"/>
  <c r="M29" i="9"/>
  <c r="M22" i="9"/>
  <c r="M20" i="9"/>
  <c r="M10" i="9"/>
  <c r="M18" i="9"/>
  <c r="M19" i="9" s="1"/>
  <c r="AE22" i="1"/>
  <c r="AE23" i="1" s="1"/>
  <c r="AE79" i="1"/>
  <c r="AE56" i="1"/>
  <c r="AE57" i="1" s="1"/>
  <c r="AE181" i="1"/>
  <c r="M240" i="9"/>
  <c r="M236" i="9"/>
  <c r="J248" i="9"/>
  <c r="J252" i="9"/>
  <c r="F46" i="9"/>
  <c r="AE180" i="1"/>
  <c r="AE55" i="1"/>
  <c r="AE17" i="1"/>
  <c r="AE178" i="1"/>
  <c r="AE52" i="1"/>
  <c r="AE11" i="1"/>
  <c r="AD16" i="1"/>
  <c r="J235" i="9"/>
  <c r="J239" i="9"/>
  <c r="AD186" i="1"/>
  <c r="AD44" i="1"/>
  <c r="J273" i="9"/>
  <c r="F160" i="9"/>
  <c r="F155" i="9"/>
  <c r="J156" i="9" s="1"/>
  <c r="F30" i="9"/>
  <c r="F23" i="9" s="1"/>
  <c r="J238" i="9"/>
  <c r="AE183" i="1"/>
  <c r="AE188" i="1"/>
  <c r="AE66" i="1"/>
  <c r="AE43" i="1"/>
  <c r="AE50" i="1"/>
  <c r="AE51" i="1" s="1"/>
  <c r="AE70" i="1"/>
  <c r="AE9" i="1"/>
  <c r="AE10" i="1" s="1"/>
  <c r="M251" i="9"/>
  <c r="M55" i="9"/>
  <c r="M48" i="9" s="1"/>
  <c r="M299" i="9"/>
  <c r="M132" i="9"/>
  <c r="M286" i="9"/>
  <c r="M99" i="9"/>
  <c r="M100" i="9" s="1"/>
  <c r="J253" i="9"/>
  <c r="J249" i="9"/>
  <c r="AE13" i="1"/>
  <c r="AE53" i="1"/>
  <c r="AE179" i="1"/>
  <c r="AE107" i="1"/>
  <c r="AE113" i="1"/>
  <c r="AE112" i="1"/>
  <c r="AE189" i="1"/>
  <c r="F21" i="9"/>
  <c r="M23" i="9"/>
  <c r="AE59" i="1"/>
  <c r="AE26" i="1"/>
  <c r="AE27" i="1" s="1"/>
  <c r="AD48" i="1"/>
  <c r="AD175" i="1"/>
  <c r="AD12" i="1"/>
  <c r="F54" i="9"/>
  <c r="F53" i="9" s="1"/>
  <c r="M237" i="9"/>
  <c r="M241" i="9"/>
  <c r="M253" i="9"/>
  <c r="M249" i="9"/>
  <c r="BE183" i="9"/>
  <c r="BF183" i="9" s="1"/>
  <c r="BG183" i="9" s="1"/>
  <c r="BH183" i="9" s="1"/>
  <c r="BI183" i="9" s="1"/>
  <c r="BJ183" i="9" s="1"/>
  <c r="BK183" i="9" s="1"/>
  <c r="BD175" i="9"/>
  <c r="AD61" i="1"/>
  <c r="AD60" i="1" s="1"/>
  <c r="AE67" i="1"/>
  <c r="AE47" i="1"/>
  <c r="AE48" i="1" s="1"/>
  <c r="AE182" i="1"/>
  <c r="AE63" i="1"/>
  <c r="AE33" i="1"/>
  <c r="AE87" i="1"/>
  <c r="F45" i="9"/>
  <c r="AD34" i="1"/>
  <c r="AD32" i="1"/>
  <c r="J250" i="9"/>
  <c r="J254" i="9"/>
  <c r="AD25" i="1"/>
  <c r="AD31" i="1"/>
  <c r="AE54" i="1"/>
  <c r="AE15" i="1"/>
  <c r="AE16" i="1" s="1"/>
  <c r="AE84" i="1"/>
  <c r="AE24" i="1"/>
  <c r="AE58" i="1"/>
  <c r="M260" i="9"/>
  <c r="M71" i="9"/>
  <c r="M72" i="9" s="1"/>
  <c r="AD21" i="1"/>
  <c r="M248" i="9"/>
  <c r="M252" i="9"/>
  <c r="AD62" i="1"/>
  <c r="AD64" i="1"/>
  <c r="AD18" i="1"/>
  <c r="AD177" i="1"/>
  <c r="J299" i="9"/>
  <c r="F132" i="9"/>
  <c r="AE20" i="1"/>
  <c r="AD14" i="1"/>
  <c r="AD176" i="1"/>
  <c r="AD185" i="1"/>
  <c r="AD38" i="1"/>
  <c r="AE190" i="1"/>
  <c r="AE116" i="1"/>
  <c r="AE115" i="1"/>
  <c r="AE157" i="1"/>
  <c r="AD23" i="1"/>
  <c r="M21" i="9"/>
  <c r="M239" i="9"/>
  <c r="M235" i="9"/>
  <c r="J236" i="9"/>
  <c r="J240" i="9"/>
  <c r="F55" i="9"/>
  <c r="J251" i="9"/>
  <c r="AD27" i="1"/>
  <c r="AF149" i="1"/>
  <c r="N153" i="9" s="1"/>
  <c r="AF126" i="1"/>
  <c r="N125" i="9" s="1"/>
  <c r="AG5" i="1"/>
  <c r="AF136" i="1"/>
  <c r="AF127" i="1"/>
  <c r="AF125" i="1"/>
  <c r="N124" i="9" s="1"/>
  <c r="AF128" i="1"/>
  <c r="AF121" i="1"/>
  <c r="N120" i="9" s="1"/>
  <c r="AF131" i="1"/>
  <c r="N136" i="9" s="1"/>
  <c r="AF133" i="1"/>
  <c r="AF153" i="1"/>
  <c r="AF150" i="1"/>
  <c r="AF130" i="1"/>
  <c r="AF156" i="1"/>
  <c r="AF159" i="1"/>
  <c r="AF138" i="1"/>
  <c r="N142" i="9" s="1"/>
  <c r="AF148" i="1"/>
  <c r="N152" i="9" s="1"/>
  <c r="AF145" i="1"/>
  <c r="N149" i="9" s="1"/>
  <c r="AF151" i="1"/>
  <c r="AF144" i="1"/>
  <c r="N148" i="9" s="1"/>
  <c r="AF161" i="1"/>
  <c r="N170" i="9" s="1"/>
  <c r="AF100" i="1"/>
  <c r="AF104" i="1"/>
  <c r="N108" i="9" s="1"/>
  <c r="AF94" i="1"/>
  <c r="AF111" i="1"/>
  <c r="AF99" i="1"/>
  <c r="N97" i="9" s="1"/>
  <c r="AF109" i="1"/>
  <c r="AF110" i="1" s="1"/>
  <c r="AF106" i="1"/>
  <c r="AF194" i="1" s="1"/>
  <c r="AF98" i="1"/>
  <c r="N96" i="9" s="1"/>
  <c r="AF103" i="1"/>
  <c r="AF101" i="1"/>
  <c r="AF114" i="1"/>
  <c r="AF139" i="1"/>
  <c r="N143" i="9" s="1"/>
  <c r="AF122" i="1"/>
  <c r="N121" i="9" s="1"/>
  <c r="AF154" i="1"/>
  <c r="N164" i="9" s="1"/>
  <c r="AF162" i="1"/>
  <c r="N171" i="9" s="1"/>
  <c r="AF95" i="1"/>
  <c r="AF117" i="1"/>
  <c r="N116" i="9" s="1"/>
  <c r="AF140" i="1"/>
  <c r="N144" i="9" s="1"/>
  <c r="AF123" i="1"/>
  <c r="N122" i="9" s="1"/>
  <c r="AF146" i="1"/>
  <c r="N150" i="9" s="1"/>
  <c r="AF96" i="1"/>
  <c r="N94" i="9" s="1"/>
  <c r="AF163" i="1"/>
  <c r="N172" i="9" s="1"/>
  <c r="AF147" i="1"/>
  <c r="N151" i="9" s="1"/>
  <c r="AF97" i="1"/>
  <c r="AF124" i="1"/>
  <c r="N123" i="9" s="1"/>
  <c r="F20" i="9"/>
  <c r="F71" i="9"/>
  <c r="J72" i="9" s="1"/>
  <c r="J260" i="9"/>
  <c r="AD10" i="1"/>
  <c r="AE187" i="1"/>
  <c r="AE65" i="1"/>
  <c r="AE37" i="1"/>
  <c r="M45" i="9"/>
  <c r="BL183" i="9" l="1"/>
  <c r="BK167" i="9"/>
  <c r="BK175" i="9"/>
  <c r="BL71" i="9"/>
  <c r="BL76" i="9"/>
  <c r="AQ70" i="9"/>
  <c r="AQ28" i="9"/>
  <c r="AQ17" i="9"/>
  <c r="AQ81" i="9"/>
  <c r="AP5" i="9"/>
  <c r="AQ98" i="9"/>
  <c r="AQ126" i="9"/>
  <c r="AQ154" i="9"/>
  <c r="AQ137" i="9"/>
  <c r="AQ165" i="9"/>
  <c r="AQ109" i="9"/>
  <c r="AG142" i="1"/>
  <c r="AG76" i="1"/>
  <c r="AG75" i="1"/>
  <c r="AG71" i="1"/>
  <c r="AG77" i="1"/>
  <c r="AG83" i="1"/>
  <c r="AG193" i="1" s="1"/>
  <c r="AG80" i="1"/>
  <c r="AG78" i="1"/>
  <c r="AG88" i="1"/>
  <c r="AG86" i="1"/>
  <c r="AG69" i="1"/>
  <c r="AG119" i="1"/>
  <c r="AG92" i="1"/>
  <c r="AG72" i="1"/>
  <c r="AG73" i="1"/>
  <c r="AG30" i="1"/>
  <c r="AG192" i="1" s="1"/>
  <c r="AG81" i="1"/>
  <c r="AG74" i="1"/>
  <c r="AG89" i="1"/>
  <c r="AG90" i="1"/>
  <c r="AE21" i="1"/>
  <c r="N112" i="9"/>
  <c r="N111" i="9" s="1"/>
  <c r="N286" i="9" s="1"/>
  <c r="N130" i="9"/>
  <c r="AE61" i="1"/>
  <c r="AE60" i="1" s="1"/>
  <c r="N90" i="9"/>
  <c r="N91" i="9" s="1"/>
  <c r="N304" i="9"/>
  <c r="N300" i="9"/>
  <c r="AF87" i="1"/>
  <c r="AF63" i="1"/>
  <c r="AF33" i="1"/>
  <c r="AE14" i="1"/>
  <c r="AE176" i="1"/>
  <c r="AF20" i="1"/>
  <c r="N16" i="9" s="1"/>
  <c r="N69" i="9"/>
  <c r="AF47" i="1"/>
  <c r="AF67" i="1"/>
  <c r="N88" i="9"/>
  <c r="AF54" i="1"/>
  <c r="AF15" i="1"/>
  <c r="N66" i="9"/>
  <c r="N159" i="9"/>
  <c r="N131" i="9"/>
  <c r="AF160" i="1"/>
  <c r="N168" i="9"/>
  <c r="AF137" i="1"/>
  <c r="N140" i="9"/>
  <c r="F43" i="9"/>
  <c r="J44" i="9" s="1"/>
  <c r="J247" i="9"/>
  <c r="AE31" i="1"/>
  <c r="AE25" i="1"/>
  <c r="F48" i="9"/>
  <c r="N103" i="9"/>
  <c r="N306" i="9"/>
  <c r="N302" i="9"/>
  <c r="AF79" i="1"/>
  <c r="AF56" i="1"/>
  <c r="AF57" i="1" s="1"/>
  <c r="AF22" i="1"/>
  <c r="N77" i="9"/>
  <c r="AF50" i="1"/>
  <c r="AF51" i="1" s="1"/>
  <c r="AF70" i="1"/>
  <c r="AF9" i="1"/>
  <c r="N62" i="9"/>
  <c r="BE175" i="9"/>
  <c r="AF188" i="1"/>
  <c r="AF66" i="1"/>
  <c r="AF43" i="1"/>
  <c r="N34" i="9" s="1"/>
  <c r="N87" i="9"/>
  <c r="AF115" i="1"/>
  <c r="AF190" i="1"/>
  <c r="AF116" i="1"/>
  <c r="N115" i="9"/>
  <c r="AF113" i="1"/>
  <c r="AF112" i="1"/>
  <c r="AF189" i="1"/>
  <c r="N114" i="9"/>
  <c r="AF134" i="1"/>
  <c r="N135" i="9"/>
  <c r="AG98" i="1"/>
  <c r="AG126" i="1"/>
  <c r="AG101" i="1"/>
  <c r="AH5" i="1"/>
  <c r="AG130" i="1"/>
  <c r="AG127" i="1"/>
  <c r="AG125" i="1"/>
  <c r="AG128" i="1"/>
  <c r="AG136" i="1"/>
  <c r="AG137" i="1" s="1"/>
  <c r="AG121" i="1"/>
  <c r="AG153" i="1"/>
  <c r="AG149" i="1"/>
  <c r="AG161" i="1"/>
  <c r="AG151" i="1"/>
  <c r="AG131" i="1"/>
  <c r="AG138" i="1"/>
  <c r="AG150" i="1"/>
  <c r="AG144" i="1"/>
  <c r="AG148" i="1"/>
  <c r="AG154" i="1"/>
  <c r="AG100" i="1"/>
  <c r="AG114" i="1"/>
  <c r="AG115" i="1" s="1"/>
  <c r="AG111" i="1"/>
  <c r="AG109" i="1"/>
  <c r="AG159" i="1"/>
  <c r="AG94" i="1"/>
  <c r="AG104" i="1"/>
  <c r="AG99" i="1"/>
  <c r="AG103" i="1"/>
  <c r="AG106" i="1"/>
  <c r="AG194" i="1" s="1"/>
  <c r="AG139" i="1"/>
  <c r="AG156" i="1"/>
  <c r="AG122" i="1"/>
  <c r="AG145" i="1"/>
  <c r="AG133" i="1"/>
  <c r="AG162" i="1"/>
  <c r="AG117" i="1"/>
  <c r="AG95" i="1"/>
  <c r="AG163" i="1"/>
  <c r="AG140" i="1"/>
  <c r="AG123" i="1"/>
  <c r="AG146" i="1"/>
  <c r="AG96" i="1"/>
  <c r="AG147" i="1"/>
  <c r="AG97" i="1"/>
  <c r="AG124" i="1"/>
  <c r="N276" i="9"/>
  <c r="N280" i="9"/>
  <c r="AF107" i="1"/>
  <c r="N107" i="9"/>
  <c r="N305" i="9"/>
  <c r="N301" i="9"/>
  <c r="AE186" i="1"/>
  <c r="AE44" i="1"/>
  <c r="AF55" i="1"/>
  <c r="AF17" i="1"/>
  <c r="AF180" i="1"/>
  <c r="N67" i="9"/>
  <c r="AF53" i="1"/>
  <c r="AF13" i="1"/>
  <c r="AF179" i="1"/>
  <c r="N65" i="9"/>
  <c r="AF178" i="1"/>
  <c r="AF52" i="1"/>
  <c r="AF11" i="1"/>
  <c r="N64" i="9"/>
  <c r="AF181" i="1"/>
  <c r="N92" i="9"/>
  <c r="AF58" i="1"/>
  <c r="AF157" i="1"/>
  <c r="AE32" i="1"/>
  <c r="AE34" i="1"/>
  <c r="N289" i="9"/>
  <c r="N293" i="9"/>
  <c r="AF59" i="1"/>
  <c r="AF26" i="1"/>
  <c r="N80" i="9"/>
  <c r="N52" i="9" s="1"/>
  <c r="AF183" i="1"/>
  <c r="N95" i="9"/>
  <c r="AF182" i="1"/>
  <c r="N93" i="9"/>
  <c r="AF65" i="1"/>
  <c r="AF37" i="1"/>
  <c r="AF187" i="1"/>
  <c r="N86" i="9"/>
  <c r="AF84" i="1"/>
  <c r="AF24" i="1"/>
  <c r="N79" i="9"/>
  <c r="AE64" i="1"/>
  <c r="AE62" i="1"/>
  <c r="N274" i="9"/>
  <c r="N278" i="9"/>
  <c r="AF120" i="1"/>
  <c r="N118" i="9"/>
  <c r="N84" i="9"/>
  <c r="AE12" i="1"/>
  <c r="AE175" i="1"/>
  <c r="AE185" i="1"/>
  <c r="AE38" i="1"/>
  <c r="AF102" i="1"/>
  <c r="N105" i="9"/>
  <c r="N106" i="9" s="1"/>
  <c r="N157" i="9"/>
  <c r="N129" i="9"/>
  <c r="AF143" i="1"/>
  <c r="N146" i="9"/>
  <c r="F18" i="9"/>
  <c r="J19" i="9" s="1"/>
  <c r="J234" i="9"/>
  <c r="M247" i="9"/>
  <c r="M43" i="9"/>
  <c r="M44" i="9" s="1"/>
  <c r="N279" i="9"/>
  <c r="N275" i="9"/>
  <c r="N158" i="9"/>
  <c r="AE177" i="1"/>
  <c r="AE18" i="1"/>
  <c r="AF19" i="1"/>
  <c r="N15" i="9" s="1"/>
  <c r="N68" i="9"/>
  <c r="AF152" i="1"/>
  <c r="N161" i="9"/>
  <c r="N162" i="9" s="1"/>
  <c r="AF129" i="1"/>
  <c r="N133" i="9"/>
  <c r="N134" i="9" s="1"/>
  <c r="N163" i="9"/>
  <c r="BK30" i="9" l="1"/>
  <c r="BK55" i="9"/>
  <c r="BK155" i="9"/>
  <c r="BK160" i="9"/>
  <c r="BL167" i="9"/>
  <c r="BL175" i="9"/>
  <c r="AP28" i="9"/>
  <c r="AP17" i="9"/>
  <c r="AP70" i="9"/>
  <c r="AP81" i="9"/>
  <c r="AO5" i="9"/>
  <c r="AP98" i="9"/>
  <c r="AP126" i="9"/>
  <c r="AP154" i="9"/>
  <c r="AP137" i="9"/>
  <c r="AP109" i="9"/>
  <c r="AP165" i="9"/>
  <c r="AF61" i="1"/>
  <c r="AF60" i="1" s="1"/>
  <c r="AH142" i="1"/>
  <c r="AH143" i="1" s="1"/>
  <c r="AH77" i="1"/>
  <c r="AH76" i="1"/>
  <c r="AH71" i="1"/>
  <c r="AH75" i="1"/>
  <c r="AH83" i="1"/>
  <c r="AH193" i="1" s="1"/>
  <c r="AH80" i="1"/>
  <c r="AH78" i="1"/>
  <c r="AH88" i="1"/>
  <c r="AH86" i="1"/>
  <c r="AH69" i="1"/>
  <c r="AH119" i="1"/>
  <c r="AH120" i="1" s="1"/>
  <c r="AH92" i="1"/>
  <c r="AH93" i="1" s="1"/>
  <c r="AH72" i="1"/>
  <c r="AH73" i="1"/>
  <c r="AH30" i="1"/>
  <c r="AH192" i="1" s="1"/>
  <c r="AH74" i="1"/>
  <c r="AH81" i="1"/>
  <c r="AH89" i="1"/>
  <c r="AH90" i="1"/>
  <c r="N290" i="9"/>
  <c r="N104" i="9"/>
  <c r="N101" i="9"/>
  <c r="N110" i="9"/>
  <c r="N166" i="9"/>
  <c r="N102" i="9"/>
  <c r="N240" i="9"/>
  <c r="N236" i="9"/>
  <c r="N74" i="9"/>
  <c r="N40" i="9"/>
  <c r="AG20" i="1"/>
  <c r="AF31" i="1"/>
  <c r="AF25" i="1"/>
  <c r="N26" i="9"/>
  <c r="AF12" i="1"/>
  <c r="AF175" i="1"/>
  <c r="N11" i="9"/>
  <c r="AG67" i="1"/>
  <c r="AG47" i="1"/>
  <c r="AG181" i="1"/>
  <c r="AG93" i="1"/>
  <c r="AG112" i="1"/>
  <c r="AG113" i="1"/>
  <c r="AG143" i="1"/>
  <c r="N147" i="9"/>
  <c r="AF185" i="1"/>
  <c r="AF38" i="1"/>
  <c r="AG178" i="1"/>
  <c r="AG52" i="1"/>
  <c r="AG11" i="1"/>
  <c r="AG129" i="1"/>
  <c r="N287" i="9"/>
  <c r="N291" i="9"/>
  <c r="N119" i="9"/>
  <c r="AF14" i="1"/>
  <c r="AF176" i="1"/>
  <c r="N12" i="9"/>
  <c r="N21" i="9" s="1"/>
  <c r="AG120" i="1"/>
  <c r="AG19" i="1"/>
  <c r="N75" i="9"/>
  <c r="N41" i="9"/>
  <c r="N83" i="9"/>
  <c r="N260" i="9" s="1"/>
  <c r="N264" i="9"/>
  <c r="N85" i="9"/>
  <c r="N56" i="9"/>
  <c r="AG87" i="1"/>
  <c r="AG63" i="1"/>
  <c r="AG33" i="1"/>
  <c r="AG116" i="1"/>
  <c r="AG190" i="1"/>
  <c r="AG79" i="1"/>
  <c r="AG22" i="1"/>
  <c r="AG56" i="1"/>
  <c r="AG57" i="1" s="1"/>
  <c r="N99" i="9"/>
  <c r="N100" i="9" s="1"/>
  <c r="N42" i="9"/>
  <c r="AG43" i="1"/>
  <c r="AG188" i="1"/>
  <c r="AG66" i="1"/>
  <c r="AG134" i="1"/>
  <c r="BF175" i="9"/>
  <c r="AF16" i="1"/>
  <c r="N13" i="9"/>
  <c r="AF32" i="1"/>
  <c r="AF34" i="1"/>
  <c r="N31" i="9"/>
  <c r="AG55" i="1"/>
  <c r="AG17" i="1"/>
  <c r="AG180" i="1"/>
  <c r="AG182" i="1"/>
  <c r="AH161" i="1"/>
  <c r="AH151" i="1"/>
  <c r="AH152" i="1" s="1"/>
  <c r="AH149" i="1"/>
  <c r="AH101" i="1"/>
  <c r="AH102" i="1" s="1"/>
  <c r="AI5" i="1"/>
  <c r="AH127" i="1"/>
  <c r="AH130" i="1"/>
  <c r="AH128" i="1"/>
  <c r="AH129" i="1" s="1"/>
  <c r="AH131" i="1"/>
  <c r="AH125" i="1"/>
  <c r="AH121" i="1"/>
  <c r="AH126" i="1"/>
  <c r="AH133" i="1"/>
  <c r="AH136" i="1"/>
  <c r="AH150" i="1"/>
  <c r="AH138" i="1"/>
  <c r="AH148" i="1"/>
  <c r="AH156" i="1"/>
  <c r="AH159" i="1"/>
  <c r="AH160" i="1" s="1"/>
  <c r="AH153" i="1"/>
  <c r="AH154" i="1"/>
  <c r="AH144" i="1"/>
  <c r="AH111" i="1"/>
  <c r="AH114" i="1"/>
  <c r="AH94" i="1"/>
  <c r="AH103" i="1"/>
  <c r="AH99" i="1"/>
  <c r="AH98" i="1"/>
  <c r="AH100" i="1"/>
  <c r="AH104" i="1"/>
  <c r="AH106" i="1"/>
  <c r="AH194" i="1" s="1"/>
  <c r="AH109" i="1"/>
  <c r="AH110" i="1" s="1"/>
  <c r="AH139" i="1"/>
  <c r="AH145" i="1"/>
  <c r="AH122" i="1"/>
  <c r="AH162" i="1"/>
  <c r="AH95" i="1"/>
  <c r="AH117" i="1"/>
  <c r="AH123" i="1"/>
  <c r="AH146" i="1"/>
  <c r="AH140" i="1"/>
  <c r="AH163" i="1"/>
  <c r="AH96" i="1"/>
  <c r="AH124" i="1"/>
  <c r="AH97" i="1"/>
  <c r="AH147" i="1"/>
  <c r="N292" i="9"/>
  <c r="N288" i="9"/>
  <c r="N63" i="9"/>
  <c r="N37" i="9"/>
  <c r="AF62" i="1"/>
  <c r="AF64" i="1"/>
  <c r="AF177" i="1"/>
  <c r="AF18" i="1"/>
  <c r="N14" i="9"/>
  <c r="AG53" i="1"/>
  <c r="AG13" i="1"/>
  <c r="AG179" i="1"/>
  <c r="AG102" i="1"/>
  <c r="AF10" i="1"/>
  <c r="N9" i="9"/>
  <c r="N267" i="9"/>
  <c r="N263" i="9"/>
  <c r="N60" i="9"/>
  <c r="AG183" i="1"/>
  <c r="AG160" i="1"/>
  <c r="AG152" i="1"/>
  <c r="AG50" i="1"/>
  <c r="AG51" i="1" s="1"/>
  <c r="AG70" i="1"/>
  <c r="AG9" i="1"/>
  <c r="N51" i="9"/>
  <c r="N82" i="9"/>
  <c r="AF27" i="1"/>
  <c r="N27" i="9"/>
  <c r="N73" i="9"/>
  <c r="N39" i="9"/>
  <c r="AG59" i="1"/>
  <c r="AG26" i="1"/>
  <c r="AG107" i="1"/>
  <c r="AG189" i="1"/>
  <c r="AG110" i="1"/>
  <c r="AF48" i="1"/>
  <c r="N35" i="9"/>
  <c r="N78" i="9"/>
  <c r="N49" i="9"/>
  <c r="N50" i="9" s="1"/>
  <c r="N141" i="9"/>
  <c r="N303" i="9"/>
  <c r="N139" i="9"/>
  <c r="N127" i="9" s="1"/>
  <c r="N128" i="9" s="1"/>
  <c r="AG54" i="1"/>
  <c r="AG15" i="1"/>
  <c r="AG37" i="1"/>
  <c r="AG187" i="1"/>
  <c r="AG65" i="1"/>
  <c r="AG84" i="1"/>
  <c r="AG24" i="1"/>
  <c r="AG58" i="1"/>
  <c r="AG157" i="1"/>
  <c r="N266" i="9"/>
  <c r="N262" i="9"/>
  <c r="N59" i="9"/>
  <c r="AF23" i="1"/>
  <c r="N24" i="9"/>
  <c r="N25" i="9" s="1"/>
  <c r="AF21" i="1"/>
  <c r="N265" i="9"/>
  <c r="N58" i="9"/>
  <c r="N261" i="9"/>
  <c r="N138" i="9"/>
  <c r="AF44" i="1"/>
  <c r="AF186" i="1"/>
  <c r="N277" i="9"/>
  <c r="N169" i="9"/>
  <c r="N167" i="9"/>
  <c r="N33" i="9"/>
  <c r="BL55" i="9" l="1"/>
  <c r="BL30" i="9"/>
  <c r="BL155" i="9"/>
  <c r="BL160" i="9"/>
  <c r="BK43" i="9"/>
  <c r="BK48" i="9"/>
  <c r="BK18" i="9"/>
  <c r="BK23" i="9"/>
  <c r="N71" i="9"/>
  <c r="N72" i="9" s="1"/>
  <c r="AH181" i="1"/>
  <c r="AO17" i="9"/>
  <c r="AO28" i="9"/>
  <c r="AO70" i="9"/>
  <c r="AO81" i="9"/>
  <c r="AN5" i="9"/>
  <c r="AO98" i="9"/>
  <c r="AO126" i="9"/>
  <c r="AO154" i="9"/>
  <c r="AO137" i="9"/>
  <c r="AO165" i="9"/>
  <c r="AO109" i="9"/>
  <c r="AI76" i="1"/>
  <c r="AI142" i="1"/>
  <c r="AI143" i="1" s="1"/>
  <c r="AI77" i="1"/>
  <c r="AI71" i="1"/>
  <c r="O64" i="9" s="1"/>
  <c r="AI75" i="1"/>
  <c r="O68" i="9" s="1"/>
  <c r="AI83" i="1"/>
  <c r="AI193" i="1" s="1"/>
  <c r="AI80" i="1"/>
  <c r="AI78" i="1"/>
  <c r="AI88" i="1"/>
  <c r="AI86" i="1"/>
  <c r="O84" i="9" s="1"/>
  <c r="AI69" i="1"/>
  <c r="AI92" i="1"/>
  <c r="AI93" i="1" s="1"/>
  <c r="AI30" i="1"/>
  <c r="AI192" i="1" s="1"/>
  <c r="AI119" i="1"/>
  <c r="AI120" i="1" s="1"/>
  <c r="AI72" i="1"/>
  <c r="O65" i="9" s="1"/>
  <c r="AI73" i="1"/>
  <c r="AI74" i="1"/>
  <c r="AI81" i="1"/>
  <c r="AI89" i="1"/>
  <c r="O87" i="9" s="1"/>
  <c r="AI90" i="1"/>
  <c r="N76" i="9"/>
  <c r="AH20" i="1"/>
  <c r="AH19" i="1"/>
  <c r="AH157" i="1"/>
  <c r="AH107" i="1"/>
  <c r="AH183" i="1"/>
  <c r="N54" i="9"/>
  <c r="N53" i="9" s="1"/>
  <c r="N273" i="9"/>
  <c r="N160" i="9"/>
  <c r="AG14" i="1"/>
  <c r="AG176" i="1"/>
  <c r="AH9" i="1"/>
  <c r="AH10" i="1" s="1"/>
  <c r="AH70" i="1"/>
  <c r="AH50" i="1"/>
  <c r="AH51" i="1" s="1"/>
  <c r="AH188" i="1"/>
  <c r="AH66" i="1"/>
  <c r="AH43" i="1"/>
  <c r="AH87" i="1"/>
  <c r="AH63" i="1"/>
  <c r="AH33" i="1"/>
  <c r="AH137" i="1"/>
  <c r="AG177" i="1"/>
  <c r="AG18" i="1"/>
  <c r="N29" i="9"/>
  <c r="N254" i="9"/>
  <c r="N250" i="9"/>
  <c r="AG61" i="1"/>
  <c r="AG60" i="1" s="1"/>
  <c r="AG31" i="1"/>
  <c r="AG10" i="1"/>
  <c r="AH55" i="1"/>
  <c r="AH17" i="1"/>
  <c r="AH180" i="1"/>
  <c r="AH59" i="1"/>
  <c r="AH26" i="1"/>
  <c r="AH27" i="1" s="1"/>
  <c r="AH187" i="1"/>
  <c r="AH65" i="1"/>
  <c r="AH37" i="1"/>
  <c r="AG175" i="1"/>
  <c r="AG12" i="1"/>
  <c r="AH53" i="1"/>
  <c r="AH13" i="1"/>
  <c r="AH179" i="1"/>
  <c r="AH116" i="1"/>
  <c r="AH115" i="1"/>
  <c r="AH190" i="1"/>
  <c r="N47" i="9"/>
  <c r="N10" i="9"/>
  <c r="N238" i="9"/>
  <c r="N30" i="9"/>
  <c r="N234" i="9" s="1"/>
  <c r="AH79" i="1"/>
  <c r="AH56" i="1"/>
  <c r="AH57" i="1" s="1"/>
  <c r="AH22" i="1"/>
  <c r="AH23" i="1" s="1"/>
  <c r="AH112" i="1"/>
  <c r="AH113" i="1"/>
  <c r="AH189" i="1"/>
  <c r="AH182" i="1"/>
  <c r="AH84" i="1"/>
  <c r="AH58" i="1"/>
  <c r="AH24" i="1"/>
  <c r="AG44" i="1"/>
  <c r="AG186" i="1"/>
  <c r="AG34" i="1"/>
  <c r="AG32" i="1"/>
  <c r="AG21" i="1"/>
  <c r="AG27" i="1"/>
  <c r="AH67" i="1"/>
  <c r="AH47" i="1"/>
  <c r="AH48" i="1" s="1"/>
  <c r="AG62" i="1"/>
  <c r="AG64" i="1"/>
  <c r="N235" i="9"/>
  <c r="N239" i="9"/>
  <c r="AH54" i="1"/>
  <c r="AH15" i="1"/>
  <c r="AH16" i="1" s="1"/>
  <c r="AH178" i="1"/>
  <c r="AH52" i="1"/>
  <c r="AH11" i="1"/>
  <c r="N22" i="9"/>
  <c r="AG48" i="1"/>
  <c r="AG25" i="1"/>
  <c r="N237" i="9"/>
  <c r="N241" i="9"/>
  <c r="N45" i="9"/>
  <c r="AH134" i="1"/>
  <c r="N46" i="9"/>
  <c r="N253" i="9"/>
  <c r="N249" i="9"/>
  <c r="AG185" i="1"/>
  <c r="AG38" i="1"/>
  <c r="N155" i="9"/>
  <c r="N156" i="9" s="1"/>
  <c r="N38" i="9"/>
  <c r="AI98" i="1"/>
  <c r="O96" i="9" s="1"/>
  <c r="AI99" i="1"/>
  <c r="O97" i="9" s="1"/>
  <c r="AJ5" i="1"/>
  <c r="AI127" i="1"/>
  <c r="AI130" i="1"/>
  <c r="AI128" i="1"/>
  <c r="AI129" i="1" s="1"/>
  <c r="AI126" i="1"/>
  <c r="O125" i="9" s="1"/>
  <c r="AI125" i="1"/>
  <c r="O124" i="9" s="1"/>
  <c r="AI121" i="1"/>
  <c r="O120" i="9" s="1"/>
  <c r="AI138" i="1"/>
  <c r="O142" i="9" s="1"/>
  <c r="AI133" i="1"/>
  <c r="AI136" i="1"/>
  <c r="AI137" i="1" s="1"/>
  <c r="AI153" i="1"/>
  <c r="AI150" i="1"/>
  <c r="AI156" i="1"/>
  <c r="AI151" i="1"/>
  <c r="AI161" i="1"/>
  <c r="O170" i="9" s="1"/>
  <c r="AI144" i="1"/>
  <c r="O148" i="9" s="1"/>
  <c r="AI145" i="1"/>
  <c r="O149" i="9" s="1"/>
  <c r="AI148" i="1"/>
  <c r="O152" i="9" s="1"/>
  <c r="AI149" i="1"/>
  <c r="O153" i="9" s="1"/>
  <c r="AI154" i="1"/>
  <c r="O164" i="9" s="1"/>
  <c r="AI159" i="1"/>
  <c r="AI109" i="1"/>
  <c r="AI104" i="1"/>
  <c r="O108" i="9" s="1"/>
  <c r="AI101" i="1"/>
  <c r="AI94" i="1"/>
  <c r="AI103" i="1"/>
  <c r="AI114" i="1"/>
  <c r="AI100" i="1"/>
  <c r="AI111" i="1"/>
  <c r="AI122" i="1"/>
  <c r="O121" i="9" s="1"/>
  <c r="AI139" i="1"/>
  <c r="O143" i="9" s="1"/>
  <c r="AI131" i="1"/>
  <c r="O136" i="9" s="1"/>
  <c r="AI106" i="1"/>
  <c r="AI194" i="1" s="1"/>
  <c r="AI162" i="1"/>
  <c r="O171" i="9" s="1"/>
  <c r="AI95" i="1"/>
  <c r="O93" i="9" s="1"/>
  <c r="AI117" i="1"/>
  <c r="O116" i="9" s="1"/>
  <c r="AI123" i="1"/>
  <c r="O122" i="9" s="1"/>
  <c r="AI146" i="1"/>
  <c r="O150" i="9" s="1"/>
  <c r="AI140" i="1"/>
  <c r="O144" i="9" s="1"/>
  <c r="AI163" i="1"/>
  <c r="O172" i="9" s="1"/>
  <c r="AI96" i="1"/>
  <c r="O94" i="9" s="1"/>
  <c r="AI147" i="1"/>
  <c r="O151" i="9" s="1"/>
  <c r="AI124" i="1"/>
  <c r="O123" i="9" s="1"/>
  <c r="AI97" i="1"/>
  <c r="AG23" i="1"/>
  <c r="N20" i="9"/>
  <c r="N252" i="9"/>
  <c r="N248" i="9"/>
  <c r="N299" i="9"/>
  <c r="N132" i="9"/>
  <c r="AG16" i="1"/>
  <c r="BG175" i="9"/>
  <c r="N251" i="9"/>
  <c r="N55" i="9"/>
  <c r="N247" i="9" s="1"/>
  <c r="BL18" i="9" l="1"/>
  <c r="BL23" i="9"/>
  <c r="BL43" i="9"/>
  <c r="BL48" i="9"/>
  <c r="BJ175" i="9"/>
  <c r="BI175" i="9"/>
  <c r="AN17" i="9"/>
  <c r="AN70" i="9"/>
  <c r="AN81" i="9"/>
  <c r="AN28" i="9"/>
  <c r="AM5" i="9"/>
  <c r="AN98" i="9"/>
  <c r="AN126" i="9"/>
  <c r="AN154" i="9"/>
  <c r="AN137" i="9"/>
  <c r="AN165" i="9"/>
  <c r="AN109" i="9"/>
  <c r="AJ142" i="1"/>
  <c r="AJ71" i="1"/>
  <c r="AJ75" i="1"/>
  <c r="AJ77" i="1"/>
  <c r="AJ76" i="1"/>
  <c r="AJ83" i="1"/>
  <c r="AJ193" i="1" s="1"/>
  <c r="AJ80" i="1"/>
  <c r="AJ78" i="1"/>
  <c r="AJ88" i="1"/>
  <c r="AJ86" i="1"/>
  <c r="AJ69" i="1"/>
  <c r="AJ119" i="1"/>
  <c r="AJ92" i="1"/>
  <c r="AJ30" i="1"/>
  <c r="AJ192" i="1" s="1"/>
  <c r="AJ72" i="1"/>
  <c r="AJ73" i="1"/>
  <c r="AJ74" i="1"/>
  <c r="AJ81" i="1"/>
  <c r="AJ89" i="1"/>
  <c r="AJ90" i="1"/>
  <c r="O157" i="9"/>
  <c r="AH21" i="1"/>
  <c r="AH61" i="1"/>
  <c r="AH60" i="1" s="1"/>
  <c r="O159" i="9"/>
  <c r="O130" i="9"/>
  <c r="O158" i="9"/>
  <c r="O302" i="9"/>
  <c r="O306" i="9"/>
  <c r="O131" i="9"/>
  <c r="O264" i="9"/>
  <c r="O85" i="9"/>
  <c r="O83" i="9"/>
  <c r="O260" i="9" s="1"/>
  <c r="O262" i="9"/>
  <c r="O59" i="9"/>
  <c r="O266" i="9"/>
  <c r="O74" i="9"/>
  <c r="O40" i="9"/>
  <c r="O129" i="9"/>
  <c r="O300" i="9"/>
  <c r="O304" i="9"/>
  <c r="O39" i="9"/>
  <c r="AI17" i="1"/>
  <c r="AI180" i="1"/>
  <c r="AI55" i="1"/>
  <c r="O67" i="9"/>
  <c r="AI26" i="1"/>
  <c r="AI59" i="1"/>
  <c r="O80" i="9"/>
  <c r="O52" i="9" s="1"/>
  <c r="AI20" i="1"/>
  <c r="AI110" i="1"/>
  <c r="O112" i="9"/>
  <c r="N48" i="9"/>
  <c r="O118" i="9"/>
  <c r="O293" i="9"/>
  <c r="O289" i="9"/>
  <c r="AI189" i="1"/>
  <c r="AI112" i="1"/>
  <c r="AI113" i="1"/>
  <c r="O114" i="9"/>
  <c r="AI160" i="1"/>
  <c r="O168" i="9"/>
  <c r="N23" i="9"/>
  <c r="AH176" i="1"/>
  <c r="AH14" i="1"/>
  <c r="AH18" i="1"/>
  <c r="AH177" i="1"/>
  <c r="AI182" i="1"/>
  <c r="AH25" i="1"/>
  <c r="AH31" i="1"/>
  <c r="O69" i="9"/>
  <c r="AI47" i="1"/>
  <c r="AI67" i="1"/>
  <c r="AI58" i="1"/>
  <c r="AI84" i="1"/>
  <c r="O79" i="9"/>
  <c r="AH175" i="1"/>
  <c r="AH12" i="1"/>
  <c r="O140" i="9"/>
  <c r="O275" i="9"/>
  <c r="O279" i="9"/>
  <c r="AI37" i="1"/>
  <c r="AI187" i="1"/>
  <c r="AI65" i="1"/>
  <c r="O86" i="9"/>
  <c r="O73" i="9" s="1"/>
  <c r="AI54" i="1"/>
  <c r="AI15" i="1"/>
  <c r="O66" i="9"/>
  <c r="AI79" i="1"/>
  <c r="AI56" i="1"/>
  <c r="AI57" i="1" s="1"/>
  <c r="AI22" i="1"/>
  <c r="AH34" i="1"/>
  <c r="AH32" i="1"/>
  <c r="O103" i="9"/>
  <c r="AI178" i="1"/>
  <c r="AI52" i="1"/>
  <c r="AI11" i="1"/>
  <c r="N18" i="9"/>
  <c r="N19" i="9" s="1"/>
  <c r="AH64" i="1"/>
  <c r="AH62" i="1"/>
  <c r="O115" i="9"/>
  <c r="O102" i="9" s="1"/>
  <c r="AI115" i="1"/>
  <c r="AI116" i="1"/>
  <c r="AI190" i="1"/>
  <c r="N43" i="9"/>
  <c r="N44" i="9" s="1"/>
  <c r="O276" i="9"/>
  <c r="O280" i="9"/>
  <c r="O278" i="9"/>
  <c r="O274" i="9"/>
  <c r="AI134" i="1"/>
  <c r="O135" i="9"/>
  <c r="O88" i="9"/>
  <c r="O90" i="9"/>
  <c r="AH185" i="1"/>
  <c r="AH38" i="1"/>
  <c r="AI181" i="1"/>
  <c r="O92" i="9"/>
  <c r="AH44" i="1"/>
  <c r="AH186" i="1"/>
  <c r="O305" i="9"/>
  <c r="O301" i="9"/>
  <c r="AI24" i="1"/>
  <c r="AI107" i="1"/>
  <c r="O107" i="9"/>
  <c r="AI152" i="1"/>
  <c r="O161" i="9"/>
  <c r="O162" i="9" s="1"/>
  <c r="AI102" i="1"/>
  <c r="O105" i="9"/>
  <c r="O106" i="9" s="1"/>
  <c r="AJ111" i="1"/>
  <c r="AJ149" i="1"/>
  <c r="AJ106" i="1"/>
  <c r="AJ194" i="1" s="1"/>
  <c r="AJ144" i="1"/>
  <c r="AJ100" i="1"/>
  <c r="AK5" i="1"/>
  <c r="AJ130" i="1"/>
  <c r="AJ126" i="1"/>
  <c r="AJ127" i="1"/>
  <c r="AJ138" i="1"/>
  <c r="AJ125" i="1"/>
  <c r="AJ121" i="1"/>
  <c r="AJ128" i="1"/>
  <c r="AJ131" i="1"/>
  <c r="AJ148" i="1"/>
  <c r="AJ136" i="1"/>
  <c r="AJ151" i="1"/>
  <c r="AJ161" i="1"/>
  <c r="AJ156" i="1"/>
  <c r="AJ150" i="1"/>
  <c r="AJ145" i="1"/>
  <c r="AJ154" i="1"/>
  <c r="AJ153" i="1"/>
  <c r="AJ104" i="1"/>
  <c r="AJ159" i="1"/>
  <c r="AJ99" i="1"/>
  <c r="AJ109" i="1"/>
  <c r="AJ98" i="1"/>
  <c r="AJ94" i="1"/>
  <c r="AJ103" i="1"/>
  <c r="AJ101" i="1"/>
  <c r="AJ114" i="1"/>
  <c r="AJ139" i="1"/>
  <c r="AJ133" i="1"/>
  <c r="AJ122" i="1"/>
  <c r="AJ162" i="1"/>
  <c r="AJ117" i="1"/>
  <c r="AJ95" i="1"/>
  <c r="AJ146" i="1"/>
  <c r="AJ163" i="1"/>
  <c r="AJ123" i="1"/>
  <c r="AJ140" i="1"/>
  <c r="AJ96" i="1"/>
  <c r="AJ124" i="1"/>
  <c r="AJ97" i="1"/>
  <c r="AJ147" i="1"/>
  <c r="O77" i="9"/>
  <c r="O133" i="9"/>
  <c r="O134" i="9" s="1"/>
  <c r="BH175" i="9"/>
  <c r="AI179" i="1"/>
  <c r="AI53" i="1"/>
  <c r="AI13" i="1"/>
  <c r="AI183" i="1"/>
  <c r="O95" i="9"/>
  <c r="AI188" i="1"/>
  <c r="AI43" i="1"/>
  <c r="AI66" i="1"/>
  <c r="AI19" i="1"/>
  <c r="O15" i="9" s="1"/>
  <c r="AI87" i="1"/>
  <c r="AI33" i="1"/>
  <c r="AI63" i="1"/>
  <c r="AI157" i="1"/>
  <c r="O163" i="9"/>
  <c r="AI50" i="1"/>
  <c r="AI51" i="1" s="1"/>
  <c r="AI70" i="1"/>
  <c r="AI9" i="1"/>
  <c r="O62" i="9"/>
  <c r="O146" i="9"/>
  <c r="AM70" i="9" l="1"/>
  <c r="AM17" i="9"/>
  <c r="AM81" i="9"/>
  <c r="AM28" i="9"/>
  <c r="AL5" i="9"/>
  <c r="AM98" i="9"/>
  <c r="AM126" i="9"/>
  <c r="AM154" i="9"/>
  <c r="AM109" i="9"/>
  <c r="AM165" i="9"/>
  <c r="AM137" i="9"/>
  <c r="AK76" i="1"/>
  <c r="AK142" i="1"/>
  <c r="AK143" i="1" s="1"/>
  <c r="AK77" i="1"/>
  <c r="AK75" i="1"/>
  <c r="AK71" i="1"/>
  <c r="AK83" i="1"/>
  <c r="AK193" i="1" s="1"/>
  <c r="AK80" i="1"/>
  <c r="AK78" i="1"/>
  <c r="AK88" i="1"/>
  <c r="AK86" i="1"/>
  <c r="AK69" i="1"/>
  <c r="AK119" i="1"/>
  <c r="AK120" i="1" s="1"/>
  <c r="AK92" i="1"/>
  <c r="AK93" i="1" s="1"/>
  <c r="AK30" i="1"/>
  <c r="AK192" i="1" s="1"/>
  <c r="AK72" i="1"/>
  <c r="AK73" i="1"/>
  <c r="AK81" i="1"/>
  <c r="AK74" i="1"/>
  <c r="AK89" i="1"/>
  <c r="AK90" i="1"/>
  <c r="O110" i="9"/>
  <c r="O101" i="9"/>
  <c r="O138" i="9"/>
  <c r="O56" i="9"/>
  <c r="O55" i="9" s="1"/>
  <c r="O247" i="9" s="1"/>
  <c r="O46" i="9"/>
  <c r="O166" i="9"/>
  <c r="AJ47" i="1"/>
  <c r="AJ67" i="1"/>
  <c r="AJ120" i="1"/>
  <c r="AI14" i="1"/>
  <c r="AI176" i="1"/>
  <c r="O12" i="9"/>
  <c r="AJ87" i="1"/>
  <c r="AJ33" i="1"/>
  <c r="AJ63" i="1"/>
  <c r="AJ143" i="1"/>
  <c r="AI48" i="1"/>
  <c r="O35" i="9"/>
  <c r="AI10" i="1"/>
  <c r="O9" i="9"/>
  <c r="O291" i="9"/>
  <c r="O287" i="9"/>
  <c r="AI64" i="1"/>
  <c r="AI62" i="1"/>
  <c r="AJ54" i="1"/>
  <c r="AJ15" i="1"/>
  <c r="AJ102" i="1"/>
  <c r="AI32" i="1"/>
  <c r="AI34" i="1"/>
  <c r="O31" i="9"/>
  <c r="AJ107" i="1"/>
  <c r="AJ134" i="1"/>
  <c r="AI185" i="1"/>
  <c r="AI38" i="1"/>
  <c r="O33" i="9"/>
  <c r="AI27" i="1"/>
  <c r="O27" i="9"/>
  <c r="AJ181" i="1"/>
  <c r="AK121" i="1"/>
  <c r="AK100" i="1"/>
  <c r="AK111" i="1"/>
  <c r="AL5" i="1"/>
  <c r="AK130" i="1"/>
  <c r="AK125" i="1"/>
  <c r="AK128" i="1"/>
  <c r="AK129" i="1" s="1"/>
  <c r="AK127" i="1"/>
  <c r="AK126" i="1"/>
  <c r="AK136" i="1"/>
  <c r="AK137" i="1" s="1"/>
  <c r="AK138" i="1"/>
  <c r="AK153" i="1"/>
  <c r="AK144" i="1"/>
  <c r="AK150" i="1"/>
  <c r="AK161" i="1"/>
  <c r="AK131" i="1"/>
  <c r="AK159" i="1"/>
  <c r="AK160" i="1" s="1"/>
  <c r="AK149" i="1"/>
  <c r="AK145" i="1"/>
  <c r="AK148" i="1"/>
  <c r="AK151" i="1"/>
  <c r="AK152" i="1" s="1"/>
  <c r="AK103" i="1"/>
  <c r="AK156" i="1"/>
  <c r="AK154" i="1"/>
  <c r="AK94" i="1"/>
  <c r="AK101" i="1"/>
  <c r="AK102" i="1" s="1"/>
  <c r="AK106" i="1"/>
  <c r="AK194" i="1" s="1"/>
  <c r="AK98" i="1"/>
  <c r="AK104" i="1"/>
  <c r="AK99" i="1"/>
  <c r="AK114" i="1"/>
  <c r="AK109" i="1"/>
  <c r="AK110" i="1" s="1"/>
  <c r="AK122" i="1"/>
  <c r="AK139" i="1"/>
  <c r="AK133" i="1"/>
  <c r="AK162" i="1"/>
  <c r="AK117" i="1"/>
  <c r="AK95" i="1"/>
  <c r="AK140" i="1"/>
  <c r="AK123" i="1"/>
  <c r="AK146" i="1"/>
  <c r="AK163" i="1"/>
  <c r="AK96" i="1"/>
  <c r="AK97" i="1"/>
  <c r="AK124" i="1"/>
  <c r="AK147" i="1"/>
  <c r="O76" i="9"/>
  <c r="O42" i="9"/>
  <c r="O253" i="9"/>
  <c r="O249" i="9"/>
  <c r="AJ187" i="1"/>
  <c r="AJ65" i="1"/>
  <c r="AJ37" i="1"/>
  <c r="AJ152" i="1"/>
  <c r="AJ70" i="1"/>
  <c r="AJ50" i="1"/>
  <c r="AJ51" i="1" s="1"/>
  <c r="AJ9" i="1"/>
  <c r="AJ190" i="1"/>
  <c r="AJ115" i="1"/>
  <c r="AJ116" i="1"/>
  <c r="AJ189" i="1"/>
  <c r="AJ110" i="1"/>
  <c r="AJ137" i="1"/>
  <c r="AI23" i="1"/>
  <c r="O24" i="9"/>
  <c r="O25" i="9" s="1"/>
  <c r="O303" i="9"/>
  <c r="O139" i="9"/>
  <c r="O127" i="9" s="1"/>
  <c r="O128" i="9" s="1"/>
  <c r="O141" i="9"/>
  <c r="O147" i="9"/>
  <c r="AJ53" i="1"/>
  <c r="AJ13" i="1"/>
  <c r="AJ179" i="1"/>
  <c r="AJ19" i="1"/>
  <c r="AJ93" i="1"/>
  <c r="O91" i="9"/>
  <c r="O288" i="9"/>
  <c r="O292" i="9"/>
  <c r="AI18" i="1"/>
  <c r="AI177" i="1"/>
  <c r="O14" i="9"/>
  <c r="O267" i="9"/>
  <c r="O263" i="9"/>
  <c r="O60" i="9"/>
  <c r="O119" i="9"/>
  <c r="O78" i="9"/>
  <c r="O49" i="9"/>
  <c r="O50" i="9" s="1"/>
  <c r="AI186" i="1"/>
  <c r="AI44" i="1"/>
  <c r="O34" i="9"/>
  <c r="AJ66" i="1"/>
  <c r="AJ43" i="1"/>
  <c r="AJ188" i="1"/>
  <c r="AJ59" i="1"/>
  <c r="AJ26" i="1"/>
  <c r="AJ182" i="1"/>
  <c r="AJ56" i="1"/>
  <c r="AJ57" i="1" s="1"/>
  <c r="AJ22" i="1"/>
  <c r="AJ79" i="1"/>
  <c r="AJ160" i="1"/>
  <c r="AJ129" i="1"/>
  <c r="O75" i="9"/>
  <c r="O41" i="9"/>
  <c r="O51" i="9"/>
  <c r="O82" i="9"/>
  <c r="AJ183" i="1"/>
  <c r="AJ178" i="1"/>
  <c r="AJ52" i="1"/>
  <c r="AJ11" i="1"/>
  <c r="AI31" i="1"/>
  <c r="AI25" i="1"/>
  <c r="O26" i="9"/>
  <c r="AI16" i="1"/>
  <c r="O13" i="9"/>
  <c r="O111" i="9"/>
  <c r="O286" i="9" s="1"/>
  <c r="O290" i="9"/>
  <c r="AJ84" i="1"/>
  <c r="AJ24" i="1"/>
  <c r="AJ58" i="1"/>
  <c r="AJ157" i="1"/>
  <c r="AJ113" i="1"/>
  <c r="AJ112" i="1"/>
  <c r="AI12" i="1"/>
  <c r="AI175" i="1"/>
  <c r="O11" i="9"/>
  <c r="AI61" i="1"/>
  <c r="AI60" i="1" s="1"/>
  <c r="O63" i="9"/>
  <c r="O37" i="9"/>
  <c r="O71" i="9"/>
  <c r="O72" i="9" s="1"/>
  <c r="AJ55" i="1"/>
  <c r="AJ17" i="1"/>
  <c r="AJ180" i="1"/>
  <c r="AJ20" i="1"/>
  <c r="O265" i="9"/>
  <c r="O58" i="9"/>
  <c r="O45" i="9" s="1"/>
  <c r="O261" i="9"/>
  <c r="O277" i="9"/>
  <c r="O167" i="9"/>
  <c r="O155" i="9" s="1"/>
  <c r="O156" i="9" s="1"/>
  <c r="O169" i="9"/>
  <c r="AI21" i="1"/>
  <c r="O16" i="9"/>
  <c r="AL70" i="9" l="1"/>
  <c r="AL17" i="9"/>
  <c r="AL81" i="9"/>
  <c r="AL28" i="9"/>
  <c r="AK5" i="9"/>
  <c r="AL98" i="9"/>
  <c r="AL126" i="9"/>
  <c r="AL154" i="9"/>
  <c r="AL165" i="9"/>
  <c r="AL137" i="9"/>
  <c r="AL109" i="9"/>
  <c r="AL76" i="1"/>
  <c r="AL142" i="1"/>
  <c r="AL143" i="1" s="1"/>
  <c r="AL77" i="1"/>
  <c r="AL71" i="1"/>
  <c r="AL75" i="1"/>
  <c r="AL83" i="1"/>
  <c r="AL193" i="1" s="1"/>
  <c r="AL80" i="1"/>
  <c r="AL78" i="1"/>
  <c r="P77" i="9" s="1"/>
  <c r="AL88" i="1"/>
  <c r="P86" i="9" s="1"/>
  <c r="AL86" i="1"/>
  <c r="P84" i="9" s="1"/>
  <c r="AL69" i="1"/>
  <c r="P62" i="9" s="1"/>
  <c r="AL92" i="1"/>
  <c r="AL72" i="1"/>
  <c r="AL30" i="1"/>
  <c r="AL192" i="1" s="1"/>
  <c r="AL119" i="1"/>
  <c r="P118" i="9" s="1"/>
  <c r="AL73" i="1"/>
  <c r="P66" i="9" s="1"/>
  <c r="AL81" i="1"/>
  <c r="AL74" i="1"/>
  <c r="AL89" i="1"/>
  <c r="AL90" i="1"/>
  <c r="P88" i="9" s="1"/>
  <c r="O251" i="9"/>
  <c r="O22" i="9"/>
  <c r="AJ61" i="1"/>
  <c r="AJ60" i="1" s="1"/>
  <c r="AK182" i="1"/>
  <c r="AK181" i="1"/>
  <c r="AK107" i="1"/>
  <c r="AK183" i="1"/>
  <c r="O48" i="9"/>
  <c r="O29" i="9"/>
  <c r="O104" i="9"/>
  <c r="O20" i="9"/>
  <c r="O10" i="9"/>
  <c r="O21" i="9"/>
  <c r="AJ18" i="1"/>
  <c r="AJ177" i="1"/>
  <c r="O273" i="9"/>
  <c r="O160" i="9"/>
  <c r="AJ185" i="1"/>
  <c r="AJ38" i="1"/>
  <c r="AK66" i="1"/>
  <c r="AK43" i="1"/>
  <c r="AK188" i="1"/>
  <c r="AK112" i="1"/>
  <c r="AK113" i="1"/>
  <c r="AK189" i="1"/>
  <c r="AK79" i="1"/>
  <c r="AK56" i="1"/>
  <c r="AK57" i="1" s="1"/>
  <c r="AK22" i="1"/>
  <c r="AK23" i="1" s="1"/>
  <c r="O239" i="9"/>
  <c r="O235" i="9"/>
  <c r="AJ186" i="1"/>
  <c r="AJ44" i="1"/>
  <c r="AK180" i="1"/>
  <c r="AK17" i="1"/>
  <c r="AK55" i="1"/>
  <c r="AJ25" i="1"/>
  <c r="AJ31" i="1"/>
  <c r="O54" i="9"/>
  <c r="O53" i="9" s="1"/>
  <c r="AK53" i="1"/>
  <c r="AK13" i="1"/>
  <c r="AK179" i="1"/>
  <c r="AK70" i="1"/>
  <c r="AK50" i="1"/>
  <c r="AK51" i="1" s="1"/>
  <c r="AK9" i="1"/>
  <c r="AK10" i="1" s="1"/>
  <c r="O237" i="9"/>
  <c r="O241" i="9"/>
  <c r="O240" i="9"/>
  <c r="O236" i="9"/>
  <c r="AL151" i="1"/>
  <c r="AL100" i="1"/>
  <c r="AL111" i="1"/>
  <c r="AL126" i="1"/>
  <c r="P125" i="9" s="1"/>
  <c r="AM5" i="1"/>
  <c r="AL133" i="1"/>
  <c r="AL127" i="1"/>
  <c r="AL125" i="1"/>
  <c r="P124" i="9" s="1"/>
  <c r="AL130" i="1"/>
  <c r="AL121" i="1"/>
  <c r="P120" i="9" s="1"/>
  <c r="AL128" i="1"/>
  <c r="AL153" i="1"/>
  <c r="AL138" i="1"/>
  <c r="P142" i="9" s="1"/>
  <c r="AL149" i="1"/>
  <c r="P153" i="9" s="1"/>
  <c r="AL148" i="1"/>
  <c r="P152" i="9" s="1"/>
  <c r="AL136" i="1"/>
  <c r="AL144" i="1"/>
  <c r="P148" i="9" s="1"/>
  <c r="AL159" i="1"/>
  <c r="AL156" i="1"/>
  <c r="AL161" i="1"/>
  <c r="P170" i="9" s="1"/>
  <c r="AL150" i="1"/>
  <c r="AL94" i="1"/>
  <c r="P92" i="9" s="1"/>
  <c r="AL109" i="1"/>
  <c r="AL99" i="1"/>
  <c r="P97" i="9" s="1"/>
  <c r="AL101" i="1"/>
  <c r="AL102" i="1" s="1"/>
  <c r="AL98" i="1"/>
  <c r="P96" i="9" s="1"/>
  <c r="AL114" i="1"/>
  <c r="AL103" i="1"/>
  <c r="AL106" i="1"/>
  <c r="AL194" i="1" s="1"/>
  <c r="AL122" i="1"/>
  <c r="P121" i="9" s="1"/>
  <c r="AL131" i="1"/>
  <c r="P136" i="9" s="1"/>
  <c r="AL139" i="1"/>
  <c r="P143" i="9" s="1"/>
  <c r="AL154" i="1"/>
  <c r="P164" i="9" s="1"/>
  <c r="AL145" i="1"/>
  <c r="P149" i="9" s="1"/>
  <c r="AL162" i="1"/>
  <c r="P171" i="9" s="1"/>
  <c r="AL104" i="1"/>
  <c r="P108" i="9" s="1"/>
  <c r="AL95" i="1"/>
  <c r="AL117" i="1"/>
  <c r="P116" i="9" s="1"/>
  <c r="AL140" i="1"/>
  <c r="P144" i="9" s="1"/>
  <c r="AL163" i="1"/>
  <c r="P172" i="9" s="1"/>
  <c r="AL123" i="1"/>
  <c r="P122" i="9" s="1"/>
  <c r="AL146" i="1"/>
  <c r="P150" i="9" s="1"/>
  <c r="AL96" i="1"/>
  <c r="P94" i="9" s="1"/>
  <c r="AL97" i="1"/>
  <c r="AL147" i="1"/>
  <c r="P151" i="9" s="1"/>
  <c r="AL124" i="1"/>
  <c r="P123" i="9" s="1"/>
  <c r="O38" i="9"/>
  <c r="O43" i="9"/>
  <c r="O44" i="9" s="1"/>
  <c r="AK87" i="1"/>
  <c r="AK63" i="1"/>
  <c r="AK33" i="1"/>
  <c r="AJ16" i="1"/>
  <c r="O252" i="9"/>
  <c r="O248" i="9"/>
  <c r="O47" i="9"/>
  <c r="O99" i="9"/>
  <c r="O100" i="9" s="1"/>
  <c r="AK59" i="1"/>
  <c r="AK26" i="1"/>
  <c r="AK27" i="1" s="1"/>
  <c r="AK178" i="1"/>
  <c r="AK52" i="1"/>
  <c r="AK11" i="1"/>
  <c r="AK157" i="1"/>
  <c r="O250" i="9"/>
  <c r="O254" i="9"/>
  <c r="AJ23" i="1"/>
  <c r="AK65" i="1"/>
  <c r="AK37" i="1"/>
  <c r="AK187" i="1"/>
  <c r="AJ27" i="1"/>
  <c r="O299" i="9"/>
  <c r="O132" i="9"/>
  <c r="AJ21" i="1"/>
  <c r="AJ12" i="1"/>
  <c r="AJ175" i="1"/>
  <c r="AK67" i="1"/>
  <c r="AK47" i="1"/>
  <c r="AK48" i="1" s="1"/>
  <c r="AK84" i="1"/>
  <c r="AK24" i="1"/>
  <c r="AK58" i="1"/>
  <c r="AJ10" i="1"/>
  <c r="AK54" i="1"/>
  <c r="AK15" i="1"/>
  <c r="AK16" i="1" s="1"/>
  <c r="AK19" i="1"/>
  <c r="AJ64" i="1"/>
  <c r="AJ62" i="1"/>
  <c r="AK20" i="1"/>
  <c r="AJ32" i="1"/>
  <c r="AJ34" i="1"/>
  <c r="AJ48" i="1"/>
  <c r="AK190" i="1"/>
  <c r="AK116" i="1"/>
  <c r="AK115" i="1"/>
  <c r="O30" i="9"/>
  <c r="O234" i="9" s="1"/>
  <c r="O238" i="9"/>
  <c r="AJ176" i="1"/>
  <c r="AJ14" i="1"/>
  <c r="AK134" i="1"/>
  <c r="P146" i="9" l="1"/>
  <c r="P147" i="9" s="1"/>
  <c r="AK17" i="9"/>
  <c r="AK70" i="9"/>
  <c r="AK81" i="9"/>
  <c r="AJ5" i="9"/>
  <c r="AK98" i="9"/>
  <c r="AK126" i="9"/>
  <c r="AK154" i="9"/>
  <c r="AK28" i="9"/>
  <c r="AK165" i="9"/>
  <c r="AK137" i="9"/>
  <c r="AK109" i="9"/>
  <c r="AL120" i="1"/>
  <c r="AM142" i="1"/>
  <c r="AM76" i="1"/>
  <c r="AM77" i="1"/>
  <c r="AM75" i="1"/>
  <c r="AM71" i="1"/>
  <c r="AM83" i="1"/>
  <c r="AM193" i="1" s="1"/>
  <c r="AM80" i="1"/>
  <c r="AM78" i="1"/>
  <c r="AM88" i="1"/>
  <c r="AM86" i="1"/>
  <c r="AM69" i="1"/>
  <c r="AM92" i="1"/>
  <c r="AM119" i="1"/>
  <c r="AM30" i="1"/>
  <c r="AM192" i="1" s="1"/>
  <c r="AM72" i="1"/>
  <c r="AM73" i="1"/>
  <c r="AM74" i="1"/>
  <c r="AM81" i="1"/>
  <c r="AM89" i="1"/>
  <c r="AM90" i="1"/>
  <c r="P158" i="9"/>
  <c r="P103" i="9"/>
  <c r="AK21" i="1"/>
  <c r="AK61" i="1"/>
  <c r="AK60" i="1" s="1"/>
  <c r="AL181" i="1"/>
  <c r="P130" i="9"/>
  <c r="O23" i="9"/>
  <c r="P159" i="9"/>
  <c r="P157" i="9"/>
  <c r="P131" i="9"/>
  <c r="P265" i="9"/>
  <c r="P261" i="9"/>
  <c r="P306" i="9"/>
  <c r="P302" i="9"/>
  <c r="P304" i="9"/>
  <c r="P300" i="9"/>
  <c r="P263" i="9"/>
  <c r="P267" i="9"/>
  <c r="P60" i="9"/>
  <c r="P41" i="9"/>
  <c r="P75" i="9"/>
  <c r="P276" i="9"/>
  <c r="P280" i="9"/>
  <c r="AL55" i="1"/>
  <c r="AL17" i="1"/>
  <c r="AL180" i="1"/>
  <c r="P67" i="9"/>
  <c r="AL53" i="1"/>
  <c r="AL13" i="1"/>
  <c r="AL179" i="1"/>
  <c r="AL183" i="1"/>
  <c r="P95" i="9"/>
  <c r="AL182" i="1"/>
  <c r="P93" i="9"/>
  <c r="AL20" i="1"/>
  <c r="P69" i="9"/>
  <c r="AL87" i="1"/>
  <c r="AL63" i="1"/>
  <c r="AL33" i="1"/>
  <c r="AL129" i="1"/>
  <c r="P133" i="9"/>
  <c r="P134" i="9" s="1"/>
  <c r="AL112" i="1"/>
  <c r="AL113" i="1"/>
  <c r="AL189" i="1"/>
  <c r="P114" i="9"/>
  <c r="AK14" i="1"/>
  <c r="AK176" i="1"/>
  <c r="AL19" i="1"/>
  <c r="P15" i="9" s="1"/>
  <c r="P68" i="9"/>
  <c r="P129" i="9"/>
  <c r="P105" i="9"/>
  <c r="P106" i="9" s="1"/>
  <c r="P78" i="9"/>
  <c r="AK32" i="1"/>
  <c r="AK34" i="1"/>
  <c r="AL54" i="1"/>
  <c r="AL15" i="1"/>
  <c r="P279" i="9"/>
  <c r="P275" i="9"/>
  <c r="AL107" i="1"/>
  <c r="P107" i="9"/>
  <c r="AL134" i="1"/>
  <c r="P135" i="9"/>
  <c r="P138" i="9" s="1"/>
  <c r="AL152" i="1"/>
  <c r="P161" i="9"/>
  <c r="P162" i="9" s="1"/>
  <c r="AL178" i="1"/>
  <c r="AL52" i="1"/>
  <c r="AL11" i="1"/>
  <c r="P64" i="9"/>
  <c r="P65" i="9"/>
  <c r="P274" i="9"/>
  <c r="P278" i="9"/>
  <c r="AL116" i="1"/>
  <c r="AL115" i="1"/>
  <c r="AL190" i="1"/>
  <c r="P115" i="9"/>
  <c r="AL84" i="1"/>
  <c r="AL24" i="1"/>
  <c r="AL58" i="1"/>
  <c r="P79" i="9"/>
  <c r="P82" i="9" s="1"/>
  <c r="AL160" i="1"/>
  <c r="P168" i="9"/>
  <c r="P119" i="9"/>
  <c r="P264" i="9"/>
  <c r="P85" i="9"/>
  <c r="P83" i="9"/>
  <c r="P260" i="9" s="1"/>
  <c r="AM127" i="1"/>
  <c r="AM144" i="1"/>
  <c r="AN5" i="1"/>
  <c r="AM111" i="1"/>
  <c r="AM128" i="1"/>
  <c r="AM126" i="1"/>
  <c r="AM136" i="1"/>
  <c r="AM121" i="1"/>
  <c r="AM138" i="1"/>
  <c r="AM125" i="1"/>
  <c r="AM130" i="1"/>
  <c r="AM153" i="1"/>
  <c r="AM161" i="1"/>
  <c r="AM150" i="1"/>
  <c r="AM151" i="1"/>
  <c r="AM149" i="1"/>
  <c r="AM159" i="1"/>
  <c r="AM148" i="1"/>
  <c r="AM154" i="1"/>
  <c r="AM103" i="1"/>
  <c r="AM98" i="1"/>
  <c r="AM106" i="1"/>
  <c r="AM194" i="1" s="1"/>
  <c r="AM101" i="1"/>
  <c r="AM100" i="1"/>
  <c r="AM145" i="1"/>
  <c r="AM99" i="1"/>
  <c r="AM114" i="1"/>
  <c r="AM104" i="1"/>
  <c r="AM94" i="1"/>
  <c r="AM109" i="1"/>
  <c r="AM139" i="1"/>
  <c r="AM156" i="1"/>
  <c r="AM131" i="1"/>
  <c r="AM133" i="1"/>
  <c r="AM122" i="1"/>
  <c r="AM162" i="1"/>
  <c r="AM117" i="1"/>
  <c r="AM95" i="1"/>
  <c r="AM140" i="1"/>
  <c r="AM123" i="1"/>
  <c r="AM163" i="1"/>
  <c r="AM146" i="1"/>
  <c r="AM96" i="1"/>
  <c r="AM124" i="1"/>
  <c r="AM97" i="1"/>
  <c r="AM147" i="1"/>
  <c r="P63" i="9"/>
  <c r="AK31" i="1"/>
  <c r="AK25" i="1"/>
  <c r="P305" i="9"/>
  <c r="P301" i="9"/>
  <c r="AL187" i="1"/>
  <c r="AL65" i="1"/>
  <c r="AL37" i="1"/>
  <c r="AL137" i="1"/>
  <c r="P140" i="9"/>
  <c r="AL50" i="1"/>
  <c r="AL51" i="1" s="1"/>
  <c r="AL9" i="1"/>
  <c r="AL70" i="1"/>
  <c r="AK177" i="1"/>
  <c r="AK18" i="1"/>
  <c r="AK185" i="1"/>
  <c r="AK38" i="1"/>
  <c r="AL188" i="1"/>
  <c r="AL66" i="1"/>
  <c r="AL43" i="1"/>
  <c r="P87" i="9"/>
  <c r="AL79" i="1"/>
  <c r="AL56" i="1"/>
  <c r="AL57" i="1" s="1"/>
  <c r="AL22" i="1"/>
  <c r="AL93" i="1"/>
  <c r="P90" i="9"/>
  <c r="AK12" i="1"/>
  <c r="AK175" i="1"/>
  <c r="AK64" i="1"/>
  <c r="AK62" i="1"/>
  <c r="P289" i="9"/>
  <c r="P293" i="9"/>
  <c r="O18" i="9"/>
  <c r="O19" i="9" s="1"/>
  <c r="AL67" i="1"/>
  <c r="AL47" i="1"/>
  <c r="AL26" i="1"/>
  <c r="AL59" i="1"/>
  <c r="P80" i="9"/>
  <c r="P52" i="9" s="1"/>
  <c r="AL110" i="1"/>
  <c r="P112" i="9"/>
  <c r="AL157" i="1"/>
  <c r="P163" i="9"/>
  <c r="AK186" i="1"/>
  <c r="AK44" i="1"/>
  <c r="P166" i="9" l="1"/>
  <c r="AJ17" i="9"/>
  <c r="AJ70" i="9"/>
  <c r="AJ81" i="9"/>
  <c r="AI5" i="9"/>
  <c r="AJ98" i="9"/>
  <c r="AJ126" i="9"/>
  <c r="AJ154" i="9"/>
  <c r="AJ137" i="9"/>
  <c r="AJ109" i="9"/>
  <c r="AJ165" i="9"/>
  <c r="AJ28" i="9"/>
  <c r="AN75" i="1"/>
  <c r="AN76" i="1"/>
  <c r="AN142" i="1"/>
  <c r="AN143" i="1" s="1"/>
  <c r="AN71" i="1"/>
  <c r="AN77" i="1"/>
  <c r="AN83" i="1"/>
  <c r="AN193" i="1" s="1"/>
  <c r="AN80" i="1"/>
  <c r="AN78" i="1"/>
  <c r="AN88" i="1"/>
  <c r="AN86" i="1"/>
  <c r="AN69" i="1"/>
  <c r="AN92" i="1"/>
  <c r="AN93" i="1" s="1"/>
  <c r="AN119" i="1"/>
  <c r="AN120" i="1" s="1"/>
  <c r="AN72" i="1"/>
  <c r="AN73" i="1"/>
  <c r="AN30" i="1"/>
  <c r="AN192" i="1" s="1"/>
  <c r="AN74" i="1"/>
  <c r="AN81" i="1"/>
  <c r="AN89" i="1"/>
  <c r="AN90" i="1"/>
  <c r="P47" i="9"/>
  <c r="AM134" i="1"/>
  <c r="AM107" i="1"/>
  <c r="P102" i="9"/>
  <c r="AM190" i="1"/>
  <c r="AM115" i="1"/>
  <c r="AM116" i="1"/>
  <c r="AM152" i="1"/>
  <c r="AN151" i="1"/>
  <c r="AN152" i="1" s="1"/>
  <c r="AN103" i="1"/>
  <c r="AO5" i="1"/>
  <c r="AN126" i="1"/>
  <c r="AN136" i="1"/>
  <c r="AN137" i="1" s="1"/>
  <c r="AN125" i="1"/>
  <c r="AN130" i="1"/>
  <c r="AN128" i="1"/>
  <c r="AN129" i="1" s="1"/>
  <c r="AN121" i="1"/>
  <c r="AN127" i="1"/>
  <c r="AN133" i="1"/>
  <c r="AN149" i="1"/>
  <c r="AN138" i="1"/>
  <c r="AN150" i="1"/>
  <c r="AN159" i="1"/>
  <c r="AN160" i="1" s="1"/>
  <c r="AN144" i="1"/>
  <c r="AN153" i="1"/>
  <c r="AN156" i="1"/>
  <c r="AN148" i="1"/>
  <c r="AN154" i="1"/>
  <c r="AN161" i="1"/>
  <c r="AN101" i="1"/>
  <c r="AN114" i="1"/>
  <c r="AN116" i="1" s="1"/>
  <c r="AN111" i="1"/>
  <c r="AN106" i="1"/>
  <c r="AN194" i="1" s="1"/>
  <c r="AN100" i="1"/>
  <c r="AN98" i="1"/>
  <c r="AN99" i="1"/>
  <c r="AN94" i="1"/>
  <c r="AN104" i="1"/>
  <c r="AN109" i="1"/>
  <c r="AN131" i="1"/>
  <c r="AN145" i="1"/>
  <c r="AN139" i="1"/>
  <c r="AN122" i="1"/>
  <c r="AN162" i="1"/>
  <c r="AN117" i="1"/>
  <c r="AN95" i="1"/>
  <c r="AN140" i="1"/>
  <c r="AN123" i="1"/>
  <c r="AN163" i="1"/>
  <c r="AN96" i="1"/>
  <c r="AN146" i="1"/>
  <c r="AN124" i="1"/>
  <c r="AN147" i="1"/>
  <c r="AN97" i="1"/>
  <c r="P51" i="9"/>
  <c r="P110" i="9"/>
  <c r="AM9" i="1"/>
  <c r="AM50" i="1"/>
  <c r="AM51" i="1" s="1"/>
  <c r="AM70" i="1"/>
  <c r="P277" i="9"/>
  <c r="P169" i="9"/>
  <c r="P57" i="9" s="1"/>
  <c r="P167" i="9"/>
  <c r="AL18" i="1"/>
  <c r="AL177" i="1"/>
  <c r="P14" i="9"/>
  <c r="AL185" i="1"/>
  <c r="AL38" i="1"/>
  <c r="AM59" i="1"/>
  <c r="AM26" i="1"/>
  <c r="AM87" i="1"/>
  <c r="AM63" i="1"/>
  <c r="AM33" i="1"/>
  <c r="AM93" i="1"/>
  <c r="P303" i="9"/>
  <c r="P139" i="9"/>
  <c r="P141" i="9"/>
  <c r="AM188" i="1"/>
  <c r="AM66" i="1"/>
  <c r="AM43" i="1"/>
  <c r="AL186" i="1"/>
  <c r="AL44" i="1"/>
  <c r="P34" i="9"/>
  <c r="AM55" i="1"/>
  <c r="AM17" i="1"/>
  <c r="AM180" i="1"/>
  <c r="AM53" i="1"/>
  <c r="AM13" i="1"/>
  <c r="AM179" i="1"/>
  <c r="AM189" i="1"/>
  <c r="AM110" i="1"/>
  <c r="AM183" i="1"/>
  <c r="AM182" i="1"/>
  <c r="AM19" i="1"/>
  <c r="AM58" i="1"/>
  <c r="AM157" i="1"/>
  <c r="P74" i="9"/>
  <c r="P40" i="9"/>
  <c r="AL21" i="1"/>
  <c r="P16" i="9"/>
  <c r="P73" i="9"/>
  <c r="P39" i="9"/>
  <c r="AL16" i="1"/>
  <c r="P13" i="9"/>
  <c r="P33" i="9"/>
  <c r="P290" i="9"/>
  <c r="P111" i="9"/>
  <c r="P286" i="9" s="1"/>
  <c r="P291" i="9"/>
  <c r="P287" i="9"/>
  <c r="AM67" i="1"/>
  <c r="AM47" i="1"/>
  <c r="AM20" i="1"/>
  <c r="AM120" i="1"/>
  <c r="AL31" i="1"/>
  <c r="AL25" i="1"/>
  <c r="AL175" i="1"/>
  <c r="AL12" i="1"/>
  <c r="P11" i="9"/>
  <c r="P101" i="9"/>
  <c r="AM178" i="1"/>
  <c r="AM52" i="1"/>
  <c r="AM11" i="1"/>
  <c r="P91" i="9"/>
  <c r="AM15" i="1"/>
  <c r="AM54" i="1"/>
  <c r="P56" i="9"/>
  <c r="P292" i="9"/>
  <c r="P288" i="9"/>
  <c r="P58" i="9"/>
  <c r="AM102" i="1"/>
  <c r="P49" i="9"/>
  <c r="P50" i="9" s="1"/>
  <c r="P250" i="9"/>
  <c r="P254" i="9"/>
  <c r="AM56" i="1"/>
  <c r="AM57" i="1" s="1"/>
  <c r="AM79" i="1"/>
  <c r="AM22" i="1"/>
  <c r="AM143" i="1"/>
  <c r="AL61" i="1"/>
  <c r="AL60" i="1" s="1"/>
  <c r="AL27" i="1"/>
  <c r="P27" i="9"/>
  <c r="AM187" i="1"/>
  <c r="AM65" i="1"/>
  <c r="AM37" i="1"/>
  <c r="AM137" i="1"/>
  <c r="AL23" i="1"/>
  <c r="P24" i="9"/>
  <c r="P25" i="9" s="1"/>
  <c r="P71" i="9"/>
  <c r="P72" i="9" s="1"/>
  <c r="AM84" i="1"/>
  <c r="AM24" i="1"/>
  <c r="AL14" i="1"/>
  <c r="AL176" i="1"/>
  <c r="P12" i="9"/>
  <c r="AM181" i="1"/>
  <c r="AM160" i="1"/>
  <c r="AM129" i="1"/>
  <c r="AL32" i="1"/>
  <c r="AL34" i="1"/>
  <c r="P31" i="9"/>
  <c r="P266" i="9"/>
  <c r="P262" i="9"/>
  <c r="P59" i="9"/>
  <c r="AL48" i="1"/>
  <c r="P35" i="9"/>
  <c r="AL10" i="1"/>
  <c r="P9" i="9"/>
  <c r="P37" i="9"/>
  <c r="AM112" i="1"/>
  <c r="AM113" i="1"/>
  <c r="AL62" i="1"/>
  <c r="AL64" i="1"/>
  <c r="P76" i="9"/>
  <c r="P42" i="9"/>
  <c r="P26" i="9"/>
  <c r="AI70" i="9" l="1"/>
  <c r="AI17" i="9"/>
  <c r="AI81" i="9"/>
  <c r="AH5" i="9"/>
  <c r="AI98" i="9"/>
  <c r="AI126" i="9"/>
  <c r="AI154" i="9"/>
  <c r="AI137" i="9"/>
  <c r="AI28" i="9"/>
  <c r="AI109" i="9"/>
  <c r="AI165" i="9"/>
  <c r="AO142" i="1"/>
  <c r="AO71" i="1"/>
  <c r="AO75" i="1"/>
  <c r="AO76" i="1"/>
  <c r="AO77" i="1"/>
  <c r="AO83" i="1"/>
  <c r="AO193" i="1" s="1"/>
  <c r="AO80" i="1"/>
  <c r="AO78" i="1"/>
  <c r="AO88" i="1"/>
  <c r="AO86" i="1"/>
  <c r="AO69" i="1"/>
  <c r="AO119" i="1"/>
  <c r="AO72" i="1"/>
  <c r="AO92" i="1"/>
  <c r="AO30" i="1"/>
  <c r="AO192" i="1" s="1"/>
  <c r="AO73" i="1"/>
  <c r="AO81" i="1"/>
  <c r="AO74" i="1"/>
  <c r="AO89" i="1"/>
  <c r="AO90" i="1"/>
  <c r="P21" i="9"/>
  <c r="AM61" i="1"/>
  <c r="AM60" i="1" s="1"/>
  <c r="AN183" i="1"/>
  <c r="AN182" i="1"/>
  <c r="AN181" i="1"/>
  <c r="AN107" i="1"/>
  <c r="P29" i="9"/>
  <c r="P104" i="9"/>
  <c r="AM48" i="1"/>
  <c r="P10" i="9"/>
  <c r="AM186" i="1"/>
  <c r="AM44" i="1"/>
  <c r="P273" i="9"/>
  <c r="P155" i="9"/>
  <c r="P156" i="9" s="1"/>
  <c r="P160" i="9"/>
  <c r="AN59" i="1"/>
  <c r="AN26" i="1"/>
  <c r="AN27" i="1" s="1"/>
  <c r="AN178" i="1"/>
  <c r="AN52" i="1"/>
  <c r="AN11" i="1"/>
  <c r="P99" i="9"/>
  <c r="P100" i="9" s="1"/>
  <c r="AN190" i="1"/>
  <c r="AN110" i="1"/>
  <c r="AN102" i="1"/>
  <c r="AM31" i="1"/>
  <c r="AM25" i="1"/>
  <c r="AM14" i="1"/>
  <c r="AM176" i="1"/>
  <c r="AN67" i="1"/>
  <c r="AN47" i="1"/>
  <c r="AN48" i="1" s="1"/>
  <c r="P237" i="9"/>
  <c r="P241" i="9"/>
  <c r="AM27" i="1"/>
  <c r="AN54" i="1"/>
  <c r="AN15" i="1"/>
  <c r="AN16" i="1" s="1"/>
  <c r="AN56" i="1"/>
  <c r="AN57" i="1" s="1"/>
  <c r="AN22" i="1"/>
  <c r="AN23" i="1" s="1"/>
  <c r="AN79" i="1"/>
  <c r="P252" i="9"/>
  <c r="P248" i="9"/>
  <c r="AM175" i="1"/>
  <c r="AM12" i="1"/>
  <c r="P239" i="9"/>
  <c r="P235" i="9"/>
  <c r="AN87" i="1"/>
  <c r="AN63" i="1"/>
  <c r="AN33" i="1"/>
  <c r="AN134" i="1"/>
  <c r="AM23" i="1"/>
  <c r="P299" i="9"/>
  <c r="P127" i="9"/>
  <c r="P128" i="9" s="1"/>
  <c r="P132" i="9"/>
  <c r="P253" i="9"/>
  <c r="P249" i="9"/>
  <c r="P22" i="9"/>
  <c r="AM185" i="1"/>
  <c r="AM38" i="1"/>
  <c r="AM21" i="1"/>
  <c r="AM18" i="1"/>
  <c r="AM177" i="1"/>
  <c r="AM10" i="1"/>
  <c r="AN157" i="1"/>
  <c r="P238" i="9"/>
  <c r="P30" i="9"/>
  <c r="P234" i="9" s="1"/>
  <c r="P55" i="9"/>
  <c r="P247" i="9" s="1"/>
  <c r="P251" i="9"/>
  <c r="P45" i="9"/>
  <c r="AN20" i="1"/>
  <c r="AN84" i="1"/>
  <c r="AN58" i="1"/>
  <c r="AN24" i="1"/>
  <c r="P240" i="9"/>
  <c r="P236" i="9"/>
  <c r="P54" i="9"/>
  <c r="P53" i="9" s="1"/>
  <c r="AN66" i="1"/>
  <c r="AN43" i="1"/>
  <c r="AN188" i="1"/>
  <c r="AN187" i="1"/>
  <c r="AN65" i="1"/>
  <c r="AN37" i="1"/>
  <c r="AO159" i="1"/>
  <c r="AO151" i="1"/>
  <c r="AP5" i="1"/>
  <c r="AO121" i="1"/>
  <c r="Q120" i="9" s="1"/>
  <c r="AO127" i="1"/>
  <c r="AO125" i="1"/>
  <c r="Q124" i="9" s="1"/>
  <c r="AO128" i="1"/>
  <c r="AO126" i="1"/>
  <c r="Q125" i="9" s="1"/>
  <c r="AO136" i="1"/>
  <c r="AO153" i="1"/>
  <c r="AO138" i="1"/>
  <c r="Q142" i="9" s="1"/>
  <c r="AO161" i="1"/>
  <c r="Q170" i="9" s="1"/>
  <c r="AO130" i="1"/>
  <c r="AO156" i="1"/>
  <c r="AO149" i="1"/>
  <c r="Q153" i="9" s="1"/>
  <c r="AO145" i="1"/>
  <c r="Q149" i="9" s="1"/>
  <c r="AO114" i="1"/>
  <c r="AO150" i="1"/>
  <c r="AO101" i="1"/>
  <c r="AO148" i="1"/>
  <c r="Q152" i="9" s="1"/>
  <c r="AO144" i="1"/>
  <c r="Q148" i="9" s="1"/>
  <c r="AO98" i="1"/>
  <c r="Q96" i="9" s="1"/>
  <c r="AO100" i="1"/>
  <c r="AO94" i="1"/>
  <c r="AO109" i="1"/>
  <c r="AO99" i="1"/>
  <c r="Q97" i="9" s="1"/>
  <c r="AO106" i="1"/>
  <c r="AO194" i="1" s="1"/>
  <c r="AO111" i="1"/>
  <c r="AO103" i="1"/>
  <c r="AO133" i="1"/>
  <c r="AO122" i="1"/>
  <c r="Q121" i="9" s="1"/>
  <c r="AO131" i="1"/>
  <c r="Q136" i="9" s="1"/>
  <c r="AO139" i="1"/>
  <c r="Q143" i="9" s="1"/>
  <c r="AO162" i="1"/>
  <c r="Q171" i="9" s="1"/>
  <c r="AO104" i="1"/>
  <c r="Q108" i="9" s="1"/>
  <c r="AO154" i="1"/>
  <c r="Q164" i="9" s="1"/>
  <c r="AO117" i="1"/>
  <c r="Q116" i="9" s="1"/>
  <c r="AO95" i="1"/>
  <c r="AO163" i="1"/>
  <c r="Q172" i="9" s="1"/>
  <c r="AO140" i="1"/>
  <c r="Q144" i="9" s="1"/>
  <c r="AO123" i="1"/>
  <c r="Q122" i="9" s="1"/>
  <c r="AO146" i="1"/>
  <c r="Q150" i="9" s="1"/>
  <c r="AO96" i="1"/>
  <c r="Q94" i="9" s="1"/>
  <c r="AO124" i="1"/>
  <c r="Q123" i="9" s="1"/>
  <c r="AO97" i="1"/>
  <c r="AO147" i="1"/>
  <c r="Q151" i="9" s="1"/>
  <c r="P20" i="9"/>
  <c r="AM32" i="1"/>
  <c r="AM34" i="1"/>
  <c r="AN180" i="1"/>
  <c r="AN17" i="1"/>
  <c r="AN55" i="1"/>
  <c r="AN53" i="1"/>
  <c r="AN13" i="1"/>
  <c r="AN179" i="1"/>
  <c r="AN115" i="1"/>
  <c r="P38" i="9"/>
  <c r="AM16" i="1"/>
  <c r="P46" i="9"/>
  <c r="AM64" i="1"/>
  <c r="AM62" i="1"/>
  <c r="AN19" i="1"/>
  <c r="AN112" i="1"/>
  <c r="AN189" i="1"/>
  <c r="AN113" i="1"/>
  <c r="AN70" i="1"/>
  <c r="AN50" i="1"/>
  <c r="AN51" i="1" s="1"/>
  <c r="AN9" i="1"/>
  <c r="AN10" i="1" s="1"/>
  <c r="AH17" i="9" l="1"/>
  <c r="AH70" i="9"/>
  <c r="AH81" i="9"/>
  <c r="AG5" i="9"/>
  <c r="AH126" i="9"/>
  <c r="AH98" i="9"/>
  <c r="AH154" i="9"/>
  <c r="AH28" i="9"/>
  <c r="AH137" i="9"/>
  <c r="AH165" i="9"/>
  <c r="AH109" i="9"/>
  <c r="AP142" i="1"/>
  <c r="AP77" i="1"/>
  <c r="AP75" i="1"/>
  <c r="AP76" i="1"/>
  <c r="AP71" i="1"/>
  <c r="AP83" i="1"/>
  <c r="AP193" i="1" s="1"/>
  <c r="AP80" i="1"/>
  <c r="AP78" i="1"/>
  <c r="AP88" i="1"/>
  <c r="AP86" i="1"/>
  <c r="AP69" i="1"/>
  <c r="AP92" i="1"/>
  <c r="AP30" i="1"/>
  <c r="AP192" i="1" s="1"/>
  <c r="AP119" i="1"/>
  <c r="AP72" i="1"/>
  <c r="AP73" i="1"/>
  <c r="AP74" i="1"/>
  <c r="AP81" i="1"/>
  <c r="AP89" i="1"/>
  <c r="AP90" i="1"/>
  <c r="P43" i="9"/>
  <c r="P44" i="9" s="1"/>
  <c r="Q103" i="9"/>
  <c r="P48" i="9"/>
  <c r="Q159" i="9"/>
  <c r="Q274" i="9"/>
  <c r="Q278" i="9"/>
  <c r="Q306" i="9"/>
  <c r="Q302" i="9"/>
  <c r="AO188" i="1"/>
  <c r="AO66" i="1"/>
  <c r="AO43" i="1"/>
  <c r="Q87" i="9"/>
  <c r="AO19" i="1"/>
  <c r="Q15" i="9" s="1"/>
  <c r="Q68" i="9"/>
  <c r="AO183" i="1"/>
  <c r="Q95" i="9"/>
  <c r="AO182" i="1"/>
  <c r="Q93" i="9"/>
  <c r="AO55" i="1"/>
  <c r="AO17" i="1"/>
  <c r="Q14" i="9" s="1"/>
  <c r="AO180" i="1"/>
  <c r="Q67" i="9"/>
  <c r="AO59" i="1"/>
  <c r="AO26" i="1"/>
  <c r="Q80" i="9"/>
  <c r="Q52" i="9" s="1"/>
  <c r="Q107" i="9"/>
  <c r="AO107" i="1"/>
  <c r="AO190" i="1"/>
  <c r="AO110" i="1"/>
  <c r="Q112" i="9"/>
  <c r="Q135" i="9"/>
  <c r="AO134" i="1"/>
  <c r="AO50" i="1"/>
  <c r="AO51" i="1" s="1"/>
  <c r="AO70" i="1"/>
  <c r="AO9" i="1"/>
  <c r="AO10" i="1" s="1"/>
  <c r="Q62" i="9"/>
  <c r="Q289" i="9"/>
  <c r="Q293" i="9"/>
  <c r="AO187" i="1"/>
  <c r="AO65" i="1"/>
  <c r="AO37" i="1"/>
  <c r="Q86" i="9"/>
  <c r="AO181" i="1"/>
  <c r="Q92" i="9"/>
  <c r="AO93" i="1"/>
  <c r="Q90" i="9"/>
  <c r="AO54" i="1"/>
  <c r="AO15" i="1"/>
  <c r="Q66" i="9"/>
  <c r="AO84" i="1"/>
  <c r="AO58" i="1"/>
  <c r="AO24" i="1"/>
  <c r="Q300" i="9"/>
  <c r="Q304" i="9"/>
  <c r="AO152" i="1"/>
  <c r="Q161" i="9"/>
  <c r="Q162" i="9" s="1"/>
  <c r="AN31" i="1"/>
  <c r="AN25" i="1"/>
  <c r="AO79" i="1"/>
  <c r="AO56" i="1"/>
  <c r="AO57" i="1" s="1"/>
  <c r="AO22" i="1"/>
  <c r="Q77" i="9"/>
  <c r="AO157" i="1"/>
  <c r="Q163" i="9"/>
  <c r="AO160" i="1"/>
  <c r="Q168" i="9"/>
  <c r="AN61" i="1"/>
  <c r="AN60" i="1" s="1"/>
  <c r="Q158" i="9"/>
  <c r="Q275" i="9"/>
  <c r="Q279" i="9"/>
  <c r="Q157" i="9"/>
  <c r="AO137" i="1"/>
  <c r="Q140" i="9"/>
  <c r="AN185" i="1"/>
  <c r="AN38" i="1"/>
  <c r="Q79" i="9"/>
  <c r="AO178" i="1"/>
  <c r="AO52" i="1"/>
  <c r="AO11" i="1"/>
  <c r="Q64" i="9"/>
  <c r="Q131" i="9"/>
  <c r="AO120" i="1"/>
  <c r="Q118" i="9"/>
  <c r="Q114" i="9"/>
  <c r="AO189" i="1"/>
  <c r="AO113" i="1"/>
  <c r="AO112" i="1"/>
  <c r="AO102" i="1"/>
  <c r="Q105" i="9"/>
  <c r="Q106" i="9" s="1"/>
  <c r="AO129" i="1"/>
  <c r="Q133" i="9"/>
  <c r="Q134" i="9" s="1"/>
  <c r="AN21" i="1"/>
  <c r="Q305" i="9"/>
  <c r="Q301" i="9"/>
  <c r="AO20" i="1"/>
  <c r="Q69" i="9"/>
  <c r="Q276" i="9"/>
  <c r="Q280" i="9"/>
  <c r="AO63" i="1"/>
  <c r="AO87" i="1"/>
  <c r="AO33" i="1"/>
  <c r="Q84" i="9"/>
  <c r="AO115" i="1"/>
  <c r="AO116" i="1"/>
  <c r="Q115" i="9"/>
  <c r="AN186" i="1"/>
  <c r="AN44" i="1"/>
  <c r="AN32" i="1"/>
  <c r="AN34" i="1"/>
  <c r="P18" i="9"/>
  <c r="P19" i="9" s="1"/>
  <c r="Q129" i="9"/>
  <c r="AN62" i="1"/>
  <c r="AN64" i="1"/>
  <c r="AN12" i="1"/>
  <c r="AN175" i="1"/>
  <c r="AN176" i="1"/>
  <c r="AN14" i="1"/>
  <c r="AO67" i="1"/>
  <c r="AO47" i="1"/>
  <c r="AO48" i="1" s="1"/>
  <c r="Q88" i="9"/>
  <c r="AN18" i="1"/>
  <c r="AN177" i="1"/>
  <c r="AO53" i="1"/>
  <c r="AO13" i="1"/>
  <c r="Q12" i="9" s="1"/>
  <c r="AO179" i="1"/>
  <c r="Q65" i="9"/>
  <c r="AP144" i="1"/>
  <c r="AP109" i="1"/>
  <c r="AP110" i="1" s="1"/>
  <c r="AQ5" i="1"/>
  <c r="AP126" i="1"/>
  <c r="AP136" i="1"/>
  <c r="AP127" i="1"/>
  <c r="AP121" i="1"/>
  <c r="AP128" i="1"/>
  <c r="AP138" i="1"/>
  <c r="AP125" i="1"/>
  <c r="AP133" i="1"/>
  <c r="AP151" i="1"/>
  <c r="AP130" i="1"/>
  <c r="AP161" i="1"/>
  <c r="AP159" i="1"/>
  <c r="AP150" i="1"/>
  <c r="AP153" i="1"/>
  <c r="AP149" i="1"/>
  <c r="AP101" i="1"/>
  <c r="AP148" i="1"/>
  <c r="AP154" i="1"/>
  <c r="AP98" i="1"/>
  <c r="AP111" i="1"/>
  <c r="AP99" i="1"/>
  <c r="AP100" i="1"/>
  <c r="AP103" i="1"/>
  <c r="AP104" i="1"/>
  <c r="AP106" i="1"/>
  <c r="AP194" i="1" s="1"/>
  <c r="AP94" i="1"/>
  <c r="AP114" i="1"/>
  <c r="AP131" i="1"/>
  <c r="AP156" i="1"/>
  <c r="AP139" i="1"/>
  <c r="AP145" i="1"/>
  <c r="AP122" i="1"/>
  <c r="AP162" i="1"/>
  <c r="AP95" i="1"/>
  <c r="AP117" i="1"/>
  <c r="AP140" i="1"/>
  <c r="AP146" i="1"/>
  <c r="AP123" i="1"/>
  <c r="AP163" i="1"/>
  <c r="AP96" i="1"/>
  <c r="AP97" i="1"/>
  <c r="AP147" i="1"/>
  <c r="AP124" i="1"/>
  <c r="Q130" i="9"/>
  <c r="AO143" i="1"/>
  <c r="Q146" i="9"/>
  <c r="P23" i="9"/>
  <c r="AG70" i="9" l="1"/>
  <c r="AG17" i="9"/>
  <c r="AG81" i="9"/>
  <c r="AF5" i="9"/>
  <c r="AG126" i="9"/>
  <c r="AG98" i="9"/>
  <c r="AG154" i="9"/>
  <c r="AG28" i="9"/>
  <c r="AG109" i="9"/>
  <c r="AG165" i="9"/>
  <c r="AG137" i="9"/>
  <c r="Q9" i="9"/>
  <c r="Q10" i="9" s="1"/>
  <c r="AO21" i="1"/>
  <c r="AQ76" i="1"/>
  <c r="AQ142" i="1"/>
  <c r="AQ143" i="1" s="1"/>
  <c r="AQ71" i="1"/>
  <c r="AQ75" i="1"/>
  <c r="AQ77" i="1"/>
  <c r="AQ83" i="1"/>
  <c r="AQ193" i="1" s="1"/>
  <c r="AQ80" i="1"/>
  <c r="AQ78" i="1"/>
  <c r="AQ88" i="1"/>
  <c r="AQ86" i="1"/>
  <c r="AQ69" i="1"/>
  <c r="AQ92" i="1"/>
  <c r="AQ93" i="1" s="1"/>
  <c r="AQ30" i="1"/>
  <c r="AQ192" i="1" s="1"/>
  <c r="AQ119" i="1"/>
  <c r="AQ120" i="1" s="1"/>
  <c r="AQ72" i="1"/>
  <c r="AQ73" i="1"/>
  <c r="AQ81" i="1"/>
  <c r="AQ74" i="1"/>
  <c r="AQ89" i="1"/>
  <c r="AQ90" i="1"/>
  <c r="Q16" i="9"/>
  <c r="Q35" i="9"/>
  <c r="Q241" i="9" s="1"/>
  <c r="AO61" i="1"/>
  <c r="AO60" i="1" s="1"/>
  <c r="Q110" i="9"/>
  <c r="AP47" i="1"/>
  <c r="AP67" i="1"/>
  <c r="AP178" i="1"/>
  <c r="AP52" i="1"/>
  <c r="AP11" i="1"/>
  <c r="AP143" i="1"/>
  <c r="Q119" i="9"/>
  <c r="AP59" i="1"/>
  <c r="AP26" i="1"/>
  <c r="AP129" i="1"/>
  <c r="AP120" i="1"/>
  <c r="Q63" i="9"/>
  <c r="Q37" i="9"/>
  <c r="AO27" i="1"/>
  <c r="Q27" i="9"/>
  <c r="Q266" i="9"/>
  <c r="Q262" i="9"/>
  <c r="Q59" i="9"/>
  <c r="AP56" i="1"/>
  <c r="AP57" i="1" s="1"/>
  <c r="AP22" i="1"/>
  <c r="AP79" i="1"/>
  <c r="AP102" i="1"/>
  <c r="Q74" i="9"/>
  <c r="Q40" i="9"/>
  <c r="Q85" i="9"/>
  <c r="Q83" i="9"/>
  <c r="Q260" i="9" s="1"/>
  <c r="Q56" i="9"/>
  <c r="Q264" i="9"/>
  <c r="Q91" i="9"/>
  <c r="AO44" i="1"/>
  <c r="AO186" i="1"/>
  <c r="Q34" i="9"/>
  <c r="Q21" i="9" s="1"/>
  <c r="Q39" i="9"/>
  <c r="Q73" i="9"/>
  <c r="Q42" i="9"/>
  <c r="AP54" i="1"/>
  <c r="AP15" i="1"/>
  <c r="AP20" i="1"/>
  <c r="AO32" i="1"/>
  <c r="AO34" i="1"/>
  <c r="Q31" i="9"/>
  <c r="AO12" i="1"/>
  <c r="AO175" i="1"/>
  <c r="Q11" i="9"/>
  <c r="Q101" i="9"/>
  <c r="Q288" i="9"/>
  <c r="Q292" i="9"/>
  <c r="AP87" i="1"/>
  <c r="AP63" i="1"/>
  <c r="AP33" i="1"/>
  <c r="Q147" i="9"/>
  <c r="AP19" i="1"/>
  <c r="AP157" i="1"/>
  <c r="AP137" i="1"/>
  <c r="AO14" i="1"/>
  <c r="AO176" i="1"/>
  <c r="Q277" i="9"/>
  <c r="Q169" i="9"/>
  <c r="Q167" i="9"/>
  <c r="Q155" i="9" s="1"/>
  <c r="Q156" i="9" s="1"/>
  <c r="AO18" i="1"/>
  <c r="AO177" i="1"/>
  <c r="AP160" i="1"/>
  <c r="AP93" i="1"/>
  <c r="AO62" i="1"/>
  <c r="AO64" i="1"/>
  <c r="Q261" i="9"/>
  <c r="Q58" i="9"/>
  <c r="Q265" i="9"/>
  <c r="Q138" i="9"/>
  <c r="AP183" i="1"/>
  <c r="AP181" i="1"/>
  <c r="AP107" i="1"/>
  <c r="Q166" i="9"/>
  <c r="AO31" i="1"/>
  <c r="AO25" i="1"/>
  <c r="Q26" i="9"/>
  <c r="AO38" i="1"/>
  <c r="AO185" i="1"/>
  <c r="Q33" i="9"/>
  <c r="Q111" i="9"/>
  <c r="Q286" i="9" s="1"/>
  <c r="Q290" i="9"/>
  <c r="Q102" i="9"/>
  <c r="Q51" i="9"/>
  <c r="Q82" i="9"/>
  <c r="AP55" i="1"/>
  <c r="AP180" i="1"/>
  <c r="AP17" i="1"/>
  <c r="AP84" i="1"/>
  <c r="AP58" i="1"/>
  <c r="AP24" i="1"/>
  <c r="AP134" i="1"/>
  <c r="AP9" i="1"/>
  <c r="AP50" i="1"/>
  <c r="AP51" i="1" s="1"/>
  <c r="AP70" i="1"/>
  <c r="Q267" i="9"/>
  <c r="Q263" i="9"/>
  <c r="Q60" i="9"/>
  <c r="AP53" i="1"/>
  <c r="AP13" i="1"/>
  <c r="AP179" i="1"/>
  <c r="AQ144" i="1"/>
  <c r="AQ109" i="1"/>
  <c r="AQ110" i="1" s="1"/>
  <c r="AQ100" i="1"/>
  <c r="AR5" i="1"/>
  <c r="AQ136" i="1"/>
  <c r="AQ137" i="1" s="1"/>
  <c r="AQ126" i="1"/>
  <c r="AQ121" i="1"/>
  <c r="AQ127" i="1"/>
  <c r="AQ125" i="1"/>
  <c r="AQ128" i="1"/>
  <c r="AQ129" i="1" s="1"/>
  <c r="AQ133" i="1"/>
  <c r="AQ131" i="1"/>
  <c r="AQ161" i="1"/>
  <c r="AQ156" i="1"/>
  <c r="AQ153" i="1"/>
  <c r="AQ130" i="1"/>
  <c r="AQ159" i="1"/>
  <c r="AQ160" i="1" s="1"/>
  <c r="AQ138" i="1"/>
  <c r="AQ150" i="1"/>
  <c r="AQ154" i="1"/>
  <c r="AQ145" i="1"/>
  <c r="AQ149" i="1"/>
  <c r="AQ148" i="1"/>
  <c r="AQ151" i="1"/>
  <c r="AQ152" i="1" s="1"/>
  <c r="AQ99" i="1"/>
  <c r="AQ94" i="1"/>
  <c r="AQ98" i="1"/>
  <c r="AQ103" i="1"/>
  <c r="AQ106" i="1"/>
  <c r="AQ194" i="1" s="1"/>
  <c r="AQ111" i="1"/>
  <c r="AQ104" i="1"/>
  <c r="AQ101" i="1"/>
  <c r="AQ102" i="1" s="1"/>
  <c r="AQ114" i="1"/>
  <c r="AQ139" i="1"/>
  <c r="AQ122" i="1"/>
  <c r="AQ162" i="1"/>
  <c r="AQ117" i="1"/>
  <c r="AQ95" i="1"/>
  <c r="AQ123" i="1"/>
  <c r="AQ140" i="1"/>
  <c r="AQ163" i="1"/>
  <c r="AQ146" i="1"/>
  <c r="AQ96" i="1"/>
  <c r="AQ124" i="1"/>
  <c r="AQ97" i="1"/>
  <c r="AQ147" i="1"/>
  <c r="AP188" i="1"/>
  <c r="AP66" i="1"/>
  <c r="AP43" i="1"/>
  <c r="AP152" i="1"/>
  <c r="AP187" i="1"/>
  <c r="AP37" i="1"/>
  <c r="Q49" i="9"/>
  <c r="Q50" i="9" s="1"/>
  <c r="Q78" i="9"/>
  <c r="AP182" i="1"/>
  <c r="AP190" i="1"/>
  <c r="AP115" i="1"/>
  <c r="AP116" i="1"/>
  <c r="AP65" i="1"/>
  <c r="AP189" i="1"/>
  <c r="AP113" i="1"/>
  <c r="AP112" i="1"/>
  <c r="Q303" i="9"/>
  <c r="Q139" i="9"/>
  <c r="Q141" i="9"/>
  <c r="AO23" i="1"/>
  <c r="Q24" i="9"/>
  <c r="Q25" i="9" s="1"/>
  <c r="Q75" i="9"/>
  <c r="Q41" i="9"/>
  <c r="Q291" i="9"/>
  <c r="Q287" i="9"/>
  <c r="AO16" i="1"/>
  <c r="Q13" i="9"/>
  <c r="Q29" i="9" l="1"/>
  <c r="AF70" i="9"/>
  <c r="AF17" i="9"/>
  <c r="AF81" i="9"/>
  <c r="AE5" i="9"/>
  <c r="AF126" i="9"/>
  <c r="AF98" i="9"/>
  <c r="AF28" i="9"/>
  <c r="AF154" i="9"/>
  <c r="AF109" i="9"/>
  <c r="AF137" i="9"/>
  <c r="AF165" i="9"/>
  <c r="AR76" i="1"/>
  <c r="R69" i="9" s="1"/>
  <c r="AR142" i="1"/>
  <c r="AR143" i="1" s="1"/>
  <c r="AR75" i="1"/>
  <c r="R68" i="9" s="1"/>
  <c r="AR71" i="1"/>
  <c r="AR77" i="1"/>
  <c r="AR83" i="1"/>
  <c r="AR193" i="1" s="1"/>
  <c r="AR80" i="1"/>
  <c r="AR78" i="1"/>
  <c r="R77" i="9" s="1"/>
  <c r="AR88" i="1"/>
  <c r="AR86" i="1"/>
  <c r="AR69" i="1"/>
  <c r="AR119" i="1"/>
  <c r="R118" i="9" s="1"/>
  <c r="AR92" i="1"/>
  <c r="AR72" i="1"/>
  <c r="AR30" i="1"/>
  <c r="AR192" i="1" s="1"/>
  <c r="AR73" i="1"/>
  <c r="AR74" i="1"/>
  <c r="R67" i="9" s="1"/>
  <c r="AR81" i="1"/>
  <c r="AR89" i="1"/>
  <c r="R87" i="9" s="1"/>
  <c r="AR90" i="1"/>
  <c r="R88" i="9" s="1"/>
  <c r="Q54" i="9"/>
  <c r="Q53" i="9" s="1"/>
  <c r="AP61" i="1"/>
  <c r="AP60" i="1" s="1"/>
  <c r="Q22" i="9"/>
  <c r="Q237" i="9"/>
  <c r="AQ157" i="1"/>
  <c r="AQ182" i="1"/>
  <c r="AQ181" i="1"/>
  <c r="AQ107" i="1"/>
  <c r="AQ183" i="1"/>
  <c r="AQ134" i="1"/>
  <c r="Q47" i="9"/>
  <c r="Q104" i="9"/>
  <c r="Q45" i="9"/>
  <c r="Q71" i="9"/>
  <c r="Q72" i="9" s="1"/>
  <c r="Q46" i="9"/>
  <c r="Q76" i="9"/>
  <c r="Q20" i="9"/>
  <c r="Q99" i="9"/>
  <c r="Q100" i="9" s="1"/>
  <c r="Q299" i="9"/>
  <c r="Q132" i="9"/>
  <c r="AQ178" i="1"/>
  <c r="AQ52" i="1"/>
  <c r="AQ11" i="1"/>
  <c r="AQ79" i="1"/>
  <c r="AQ56" i="1"/>
  <c r="AQ57" i="1" s="1"/>
  <c r="AQ22" i="1"/>
  <c r="AQ23" i="1" s="1"/>
  <c r="AP44" i="1"/>
  <c r="AP186" i="1"/>
  <c r="AQ187" i="1"/>
  <c r="AQ65" i="1"/>
  <c r="AQ37" i="1"/>
  <c r="AQ113" i="1"/>
  <c r="AQ189" i="1"/>
  <c r="AQ112" i="1"/>
  <c r="AP14" i="1"/>
  <c r="AP176" i="1"/>
  <c r="AP10" i="1"/>
  <c r="Q55" i="9"/>
  <c r="Q247" i="9" s="1"/>
  <c r="Q251" i="9"/>
  <c r="AQ190" i="1"/>
  <c r="AQ116" i="1"/>
  <c r="AQ115" i="1"/>
  <c r="AR100" i="1"/>
  <c r="AS5" i="1"/>
  <c r="AR136" i="1"/>
  <c r="AR137" i="1" s="1"/>
  <c r="AR126" i="1"/>
  <c r="R125" i="9" s="1"/>
  <c r="AR125" i="1"/>
  <c r="R124" i="9" s="1"/>
  <c r="AR127" i="1"/>
  <c r="AR121" i="1"/>
  <c r="R120" i="9" s="1"/>
  <c r="AR128" i="1"/>
  <c r="AR129" i="1" s="1"/>
  <c r="AR131" i="1"/>
  <c r="R136" i="9" s="1"/>
  <c r="AR130" i="1"/>
  <c r="AR138" i="1"/>
  <c r="R142" i="9" s="1"/>
  <c r="AR144" i="1"/>
  <c r="R148" i="9" s="1"/>
  <c r="AR150" i="1"/>
  <c r="AR151" i="1"/>
  <c r="AR152" i="1" s="1"/>
  <c r="AR149" i="1"/>
  <c r="R153" i="9" s="1"/>
  <c r="AR159" i="1"/>
  <c r="AR160" i="1" s="1"/>
  <c r="AR148" i="1"/>
  <c r="R152" i="9" s="1"/>
  <c r="AR145" i="1"/>
  <c r="R149" i="9" s="1"/>
  <c r="AR153" i="1"/>
  <c r="AR154" i="1"/>
  <c r="R164" i="9" s="1"/>
  <c r="AR111" i="1"/>
  <c r="AR161" i="1"/>
  <c r="R170" i="9" s="1"/>
  <c r="AR109" i="1"/>
  <c r="AR156" i="1"/>
  <c r="AR94" i="1"/>
  <c r="R92" i="9" s="1"/>
  <c r="AR101" i="1"/>
  <c r="AR98" i="1"/>
  <c r="R96" i="9" s="1"/>
  <c r="AR99" i="1"/>
  <c r="AR103" i="1"/>
  <c r="AR104" i="1"/>
  <c r="R108" i="9" s="1"/>
  <c r="AR114" i="1"/>
  <c r="R115" i="9" s="1"/>
  <c r="AR106" i="1"/>
  <c r="AR194" i="1" s="1"/>
  <c r="AR122" i="1"/>
  <c r="R121" i="9" s="1"/>
  <c r="AR139" i="1"/>
  <c r="R143" i="9" s="1"/>
  <c r="AR133" i="1"/>
  <c r="AR162" i="1"/>
  <c r="R171" i="9" s="1"/>
  <c r="AR117" i="1"/>
  <c r="R116" i="9" s="1"/>
  <c r="AR95" i="1"/>
  <c r="AR146" i="1"/>
  <c r="R150" i="9" s="1"/>
  <c r="AR123" i="1"/>
  <c r="R122" i="9" s="1"/>
  <c r="AR163" i="1"/>
  <c r="R172" i="9" s="1"/>
  <c r="AR140" i="1"/>
  <c r="R144" i="9" s="1"/>
  <c r="AR96" i="1"/>
  <c r="R94" i="9" s="1"/>
  <c r="AR124" i="1"/>
  <c r="R123" i="9" s="1"/>
  <c r="AR147" i="1"/>
  <c r="R151" i="9" s="1"/>
  <c r="AR97" i="1"/>
  <c r="R95" i="9" s="1"/>
  <c r="AP34" i="1"/>
  <c r="AP32" i="1"/>
  <c r="Q30" i="9"/>
  <c r="Q238" i="9"/>
  <c r="Q253" i="9"/>
  <c r="Q249" i="9"/>
  <c r="AP12" i="1"/>
  <c r="AP175" i="1"/>
  <c r="AQ13" i="1"/>
  <c r="AQ53" i="1"/>
  <c r="AQ179" i="1"/>
  <c r="AQ19" i="1"/>
  <c r="AP25" i="1"/>
  <c r="AP31" i="1"/>
  <c r="AP64" i="1"/>
  <c r="AP62" i="1"/>
  <c r="Q57" i="9"/>
  <c r="AP27" i="1"/>
  <c r="Q239" i="9"/>
  <c r="Q235" i="9"/>
  <c r="AP185" i="1"/>
  <c r="AP38" i="1"/>
  <c r="AQ26" i="1"/>
  <c r="AQ27" i="1" s="1"/>
  <c r="AQ59" i="1"/>
  <c r="AQ20" i="1"/>
  <c r="AQ50" i="1"/>
  <c r="AQ51" i="1" s="1"/>
  <c r="AQ70" i="1"/>
  <c r="AQ9" i="1"/>
  <c r="AQ10" i="1" s="1"/>
  <c r="Q250" i="9"/>
  <c r="Q254" i="9"/>
  <c r="AP21" i="1"/>
  <c r="AQ66" i="1"/>
  <c r="AQ188" i="1"/>
  <c r="AQ43" i="1"/>
  <c r="AQ84" i="1"/>
  <c r="AQ24" i="1"/>
  <c r="AQ58" i="1"/>
  <c r="Q240" i="9"/>
  <c r="Q236" i="9"/>
  <c r="R80" i="9"/>
  <c r="AQ55" i="1"/>
  <c r="AQ17" i="1"/>
  <c r="AQ180" i="1"/>
  <c r="Q38" i="9"/>
  <c r="Q127" i="9"/>
  <c r="Q128" i="9" s="1"/>
  <c r="AP48" i="1"/>
  <c r="R161" i="9"/>
  <c r="R162" i="9" s="1"/>
  <c r="AQ67" i="1"/>
  <c r="AQ47" i="1"/>
  <c r="AQ48" i="1" s="1"/>
  <c r="AQ87" i="1"/>
  <c r="AQ63" i="1"/>
  <c r="AQ33" i="1"/>
  <c r="AP18" i="1"/>
  <c r="AP177" i="1"/>
  <c r="AQ54" i="1"/>
  <c r="AQ15" i="1"/>
  <c r="AQ16" i="1" s="1"/>
  <c r="Q252" i="9"/>
  <c r="Q248" i="9"/>
  <c r="Q273" i="9"/>
  <c r="Q160" i="9"/>
  <c r="AP16" i="1"/>
  <c r="AP23" i="1"/>
  <c r="R146" i="9" l="1"/>
  <c r="R147" i="9" s="1"/>
  <c r="R140" i="9"/>
  <c r="R139" i="9" s="1"/>
  <c r="R299" i="9" s="1"/>
  <c r="AE17" i="9"/>
  <c r="AE70" i="9"/>
  <c r="AE81" i="9"/>
  <c r="AD5" i="9"/>
  <c r="AE98" i="9"/>
  <c r="AE126" i="9"/>
  <c r="AE154" i="9"/>
  <c r="AE28" i="9"/>
  <c r="AE165" i="9"/>
  <c r="AE137" i="9"/>
  <c r="AE109" i="9"/>
  <c r="R168" i="9"/>
  <c r="R169" i="9" s="1"/>
  <c r="R133" i="9"/>
  <c r="R134" i="9" s="1"/>
  <c r="AR120" i="1"/>
  <c r="AS142" i="1"/>
  <c r="AS76" i="1"/>
  <c r="AS75" i="1"/>
  <c r="AS77" i="1"/>
  <c r="AS71" i="1"/>
  <c r="AS83" i="1"/>
  <c r="AS193" i="1" s="1"/>
  <c r="AS80" i="1"/>
  <c r="AS78" i="1"/>
  <c r="AS88" i="1"/>
  <c r="AS86" i="1"/>
  <c r="AS69" i="1"/>
  <c r="AS119" i="1"/>
  <c r="AS72" i="1"/>
  <c r="AS92" i="1"/>
  <c r="AS73" i="1"/>
  <c r="AS30" i="1"/>
  <c r="AS192" i="1" s="1"/>
  <c r="AS74" i="1"/>
  <c r="AS81" i="1"/>
  <c r="AS89" i="1"/>
  <c r="AS90" i="1"/>
  <c r="Q43" i="9"/>
  <c r="Q44" i="9" s="1"/>
  <c r="R131" i="9"/>
  <c r="AQ21" i="1"/>
  <c r="AR183" i="1"/>
  <c r="AR107" i="1"/>
  <c r="R157" i="9"/>
  <c r="R266" i="9"/>
  <c r="R262" i="9"/>
  <c r="R59" i="9"/>
  <c r="R42" i="9"/>
  <c r="R280" i="9"/>
  <c r="R276" i="9"/>
  <c r="R289" i="9"/>
  <c r="R293" i="9"/>
  <c r="R304" i="9"/>
  <c r="R300" i="9"/>
  <c r="R275" i="9"/>
  <c r="R279" i="9"/>
  <c r="R78" i="9"/>
  <c r="R103" i="9"/>
  <c r="R305" i="9"/>
  <c r="R301" i="9"/>
  <c r="R306" i="9"/>
  <c r="R302" i="9"/>
  <c r="AR20" i="1"/>
  <c r="R97" i="9"/>
  <c r="R158" i="9"/>
  <c r="R52" i="9"/>
  <c r="Q234" i="9"/>
  <c r="Q23" i="9"/>
  <c r="Q18" i="9"/>
  <c r="Q19" i="9" s="1"/>
  <c r="R130" i="9"/>
  <c r="AR84" i="1"/>
  <c r="AR24" i="1"/>
  <c r="AR58" i="1"/>
  <c r="R79" i="9"/>
  <c r="AQ12" i="1"/>
  <c r="AQ175" i="1"/>
  <c r="AR157" i="1"/>
  <c r="R163" i="9"/>
  <c r="R119" i="9"/>
  <c r="AQ177" i="1"/>
  <c r="AQ18" i="1"/>
  <c r="AR178" i="1"/>
  <c r="AR52" i="1"/>
  <c r="AR11" i="1"/>
  <c r="R159" i="9"/>
  <c r="AR19" i="1"/>
  <c r="R15" i="9" s="1"/>
  <c r="AR102" i="1"/>
  <c r="R105" i="9"/>
  <c r="AQ61" i="1"/>
  <c r="AQ60" i="1" s="1"/>
  <c r="R64" i="9"/>
  <c r="AR66" i="1"/>
  <c r="AR188" i="1"/>
  <c r="AR43" i="1"/>
  <c r="R34" i="9" s="1"/>
  <c r="AR181" i="1"/>
  <c r="AR70" i="1"/>
  <c r="AR50" i="1"/>
  <c r="AR51" i="1" s="1"/>
  <c r="AR9" i="1"/>
  <c r="AR10" i="1" s="1"/>
  <c r="R62" i="9"/>
  <c r="AQ185" i="1"/>
  <c r="AQ38" i="1"/>
  <c r="R292" i="9"/>
  <c r="R288" i="9"/>
  <c r="AQ31" i="1"/>
  <c r="AQ25" i="1"/>
  <c r="AR55" i="1"/>
  <c r="AR17" i="1"/>
  <c r="R14" i="9" s="1"/>
  <c r="AR180" i="1"/>
  <c r="AR13" i="1"/>
  <c r="AR179" i="1"/>
  <c r="AR53" i="1"/>
  <c r="R65" i="9"/>
  <c r="AR115" i="1"/>
  <c r="AR190" i="1"/>
  <c r="AR116" i="1"/>
  <c r="AS111" i="1"/>
  <c r="AS112" i="1" s="1"/>
  <c r="AS149" i="1"/>
  <c r="AS103" i="1"/>
  <c r="AS98" i="1"/>
  <c r="AS136" i="1"/>
  <c r="AT5" i="1"/>
  <c r="AS126" i="1"/>
  <c r="AS130" i="1"/>
  <c r="AS128" i="1"/>
  <c r="AS121" i="1"/>
  <c r="AS125" i="1"/>
  <c r="AS131" i="1"/>
  <c r="AS144" i="1"/>
  <c r="AS138" i="1"/>
  <c r="AS127" i="1"/>
  <c r="AS150" i="1"/>
  <c r="AS153" i="1"/>
  <c r="AS148" i="1"/>
  <c r="AS159" i="1"/>
  <c r="AS161" i="1"/>
  <c r="AS145" i="1"/>
  <c r="AS151" i="1"/>
  <c r="AS154" i="1"/>
  <c r="AS114" i="1"/>
  <c r="AS104" i="1"/>
  <c r="AS106" i="1"/>
  <c r="AS194" i="1" s="1"/>
  <c r="AS109" i="1"/>
  <c r="AS101" i="1"/>
  <c r="AS100" i="1"/>
  <c r="AS94" i="1"/>
  <c r="AS99" i="1"/>
  <c r="AS156" i="1"/>
  <c r="AS122" i="1"/>
  <c r="AS139" i="1"/>
  <c r="AS133" i="1"/>
  <c r="AS162" i="1"/>
  <c r="AS95" i="1"/>
  <c r="AS117" i="1"/>
  <c r="AS146" i="1"/>
  <c r="AS163" i="1"/>
  <c r="AS96" i="1"/>
  <c r="AS123" i="1"/>
  <c r="AS140" i="1"/>
  <c r="AS147" i="1"/>
  <c r="AS97" i="1"/>
  <c r="AS124" i="1"/>
  <c r="Q48" i="9"/>
  <c r="AR93" i="1"/>
  <c r="R90" i="9"/>
  <c r="R107" i="9"/>
  <c r="R112" i="9"/>
  <c r="AR110" i="1"/>
  <c r="AQ14" i="1"/>
  <c r="AQ176" i="1"/>
  <c r="AR182" i="1"/>
  <c r="R93" i="9"/>
  <c r="R102" i="9" s="1"/>
  <c r="AR59" i="1"/>
  <c r="AR26" i="1"/>
  <c r="AR87" i="1"/>
  <c r="AR63" i="1"/>
  <c r="AR33" i="1"/>
  <c r="R84" i="9"/>
  <c r="R278" i="9"/>
  <c r="R274" i="9"/>
  <c r="AR134" i="1"/>
  <c r="R135" i="9"/>
  <c r="R138" i="9" s="1"/>
  <c r="AR47" i="1"/>
  <c r="AR48" i="1" s="1"/>
  <c r="AR67" i="1"/>
  <c r="AR79" i="1"/>
  <c r="AR22" i="1"/>
  <c r="AR56" i="1"/>
  <c r="AR57" i="1" s="1"/>
  <c r="AR113" i="1"/>
  <c r="AR112" i="1"/>
  <c r="AR189" i="1"/>
  <c r="R114" i="9"/>
  <c r="R267" i="9"/>
  <c r="R263" i="9"/>
  <c r="R60" i="9"/>
  <c r="AQ44" i="1"/>
  <c r="AQ186" i="1"/>
  <c r="AR187" i="1"/>
  <c r="AR65" i="1"/>
  <c r="AR37" i="1"/>
  <c r="R86" i="9"/>
  <c r="AQ32" i="1"/>
  <c r="AQ34" i="1"/>
  <c r="AQ62" i="1"/>
  <c r="AQ64" i="1"/>
  <c r="AR15" i="1"/>
  <c r="AR16" i="1" s="1"/>
  <c r="AR54" i="1"/>
  <c r="R66" i="9"/>
  <c r="R129" i="9"/>
  <c r="R166" i="9" l="1"/>
  <c r="R141" i="9"/>
  <c r="R303" i="9"/>
  <c r="R277" i="9"/>
  <c r="R167" i="9"/>
  <c r="R273" i="9" s="1"/>
  <c r="AD17" i="9"/>
  <c r="AD70" i="9"/>
  <c r="AD81" i="9"/>
  <c r="AC5" i="9"/>
  <c r="AD126" i="9"/>
  <c r="AD98" i="9"/>
  <c r="AD154" i="9"/>
  <c r="AD137" i="9"/>
  <c r="AD165" i="9"/>
  <c r="AD109" i="9"/>
  <c r="AD28" i="9"/>
  <c r="AT76" i="1"/>
  <c r="AT142" i="1"/>
  <c r="AT143" i="1" s="1"/>
  <c r="AT75" i="1"/>
  <c r="AT71" i="1"/>
  <c r="AT77" i="1"/>
  <c r="AT83" i="1"/>
  <c r="AT193" i="1" s="1"/>
  <c r="AT80" i="1"/>
  <c r="AT78" i="1"/>
  <c r="AT88" i="1"/>
  <c r="AT86" i="1"/>
  <c r="AT69" i="1"/>
  <c r="AT119" i="1"/>
  <c r="AT120" i="1" s="1"/>
  <c r="AT92" i="1"/>
  <c r="AT30" i="1"/>
  <c r="AT192" i="1" s="1"/>
  <c r="AT72" i="1"/>
  <c r="AT73" i="1"/>
  <c r="AT81" i="1"/>
  <c r="AT74" i="1"/>
  <c r="AT89" i="1"/>
  <c r="AT90" i="1"/>
  <c r="R132" i="9"/>
  <c r="R9" i="9"/>
  <c r="R10" i="9" s="1"/>
  <c r="R110" i="9"/>
  <c r="R106" i="9"/>
  <c r="AS67" i="1"/>
  <c r="AS47" i="1"/>
  <c r="AS50" i="1"/>
  <c r="AS51" i="1" s="1"/>
  <c r="AS70" i="1"/>
  <c r="AS9" i="1"/>
  <c r="AS190" i="1"/>
  <c r="AS116" i="1"/>
  <c r="AS113" i="1"/>
  <c r="AS189" i="1"/>
  <c r="R63" i="9"/>
  <c r="R37" i="9"/>
  <c r="AS143" i="1"/>
  <c r="R250" i="9"/>
  <c r="R254" i="9"/>
  <c r="AS79" i="1"/>
  <c r="AS56" i="1"/>
  <c r="AS57" i="1" s="1"/>
  <c r="AS22" i="1"/>
  <c r="AS152" i="1"/>
  <c r="AR21" i="1"/>
  <c r="R16" i="9"/>
  <c r="AS24" i="1"/>
  <c r="AS58" i="1"/>
  <c r="AS84" i="1"/>
  <c r="AS129" i="1"/>
  <c r="AR12" i="1"/>
  <c r="AR175" i="1"/>
  <c r="R11" i="9"/>
  <c r="R51" i="9"/>
  <c r="R82" i="9"/>
  <c r="AR23" i="1"/>
  <c r="R24" i="9"/>
  <c r="R25" i="9" s="1"/>
  <c r="AS182" i="1"/>
  <c r="AS20" i="1"/>
  <c r="AS11" i="1"/>
  <c r="AS52" i="1"/>
  <c r="AS178" i="1"/>
  <c r="AS134" i="1"/>
  <c r="AR61" i="1"/>
  <c r="AR60" i="1" s="1"/>
  <c r="R240" i="9"/>
  <c r="R236" i="9"/>
  <c r="R291" i="9"/>
  <c r="R287" i="9"/>
  <c r="AS120" i="1"/>
  <c r="AS160" i="1"/>
  <c r="AS115" i="1"/>
  <c r="AR25" i="1"/>
  <c r="AR31" i="1"/>
  <c r="R26" i="9"/>
  <c r="R74" i="9"/>
  <c r="R40" i="9"/>
  <c r="R46" i="9" s="1"/>
  <c r="R35" i="9"/>
  <c r="AR186" i="1"/>
  <c r="AR44" i="1"/>
  <c r="R91" i="9"/>
  <c r="R58" i="9"/>
  <c r="R261" i="9"/>
  <c r="R265" i="9"/>
  <c r="AS157" i="1"/>
  <c r="AS93" i="1"/>
  <c r="R111" i="9"/>
  <c r="R99" i="9" s="1"/>
  <c r="R100" i="9" s="1"/>
  <c r="R290" i="9"/>
  <c r="AR27" i="1"/>
  <c r="R27" i="9"/>
  <c r="AS54" i="1"/>
  <c r="AS15" i="1"/>
  <c r="R56" i="9"/>
  <c r="R264" i="9"/>
  <c r="R85" i="9"/>
  <c r="R57" i="9" s="1"/>
  <c r="R83" i="9"/>
  <c r="R71" i="9" s="1"/>
  <c r="R72" i="9" s="1"/>
  <c r="AS55" i="1"/>
  <c r="AS17" i="1"/>
  <c r="AS180" i="1"/>
  <c r="AS66" i="1"/>
  <c r="AS43" i="1"/>
  <c r="AS188" i="1"/>
  <c r="AS102" i="1"/>
  <c r="AS137" i="1"/>
  <c r="R49" i="9"/>
  <c r="R50" i="9" s="1"/>
  <c r="AS181" i="1"/>
  <c r="AT156" i="1"/>
  <c r="AT126" i="1"/>
  <c r="AT98" i="1"/>
  <c r="AT127" i="1"/>
  <c r="AU5" i="1"/>
  <c r="AT131" i="1"/>
  <c r="AT128" i="1"/>
  <c r="AT129" i="1" s="1"/>
  <c r="AT130" i="1"/>
  <c r="AT121" i="1"/>
  <c r="AT125" i="1"/>
  <c r="AT150" i="1"/>
  <c r="AT133" i="1"/>
  <c r="AT138" i="1"/>
  <c r="AT144" i="1"/>
  <c r="AT159" i="1"/>
  <c r="AT160" i="1" s="1"/>
  <c r="AT151" i="1"/>
  <c r="AT152" i="1" s="1"/>
  <c r="AT149" i="1"/>
  <c r="AT161" i="1"/>
  <c r="AT136" i="1"/>
  <c r="AT137" i="1" s="1"/>
  <c r="AT153" i="1"/>
  <c r="AT154" i="1"/>
  <c r="AT148" i="1"/>
  <c r="AT100" i="1"/>
  <c r="AT103" i="1"/>
  <c r="AT111" i="1"/>
  <c r="AT101" i="1"/>
  <c r="AT102" i="1" s="1"/>
  <c r="AT99" i="1"/>
  <c r="AT104" i="1"/>
  <c r="AT109" i="1"/>
  <c r="AT110" i="1" s="1"/>
  <c r="AT94" i="1"/>
  <c r="AT114" i="1"/>
  <c r="AT162" i="1"/>
  <c r="AT122" i="1"/>
  <c r="AT106" i="1"/>
  <c r="AT194" i="1" s="1"/>
  <c r="AT139" i="1"/>
  <c r="AT145" i="1"/>
  <c r="AT117" i="1"/>
  <c r="AT95" i="1"/>
  <c r="AT140" i="1"/>
  <c r="AT123" i="1"/>
  <c r="AT163" i="1"/>
  <c r="AT146" i="1"/>
  <c r="AT96" i="1"/>
  <c r="AT97" i="1"/>
  <c r="AT147" i="1"/>
  <c r="AT124" i="1"/>
  <c r="AR185" i="1"/>
  <c r="AR38" i="1"/>
  <c r="R33" i="9"/>
  <c r="AR32" i="1"/>
  <c r="AR34" i="1"/>
  <c r="R31" i="9"/>
  <c r="AS110" i="1"/>
  <c r="R39" i="9"/>
  <c r="R73" i="9"/>
  <c r="R253" i="9"/>
  <c r="R249" i="9"/>
  <c r="R13" i="9"/>
  <c r="R101" i="9"/>
  <c r="AS59" i="1"/>
  <c r="AS26" i="1"/>
  <c r="AS63" i="1"/>
  <c r="AS33" i="1"/>
  <c r="AS87" i="1"/>
  <c r="AR14" i="1"/>
  <c r="AR176" i="1"/>
  <c r="R12" i="9"/>
  <c r="R21" i="9" s="1"/>
  <c r="AR62" i="1"/>
  <c r="AR64" i="1"/>
  <c r="AS183" i="1"/>
  <c r="AS53" i="1"/>
  <c r="AS13" i="1"/>
  <c r="AS179" i="1"/>
  <c r="AS19" i="1"/>
  <c r="AS107" i="1"/>
  <c r="R127" i="9"/>
  <c r="R128" i="9" s="1"/>
  <c r="R75" i="9"/>
  <c r="R41" i="9"/>
  <c r="R47" i="9" s="1"/>
  <c r="AS65" i="1"/>
  <c r="AS187" i="1"/>
  <c r="AS37" i="1"/>
  <c r="AR177" i="1"/>
  <c r="AR18" i="1"/>
  <c r="R160" i="9" l="1"/>
  <c r="R155" i="9"/>
  <c r="R156" i="9" s="1"/>
  <c r="AC70" i="9"/>
  <c r="AC17" i="9"/>
  <c r="AC81" i="9"/>
  <c r="AB5" i="9"/>
  <c r="AC98" i="9"/>
  <c r="AC126" i="9"/>
  <c r="AC154" i="9"/>
  <c r="AC137" i="9"/>
  <c r="AC165" i="9"/>
  <c r="AC109" i="9"/>
  <c r="AC28" i="9"/>
  <c r="AT157" i="1"/>
  <c r="AU76" i="1"/>
  <c r="AU142" i="1"/>
  <c r="AU143" i="1" s="1"/>
  <c r="AU75" i="1"/>
  <c r="AU71" i="1"/>
  <c r="S64" i="9" s="1"/>
  <c r="AU77" i="1"/>
  <c r="AU83" i="1"/>
  <c r="AU193" i="1" s="1"/>
  <c r="AU80" i="1"/>
  <c r="S79" i="9" s="1"/>
  <c r="AU78" i="1"/>
  <c r="S77" i="9" s="1"/>
  <c r="AU88" i="1"/>
  <c r="AU86" i="1"/>
  <c r="AU69" i="1"/>
  <c r="AU92" i="1"/>
  <c r="AU93" i="1" s="1"/>
  <c r="AU72" i="1"/>
  <c r="AU119" i="1"/>
  <c r="S118" i="9" s="1"/>
  <c r="AU73" i="1"/>
  <c r="AU30" i="1"/>
  <c r="AU192" i="1" s="1"/>
  <c r="AU81" i="1"/>
  <c r="AU74" i="1"/>
  <c r="AU89" i="1"/>
  <c r="AU90" i="1"/>
  <c r="R45" i="9"/>
  <c r="AS61" i="1"/>
  <c r="AS60" i="1" s="1"/>
  <c r="R54" i="9"/>
  <c r="R53" i="9" s="1"/>
  <c r="AT182" i="1"/>
  <c r="AT183" i="1"/>
  <c r="R29" i="9"/>
  <c r="AT181" i="1"/>
  <c r="R20" i="9"/>
  <c r="AS10" i="1"/>
  <c r="AS14" i="1"/>
  <c r="AS176" i="1"/>
  <c r="AS64" i="1"/>
  <c r="AS62" i="1"/>
  <c r="AT112" i="1"/>
  <c r="AT189" i="1"/>
  <c r="AT113" i="1"/>
  <c r="AT47" i="1"/>
  <c r="AT48" i="1" s="1"/>
  <c r="AT67" i="1"/>
  <c r="AT178" i="1"/>
  <c r="AT52" i="1"/>
  <c r="AT11" i="1"/>
  <c r="AT107" i="1"/>
  <c r="AS186" i="1"/>
  <c r="AS44" i="1"/>
  <c r="AS12" i="1"/>
  <c r="AS175" i="1"/>
  <c r="AT54" i="1"/>
  <c r="AT15" i="1"/>
  <c r="AT16" i="1" s="1"/>
  <c r="AT84" i="1"/>
  <c r="AT24" i="1"/>
  <c r="AT58" i="1"/>
  <c r="AS27" i="1"/>
  <c r="AS21" i="1"/>
  <c r="R30" i="9"/>
  <c r="R238" i="9"/>
  <c r="AT187" i="1"/>
  <c r="AT65" i="1"/>
  <c r="AT37" i="1"/>
  <c r="AS16" i="1"/>
  <c r="AT79" i="1"/>
  <c r="AT56" i="1"/>
  <c r="AT57" i="1" s="1"/>
  <c r="AT22" i="1"/>
  <c r="AT23" i="1" s="1"/>
  <c r="R252" i="9"/>
  <c r="R248" i="9"/>
  <c r="AS23" i="1"/>
  <c r="R38" i="9"/>
  <c r="AS48" i="1"/>
  <c r="AT50" i="1"/>
  <c r="AT51" i="1" s="1"/>
  <c r="AT93" i="1"/>
  <c r="AT134" i="1"/>
  <c r="AS18" i="1"/>
  <c r="AS177" i="1"/>
  <c r="R239" i="9"/>
  <c r="R235" i="9"/>
  <c r="AT190" i="1"/>
  <c r="AT116" i="1"/>
  <c r="AT115" i="1"/>
  <c r="R22" i="9"/>
  <c r="AT59" i="1"/>
  <c r="AT26" i="1"/>
  <c r="AT27" i="1" s="1"/>
  <c r="AV5" i="1"/>
  <c r="AU130" i="1"/>
  <c r="S135" i="9" s="1"/>
  <c r="AU127" i="1"/>
  <c r="AU126" i="1"/>
  <c r="S125" i="9" s="1"/>
  <c r="AU136" i="1"/>
  <c r="AU137" i="1" s="1"/>
  <c r="AU121" i="1"/>
  <c r="S120" i="9" s="1"/>
  <c r="AU125" i="1"/>
  <c r="S124" i="9" s="1"/>
  <c r="AU128" i="1"/>
  <c r="AU129" i="1" s="1"/>
  <c r="AU133" i="1"/>
  <c r="AU138" i="1"/>
  <c r="S142" i="9" s="1"/>
  <c r="AU151" i="1"/>
  <c r="AU152" i="1" s="1"/>
  <c r="AU150" i="1"/>
  <c r="AU161" i="1"/>
  <c r="S170" i="9" s="1"/>
  <c r="AU153" i="1"/>
  <c r="S163" i="9" s="1"/>
  <c r="AU149" i="1"/>
  <c r="S153" i="9" s="1"/>
  <c r="AU156" i="1"/>
  <c r="AU144" i="1"/>
  <c r="S148" i="9" s="1"/>
  <c r="AU154" i="1"/>
  <c r="S164" i="9" s="1"/>
  <c r="AU148" i="1"/>
  <c r="S152" i="9" s="1"/>
  <c r="AU99" i="1"/>
  <c r="S97" i="9" s="1"/>
  <c r="AU159" i="1"/>
  <c r="AU98" i="1"/>
  <c r="S96" i="9" s="1"/>
  <c r="AU106" i="1"/>
  <c r="AU194" i="1" s="1"/>
  <c r="AU111" i="1"/>
  <c r="S114" i="9" s="1"/>
  <c r="AU101" i="1"/>
  <c r="AU102" i="1" s="1"/>
  <c r="AU103" i="1"/>
  <c r="AU94" i="1"/>
  <c r="AU109" i="1"/>
  <c r="AU114" i="1"/>
  <c r="S115" i="9" s="1"/>
  <c r="AU100" i="1"/>
  <c r="AU139" i="1"/>
  <c r="S143" i="9" s="1"/>
  <c r="AU145" i="1"/>
  <c r="S149" i="9" s="1"/>
  <c r="AU131" i="1"/>
  <c r="S136" i="9" s="1"/>
  <c r="AU122" i="1"/>
  <c r="S121" i="9" s="1"/>
  <c r="AU162" i="1"/>
  <c r="S171" i="9" s="1"/>
  <c r="AU104" i="1"/>
  <c r="AU117" i="1"/>
  <c r="S116" i="9" s="1"/>
  <c r="AU95" i="1"/>
  <c r="AU140" i="1"/>
  <c r="S144" i="9" s="1"/>
  <c r="AU163" i="1"/>
  <c r="S172" i="9" s="1"/>
  <c r="AU146" i="1"/>
  <c r="S150" i="9" s="1"/>
  <c r="AU123" i="1"/>
  <c r="S122" i="9" s="1"/>
  <c r="AU96" i="1"/>
  <c r="S94" i="9" s="1"/>
  <c r="AU147" i="1"/>
  <c r="S151" i="9" s="1"/>
  <c r="AU124" i="1"/>
  <c r="S123" i="9" s="1"/>
  <c r="AU97" i="1"/>
  <c r="R260" i="9"/>
  <c r="R76" i="9"/>
  <c r="R286" i="9"/>
  <c r="R104" i="9"/>
  <c r="AS25" i="1"/>
  <c r="AS31" i="1"/>
  <c r="AT180" i="1"/>
  <c r="AT17" i="1"/>
  <c r="AT55" i="1"/>
  <c r="AT188" i="1"/>
  <c r="AT66" i="1"/>
  <c r="AT43" i="1"/>
  <c r="AT87" i="1"/>
  <c r="AT63" i="1"/>
  <c r="AT33" i="1"/>
  <c r="AT70" i="1"/>
  <c r="AT9" i="1"/>
  <c r="AT10" i="1" s="1"/>
  <c r="R237" i="9"/>
  <c r="R241" i="9"/>
  <c r="AS185" i="1"/>
  <c r="AS38" i="1"/>
  <c r="AT13" i="1"/>
  <c r="AT53" i="1"/>
  <c r="AT179" i="1"/>
  <c r="AT19" i="1"/>
  <c r="AS32" i="1"/>
  <c r="AS34" i="1"/>
  <c r="AT20" i="1"/>
  <c r="R251" i="9"/>
  <c r="R55" i="9"/>
  <c r="R43" i="9" s="1"/>
  <c r="R44" i="9" s="1"/>
  <c r="S105" i="9" l="1"/>
  <c r="S106" i="9" s="1"/>
  <c r="S90" i="9"/>
  <c r="S91" i="9" s="1"/>
  <c r="AB17" i="9"/>
  <c r="AB70" i="9"/>
  <c r="AB81" i="9"/>
  <c r="AA5" i="9"/>
  <c r="AB126" i="9"/>
  <c r="AB98" i="9"/>
  <c r="AB154" i="9"/>
  <c r="AB109" i="9"/>
  <c r="AB137" i="9"/>
  <c r="AB28" i="9"/>
  <c r="AB165" i="9"/>
  <c r="AU120" i="1"/>
  <c r="S161" i="9"/>
  <c r="S162" i="9" s="1"/>
  <c r="AV142" i="1"/>
  <c r="AV71" i="1"/>
  <c r="AV76" i="1"/>
  <c r="AV77" i="1"/>
  <c r="AV75" i="1"/>
  <c r="AV83" i="1"/>
  <c r="AV193" i="1" s="1"/>
  <c r="AV80" i="1"/>
  <c r="AV78" i="1"/>
  <c r="AV88" i="1"/>
  <c r="AV86" i="1"/>
  <c r="AV69" i="1"/>
  <c r="AV119" i="1"/>
  <c r="AV72" i="1"/>
  <c r="AV92" i="1"/>
  <c r="AV73" i="1"/>
  <c r="AV30" i="1"/>
  <c r="AV192" i="1" s="1"/>
  <c r="AV74" i="1"/>
  <c r="AV81" i="1"/>
  <c r="AV89" i="1"/>
  <c r="AV90" i="1"/>
  <c r="S133" i="9"/>
  <c r="S134" i="9" s="1"/>
  <c r="S140" i="9"/>
  <c r="S303" i="9" s="1"/>
  <c r="S159" i="9"/>
  <c r="S103" i="9"/>
  <c r="AU59" i="1"/>
  <c r="AT21" i="1"/>
  <c r="AU181" i="1"/>
  <c r="S138" i="9"/>
  <c r="AU182" i="1"/>
  <c r="AU134" i="1"/>
  <c r="S129" i="9"/>
  <c r="S158" i="9"/>
  <c r="S279" i="9"/>
  <c r="S275" i="9"/>
  <c r="S78" i="9"/>
  <c r="S305" i="9"/>
  <c r="S301" i="9"/>
  <c r="S278" i="9"/>
  <c r="S274" i="9"/>
  <c r="S306" i="9"/>
  <c r="S302" i="9"/>
  <c r="AT62" i="1"/>
  <c r="AT64" i="1"/>
  <c r="AU55" i="1"/>
  <c r="AU17" i="1"/>
  <c r="AU180" i="1"/>
  <c r="S67" i="9"/>
  <c r="AT177" i="1"/>
  <c r="AT18" i="1"/>
  <c r="AU183" i="1"/>
  <c r="S95" i="9"/>
  <c r="AU188" i="1"/>
  <c r="AU43" i="1"/>
  <c r="S34" i="9" s="1"/>
  <c r="AU66" i="1"/>
  <c r="AU20" i="1"/>
  <c r="AV101" i="1"/>
  <c r="AV149" i="1"/>
  <c r="AW5" i="1"/>
  <c r="AV127" i="1"/>
  <c r="AV130" i="1"/>
  <c r="AV138" i="1"/>
  <c r="AV121" i="1"/>
  <c r="AV126" i="1"/>
  <c r="AV128" i="1"/>
  <c r="AV131" i="1"/>
  <c r="AV125" i="1"/>
  <c r="AV136" i="1"/>
  <c r="AV161" i="1"/>
  <c r="AV151" i="1"/>
  <c r="AV144" i="1"/>
  <c r="AV156" i="1"/>
  <c r="AV150" i="1"/>
  <c r="AV145" i="1"/>
  <c r="AV153" i="1"/>
  <c r="AV148" i="1"/>
  <c r="AV106" i="1"/>
  <c r="AV194" i="1" s="1"/>
  <c r="AV111" i="1"/>
  <c r="AV94" i="1"/>
  <c r="AV100" i="1"/>
  <c r="AV159" i="1"/>
  <c r="AV98" i="1"/>
  <c r="AV99" i="1"/>
  <c r="AV104" i="1"/>
  <c r="AV109" i="1"/>
  <c r="AV114" i="1"/>
  <c r="AV103" i="1"/>
  <c r="AV139" i="1"/>
  <c r="AV122" i="1"/>
  <c r="AV133" i="1"/>
  <c r="AV162" i="1"/>
  <c r="AV154" i="1"/>
  <c r="AV95" i="1"/>
  <c r="AV117" i="1"/>
  <c r="AV140" i="1"/>
  <c r="AV146" i="1"/>
  <c r="AV163" i="1"/>
  <c r="AV123" i="1"/>
  <c r="AV96" i="1"/>
  <c r="AV147" i="1"/>
  <c r="AV124" i="1"/>
  <c r="AV97" i="1"/>
  <c r="S92" i="9"/>
  <c r="S101" i="9" s="1"/>
  <c r="AT61" i="1"/>
  <c r="AT60" i="1" s="1"/>
  <c r="S276" i="9"/>
  <c r="S280" i="9"/>
  <c r="AU190" i="1"/>
  <c r="AU116" i="1"/>
  <c r="AU115" i="1"/>
  <c r="AU110" i="1"/>
  <c r="S112" i="9"/>
  <c r="AU26" i="1"/>
  <c r="S80" i="9"/>
  <c r="AU87" i="1"/>
  <c r="AU63" i="1"/>
  <c r="AU33" i="1"/>
  <c r="S84" i="9"/>
  <c r="AU189" i="1"/>
  <c r="AU113" i="1"/>
  <c r="AU112" i="1"/>
  <c r="AU70" i="1"/>
  <c r="AU9" i="1"/>
  <c r="AU10" i="1" s="1"/>
  <c r="AU50" i="1"/>
  <c r="AU51" i="1" s="1"/>
  <c r="AT185" i="1"/>
  <c r="AT38" i="1"/>
  <c r="AT31" i="1"/>
  <c r="AT25" i="1"/>
  <c r="AU67" i="1"/>
  <c r="AU47" i="1"/>
  <c r="AU187" i="1"/>
  <c r="AU65" i="1"/>
  <c r="AU37" i="1"/>
  <c r="S86" i="9"/>
  <c r="S73" i="9" s="1"/>
  <c r="S289" i="9"/>
  <c r="S293" i="9"/>
  <c r="AT12" i="1"/>
  <c r="AT175" i="1"/>
  <c r="S62" i="9"/>
  <c r="S304" i="9"/>
  <c r="S300" i="9"/>
  <c r="S108" i="9"/>
  <c r="AT34" i="1"/>
  <c r="AT32" i="1"/>
  <c r="AU54" i="1"/>
  <c r="AU15" i="1"/>
  <c r="AU178" i="1"/>
  <c r="AU11" i="1"/>
  <c r="AU52" i="1"/>
  <c r="AU160" i="1"/>
  <c r="S168" i="9"/>
  <c r="S130" i="9"/>
  <c r="AU84" i="1"/>
  <c r="AU58" i="1"/>
  <c r="AU24" i="1"/>
  <c r="R234" i="9"/>
  <c r="R23" i="9"/>
  <c r="R18" i="9"/>
  <c r="R19" i="9" s="1"/>
  <c r="S146" i="9"/>
  <c r="AU19" i="1"/>
  <c r="S15" i="9" s="1"/>
  <c r="S68" i="9"/>
  <c r="S119" i="9"/>
  <c r="AT186" i="1"/>
  <c r="AT44" i="1"/>
  <c r="S157" i="9"/>
  <c r="S88" i="9"/>
  <c r="S131" i="9"/>
  <c r="R247" i="9"/>
  <c r="R48" i="9"/>
  <c r="AU79" i="1"/>
  <c r="AU56" i="1"/>
  <c r="AU57" i="1" s="1"/>
  <c r="AU22" i="1"/>
  <c r="AU23" i="1" s="1"/>
  <c r="AT176" i="1"/>
  <c r="AT14" i="1"/>
  <c r="S287" i="9"/>
  <c r="S291" i="9"/>
  <c r="S93" i="9"/>
  <c r="S102" i="9" s="1"/>
  <c r="S87" i="9"/>
  <c r="S292" i="9"/>
  <c r="S288" i="9"/>
  <c r="AU53" i="1"/>
  <c r="AU13" i="1"/>
  <c r="AU179" i="1"/>
  <c r="S65" i="9"/>
  <c r="S107" i="9"/>
  <c r="AU107" i="1"/>
  <c r="AU157" i="1"/>
  <c r="S66" i="9"/>
  <c r="S69" i="9"/>
  <c r="S110" i="9" l="1"/>
  <c r="AA17" i="9"/>
  <c r="AA70" i="9"/>
  <c r="AA81" i="9"/>
  <c r="Z5" i="9"/>
  <c r="AA126" i="9"/>
  <c r="AA98" i="9"/>
  <c r="AA154" i="9"/>
  <c r="AA137" i="9"/>
  <c r="AA165" i="9"/>
  <c r="AA109" i="9"/>
  <c r="AA28" i="9"/>
  <c r="AV19" i="1"/>
  <c r="AW142" i="1"/>
  <c r="AW143" i="1" s="1"/>
  <c r="AW71" i="1"/>
  <c r="AW75" i="1"/>
  <c r="AW83" i="1"/>
  <c r="AW193" i="1" s="1"/>
  <c r="AW77" i="1"/>
  <c r="AW76" i="1"/>
  <c r="AW80" i="1"/>
  <c r="AW78" i="1"/>
  <c r="AW88" i="1"/>
  <c r="AW86" i="1"/>
  <c r="AW69" i="1"/>
  <c r="AW119" i="1"/>
  <c r="AW120" i="1" s="1"/>
  <c r="AW92" i="1"/>
  <c r="AW93" i="1" s="1"/>
  <c r="AW72" i="1"/>
  <c r="AW30" i="1"/>
  <c r="AW192" i="1" s="1"/>
  <c r="AW73" i="1"/>
  <c r="AW81" i="1"/>
  <c r="AW74" i="1"/>
  <c r="AW89" i="1"/>
  <c r="AW90" i="1"/>
  <c r="S49" i="9"/>
  <c r="S50" i="9" s="1"/>
  <c r="S139" i="9"/>
  <c r="S141" i="9"/>
  <c r="S9" i="9"/>
  <c r="S10" i="9" s="1"/>
  <c r="AU61" i="1"/>
  <c r="AU60" i="1" s="1"/>
  <c r="AU48" i="1"/>
  <c r="S35" i="9"/>
  <c r="AU32" i="1"/>
  <c r="AU34" i="1"/>
  <c r="S31" i="9"/>
  <c r="AV110" i="1"/>
  <c r="AV134" i="1"/>
  <c r="S63" i="9"/>
  <c r="S37" i="9"/>
  <c r="AU62" i="1"/>
  <c r="AU64" i="1"/>
  <c r="AU186" i="1"/>
  <c r="AU44" i="1"/>
  <c r="S147" i="9"/>
  <c r="AU175" i="1"/>
  <c r="AU12" i="1"/>
  <c r="S11" i="9"/>
  <c r="AW151" i="1"/>
  <c r="AW152" i="1" s="1"/>
  <c r="AW161" i="1"/>
  <c r="AW144" i="1"/>
  <c r="AX5" i="1"/>
  <c r="AW125" i="1"/>
  <c r="AW121" i="1"/>
  <c r="AW127" i="1"/>
  <c r="AW130" i="1"/>
  <c r="AW126" i="1"/>
  <c r="AW128" i="1"/>
  <c r="AW129" i="1" s="1"/>
  <c r="AW136" i="1"/>
  <c r="AW137" i="1" s="1"/>
  <c r="AW131" i="1"/>
  <c r="AW153" i="1"/>
  <c r="AW150" i="1"/>
  <c r="AW149" i="1"/>
  <c r="AW156" i="1"/>
  <c r="AW138" i="1"/>
  <c r="AW154" i="1"/>
  <c r="AW148" i="1"/>
  <c r="AW159" i="1"/>
  <c r="AW160" i="1" s="1"/>
  <c r="AW145" i="1"/>
  <c r="AW111" i="1"/>
  <c r="AW100" i="1"/>
  <c r="AW94" i="1"/>
  <c r="AW101" i="1"/>
  <c r="AW102" i="1" s="1"/>
  <c r="AW109" i="1"/>
  <c r="AW110" i="1" s="1"/>
  <c r="AW104" i="1"/>
  <c r="AW99" i="1"/>
  <c r="AW103" i="1"/>
  <c r="AW106" i="1"/>
  <c r="AW194" i="1" s="1"/>
  <c r="AW98" i="1"/>
  <c r="AW114" i="1"/>
  <c r="AW139" i="1"/>
  <c r="AW122" i="1"/>
  <c r="AW133" i="1"/>
  <c r="AW162" i="1"/>
  <c r="AW117" i="1"/>
  <c r="AW95" i="1"/>
  <c r="AW163" i="1"/>
  <c r="AW123" i="1"/>
  <c r="AW146" i="1"/>
  <c r="AW140" i="1"/>
  <c r="AW96" i="1"/>
  <c r="AW147" i="1"/>
  <c r="AW124" i="1"/>
  <c r="AW97" i="1"/>
  <c r="AV152" i="1"/>
  <c r="AV187" i="1"/>
  <c r="AV65" i="1"/>
  <c r="AV37" i="1"/>
  <c r="S82" i="9"/>
  <c r="S266" i="9"/>
  <c r="S59" i="9"/>
  <c r="S262" i="9"/>
  <c r="AU16" i="1"/>
  <c r="S13" i="9"/>
  <c r="S267" i="9"/>
  <c r="S263" i="9"/>
  <c r="S60" i="9"/>
  <c r="AV188" i="1"/>
  <c r="AV66" i="1"/>
  <c r="AV43" i="1"/>
  <c r="AV120" i="1"/>
  <c r="AV160" i="1"/>
  <c r="AV9" i="1"/>
  <c r="AV50" i="1"/>
  <c r="AV51" i="1" s="1"/>
  <c r="AV70" i="1"/>
  <c r="S51" i="9"/>
  <c r="S75" i="9"/>
  <c r="S41" i="9"/>
  <c r="AU25" i="1"/>
  <c r="AU31" i="1"/>
  <c r="S26" i="9"/>
  <c r="AU27" i="1"/>
  <c r="S27" i="9"/>
  <c r="AV55" i="1"/>
  <c r="AV17" i="1"/>
  <c r="AV180" i="1"/>
  <c r="AV53" i="1"/>
  <c r="AV179" i="1"/>
  <c r="AV13" i="1"/>
  <c r="AV56" i="1"/>
  <c r="AV57" i="1" s="1"/>
  <c r="AV79" i="1"/>
  <c r="AV22" i="1"/>
  <c r="AV137" i="1"/>
  <c r="S52" i="9"/>
  <c r="AV183" i="1"/>
  <c r="AV20" i="1"/>
  <c r="AV181" i="1"/>
  <c r="AV93" i="1"/>
  <c r="S39" i="9"/>
  <c r="S290" i="9"/>
  <c r="S111" i="9"/>
  <c r="S104" i="9" s="1"/>
  <c r="AV59" i="1"/>
  <c r="AV26" i="1"/>
  <c r="AV107" i="1"/>
  <c r="AV189" i="1"/>
  <c r="AV113" i="1"/>
  <c r="AV112" i="1"/>
  <c r="AV84" i="1"/>
  <c r="AV24" i="1"/>
  <c r="AV58" i="1"/>
  <c r="S42" i="9"/>
  <c r="S58" i="9"/>
  <c r="S265" i="9"/>
  <c r="S261" i="9"/>
  <c r="S166" i="9"/>
  <c r="AU185" i="1"/>
  <c r="AU38" i="1"/>
  <c r="S33" i="9"/>
  <c r="AV182" i="1"/>
  <c r="AV129" i="1"/>
  <c r="AV47" i="1"/>
  <c r="AV67" i="1"/>
  <c r="AV178" i="1"/>
  <c r="AV52" i="1"/>
  <c r="AV11" i="1"/>
  <c r="AV102" i="1"/>
  <c r="AU18" i="1"/>
  <c r="AU177" i="1"/>
  <c r="S14" i="9"/>
  <c r="S74" i="9"/>
  <c r="S40" i="9"/>
  <c r="S24" i="9"/>
  <c r="S25" i="9" s="1"/>
  <c r="AV87" i="1"/>
  <c r="AV63" i="1"/>
  <c r="AV33" i="1"/>
  <c r="AV157" i="1"/>
  <c r="AV143" i="1"/>
  <c r="S236" i="9"/>
  <c r="S240" i="9"/>
  <c r="S277" i="9"/>
  <c r="S169" i="9"/>
  <c r="S167" i="9"/>
  <c r="AU14" i="1"/>
  <c r="AU176" i="1"/>
  <c r="S264" i="9"/>
  <c r="S85" i="9"/>
  <c r="S83" i="9"/>
  <c r="S260" i="9" s="1"/>
  <c r="S56" i="9"/>
  <c r="AV15" i="1"/>
  <c r="AV54" i="1"/>
  <c r="AV190" i="1"/>
  <c r="AV115" i="1"/>
  <c r="AV116" i="1"/>
  <c r="AU21" i="1"/>
  <c r="S16" i="9"/>
  <c r="S12" i="9"/>
  <c r="S21" i="9" s="1"/>
  <c r="Z70" i="9" l="1"/>
  <c r="Z17" i="9"/>
  <c r="Z81" i="9"/>
  <c r="Y5" i="9"/>
  <c r="Z98" i="9"/>
  <c r="Z126" i="9"/>
  <c r="Z154" i="9"/>
  <c r="Z137" i="9"/>
  <c r="Z28" i="9"/>
  <c r="Z109" i="9"/>
  <c r="Z165" i="9"/>
  <c r="AV61" i="1"/>
  <c r="AV60" i="1" s="1"/>
  <c r="AW182" i="1"/>
  <c r="AW183" i="1"/>
  <c r="S54" i="9"/>
  <c r="S53" i="9" s="1"/>
  <c r="AX76" i="1"/>
  <c r="AX142" i="1"/>
  <c r="AX75" i="1"/>
  <c r="AX83" i="1"/>
  <c r="AX193" i="1" s="1"/>
  <c r="AX77" i="1"/>
  <c r="AX71" i="1"/>
  <c r="AX80" i="1"/>
  <c r="AX78" i="1"/>
  <c r="AX88" i="1"/>
  <c r="AX86" i="1"/>
  <c r="AX69" i="1"/>
  <c r="AX92" i="1"/>
  <c r="AX119" i="1"/>
  <c r="AX120" i="1" s="1"/>
  <c r="AX72" i="1"/>
  <c r="AX73" i="1"/>
  <c r="AX30" i="1"/>
  <c r="AX192" i="1" s="1"/>
  <c r="AX81" i="1"/>
  <c r="AX74" i="1"/>
  <c r="AX89" i="1"/>
  <c r="AX90" i="1"/>
  <c r="S299" i="9"/>
  <c r="S132" i="9"/>
  <c r="S127" i="9"/>
  <c r="S128" i="9" s="1"/>
  <c r="AW20" i="1"/>
  <c r="S22" i="9"/>
  <c r="S29" i="9"/>
  <c r="S46" i="9"/>
  <c r="AW181" i="1"/>
  <c r="AW107" i="1"/>
  <c r="S57" i="9"/>
  <c r="S45" i="9"/>
  <c r="AV23" i="1"/>
  <c r="AV10" i="1"/>
  <c r="AV62" i="1"/>
  <c r="AV64" i="1"/>
  <c r="S273" i="9"/>
  <c r="S160" i="9"/>
  <c r="S252" i="9"/>
  <c r="S248" i="9"/>
  <c r="AW190" i="1"/>
  <c r="AW116" i="1"/>
  <c r="AW115" i="1"/>
  <c r="AV16" i="1"/>
  <c r="S249" i="9"/>
  <c r="S253" i="9"/>
  <c r="AW66" i="1"/>
  <c r="AW188" i="1"/>
  <c r="AW43" i="1"/>
  <c r="AW19" i="1"/>
  <c r="AX100" i="1"/>
  <c r="AX111" i="1"/>
  <c r="AY5" i="1"/>
  <c r="AX127" i="1"/>
  <c r="AX130" i="1"/>
  <c r="AX125" i="1"/>
  <c r="T124" i="9" s="1"/>
  <c r="AX121" i="1"/>
  <c r="T120" i="9" s="1"/>
  <c r="AX128" i="1"/>
  <c r="AX129" i="1" s="1"/>
  <c r="AX126" i="1"/>
  <c r="T125" i="9" s="1"/>
  <c r="AX136" i="1"/>
  <c r="AX161" i="1"/>
  <c r="T170" i="9" s="1"/>
  <c r="AX138" i="1"/>
  <c r="T142" i="9" s="1"/>
  <c r="AX156" i="1"/>
  <c r="AX144" i="1"/>
  <c r="T148" i="9" s="1"/>
  <c r="AX150" i="1"/>
  <c r="AX159" i="1"/>
  <c r="AX133" i="1"/>
  <c r="AX153" i="1"/>
  <c r="AX149" i="1"/>
  <c r="T153" i="9" s="1"/>
  <c r="AX151" i="1"/>
  <c r="AX152" i="1" s="1"/>
  <c r="AX148" i="1"/>
  <c r="T152" i="9" s="1"/>
  <c r="AX98" i="1"/>
  <c r="T96" i="9" s="1"/>
  <c r="AX145" i="1"/>
  <c r="T149" i="9" s="1"/>
  <c r="AX104" i="1"/>
  <c r="T108" i="9" s="1"/>
  <c r="AX103" i="1"/>
  <c r="AX94" i="1"/>
  <c r="AX99" i="1"/>
  <c r="T97" i="9" s="1"/>
  <c r="AX101" i="1"/>
  <c r="AX109" i="1"/>
  <c r="AX114" i="1"/>
  <c r="AX106" i="1"/>
  <c r="AX194" i="1" s="1"/>
  <c r="AX131" i="1"/>
  <c r="T136" i="9" s="1"/>
  <c r="AX154" i="1"/>
  <c r="T164" i="9" s="1"/>
  <c r="AX139" i="1"/>
  <c r="T143" i="9" s="1"/>
  <c r="AX122" i="1"/>
  <c r="T121" i="9" s="1"/>
  <c r="AX162" i="1"/>
  <c r="T171" i="9" s="1"/>
  <c r="AX95" i="1"/>
  <c r="AX117" i="1"/>
  <c r="T116" i="9" s="1"/>
  <c r="AX163" i="1"/>
  <c r="T172" i="9" s="1"/>
  <c r="AX146" i="1"/>
  <c r="T150" i="9" s="1"/>
  <c r="AX123" i="1"/>
  <c r="T122" i="9" s="1"/>
  <c r="AX140" i="1"/>
  <c r="T144" i="9" s="1"/>
  <c r="AX96" i="1"/>
  <c r="T94" i="9" s="1"/>
  <c r="AX147" i="1"/>
  <c r="T151" i="9" s="1"/>
  <c r="AX124" i="1"/>
  <c r="T123" i="9" s="1"/>
  <c r="AX97" i="1"/>
  <c r="S71" i="9"/>
  <c r="S72" i="9" s="1"/>
  <c r="AV32" i="1"/>
  <c r="AV34" i="1"/>
  <c r="T69" i="9"/>
  <c r="AV14" i="1"/>
  <c r="AV176" i="1"/>
  <c r="AW70" i="1"/>
  <c r="AW50" i="1"/>
  <c r="AW51" i="1" s="1"/>
  <c r="AW9" i="1"/>
  <c r="AW10" i="1" s="1"/>
  <c r="S155" i="9"/>
  <c r="S156" i="9" s="1"/>
  <c r="S251" i="9"/>
  <c r="S55" i="9"/>
  <c r="S247" i="9" s="1"/>
  <c r="S76" i="9"/>
  <c r="AV27" i="1"/>
  <c r="AV21" i="1"/>
  <c r="AV12" i="1"/>
  <c r="AV175" i="1"/>
  <c r="AV186" i="1"/>
  <c r="AV44" i="1"/>
  <c r="AW55" i="1"/>
  <c r="AW17" i="1"/>
  <c r="AW180" i="1"/>
  <c r="AW59" i="1"/>
  <c r="AW26" i="1"/>
  <c r="AW27" i="1" s="1"/>
  <c r="AW63" i="1"/>
  <c r="AW33" i="1"/>
  <c r="AW87" i="1"/>
  <c r="AV31" i="1"/>
  <c r="AV25" i="1"/>
  <c r="S47" i="9"/>
  <c r="AW53" i="1"/>
  <c r="AW13" i="1"/>
  <c r="AW179" i="1"/>
  <c r="AW157" i="1"/>
  <c r="S286" i="9"/>
  <c r="S99" i="9"/>
  <c r="S100" i="9" s="1"/>
  <c r="AW79" i="1"/>
  <c r="AW56" i="1"/>
  <c r="AW57" i="1" s="1"/>
  <c r="AW22" i="1"/>
  <c r="AW23" i="1" s="1"/>
  <c r="S235" i="9"/>
  <c r="S239" i="9"/>
  <c r="AV185" i="1"/>
  <c r="AV38" i="1"/>
  <c r="AW67" i="1"/>
  <c r="AW47" i="1"/>
  <c r="AW48" i="1" s="1"/>
  <c r="AW178" i="1"/>
  <c r="AW52" i="1"/>
  <c r="AW11" i="1"/>
  <c r="AV18" i="1"/>
  <c r="AV177" i="1"/>
  <c r="S250" i="9"/>
  <c r="S254" i="9"/>
  <c r="AW54" i="1"/>
  <c r="AW15" i="1"/>
  <c r="AW16" i="1" s="1"/>
  <c r="AW113" i="1"/>
  <c r="AW112" i="1"/>
  <c r="AW189" i="1"/>
  <c r="S238" i="9"/>
  <c r="S30" i="9"/>
  <c r="S23" i="9" s="1"/>
  <c r="AV48" i="1"/>
  <c r="AW134" i="1"/>
  <c r="AW37" i="1"/>
  <c r="AW187" i="1"/>
  <c r="AW65" i="1"/>
  <c r="S237" i="9"/>
  <c r="S241" i="9"/>
  <c r="AW84" i="1"/>
  <c r="AW24" i="1"/>
  <c r="AW58" i="1"/>
  <c r="S20" i="9"/>
  <c r="S38" i="9"/>
  <c r="T118" i="9" l="1"/>
  <c r="Y17" i="9"/>
  <c r="Y70" i="9"/>
  <c r="Y81" i="9"/>
  <c r="X5" i="9"/>
  <c r="Y126" i="9"/>
  <c r="Y98" i="9"/>
  <c r="Y154" i="9"/>
  <c r="Y28" i="9"/>
  <c r="Y137" i="9"/>
  <c r="Y109" i="9"/>
  <c r="Y165" i="9"/>
  <c r="T161" i="9"/>
  <c r="T162" i="9" s="1"/>
  <c r="AW21" i="1"/>
  <c r="AY77" i="1"/>
  <c r="AY142" i="1"/>
  <c r="AY76" i="1"/>
  <c r="AY71" i="1"/>
  <c r="AY75" i="1"/>
  <c r="AY83" i="1"/>
  <c r="AY193" i="1" s="1"/>
  <c r="AY80" i="1"/>
  <c r="AY78" i="1"/>
  <c r="AY88" i="1"/>
  <c r="AY86" i="1"/>
  <c r="AY69" i="1"/>
  <c r="AY119" i="1"/>
  <c r="AY92" i="1"/>
  <c r="AY72" i="1"/>
  <c r="AY73" i="1"/>
  <c r="AY30" i="1"/>
  <c r="AY192" i="1" s="1"/>
  <c r="AY74" i="1"/>
  <c r="AY81" i="1"/>
  <c r="AY89" i="1"/>
  <c r="AY90" i="1"/>
  <c r="T133" i="9"/>
  <c r="T134" i="9" s="1"/>
  <c r="T129" i="9"/>
  <c r="S43" i="9"/>
  <c r="S44" i="9" s="1"/>
  <c r="S48" i="9"/>
  <c r="AW61" i="1"/>
  <c r="AW60" i="1" s="1"/>
  <c r="T131" i="9"/>
  <c r="T159" i="9"/>
  <c r="T130" i="9"/>
  <c r="T305" i="9"/>
  <c r="T301" i="9"/>
  <c r="AX67" i="1"/>
  <c r="AX47" i="1"/>
  <c r="AX48" i="1" s="1"/>
  <c r="T88" i="9"/>
  <c r="AX102" i="1"/>
  <c r="T105" i="9"/>
  <c r="T106" i="9" s="1"/>
  <c r="AX160" i="1"/>
  <c r="T168" i="9"/>
  <c r="AX54" i="1"/>
  <c r="AX15" i="1"/>
  <c r="AX16" i="1" s="1"/>
  <c r="T66" i="9"/>
  <c r="AY100" i="1"/>
  <c r="AY126" i="1"/>
  <c r="AY111" i="1"/>
  <c r="AZ5" i="1"/>
  <c r="AY101" i="1"/>
  <c r="AY102" i="1" s="1"/>
  <c r="AY136" i="1"/>
  <c r="AY130" i="1"/>
  <c r="AY127" i="1"/>
  <c r="AY125" i="1"/>
  <c r="AY121" i="1"/>
  <c r="AY138" i="1"/>
  <c r="AY128" i="1"/>
  <c r="AY151" i="1"/>
  <c r="AY144" i="1"/>
  <c r="AY161" i="1"/>
  <c r="AY148" i="1"/>
  <c r="AY150" i="1"/>
  <c r="AY153" i="1"/>
  <c r="AY149" i="1"/>
  <c r="AY159" i="1"/>
  <c r="AY154" i="1"/>
  <c r="AY98" i="1"/>
  <c r="AY114" i="1"/>
  <c r="AY94" i="1"/>
  <c r="AY99" i="1"/>
  <c r="AY104" i="1"/>
  <c r="AY106" i="1"/>
  <c r="AY194" i="1" s="1"/>
  <c r="AY103" i="1"/>
  <c r="AY109" i="1"/>
  <c r="AY139" i="1"/>
  <c r="AY122" i="1"/>
  <c r="AY156" i="1"/>
  <c r="AY131" i="1"/>
  <c r="AY133" i="1"/>
  <c r="AY145" i="1"/>
  <c r="AY162" i="1"/>
  <c r="AY117" i="1"/>
  <c r="AY95" i="1"/>
  <c r="AY146" i="1"/>
  <c r="AY123" i="1"/>
  <c r="AY163" i="1"/>
  <c r="AY140" i="1"/>
  <c r="AY96" i="1"/>
  <c r="AY124" i="1"/>
  <c r="AY147" i="1"/>
  <c r="AY97" i="1"/>
  <c r="T276" i="9"/>
  <c r="T280" i="9"/>
  <c r="S234" i="9"/>
  <c r="S18" i="9"/>
  <c r="S19" i="9" s="1"/>
  <c r="AX13" i="1"/>
  <c r="AX179" i="1"/>
  <c r="AX53" i="1"/>
  <c r="T65" i="9"/>
  <c r="AX187" i="1"/>
  <c r="AX65" i="1"/>
  <c r="AX37" i="1"/>
  <c r="AX181" i="1"/>
  <c r="T92" i="9"/>
  <c r="T157" i="9"/>
  <c r="AX113" i="1"/>
  <c r="AX112" i="1"/>
  <c r="AX189" i="1"/>
  <c r="T114" i="9"/>
  <c r="AX110" i="1"/>
  <c r="T112" i="9"/>
  <c r="AW18" i="1"/>
  <c r="AW177" i="1"/>
  <c r="AW25" i="1"/>
  <c r="AW31" i="1"/>
  <c r="AW12" i="1"/>
  <c r="AW175" i="1"/>
  <c r="AW34" i="1"/>
  <c r="AW32" i="1"/>
  <c r="AX55" i="1"/>
  <c r="AX17" i="1"/>
  <c r="AX180" i="1"/>
  <c r="T67" i="9"/>
  <c r="AX188" i="1"/>
  <c r="AX66" i="1"/>
  <c r="AX43" i="1"/>
  <c r="T87" i="9"/>
  <c r="AX19" i="1"/>
  <c r="T15" i="9" s="1"/>
  <c r="T68" i="9"/>
  <c r="AX107" i="1"/>
  <c r="T107" i="9"/>
  <c r="AX9" i="1"/>
  <c r="AX10" i="1" s="1"/>
  <c r="AX50" i="1"/>
  <c r="AX51" i="1" s="1"/>
  <c r="AX70" i="1"/>
  <c r="T62" i="9"/>
  <c r="T119" i="9"/>
  <c r="T293" i="9"/>
  <c r="T289" i="9"/>
  <c r="AX87" i="1"/>
  <c r="AX33" i="1"/>
  <c r="T31" i="9" s="1"/>
  <c r="AX63" i="1"/>
  <c r="T304" i="9"/>
  <c r="T300" i="9"/>
  <c r="AX93" i="1"/>
  <c r="T90" i="9"/>
  <c r="T274" i="9"/>
  <c r="T278" i="9"/>
  <c r="AX84" i="1"/>
  <c r="AX58" i="1"/>
  <c r="AX24" i="1"/>
  <c r="T26" i="9" s="1"/>
  <c r="T79" i="9"/>
  <c r="AX182" i="1"/>
  <c r="T93" i="9"/>
  <c r="AX178" i="1"/>
  <c r="AX11" i="1"/>
  <c r="AX52" i="1"/>
  <c r="T64" i="9"/>
  <c r="T84" i="9"/>
  <c r="AX59" i="1"/>
  <c r="AX26" i="1"/>
  <c r="T80" i="9"/>
  <c r="T52" i="9" s="1"/>
  <c r="AX137" i="1"/>
  <c r="T140" i="9"/>
  <c r="AX143" i="1"/>
  <c r="T146" i="9"/>
  <c r="T158" i="9"/>
  <c r="T275" i="9"/>
  <c r="T279" i="9"/>
  <c r="T103" i="9"/>
  <c r="AX116" i="1"/>
  <c r="AX115" i="1"/>
  <c r="AX190" i="1"/>
  <c r="T115" i="9"/>
  <c r="AW64" i="1"/>
  <c r="AW62" i="1"/>
  <c r="T86" i="9"/>
  <c r="AX183" i="1"/>
  <c r="T95" i="9"/>
  <c r="AW185" i="1"/>
  <c r="AW38" i="1"/>
  <c r="AW176" i="1"/>
  <c r="AW14" i="1"/>
  <c r="T306" i="9"/>
  <c r="T302" i="9"/>
  <c r="AX22" i="1"/>
  <c r="AX23" i="1" s="1"/>
  <c r="AX56" i="1"/>
  <c r="AX57" i="1" s="1"/>
  <c r="AX79" i="1"/>
  <c r="T77" i="9"/>
  <c r="AX157" i="1"/>
  <c r="T163" i="9"/>
  <c r="AW186" i="1"/>
  <c r="AW44" i="1"/>
  <c r="AX20" i="1"/>
  <c r="AX134" i="1"/>
  <c r="T135" i="9"/>
  <c r="T138" i="9" l="1"/>
  <c r="X17" i="9"/>
  <c r="X70" i="9"/>
  <c r="X81" i="9"/>
  <c r="W5" i="9"/>
  <c r="X98" i="9"/>
  <c r="X126" i="9"/>
  <c r="X154" i="9"/>
  <c r="X28" i="9"/>
  <c r="X109" i="9"/>
  <c r="X165" i="9"/>
  <c r="X137" i="9"/>
  <c r="T35" i="9"/>
  <c r="T241" i="9" s="1"/>
  <c r="AZ76" i="1"/>
  <c r="AZ142" i="1"/>
  <c r="AZ143" i="1" s="1"/>
  <c r="AZ75" i="1"/>
  <c r="AZ71" i="1"/>
  <c r="AZ77" i="1"/>
  <c r="AZ83" i="1"/>
  <c r="AZ193" i="1" s="1"/>
  <c r="AZ80" i="1"/>
  <c r="AZ78" i="1"/>
  <c r="AZ88" i="1"/>
  <c r="AZ86" i="1"/>
  <c r="AZ69" i="1"/>
  <c r="AZ119" i="1"/>
  <c r="AZ120" i="1" s="1"/>
  <c r="AZ92" i="1"/>
  <c r="AZ93" i="1" s="1"/>
  <c r="AZ72" i="1"/>
  <c r="AZ30" i="1"/>
  <c r="AZ192" i="1" s="1"/>
  <c r="AZ73" i="1"/>
  <c r="AZ74" i="1"/>
  <c r="AZ81" i="1"/>
  <c r="AZ89" i="1"/>
  <c r="AZ90" i="1"/>
  <c r="T13" i="9"/>
  <c r="AX61" i="1"/>
  <c r="AX60" i="1" s="1"/>
  <c r="T24" i="9"/>
  <c r="T25" i="9" s="1"/>
  <c r="T73" i="9"/>
  <c r="T39" i="9"/>
  <c r="T9" i="9"/>
  <c r="T29" i="9" s="1"/>
  <c r="AX186" i="1"/>
  <c r="AX44" i="1"/>
  <c r="T34" i="9"/>
  <c r="AY26" i="1"/>
  <c r="AY178" i="1"/>
  <c r="AY52" i="1"/>
  <c r="AY11" i="1"/>
  <c r="T56" i="9"/>
  <c r="T277" i="9"/>
  <c r="T169" i="9"/>
  <c r="T167" i="9"/>
  <c r="T155" i="9" s="1"/>
  <c r="T156" i="9" s="1"/>
  <c r="T238" i="9"/>
  <c r="T30" i="9"/>
  <c r="T234" i="9" s="1"/>
  <c r="T78" i="9"/>
  <c r="T49" i="9"/>
  <c r="T50" i="9" s="1"/>
  <c r="T101" i="9"/>
  <c r="AY20" i="1"/>
  <c r="AZ101" i="1"/>
  <c r="AZ102" i="1" s="1"/>
  <c r="AZ144" i="1"/>
  <c r="AZ100" i="1"/>
  <c r="AZ111" i="1"/>
  <c r="BA5" i="1"/>
  <c r="AZ130" i="1"/>
  <c r="AZ136" i="1"/>
  <c r="AZ137" i="1" s="1"/>
  <c r="AZ127" i="1"/>
  <c r="AZ126" i="1"/>
  <c r="AZ125" i="1"/>
  <c r="AZ128" i="1"/>
  <c r="AZ129" i="1" s="1"/>
  <c r="AZ150" i="1"/>
  <c r="AZ138" i="1"/>
  <c r="AZ153" i="1"/>
  <c r="AZ151" i="1"/>
  <c r="AZ152" i="1" s="1"/>
  <c r="AZ159" i="1"/>
  <c r="AZ160" i="1" s="1"/>
  <c r="AZ121" i="1"/>
  <c r="AZ145" i="1"/>
  <c r="AZ156" i="1"/>
  <c r="AZ149" i="1"/>
  <c r="AZ154" i="1"/>
  <c r="AZ94" i="1"/>
  <c r="AZ148" i="1"/>
  <c r="AZ161" i="1"/>
  <c r="AZ103" i="1"/>
  <c r="AZ114" i="1"/>
  <c r="AZ109" i="1"/>
  <c r="AZ104" i="1"/>
  <c r="AZ106" i="1"/>
  <c r="AZ194" i="1" s="1"/>
  <c r="AZ99" i="1"/>
  <c r="AZ98" i="1"/>
  <c r="AZ131" i="1"/>
  <c r="AZ133" i="1"/>
  <c r="AZ139" i="1"/>
  <c r="AZ122" i="1"/>
  <c r="AZ162" i="1"/>
  <c r="AZ117" i="1"/>
  <c r="AZ95" i="1"/>
  <c r="AZ140" i="1"/>
  <c r="AZ163" i="1"/>
  <c r="AZ123" i="1"/>
  <c r="AZ146" i="1"/>
  <c r="AZ96" i="1"/>
  <c r="AZ124" i="1"/>
  <c r="AZ147" i="1"/>
  <c r="AZ97" i="1"/>
  <c r="AX12" i="1"/>
  <c r="AX175" i="1"/>
  <c r="T91" i="9"/>
  <c r="AY53" i="1"/>
  <c r="AY13" i="1"/>
  <c r="AY179" i="1"/>
  <c r="AY113" i="1"/>
  <c r="AY112" i="1"/>
  <c r="AY189" i="1"/>
  <c r="T63" i="9"/>
  <c r="T37" i="9"/>
  <c r="T42" i="9"/>
  <c r="AX185" i="1"/>
  <c r="AX38" i="1"/>
  <c r="AY55" i="1"/>
  <c r="AY17" i="1"/>
  <c r="AY180" i="1"/>
  <c r="AY59" i="1"/>
  <c r="AY120" i="1"/>
  <c r="T166" i="9"/>
  <c r="T147" i="9"/>
  <c r="T290" i="9"/>
  <c r="T111" i="9"/>
  <c r="T286" i="9" s="1"/>
  <c r="AY183" i="1"/>
  <c r="AY188" i="1"/>
  <c r="AY66" i="1"/>
  <c r="AY43" i="1"/>
  <c r="AY33" i="1"/>
  <c r="AY87" i="1"/>
  <c r="AY63" i="1"/>
  <c r="AY152" i="1"/>
  <c r="T263" i="9"/>
  <c r="T60" i="9"/>
  <c r="T267" i="9"/>
  <c r="T102" i="9"/>
  <c r="AX21" i="1"/>
  <c r="T16" i="9"/>
  <c r="T141" i="9"/>
  <c r="T303" i="9"/>
  <c r="T139" i="9"/>
  <c r="AX18" i="1"/>
  <c r="AX177" i="1"/>
  <c r="AY182" i="1"/>
  <c r="AY187" i="1"/>
  <c r="AY65" i="1"/>
  <c r="AY37" i="1"/>
  <c r="AY181" i="1"/>
  <c r="AY129" i="1"/>
  <c r="AY9" i="1"/>
  <c r="AY50" i="1"/>
  <c r="AY51" i="1" s="1"/>
  <c r="AY70" i="1"/>
  <c r="T288" i="9"/>
  <c r="T292" i="9"/>
  <c r="AX62" i="1"/>
  <c r="AX64" i="1"/>
  <c r="T40" i="9"/>
  <c r="T74" i="9"/>
  <c r="AY190" i="1"/>
  <c r="AY110" i="1"/>
  <c r="AY115" i="1"/>
  <c r="AY116" i="1"/>
  <c r="AY93" i="1"/>
  <c r="T58" i="9"/>
  <c r="T261" i="9"/>
  <c r="T265" i="9"/>
  <c r="AX34" i="1"/>
  <c r="AX32" i="1"/>
  <c r="T51" i="9"/>
  <c r="T110" i="9"/>
  <c r="T11" i="9"/>
  <c r="AY67" i="1"/>
  <c r="AY47" i="1"/>
  <c r="AY79" i="1"/>
  <c r="AY22" i="1"/>
  <c r="AY56" i="1"/>
  <c r="AY57" i="1" s="1"/>
  <c r="AX27" i="1"/>
  <c r="T27" i="9"/>
  <c r="T287" i="9"/>
  <c r="T291" i="9"/>
  <c r="AY54" i="1"/>
  <c r="AY15" i="1"/>
  <c r="AY19" i="1"/>
  <c r="AY143" i="1"/>
  <c r="AX14" i="1"/>
  <c r="AX176" i="1"/>
  <c r="T12" i="9"/>
  <c r="T41" i="9"/>
  <c r="T75" i="9"/>
  <c r="T33" i="9"/>
  <c r="T82" i="9"/>
  <c r="AX31" i="1"/>
  <c r="AX25" i="1"/>
  <c r="AY84" i="1"/>
  <c r="AY24" i="1"/>
  <c r="AY58" i="1"/>
  <c r="AY160" i="1"/>
  <c r="AY107" i="1"/>
  <c r="AY134" i="1"/>
  <c r="T85" i="9"/>
  <c r="T83" i="9"/>
  <c r="T260" i="9" s="1"/>
  <c r="T264" i="9"/>
  <c r="T262" i="9"/>
  <c r="T59" i="9"/>
  <c r="T266" i="9"/>
  <c r="AY157" i="1"/>
  <c r="AY137" i="1"/>
  <c r="T14" i="9"/>
  <c r="W70" i="9" l="1"/>
  <c r="W17" i="9"/>
  <c r="W81" i="9"/>
  <c r="V5" i="9"/>
  <c r="W98" i="9"/>
  <c r="W126" i="9"/>
  <c r="W28" i="9"/>
  <c r="W154" i="9"/>
  <c r="W109" i="9"/>
  <c r="W137" i="9"/>
  <c r="W165" i="9"/>
  <c r="T22" i="9"/>
  <c r="T237" i="9"/>
  <c r="T57" i="9"/>
  <c r="BA142" i="1"/>
  <c r="BA77" i="1"/>
  <c r="BA76" i="1"/>
  <c r="BA75" i="1"/>
  <c r="BA71" i="1"/>
  <c r="U64" i="9" s="1"/>
  <c r="BA83" i="1"/>
  <c r="BA193" i="1" s="1"/>
  <c r="BA80" i="1"/>
  <c r="BA78" i="1"/>
  <c r="BA88" i="1"/>
  <c r="BA86" i="1"/>
  <c r="BA69" i="1"/>
  <c r="BA119" i="1"/>
  <c r="BA92" i="1"/>
  <c r="BA72" i="1"/>
  <c r="U65" i="9" s="1"/>
  <c r="BA30" i="1"/>
  <c r="BA192" i="1" s="1"/>
  <c r="BA73" i="1"/>
  <c r="BA74" i="1"/>
  <c r="BA81" i="1"/>
  <c r="BA89" i="1"/>
  <c r="BA90" i="1"/>
  <c r="T54" i="9"/>
  <c r="T53" i="9" s="1"/>
  <c r="T47" i="9"/>
  <c r="T23" i="9"/>
  <c r="AZ19" i="1"/>
  <c r="T21" i="9"/>
  <c r="AZ157" i="1"/>
  <c r="AY61" i="1"/>
  <c r="AY60" i="1" s="1"/>
  <c r="AZ183" i="1"/>
  <c r="AZ182" i="1"/>
  <c r="AZ107" i="1"/>
  <c r="BA151" i="1"/>
  <c r="BA127" i="1"/>
  <c r="BA121" i="1"/>
  <c r="U120" i="9" s="1"/>
  <c r="BA99" i="1"/>
  <c r="U97" i="9" s="1"/>
  <c r="BA148" i="1"/>
  <c r="U152" i="9" s="1"/>
  <c r="BA149" i="1"/>
  <c r="U153" i="9" s="1"/>
  <c r="BB5" i="1"/>
  <c r="BA125" i="1"/>
  <c r="U124" i="9" s="1"/>
  <c r="BA128" i="1"/>
  <c r="BA126" i="1"/>
  <c r="U125" i="9" s="1"/>
  <c r="BA136" i="1"/>
  <c r="BA130" i="1"/>
  <c r="BA153" i="1"/>
  <c r="BA156" i="1"/>
  <c r="BA138" i="1"/>
  <c r="U142" i="9" s="1"/>
  <c r="BA161" i="1"/>
  <c r="U170" i="9" s="1"/>
  <c r="BA144" i="1"/>
  <c r="U148" i="9" s="1"/>
  <c r="BA150" i="1"/>
  <c r="BA98" i="1"/>
  <c r="BA159" i="1"/>
  <c r="BA103" i="1"/>
  <c r="BA154" i="1"/>
  <c r="U164" i="9" s="1"/>
  <c r="BA101" i="1"/>
  <c r="BA106" i="1"/>
  <c r="BA194" i="1" s="1"/>
  <c r="BA94" i="1"/>
  <c r="BA100" i="1"/>
  <c r="BA104" i="1"/>
  <c r="U108" i="9" s="1"/>
  <c r="BA109" i="1"/>
  <c r="BA114" i="1"/>
  <c r="BA111" i="1"/>
  <c r="BA139" i="1"/>
  <c r="U143" i="9" s="1"/>
  <c r="BA145" i="1"/>
  <c r="U149" i="9" s="1"/>
  <c r="BA131" i="1"/>
  <c r="U136" i="9" s="1"/>
  <c r="BA122" i="1"/>
  <c r="U121" i="9" s="1"/>
  <c r="BA133" i="1"/>
  <c r="BA162" i="1"/>
  <c r="U171" i="9" s="1"/>
  <c r="BA117" i="1"/>
  <c r="U116" i="9" s="1"/>
  <c r="BA95" i="1"/>
  <c r="BA140" i="1"/>
  <c r="U144" i="9" s="1"/>
  <c r="BA96" i="1"/>
  <c r="U94" i="9" s="1"/>
  <c r="BA163" i="1"/>
  <c r="U172" i="9" s="1"/>
  <c r="BA146" i="1"/>
  <c r="U150" i="9" s="1"/>
  <c r="BA123" i="1"/>
  <c r="U122" i="9" s="1"/>
  <c r="BA124" i="1"/>
  <c r="U123" i="9" s="1"/>
  <c r="BA97" i="1"/>
  <c r="BA147" i="1"/>
  <c r="U151" i="9" s="1"/>
  <c r="AZ187" i="1"/>
  <c r="AZ65" i="1"/>
  <c r="AZ37" i="1"/>
  <c r="AZ112" i="1"/>
  <c r="AZ113" i="1"/>
  <c r="AY10" i="1"/>
  <c r="AZ53" i="1"/>
  <c r="AZ13" i="1"/>
  <c r="AZ179" i="1"/>
  <c r="AZ84" i="1"/>
  <c r="AZ58" i="1"/>
  <c r="AZ24" i="1"/>
  <c r="AZ189" i="1"/>
  <c r="AZ110" i="1"/>
  <c r="AZ50" i="1"/>
  <c r="AZ51" i="1" s="1"/>
  <c r="AZ9" i="1"/>
  <c r="AZ10" i="1" s="1"/>
  <c r="AZ70" i="1"/>
  <c r="T235" i="9"/>
  <c r="T239" i="9"/>
  <c r="AY16" i="1"/>
  <c r="AY23" i="1"/>
  <c r="AY177" i="1"/>
  <c r="AY18" i="1"/>
  <c r="AZ55" i="1"/>
  <c r="AZ17" i="1"/>
  <c r="AZ180" i="1"/>
  <c r="AZ66" i="1"/>
  <c r="AZ188" i="1"/>
  <c r="AZ43" i="1"/>
  <c r="U96" i="9"/>
  <c r="AZ116" i="1"/>
  <c r="AZ115" i="1"/>
  <c r="AZ190" i="1"/>
  <c r="AY27" i="1"/>
  <c r="T249" i="9"/>
  <c r="T253" i="9"/>
  <c r="T299" i="9"/>
  <c r="T132" i="9"/>
  <c r="T127" i="9"/>
  <c r="T128" i="9" s="1"/>
  <c r="AY62" i="1"/>
  <c r="AY64" i="1"/>
  <c r="T248" i="9"/>
  <c r="T252" i="9"/>
  <c r="T236" i="9"/>
  <c r="T240" i="9"/>
  <c r="AZ59" i="1"/>
  <c r="AZ26" i="1"/>
  <c r="AZ27" i="1" s="1"/>
  <c r="AZ87" i="1"/>
  <c r="AZ63" i="1"/>
  <c r="AZ33" i="1"/>
  <c r="AY48" i="1"/>
  <c r="T46" i="9"/>
  <c r="AZ20" i="1"/>
  <c r="T273" i="9"/>
  <c r="T160" i="9"/>
  <c r="AY185" i="1"/>
  <c r="AY38" i="1"/>
  <c r="AZ47" i="1"/>
  <c r="AZ48" i="1" s="1"/>
  <c r="AZ67" i="1"/>
  <c r="AZ181" i="1"/>
  <c r="AY32" i="1"/>
  <c r="AY34" i="1"/>
  <c r="T76" i="9"/>
  <c r="AZ54" i="1"/>
  <c r="AZ15" i="1"/>
  <c r="AZ16" i="1" s="1"/>
  <c r="T10" i="9"/>
  <c r="T18" i="9"/>
  <c r="T19" i="9" s="1"/>
  <c r="AY25" i="1"/>
  <c r="AY31" i="1"/>
  <c r="T20" i="9"/>
  <c r="AY14" i="1"/>
  <c r="AY176" i="1"/>
  <c r="AZ79" i="1"/>
  <c r="AZ56" i="1"/>
  <c r="AZ57" i="1" s="1"/>
  <c r="AZ22" i="1"/>
  <c r="AZ23" i="1" s="1"/>
  <c r="T251" i="9"/>
  <c r="T55" i="9"/>
  <c r="T247" i="9" s="1"/>
  <c r="T45" i="9"/>
  <c r="AY44" i="1"/>
  <c r="AY186" i="1"/>
  <c r="T71" i="9"/>
  <c r="T72" i="9" s="1"/>
  <c r="AZ178" i="1"/>
  <c r="AZ52" i="1"/>
  <c r="AZ11" i="1"/>
  <c r="AY12" i="1"/>
  <c r="AY175" i="1"/>
  <c r="T250" i="9"/>
  <c r="T254" i="9"/>
  <c r="T38" i="9"/>
  <c r="T99" i="9"/>
  <c r="T100" i="9" s="1"/>
  <c r="AZ134" i="1"/>
  <c r="AY21" i="1"/>
  <c r="T104" i="9"/>
  <c r="V17" i="9" l="1"/>
  <c r="V70" i="9"/>
  <c r="V81" i="9"/>
  <c r="U5" i="9"/>
  <c r="V98" i="9"/>
  <c r="V126" i="9"/>
  <c r="V154" i="9"/>
  <c r="V109" i="9"/>
  <c r="V165" i="9"/>
  <c r="V28" i="9"/>
  <c r="V137" i="9"/>
  <c r="BB75" i="1"/>
  <c r="BB142" i="1"/>
  <c r="BB76" i="1"/>
  <c r="BB71" i="1"/>
  <c r="BB77" i="1"/>
  <c r="BB83" i="1"/>
  <c r="BB193" i="1" s="1"/>
  <c r="BB80" i="1"/>
  <c r="BB78" i="1"/>
  <c r="BB88" i="1"/>
  <c r="BB86" i="1"/>
  <c r="BB69" i="1"/>
  <c r="BB92" i="1"/>
  <c r="BB30" i="1"/>
  <c r="BB192" i="1" s="1"/>
  <c r="BB72" i="1"/>
  <c r="BB119" i="1"/>
  <c r="BB73" i="1"/>
  <c r="BB81" i="1"/>
  <c r="BB74" i="1"/>
  <c r="BB89" i="1"/>
  <c r="BB90" i="1"/>
  <c r="AZ21" i="1"/>
  <c r="U103" i="9"/>
  <c r="AZ61" i="1"/>
  <c r="AZ60" i="1" s="1"/>
  <c r="U129" i="9"/>
  <c r="U131" i="9"/>
  <c r="U159" i="9"/>
  <c r="U158" i="9"/>
  <c r="U157" i="9"/>
  <c r="U305" i="9"/>
  <c r="U301" i="9"/>
  <c r="BA110" i="1"/>
  <c r="U112" i="9"/>
  <c r="U278" i="9"/>
  <c r="U274" i="9"/>
  <c r="BA93" i="1"/>
  <c r="U90" i="9"/>
  <c r="BA55" i="1"/>
  <c r="BA17" i="1"/>
  <c r="BA180" i="1"/>
  <c r="U67" i="9"/>
  <c r="BA53" i="1"/>
  <c r="BA13" i="1"/>
  <c r="BA179" i="1"/>
  <c r="BA120" i="1"/>
  <c r="U118" i="9"/>
  <c r="U300" i="9"/>
  <c r="U304" i="9"/>
  <c r="BA143" i="1"/>
  <c r="U146" i="9"/>
  <c r="T48" i="9"/>
  <c r="BA188" i="1"/>
  <c r="BA66" i="1"/>
  <c r="BA43" i="1"/>
  <c r="U87" i="9"/>
  <c r="U74" i="9" s="1"/>
  <c r="T43" i="9"/>
  <c r="T44" i="9" s="1"/>
  <c r="AZ186" i="1"/>
  <c r="AZ44" i="1"/>
  <c r="AZ176" i="1"/>
  <c r="AZ14" i="1"/>
  <c r="BA183" i="1"/>
  <c r="U95" i="9"/>
  <c r="BA59" i="1"/>
  <c r="BA26" i="1"/>
  <c r="BA189" i="1"/>
  <c r="BA113" i="1"/>
  <c r="BA112" i="1"/>
  <c r="U114" i="9"/>
  <c r="BA181" i="1"/>
  <c r="U92" i="9"/>
  <c r="BA157" i="1"/>
  <c r="U163" i="9"/>
  <c r="BA182" i="1"/>
  <c r="U93" i="9"/>
  <c r="U40" i="9" s="1"/>
  <c r="BA37" i="1"/>
  <c r="BA187" i="1"/>
  <c r="BA65" i="1"/>
  <c r="U86" i="9"/>
  <c r="U135" i="9"/>
  <c r="BA134" i="1"/>
  <c r="AZ12" i="1"/>
  <c r="AZ175" i="1"/>
  <c r="AZ34" i="1"/>
  <c r="AZ32" i="1"/>
  <c r="AZ62" i="1"/>
  <c r="AZ64" i="1"/>
  <c r="BA67" i="1"/>
  <c r="BA47" i="1"/>
  <c r="U88" i="9"/>
  <c r="U293" i="9"/>
  <c r="U289" i="9"/>
  <c r="BA56" i="1"/>
  <c r="BA57" i="1" s="1"/>
  <c r="BA22" i="1"/>
  <c r="BA79" i="1"/>
  <c r="U77" i="9"/>
  <c r="U105" i="9"/>
  <c r="U106" i="9" s="1"/>
  <c r="BA102" i="1"/>
  <c r="BA137" i="1"/>
  <c r="U140" i="9"/>
  <c r="U279" i="9"/>
  <c r="U275" i="9"/>
  <c r="BA20" i="1"/>
  <c r="U69" i="9"/>
  <c r="BA152" i="1"/>
  <c r="U161" i="9"/>
  <c r="U162" i="9" s="1"/>
  <c r="BA54" i="1"/>
  <c r="BA15" i="1"/>
  <c r="BA16" i="1" s="1"/>
  <c r="U66" i="9"/>
  <c r="AZ177" i="1"/>
  <c r="AZ18" i="1"/>
  <c r="BA19" i="1"/>
  <c r="U15" i="9" s="1"/>
  <c r="U68" i="9"/>
  <c r="BA107" i="1"/>
  <c r="U107" i="9"/>
  <c r="BA129" i="1"/>
  <c r="U133" i="9"/>
  <c r="U134" i="9" s="1"/>
  <c r="AZ31" i="1"/>
  <c r="AZ25" i="1"/>
  <c r="BA87" i="1"/>
  <c r="BA63" i="1"/>
  <c r="BA33" i="1"/>
  <c r="U84" i="9"/>
  <c r="BA160" i="1"/>
  <c r="U168" i="9"/>
  <c r="AZ185" i="1"/>
  <c r="AZ38" i="1"/>
  <c r="U280" i="9"/>
  <c r="U276" i="9"/>
  <c r="U130" i="9"/>
  <c r="BA84" i="1"/>
  <c r="BA58" i="1"/>
  <c r="BA24" i="1"/>
  <c r="U79" i="9"/>
  <c r="BB111" i="1"/>
  <c r="BB112" i="1" s="1"/>
  <c r="BB149" i="1"/>
  <c r="BB98" i="1"/>
  <c r="BB99" i="1"/>
  <c r="BC5" i="1"/>
  <c r="BB126" i="1"/>
  <c r="BB125" i="1"/>
  <c r="BB127" i="1"/>
  <c r="BB121" i="1"/>
  <c r="BB136" i="1"/>
  <c r="BB128" i="1"/>
  <c r="BB130" i="1"/>
  <c r="BB138" i="1"/>
  <c r="BB131" i="1"/>
  <c r="BB153" i="1"/>
  <c r="BB151" i="1"/>
  <c r="BB159" i="1"/>
  <c r="BB150" i="1"/>
  <c r="BB161" i="1"/>
  <c r="BB145" i="1"/>
  <c r="BB144" i="1"/>
  <c r="BB154" i="1"/>
  <c r="BB148" i="1"/>
  <c r="BB109" i="1"/>
  <c r="BB94" i="1"/>
  <c r="BB114" i="1"/>
  <c r="BB103" i="1"/>
  <c r="BB100" i="1"/>
  <c r="BB104" i="1"/>
  <c r="BB101" i="1"/>
  <c r="BB122" i="1"/>
  <c r="BB106" i="1"/>
  <c r="BB194" i="1" s="1"/>
  <c r="BB139" i="1"/>
  <c r="BB133" i="1"/>
  <c r="BB162" i="1"/>
  <c r="BB156" i="1"/>
  <c r="BB95" i="1"/>
  <c r="BB117" i="1"/>
  <c r="BB123" i="1"/>
  <c r="BB146" i="1"/>
  <c r="BB140" i="1"/>
  <c r="BB96" i="1"/>
  <c r="BB163" i="1"/>
  <c r="BB147" i="1"/>
  <c r="BB124" i="1"/>
  <c r="BB97" i="1"/>
  <c r="BA116" i="1"/>
  <c r="BA115" i="1"/>
  <c r="BA190" i="1"/>
  <c r="U115" i="9"/>
  <c r="U306" i="9"/>
  <c r="U302" i="9"/>
  <c r="BA178" i="1"/>
  <c r="BA11" i="1"/>
  <c r="BA52" i="1"/>
  <c r="BA50" i="1"/>
  <c r="BA51" i="1" s="1"/>
  <c r="BA70" i="1"/>
  <c r="BA9" i="1"/>
  <c r="U62" i="9"/>
  <c r="U80" i="9"/>
  <c r="U52" i="9" s="1"/>
  <c r="U17" i="9" l="1"/>
  <c r="U70" i="9"/>
  <c r="U81" i="9"/>
  <c r="T5" i="9"/>
  <c r="U98" i="9"/>
  <c r="U126" i="9"/>
  <c r="U154" i="9"/>
  <c r="U109" i="9"/>
  <c r="U28" i="9"/>
  <c r="U137" i="9"/>
  <c r="U165" i="9"/>
  <c r="BC76" i="1"/>
  <c r="BC142" i="1"/>
  <c r="BC143" i="1" s="1"/>
  <c r="BC75" i="1"/>
  <c r="BC77" i="1"/>
  <c r="BC83" i="1"/>
  <c r="BC193" i="1" s="1"/>
  <c r="BC71" i="1"/>
  <c r="BC80" i="1"/>
  <c r="BC78" i="1"/>
  <c r="BC88" i="1"/>
  <c r="BC86" i="1"/>
  <c r="BC69" i="1"/>
  <c r="BC92" i="1"/>
  <c r="BC93" i="1" s="1"/>
  <c r="BC72" i="1"/>
  <c r="BC119" i="1"/>
  <c r="BC120" i="1" s="1"/>
  <c r="BC73" i="1"/>
  <c r="BC30" i="1"/>
  <c r="BC192" i="1" s="1"/>
  <c r="BC74" i="1"/>
  <c r="BC81" i="1"/>
  <c r="BC89" i="1"/>
  <c r="BC90" i="1"/>
  <c r="U101" i="9"/>
  <c r="U13" i="9"/>
  <c r="U110" i="9"/>
  <c r="U138" i="9"/>
  <c r="BB152" i="1"/>
  <c r="BA10" i="1"/>
  <c r="U9" i="9"/>
  <c r="BB59" i="1"/>
  <c r="BB26" i="1"/>
  <c r="BB19" i="1"/>
  <c r="BB181" i="1"/>
  <c r="U78" i="9"/>
  <c r="U49" i="9"/>
  <c r="U50" i="9" s="1"/>
  <c r="U166" i="9"/>
  <c r="BB55" i="1"/>
  <c r="BB17" i="1"/>
  <c r="BB180" i="1"/>
  <c r="BB190" i="1"/>
  <c r="BB115" i="1"/>
  <c r="BB116" i="1"/>
  <c r="BB70" i="1"/>
  <c r="BB9" i="1"/>
  <c r="BB50" i="1"/>
  <c r="BB51" i="1" s="1"/>
  <c r="BB183" i="1"/>
  <c r="BB93" i="1"/>
  <c r="BB13" i="1"/>
  <c r="BB53" i="1"/>
  <c r="BB179" i="1"/>
  <c r="BB187" i="1"/>
  <c r="BB65" i="1"/>
  <c r="BB37" i="1"/>
  <c r="BB110" i="1"/>
  <c r="BB134" i="1"/>
  <c r="BB120" i="1"/>
  <c r="BA18" i="1"/>
  <c r="BA177" i="1"/>
  <c r="U14" i="9"/>
  <c r="U277" i="9"/>
  <c r="U169" i="9"/>
  <c r="U167" i="9"/>
  <c r="U155" i="9" s="1"/>
  <c r="U156" i="9" s="1"/>
  <c r="BA23" i="1"/>
  <c r="U24" i="9"/>
  <c r="U25" i="9" s="1"/>
  <c r="U147" i="9"/>
  <c r="U91" i="9"/>
  <c r="U264" i="9"/>
  <c r="U83" i="9"/>
  <c r="U260" i="9" s="1"/>
  <c r="U56" i="9"/>
  <c r="U85" i="9"/>
  <c r="U287" i="9"/>
  <c r="U291" i="9"/>
  <c r="U51" i="9"/>
  <c r="U82" i="9"/>
  <c r="BA32" i="1"/>
  <c r="BA34" i="1"/>
  <c r="U31" i="9"/>
  <c r="BA21" i="1"/>
  <c r="U16" i="9"/>
  <c r="U265" i="9"/>
  <c r="U261" i="9"/>
  <c r="U58" i="9"/>
  <c r="BB182" i="1"/>
  <c r="BB178" i="1"/>
  <c r="BB52" i="1"/>
  <c r="BB11" i="1"/>
  <c r="BB129" i="1"/>
  <c r="BA175" i="1"/>
  <c r="BA12" i="1"/>
  <c r="BB137" i="1"/>
  <c r="BB67" i="1"/>
  <c r="BB47" i="1"/>
  <c r="BB20" i="1"/>
  <c r="U267" i="9"/>
  <c r="U263" i="9"/>
  <c r="U60" i="9"/>
  <c r="U119" i="9"/>
  <c r="BB79" i="1"/>
  <c r="BB56" i="1"/>
  <c r="BB57" i="1" s="1"/>
  <c r="BB22" i="1"/>
  <c r="BB102" i="1"/>
  <c r="U292" i="9"/>
  <c r="U288" i="9"/>
  <c r="BB87" i="1"/>
  <c r="BB63" i="1"/>
  <c r="BB33" i="1"/>
  <c r="BA61" i="1"/>
  <c r="BA60" i="1" s="1"/>
  <c r="BA48" i="1"/>
  <c r="U35" i="9"/>
  <c r="U39" i="9"/>
  <c r="U290" i="9"/>
  <c r="U111" i="9"/>
  <c r="U286" i="9" s="1"/>
  <c r="BA31" i="1"/>
  <c r="BA25" i="1"/>
  <c r="BA64" i="1"/>
  <c r="BA62" i="1"/>
  <c r="BB160" i="1"/>
  <c r="BC144" i="1"/>
  <c r="BD5" i="1"/>
  <c r="BC136" i="1"/>
  <c r="BC126" i="1"/>
  <c r="BC133" i="1"/>
  <c r="BC128" i="1"/>
  <c r="BC129" i="1" s="1"/>
  <c r="BC121" i="1"/>
  <c r="BC125" i="1"/>
  <c r="BC127" i="1"/>
  <c r="BC131" i="1"/>
  <c r="BC161" i="1"/>
  <c r="BC149" i="1"/>
  <c r="BC153" i="1"/>
  <c r="BC130" i="1"/>
  <c r="BC159" i="1"/>
  <c r="BC160" i="1" s="1"/>
  <c r="BC156" i="1"/>
  <c r="BC138" i="1"/>
  <c r="BC145" i="1"/>
  <c r="BC151" i="1"/>
  <c r="BC152" i="1" s="1"/>
  <c r="BC150" i="1"/>
  <c r="BC154" i="1"/>
  <c r="BC148" i="1"/>
  <c r="BC100" i="1"/>
  <c r="BC98" i="1"/>
  <c r="BC111" i="1"/>
  <c r="BC101" i="1"/>
  <c r="BC102" i="1" s="1"/>
  <c r="BC94" i="1"/>
  <c r="BC103" i="1"/>
  <c r="BC99" i="1"/>
  <c r="BC106" i="1"/>
  <c r="BC194" i="1" s="1"/>
  <c r="BC109" i="1"/>
  <c r="BC110" i="1" s="1"/>
  <c r="BC114" i="1"/>
  <c r="BC122" i="1"/>
  <c r="BC139" i="1"/>
  <c r="BC104" i="1"/>
  <c r="BC162" i="1"/>
  <c r="BC117" i="1"/>
  <c r="BC95" i="1"/>
  <c r="BC123" i="1"/>
  <c r="BC163" i="1"/>
  <c r="BC140" i="1"/>
  <c r="BC146" i="1"/>
  <c r="BC96" i="1"/>
  <c r="BC97" i="1"/>
  <c r="BC147" i="1"/>
  <c r="BC124" i="1"/>
  <c r="U303" i="9"/>
  <c r="U139" i="9"/>
  <c r="U127" i="9" s="1"/>
  <c r="U128" i="9" s="1"/>
  <c r="U141" i="9"/>
  <c r="BA185" i="1"/>
  <c r="BA38" i="1"/>
  <c r="U33" i="9"/>
  <c r="U73" i="9"/>
  <c r="U75" i="9"/>
  <c r="U41" i="9"/>
  <c r="U102" i="9"/>
  <c r="BA27" i="1"/>
  <c r="U27" i="9"/>
  <c r="U266" i="9"/>
  <c r="U262" i="9"/>
  <c r="U59" i="9"/>
  <c r="BA14" i="1"/>
  <c r="BA176" i="1"/>
  <c r="U12" i="9"/>
  <c r="BB143" i="1"/>
  <c r="BB15" i="1"/>
  <c r="BB54" i="1"/>
  <c r="BB24" i="1"/>
  <c r="BB84" i="1"/>
  <c r="BB58" i="1"/>
  <c r="U11" i="9"/>
  <c r="U63" i="9"/>
  <c r="U37" i="9"/>
  <c r="BB66" i="1"/>
  <c r="BB43" i="1"/>
  <c r="BB188" i="1"/>
  <c r="BB107" i="1"/>
  <c r="BB157" i="1"/>
  <c r="U26" i="9"/>
  <c r="BA186" i="1"/>
  <c r="BA44" i="1"/>
  <c r="U34" i="9"/>
  <c r="BB113" i="1"/>
  <c r="BB189" i="1"/>
  <c r="U42" i="9"/>
  <c r="T17" i="9" l="1"/>
  <c r="T70" i="9"/>
  <c r="T81" i="9"/>
  <c r="S5" i="9"/>
  <c r="T126" i="9"/>
  <c r="T98" i="9"/>
  <c r="T154" i="9"/>
  <c r="T165" i="9"/>
  <c r="T28" i="9"/>
  <c r="T109" i="9"/>
  <c r="T137" i="9"/>
  <c r="U76" i="9"/>
  <c r="U71" i="9"/>
  <c r="U72" i="9" s="1"/>
  <c r="BD142" i="1"/>
  <c r="BD143" i="1" s="1"/>
  <c r="BD77" i="1"/>
  <c r="BD71" i="1"/>
  <c r="BD76" i="1"/>
  <c r="BD75" i="1"/>
  <c r="BD83" i="1"/>
  <c r="BD193" i="1" s="1"/>
  <c r="BD80" i="1"/>
  <c r="BD78" i="1"/>
  <c r="BD88" i="1"/>
  <c r="BD86" i="1"/>
  <c r="V84" i="9" s="1"/>
  <c r="BD69" i="1"/>
  <c r="V62" i="9" s="1"/>
  <c r="BD119" i="1"/>
  <c r="BD120" i="1" s="1"/>
  <c r="BD30" i="1"/>
  <c r="BD192" i="1" s="1"/>
  <c r="BD72" i="1"/>
  <c r="V65" i="9" s="1"/>
  <c r="BD92" i="1"/>
  <c r="BD93" i="1" s="1"/>
  <c r="BD73" i="1"/>
  <c r="V66" i="9" s="1"/>
  <c r="BD81" i="1"/>
  <c r="BD74" i="1"/>
  <c r="BD89" i="1"/>
  <c r="BD90" i="1"/>
  <c r="V88" i="9" s="1"/>
  <c r="BC19" i="1"/>
  <c r="U20" i="9"/>
  <c r="U45" i="9"/>
  <c r="BC134" i="1"/>
  <c r="U29" i="9"/>
  <c r="BB61" i="1"/>
  <c r="BB60" i="1" s="1"/>
  <c r="U99" i="9"/>
  <c r="U100" i="9" s="1"/>
  <c r="U21" i="9"/>
  <c r="U104" i="9"/>
  <c r="BC59" i="1"/>
  <c r="BC26" i="1"/>
  <c r="BC27" i="1" s="1"/>
  <c r="BC116" i="1"/>
  <c r="BC190" i="1"/>
  <c r="BC115" i="1"/>
  <c r="BB32" i="1"/>
  <c r="BB34" i="1"/>
  <c r="BB16" i="1"/>
  <c r="BC17" i="1"/>
  <c r="BC180" i="1"/>
  <c r="BC55" i="1"/>
  <c r="BC179" i="1"/>
  <c r="BC53" i="1"/>
  <c r="BC13" i="1"/>
  <c r="BC33" i="1"/>
  <c r="BC87" i="1"/>
  <c r="BC63" i="1"/>
  <c r="U252" i="9"/>
  <c r="U248" i="9"/>
  <c r="U47" i="9"/>
  <c r="BC188" i="1"/>
  <c r="BC66" i="1"/>
  <c r="BC43" i="1"/>
  <c r="BC79" i="1"/>
  <c r="BC56" i="1"/>
  <c r="BC57" i="1" s="1"/>
  <c r="BC22" i="1"/>
  <c r="BC23" i="1" s="1"/>
  <c r="BC50" i="1"/>
  <c r="BC51" i="1" s="1"/>
  <c r="BC9" i="1"/>
  <c r="BC10" i="1" s="1"/>
  <c r="BC70" i="1"/>
  <c r="U38" i="9"/>
  <c r="BC183" i="1"/>
  <c r="BC20" i="1"/>
  <c r="U57" i="9"/>
  <c r="U273" i="9"/>
  <c r="U160" i="9"/>
  <c r="BB38" i="1"/>
  <c r="BB185" i="1"/>
  <c r="BB18" i="1"/>
  <c r="BB177" i="1"/>
  <c r="BC47" i="1"/>
  <c r="BC48" i="1" s="1"/>
  <c r="BC67" i="1"/>
  <c r="U250" i="9"/>
  <c r="U254" i="9"/>
  <c r="U55" i="9"/>
  <c r="U247" i="9" s="1"/>
  <c r="U251" i="9"/>
  <c r="BB27" i="1"/>
  <c r="U238" i="9"/>
  <c r="U30" i="9"/>
  <c r="U234" i="9" s="1"/>
  <c r="BC15" i="1"/>
  <c r="BC16" i="1" s="1"/>
  <c r="BC54" i="1"/>
  <c r="BB21" i="1"/>
  <c r="BB175" i="1"/>
  <c r="BB12" i="1"/>
  <c r="BB10" i="1"/>
  <c r="U10" i="9"/>
  <c r="U249" i="9"/>
  <c r="U253" i="9"/>
  <c r="BC24" i="1"/>
  <c r="BC84" i="1"/>
  <c r="BC58" i="1"/>
  <c r="U237" i="9"/>
  <c r="U241" i="9"/>
  <c r="U239" i="9"/>
  <c r="U235" i="9"/>
  <c r="BC178" i="1"/>
  <c r="BC52" i="1"/>
  <c r="BC11" i="1"/>
  <c r="BC187" i="1"/>
  <c r="BC65" i="1"/>
  <c r="BC37" i="1"/>
  <c r="BC107" i="1"/>
  <c r="BB23" i="1"/>
  <c r="BB48" i="1"/>
  <c r="U22" i="9"/>
  <c r="BB31" i="1"/>
  <c r="BB25" i="1"/>
  <c r="U299" i="9"/>
  <c r="U132" i="9"/>
  <c r="BC181" i="1"/>
  <c r="BC137" i="1"/>
  <c r="U54" i="9"/>
  <c r="U53" i="9" s="1"/>
  <c r="BB176" i="1"/>
  <c r="BB14" i="1"/>
  <c r="U236" i="9"/>
  <c r="U240" i="9"/>
  <c r="BB186" i="1"/>
  <c r="BB44" i="1"/>
  <c r="BC182" i="1"/>
  <c r="BC112" i="1"/>
  <c r="BC189" i="1"/>
  <c r="BC113" i="1"/>
  <c r="BC157" i="1"/>
  <c r="BD144" i="1"/>
  <c r="V148" i="9" s="1"/>
  <c r="BD125" i="1"/>
  <c r="V124" i="9" s="1"/>
  <c r="BD151" i="1"/>
  <c r="BD152" i="1" s="1"/>
  <c r="BE5" i="1"/>
  <c r="BD126" i="1"/>
  <c r="V125" i="9" s="1"/>
  <c r="BD136" i="1"/>
  <c r="BD137" i="1" s="1"/>
  <c r="BD127" i="1"/>
  <c r="BD128" i="1"/>
  <c r="BD129" i="1" s="1"/>
  <c r="BD121" i="1"/>
  <c r="V120" i="9" s="1"/>
  <c r="BD133" i="1"/>
  <c r="BD130" i="1"/>
  <c r="V135" i="9" s="1"/>
  <c r="BD131" i="1"/>
  <c r="V136" i="9" s="1"/>
  <c r="BD138" i="1"/>
  <c r="V142" i="9" s="1"/>
  <c r="BD150" i="1"/>
  <c r="BD159" i="1"/>
  <c r="BD153" i="1"/>
  <c r="BD149" i="1"/>
  <c r="V153" i="9" s="1"/>
  <c r="BD161" i="1"/>
  <c r="V170" i="9" s="1"/>
  <c r="BD148" i="1"/>
  <c r="V152" i="9" s="1"/>
  <c r="BD100" i="1"/>
  <c r="BD94" i="1"/>
  <c r="BD154" i="1"/>
  <c r="V164" i="9" s="1"/>
  <c r="BD99" i="1"/>
  <c r="V97" i="9" s="1"/>
  <c r="BD106" i="1"/>
  <c r="BD194" i="1" s="1"/>
  <c r="BD111" i="1"/>
  <c r="BD101" i="1"/>
  <c r="BD102" i="1" s="1"/>
  <c r="BD103" i="1"/>
  <c r="BD98" i="1"/>
  <c r="V96" i="9" s="1"/>
  <c r="BD109" i="1"/>
  <c r="BD114" i="1"/>
  <c r="V115" i="9" s="1"/>
  <c r="BD122" i="1"/>
  <c r="V121" i="9" s="1"/>
  <c r="BD139" i="1"/>
  <c r="V143" i="9" s="1"/>
  <c r="BD156" i="1"/>
  <c r="BD145" i="1"/>
  <c r="V149" i="9" s="1"/>
  <c r="BD104" i="1"/>
  <c r="V108" i="9" s="1"/>
  <c r="BD162" i="1"/>
  <c r="V171" i="9" s="1"/>
  <c r="BD117" i="1"/>
  <c r="V116" i="9" s="1"/>
  <c r="BD95" i="1"/>
  <c r="BD140" i="1"/>
  <c r="V144" i="9" s="1"/>
  <c r="BD123" i="1"/>
  <c r="V122" i="9" s="1"/>
  <c r="BD163" i="1"/>
  <c r="V172" i="9" s="1"/>
  <c r="BD146" i="1"/>
  <c r="V150" i="9" s="1"/>
  <c r="BD96" i="1"/>
  <c r="V94" i="9" s="1"/>
  <c r="BD97" i="1"/>
  <c r="BD147" i="1"/>
  <c r="V151" i="9" s="1"/>
  <c r="BD124" i="1"/>
  <c r="V123" i="9" s="1"/>
  <c r="BB64" i="1"/>
  <c r="BB62" i="1"/>
  <c r="U46" i="9"/>
  <c r="S17" i="9" l="1"/>
  <c r="S70" i="9"/>
  <c r="S81" i="9"/>
  <c r="R5" i="9"/>
  <c r="S126" i="9"/>
  <c r="S98" i="9"/>
  <c r="S154" i="9"/>
  <c r="S28" i="9"/>
  <c r="S137" i="9"/>
  <c r="S109" i="9"/>
  <c r="S165" i="9"/>
  <c r="BE142" i="1"/>
  <c r="BE76" i="1"/>
  <c r="BE77" i="1"/>
  <c r="BE75" i="1"/>
  <c r="BE83" i="1"/>
  <c r="BE71" i="1"/>
  <c r="BE80" i="1"/>
  <c r="BE78" i="1"/>
  <c r="BE88" i="1"/>
  <c r="BE86" i="1"/>
  <c r="BE69" i="1"/>
  <c r="BE119" i="1"/>
  <c r="BE30" i="1"/>
  <c r="BE192" i="1" s="1"/>
  <c r="BE92" i="1"/>
  <c r="BE72" i="1"/>
  <c r="BE73" i="1"/>
  <c r="BE81" i="1"/>
  <c r="BE74" i="1"/>
  <c r="BE89" i="1"/>
  <c r="BE90" i="1"/>
  <c r="V140" i="9"/>
  <c r="V303" i="9" s="1"/>
  <c r="BC21" i="1"/>
  <c r="BD20" i="1"/>
  <c r="V16" i="9" s="1"/>
  <c r="V118" i="9"/>
  <c r="V138" i="9" s="1"/>
  <c r="BD19" i="1"/>
  <c r="V15" i="9" s="1"/>
  <c r="V159" i="9"/>
  <c r="U18" i="9"/>
  <c r="U19" i="9" s="1"/>
  <c r="BC61" i="1"/>
  <c r="BC60" i="1" s="1"/>
  <c r="BD181" i="1"/>
  <c r="U48" i="9"/>
  <c r="V157" i="9"/>
  <c r="U43" i="9"/>
  <c r="U44" i="9" s="1"/>
  <c r="V75" i="9"/>
  <c r="V41" i="9"/>
  <c r="V305" i="9"/>
  <c r="V301" i="9"/>
  <c r="V131" i="9"/>
  <c r="V306" i="9"/>
  <c r="V302" i="9"/>
  <c r="V130" i="9"/>
  <c r="V83" i="9"/>
  <c r="V260" i="9" s="1"/>
  <c r="V85" i="9"/>
  <c r="V264" i="9"/>
  <c r="V63" i="9"/>
  <c r="V288" i="9"/>
  <c r="V292" i="9"/>
  <c r="V304" i="9"/>
  <c r="V300" i="9"/>
  <c r="V289" i="9"/>
  <c r="V293" i="9"/>
  <c r="V275" i="9"/>
  <c r="V279" i="9"/>
  <c r="V263" i="9"/>
  <c r="V267" i="9"/>
  <c r="V60" i="9"/>
  <c r="V129" i="9"/>
  <c r="V103" i="9"/>
  <c r="BD189" i="1"/>
  <c r="BD110" i="1"/>
  <c r="V112" i="9"/>
  <c r="V158" i="9"/>
  <c r="BD37" i="1"/>
  <c r="V33" i="9" s="1"/>
  <c r="BD187" i="1"/>
  <c r="BD65" i="1"/>
  <c r="V276" i="9"/>
  <c r="V280" i="9"/>
  <c r="BD11" i="1"/>
  <c r="BD52" i="1"/>
  <c r="BD178" i="1"/>
  <c r="V64" i="9"/>
  <c r="BC175" i="1"/>
  <c r="BC12" i="1"/>
  <c r="BC34" i="1"/>
  <c r="BC32" i="1"/>
  <c r="V274" i="9"/>
  <c r="V278" i="9"/>
  <c r="U23" i="9"/>
  <c r="BD107" i="1"/>
  <c r="V107" i="9"/>
  <c r="BC186" i="1"/>
  <c r="BC44" i="1"/>
  <c r="BD188" i="1"/>
  <c r="BD43" i="1"/>
  <c r="BD66" i="1"/>
  <c r="V87" i="9"/>
  <c r="V74" i="9" s="1"/>
  <c r="BD58" i="1"/>
  <c r="BD24" i="1"/>
  <c r="V26" i="9" s="1"/>
  <c r="BD84" i="1"/>
  <c r="V79" i="9"/>
  <c r="BD157" i="1"/>
  <c r="V163" i="9"/>
  <c r="BE159" i="1"/>
  <c r="BE151" i="1"/>
  <c r="BE100" i="1"/>
  <c r="BE98" i="1"/>
  <c r="BF5" i="1"/>
  <c r="BE130" i="1"/>
  <c r="BE136" i="1"/>
  <c r="BE137" i="1" s="1"/>
  <c r="BE125" i="1"/>
  <c r="BE126" i="1"/>
  <c r="BE127" i="1"/>
  <c r="BE121" i="1"/>
  <c r="BE128" i="1"/>
  <c r="BE144" i="1"/>
  <c r="BE131" i="1"/>
  <c r="BE138" i="1"/>
  <c r="BE150" i="1"/>
  <c r="BE149" i="1"/>
  <c r="BE148" i="1"/>
  <c r="BE145" i="1"/>
  <c r="BE154" i="1"/>
  <c r="BE153" i="1"/>
  <c r="BE161" i="1"/>
  <c r="BE94" i="1"/>
  <c r="BE109" i="1"/>
  <c r="BE103" i="1"/>
  <c r="BE111" i="1"/>
  <c r="BE101" i="1"/>
  <c r="BE104" i="1"/>
  <c r="BE99" i="1"/>
  <c r="BE106" i="1"/>
  <c r="BE194" i="1" s="1"/>
  <c r="BE114" i="1"/>
  <c r="BE156" i="1"/>
  <c r="BE122" i="1"/>
  <c r="BE139" i="1"/>
  <c r="BE193" i="1"/>
  <c r="BE133" i="1"/>
  <c r="BE162" i="1"/>
  <c r="BE117" i="1"/>
  <c r="BE95" i="1"/>
  <c r="BE140" i="1"/>
  <c r="BE123" i="1"/>
  <c r="BE163" i="1"/>
  <c r="BE146" i="1"/>
  <c r="BE96" i="1"/>
  <c r="BE124" i="1"/>
  <c r="BE97" i="1"/>
  <c r="BE147" i="1"/>
  <c r="V161" i="9"/>
  <c r="V162" i="9" s="1"/>
  <c r="BC14" i="1"/>
  <c r="BC176" i="1"/>
  <c r="V86" i="9"/>
  <c r="BD55" i="1"/>
  <c r="BD17" i="1"/>
  <c r="BD180" i="1"/>
  <c r="BD59" i="1"/>
  <c r="BD26" i="1"/>
  <c r="BD87" i="1"/>
  <c r="BD33" i="1"/>
  <c r="BD63" i="1"/>
  <c r="BD160" i="1"/>
  <c r="V168" i="9"/>
  <c r="BD9" i="1"/>
  <c r="BD50" i="1"/>
  <c r="BD51" i="1" s="1"/>
  <c r="BD70" i="1"/>
  <c r="BD116" i="1"/>
  <c r="BD115" i="1"/>
  <c r="BD190" i="1"/>
  <c r="V69" i="9"/>
  <c r="V133" i="9"/>
  <c r="V134" i="9" s="1"/>
  <c r="V80" i="9"/>
  <c r="V52" i="9" s="1"/>
  <c r="V146" i="9"/>
  <c r="BD67" i="1"/>
  <c r="BD47" i="1"/>
  <c r="BD13" i="1"/>
  <c r="BD53" i="1"/>
  <c r="BD179" i="1"/>
  <c r="BD79" i="1"/>
  <c r="BD56" i="1"/>
  <c r="BD57" i="1" s="1"/>
  <c r="BD22" i="1"/>
  <c r="V77" i="9"/>
  <c r="BD112" i="1"/>
  <c r="BD113" i="1"/>
  <c r="V114" i="9"/>
  <c r="BD183" i="1"/>
  <c r="BD182" i="1"/>
  <c r="V93" i="9"/>
  <c r="V102" i="9" s="1"/>
  <c r="V90" i="9"/>
  <c r="BD15" i="1"/>
  <c r="BD54" i="1"/>
  <c r="BD134" i="1"/>
  <c r="BC177" i="1"/>
  <c r="BC18" i="1"/>
  <c r="V92" i="9"/>
  <c r="BC185" i="1"/>
  <c r="BC38" i="1"/>
  <c r="V67" i="9"/>
  <c r="BC31" i="1"/>
  <c r="BC25" i="1"/>
  <c r="V105" i="9"/>
  <c r="V106" i="9" s="1"/>
  <c r="V95" i="9"/>
  <c r="BC64" i="1"/>
  <c r="BC62" i="1"/>
  <c r="V68" i="9"/>
  <c r="R17" i="9" l="1"/>
  <c r="R70" i="9"/>
  <c r="R81" i="9"/>
  <c r="Q5" i="9"/>
  <c r="R126" i="9"/>
  <c r="R98" i="9"/>
  <c r="R154" i="9"/>
  <c r="R109" i="9"/>
  <c r="R165" i="9"/>
  <c r="R28" i="9"/>
  <c r="R137" i="9"/>
  <c r="BD21" i="1"/>
  <c r="BF142" i="1"/>
  <c r="BF143" i="1" s="1"/>
  <c r="BF76" i="1"/>
  <c r="BF71" i="1"/>
  <c r="BF75" i="1"/>
  <c r="BF77" i="1"/>
  <c r="BF83" i="1"/>
  <c r="BF193" i="1" s="1"/>
  <c r="BF80" i="1"/>
  <c r="BF78" i="1"/>
  <c r="BF88" i="1"/>
  <c r="BF86" i="1"/>
  <c r="BF69" i="1"/>
  <c r="BF119" i="1"/>
  <c r="BF120" i="1" s="1"/>
  <c r="BF72" i="1"/>
  <c r="BF92" i="1"/>
  <c r="BF93" i="1" s="1"/>
  <c r="BF30" i="1"/>
  <c r="BF192" i="1" s="1"/>
  <c r="BF73" i="1"/>
  <c r="BF74" i="1"/>
  <c r="BF81" i="1"/>
  <c r="BF89" i="1"/>
  <c r="BF90" i="1"/>
  <c r="V141" i="9"/>
  <c r="V139" i="9"/>
  <c r="V299" i="9" s="1"/>
  <c r="V119" i="9"/>
  <c r="V37" i="9"/>
  <c r="V38" i="9" s="1"/>
  <c r="V101" i="9"/>
  <c r="V91" i="9"/>
  <c r="V287" i="9"/>
  <c r="V291" i="9"/>
  <c r="BD177" i="1"/>
  <c r="BD18" i="1"/>
  <c r="V14" i="9"/>
  <c r="BE59" i="1"/>
  <c r="BE26" i="1"/>
  <c r="BE178" i="1"/>
  <c r="BE52" i="1"/>
  <c r="BE11" i="1"/>
  <c r="BE181" i="1"/>
  <c r="BE143" i="1"/>
  <c r="BD16" i="1"/>
  <c r="V13" i="9"/>
  <c r="BE67" i="1"/>
  <c r="BE47" i="1"/>
  <c r="BE20" i="1"/>
  <c r="BE152" i="1"/>
  <c r="V40" i="9"/>
  <c r="BE79" i="1"/>
  <c r="BE56" i="1"/>
  <c r="BE57" i="1" s="1"/>
  <c r="BE22" i="1"/>
  <c r="BE157" i="1"/>
  <c r="BE160" i="1"/>
  <c r="V110" i="9"/>
  <c r="BD12" i="1"/>
  <c r="BD175" i="1"/>
  <c r="V11" i="9"/>
  <c r="V20" i="9" s="1"/>
  <c r="V78" i="9"/>
  <c r="V49" i="9"/>
  <c r="V50" i="9" s="1"/>
  <c r="V277" i="9"/>
  <c r="V169" i="9"/>
  <c r="V57" i="9" s="1"/>
  <c r="V167" i="9"/>
  <c r="V155" i="9" s="1"/>
  <c r="V156" i="9" s="1"/>
  <c r="BE54" i="1"/>
  <c r="BE15" i="1"/>
  <c r="BE190" i="1"/>
  <c r="BE116" i="1"/>
  <c r="BE115" i="1"/>
  <c r="V166" i="9"/>
  <c r="V76" i="9"/>
  <c r="V42" i="9"/>
  <c r="BD23" i="1"/>
  <c r="V24" i="9"/>
  <c r="V25" i="9" s="1"/>
  <c r="BE84" i="1"/>
  <c r="BE24" i="1"/>
  <c r="BE58" i="1"/>
  <c r="V250" i="9"/>
  <c r="V254" i="9"/>
  <c r="V265" i="9"/>
  <c r="V261" i="9"/>
  <c r="V58" i="9"/>
  <c r="BE134" i="1"/>
  <c r="V51" i="9"/>
  <c r="V82" i="9"/>
  <c r="BD48" i="1"/>
  <c r="V35" i="9"/>
  <c r="BD34" i="1"/>
  <c r="BD32" i="1"/>
  <c r="V31" i="9"/>
  <c r="BF100" i="1"/>
  <c r="BG5" i="1"/>
  <c r="BF130" i="1"/>
  <c r="BF126" i="1"/>
  <c r="BF121" i="1"/>
  <c r="BF131" i="1"/>
  <c r="BF128" i="1"/>
  <c r="BF129" i="1" s="1"/>
  <c r="BF127" i="1"/>
  <c r="BF138" i="1"/>
  <c r="BF136" i="1"/>
  <c r="BF149" i="1"/>
  <c r="BF125" i="1"/>
  <c r="BF148" i="1"/>
  <c r="BF153" i="1"/>
  <c r="BF150" i="1"/>
  <c r="BF159" i="1"/>
  <c r="BF160" i="1" s="1"/>
  <c r="BF133" i="1"/>
  <c r="BF144" i="1"/>
  <c r="BF154" i="1"/>
  <c r="BF156" i="1"/>
  <c r="BF145" i="1"/>
  <c r="BF151" i="1"/>
  <c r="BF152" i="1" s="1"/>
  <c r="BF98" i="1"/>
  <c r="BF161" i="1"/>
  <c r="BF106" i="1"/>
  <c r="BF194" i="1" s="1"/>
  <c r="BF111" i="1"/>
  <c r="BF101" i="1"/>
  <c r="BF102" i="1" s="1"/>
  <c r="BF99" i="1"/>
  <c r="BF94" i="1"/>
  <c r="BF103" i="1"/>
  <c r="BF109" i="1"/>
  <c r="BF114" i="1"/>
  <c r="BF104" i="1"/>
  <c r="BF122" i="1"/>
  <c r="BF139" i="1"/>
  <c r="BF162" i="1"/>
  <c r="BF117" i="1"/>
  <c r="BF95" i="1"/>
  <c r="BF146" i="1"/>
  <c r="BF140" i="1"/>
  <c r="BF163" i="1"/>
  <c r="BF123" i="1"/>
  <c r="BF96" i="1"/>
  <c r="BF97" i="1"/>
  <c r="BF124" i="1"/>
  <c r="BF147" i="1"/>
  <c r="V71" i="9"/>
  <c r="V72" i="9" s="1"/>
  <c r="BD10" i="1"/>
  <c r="V9" i="9"/>
  <c r="BD62" i="1"/>
  <c r="BD64" i="1"/>
  <c r="BE93" i="1"/>
  <c r="BD25" i="1"/>
  <c r="BD31" i="1"/>
  <c r="V147" i="9"/>
  <c r="BE53" i="1"/>
  <c r="BE13" i="1"/>
  <c r="BE179" i="1"/>
  <c r="BE120" i="1"/>
  <c r="BE102" i="1"/>
  <c r="BD61" i="1"/>
  <c r="BD60" i="1" s="1"/>
  <c r="BD14" i="1"/>
  <c r="BD176" i="1"/>
  <c r="V12" i="9"/>
  <c r="BD27" i="1"/>
  <c r="V27" i="9"/>
  <c r="BE55" i="1"/>
  <c r="BE17" i="1"/>
  <c r="BE180" i="1"/>
  <c r="BE188" i="1"/>
  <c r="BE66" i="1"/>
  <c r="BE43" i="1"/>
  <c r="BE19" i="1"/>
  <c r="BE113" i="1"/>
  <c r="BE112" i="1"/>
  <c r="V262" i="9"/>
  <c r="V59" i="9"/>
  <c r="V266" i="9"/>
  <c r="V290" i="9"/>
  <c r="V111" i="9"/>
  <c r="V286" i="9" s="1"/>
  <c r="BE182" i="1"/>
  <c r="BE63" i="1"/>
  <c r="BE87" i="1"/>
  <c r="BE33" i="1"/>
  <c r="BE107" i="1"/>
  <c r="BE50" i="1"/>
  <c r="BE51" i="1" s="1"/>
  <c r="BE9" i="1"/>
  <c r="BE70" i="1"/>
  <c r="BD185" i="1"/>
  <c r="BD38" i="1"/>
  <c r="V47" i="9"/>
  <c r="V239" i="9"/>
  <c r="V235" i="9"/>
  <c r="BE183" i="1"/>
  <c r="BE65" i="1"/>
  <c r="BE187" i="1"/>
  <c r="BE37" i="1"/>
  <c r="BE189" i="1"/>
  <c r="BE110" i="1"/>
  <c r="BE129" i="1"/>
  <c r="BD186" i="1"/>
  <c r="BD44" i="1"/>
  <c r="V34" i="9"/>
  <c r="V73" i="9"/>
  <c r="V39" i="9"/>
  <c r="V56" i="9"/>
  <c r="V132" i="9" l="1"/>
  <c r="BF157" i="1"/>
  <c r="Q81" i="9"/>
  <c r="Q70" i="9"/>
  <c r="Q17" i="9"/>
  <c r="P5" i="9"/>
  <c r="Q126" i="9"/>
  <c r="Q98" i="9"/>
  <c r="Q154" i="9"/>
  <c r="Q165" i="9"/>
  <c r="Q137" i="9"/>
  <c r="Q28" i="9"/>
  <c r="Q109" i="9"/>
  <c r="BG76" i="1"/>
  <c r="W69" i="9" s="1"/>
  <c r="BG142" i="1"/>
  <c r="BG77" i="1"/>
  <c r="BG71" i="1"/>
  <c r="BG75" i="1"/>
  <c r="BG83" i="1"/>
  <c r="BG193" i="1" s="1"/>
  <c r="BG80" i="1"/>
  <c r="BG78" i="1"/>
  <c r="BG88" i="1"/>
  <c r="BG86" i="1"/>
  <c r="W84" i="9" s="1"/>
  <c r="BG69" i="1"/>
  <c r="BG119" i="1"/>
  <c r="BG92" i="1"/>
  <c r="BG72" i="1"/>
  <c r="BG30" i="1"/>
  <c r="BG192" i="1" s="1"/>
  <c r="BG73" i="1"/>
  <c r="BG81" i="1"/>
  <c r="W80" i="9" s="1"/>
  <c r="BG74" i="1"/>
  <c r="BG89" i="1"/>
  <c r="BG90" i="1"/>
  <c r="V127" i="9"/>
  <c r="V128" i="9" s="1"/>
  <c r="V54" i="9"/>
  <c r="V53" i="9" s="1"/>
  <c r="V45" i="9"/>
  <c r="BF182" i="1"/>
  <c r="BF107" i="1"/>
  <c r="BF134" i="1"/>
  <c r="BF183" i="1"/>
  <c r="BF181" i="1"/>
  <c r="V10" i="9"/>
  <c r="BE10" i="1"/>
  <c r="BE21" i="1"/>
  <c r="BF188" i="1"/>
  <c r="BF66" i="1"/>
  <c r="BF43" i="1"/>
  <c r="BF26" i="1"/>
  <c r="BF27" i="1" s="1"/>
  <c r="BF59" i="1"/>
  <c r="BF112" i="1"/>
  <c r="BF113" i="1"/>
  <c r="BF9" i="1"/>
  <c r="BF10" i="1" s="1"/>
  <c r="BF50" i="1"/>
  <c r="BF51" i="1" s="1"/>
  <c r="BF70" i="1"/>
  <c r="V238" i="9"/>
  <c r="V30" i="9"/>
  <c r="V234" i="9" s="1"/>
  <c r="V248" i="9"/>
  <c r="V252" i="9"/>
  <c r="V273" i="9"/>
  <c r="V160" i="9"/>
  <c r="BF55" i="1"/>
  <c r="BF17" i="1"/>
  <c r="BF180" i="1"/>
  <c r="BF53" i="1"/>
  <c r="BF13" i="1"/>
  <c r="BF179" i="1"/>
  <c r="BF190" i="1"/>
  <c r="BF115" i="1"/>
  <c r="BF116" i="1"/>
  <c r="BG126" i="1"/>
  <c r="W125" i="9" s="1"/>
  <c r="BG103" i="1"/>
  <c r="BH5" i="1"/>
  <c r="BG125" i="1"/>
  <c r="W124" i="9" s="1"/>
  <c r="BG136" i="1"/>
  <c r="BG137" i="1" s="1"/>
  <c r="BG121" i="1"/>
  <c r="W120" i="9" s="1"/>
  <c r="BG130" i="1"/>
  <c r="W135" i="9" s="1"/>
  <c r="BG127" i="1"/>
  <c r="BG128" i="1"/>
  <c r="BG133" i="1"/>
  <c r="BG138" i="1"/>
  <c r="W142" i="9" s="1"/>
  <c r="BG144" i="1"/>
  <c r="W148" i="9" s="1"/>
  <c r="BG148" i="1"/>
  <c r="W152" i="9" s="1"/>
  <c r="BG161" i="1"/>
  <c r="W170" i="9" s="1"/>
  <c r="BG151" i="1"/>
  <c r="BG152" i="1" s="1"/>
  <c r="BG153" i="1"/>
  <c r="BG150" i="1"/>
  <c r="BG149" i="1"/>
  <c r="W153" i="9" s="1"/>
  <c r="BG159" i="1"/>
  <c r="BG160" i="1" s="1"/>
  <c r="BG114" i="1"/>
  <c r="BG116" i="1" s="1"/>
  <c r="BG109" i="1"/>
  <c r="BG104" i="1"/>
  <c r="W108" i="9" s="1"/>
  <c r="BG98" i="1"/>
  <c r="W96" i="9" s="1"/>
  <c r="BG101" i="1"/>
  <c r="BG102" i="1" s="1"/>
  <c r="BG94" i="1"/>
  <c r="BG100" i="1"/>
  <c r="BG99" i="1"/>
  <c r="W97" i="9" s="1"/>
  <c r="BG106" i="1"/>
  <c r="BG194" i="1" s="1"/>
  <c r="BG111" i="1"/>
  <c r="BG145" i="1"/>
  <c r="W149" i="9" s="1"/>
  <c r="BG122" i="1"/>
  <c r="W121" i="9" s="1"/>
  <c r="BG139" i="1"/>
  <c r="W143" i="9" s="1"/>
  <c r="BG162" i="1"/>
  <c r="W171" i="9" s="1"/>
  <c r="BG131" i="1"/>
  <c r="W136" i="9" s="1"/>
  <c r="BG154" i="1"/>
  <c r="W164" i="9" s="1"/>
  <c r="BG117" i="1"/>
  <c r="W116" i="9" s="1"/>
  <c r="BG95" i="1"/>
  <c r="BG146" i="1"/>
  <c r="W150" i="9" s="1"/>
  <c r="BG123" i="1"/>
  <c r="W122" i="9" s="1"/>
  <c r="BG156" i="1"/>
  <c r="BG140" i="1"/>
  <c r="W144" i="9" s="1"/>
  <c r="BG163" i="1"/>
  <c r="W172" i="9" s="1"/>
  <c r="BG96" i="1"/>
  <c r="W94" i="9" s="1"/>
  <c r="BG147" i="1"/>
  <c r="W151" i="9" s="1"/>
  <c r="BG124" i="1"/>
  <c r="W123" i="9" s="1"/>
  <c r="BG97" i="1"/>
  <c r="V241" i="9"/>
  <c r="V237" i="9"/>
  <c r="BE23" i="1"/>
  <c r="BF87" i="1"/>
  <c r="BF63" i="1"/>
  <c r="BF33" i="1"/>
  <c r="V249" i="9"/>
  <c r="V253" i="9"/>
  <c r="BE18" i="1"/>
  <c r="BE177" i="1"/>
  <c r="BF84" i="1"/>
  <c r="BF58" i="1"/>
  <c r="BF24" i="1"/>
  <c r="BE34" i="1"/>
  <c r="BE32" i="1"/>
  <c r="BF187" i="1"/>
  <c r="BF37" i="1"/>
  <c r="BF65" i="1"/>
  <c r="BF19" i="1"/>
  <c r="BE48" i="1"/>
  <c r="BE175" i="1"/>
  <c r="BE12" i="1"/>
  <c r="V99" i="9"/>
  <c r="V100" i="9" s="1"/>
  <c r="V236" i="9"/>
  <c r="V240" i="9"/>
  <c r="BF20" i="1"/>
  <c r="BF137" i="1"/>
  <c r="BF47" i="1"/>
  <c r="BF48" i="1" s="1"/>
  <c r="BF67" i="1"/>
  <c r="BF56" i="1"/>
  <c r="BF57" i="1" s="1"/>
  <c r="BF79" i="1"/>
  <c r="BF22" i="1"/>
  <c r="BF23" i="1" s="1"/>
  <c r="BE61" i="1"/>
  <c r="BE60" i="1" s="1"/>
  <c r="V22" i="9"/>
  <c r="BE186" i="1"/>
  <c r="BE44" i="1"/>
  <c r="BE38" i="1"/>
  <c r="BE185" i="1"/>
  <c r="BE64" i="1"/>
  <c r="BE62" i="1"/>
  <c r="BF54" i="1"/>
  <c r="BF15" i="1"/>
  <c r="BF16" i="1" s="1"/>
  <c r="BF178" i="1"/>
  <c r="BF52" i="1"/>
  <c r="BF11" i="1"/>
  <c r="BE25" i="1"/>
  <c r="BE31" i="1"/>
  <c r="V29" i="9"/>
  <c r="V21" i="9"/>
  <c r="BE14" i="1"/>
  <c r="BE176" i="1"/>
  <c r="BF189" i="1"/>
  <c r="BF110" i="1"/>
  <c r="V46" i="9"/>
  <c r="V104" i="9"/>
  <c r="BE27" i="1"/>
  <c r="V55" i="9"/>
  <c r="V48" i="9" s="1"/>
  <c r="V251" i="9"/>
  <c r="BE16" i="1"/>
  <c r="W140" i="9" l="1"/>
  <c r="W141" i="9" s="1"/>
  <c r="P17" i="9"/>
  <c r="P70" i="9"/>
  <c r="P81" i="9"/>
  <c r="O5" i="9"/>
  <c r="P126" i="9"/>
  <c r="P154" i="9"/>
  <c r="P98" i="9"/>
  <c r="P137" i="9"/>
  <c r="P109" i="9"/>
  <c r="P165" i="9"/>
  <c r="P28" i="9"/>
  <c r="W105" i="9"/>
  <c r="W106" i="9" s="1"/>
  <c r="BH142" i="1"/>
  <c r="BH77" i="1"/>
  <c r="BH75" i="1"/>
  <c r="BH71" i="1"/>
  <c r="BH76" i="1"/>
  <c r="BH83" i="1"/>
  <c r="BH193" i="1" s="1"/>
  <c r="BH80" i="1"/>
  <c r="BH78" i="1"/>
  <c r="BH88" i="1"/>
  <c r="BH86" i="1"/>
  <c r="BH69" i="1"/>
  <c r="BH119" i="1"/>
  <c r="BH92" i="1"/>
  <c r="BH72" i="1"/>
  <c r="BH30" i="1"/>
  <c r="BH192" i="1" s="1"/>
  <c r="BH73" i="1"/>
  <c r="BH81" i="1"/>
  <c r="BH74" i="1"/>
  <c r="BH89" i="1"/>
  <c r="BH90" i="1"/>
  <c r="W115" i="9"/>
  <c r="W288" i="9" s="1"/>
  <c r="W161" i="9"/>
  <c r="W162" i="9" s="1"/>
  <c r="W129" i="9"/>
  <c r="W103" i="9"/>
  <c r="BF61" i="1"/>
  <c r="BF60" i="1" s="1"/>
  <c r="BG181" i="1"/>
  <c r="BG134" i="1"/>
  <c r="W159" i="9"/>
  <c r="W278" i="9"/>
  <c r="W274" i="9"/>
  <c r="W52" i="9"/>
  <c r="W306" i="9"/>
  <c r="W302" i="9"/>
  <c r="BG37" i="1"/>
  <c r="BG187" i="1"/>
  <c r="BG65" i="1"/>
  <c r="W86" i="9"/>
  <c r="BG22" i="1"/>
  <c r="BG56" i="1"/>
  <c r="BG57" i="1" s="1"/>
  <c r="BG79" i="1"/>
  <c r="W77" i="9"/>
  <c r="BG115" i="1"/>
  <c r="V23" i="9"/>
  <c r="BF175" i="1"/>
  <c r="BF12" i="1"/>
  <c r="W168" i="9"/>
  <c r="BF31" i="1"/>
  <c r="BF25" i="1"/>
  <c r="W92" i="9"/>
  <c r="W131" i="9"/>
  <c r="BG157" i="1"/>
  <c r="W163" i="9"/>
  <c r="BF14" i="1"/>
  <c r="BF176" i="1"/>
  <c r="W301" i="9"/>
  <c r="W305" i="9"/>
  <c r="BG55" i="1"/>
  <c r="BG17" i="1"/>
  <c r="BG180" i="1"/>
  <c r="W67" i="9"/>
  <c r="W130" i="9"/>
  <c r="BG87" i="1"/>
  <c r="BG33" i="1"/>
  <c r="BG63" i="1"/>
  <c r="BH103" i="1"/>
  <c r="BH111" i="1"/>
  <c r="BH127" i="1"/>
  <c r="BH101" i="1"/>
  <c r="BH99" i="1"/>
  <c r="BI5" i="1"/>
  <c r="BH126" i="1"/>
  <c r="BH130" i="1"/>
  <c r="BH121" i="1"/>
  <c r="BH125" i="1"/>
  <c r="BH128" i="1"/>
  <c r="BH138" i="1"/>
  <c r="BH131" i="1"/>
  <c r="BH136" i="1"/>
  <c r="BH144" i="1"/>
  <c r="BH149" i="1"/>
  <c r="BH150" i="1"/>
  <c r="BH151" i="1"/>
  <c r="BH161" i="1"/>
  <c r="BH156" i="1"/>
  <c r="BH148" i="1"/>
  <c r="BH154" i="1"/>
  <c r="BH100" i="1"/>
  <c r="BH98" i="1"/>
  <c r="BH159" i="1"/>
  <c r="BH153" i="1"/>
  <c r="BH104" i="1"/>
  <c r="BH109" i="1"/>
  <c r="BH94" i="1"/>
  <c r="BH106" i="1"/>
  <c r="BH194" i="1" s="1"/>
  <c r="BH114" i="1"/>
  <c r="BH145" i="1"/>
  <c r="BH133" i="1"/>
  <c r="BH162" i="1"/>
  <c r="BH122" i="1"/>
  <c r="BH139" i="1"/>
  <c r="BH117" i="1"/>
  <c r="BH95" i="1"/>
  <c r="BH146" i="1"/>
  <c r="BH123" i="1"/>
  <c r="BH140" i="1"/>
  <c r="BH96" i="1"/>
  <c r="BH163" i="1"/>
  <c r="BH124" i="1"/>
  <c r="BH147" i="1"/>
  <c r="BH97" i="1"/>
  <c r="BG183" i="1"/>
  <c r="W95" i="9"/>
  <c r="BG93" i="1"/>
  <c r="W90" i="9"/>
  <c r="W264" i="9"/>
  <c r="W85" i="9"/>
  <c r="W83" i="9"/>
  <c r="W260" i="9" s="1"/>
  <c r="BG53" i="1"/>
  <c r="BG13" i="1"/>
  <c r="BG179" i="1"/>
  <c r="W65" i="9"/>
  <c r="BG52" i="1"/>
  <c r="BG11" i="1"/>
  <c r="W11" i="9" s="1"/>
  <c r="BG178" i="1"/>
  <c r="BG120" i="1"/>
  <c r="W118" i="9"/>
  <c r="BF18" i="1"/>
  <c r="BF177" i="1"/>
  <c r="BG188" i="1"/>
  <c r="BG43" i="1"/>
  <c r="BG66" i="1"/>
  <c r="W87" i="9"/>
  <c r="W114" i="9"/>
  <c r="BG113" i="1"/>
  <c r="BG112" i="1"/>
  <c r="BG189" i="1"/>
  <c r="W157" i="9"/>
  <c r="BG143" i="1"/>
  <c r="W146" i="9"/>
  <c r="V18" i="9"/>
  <c r="V19" i="9" s="1"/>
  <c r="V247" i="9"/>
  <c r="V43" i="9"/>
  <c r="V44" i="9" s="1"/>
  <c r="BF185" i="1"/>
  <c r="BF38" i="1"/>
  <c r="BG67" i="1"/>
  <c r="BG47" i="1"/>
  <c r="BG48" i="1" s="1"/>
  <c r="BG182" i="1"/>
  <c r="W93" i="9"/>
  <c r="BG19" i="1"/>
  <c r="W15" i="9" s="1"/>
  <c r="W68" i="9"/>
  <c r="W304" i="9"/>
  <c r="W300" i="9"/>
  <c r="BG107" i="1"/>
  <c r="W107" i="9"/>
  <c r="BF21" i="1"/>
  <c r="BG9" i="1"/>
  <c r="BG10" i="1" s="1"/>
  <c r="BG50" i="1"/>
  <c r="BG51" i="1" s="1"/>
  <c r="BG70" i="1"/>
  <c r="W62" i="9"/>
  <c r="W158" i="9"/>
  <c r="W275" i="9"/>
  <c r="W279" i="9"/>
  <c r="BF34" i="1"/>
  <c r="BF32" i="1"/>
  <c r="BG54" i="1"/>
  <c r="BG15" i="1"/>
  <c r="W66" i="9"/>
  <c r="BG59" i="1"/>
  <c r="BG26" i="1"/>
  <c r="BG58" i="1"/>
  <c r="BG24" i="1"/>
  <c r="BG84" i="1"/>
  <c r="W79" i="9"/>
  <c r="BG190" i="1"/>
  <c r="BG110" i="1"/>
  <c r="W112" i="9"/>
  <c r="BG129" i="1"/>
  <c r="W133" i="9"/>
  <c r="W134" i="9" s="1"/>
  <c r="BF186" i="1"/>
  <c r="BF44" i="1"/>
  <c r="W88" i="9"/>
  <c r="BF64" i="1"/>
  <c r="BF62" i="1"/>
  <c r="W280" i="9"/>
  <c r="W276" i="9"/>
  <c r="W289" i="9"/>
  <c r="W293" i="9"/>
  <c r="BG20" i="1"/>
  <c r="W64" i="9"/>
  <c r="W139" i="9" l="1"/>
  <c r="W299" i="9" s="1"/>
  <c r="W303" i="9"/>
  <c r="O17" i="9"/>
  <c r="O70" i="9"/>
  <c r="O81" i="9"/>
  <c r="N5" i="9"/>
  <c r="O98" i="9"/>
  <c r="O126" i="9"/>
  <c r="O154" i="9"/>
  <c r="O28" i="9"/>
  <c r="O137" i="9"/>
  <c r="O109" i="9"/>
  <c r="O165" i="9"/>
  <c r="W292" i="9"/>
  <c r="W102" i="9"/>
  <c r="BI76" i="1"/>
  <c r="BI142" i="1"/>
  <c r="BI143" i="1" s="1"/>
  <c r="BI75" i="1"/>
  <c r="BI71" i="1"/>
  <c r="BI77" i="1"/>
  <c r="BI83" i="1"/>
  <c r="BI193" i="1" s="1"/>
  <c r="BI80" i="1"/>
  <c r="BI78" i="1"/>
  <c r="BI88" i="1"/>
  <c r="BI86" i="1"/>
  <c r="BI69" i="1"/>
  <c r="BI92" i="1"/>
  <c r="BI93" i="1" s="1"/>
  <c r="BI119" i="1"/>
  <c r="BI120" i="1" s="1"/>
  <c r="BI72" i="1"/>
  <c r="BI73" i="1"/>
  <c r="BI30" i="1"/>
  <c r="BI192" i="1" s="1"/>
  <c r="BI74" i="1"/>
  <c r="BI81" i="1"/>
  <c r="BI89" i="1"/>
  <c r="BI90" i="1"/>
  <c r="W35" i="9"/>
  <c r="W241" i="9" s="1"/>
  <c r="BG21" i="1"/>
  <c r="W56" i="9"/>
  <c r="W55" i="9" s="1"/>
  <c r="W247" i="9" s="1"/>
  <c r="W9" i="9"/>
  <c r="W10" i="9" s="1"/>
  <c r="W110" i="9"/>
  <c r="BG61" i="1"/>
  <c r="BG60" i="1" s="1"/>
  <c r="W166" i="9"/>
  <c r="BH47" i="1"/>
  <c r="BH67" i="1"/>
  <c r="BH134" i="1"/>
  <c r="BG44" i="1"/>
  <c r="BG186" i="1"/>
  <c r="W34" i="9"/>
  <c r="BG176" i="1"/>
  <c r="BG14" i="1"/>
  <c r="W12" i="9"/>
  <c r="BG62" i="1"/>
  <c r="BG64" i="1"/>
  <c r="BH143" i="1"/>
  <c r="BH178" i="1"/>
  <c r="BH52" i="1"/>
  <c r="BH11" i="1"/>
  <c r="BH152" i="1"/>
  <c r="BI149" i="1"/>
  <c r="BJ5" i="1"/>
  <c r="BI130" i="1"/>
  <c r="BI133" i="1"/>
  <c r="BI126" i="1"/>
  <c r="BI125" i="1"/>
  <c r="BI121" i="1"/>
  <c r="BI128" i="1"/>
  <c r="BI129" i="1" s="1"/>
  <c r="BI127" i="1"/>
  <c r="BI136" i="1"/>
  <c r="BI137" i="1" s="1"/>
  <c r="BI151" i="1"/>
  <c r="BI150" i="1"/>
  <c r="BI144" i="1"/>
  <c r="BI153" i="1"/>
  <c r="BI156" i="1"/>
  <c r="BI148" i="1"/>
  <c r="BI159" i="1"/>
  <c r="BI160" i="1" s="1"/>
  <c r="BI138" i="1"/>
  <c r="BI161" i="1"/>
  <c r="BI104" i="1"/>
  <c r="BI100" i="1"/>
  <c r="BI154" i="1"/>
  <c r="BI99" i="1"/>
  <c r="BI145" i="1"/>
  <c r="BI94" i="1"/>
  <c r="BI101" i="1"/>
  <c r="BI102" i="1" s="1"/>
  <c r="BI106" i="1"/>
  <c r="BI194" i="1" s="1"/>
  <c r="BI111" i="1"/>
  <c r="BI98" i="1"/>
  <c r="BI103" i="1"/>
  <c r="BI109" i="1"/>
  <c r="BI110" i="1" s="1"/>
  <c r="BI114" i="1"/>
  <c r="BI122" i="1"/>
  <c r="BI131" i="1"/>
  <c r="BI162" i="1"/>
  <c r="BI139" i="1"/>
  <c r="BI117" i="1"/>
  <c r="BI95" i="1"/>
  <c r="BI163" i="1"/>
  <c r="BI146" i="1"/>
  <c r="BI123" i="1"/>
  <c r="BI140" i="1"/>
  <c r="BI96" i="1"/>
  <c r="BI124" i="1"/>
  <c r="BI147" i="1"/>
  <c r="BI97" i="1"/>
  <c r="BG32" i="1"/>
  <c r="BG34" i="1"/>
  <c r="W31" i="9"/>
  <c r="W169" i="9"/>
  <c r="W57" i="9" s="1"/>
  <c r="W167" i="9"/>
  <c r="W155" i="9" s="1"/>
  <c r="W156" i="9" s="1"/>
  <c r="W277" i="9"/>
  <c r="BG185" i="1"/>
  <c r="BG38" i="1"/>
  <c r="W33" i="9"/>
  <c r="W20" i="9" s="1"/>
  <c r="BH181" i="1"/>
  <c r="BH70" i="1"/>
  <c r="BH9" i="1"/>
  <c r="BH50" i="1"/>
  <c r="BH51" i="1" s="1"/>
  <c r="W101" i="9"/>
  <c r="W16" i="9"/>
  <c r="W82" i="9"/>
  <c r="W37" i="9"/>
  <c r="W63" i="9"/>
  <c r="W71" i="9"/>
  <c r="W72" i="9" s="1"/>
  <c r="BH187" i="1"/>
  <c r="BH65" i="1"/>
  <c r="BH37" i="1"/>
  <c r="W51" i="9"/>
  <c r="BG25" i="1"/>
  <c r="BG31" i="1"/>
  <c r="W26" i="9"/>
  <c r="W147" i="9"/>
  <c r="BH110" i="1"/>
  <c r="BH102" i="1"/>
  <c r="W263" i="9"/>
  <c r="W60" i="9"/>
  <c r="W267" i="9"/>
  <c r="BG27" i="1"/>
  <c r="W27" i="9"/>
  <c r="W127" i="9"/>
  <c r="W128" i="9" s="1"/>
  <c r="W119" i="9"/>
  <c r="W138" i="9"/>
  <c r="BH20" i="1"/>
  <c r="BH157" i="1"/>
  <c r="BH137" i="1"/>
  <c r="W76" i="9"/>
  <c r="W42" i="9"/>
  <c r="W59" i="9"/>
  <c r="W266" i="9"/>
  <c r="W262" i="9"/>
  <c r="BH55" i="1"/>
  <c r="BH17" i="1"/>
  <c r="BH180" i="1"/>
  <c r="BH188" i="1"/>
  <c r="BH66" i="1"/>
  <c r="BH43" i="1"/>
  <c r="BH84" i="1"/>
  <c r="BH24" i="1"/>
  <c r="BH58" i="1"/>
  <c r="BH160" i="1"/>
  <c r="BH93" i="1"/>
  <c r="W78" i="9"/>
  <c r="W49" i="9"/>
  <c r="W50" i="9" s="1"/>
  <c r="W91" i="9"/>
  <c r="BH183" i="1"/>
  <c r="BH179" i="1"/>
  <c r="BH53" i="1"/>
  <c r="BH13" i="1"/>
  <c r="BH113" i="1"/>
  <c r="BH112" i="1"/>
  <c r="BH189" i="1"/>
  <c r="BG18" i="1"/>
  <c r="BG177" i="1"/>
  <c r="W14" i="9"/>
  <c r="W75" i="9"/>
  <c r="W41" i="9"/>
  <c r="W73" i="9"/>
  <c r="W39" i="9"/>
  <c r="BG16" i="1"/>
  <c r="W13" i="9"/>
  <c r="BG12" i="1"/>
  <c r="BG175" i="1"/>
  <c r="BH182" i="1"/>
  <c r="BH19" i="1"/>
  <c r="BH129" i="1"/>
  <c r="BH33" i="1"/>
  <c r="BH63" i="1"/>
  <c r="BH87" i="1"/>
  <c r="W111" i="9"/>
  <c r="W286" i="9" s="1"/>
  <c r="W290" i="9"/>
  <c r="W291" i="9"/>
  <c r="W287" i="9"/>
  <c r="BH59" i="1"/>
  <c r="BH26" i="1"/>
  <c r="BH190" i="1"/>
  <c r="BH116" i="1"/>
  <c r="BH115" i="1"/>
  <c r="BH107" i="1"/>
  <c r="BG23" i="1"/>
  <c r="W24" i="9"/>
  <c r="W25" i="9" s="1"/>
  <c r="W132" i="9"/>
  <c r="W74" i="9"/>
  <c r="W40" i="9"/>
  <c r="BH54" i="1"/>
  <c r="BH15" i="1"/>
  <c r="BH79" i="1"/>
  <c r="BH56" i="1"/>
  <c r="BH57" i="1" s="1"/>
  <c r="BH22" i="1"/>
  <c r="BH120" i="1"/>
  <c r="W265" i="9"/>
  <c r="W261" i="9"/>
  <c r="W58" i="9"/>
  <c r="BI157" i="1" l="1"/>
  <c r="N17" i="9"/>
  <c r="N70" i="9"/>
  <c r="N81" i="9"/>
  <c r="M5" i="9"/>
  <c r="N126" i="9"/>
  <c r="N98" i="9"/>
  <c r="N154" i="9"/>
  <c r="N28" i="9"/>
  <c r="N165" i="9"/>
  <c r="N137" i="9"/>
  <c r="N109" i="9"/>
  <c r="BJ75" i="1"/>
  <c r="BJ76" i="1"/>
  <c r="BJ142" i="1"/>
  <c r="BJ143" i="1" s="1"/>
  <c r="BJ71" i="1"/>
  <c r="BJ77" i="1"/>
  <c r="BJ83" i="1"/>
  <c r="BJ193" i="1" s="1"/>
  <c r="BJ80" i="1"/>
  <c r="BJ78" i="1"/>
  <c r="BJ88" i="1"/>
  <c r="BJ86" i="1"/>
  <c r="BJ69" i="1"/>
  <c r="BJ119" i="1"/>
  <c r="BJ72" i="1"/>
  <c r="BJ92" i="1"/>
  <c r="BJ73" i="1"/>
  <c r="BJ30" i="1"/>
  <c r="BJ192" i="1" s="1"/>
  <c r="BJ81" i="1"/>
  <c r="BJ74" i="1"/>
  <c r="BJ89" i="1"/>
  <c r="BJ90" i="1"/>
  <c r="W237" i="9"/>
  <c r="W22" i="9"/>
  <c r="W251" i="9"/>
  <c r="W48" i="9"/>
  <c r="W47" i="9"/>
  <c r="W29" i="9"/>
  <c r="BH61" i="1"/>
  <c r="BH60" i="1" s="1"/>
  <c r="BI107" i="1"/>
  <c r="BI134" i="1"/>
  <c r="W99" i="9"/>
  <c r="W100" i="9" s="1"/>
  <c r="W104" i="9"/>
  <c r="BH21" i="1"/>
  <c r="W43" i="9"/>
  <c r="W44" i="9" s="1"/>
  <c r="W38" i="9"/>
  <c r="BI188" i="1"/>
  <c r="BI43" i="1"/>
  <c r="BI66" i="1"/>
  <c r="BI87" i="1"/>
  <c r="BI63" i="1"/>
  <c r="BI33" i="1"/>
  <c r="BI112" i="1"/>
  <c r="BI113" i="1"/>
  <c r="BI189" i="1"/>
  <c r="W236" i="9"/>
  <c r="W240" i="9"/>
  <c r="BH18" i="1"/>
  <c r="BH177" i="1"/>
  <c r="BI55" i="1"/>
  <c r="BI17" i="1"/>
  <c r="BI180" i="1"/>
  <c r="BI53" i="1"/>
  <c r="BI13" i="1"/>
  <c r="BI179" i="1"/>
  <c r="BI79" i="1"/>
  <c r="BI56" i="1"/>
  <c r="BI57" i="1" s="1"/>
  <c r="BI22" i="1"/>
  <c r="BI23" i="1" s="1"/>
  <c r="BH23" i="1"/>
  <c r="BH10" i="1"/>
  <c r="BI183" i="1"/>
  <c r="BI59" i="1"/>
  <c r="BI26" i="1"/>
  <c r="BI27" i="1" s="1"/>
  <c r="BI178" i="1"/>
  <c r="BI52" i="1"/>
  <c r="BI11" i="1"/>
  <c r="W273" i="9"/>
  <c r="W160" i="9"/>
  <c r="BH14" i="1"/>
  <c r="BH176" i="1"/>
  <c r="BI182" i="1"/>
  <c r="BI181" i="1"/>
  <c r="BJ130" i="1"/>
  <c r="X135" i="9" s="1"/>
  <c r="BJ144" i="1"/>
  <c r="X148" i="9" s="1"/>
  <c r="BK5" i="1"/>
  <c r="BJ127" i="1"/>
  <c r="BJ133" i="1"/>
  <c r="BJ121" i="1"/>
  <c r="X120" i="9" s="1"/>
  <c r="BJ128" i="1"/>
  <c r="BJ126" i="1"/>
  <c r="X125" i="9" s="1"/>
  <c r="BJ125" i="1"/>
  <c r="X124" i="9" s="1"/>
  <c r="BJ138" i="1"/>
  <c r="X142" i="9" s="1"/>
  <c r="BJ153" i="1"/>
  <c r="BJ136" i="1"/>
  <c r="BJ149" i="1"/>
  <c r="X153" i="9" s="1"/>
  <c r="BJ151" i="1"/>
  <c r="BJ152" i="1" s="1"/>
  <c r="BJ150" i="1"/>
  <c r="BJ148" i="1"/>
  <c r="X152" i="9" s="1"/>
  <c r="BJ145" i="1"/>
  <c r="X149" i="9" s="1"/>
  <c r="BJ161" i="1"/>
  <c r="X170" i="9" s="1"/>
  <c r="BJ111" i="1"/>
  <c r="BJ100" i="1"/>
  <c r="BJ154" i="1"/>
  <c r="X164" i="9" s="1"/>
  <c r="BJ159" i="1"/>
  <c r="BJ160" i="1" s="1"/>
  <c r="BJ106" i="1"/>
  <c r="BJ194" i="1" s="1"/>
  <c r="BJ98" i="1"/>
  <c r="X96" i="9" s="1"/>
  <c r="BJ94" i="1"/>
  <c r="BJ101" i="1"/>
  <c r="BJ104" i="1"/>
  <c r="X108" i="9" s="1"/>
  <c r="BJ99" i="1"/>
  <c r="X97" i="9" s="1"/>
  <c r="BJ114" i="1"/>
  <c r="BJ103" i="1"/>
  <c r="BJ109" i="1"/>
  <c r="BJ131" i="1"/>
  <c r="X136" i="9" s="1"/>
  <c r="BJ139" i="1"/>
  <c r="X143" i="9" s="1"/>
  <c r="BJ122" i="1"/>
  <c r="X121" i="9" s="1"/>
  <c r="BJ156" i="1"/>
  <c r="BJ162" i="1"/>
  <c r="X171" i="9" s="1"/>
  <c r="BJ117" i="1"/>
  <c r="X116" i="9" s="1"/>
  <c r="BJ95" i="1"/>
  <c r="BJ140" i="1"/>
  <c r="X144" i="9" s="1"/>
  <c r="BJ123" i="1"/>
  <c r="X122" i="9" s="1"/>
  <c r="BJ146" i="1"/>
  <c r="X150" i="9" s="1"/>
  <c r="BJ96" i="1"/>
  <c r="X94" i="9" s="1"/>
  <c r="BJ163" i="1"/>
  <c r="X172" i="9" s="1"/>
  <c r="BJ147" i="1"/>
  <c r="X151" i="9" s="1"/>
  <c r="BJ124" i="1"/>
  <c r="X123" i="9" s="1"/>
  <c r="BJ97" i="1"/>
  <c r="BH62" i="1"/>
  <c r="BH64" i="1"/>
  <c r="BH32" i="1"/>
  <c r="BH34" i="1"/>
  <c r="BI190" i="1"/>
  <c r="BI116" i="1"/>
  <c r="BI115" i="1"/>
  <c r="BI70" i="1"/>
  <c r="BI9" i="1"/>
  <c r="BI10" i="1" s="1"/>
  <c r="BI50" i="1"/>
  <c r="BI51" i="1" s="1"/>
  <c r="W45" i="9"/>
  <c r="BH31" i="1"/>
  <c r="BH25" i="1"/>
  <c r="W54" i="9"/>
  <c r="W53" i="9" s="1"/>
  <c r="BI67" i="1"/>
  <c r="BI47" i="1"/>
  <c r="BI48" i="1" s="1"/>
  <c r="BI152" i="1"/>
  <c r="BH185" i="1"/>
  <c r="BH38" i="1"/>
  <c r="BH16" i="1"/>
  <c r="W235" i="9"/>
  <c r="W239" i="9"/>
  <c r="BI15" i="1"/>
  <c r="BI16" i="1" s="1"/>
  <c r="BI54" i="1"/>
  <c r="BI19" i="1"/>
  <c r="BH48" i="1"/>
  <c r="BH27" i="1"/>
  <c r="BI84" i="1"/>
  <c r="BI24" i="1"/>
  <c r="BI58" i="1"/>
  <c r="BH44" i="1"/>
  <c r="BH186" i="1"/>
  <c r="W249" i="9"/>
  <c r="W253" i="9"/>
  <c r="W250" i="9"/>
  <c r="W254" i="9"/>
  <c r="BI187" i="1"/>
  <c r="BI65" i="1"/>
  <c r="BI37" i="1"/>
  <c r="BH12" i="1"/>
  <c r="BH175" i="1"/>
  <c r="W21" i="9"/>
  <c r="W248" i="9"/>
  <c r="W252" i="9"/>
  <c r="W46" i="9"/>
  <c r="W238" i="9"/>
  <c r="W30" i="9"/>
  <c r="W23" i="9" s="1"/>
  <c r="BI20" i="1"/>
  <c r="BI21" i="1" l="1"/>
  <c r="X161" i="9"/>
  <c r="X162" i="9" s="1"/>
  <c r="M70" i="9"/>
  <c r="M17" i="9"/>
  <c r="M81" i="9"/>
  <c r="L5" i="9"/>
  <c r="M98" i="9"/>
  <c r="M126" i="9"/>
  <c r="M154" i="9"/>
  <c r="M137" i="9"/>
  <c r="M165" i="9"/>
  <c r="M109" i="9"/>
  <c r="M28" i="9"/>
  <c r="X146" i="9"/>
  <c r="X147" i="9" s="1"/>
  <c r="BK142" i="1"/>
  <c r="BK71" i="1"/>
  <c r="BK75" i="1"/>
  <c r="BK76" i="1"/>
  <c r="BK83" i="1"/>
  <c r="BK193" i="1" s="1"/>
  <c r="BK77" i="1"/>
  <c r="BK80" i="1"/>
  <c r="BK78" i="1"/>
  <c r="BK88" i="1"/>
  <c r="BK86" i="1"/>
  <c r="BK69" i="1"/>
  <c r="BK119" i="1"/>
  <c r="BK92" i="1"/>
  <c r="BK72" i="1"/>
  <c r="BK30" i="1"/>
  <c r="BK192" i="1" s="1"/>
  <c r="BK73" i="1"/>
  <c r="BK74" i="1"/>
  <c r="BK81" i="1"/>
  <c r="BK89" i="1"/>
  <c r="BK90" i="1"/>
  <c r="BI61" i="1"/>
  <c r="BI60" i="1" s="1"/>
  <c r="X103" i="9"/>
  <c r="X129" i="9"/>
  <c r="X276" i="9"/>
  <c r="X280" i="9"/>
  <c r="X305" i="9"/>
  <c r="X301" i="9"/>
  <c r="X279" i="9"/>
  <c r="X275" i="9"/>
  <c r="X274" i="9"/>
  <c r="X278" i="9"/>
  <c r="BJ67" i="1"/>
  <c r="BJ47" i="1"/>
  <c r="BJ48" i="1" s="1"/>
  <c r="BJ157" i="1"/>
  <c r="X163" i="9"/>
  <c r="BJ15" i="1"/>
  <c r="BJ54" i="1"/>
  <c r="X66" i="9"/>
  <c r="X289" i="9"/>
  <c r="X293" i="9"/>
  <c r="BJ20" i="1"/>
  <c r="X69" i="9"/>
  <c r="X304" i="9"/>
  <c r="X300" i="9"/>
  <c r="BJ134" i="1"/>
  <c r="BI186" i="1"/>
  <c r="BI44" i="1"/>
  <c r="X157" i="9"/>
  <c r="BJ24" i="1"/>
  <c r="BJ58" i="1"/>
  <c r="BJ84" i="1"/>
  <c r="X79" i="9"/>
  <c r="BI18" i="1"/>
  <c r="BI177" i="1"/>
  <c r="BJ59" i="1"/>
  <c r="BJ26" i="1"/>
  <c r="X80" i="9"/>
  <c r="X52" i="9" s="1"/>
  <c r="BJ19" i="1"/>
  <c r="X15" i="9" s="1"/>
  <c r="X68" i="9"/>
  <c r="BJ107" i="1"/>
  <c r="X107" i="9"/>
  <c r="X168" i="9"/>
  <c r="X159" i="9"/>
  <c r="X130" i="9"/>
  <c r="BJ56" i="1"/>
  <c r="BJ57" i="1" s="1"/>
  <c r="BJ79" i="1"/>
  <c r="BJ22" i="1"/>
  <c r="X77" i="9"/>
  <c r="BJ112" i="1"/>
  <c r="BJ113" i="1"/>
  <c r="BJ189" i="1"/>
  <c r="X114" i="9"/>
  <c r="BJ129" i="1"/>
  <c r="X133" i="9"/>
  <c r="X134" i="9" s="1"/>
  <c r="X131" i="9"/>
  <c r="BJ116" i="1"/>
  <c r="BJ115" i="1"/>
  <c r="BJ190" i="1"/>
  <c r="X115" i="9"/>
  <c r="X158" i="9"/>
  <c r="X302" i="9"/>
  <c r="X306" i="9"/>
  <c r="BI32" i="1"/>
  <c r="BI34" i="1"/>
  <c r="BI38" i="1"/>
  <c r="BI185" i="1"/>
  <c r="BJ55" i="1"/>
  <c r="BJ17" i="1"/>
  <c r="BJ180" i="1"/>
  <c r="X67" i="9"/>
  <c r="BJ53" i="1"/>
  <c r="BJ13" i="1"/>
  <c r="BJ179" i="1"/>
  <c r="X65" i="9"/>
  <c r="BJ187" i="1"/>
  <c r="BJ65" i="1"/>
  <c r="BJ37" i="1"/>
  <c r="X86" i="9"/>
  <c r="BK101" i="1"/>
  <c r="BL5" i="1"/>
  <c r="BK130" i="1"/>
  <c r="BK127" i="1"/>
  <c r="BK138" i="1"/>
  <c r="BK125" i="1"/>
  <c r="BK128" i="1"/>
  <c r="BK136" i="1"/>
  <c r="BK121" i="1"/>
  <c r="BK126" i="1"/>
  <c r="BK144" i="1"/>
  <c r="BK148" i="1"/>
  <c r="BK149" i="1"/>
  <c r="BK154" i="1"/>
  <c r="BK150" i="1"/>
  <c r="BK145" i="1"/>
  <c r="BK111" i="1"/>
  <c r="BK153" i="1"/>
  <c r="BK151" i="1"/>
  <c r="BK161" i="1"/>
  <c r="BK159" i="1"/>
  <c r="BK100" i="1"/>
  <c r="BK114" i="1"/>
  <c r="BK106" i="1"/>
  <c r="BK194" i="1" s="1"/>
  <c r="BK94" i="1"/>
  <c r="BK98" i="1"/>
  <c r="BK109" i="1"/>
  <c r="BK103" i="1"/>
  <c r="BK99" i="1"/>
  <c r="BK104" i="1"/>
  <c r="BK122" i="1"/>
  <c r="BK133" i="1"/>
  <c r="BK131" i="1"/>
  <c r="BK156" i="1"/>
  <c r="BK139" i="1"/>
  <c r="BK162" i="1"/>
  <c r="BK117" i="1"/>
  <c r="BK95" i="1"/>
  <c r="BK140" i="1"/>
  <c r="BK123" i="1"/>
  <c r="BK146" i="1"/>
  <c r="BK163" i="1"/>
  <c r="BK96" i="1"/>
  <c r="BK124" i="1"/>
  <c r="BK97" i="1"/>
  <c r="BK147" i="1"/>
  <c r="BI62" i="1"/>
  <c r="BI64" i="1"/>
  <c r="W234" i="9"/>
  <c r="W18" i="9"/>
  <c r="W19" i="9" s="1"/>
  <c r="BJ91" i="1"/>
  <c r="BJ183" i="1"/>
  <c r="X95" i="9"/>
  <c r="BJ70" i="1"/>
  <c r="BJ9" i="1"/>
  <c r="BJ10" i="1" s="1"/>
  <c r="BJ50" i="1"/>
  <c r="BJ51" i="1" s="1"/>
  <c r="X62" i="9"/>
  <c r="BJ11" i="1"/>
  <c r="BJ52" i="1"/>
  <c r="BJ178" i="1"/>
  <c r="X64" i="9"/>
  <c r="BJ102" i="1"/>
  <c r="X105" i="9"/>
  <c r="X106" i="9" s="1"/>
  <c r="BJ120" i="1"/>
  <c r="X118" i="9"/>
  <c r="X138" i="9" s="1"/>
  <c r="BJ66" i="1"/>
  <c r="BJ43" i="1"/>
  <c r="BJ188" i="1"/>
  <c r="X87" i="9"/>
  <c r="BJ87" i="1"/>
  <c r="BJ33" i="1"/>
  <c r="BJ63" i="1"/>
  <c r="BJ181" i="1"/>
  <c r="X92" i="9"/>
  <c r="BJ93" i="1"/>
  <c r="X90" i="9"/>
  <c r="BI175" i="1"/>
  <c r="BI12" i="1"/>
  <c r="BI25" i="1"/>
  <c r="BI31" i="1"/>
  <c r="X88" i="9"/>
  <c r="BJ182" i="1"/>
  <c r="X93" i="9"/>
  <c r="BJ110" i="1"/>
  <c r="X112" i="9"/>
  <c r="BJ137" i="1"/>
  <c r="X140" i="9"/>
  <c r="BI176" i="1"/>
  <c r="BI14" i="1"/>
  <c r="X84" i="9"/>
  <c r="L70" i="9" l="1"/>
  <c r="L17" i="9"/>
  <c r="L81" i="9"/>
  <c r="K5" i="9"/>
  <c r="L126" i="9"/>
  <c r="L98" i="9"/>
  <c r="L154" i="9"/>
  <c r="L109" i="9"/>
  <c r="L137" i="9"/>
  <c r="L28" i="9"/>
  <c r="L165" i="9"/>
  <c r="X166" i="9"/>
  <c r="BL76" i="1"/>
  <c r="BL142" i="1"/>
  <c r="BL143" i="1" s="1"/>
  <c r="BL75" i="1"/>
  <c r="BL71" i="1"/>
  <c r="BL77" i="1"/>
  <c r="BL83" i="1"/>
  <c r="BL193" i="1" s="1"/>
  <c r="BL80" i="1"/>
  <c r="BL78" i="1"/>
  <c r="BL88" i="1"/>
  <c r="BL86" i="1"/>
  <c r="BL69" i="1"/>
  <c r="BL119" i="1"/>
  <c r="BL120" i="1" s="1"/>
  <c r="BL92" i="1"/>
  <c r="BL93" i="1" s="1"/>
  <c r="BL72" i="1"/>
  <c r="BL30" i="1"/>
  <c r="BL192" i="1" s="1"/>
  <c r="BL73" i="1"/>
  <c r="BL74" i="1"/>
  <c r="BL81" i="1"/>
  <c r="BL89" i="1"/>
  <c r="BL90" i="1"/>
  <c r="BJ21" i="1"/>
  <c r="X101" i="9"/>
  <c r="X102" i="9"/>
  <c r="X35" i="9"/>
  <c r="X237" i="9" s="1"/>
  <c r="BJ12" i="1"/>
  <c r="BJ175" i="1"/>
  <c r="X11" i="9"/>
  <c r="BK54" i="1"/>
  <c r="BK15" i="1"/>
  <c r="BK63" i="1"/>
  <c r="BK87" i="1"/>
  <c r="BK33" i="1"/>
  <c r="BK152" i="1"/>
  <c r="BK129" i="1"/>
  <c r="X265" i="9"/>
  <c r="X261" i="9"/>
  <c r="X58" i="9"/>
  <c r="X51" i="9"/>
  <c r="X82" i="9"/>
  <c r="BK120" i="1"/>
  <c r="X303" i="9"/>
  <c r="X139" i="9"/>
  <c r="X127" i="9" s="1"/>
  <c r="X128" i="9" s="1"/>
  <c r="X141" i="9"/>
  <c r="BJ62" i="1"/>
  <c r="BJ64" i="1"/>
  <c r="X37" i="9"/>
  <c r="X63" i="9"/>
  <c r="BK22" i="1"/>
  <c r="BK79" i="1"/>
  <c r="BK56" i="1"/>
  <c r="BK57" i="1" s="1"/>
  <c r="BK157" i="1"/>
  <c r="BJ185" i="1"/>
  <c r="BJ38" i="1"/>
  <c r="X9" i="9"/>
  <c r="BK137" i="1"/>
  <c r="BJ34" i="1"/>
  <c r="BJ32" i="1"/>
  <c r="X31" i="9"/>
  <c r="BK178" i="1"/>
  <c r="BK52" i="1"/>
  <c r="BK11" i="1"/>
  <c r="BK113" i="1"/>
  <c r="BK189" i="1"/>
  <c r="BK112" i="1"/>
  <c r="BJ61" i="1"/>
  <c r="BJ60" i="1" s="1"/>
  <c r="X41" i="9"/>
  <c r="X75" i="9"/>
  <c r="X16" i="9"/>
  <c r="BJ25" i="1"/>
  <c r="BJ31" i="1"/>
  <c r="BK107" i="1"/>
  <c r="BK190" i="1"/>
  <c r="BK110" i="1"/>
  <c r="BK134" i="1"/>
  <c r="X74" i="9"/>
  <c r="X40" i="9"/>
  <c r="BJ16" i="1"/>
  <c r="X13" i="9"/>
  <c r="X26" i="9"/>
  <c r="X267" i="9"/>
  <c r="X263" i="9"/>
  <c r="X60" i="9"/>
  <c r="X119" i="9"/>
  <c r="BL106" i="1"/>
  <c r="BL194" i="1" s="1"/>
  <c r="BL100" i="1"/>
  <c r="BL126" i="1"/>
  <c r="BL111" i="1"/>
  <c r="BM5" i="1"/>
  <c r="BL130" i="1"/>
  <c r="BL127" i="1"/>
  <c r="BL121" i="1"/>
  <c r="BL136" i="1"/>
  <c r="BL137" i="1" s="1"/>
  <c r="BL125" i="1"/>
  <c r="BL128" i="1"/>
  <c r="BL129" i="1" s="1"/>
  <c r="BL150" i="1"/>
  <c r="BL138" i="1"/>
  <c r="BL151" i="1"/>
  <c r="BL152" i="1" s="1"/>
  <c r="BL144" i="1"/>
  <c r="BL153" i="1"/>
  <c r="BL159" i="1"/>
  <c r="BL160" i="1" s="1"/>
  <c r="BL149" i="1"/>
  <c r="BL148" i="1"/>
  <c r="BL104" i="1"/>
  <c r="BL161" i="1"/>
  <c r="BL98" i="1"/>
  <c r="BL101" i="1"/>
  <c r="BL102" i="1" s="1"/>
  <c r="BL94" i="1"/>
  <c r="BL109" i="1"/>
  <c r="BL110" i="1" s="1"/>
  <c r="BL99" i="1"/>
  <c r="BL103" i="1"/>
  <c r="BL114" i="1"/>
  <c r="BL156" i="1"/>
  <c r="BL139" i="1"/>
  <c r="BL145" i="1"/>
  <c r="BL122" i="1"/>
  <c r="BL162" i="1"/>
  <c r="BL154" i="1"/>
  <c r="BL133" i="1"/>
  <c r="BL131" i="1"/>
  <c r="BL117" i="1"/>
  <c r="BL95" i="1"/>
  <c r="BL140" i="1"/>
  <c r="BL123" i="1"/>
  <c r="BL146" i="1"/>
  <c r="BL163" i="1"/>
  <c r="BL96" i="1"/>
  <c r="BL97" i="1"/>
  <c r="BL124" i="1"/>
  <c r="BL147" i="1"/>
  <c r="X291" i="9"/>
  <c r="X287" i="9"/>
  <c r="X167" i="9"/>
  <c r="X277" i="9"/>
  <c r="X169" i="9"/>
  <c r="BJ27" i="1"/>
  <c r="X27" i="9"/>
  <c r="X264" i="9"/>
  <c r="X83" i="9"/>
  <c r="X260" i="9" s="1"/>
  <c r="X85" i="9"/>
  <c r="X56" i="9"/>
  <c r="BK55" i="1"/>
  <c r="BK17" i="1"/>
  <c r="BK180" i="1"/>
  <c r="BK188" i="1"/>
  <c r="BK66" i="1"/>
  <c r="BK43" i="1"/>
  <c r="BK187" i="1"/>
  <c r="BK65" i="1"/>
  <c r="BK37" i="1"/>
  <c r="BK181" i="1"/>
  <c r="BK50" i="1"/>
  <c r="BK51" i="1" s="1"/>
  <c r="BK70" i="1"/>
  <c r="BK9" i="1"/>
  <c r="BJ14" i="1"/>
  <c r="BJ176" i="1"/>
  <c r="X12" i="9"/>
  <c r="X110" i="9"/>
  <c r="X266" i="9"/>
  <c r="X262" i="9"/>
  <c r="X59" i="9"/>
  <c r="BJ186" i="1"/>
  <c r="BJ44" i="1"/>
  <c r="X34" i="9"/>
  <c r="BK53" i="1"/>
  <c r="BK13" i="1"/>
  <c r="BK179" i="1"/>
  <c r="BK19" i="1"/>
  <c r="X288" i="9"/>
  <c r="X292" i="9"/>
  <c r="BK102" i="1"/>
  <c r="BK183" i="1"/>
  <c r="BK59" i="1"/>
  <c r="BK26" i="1"/>
  <c r="BK20" i="1"/>
  <c r="BK116" i="1"/>
  <c r="BK115" i="1"/>
  <c r="BK93" i="1"/>
  <c r="X42" i="9"/>
  <c r="X91" i="9"/>
  <c r="X39" i="9"/>
  <c r="X73" i="9"/>
  <c r="BK182" i="1"/>
  <c r="BK84" i="1"/>
  <c r="BK58" i="1"/>
  <c r="BK24" i="1"/>
  <c r="X78" i="9"/>
  <c r="X49" i="9"/>
  <c r="X50" i="9" s="1"/>
  <c r="X111" i="9"/>
  <c r="X286" i="9" s="1"/>
  <c r="X290" i="9"/>
  <c r="BK47" i="1"/>
  <c r="BK67" i="1"/>
  <c r="BK160" i="1"/>
  <c r="BK143" i="1"/>
  <c r="BJ177" i="1"/>
  <c r="BJ18" i="1"/>
  <c r="X14" i="9"/>
  <c r="BJ23" i="1"/>
  <c r="X24" i="9"/>
  <c r="X25" i="9" s="1"/>
  <c r="X33" i="9"/>
  <c r="K81" i="9" l="1"/>
  <c r="K70" i="9"/>
  <c r="K17" i="9"/>
  <c r="J5" i="9"/>
  <c r="K126" i="9"/>
  <c r="K98" i="9"/>
  <c r="K28" i="9"/>
  <c r="K154" i="9"/>
  <c r="K109" i="9"/>
  <c r="K165" i="9"/>
  <c r="K137" i="9"/>
  <c r="BM76" i="1"/>
  <c r="BM142" i="1"/>
  <c r="BM77" i="1"/>
  <c r="BM75" i="1"/>
  <c r="BM71" i="1"/>
  <c r="Y64" i="9" s="1"/>
  <c r="BM83" i="1"/>
  <c r="BM193" i="1" s="1"/>
  <c r="BM80" i="1"/>
  <c r="BM78" i="1"/>
  <c r="Y77" i="9" s="1"/>
  <c r="BM88" i="1"/>
  <c r="BM86" i="1"/>
  <c r="Y84" i="9" s="1"/>
  <c r="BM69" i="1"/>
  <c r="BM92" i="1"/>
  <c r="BM119" i="1"/>
  <c r="BM120" i="1" s="1"/>
  <c r="BM30" i="1"/>
  <c r="BM192" i="1" s="1"/>
  <c r="BM72" i="1"/>
  <c r="BM73" i="1"/>
  <c r="BM74" i="1"/>
  <c r="Y67" i="9" s="1"/>
  <c r="BM81" i="1"/>
  <c r="BM89" i="1"/>
  <c r="BM90" i="1"/>
  <c r="X45" i="9"/>
  <c r="X57" i="9"/>
  <c r="X76" i="9"/>
  <c r="BL20" i="1"/>
  <c r="X22" i="9"/>
  <c r="X241" i="9"/>
  <c r="BK61" i="1"/>
  <c r="BK60" i="1" s="1"/>
  <c r="BL134" i="1"/>
  <c r="X99" i="9"/>
  <c r="X100" i="9" s="1"/>
  <c r="X29" i="9"/>
  <c r="X236" i="9"/>
  <c r="X240" i="9"/>
  <c r="BL87" i="1"/>
  <c r="BL63" i="1"/>
  <c r="BL33" i="1"/>
  <c r="BM151" i="1"/>
  <c r="BM152" i="1" s="1"/>
  <c r="BM98" i="1"/>
  <c r="Y96" i="9" s="1"/>
  <c r="BN5" i="1"/>
  <c r="BM121" i="1"/>
  <c r="Y120" i="9" s="1"/>
  <c r="BM126" i="1"/>
  <c r="Y125" i="9" s="1"/>
  <c r="BM128" i="1"/>
  <c r="BM127" i="1"/>
  <c r="BM125" i="1"/>
  <c r="Y124" i="9" s="1"/>
  <c r="BM133" i="1"/>
  <c r="BM138" i="1"/>
  <c r="Y142" i="9" s="1"/>
  <c r="BM149" i="1"/>
  <c r="Y153" i="9" s="1"/>
  <c r="BM136" i="1"/>
  <c r="BM137" i="1" s="1"/>
  <c r="BM153" i="1"/>
  <c r="Y163" i="9" s="1"/>
  <c r="BM145" i="1"/>
  <c r="Y149" i="9" s="1"/>
  <c r="BM130" i="1"/>
  <c r="BM154" i="1"/>
  <c r="Y164" i="9" s="1"/>
  <c r="BM159" i="1"/>
  <c r="BM148" i="1"/>
  <c r="Y152" i="9" s="1"/>
  <c r="BM156" i="1"/>
  <c r="BM161" i="1"/>
  <c r="Y170" i="9" s="1"/>
  <c r="BM150" i="1"/>
  <c r="BM144" i="1"/>
  <c r="Y148" i="9" s="1"/>
  <c r="BM99" i="1"/>
  <c r="Y97" i="9" s="1"/>
  <c r="BM114" i="1"/>
  <c r="Y115" i="9" s="1"/>
  <c r="BM94" i="1"/>
  <c r="BM100" i="1"/>
  <c r="BM101" i="1"/>
  <c r="BM103" i="1"/>
  <c r="Y107" i="9" s="1"/>
  <c r="BM106" i="1"/>
  <c r="BM194" i="1" s="1"/>
  <c r="BM109" i="1"/>
  <c r="BM111" i="1"/>
  <c r="BM131" i="1"/>
  <c r="Y136" i="9" s="1"/>
  <c r="BM122" i="1"/>
  <c r="Y121" i="9" s="1"/>
  <c r="BM139" i="1"/>
  <c r="Y143" i="9" s="1"/>
  <c r="BM162" i="1"/>
  <c r="Y171" i="9" s="1"/>
  <c r="BM104" i="1"/>
  <c r="Y108" i="9" s="1"/>
  <c r="BM95" i="1"/>
  <c r="BM117" i="1"/>
  <c r="Y116" i="9" s="1"/>
  <c r="BM140" i="1"/>
  <c r="Y144" i="9" s="1"/>
  <c r="BM146" i="1"/>
  <c r="Y150" i="9" s="1"/>
  <c r="BM123" i="1"/>
  <c r="Y122" i="9" s="1"/>
  <c r="BM163" i="1"/>
  <c r="Y172" i="9" s="1"/>
  <c r="BM96" i="1"/>
  <c r="Y94" i="9" s="1"/>
  <c r="BM97" i="1"/>
  <c r="BM124" i="1"/>
  <c r="Y123" i="9" s="1"/>
  <c r="BM147" i="1"/>
  <c r="Y151" i="9" s="1"/>
  <c r="BK18" i="1"/>
  <c r="BK177" i="1"/>
  <c r="X273" i="9"/>
  <c r="X160" i="9"/>
  <c r="X155" i="9"/>
  <c r="X156" i="9" s="1"/>
  <c r="BL178" i="1"/>
  <c r="BL52" i="1"/>
  <c r="BL11" i="1"/>
  <c r="BL157" i="1"/>
  <c r="BL9" i="1"/>
  <c r="BL10" i="1" s="1"/>
  <c r="BL70" i="1"/>
  <c r="BL50" i="1"/>
  <c r="BL51" i="1" s="1"/>
  <c r="X254" i="9"/>
  <c r="X250" i="9"/>
  <c r="BK64" i="1"/>
  <c r="BK62" i="1"/>
  <c r="X253" i="9"/>
  <c r="X249" i="9"/>
  <c r="BL107" i="1"/>
  <c r="BK21" i="1"/>
  <c r="BL66" i="1"/>
  <c r="BL43" i="1"/>
  <c r="BL44" i="1" s="1"/>
  <c r="BL188" i="1"/>
  <c r="X54" i="9"/>
  <c r="X53" i="9" s="1"/>
  <c r="X235" i="9"/>
  <c r="X239" i="9"/>
  <c r="BK48" i="1"/>
  <c r="BK12" i="1"/>
  <c r="BK175" i="1"/>
  <c r="X10" i="9"/>
  <c r="X38" i="9"/>
  <c r="X248" i="9"/>
  <c r="X252" i="9"/>
  <c r="BK27" i="1"/>
  <c r="BL182" i="1"/>
  <c r="BL24" i="1"/>
  <c r="BL84" i="1"/>
  <c r="BL58" i="1"/>
  <c r="BL181" i="1"/>
  <c r="BL113" i="1"/>
  <c r="BL112" i="1"/>
  <c r="BL189" i="1"/>
  <c r="X71" i="9"/>
  <c r="X72" i="9" s="1"/>
  <c r="BK16" i="1"/>
  <c r="BK185" i="1"/>
  <c r="BK38" i="1"/>
  <c r="X251" i="9"/>
  <c r="X55" i="9"/>
  <c r="X247" i="9" s="1"/>
  <c r="BL13" i="1"/>
  <c r="BL179" i="1"/>
  <c r="BL53" i="1"/>
  <c r="X21" i="9"/>
  <c r="BL59" i="1"/>
  <c r="BL26" i="1"/>
  <c r="BL27" i="1" s="1"/>
  <c r="BL19" i="1"/>
  <c r="BK23" i="1"/>
  <c r="BK32" i="1"/>
  <c r="BK34" i="1"/>
  <c r="BL55" i="1"/>
  <c r="BL17" i="1"/>
  <c r="BL180" i="1"/>
  <c r="BL183" i="1"/>
  <c r="X46" i="9"/>
  <c r="BK14" i="1"/>
  <c r="BK176" i="1"/>
  <c r="BK186" i="1"/>
  <c r="BK44" i="1"/>
  <c r="X104" i="9"/>
  <c r="BL67" i="1"/>
  <c r="BL47" i="1"/>
  <c r="BL48" i="1" s="1"/>
  <c r="BL79" i="1"/>
  <c r="BL56" i="1"/>
  <c r="BL57" i="1" s="1"/>
  <c r="BL22" i="1"/>
  <c r="BL23" i="1" s="1"/>
  <c r="X20" i="9"/>
  <c r="BK10" i="1"/>
  <c r="BL190" i="1"/>
  <c r="BL115" i="1"/>
  <c r="BL116" i="1"/>
  <c r="X299" i="9"/>
  <c r="X132" i="9"/>
  <c r="BK31" i="1"/>
  <c r="BK25" i="1"/>
  <c r="BL54" i="1"/>
  <c r="BL15" i="1"/>
  <c r="BL16" i="1" s="1"/>
  <c r="BL187" i="1"/>
  <c r="BL65" i="1"/>
  <c r="BL37" i="1"/>
  <c r="X47" i="9"/>
  <c r="X238" i="9"/>
  <c r="X30" i="9"/>
  <c r="X234" i="9" s="1"/>
  <c r="Y118" i="9" l="1"/>
  <c r="Y119" i="9" s="1"/>
  <c r="Y161" i="9"/>
  <c r="Y162" i="9" s="1"/>
  <c r="J17" i="9"/>
  <c r="J28" i="9"/>
  <c r="J81" i="9"/>
  <c r="J70" i="9"/>
  <c r="I5" i="9"/>
  <c r="J98" i="9"/>
  <c r="J126" i="9"/>
  <c r="J154" i="9"/>
  <c r="J165" i="9"/>
  <c r="J109" i="9"/>
  <c r="J137" i="9"/>
  <c r="Y140" i="9"/>
  <c r="Y139" i="9" s="1"/>
  <c r="Y299" i="9" s="1"/>
  <c r="BN142" i="1"/>
  <c r="BN71" i="1"/>
  <c r="BN75" i="1"/>
  <c r="BN77" i="1"/>
  <c r="BN76" i="1"/>
  <c r="BN83" i="1"/>
  <c r="BN193" i="1" s="1"/>
  <c r="BN80" i="1"/>
  <c r="BN78" i="1"/>
  <c r="BN88" i="1"/>
  <c r="BN86" i="1"/>
  <c r="BN69" i="1"/>
  <c r="BN119" i="1"/>
  <c r="BN92" i="1"/>
  <c r="BN72" i="1"/>
  <c r="BN30" i="1"/>
  <c r="BN192" i="1" s="1"/>
  <c r="BN73" i="1"/>
  <c r="BN81" i="1"/>
  <c r="BN74" i="1"/>
  <c r="BN89" i="1"/>
  <c r="BN90" i="1"/>
  <c r="BL21" i="1"/>
  <c r="BM20" i="1"/>
  <c r="Y16" i="9" s="1"/>
  <c r="Y69" i="9"/>
  <c r="Y131" i="9"/>
  <c r="BM157" i="1"/>
  <c r="BL61" i="1"/>
  <c r="BL60" i="1" s="1"/>
  <c r="BM107" i="1"/>
  <c r="Y159" i="9"/>
  <c r="Y304" i="9"/>
  <c r="Y300" i="9"/>
  <c r="Y264" i="9"/>
  <c r="Y85" i="9"/>
  <c r="Y83" i="9"/>
  <c r="Y260" i="9" s="1"/>
  <c r="Y305" i="9"/>
  <c r="Y301" i="9"/>
  <c r="Y280" i="9"/>
  <c r="Y276" i="9"/>
  <c r="Y274" i="9"/>
  <c r="Y278" i="9"/>
  <c r="Y275" i="9"/>
  <c r="Y279" i="9"/>
  <c r="Y78" i="9"/>
  <c r="BL14" i="1"/>
  <c r="BL176" i="1"/>
  <c r="BL38" i="1"/>
  <c r="BL185" i="1"/>
  <c r="BM54" i="1"/>
  <c r="BM15" i="1"/>
  <c r="BM84" i="1"/>
  <c r="BM24" i="1"/>
  <c r="BM58" i="1"/>
  <c r="Y79" i="9"/>
  <c r="Y158" i="9"/>
  <c r="BL186" i="1"/>
  <c r="BL34" i="1"/>
  <c r="BL32" i="1"/>
  <c r="Y130" i="9"/>
  <c r="BM110" i="1"/>
  <c r="Y112" i="9"/>
  <c r="BM129" i="1"/>
  <c r="Y133" i="9"/>
  <c r="Y134" i="9" s="1"/>
  <c r="BL62" i="1"/>
  <c r="BL64" i="1"/>
  <c r="X43" i="9"/>
  <c r="X44" i="9" s="1"/>
  <c r="BM160" i="1"/>
  <c r="Y168" i="9"/>
  <c r="X23" i="9"/>
  <c r="BL25" i="1"/>
  <c r="BL31" i="1"/>
  <c r="X18" i="9"/>
  <c r="X19" i="9" s="1"/>
  <c r="BM187" i="1"/>
  <c r="BM65" i="1"/>
  <c r="BM37" i="1"/>
  <c r="Y129" i="9"/>
  <c r="BL18" i="1"/>
  <c r="BL177" i="1"/>
  <c r="Y306" i="9"/>
  <c r="Y302" i="9"/>
  <c r="BM178" i="1"/>
  <c r="BM52" i="1"/>
  <c r="BM11" i="1"/>
  <c r="BM102" i="1"/>
  <c r="Y105" i="9"/>
  <c r="Y106" i="9" s="1"/>
  <c r="Y135" i="9"/>
  <c r="BM134" i="1"/>
  <c r="BL12" i="1"/>
  <c r="BL175" i="1"/>
  <c r="BM53" i="1"/>
  <c r="BM13" i="1"/>
  <c r="BM179" i="1"/>
  <c r="Y65" i="9"/>
  <c r="BM19" i="1"/>
  <c r="Y15" i="9" s="1"/>
  <c r="Y68" i="9"/>
  <c r="BN161" i="1"/>
  <c r="BN144" i="1"/>
  <c r="BN149" i="1"/>
  <c r="BN148" i="1"/>
  <c r="BN111" i="1"/>
  <c r="BN100" i="1"/>
  <c r="BN103" i="1"/>
  <c r="BN98" i="1"/>
  <c r="BO5" i="1"/>
  <c r="BN130" i="1"/>
  <c r="BN127" i="1"/>
  <c r="BN136" i="1"/>
  <c r="BN121" i="1"/>
  <c r="BN126" i="1"/>
  <c r="BN125" i="1"/>
  <c r="BN128" i="1"/>
  <c r="BN138" i="1"/>
  <c r="BN153" i="1"/>
  <c r="BN151" i="1"/>
  <c r="BN131" i="1"/>
  <c r="BN150" i="1"/>
  <c r="BN159" i="1"/>
  <c r="BN154" i="1"/>
  <c r="BN99" i="1"/>
  <c r="BN104" i="1"/>
  <c r="BN109" i="1"/>
  <c r="BN101" i="1"/>
  <c r="BN94" i="1"/>
  <c r="BN114" i="1"/>
  <c r="BN139" i="1"/>
  <c r="BN133" i="1"/>
  <c r="BN156" i="1"/>
  <c r="BN122" i="1"/>
  <c r="BN106" i="1"/>
  <c r="BN194" i="1" s="1"/>
  <c r="BN145" i="1"/>
  <c r="BN162" i="1"/>
  <c r="BN117" i="1"/>
  <c r="BN95" i="1"/>
  <c r="BN123" i="1"/>
  <c r="BN146" i="1"/>
  <c r="BN140" i="1"/>
  <c r="BN96" i="1"/>
  <c r="BN163" i="1"/>
  <c r="BN147" i="1"/>
  <c r="BN124" i="1"/>
  <c r="BN97" i="1"/>
  <c r="X48" i="9"/>
  <c r="BM188" i="1"/>
  <c r="BM66" i="1"/>
  <c r="BM43" i="1"/>
  <c r="Y87" i="9"/>
  <c r="Y114" i="9"/>
  <c r="BM112" i="1"/>
  <c r="BM189" i="1"/>
  <c r="BM113" i="1"/>
  <c r="BM181" i="1"/>
  <c r="Y92" i="9"/>
  <c r="BM143" i="1"/>
  <c r="Y146" i="9"/>
  <c r="Y166" i="9" s="1"/>
  <c r="Y86" i="9"/>
  <c r="Y73" i="9" s="1"/>
  <c r="Y292" i="9"/>
  <c r="Y288" i="9"/>
  <c r="Y27" i="9"/>
  <c r="BM55" i="1"/>
  <c r="BM17" i="1"/>
  <c r="Y14" i="9" s="1"/>
  <c r="BM180" i="1"/>
  <c r="Y293" i="9"/>
  <c r="Y289" i="9"/>
  <c r="BM190" i="1"/>
  <c r="BM115" i="1"/>
  <c r="BM116" i="1"/>
  <c r="BM50" i="1"/>
  <c r="BM51" i="1" s="1"/>
  <c r="BM70" i="1"/>
  <c r="BM9" i="1"/>
  <c r="Y62" i="9"/>
  <c r="Y66" i="9"/>
  <c r="BM182" i="1"/>
  <c r="Y93" i="9"/>
  <c r="Y102" i="9" s="1"/>
  <c r="BM93" i="1"/>
  <c r="Y90" i="9"/>
  <c r="Y110" i="9" s="1"/>
  <c r="Y103" i="9"/>
  <c r="BM183" i="1"/>
  <c r="Y95" i="9"/>
  <c r="Y42" i="9" s="1"/>
  <c r="BM26" i="1"/>
  <c r="BM27" i="1" s="1"/>
  <c r="BM59" i="1"/>
  <c r="Y80" i="9"/>
  <c r="Y52" i="9" s="1"/>
  <c r="BM63" i="1"/>
  <c r="BM33" i="1"/>
  <c r="BM87" i="1"/>
  <c r="Y157" i="9"/>
  <c r="BM67" i="1"/>
  <c r="BM47" i="1"/>
  <c r="Y88" i="9"/>
  <c r="BM22" i="1"/>
  <c r="BM79" i="1"/>
  <c r="BM56" i="1"/>
  <c r="BM57" i="1" s="1"/>
  <c r="Y138" i="9" l="1"/>
  <c r="I17" i="9"/>
  <c r="I70" i="9"/>
  <c r="I81" i="9"/>
  <c r="I28" i="9"/>
  <c r="H5" i="9"/>
  <c r="I126" i="9"/>
  <c r="I98" i="9"/>
  <c r="I154" i="9"/>
  <c r="I137" i="9"/>
  <c r="I165" i="9"/>
  <c r="I109" i="9"/>
  <c r="Y303" i="9"/>
  <c r="Y141" i="9"/>
  <c r="BO142" i="1"/>
  <c r="BO143" i="1" s="1"/>
  <c r="BO76" i="1"/>
  <c r="BO77" i="1"/>
  <c r="BO71" i="1"/>
  <c r="BO83" i="1"/>
  <c r="BO193" i="1" s="1"/>
  <c r="BO75" i="1"/>
  <c r="BO80" i="1"/>
  <c r="BO78" i="1"/>
  <c r="BO88" i="1"/>
  <c r="BO86" i="1"/>
  <c r="BO69" i="1"/>
  <c r="BO92" i="1"/>
  <c r="BO93" i="1" s="1"/>
  <c r="BO30" i="1"/>
  <c r="BO192" i="1" s="1"/>
  <c r="BO119" i="1"/>
  <c r="BO120" i="1" s="1"/>
  <c r="BO72" i="1"/>
  <c r="BO73" i="1"/>
  <c r="BO74" i="1"/>
  <c r="BO81" i="1"/>
  <c r="BO89" i="1"/>
  <c r="BO90" i="1"/>
  <c r="Y76" i="9"/>
  <c r="Y167" i="9"/>
  <c r="Y155" i="9" s="1"/>
  <c r="Y156" i="9" s="1"/>
  <c r="Y277" i="9"/>
  <c r="Y169" i="9"/>
  <c r="BM62" i="1"/>
  <c r="BM64" i="1"/>
  <c r="BM21" i="1"/>
  <c r="BN183" i="1"/>
  <c r="BN66" i="1"/>
  <c r="BN43" i="1"/>
  <c r="BN188" i="1"/>
  <c r="BN187" i="1"/>
  <c r="BN65" i="1"/>
  <c r="BN37" i="1"/>
  <c r="Y41" i="9"/>
  <c r="Y75" i="9"/>
  <c r="BM32" i="1"/>
  <c r="BM34" i="1"/>
  <c r="Y31" i="9"/>
  <c r="BN55" i="1"/>
  <c r="BN17" i="1"/>
  <c r="BN180" i="1"/>
  <c r="BN182" i="1"/>
  <c r="BN137" i="1"/>
  <c r="BN143" i="1"/>
  <c r="Y101" i="9"/>
  <c r="BN53" i="1"/>
  <c r="BN13" i="1"/>
  <c r="BN179" i="1"/>
  <c r="BN113" i="1"/>
  <c r="BN112" i="1"/>
  <c r="Y127" i="9"/>
  <c r="Y128" i="9" s="1"/>
  <c r="BN178" i="1"/>
  <c r="BN202" i="1" s="1"/>
  <c r="BN52" i="1"/>
  <c r="BN11" i="1"/>
  <c r="Y39" i="9"/>
  <c r="BN84" i="1"/>
  <c r="BN24" i="1"/>
  <c r="BN58" i="1"/>
  <c r="BO136" i="1"/>
  <c r="BO137" i="1" s="1"/>
  <c r="BO111" i="1"/>
  <c r="BO100" i="1"/>
  <c r="BP5" i="1"/>
  <c r="BO126" i="1"/>
  <c r="BO125" i="1"/>
  <c r="BO121" i="1"/>
  <c r="BO127" i="1"/>
  <c r="BO133" i="1"/>
  <c r="BO128" i="1"/>
  <c r="BO130" i="1"/>
  <c r="BO138" i="1"/>
  <c r="BO161" i="1"/>
  <c r="BO150" i="1"/>
  <c r="BO153" i="1"/>
  <c r="BO148" i="1"/>
  <c r="BO131" i="1"/>
  <c r="BO144" i="1"/>
  <c r="BO149" i="1"/>
  <c r="BO145" i="1"/>
  <c r="BO151" i="1"/>
  <c r="BO156" i="1"/>
  <c r="BO159" i="1"/>
  <c r="BO160" i="1" s="1"/>
  <c r="BO154" i="1"/>
  <c r="BO103" i="1"/>
  <c r="BO98" i="1"/>
  <c r="BO101" i="1"/>
  <c r="BO109" i="1"/>
  <c r="BO99" i="1"/>
  <c r="BO106" i="1"/>
  <c r="BO194" i="1" s="1"/>
  <c r="BO114" i="1"/>
  <c r="BO94" i="1"/>
  <c r="BO104" i="1"/>
  <c r="BO122" i="1"/>
  <c r="BO139" i="1"/>
  <c r="BO162" i="1"/>
  <c r="BO117" i="1"/>
  <c r="BO95" i="1"/>
  <c r="BO140" i="1"/>
  <c r="BO123" i="1"/>
  <c r="BO146" i="1"/>
  <c r="BO163" i="1"/>
  <c r="BO96" i="1"/>
  <c r="BO124" i="1"/>
  <c r="BO147" i="1"/>
  <c r="BO97" i="1"/>
  <c r="BN189" i="1"/>
  <c r="BN110" i="1"/>
  <c r="BM23" i="1"/>
  <c r="Y24" i="9"/>
  <c r="Y25" i="9" s="1"/>
  <c r="Y267" i="9"/>
  <c r="Y263" i="9"/>
  <c r="Y60" i="9"/>
  <c r="Y132" i="9"/>
  <c r="BM18" i="1"/>
  <c r="BM177" i="1"/>
  <c r="BN67" i="1"/>
  <c r="BN47" i="1"/>
  <c r="BN26" i="1"/>
  <c r="BN59" i="1"/>
  <c r="BN19" i="1"/>
  <c r="BN160" i="1"/>
  <c r="BN134" i="1"/>
  <c r="BM48" i="1"/>
  <c r="Y35" i="9"/>
  <c r="BM185" i="1"/>
  <c r="BM38" i="1"/>
  <c r="Y49" i="9"/>
  <c r="Y50" i="9" s="1"/>
  <c r="Y63" i="9"/>
  <c r="Y37" i="9"/>
  <c r="Y71" i="9"/>
  <c r="Y72" i="9" s="1"/>
  <c r="Y33" i="9"/>
  <c r="Y56" i="9"/>
  <c r="Y82" i="9"/>
  <c r="Y287" i="9"/>
  <c r="Y291" i="9"/>
  <c r="BN190" i="1"/>
  <c r="BN116" i="1"/>
  <c r="BN115" i="1"/>
  <c r="BN152" i="1"/>
  <c r="Y51" i="9"/>
  <c r="BN56" i="1"/>
  <c r="BN57" i="1" s="1"/>
  <c r="BN22" i="1"/>
  <c r="BN79" i="1"/>
  <c r="BN157" i="1"/>
  <c r="Y74" i="9"/>
  <c r="Y40" i="9"/>
  <c r="BM175" i="1"/>
  <c r="BM12" i="1"/>
  <c r="Y11" i="9"/>
  <c r="BM61" i="1"/>
  <c r="BM60" i="1" s="1"/>
  <c r="Y58" i="9"/>
  <c r="Y265" i="9"/>
  <c r="Y261" i="9"/>
  <c r="BN33" i="1"/>
  <c r="BN87" i="1"/>
  <c r="BN63" i="1"/>
  <c r="BN107" i="1"/>
  <c r="Y111" i="9"/>
  <c r="Y286" i="9" s="1"/>
  <c r="Y290" i="9"/>
  <c r="BM31" i="1"/>
  <c r="BM25" i="1"/>
  <c r="Y26" i="9"/>
  <c r="BN70" i="1"/>
  <c r="BN9" i="1"/>
  <c r="BN50" i="1"/>
  <c r="BN51" i="1" s="1"/>
  <c r="Y147" i="9"/>
  <c r="BN181" i="1"/>
  <c r="BN203" i="1" s="1"/>
  <c r="BN129" i="1"/>
  <c r="BN93" i="1"/>
  <c r="BM14" i="1"/>
  <c r="BM176" i="1"/>
  <c r="Y12" i="9"/>
  <c r="Y59" i="9"/>
  <c r="Y262" i="9"/>
  <c r="Y266" i="9"/>
  <c r="BN54" i="1"/>
  <c r="BN15" i="1"/>
  <c r="BN20" i="1"/>
  <c r="BM10" i="1"/>
  <c r="Y9" i="9"/>
  <c r="BM186" i="1"/>
  <c r="BM44" i="1"/>
  <c r="Y34" i="9"/>
  <c r="BN120" i="1"/>
  <c r="Y91" i="9"/>
  <c r="BN102" i="1"/>
  <c r="BM16" i="1"/>
  <c r="Y13" i="9"/>
  <c r="Y57" i="9" l="1"/>
  <c r="H17" i="9"/>
  <c r="H28" i="9"/>
  <c r="H70" i="9"/>
  <c r="H81" i="9"/>
  <c r="G5" i="9"/>
  <c r="H98" i="9"/>
  <c r="H126" i="9"/>
  <c r="H154" i="9"/>
  <c r="H137" i="9"/>
  <c r="H109" i="9"/>
  <c r="H165" i="9"/>
  <c r="BO157" i="1"/>
  <c r="BO181" i="1"/>
  <c r="BO203" i="1" s="1"/>
  <c r="BP76" i="1"/>
  <c r="Z69" i="9" s="1"/>
  <c r="BP142" i="1"/>
  <c r="BP75" i="1"/>
  <c r="Z68" i="9" s="1"/>
  <c r="BP71" i="1"/>
  <c r="BP83" i="1"/>
  <c r="BP193" i="1" s="1"/>
  <c r="BP77" i="1"/>
  <c r="BP80" i="1"/>
  <c r="BP78" i="1"/>
  <c r="BP88" i="1"/>
  <c r="Z86" i="9" s="1"/>
  <c r="BP86" i="1"/>
  <c r="BP69" i="1"/>
  <c r="BP119" i="1"/>
  <c r="BP72" i="1"/>
  <c r="BP30" i="1"/>
  <c r="BP192" i="1" s="1"/>
  <c r="BP92" i="1"/>
  <c r="BP73" i="1"/>
  <c r="BP81" i="1"/>
  <c r="BP74" i="1"/>
  <c r="Z67" i="9" s="1"/>
  <c r="BP89" i="1"/>
  <c r="BP90" i="1"/>
  <c r="BO20" i="1"/>
  <c r="BO19" i="1"/>
  <c r="Y22" i="9"/>
  <c r="Y21" i="9"/>
  <c r="BO134" i="1"/>
  <c r="BO107" i="1"/>
  <c r="BN61" i="1"/>
  <c r="BN60" i="1" s="1"/>
  <c r="Y29" i="9"/>
  <c r="Y99" i="9"/>
  <c r="Y100" i="9" s="1"/>
  <c r="Y20" i="9"/>
  <c r="Y252" i="9"/>
  <c r="Y248" i="9"/>
  <c r="BN27" i="1"/>
  <c r="BO65" i="1"/>
  <c r="BO37" i="1"/>
  <c r="BO187" i="1"/>
  <c r="Y240" i="9"/>
  <c r="Y236" i="9"/>
  <c r="Y253" i="9"/>
  <c r="Y249" i="9"/>
  <c r="BN48" i="1"/>
  <c r="BO189" i="1"/>
  <c r="BO110" i="1"/>
  <c r="BP127" i="1"/>
  <c r="BP144" i="1"/>
  <c r="Z148" i="9" s="1"/>
  <c r="BP111" i="1"/>
  <c r="BQ5" i="1"/>
  <c r="BP136" i="1"/>
  <c r="BP126" i="1"/>
  <c r="Z125" i="9" s="1"/>
  <c r="BP121" i="1"/>
  <c r="Z120" i="9" s="1"/>
  <c r="BP128" i="1"/>
  <c r="BP125" i="1"/>
  <c r="Z124" i="9" s="1"/>
  <c r="BP131" i="1"/>
  <c r="Z136" i="9" s="1"/>
  <c r="BP138" i="1"/>
  <c r="Z142" i="9" s="1"/>
  <c r="BP153" i="1"/>
  <c r="BP145" i="1"/>
  <c r="Z149" i="9" s="1"/>
  <c r="BP161" i="1"/>
  <c r="Z170" i="9" s="1"/>
  <c r="BP130" i="1"/>
  <c r="BP151" i="1"/>
  <c r="BP149" i="1"/>
  <c r="Z153" i="9" s="1"/>
  <c r="BP159" i="1"/>
  <c r="BP150" i="1"/>
  <c r="BP148" i="1"/>
  <c r="Z152" i="9" s="1"/>
  <c r="BP100" i="1"/>
  <c r="BP109" i="1"/>
  <c r="BP154" i="1"/>
  <c r="Z164" i="9" s="1"/>
  <c r="BP94" i="1"/>
  <c r="BP114" i="1"/>
  <c r="BP101" i="1"/>
  <c r="BP99" i="1"/>
  <c r="Z97" i="9" s="1"/>
  <c r="BP98" i="1"/>
  <c r="Z96" i="9" s="1"/>
  <c r="BP103" i="1"/>
  <c r="BP104" i="1"/>
  <c r="Z108" i="9" s="1"/>
  <c r="BP106" i="1"/>
  <c r="BP194" i="1" s="1"/>
  <c r="BP156" i="1"/>
  <c r="BP139" i="1"/>
  <c r="Z143" i="9" s="1"/>
  <c r="BP162" i="1"/>
  <c r="Z171" i="9" s="1"/>
  <c r="BP122" i="1"/>
  <c r="Z121" i="9" s="1"/>
  <c r="BP133" i="1"/>
  <c r="BP117" i="1"/>
  <c r="Z116" i="9" s="1"/>
  <c r="BP95" i="1"/>
  <c r="BP123" i="1"/>
  <c r="Z122" i="9" s="1"/>
  <c r="BP163" i="1"/>
  <c r="Z172" i="9" s="1"/>
  <c r="BP140" i="1"/>
  <c r="Z144" i="9" s="1"/>
  <c r="BP146" i="1"/>
  <c r="Z150" i="9" s="1"/>
  <c r="BP96" i="1"/>
  <c r="Z94" i="9" s="1"/>
  <c r="BP97" i="1"/>
  <c r="BP147" i="1"/>
  <c r="Z151" i="9" s="1"/>
  <c r="BP124" i="1"/>
  <c r="Z123" i="9" s="1"/>
  <c r="Y241" i="9"/>
  <c r="Y237" i="9"/>
  <c r="BO82" i="1"/>
  <c r="BO79" i="1"/>
  <c r="BO56" i="1"/>
  <c r="BO57" i="1" s="1"/>
  <c r="BO22" i="1"/>
  <c r="BO23" i="1" s="1"/>
  <c r="BO105" i="1"/>
  <c r="BO102" i="1"/>
  <c r="BO58" i="1"/>
  <c r="BO84" i="1"/>
  <c r="BO24" i="1"/>
  <c r="Y47" i="9"/>
  <c r="BO59" i="1"/>
  <c r="BO26" i="1"/>
  <c r="BO27" i="1" s="1"/>
  <c r="Y45" i="9"/>
  <c r="BN23" i="1"/>
  <c r="BO55" i="1"/>
  <c r="BO17" i="1"/>
  <c r="BO180" i="1"/>
  <c r="BO53" i="1"/>
  <c r="BO13" i="1"/>
  <c r="BO179" i="1"/>
  <c r="Y10" i="9"/>
  <c r="BN10" i="1"/>
  <c r="Y251" i="9"/>
  <c r="Y55" i="9"/>
  <c r="Y43" i="9" s="1"/>
  <c r="Y44" i="9" s="1"/>
  <c r="Y239" i="9"/>
  <c r="Y235" i="9"/>
  <c r="BO183" i="1"/>
  <c r="BO188" i="1"/>
  <c r="BO66" i="1"/>
  <c r="BO43" i="1"/>
  <c r="BO87" i="1"/>
  <c r="BO33" i="1"/>
  <c r="BO63" i="1"/>
  <c r="BO70" i="1"/>
  <c r="BO9" i="1"/>
  <c r="BO10" i="1" s="1"/>
  <c r="BO50" i="1"/>
  <c r="BO51" i="1" s="1"/>
  <c r="BN175" i="1"/>
  <c r="BN201" i="1" s="1"/>
  <c r="BN12" i="1"/>
  <c r="BN14" i="1"/>
  <c r="BN176" i="1"/>
  <c r="BN185" i="1"/>
  <c r="BN38" i="1"/>
  <c r="BN31" i="1"/>
  <c r="BN25" i="1"/>
  <c r="Y54" i="9"/>
  <c r="Y53" i="9" s="1"/>
  <c r="BN21" i="1"/>
  <c r="BN62" i="1"/>
  <c r="BN64" i="1"/>
  <c r="BO182" i="1"/>
  <c r="BN18" i="1"/>
  <c r="BN177" i="1"/>
  <c r="Y46" i="9"/>
  <c r="Y38" i="9"/>
  <c r="Y254" i="9"/>
  <c r="Y250" i="9"/>
  <c r="BO178" i="1"/>
  <c r="BO202" i="1" s="1"/>
  <c r="BO52" i="1"/>
  <c r="BO11" i="1"/>
  <c r="BO132" i="1"/>
  <c r="BO129" i="1"/>
  <c r="BO112" i="1"/>
  <c r="BO113" i="1"/>
  <c r="Z65" i="9"/>
  <c r="BN186" i="1"/>
  <c r="BN44" i="1"/>
  <c r="BN16" i="1"/>
  <c r="Y104" i="9"/>
  <c r="BN32" i="1"/>
  <c r="BN34" i="1"/>
  <c r="BO67" i="1"/>
  <c r="BO47" i="1"/>
  <c r="BO48" i="1" s="1"/>
  <c r="BO190" i="1"/>
  <c r="BO116" i="1"/>
  <c r="BO115" i="1"/>
  <c r="BO155" i="1"/>
  <c r="BO152" i="1"/>
  <c r="Y273" i="9"/>
  <c r="Y160" i="9"/>
  <c r="BO15" i="1"/>
  <c r="BO16" i="1" s="1"/>
  <c r="BO54" i="1"/>
  <c r="Y238" i="9"/>
  <c r="Y30" i="9"/>
  <c r="Y18" i="9" s="1"/>
  <c r="Y19" i="9" s="1"/>
  <c r="G81" i="9" l="1"/>
  <c r="G70" i="9"/>
  <c r="G17" i="9"/>
  <c r="G28" i="9"/>
  <c r="F5" i="9"/>
  <c r="G126" i="9"/>
  <c r="G98" i="9"/>
  <c r="G154" i="9"/>
  <c r="G165" i="9"/>
  <c r="G109" i="9"/>
  <c r="G137" i="9"/>
  <c r="BQ76" i="1"/>
  <c r="BQ142" i="1"/>
  <c r="BQ75" i="1"/>
  <c r="BQ77" i="1"/>
  <c r="BQ71" i="1"/>
  <c r="BQ83" i="1"/>
  <c r="BQ193" i="1" s="1"/>
  <c r="BQ80" i="1"/>
  <c r="BQ78" i="1"/>
  <c r="BQ88" i="1"/>
  <c r="BQ86" i="1"/>
  <c r="BQ69" i="1"/>
  <c r="BQ92" i="1"/>
  <c r="BQ119" i="1"/>
  <c r="BQ72" i="1"/>
  <c r="BQ73" i="1"/>
  <c r="BQ30" i="1"/>
  <c r="BQ81" i="1"/>
  <c r="BQ74" i="1"/>
  <c r="BQ89" i="1"/>
  <c r="BQ90" i="1"/>
  <c r="Z131" i="9"/>
  <c r="Z157" i="9"/>
  <c r="BO21" i="1"/>
  <c r="Z103" i="9"/>
  <c r="Z130" i="9"/>
  <c r="Z129" i="9"/>
  <c r="Z276" i="9"/>
  <c r="Z280" i="9"/>
  <c r="Z265" i="9"/>
  <c r="Z261" i="9"/>
  <c r="Z306" i="9"/>
  <c r="Z302" i="9"/>
  <c r="BP160" i="1"/>
  <c r="Z168" i="9"/>
  <c r="BO12" i="1"/>
  <c r="BO175" i="1"/>
  <c r="BO201" i="1" s="1"/>
  <c r="BP107" i="1"/>
  <c r="Z107" i="9"/>
  <c r="BP137" i="1"/>
  <c r="Z140" i="9"/>
  <c r="BP13" i="1"/>
  <c r="Z12" i="9" s="1"/>
  <c r="BP53" i="1"/>
  <c r="BP179" i="1"/>
  <c r="BP87" i="1"/>
  <c r="BP33" i="1"/>
  <c r="BP63" i="1"/>
  <c r="Z84" i="9"/>
  <c r="BP134" i="1"/>
  <c r="Z135" i="9"/>
  <c r="BP93" i="1"/>
  <c r="Z90" i="9"/>
  <c r="BO32" i="1"/>
  <c r="BO34" i="1"/>
  <c r="BP152" i="1"/>
  <c r="BP155" i="1"/>
  <c r="Z161" i="9"/>
  <c r="Z162" i="9" s="1"/>
  <c r="BQ151" i="1"/>
  <c r="BQ144" i="1"/>
  <c r="BQ121" i="1"/>
  <c r="BR5" i="1"/>
  <c r="BQ130" i="1"/>
  <c r="BQ136" i="1"/>
  <c r="BQ127" i="1"/>
  <c r="BQ128" i="1"/>
  <c r="BQ126" i="1"/>
  <c r="BQ125" i="1"/>
  <c r="BQ131" i="1"/>
  <c r="BQ153" i="1"/>
  <c r="BQ150" i="1"/>
  <c r="BQ161" i="1"/>
  <c r="BQ149" i="1"/>
  <c r="BQ159" i="1"/>
  <c r="BQ98" i="1"/>
  <c r="BQ148" i="1"/>
  <c r="BQ154" i="1"/>
  <c r="BQ138" i="1"/>
  <c r="BQ111" i="1"/>
  <c r="BQ100" i="1"/>
  <c r="BQ156" i="1"/>
  <c r="BQ103" i="1"/>
  <c r="BQ109" i="1"/>
  <c r="BQ104" i="1"/>
  <c r="BQ99" i="1"/>
  <c r="BQ114" i="1"/>
  <c r="BQ94" i="1"/>
  <c r="BQ101" i="1"/>
  <c r="BQ106" i="1"/>
  <c r="BQ194" i="1" s="1"/>
  <c r="BQ133" i="1"/>
  <c r="BQ139" i="1"/>
  <c r="BQ122" i="1"/>
  <c r="BQ145" i="1"/>
  <c r="BQ162" i="1"/>
  <c r="BQ95" i="1"/>
  <c r="BQ117" i="1"/>
  <c r="BQ146" i="1"/>
  <c r="BQ163" i="1"/>
  <c r="BQ123" i="1"/>
  <c r="BQ140" i="1"/>
  <c r="BQ192" i="1"/>
  <c r="BQ96" i="1"/>
  <c r="BQ147" i="1"/>
  <c r="BQ97" i="1"/>
  <c r="BQ124" i="1"/>
  <c r="BO176" i="1"/>
  <c r="BO14" i="1"/>
  <c r="BP55" i="1"/>
  <c r="BP17" i="1"/>
  <c r="BP180" i="1"/>
  <c r="BP188" i="1"/>
  <c r="BP66" i="1"/>
  <c r="BP43" i="1"/>
  <c r="Z87" i="9"/>
  <c r="Z74" i="9" s="1"/>
  <c r="BP19" i="1"/>
  <c r="Z15" i="9" s="1"/>
  <c r="BP105" i="1"/>
  <c r="BP102" i="1"/>
  <c r="Z105" i="9"/>
  <c r="Z106" i="9" s="1"/>
  <c r="Z278" i="9"/>
  <c r="Z274" i="9"/>
  <c r="BP189" i="1"/>
  <c r="BP112" i="1"/>
  <c r="BP113" i="1"/>
  <c r="Z159" i="9"/>
  <c r="BO31" i="1"/>
  <c r="BO25" i="1"/>
  <c r="BP182" i="1"/>
  <c r="Z93" i="9"/>
  <c r="BP115" i="1"/>
  <c r="BP190" i="1"/>
  <c r="BP116" i="1"/>
  <c r="Z115" i="9"/>
  <c r="Z158" i="9"/>
  <c r="BP9" i="1"/>
  <c r="BP50" i="1"/>
  <c r="BP51" i="1" s="1"/>
  <c r="BP70" i="1"/>
  <c r="Z62" i="9"/>
  <c r="Z114" i="9"/>
  <c r="Z58" i="9" s="1"/>
  <c r="BO186" i="1"/>
  <c r="BO44" i="1"/>
  <c r="Y234" i="9"/>
  <c r="Y23" i="9"/>
  <c r="Z289" i="9"/>
  <c r="Z293" i="9"/>
  <c r="BP84" i="1"/>
  <c r="BP58" i="1"/>
  <c r="BP24" i="1"/>
  <c r="Z79" i="9"/>
  <c r="BP181" i="1"/>
  <c r="BP203" i="1" s="1"/>
  <c r="Z92" i="9"/>
  <c r="BP157" i="1"/>
  <c r="Z163" i="9"/>
  <c r="BO18" i="1"/>
  <c r="BO177" i="1"/>
  <c r="BO61" i="1"/>
  <c r="BO60" i="1" s="1"/>
  <c r="BP183" i="1"/>
  <c r="Z95" i="9"/>
  <c r="BP59" i="1"/>
  <c r="BP26" i="1"/>
  <c r="BP27" i="1" s="1"/>
  <c r="Z80" i="9"/>
  <c r="Z52" i="9" s="1"/>
  <c r="BP178" i="1"/>
  <c r="BP202" i="1" s="1"/>
  <c r="BP11" i="1"/>
  <c r="BP52" i="1"/>
  <c r="Z304" i="9"/>
  <c r="Z300" i="9"/>
  <c r="BP120" i="1"/>
  <c r="Z118" i="9"/>
  <c r="BO185" i="1"/>
  <c r="BO38" i="1"/>
  <c r="BO64" i="1"/>
  <c r="BO62" i="1"/>
  <c r="Z64" i="9"/>
  <c r="Y247" i="9"/>
  <c r="Y48" i="9"/>
  <c r="BP54" i="1"/>
  <c r="BP15" i="1"/>
  <c r="Z66" i="9"/>
  <c r="BP110" i="1"/>
  <c r="Z112" i="9"/>
  <c r="BP143" i="1"/>
  <c r="Z146" i="9"/>
  <c r="BP47" i="1"/>
  <c r="BP48" i="1" s="1"/>
  <c r="BP67" i="1"/>
  <c r="Z88" i="9"/>
  <c r="BP20" i="1"/>
  <c r="Z279" i="9"/>
  <c r="Z275" i="9"/>
  <c r="BP79" i="1"/>
  <c r="BP82" i="1"/>
  <c r="BP56" i="1"/>
  <c r="BP57" i="1" s="1"/>
  <c r="BP22" i="1"/>
  <c r="Z77" i="9"/>
  <c r="BP132" i="1"/>
  <c r="BP129" i="1"/>
  <c r="Z133" i="9"/>
  <c r="Z134" i="9" s="1"/>
  <c r="Z305" i="9"/>
  <c r="Z301" i="9"/>
  <c r="BP187" i="1"/>
  <c r="BP65" i="1"/>
  <c r="BP37" i="1"/>
  <c r="F28" i="9" l="1"/>
  <c r="F70" i="9"/>
  <c r="F17" i="9"/>
  <c r="F81" i="9"/>
  <c r="F98" i="9"/>
  <c r="F126" i="9"/>
  <c r="F154" i="9"/>
  <c r="F165" i="9"/>
  <c r="F137" i="9"/>
  <c r="F109" i="9"/>
  <c r="BR142" i="1"/>
  <c r="BR143" i="1" s="1"/>
  <c r="BR75" i="1"/>
  <c r="BR71" i="1"/>
  <c r="BR77" i="1"/>
  <c r="BR76" i="1"/>
  <c r="BR83" i="1"/>
  <c r="BR193" i="1" s="1"/>
  <c r="BR80" i="1"/>
  <c r="BR78" i="1"/>
  <c r="BR88" i="1"/>
  <c r="BR86" i="1"/>
  <c r="BR69" i="1"/>
  <c r="BR119" i="1"/>
  <c r="BR120" i="1" s="1"/>
  <c r="BR72" i="1"/>
  <c r="BR30" i="1"/>
  <c r="BR192" i="1" s="1"/>
  <c r="BR92" i="1"/>
  <c r="BR93" i="1" s="1"/>
  <c r="BR73" i="1"/>
  <c r="BR74" i="1"/>
  <c r="BR81" i="1"/>
  <c r="BR89" i="1"/>
  <c r="BR90" i="1"/>
  <c r="Z27" i="9"/>
  <c r="Z102" i="9"/>
  <c r="BP61" i="1"/>
  <c r="BP60" i="1" s="1"/>
  <c r="Z252" i="9"/>
  <c r="Z248" i="9"/>
  <c r="Z111" i="9"/>
  <c r="Z286" i="9" s="1"/>
  <c r="Z290" i="9"/>
  <c r="BP10" i="1"/>
  <c r="Z9" i="9"/>
  <c r="BQ181" i="1"/>
  <c r="BQ203" i="1" s="1"/>
  <c r="BQ132" i="1"/>
  <c r="BQ129" i="1"/>
  <c r="Z263" i="9"/>
  <c r="Z267" i="9"/>
  <c r="Z60" i="9"/>
  <c r="Z41" i="9"/>
  <c r="Z75" i="9"/>
  <c r="BP18" i="1"/>
  <c r="BP177" i="1"/>
  <c r="Z14" i="9"/>
  <c r="BQ120" i="1"/>
  <c r="BQ19" i="1"/>
  <c r="Z169" i="9"/>
  <c r="Z167" i="9"/>
  <c r="Z155" i="9" s="1"/>
  <c r="Z156" i="9" s="1"/>
  <c r="Z277" i="9"/>
  <c r="BP23" i="1"/>
  <c r="Z24" i="9"/>
  <c r="Z25" i="9" s="1"/>
  <c r="BP185" i="1"/>
  <c r="BP38" i="1"/>
  <c r="Z33" i="9"/>
  <c r="BP16" i="1"/>
  <c r="Z13" i="9"/>
  <c r="BQ20" i="1"/>
  <c r="BQ137" i="1"/>
  <c r="Z40" i="9"/>
  <c r="BQ190" i="1"/>
  <c r="BQ116" i="1"/>
  <c r="BQ115" i="1"/>
  <c r="BQ134" i="1"/>
  <c r="BP14" i="1"/>
  <c r="BP176" i="1"/>
  <c r="BQ160" i="1"/>
  <c r="BR149" i="1"/>
  <c r="BS5" i="1"/>
  <c r="BR130" i="1"/>
  <c r="BR128" i="1"/>
  <c r="BR126" i="1"/>
  <c r="BR125" i="1"/>
  <c r="BR127" i="1"/>
  <c r="BR121" i="1"/>
  <c r="BR131" i="1"/>
  <c r="BR138" i="1"/>
  <c r="BR133" i="1"/>
  <c r="BR150" i="1"/>
  <c r="BR151" i="1"/>
  <c r="BR159" i="1"/>
  <c r="BR160" i="1" s="1"/>
  <c r="BR145" i="1"/>
  <c r="BR144" i="1"/>
  <c r="BR161" i="1"/>
  <c r="BR136" i="1"/>
  <c r="BR137" i="1" s="1"/>
  <c r="BR153" i="1"/>
  <c r="BR101" i="1"/>
  <c r="BR156" i="1"/>
  <c r="BR148" i="1"/>
  <c r="BR114" i="1"/>
  <c r="BR99" i="1"/>
  <c r="BR111" i="1"/>
  <c r="BR104" i="1"/>
  <c r="BR98" i="1"/>
  <c r="BR100" i="1"/>
  <c r="BR103" i="1"/>
  <c r="BR94" i="1"/>
  <c r="BR109" i="1"/>
  <c r="BR106" i="1"/>
  <c r="BR194" i="1" s="1"/>
  <c r="BR122" i="1"/>
  <c r="BR139" i="1"/>
  <c r="BR154" i="1"/>
  <c r="BR162" i="1"/>
  <c r="BR95" i="1"/>
  <c r="BR117" i="1"/>
  <c r="BR146" i="1"/>
  <c r="BR163" i="1"/>
  <c r="BR140" i="1"/>
  <c r="BR123" i="1"/>
  <c r="BR96" i="1"/>
  <c r="BR124" i="1"/>
  <c r="BR147" i="1"/>
  <c r="BR97" i="1"/>
  <c r="Z91" i="9"/>
  <c r="Z35" i="9"/>
  <c r="Z288" i="9"/>
  <c r="Z292" i="9"/>
  <c r="BP21" i="1"/>
  <c r="Z16" i="9"/>
  <c r="BP175" i="1"/>
  <c r="BP201" i="1" s="1"/>
  <c r="BP12" i="1"/>
  <c r="Z11" i="9"/>
  <c r="BQ55" i="1"/>
  <c r="BQ17" i="1"/>
  <c r="BQ180" i="1"/>
  <c r="BQ59" i="1"/>
  <c r="BQ26" i="1"/>
  <c r="BQ93" i="1"/>
  <c r="Z303" i="9"/>
  <c r="Z139" i="9"/>
  <c r="Z127" i="9" s="1"/>
  <c r="Z128" i="9" s="1"/>
  <c r="Z141" i="9"/>
  <c r="BQ53" i="1"/>
  <c r="BQ13" i="1"/>
  <c r="BQ179" i="1"/>
  <c r="BQ63" i="1"/>
  <c r="BQ33" i="1"/>
  <c r="BQ87" i="1"/>
  <c r="Z138" i="9"/>
  <c r="Z101" i="9"/>
  <c r="BQ183" i="1"/>
  <c r="BQ188" i="1"/>
  <c r="BQ66" i="1"/>
  <c r="BQ43" i="1"/>
  <c r="BQ82" i="1"/>
  <c r="BQ79" i="1"/>
  <c r="BQ56" i="1"/>
  <c r="BQ57" i="1" s="1"/>
  <c r="BQ22" i="1"/>
  <c r="BQ189" i="1"/>
  <c r="BQ110" i="1"/>
  <c r="BQ70" i="1"/>
  <c r="BQ50" i="1"/>
  <c r="BQ51" i="1" s="1"/>
  <c r="BQ9" i="1"/>
  <c r="Z110" i="9"/>
  <c r="Z291" i="9"/>
  <c r="Z287" i="9"/>
  <c r="Z266" i="9"/>
  <c r="Z262" i="9"/>
  <c r="Z59" i="9"/>
  <c r="BQ178" i="1"/>
  <c r="BQ202" i="1" s="1"/>
  <c r="BQ52" i="1"/>
  <c r="BQ11" i="1"/>
  <c r="BQ107" i="1"/>
  <c r="BQ157" i="1"/>
  <c r="BQ143" i="1"/>
  <c r="Z83" i="9"/>
  <c r="Z56" i="9"/>
  <c r="Z264" i="9"/>
  <c r="Z85" i="9"/>
  <c r="Z39" i="9"/>
  <c r="Z45" i="9" s="1"/>
  <c r="Z73" i="9"/>
  <c r="Z51" i="9"/>
  <c r="Z82" i="9"/>
  <c r="Z37" i="9"/>
  <c r="Z63" i="9"/>
  <c r="BP186" i="1"/>
  <c r="BP44" i="1"/>
  <c r="Z34" i="9"/>
  <c r="BQ67" i="1"/>
  <c r="BQ47" i="1"/>
  <c r="BQ182" i="1"/>
  <c r="BQ102" i="1"/>
  <c r="BQ105" i="1"/>
  <c r="BP64" i="1"/>
  <c r="BP62" i="1"/>
  <c r="Z166" i="9"/>
  <c r="Z147" i="9"/>
  <c r="Z78" i="9"/>
  <c r="Z49" i="9"/>
  <c r="Z50" i="9" s="1"/>
  <c r="BP31" i="1"/>
  <c r="BP25" i="1"/>
  <c r="Z26" i="9"/>
  <c r="BQ54" i="1"/>
  <c r="BQ15" i="1"/>
  <c r="BQ65" i="1"/>
  <c r="BQ37" i="1"/>
  <c r="BQ187" i="1"/>
  <c r="BQ152" i="1"/>
  <c r="BQ155" i="1"/>
  <c r="BP34" i="1"/>
  <c r="BP32" i="1"/>
  <c r="Z31" i="9"/>
  <c r="Z119" i="9"/>
  <c r="BQ24" i="1"/>
  <c r="BQ58" i="1"/>
  <c r="BQ84" i="1"/>
  <c r="BQ112" i="1"/>
  <c r="BQ113" i="1"/>
  <c r="Z42" i="9"/>
  <c r="Z104" i="9" l="1"/>
  <c r="BR183" i="1"/>
  <c r="BS142" i="1"/>
  <c r="BS76" i="1"/>
  <c r="BS75" i="1"/>
  <c r="BS71" i="1"/>
  <c r="BS77" i="1"/>
  <c r="BS83" i="1"/>
  <c r="BS193" i="1" s="1"/>
  <c r="BS80" i="1"/>
  <c r="BS78" i="1"/>
  <c r="BS88" i="1"/>
  <c r="BS86" i="1"/>
  <c r="BS69" i="1"/>
  <c r="BS92" i="1"/>
  <c r="BS30" i="1"/>
  <c r="BS192" i="1" s="1"/>
  <c r="BS119" i="1"/>
  <c r="BS120" i="1" s="1"/>
  <c r="BS72" i="1"/>
  <c r="BS73" i="1"/>
  <c r="BS81" i="1"/>
  <c r="BS74" i="1"/>
  <c r="AA67" i="9" s="1"/>
  <c r="BS89" i="1"/>
  <c r="BS90" i="1"/>
  <c r="Z57" i="9"/>
  <c r="Z99" i="9"/>
  <c r="Z100" i="9" s="1"/>
  <c r="BR182" i="1"/>
  <c r="BR107" i="1"/>
  <c r="BR181" i="1"/>
  <c r="BR203" i="1" s="1"/>
  <c r="Z29" i="9"/>
  <c r="Z20" i="9"/>
  <c r="Z54" i="9"/>
  <c r="Z53" i="9" s="1"/>
  <c r="Z46" i="9"/>
  <c r="Z241" i="9"/>
  <c r="Z237" i="9"/>
  <c r="Z253" i="9"/>
  <c r="Z249" i="9"/>
  <c r="BR84" i="1"/>
  <c r="BR58" i="1"/>
  <c r="BR24" i="1"/>
  <c r="BR132" i="1"/>
  <c r="BR129" i="1"/>
  <c r="Z38" i="9"/>
  <c r="BQ23" i="1"/>
  <c r="BQ18" i="1"/>
  <c r="BQ177" i="1"/>
  <c r="BR66" i="1"/>
  <c r="BR43" i="1"/>
  <c r="BR188" i="1"/>
  <c r="BR33" i="1"/>
  <c r="BR87" i="1"/>
  <c r="BR63" i="1"/>
  <c r="BR134" i="1"/>
  <c r="BQ14" i="1"/>
  <c r="BQ176" i="1"/>
  <c r="BR17" i="1"/>
  <c r="BR180" i="1"/>
  <c r="BR55" i="1"/>
  <c r="BR53" i="1"/>
  <c r="BR179" i="1"/>
  <c r="BR13" i="1"/>
  <c r="BR20" i="1"/>
  <c r="BS149" i="1"/>
  <c r="AA153" i="9" s="1"/>
  <c r="BS148" i="1"/>
  <c r="AA152" i="9" s="1"/>
  <c r="BS114" i="1"/>
  <c r="AA115" i="9" s="1"/>
  <c r="BT5" i="1"/>
  <c r="BS136" i="1"/>
  <c r="BS137" i="1" s="1"/>
  <c r="BS126" i="1"/>
  <c r="AA125" i="9" s="1"/>
  <c r="BS130" i="1"/>
  <c r="BS125" i="1"/>
  <c r="AA124" i="9" s="1"/>
  <c r="BS128" i="1"/>
  <c r="AA133" i="9" s="1"/>
  <c r="AA134" i="9" s="1"/>
  <c r="BS127" i="1"/>
  <c r="BS153" i="1"/>
  <c r="BS121" i="1"/>
  <c r="AA120" i="9" s="1"/>
  <c r="BS133" i="1"/>
  <c r="BS144" i="1"/>
  <c r="AA148" i="9" s="1"/>
  <c r="BS138" i="1"/>
  <c r="AA142" i="9" s="1"/>
  <c r="BS150" i="1"/>
  <c r="BS145" i="1"/>
  <c r="AA149" i="9" s="1"/>
  <c r="BS151" i="1"/>
  <c r="BS154" i="1"/>
  <c r="AA164" i="9" s="1"/>
  <c r="BS159" i="1"/>
  <c r="BS160" i="1" s="1"/>
  <c r="BS156" i="1"/>
  <c r="BS161" i="1"/>
  <c r="AA170" i="9" s="1"/>
  <c r="BS98" i="1"/>
  <c r="AA96" i="9" s="1"/>
  <c r="BS104" i="1"/>
  <c r="AA108" i="9" s="1"/>
  <c r="BS101" i="1"/>
  <c r="BS94" i="1"/>
  <c r="BS103" i="1"/>
  <c r="BS99" i="1"/>
  <c r="AA97" i="9" s="1"/>
  <c r="BS106" i="1"/>
  <c r="BS194" i="1" s="1"/>
  <c r="BS100" i="1"/>
  <c r="BS111" i="1"/>
  <c r="BS109" i="1"/>
  <c r="BS139" i="1"/>
  <c r="AA143" i="9" s="1"/>
  <c r="BS122" i="1"/>
  <c r="AA121" i="9" s="1"/>
  <c r="BS131" i="1"/>
  <c r="AA136" i="9" s="1"/>
  <c r="BS162" i="1"/>
  <c r="AA171" i="9" s="1"/>
  <c r="BS117" i="1"/>
  <c r="AA116" i="9" s="1"/>
  <c r="BS95" i="1"/>
  <c r="BS123" i="1"/>
  <c r="AA122" i="9" s="1"/>
  <c r="BS96" i="1"/>
  <c r="AA94" i="9" s="1"/>
  <c r="BS146" i="1"/>
  <c r="AA150" i="9" s="1"/>
  <c r="BS140" i="1"/>
  <c r="AA144" i="9" s="1"/>
  <c r="BS163" i="1"/>
  <c r="AA172" i="9" s="1"/>
  <c r="BS147" i="1"/>
  <c r="AA151" i="9" s="1"/>
  <c r="BS124" i="1"/>
  <c r="AA123" i="9" s="1"/>
  <c r="BS97" i="1"/>
  <c r="BQ21" i="1"/>
  <c r="Z273" i="9"/>
  <c r="Z160" i="9"/>
  <c r="Z10" i="9"/>
  <c r="Z260" i="9"/>
  <c r="Z76" i="9"/>
  <c r="Z299" i="9"/>
  <c r="Z132" i="9"/>
  <c r="BR113" i="1"/>
  <c r="BR189" i="1"/>
  <c r="BR112" i="1"/>
  <c r="BR155" i="1"/>
  <c r="BR152" i="1"/>
  <c r="Z47" i="9"/>
  <c r="BR19" i="1"/>
  <c r="BR70" i="1"/>
  <c r="BR9" i="1"/>
  <c r="BR10" i="1" s="1"/>
  <c r="BR50" i="1"/>
  <c r="BR51" i="1" s="1"/>
  <c r="Z254" i="9"/>
  <c r="Z250" i="9"/>
  <c r="BQ48" i="1"/>
  <c r="BR59" i="1"/>
  <c r="BR26" i="1"/>
  <c r="BR27" i="1" s="1"/>
  <c r="BR178" i="1"/>
  <c r="BR202" i="1" s="1"/>
  <c r="BR52" i="1"/>
  <c r="BR11" i="1"/>
  <c r="BR115" i="1"/>
  <c r="BR116" i="1"/>
  <c r="Z71" i="9"/>
  <c r="Z72" i="9" s="1"/>
  <c r="BQ61" i="1"/>
  <c r="BQ60" i="1" s="1"/>
  <c r="BQ25" i="1"/>
  <c r="BQ31" i="1"/>
  <c r="BQ185" i="1"/>
  <c r="BQ39" i="1"/>
  <c r="BQ38" i="1"/>
  <c r="BQ12" i="1"/>
  <c r="BQ175" i="1"/>
  <c r="BQ201" i="1" s="1"/>
  <c r="BQ10" i="1"/>
  <c r="BQ186" i="1"/>
  <c r="BQ44" i="1"/>
  <c r="BR54" i="1"/>
  <c r="BR15" i="1"/>
  <c r="BR16" i="1" s="1"/>
  <c r="Z22" i="9"/>
  <c r="BQ34" i="1"/>
  <c r="BQ32" i="1"/>
  <c r="BR67" i="1"/>
  <c r="BR47" i="1"/>
  <c r="BR48" i="1" s="1"/>
  <c r="BR187" i="1"/>
  <c r="BR65" i="1"/>
  <c r="BR37" i="1"/>
  <c r="AA68" i="9"/>
  <c r="Z240" i="9"/>
  <c r="Z236" i="9"/>
  <c r="BQ64" i="1"/>
  <c r="BQ62" i="1"/>
  <c r="BR82" i="1"/>
  <c r="BR79" i="1"/>
  <c r="BR56" i="1"/>
  <c r="BR57" i="1" s="1"/>
  <c r="BR22" i="1"/>
  <c r="BR23" i="1" s="1"/>
  <c r="BR105" i="1"/>
  <c r="BR102" i="1"/>
  <c r="Z235" i="9"/>
  <c r="Z239" i="9"/>
  <c r="Z21" i="9"/>
  <c r="Z238" i="9"/>
  <c r="Z30" i="9"/>
  <c r="Z234" i="9" s="1"/>
  <c r="BQ16" i="1"/>
  <c r="Z251" i="9"/>
  <c r="Z55" i="9"/>
  <c r="Z247" i="9" s="1"/>
  <c r="BQ27" i="1"/>
  <c r="BR190" i="1"/>
  <c r="BR110" i="1"/>
  <c r="BR157" i="1"/>
  <c r="BT142" i="1" l="1"/>
  <c r="BT77" i="1"/>
  <c r="BT71" i="1"/>
  <c r="BT76" i="1"/>
  <c r="BT75" i="1"/>
  <c r="BT83" i="1"/>
  <c r="BT193" i="1" s="1"/>
  <c r="BT80" i="1"/>
  <c r="BT78" i="1"/>
  <c r="BT88" i="1"/>
  <c r="BT86" i="1"/>
  <c r="BT69" i="1"/>
  <c r="BT119" i="1"/>
  <c r="BT92" i="1"/>
  <c r="BT72" i="1"/>
  <c r="BT73" i="1"/>
  <c r="BT30" i="1"/>
  <c r="BT192" i="1" s="1"/>
  <c r="BT74" i="1"/>
  <c r="BT81" i="1"/>
  <c r="BT89" i="1"/>
  <c r="BT90" i="1"/>
  <c r="AA118" i="9"/>
  <c r="AA119" i="9" s="1"/>
  <c r="AA140" i="9"/>
  <c r="AA141" i="9" s="1"/>
  <c r="BS181" i="1"/>
  <c r="BS203" i="1" s="1"/>
  <c r="AA159" i="9"/>
  <c r="BS20" i="1"/>
  <c r="AA16" i="9" s="1"/>
  <c r="Z48" i="9"/>
  <c r="Z18" i="9"/>
  <c r="Z19" i="9" s="1"/>
  <c r="AA103" i="9"/>
  <c r="AA130" i="9"/>
  <c r="AA305" i="9"/>
  <c r="AA301" i="9"/>
  <c r="BR62" i="1"/>
  <c r="BR64" i="1"/>
  <c r="AA168" i="9"/>
  <c r="AA69" i="9"/>
  <c r="BS22" i="1"/>
  <c r="BS23" i="1" s="1"/>
  <c r="BS79" i="1"/>
  <c r="BS56" i="1"/>
  <c r="BS57" i="1" s="1"/>
  <c r="BS82" i="1"/>
  <c r="AA77" i="9"/>
  <c r="BS134" i="1"/>
  <c r="AA135" i="9"/>
  <c r="BR21" i="1"/>
  <c r="Z43" i="9"/>
  <c r="Z44" i="9" s="1"/>
  <c r="AA292" i="9"/>
  <c r="AA288" i="9"/>
  <c r="BS190" i="1"/>
  <c r="BS110" i="1"/>
  <c r="AA112" i="9"/>
  <c r="AA158" i="9"/>
  <c r="BR34" i="1"/>
  <c r="BR32" i="1"/>
  <c r="BR185" i="1"/>
  <c r="BR38" i="1"/>
  <c r="BR39" i="1"/>
  <c r="BS19" i="1"/>
  <c r="BT151" i="1"/>
  <c r="BT126" i="1"/>
  <c r="BT109" i="1"/>
  <c r="BT99" i="1"/>
  <c r="BT100" i="1"/>
  <c r="BU5" i="1"/>
  <c r="BT130" i="1"/>
  <c r="BT106" i="1"/>
  <c r="BT194" i="1" s="1"/>
  <c r="BT121" i="1"/>
  <c r="BT138" i="1"/>
  <c r="BT128" i="1"/>
  <c r="BT127" i="1"/>
  <c r="BT136" i="1"/>
  <c r="BT125" i="1"/>
  <c r="BT144" i="1"/>
  <c r="BT149" i="1"/>
  <c r="BT131" i="1"/>
  <c r="BT150" i="1"/>
  <c r="BT148" i="1"/>
  <c r="BT159" i="1"/>
  <c r="BT153" i="1"/>
  <c r="BT161" i="1"/>
  <c r="BT154" i="1"/>
  <c r="BT98" i="1"/>
  <c r="BT101" i="1"/>
  <c r="BT111" i="1"/>
  <c r="BT112" i="1" s="1"/>
  <c r="BT94" i="1"/>
  <c r="BT103" i="1"/>
  <c r="BT104" i="1"/>
  <c r="BT114" i="1"/>
  <c r="BT156" i="1"/>
  <c r="BT122" i="1"/>
  <c r="BT139" i="1"/>
  <c r="BT133" i="1"/>
  <c r="BT162" i="1"/>
  <c r="BT145" i="1"/>
  <c r="BT95" i="1"/>
  <c r="BT117" i="1"/>
  <c r="BT140" i="1"/>
  <c r="BT146" i="1"/>
  <c r="BT163" i="1"/>
  <c r="BT123" i="1"/>
  <c r="BT96" i="1"/>
  <c r="BT147" i="1"/>
  <c r="BT124" i="1"/>
  <c r="BT97" i="1"/>
  <c r="AA131" i="9"/>
  <c r="BS189" i="1"/>
  <c r="BS113" i="1"/>
  <c r="BS112" i="1"/>
  <c r="AA114" i="9"/>
  <c r="BS107" i="1"/>
  <c r="AA107" i="9"/>
  <c r="AA129" i="9"/>
  <c r="AA300" i="9"/>
  <c r="AA304" i="9"/>
  <c r="BS143" i="1"/>
  <c r="AA146" i="9"/>
  <c r="BR186" i="1"/>
  <c r="BR44" i="1"/>
  <c r="BR25" i="1"/>
  <c r="BR31" i="1"/>
  <c r="BS87" i="1"/>
  <c r="BS33" i="1"/>
  <c r="BS63" i="1"/>
  <c r="AA84" i="9"/>
  <c r="BS155" i="1"/>
  <c r="BS152" i="1"/>
  <c r="AA161" i="9"/>
  <c r="BR14" i="1"/>
  <c r="BR176" i="1"/>
  <c r="BR45" i="1"/>
  <c r="BS188" i="1"/>
  <c r="BS43" i="1"/>
  <c r="BS66" i="1"/>
  <c r="AA87" i="9"/>
  <c r="AA157" i="9"/>
  <c r="BR61" i="1"/>
  <c r="BR60" i="1" s="1"/>
  <c r="AA302" i="9"/>
  <c r="AA306" i="9"/>
  <c r="BS183" i="1"/>
  <c r="AA95" i="9"/>
  <c r="BS53" i="1"/>
  <c r="BS179" i="1"/>
  <c r="BS13" i="1"/>
  <c r="AA12" i="9" s="1"/>
  <c r="AA105" i="9"/>
  <c r="AA106" i="9" s="1"/>
  <c r="BS105" i="1"/>
  <c r="BS102" i="1"/>
  <c r="BS93" i="1"/>
  <c r="AA90" i="9"/>
  <c r="BR177" i="1"/>
  <c r="BR18" i="1"/>
  <c r="AA280" i="9"/>
  <c r="AA276" i="9"/>
  <c r="BS54" i="1"/>
  <c r="BS15" i="1"/>
  <c r="BS16" i="1" s="1"/>
  <c r="AA66" i="9"/>
  <c r="BS55" i="1"/>
  <c r="BS17" i="1"/>
  <c r="AA14" i="9" s="1"/>
  <c r="BS180" i="1"/>
  <c r="BS182" i="1"/>
  <c r="AA93" i="9"/>
  <c r="AA102" i="9" s="1"/>
  <c r="BS59" i="1"/>
  <c r="BS26" i="1"/>
  <c r="AA80" i="9"/>
  <c r="AA52" i="9" s="1"/>
  <c r="AA65" i="9"/>
  <c r="AA289" i="9"/>
  <c r="AA293" i="9"/>
  <c r="BS178" i="1"/>
  <c r="BS202" i="1" s="1"/>
  <c r="BS52" i="1"/>
  <c r="BS11" i="1"/>
  <c r="AA64" i="9"/>
  <c r="BS157" i="1"/>
  <c r="AA163" i="9"/>
  <c r="BS115" i="1"/>
  <c r="BS116" i="1"/>
  <c r="AA279" i="9"/>
  <c r="AA275" i="9"/>
  <c r="BS84" i="1"/>
  <c r="BS58" i="1"/>
  <c r="BS24" i="1"/>
  <c r="AA79" i="9"/>
  <c r="AA278" i="9"/>
  <c r="AA274" i="9"/>
  <c r="BS9" i="1"/>
  <c r="BS10" i="1" s="1"/>
  <c r="BS50" i="1"/>
  <c r="BS51" i="1" s="1"/>
  <c r="BS70" i="1"/>
  <c r="AA62" i="9"/>
  <c r="AA92" i="9"/>
  <c r="BR12" i="1"/>
  <c r="BR175" i="1"/>
  <c r="BR201" i="1" s="1"/>
  <c r="BR41" i="1"/>
  <c r="BS47" i="1"/>
  <c r="BS67" i="1"/>
  <c r="AA88" i="9"/>
  <c r="BS187" i="1"/>
  <c r="BS65" i="1"/>
  <c r="BS37" i="1"/>
  <c r="AA86" i="9"/>
  <c r="BS132" i="1"/>
  <c r="BS129" i="1"/>
  <c r="Z23" i="9"/>
  <c r="BU76" i="1" l="1"/>
  <c r="BU142" i="1"/>
  <c r="BU143" i="1" s="1"/>
  <c r="BU75" i="1"/>
  <c r="BU77" i="1"/>
  <c r="BU71" i="1"/>
  <c r="BU83" i="1"/>
  <c r="BU193" i="1" s="1"/>
  <c r="BU80" i="1"/>
  <c r="BU78" i="1"/>
  <c r="BU88" i="1"/>
  <c r="BU86" i="1"/>
  <c r="BU69" i="1"/>
  <c r="BU92" i="1"/>
  <c r="BU93" i="1" s="1"/>
  <c r="BU119" i="1"/>
  <c r="BU120" i="1" s="1"/>
  <c r="BU30" i="1"/>
  <c r="BU192" i="1" s="1"/>
  <c r="BU72" i="1"/>
  <c r="BU73" i="1"/>
  <c r="BU81" i="1"/>
  <c r="BU74" i="1"/>
  <c r="BU89" i="1"/>
  <c r="BU90" i="1"/>
  <c r="AA139" i="9"/>
  <c r="AA303" i="9"/>
  <c r="AA138" i="9"/>
  <c r="AA166" i="9"/>
  <c r="AA110" i="9"/>
  <c r="BS64" i="1"/>
  <c r="BS62" i="1"/>
  <c r="BT182" i="1"/>
  <c r="AA261" i="9"/>
  <c r="AA58" i="9"/>
  <c r="AA265" i="9"/>
  <c r="BT67" i="1"/>
  <c r="BT47" i="1"/>
  <c r="BT20" i="1"/>
  <c r="BT157" i="1"/>
  <c r="BT143" i="1"/>
  <c r="AA111" i="9"/>
  <c r="AA286" i="9" s="1"/>
  <c r="AA290" i="9"/>
  <c r="BT84" i="1"/>
  <c r="BT58" i="1"/>
  <c r="BT24" i="1"/>
  <c r="BT160" i="1"/>
  <c r="BT152" i="1"/>
  <c r="BT155" i="1"/>
  <c r="BS186" i="1"/>
  <c r="BS44" i="1"/>
  <c r="AA34" i="9"/>
  <c r="AA21" i="9" s="1"/>
  <c r="AA101" i="9"/>
  <c r="AA287" i="9"/>
  <c r="AA291" i="9"/>
  <c r="BT178" i="1"/>
  <c r="BT202" i="1" s="1"/>
  <c r="BT52" i="1"/>
  <c r="BT11" i="1"/>
  <c r="BT134" i="1"/>
  <c r="BS21" i="1"/>
  <c r="AA15" i="9"/>
  <c r="AA75" i="9"/>
  <c r="AA41" i="9"/>
  <c r="BT87" i="1"/>
  <c r="BT63" i="1"/>
  <c r="BT33" i="1"/>
  <c r="BU151" i="1"/>
  <c r="BU152" i="1" s="1"/>
  <c r="BU100" i="1"/>
  <c r="BV5" i="1"/>
  <c r="BU126" i="1"/>
  <c r="BU128" i="1"/>
  <c r="BU130" i="1"/>
  <c r="BU125" i="1"/>
  <c r="BU127" i="1"/>
  <c r="BU121" i="1"/>
  <c r="BU138" i="1"/>
  <c r="BU150" i="1"/>
  <c r="BU153" i="1"/>
  <c r="BU144" i="1"/>
  <c r="BU161" i="1"/>
  <c r="BU136" i="1"/>
  <c r="BU137" i="1" s="1"/>
  <c r="BU149" i="1"/>
  <c r="BU159" i="1"/>
  <c r="BU160" i="1" s="1"/>
  <c r="BU148" i="1"/>
  <c r="BU98" i="1"/>
  <c r="BU101" i="1"/>
  <c r="BU103" i="1"/>
  <c r="BU109" i="1"/>
  <c r="BU94" i="1"/>
  <c r="BU111" i="1"/>
  <c r="BU99" i="1"/>
  <c r="BU114" i="1"/>
  <c r="BU106" i="1"/>
  <c r="BU194" i="1" s="1"/>
  <c r="BU131" i="1"/>
  <c r="BU156" i="1"/>
  <c r="BU139" i="1"/>
  <c r="BU154" i="1"/>
  <c r="BU145" i="1"/>
  <c r="BU133" i="1"/>
  <c r="BU122" i="1"/>
  <c r="BU162" i="1"/>
  <c r="BU104" i="1"/>
  <c r="BU95" i="1"/>
  <c r="BU117" i="1"/>
  <c r="BU163" i="1"/>
  <c r="BU146" i="1"/>
  <c r="BU140" i="1"/>
  <c r="BU96" i="1"/>
  <c r="BU123" i="1"/>
  <c r="BU97" i="1"/>
  <c r="BU124" i="1"/>
  <c r="BU147" i="1"/>
  <c r="AA277" i="9"/>
  <c r="AA167" i="9"/>
  <c r="AA155" i="9" s="1"/>
  <c r="AA156" i="9" s="1"/>
  <c r="AA169" i="9"/>
  <c r="AA266" i="9"/>
  <c r="AA262" i="9"/>
  <c r="AA59" i="9"/>
  <c r="BT9" i="1"/>
  <c r="BT70" i="1"/>
  <c r="BT50" i="1"/>
  <c r="BT51" i="1" s="1"/>
  <c r="AA267" i="9"/>
  <c r="AA60" i="9"/>
  <c r="AA263" i="9"/>
  <c r="BS27" i="1"/>
  <c r="AA27" i="9"/>
  <c r="AA9" i="9"/>
  <c r="BT107" i="1"/>
  <c r="AA73" i="9"/>
  <c r="AA39" i="9"/>
  <c r="AA13" i="9"/>
  <c r="BT181" i="1"/>
  <c r="BT203" i="1" s="1"/>
  <c r="AA37" i="9"/>
  <c r="AA63" i="9"/>
  <c r="AA91" i="9"/>
  <c r="AA147" i="9"/>
  <c r="BT43" i="1"/>
  <c r="BT188" i="1"/>
  <c r="BT66" i="1"/>
  <c r="BT113" i="1"/>
  <c r="BT189" i="1"/>
  <c r="AA51" i="9"/>
  <c r="AA82" i="9"/>
  <c r="BS41" i="1"/>
  <c r="BS175" i="1"/>
  <c r="BS201" i="1" s="1"/>
  <c r="BS12" i="1"/>
  <c r="AA11" i="9"/>
  <c r="AA162" i="9"/>
  <c r="BT93" i="1"/>
  <c r="BS25" i="1"/>
  <c r="BS31" i="1"/>
  <c r="AA26" i="9"/>
  <c r="BT55" i="1"/>
  <c r="BT17" i="1"/>
  <c r="BT180" i="1"/>
  <c r="BT13" i="1"/>
  <c r="BT53" i="1"/>
  <c r="BT179" i="1"/>
  <c r="BT82" i="1"/>
  <c r="BT79" i="1"/>
  <c r="BT56" i="1"/>
  <c r="BT57" i="1" s="1"/>
  <c r="BT22" i="1"/>
  <c r="BT102" i="1"/>
  <c r="BT105" i="1"/>
  <c r="BT137" i="1"/>
  <c r="BT19" i="1"/>
  <c r="BS176" i="1"/>
  <c r="BS45" i="1"/>
  <c r="BS14" i="1"/>
  <c r="BS34" i="1"/>
  <c r="BS32" i="1"/>
  <c r="AA31" i="9"/>
  <c r="BS185" i="1"/>
  <c r="BS38" i="1"/>
  <c r="BS39" i="1"/>
  <c r="AA33" i="9"/>
  <c r="BT54" i="1"/>
  <c r="BT15" i="1"/>
  <c r="AA24" i="9"/>
  <c r="AA25" i="9" s="1"/>
  <c r="BS61" i="1"/>
  <c r="BS60" i="1" s="1"/>
  <c r="BT183" i="1"/>
  <c r="BT59" i="1"/>
  <c r="BT26" i="1"/>
  <c r="BT187" i="1"/>
  <c r="BT65" i="1"/>
  <c r="BT37" i="1"/>
  <c r="BT110" i="1"/>
  <c r="AA78" i="9"/>
  <c r="AA49" i="9"/>
  <c r="AA50" i="9" s="1"/>
  <c r="AA42" i="9"/>
  <c r="AA74" i="9"/>
  <c r="AA40" i="9"/>
  <c r="BS48" i="1"/>
  <c r="AA35" i="9"/>
  <c r="BS18" i="1"/>
  <c r="BS177" i="1"/>
  <c r="AA83" i="9"/>
  <c r="AA71" i="9" s="1"/>
  <c r="AA72" i="9" s="1"/>
  <c r="AA56" i="9"/>
  <c r="AA264" i="9"/>
  <c r="AA85" i="9"/>
  <c r="BT190" i="1"/>
  <c r="BT116" i="1"/>
  <c r="BT115" i="1"/>
  <c r="BT132" i="1"/>
  <c r="BT129" i="1"/>
  <c r="BT120" i="1"/>
  <c r="AA104" i="9" l="1"/>
  <c r="AA99" i="9"/>
  <c r="AA100" i="9" s="1"/>
  <c r="BU20" i="1"/>
  <c r="AA46" i="9"/>
  <c r="BU183" i="1"/>
  <c r="BU182" i="1"/>
  <c r="BV76" i="1"/>
  <c r="BV142" i="1"/>
  <c r="BV143" i="1" s="1"/>
  <c r="BV71" i="1"/>
  <c r="BV75" i="1"/>
  <c r="BV77" i="1"/>
  <c r="BV83" i="1"/>
  <c r="BV193" i="1" s="1"/>
  <c r="BV80" i="1"/>
  <c r="AB79" i="9" s="1"/>
  <c r="BV78" i="1"/>
  <c r="BV88" i="1"/>
  <c r="BV86" i="1"/>
  <c r="AB84" i="9" s="1"/>
  <c r="BV69" i="1"/>
  <c r="AB62" i="9" s="1"/>
  <c r="BV119" i="1"/>
  <c r="BV120" i="1" s="1"/>
  <c r="BV72" i="1"/>
  <c r="AB65" i="9" s="1"/>
  <c r="BV92" i="1"/>
  <c r="BV30" i="1"/>
  <c r="BV192" i="1" s="1"/>
  <c r="BV73" i="1"/>
  <c r="BV81" i="1"/>
  <c r="BV74" i="1"/>
  <c r="BV89" i="1"/>
  <c r="BV90" i="1"/>
  <c r="AA45" i="9"/>
  <c r="AA299" i="9"/>
  <c r="AA132" i="9"/>
  <c r="AA127" i="9"/>
  <c r="AA128" i="9" s="1"/>
  <c r="BU157" i="1"/>
  <c r="AA22" i="9"/>
  <c r="AA57" i="9"/>
  <c r="AA239" i="9"/>
  <c r="AA235" i="9"/>
  <c r="BT177" i="1"/>
  <c r="BT18" i="1"/>
  <c r="AA237" i="9"/>
  <c r="AA241" i="9"/>
  <c r="BU134" i="1"/>
  <c r="BT64" i="1"/>
  <c r="BT62" i="1"/>
  <c r="AA10" i="9"/>
  <c r="AA253" i="9"/>
  <c r="AA249" i="9"/>
  <c r="BU84" i="1"/>
  <c r="BU58" i="1"/>
  <c r="BU24" i="1"/>
  <c r="BT32" i="1"/>
  <c r="BT34" i="1"/>
  <c r="BT27" i="1"/>
  <c r="BT45" i="1"/>
  <c r="BT14" i="1"/>
  <c r="BT176" i="1"/>
  <c r="BU19" i="1"/>
  <c r="BU56" i="1"/>
  <c r="BU57" i="1" s="1"/>
  <c r="BU132" i="1"/>
  <c r="BU129" i="1"/>
  <c r="AA248" i="9"/>
  <c r="AA252" i="9"/>
  <c r="BT185" i="1"/>
  <c r="BT39" i="1"/>
  <c r="BT38" i="1"/>
  <c r="AA20" i="9"/>
  <c r="BT186" i="1"/>
  <c r="BT44" i="1"/>
  <c r="BU155" i="1"/>
  <c r="BT41" i="1"/>
  <c r="BT12" i="1"/>
  <c r="BT175" i="1"/>
  <c r="BT201" i="1" s="1"/>
  <c r="AA273" i="9"/>
  <c r="AA160" i="9"/>
  <c r="BU53" i="1"/>
  <c r="BU13" i="1"/>
  <c r="BU179" i="1"/>
  <c r="BU116" i="1"/>
  <c r="BU190" i="1"/>
  <c r="BU115" i="1"/>
  <c r="BU9" i="1"/>
  <c r="BU10" i="1" s="1"/>
  <c r="BU70" i="1"/>
  <c r="BU50" i="1"/>
  <c r="BU51" i="1" s="1"/>
  <c r="BU55" i="1"/>
  <c r="BU17" i="1"/>
  <c r="BU180" i="1"/>
  <c r="BU22" i="1"/>
  <c r="BU23" i="1" s="1"/>
  <c r="BU82" i="1"/>
  <c r="BU79" i="1"/>
  <c r="BT25" i="1"/>
  <c r="BT31" i="1"/>
  <c r="BT23" i="1"/>
  <c r="AA29" i="9"/>
  <c r="BU59" i="1"/>
  <c r="BU26" i="1"/>
  <c r="BU113" i="1"/>
  <c r="BU112" i="1"/>
  <c r="BT61" i="1"/>
  <c r="BT60" i="1" s="1"/>
  <c r="BT21" i="1"/>
  <c r="AA30" i="9"/>
  <c r="AA238" i="9"/>
  <c r="AA254" i="9"/>
  <c r="AA250" i="9"/>
  <c r="BV159" i="1"/>
  <c r="BV111" i="1"/>
  <c r="BV148" i="1"/>
  <c r="AB152" i="9" s="1"/>
  <c r="BV127" i="1"/>
  <c r="BW5" i="1"/>
  <c r="BV121" i="1"/>
  <c r="AB120" i="9" s="1"/>
  <c r="BV125" i="1"/>
  <c r="AB124" i="9" s="1"/>
  <c r="BV128" i="1"/>
  <c r="BV126" i="1"/>
  <c r="AB125" i="9" s="1"/>
  <c r="BV130" i="1"/>
  <c r="BV136" i="1"/>
  <c r="BV137" i="1" s="1"/>
  <c r="BV150" i="1"/>
  <c r="BV133" i="1"/>
  <c r="BV149" i="1"/>
  <c r="AB153" i="9" s="1"/>
  <c r="BV138" i="1"/>
  <c r="AB142" i="9" s="1"/>
  <c r="BV153" i="1"/>
  <c r="AB163" i="9" s="1"/>
  <c r="BV161" i="1"/>
  <c r="AB170" i="9" s="1"/>
  <c r="BV156" i="1"/>
  <c r="BV144" i="1"/>
  <c r="AB148" i="9" s="1"/>
  <c r="BV151" i="1"/>
  <c r="BV145" i="1"/>
  <c r="AB149" i="9" s="1"/>
  <c r="BV100" i="1"/>
  <c r="BV101" i="1"/>
  <c r="BV99" i="1"/>
  <c r="AB97" i="9" s="1"/>
  <c r="BV98" i="1"/>
  <c r="AB96" i="9" s="1"/>
  <c r="BV109" i="1"/>
  <c r="BV154" i="1"/>
  <c r="AB164" i="9" s="1"/>
  <c r="BV94" i="1"/>
  <c r="BV103" i="1"/>
  <c r="BV114" i="1"/>
  <c r="AB69" i="9"/>
  <c r="BV106" i="1"/>
  <c r="BV194" i="1" s="1"/>
  <c r="BV139" i="1"/>
  <c r="AB143" i="9" s="1"/>
  <c r="BV122" i="1"/>
  <c r="AB121" i="9" s="1"/>
  <c r="BV104" i="1"/>
  <c r="AB108" i="9" s="1"/>
  <c r="BV131" i="1"/>
  <c r="AB136" i="9" s="1"/>
  <c r="BV162" i="1"/>
  <c r="AB171" i="9" s="1"/>
  <c r="BV117" i="1"/>
  <c r="AB116" i="9" s="1"/>
  <c r="BV95" i="1"/>
  <c r="BV123" i="1"/>
  <c r="AB122" i="9" s="1"/>
  <c r="BV146" i="1"/>
  <c r="AB150" i="9" s="1"/>
  <c r="BV140" i="1"/>
  <c r="AB144" i="9" s="1"/>
  <c r="BV163" i="1"/>
  <c r="AB172" i="9" s="1"/>
  <c r="BV96" i="1"/>
  <c r="AB94" i="9" s="1"/>
  <c r="BV97" i="1"/>
  <c r="BV124" i="1"/>
  <c r="AB123" i="9" s="1"/>
  <c r="BV147" i="1"/>
  <c r="AB151" i="9" s="1"/>
  <c r="BT10" i="1"/>
  <c r="BU188" i="1"/>
  <c r="BU66" i="1"/>
  <c r="BU43" i="1"/>
  <c r="BU181" i="1"/>
  <c r="BU203" i="1" s="1"/>
  <c r="BU178" i="1"/>
  <c r="BU202" i="1" s="1"/>
  <c r="BU11" i="1"/>
  <c r="BU52" i="1"/>
  <c r="AA47" i="9"/>
  <c r="BT16" i="1"/>
  <c r="BU189" i="1"/>
  <c r="BU110" i="1"/>
  <c r="AA251" i="9"/>
  <c r="AA55" i="9"/>
  <c r="AA247" i="9" s="1"/>
  <c r="AA260" i="9"/>
  <c r="AA76" i="9"/>
  <c r="AA54" i="9"/>
  <c r="AA53" i="9" s="1"/>
  <c r="AA38" i="9"/>
  <c r="BU67" i="1"/>
  <c r="BU47" i="1"/>
  <c r="BU48" i="1" s="1"/>
  <c r="BU65" i="1"/>
  <c r="BU187" i="1"/>
  <c r="BU37" i="1"/>
  <c r="BU107" i="1"/>
  <c r="BT48" i="1"/>
  <c r="BU15" i="1"/>
  <c r="BU16" i="1" s="1"/>
  <c r="BU54" i="1"/>
  <c r="BU87" i="1"/>
  <c r="BU63" i="1"/>
  <c r="BU33" i="1"/>
  <c r="BU105" i="1"/>
  <c r="BU102" i="1"/>
  <c r="AA236" i="9"/>
  <c r="AA240" i="9"/>
  <c r="AB118" i="9" l="1"/>
  <c r="AB119" i="9" s="1"/>
  <c r="BU21" i="1"/>
  <c r="BW142" i="1"/>
  <c r="BW76" i="1"/>
  <c r="BW77" i="1"/>
  <c r="BW75" i="1"/>
  <c r="BW71" i="1"/>
  <c r="BW83" i="1"/>
  <c r="BW193" i="1" s="1"/>
  <c r="BW80" i="1"/>
  <c r="BW78" i="1"/>
  <c r="BW88" i="1"/>
  <c r="BW86" i="1"/>
  <c r="BW69" i="1"/>
  <c r="BW119" i="1"/>
  <c r="BW92" i="1"/>
  <c r="BW72" i="1"/>
  <c r="BW30" i="1"/>
  <c r="BW192" i="1" s="1"/>
  <c r="BW73" i="1"/>
  <c r="BW74" i="1"/>
  <c r="BW81" i="1"/>
  <c r="BW89" i="1"/>
  <c r="BW90" i="1"/>
  <c r="AB131" i="9"/>
  <c r="AB157" i="9"/>
  <c r="AB103" i="9"/>
  <c r="BV20" i="1"/>
  <c r="AB16" i="9" s="1"/>
  <c r="BV182" i="1"/>
  <c r="AA43" i="9"/>
  <c r="AA44" i="9" s="1"/>
  <c r="AB279" i="9"/>
  <c r="AB275" i="9"/>
  <c r="AB276" i="9"/>
  <c r="AB280" i="9"/>
  <c r="AB300" i="9"/>
  <c r="AB304" i="9"/>
  <c r="AB305" i="9"/>
  <c r="AB301" i="9"/>
  <c r="BV67" i="1"/>
  <c r="BV47" i="1"/>
  <c r="BV112" i="1"/>
  <c r="BV113" i="1"/>
  <c r="AB114" i="9"/>
  <c r="BU14" i="1"/>
  <c r="BU45" i="1"/>
  <c r="BU176" i="1"/>
  <c r="AB158" i="9"/>
  <c r="BU38" i="1"/>
  <c r="BU185" i="1"/>
  <c r="BU39" i="1"/>
  <c r="BU44" i="1"/>
  <c r="BU186" i="1"/>
  <c r="BV54" i="1"/>
  <c r="BV15" i="1"/>
  <c r="AB66" i="9"/>
  <c r="BV187" i="1"/>
  <c r="BV65" i="1"/>
  <c r="BV37" i="1"/>
  <c r="AB33" i="9" s="1"/>
  <c r="AB86" i="9"/>
  <c r="AB161" i="9"/>
  <c r="AB162" i="9" s="1"/>
  <c r="BV152" i="1"/>
  <c r="BV155" i="1"/>
  <c r="BV132" i="1"/>
  <c r="BV129" i="1"/>
  <c r="AB133" i="9"/>
  <c r="AB134" i="9" s="1"/>
  <c r="BU27" i="1"/>
  <c r="BU61" i="1"/>
  <c r="BU60" i="1" s="1"/>
  <c r="BU34" i="1"/>
  <c r="BU32" i="1"/>
  <c r="BV190" i="1"/>
  <c r="BV115" i="1"/>
  <c r="BV116" i="1"/>
  <c r="AB115" i="9"/>
  <c r="BU177" i="1"/>
  <c r="BU18" i="1"/>
  <c r="AB130" i="9"/>
  <c r="BV107" i="1"/>
  <c r="AB107" i="9"/>
  <c r="AB129" i="9"/>
  <c r="AB306" i="9"/>
  <c r="AB302" i="9"/>
  <c r="AB159" i="9"/>
  <c r="BV181" i="1"/>
  <c r="BV203" i="1" s="1"/>
  <c r="AB92" i="9"/>
  <c r="BW103" i="1"/>
  <c r="BW144" i="1"/>
  <c r="BW101" i="1"/>
  <c r="BX5" i="1"/>
  <c r="BW136" i="1"/>
  <c r="BW121" i="1"/>
  <c r="BW125" i="1"/>
  <c r="BW130" i="1"/>
  <c r="BW128" i="1"/>
  <c r="BW138" i="1"/>
  <c r="BW127" i="1"/>
  <c r="BW126" i="1"/>
  <c r="BW151" i="1"/>
  <c r="BW148" i="1"/>
  <c r="BW156" i="1"/>
  <c r="BW161" i="1"/>
  <c r="BW153" i="1"/>
  <c r="BW150" i="1"/>
  <c r="BW149" i="1"/>
  <c r="BW100" i="1"/>
  <c r="BW145" i="1"/>
  <c r="BW106" i="1"/>
  <c r="BW194" i="1" s="1"/>
  <c r="BW154" i="1"/>
  <c r="BW104" i="1"/>
  <c r="BW159" i="1"/>
  <c r="BW114" i="1"/>
  <c r="BW94" i="1"/>
  <c r="BW109" i="1"/>
  <c r="BW98" i="1"/>
  <c r="BW111" i="1"/>
  <c r="BW99" i="1"/>
  <c r="BW133" i="1"/>
  <c r="BW131" i="1"/>
  <c r="BW122" i="1"/>
  <c r="BW139" i="1"/>
  <c r="BW162" i="1"/>
  <c r="BW117" i="1"/>
  <c r="BW95" i="1"/>
  <c r="BW96" i="1"/>
  <c r="BW123" i="1"/>
  <c r="BW146" i="1"/>
  <c r="BW140" i="1"/>
  <c r="BW163" i="1"/>
  <c r="BW97" i="1"/>
  <c r="BW124" i="1"/>
  <c r="BW147" i="1"/>
  <c r="AB146" i="9"/>
  <c r="AB147" i="9" s="1"/>
  <c r="BV157" i="1"/>
  <c r="BV50" i="1"/>
  <c r="BV51" i="1" s="1"/>
  <c r="BV9" i="1"/>
  <c r="BV70" i="1"/>
  <c r="AA234" i="9"/>
  <c r="AA23" i="9"/>
  <c r="AB140" i="9"/>
  <c r="AA18" i="9"/>
  <c r="AA19" i="9" s="1"/>
  <c r="BU64" i="1"/>
  <c r="BU62" i="1"/>
  <c r="BV188" i="1"/>
  <c r="BV66" i="1"/>
  <c r="BV43" i="1"/>
  <c r="AB87" i="9"/>
  <c r="BV87" i="1"/>
  <c r="BV63" i="1"/>
  <c r="BV33" i="1"/>
  <c r="AB93" i="9"/>
  <c r="AA48" i="9"/>
  <c r="AB82" i="9"/>
  <c r="BV55" i="1"/>
  <c r="BV17" i="1"/>
  <c r="AB14" i="9" s="1"/>
  <c r="BV180" i="1"/>
  <c r="AB67" i="9"/>
  <c r="BV178" i="1"/>
  <c r="BV202" i="1" s="1"/>
  <c r="BV52" i="1"/>
  <c r="BV11" i="1"/>
  <c r="AB64" i="9"/>
  <c r="BV189" i="1"/>
  <c r="BV110" i="1"/>
  <c r="AB112" i="9"/>
  <c r="BV93" i="1"/>
  <c r="AB90" i="9"/>
  <c r="AB63" i="9"/>
  <c r="BV53" i="1"/>
  <c r="BV179" i="1"/>
  <c r="BV13" i="1"/>
  <c r="AB12" i="9" s="1"/>
  <c r="BV82" i="1"/>
  <c r="BV79" i="1"/>
  <c r="BV56" i="1"/>
  <c r="BV57" i="1" s="1"/>
  <c r="BV22" i="1"/>
  <c r="AB77" i="9"/>
  <c r="AB88" i="9"/>
  <c r="AB83" i="9"/>
  <c r="AB260" i="9" s="1"/>
  <c r="AB85" i="9"/>
  <c r="AB264" i="9"/>
  <c r="BV59" i="1"/>
  <c r="BV26" i="1"/>
  <c r="AB80" i="9"/>
  <c r="AB52" i="9" s="1"/>
  <c r="BV19" i="1"/>
  <c r="AB15" i="9" s="1"/>
  <c r="AB68" i="9"/>
  <c r="BU175" i="1"/>
  <c r="BU201" i="1" s="1"/>
  <c r="BU41" i="1"/>
  <c r="BU12" i="1"/>
  <c r="BV91" i="1"/>
  <c r="BV183" i="1"/>
  <c r="AB95" i="9"/>
  <c r="AB289" i="9"/>
  <c r="AB293" i="9"/>
  <c r="BV84" i="1"/>
  <c r="BV58" i="1"/>
  <c r="BV24" i="1"/>
  <c r="BV105" i="1"/>
  <c r="BV102" i="1"/>
  <c r="AB105" i="9"/>
  <c r="AB106" i="9" s="1"/>
  <c r="BV134" i="1"/>
  <c r="AB135" i="9"/>
  <c r="AB278" i="9"/>
  <c r="AB274" i="9"/>
  <c r="BV160" i="1"/>
  <c r="AB168" i="9"/>
  <c r="BU31" i="1"/>
  <c r="BU25" i="1"/>
  <c r="AB138" i="9" l="1"/>
  <c r="BX76" i="1"/>
  <c r="BX75" i="1"/>
  <c r="BX142" i="1"/>
  <c r="BX143" i="1" s="1"/>
  <c r="BX71" i="1"/>
  <c r="BX83" i="1"/>
  <c r="BX77" i="1"/>
  <c r="BX80" i="1"/>
  <c r="BX78" i="1"/>
  <c r="BX88" i="1"/>
  <c r="BX86" i="1"/>
  <c r="BX69" i="1"/>
  <c r="BX92" i="1"/>
  <c r="BX93" i="1" s="1"/>
  <c r="BX119" i="1"/>
  <c r="BX120" i="1" s="1"/>
  <c r="BX72" i="1"/>
  <c r="BX30" i="1"/>
  <c r="BX192" i="1" s="1"/>
  <c r="BX73" i="1"/>
  <c r="BX81" i="1"/>
  <c r="BX74" i="1"/>
  <c r="BX89" i="1"/>
  <c r="BX90" i="1"/>
  <c r="BV21" i="1"/>
  <c r="AB102" i="9"/>
  <c r="BV61" i="1"/>
  <c r="BV60" i="1" s="1"/>
  <c r="AB37" i="9"/>
  <c r="AB38" i="9" s="1"/>
  <c r="BW134" i="1"/>
  <c r="AB110" i="9"/>
  <c r="BW187" i="1"/>
  <c r="BW65" i="1"/>
  <c r="BW37" i="1"/>
  <c r="BW181" i="1"/>
  <c r="BW203" i="1" s="1"/>
  <c r="BW9" i="1"/>
  <c r="BW70" i="1"/>
  <c r="BW50" i="1"/>
  <c r="BW51" i="1" s="1"/>
  <c r="BW53" i="1"/>
  <c r="BW13" i="1"/>
  <c r="BW179" i="1"/>
  <c r="BW116" i="1"/>
  <c r="BW190" i="1"/>
  <c r="BW115" i="1"/>
  <c r="BW102" i="1"/>
  <c r="BW105" i="1"/>
  <c r="AB265" i="9"/>
  <c r="AB261" i="9"/>
  <c r="AB58" i="9"/>
  <c r="AB73" i="9"/>
  <c r="AB39" i="9"/>
  <c r="BV34" i="1"/>
  <c r="BV32" i="1"/>
  <c r="BW17" i="1"/>
  <c r="BW180" i="1"/>
  <c r="BW55" i="1"/>
  <c r="BW188" i="1"/>
  <c r="BW66" i="1"/>
  <c r="BW43" i="1"/>
  <c r="BW178" i="1"/>
  <c r="BW202" i="1" s="1"/>
  <c r="BW52" i="1"/>
  <c r="BW11" i="1"/>
  <c r="BW160" i="1"/>
  <c r="BW152" i="1"/>
  <c r="BW155" i="1"/>
  <c r="AB239" i="9"/>
  <c r="AB235" i="9"/>
  <c r="BV38" i="1"/>
  <c r="BV185" i="1"/>
  <c r="BV39" i="1"/>
  <c r="BV45" i="1"/>
  <c r="BV14" i="1"/>
  <c r="BV176" i="1"/>
  <c r="BV41" i="1"/>
  <c r="BV175" i="1"/>
  <c r="BV201" i="1" s="1"/>
  <c r="BV12" i="1"/>
  <c r="BV64" i="1"/>
  <c r="BV62" i="1"/>
  <c r="AB303" i="9"/>
  <c r="AB139" i="9"/>
  <c r="AB141" i="9"/>
  <c r="BW182" i="1"/>
  <c r="BW79" i="1"/>
  <c r="BW82" i="1"/>
  <c r="BW56" i="1"/>
  <c r="BW57" i="1" s="1"/>
  <c r="BW22" i="1"/>
  <c r="BW93" i="1"/>
  <c r="BW19" i="1"/>
  <c r="BW143" i="1"/>
  <c r="AB75" i="9"/>
  <c r="AB41" i="9"/>
  <c r="AB291" i="9"/>
  <c r="AB287" i="9"/>
  <c r="AB166" i="9"/>
  <c r="AB59" i="9"/>
  <c r="AB266" i="9"/>
  <c r="AB262" i="9"/>
  <c r="BW67" i="1"/>
  <c r="BW47" i="1"/>
  <c r="BW33" i="1"/>
  <c r="BW87" i="1"/>
  <c r="BW63" i="1"/>
  <c r="BW129" i="1"/>
  <c r="BW132" i="1"/>
  <c r="BW107" i="1"/>
  <c r="BV16" i="1"/>
  <c r="AB13" i="9"/>
  <c r="AB11" i="9"/>
  <c r="AB20" i="9" s="1"/>
  <c r="AB76" i="9"/>
  <c r="AB42" i="9"/>
  <c r="AB71" i="9"/>
  <c r="AB72" i="9" s="1"/>
  <c r="BV186" i="1"/>
  <c r="BV44" i="1"/>
  <c r="AB34" i="9"/>
  <c r="BW54" i="1"/>
  <c r="BW15" i="1"/>
  <c r="BW84" i="1"/>
  <c r="BW58" i="1"/>
  <c r="BW24" i="1"/>
  <c r="BW120" i="1"/>
  <c r="BW59" i="1"/>
  <c r="BW26" i="1"/>
  <c r="BW20" i="1"/>
  <c r="BW183" i="1"/>
  <c r="AB101" i="9"/>
  <c r="BV48" i="1"/>
  <c r="AB35" i="9"/>
  <c r="AB277" i="9"/>
  <c r="AB169" i="9"/>
  <c r="AB167" i="9"/>
  <c r="BV27" i="1"/>
  <c r="AB27" i="9"/>
  <c r="AB60" i="9"/>
  <c r="AB267" i="9"/>
  <c r="AB263" i="9"/>
  <c r="BV10" i="1"/>
  <c r="AB9" i="9"/>
  <c r="AB31" i="9"/>
  <c r="AB91" i="9"/>
  <c r="BW112" i="1"/>
  <c r="BW113" i="1"/>
  <c r="BW189" i="1"/>
  <c r="BV18" i="1"/>
  <c r="BV177" i="1"/>
  <c r="AB78" i="9"/>
  <c r="AB49" i="9"/>
  <c r="AB50" i="9" s="1"/>
  <c r="BW157" i="1"/>
  <c r="BW137" i="1"/>
  <c r="AB288" i="9"/>
  <c r="AB292" i="9"/>
  <c r="AB74" i="9"/>
  <c r="BV31" i="1"/>
  <c r="BV25" i="1"/>
  <c r="AB26" i="9"/>
  <c r="BV23" i="1"/>
  <c r="AB24" i="9"/>
  <c r="AB25" i="9" s="1"/>
  <c r="AB56" i="9"/>
  <c r="AB290" i="9"/>
  <c r="AB111" i="9"/>
  <c r="AB286" i="9" s="1"/>
  <c r="AB51" i="9"/>
  <c r="BW110" i="1"/>
  <c r="BX101" i="1"/>
  <c r="BX98" i="1"/>
  <c r="BY5" i="1"/>
  <c r="BX136" i="1"/>
  <c r="BX137" i="1" s="1"/>
  <c r="BX127" i="1"/>
  <c r="BX130" i="1"/>
  <c r="BX128" i="1"/>
  <c r="BX131" i="1"/>
  <c r="BX125" i="1"/>
  <c r="BX126" i="1"/>
  <c r="BX121" i="1"/>
  <c r="BX150" i="1"/>
  <c r="BX138" i="1"/>
  <c r="BX149" i="1"/>
  <c r="BX153" i="1"/>
  <c r="BX144" i="1"/>
  <c r="BX148" i="1"/>
  <c r="BX161" i="1"/>
  <c r="BX145" i="1"/>
  <c r="BX159" i="1"/>
  <c r="BX160" i="1" s="1"/>
  <c r="BX151" i="1"/>
  <c r="BX154" i="1"/>
  <c r="BX106" i="1"/>
  <c r="BX194" i="1" s="1"/>
  <c r="BX111" i="1"/>
  <c r="BX114" i="1"/>
  <c r="BX109" i="1"/>
  <c r="BX110" i="1" s="1"/>
  <c r="BX100" i="1"/>
  <c r="BX104" i="1"/>
  <c r="BX94" i="1"/>
  <c r="BX99" i="1"/>
  <c r="BX103" i="1"/>
  <c r="BX193" i="1"/>
  <c r="BX156" i="1"/>
  <c r="BX133" i="1"/>
  <c r="BX139" i="1"/>
  <c r="BX122" i="1"/>
  <c r="BX162" i="1"/>
  <c r="BX95" i="1"/>
  <c r="BX117" i="1"/>
  <c r="BX140" i="1"/>
  <c r="BX123" i="1"/>
  <c r="BX146" i="1"/>
  <c r="BX96" i="1"/>
  <c r="BX163" i="1"/>
  <c r="BX124" i="1"/>
  <c r="BX147" i="1"/>
  <c r="BX97" i="1"/>
  <c r="AB40" i="9"/>
  <c r="AB54" i="9" l="1"/>
  <c r="AB53" i="9" s="1"/>
  <c r="AB46" i="9"/>
  <c r="BY142" i="1"/>
  <c r="BY75" i="1"/>
  <c r="BY77" i="1"/>
  <c r="BY71" i="1"/>
  <c r="BY83" i="1"/>
  <c r="BY193" i="1" s="1"/>
  <c r="BY76" i="1"/>
  <c r="BY80" i="1"/>
  <c r="BY78" i="1"/>
  <c r="AC77" i="9" s="1"/>
  <c r="BY88" i="1"/>
  <c r="AC86" i="9" s="1"/>
  <c r="BY86" i="1"/>
  <c r="AC84" i="9" s="1"/>
  <c r="BY69" i="1"/>
  <c r="BY92" i="1"/>
  <c r="BY93" i="1" s="1"/>
  <c r="BY119" i="1"/>
  <c r="BY120" i="1" s="1"/>
  <c r="BY72" i="1"/>
  <c r="AC65" i="9" s="1"/>
  <c r="BY30" i="1"/>
  <c r="BY192" i="1" s="1"/>
  <c r="BY73" i="1"/>
  <c r="BY81" i="1"/>
  <c r="AC80" i="9" s="1"/>
  <c r="BY74" i="1"/>
  <c r="BY89" i="1"/>
  <c r="AC87" i="9" s="1"/>
  <c r="BY90" i="1"/>
  <c r="AC88" i="9" s="1"/>
  <c r="BX20" i="1"/>
  <c r="BW61" i="1"/>
  <c r="BW60" i="1" s="1"/>
  <c r="BX183" i="1"/>
  <c r="AB29" i="9"/>
  <c r="AB99" i="9"/>
  <c r="AB100" i="9" s="1"/>
  <c r="BW16" i="1"/>
  <c r="AB238" i="9"/>
  <c r="AB30" i="9"/>
  <c r="AB18" i="9" s="1"/>
  <c r="AB19" i="9" s="1"/>
  <c r="BW48" i="1"/>
  <c r="BW10" i="1"/>
  <c r="AB237" i="9"/>
  <c r="AB241" i="9"/>
  <c r="BW27" i="1"/>
  <c r="BX178" i="1"/>
  <c r="BX202" i="1" s="1"/>
  <c r="BX52" i="1"/>
  <c r="BX11" i="1"/>
  <c r="AB240" i="9"/>
  <c r="AB236" i="9"/>
  <c r="BW41" i="1"/>
  <c r="BW12" i="1"/>
  <c r="BW175" i="1"/>
  <c r="BW201" i="1" s="1"/>
  <c r="BW185" i="1"/>
  <c r="BW39" i="1"/>
  <c r="BW38" i="1"/>
  <c r="BX134" i="1"/>
  <c r="AB57" i="9"/>
  <c r="AB45" i="9"/>
  <c r="BX47" i="1"/>
  <c r="BX48" i="1" s="1"/>
  <c r="BX67" i="1"/>
  <c r="BX155" i="1"/>
  <c r="BX152" i="1"/>
  <c r="BX102" i="1"/>
  <c r="BX105" i="1"/>
  <c r="BW18" i="1"/>
  <c r="BW177" i="1"/>
  <c r="BX54" i="1"/>
  <c r="BX15" i="1"/>
  <c r="BX16" i="1" s="1"/>
  <c r="BX181" i="1"/>
  <c r="BX203" i="1" s="1"/>
  <c r="AB253" i="9"/>
  <c r="AB249" i="9"/>
  <c r="AB299" i="9"/>
  <c r="AB127" i="9"/>
  <c r="AB128" i="9" s="1"/>
  <c r="AB132" i="9"/>
  <c r="AB10" i="9"/>
  <c r="BW62" i="1"/>
  <c r="BW64" i="1"/>
  <c r="BW186" i="1"/>
  <c r="BW44" i="1"/>
  <c r="AB252" i="9"/>
  <c r="AB248" i="9"/>
  <c r="BW45" i="1"/>
  <c r="BW14" i="1"/>
  <c r="BW176" i="1"/>
  <c r="BX58" i="1"/>
  <c r="BX84" i="1"/>
  <c r="BX24" i="1"/>
  <c r="BX107" i="1"/>
  <c r="BX132" i="1"/>
  <c r="BX129" i="1"/>
  <c r="BX187" i="1"/>
  <c r="BX37" i="1"/>
  <c r="BX65" i="1"/>
  <c r="BX188" i="1"/>
  <c r="BX66" i="1"/>
  <c r="BX43" i="1"/>
  <c r="BX157" i="1"/>
  <c r="BZ5" i="1"/>
  <c r="BY121" i="1"/>
  <c r="AC120" i="9" s="1"/>
  <c r="BY127" i="1"/>
  <c r="BY126" i="1"/>
  <c r="AC125" i="9" s="1"/>
  <c r="BY128" i="1"/>
  <c r="BY125" i="1"/>
  <c r="AC124" i="9" s="1"/>
  <c r="BY138" i="1"/>
  <c r="AC142" i="9" s="1"/>
  <c r="BY151" i="1"/>
  <c r="BY152" i="1" s="1"/>
  <c r="BY130" i="1"/>
  <c r="BY161" i="1"/>
  <c r="AC170" i="9" s="1"/>
  <c r="BY153" i="1"/>
  <c r="BY136" i="1"/>
  <c r="BY156" i="1"/>
  <c r="BY148" i="1"/>
  <c r="AC152" i="9" s="1"/>
  <c r="BY149" i="1"/>
  <c r="AC153" i="9" s="1"/>
  <c r="BY159" i="1"/>
  <c r="BY144" i="1"/>
  <c r="AC148" i="9" s="1"/>
  <c r="BY150" i="1"/>
  <c r="BY154" i="1"/>
  <c r="AC164" i="9" s="1"/>
  <c r="BY101" i="1"/>
  <c r="BY94" i="1"/>
  <c r="BY98" i="1"/>
  <c r="AC96" i="9" s="1"/>
  <c r="BY114" i="1"/>
  <c r="BY109" i="1"/>
  <c r="BY110" i="1" s="1"/>
  <c r="BY100" i="1"/>
  <c r="BY111" i="1"/>
  <c r="BY99" i="1"/>
  <c r="AC97" i="9" s="1"/>
  <c r="AC64" i="9"/>
  <c r="AC79" i="9"/>
  <c r="BY103" i="1"/>
  <c r="AC68" i="9"/>
  <c r="BY145" i="1"/>
  <c r="AC149" i="9" s="1"/>
  <c r="BY122" i="1"/>
  <c r="AC121" i="9" s="1"/>
  <c r="BY133" i="1"/>
  <c r="BY139" i="1"/>
  <c r="AC143" i="9" s="1"/>
  <c r="BY162" i="1"/>
  <c r="AC171" i="9" s="1"/>
  <c r="BY104" i="1"/>
  <c r="AC108" i="9" s="1"/>
  <c r="BY131" i="1"/>
  <c r="AC136" i="9" s="1"/>
  <c r="BY106" i="1"/>
  <c r="BY194" i="1" s="1"/>
  <c r="BY95" i="1"/>
  <c r="BY117" i="1"/>
  <c r="AC116" i="9" s="1"/>
  <c r="BY123" i="1"/>
  <c r="AC122" i="9" s="1"/>
  <c r="BY146" i="1"/>
  <c r="AC150" i="9" s="1"/>
  <c r="BY163" i="1"/>
  <c r="AC172" i="9" s="1"/>
  <c r="BY140" i="1"/>
  <c r="AC144" i="9" s="1"/>
  <c r="BY96" i="1"/>
  <c r="AC94" i="9" s="1"/>
  <c r="BY97" i="1"/>
  <c r="AC95" i="9" s="1"/>
  <c r="BY147" i="1"/>
  <c r="AC151" i="9" s="1"/>
  <c r="BY124" i="1"/>
  <c r="AC123" i="9" s="1"/>
  <c r="AB250" i="9"/>
  <c r="AB254" i="9"/>
  <c r="BW31" i="1"/>
  <c r="BW25" i="1"/>
  <c r="BX82" i="1"/>
  <c r="BX79" i="1"/>
  <c r="BX56" i="1"/>
  <c r="BX57" i="1" s="1"/>
  <c r="BX22" i="1"/>
  <c r="BX23" i="1" s="1"/>
  <c r="AB104" i="9"/>
  <c r="BW32" i="1"/>
  <c r="BW34" i="1"/>
  <c r="AB47" i="9"/>
  <c r="BW23" i="1"/>
  <c r="BX59" i="1"/>
  <c r="BX26" i="1"/>
  <c r="BX27" i="1" s="1"/>
  <c r="BX87" i="1"/>
  <c r="BX63" i="1"/>
  <c r="BX33" i="1"/>
  <c r="BX55" i="1"/>
  <c r="BX17" i="1"/>
  <c r="BX180" i="1"/>
  <c r="BX53" i="1"/>
  <c r="BX13" i="1"/>
  <c r="BX179" i="1"/>
  <c r="BX9" i="1"/>
  <c r="BX10" i="1" s="1"/>
  <c r="BX50" i="1"/>
  <c r="BX51" i="1" s="1"/>
  <c r="BX70" i="1"/>
  <c r="AB251" i="9"/>
  <c r="AB55" i="9"/>
  <c r="AB48" i="9" s="1"/>
  <c r="BX115" i="1"/>
  <c r="BX190" i="1"/>
  <c r="BX116" i="1"/>
  <c r="BX182" i="1"/>
  <c r="BX19" i="1"/>
  <c r="BX113" i="1"/>
  <c r="BX112" i="1"/>
  <c r="BX189" i="1"/>
  <c r="AB155" i="9"/>
  <c r="AB156" i="9" s="1"/>
  <c r="AB273" i="9"/>
  <c r="AB160" i="9"/>
  <c r="BW21" i="1"/>
  <c r="AB22" i="9"/>
  <c r="AB21" i="9"/>
  <c r="BX21" i="1" l="1"/>
  <c r="BZ142" i="1"/>
  <c r="BZ77" i="1"/>
  <c r="BZ71" i="1"/>
  <c r="BZ76" i="1"/>
  <c r="BZ75" i="1"/>
  <c r="BZ83" i="1"/>
  <c r="BZ80" i="1"/>
  <c r="BZ78" i="1"/>
  <c r="BZ88" i="1"/>
  <c r="BZ86" i="1"/>
  <c r="BZ69" i="1"/>
  <c r="BZ119" i="1"/>
  <c r="BZ92" i="1"/>
  <c r="BZ72" i="1"/>
  <c r="BZ30" i="1"/>
  <c r="BZ192" i="1" s="1"/>
  <c r="BZ73" i="1"/>
  <c r="BZ81" i="1"/>
  <c r="BZ74" i="1"/>
  <c r="BZ89" i="1"/>
  <c r="BZ90" i="1"/>
  <c r="AC112" i="9"/>
  <c r="AC111" i="9" s="1"/>
  <c r="AC286" i="9" s="1"/>
  <c r="AC90" i="9"/>
  <c r="AC91" i="9" s="1"/>
  <c r="AC129" i="9"/>
  <c r="AC130" i="9"/>
  <c r="AC118" i="9"/>
  <c r="AC119" i="9" s="1"/>
  <c r="AC161" i="9"/>
  <c r="AC162" i="9" s="1"/>
  <c r="AC103" i="9"/>
  <c r="BY182" i="1"/>
  <c r="BY107" i="1"/>
  <c r="BX61" i="1"/>
  <c r="BX60" i="1" s="1"/>
  <c r="AC131" i="9"/>
  <c r="AC265" i="9"/>
  <c r="AC261" i="9"/>
  <c r="AC278" i="9"/>
  <c r="AC274" i="9"/>
  <c r="AC74" i="9"/>
  <c r="AC267" i="9"/>
  <c r="AC263" i="9"/>
  <c r="AC60" i="9"/>
  <c r="AC305" i="9"/>
  <c r="AC301" i="9"/>
  <c r="BY116" i="1"/>
  <c r="BY190" i="1"/>
  <c r="BY115" i="1"/>
  <c r="BY50" i="1"/>
  <c r="BY51" i="1" s="1"/>
  <c r="BY9" i="1"/>
  <c r="BY10" i="1" s="1"/>
  <c r="BY70" i="1"/>
  <c r="BX25" i="1"/>
  <c r="BX31" i="1"/>
  <c r="AC115" i="9"/>
  <c r="AC59" i="9" s="1"/>
  <c r="AC73" i="9"/>
  <c r="AC62" i="9"/>
  <c r="AC306" i="9"/>
  <c r="AC302" i="9"/>
  <c r="BY87" i="1"/>
  <c r="BY63" i="1"/>
  <c r="BY33" i="1"/>
  <c r="BY102" i="1"/>
  <c r="BY105" i="1"/>
  <c r="AC105" i="9"/>
  <c r="AC106" i="9" s="1"/>
  <c r="BX186" i="1"/>
  <c r="BX44" i="1"/>
  <c r="AC300" i="9"/>
  <c r="AC304" i="9"/>
  <c r="BY155" i="1"/>
  <c r="AC289" i="9"/>
  <c r="AC293" i="9"/>
  <c r="AC159" i="9"/>
  <c r="BY178" i="1"/>
  <c r="BY202" i="1" s="1"/>
  <c r="BY52" i="1"/>
  <c r="BY11" i="1"/>
  <c r="AB234" i="9"/>
  <c r="AB23" i="9"/>
  <c r="BY15" i="1"/>
  <c r="BY16" i="1" s="1"/>
  <c r="BY54" i="1"/>
  <c r="AC66" i="9"/>
  <c r="BY20" i="1"/>
  <c r="AC69" i="9"/>
  <c r="BY181" i="1"/>
  <c r="BY203" i="1" s="1"/>
  <c r="AC92" i="9"/>
  <c r="AC135" i="9"/>
  <c r="BY134" i="1"/>
  <c r="AC157" i="9"/>
  <c r="BY129" i="1"/>
  <c r="BY132" i="1"/>
  <c r="BX175" i="1"/>
  <c r="BX201" i="1" s="1"/>
  <c r="BX41" i="1"/>
  <c r="BX12" i="1"/>
  <c r="AC158" i="9"/>
  <c r="AC275" i="9"/>
  <c r="AC279" i="9"/>
  <c r="BY84" i="1"/>
  <c r="BY58" i="1"/>
  <c r="BY24" i="1"/>
  <c r="AC26" i="9" s="1"/>
  <c r="BX32" i="1"/>
  <c r="BX34" i="1"/>
  <c r="BX185" i="1"/>
  <c r="BX38" i="1"/>
  <c r="BX39" i="1"/>
  <c r="AC276" i="9"/>
  <c r="AC280" i="9"/>
  <c r="BY79" i="1"/>
  <c r="BY56" i="1"/>
  <c r="BY57" i="1" s="1"/>
  <c r="BY22" i="1"/>
  <c r="BY82" i="1"/>
  <c r="BY160" i="1"/>
  <c r="AC168" i="9"/>
  <c r="BY55" i="1"/>
  <c r="BY17" i="1"/>
  <c r="AC14" i="9" s="1"/>
  <c r="BY180" i="1"/>
  <c r="AC67" i="9"/>
  <c r="BY188" i="1"/>
  <c r="BY66" i="1"/>
  <c r="BY43" i="1"/>
  <c r="AC264" i="9"/>
  <c r="AC85" i="9"/>
  <c r="AC83" i="9"/>
  <c r="AC260" i="9" s="1"/>
  <c r="BX18" i="1"/>
  <c r="BX177" i="1"/>
  <c r="AB247" i="9"/>
  <c r="AB43" i="9"/>
  <c r="AB44" i="9" s="1"/>
  <c r="BX64" i="1"/>
  <c r="BX62" i="1"/>
  <c r="BY179" i="1"/>
  <c r="BY53" i="1"/>
  <c r="BY13" i="1"/>
  <c r="AC12" i="9" s="1"/>
  <c r="BY189" i="1"/>
  <c r="BY113" i="1"/>
  <c r="BY112" i="1"/>
  <c r="AC114" i="9"/>
  <c r="AC107" i="9"/>
  <c r="AC266" i="9"/>
  <c r="AC262" i="9"/>
  <c r="BY67" i="1"/>
  <c r="BY47" i="1"/>
  <c r="BY48" i="1" s="1"/>
  <c r="BY187" i="1"/>
  <c r="BY65" i="1"/>
  <c r="BY37" i="1"/>
  <c r="BY157" i="1"/>
  <c r="AC163" i="9"/>
  <c r="BX14" i="1"/>
  <c r="BX176" i="1"/>
  <c r="BX45" i="1"/>
  <c r="AC52" i="9"/>
  <c r="AC78" i="9"/>
  <c r="BZ168" i="1"/>
  <c r="BZ169" i="1" s="1"/>
  <c r="BZ170" i="1"/>
  <c r="BZ171" i="1" s="1"/>
  <c r="BZ166" i="1"/>
  <c r="BZ167" i="1" s="1"/>
  <c r="BZ99" i="1"/>
  <c r="BZ98" i="1"/>
  <c r="BZ126" i="1"/>
  <c r="BZ101" i="1"/>
  <c r="BZ130" i="1"/>
  <c r="CA5" i="1"/>
  <c r="BZ127" i="1"/>
  <c r="BZ136" i="1"/>
  <c r="BZ128" i="1"/>
  <c r="BZ125" i="1"/>
  <c r="BZ121" i="1"/>
  <c r="BZ138" i="1"/>
  <c r="BZ159" i="1"/>
  <c r="BZ160" i="1" s="1"/>
  <c r="BZ153" i="1"/>
  <c r="BZ144" i="1"/>
  <c r="BZ150" i="1"/>
  <c r="BZ151" i="1"/>
  <c r="BZ148" i="1"/>
  <c r="BZ145" i="1"/>
  <c r="BZ104" i="1"/>
  <c r="BZ154" i="1"/>
  <c r="BZ161" i="1"/>
  <c r="BZ149" i="1"/>
  <c r="BZ100" i="1"/>
  <c r="BZ111" i="1"/>
  <c r="BZ94" i="1"/>
  <c r="BZ109" i="1"/>
  <c r="BZ103" i="1"/>
  <c r="BZ106" i="1"/>
  <c r="BZ194" i="1" s="1"/>
  <c r="BZ114" i="1"/>
  <c r="BZ133" i="1"/>
  <c r="BZ131" i="1"/>
  <c r="BZ193" i="1"/>
  <c r="BZ122" i="1"/>
  <c r="BZ139" i="1"/>
  <c r="BZ156" i="1"/>
  <c r="BZ162" i="1"/>
  <c r="BZ95" i="1"/>
  <c r="BZ117" i="1"/>
  <c r="BZ123" i="1"/>
  <c r="BZ96" i="1"/>
  <c r="BZ146" i="1"/>
  <c r="BZ140" i="1"/>
  <c r="BZ163" i="1"/>
  <c r="BZ124" i="1"/>
  <c r="BZ97" i="1"/>
  <c r="BZ147" i="1"/>
  <c r="BY183" i="1"/>
  <c r="BY59" i="1"/>
  <c r="BY26" i="1"/>
  <c r="AC27" i="9" s="1"/>
  <c r="BY19" i="1"/>
  <c r="AC15" i="9" s="1"/>
  <c r="BY137" i="1"/>
  <c r="AC140" i="9"/>
  <c r="BY143" i="1"/>
  <c r="AC146" i="9"/>
  <c r="AC93" i="9"/>
  <c r="AC133" i="9"/>
  <c r="AC134" i="9" s="1"/>
  <c r="CA76" i="1" l="1"/>
  <c r="CA77" i="1"/>
  <c r="CA142" i="1"/>
  <c r="CA143" i="1" s="1"/>
  <c r="CA71" i="1"/>
  <c r="CA75" i="1"/>
  <c r="CA83" i="1"/>
  <c r="CA193" i="1" s="1"/>
  <c r="CA80" i="1"/>
  <c r="CA78" i="1"/>
  <c r="CA88" i="1"/>
  <c r="CA86" i="1"/>
  <c r="CA69" i="1"/>
  <c r="CA92" i="1"/>
  <c r="CA93" i="1" s="1"/>
  <c r="CA119" i="1"/>
  <c r="CA120" i="1" s="1"/>
  <c r="CA30" i="1"/>
  <c r="CA192" i="1" s="1"/>
  <c r="CA72" i="1"/>
  <c r="CA73" i="1"/>
  <c r="CA81" i="1"/>
  <c r="CA74" i="1"/>
  <c r="CA89" i="1"/>
  <c r="CA90" i="1"/>
  <c r="AC290" i="9"/>
  <c r="AC13" i="9"/>
  <c r="AC110" i="9"/>
  <c r="AC99" i="9"/>
  <c r="AC100" i="9" s="1"/>
  <c r="AC138" i="9"/>
  <c r="AC102" i="9"/>
  <c r="BY61" i="1"/>
  <c r="BY60" i="1" s="1"/>
  <c r="AC104" i="9"/>
  <c r="AC51" i="9"/>
  <c r="AC277" i="9"/>
  <c r="AC169" i="9"/>
  <c r="AC167" i="9"/>
  <c r="AC155" i="9" s="1"/>
  <c r="BY175" i="1"/>
  <c r="BY201" i="1" s="1"/>
  <c r="BY41" i="1"/>
  <c r="BY12" i="1"/>
  <c r="AC11" i="9"/>
  <c r="BZ107" i="1"/>
  <c r="BZ134" i="1"/>
  <c r="BY45" i="1"/>
  <c r="BY14" i="1"/>
  <c r="BY176" i="1"/>
  <c r="BY25" i="1"/>
  <c r="BY31" i="1"/>
  <c r="AC250" i="9"/>
  <c r="AC254" i="9"/>
  <c r="BY27" i="1"/>
  <c r="AC63" i="9"/>
  <c r="AC37" i="9"/>
  <c r="AC71" i="9"/>
  <c r="AC72" i="9" s="1"/>
  <c r="BZ181" i="1"/>
  <c r="BZ203" i="1" s="1"/>
  <c r="BZ157" i="1"/>
  <c r="BZ105" i="1"/>
  <c r="BZ102" i="1"/>
  <c r="BY23" i="1"/>
  <c r="AC24" i="9"/>
  <c r="AC25" i="9" s="1"/>
  <c r="AC101" i="9"/>
  <c r="AC39" i="9"/>
  <c r="BZ13" i="1"/>
  <c r="BZ179" i="1"/>
  <c r="BZ53" i="1"/>
  <c r="BZ113" i="1"/>
  <c r="BZ112" i="1"/>
  <c r="AC40" i="9"/>
  <c r="AC46" i="9" s="1"/>
  <c r="BZ189" i="1"/>
  <c r="BZ110" i="1"/>
  <c r="BZ50" i="1"/>
  <c r="BZ70" i="1"/>
  <c r="BZ9" i="1"/>
  <c r="BZ55" i="1"/>
  <c r="BZ17" i="1"/>
  <c r="BZ180" i="1"/>
  <c r="BZ188" i="1"/>
  <c r="BZ66" i="1"/>
  <c r="BZ43" i="1"/>
  <c r="BZ116" i="1"/>
  <c r="BZ190" i="1"/>
  <c r="BZ115" i="1"/>
  <c r="BZ65" i="1"/>
  <c r="BZ19" i="1"/>
  <c r="AC253" i="9"/>
  <c r="AC249" i="9"/>
  <c r="BY44" i="1"/>
  <c r="BY186" i="1"/>
  <c r="AC34" i="9"/>
  <c r="AC21" i="9" s="1"/>
  <c r="AC288" i="9"/>
  <c r="AC292" i="9"/>
  <c r="AC49" i="9"/>
  <c r="AC50" i="9" s="1"/>
  <c r="BZ93" i="1"/>
  <c r="BY21" i="1"/>
  <c r="AC16" i="9"/>
  <c r="AC9" i="9"/>
  <c r="BZ183" i="1"/>
  <c r="BZ87" i="1"/>
  <c r="BZ33" i="1"/>
  <c r="BZ63" i="1"/>
  <c r="AC75" i="9"/>
  <c r="AC41" i="9"/>
  <c r="AC47" i="9" s="1"/>
  <c r="AC82" i="9"/>
  <c r="BZ152" i="1"/>
  <c r="BZ155" i="1"/>
  <c r="AC76" i="9"/>
  <c r="AC42" i="9"/>
  <c r="AC35" i="9"/>
  <c r="BY32" i="1"/>
  <c r="BY34" i="1"/>
  <c r="AC31" i="9"/>
  <c r="BZ59" i="1"/>
  <c r="BZ26" i="1"/>
  <c r="BZ182" i="1"/>
  <c r="BZ178" i="1"/>
  <c r="BZ202" i="1" s="1"/>
  <c r="BZ52" i="1"/>
  <c r="BZ11" i="1"/>
  <c r="BZ132" i="1"/>
  <c r="BZ129" i="1"/>
  <c r="BZ137" i="1"/>
  <c r="BZ120" i="1"/>
  <c r="AC291" i="9"/>
  <c r="AC287" i="9"/>
  <c r="BY64" i="1"/>
  <c r="BY62" i="1"/>
  <c r="AC58" i="9"/>
  <c r="BZ187" i="1"/>
  <c r="BZ37" i="1"/>
  <c r="BY39" i="1"/>
  <c r="BY38" i="1"/>
  <c r="BY185" i="1"/>
  <c r="AC33" i="9"/>
  <c r="AC166" i="9"/>
  <c r="AC147" i="9"/>
  <c r="BZ67" i="1"/>
  <c r="BZ47" i="1"/>
  <c r="BZ54" i="1"/>
  <c r="BZ15" i="1"/>
  <c r="BZ82" i="1"/>
  <c r="BZ79" i="1"/>
  <c r="BZ56" i="1"/>
  <c r="BZ57" i="1" s="1"/>
  <c r="BZ22" i="1"/>
  <c r="AC56" i="9"/>
  <c r="BY18" i="1"/>
  <c r="BY177" i="1"/>
  <c r="BZ84" i="1"/>
  <c r="BZ58" i="1"/>
  <c r="BZ24" i="1"/>
  <c r="BZ143" i="1"/>
  <c r="AC303" i="9"/>
  <c r="AC139" i="9"/>
  <c r="AC141" i="9"/>
  <c r="BZ20" i="1"/>
  <c r="CA168" i="1"/>
  <c r="CA169" i="1" s="1"/>
  <c r="CA170" i="1"/>
  <c r="CA171" i="1" s="1"/>
  <c r="CA166" i="1"/>
  <c r="CA167" i="1" s="1"/>
  <c r="CA144" i="1"/>
  <c r="CA111" i="1"/>
  <c r="CA149" i="1"/>
  <c r="CA100" i="1"/>
  <c r="CB5" i="1"/>
  <c r="CA126" i="1"/>
  <c r="CA121" i="1"/>
  <c r="CA133" i="1"/>
  <c r="CA136" i="1"/>
  <c r="CA137" i="1" s="1"/>
  <c r="CA128" i="1"/>
  <c r="CA127" i="1"/>
  <c r="CA125" i="1"/>
  <c r="CA131" i="1"/>
  <c r="CA150" i="1"/>
  <c r="CA130" i="1"/>
  <c r="CA156" i="1"/>
  <c r="CA153" i="1"/>
  <c r="CA138" i="1"/>
  <c r="CA159" i="1"/>
  <c r="CA160" i="1" s="1"/>
  <c r="CA161" i="1"/>
  <c r="CA145" i="1"/>
  <c r="CA148" i="1"/>
  <c r="CA99" i="1"/>
  <c r="CA151" i="1"/>
  <c r="CA98" i="1"/>
  <c r="CA94" i="1"/>
  <c r="CA154" i="1"/>
  <c r="CA101" i="1"/>
  <c r="CA106" i="1"/>
  <c r="CA194" i="1" s="1"/>
  <c r="CA104" i="1"/>
  <c r="CA103" i="1"/>
  <c r="CA114" i="1"/>
  <c r="CA109" i="1"/>
  <c r="CA110" i="1" s="1"/>
  <c r="CA122" i="1"/>
  <c r="CA139" i="1"/>
  <c r="CA162" i="1"/>
  <c r="CA117" i="1"/>
  <c r="CA95" i="1"/>
  <c r="CA163" i="1"/>
  <c r="CA140" i="1"/>
  <c r="CA146" i="1"/>
  <c r="CA123" i="1"/>
  <c r="CA96" i="1"/>
  <c r="CA97" i="1"/>
  <c r="CA124" i="1"/>
  <c r="CA147" i="1"/>
  <c r="BZ61" i="1" l="1"/>
  <c r="BZ60" i="1" s="1"/>
  <c r="CA183" i="1"/>
  <c r="CB76" i="1"/>
  <c r="CB142" i="1"/>
  <c r="AD146" i="9" s="1"/>
  <c r="CB75" i="1"/>
  <c r="CB77" i="1"/>
  <c r="CB71" i="1"/>
  <c r="CB83" i="1"/>
  <c r="CB193" i="1" s="1"/>
  <c r="CB80" i="1"/>
  <c r="AD79" i="9" s="1"/>
  <c r="CB78" i="1"/>
  <c r="CB88" i="1"/>
  <c r="CB86" i="1"/>
  <c r="AD84" i="9" s="1"/>
  <c r="CB69" i="1"/>
  <c r="AD62" i="9" s="1"/>
  <c r="CB119" i="1"/>
  <c r="CB120" i="1" s="1"/>
  <c r="CB92" i="1"/>
  <c r="CB93" i="1" s="1"/>
  <c r="CB72" i="1"/>
  <c r="CB30" i="1"/>
  <c r="CB192" i="1" s="1"/>
  <c r="CB73" i="1"/>
  <c r="AD66" i="9" s="1"/>
  <c r="CB74" i="1"/>
  <c r="CB81" i="1"/>
  <c r="CB89" i="1"/>
  <c r="CB90" i="1"/>
  <c r="CA107" i="1"/>
  <c r="CA182" i="1"/>
  <c r="AC57" i="9"/>
  <c r="CA181" i="1"/>
  <c r="CA203" i="1" s="1"/>
  <c r="CA134" i="1"/>
  <c r="CA187" i="1"/>
  <c r="CA65" i="1"/>
  <c r="CA37" i="1"/>
  <c r="CA188" i="1"/>
  <c r="CA43" i="1"/>
  <c r="CA66" i="1"/>
  <c r="BZ39" i="1"/>
  <c r="BZ185" i="1"/>
  <c r="BZ38" i="1"/>
  <c r="CA82" i="1"/>
  <c r="CA79" i="1"/>
  <c r="CA56" i="1"/>
  <c r="CA57" i="1" s="1"/>
  <c r="CA22" i="1"/>
  <c r="CA23" i="1" s="1"/>
  <c r="CA155" i="1"/>
  <c r="CA152" i="1"/>
  <c r="CA70" i="1"/>
  <c r="CA9" i="1"/>
  <c r="CA50" i="1"/>
  <c r="CA51" i="1" s="1"/>
  <c r="AC299" i="9"/>
  <c r="AC132" i="9"/>
  <c r="AC127" i="9"/>
  <c r="AC128" i="9" s="1"/>
  <c r="AC251" i="9"/>
  <c r="AC55" i="9"/>
  <c r="AC247" i="9" s="1"/>
  <c r="BZ27" i="1"/>
  <c r="CA179" i="1"/>
  <c r="CA53" i="1"/>
  <c r="CA13" i="1"/>
  <c r="CB170" i="1"/>
  <c r="CB171" i="1" s="1"/>
  <c r="CB166" i="1"/>
  <c r="CB167" i="1" s="1"/>
  <c r="CB111" i="1"/>
  <c r="AD114" i="9" s="1"/>
  <c r="CB168" i="1"/>
  <c r="CB169" i="1" s="1"/>
  <c r="CB100" i="1"/>
  <c r="CC5" i="1"/>
  <c r="CB136" i="1"/>
  <c r="CB137" i="1" s="1"/>
  <c r="CB126" i="1"/>
  <c r="AD125" i="9" s="1"/>
  <c r="CB125" i="1"/>
  <c r="AD124" i="9" s="1"/>
  <c r="CB128" i="1"/>
  <c r="CB150" i="1"/>
  <c r="CB127" i="1"/>
  <c r="CB121" i="1"/>
  <c r="AD120" i="9" s="1"/>
  <c r="CB130" i="1"/>
  <c r="AD135" i="9" s="1"/>
  <c r="CB151" i="1"/>
  <c r="CB152" i="1" s="1"/>
  <c r="CB131" i="1"/>
  <c r="AD136" i="9" s="1"/>
  <c r="CB138" i="1"/>
  <c r="AD142" i="9" s="1"/>
  <c r="CB148" i="1"/>
  <c r="AD152" i="9" s="1"/>
  <c r="CB144" i="1"/>
  <c r="AD148" i="9" s="1"/>
  <c r="CB159" i="1"/>
  <c r="CB153" i="1"/>
  <c r="AD163" i="9" s="1"/>
  <c r="CB161" i="1"/>
  <c r="AD170" i="9" s="1"/>
  <c r="CB149" i="1"/>
  <c r="AD153" i="9" s="1"/>
  <c r="CB154" i="1"/>
  <c r="CB106" i="1"/>
  <c r="CB194" i="1" s="1"/>
  <c r="CB109" i="1"/>
  <c r="CB110" i="1" s="1"/>
  <c r="CB101" i="1"/>
  <c r="AD105" i="9" s="1"/>
  <c r="AD106" i="9" s="1"/>
  <c r="CB94" i="1"/>
  <c r="CB98" i="1"/>
  <c r="AD96" i="9" s="1"/>
  <c r="CB104" i="1"/>
  <c r="AD108" i="9" s="1"/>
  <c r="CB99" i="1"/>
  <c r="AD97" i="9" s="1"/>
  <c r="CB103" i="1"/>
  <c r="AD107" i="9" s="1"/>
  <c r="CB114" i="1"/>
  <c r="AD115" i="9" s="1"/>
  <c r="CB122" i="1"/>
  <c r="AD121" i="9" s="1"/>
  <c r="CB133" i="1"/>
  <c r="CB156" i="1"/>
  <c r="CB145" i="1"/>
  <c r="AD149" i="9" s="1"/>
  <c r="CB162" i="1"/>
  <c r="AD171" i="9" s="1"/>
  <c r="CB139" i="1"/>
  <c r="AD143" i="9" s="1"/>
  <c r="CB117" i="1"/>
  <c r="AD116" i="9" s="1"/>
  <c r="CB95" i="1"/>
  <c r="CB140" i="1"/>
  <c r="AD144" i="9" s="1"/>
  <c r="CB123" i="1"/>
  <c r="AD122" i="9" s="1"/>
  <c r="CB163" i="1"/>
  <c r="AD172" i="9" s="1"/>
  <c r="CB146" i="1"/>
  <c r="AD150" i="9" s="1"/>
  <c r="CB96" i="1"/>
  <c r="AD94" i="9" s="1"/>
  <c r="CB147" i="1"/>
  <c r="AD151" i="9" s="1"/>
  <c r="CB124" i="1"/>
  <c r="AD123" i="9" s="1"/>
  <c r="CB97" i="1"/>
  <c r="AD95" i="9" s="1"/>
  <c r="CA55" i="1"/>
  <c r="CA17" i="1"/>
  <c r="CA180" i="1"/>
  <c r="CA178" i="1"/>
  <c r="CA202" i="1" s="1"/>
  <c r="CA52" i="1"/>
  <c r="CA11" i="1"/>
  <c r="BZ48" i="1"/>
  <c r="BZ51" i="1"/>
  <c r="AC20" i="9"/>
  <c r="AC240" i="9"/>
  <c r="AC236" i="9"/>
  <c r="CA47" i="1"/>
  <c r="CA48" i="1" s="1"/>
  <c r="CA67" i="1"/>
  <c r="CA132" i="1"/>
  <c r="CA129" i="1"/>
  <c r="BZ23" i="1"/>
  <c r="AC252" i="9"/>
  <c r="AC248" i="9"/>
  <c r="BZ186" i="1"/>
  <c r="BZ44" i="1"/>
  <c r="CA112" i="1"/>
  <c r="CA113" i="1"/>
  <c r="CA189" i="1"/>
  <c r="AC156" i="9"/>
  <c r="CA15" i="1"/>
  <c r="CA16" i="1" s="1"/>
  <c r="CA54" i="1"/>
  <c r="CA116" i="1"/>
  <c r="CA190" i="1"/>
  <c r="CA115" i="1"/>
  <c r="AC30" i="9"/>
  <c r="AC18" i="9" s="1"/>
  <c r="AC19" i="9" s="1"/>
  <c r="AC238" i="9"/>
  <c r="AC10" i="9"/>
  <c r="BZ45" i="1"/>
  <c r="BZ14" i="1"/>
  <c r="BZ176" i="1"/>
  <c r="BZ10" i="1"/>
  <c r="CA19" i="1"/>
  <c r="BZ31" i="1"/>
  <c r="BZ25" i="1"/>
  <c r="AD64" i="9"/>
  <c r="AC45" i="9"/>
  <c r="AC273" i="9"/>
  <c r="AC160" i="9"/>
  <c r="AC235" i="9"/>
  <c r="AC239" i="9"/>
  <c r="BZ175" i="1"/>
  <c r="BZ201" i="1" s="1"/>
  <c r="BZ41" i="1"/>
  <c r="BZ12" i="1"/>
  <c r="AC237" i="9"/>
  <c r="AC241" i="9"/>
  <c r="BZ62" i="1"/>
  <c r="BZ64" i="1"/>
  <c r="AD68" i="9"/>
  <c r="CA84" i="1"/>
  <c r="CA58" i="1"/>
  <c r="CA24" i="1"/>
  <c r="CA59" i="1"/>
  <c r="CA26" i="1"/>
  <c r="CA27" i="1" s="1"/>
  <c r="CA20" i="1"/>
  <c r="CA157" i="1"/>
  <c r="BZ16" i="1"/>
  <c r="BZ34" i="1"/>
  <c r="BZ32" i="1"/>
  <c r="BZ18" i="1"/>
  <c r="BZ177" i="1"/>
  <c r="AC29" i="9"/>
  <c r="AC38" i="9"/>
  <c r="CA87" i="1"/>
  <c r="CA63" i="1"/>
  <c r="CA33" i="1"/>
  <c r="CA105" i="1"/>
  <c r="CA102" i="1"/>
  <c r="BZ21" i="1"/>
  <c r="AC22" i="9"/>
  <c r="AC54" i="9"/>
  <c r="AC53" i="9" s="1"/>
  <c r="CB143" i="1" l="1"/>
  <c r="AD90" i="9"/>
  <c r="AD91" i="9" s="1"/>
  <c r="AD112" i="9"/>
  <c r="AD290" i="9" s="1"/>
  <c r="CC142" i="1"/>
  <c r="CC76" i="1"/>
  <c r="CC77" i="1"/>
  <c r="CC71" i="1"/>
  <c r="CC75" i="1"/>
  <c r="CC83" i="1"/>
  <c r="CC193" i="1" s="1"/>
  <c r="CC80" i="1"/>
  <c r="CC78" i="1"/>
  <c r="CC88" i="1"/>
  <c r="CC86" i="1"/>
  <c r="CC69" i="1"/>
  <c r="CC119" i="1"/>
  <c r="CC92" i="1"/>
  <c r="CC72" i="1"/>
  <c r="CC30" i="1"/>
  <c r="CC192" i="1" s="1"/>
  <c r="CC73" i="1"/>
  <c r="CC74" i="1"/>
  <c r="CC81" i="1"/>
  <c r="CC89" i="1"/>
  <c r="CC90" i="1"/>
  <c r="AD140" i="9"/>
  <c r="AD303" i="9" s="1"/>
  <c r="AD129" i="9"/>
  <c r="AD159" i="9"/>
  <c r="AC48" i="9"/>
  <c r="AC43" i="9"/>
  <c r="AC44" i="9" s="1"/>
  <c r="AD118" i="9"/>
  <c r="AD138" i="9" s="1"/>
  <c r="CA61" i="1"/>
  <c r="CA60" i="1" s="1"/>
  <c r="CB181" i="1"/>
  <c r="CB203" i="1" s="1"/>
  <c r="AD166" i="9"/>
  <c r="AD291" i="9"/>
  <c r="AD287" i="9"/>
  <c r="AD275" i="9"/>
  <c r="AD279" i="9"/>
  <c r="AD131" i="9"/>
  <c r="AD300" i="9"/>
  <c r="AD304" i="9"/>
  <c r="AD306" i="9"/>
  <c r="AD302" i="9"/>
  <c r="AD288" i="9"/>
  <c r="AD292" i="9"/>
  <c r="AD289" i="9"/>
  <c r="AD293" i="9"/>
  <c r="CB179" i="1"/>
  <c r="CB53" i="1"/>
  <c r="CB13" i="1"/>
  <c r="CB55" i="1"/>
  <c r="CB17" i="1"/>
  <c r="CB180" i="1"/>
  <c r="CB188" i="1"/>
  <c r="CB66" i="1"/>
  <c r="CB43" i="1"/>
  <c r="CB187" i="1"/>
  <c r="CB37" i="1"/>
  <c r="CB65" i="1"/>
  <c r="AD86" i="9"/>
  <c r="AD73" i="9" s="1"/>
  <c r="CB105" i="1"/>
  <c r="CB102" i="1"/>
  <c r="AD103" i="9"/>
  <c r="AD67" i="9"/>
  <c r="CB183" i="1"/>
  <c r="CB182" i="1"/>
  <c r="AD93" i="9"/>
  <c r="AD102" i="9" s="1"/>
  <c r="CB19" i="1"/>
  <c r="AD15" i="9" s="1"/>
  <c r="CB58" i="1"/>
  <c r="CB134" i="1"/>
  <c r="CB70" i="1"/>
  <c r="CB50" i="1"/>
  <c r="CB51" i="1" s="1"/>
  <c r="CB9" i="1"/>
  <c r="CA64" i="1"/>
  <c r="CA62" i="1"/>
  <c r="AD63" i="9"/>
  <c r="CA186" i="1"/>
  <c r="CA44" i="1"/>
  <c r="AD161" i="9"/>
  <c r="AD162" i="9" s="1"/>
  <c r="CB59" i="1"/>
  <c r="CB26" i="1"/>
  <c r="CB27" i="1" s="1"/>
  <c r="CB115" i="1"/>
  <c r="CB190" i="1"/>
  <c r="CB116" i="1"/>
  <c r="CA38" i="1"/>
  <c r="CA185" i="1"/>
  <c r="CA39" i="1"/>
  <c r="CA40" i="1" s="1"/>
  <c r="AD83" i="9"/>
  <c r="AD260" i="9" s="1"/>
  <c r="AD85" i="9"/>
  <c r="AD264" i="9"/>
  <c r="CB79" i="1"/>
  <c r="CB82" i="1"/>
  <c r="CB56" i="1"/>
  <c r="CB57" i="1" s="1"/>
  <c r="CB22" i="1"/>
  <c r="AD77" i="9"/>
  <c r="CB155" i="1"/>
  <c r="AD164" i="9"/>
  <c r="AD278" i="9"/>
  <c r="AD274" i="9"/>
  <c r="AD51" i="9"/>
  <c r="AD82" i="9"/>
  <c r="AD87" i="9"/>
  <c r="CB47" i="1"/>
  <c r="CB67" i="1"/>
  <c r="AD88" i="9"/>
  <c r="AD75" i="9" s="1"/>
  <c r="AD130" i="9"/>
  <c r="AD305" i="9"/>
  <c r="AD301" i="9"/>
  <c r="CB20" i="1"/>
  <c r="AD69" i="9"/>
  <c r="CB189" i="1"/>
  <c r="CB112" i="1"/>
  <c r="CB113" i="1"/>
  <c r="CA32" i="1"/>
  <c r="CA34" i="1"/>
  <c r="CB54" i="1"/>
  <c r="CB15" i="1"/>
  <c r="CB178" i="1"/>
  <c r="CB202" i="1" s="1"/>
  <c r="CB11" i="1"/>
  <c r="CB52" i="1"/>
  <c r="CB132" i="1"/>
  <c r="CB129" i="1"/>
  <c r="AD133" i="9"/>
  <c r="AD134" i="9" s="1"/>
  <c r="AD41" i="9"/>
  <c r="CA41" i="1"/>
  <c r="CA42" i="1" s="1"/>
  <c r="CA12" i="1"/>
  <c r="CA175" i="1"/>
  <c r="CA201" i="1" s="1"/>
  <c r="AD158" i="9"/>
  <c r="CB107" i="1"/>
  <c r="CB157" i="1"/>
  <c r="AD80" i="9"/>
  <c r="CA29" i="1"/>
  <c r="CA21" i="1"/>
  <c r="AD168" i="9"/>
  <c r="CB160" i="1"/>
  <c r="AD280" i="9"/>
  <c r="AD276" i="9"/>
  <c r="AD157" i="9"/>
  <c r="AC234" i="9"/>
  <c r="AC23" i="9"/>
  <c r="AD92" i="9"/>
  <c r="AD101" i="9" s="1"/>
  <c r="CB87" i="1"/>
  <c r="CB33" i="1"/>
  <c r="AD31" i="9" s="1"/>
  <c r="CB63" i="1"/>
  <c r="CC170" i="1"/>
  <c r="CC171" i="1" s="1"/>
  <c r="CC151" i="1"/>
  <c r="CC166" i="1"/>
  <c r="CC167" i="1" s="1"/>
  <c r="CC168" i="1"/>
  <c r="CC169" i="1" s="1"/>
  <c r="CC144" i="1"/>
  <c r="CC100" i="1"/>
  <c r="CC103" i="1"/>
  <c r="CC111" i="1"/>
  <c r="CD5" i="1"/>
  <c r="CC127" i="1"/>
  <c r="CC130" i="1"/>
  <c r="CC126" i="1"/>
  <c r="CC128" i="1"/>
  <c r="CC131" i="1"/>
  <c r="CC125" i="1"/>
  <c r="CC121" i="1"/>
  <c r="CC136" i="1"/>
  <c r="CC137" i="1" s="1"/>
  <c r="CC138" i="1"/>
  <c r="CC153" i="1"/>
  <c r="CC148" i="1"/>
  <c r="CC150" i="1"/>
  <c r="CC145" i="1"/>
  <c r="CC149" i="1"/>
  <c r="CC154" i="1"/>
  <c r="CC161" i="1"/>
  <c r="CC104" i="1"/>
  <c r="CC114" i="1"/>
  <c r="CC98" i="1"/>
  <c r="CC159" i="1"/>
  <c r="CC156" i="1"/>
  <c r="CC109" i="1"/>
  <c r="CC101" i="1"/>
  <c r="CC94" i="1"/>
  <c r="CC99" i="1"/>
  <c r="CC133" i="1"/>
  <c r="CC139" i="1"/>
  <c r="CC106" i="1"/>
  <c r="CC194" i="1" s="1"/>
  <c r="CC122" i="1"/>
  <c r="CC162" i="1"/>
  <c r="CC117" i="1"/>
  <c r="CC95" i="1"/>
  <c r="CC140" i="1"/>
  <c r="CC123" i="1"/>
  <c r="CC146" i="1"/>
  <c r="CC163" i="1"/>
  <c r="CC96" i="1"/>
  <c r="CC147" i="1"/>
  <c r="CC97" i="1"/>
  <c r="CC124" i="1"/>
  <c r="CA45" i="1"/>
  <c r="CA46" i="1" s="1"/>
  <c r="CA14" i="1"/>
  <c r="CA176" i="1"/>
  <c r="CA35" i="1"/>
  <c r="CA36" i="1" s="1"/>
  <c r="CA10" i="1"/>
  <c r="CA25" i="1"/>
  <c r="CA31" i="1"/>
  <c r="AD147" i="9"/>
  <c r="AD65" i="9"/>
  <c r="CA177" i="1"/>
  <c r="CA18" i="1"/>
  <c r="CB84" i="1"/>
  <c r="CB24" i="1"/>
  <c r="AD26" i="9" s="1"/>
  <c r="AD110" i="9" l="1"/>
  <c r="AD111" i="9"/>
  <c r="AD286" i="9" s="1"/>
  <c r="CD76" i="1"/>
  <c r="CD142" i="1"/>
  <c r="CD71" i="1"/>
  <c r="CD77" i="1"/>
  <c r="CD75" i="1"/>
  <c r="CD83" i="1"/>
  <c r="CD193" i="1" s="1"/>
  <c r="CD80" i="1"/>
  <c r="CD78" i="1"/>
  <c r="CD88" i="1"/>
  <c r="CD86" i="1"/>
  <c r="CD69" i="1"/>
  <c r="CD92" i="1"/>
  <c r="CD93" i="1" s="1"/>
  <c r="CD30" i="1"/>
  <c r="CD192" i="1" s="1"/>
  <c r="CD72" i="1"/>
  <c r="CD119" i="1"/>
  <c r="CD120" i="1" s="1"/>
  <c r="CD73" i="1"/>
  <c r="CD81" i="1"/>
  <c r="CD74" i="1"/>
  <c r="CD89" i="1"/>
  <c r="CD90" i="1"/>
  <c r="AD56" i="9"/>
  <c r="AD55" i="9" s="1"/>
  <c r="AD141" i="9"/>
  <c r="AD139" i="9"/>
  <c r="AD299" i="9" s="1"/>
  <c r="AD27" i="9"/>
  <c r="AD119" i="9"/>
  <c r="AD52" i="9"/>
  <c r="AD37" i="9"/>
  <c r="AD38" i="9" s="1"/>
  <c r="CB61" i="1"/>
  <c r="CB60" i="1" s="1"/>
  <c r="AD74" i="9"/>
  <c r="AD40" i="9"/>
  <c r="CC183" i="1"/>
  <c r="CC182" i="1"/>
  <c r="CC187" i="1"/>
  <c r="CC65" i="1"/>
  <c r="CC37" i="1"/>
  <c r="AD39" i="9"/>
  <c r="CB48" i="1"/>
  <c r="AD35" i="9"/>
  <c r="AD76" i="9"/>
  <c r="AD42" i="9"/>
  <c r="CB18" i="1"/>
  <c r="CB177" i="1"/>
  <c r="AD14" i="9"/>
  <c r="CC20" i="1"/>
  <c r="AD59" i="9"/>
  <c r="AD262" i="9"/>
  <c r="AD266" i="9"/>
  <c r="CC132" i="1"/>
  <c r="CC129" i="1"/>
  <c r="CC47" i="1"/>
  <c r="CC67" i="1"/>
  <c r="CC134" i="1"/>
  <c r="CB10" i="1"/>
  <c r="CB35" i="1"/>
  <c r="CB36" i="1" s="1"/>
  <c r="AD9" i="9"/>
  <c r="CB45" i="1"/>
  <c r="CB46" i="1" s="1"/>
  <c r="CB14" i="1"/>
  <c r="CB176" i="1"/>
  <c r="AD12" i="9"/>
  <c r="CC143" i="1"/>
  <c r="CC15" i="1"/>
  <c r="CC54" i="1"/>
  <c r="CC181" i="1"/>
  <c r="CC203" i="1" s="1"/>
  <c r="CD170" i="1"/>
  <c r="CD171" i="1" s="1"/>
  <c r="CD166" i="1"/>
  <c r="CD167" i="1" s="1"/>
  <c r="CD168" i="1"/>
  <c r="CD169" i="1" s="1"/>
  <c r="CD143" i="1"/>
  <c r="CD144" i="1"/>
  <c r="CD127" i="1"/>
  <c r="CD111" i="1"/>
  <c r="CE5" i="1"/>
  <c r="CD130" i="1"/>
  <c r="CD125" i="1"/>
  <c r="CD128" i="1"/>
  <c r="CD126" i="1"/>
  <c r="CD121" i="1"/>
  <c r="CD131" i="1"/>
  <c r="CD133" i="1"/>
  <c r="CD138" i="1"/>
  <c r="CD136" i="1"/>
  <c r="CD151" i="1"/>
  <c r="CD152" i="1" s="1"/>
  <c r="CD150" i="1"/>
  <c r="CD159" i="1"/>
  <c r="CD160" i="1" s="1"/>
  <c r="CD156" i="1"/>
  <c r="CD153" i="1"/>
  <c r="CD149" i="1"/>
  <c r="CD148" i="1"/>
  <c r="CD101" i="1"/>
  <c r="CD102" i="1" s="1"/>
  <c r="CD103" i="1"/>
  <c r="CD98" i="1"/>
  <c r="CD161" i="1"/>
  <c r="CD94" i="1"/>
  <c r="CD114" i="1"/>
  <c r="CD100" i="1"/>
  <c r="CD104" i="1"/>
  <c r="CD109" i="1"/>
  <c r="CD99" i="1"/>
  <c r="CD122" i="1"/>
  <c r="CD154" i="1"/>
  <c r="CD106" i="1"/>
  <c r="CD194" i="1" s="1"/>
  <c r="CD145" i="1"/>
  <c r="CD139" i="1"/>
  <c r="CD162" i="1"/>
  <c r="CD95" i="1"/>
  <c r="CD117" i="1"/>
  <c r="CD140" i="1"/>
  <c r="CD123" i="1"/>
  <c r="CD146" i="1"/>
  <c r="CD163" i="1"/>
  <c r="CD96" i="1"/>
  <c r="CD124" i="1"/>
  <c r="CD147" i="1"/>
  <c r="CD97" i="1"/>
  <c r="CC152" i="1"/>
  <c r="CC155" i="1"/>
  <c r="AD261" i="9"/>
  <c r="AD265" i="9"/>
  <c r="AD58" i="9"/>
  <c r="CC84" i="1"/>
  <c r="CC24" i="1"/>
  <c r="CC58" i="1"/>
  <c r="CC102" i="1"/>
  <c r="CC105" i="1"/>
  <c r="CC120" i="1"/>
  <c r="CC190" i="1"/>
  <c r="CC110" i="1"/>
  <c r="CC157" i="1"/>
  <c r="CC93" i="1"/>
  <c r="CB62" i="1"/>
  <c r="CB64" i="1"/>
  <c r="CB185" i="1"/>
  <c r="CB38" i="1"/>
  <c r="CB39" i="1"/>
  <c r="CB40" i="1" s="1"/>
  <c r="AD33" i="9"/>
  <c r="CC59" i="1"/>
  <c r="CC26" i="1"/>
  <c r="AD167" i="9"/>
  <c r="AD169" i="9"/>
  <c r="AD277" i="9"/>
  <c r="CB12" i="1"/>
  <c r="CB175" i="1"/>
  <c r="CB201" i="1" s="1"/>
  <c r="CB41" i="1"/>
  <c r="CB42" i="1" s="1"/>
  <c r="AD11" i="9"/>
  <c r="CB29" i="1"/>
  <c r="CB21" i="1"/>
  <c r="AD16" i="9"/>
  <c r="CB31" i="1"/>
  <c r="CB25" i="1"/>
  <c r="CC56" i="1"/>
  <c r="CC57" i="1" s="1"/>
  <c r="CC22" i="1"/>
  <c r="CC82" i="1"/>
  <c r="CC79" i="1"/>
  <c r="CC19" i="1"/>
  <c r="CB32" i="1"/>
  <c r="CB34" i="1"/>
  <c r="CC53" i="1"/>
  <c r="CC179" i="1"/>
  <c r="CC13" i="1"/>
  <c r="CC63" i="1"/>
  <c r="CC33" i="1"/>
  <c r="CC87" i="1"/>
  <c r="CC160" i="1"/>
  <c r="CC112" i="1"/>
  <c r="CC113" i="1"/>
  <c r="CC189" i="1"/>
  <c r="CB16" i="1"/>
  <c r="AD13" i="9"/>
  <c r="CB186" i="1"/>
  <c r="CB44" i="1"/>
  <c r="AD34" i="9"/>
  <c r="AD238" i="9"/>
  <c r="AD30" i="9"/>
  <c r="AD234" i="9" s="1"/>
  <c r="CC115" i="1"/>
  <c r="CC116" i="1"/>
  <c r="AD78" i="9"/>
  <c r="AD49" i="9"/>
  <c r="AD50" i="9" s="1"/>
  <c r="CC17" i="1"/>
  <c r="CC180" i="1"/>
  <c r="CC55" i="1"/>
  <c r="CC188" i="1"/>
  <c r="CC66" i="1"/>
  <c r="CC43" i="1"/>
  <c r="CC178" i="1"/>
  <c r="CC202" i="1" s="1"/>
  <c r="CC52" i="1"/>
  <c r="CC11" i="1"/>
  <c r="CC9" i="1"/>
  <c r="CC50" i="1"/>
  <c r="CC51" i="1" s="1"/>
  <c r="CC70" i="1"/>
  <c r="CB23" i="1"/>
  <c r="AD24" i="9"/>
  <c r="AD25" i="9" s="1"/>
  <c r="CC107" i="1"/>
  <c r="AD263" i="9"/>
  <c r="AD267" i="9"/>
  <c r="AD60" i="9"/>
  <c r="AD47" i="9" s="1"/>
  <c r="AD71" i="9"/>
  <c r="AD72" i="9" s="1"/>
  <c r="AD99" i="9" l="1"/>
  <c r="AD104" i="9"/>
  <c r="AD251" i="9"/>
  <c r="CE75" i="1"/>
  <c r="CE142" i="1"/>
  <c r="CE76" i="1"/>
  <c r="CE71" i="1"/>
  <c r="CE77" i="1"/>
  <c r="CE83" i="1"/>
  <c r="CE193" i="1" s="1"/>
  <c r="CE80" i="1"/>
  <c r="AE79" i="9" s="1"/>
  <c r="CE78" i="1"/>
  <c r="CE88" i="1"/>
  <c r="CE86" i="1"/>
  <c r="CE69" i="1"/>
  <c r="CE92" i="1"/>
  <c r="CE119" i="1"/>
  <c r="CE72" i="1"/>
  <c r="CE30" i="1"/>
  <c r="CE192" i="1" s="1"/>
  <c r="CE73" i="1"/>
  <c r="AE66" i="9" s="1"/>
  <c r="CE74" i="1"/>
  <c r="CE81" i="1"/>
  <c r="CE89" i="1"/>
  <c r="CE90" i="1"/>
  <c r="AD132" i="9"/>
  <c r="AD127" i="9"/>
  <c r="AD128" i="9" s="1"/>
  <c r="AD57" i="9"/>
  <c r="AD54" i="9"/>
  <c r="AD53" i="9" s="1"/>
  <c r="CD20" i="1"/>
  <c r="CD29" i="1" s="1"/>
  <c r="CD157" i="1"/>
  <c r="CC61" i="1"/>
  <c r="CC60" i="1" s="1"/>
  <c r="CD134" i="1"/>
  <c r="AD22" i="9"/>
  <c r="AD48" i="9"/>
  <c r="AD240" i="9"/>
  <c r="AD236" i="9"/>
  <c r="CC35" i="1"/>
  <c r="CC36" i="1" s="1"/>
  <c r="CC10" i="1"/>
  <c r="AD21" i="9"/>
  <c r="CC23" i="1"/>
  <c r="CD183" i="1"/>
  <c r="CD19" i="1"/>
  <c r="CD181" i="1"/>
  <c r="CD203" i="1" s="1"/>
  <c r="CD137" i="1"/>
  <c r="CD70" i="1"/>
  <c r="CD9" i="1"/>
  <c r="CD50" i="1"/>
  <c r="CD51" i="1" s="1"/>
  <c r="CC48" i="1"/>
  <c r="AD23" i="9"/>
  <c r="AD273" i="9"/>
  <c r="AD155" i="9"/>
  <c r="AD156" i="9" s="1"/>
  <c r="AD160" i="9"/>
  <c r="CD55" i="1"/>
  <c r="CD17" i="1"/>
  <c r="CD180" i="1"/>
  <c r="CD53" i="1"/>
  <c r="CD13" i="1"/>
  <c r="CD179" i="1"/>
  <c r="CD116" i="1"/>
  <c r="CD115" i="1"/>
  <c r="CD113" i="1"/>
  <c r="CD112" i="1"/>
  <c r="CD189" i="1"/>
  <c r="AD100" i="9"/>
  <c r="CD59" i="1"/>
  <c r="CD26" i="1"/>
  <c r="CD27" i="1" s="1"/>
  <c r="CD178" i="1"/>
  <c r="CD202" i="1" s="1"/>
  <c r="CD52" i="1"/>
  <c r="CD11" i="1"/>
  <c r="CC186" i="1"/>
  <c r="CC44" i="1"/>
  <c r="CC27" i="1"/>
  <c r="CC25" i="1"/>
  <c r="CC31" i="1"/>
  <c r="CD182" i="1"/>
  <c r="CD84" i="1"/>
  <c r="CD58" i="1"/>
  <c r="CD24" i="1"/>
  <c r="CD54" i="1"/>
  <c r="CD15" i="1"/>
  <c r="CD16" i="1" s="1"/>
  <c r="CD107" i="1"/>
  <c r="AD10" i="9"/>
  <c r="AD18" i="9"/>
  <c r="CD67" i="1"/>
  <c r="CD47" i="1"/>
  <c r="CD48" i="1" s="1"/>
  <c r="CD187" i="1"/>
  <c r="CD65" i="1"/>
  <c r="CD37" i="1"/>
  <c r="AD239" i="9"/>
  <c r="AD235" i="9"/>
  <c r="AD252" i="9"/>
  <c r="AD248" i="9"/>
  <c r="CD82" i="1"/>
  <c r="CD79" i="1"/>
  <c r="CD56" i="1"/>
  <c r="CD57" i="1" s="1"/>
  <c r="CD22" i="1"/>
  <c r="CD23" i="1" s="1"/>
  <c r="AD237" i="9"/>
  <c r="AD241" i="9"/>
  <c r="CC34" i="1"/>
  <c r="CC32" i="1"/>
  <c r="AD250" i="9"/>
  <c r="AD254" i="9"/>
  <c r="CC62" i="1"/>
  <c r="CC64" i="1"/>
  <c r="CD33" i="1"/>
  <c r="CD63" i="1"/>
  <c r="CD87" i="1"/>
  <c r="CD129" i="1"/>
  <c r="CD132" i="1"/>
  <c r="CC16" i="1"/>
  <c r="AD46" i="9"/>
  <c r="AD20" i="9"/>
  <c r="AD45" i="9"/>
  <c r="CC18" i="1"/>
  <c r="CC177" i="1"/>
  <c r="CC45" i="1"/>
  <c r="CC46" i="1" s="1"/>
  <c r="CC14" i="1"/>
  <c r="CC176" i="1"/>
  <c r="CD190" i="1"/>
  <c r="CD110" i="1"/>
  <c r="AD253" i="9"/>
  <c r="AD249" i="9"/>
  <c r="AD29" i="9"/>
  <c r="CD155" i="1"/>
  <c r="CD105" i="1"/>
  <c r="CC41" i="1"/>
  <c r="CC42" i="1" s="1"/>
  <c r="CC12" i="1"/>
  <c r="CC175" i="1"/>
  <c r="CC201" i="1" s="1"/>
  <c r="CD66" i="1"/>
  <c r="CD188" i="1"/>
  <c r="CD43" i="1"/>
  <c r="CE166" i="1"/>
  <c r="CE167" i="1" s="1"/>
  <c r="CE168" i="1"/>
  <c r="CE169" i="1" s="1"/>
  <c r="CE170" i="1"/>
  <c r="CE171" i="1" s="1"/>
  <c r="CF5" i="1"/>
  <c r="CE126" i="1"/>
  <c r="AE125" i="9" s="1"/>
  <c r="CE121" i="1"/>
  <c r="AE120" i="9" s="1"/>
  <c r="CE127" i="1"/>
  <c r="CE130" i="1"/>
  <c r="AE135" i="9" s="1"/>
  <c r="CE128" i="1"/>
  <c r="CE136" i="1"/>
  <c r="CE137" i="1" s="1"/>
  <c r="CE125" i="1"/>
  <c r="AE124" i="9" s="1"/>
  <c r="CE138" i="1"/>
  <c r="AE142" i="9" s="1"/>
  <c r="CE133" i="1"/>
  <c r="CE144" i="1"/>
  <c r="AE148" i="9" s="1"/>
  <c r="CE150" i="1"/>
  <c r="CE161" i="1"/>
  <c r="AE170" i="9" s="1"/>
  <c r="CE156" i="1"/>
  <c r="CE151" i="1"/>
  <c r="CE149" i="1"/>
  <c r="AE153" i="9" s="1"/>
  <c r="CE154" i="1"/>
  <c r="AE164" i="9" s="1"/>
  <c r="CE145" i="1"/>
  <c r="AE149" i="9" s="1"/>
  <c r="CE148" i="1"/>
  <c r="AE152" i="9" s="1"/>
  <c r="CE159" i="1"/>
  <c r="CE153" i="1"/>
  <c r="CE103" i="1"/>
  <c r="CE98" i="1"/>
  <c r="AE96" i="9" s="1"/>
  <c r="CE99" i="1"/>
  <c r="AE97" i="9" s="1"/>
  <c r="CE101" i="1"/>
  <c r="CE94" i="1"/>
  <c r="CE109" i="1"/>
  <c r="CE110" i="1" s="1"/>
  <c r="CE100" i="1"/>
  <c r="CE114" i="1"/>
  <c r="CE111" i="1"/>
  <c r="CE106" i="1"/>
  <c r="CE194" i="1" s="1"/>
  <c r="CE139" i="1"/>
  <c r="AE143" i="9" s="1"/>
  <c r="CE122" i="1"/>
  <c r="AE121" i="9" s="1"/>
  <c r="CE162" i="1"/>
  <c r="AE171" i="9" s="1"/>
  <c r="CE131" i="1"/>
  <c r="AE136" i="9" s="1"/>
  <c r="CE104" i="1"/>
  <c r="AE108" i="9" s="1"/>
  <c r="CE117" i="1"/>
  <c r="AE116" i="9" s="1"/>
  <c r="CE95" i="1"/>
  <c r="CE146" i="1"/>
  <c r="AE150" i="9" s="1"/>
  <c r="CE163" i="1"/>
  <c r="AE172" i="9" s="1"/>
  <c r="CE140" i="1"/>
  <c r="AE144" i="9" s="1"/>
  <c r="CE123" i="1"/>
  <c r="AE122" i="9" s="1"/>
  <c r="CE96" i="1"/>
  <c r="AE94" i="9" s="1"/>
  <c r="CE147" i="1"/>
  <c r="AE151" i="9" s="1"/>
  <c r="CE124" i="1"/>
  <c r="AE123" i="9" s="1"/>
  <c r="CE97" i="1"/>
  <c r="AE95" i="9" s="1"/>
  <c r="CC29" i="1"/>
  <c r="CC21" i="1"/>
  <c r="CC185" i="1"/>
  <c r="CC38" i="1"/>
  <c r="CC39" i="1"/>
  <c r="CC40" i="1" s="1"/>
  <c r="AD43" i="9"/>
  <c r="AD44" i="9" s="1"/>
  <c r="AD247" i="9"/>
  <c r="CD21" i="1" l="1"/>
  <c r="CF142" i="1"/>
  <c r="CF77" i="1"/>
  <c r="CF71" i="1"/>
  <c r="CF75" i="1"/>
  <c r="CF76" i="1"/>
  <c r="CF83" i="1"/>
  <c r="CF193" i="1" s="1"/>
  <c r="CF80" i="1"/>
  <c r="CF78" i="1"/>
  <c r="CF88" i="1"/>
  <c r="CF86" i="1"/>
  <c r="CF69" i="1"/>
  <c r="CF119" i="1"/>
  <c r="CF92" i="1"/>
  <c r="CF72" i="1"/>
  <c r="CF30" i="1"/>
  <c r="CF192" i="1" s="1"/>
  <c r="CF73" i="1"/>
  <c r="CF74" i="1"/>
  <c r="CF81" i="1"/>
  <c r="CF89" i="1"/>
  <c r="CF90" i="1"/>
  <c r="CE20" i="1"/>
  <c r="AE16" i="9" s="1"/>
  <c r="AE131" i="9"/>
  <c r="CE182" i="1"/>
  <c r="CE134" i="1"/>
  <c r="AE130" i="9"/>
  <c r="AE41" i="9"/>
  <c r="AE278" i="9"/>
  <c r="AE274" i="9"/>
  <c r="CE65" i="1"/>
  <c r="CE187" i="1"/>
  <c r="CE37" i="1"/>
  <c r="AE158" i="9"/>
  <c r="AE275" i="9"/>
  <c r="AE279" i="9"/>
  <c r="CE132" i="1"/>
  <c r="CE129" i="1"/>
  <c r="AE133" i="9"/>
  <c r="AE134" i="9" s="1"/>
  <c r="CD176" i="1"/>
  <c r="CD45" i="1"/>
  <c r="CD46" i="1" s="1"/>
  <c r="CD14" i="1"/>
  <c r="CD10" i="1"/>
  <c r="CD35" i="1"/>
  <c r="CD36" i="1" s="1"/>
  <c r="AE103" i="9"/>
  <c r="CD32" i="1"/>
  <c r="CD34" i="1"/>
  <c r="AE93" i="9"/>
  <c r="CE112" i="1"/>
  <c r="CE189" i="1"/>
  <c r="CE113" i="1"/>
  <c r="AE114" i="9"/>
  <c r="AE305" i="9"/>
  <c r="AE301" i="9"/>
  <c r="CD44" i="1"/>
  <c r="CD186" i="1"/>
  <c r="AD19" i="9"/>
  <c r="AE276" i="9"/>
  <c r="AE280" i="9"/>
  <c r="CD177" i="1"/>
  <c r="CD18" i="1"/>
  <c r="AE140" i="9"/>
  <c r="CD12" i="1"/>
  <c r="CD41" i="1"/>
  <c r="CD42" i="1" s="1"/>
  <c r="CD175" i="1"/>
  <c r="CD201" i="1" s="1"/>
  <c r="AE112" i="9"/>
  <c r="CD61" i="1"/>
  <c r="CD60" i="1" s="1"/>
  <c r="AE159" i="9"/>
  <c r="AE161" i="9"/>
  <c r="AE162" i="9" s="1"/>
  <c r="CE152" i="1"/>
  <c r="CE155" i="1"/>
  <c r="CE188" i="1"/>
  <c r="CE43" i="1"/>
  <c r="CE66" i="1"/>
  <c r="AE87" i="9"/>
  <c r="CE181" i="1"/>
  <c r="CE203" i="1" s="1"/>
  <c r="AE92" i="9"/>
  <c r="CE59" i="1"/>
  <c r="CE26" i="1"/>
  <c r="AE80" i="9"/>
  <c r="AE52" i="9" s="1"/>
  <c r="AE69" i="9"/>
  <c r="AE306" i="9"/>
  <c r="AE302" i="9"/>
  <c r="AE115" i="9"/>
  <c r="CE190" i="1"/>
  <c r="CE116" i="1"/>
  <c r="CE115" i="1"/>
  <c r="AE129" i="9"/>
  <c r="CE56" i="1"/>
  <c r="CE57" i="1" s="1"/>
  <c r="CE22" i="1"/>
  <c r="CE23" i="1" s="1"/>
  <c r="CE82" i="1"/>
  <c r="CE79" i="1"/>
  <c r="AE77" i="9"/>
  <c r="CE180" i="1"/>
  <c r="CE55" i="1"/>
  <c r="CE17" i="1"/>
  <c r="AE67" i="9"/>
  <c r="AE105" i="9"/>
  <c r="AE106" i="9" s="1"/>
  <c r="CE102" i="1"/>
  <c r="CE105" i="1"/>
  <c r="CF166" i="1"/>
  <c r="CF167" i="1" s="1"/>
  <c r="CF168" i="1"/>
  <c r="CF169" i="1" s="1"/>
  <c r="CF170" i="1"/>
  <c r="CF171" i="1" s="1"/>
  <c r="CF149" i="1"/>
  <c r="CF138" i="1"/>
  <c r="CG5" i="1"/>
  <c r="CF130" i="1"/>
  <c r="CF128" i="1"/>
  <c r="CF127" i="1"/>
  <c r="CF125" i="1"/>
  <c r="CF126" i="1"/>
  <c r="CF121" i="1"/>
  <c r="CF136" i="1"/>
  <c r="CF131" i="1"/>
  <c r="CF144" i="1"/>
  <c r="CF150" i="1"/>
  <c r="CF159" i="1"/>
  <c r="CF145" i="1"/>
  <c r="CF148" i="1"/>
  <c r="CF161" i="1"/>
  <c r="CF151" i="1"/>
  <c r="CF111" i="1"/>
  <c r="CF106" i="1"/>
  <c r="CF194" i="1" s="1"/>
  <c r="CF100" i="1"/>
  <c r="CF153" i="1"/>
  <c r="CF98" i="1"/>
  <c r="CF104" i="1"/>
  <c r="CF109" i="1"/>
  <c r="CF99" i="1"/>
  <c r="CF94" i="1"/>
  <c r="CF103" i="1"/>
  <c r="CF101" i="1"/>
  <c r="CF114" i="1"/>
  <c r="CF139" i="1"/>
  <c r="CF133" i="1"/>
  <c r="CF122" i="1"/>
  <c r="CF156" i="1"/>
  <c r="CF154" i="1"/>
  <c r="CF162" i="1"/>
  <c r="CF95" i="1"/>
  <c r="CF117" i="1"/>
  <c r="CF163" i="1"/>
  <c r="CF123" i="1"/>
  <c r="CF146" i="1"/>
  <c r="CF140" i="1"/>
  <c r="CF96" i="1"/>
  <c r="CF147" i="1"/>
  <c r="CF124" i="1"/>
  <c r="CF97" i="1"/>
  <c r="CE183" i="1"/>
  <c r="CE53" i="1"/>
  <c r="CE13" i="1"/>
  <c r="CE179" i="1"/>
  <c r="AE65" i="9"/>
  <c r="CE19" i="1"/>
  <c r="AE15" i="9" s="1"/>
  <c r="AE68" i="9"/>
  <c r="CE58" i="1"/>
  <c r="CE84" i="1"/>
  <c r="CE24" i="1"/>
  <c r="AE86" i="9"/>
  <c r="AE157" i="9"/>
  <c r="CE93" i="1"/>
  <c r="AE90" i="9"/>
  <c r="CD185" i="1"/>
  <c r="CD38" i="1"/>
  <c r="CD39" i="1"/>
  <c r="CD40" i="1" s="1"/>
  <c r="AE300" i="9"/>
  <c r="AE304" i="9"/>
  <c r="CE50" i="1"/>
  <c r="CE51" i="1" s="1"/>
  <c r="CE70" i="1"/>
  <c r="CE9" i="1"/>
  <c r="AE62" i="9"/>
  <c r="AE289" i="9"/>
  <c r="AE293" i="9"/>
  <c r="CE87" i="1"/>
  <c r="CE63" i="1"/>
  <c r="CE33" i="1"/>
  <c r="AE31" i="9" s="1"/>
  <c r="AE84" i="9"/>
  <c r="CE107" i="1"/>
  <c r="AE107" i="9"/>
  <c r="CE143" i="1"/>
  <c r="AE146" i="9"/>
  <c r="CE67" i="1"/>
  <c r="CE47" i="1"/>
  <c r="CE48" i="1" s="1"/>
  <c r="AE88" i="9"/>
  <c r="CE178" i="1"/>
  <c r="CE202" i="1" s="1"/>
  <c r="CE11" i="1"/>
  <c r="CE52" i="1"/>
  <c r="AE64" i="9"/>
  <c r="CE157" i="1"/>
  <c r="AE163" i="9"/>
  <c r="CE54" i="1"/>
  <c r="CE15" i="1"/>
  <c r="CE160" i="1"/>
  <c r="AE168" i="9"/>
  <c r="CE120" i="1"/>
  <c r="AE118" i="9"/>
  <c r="CD62" i="1"/>
  <c r="CD64" i="1"/>
  <c r="CD31" i="1"/>
  <c r="CD25" i="1"/>
  <c r="CG142" i="1" l="1"/>
  <c r="CG143" i="1" s="1"/>
  <c r="CG71" i="1"/>
  <c r="CG77" i="1"/>
  <c r="CG83" i="1"/>
  <c r="CG75" i="1"/>
  <c r="CG76" i="1"/>
  <c r="CG80" i="1"/>
  <c r="CG78" i="1"/>
  <c r="CG88" i="1"/>
  <c r="CG86" i="1"/>
  <c r="CG69" i="1"/>
  <c r="CG92" i="1"/>
  <c r="CG93" i="1" s="1"/>
  <c r="CG72" i="1"/>
  <c r="CG119" i="1"/>
  <c r="CG120" i="1" s="1"/>
  <c r="CG30" i="1"/>
  <c r="CG192" i="1" s="1"/>
  <c r="CG73" i="1"/>
  <c r="CG74" i="1"/>
  <c r="CG81" i="1"/>
  <c r="CG89" i="1"/>
  <c r="CG90" i="1"/>
  <c r="CE29" i="1"/>
  <c r="AE24" i="9"/>
  <c r="AE25" i="9" s="1"/>
  <c r="AE35" i="9"/>
  <c r="AE237" i="9" s="1"/>
  <c r="AE110" i="9"/>
  <c r="AE102" i="9"/>
  <c r="AE166" i="9"/>
  <c r="AE119" i="9"/>
  <c r="CE45" i="1"/>
  <c r="CE46" i="1" s="1"/>
  <c r="CE14" i="1"/>
  <c r="CE176" i="1"/>
  <c r="AE12" i="9"/>
  <c r="CF107" i="1"/>
  <c r="CF134" i="1"/>
  <c r="AE290" i="9"/>
  <c r="AE111" i="9"/>
  <c r="AE99" i="9" s="1"/>
  <c r="AE100" i="9" s="1"/>
  <c r="AE138" i="9"/>
  <c r="CF102" i="1"/>
  <c r="CF105" i="1"/>
  <c r="CF132" i="1"/>
  <c r="CF129" i="1"/>
  <c r="CE27" i="1"/>
  <c r="AE27" i="9"/>
  <c r="AE63" i="9"/>
  <c r="AE37" i="9"/>
  <c r="CF181" i="1"/>
  <c r="CF203" i="1" s="1"/>
  <c r="CG161" i="1"/>
  <c r="CG166" i="1"/>
  <c r="CG167" i="1" s="1"/>
  <c r="CG151" i="1"/>
  <c r="CG152" i="1" s="1"/>
  <c r="CG168" i="1"/>
  <c r="CG169" i="1" s="1"/>
  <c r="CG170" i="1"/>
  <c r="CG171" i="1" s="1"/>
  <c r="CG126" i="1"/>
  <c r="CH5" i="1"/>
  <c r="CG121" i="1"/>
  <c r="CG130" i="1"/>
  <c r="CG128" i="1"/>
  <c r="CG125" i="1"/>
  <c r="CG127" i="1"/>
  <c r="CG133" i="1"/>
  <c r="CG144" i="1"/>
  <c r="CG153" i="1"/>
  <c r="CG150" i="1"/>
  <c r="CG136" i="1"/>
  <c r="CG137" i="1" s="1"/>
  <c r="CG159" i="1"/>
  <c r="CG160" i="1" s="1"/>
  <c r="CG138" i="1"/>
  <c r="CG149" i="1"/>
  <c r="CG156" i="1"/>
  <c r="CG154" i="1"/>
  <c r="CG148" i="1"/>
  <c r="CG100" i="1"/>
  <c r="CG111" i="1"/>
  <c r="CG101" i="1"/>
  <c r="CG109" i="1"/>
  <c r="CG98" i="1"/>
  <c r="CG104" i="1"/>
  <c r="CG103" i="1"/>
  <c r="CG94" i="1"/>
  <c r="CG99" i="1"/>
  <c r="CG114" i="1"/>
  <c r="CG193" i="1"/>
  <c r="CG139" i="1"/>
  <c r="CG106" i="1"/>
  <c r="CG194" i="1" s="1"/>
  <c r="CG131" i="1"/>
  <c r="CG122" i="1"/>
  <c r="CG162" i="1"/>
  <c r="CG145" i="1"/>
  <c r="CG95" i="1"/>
  <c r="CG117" i="1"/>
  <c r="CG123" i="1"/>
  <c r="CG146" i="1"/>
  <c r="CG140" i="1"/>
  <c r="CG96" i="1"/>
  <c r="CG163" i="1"/>
  <c r="CG147" i="1"/>
  <c r="CG124" i="1"/>
  <c r="CG97" i="1"/>
  <c r="AE238" i="9"/>
  <c r="AE30" i="9"/>
  <c r="AE234" i="9" s="1"/>
  <c r="AE277" i="9"/>
  <c r="AE169" i="9"/>
  <c r="AE167" i="9"/>
  <c r="CF160" i="1"/>
  <c r="CF70" i="1"/>
  <c r="CF50" i="1"/>
  <c r="CF51" i="1" s="1"/>
  <c r="CE175" i="1"/>
  <c r="CE201" i="1" s="1"/>
  <c r="CE41" i="1"/>
  <c r="CE42" i="1" s="1"/>
  <c r="CE12" i="1"/>
  <c r="AE11" i="9"/>
  <c r="AE91" i="9"/>
  <c r="AE147" i="9"/>
  <c r="CE10" i="1"/>
  <c r="CE35" i="1"/>
  <c r="CE36" i="1" s="1"/>
  <c r="AE9" i="9"/>
  <c r="CF66" i="1"/>
  <c r="CF188" i="1"/>
  <c r="CF43" i="1"/>
  <c r="CF9" i="1"/>
  <c r="CF93" i="1"/>
  <c r="CE16" i="1"/>
  <c r="AE13" i="9"/>
  <c r="CF17" i="1"/>
  <c r="CF180" i="1"/>
  <c r="CF55" i="1"/>
  <c r="CF59" i="1"/>
  <c r="CF26" i="1"/>
  <c r="CF110" i="1"/>
  <c r="CF187" i="1"/>
  <c r="CF65" i="1"/>
  <c r="CF37" i="1"/>
  <c r="AE59" i="9"/>
  <c r="AE266" i="9"/>
  <c r="AE262" i="9"/>
  <c r="CE185" i="1"/>
  <c r="CE38" i="1"/>
  <c r="CE39" i="1"/>
  <c r="CE40" i="1" s="1"/>
  <c r="AE33" i="9"/>
  <c r="AE261" i="9"/>
  <c r="AE58" i="9"/>
  <c r="AE265" i="9"/>
  <c r="CF183" i="1"/>
  <c r="CF63" i="1"/>
  <c r="CF33" i="1"/>
  <c r="CF87" i="1"/>
  <c r="CE21" i="1"/>
  <c r="AE139" i="9"/>
  <c r="AE141" i="9"/>
  <c r="AE303" i="9"/>
  <c r="AE101" i="9"/>
  <c r="AE287" i="9"/>
  <c r="AE291" i="9"/>
  <c r="CF82" i="1"/>
  <c r="CF79" i="1"/>
  <c r="CF56" i="1"/>
  <c r="CF57" i="1" s="1"/>
  <c r="CF22" i="1"/>
  <c r="CE31" i="1"/>
  <c r="CE25" i="1"/>
  <c r="AE26" i="9"/>
  <c r="CF13" i="1"/>
  <c r="CF53" i="1"/>
  <c r="CF179" i="1"/>
  <c r="CF19" i="1"/>
  <c r="AE42" i="9"/>
  <c r="CE186" i="1"/>
  <c r="CE44" i="1"/>
  <c r="AE34" i="9"/>
  <c r="CF113" i="1"/>
  <c r="CF189" i="1"/>
  <c r="CF112" i="1"/>
  <c r="AE83" i="9"/>
  <c r="AE260" i="9" s="1"/>
  <c r="AE264" i="9"/>
  <c r="AE85" i="9"/>
  <c r="AE56" i="9"/>
  <c r="CF182" i="1"/>
  <c r="CF84" i="1"/>
  <c r="CF24" i="1"/>
  <c r="CF58" i="1"/>
  <c r="CF157" i="1"/>
  <c r="CF137" i="1"/>
  <c r="CF120" i="1"/>
  <c r="CE18" i="1"/>
  <c r="CE177" i="1"/>
  <c r="AE14" i="9"/>
  <c r="AE288" i="9"/>
  <c r="AE292" i="9"/>
  <c r="AE73" i="9"/>
  <c r="AE39" i="9"/>
  <c r="CE34" i="1"/>
  <c r="CE32" i="1"/>
  <c r="CE61" i="1"/>
  <c r="CE60" i="1" s="1"/>
  <c r="CF67" i="1"/>
  <c r="CF47" i="1"/>
  <c r="CF20" i="1"/>
  <c r="CF143" i="1"/>
  <c r="AE263" i="9"/>
  <c r="AE267" i="9"/>
  <c r="AE60" i="9"/>
  <c r="CF190" i="1"/>
  <c r="CF115" i="1"/>
  <c r="CF116" i="1"/>
  <c r="CE62" i="1"/>
  <c r="CE64" i="1"/>
  <c r="CF54" i="1"/>
  <c r="CF15" i="1"/>
  <c r="AE78" i="9"/>
  <c r="AE49" i="9"/>
  <c r="AE50" i="9" s="1"/>
  <c r="AE51" i="9"/>
  <c r="AE40" i="9"/>
  <c r="AE74" i="9"/>
  <c r="CF178" i="1"/>
  <c r="CF202" i="1" s="1"/>
  <c r="CF52" i="1"/>
  <c r="CF11" i="1"/>
  <c r="CF152" i="1"/>
  <c r="CF155" i="1"/>
  <c r="AE82" i="9"/>
  <c r="AE75" i="9"/>
  <c r="AE23" i="9" l="1"/>
  <c r="CG157" i="1"/>
  <c r="CG19" i="1"/>
  <c r="CH76" i="1"/>
  <c r="CH142" i="1"/>
  <c r="CH77" i="1"/>
  <c r="CH75" i="1"/>
  <c r="CH71" i="1"/>
  <c r="CH83" i="1"/>
  <c r="CH193" i="1" s="1"/>
  <c r="CH80" i="1"/>
  <c r="CH78" i="1"/>
  <c r="CH88" i="1"/>
  <c r="CH86" i="1"/>
  <c r="CH69" i="1"/>
  <c r="CH119" i="1"/>
  <c r="CH72" i="1"/>
  <c r="CH92" i="1"/>
  <c r="CH30" i="1"/>
  <c r="CH192" i="1" s="1"/>
  <c r="CH73" i="1"/>
  <c r="CH81" i="1"/>
  <c r="CH74" i="1"/>
  <c r="CH89" i="1"/>
  <c r="CH90" i="1"/>
  <c r="AE54" i="9"/>
  <c r="AE53" i="9" s="1"/>
  <c r="CF61" i="1"/>
  <c r="CF60" i="1" s="1"/>
  <c r="CG155" i="1"/>
  <c r="CG107" i="1"/>
  <c r="AE22" i="9"/>
  <c r="AE241" i="9"/>
  <c r="CG20" i="1"/>
  <c r="AE46" i="9"/>
  <c r="CG183" i="1"/>
  <c r="CG182" i="1"/>
  <c r="CG181" i="1"/>
  <c r="CG203" i="1" s="1"/>
  <c r="AE45" i="9"/>
  <c r="AE29" i="9"/>
  <c r="AE57" i="9"/>
  <c r="CG47" i="1"/>
  <c r="CG48" i="1" s="1"/>
  <c r="CG67" i="1"/>
  <c r="CG113" i="1"/>
  <c r="CG112" i="1"/>
  <c r="AE299" i="9"/>
  <c r="AE132" i="9"/>
  <c r="AE252" i="9"/>
  <c r="AE248" i="9"/>
  <c r="CG190" i="1"/>
  <c r="CG116" i="1"/>
  <c r="CG115" i="1"/>
  <c r="CF16" i="1"/>
  <c r="AE76" i="9"/>
  <c r="CG54" i="1"/>
  <c r="CG15" i="1"/>
  <c r="CG16" i="1" s="1"/>
  <c r="CG79" i="1"/>
  <c r="CG82" i="1"/>
  <c r="CG56" i="1"/>
  <c r="CG57" i="1" s="1"/>
  <c r="CG22" i="1"/>
  <c r="CG23" i="1" s="1"/>
  <c r="AE254" i="9"/>
  <c r="AE250" i="9"/>
  <c r="CF23" i="1"/>
  <c r="AE239" i="9"/>
  <c r="AE235" i="9"/>
  <c r="CF10" i="1"/>
  <c r="CF35" i="1"/>
  <c r="CF36" i="1" s="1"/>
  <c r="AE273" i="9"/>
  <c r="AE160" i="9"/>
  <c r="CG84" i="1"/>
  <c r="CG58" i="1"/>
  <c r="CG24" i="1"/>
  <c r="CG132" i="1"/>
  <c r="CG129" i="1"/>
  <c r="CF27" i="1"/>
  <c r="AE20" i="9"/>
  <c r="CG178" i="1"/>
  <c r="CG202" i="1" s="1"/>
  <c r="CG52" i="1"/>
  <c r="CG11" i="1"/>
  <c r="CG134" i="1"/>
  <c r="CF25" i="1"/>
  <c r="CF31" i="1"/>
  <c r="CF32" i="1"/>
  <c r="CF34" i="1"/>
  <c r="CF186" i="1"/>
  <c r="CF44" i="1"/>
  <c r="CH156" i="1"/>
  <c r="CH166" i="1"/>
  <c r="CH167" i="1" s="1"/>
  <c r="CH168" i="1"/>
  <c r="CH169" i="1" s="1"/>
  <c r="CH170" i="1"/>
  <c r="CH171" i="1" s="1"/>
  <c r="CH149" i="1"/>
  <c r="AF153" i="9" s="1"/>
  <c r="CH100" i="1"/>
  <c r="CI5" i="1"/>
  <c r="CH130" i="1"/>
  <c r="CH121" i="1"/>
  <c r="AF120" i="9" s="1"/>
  <c r="CH125" i="1"/>
  <c r="AF124" i="9" s="1"/>
  <c r="CH128" i="1"/>
  <c r="CH129" i="1" s="1"/>
  <c r="CH127" i="1"/>
  <c r="CH133" i="1"/>
  <c r="CH138" i="1"/>
  <c r="AF142" i="9" s="1"/>
  <c r="CH126" i="1"/>
  <c r="AF125" i="9" s="1"/>
  <c r="CH150" i="1"/>
  <c r="CH144" i="1"/>
  <c r="AF148" i="9" s="1"/>
  <c r="CH151" i="1"/>
  <c r="CH161" i="1"/>
  <c r="AF170" i="9" s="1"/>
  <c r="CH159" i="1"/>
  <c r="CH136" i="1"/>
  <c r="CH148" i="1"/>
  <c r="AF152" i="9" s="1"/>
  <c r="CH153" i="1"/>
  <c r="CH111" i="1"/>
  <c r="CH104" i="1"/>
  <c r="AF108" i="9" s="1"/>
  <c r="CH154" i="1"/>
  <c r="CH106" i="1"/>
  <c r="CH194" i="1" s="1"/>
  <c r="CH98" i="1"/>
  <c r="CH101" i="1"/>
  <c r="CH103" i="1"/>
  <c r="CH94" i="1"/>
  <c r="AF92" i="9" s="1"/>
  <c r="CH109" i="1"/>
  <c r="CH114" i="1"/>
  <c r="CH99" i="1"/>
  <c r="AF97" i="9" s="1"/>
  <c r="CH131" i="1"/>
  <c r="CH139" i="1"/>
  <c r="AF143" i="9" s="1"/>
  <c r="CH122" i="1"/>
  <c r="AF121" i="9" s="1"/>
  <c r="CH145" i="1"/>
  <c r="AF149" i="9" s="1"/>
  <c r="CH162" i="1"/>
  <c r="AF171" i="9" s="1"/>
  <c r="CH117" i="1"/>
  <c r="AF116" i="9" s="1"/>
  <c r="CH95" i="1"/>
  <c r="CH146" i="1"/>
  <c r="AF150" i="9" s="1"/>
  <c r="CH123" i="1"/>
  <c r="AF122" i="9" s="1"/>
  <c r="CH163" i="1"/>
  <c r="AF172" i="9" s="1"/>
  <c r="CH140" i="1"/>
  <c r="AF144" i="9" s="1"/>
  <c r="CH96" i="1"/>
  <c r="AF94" i="9" s="1"/>
  <c r="CH147" i="1"/>
  <c r="AF151" i="9" s="1"/>
  <c r="CH97" i="1"/>
  <c r="CH124" i="1"/>
  <c r="AF123" i="9" s="1"/>
  <c r="AE21" i="9"/>
  <c r="CF29" i="1"/>
  <c r="CF21" i="1"/>
  <c r="AE47" i="9"/>
  <c r="CF62" i="1"/>
  <c r="CF64" i="1"/>
  <c r="CG70" i="1"/>
  <c r="CG9" i="1"/>
  <c r="CG50" i="1"/>
  <c r="CG51" i="1" s="1"/>
  <c r="AE18" i="9"/>
  <c r="AE19" i="9" s="1"/>
  <c r="AE10" i="9"/>
  <c r="CG55" i="1"/>
  <c r="CG17" i="1"/>
  <c r="CG180" i="1"/>
  <c r="CG188" i="1"/>
  <c r="CG66" i="1"/>
  <c r="CG43" i="1"/>
  <c r="CF48" i="1"/>
  <c r="AE249" i="9"/>
  <c r="AE253" i="9"/>
  <c r="CG53" i="1"/>
  <c r="CG13" i="1"/>
  <c r="CG179" i="1"/>
  <c r="CG87" i="1"/>
  <c r="CG63" i="1"/>
  <c r="CG33" i="1"/>
  <c r="AF96" i="9"/>
  <c r="AE38" i="9"/>
  <c r="CF41" i="1"/>
  <c r="CF42" i="1" s="1"/>
  <c r="CF12" i="1"/>
  <c r="CF175" i="1"/>
  <c r="CF201" i="1" s="1"/>
  <c r="AE236" i="9"/>
  <c r="AE240" i="9"/>
  <c r="CF45" i="1"/>
  <c r="CF46" i="1" s="1"/>
  <c r="CF14" i="1"/>
  <c r="CF176" i="1"/>
  <c r="CF177" i="1"/>
  <c r="CF18" i="1"/>
  <c r="CG26" i="1"/>
  <c r="CG27" i="1" s="1"/>
  <c r="CG59" i="1"/>
  <c r="CG187" i="1"/>
  <c r="CG65" i="1"/>
  <c r="CG37" i="1"/>
  <c r="CG189" i="1"/>
  <c r="CG110" i="1"/>
  <c r="AE71" i="9"/>
  <c r="AE72" i="9" s="1"/>
  <c r="AE286" i="9"/>
  <c r="AE104" i="9"/>
  <c r="AE251" i="9"/>
  <c r="AE55" i="9"/>
  <c r="AE247" i="9" s="1"/>
  <c r="CF39" i="1"/>
  <c r="CF40" i="1" s="1"/>
  <c r="CF185" i="1"/>
  <c r="CF38" i="1"/>
  <c r="AE155" i="9"/>
  <c r="AE156" i="9" s="1"/>
  <c r="CG102" i="1"/>
  <c r="CG105" i="1"/>
  <c r="AE127" i="9"/>
  <c r="AE128" i="9" s="1"/>
  <c r="CG21" i="1" l="1"/>
  <c r="CI76" i="1"/>
  <c r="CI142" i="1"/>
  <c r="CI75" i="1"/>
  <c r="CI71" i="1"/>
  <c r="CI77" i="1"/>
  <c r="CI83" i="1"/>
  <c r="CI193" i="1" s="1"/>
  <c r="CI80" i="1"/>
  <c r="CI78" i="1"/>
  <c r="CI88" i="1"/>
  <c r="CI86" i="1"/>
  <c r="CI69" i="1"/>
  <c r="CI92" i="1"/>
  <c r="CI119" i="1"/>
  <c r="CI72" i="1"/>
  <c r="CI73" i="1"/>
  <c r="CI30" i="1"/>
  <c r="CI192" i="1" s="1"/>
  <c r="CI74" i="1"/>
  <c r="CI81" i="1"/>
  <c r="CI89" i="1"/>
  <c r="CI90" i="1"/>
  <c r="AF131" i="9"/>
  <c r="CG29" i="1"/>
  <c r="AF103" i="9"/>
  <c r="CH181" i="1"/>
  <c r="CH203" i="1" s="1"/>
  <c r="AF129" i="9"/>
  <c r="AF157" i="9"/>
  <c r="AF159" i="9"/>
  <c r="AF301" i="9"/>
  <c r="AF305" i="9"/>
  <c r="CH9" i="1"/>
  <c r="AF9" i="9" s="1"/>
  <c r="CH50" i="1"/>
  <c r="CH51" i="1" s="1"/>
  <c r="CH70" i="1"/>
  <c r="AF62" i="9"/>
  <c r="CH87" i="1"/>
  <c r="CH33" i="1"/>
  <c r="AF31" i="9" s="1"/>
  <c r="CH63" i="1"/>
  <c r="AF84" i="9"/>
  <c r="CH105" i="1"/>
  <c r="CH102" i="1"/>
  <c r="AF105" i="9"/>
  <c r="AF106" i="9" s="1"/>
  <c r="CH93" i="1"/>
  <c r="AF90" i="9"/>
  <c r="CG10" i="1"/>
  <c r="CG35" i="1"/>
  <c r="CG36" i="1" s="1"/>
  <c r="CH183" i="1"/>
  <c r="CH91" i="1"/>
  <c r="AF95" i="9"/>
  <c r="CH188" i="1"/>
  <c r="CH66" i="1"/>
  <c r="CH43" i="1"/>
  <c r="AF87" i="9"/>
  <c r="CH65" i="1"/>
  <c r="CH187" i="1"/>
  <c r="CH37" i="1"/>
  <c r="AF33" i="9" s="1"/>
  <c r="AF86" i="9"/>
  <c r="CH26" i="1"/>
  <c r="CH27" i="1" s="1"/>
  <c r="CH59" i="1"/>
  <c r="AF80" i="9"/>
  <c r="CH52" i="1"/>
  <c r="CH11" i="1"/>
  <c r="CH178" i="1"/>
  <c r="CH202" i="1" s="1"/>
  <c r="AF64" i="9"/>
  <c r="CH143" i="1"/>
  <c r="AF146" i="9"/>
  <c r="CG45" i="1"/>
  <c r="CG46" i="1" s="1"/>
  <c r="CG14" i="1"/>
  <c r="CG176" i="1"/>
  <c r="CH55" i="1"/>
  <c r="CH17" i="1"/>
  <c r="CH180" i="1"/>
  <c r="AF67" i="9"/>
  <c r="CH53" i="1"/>
  <c r="CH13" i="1"/>
  <c r="CH179" i="1"/>
  <c r="AF65" i="9"/>
  <c r="CH107" i="1"/>
  <c r="AF107" i="9"/>
  <c r="CH152" i="1"/>
  <c r="AF161" i="9"/>
  <c r="AF162" i="9" s="1"/>
  <c r="AE43" i="9"/>
  <c r="AE44" i="9" s="1"/>
  <c r="CH47" i="1"/>
  <c r="CH67" i="1"/>
  <c r="AF88" i="9"/>
  <c r="CH182" i="1"/>
  <c r="AF93" i="9"/>
  <c r="CH19" i="1"/>
  <c r="AF15" i="9" s="1"/>
  <c r="AF68" i="9"/>
  <c r="CH155" i="1"/>
  <c r="AF164" i="9"/>
  <c r="AF304" i="9"/>
  <c r="AF300" i="9"/>
  <c r="CH120" i="1"/>
  <c r="AF118" i="9"/>
  <c r="AF289" i="9"/>
  <c r="AF293" i="9"/>
  <c r="CH58" i="1"/>
  <c r="CH24" i="1"/>
  <c r="CH84" i="1"/>
  <c r="AF79" i="9"/>
  <c r="CG25" i="1"/>
  <c r="CG31" i="1"/>
  <c r="CG44" i="1"/>
  <c r="CG186" i="1"/>
  <c r="CG34" i="1"/>
  <c r="CG32" i="1"/>
  <c r="CH54" i="1"/>
  <c r="CH15" i="1"/>
  <c r="AF66" i="9"/>
  <c r="AF158" i="9"/>
  <c r="AF279" i="9"/>
  <c r="AF275" i="9"/>
  <c r="CH113" i="1"/>
  <c r="CH112" i="1"/>
  <c r="AF114" i="9"/>
  <c r="AF101" i="9" s="1"/>
  <c r="CG61" i="1"/>
  <c r="CG60" i="1" s="1"/>
  <c r="AF302" i="9"/>
  <c r="AF306" i="9"/>
  <c r="CH82" i="1"/>
  <c r="CH79" i="1"/>
  <c r="CH56" i="1"/>
  <c r="CH57" i="1" s="1"/>
  <c r="CH22" i="1"/>
  <c r="CH23" i="1" s="1"/>
  <c r="AF77" i="9"/>
  <c r="CH157" i="1"/>
  <c r="AF163" i="9"/>
  <c r="AF133" i="9"/>
  <c r="AF134" i="9" s="1"/>
  <c r="AF130" i="9"/>
  <c r="CH20" i="1"/>
  <c r="AF69" i="9"/>
  <c r="CG64" i="1"/>
  <c r="CG62" i="1"/>
  <c r="CG41" i="1"/>
  <c r="CG42" i="1" s="1"/>
  <c r="CG12" i="1"/>
  <c r="CG175" i="1"/>
  <c r="CG201" i="1" s="1"/>
  <c r="AF276" i="9"/>
  <c r="AF280" i="9"/>
  <c r="CG185" i="1"/>
  <c r="CG39" i="1"/>
  <c r="CG40" i="1" s="1"/>
  <c r="CG38" i="1"/>
  <c r="CG18" i="1"/>
  <c r="CG177" i="1"/>
  <c r="CH190" i="1"/>
  <c r="CH115" i="1"/>
  <c r="CH116" i="1"/>
  <c r="AF115" i="9"/>
  <c r="CH137" i="1"/>
  <c r="AF140" i="9"/>
  <c r="CH132" i="1"/>
  <c r="AF136" i="9"/>
  <c r="CH189" i="1"/>
  <c r="CH110" i="1"/>
  <c r="AF112" i="9"/>
  <c r="CH160" i="1"/>
  <c r="AF168" i="9"/>
  <c r="CH134" i="1"/>
  <c r="AF135" i="9"/>
  <c r="AF274" i="9"/>
  <c r="AF278" i="9"/>
  <c r="CI166" i="1"/>
  <c r="CI167" i="1" s="1"/>
  <c r="CI151" i="1"/>
  <c r="CI168" i="1"/>
  <c r="CI169" i="1" s="1"/>
  <c r="CI170" i="1"/>
  <c r="CI171" i="1" s="1"/>
  <c r="CI121" i="1"/>
  <c r="CI100" i="1"/>
  <c r="CJ5" i="1"/>
  <c r="CI98" i="1"/>
  <c r="CI130" i="1"/>
  <c r="CI136" i="1"/>
  <c r="CI137" i="1" s="1"/>
  <c r="CI128" i="1"/>
  <c r="CI138" i="1"/>
  <c r="CI127" i="1"/>
  <c r="CI125" i="1"/>
  <c r="CI153" i="1"/>
  <c r="CI126" i="1"/>
  <c r="CI133" i="1"/>
  <c r="CI159" i="1"/>
  <c r="CI148" i="1"/>
  <c r="CI156" i="1"/>
  <c r="CI150" i="1"/>
  <c r="CI144" i="1"/>
  <c r="CI149" i="1"/>
  <c r="CI154" i="1"/>
  <c r="CI161" i="1"/>
  <c r="CI145" i="1"/>
  <c r="CI94" i="1"/>
  <c r="CI114" i="1"/>
  <c r="CI111" i="1"/>
  <c r="CI109" i="1"/>
  <c r="CI104" i="1"/>
  <c r="CI99" i="1"/>
  <c r="CI103" i="1"/>
  <c r="CI106" i="1"/>
  <c r="CI194" i="1" s="1"/>
  <c r="CI101" i="1"/>
  <c r="CI122" i="1"/>
  <c r="CI131" i="1"/>
  <c r="CI139" i="1"/>
  <c r="CI162" i="1"/>
  <c r="CI95" i="1"/>
  <c r="CI117" i="1"/>
  <c r="CI123" i="1"/>
  <c r="CI146" i="1"/>
  <c r="CI163" i="1"/>
  <c r="CI140" i="1"/>
  <c r="CI96" i="1"/>
  <c r="CI147" i="1"/>
  <c r="CI124" i="1"/>
  <c r="CI97" i="1"/>
  <c r="AE48" i="9"/>
  <c r="CJ142" i="1" l="1"/>
  <c r="CJ76" i="1"/>
  <c r="CJ75" i="1"/>
  <c r="CJ71" i="1"/>
  <c r="CJ77" i="1"/>
  <c r="CJ83" i="1"/>
  <c r="CJ193" i="1" s="1"/>
  <c r="CJ80" i="1"/>
  <c r="CJ78" i="1"/>
  <c r="CJ88" i="1"/>
  <c r="CJ86" i="1"/>
  <c r="CJ69" i="1"/>
  <c r="CJ92" i="1"/>
  <c r="CJ93" i="1" s="1"/>
  <c r="CJ119" i="1"/>
  <c r="CJ120" i="1" s="1"/>
  <c r="CJ72" i="1"/>
  <c r="CJ30" i="1"/>
  <c r="CJ192" i="1" s="1"/>
  <c r="CJ73" i="1"/>
  <c r="CJ74" i="1"/>
  <c r="CJ81" i="1"/>
  <c r="CJ89" i="1"/>
  <c r="CJ90" i="1"/>
  <c r="AF27" i="9"/>
  <c r="AF24" i="9"/>
  <c r="AF25" i="9" s="1"/>
  <c r="AF166" i="9"/>
  <c r="CI134" i="1"/>
  <c r="AF82" i="9"/>
  <c r="AF138" i="9"/>
  <c r="CH61" i="1"/>
  <c r="CH60" i="1" s="1"/>
  <c r="AF52" i="9"/>
  <c r="CI63" i="1"/>
  <c r="CI33" i="1"/>
  <c r="CI87" i="1"/>
  <c r="AF119" i="9"/>
  <c r="CH48" i="1"/>
  <c r="AF35" i="9"/>
  <c r="CH18" i="1"/>
  <c r="CH177" i="1"/>
  <c r="AF14" i="9"/>
  <c r="CH64" i="1"/>
  <c r="CH62" i="1"/>
  <c r="AF290" i="9"/>
  <c r="AF111" i="9"/>
  <c r="AF286" i="9" s="1"/>
  <c r="CI54" i="1"/>
  <c r="CI15" i="1"/>
  <c r="CI129" i="1"/>
  <c r="CI132" i="1"/>
  <c r="CH29" i="1"/>
  <c r="CH21" i="1"/>
  <c r="AF16" i="9"/>
  <c r="CI155" i="1"/>
  <c r="CI152" i="1"/>
  <c r="AF287" i="9"/>
  <c r="AF291" i="9"/>
  <c r="CH34" i="1"/>
  <c r="CH32" i="1"/>
  <c r="CI84" i="1"/>
  <c r="CI58" i="1"/>
  <c r="CI24" i="1"/>
  <c r="CI107" i="1"/>
  <c r="CI67" i="1"/>
  <c r="CI47" i="1"/>
  <c r="AF63" i="9"/>
  <c r="AF37" i="9"/>
  <c r="AF239" i="9"/>
  <c r="AF235" i="9"/>
  <c r="AF51" i="9"/>
  <c r="AF110" i="9"/>
  <c r="AF261" i="9"/>
  <c r="AF265" i="9"/>
  <c r="AF58" i="9"/>
  <c r="AF141" i="9"/>
  <c r="AF303" i="9"/>
  <c r="AF139" i="9"/>
  <c r="AF127" i="9" s="1"/>
  <c r="AF128" i="9" s="1"/>
  <c r="AF78" i="9"/>
  <c r="AF49" i="9"/>
  <c r="AF50" i="9" s="1"/>
  <c r="AF147" i="9"/>
  <c r="CH185" i="1"/>
  <c r="CH38" i="1"/>
  <c r="CH39" i="1"/>
  <c r="CH40" i="1" s="1"/>
  <c r="AF91" i="9"/>
  <c r="CI9" i="1"/>
  <c r="CI50" i="1"/>
  <c r="CI51" i="1" s="1"/>
  <c r="CI70" i="1"/>
  <c r="CI20" i="1"/>
  <c r="CI110" i="1"/>
  <c r="CI160" i="1"/>
  <c r="CJ166" i="1"/>
  <c r="CJ167" i="1" s="1"/>
  <c r="CJ151" i="1"/>
  <c r="CJ152" i="1" s="1"/>
  <c r="CJ168" i="1"/>
  <c r="CJ169" i="1" s="1"/>
  <c r="CJ170" i="1"/>
  <c r="CJ171" i="1" s="1"/>
  <c r="CJ143" i="1"/>
  <c r="CJ149" i="1"/>
  <c r="CJ144" i="1"/>
  <c r="CJ136" i="1"/>
  <c r="CJ137" i="1" s="1"/>
  <c r="CK5" i="1"/>
  <c r="CJ125" i="1"/>
  <c r="CJ127" i="1"/>
  <c r="CJ121" i="1"/>
  <c r="CJ126" i="1"/>
  <c r="CJ128" i="1"/>
  <c r="CJ130" i="1"/>
  <c r="CJ131" i="1"/>
  <c r="CJ138" i="1"/>
  <c r="CJ153" i="1"/>
  <c r="CJ148" i="1"/>
  <c r="CJ150" i="1"/>
  <c r="CJ145" i="1"/>
  <c r="CJ111" i="1"/>
  <c r="CJ100" i="1"/>
  <c r="CJ161" i="1"/>
  <c r="CJ159" i="1"/>
  <c r="CJ160" i="1" s="1"/>
  <c r="CJ154" i="1"/>
  <c r="CJ109" i="1"/>
  <c r="CJ110" i="1" s="1"/>
  <c r="CJ101" i="1"/>
  <c r="CJ94" i="1"/>
  <c r="CJ114" i="1"/>
  <c r="CJ98" i="1"/>
  <c r="CJ99" i="1"/>
  <c r="CJ103" i="1"/>
  <c r="CJ104" i="1"/>
  <c r="CJ156" i="1"/>
  <c r="CJ106" i="1"/>
  <c r="CJ194" i="1" s="1"/>
  <c r="CJ139" i="1"/>
  <c r="CJ133" i="1"/>
  <c r="CJ122" i="1"/>
  <c r="CJ162" i="1"/>
  <c r="CJ95" i="1"/>
  <c r="CJ117" i="1"/>
  <c r="CJ123" i="1"/>
  <c r="CJ146" i="1"/>
  <c r="CJ140" i="1"/>
  <c r="CJ96" i="1"/>
  <c r="CJ163" i="1"/>
  <c r="CJ147" i="1"/>
  <c r="CJ124" i="1"/>
  <c r="CJ97" i="1"/>
  <c r="CI55" i="1"/>
  <c r="CI17" i="1"/>
  <c r="CI180" i="1"/>
  <c r="CI66" i="1"/>
  <c r="CI43" i="1"/>
  <c r="CI188" i="1"/>
  <c r="CI178" i="1"/>
  <c r="CI202" i="1" s="1"/>
  <c r="CI52" i="1"/>
  <c r="CI11" i="1"/>
  <c r="CI113" i="1"/>
  <c r="CI112" i="1"/>
  <c r="CI189" i="1"/>
  <c r="AF10" i="9"/>
  <c r="CH25" i="1"/>
  <c r="CH31" i="1"/>
  <c r="AF26" i="9"/>
  <c r="AF29" i="9" s="1"/>
  <c r="AF74" i="9"/>
  <c r="AF40" i="9"/>
  <c r="CH10" i="1"/>
  <c r="CH35" i="1"/>
  <c r="CH36" i="1" s="1"/>
  <c r="CI93" i="1"/>
  <c r="AF75" i="9"/>
  <c r="AF41" i="9"/>
  <c r="AF73" i="9"/>
  <c r="AF39" i="9"/>
  <c r="CI79" i="1"/>
  <c r="CI82" i="1"/>
  <c r="CI56" i="1"/>
  <c r="CI57" i="1" s="1"/>
  <c r="CI22" i="1"/>
  <c r="CI183" i="1"/>
  <c r="CI53" i="1"/>
  <c r="CI13" i="1"/>
  <c r="CI179" i="1"/>
  <c r="CI187" i="1"/>
  <c r="CI37" i="1"/>
  <c r="CI65" i="1"/>
  <c r="CI115" i="1"/>
  <c r="CI116" i="1"/>
  <c r="CI190" i="1"/>
  <c r="AF288" i="9"/>
  <c r="AF292" i="9"/>
  <c r="AF102" i="9"/>
  <c r="CH14" i="1"/>
  <c r="CH176" i="1"/>
  <c r="CH45" i="1"/>
  <c r="CH46" i="1" s="1"/>
  <c r="AF12" i="9"/>
  <c r="AF266" i="9"/>
  <c r="AF262" i="9"/>
  <c r="AF59" i="9"/>
  <c r="AF238" i="9"/>
  <c r="AF30" i="9"/>
  <c r="AF234" i="9" s="1"/>
  <c r="CI26" i="1"/>
  <c r="CI59" i="1"/>
  <c r="CI102" i="1"/>
  <c r="CI105" i="1"/>
  <c r="CI181" i="1"/>
  <c r="CI203" i="1" s="1"/>
  <c r="CI157" i="1"/>
  <c r="CI143" i="1"/>
  <c r="CH16" i="1"/>
  <c r="AF13" i="9"/>
  <c r="CI182" i="1"/>
  <c r="CI120" i="1"/>
  <c r="AF277" i="9"/>
  <c r="AF169" i="9"/>
  <c r="AF167" i="9"/>
  <c r="AF155" i="9" s="1"/>
  <c r="AF156" i="9" s="1"/>
  <c r="CH12" i="1"/>
  <c r="CH41" i="1"/>
  <c r="CH42" i="1" s="1"/>
  <c r="CH175" i="1"/>
  <c r="CH201" i="1" s="1"/>
  <c r="AF11" i="9"/>
  <c r="AF20" i="9" s="1"/>
  <c r="CH44" i="1"/>
  <c r="CH186" i="1"/>
  <c r="AF34" i="9"/>
  <c r="CI19" i="1"/>
  <c r="AF60" i="9"/>
  <c r="AF267" i="9"/>
  <c r="AF263" i="9"/>
  <c r="AF42" i="9"/>
  <c r="AF264" i="9"/>
  <c r="AF85" i="9"/>
  <c r="AF83" i="9"/>
  <c r="AF260" i="9" s="1"/>
  <c r="AF56" i="9"/>
  <c r="AF99" i="9" l="1"/>
  <c r="AF100" i="9" s="1"/>
  <c r="CK76" i="1"/>
  <c r="CK142" i="1"/>
  <c r="CK75" i="1"/>
  <c r="CK71" i="1"/>
  <c r="CK77" i="1"/>
  <c r="CK83" i="1"/>
  <c r="CK193" i="1" s="1"/>
  <c r="CK80" i="1"/>
  <c r="CK78" i="1"/>
  <c r="CK88" i="1"/>
  <c r="CK86" i="1"/>
  <c r="AG84" i="9" s="1"/>
  <c r="CK69" i="1"/>
  <c r="CK92" i="1"/>
  <c r="CK119" i="1"/>
  <c r="CK72" i="1"/>
  <c r="CK30" i="1"/>
  <c r="CK192" i="1" s="1"/>
  <c r="CK73" i="1"/>
  <c r="CK81" i="1"/>
  <c r="CK74" i="1"/>
  <c r="CK89" i="1"/>
  <c r="CK90" i="1"/>
  <c r="CJ155" i="1"/>
  <c r="AF18" i="9"/>
  <c r="AF19" i="9" s="1"/>
  <c r="AF23" i="9"/>
  <c r="CJ157" i="1"/>
  <c r="CJ183" i="1"/>
  <c r="CJ181" i="1"/>
  <c r="CJ203" i="1" s="1"/>
  <c r="CJ107" i="1"/>
  <c r="AF251" i="9"/>
  <c r="AF55" i="9"/>
  <c r="AF247" i="9" s="1"/>
  <c r="CJ59" i="1"/>
  <c r="CJ26" i="1"/>
  <c r="CJ27" i="1" s="1"/>
  <c r="AF54" i="9"/>
  <c r="AF53" i="9" s="1"/>
  <c r="CI16" i="1"/>
  <c r="AF237" i="9"/>
  <c r="AF241" i="9"/>
  <c r="AF21" i="9"/>
  <c r="AF46" i="9"/>
  <c r="CJ19" i="1"/>
  <c r="CJ102" i="1"/>
  <c r="CJ105" i="1"/>
  <c r="CI39" i="1"/>
  <c r="CI40" i="1" s="1"/>
  <c r="CI38" i="1"/>
  <c r="CI185" i="1"/>
  <c r="CJ182" i="1"/>
  <c r="CJ87" i="1"/>
  <c r="CJ63" i="1"/>
  <c r="CJ33" i="1"/>
  <c r="CJ134" i="1"/>
  <c r="CJ188" i="1"/>
  <c r="CJ66" i="1"/>
  <c r="CJ43" i="1"/>
  <c r="CJ187" i="1"/>
  <c r="CJ65" i="1"/>
  <c r="CJ37" i="1"/>
  <c r="CJ67" i="1"/>
  <c r="CJ47" i="1"/>
  <c r="CJ48" i="1" s="1"/>
  <c r="CJ132" i="1"/>
  <c r="CJ129" i="1"/>
  <c r="CI21" i="1"/>
  <c r="CI29" i="1"/>
  <c r="AF45" i="9"/>
  <c r="CI186" i="1"/>
  <c r="CI44" i="1"/>
  <c r="CJ54" i="1"/>
  <c r="CJ15" i="1"/>
  <c r="CJ16" i="1" s="1"/>
  <c r="CJ20" i="1"/>
  <c r="AF38" i="9"/>
  <c r="AF22" i="9"/>
  <c r="CI27" i="1"/>
  <c r="CI45" i="1"/>
  <c r="CI46" i="1" s="1"/>
  <c r="CI14" i="1"/>
  <c r="CI176" i="1"/>
  <c r="AF299" i="9"/>
  <c r="AF132" i="9"/>
  <c r="AF71" i="9"/>
  <c r="AF72" i="9" s="1"/>
  <c r="CI31" i="1"/>
  <c r="CI25" i="1"/>
  <c r="AF236" i="9"/>
  <c r="AF240" i="9"/>
  <c r="AF76" i="9"/>
  <c r="AF250" i="9"/>
  <c r="AF254" i="9"/>
  <c r="AF47" i="9"/>
  <c r="CJ178" i="1"/>
  <c r="CJ202" i="1" s="1"/>
  <c r="CJ11" i="1"/>
  <c r="CJ52" i="1"/>
  <c r="CI10" i="1"/>
  <c r="CI35" i="1"/>
  <c r="CI36" i="1" s="1"/>
  <c r="CI61" i="1"/>
  <c r="CI60" i="1" s="1"/>
  <c r="AF273" i="9"/>
  <c r="AF160" i="9"/>
  <c r="CJ84" i="1"/>
  <c r="CJ24" i="1"/>
  <c r="CJ58" i="1"/>
  <c r="CJ113" i="1"/>
  <c r="CJ112" i="1"/>
  <c r="CJ189" i="1"/>
  <c r="AF57" i="9"/>
  <c r="CI32" i="1"/>
  <c r="CI34" i="1"/>
  <c r="CJ9" i="1"/>
  <c r="CJ10" i="1" s="1"/>
  <c r="CJ50" i="1"/>
  <c r="CJ51" i="1" s="1"/>
  <c r="CJ70" i="1"/>
  <c r="AF104" i="9"/>
  <c r="CI64" i="1"/>
  <c r="CI62" i="1"/>
  <c r="CI18" i="1"/>
  <c r="CI177" i="1"/>
  <c r="CK168" i="1"/>
  <c r="CK169" i="1" s="1"/>
  <c r="CK170" i="1"/>
  <c r="CK171" i="1" s="1"/>
  <c r="CK166" i="1"/>
  <c r="CK167" i="1" s="1"/>
  <c r="CK101" i="1"/>
  <c r="CK98" i="1"/>
  <c r="AG96" i="9" s="1"/>
  <c r="CL5" i="1"/>
  <c r="CK128" i="1"/>
  <c r="AG133" i="9" s="1"/>
  <c r="AG134" i="9" s="1"/>
  <c r="CK126" i="1"/>
  <c r="AG125" i="9" s="1"/>
  <c r="CK121" i="1"/>
  <c r="AG120" i="9" s="1"/>
  <c r="CK125" i="1"/>
  <c r="AG124" i="9" s="1"/>
  <c r="CK138" i="1"/>
  <c r="AG142" i="9" s="1"/>
  <c r="CK127" i="1"/>
  <c r="CK133" i="1"/>
  <c r="CK130" i="1"/>
  <c r="CK149" i="1"/>
  <c r="AG153" i="9" s="1"/>
  <c r="CK153" i="1"/>
  <c r="CK159" i="1"/>
  <c r="CK136" i="1"/>
  <c r="CK148" i="1"/>
  <c r="AG152" i="9" s="1"/>
  <c r="CK145" i="1"/>
  <c r="AG149" i="9" s="1"/>
  <c r="CK154" i="1"/>
  <c r="AG164" i="9" s="1"/>
  <c r="CK151" i="1"/>
  <c r="CK144" i="1"/>
  <c r="AG148" i="9" s="1"/>
  <c r="CK150" i="1"/>
  <c r="CK104" i="1"/>
  <c r="AG108" i="9" s="1"/>
  <c r="CK161" i="1"/>
  <c r="AG170" i="9" s="1"/>
  <c r="CK103" i="1"/>
  <c r="CK94" i="1"/>
  <c r="AG92" i="9" s="1"/>
  <c r="CK109" i="1"/>
  <c r="CK99" i="1"/>
  <c r="AG97" i="9" s="1"/>
  <c r="CK100" i="1"/>
  <c r="CK114" i="1"/>
  <c r="AG79" i="9"/>
  <c r="CK111" i="1"/>
  <c r="CK106" i="1"/>
  <c r="CK194" i="1" s="1"/>
  <c r="CK156" i="1"/>
  <c r="CK122" i="1"/>
  <c r="AG121" i="9" s="1"/>
  <c r="CK139" i="1"/>
  <c r="AG143" i="9" s="1"/>
  <c r="CK131" i="1"/>
  <c r="AG136" i="9" s="1"/>
  <c r="CK162" i="1"/>
  <c r="AG171" i="9" s="1"/>
  <c r="CK95" i="1"/>
  <c r="CK117" i="1"/>
  <c r="AG116" i="9" s="1"/>
  <c r="CK146" i="1"/>
  <c r="AG150" i="9" s="1"/>
  <c r="CK163" i="1"/>
  <c r="AG172" i="9" s="1"/>
  <c r="CK123" i="1"/>
  <c r="AG122" i="9" s="1"/>
  <c r="CK140" i="1"/>
  <c r="AG144" i="9" s="1"/>
  <c r="CK96" i="1"/>
  <c r="AG94" i="9" s="1"/>
  <c r="CK124" i="1"/>
  <c r="AG123" i="9" s="1"/>
  <c r="CK147" i="1"/>
  <c r="AG151" i="9" s="1"/>
  <c r="CK97" i="1"/>
  <c r="AF248" i="9"/>
  <c r="AF252" i="9"/>
  <c r="CJ13" i="1"/>
  <c r="CJ53" i="1"/>
  <c r="CJ179" i="1"/>
  <c r="CI48" i="1"/>
  <c r="AF249" i="9"/>
  <c r="AF253" i="9"/>
  <c r="CI23" i="1"/>
  <c r="CI41" i="1"/>
  <c r="CI42" i="1" s="1"/>
  <c r="CI12" i="1"/>
  <c r="CI175" i="1"/>
  <c r="CI201" i="1" s="1"/>
  <c r="CJ55" i="1"/>
  <c r="CJ17" i="1"/>
  <c r="CJ180" i="1"/>
  <c r="CJ56" i="1"/>
  <c r="CJ57" i="1" s="1"/>
  <c r="CJ22" i="1"/>
  <c r="CJ23" i="1" s="1"/>
  <c r="CJ82" i="1"/>
  <c r="CJ79" i="1"/>
  <c r="CJ116" i="1"/>
  <c r="CJ190" i="1"/>
  <c r="CJ115" i="1"/>
  <c r="CL142" i="1" l="1"/>
  <c r="CL75" i="1"/>
  <c r="CL76" i="1"/>
  <c r="CL71" i="1"/>
  <c r="CL77" i="1"/>
  <c r="CL83" i="1"/>
  <c r="CL193" i="1" s="1"/>
  <c r="CL80" i="1"/>
  <c r="CL78" i="1"/>
  <c r="CL88" i="1"/>
  <c r="CL86" i="1"/>
  <c r="CL69" i="1"/>
  <c r="CL92" i="1"/>
  <c r="CL72" i="1"/>
  <c r="CL119" i="1"/>
  <c r="CL30" i="1"/>
  <c r="CL192" i="1" s="1"/>
  <c r="CL73" i="1"/>
  <c r="CL74" i="1"/>
  <c r="CL81" i="1"/>
  <c r="CL89" i="1"/>
  <c r="CL90" i="1"/>
  <c r="AG157" i="9"/>
  <c r="AF43" i="9"/>
  <c r="AF44" i="9" s="1"/>
  <c r="CK20" i="1"/>
  <c r="CK29" i="1" s="1"/>
  <c r="CK107" i="1"/>
  <c r="CJ61" i="1"/>
  <c r="CJ60" i="1" s="1"/>
  <c r="CK181" i="1"/>
  <c r="CK203" i="1" s="1"/>
  <c r="AG130" i="9"/>
  <c r="AG131" i="9"/>
  <c r="AG159" i="9"/>
  <c r="AG293" i="9"/>
  <c r="AG289" i="9"/>
  <c r="AG103" i="9"/>
  <c r="AG129" i="9"/>
  <c r="AG304" i="9"/>
  <c r="AG300" i="9"/>
  <c r="AG306" i="9"/>
  <c r="AG302" i="9"/>
  <c r="CK66" i="1"/>
  <c r="CK188" i="1"/>
  <c r="CK43" i="1"/>
  <c r="AG87" i="9"/>
  <c r="CJ29" i="1"/>
  <c r="CJ21" i="1"/>
  <c r="AG274" i="9"/>
  <c r="AG278" i="9"/>
  <c r="AG135" i="9"/>
  <c r="CK134" i="1"/>
  <c r="CK143" i="1"/>
  <c r="AG146" i="9"/>
  <c r="CJ31" i="1"/>
  <c r="CJ25" i="1"/>
  <c r="AG69" i="9"/>
  <c r="CJ18" i="1"/>
  <c r="CJ177" i="1"/>
  <c r="AG114" i="9"/>
  <c r="AG101" i="9" s="1"/>
  <c r="CK189" i="1"/>
  <c r="CK113" i="1"/>
  <c r="CK112" i="1"/>
  <c r="CK67" i="1"/>
  <c r="CK47" i="1"/>
  <c r="AG88" i="9"/>
  <c r="CK182" i="1"/>
  <c r="AG93" i="9"/>
  <c r="CK19" i="1"/>
  <c r="AG15" i="9" s="1"/>
  <c r="AG68" i="9"/>
  <c r="CK93" i="1"/>
  <c r="AG90" i="9"/>
  <c r="CK70" i="1"/>
  <c r="CK50" i="1"/>
  <c r="CK51" i="1" s="1"/>
  <c r="CK9" i="1"/>
  <c r="AG158" i="9"/>
  <c r="AG275" i="9"/>
  <c r="AG279" i="9"/>
  <c r="CK87" i="1"/>
  <c r="CK63" i="1"/>
  <c r="CK33" i="1"/>
  <c r="CK105" i="1"/>
  <c r="CK102" i="1"/>
  <c r="AG105" i="9"/>
  <c r="AG106" i="9" s="1"/>
  <c r="CJ39" i="1"/>
  <c r="CJ40" i="1" s="1"/>
  <c r="CJ38" i="1"/>
  <c r="CJ185" i="1"/>
  <c r="CK54" i="1"/>
  <c r="CK15" i="1"/>
  <c r="CK84" i="1"/>
  <c r="CK58" i="1"/>
  <c r="CK24" i="1"/>
  <c r="AG305" i="9"/>
  <c r="AG301" i="9"/>
  <c r="CK22" i="1"/>
  <c r="CK56" i="1"/>
  <c r="CK57" i="1" s="1"/>
  <c r="CK82" i="1"/>
  <c r="CK79" i="1"/>
  <c r="AG77" i="9"/>
  <c r="CK152" i="1"/>
  <c r="CK155" i="1"/>
  <c r="AG107" i="9"/>
  <c r="CJ186" i="1"/>
  <c r="CJ44" i="1"/>
  <c r="CJ45" i="1"/>
  <c r="CJ46" i="1" s="1"/>
  <c r="CJ14" i="1"/>
  <c r="CJ176" i="1"/>
  <c r="AF48" i="9"/>
  <c r="AG264" i="9"/>
  <c r="AG85" i="9"/>
  <c r="AG83" i="9"/>
  <c r="AG260" i="9" s="1"/>
  <c r="AG66" i="9"/>
  <c r="CK178" i="1"/>
  <c r="CK202" i="1" s="1"/>
  <c r="CK52" i="1"/>
  <c r="CK11" i="1"/>
  <c r="AG64" i="9"/>
  <c r="CK129" i="1"/>
  <c r="CK132" i="1"/>
  <c r="AG161" i="9"/>
  <c r="CK55" i="1"/>
  <c r="CK17" i="1"/>
  <c r="AG14" i="9" s="1"/>
  <c r="CK180" i="1"/>
  <c r="AG67" i="9"/>
  <c r="CK59" i="1"/>
  <c r="CK26" i="1"/>
  <c r="AG80" i="9"/>
  <c r="AG52" i="9" s="1"/>
  <c r="CK187" i="1"/>
  <c r="CK65" i="1"/>
  <c r="CK37" i="1"/>
  <c r="AG86" i="9"/>
  <c r="CK110" i="1"/>
  <c r="AG112" i="9"/>
  <c r="CK160" i="1"/>
  <c r="AG168" i="9"/>
  <c r="CJ175" i="1"/>
  <c r="CJ201" i="1" s="1"/>
  <c r="CJ41" i="1"/>
  <c r="CJ42" i="1" s="1"/>
  <c r="CJ12" i="1"/>
  <c r="CJ35" i="1"/>
  <c r="CJ36" i="1" s="1"/>
  <c r="CJ34" i="1"/>
  <c r="CJ32" i="1"/>
  <c r="AG276" i="9"/>
  <c r="AG280" i="9"/>
  <c r="CK116" i="1"/>
  <c r="CK190" i="1"/>
  <c r="CK115" i="1"/>
  <c r="AG115" i="9"/>
  <c r="AG140" i="9"/>
  <c r="CK137" i="1"/>
  <c r="CL168" i="1"/>
  <c r="CL169" i="1" s="1"/>
  <c r="CL170" i="1"/>
  <c r="CL171" i="1" s="1"/>
  <c r="CL166" i="1"/>
  <c r="CL167" i="1" s="1"/>
  <c r="CL127" i="1"/>
  <c r="CL101" i="1"/>
  <c r="CM5" i="1"/>
  <c r="CL136" i="1"/>
  <c r="CL126" i="1"/>
  <c r="CL128" i="1"/>
  <c r="CL121" i="1"/>
  <c r="CL125" i="1"/>
  <c r="CL130" i="1"/>
  <c r="CL133" i="1"/>
  <c r="CL153" i="1"/>
  <c r="CL151" i="1"/>
  <c r="CL150" i="1"/>
  <c r="CL159" i="1"/>
  <c r="CL138" i="1"/>
  <c r="CL148" i="1"/>
  <c r="CL149" i="1"/>
  <c r="CL144" i="1"/>
  <c r="CL154" i="1"/>
  <c r="CL161" i="1"/>
  <c r="CL114" i="1"/>
  <c r="CL106" i="1"/>
  <c r="CL194" i="1" s="1"/>
  <c r="CL99" i="1"/>
  <c r="CL100" i="1"/>
  <c r="CL94" i="1"/>
  <c r="CL111" i="1"/>
  <c r="CL104" i="1"/>
  <c r="CL103" i="1"/>
  <c r="CL98" i="1"/>
  <c r="CL109" i="1"/>
  <c r="CL156" i="1"/>
  <c r="CL131" i="1"/>
  <c r="CL139" i="1"/>
  <c r="CL145" i="1"/>
  <c r="CL122" i="1"/>
  <c r="CL162" i="1"/>
  <c r="CL95" i="1"/>
  <c r="CL117" i="1"/>
  <c r="CL123" i="1"/>
  <c r="CL140" i="1"/>
  <c r="CL146" i="1"/>
  <c r="CL163" i="1"/>
  <c r="CL96" i="1"/>
  <c r="CL147" i="1"/>
  <c r="CL124" i="1"/>
  <c r="CL97" i="1"/>
  <c r="CK183" i="1"/>
  <c r="AG95" i="9"/>
  <c r="CK53" i="1"/>
  <c r="CK13" i="1"/>
  <c r="CK179" i="1"/>
  <c r="AG65" i="9"/>
  <c r="CK157" i="1"/>
  <c r="AG163" i="9"/>
  <c r="CK120" i="1"/>
  <c r="AG118" i="9"/>
  <c r="CJ62" i="1"/>
  <c r="CJ64" i="1"/>
  <c r="AG62" i="9"/>
  <c r="AG82" i="9" s="1"/>
  <c r="CM76" i="1" l="1"/>
  <c r="CM142" i="1"/>
  <c r="CM75" i="1"/>
  <c r="CM77" i="1"/>
  <c r="CM71" i="1"/>
  <c r="CM83" i="1"/>
  <c r="CM193" i="1" s="1"/>
  <c r="CM80" i="1"/>
  <c r="CM78" i="1"/>
  <c r="CM88" i="1"/>
  <c r="CM86" i="1"/>
  <c r="CM69" i="1"/>
  <c r="CM92" i="1"/>
  <c r="CM93" i="1" s="1"/>
  <c r="CM72" i="1"/>
  <c r="CM119" i="1"/>
  <c r="CM120" i="1" s="1"/>
  <c r="CM73" i="1"/>
  <c r="CM30" i="1"/>
  <c r="CM192" i="1" s="1"/>
  <c r="CM74" i="1"/>
  <c r="CM81" i="1"/>
  <c r="CM89" i="1"/>
  <c r="CM90" i="1"/>
  <c r="CK21" i="1"/>
  <c r="AG16" i="9"/>
  <c r="CK61" i="1"/>
  <c r="CK60" i="1" s="1"/>
  <c r="AG166" i="9"/>
  <c r="CL129" i="1"/>
  <c r="CL132" i="1"/>
  <c r="CK48" i="1"/>
  <c r="AG35" i="9"/>
  <c r="AG147" i="9"/>
  <c r="CL178" i="1"/>
  <c r="CL202" i="1" s="1"/>
  <c r="CL11" i="1"/>
  <c r="CL52" i="1"/>
  <c r="AG78" i="9"/>
  <c r="AG49" i="9"/>
  <c r="AG50" i="9" s="1"/>
  <c r="AG74" i="9"/>
  <c r="AG40" i="9"/>
  <c r="CK185" i="1"/>
  <c r="CK39" i="1"/>
  <c r="CK40" i="1" s="1"/>
  <c r="CK38" i="1"/>
  <c r="AG33" i="9"/>
  <c r="CL137" i="1"/>
  <c r="AG73" i="9"/>
  <c r="AG39" i="9"/>
  <c r="AG51" i="9"/>
  <c r="CK10" i="1"/>
  <c r="CK35" i="1"/>
  <c r="CK36" i="1" s="1"/>
  <c r="AG9" i="9"/>
  <c r="CL56" i="1"/>
  <c r="CL57" i="1" s="1"/>
  <c r="CL22" i="1"/>
  <c r="CL79" i="1"/>
  <c r="CL82" i="1"/>
  <c r="CL134" i="1"/>
  <c r="CK176" i="1"/>
  <c r="CK45" i="1"/>
  <c r="CK46" i="1" s="1"/>
  <c r="CK14" i="1"/>
  <c r="CL107" i="1"/>
  <c r="AG139" i="9"/>
  <c r="AG127" i="9" s="1"/>
  <c r="AG128" i="9" s="1"/>
  <c r="AG141" i="9"/>
  <c r="AG303" i="9"/>
  <c r="CK27" i="1"/>
  <c r="AG27" i="9"/>
  <c r="CK41" i="1"/>
  <c r="CK42" i="1" s="1"/>
  <c r="CK12" i="1"/>
  <c r="CK175" i="1"/>
  <c r="CK201" i="1" s="1"/>
  <c r="AG11" i="9"/>
  <c r="AG138" i="9"/>
  <c r="CL187" i="1"/>
  <c r="CL37" i="1"/>
  <c r="CL65" i="1"/>
  <c r="CL54" i="1"/>
  <c r="CL15" i="1"/>
  <c r="AG63" i="9"/>
  <c r="AG37" i="9"/>
  <c r="AG71" i="9"/>
  <c r="AG72" i="9" s="1"/>
  <c r="CM168" i="1"/>
  <c r="CM169" i="1" s="1"/>
  <c r="CM170" i="1"/>
  <c r="CM171" i="1" s="1"/>
  <c r="CM166" i="1"/>
  <c r="CM167" i="1" s="1"/>
  <c r="CM143" i="1"/>
  <c r="CM126" i="1"/>
  <c r="CN5" i="1"/>
  <c r="CM127" i="1"/>
  <c r="CM136" i="1"/>
  <c r="CM137" i="1" s="1"/>
  <c r="CM121" i="1"/>
  <c r="CM125" i="1"/>
  <c r="CM133" i="1"/>
  <c r="CM128" i="1"/>
  <c r="CM130" i="1"/>
  <c r="CM149" i="1"/>
  <c r="CM131" i="1"/>
  <c r="CM138" i="1"/>
  <c r="CM161" i="1"/>
  <c r="CM153" i="1"/>
  <c r="CM157" i="1" s="1"/>
  <c r="CM144" i="1"/>
  <c r="CM148" i="1"/>
  <c r="CM150" i="1"/>
  <c r="CM154" i="1"/>
  <c r="CM145" i="1"/>
  <c r="CM151" i="1"/>
  <c r="CM100" i="1"/>
  <c r="CM159" i="1"/>
  <c r="CM160" i="1" s="1"/>
  <c r="CM99" i="1"/>
  <c r="CM98" i="1"/>
  <c r="CM101" i="1"/>
  <c r="CM114" i="1"/>
  <c r="CM109" i="1"/>
  <c r="CM110" i="1" s="1"/>
  <c r="CM111" i="1"/>
  <c r="CM104" i="1"/>
  <c r="CM94" i="1"/>
  <c r="CM106" i="1"/>
  <c r="CM194" i="1" s="1"/>
  <c r="CM103" i="1"/>
  <c r="CM122" i="1"/>
  <c r="CM139" i="1"/>
  <c r="CM156" i="1"/>
  <c r="CM162" i="1"/>
  <c r="CM117" i="1"/>
  <c r="CM95" i="1"/>
  <c r="CM123" i="1"/>
  <c r="CM140" i="1"/>
  <c r="CM163" i="1"/>
  <c r="CM146" i="1"/>
  <c r="CM96" i="1"/>
  <c r="CM124" i="1"/>
  <c r="CM97" i="1"/>
  <c r="CM147" i="1"/>
  <c r="CL13" i="1"/>
  <c r="CL53" i="1"/>
  <c r="CL179" i="1"/>
  <c r="CL189" i="1"/>
  <c r="CL110" i="1"/>
  <c r="CL113" i="1"/>
  <c r="CL112" i="1"/>
  <c r="CL160" i="1"/>
  <c r="CL70" i="1"/>
  <c r="CL50" i="1"/>
  <c r="CL51" i="1" s="1"/>
  <c r="CL9" i="1"/>
  <c r="AG263" i="9"/>
  <c r="AG267" i="9"/>
  <c r="AG60" i="9"/>
  <c r="CL183" i="1"/>
  <c r="CL188" i="1"/>
  <c r="CL66" i="1"/>
  <c r="CL43" i="1"/>
  <c r="CL181" i="1"/>
  <c r="CL203" i="1" s="1"/>
  <c r="CL33" i="1"/>
  <c r="CL63" i="1"/>
  <c r="CL87" i="1"/>
  <c r="AG76" i="9"/>
  <c r="AG42" i="9"/>
  <c r="CK23" i="1"/>
  <c r="AG24" i="9"/>
  <c r="AG25" i="9" s="1"/>
  <c r="AG91" i="9"/>
  <c r="AG291" i="9"/>
  <c r="AG287" i="9"/>
  <c r="CK16" i="1"/>
  <c r="AG13" i="9"/>
  <c r="AG288" i="9"/>
  <c r="AG292" i="9"/>
  <c r="AG119" i="9"/>
  <c r="CL55" i="1"/>
  <c r="CL17" i="1"/>
  <c r="CL180" i="1"/>
  <c r="CL26" i="1"/>
  <c r="CL59" i="1"/>
  <c r="CL20" i="1"/>
  <c r="CL152" i="1"/>
  <c r="CL155" i="1"/>
  <c r="CL93" i="1"/>
  <c r="AG277" i="9"/>
  <c r="AG167" i="9"/>
  <c r="AG155" i="9" s="1"/>
  <c r="AG169" i="9"/>
  <c r="CL84" i="1"/>
  <c r="CL58" i="1"/>
  <c r="CL24" i="1"/>
  <c r="CL157" i="1"/>
  <c r="CL102" i="1"/>
  <c r="CL105" i="1"/>
  <c r="CK18" i="1"/>
  <c r="CK177" i="1"/>
  <c r="AG75" i="9"/>
  <c r="AG41" i="9"/>
  <c r="CK32" i="1"/>
  <c r="CK34" i="1"/>
  <c r="AG31" i="9"/>
  <c r="CL47" i="1"/>
  <c r="CL67" i="1"/>
  <c r="CL116" i="1"/>
  <c r="CL115" i="1"/>
  <c r="CL190" i="1"/>
  <c r="CL143" i="1"/>
  <c r="CL182" i="1"/>
  <c r="CL19" i="1"/>
  <c r="AG290" i="9"/>
  <c r="AG111" i="9"/>
  <c r="AG286" i="9" s="1"/>
  <c r="AG56" i="9"/>
  <c r="CK31" i="1"/>
  <c r="CK25" i="1"/>
  <c r="AG26" i="9"/>
  <c r="CK62" i="1"/>
  <c r="CK64" i="1"/>
  <c r="AG162" i="9"/>
  <c r="AG102" i="9"/>
  <c r="AG266" i="9"/>
  <c r="AG262" i="9"/>
  <c r="AG59" i="9"/>
  <c r="CL120" i="1"/>
  <c r="AG261" i="9"/>
  <c r="AG265" i="9"/>
  <c r="AG58" i="9"/>
  <c r="AG110" i="9"/>
  <c r="CK186" i="1"/>
  <c r="CK44" i="1"/>
  <c r="AG34" i="9"/>
  <c r="AG12" i="9"/>
  <c r="AG57" i="9" l="1"/>
  <c r="CN142" i="1"/>
  <c r="CN77" i="1"/>
  <c r="CN71" i="1"/>
  <c r="CN75" i="1"/>
  <c r="CN76" i="1"/>
  <c r="CN83" i="1"/>
  <c r="CN193" i="1" s="1"/>
  <c r="CN80" i="1"/>
  <c r="CN78" i="1"/>
  <c r="CN88" i="1"/>
  <c r="CN86" i="1"/>
  <c r="AH84" i="9" s="1"/>
  <c r="CN69" i="1"/>
  <c r="CN92" i="1"/>
  <c r="CN119" i="1"/>
  <c r="CN120" i="1" s="1"/>
  <c r="CN72" i="1"/>
  <c r="CN30" i="1"/>
  <c r="CN192" i="1" s="1"/>
  <c r="CN73" i="1"/>
  <c r="CN81" i="1"/>
  <c r="CN74" i="1"/>
  <c r="CN89" i="1"/>
  <c r="CN90" i="1"/>
  <c r="AG21" i="9"/>
  <c r="AG22" i="9"/>
  <c r="CL61" i="1"/>
  <c r="CL60" i="1" s="1"/>
  <c r="CM107" i="1"/>
  <c r="CM182" i="1"/>
  <c r="CM181" i="1"/>
  <c r="CM203" i="1" s="1"/>
  <c r="AG29" i="9"/>
  <c r="AG47" i="9"/>
  <c r="AG20" i="9"/>
  <c r="AG156" i="9"/>
  <c r="CM183" i="1"/>
  <c r="CM59" i="1"/>
  <c r="CM26" i="1"/>
  <c r="CM27" i="1" s="1"/>
  <c r="CM19" i="1"/>
  <c r="CM70" i="1"/>
  <c r="CM50" i="1"/>
  <c r="CM51" i="1" s="1"/>
  <c r="CM9" i="1"/>
  <c r="CL16" i="1"/>
  <c r="AG46" i="9"/>
  <c r="CM105" i="1"/>
  <c r="CM102" i="1"/>
  <c r="AG238" i="9"/>
  <c r="AG30" i="9"/>
  <c r="AG18" i="9" s="1"/>
  <c r="AG19" i="9" s="1"/>
  <c r="CL31" i="1"/>
  <c r="CL25" i="1"/>
  <c r="AG54" i="9"/>
  <c r="AG53" i="9" s="1"/>
  <c r="AG252" i="9"/>
  <c r="AG248" i="9"/>
  <c r="CM67" i="1"/>
  <c r="CM47" i="1"/>
  <c r="CM48" i="1" s="1"/>
  <c r="CM82" i="1"/>
  <c r="CM79" i="1"/>
  <c r="CM56" i="1"/>
  <c r="CM57" i="1" s="1"/>
  <c r="CM22" i="1"/>
  <c r="AG45" i="9"/>
  <c r="AG237" i="9"/>
  <c r="AG241" i="9"/>
  <c r="CM187" i="1"/>
  <c r="CM65" i="1"/>
  <c r="CM37" i="1"/>
  <c r="CL21" i="1"/>
  <c r="AG250" i="9"/>
  <c r="AG254" i="9"/>
  <c r="CM54" i="1"/>
  <c r="CM15" i="1"/>
  <c r="CM16" i="1" s="1"/>
  <c r="CM20" i="1"/>
  <c r="CM134" i="1"/>
  <c r="CL62" i="1"/>
  <c r="CL64" i="1"/>
  <c r="CM178" i="1"/>
  <c r="CM202" i="1" s="1"/>
  <c r="CM52" i="1"/>
  <c r="CM11" i="1"/>
  <c r="CM155" i="1"/>
  <c r="CM152" i="1"/>
  <c r="CM132" i="1"/>
  <c r="CM129" i="1"/>
  <c r="CL185" i="1"/>
  <c r="CL39" i="1"/>
  <c r="CL40" i="1" s="1"/>
  <c r="CL38" i="1"/>
  <c r="AG236" i="9"/>
  <c r="AG240" i="9"/>
  <c r="CL32" i="1"/>
  <c r="CL34" i="1"/>
  <c r="AG299" i="9"/>
  <c r="AG132" i="9"/>
  <c r="CL10" i="1"/>
  <c r="CL35" i="1"/>
  <c r="CL36" i="1" s="1"/>
  <c r="CL48" i="1"/>
  <c r="AG249" i="9"/>
  <c r="AG253" i="9"/>
  <c r="AG251" i="9"/>
  <c r="AG55" i="9"/>
  <c r="AG247" i="9" s="1"/>
  <c r="CL27" i="1"/>
  <c r="CM84" i="1"/>
  <c r="CM24" i="1"/>
  <c r="CM58" i="1"/>
  <c r="AG104" i="9"/>
  <c r="CL28" i="1"/>
  <c r="CL29" i="1" s="1"/>
  <c r="CL23" i="1"/>
  <c r="AG273" i="9"/>
  <c r="AG160" i="9"/>
  <c r="CL14" i="1"/>
  <c r="CL176" i="1"/>
  <c r="CL45" i="1"/>
  <c r="CL46" i="1" s="1"/>
  <c r="CM113" i="1"/>
  <c r="CM112" i="1"/>
  <c r="CM189" i="1"/>
  <c r="AG239" i="9"/>
  <c r="AG235" i="9"/>
  <c r="CL41" i="1"/>
  <c r="CL42" i="1" s="1"/>
  <c r="CL12" i="1"/>
  <c r="CL175" i="1"/>
  <c r="CL201" i="1" s="1"/>
  <c r="CL18" i="1"/>
  <c r="CL177" i="1"/>
  <c r="AG99" i="9"/>
  <c r="AG100" i="9" s="1"/>
  <c r="CL44" i="1"/>
  <c r="CL186" i="1"/>
  <c r="CM43" i="1"/>
  <c r="CM188" i="1"/>
  <c r="CM66" i="1"/>
  <c r="CM87" i="1"/>
  <c r="CM63" i="1"/>
  <c r="CM33" i="1"/>
  <c r="CM55" i="1"/>
  <c r="CM17" i="1"/>
  <c r="CM180" i="1"/>
  <c r="CM179" i="1"/>
  <c r="CM53" i="1"/>
  <c r="CM13" i="1"/>
  <c r="CM190" i="1"/>
  <c r="CM115" i="1"/>
  <c r="CM116" i="1"/>
  <c r="CN170" i="1"/>
  <c r="CN171" i="1" s="1"/>
  <c r="CN166" i="1"/>
  <c r="CN167" i="1" s="1"/>
  <c r="CN168" i="1"/>
  <c r="CN169" i="1" s="1"/>
  <c r="CN159" i="1"/>
  <c r="CN144" i="1"/>
  <c r="AH148" i="9" s="1"/>
  <c r="CO5" i="1"/>
  <c r="CN121" i="1"/>
  <c r="AH120" i="9" s="1"/>
  <c r="CN127" i="1"/>
  <c r="CN136" i="1"/>
  <c r="CN137" i="1" s="1"/>
  <c r="CN126" i="1"/>
  <c r="AH125" i="9" s="1"/>
  <c r="CN128" i="1"/>
  <c r="AH133" i="9" s="1"/>
  <c r="AH134" i="9" s="1"/>
  <c r="CN125" i="1"/>
  <c r="AH124" i="9" s="1"/>
  <c r="CN131" i="1"/>
  <c r="AH136" i="9" s="1"/>
  <c r="CN130" i="1"/>
  <c r="AH135" i="9" s="1"/>
  <c r="CN149" i="1"/>
  <c r="AH153" i="9" s="1"/>
  <c r="CN133" i="1"/>
  <c r="CN138" i="1"/>
  <c r="AH142" i="9" s="1"/>
  <c r="AH304" i="9" s="1"/>
  <c r="CN145" i="1"/>
  <c r="AH149" i="9" s="1"/>
  <c r="CN150" i="1"/>
  <c r="CN151" i="1"/>
  <c r="CN153" i="1"/>
  <c r="CN148" i="1"/>
  <c r="AH152" i="9" s="1"/>
  <c r="CN154" i="1"/>
  <c r="CN98" i="1"/>
  <c r="AH96" i="9" s="1"/>
  <c r="CN99" i="1"/>
  <c r="AH97" i="9" s="1"/>
  <c r="CN111" i="1"/>
  <c r="CN100" i="1"/>
  <c r="CN101" i="1"/>
  <c r="CN161" i="1"/>
  <c r="AH170" i="9" s="1"/>
  <c r="AH278" i="9" s="1"/>
  <c r="CN94" i="1"/>
  <c r="AH79" i="9"/>
  <c r="CN103" i="1"/>
  <c r="AH107" i="9" s="1"/>
  <c r="CN109" i="1"/>
  <c r="CN110" i="1" s="1"/>
  <c r="CN114" i="1"/>
  <c r="CN106" i="1"/>
  <c r="CN194" i="1" s="1"/>
  <c r="CN122" i="1"/>
  <c r="AH121" i="9" s="1"/>
  <c r="CN156" i="1"/>
  <c r="CN139" i="1"/>
  <c r="AH143" i="9" s="1"/>
  <c r="AH305" i="9" s="1"/>
  <c r="CN104" i="1"/>
  <c r="AH108" i="9" s="1"/>
  <c r="CN162" i="1"/>
  <c r="AH171" i="9" s="1"/>
  <c r="AH279" i="9" s="1"/>
  <c r="CN117" i="1"/>
  <c r="AH116" i="9" s="1"/>
  <c r="CN95" i="1"/>
  <c r="CN146" i="1"/>
  <c r="AH150" i="9" s="1"/>
  <c r="CN163" i="1"/>
  <c r="AH172" i="9" s="1"/>
  <c r="AH280" i="9" s="1"/>
  <c r="CN140" i="1"/>
  <c r="AH144" i="9" s="1"/>
  <c r="AH306" i="9" s="1"/>
  <c r="CN123" i="1"/>
  <c r="AH122" i="9" s="1"/>
  <c r="CN96" i="1"/>
  <c r="AH94" i="9" s="1"/>
  <c r="CN124" i="1"/>
  <c r="AH123" i="9" s="1"/>
  <c r="CN147" i="1"/>
  <c r="AH151" i="9" s="1"/>
  <c r="CN97" i="1"/>
  <c r="AG38" i="9"/>
  <c r="AG10" i="9"/>
  <c r="CO142" i="1" l="1"/>
  <c r="CO76" i="1"/>
  <c r="CO77" i="1"/>
  <c r="CO75" i="1"/>
  <c r="CO71" i="1"/>
  <c r="CO83" i="1"/>
  <c r="CO193" i="1" s="1"/>
  <c r="CO80" i="1"/>
  <c r="CO78" i="1"/>
  <c r="CO88" i="1"/>
  <c r="CO86" i="1"/>
  <c r="CO69" i="1"/>
  <c r="CO119" i="1"/>
  <c r="CO92" i="1"/>
  <c r="CO72" i="1"/>
  <c r="CO30" i="1"/>
  <c r="CO192" i="1" s="1"/>
  <c r="CO73" i="1"/>
  <c r="CO81" i="1"/>
  <c r="CO74" i="1"/>
  <c r="CO89" i="1"/>
  <c r="CO90" i="1"/>
  <c r="CM21" i="1"/>
  <c r="AH140" i="9"/>
  <c r="AH303" i="9" s="1"/>
  <c r="AH129" i="9"/>
  <c r="AH103" i="9"/>
  <c r="CN182" i="1"/>
  <c r="CM61" i="1"/>
  <c r="CM60" i="1" s="1"/>
  <c r="AH131" i="9"/>
  <c r="AH158" i="9"/>
  <c r="AG43" i="9"/>
  <c r="AG44" i="9" s="1"/>
  <c r="AH157" i="9"/>
  <c r="CN26" i="1"/>
  <c r="CN59" i="1"/>
  <c r="AH80" i="9"/>
  <c r="CN87" i="1"/>
  <c r="CN63" i="1"/>
  <c r="CN33" i="1"/>
  <c r="AH31" i="9" s="1"/>
  <c r="CM186" i="1"/>
  <c r="CM44" i="1"/>
  <c r="CM23" i="1"/>
  <c r="CM28" i="1"/>
  <c r="CM29" i="1" s="1"/>
  <c r="CN19" i="1"/>
  <c r="AH15" i="9" s="1"/>
  <c r="AH68" i="9"/>
  <c r="CO170" i="1"/>
  <c r="CO171" i="1" s="1"/>
  <c r="CO166" i="1"/>
  <c r="CO167" i="1" s="1"/>
  <c r="CO168" i="1"/>
  <c r="CO169" i="1" s="1"/>
  <c r="CO100" i="1"/>
  <c r="CO111" i="1"/>
  <c r="CP5" i="1"/>
  <c r="CO136" i="1"/>
  <c r="CO137" i="1" s="1"/>
  <c r="CO130" i="1"/>
  <c r="CO131" i="1"/>
  <c r="CO128" i="1"/>
  <c r="CO125" i="1"/>
  <c r="CO127" i="1"/>
  <c r="CO126" i="1"/>
  <c r="CO121" i="1"/>
  <c r="CO138" i="1"/>
  <c r="CO149" i="1"/>
  <c r="CO144" i="1"/>
  <c r="CO159" i="1"/>
  <c r="CO151" i="1"/>
  <c r="CO150" i="1"/>
  <c r="CO153" i="1"/>
  <c r="CO148" i="1"/>
  <c r="CO154" i="1"/>
  <c r="CO101" i="1"/>
  <c r="CO98" i="1"/>
  <c r="CO161" i="1"/>
  <c r="CO156" i="1"/>
  <c r="CO114" i="1"/>
  <c r="CO106" i="1"/>
  <c r="CO194" i="1" s="1"/>
  <c r="CO94" i="1"/>
  <c r="CO104" i="1"/>
  <c r="CO103" i="1"/>
  <c r="CO109" i="1"/>
  <c r="CO99" i="1"/>
  <c r="CO122" i="1"/>
  <c r="CO133" i="1"/>
  <c r="CO139" i="1"/>
  <c r="CO145" i="1"/>
  <c r="CO162" i="1"/>
  <c r="CO95" i="1"/>
  <c r="CO117" i="1"/>
  <c r="CO123" i="1"/>
  <c r="CO146" i="1"/>
  <c r="CO140" i="1"/>
  <c r="CO163" i="1"/>
  <c r="CO96" i="1"/>
  <c r="CO97" i="1"/>
  <c r="CO147" i="1"/>
  <c r="CO124" i="1"/>
  <c r="CN188" i="1"/>
  <c r="CN66" i="1"/>
  <c r="CN43" i="1"/>
  <c r="AH34" i="9" s="1"/>
  <c r="AH240" i="9" s="1"/>
  <c r="CN50" i="1"/>
  <c r="CN51" i="1" s="1"/>
  <c r="CN70" i="1"/>
  <c r="CN9" i="1"/>
  <c r="AH62" i="9"/>
  <c r="CN183" i="1"/>
  <c r="CN91" i="1"/>
  <c r="AH95" i="9"/>
  <c r="CN187" i="1"/>
  <c r="CN65" i="1"/>
  <c r="CN37" i="1"/>
  <c r="AH293" i="9"/>
  <c r="CN115" i="1"/>
  <c r="CN190" i="1"/>
  <c r="CN116" i="1"/>
  <c r="AH115" i="9"/>
  <c r="AH292" i="9" s="1"/>
  <c r="CN112" i="1"/>
  <c r="CN113" i="1"/>
  <c r="CN189" i="1"/>
  <c r="AH114" i="9"/>
  <c r="AH291" i="9" s="1"/>
  <c r="CN134" i="1"/>
  <c r="CN160" i="1"/>
  <c r="AH168" i="9"/>
  <c r="CN181" i="1"/>
  <c r="CN203" i="1" s="1"/>
  <c r="AH92" i="9"/>
  <c r="CN143" i="1"/>
  <c r="AH146" i="9"/>
  <c r="AH147" i="9" s="1"/>
  <c r="CM18" i="1"/>
  <c r="CM177" i="1"/>
  <c r="AG234" i="9"/>
  <c r="AG23" i="9"/>
  <c r="CN55" i="1"/>
  <c r="CN17" i="1"/>
  <c r="AH14" i="9" s="1"/>
  <c r="CN180" i="1"/>
  <c r="AH67" i="9"/>
  <c r="CM176" i="1"/>
  <c r="CM45" i="1"/>
  <c r="CM46" i="1" s="1"/>
  <c r="CM14" i="1"/>
  <c r="CN105" i="1"/>
  <c r="CN102" i="1"/>
  <c r="CN93" i="1"/>
  <c r="AH90" i="9"/>
  <c r="AH91" i="9" s="1"/>
  <c r="CN67" i="1"/>
  <c r="CN47" i="1"/>
  <c r="AH88" i="9"/>
  <c r="CM175" i="1"/>
  <c r="CM201" i="1" s="1"/>
  <c r="CM41" i="1"/>
  <c r="CM42" i="1" s="1"/>
  <c r="CM12" i="1"/>
  <c r="CN53" i="1"/>
  <c r="CN13" i="1"/>
  <c r="AH12" i="9" s="1"/>
  <c r="CN179" i="1"/>
  <c r="AH65" i="9"/>
  <c r="CN22" i="1"/>
  <c r="AH24" i="9" s="1"/>
  <c r="AH25" i="9" s="1"/>
  <c r="CN82" i="1"/>
  <c r="CN56" i="1"/>
  <c r="CN57" i="1" s="1"/>
  <c r="CN79" i="1"/>
  <c r="CN155" i="1"/>
  <c r="AH164" i="9"/>
  <c r="CN132" i="1"/>
  <c r="CN129" i="1"/>
  <c r="AH77" i="9"/>
  <c r="AH93" i="9"/>
  <c r="AH130" i="9"/>
  <c r="CN157" i="1"/>
  <c r="AH163" i="9"/>
  <c r="CM64" i="1"/>
  <c r="CM62" i="1"/>
  <c r="CM31" i="1"/>
  <c r="CM25" i="1"/>
  <c r="AH112" i="9"/>
  <c r="CM185" i="1"/>
  <c r="CM39" i="1"/>
  <c r="CM40" i="1" s="1"/>
  <c r="CM38" i="1"/>
  <c r="AH118" i="9"/>
  <c r="AH138" i="9" s="1"/>
  <c r="CN20" i="1"/>
  <c r="AH69" i="9"/>
  <c r="CN54" i="1"/>
  <c r="CN15" i="1"/>
  <c r="CN16" i="1" s="1"/>
  <c r="AH66" i="9"/>
  <c r="CN178" i="1"/>
  <c r="CN202" i="1" s="1"/>
  <c r="CN52" i="1"/>
  <c r="CN11" i="1"/>
  <c r="AH64" i="9"/>
  <c r="CM34" i="1"/>
  <c r="CM32" i="1"/>
  <c r="AH86" i="9"/>
  <c r="CN107" i="1"/>
  <c r="CN152" i="1"/>
  <c r="AH161" i="9"/>
  <c r="AH162" i="9" s="1"/>
  <c r="AH159" i="9"/>
  <c r="CN84" i="1"/>
  <c r="CN58" i="1"/>
  <c r="CN24" i="1"/>
  <c r="AH87" i="9"/>
  <c r="AH264" i="9"/>
  <c r="AH85" i="9"/>
  <c r="AH83" i="9"/>
  <c r="CM10" i="1"/>
  <c r="CM35" i="1"/>
  <c r="CM36" i="1" s="1"/>
  <c r="AH105" i="9"/>
  <c r="AH106" i="9" s="1"/>
  <c r="AG48" i="9"/>
  <c r="AH139" i="9" l="1"/>
  <c r="AH132" i="9" s="1"/>
  <c r="AH141" i="9"/>
  <c r="CP76" i="1"/>
  <c r="CP142" i="1"/>
  <c r="CP143" i="1" s="1"/>
  <c r="CP77" i="1"/>
  <c r="CP71" i="1"/>
  <c r="CP75" i="1"/>
  <c r="CP83" i="1"/>
  <c r="CP193" i="1" s="1"/>
  <c r="CP80" i="1"/>
  <c r="CP78" i="1"/>
  <c r="CP88" i="1"/>
  <c r="CP86" i="1"/>
  <c r="CP69" i="1"/>
  <c r="CP92" i="1"/>
  <c r="CP93" i="1" s="1"/>
  <c r="CP72" i="1"/>
  <c r="CP119" i="1"/>
  <c r="CP120" i="1" s="1"/>
  <c r="CP73" i="1"/>
  <c r="CP30" i="1"/>
  <c r="CP192" i="1" s="1"/>
  <c r="CP74" i="1"/>
  <c r="CP81" i="1"/>
  <c r="CP89" i="1"/>
  <c r="CP90" i="1"/>
  <c r="CN21" i="1"/>
  <c r="AH13" i="9"/>
  <c r="CN61" i="1"/>
  <c r="CN60" i="1" s="1"/>
  <c r="AH56" i="9"/>
  <c r="AH55" i="9" s="1"/>
  <c r="AH21" i="9"/>
  <c r="AH101" i="9"/>
  <c r="AH110" i="9"/>
  <c r="AH238" i="9"/>
  <c r="AH30" i="9"/>
  <c r="AH23" i="9" s="1"/>
  <c r="CO112" i="1"/>
  <c r="CO113" i="1"/>
  <c r="CO189" i="1"/>
  <c r="CN62" i="1"/>
  <c r="CN64" i="1"/>
  <c r="AH63" i="9"/>
  <c r="AH37" i="9"/>
  <c r="AH38" i="9" s="1"/>
  <c r="CO19" i="1"/>
  <c r="AH75" i="9"/>
  <c r="AH41" i="9"/>
  <c r="CN10" i="1"/>
  <c r="AH9" i="9"/>
  <c r="AH10" i="9" s="1"/>
  <c r="CO54" i="1"/>
  <c r="CO15" i="1"/>
  <c r="CO84" i="1"/>
  <c r="CO24" i="1"/>
  <c r="CO58" i="1"/>
  <c r="CO37" i="1"/>
  <c r="CO187" i="1"/>
  <c r="CO65" i="1"/>
  <c r="CO102" i="1"/>
  <c r="CO105" i="1"/>
  <c r="AH52" i="9"/>
  <c r="AH166" i="9"/>
  <c r="AH76" i="9"/>
  <c r="AH42" i="9"/>
  <c r="CO120" i="1"/>
  <c r="CO20" i="1"/>
  <c r="AH277" i="9"/>
  <c r="AH169" i="9"/>
  <c r="AH167" i="9"/>
  <c r="CN186" i="1"/>
  <c r="CN44" i="1"/>
  <c r="CO79" i="1"/>
  <c r="CO82" i="1"/>
  <c r="CO56" i="1"/>
  <c r="CO57" i="1" s="1"/>
  <c r="CO22" i="1"/>
  <c r="CO132" i="1"/>
  <c r="CO129" i="1"/>
  <c r="CN27" i="1"/>
  <c r="AH27" i="9"/>
  <c r="AH71" i="9"/>
  <c r="AH72" i="9" s="1"/>
  <c r="AH267" i="9"/>
  <c r="AH60" i="9"/>
  <c r="AH254" i="9" s="1"/>
  <c r="CN18" i="1"/>
  <c r="CN177" i="1"/>
  <c r="CO143" i="1"/>
  <c r="CO110" i="1"/>
  <c r="CO157" i="1"/>
  <c r="AH265" i="9"/>
  <c r="AH58" i="9"/>
  <c r="AH252" i="9" s="1"/>
  <c r="AH119" i="9"/>
  <c r="AH102" i="9"/>
  <c r="CN48" i="1"/>
  <c r="AH35" i="9"/>
  <c r="AH241" i="9" s="1"/>
  <c r="CN185" i="1"/>
  <c r="CN39" i="1"/>
  <c r="CN40" i="1" s="1"/>
  <c r="CN38" i="1"/>
  <c r="AH33" i="9"/>
  <c r="AH239" i="9" s="1"/>
  <c r="CO188" i="1"/>
  <c r="CO66" i="1"/>
  <c r="CO43" i="1"/>
  <c r="CO107" i="1"/>
  <c r="CO134" i="1"/>
  <c r="AH82" i="9"/>
  <c r="AH266" i="9"/>
  <c r="AH59" i="9"/>
  <c r="AH253" i="9" s="1"/>
  <c r="AH16" i="9"/>
  <c r="CN23" i="1"/>
  <c r="CN28" i="1"/>
  <c r="CN29" i="1" s="1"/>
  <c r="CO180" i="1"/>
  <c r="CO55" i="1"/>
  <c r="CO17" i="1"/>
  <c r="CO53" i="1"/>
  <c r="CO13" i="1"/>
  <c r="CO179" i="1"/>
  <c r="CO152" i="1"/>
  <c r="CO155" i="1"/>
  <c r="AH51" i="9"/>
  <c r="AH74" i="9"/>
  <c r="AH40" i="9"/>
  <c r="CO59" i="1"/>
  <c r="CO26" i="1"/>
  <c r="CO33" i="1"/>
  <c r="CO87" i="1"/>
  <c r="CO63" i="1"/>
  <c r="CO181" i="1"/>
  <c r="CO203" i="1" s="1"/>
  <c r="CO160" i="1"/>
  <c r="CO93" i="1"/>
  <c r="AH49" i="9"/>
  <c r="AH50" i="9" s="1"/>
  <c r="AH78" i="9"/>
  <c r="CO47" i="1"/>
  <c r="CO67" i="1"/>
  <c r="CP170" i="1"/>
  <c r="CP171" i="1" s="1"/>
  <c r="CP166" i="1"/>
  <c r="CP167" i="1" s="1"/>
  <c r="CP168" i="1"/>
  <c r="CP169" i="1" s="1"/>
  <c r="CP111" i="1"/>
  <c r="CP144" i="1"/>
  <c r="CP100" i="1"/>
  <c r="CQ5" i="1"/>
  <c r="CP127" i="1"/>
  <c r="CP126" i="1"/>
  <c r="CP125" i="1"/>
  <c r="CP121" i="1"/>
  <c r="CP130" i="1"/>
  <c r="CP133" i="1"/>
  <c r="CP128" i="1"/>
  <c r="CP131" i="1"/>
  <c r="CP136" i="1"/>
  <c r="CP153" i="1"/>
  <c r="CP138" i="1"/>
  <c r="CP145" i="1"/>
  <c r="CP148" i="1"/>
  <c r="CP159" i="1"/>
  <c r="CP160" i="1" s="1"/>
  <c r="CP151" i="1"/>
  <c r="CP149" i="1"/>
  <c r="CP156" i="1"/>
  <c r="CP161" i="1"/>
  <c r="CP94" i="1"/>
  <c r="CP101" i="1"/>
  <c r="CP114" i="1"/>
  <c r="CP104" i="1"/>
  <c r="CP106" i="1"/>
  <c r="CP194" i="1" s="1"/>
  <c r="CP98" i="1"/>
  <c r="CP150" i="1"/>
  <c r="CP109" i="1"/>
  <c r="CP110" i="1" s="1"/>
  <c r="CP103" i="1"/>
  <c r="CP99" i="1"/>
  <c r="CP139" i="1"/>
  <c r="CP154" i="1"/>
  <c r="CP122" i="1"/>
  <c r="CP162" i="1"/>
  <c r="CP117" i="1"/>
  <c r="CP95" i="1"/>
  <c r="CP96" i="1"/>
  <c r="CP163" i="1"/>
  <c r="CP123" i="1"/>
  <c r="CP140" i="1"/>
  <c r="CP146" i="1"/>
  <c r="CP147" i="1"/>
  <c r="CP124" i="1"/>
  <c r="CP97" i="1"/>
  <c r="AH73" i="9"/>
  <c r="AH39" i="9"/>
  <c r="AH89" i="9"/>
  <c r="CN25" i="1"/>
  <c r="CN31" i="1"/>
  <c r="CN175" i="1"/>
  <c r="CN201" i="1" s="1"/>
  <c r="CN12" i="1"/>
  <c r="CN41" i="1"/>
  <c r="CN42" i="1" s="1"/>
  <c r="AH11" i="9"/>
  <c r="AH290" i="9"/>
  <c r="AH111" i="9"/>
  <c r="AH99" i="9" s="1"/>
  <c r="AH100" i="9" s="1"/>
  <c r="CN45" i="1"/>
  <c r="CN46" i="1" s="1"/>
  <c r="CN14" i="1"/>
  <c r="CN176" i="1"/>
  <c r="CO183" i="1"/>
  <c r="CO91" i="1"/>
  <c r="CO182" i="1"/>
  <c r="CO178" i="1"/>
  <c r="CO202" i="1" s="1"/>
  <c r="CO52" i="1"/>
  <c r="CO11" i="1"/>
  <c r="CO116" i="1"/>
  <c r="CO115" i="1"/>
  <c r="CO190" i="1"/>
  <c r="CO70" i="1"/>
  <c r="CO50" i="1"/>
  <c r="CO51" i="1" s="1"/>
  <c r="CO9" i="1"/>
  <c r="CN35" i="1"/>
  <c r="CN36" i="1" s="1"/>
  <c r="CN34" i="1"/>
  <c r="CN32" i="1"/>
  <c r="AH26" i="9"/>
  <c r="AH57" i="9" l="1"/>
  <c r="AH127" i="9"/>
  <c r="AH128" i="9" s="1"/>
  <c r="AH251" i="9"/>
  <c r="CP134" i="1"/>
  <c r="CP155" i="1"/>
  <c r="CQ76" i="1"/>
  <c r="CQ142" i="1"/>
  <c r="CQ77" i="1"/>
  <c r="CQ75" i="1"/>
  <c r="CQ71" i="1"/>
  <c r="CQ83" i="1"/>
  <c r="CQ193" i="1" s="1"/>
  <c r="CQ80" i="1"/>
  <c r="CQ78" i="1"/>
  <c r="CQ88" i="1"/>
  <c r="CQ86" i="1"/>
  <c r="CQ69" i="1"/>
  <c r="CQ92" i="1"/>
  <c r="CQ119" i="1"/>
  <c r="CQ120" i="1" s="1"/>
  <c r="CQ72" i="1"/>
  <c r="CQ30" i="1"/>
  <c r="CQ192" i="1" s="1"/>
  <c r="CQ73" i="1"/>
  <c r="AI66" i="9" s="1"/>
  <c r="CQ81" i="1"/>
  <c r="CQ74" i="1"/>
  <c r="CQ89" i="1"/>
  <c r="CQ90" i="1"/>
  <c r="AH45" i="9"/>
  <c r="AH20" i="9"/>
  <c r="CP157" i="1"/>
  <c r="AH43" i="9"/>
  <c r="AH44" i="9" s="1"/>
  <c r="CP107" i="1"/>
  <c r="CP182" i="1"/>
  <c r="AH29" i="9"/>
  <c r="AH54" i="9"/>
  <c r="AH53" i="9" s="1"/>
  <c r="AH46" i="9"/>
  <c r="AH22" i="9"/>
  <c r="CP152" i="1"/>
  <c r="CO38" i="1"/>
  <c r="CO39" i="1"/>
  <c r="CO40" i="1" s="1"/>
  <c r="CO185" i="1"/>
  <c r="CO16" i="1"/>
  <c r="CO18" i="1"/>
  <c r="CO177" i="1"/>
  <c r="AH104" i="9"/>
  <c r="AH48" i="9"/>
  <c r="AH47" i="9"/>
  <c r="CP188" i="1"/>
  <c r="CP43" i="1"/>
  <c r="CP66" i="1"/>
  <c r="CP63" i="1"/>
  <c r="CP64" i="1" s="1"/>
  <c r="CP33" i="1"/>
  <c r="CP34" i="1" s="1"/>
  <c r="CP87" i="1"/>
  <c r="CO62" i="1"/>
  <c r="CO64" i="1"/>
  <c r="AH155" i="9"/>
  <c r="AH156" i="9" s="1"/>
  <c r="AH160" i="9"/>
  <c r="CO41" i="1"/>
  <c r="CO42" i="1" s="1"/>
  <c r="CO12" i="1"/>
  <c r="CO175" i="1"/>
  <c r="CO201" i="1" s="1"/>
  <c r="CP180" i="1"/>
  <c r="CP17" i="1"/>
  <c r="CP55" i="1"/>
  <c r="CP53" i="1"/>
  <c r="CP13" i="1"/>
  <c r="CP179" i="1"/>
  <c r="CP178" i="1"/>
  <c r="CP202" i="1" s="1"/>
  <c r="CP11" i="1"/>
  <c r="CP52" i="1"/>
  <c r="CO61" i="1"/>
  <c r="CO60" i="1" s="1"/>
  <c r="CP20" i="1"/>
  <c r="CO25" i="1"/>
  <c r="CO31" i="1"/>
  <c r="CP54" i="1"/>
  <c r="CP15" i="1"/>
  <c r="CP16" i="1" s="1"/>
  <c r="CP82" i="1"/>
  <c r="CP79" i="1"/>
  <c r="CP56" i="1"/>
  <c r="CP57" i="1" s="1"/>
  <c r="CP22" i="1"/>
  <c r="CP112" i="1"/>
  <c r="CP113" i="1"/>
  <c r="CP189" i="1"/>
  <c r="CO14" i="1"/>
  <c r="CO45" i="1"/>
  <c r="CO46" i="1" s="1"/>
  <c r="CO176" i="1"/>
  <c r="CP84" i="1"/>
  <c r="CP58" i="1"/>
  <c r="CP24" i="1"/>
  <c r="CP91" i="1"/>
  <c r="CP183" i="1"/>
  <c r="CP102" i="1"/>
  <c r="CP105" i="1"/>
  <c r="CP9" i="1"/>
  <c r="CP70" i="1"/>
  <c r="CP50" i="1"/>
  <c r="CP51" i="1" s="1"/>
  <c r="CO48" i="1"/>
  <c r="CO34" i="1"/>
  <c r="CO32" i="1"/>
  <c r="CP181" i="1"/>
  <c r="CP203" i="1" s="1"/>
  <c r="CP129" i="1"/>
  <c r="CP132" i="1"/>
  <c r="CO23" i="1"/>
  <c r="CO28" i="1"/>
  <c r="CO29" i="1" s="1"/>
  <c r="AH18" i="9"/>
  <c r="AH19" i="9" s="1"/>
  <c r="CQ166" i="1"/>
  <c r="CQ167" i="1" s="1"/>
  <c r="CQ168" i="1"/>
  <c r="CQ169" i="1" s="1"/>
  <c r="CQ130" i="1"/>
  <c r="AI135" i="9" s="1"/>
  <c r="CQ144" i="1"/>
  <c r="AI148" i="9" s="1"/>
  <c r="CQ103" i="1"/>
  <c r="AI107" i="9" s="1"/>
  <c r="CQ148" i="1"/>
  <c r="AI152" i="9" s="1"/>
  <c r="CQ170" i="1"/>
  <c r="CQ171" i="1" s="1"/>
  <c r="AI68" i="9"/>
  <c r="CR5" i="1"/>
  <c r="CQ136" i="1"/>
  <c r="CQ137" i="1" s="1"/>
  <c r="CQ126" i="1"/>
  <c r="AI125" i="9" s="1"/>
  <c r="CQ128" i="1"/>
  <c r="AI133" i="9" s="1"/>
  <c r="AI134" i="9" s="1"/>
  <c r="CQ127" i="1"/>
  <c r="CQ121" i="1"/>
  <c r="AI120" i="9" s="1"/>
  <c r="CQ133" i="1"/>
  <c r="CQ138" i="1"/>
  <c r="AI142" i="9" s="1"/>
  <c r="AI304" i="9" s="1"/>
  <c r="CQ150" i="1"/>
  <c r="CQ153" i="1"/>
  <c r="AI163" i="9" s="1"/>
  <c r="CQ125" i="1"/>
  <c r="AI124" i="9" s="1"/>
  <c r="CQ151" i="1"/>
  <c r="CQ161" i="1"/>
  <c r="AI170" i="9" s="1"/>
  <c r="AI278" i="9" s="1"/>
  <c r="CQ156" i="1"/>
  <c r="CQ149" i="1"/>
  <c r="AI153" i="9" s="1"/>
  <c r="CQ114" i="1"/>
  <c r="CQ154" i="1"/>
  <c r="AI164" i="9" s="1"/>
  <c r="CQ159" i="1"/>
  <c r="CQ98" i="1"/>
  <c r="CQ101" i="1"/>
  <c r="CQ94" i="1"/>
  <c r="CQ109" i="1"/>
  <c r="CQ110" i="1" s="1"/>
  <c r="CQ99" i="1"/>
  <c r="AI97" i="9" s="1"/>
  <c r="CQ100" i="1"/>
  <c r="CQ106" i="1"/>
  <c r="CQ194" i="1" s="1"/>
  <c r="CQ111" i="1"/>
  <c r="CQ145" i="1"/>
  <c r="AI149" i="9" s="1"/>
  <c r="CQ122" i="1"/>
  <c r="AI121" i="9" s="1"/>
  <c r="CQ131" i="1"/>
  <c r="AI136" i="9" s="1"/>
  <c r="CQ104" i="1"/>
  <c r="AI108" i="9" s="1"/>
  <c r="CQ139" i="1"/>
  <c r="AI143" i="9" s="1"/>
  <c r="AI305" i="9" s="1"/>
  <c r="CQ162" i="1"/>
  <c r="AI171" i="9" s="1"/>
  <c r="CQ95" i="1"/>
  <c r="AI93" i="9" s="1"/>
  <c r="CQ117" i="1"/>
  <c r="AI116" i="9" s="1"/>
  <c r="AI293" i="9" s="1"/>
  <c r="CQ163" i="1"/>
  <c r="AI172" i="9" s="1"/>
  <c r="AI280" i="9" s="1"/>
  <c r="CQ123" i="1"/>
  <c r="AI122" i="9" s="1"/>
  <c r="CQ140" i="1"/>
  <c r="AI144" i="9" s="1"/>
  <c r="AI306" i="9" s="1"/>
  <c r="CQ146" i="1"/>
  <c r="AI150" i="9" s="1"/>
  <c r="CQ96" i="1"/>
  <c r="AI94" i="9" s="1"/>
  <c r="CQ97" i="1"/>
  <c r="AI95" i="9" s="1"/>
  <c r="CQ124" i="1"/>
  <c r="AI123" i="9" s="1"/>
  <c r="CQ147" i="1"/>
  <c r="AI151" i="9" s="1"/>
  <c r="CP59" i="1"/>
  <c r="CP26" i="1"/>
  <c r="CP27" i="1" s="1"/>
  <c r="CP19" i="1"/>
  <c r="CP115" i="1"/>
  <c r="CP116" i="1"/>
  <c r="CP190" i="1"/>
  <c r="CP137" i="1"/>
  <c r="CO186" i="1"/>
  <c r="CO44" i="1"/>
  <c r="CO35" i="1"/>
  <c r="CO36" i="1" s="1"/>
  <c r="CO10" i="1"/>
  <c r="CP47" i="1"/>
  <c r="CP48" i="1" s="1"/>
  <c r="CP67" i="1"/>
  <c r="CP187" i="1"/>
  <c r="CP65" i="1"/>
  <c r="CP37" i="1"/>
  <c r="CO27" i="1"/>
  <c r="CO21" i="1"/>
  <c r="CR142" i="1" l="1"/>
  <c r="CR75" i="1"/>
  <c r="CR77" i="1"/>
  <c r="CR71" i="1"/>
  <c r="CR76" i="1"/>
  <c r="CR83" i="1"/>
  <c r="CR193" i="1" s="1"/>
  <c r="CR80" i="1"/>
  <c r="CR78" i="1"/>
  <c r="CR88" i="1"/>
  <c r="CR86" i="1"/>
  <c r="CR69" i="1"/>
  <c r="CR119" i="1"/>
  <c r="CR92" i="1"/>
  <c r="CR30" i="1"/>
  <c r="CR192" i="1" s="1"/>
  <c r="CR72" i="1"/>
  <c r="CR73" i="1"/>
  <c r="CR74" i="1"/>
  <c r="CR81" i="1"/>
  <c r="CR89" i="1"/>
  <c r="CR90" i="1"/>
  <c r="AI140" i="9"/>
  <c r="AI139" i="9" s="1"/>
  <c r="AI132" i="9" s="1"/>
  <c r="AI130" i="9"/>
  <c r="AI129" i="9"/>
  <c r="AI157" i="9"/>
  <c r="AI131" i="9"/>
  <c r="AI41" i="9"/>
  <c r="AI159" i="9"/>
  <c r="CP35" i="1"/>
  <c r="CP36" i="1" s="1"/>
  <c r="CP10" i="1"/>
  <c r="CQ53" i="1"/>
  <c r="CQ13" i="1"/>
  <c r="CQ179" i="1"/>
  <c r="CQ56" i="1"/>
  <c r="CQ57" i="1" s="1"/>
  <c r="CQ82" i="1"/>
  <c r="CQ79" i="1"/>
  <c r="CQ22" i="1"/>
  <c r="AI105" i="9"/>
  <c r="AI106" i="9" s="1"/>
  <c r="CQ105" i="1"/>
  <c r="CQ102" i="1"/>
  <c r="CP21" i="1"/>
  <c r="CP44" i="1"/>
  <c r="CP186" i="1"/>
  <c r="CQ55" i="1"/>
  <c r="CQ17" i="1"/>
  <c r="CQ180" i="1"/>
  <c r="AI67" i="9"/>
  <c r="CQ181" i="1"/>
  <c r="CQ203" i="1" s="1"/>
  <c r="AI92" i="9"/>
  <c r="CQ152" i="1"/>
  <c r="AI161" i="9"/>
  <c r="AI162" i="9" s="1"/>
  <c r="CQ59" i="1"/>
  <c r="CQ26" i="1"/>
  <c r="CQ27" i="1" s="1"/>
  <c r="CQ189" i="1"/>
  <c r="CQ113" i="1"/>
  <c r="CQ112" i="1"/>
  <c r="CQ19" i="1"/>
  <c r="AI15" i="9" s="1"/>
  <c r="CQ183" i="1"/>
  <c r="CQ91" i="1"/>
  <c r="CQ20" i="1"/>
  <c r="AI69" i="9"/>
  <c r="CQ160" i="1"/>
  <c r="AI168" i="9"/>
  <c r="CQ107" i="1"/>
  <c r="CP23" i="1"/>
  <c r="CP28" i="1"/>
  <c r="CP29" i="1" s="1"/>
  <c r="AI65" i="9"/>
  <c r="CQ182" i="1"/>
  <c r="CP185" i="1"/>
  <c r="CP38" i="1"/>
  <c r="CP39" i="1"/>
  <c r="CP40" i="1" s="1"/>
  <c r="CQ67" i="1"/>
  <c r="CQ47" i="1"/>
  <c r="AI88" i="9"/>
  <c r="AI158" i="9"/>
  <c r="AI279" i="9"/>
  <c r="CQ84" i="1"/>
  <c r="CQ24" i="1"/>
  <c r="AI26" i="9" s="1"/>
  <c r="CQ58" i="1"/>
  <c r="CQ155" i="1"/>
  <c r="CP175" i="1"/>
  <c r="CP201" i="1" s="1"/>
  <c r="CP41" i="1"/>
  <c r="CP42" i="1" s="1"/>
  <c r="CP12" i="1"/>
  <c r="CQ187" i="1"/>
  <c r="CQ65" i="1"/>
  <c r="CQ37" i="1"/>
  <c r="AI33" i="9" s="1"/>
  <c r="AI239" i="9" s="1"/>
  <c r="AI86" i="9"/>
  <c r="CP25" i="1"/>
  <c r="CP31" i="1"/>
  <c r="AI112" i="9"/>
  <c r="CQ134" i="1"/>
  <c r="CP61" i="1"/>
  <c r="CP60" i="1" s="1"/>
  <c r="AI118" i="9"/>
  <c r="AI79" i="9"/>
  <c r="CQ54" i="1"/>
  <c r="CQ15" i="1"/>
  <c r="CQ190" i="1"/>
  <c r="CQ115" i="1"/>
  <c r="CQ116" i="1"/>
  <c r="CQ132" i="1"/>
  <c r="CQ129" i="1"/>
  <c r="CQ143" i="1"/>
  <c r="AI146" i="9"/>
  <c r="CQ178" i="1"/>
  <c r="CQ202" i="1" s="1"/>
  <c r="CQ52" i="1"/>
  <c r="CQ11" i="1"/>
  <c r="AI64" i="9"/>
  <c r="CP45" i="1"/>
  <c r="CP46" i="1" s="1"/>
  <c r="CP14" i="1"/>
  <c r="CP176" i="1"/>
  <c r="AI114" i="9"/>
  <c r="AI291" i="9" s="1"/>
  <c r="AI103" i="9"/>
  <c r="CQ33" i="1"/>
  <c r="CQ63" i="1"/>
  <c r="CQ64" i="1" s="1"/>
  <c r="CQ87" i="1"/>
  <c r="AI84" i="9"/>
  <c r="CR151" i="1"/>
  <c r="CR166" i="1"/>
  <c r="CR167" i="1" s="1"/>
  <c r="CR168" i="1"/>
  <c r="CR169" i="1" s="1"/>
  <c r="CR170" i="1"/>
  <c r="CR171" i="1" s="1"/>
  <c r="CR100" i="1"/>
  <c r="CR149" i="1"/>
  <c r="CR111" i="1"/>
  <c r="CR112" i="1" s="1"/>
  <c r="CR99" i="1"/>
  <c r="CR103" i="1"/>
  <c r="CS5" i="1"/>
  <c r="CR121" i="1"/>
  <c r="CR138" i="1"/>
  <c r="CR130" i="1"/>
  <c r="CR126" i="1"/>
  <c r="CR128" i="1"/>
  <c r="CR127" i="1"/>
  <c r="CR133" i="1"/>
  <c r="CR125" i="1"/>
  <c r="CR131" i="1"/>
  <c r="CR136" i="1"/>
  <c r="CR144" i="1"/>
  <c r="CR150" i="1"/>
  <c r="CR145" i="1"/>
  <c r="CR153" i="1"/>
  <c r="CR161" i="1"/>
  <c r="CR148" i="1"/>
  <c r="CR154" i="1"/>
  <c r="CR159" i="1"/>
  <c r="CR98" i="1"/>
  <c r="CR101" i="1"/>
  <c r="CR109" i="1"/>
  <c r="CR104" i="1"/>
  <c r="CR94" i="1"/>
  <c r="CR106" i="1"/>
  <c r="CR194" i="1" s="1"/>
  <c r="CR114" i="1"/>
  <c r="CR156" i="1"/>
  <c r="CR122" i="1"/>
  <c r="CR139" i="1"/>
  <c r="CR162" i="1"/>
  <c r="CR95" i="1"/>
  <c r="CR117" i="1"/>
  <c r="CR163" i="1"/>
  <c r="CR140" i="1"/>
  <c r="CR146" i="1"/>
  <c r="CR123" i="1"/>
  <c r="CR96" i="1"/>
  <c r="CR124" i="1"/>
  <c r="CR147" i="1"/>
  <c r="CR97" i="1"/>
  <c r="AI96" i="9"/>
  <c r="AI77" i="9"/>
  <c r="CQ93" i="1"/>
  <c r="AI90" i="9"/>
  <c r="AI91" i="9" s="1"/>
  <c r="CP177" i="1"/>
  <c r="CP18" i="1"/>
  <c r="AI80" i="9"/>
  <c r="AI52" i="9" s="1"/>
  <c r="CQ66" i="1"/>
  <c r="CQ188" i="1"/>
  <c r="CQ43" i="1"/>
  <c r="AI87" i="9"/>
  <c r="CQ157" i="1"/>
  <c r="CQ50" i="1"/>
  <c r="CQ51" i="1" s="1"/>
  <c r="CQ70" i="1"/>
  <c r="CQ9" i="1"/>
  <c r="AI62" i="9"/>
  <c r="AI115" i="9"/>
  <c r="AI292" i="9" s="1"/>
  <c r="AI303" i="9" l="1"/>
  <c r="AI141" i="9"/>
  <c r="CS76" i="1"/>
  <c r="CS142" i="1"/>
  <c r="CS75" i="1"/>
  <c r="CS71" i="1"/>
  <c r="CS83" i="1"/>
  <c r="CS193" i="1" s="1"/>
  <c r="CS77" i="1"/>
  <c r="CS80" i="1"/>
  <c r="CS78" i="1"/>
  <c r="CS88" i="1"/>
  <c r="CS86" i="1"/>
  <c r="CS69" i="1"/>
  <c r="CS92" i="1"/>
  <c r="CS93" i="1" s="1"/>
  <c r="CS30" i="1"/>
  <c r="CS192" i="1" s="1"/>
  <c r="CS72" i="1"/>
  <c r="CS119" i="1"/>
  <c r="CS120" i="1" s="1"/>
  <c r="CS73" i="1"/>
  <c r="CS74" i="1"/>
  <c r="CS81" i="1"/>
  <c r="CS89" i="1"/>
  <c r="CS90" i="1"/>
  <c r="AI27" i="9"/>
  <c r="CQ61" i="1"/>
  <c r="CQ60" i="1" s="1"/>
  <c r="CR24" i="1"/>
  <c r="CR84" i="1"/>
  <c r="CR58" i="1"/>
  <c r="AI265" i="9"/>
  <c r="AI58" i="9"/>
  <c r="AI252" i="9" s="1"/>
  <c r="CQ45" i="1"/>
  <c r="CQ46" i="1" s="1"/>
  <c r="CQ14" i="1"/>
  <c r="CQ176" i="1"/>
  <c r="AI12" i="9"/>
  <c r="CR178" i="1"/>
  <c r="CR202" i="1" s="1"/>
  <c r="CR52" i="1"/>
  <c r="CR11" i="1"/>
  <c r="CR110" i="1"/>
  <c r="CR93" i="1"/>
  <c r="AI56" i="9"/>
  <c r="AI264" i="9"/>
  <c r="AI85" i="9"/>
  <c r="AI83" i="9"/>
  <c r="AI71" i="9" s="1"/>
  <c r="AI72" i="9" s="1"/>
  <c r="CQ185" i="1"/>
  <c r="CQ38" i="1"/>
  <c r="CQ39" i="1"/>
  <c r="CQ40" i="1" s="1"/>
  <c r="CR137" i="1"/>
  <c r="CQ175" i="1"/>
  <c r="CQ201" i="1" s="1"/>
  <c r="CQ41" i="1"/>
  <c r="CQ42" i="1" s="1"/>
  <c r="CQ12" i="1"/>
  <c r="AI11" i="9"/>
  <c r="AI20" i="9" s="1"/>
  <c r="AI267" i="9"/>
  <c r="AI60" i="9"/>
  <c r="AI254" i="9" s="1"/>
  <c r="AI167" i="9"/>
  <c r="AI277" i="9"/>
  <c r="AI169" i="9"/>
  <c r="AI49" i="9"/>
  <c r="AI50" i="9" s="1"/>
  <c r="AI78" i="9"/>
  <c r="AI266" i="9"/>
  <c r="AI59" i="9"/>
  <c r="AI253" i="9" s="1"/>
  <c r="CR53" i="1"/>
  <c r="CR13" i="1"/>
  <c r="CR179" i="1"/>
  <c r="CR87" i="1"/>
  <c r="CR63" i="1"/>
  <c r="CR64" i="1" s="1"/>
  <c r="CR33" i="1"/>
  <c r="CR143" i="1"/>
  <c r="AI110" i="9"/>
  <c r="CQ48" i="1"/>
  <c r="AI35" i="9"/>
  <c r="AI241" i="9" s="1"/>
  <c r="CR155" i="1"/>
  <c r="CR152" i="1"/>
  <c r="CR82" i="1"/>
  <c r="CR22" i="1"/>
  <c r="CR79" i="1"/>
  <c r="CR56" i="1"/>
  <c r="CR57" i="1" s="1"/>
  <c r="CR105" i="1"/>
  <c r="CR102" i="1"/>
  <c r="CQ186" i="1"/>
  <c r="CQ44" i="1"/>
  <c r="AI34" i="9"/>
  <c r="AI240" i="9" s="1"/>
  <c r="CR55" i="1"/>
  <c r="CR17" i="1"/>
  <c r="CR180" i="1"/>
  <c r="CR26" i="1"/>
  <c r="CR59" i="1"/>
  <c r="CR187" i="1"/>
  <c r="CR65" i="1"/>
  <c r="CR37" i="1"/>
  <c r="CR160" i="1"/>
  <c r="CR70" i="1"/>
  <c r="CR9" i="1"/>
  <c r="CR50" i="1"/>
  <c r="CR51" i="1" s="1"/>
  <c r="CQ34" i="1"/>
  <c r="AI31" i="9"/>
  <c r="AI51" i="9"/>
  <c r="AI82" i="9"/>
  <c r="AI102" i="9"/>
  <c r="AI166" i="9"/>
  <c r="AI147" i="9"/>
  <c r="CR91" i="1"/>
  <c r="CR183" i="1"/>
  <c r="CR188" i="1"/>
  <c r="CR66" i="1"/>
  <c r="CR43" i="1"/>
  <c r="CR19" i="1"/>
  <c r="CR132" i="1"/>
  <c r="CR129" i="1"/>
  <c r="CR113" i="1"/>
  <c r="CR189" i="1"/>
  <c r="AI127" i="9"/>
  <c r="AI128" i="9" s="1"/>
  <c r="AI119" i="9"/>
  <c r="CQ21" i="1"/>
  <c r="AI16" i="9"/>
  <c r="AI138" i="9"/>
  <c r="CR20" i="1"/>
  <c r="CR120" i="1"/>
  <c r="CR182" i="1"/>
  <c r="CR134" i="1"/>
  <c r="AI101" i="9"/>
  <c r="CQ23" i="1"/>
  <c r="CQ28" i="1"/>
  <c r="CQ29" i="1" s="1"/>
  <c r="AI24" i="9"/>
  <c r="AI25" i="9" s="1"/>
  <c r="AI75" i="9"/>
  <c r="CR67" i="1"/>
  <c r="CR47" i="1"/>
  <c r="CR190" i="1"/>
  <c r="CR115" i="1"/>
  <c r="CR116" i="1"/>
  <c r="CR157" i="1"/>
  <c r="AI89" i="9"/>
  <c r="AI111" i="9"/>
  <c r="AI290" i="9"/>
  <c r="AI42" i="9"/>
  <c r="AI63" i="9"/>
  <c r="AI37" i="9"/>
  <c r="AI38" i="9" s="1"/>
  <c r="CR54" i="1"/>
  <c r="CR15" i="1"/>
  <c r="CR181" i="1"/>
  <c r="CR203" i="1" s="1"/>
  <c r="CS166" i="1"/>
  <c r="CS167" i="1" s="1"/>
  <c r="CS168" i="1"/>
  <c r="CS169" i="1" s="1"/>
  <c r="CS170" i="1"/>
  <c r="CS171" i="1" s="1"/>
  <c r="CS143" i="1"/>
  <c r="CS111" i="1"/>
  <c r="CS99" i="1"/>
  <c r="CT5" i="1"/>
  <c r="CS133" i="1"/>
  <c r="CS130" i="1"/>
  <c r="CS126" i="1"/>
  <c r="CS125" i="1"/>
  <c r="CS127" i="1"/>
  <c r="CS121" i="1"/>
  <c r="CS128" i="1"/>
  <c r="CS136" i="1"/>
  <c r="CS137" i="1" s="1"/>
  <c r="CS138" i="1"/>
  <c r="CS159" i="1"/>
  <c r="CS160" i="1" s="1"/>
  <c r="CS150" i="1"/>
  <c r="CS148" i="1"/>
  <c r="CS144" i="1"/>
  <c r="CS145" i="1"/>
  <c r="CS151" i="1"/>
  <c r="CS153" i="1"/>
  <c r="CS161" i="1"/>
  <c r="CS156" i="1"/>
  <c r="CS100" i="1"/>
  <c r="CS149" i="1"/>
  <c r="CS94" i="1"/>
  <c r="CS98" i="1"/>
  <c r="CS104" i="1"/>
  <c r="CS109" i="1"/>
  <c r="CS110" i="1" s="1"/>
  <c r="CS101" i="1"/>
  <c r="CS103" i="1"/>
  <c r="CS114" i="1"/>
  <c r="CS106" i="1"/>
  <c r="CS194" i="1" s="1"/>
  <c r="CS139" i="1"/>
  <c r="CS131" i="1"/>
  <c r="CS154" i="1"/>
  <c r="CS122" i="1"/>
  <c r="CS162" i="1"/>
  <c r="CS95" i="1"/>
  <c r="CS117" i="1"/>
  <c r="CS96" i="1"/>
  <c r="CS146" i="1"/>
  <c r="CS140" i="1"/>
  <c r="CS123" i="1"/>
  <c r="CS163" i="1"/>
  <c r="CS124" i="1"/>
  <c r="CS147" i="1"/>
  <c r="CS97" i="1"/>
  <c r="CQ31" i="1"/>
  <c r="CQ25" i="1"/>
  <c r="AI74" i="9"/>
  <c r="AI40" i="9"/>
  <c r="CQ10" i="1"/>
  <c r="CQ35" i="1"/>
  <c r="CQ36" i="1" s="1"/>
  <c r="AI9" i="9"/>
  <c r="CR107" i="1"/>
  <c r="AI73" i="9"/>
  <c r="AI39" i="9"/>
  <c r="CQ16" i="1"/>
  <c r="AI13" i="9"/>
  <c r="CQ18" i="1"/>
  <c r="CQ177" i="1"/>
  <c r="AI14" i="9"/>
  <c r="CT75" i="1" l="1"/>
  <c r="CT76" i="1"/>
  <c r="CT142" i="1"/>
  <c r="CT143" i="1" s="1"/>
  <c r="CT71" i="1"/>
  <c r="CT77" i="1"/>
  <c r="CT83" i="1"/>
  <c r="CT193" i="1" s="1"/>
  <c r="CT80" i="1"/>
  <c r="CT78" i="1"/>
  <c r="CT88" i="1"/>
  <c r="CT86" i="1"/>
  <c r="AJ84" i="9" s="1"/>
  <c r="CT69" i="1"/>
  <c r="CT30" i="1"/>
  <c r="CT192" i="1" s="1"/>
  <c r="CT72" i="1"/>
  <c r="AJ65" i="9" s="1"/>
  <c r="CT92" i="1"/>
  <c r="CT93" i="1" s="1"/>
  <c r="CT119" i="1"/>
  <c r="CT120" i="1" s="1"/>
  <c r="CT73" i="1"/>
  <c r="AJ66" i="9" s="1"/>
  <c r="CT81" i="1"/>
  <c r="CT74" i="1"/>
  <c r="AJ67" i="9" s="1"/>
  <c r="CT89" i="1"/>
  <c r="AJ87" i="9" s="1"/>
  <c r="CT90" i="1"/>
  <c r="CS26" i="1"/>
  <c r="CS27" i="1" s="1"/>
  <c r="AI45" i="9"/>
  <c r="AI46" i="9"/>
  <c r="AI76" i="9"/>
  <c r="CS181" i="1"/>
  <c r="CS203" i="1" s="1"/>
  <c r="CS182" i="1"/>
  <c r="CS107" i="1"/>
  <c r="AI22" i="9"/>
  <c r="CS178" i="1"/>
  <c r="CS52" i="1"/>
  <c r="CS11" i="1"/>
  <c r="AI10" i="9"/>
  <c r="CS54" i="1"/>
  <c r="CS15" i="1"/>
  <c r="CS16" i="1" s="1"/>
  <c r="AI57" i="9"/>
  <c r="AI21" i="9"/>
  <c r="AI99" i="9"/>
  <c r="AI100" i="9" s="1"/>
  <c r="AI104" i="9"/>
  <c r="CR44" i="1"/>
  <c r="CR186" i="1"/>
  <c r="AI54" i="9"/>
  <c r="AI53" i="9" s="1"/>
  <c r="CR45" i="1"/>
  <c r="CR46" i="1" s="1"/>
  <c r="CR14" i="1"/>
  <c r="CR176" i="1"/>
  <c r="AJ79" i="9"/>
  <c r="CS84" i="1"/>
  <c r="CS24" i="1"/>
  <c r="CS58" i="1"/>
  <c r="AI47" i="9"/>
  <c r="AI238" i="9"/>
  <c r="AI30" i="9"/>
  <c r="AI18" i="9" s="1"/>
  <c r="AI19" i="9" s="1"/>
  <c r="AI251" i="9"/>
  <c r="AI55" i="9"/>
  <c r="AI43" i="9" s="1"/>
  <c r="AI44" i="9" s="1"/>
  <c r="AI29" i="9"/>
  <c r="CR185" i="1"/>
  <c r="CR38" i="1"/>
  <c r="CR39" i="1"/>
  <c r="CR40" i="1" s="1"/>
  <c r="CS134" i="1"/>
  <c r="CS102" i="1"/>
  <c r="CS105" i="1"/>
  <c r="CS13" i="1"/>
  <c r="CS179" i="1"/>
  <c r="CS53" i="1"/>
  <c r="CS187" i="1"/>
  <c r="CS65" i="1"/>
  <c r="CS37" i="1"/>
  <c r="CS50" i="1"/>
  <c r="CS51" i="1" s="1"/>
  <c r="CS9" i="1"/>
  <c r="CS70" i="1"/>
  <c r="CR16" i="1"/>
  <c r="CR27" i="1"/>
  <c r="CS157" i="1"/>
  <c r="CS87" i="1"/>
  <c r="CS63" i="1"/>
  <c r="CS64" i="1" s="1"/>
  <c r="CS33" i="1"/>
  <c r="CS34" i="1" s="1"/>
  <c r="CS152" i="1"/>
  <c r="CS155" i="1"/>
  <c r="CR48" i="1"/>
  <c r="CS17" i="1"/>
  <c r="CS180" i="1"/>
  <c r="CS55" i="1"/>
  <c r="CS188" i="1"/>
  <c r="CS43" i="1"/>
  <c r="CS66" i="1"/>
  <c r="CS20" i="1"/>
  <c r="CT166" i="1"/>
  <c r="CT167" i="1" s="1"/>
  <c r="CT168" i="1"/>
  <c r="CT169" i="1" s="1"/>
  <c r="CT170" i="1"/>
  <c r="CT171" i="1" s="1"/>
  <c r="CT126" i="1"/>
  <c r="AJ125" i="9" s="1"/>
  <c r="CU5" i="1"/>
  <c r="CT109" i="1"/>
  <c r="CT110" i="1" s="1"/>
  <c r="CT127" i="1"/>
  <c r="CT128" i="1"/>
  <c r="AJ133" i="9" s="1"/>
  <c r="AJ134" i="9" s="1"/>
  <c r="CT130" i="1"/>
  <c r="CT125" i="1"/>
  <c r="AJ124" i="9" s="1"/>
  <c r="CT131" i="1"/>
  <c r="AJ136" i="9" s="1"/>
  <c r="CT121" i="1"/>
  <c r="AJ120" i="9" s="1"/>
  <c r="CT133" i="1"/>
  <c r="CT153" i="1"/>
  <c r="CT136" i="1"/>
  <c r="CT137" i="1" s="1"/>
  <c r="CT150" i="1"/>
  <c r="CT159" i="1"/>
  <c r="CT151" i="1"/>
  <c r="CT138" i="1"/>
  <c r="AJ142" i="9" s="1"/>
  <c r="AJ304" i="9" s="1"/>
  <c r="CT144" i="1"/>
  <c r="AJ148" i="9" s="1"/>
  <c r="CT161" i="1"/>
  <c r="AJ170" i="9" s="1"/>
  <c r="AJ278" i="9" s="1"/>
  <c r="CT154" i="1"/>
  <c r="CT149" i="1"/>
  <c r="AJ153" i="9" s="1"/>
  <c r="CT148" i="1"/>
  <c r="AJ152" i="9" s="1"/>
  <c r="CT104" i="1"/>
  <c r="AJ108" i="9" s="1"/>
  <c r="CT111" i="1"/>
  <c r="CT100" i="1"/>
  <c r="CT98" i="1"/>
  <c r="AJ96" i="9" s="1"/>
  <c r="CT94" i="1"/>
  <c r="CT99" i="1"/>
  <c r="AJ97" i="9" s="1"/>
  <c r="CT103" i="1"/>
  <c r="AJ107" i="9" s="1"/>
  <c r="CT101" i="1"/>
  <c r="CT106" i="1"/>
  <c r="CT194" i="1" s="1"/>
  <c r="AJ77" i="9"/>
  <c r="CT114" i="1"/>
  <c r="AJ115" i="9" s="1"/>
  <c r="AJ292" i="9" s="1"/>
  <c r="CT156" i="1"/>
  <c r="CT122" i="1"/>
  <c r="AJ121" i="9" s="1"/>
  <c r="CT145" i="1"/>
  <c r="AJ149" i="9" s="1"/>
  <c r="CT162" i="1"/>
  <c r="AJ171" i="9" s="1"/>
  <c r="AJ279" i="9" s="1"/>
  <c r="CT139" i="1"/>
  <c r="AJ143" i="9" s="1"/>
  <c r="AJ305" i="9" s="1"/>
  <c r="CT117" i="1"/>
  <c r="AJ116" i="9" s="1"/>
  <c r="AJ293" i="9" s="1"/>
  <c r="CT95" i="1"/>
  <c r="CT123" i="1"/>
  <c r="AJ122" i="9" s="1"/>
  <c r="CT146" i="1"/>
  <c r="AJ150" i="9" s="1"/>
  <c r="CT140" i="1"/>
  <c r="AJ144" i="9" s="1"/>
  <c r="AJ306" i="9" s="1"/>
  <c r="CT163" i="1"/>
  <c r="AJ172" i="9" s="1"/>
  <c r="CT96" i="1"/>
  <c r="AJ94" i="9" s="1"/>
  <c r="CT147" i="1"/>
  <c r="AJ151" i="9" s="1"/>
  <c r="CT124" i="1"/>
  <c r="AJ123" i="9" s="1"/>
  <c r="CT97" i="1"/>
  <c r="CS91" i="1"/>
  <c r="CS183" i="1"/>
  <c r="CS59" i="1"/>
  <c r="CS19" i="1"/>
  <c r="CR10" i="1"/>
  <c r="CR35" i="1"/>
  <c r="CR36" i="1" s="1"/>
  <c r="CR28" i="1"/>
  <c r="CR29" i="1" s="1"/>
  <c r="CR23" i="1"/>
  <c r="CR18" i="1"/>
  <c r="CR177" i="1"/>
  <c r="CR61" i="1"/>
  <c r="CR60" i="1" s="1"/>
  <c r="CS190" i="1"/>
  <c r="CS116" i="1"/>
  <c r="CS115" i="1"/>
  <c r="CS189" i="1"/>
  <c r="CS112" i="1"/>
  <c r="CS113" i="1"/>
  <c r="CR21" i="1"/>
  <c r="CR34" i="1"/>
  <c r="AJ64" i="9"/>
  <c r="CS67" i="1"/>
  <c r="CS47" i="1"/>
  <c r="CS48" i="1" s="1"/>
  <c r="CS82" i="1"/>
  <c r="CS79" i="1"/>
  <c r="CS56" i="1"/>
  <c r="CS57" i="1" s="1"/>
  <c r="CS22" i="1"/>
  <c r="CS132" i="1"/>
  <c r="CS129" i="1"/>
  <c r="AJ69" i="9"/>
  <c r="CR41" i="1"/>
  <c r="CR42" i="1" s="1"/>
  <c r="CR175" i="1"/>
  <c r="CR201" i="1" s="1"/>
  <c r="CR12" i="1"/>
  <c r="CR31" i="1"/>
  <c r="CR25" i="1"/>
  <c r="AI155" i="9"/>
  <c r="AI156" i="9" s="1"/>
  <c r="AI160" i="9"/>
  <c r="AJ112" i="9" l="1"/>
  <c r="AJ111" i="9" s="1"/>
  <c r="CU142" i="1"/>
  <c r="CU71" i="1"/>
  <c r="CU75" i="1"/>
  <c r="CU76" i="1"/>
  <c r="CU83" i="1"/>
  <c r="CU193" i="1" s="1"/>
  <c r="CU77" i="1"/>
  <c r="CU80" i="1"/>
  <c r="CU78" i="1"/>
  <c r="CU88" i="1"/>
  <c r="CU86" i="1"/>
  <c r="CU69" i="1"/>
  <c r="CU92" i="1"/>
  <c r="CU119" i="1"/>
  <c r="CU30" i="1"/>
  <c r="CU192" i="1" s="1"/>
  <c r="CU72" i="1"/>
  <c r="CU73" i="1"/>
  <c r="CU81" i="1"/>
  <c r="CU74" i="1"/>
  <c r="CU89" i="1"/>
  <c r="CU90" i="1"/>
  <c r="AJ140" i="9"/>
  <c r="AJ303" i="9" s="1"/>
  <c r="CT181" i="1"/>
  <c r="CT203" i="1" s="1"/>
  <c r="AJ90" i="9"/>
  <c r="AJ91" i="9" s="1"/>
  <c r="CT182" i="1"/>
  <c r="CI91" i="1"/>
  <c r="AJ129" i="9"/>
  <c r="AI48" i="9"/>
  <c r="AJ146" i="9"/>
  <c r="AJ147" i="9" s="1"/>
  <c r="CS61" i="1"/>
  <c r="CS60" i="1" s="1"/>
  <c r="CS202" i="1"/>
  <c r="AI23" i="9"/>
  <c r="AJ131" i="9"/>
  <c r="AJ78" i="9"/>
  <c r="AJ159" i="9"/>
  <c r="AJ280" i="9"/>
  <c r="AJ74" i="9"/>
  <c r="AJ103" i="9"/>
  <c r="AJ118" i="9"/>
  <c r="AJ119" i="9" s="1"/>
  <c r="CS45" i="1"/>
  <c r="CS46" i="1" s="1"/>
  <c r="CS14" i="1"/>
  <c r="CS176" i="1"/>
  <c r="AJ41" i="9"/>
  <c r="AJ158" i="9"/>
  <c r="CT105" i="1"/>
  <c r="CT102" i="1"/>
  <c r="AJ105" i="9"/>
  <c r="CT155" i="1"/>
  <c r="AJ164" i="9"/>
  <c r="AJ93" i="9"/>
  <c r="AJ102" i="9" s="1"/>
  <c r="AJ266" i="9"/>
  <c r="AJ59" i="9"/>
  <c r="AJ253" i="9" s="1"/>
  <c r="CT54" i="1"/>
  <c r="CT15" i="1"/>
  <c r="CT178" i="1"/>
  <c r="CT202" i="1" s="1"/>
  <c r="CT52" i="1"/>
  <c r="CT11" i="1"/>
  <c r="AJ130" i="9"/>
  <c r="CT87" i="1"/>
  <c r="CT63" i="1"/>
  <c r="CT64" i="1" s="1"/>
  <c r="CT33" i="1"/>
  <c r="CT134" i="1"/>
  <c r="AJ135" i="9"/>
  <c r="CS41" i="1"/>
  <c r="CS42" i="1" s="1"/>
  <c r="CS12" i="1"/>
  <c r="CS175" i="1"/>
  <c r="CS201" i="1" s="1"/>
  <c r="CT58" i="1"/>
  <c r="CT107" i="1"/>
  <c r="AJ157" i="9"/>
  <c r="CT132" i="1"/>
  <c r="CT129" i="1"/>
  <c r="CS21" i="1"/>
  <c r="CS10" i="1"/>
  <c r="CS35" i="1"/>
  <c r="CS36" i="1" s="1"/>
  <c r="CS31" i="1"/>
  <c r="CS25" i="1"/>
  <c r="AJ264" i="9"/>
  <c r="AJ85" i="9"/>
  <c r="AJ83" i="9"/>
  <c r="AJ92" i="9"/>
  <c r="AJ39" i="9" s="1"/>
  <c r="CT67" i="1"/>
  <c r="CT47" i="1"/>
  <c r="CT152" i="1"/>
  <c r="AJ161" i="9"/>
  <c r="AJ162" i="9" s="1"/>
  <c r="CS186" i="1"/>
  <c r="CS44" i="1"/>
  <c r="CS38" i="1"/>
  <c r="CS185" i="1"/>
  <c r="CS39" i="1"/>
  <c r="CS40" i="1" s="1"/>
  <c r="CT91" i="1"/>
  <c r="CT183" i="1"/>
  <c r="AJ95" i="9"/>
  <c r="AJ42" i="9" s="1"/>
  <c r="CT53" i="1"/>
  <c r="CT13" i="1"/>
  <c r="CT179" i="1"/>
  <c r="CT190" i="1"/>
  <c r="CT115" i="1"/>
  <c r="CT116" i="1"/>
  <c r="CT160" i="1"/>
  <c r="AJ168" i="9"/>
  <c r="CT9" i="1"/>
  <c r="CT50" i="1"/>
  <c r="CT51" i="1" s="1"/>
  <c r="CT70" i="1"/>
  <c r="AJ62" i="9"/>
  <c r="AJ82" i="9" s="1"/>
  <c r="CU166" i="1"/>
  <c r="CU167" i="1" s="1"/>
  <c r="CU168" i="1"/>
  <c r="CU169" i="1" s="1"/>
  <c r="CU170" i="1"/>
  <c r="CU171" i="1" s="1"/>
  <c r="CU98" i="1"/>
  <c r="CV5" i="1"/>
  <c r="CU103" i="1"/>
  <c r="CU126" i="1"/>
  <c r="CU127" i="1"/>
  <c r="CU130" i="1"/>
  <c r="CU138" i="1"/>
  <c r="CU121" i="1"/>
  <c r="CU128" i="1"/>
  <c r="CU136" i="1"/>
  <c r="CU125" i="1"/>
  <c r="CU150" i="1"/>
  <c r="CU151" i="1"/>
  <c r="CU133" i="1"/>
  <c r="CU153" i="1"/>
  <c r="CU144" i="1"/>
  <c r="CU156" i="1"/>
  <c r="CU159" i="1"/>
  <c r="CU148" i="1"/>
  <c r="CU149" i="1"/>
  <c r="CU111" i="1"/>
  <c r="CU154" i="1"/>
  <c r="CU100" i="1"/>
  <c r="CU106" i="1"/>
  <c r="CU194" i="1" s="1"/>
  <c r="CU161" i="1"/>
  <c r="CU109" i="1"/>
  <c r="CU104" i="1"/>
  <c r="CU99" i="1"/>
  <c r="CU94" i="1"/>
  <c r="CU101" i="1"/>
  <c r="CU114" i="1"/>
  <c r="CU139" i="1"/>
  <c r="CU145" i="1"/>
  <c r="CU131" i="1"/>
  <c r="CU122" i="1"/>
  <c r="CU162" i="1"/>
  <c r="CU95" i="1"/>
  <c r="CU117" i="1"/>
  <c r="CU123" i="1"/>
  <c r="CU146" i="1"/>
  <c r="CU140" i="1"/>
  <c r="CU163" i="1"/>
  <c r="CU96" i="1"/>
  <c r="CU124" i="1"/>
  <c r="CU97" i="1"/>
  <c r="CU147" i="1"/>
  <c r="CT187" i="1"/>
  <c r="CT65" i="1"/>
  <c r="CT37" i="1"/>
  <c r="AJ86" i="9"/>
  <c r="CS28" i="1"/>
  <c r="CS29" i="1" s="1"/>
  <c r="CS23" i="1"/>
  <c r="CT66" i="1"/>
  <c r="CT188" i="1"/>
  <c r="CT43" i="1"/>
  <c r="AJ34" i="9" s="1"/>
  <c r="AJ240" i="9" s="1"/>
  <c r="CT59" i="1"/>
  <c r="CT26" i="1"/>
  <c r="CT82" i="1"/>
  <c r="CT22" i="1"/>
  <c r="CT79" i="1"/>
  <c r="CT56" i="1"/>
  <c r="CT57" i="1" s="1"/>
  <c r="CT84" i="1"/>
  <c r="CT24" i="1"/>
  <c r="AJ80" i="9"/>
  <c r="CT19" i="1"/>
  <c r="AJ15" i="9" s="1"/>
  <c r="AJ68" i="9"/>
  <c r="CT55" i="1"/>
  <c r="CT17" i="1"/>
  <c r="CT180" i="1"/>
  <c r="CT20" i="1"/>
  <c r="CT189" i="1"/>
  <c r="CT112" i="1"/>
  <c r="CT113" i="1"/>
  <c r="AJ114" i="9"/>
  <c r="AJ291" i="9" s="1"/>
  <c r="CT157" i="1"/>
  <c r="AJ163" i="9"/>
  <c r="CS18" i="1"/>
  <c r="CS177" i="1"/>
  <c r="AJ88" i="9"/>
  <c r="AJ290" i="9" l="1"/>
  <c r="CV76" i="1"/>
  <c r="CV142" i="1"/>
  <c r="CV143" i="1" s="1"/>
  <c r="CV71" i="1"/>
  <c r="CV75" i="1"/>
  <c r="CV77" i="1"/>
  <c r="CV83" i="1"/>
  <c r="CV193" i="1" s="1"/>
  <c r="CV80" i="1"/>
  <c r="CV78" i="1"/>
  <c r="CV88" i="1"/>
  <c r="CV86" i="1"/>
  <c r="CV69" i="1"/>
  <c r="CV92" i="1"/>
  <c r="CV93" i="1" s="1"/>
  <c r="CV72" i="1"/>
  <c r="CV119" i="1"/>
  <c r="CV120" i="1" s="1"/>
  <c r="CV30" i="1"/>
  <c r="CV192" i="1" s="1"/>
  <c r="CV73" i="1"/>
  <c r="CV81" i="1"/>
  <c r="CV74" i="1"/>
  <c r="CV89" i="1"/>
  <c r="CV90" i="1"/>
  <c r="AJ141" i="9"/>
  <c r="AJ139" i="9"/>
  <c r="AJ132" i="9" s="1"/>
  <c r="AJ99" i="9"/>
  <c r="AJ100" i="9" s="1"/>
  <c r="AJ51" i="9"/>
  <c r="CU134" i="1"/>
  <c r="AJ71" i="9"/>
  <c r="AJ72" i="9" s="1"/>
  <c r="AJ138" i="9"/>
  <c r="CT16" i="1"/>
  <c r="AJ13" i="9"/>
  <c r="CT25" i="1"/>
  <c r="AJ26" i="9"/>
  <c r="CU54" i="1"/>
  <c r="CU15" i="1"/>
  <c r="CU190" i="1"/>
  <c r="CU115" i="1"/>
  <c r="CU116" i="1"/>
  <c r="AJ76" i="9"/>
  <c r="AJ265" i="9"/>
  <c r="AJ58" i="9"/>
  <c r="AJ252" i="9" s="1"/>
  <c r="CU181" i="1"/>
  <c r="CU203" i="1" s="1"/>
  <c r="AJ40" i="9"/>
  <c r="AJ46" i="9" s="1"/>
  <c r="CU102" i="1"/>
  <c r="CU105" i="1"/>
  <c r="CU160" i="1"/>
  <c r="CT21" i="1"/>
  <c r="AJ16" i="9"/>
  <c r="CT185" i="1"/>
  <c r="CT38" i="1"/>
  <c r="CT39" i="1"/>
  <c r="CT40" i="1" s="1"/>
  <c r="AJ33" i="9"/>
  <c r="AJ239" i="9" s="1"/>
  <c r="AJ63" i="9"/>
  <c r="AJ37" i="9"/>
  <c r="AJ38" i="9" s="1"/>
  <c r="CT45" i="1"/>
  <c r="CT46" i="1" s="1"/>
  <c r="CT14" i="1"/>
  <c r="CT176" i="1"/>
  <c r="AJ12" i="9"/>
  <c r="AJ21" i="9" s="1"/>
  <c r="CT48" i="1"/>
  <c r="AJ35" i="9"/>
  <c r="AJ241" i="9" s="1"/>
  <c r="CT34" i="1"/>
  <c r="AJ31" i="9"/>
  <c r="CT23" i="1"/>
  <c r="CT28" i="1"/>
  <c r="CT29" i="1" s="1"/>
  <c r="AJ24" i="9"/>
  <c r="AJ25" i="9" s="1"/>
  <c r="CU157" i="1"/>
  <c r="CU107" i="1"/>
  <c r="AJ73" i="9"/>
  <c r="CU187" i="1"/>
  <c r="CU65" i="1"/>
  <c r="CU37" i="1"/>
  <c r="CU189" i="1"/>
  <c r="CU110" i="1"/>
  <c r="CU9" i="1"/>
  <c r="CU50" i="1"/>
  <c r="CU51" i="1" s="1"/>
  <c r="CU70" i="1"/>
  <c r="AJ101" i="9"/>
  <c r="AJ267" i="9"/>
  <c r="AJ60" i="9"/>
  <c r="AJ254" i="9" s="1"/>
  <c r="CT27" i="1"/>
  <c r="AJ27" i="9"/>
  <c r="CU17" i="1"/>
  <c r="CU55" i="1"/>
  <c r="CU180" i="1"/>
  <c r="CU53" i="1"/>
  <c r="CU13" i="1"/>
  <c r="CU179" i="1"/>
  <c r="CU178" i="1"/>
  <c r="CU52" i="1"/>
  <c r="CU11" i="1"/>
  <c r="CU152" i="1"/>
  <c r="CU155" i="1"/>
  <c r="CV166" i="1"/>
  <c r="CV167" i="1" s="1"/>
  <c r="CV151" i="1"/>
  <c r="CV168" i="1"/>
  <c r="CV169" i="1" s="1"/>
  <c r="CV170" i="1"/>
  <c r="CV171" i="1" s="1"/>
  <c r="CV127" i="1"/>
  <c r="CV100" i="1"/>
  <c r="CW5" i="1"/>
  <c r="CV98" i="1"/>
  <c r="CV136" i="1"/>
  <c r="CV137" i="1" s="1"/>
  <c r="CV126" i="1"/>
  <c r="CV133" i="1"/>
  <c r="CV130" i="1"/>
  <c r="CV121" i="1"/>
  <c r="CV128" i="1"/>
  <c r="CV125" i="1"/>
  <c r="CV144" i="1"/>
  <c r="CV150" i="1"/>
  <c r="CV153" i="1"/>
  <c r="CV138" i="1"/>
  <c r="CV149" i="1"/>
  <c r="CV154" i="1"/>
  <c r="CV156" i="1"/>
  <c r="CV145" i="1"/>
  <c r="CV148" i="1"/>
  <c r="CV104" i="1"/>
  <c r="CV161" i="1"/>
  <c r="CV159" i="1"/>
  <c r="CV160" i="1" s="1"/>
  <c r="CV94" i="1"/>
  <c r="CV101" i="1"/>
  <c r="CV109" i="1"/>
  <c r="CV110" i="1" s="1"/>
  <c r="CV99" i="1"/>
  <c r="CV111" i="1"/>
  <c r="CV103" i="1"/>
  <c r="CV114" i="1"/>
  <c r="CV106" i="1"/>
  <c r="CV194" i="1" s="1"/>
  <c r="CV139" i="1"/>
  <c r="CV131" i="1"/>
  <c r="CV122" i="1"/>
  <c r="CV162" i="1"/>
  <c r="CV95" i="1"/>
  <c r="CV117" i="1"/>
  <c r="CV123" i="1"/>
  <c r="CV146" i="1"/>
  <c r="CV163" i="1"/>
  <c r="CV140" i="1"/>
  <c r="CV96" i="1"/>
  <c r="CV147" i="1"/>
  <c r="CV97" i="1"/>
  <c r="CV124" i="1"/>
  <c r="CT31" i="1"/>
  <c r="CT35" i="1"/>
  <c r="CT10" i="1"/>
  <c r="AJ9" i="9"/>
  <c r="AJ52" i="9"/>
  <c r="AJ75" i="9"/>
  <c r="CU20" i="1"/>
  <c r="AJ166" i="9"/>
  <c r="CU66" i="1"/>
  <c r="CU43" i="1"/>
  <c r="CU188" i="1"/>
  <c r="CU84" i="1"/>
  <c r="CU58" i="1"/>
  <c r="CU61" i="1" s="1"/>
  <c r="CU60" i="1" s="1"/>
  <c r="CU24" i="1"/>
  <c r="CU93" i="1"/>
  <c r="AJ167" i="9"/>
  <c r="AJ277" i="9"/>
  <c r="AJ169" i="9"/>
  <c r="AJ56" i="9"/>
  <c r="AJ104" i="9"/>
  <c r="AJ89" i="9"/>
  <c r="CT18" i="1"/>
  <c r="CT177" i="1"/>
  <c r="AJ14" i="9"/>
  <c r="CU91" i="1"/>
  <c r="CU183" i="1"/>
  <c r="CU59" i="1"/>
  <c r="CU26" i="1"/>
  <c r="CU19" i="1"/>
  <c r="CT175" i="1"/>
  <c r="CT201" i="1" s="1"/>
  <c r="CT41" i="1"/>
  <c r="CT42" i="1" s="1"/>
  <c r="CT12" i="1"/>
  <c r="AJ11" i="9"/>
  <c r="AJ106" i="9"/>
  <c r="AJ110" i="9"/>
  <c r="AJ49" i="9"/>
  <c r="AJ50" i="9" s="1"/>
  <c r="CT186" i="1"/>
  <c r="CT44" i="1"/>
  <c r="CU182" i="1"/>
  <c r="CU22" i="1"/>
  <c r="CU79" i="1"/>
  <c r="CU82" i="1"/>
  <c r="CU56" i="1"/>
  <c r="CU57" i="1" s="1"/>
  <c r="CU137" i="1"/>
  <c r="CU143" i="1"/>
  <c r="CT61" i="1"/>
  <c r="CT60" i="1" s="1"/>
  <c r="CU67" i="1"/>
  <c r="CU47" i="1"/>
  <c r="CU87" i="1"/>
  <c r="CU63" i="1"/>
  <c r="CU64" i="1" s="1"/>
  <c r="CU33" i="1"/>
  <c r="CU113" i="1"/>
  <c r="CU112" i="1"/>
  <c r="CU129" i="1"/>
  <c r="CU132" i="1"/>
  <c r="CU120" i="1"/>
  <c r="AJ57" i="9" l="1"/>
  <c r="AJ127" i="9"/>
  <c r="AJ128" i="9" s="1"/>
  <c r="CV19" i="1"/>
  <c r="CW142" i="1"/>
  <c r="CW76" i="1"/>
  <c r="CW71" i="1"/>
  <c r="CW75" i="1"/>
  <c r="AK68" i="9" s="1"/>
  <c r="CW77" i="1"/>
  <c r="CW83" i="1"/>
  <c r="CW193" i="1" s="1"/>
  <c r="CW80" i="1"/>
  <c r="CW78" i="1"/>
  <c r="CW88" i="1"/>
  <c r="AK86" i="9" s="1"/>
  <c r="CW86" i="1"/>
  <c r="CW69" i="1"/>
  <c r="AK62" i="9" s="1"/>
  <c r="CW92" i="1"/>
  <c r="CW119" i="1"/>
  <c r="CW120" i="1" s="1"/>
  <c r="CW72" i="1"/>
  <c r="CW30" i="1"/>
  <c r="CW192" i="1" s="1"/>
  <c r="CW73" i="1"/>
  <c r="AK66" i="9" s="1"/>
  <c r="CW74" i="1"/>
  <c r="CW81" i="1"/>
  <c r="CW89" i="1"/>
  <c r="CW90" i="1"/>
  <c r="CV157" i="1"/>
  <c r="AJ47" i="9"/>
  <c r="AJ20" i="9"/>
  <c r="CV182" i="1"/>
  <c r="CU202" i="1"/>
  <c r="CV107" i="1"/>
  <c r="AJ54" i="9"/>
  <c r="AJ53" i="9" s="1"/>
  <c r="CU35" i="1"/>
  <c r="CU36" i="1" s="1"/>
  <c r="CU34" i="1"/>
  <c r="CU10" i="1"/>
  <c r="CT36" i="1"/>
  <c r="CV189" i="1"/>
  <c r="CV113" i="1"/>
  <c r="CV112" i="1"/>
  <c r="AJ251" i="9"/>
  <c r="AJ55" i="9"/>
  <c r="CU186" i="1"/>
  <c r="CU44" i="1"/>
  <c r="CV115" i="1"/>
  <c r="CV190" i="1"/>
  <c r="CV116" i="1"/>
  <c r="CV50" i="1"/>
  <c r="CV51" i="1" s="1"/>
  <c r="CV9" i="1"/>
  <c r="CV70" i="1"/>
  <c r="CU16" i="1"/>
  <c r="CU27" i="1"/>
  <c r="CV17" i="1"/>
  <c r="CV180" i="1"/>
  <c r="CV55" i="1"/>
  <c r="CV179" i="1"/>
  <c r="CV53" i="1"/>
  <c r="CV13" i="1"/>
  <c r="CV178" i="1"/>
  <c r="CV202" i="1" s="1"/>
  <c r="CV52" i="1"/>
  <c r="CV11" i="1"/>
  <c r="CW168" i="1"/>
  <c r="CW169" i="1" s="1"/>
  <c r="CW170" i="1"/>
  <c r="CW171" i="1" s="1"/>
  <c r="CW149" i="1"/>
  <c r="AK153" i="9" s="1"/>
  <c r="CW99" i="1"/>
  <c r="AK97" i="9" s="1"/>
  <c r="CW114" i="1"/>
  <c r="AK115" i="9" s="1"/>
  <c r="AK292" i="9" s="1"/>
  <c r="CW101" i="1"/>
  <c r="AK105" i="9" s="1"/>
  <c r="CW166" i="1"/>
  <c r="CW167" i="1" s="1"/>
  <c r="CX5" i="1"/>
  <c r="CW125" i="1"/>
  <c r="AK124" i="9" s="1"/>
  <c r="CW121" i="1"/>
  <c r="AK120" i="9" s="1"/>
  <c r="CW128" i="1"/>
  <c r="CW130" i="1"/>
  <c r="CW127" i="1"/>
  <c r="CW126" i="1"/>
  <c r="AK125" i="9" s="1"/>
  <c r="CW138" i="1"/>
  <c r="AK142" i="9" s="1"/>
  <c r="AK304" i="9" s="1"/>
  <c r="CW136" i="1"/>
  <c r="CW137" i="1" s="1"/>
  <c r="CW148" i="1"/>
  <c r="AK152" i="9" s="1"/>
  <c r="CW151" i="1"/>
  <c r="CW161" i="1"/>
  <c r="AK170" i="9" s="1"/>
  <c r="CW153" i="1"/>
  <c r="CW156" i="1"/>
  <c r="CW154" i="1"/>
  <c r="CW145" i="1"/>
  <c r="AK149" i="9" s="1"/>
  <c r="CW150" i="1"/>
  <c r="CW98" i="1"/>
  <c r="CW106" i="1"/>
  <c r="CW194" i="1" s="1"/>
  <c r="CW159" i="1"/>
  <c r="CW160" i="1" s="1"/>
  <c r="CW144" i="1"/>
  <c r="AK148" i="9" s="1"/>
  <c r="CW94" i="1"/>
  <c r="CW103" i="1"/>
  <c r="AK107" i="9" s="1"/>
  <c r="CW109" i="1"/>
  <c r="CW111" i="1"/>
  <c r="CW100" i="1"/>
  <c r="CW133" i="1"/>
  <c r="CW139" i="1"/>
  <c r="AK143" i="9" s="1"/>
  <c r="AK305" i="9" s="1"/>
  <c r="CW122" i="1"/>
  <c r="AK121" i="9" s="1"/>
  <c r="CW131" i="1"/>
  <c r="AK136" i="9" s="1"/>
  <c r="CW104" i="1"/>
  <c r="AK108" i="9" s="1"/>
  <c r="CW162" i="1"/>
  <c r="AK171" i="9" s="1"/>
  <c r="CW117" i="1"/>
  <c r="AK116" i="9" s="1"/>
  <c r="AK293" i="9" s="1"/>
  <c r="CW95" i="1"/>
  <c r="AK93" i="9" s="1"/>
  <c r="CW123" i="1"/>
  <c r="AK122" i="9" s="1"/>
  <c r="CW163" i="1"/>
  <c r="AK172" i="9" s="1"/>
  <c r="AK280" i="9" s="1"/>
  <c r="CW146" i="1"/>
  <c r="AK150" i="9" s="1"/>
  <c r="CW96" i="1"/>
  <c r="AK94" i="9" s="1"/>
  <c r="CW140" i="1"/>
  <c r="AK144" i="9" s="1"/>
  <c r="AK306" i="9" s="1"/>
  <c r="CW147" i="1"/>
  <c r="AK151" i="9" s="1"/>
  <c r="CW124" i="1"/>
  <c r="AK123" i="9" s="1"/>
  <c r="CW97" i="1"/>
  <c r="CU177" i="1"/>
  <c r="CU18" i="1"/>
  <c r="CV188" i="1"/>
  <c r="CV66" i="1"/>
  <c r="CV43" i="1"/>
  <c r="CV105" i="1"/>
  <c r="CV102" i="1"/>
  <c r="CU175" i="1"/>
  <c r="CU201" i="1" s="1"/>
  <c r="CU41" i="1"/>
  <c r="CU42" i="1" s="1"/>
  <c r="CU12" i="1"/>
  <c r="CU185" i="1"/>
  <c r="CU38" i="1"/>
  <c r="CU39" i="1"/>
  <c r="CU40" i="1" s="1"/>
  <c r="AJ29" i="9"/>
  <c r="CU48" i="1"/>
  <c r="AJ155" i="9"/>
  <c r="AJ156" i="9" s="1"/>
  <c r="AJ160" i="9"/>
  <c r="CV91" i="1"/>
  <c r="CV183" i="1"/>
  <c r="CV82" i="1"/>
  <c r="CV56" i="1"/>
  <c r="CV57" i="1" s="1"/>
  <c r="CV79" i="1"/>
  <c r="CV22" i="1"/>
  <c r="CV181" i="1"/>
  <c r="CV203" i="1" s="1"/>
  <c r="CV59" i="1"/>
  <c r="CV26" i="1"/>
  <c r="CV27" i="1" s="1"/>
  <c r="CV87" i="1"/>
  <c r="CV63" i="1"/>
  <c r="CV64" i="1" s="1"/>
  <c r="CV33" i="1"/>
  <c r="CV34" i="1" s="1"/>
  <c r="AJ22" i="9"/>
  <c r="CU21" i="1"/>
  <c r="CV47" i="1"/>
  <c r="CV48" i="1" s="1"/>
  <c r="CV67" i="1"/>
  <c r="CV187" i="1"/>
  <c r="CV65" i="1"/>
  <c r="CV37" i="1"/>
  <c r="CV132" i="1"/>
  <c r="CV129" i="1"/>
  <c r="AJ238" i="9"/>
  <c r="AJ30" i="9"/>
  <c r="AJ18" i="9" s="1"/>
  <c r="AJ19" i="9" s="1"/>
  <c r="CV15" i="1"/>
  <c r="CV16" i="1" s="1"/>
  <c r="CV54" i="1"/>
  <c r="CV20" i="1"/>
  <c r="CV21" i="1" s="1"/>
  <c r="CV134" i="1"/>
  <c r="CU28" i="1"/>
  <c r="CU29" i="1" s="1"/>
  <c r="CU23" i="1"/>
  <c r="CU25" i="1"/>
  <c r="CU31" i="1"/>
  <c r="CV84" i="1"/>
  <c r="CV58" i="1"/>
  <c r="CV24" i="1"/>
  <c r="CV152" i="1"/>
  <c r="CV155" i="1"/>
  <c r="CU45" i="1"/>
  <c r="CU46" i="1" s="1"/>
  <c r="CU14" i="1"/>
  <c r="CU176" i="1"/>
  <c r="AJ45" i="9"/>
  <c r="AJ10" i="9"/>
  <c r="CX142" i="1" l="1"/>
  <c r="CX119" i="1"/>
  <c r="CX30" i="1"/>
  <c r="CX192" i="1" s="1"/>
  <c r="CX71" i="1"/>
  <c r="CX76" i="1"/>
  <c r="CX77" i="1"/>
  <c r="CX69" i="1"/>
  <c r="CX92" i="1"/>
  <c r="CX83" i="1"/>
  <c r="CX193" i="1" s="1"/>
  <c r="CX75" i="1"/>
  <c r="CX80" i="1"/>
  <c r="CX78" i="1"/>
  <c r="CX88" i="1"/>
  <c r="CX86" i="1"/>
  <c r="CX72" i="1"/>
  <c r="CX73" i="1"/>
  <c r="CX81" i="1"/>
  <c r="CX74" i="1"/>
  <c r="CX89" i="1"/>
  <c r="CX90" i="1"/>
  <c r="AK168" i="9"/>
  <c r="AK167" i="9" s="1"/>
  <c r="AK140" i="9"/>
  <c r="AK141" i="9" s="1"/>
  <c r="AK130" i="9"/>
  <c r="AK129" i="9"/>
  <c r="AK103" i="9"/>
  <c r="AK118" i="9"/>
  <c r="AK119" i="9" s="1"/>
  <c r="CV61" i="1"/>
  <c r="CV60" i="1" s="1"/>
  <c r="CW182" i="1"/>
  <c r="CW107" i="1"/>
  <c r="AK102" i="9"/>
  <c r="AK157" i="9"/>
  <c r="AK278" i="9"/>
  <c r="AK158" i="9"/>
  <c r="AK279" i="9"/>
  <c r="AK41" i="9"/>
  <c r="AK265" i="9"/>
  <c r="CX168" i="1"/>
  <c r="CX169" i="1" s="1"/>
  <c r="CX170" i="1"/>
  <c r="CX171" i="1" s="1"/>
  <c r="CX166" i="1"/>
  <c r="CX167" i="1" s="1"/>
  <c r="CX144" i="1"/>
  <c r="CX101" i="1"/>
  <c r="CX100" i="1"/>
  <c r="CY5" i="1"/>
  <c r="CX130" i="1"/>
  <c r="CX128" i="1"/>
  <c r="CX127" i="1"/>
  <c r="CX136" i="1"/>
  <c r="CX121" i="1"/>
  <c r="CX125" i="1"/>
  <c r="CX126" i="1"/>
  <c r="CX153" i="1"/>
  <c r="CX148" i="1"/>
  <c r="CX149" i="1"/>
  <c r="CX159" i="1"/>
  <c r="CX138" i="1"/>
  <c r="CX150" i="1"/>
  <c r="CX98" i="1"/>
  <c r="CX154" i="1"/>
  <c r="CX145" i="1"/>
  <c r="CX106" i="1"/>
  <c r="CX194" i="1" s="1"/>
  <c r="CX94" i="1"/>
  <c r="CX161" i="1"/>
  <c r="CX114" i="1"/>
  <c r="CX104" i="1"/>
  <c r="CX99" i="1"/>
  <c r="CX111" i="1"/>
  <c r="CX151" i="1"/>
  <c r="CX103" i="1"/>
  <c r="CX109" i="1"/>
  <c r="CX122" i="1"/>
  <c r="CX131" i="1"/>
  <c r="CX139" i="1"/>
  <c r="CX133" i="1"/>
  <c r="CX156" i="1"/>
  <c r="CX162" i="1"/>
  <c r="CX95" i="1"/>
  <c r="CX117" i="1"/>
  <c r="CX163" i="1"/>
  <c r="CX140" i="1"/>
  <c r="CX146" i="1"/>
  <c r="CX123" i="1"/>
  <c r="CX96" i="1"/>
  <c r="CX147" i="1"/>
  <c r="CX124" i="1"/>
  <c r="CX97" i="1"/>
  <c r="CV175" i="1"/>
  <c r="CV201" i="1" s="1"/>
  <c r="CV41" i="1"/>
  <c r="CV42" i="1" s="1"/>
  <c r="CV12" i="1"/>
  <c r="CV10" i="1"/>
  <c r="CV35" i="1"/>
  <c r="CV36" i="1" s="1"/>
  <c r="CV25" i="1"/>
  <c r="CV31" i="1"/>
  <c r="AJ23" i="9"/>
  <c r="CV199" i="1"/>
  <c r="CW178" i="1"/>
  <c r="CW202" i="1" s="1"/>
  <c r="CW52" i="1"/>
  <c r="CW11" i="1"/>
  <c r="AK64" i="9"/>
  <c r="CW152" i="1"/>
  <c r="AK161" i="9"/>
  <c r="AK162" i="9" s="1"/>
  <c r="CW70" i="1"/>
  <c r="CW50" i="1"/>
  <c r="CW51" i="1" s="1"/>
  <c r="CW9" i="1"/>
  <c r="AJ43" i="9"/>
  <c r="AJ48" i="9"/>
  <c r="CV186" i="1"/>
  <c r="CV44" i="1"/>
  <c r="CW59" i="1"/>
  <c r="CW26" i="1"/>
  <c r="CW27" i="1" s="1"/>
  <c r="AK80" i="9"/>
  <c r="CW181" i="1"/>
  <c r="CW203" i="1" s="1"/>
  <c r="AK92" i="9"/>
  <c r="CW190" i="1"/>
  <c r="CW110" i="1"/>
  <c r="CW157" i="1"/>
  <c r="AK163" i="9"/>
  <c r="CV185" i="1"/>
  <c r="CV38" i="1"/>
  <c r="CV39" i="1"/>
  <c r="CV40" i="1" s="1"/>
  <c r="CW55" i="1"/>
  <c r="CW17" i="1"/>
  <c r="CW180" i="1"/>
  <c r="AK67" i="9"/>
  <c r="CW13" i="1"/>
  <c r="CW179" i="1"/>
  <c r="CW53" i="1"/>
  <c r="AK65" i="9"/>
  <c r="CW93" i="1"/>
  <c r="AK90" i="9"/>
  <c r="AK91" i="9" s="1"/>
  <c r="CV45" i="1"/>
  <c r="CV46" i="1" s="1"/>
  <c r="CV14" i="1"/>
  <c r="CV176" i="1"/>
  <c r="AK159" i="9"/>
  <c r="CW91" i="1"/>
  <c r="CW183" i="1"/>
  <c r="AK95" i="9"/>
  <c r="CJ91" i="1"/>
  <c r="CW20" i="1"/>
  <c r="AK16" i="9" s="1"/>
  <c r="AK69" i="9"/>
  <c r="CW102" i="1"/>
  <c r="CW105" i="1"/>
  <c r="AK131" i="9"/>
  <c r="CW188" i="1"/>
  <c r="CW66" i="1"/>
  <c r="CW43" i="1"/>
  <c r="AK34" i="9" s="1"/>
  <c r="AK240" i="9" s="1"/>
  <c r="AK87" i="9"/>
  <c r="CW112" i="1"/>
  <c r="CW189" i="1"/>
  <c r="CW113" i="1"/>
  <c r="AK114" i="9"/>
  <c r="AK291" i="9" s="1"/>
  <c r="CW19" i="1"/>
  <c r="AK15" i="9" s="1"/>
  <c r="CW115" i="1"/>
  <c r="CW116" i="1"/>
  <c r="AK106" i="9"/>
  <c r="AK63" i="9"/>
  <c r="CW54" i="1"/>
  <c r="CW15" i="1"/>
  <c r="CW16" i="1" s="1"/>
  <c r="CW87" i="1"/>
  <c r="CW33" i="1"/>
  <c r="AK31" i="9" s="1"/>
  <c r="CW63" i="1"/>
  <c r="CW64" i="1" s="1"/>
  <c r="CV198" i="1"/>
  <c r="CW67" i="1"/>
  <c r="CW47" i="1"/>
  <c r="AK88" i="9"/>
  <c r="AK75" i="9" s="1"/>
  <c r="CW65" i="1"/>
  <c r="CW187" i="1"/>
  <c r="CW37" i="1"/>
  <c r="AK135" i="9"/>
  <c r="CW134" i="1"/>
  <c r="CW143" i="1"/>
  <c r="AK146" i="9"/>
  <c r="AK147" i="9" s="1"/>
  <c r="CV177" i="1"/>
  <c r="CV18" i="1"/>
  <c r="AK96" i="9"/>
  <c r="CW84" i="1"/>
  <c r="CW58" i="1"/>
  <c r="CW24" i="1"/>
  <c r="AK79" i="9"/>
  <c r="CW155" i="1"/>
  <c r="CW129" i="1"/>
  <c r="CW132" i="1"/>
  <c r="AK133" i="9"/>
  <c r="AK134" i="9" s="1"/>
  <c r="AK84" i="9"/>
  <c r="CV28" i="1"/>
  <c r="CV29" i="1" s="1"/>
  <c r="CV23" i="1"/>
  <c r="CW82" i="1"/>
  <c r="CW79" i="1"/>
  <c r="CW56" i="1"/>
  <c r="CW57" i="1" s="1"/>
  <c r="CW22" i="1"/>
  <c r="AK24" i="9" s="1"/>
  <c r="AK25" i="9" s="1"/>
  <c r="AK77" i="9"/>
  <c r="AK112" i="9"/>
  <c r="AK164" i="9"/>
  <c r="CX108" i="1" l="1"/>
  <c r="CX85" i="1"/>
  <c r="AK169" i="9"/>
  <c r="CY76" i="1"/>
  <c r="CY30" i="1"/>
  <c r="CY192" i="1" s="1"/>
  <c r="CY142" i="1"/>
  <c r="CY143" i="1" s="1"/>
  <c r="CY77" i="1"/>
  <c r="CY119" i="1"/>
  <c r="CY120" i="1" s="1"/>
  <c r="CY71" i="1"/>
  <c r="CY92" i="1"/>
  <c r="CY93" i="1" s="1"/>
  <c r="CY75" i="1"/>
  <c r="CY83" i="1"/>
  <c r="CY193" i="1" s="1"/>
  <c r="CY69" i="1"/>
  <c r="CY80" i="1"/>
  <c r="CY78" i="1"/>
  <c r="CY88" i="1"/>
  <c r="CY86" i="1"/>
  <c r="CY72" i="1"/>
  <c r="CY73" i="1"/>
  <c r="CY74" i="1"/>
  <c r="CY81" i="1"/>
  <c r="CY89" i="1"/>
  <c r="CY90" i="1"/>
  <c r="AK277" i="9"/>
  <c r="AK139" i="9"/>
  <c r="AK127" i="9" s="1"/>
  <c r="AK128" i="9" s="1"/>
  <c r="AK303" i="9"/>
  <c r="AK138" i="9"/>
  <c r="AK13" i="9"/>
  <c r="AK155" i="9"/>
  <c r="AK156" i="9" s="1"/>
  <c r="AK110" i="9"/>
  <c r="AK37" i="9"/>
  <c r="AK38" i="9" s="1"/>
  <c r="AK42" i="9"/>
  <c r="AK101" i="9"/>
  <c r="CX47" i="1"/>
  <c r="CX67" i="1"/>
  <c r="CX107" i="1"/>
  <c r="CX120" i="1"/>
  <c r="CX24" i="1"/>
  <c r="CX84" i="1"/>
  <c r="CX58" i="1"/>
  <c r="CW25" i="1"/>
  <c r="CW31" i="1"/>
  <c r="AK26" i="9"/>
  <c r="CW61" i="1"/>
  <c r="CW60" i="1" s="1"/>
  <c r="CW185" i="1"/>
  <c r="CW38" i="1"/>
  <c r="CW39" i="1"/>
  <c r="CW40" i="1" s="1"/>
  <c r="AK33" i="9"/>
  <c r="AK239" i="9" s="1"/>
  <c r="CW198" i="1"/>
  <c r="CX137" i="1"/>
  <c r="AK56" i="9"/>
  <c r="AK264" i="9"/>
  <c r="AK85" i="9"/>
  <c r="AK83" i="9"/>
  <c r="AK71" i="9" s="1"/>
  <c r="CW18" i="1"/>
  <c r="CW177" i="1"/>
  <c r="CW197" i="1" s="1"/>
  <c r="AK52" i="9"/>
  <c r="CX15" i="1"/>
  <c r="CX54" i="1"/>
  <c r="AK160" i="9"/>
  <c r="AK238" i="9"/>
  <c r="AK30" i="9"/>
  <c r="AK73" i="9"/>
  <c r="AK39" i="9"/>
  <c r="CX187" i="1"/>
  <c r="CX65" i="1"/>
  <c r="CX37" i="1"/>
  <c r="CX129" i="1"/>
  <c r="CX132" i="1"/>
  <c r="AK60" i="9"/>
  <c r="AK254" i="9" s="1"/>
  <c r="AK267" i="9"/>
  <c r="AK27" i="9"/>
  <c r="CW41" i="1"/>
  <c r="CW42" i="1" s="1"/>
  <c r="CW12" i="1"/>
  <c r="CW175" i="1"/>
  <c r="CW201" i="1" s="1"/>
  <c r="AK11" i="9"/>
  <c r="CX178" i="1"/>
  <c r="CX11" i="1"/>
  <c r="CX52" i="1"/>
  <c r="CX134" i="1"/>
  <c r="CX181" i="1"/>
  <c r="CX203" i="1" s="1"/>
  <c r="CX143" i="1"/>
  <c r="CW35" i="1"/>
  <c r="CW36" i="1" s="1"/>
  <c r="CW34" i="1"/>
  <c r="CX19" i="1"/>
  <c r="CX155" i="1"/>
  <c r="CX152" i="1"/>
  <c r="CY168" i="1"/>
  <c r="CY169" i="1" s="1"/>
  <c r="CY170" i="1"/>
  <c r="CY171" i="1" s="1"/>
  <c r="CY166" i="1"/>
  <c r="CY167" i="1" s="1"/>
  <c r="CZ5" i="1"/>
  <c r="CY126" i="1"/>
  <c r="CY121" i="1"/>
  <c r="CY127" i="1"/>
  <c r="CY128" i="1"/>
  <c r="CY136" i="1"/>
  <c r="CY137" i="1" s="1"/>
  <c r="CY125" i="1"/>
  <c r="CY130" i="1"/>
  <c r="CY148" i="1"/>
  <c r="CY138" i="1"/>
  <c r="CY144" i="1"/>
  <c r="CY131" i="1"/>
  <c r="CY150" i="1"/>
  <c r="CY133" i="1"/>
  <c r="CY161" i="1"/>
  <c r="CY149" i="1"/>
  <c r="CY154" i="1"/>
  <c r="CY153" i="1"/>
  <c r="CY145" i="1"/>
  <c r="CY151" i="1"/>
  <c r="CY159" i="1"/>
  <c r="CY160" i="1" s="1"/>
  <c r="CY99" i="1"/>
  <c r="CY111" i="1"/>
  <c r="CY94" i="1"/>
  <c r="CY100" i="1"/>
  <c r="CY98" i="1"/>
  <c r="CY101" i="1"/>
  <c r="CY106" i="1"/>
  <c r="CY194" i="1" s="1"/>
  <c r="CY104" i="1"/>
  <c r="CY109" i="1"/>
  <c r="CY110" i="1" s="1"/>
  <c r="CY103" i="1"/>
  <c r="CY114" i="1"/>
  <c r="CY156" i="1"/>
  <c r="CY139" i="1"/>
  <c r="CY122" i="1"/>
  <c r="CY162" i="1"/>
  <c r="CY117" i="1"/>
  <c r="CY95" i="1"/>
  <c r="CY163" i="1"/>
  <c r="CY123" i="1"/>
  <c r="CY140" i="1"/>
  <c r="CY146" i="1"/>
  <c r="CY96" i="1"/>
  <c r="CY124" i="1"/>
  <c r="CY147" i="1"/>
  <c r="CY97" i="1"/>
  <c r="CX59" i="1"/>
  <c r="CX26" i="1"/>
  <c r="CX113" i="1"/>
  <c r="CX189" i="1"/>
  <c r="CX112" i="1"/>
  <c r="CX160" i="1"/>
  <c r="CX70" i="1"/>
  <c r="CX50" i="1"/>
  <c r="CX51" i="1" s="1"/>
  <c r="CX9" i="1"/>
  <c r="AK51" i="9"/>
  <c r="AK82" i="9"/>
  <c r="AK78" i="9"/>
  <c r="AK49" i="9"/>
  <c r="AK50" i="9" s="1"/>
  <c r="AK166" i="9"/>
  <c r="CX53" i="1"/>
  <c r="CX179" i="1"/>
  <c r="CX13" i="1"/>
  <c r="CX82" i="1"/>
  <c r="CX79" i="1"/>
  <c r="CX56" i="1"/>
  <c r="CX57" i="1" s="1"/>
  <c r="CX22" i="1"/>
  <c r="CW45" i="1"/>
  <c r="CW46" i="1" s="1"/>
  <c r="CW176" i="1"/>
  <c r="CW14" i="1"/>
  <c r="AK12" i="9"/>
  <c r="AK21" i="9" s="1"/>
  <c r="CW23" i="1"/>
  <c r="CW28" i="1"/>
  <c r="CW29" i="1" s="1"/>
  <c r="CV197" i="1"/>
  <c r="CW21" i="1"/>
  <c r="AK74" i="9"/>
  <c r="AK40" i="9"/>
  <c r="AJ44" i="9"/>
  <c r="CX91" i="1"/>
  <c r="CX183" i="1"/>
  <c r="CX188" i="1"/>
  <c r="CX66" i="1"/>
  <c r="CX43" i="1"/>
  <c r="CX87" i="1"/>
  <c r="CX63" i="1"/>
  <c r="CX64" i="1" s="1"/>
  <c r="CX33" i="1"/>
  <c r="CX93" i="1"/>
  <c r="AK58" i="9"/>
  <c r="AK252" i="9" s="1"/>
  <c r="AK111" i="9"/>
  <c r="AK99" i="9" s="1"/>
  <c r="AK100" i="9" s="1"/>
  <c r="AK290" i="9"/>
  <c r="CW199" i="1"/>
  <c r="AK59" i="9"/>
  <c r="AK253" i="9" s="1"/>
  <c r="AK266" i="9"/>
  <c r="CX55" i="1"/>
  <c r="CX17" i="1"/>
  <c r="CX180" i="1"/>
  <c r="CX20" i="1"/>
  <c r="CX115" i="1"/>
  <c r="CX116" i="1"/>
  <c r="CX157" i="1"/>
  <c r="CX102" i="1"/>
  <c r="CX105" i="1"/>
  <c r="CW48" i="1"/>
  <c r="AK35" i="9"/>
  <c r="AK241" i="9" s="1"/>
  <c r="CW44" i="1"/>
  <c r="CW186" i="1"/>
  <c r="AK89" i="9"/>
  <c r="CW10" i="1"/>
  <c r="AK9" i="9"/>
  <c r="AK10" i="9" s="1"/>
  <c r="CX182" i="1"/>
  <c r="CX190" i="1"/>
  <c r="CX110" i="1"/>
  <c r="AK14" i="9"/>
  <c r="CY108" i="1" l="1"/>
  <c r="CY85" i="1"/>
  <c r="AK57" i="9"/>
  <c r="AK132" i="9"/>
  <c r="CZ76" i="1"/>
  <c r="CZ30" i="1"/>
  <c r="CZ192" i="1" s="1"/>
  <c r="CZ92" i="1"/>
  <c r="CZ142" i="1"/>
  <c r="CZ143" i="1" s="1"/>
  <c r="CZ119" i="1"/>
  <c r="CZ120" i="1" s="1"/>
  <c r="CZ75" i="1"/>
  <c r="CZ83" i="1"/>
  <c r="CZ193" i="1" s="1"/>
  <c r="CZ77" i="1"/>
  <c r="CZ71" i="1"/>
  <c r="AL64" i="9" s="1"/>
  <c r="CZ69" i="1"/>
  <c r="CZ80" i="1"/>
  <c r="AL79" i="9" s="1"/>
  <c r="CZ78" i="1"/>
  <c r="CZ88" i="1"/>
  <c r="AL86" i="9" s="1"/>
  <c r="CZ86" i="1"/>
  <c r="CZ72" i="1"/>
  <c r="CZ73" i="1"/>
  <c r="AL66" i="9" s="1"/>
  <c r="CZ81" i="1"/>
  <c r="CZ74" i="1"/>
  <c r="CZ89" i="1"/>
  <c r="CZ90" i="1"/>
  <c r="AL88" i="9" s="1"/>
  <c r="AK54" i="9"/>
  <c r="AK53" i="9" s="1"/>
  <c r="CY20" i="1"/>
  <c r="AK104" i="9"/>
  <c r="AK23" i="9"/>
  <c r="CY182" i="1"/>
  <c r="CY107" i="1"/>
  <c r="CY157" i="1"/>
  <c r="CX202" i="1"/>
  <c r="AK20" i="9"/>
  <c r="CX10" i="1"/>
  <c r="CX35" i="1"/>
  <c r="CX36" i="1" s="1"/>
  <c r="CY132" i="1"/>
  <c r="CY129" i="1"/>
  <c r="AK55" i="9"/>
  <c r="AK43" i="9" s="1"/>
  <c r="AK44" i="9" s="1"/>
  <c r="AK251" i="9"/>
  <c r="CX61" i="1"/>
  <c r="CX60" i="1" s="1"/>
  <c r="CX48" i="1"/>
  <c r="CX16" i="1"/>
  <c r="CY19" i="1"/>
  <c r="CY105" i="1"/>
  <c r="CY102" i="1"/>
  <c r="AK45" i="9"/>
  <c r="AK22" i="9"/>
  <c r="CY79" i="1"/>
  <c r="CY56" i="1"/>
  <c r="CY57" i="1" s="1"/>
  <c r="CY22" i="1"/>
  <c r="CY82" i="1"/>
  <c r="CX31" i="1"/>
  <c r="CX25" i="1"/>
  <c r="CX28" i="1"/>
  <c r="CX29" i="1" s="1"/>
  <c r="CX23" i="1"/>
  <c r="CX199" i="1"/>
  <c r="CY53" i="1"/>
  <c r="CY13" i="1"/>
  <c r="CY179" i="1"/>
  <c r="CZ170" i="1"/>
  <c r="CZ171" i="1" s="1"/>
  <c r="CZ166" i="1"/>
  <c r="CZ167" i="1" s="1"/>
  <c r="CZ151" i="1"/>
  <c r="CZ168" i="1"/>
  <c r="CZ169" i="1" s="1"/>
  <c r="CZ149" i="1"/>
  <c r="AL153" i="9" s="1"/>
  <c r="CZ126" i="1"/>
  <c r="AL125" i="9" s="1"/>
  <c r="DA5" i="1"/>
  <c r="CZ136" i="1"/>
  <c r="CZ137" i="1" s="1"/>
  <c r="CZ131" i="1"/>
  <c r="AL136" i="9" s="1"/>
  <c r="CZ121" i="1"/>
  <c r="AL120" i="9" s="1"/>
  <c r="CZ128" i="1"/>
  <c r="AL133" i="9" s="1"/>
  <c r="AL134" i="9" s="1"/>
  <c r="CZ125" i="1"/>
  <c r="AL124" i="9" s="1"/>
  <c r="CZ138" i="1"/>
  <c r="AL142" i="9" s="1"/>
  <c r="AL304" i="9" s="1"/>
  <c r="CZ127" i="1"/>
  <c r="CZ133" i="1"/>
  <c r="CZ130" i="1"/>
  <c r="CZ153" i="1"/>
  <c r="CZ159" i="1"/>
  <c r="CZ144" i="1"/>
  <c r="AL148" i="9" s="1"/>
  <c r="CZ150" i="1"/>
  <c r="CZ148" i="1"/>
  <c r="AL152" i="9" s="1"/>
  <c r="CZ111" i="1"/>
  <c r="CZ154" i="1"/>
  <c r="AL164" i="9" s="1"/>
  <c r="CZ161" i="1"/>
  <c r="AL170" i="9" s="1"/>
  <c r="AL278" i="9" s="1"/>
  <c r="CZ100" i="1"/>
  <c r="CZ94" i="1"/>
  <c r="CZ101" i="1"/>
  <c r="CZ109" i="1"/>
  <c r="CZ98" i="1"/>
  <c r="AL96" i="9" s="1"/>
  <c r="CZ103" i="1"/>
  <c r="AL107" i="9" s="1"/>
  <c r="CZ99" i="1"/>
  <c r="AL97" i="9" s="1"/>
  <c r="CZ104" i="1"/>
  <c r="AL108" i="9" s="1"/>
  <c r="CZ106" i="1"/>
  <c r="CZ194" i="1" s="1"/>
  <c r="CZ114" i="1"/>
  <c r="CZ122" i="1"/>
  <c r="AL121" i="9" s="1"/>
  <c r="CZ156" i="1"/>
  <c r="CZ139" i="1"/>
  <c r="AL143" i="9" s="1"/>
  <c r="AL305" i="9" s="1"/>
  <c r="CZ162" i="1"/>
  <c r="AL171" i="9" s="1"/>
  <c r="AL279" i="9" s="1"/>
  <c r="CZ145" i="1"/>
  <c r="AL149" i="9" s="1"/>
  <c r="CZ95" i="1"/>
  <c r="CZ117" i="1"/>
  <c r="AL116" i="9" s="1"/>
  <c r="AL293" i="9" s="1"/>
  <c r="CZ123" i="1"/>
  <c r="AL122" i="9" s="1"/>
  <c r="CZ146" i="1"/>
  <c r="AL150" i="9" s="1"/>
  <c r="CZ140" i="1"/>
  <c r="AL144" i="9" s="1"/>
  <c r="AL306" i="9" s="1"/>
  <c r="CZ96" i="1"/>
  <c r="AL94" i="9" s="1"/>
  <c r="CZ163" i="1"/>
  <c r="AL172" i="9" s="1"/>
  <c r="AL280" i="9" s="1"/>
  <c r="CZ97" i="1"/>
  <c r="CZ124" i="1"/>
  <c r="AL123" i="9" s="1"/>
  <c r="CZ147" i="1"/>
  <c r="AL151" i="9" s="1"/>
  <c r="AK46" i="9"/>
  <c r="CY55" i="1"/>
  <c r="CY17" i="1"/>
  <c r="CY180" i="1"/>
  <c r="CY198" i="1" s="1"/>
  <c r="CY188" i="1"/>
  <c r="CY66" i="1"/>
  <c r="CY43" i="1"/>
  <c r="CY87" i="1"/>
  <c r="CY63" i="1"/>
  <c r="CY64" i="1" s="1"/>
  <c r="CY33" i="1"/>
  <c r="CY34" i="1" s="1"/>
  <c r="CY11" i="1"/>
  <c r="CY181" i="1"/>
  <c r="CY203" i="1" s="1"/>
  <c r="CY9" i="1"/>
  <c r="CY50" i="1"/>
  <c r="CY51" i="1" s="1"/>
  <c r="CY70" i="1"/>
  <c r="AK47" i="9"/>
  <c r="AK76" i="9"/>
  <c r="CX34" i="1"/>
  <c r="CY91" i="1"/>
  <c r="CY183" i="1"/>
  <c r="CY59" i="1"/>
  <c r="CY26" i="1"/>
  <c r="CY27" i="1" s="1"/>
  <c r="CY187" i="1"/>
  <c r="CY65" i="1"/>
  <c r="CY37" i="1"/>
  <c r="CY113" i="1"/>
  <c r="CY112" i="1"/>
  <c r="CY189" i="1"/>
  <c r="CY178" i="1"/>
  <c r="CY202" i="1" s="1"/>
  <c r="CY52" i="1"/>
  <c r="AL68" i="9"/>
  <c r="CX21" i="1"/>
  <c r="CX186" i="1"/>
  <c r="CX44" i="1"/>
  <c r="CY116" i="1"/>
  <c r="CY190" i="1"/>
  <c r="CY115" i="1"/>
  <c r="AK18" i="9"/>
  <c r="AK19" i="9" s="1"/>
  <c r="CX185" i="1"/>
  <c r="CX38" i="1"/>
  <c r="CX39" i="1"/>
  <c r="CX40" i="1" s="1"/>
  <c r="CX198" i="1"/>
  <c r="CY54" i="1"/>
  <c r="CY15" i="1"/>
  <c r="CY16" i="1" s="1"/>
  <c r="CY84" i="1"/>
  <c r="CY24" i="1"/>
  <c r="CY58" i="1"/>
  <c r="CX175" i="1"/>
  <c r="CX201" i="1" s="1"/>
  <c r="CX41" i="1"/>
  <c r="CX42" i="1" s="1"/>
  <c r="CX12" i="1"/>
  <c r="CX18" i="1"/>
  <c r="CX177" i="1"/>
  <c r="CX45" i="1"/>
  <c r="CX46" i="1" s="1"/>
  <c r="CX14" i="1"/>
  <c r="CX176" i="1"/>
  <c r="CX27" i="1"/>
  <c r="CY67" i="1"/>
  <c r="CY47" i="1"/>
  <c r="CY48" i="1" s="1"/>
  <c r="CY155" i="1"/>
  <c r="CY152" i="1"/>
  <c r="CY134" i="1"/>
  <c r="AK72" i="9"/>
  <c r="AK29" i="9"/>
  <c r="AL146" i="9" l="1"/>
  <c r="AL147" i="9" s="1"/>
  <c r="CZ108" i="1"/>
  <c r="AL65" i="9"/>
  <c r="CZ85" i="1"/>
  <c r="DA75" i="1"/>
  <c r="DA142" i="1"/>
  <c r="DA69" i="1"/>
  <c r="DA77" i="1"/>
  <c r="DA76" i="1"/>
  <c r="DA119" i="1"/>
  <c r="DA30" i="1"/>
  <c r="DA192" i="1" s="1"/>
  <c r="DA71" i="1"/>
  <c r="DA92" i="1"/>
  <c r="DA83" i="1"/>
  <c r="DA193" i="1" s="1"/>
  <c r="DA80" i="1"/>
  <c r="DA78" i="1"/>
  <c r="DA88" i="1"/>
  <c r="DA86" i="1"/>
  <c r="DA72" i="1"/>
  <c r="DA73" i="1"/>
  <c r="DA74" i="1"/>
  <c r="DA81" i="1"/>
  <c r="DA89" i="1"/>
  <c r="DA90" i="1"/>
  <c r="AL140" i="9"/>
  <c r="AL141" i="9" s="1"/>
  <c r="CY21" i="1"/>
  <c r="AL129" i="9"/>
  <c r="AL118" i="9"/>
  <c r="AL119" i="9" s="1"/>
  <c r="AL103" i="9"/>
  <c r="AK48" i="9"/>
  <c r="CY61" i="1"/>
  <c r="CY60" i="1" s="1"/>
  <c r="AL131" i="9"/>
  <c r="AL265" i="9"/>
  <c r="AL130" i="9"/>
  <c r="AL75" i="9"/>
  <c r="AL41" i="9"/>
  <c r="AL267" i="9"/>
  <c r="AL60" i="9"/>
  <c r="AL254" i="9" s="1"/>
  <c r="CZ178" i="1"/>
  <c r="CZ202" i="1" s="1"/>
  <c r="CZ52" i="1"/>
  <c r="CZ11" i="1"/>
  <c r="CZ112" i="1"/>
  <c r="CZ113" i="1"/>
  <c r="CZ189" i="1"/>
  <c r="AL114" i="9"/>
  <c r="AL291" i="9" s="1"/>
  <c r="CZ152" i="1"/>
  <c r="CZ155" i="1"/>
  <c r="CY18" i="1"/>
  <c r="CY177" i="1"/>
  <c r="CY197" i="1" s="1"/>
  <c r="CZ187" i="1"/>
  <c r="CZ65" i="1"/>
  <c r="CZ37" i="1"/>
  <c r="CY25" i="1"/>
  <c r="CY31" i="1"/>
  <c r="AL159" i="9"/>
  <c r="AL157" i="9"/>
  <c r="DA170" i="1"/>
  <c r="DA171" i="1" s="1"/>
  <c r="DA166" i="1"/>
  <c r="DA167" i="1" s="1"/>
  <c r="DA168" i="1"/>
  <c r="DA169" i="1" s="1"/>
  <c r="DA151" i="1"/>
  <c r="DA144" i="1"/>
  <c r="DA149" i="1"/>
  <c r="DA101" i="1"/>
  <c r="DB5" i="1"/>
  <c r="DA136" i="1"/>
  <c r="DA127" i="1"/>
  <c r="DA126" i="1"/>
  <c r="DA121" i="1"/>
  <c r="DA128" i="1"/>
  <c r="DA125" i="1"/>
  <c r="DA130" i="1"/>
  <c r="DA131" i="1"/>
  <c r="DA138" i="1"/>
  <c r="DA148" i="1"/>
  <c r="DA159" i="1"/>
  <c r="DA145" i="1"/>
  <c r="DA153" i="1"/>
  <c r="DA150" i="1"/>
  <c r="DA154" i="1"/>
  <c r="DA161" i="1"/>
  <c r="DA103" i="1"/>
  <c r="DA111" i="1"/>
  <c r="DA98" i="1"/>
  <c r="DA100" i="1"/>
  <c r="DA114" i="1"/>
  <c r="DA99" i="1"/>
  <c r="DA94" i="1"/>
  <c r="DA109" i="1"/>
  <c r="DA104" i="1"/>
  <c r="DA106" i="1"/>
  <c r="DA194" i="1" s="1"/>
  <c r="DA156" i="1"/>
  <c r="DA133" i="1"/>
  <c r="DA122" i="1"/>
  <c r="DA139" i="1"/>
  <c r="DA162" i="1"/>
  <c r="DA117" i="1"/>
  <c r="DA95" i="1"/>
  <c r="DA123" i="1"/>
  <c r="DA140" i="1"/>
  <c r="DA163" i="1"/>
  <c r="DA146" i="1"/>
  <c r="DA96" i="1"/>
  <c r="DA147" i="1"/>
  <c r="DA124" i="1"/>
  <c r="DA97" i="1"/>
  <c r="CY28" i="1"/>
  <c r="CY29" i="1" s="1"/>
  <c r="CY23" i="1"/>
  <c r="CY199" i="1"/>
  <c r="CZ107" i="1"/>
  <c r="CZ160" i="1"/>
  <c r="AL168" i="9"/>
  <c r="CY175" i="1"/>
  <c r="CY201" i="1" s="1"/>
  <c r="CY41" i="1"/>
  <c r="CY42" i="1" s="1"/>
  <c r="CY12" i="1"/>
  <c r="CZ13" i="1"/>
  <c r="CZ53" i="1"/>
  <c r="CZ179" i="1"/>
  <c r="CZ19" i="1"/>
  <c r="CZ157" i="1"/>
  <c r="AL163" i="9"/>
  <c r="CZ50" i="1"/>
  <c r="CZ51" i="1" s="1"/>
  <c r="CZ9" i="1"/>
  <c r="AL9" i="9" s="1"/>
  <c r="AL10" i="9" s="1"/>
  <c r="CZ70" i="1"/>
  <c r="AL62" i="9"/>
  <c r="CY14" i="1"/>
  <c r="CY45" i="1"/>
  <c r="CY46" i="1" s="1"/>
  <c r="CY176" i="1"/>
  <c r="AL161" i="9"/>
  <c r="AL162" i="9" s="1"/>
  <c r="CY10" i="1"/>
  <c r="CY35" i="1"/>
  <c r="CY36" i="1" s="1"/>
  <c r="CX197" i="1"/>
  <c r="CY185" i="1"/>
  <c r="CY39" i="1"/>
  <c r="CY40" i="1" s="1"/>
  <c r="CY38" i="1"/>
  <c r="CZ55" i="1"/>
  <c r="CZ17" i="1"/>
  <c r="AL14" i="9" s="1"/>
  <c r="CZ180" i="1"/>
  <c r="AL67" i="9"/>
  <c r="CZ59" i="1"/>
  <c r="CZ26" i="1"/>
  <c r="AL80" i="9"/>
  <c r="AL52" i="9" s="1"/>
  <c r="CZ87" i="1"/>
  <c r="CZ63" i="1"/>
  <c r="CZ64" i="1" s="1"/>
  <c r="CZ33" i="1"/>
  <c r="AL84" i="9"/>
  <c r="CZ110" i="1"/>
  <c r="AL112" i="9"/>
  <c r="CZ134" i="1"/>
  <c r="AL135" i="9"/>
  <c r="CZ188" i="1"/>
  <c r="CZ66" i="1"/>
  <c r="CZ43" i="1"/>
  <c r="AL87" i="9"/>
  <c r="CZ20" i="1"/>
  <c r="AL16" i="9" s="1"/>
  <c r="AL69" i="9"/>
  <c r="CZ105" i="1"/>
  <c r="CZ102" i="1"/>
  <c r="AL105" i="9"/>
  <c r="AL73" i="9"/>
  <c r="CZ79" i="1"/>
  <c r="CZ22" i="1"/>
  <c r="CZ82" i="1"/>
  <c r="CZ56" i="1"/>
  <c r="CZ57" i="1" s="1"/>
  <c r="AL77" i="9"/>
  <c r="CZ181" i="1"/>
  <c r="CZ203" i="1" s="1"/>
  <c r="AL92" i="9"/>
  <c r="CZ93" i="1"/>
  <c r="AL90" i="9"/>
  <c r="AL91" i="9" s="1"/>
  <c r="CZ67" i="1"/>
  <c r="CZ47" i="1"/>
  <c r="CZ48" i="1" s="1"/>
  <c r="CZ132" i="1"/>
  <c r="CZ129" i="1"/>
  <c r="CY186" i="1"/>
  <c r="CY44" i="1"/>
  <c r="CZ183" i="1"/>
  <c r="CZ91" i="1"/>
  <c r="AL95" i="9"/>
  <c r="CK91" i="1"/>
  <c r="CZ182" i="1"/>
  <c r="AL93" i="9"/>
  <c r="CZ84" i="1"/>
  <c r="CZ58" i="1"/>
  <c r="CZ24" i="1"/>
  <c r="CZ15" i="1"/>
  <c r="CZ16" i="1" s="1"/>
  <c r="CZ54" i="1"/>
  <c r="AL158" i="9"/>
  <c r="CZ115" i="1"/>
  <c r="CZ190" i="1"/>
  <c r="CZ116" i="1"/>
  <c r="AL115" i="9"/>
  <c r="AL292" i="9" s="1"/>
  <c r="AL166" i="9" l="1"/>
  <c r="DA108" i="1"/>
  <c r="AL40" i="9"/>
  <c r="DA85" i="1"/>
  <c r="DB119" i="1"/>
  <c r="DB120" i="1" s="1"/>
  <c r="DB142" i="1"/>
  <c r="DB143" i="1" s="1"/>
  <c r="DB30" i="1"/>
  <c r="DB192" i="1" s="1"/>
  <c r="DB75" i="1"/>
  <c r="DB71" i="1"/>
  <c r="DB76" i="1"/>
  <c r="DB77" i="1"/>
  <c r="DB69" i="1"/>
  <c r="DB92" i="1"/>
  <c r="DB93" i="1" s="1"/>
  <c r="DB83" i="1"/>
  <c r="DB193" i="1" s="1"/>
  <c r="DB80" i="1"/>
  <c r="DB78" i="1"/>
  <c r="DB88" i="1"/>
  <c r="DB86" i="1"/>
  <c r="DB72" i="1"/>
  <c r="DB73" i="1"/>
  <c r="DB74" i="1"/>
  <c r="DB81" i="1"/>
  <c r="DB89" i="1"/>
  <c r="DB90" i="1"/>
  <c r="AL139" i="9"/>
  <c r="AL132" i="9" s="1"/>
  <c r="AL303" i="9"/>
  <c r="AL138" i="9"/>
  <c r="AL101" i="9"/>
  <c r="DA107" i="1"/>
  <c r="CZ61" i="1"/>
  <c r="CZ60" i="1" s="1"/>
  <c r="AL47" i="9"/>
  <c r="DA181" i="1"/>
  <c r="DA203" i="1" s="1"/>
  <c r="DA160" i="1"/>
  <c r="AL35" i="9"/>
  <c r="AL241" i="9" s="1"/>
  <c r="CZ27" i="1"/>
  <c r="AL27" i="9"/>
  <c r="CZ21" i="1"/>
  <c r="AL15" i="9"/>
  <c r="DA9" i="1"/>
  <c r="DA50" i="1"/>
  <c r="DA51" i="1" s="1"/>
  <c r="DA70" i="1"/>
  <c r="AL169" i="9"/>
  <c r="AL277" i="9"/>
  <c r="AL167" i="9"/>
  <c r="DA116" i="1"/>
  <c r="DA190" i="1"/>
  <c r="DA115" i="1"/>
  <c r="DA120" i="1"/>
  <c r="CZ23" i="1"/>
  <c r="CZ28" i="1"/>
  <c r="CZ29" i="1" s="1"/>
  <c r="AL24" i="9"/>
  <c r="AL25" i="9" s="1"/>
  <c r="DA19" i="1"/>
  <c r="AL42" i="9"/>
  <c r="DA188" i="1"/>
  <c r="DA66" i="1"/>
  <c r="DA43" i="1"/>
  <c r="DA84" i="1"/>
  <c r="DA58" i="1"/>
  <c r="DA24" i="1"/>
  <c r="AL266" i="9"/>
  <c r="AL59" i="9"/>
  <c r="AL253" i="9" s="1"/>
  <c r="CZ198" i="1"/>
  <c r="CZ176" i="1"/>
  <c r="CZ14" i="1"/>
  <c r="CZ45" i="1"/>
  <c r="CZ46" i="1" s="1"/>
  <c r="AL12" i="9"/>
  <c r="DA180" i="1"/>
  <c r="DA17" i="1"/>
  <c r="DA55" i="1"/>
  <c r="DA53" i="1"/>
  <c r="DA13" i="1"/>
  <c r="DA179" i="1"/>
  <c r="DA134" i="1"/>
  <c r="DA93" i="1"/>
  <c r="CZ31" i="1"/>
  <c r="CZ25" i="1"/>
  <c r="CZ44" i="1"/>
  <c r="CZ186" i="1"/>
  <c r="AL34" i="9"/>
  <c r="AL240" i="9" s="1"/>
  <c r="AL111" i="9"/>
  <c r="AL99" i="9" s="1"/>
  <c r="AL100" i="9" s="1"/>
  <c r="AL290" i="9"/>
  <c r="CZ18" i="1"/>
  <c r="CZ177" i="1"/>
  <c r="DA183" i="1"/>
  <c r="DA199" i="1" s="1"/>
  <c r="DA91" i="1"/>
  <c r="DA182" i="1"/>
  <c r="DA178" i="1"/>
  <c r="DA202" i="1" s="1"/>
  <c r="DA52" i="1"/>
  <c r="DA11" i="1"/>
  <c r="DA113" i="1"/>
  <c r="DA112" i="1"/>
  <c r="DA189" i="1"/>
  <c r="DA102" i="1"/>
  <c r="AL102" i="9"/>
  <c r="AL39" i="9"/>
  <c r="DA82" i="1"/>
  <c r="DA59" i="1"/>
  <c r="DA26" i="1"/>
  <c r="DA187" i="1"/>
  <c r="DA65" i="1"/>
  <c r="DA37" i="1"/>
  <c r="DA132" i="1"/>
  <c r="DA129" i="1"/>
  <c r="AL74" i="9"/>
  <c r="AL37" i="9"/>
  <c r="AL63" i="9"/>
  <c r="DA22" i="1"/>
  <c r="DA79" i="1"/>
  <c r="DA56" i="1"/>
  <c r="DA57" i="1" s="1"/>
  <c r="DA143" i="1"/>
  <c r="CZ12" i="1"/>
  <c r="CZ175" i="1"/>
  <c r="CZ201" i="1" s="1"/>
  <c r="CZ41" i="1"/>
  <c r="CZ42" i="1" s="1"/>
  <c r="AL11" i="9"/>
  <c r="AL264" i="9"/>
  <c r="AL85" i="9"/>
  <c r="AL56" i="9"/>
  <c r="AL83" i="9"/>
  <c r="AL76" i="9" s="1"/>
  <c r="DA47" i="1"/>
  <c r="DA67" i="1"/>
  <c r="DA105" i="1"/>
  <c r="DA155" i="1"/>
  <c r="CZ185" i="1"/>
  <c r="CZ38" i="1"/>
  <c r="CZ39" i="1"/>
  <c r="CZ40" i="1" s="1"/>
  <c r="AL33" i="9"/>
  <c r="AL239" i="9" s="1"/>
  <c r="AL13" i="9"/>
  <c r="AL89" i="9"/>
  <c r="AL49" i="9"/>
  <c r="AL50" i="9" s="1"/>
  <c r="AL78" i="9"/>
  <c r="CZ10" i="1"/>
  <c r="CZ35" i="1"/>
  <c r="CZ36" i="1" s="1"/>
  <c r="DA15" i="1"/>
  <c r="DA54" i="1"/>
  <c r="DA87" i="1"/>
  <c r="DA33" i="1"/>
  <c r="DA63" i="1"/>
  <c r="DA64" i="1" s="1"/>
  <c r="DA152" i="1"/>
  <c r="CZ34" i="1"/>
  <c r="AL31" i="9"/>
  <c r="AL26" i="9"/>
  <c r="AL29" i="9" s="1"/>
  <c r="DA20" i="1"/>
  <c r="DA157" i="1"/>
  <c r="DA137" i="1"/>
  <c r="AL82" i="9"/>
  <c r="AL58" i="9"/>
  <c r="AL252" i="9" s="1"/>
  <c r="CZ199" i="1"/>
  <c r="AL106" i="9"/>
  <c r="AL110" i="9"/>
  <c r="DA110" i="1"/>
  <c r="DB170" i="1"/>
  <c r="DB171" i="1" s="1"/>
  <c r="DB166" i="1"/>
  <c r="DB167" i="1" s="1"/>
  <c r="DB168" i="1"/>
  <c r="DB169" i="1" s="1"/>
  <c r="DB127" i="1"/>
  <c r="DC5" i="1"/>
  <c r="DB125" i="1"/>
  <c r="DB121" i="1"/>
  <c r="DB130" i="1"/>
  <c r="DB126" i="1"/>
  <c r="DB128" i="1"/>
  <c r="DB131" i="1"/>
  <c r="DB136" i="1"/>
  <c r="DB137" i="1" s="1"/>
  <c r="DB148" i="1"/>
  <c r="DB138" i="1"/>
  <c r="DB144" i="1"/>
  <c r="DB149" i="1"/>
  <c r="DB153" i="1"/>
  <c r="DB151" i="1"/>
  <c r="DB152" i="1" s="1"/>
  <c r="DB159" i="1"/>
  <c r="DB160" i="1" s="1"/>
  <c r="DB150" i="1"/>
  <c r="DB161" i="1"/>
  <c r="DB100" i="1"/>
  <c r="DB94" i="1"/>
  <c r="DB156" i="1"/>
  <c r="DB114" i="1"/>
  <c r="DB111" i="1"/>
  <c r="DB106" i="1"/>
  <c r="DB194" i="1" s="1"/>
  <c r="DB109" i="1"/>
  <c r="DB110" i="1" s="1"/>
  <c r="DB104" i="1"/>
  <c r="DB103" i="1"/>
  <c r="DB101" i="1"/>
  <c r="DB98" i="1"/>
  <c r="DB99" i="1"/>
  <c r="DB154" i="1"/>
  <c r="DB133" i="1"/>
  <c r="DB145" i="1"/>
  <c r="DB162" i="1"/>
  <c r="DB139" i="1"/>
  <c r="DB122" i="1"/>
  <c r="DB95" i="1"/>
  <c r="DB117" i="1"/>
  <c r="DB146" i="1"/>
  <c r="DB163" i="1"/>
  <c r="DB140" i="1"/>
  <c r="DB123" i="1"/>
  <c r="DB96" i="1"/>
  <c r="DB147" i="1"/>
  <c r="DB97" i="1"/>
  <c r="DB124" i="1"/>
  <c r="AL51" i="9"/>
  <c r="DA4" i="1" l="1"/>
  <c r="AL104" i="9"/>
  <c r="AL127" i="9"/>
  <c r="AL128" i="9" s="1"/>
  <c r="DC76" i="1"/>
  <c r="DC142" i="1"/>
  <c r="DC119" i="1"/>
  <c r="DC120" i="1" s="1"/>
  <c r="DC75" i="1"/>
  <c r="DC77" i="1"/>
  <c r="DC71" i="1"/>
  <c r="DC30" i="1"/>
  <c r="DC192" i="1" s="1"/>
  <c r="DC69" i="1"/>
  <c r="DC92" i="1"/>
  <c r="DC93" i="1" s="1"/>
  <c r="DC83" i="1"/>
  <c r="DC193" i="1" s="1"/>
  <c r="DC80" i="1"/>
  <c r="DC78" i="1"/>
  <c r="AM77" i="9" s="1"/>
  <c r="DC88" i="1"/>
  <c r="AM86" i="9" s="1"/>
  <c r="DC86" i="1"/>
  <c r="DC72" i="1"/>
  <c r="DC73" i="1"/>
  <c r="AM66" i="9" s="1"/>
  <c r="DC81" i="1"/>
  <c r="AM80" i="9" s="1"/>
  <c r="DC74" i="1"/>
  <c r="AM67" i="9" s="1"/>
  <c r="DC89" i="1"/>
  <c r="DC90" i="1"/>
  <c r="AM88" i="9" s="1"/>
  <c r="DB19" i="1"/>
  <c r="DB20" i="1"/>
  <c r="AL22" i="9"/>
  <c r="DA61" i="1"/>
  <c r="DA60" i="1" s="1"/>
  <c r="AL54" i="9"/>
  <c r="AL53" i="9" s="1"/>
  <c r="DB181" i="1"/>
  <c r="DB203" i="1" s="1"/>
  <c r="DB157" i="1"/>
  <c r="AL45" i="9"/>
  <c r="AL57" i="9"/>
  <c r="DA186" i="1"/>
  <c r="DA44" i="1"/>
  <c r="DB187" i="1"/>
  <c r="DB65" i="1"/>
  <c r="DB37" i="1"/>
  <c r="DB132" i="1"/>
  <c r="DB129" i="1"/>
  <c r="DA28" i="1"/>
  <c r="DA29" i="1" s="1"/>
  <c r="DA23" i="1"/>
  <c r="DA38" i="1"/>
  <c r="DA185" i="1"/>
  <c r="DA39" i="1"/>
  <c r="DA40" i="1" s="1"/>
  <c r="AL238" i="9"/>
  <c r="AL30" i="9"/>
  <c r="AL20" i="9"/>
  <c r="DB67" i="1"/>
  <c r="DB47" i="1"/>
  <c r="DB48" i="1" s="1"/>
  <c r="DB155" i="1"/>
  <c r="DB102" i="1"/>
  <c r="DB105" i="1"/>
  <c r="DA177" i="1"/>
  <c r="DA197" i="1" s="1"/>
  <c r="DA18" i="1"/>
  <c r="DB134" i="1"/>
  <c r="DB107" i="1"/>
  <c r="DA34" i="1"/>
  <c r="AL71" i="9"/>
  <c r="AL72" i="9" s="1"/>
  <c r="DA27" i="1"/>
  <c r="DA198" i="1"/>
  <c r="DA35" i="1"/>
  <c r="DA36" i="1" s="1"/>
  <c r="DA10" i="1"/>
  <c r="AL38" i="9"/>
  <c r="CZ197" i="1"/>
  <c r="AL21" i="9"/>
  <c r="DB55" i="1"/>
  <c r="DB17" i="1"/>
  <c r="DB180" i="1"/>
  <c r="DB198" i="1" s="1"/>
  <c r="DB26" i="1"/>
  <c r="DB27" i="1" s="1"/>
  <c r="DB59" i="1"/>
  <c r="DA21" i="1"/>
  <c r="AM90" i="9"/>
  <c r="AM91" i="9" s="1"/>
  <c r="DB82" i="1"/>
  <c r="DB79" i="1"/>
  <c r="DB56" i="1"/>
  <c r="DB57" i="1" s="1"/>
  <c r="DB22" i="1"/>
  <c r="DC166" i="1"/>
  <c r="DC167" i="1" s="1"/>
  <c r="DC168" i="1"/>
  <c r="DC169" i="1" s="1"/>
  <c r="DC136" i="1"/>
  <c r="DC170" i="1"/>
  <c r="DC171" i="1" s="1"/>
  <c r="DC144" i="1"/>
  <c r="AM148" i="9" s="1"/>
  <c r="DC106" i="1"/>
  <c r="DC194" i="1" s="1"/>
  <c r="DD5" i="1"/>
  <c r="DC126" i="1"/>
  <c r="AM125" i="9" s="1"/>
  <c r="DC128" i="1"/>
  <c r="DC125" i="1"/>
  <c r="AM124" i="9" s="1"/>
  <c r="DC121" i="1"/>
  <c r="DC130" i="1"/>
  <c r="AM135" i="9" s="1"/>
  <c r="DC151" i="1"/>
  <c r="DC133" i="1"/>
  <c r="DC138" i="1"/>
  <c r="AM142" i="9" s="1"/>
  <c r="AM304" i="9" s="1"/>
  <c r="DC150" i="1"/>
  <c r="DC161" i="1"/>
  <c r="AM170" i="9" s="1"/>
  <c r="AM278" i="9" s="1"/>
  <c r="DC145" i="1"/>
  <c r="AM149" i="9" s="1"/>
  <c r="DC149" i="1"/>
  <c r="AM153" i="9" s="1"/>
  <c r="DC153" i="1"/>
  <c r="AM163" i="9" s="1"/>
  <c r="DC154" i="1"/>
  <c r="DC127" i="1"/>
  <c r="DC148" i="1"/>
  <c r="AM152" i="9" s="1"/>
  <c r="DC159" i="1"/>
  <c r="DC160" i="1" s="1"/>
  <c r="DC99" i="1"/>
  <c r="AM97" i="9" s="1"/>
  <c r="DC98" i="1"/>
  <c r="AM96" i="9" s="1"/>
  <c r="DC101" i="1"/>
  <c r="DC94" i="1"/>
  <c r="AM92" i="9" s="1"/>
  <c r="DC104" i="1"/>
  <c r="AM108" i="9" s="1"/>
  <c r="DC111" i="1"/>
  <c r="AM114" i="9" s="1"/>
  <c r="AM291" i="9" s="1"/>
  <c r="DC114" i="1"/>
  <c r="DC100" i="1"/>
  <c r="DC103" i="1"/>
  <c r="DC109" i="1"/>
  <c r="DC156" i="1"/>
  <c r="DC139" i="1"/>
  <c r="AM143" i="9" s="1"/>
  <c r="AM305" i="9" s="1"/>
  <c r="DC131" i="1"/>
  <c r="AM136" i="9" s="1"/>
  <c r="DC122" i="1"/>
  <c r="AM121" i="9" s="1"/>
  <c r="DC162" i="1"/>
  <c r="AM171" i="9" s="1"/>
  <c r="AM279" i="9" s="1"/>
  <c r="DC95" i="1"/>
  <c r="AM65" i="9"/>
  <c r="DC117" i="1"/>
  <c r="AM116" i="9" s="1"/>
  <c r="AM293" i="9" s="1"/>
  <c r="AM87" i="9"/>
  <c r="DC140" i="1"/>
  <c r="AM144" i="9" s="1"/>
  <c r="AM306" i="9" s="1"/>
  <c r="DC163" i="1"/>
  <c r="AM172" i="9" s="1"/>
  <c r="AM280" i="9" s="1"/>
  <c r="DC96" i="1"/>
  <c r="AM94" i="9" s="1"/>
  <c r="DC123" i="1"/>
  <c r="AM122" i="9" s="1"/>
  <c r="DC146" i="1"/>
  <c r="AM150" i="9" s="1"/>
  <c r="DC124" i="1"/>
  <c r="AM123" i="9" s="1"/>
  <c r="DC97" i="1"/>
  <c r="DC147" i="1"/>
  <c r="AM151" i="9" s="1"/>
  <c r="DA48" i="1"/>
  <c r="DA41" i="1"/>
  <c r="DA42" i="1" s="1"/>
  <c r="DA12" i="1"/>
  <c r="DA175" i="1"/>
  <c r="DA201" i="1" s="1"/>
  <c r="DB66" i="1"/>
  <c r="DB43" i="1"/>
  <c r="DB188" i="1"/>
  <c r="DB58" i="1"/>
  <c r="DB24" i="1"/>
  <c r="DB84" i="1"/>
  <c r="DA31" i="1"/>
  <c r="DA25" i="1"/>
  <c r="AL46" i="9"/>
  <c r="DA16" i="1"/>
  <c r="DB179" i="1"/>
  <c r="DB53" i="1"/>
  <c r="DB13" i="1"/>
  <c r="DB91" i="1"/>
  <c r="DB183" i="1"/>
  <c r="DB199" i="1" s="1"/>
  <c r="DB112" i="1"/>
  <c r="DB113" i="1"/>
  <c r="DB189" i="1"/>
  <c r="DB182" i="1"/>
  <c r="DB178" i="1"/>
  <c r="DB202" i="1" s="1"/>
  <c r="DB52" i="1"/>
  <c r="DB11" i="1"/>
  <c r="DB116" i="1"/>
  <c r="DB115" i="1"/>
  <c r="DB190" i="1"/>
  <c r="DB70" i="1"/>
  <c r="DB9" i="1"/>
  <c r="DB50" i="1"/>
  <c r="DB51" i="1" s="1"/>
  <c r="DB15" i="1"/>
  <c r="DB16" i="1" s="1"/>
  <c r="DB54" i="1"/>
  <c r="DB63" i="1"/>
  <c r="DB64" i="1" s="1"/>
  <c r="DB33" i="1"/>
  <c r="DB34" i="1" s="1"/>
  <c r="DB87" i="1"/>
  <c r="AL251" i="9"/>
  <c r="AL55" i="9"/>
  <c r="AL48" i="9" s="1"/>
  <c r="DA45" i="1"/>
  <c r="DA46" i="1" s="1"/>
  <c r="DA14" i="1"/>
  <c r="DA176" i="1"/>
  <c r="AL155" i="9"/>
  <c r="AL156" i="9" s="1"/>
  <c r="AL160" i="9"/>
  <c r="DC118" i="1" l="1"/>
  <c r="FV118" i="1" s="1"/>
  <c r="DC141" i="1"/>
  <c r="FV141" i="1" s="1"/>
  <c r="DC91" i="1"/>
  <c r="FV91" i="1" s="1"/>
  <c r="DC68" i="1"/>
  <c r="FV68" i="1" s="1"/>
  <c r="AM120" i="9"/>
  <c r="AM129" i="9" s="1"/>
  <c r="AM157" i="9"/>
  <c r="DB21" i="1"/>
  <c r="DD30" i="1"/>
  <c r="DD192" i="1" s="1"/>
  <c r="DD142" i="1"/>
  <c r="DD119" i="1"/>
  <c r="DD77" i="1"/>
  <c r="DD71" i="1"/>
  <c r="DD76" i="1"/>
  <c r="DD75" i="1"/>
  <c r="DD69" i="1"/>
  <c r="DD92" i="1"/>
  <c r="DD83" i="1"/>
  <c r="DD193" i="1" s="1"/>
  <c r="DD80" i="1"/>
  <c r="DD78" i="1"/>
  <c r="DD88" i="1"/>
  <c r="DD86" i="1"/>
  <c r="DD72" i="1"/>
  <c r="DD73" i="1"/>
  <c r="DD74" i="1"/>
  <c r="DD81" i="1"/>
  <c r="DD89" i="1"/>
  <c r="DD90" i="1"/>
  <c r="CL91" i="1"/>
  <c r="DC182" i="1"/>
  <c r="AM158" i="9"/>
  <c r="AL43" i="9"/>
  <c r="AL44" i="9" s="1"/>
  <c r="AM266" i="9"/>
  <c r="AM74" i="9"/>
  <c r="AM131" i="9"/>
  <c r="AM78" i="9"/>
  <c r="AM265" i="9"/>
  <c r="AM58" i="9"/>
  <c r="AM252" i="9" s="1"/>
  <c r="DC67" i="1"/>
  <c r="DC47" i="1"/>
  <c r="DC48" i="1" s="1"/>
  <c r="DC134" i="1"/>
  <c r="DC143" i="1"/>
  <c r="AM146" i="9"/>
  <c r="AM147" i="9" s="1"/>
  <c r="AM168" i="9"/>
  <c r="AM118" i="9"/>
  <c r="AM119" i="9" s="1"/>
  <c r="AM95" i="9"/>
  <c r="DC84" i="1"/>
  <c r="DC58" i="1"/>
  <c r="DC24" i="1"/>
  <c r="AM130" i="9"/>
  <c r="DC178" i="1"/>
  <c r="DC202" i="1" s="1"/>
  <c r="DC11" i="1"/>
  <c r="AM11" i="9" s="1"/>
  <c r="DC52" i="1"/>
  <c r="AM159" i="9"/>
  <c r="DC19" i="1"/>
  <c r="AM15" i="9" s="1"/>
  <c r="DC59" i="1"/>
  <c r="DC26" i="1"/>
  <c r="AM27" i="9" s="1"/>
  <c r="DC152" i="1"/>
  <c r="AM161" i="9"/>
  <c r="AM162" i="9" s="1"/>
  <c r="DC54" i="1"/>
  <c r="DC15" i="1"/>
  <c r="DC137" i="1"/>
  <c r="AM140" i="9"/>
  <c r="DC63" i="1"/>
  <c r="DC64" i="1" s="1"/>
  <c r="DC33" i="1"/>
  <c r="AM31" i="9" s="1"/>
  <c r="DC87" i="1"/>
  <c r="AM84" i="9"/>
  <c r="DC155" i="1"/>
  <c r="AM164" i="9"/>
  <c r="AM52" i="9" s="1"/>
  <c r="DC132" i="1"/>
  <c r="DC129" i="1"/>
  <c r="AM133" i="9"/>
  <c r="AM134" i="9" s="1"/>
  <c r="DB185" i="1"/>
  <c r="DB39" i="1"/>
  <c r="DB40" i="1" s="1"/>
  <c r="DB38" i="1"/>
  <c r="DB44" i="1"/>
  <c r="DB186" i="1"/>
  <c r="AM103" i="9"/>
  <c r="DC190" i="1"/>
  <c r="DC116" i="1"/>
  <c r="DC115" i="1"/>
  <c r="DC157" i="1"/>
  <c r="DB18" i="1"/>
  <c r="DB177" i="1"/>
  <c r="AL18" i="9"/>
  <c r="AL19" i="9" s="1"/>
  <c r="AL23" i="9"/>
  <c r="AM60" i="9"/>
  <c r="AM254" i="9" s="1"/>
  <c r="AM267" i="9"/>
  <c r="DB10" i="1"/>
  <c r="DB35" i="1"/>
  <c r="DB36" i="1" s="1"/>
  <c r="DC20" i="1"/>
  <c r="AM69" i="9"/>
  <c r="DD166" i="1"/>
  <c r="DD167" i="1" s="1"/>
  <c r="DD168" i="1"/>
  <c r="DD169" i="1" s="1"/>
  <c r="DD170" i="1"/>
  <c r="DD171" i="1" s="1"/>
  <c r="DD144" i="1"/>
  <c r="DD109" i="1"/>
  <c r="DD111" i="1"/>
  <c r="DD98" i="1"/>
  <c r="DD100" i="1"/>
  <c r="DE5" i="1"/>
  <c r="DD106" i="1"/>
  <c r="DD194" i="1" s="1"/>
  <c r="DD138" i="1"/>
  <c r="DD126" i="1"/>
  <c r="DD128" i="1"/>
  <c r="DD127" i="1"/>
  <c r="DD133" i="1"/>
  <c r="DD125" i="1"/>
  <c r="DD130" i="1"/>
  <c r="DD121" i="1"/>
  <c r="DD131" i="1"/>
  <c r="DD151" i="1"/>
  <c r="DD156" i="1"/>
  <c r="DD136" i="1"/>
  <c r="DD159" i="1"/>
  <c r="DD149" i="1"/>
  <c r="DD148" i="1"/>
  <c r="DD150" i="1"/>
  <c r="DD99" i="1"/>
  <c r="DD161" i="1"/>
  <c r="DD94" i="1"/>
  <c r="DD153" i="1"/>
  <c r="DD101" i="1"/>
  <c r="DD103" i="1"/>
  <c r="DD104" i="1"/>
  <c r="DD114" i="1"/>
  <c r="DD122" i="1"/>
  <c r="DD154" i="1"/>
  <c r="DD139" i="1"/>
  <c r="DD145" i="1"/>
  <c r="DD162" i="1"/>
  <c r="DD117" i="1"/>
  <c r="DD95" i="1"/>
  <c r="DD96" i="1"/>
  <c r="DD123" i="1"/>
  <c r="DD140" i="1"/>
  <c r="DD146" i="1"/>
  <c r="DD163" i="1"/>
  <c r="DD147" i="1"/>
  <c r="DD97" i="1"/>
  <c r="DD124" i="1"/>
  <c r="DB23" i="1"/>
  <c r="DB28" i="1"/>
  <c r="DB29" i="1" s="1"/>
  <c r="AM93" i="9"/>
  <c r="DB175" i="1"/>
  <c r="DB201" i="1" s="1"/>
  <c r="DB12" i="1"/>
  <c r="DB41" i="1"/>
  <c r="DB42" i="1" s="1"/>
  <c r="DC183" i="1"/>
  <c r="DC199" i="1" s="1"/>
  <c r="DC9" i="1"/>
  <c r="DC10" i="1" s="1"/>
  <c r="DC50" i="1"/>
  <c r="DC51" i="1" s="1"/>
  <c r="DC70" i="1"/>
  <c r="AM101" i="9"/>
  <c r="DB25" i="1"/>
  <c r="DB31" i="1"/>
  <c r="DC110" i="1"/>
  <c r="AM112" i="9"/>
  <c r="DC113" i="1"/>
  <c r="DC189" i="1"/>
  <c r="DC112" i="1"/>
  <c r="DB14" i="1"/>
  <c r="DB176" i="1"/>
  <c r="DB45" i="1"/>
  <c r="DB46" i="1" s="1"/>
  <c r="DB61" i="1"/>
  <c r="DB60" i="1" s="1"/>
  <c r="DC188" i="1"/>
  <c r="DC43" i="1"/>
  <c r="AM34" i="9" s="1"/>
  <c r="AM240" i="9" s="1"/>
  <c r="DC66" i="1"/>
  <c r="AM107" i="9"/>
  <c r="DC107" i="1"/>
  <c r="AM68" i="9"/>
  <c r="AM64" i="9"/>
  <c r="AM79" i="9"/>
  <c r="DC55" i="1"/>
  <c r="DC17" i="1"/>
  <c r="AM14" i="9" s="1"/>
  <c r="DC180" i="1"/>
  <c r="DC198" i="1" s="1"/>
  <c r="DC187" i="1"/>
  <c r="DC65" i="1"/>
  <c r="DC37" i="1"/>
  <c r="DC181" i="1"/>
  <c r="DC203" i="1" s="1"/>
  <c r="AM62" i="9"/>
  <c r="AM75" i="9"/>
  <c r="AM41" i="9"/>
  <c r="DC179" i="1"/>
  <c r="DC53" i="1"/>
  <c r="DC13" i="1"/>
  <c r="DC79" i="1"/>
  <c r="DC82" i="1"/>
  <c r="DC56" i="1"/>
  <c r="DC57" i="1" s="1"/>
  <c r="DC22" i="1"/>
  <c r="DC105" i="1"/>
  <c r="DC102" i="1"/>
  <c r="AM115" i="9"/>
  <c r="AM105" i="9"/>
  <c r="AM292" i="9" l="1"/>
  <c r="DC49" i="1"/>
  <c r="DC3" i="1"/>
  <c r="DE76" i="1"/>
  <c r="DE119" i="1"/>
  <c r="DE120" i="1" s="1"/>
  <c r="DE30" i="1"/>
  <c r="DE192" i="1" s="1"/>
  <c r="DE142" i="1"/>
  <c r="DE143" i="1" s="1"/>
  <c r="DE75" i="1"/>
  <c r="DE77" i="1"/>
  <c r="DE69" i="1"/>
  <c r="DE71" i="1"/>
  <c r="DE92" i="1"/>
  <c r="DE93" i="1" s="1"/>
  <c r="DE83" i="1"/>
  <c r="DE193" i="1" s="1"/>
  <c r="DE80" i="1"/>
  <c r="DE78" i="1"/>
  <c r="DE88" i="1"/>
  <c r="DE86" i="1"/>
  <c r="DE72" i="1"/>
  <c r="DE73" i="1"/>
  <c r="DE81" i="1"/>
  <c r="DE74" i="1"/>
  <c r="DE89" i="1"/>
  <c r="DE90" i="1"/>
  <c r="AM35" i="9"/>
  <c r="AM241" i="9" s="1"/>
  <c r="AM49" i="9"/>
  <c r="AM50" i="9" s="1"/>
  <c r="AM47" i="9"/>
  <c r="AM166" i="9"/>
  <c r="AM102" i="9"/>
  <c r="DC28" i="1"/>
  <c r="DC29" i="1" s="1"/>
  <c r="DC23" i="1"/>
  <c r="DC44" i="1"/>
  <c r="DC186" i="1"/>
  <c r="DD24" i="1"/>
  <c r="DD58" i="1"/>
  <c r="DD84" i="1"/>
  <c r="DD137" i="1"/>
  <c r="DB197" i="1"/>
  <c r="AM89" i="9"/>
  <c r="DE166" i="1"/>
  <c r="DE167" i="1" s="1"/>
  <c r="DE168" i="1"/>
  <c r="DE169" i="1" s="1"/>
  <c r="DE170" i="1"/>
  <c r="DE171" i="1" s="1"/>
  <c r="DE100" i="1"/>
  <c r="DE111" i="1"/>
  <c r="DF5" i="1"/>
  <c r="DE127" i="1"/>
  <c r="DE126" i="1"/>
  <c r="DE121" i="1"/>
  <c r="DE125" i="1"/>
  <c r="DE128" i="1"/>
  <c r="DE130" i="1"/>
  <c r="DE161" i="1"/>
  <c r="DE149" i="1"/>
  <c r="DE156" i="1"/>
  <c r="DE148" i="1"/>
  <c r="DE136" i="1"/>
  <c r="DE137" i="1" s="1"/>
  <c r="DE150" i="1"/>
  <c r="DE138" i="1"/>
  <c r="DE151" i="1"/>
  <c r="DE159" i="1"/>
  <c r="DE160" i="1" s="1"/>
  <c r="DE153" i="1"/>
  <c r="DE144" i="1"/>
  <c r="DE145" i="1"/>
  <c r="DE154" i="1"/>
  <c r="DE99" i="1"/>
  <c r="DE98" i="1"/>
  <c r="DE109" i="1"/>
  <c r="DE94" i="1"/>
  <c r="DE114" i="1"/>
  <c r="DE101" i="1"/>
  <c r="DE103" i="1"/>
  <c r="DE106" i="1"/>
  <c r="DE194" i="1" s="1"/>
  <c r="DE133" i="1"/>
  <c r="DE131" i="1"/>
  <c r="DE122" i="1"/>
  <c r="DE139" i="1"/>
  <c r="DE104" i="1"/>
  <c r="DE162" i="1"/>
  <c r="DE95" i="1"/>
  <c r="DE117" i="1"/>
  <c r="DE146" i="1"/>
  <c r="DE140" i="1"/>
  <c r="DE123" i="1"/>
  <c r="DE163" i="1"/>
  <c r="DE96" i="1"/>
  <c r="DE124" i="1"/>
  <c r="DE97" i="1"/>
  <c r="DE147" i="1"/>
  <c r="AM56" i="9"/>
  <c r="AM264" i="9"/>
  <c r="AM85" i="9"/>
  <c r="AM83" i="9"/>
  <c r="DC27" i="1"/>
  <c r="DD107" i="1"/>
  <c r="DD152" i="1"/>
  <c r="DD155" i="1"/>
  <c r="DD93" i="1"/>
  <c r="AM277" i="9"/>
  <c r="AM167" i="9"/>
  <c r="AM169" i="9"/>
  <c r="AM42" i="9"/>
  <c r="DD82" i="1"/>
  <c r="DD79" i="1"/>
  <c r="DD56" i="1"/>
  <c r="DD57" i="1" s="1"/>
  <c r="DD22" i="1"/>
  <c r="DD160" i="1"/>
  <c r="DC35" i="1"/>
  <c r="DC36" i="1" s="1"/>
  <c r="DC34" i="1"/>
  <c r="DC18" i="1"/>
  <c r="DC177" i="1"/>
  <c r="DC197" i="1" s="1"/>
  <c r="AM24" i="9"/>
  <c r="AM25" i="9" s="1"/>
  <c r="DC14" i="1"/>
  <c r="DC176" i="1"/>
  <c r="DC45" i="1"/>
  <c r="DC46" i="1" s="1"/>
  <c r="AM12" i="9"/>
  <c r="AM21" i="9" s="1"/>
  <c r="DD178" i="1"/>
  <c r="DD202" i="1" s="1"/>
  <c r="DD52" i="1"/>
  <c r="DD11" i="1"/>
  <c r="DD157" i="1"/>
  <c r="DC21" i="1"/>
  <c r="AM16" i="9"/>
  <c r="AM40" i="9"/>
  <c r="DD102" i="1"/>
  <c r="DD105" i="1"/>
  <c r="AM51" i="9"/>
  <c r="AM82" i="9"/>
  <c r="DD66" i="1"/>
  <c r="DD43" i="1"/>
  <c r="DD188" i="1"/>
  <c r="DD87" i="1"/>
  <c r="DD33" i="1"/>
  <c r="DD63" i="1"/>
  <c r="DD64" i="1" s="1"/>
  <c r="DD181" i="1"/>
  <c r="DD203" i="1" s="1"/>
  <c r="DD134" i="1"/>
  <c r="DD50" i="1"/>
  <c r="DD51" i="1" s="1"/>
  <c r="DD9" i="1"/>
  <c r="DD70" i="1"/>
  <c r="AM303" i="9"/>
  <c r="AM139" i="9"/>
  <c r="AM141" i="9"/>
  <c r="DC38" i="1"/>
  <c r="DC39" i="1"/>
  <c r="DC40" i="1" s="1"/>
  <c r="DC185" i="1"/>
  <c r="AM33" i="9"/>
  <c r="AM239" i="9" s="1"/>
  <c r="DD15" i="1"/>
  <c r="DD54" i="1"/>
  <c r="DD179" i="1"/>
  <c r="DD53" i="1"/>
  <c r="DD13" i="1"/>
  <c r="DD37" i="1"/>
  <c r="DD187" i="1"/>
  <c r="DD65" i="1"/>
  <c r="DC41" i="1"/>
  <c r="DC42" i="1" s="1"/>
  <c r="DC12" i="1"/>
  <c r="DC175" i="1"/>
  <c r="DC201" i="1" s="1"/>
  <c r="AM9" i="9"/>
  <c r="AM106" i="9"/>
  <c r="AM110" i="9"/>
  <c r="AM39" i="9"/>
  <c r="AM45" i="9" s="1"/>
  <c r="AM73" i="9"/>
  <c r="DD55" i="1"/>
  <c r="DD17" i="1"/>
  <c r="DD180" i="1"/>
  <c r="DD198" i="1" s="1"/>
  <c r="DD26" i="1"/>
  <c r="DD59" i="1"/>
  <c r="DD20" i="1"/>
  <c r="DD120" i="1"/>
  <c r="DC16" i="1"/>
  <c r="AM13" i="9"/>
  <c r="DD183" i="1"/>
  <c r="DD199" i="1" s="1"/>
  <c r="DD182" i="1"/>
  <c r="DD19" i="1"/>
  <c r="DD113" i="1"/>
  <c r="DD189" i="1"/>
  <c r="DD112" i="1"/>
  <c r="AM238" i="9"/>
  <c r="AM30" i="9"/>
  <c r="AM23" i="9" s="1"/>
  <c r="AM37" i="9"/>
  <c r="AM38" i="9" s="1"/>
  <c r="AM63" i="9"/>
  <c r="DD129" i="1"/>
  <c r="DD132" i="1"/>
  <c r="DD110" i="1"/>
  <c r="AM138" i="9"/>
  <c r="DC25" i="1"/>
  <c r="DC31" i="1"/>
  <c r="AM26" i="9"/>
  <c r="AM59" i="9"/>
  <c r="AM253" i="9" s="1"/>
  <c r="AM111" i="9"/>
  <c r="AM99" i="9" s="1"/>
  <c r="AM100" i="9" s="1"/>
  <c r="AM290" i="9"/>
  <c r="DD67" i="1"/>
  <c r="DD47" i="1"/>
  <c r="DD190" i="1"/>
  <c r="DD115" i="1"/>
  <c r="DD116" i="1"/>
  <c r="DD143" i="1"/>
  <c r="DC61" i="1"/>
  <c r="DC60" i="1" s="1"/>
  <c r="DC2" i="1" l="1"/>
  <c r="FV2" i="1" s="1"/>
  <c r="FW4" i="1"/>
  <c r="AM22" i="9"/>
  <c r="DF92" i="1"/>
  <c r="DF93" i="1" s="1"/>
  <c r="DF30" i="1"/>
  <c r="DF192" i="1" s="1"/>
  <c r="DF119" i="1"/>
  <c r="DF76" i="1"/>
  <c r="DF142" i="1"/>
  <c r="DF77" i="1"/>
  <c r="DF71" i="1"/>
  <c r="DF75" i="1"/>
  <c r="DF69" i="1"/>
  <c r="DF83" i="1"/>
  <c r="DF193" i="1" s="1"/>
  <c r="DF80" i="1"/>
  <c r="DF78" i="1"/>
  <c r="DF88" i="1"/>
  <c r="DF86" i="1"/>
  <c r="DF72" i="1"/>
  <c r="DF73" i="1"/>
  <c r="DF81" i="1"/>
  <c r="DF74" i="1"/>
  <c r="AN67" i="9" s="1"/>
  <c r="DF89" i="1"/>
  <c r="DF90" i="1"/>
  <c r="DE110" i="1"/>
  <c r="DE33" i="1"/>
  <c r="DE20" i="1"/>
  <c r="DE157" i="1"/>
  <c r="DE134" i="1"/>
  <c r="AM127" i="9"/>
  <c r="AM128" i="9" s="1"/>
  <c r="AM132" i="9"/>
  <c r="DE59" i="1"/>
  <c r="DE26" i="1"/>
  <c r="DE27" i="1" s="1"/>
  <c r="DE53" i="1"/>
  <c r="DE13" i="1"/>
  <c r="DE179" i="1"/>
  <c r="DE65" i="1"/>
  <c r="DE37" i="1"/>
  <c r="DE187" i="1"/>
  <c r="DD35" i="1"/>
  <c r="DD36" i="1" s="1"/>
  <c r="DD34" i="1"/>
  <c r="DE180" i="1"/>
  <c r="DE198" i="1" s="1"/>
  <c r="DE55" i="1"/>
  <c r="DE17" i="1"/>
  <c r="DE82" i="1"/>
  <c r="DE79" i="1"/>
  <c r="DE56" i="1"/>
  <c r="DE57" i="1" s="1"/>
  <c r="DE22" i="1"/>
  <c r="AM104" i="9"/>
  <c r="DD27" i="1"/>
  <c r="AM18" i="9"/>
  <c r="AM19" i="9" s="1"/>
  <c r="DE183" i="1"/>
  <c r="DE199" i="1" s="1"/>
  <c r="DE84" i="1"/>
  <c r="DE58" i="1"/>
  <c r="DE24" i="1"/>
  <c r="DE182" i="1"/>
  <c r="DE155" i="1"/>
  <c r="DD61" i="1"/>
  <c r="DD60" i="1" s="1"/>
  <c r="AM29" i="9"/>
  <c r="AM46" i="9"/>
  <c r="DD177" i="1"/>
  <c r="DD197" i="1" s="1"/>
  <c r="DD18" i="1"/>
  <c r="DD10" i="1"/>
  <c r="DD186" i="1"/>
  <c r="DD44" i="1"/>
  <c r="DE67" i="1"/>
  <c r="DE47" i="1"/>
  <c r="DE48" i="1" s="1"/>
  <c r="DE87" i="1"/>
  <c r="DE63" i="1"/>
  <c r="DE64" i="1" s="1"/>
  <c r="DE112" i="1"/>
  <c r="DE113" i="1"/>
  <c r="DE189" i="1"/>
  <c r="DD31" i="1"/>
  <c r="DD25" i="1"/>
  <c r="DD16" i="1"/>
  <c r="AM20" i="9"/>
  <c r="DE54" i="1"/>
  <c r="DE15" i="1"/>
  <c r="DE16" i="1" s="1"/>
  <c r="DE129" i="1"/>
  <c r="DE132" i="1"/>
  <c r="DD41" i="1"/>
  <c r="DD42" i="1" s="1"/>
  <c r="DD12" i="1"/>
  <c r="DD175" i="1"/>
  <c r="DD201" i="1" s="1"/>
  <c r="AM10" i="9"/>
  <c r="DD48" i="1"/>
  <c r="AM54" i="9"/>
  <c r="AM53" i="9" s="1"/>
  <c r="AM155" i="9"/>
  <c r="AM156" i="9" s="1"/>
  <c r="AM160" i="9"/>
  <c r="DE19" i="1"/>
  <c r="AM71" i="9"/>
  <c r="AM72" i="9" s="1"/>
  <c r="AM76" i="9"/>
  <c r="DE107" i="1"/>
  <c r="DE152" i="1"/>
  <c r="AM57" i="9"/>
  <c r="DE102" i="1"/>
  <c r="DE105" i="1"/>
  <c r="DD21" i="1"/>
  <c r="DD38" i="1"/>
  <c r="DD185" i="1"/>
  <c r="DD39" i="1"/>
  <c r="DD40" i="1" s="1"/>
  <c r="DE190" i="1"/>
  <c r="DE116" i="1"/>
  <c r="DE115" i="1"/>
  <c r="DE9" i="1"/>
  <c r="DE10" i="1" s="1"/>
  <c r="DE50" i="1"/>
  <c r="DE51" i="1" s="1"/>
  <c r="DE70" i="1"/>
  <c r="DD45" i="1"/>
  <c r="DD46" i="1" s="1"/>
  <c r="DD14" i="1"/>
  <c r="DD176" i="1"/>
  <c r="DD28" i="1"/>
  <c r="DD29" i="1" s="1"/>
  <c r="DD23" i="1"/>
  <c r="AM251" i="9"/>
  <c r="AM55" i="9"/>
  <c r="AM43" i="9" s="1"/>
  <c r="AM44" i="9" s="1"/>
  <c r="DE188" i="1"/>
  <c r="DE66" i="1"/>
  <c r="DE43" i="1"/>
  <c r="DE178" i="1"/>
  <c r="DE202" i="1" s="1"/>
  <c r="DE52" i="1"/>
  <c r="DE11" i="1"/>
  <c r="DE181" i="1"/>
  <c r="DE203" i="1" s="1"/>
  <c r="DF166" i="1"/>
  <c r="DF167" i="1" s="1"/>
  <c r="DF168" i="1"/>
  <c r="DF169" i="1" s="1"/>
  <c r="DF170" i="1"/>
  <c r="DF171" i="1" s="1"/>
  <c r="DF159" i="1"/>
  <c r="DF148" i="1"/>
  <c r="AN152" i="9" s="1"/>
  <c r="DF130" i="1"/>
  <c r="DG5" i="1"/>
  <c r="DF111" i="1"/>
  <c r="DF125" i="1"/>
  <c r="AN124" i="9" s="1"/>
  <c r="DF100" i="1"/>
  <c r="DF127" i="1"/>
  <c r="DF133" i="1"/>
  <c r="DF121" i="1"/>
  <c r="AN120" i="9" s="1"/>
  <c r="DF126" i="1"/>
  <c r="AN125" i="9" s="1"/>
  <c r="DF128" i="1"/>
  <c r="DF144" i="1"/>
  <c r="AN148" i="9" s="1"/>
  <c r="DF149" i="1"/>
  <c r="AN153" i="9" s="1"/>
  <c r="DF131" i="1"/>
  <c r="AN136" i="9" s="1"/>
  <c r="DF150" i="1"/>
  <c r="DF138" i="1"/>
  <c r="AN142" i="9" s="1"/>
  <c r="AN304" i="9" s="1"/>
  <c r="DF136" i="1"/>
  <c r="DF161" i="1"/>
  <c r="AN170" i="9" s="1"/>
  <c r="AN278" i="9" s="1"/>
  <c r="DF145" i="1"/>
  <c r="AN149" i="9" s="1"/>
  <c r="DF151" i="1"/>
  <c r="DF154" i="1"/>
  <c r="AN164" i="9" s="1"/>
  <c r="DF153" i="1"/>
  <c r="DF156" i="1"/>
  <c r="DF94" i="1"/>
  <c r="DF106" i="1"/>
  <c r="DF194" i="1" s="1"/>
  <c r="DF98" i="1"/>
  <c r="AN96" i="9" s="1"/>
  <c r="DF99" i="1"/>
  <c r="AN97" i="9" s="1"/>
  <c r="DF101" i="1"/>
  <c r="DF103" i="1"/>
  <c r="DF114" i="1"/>
  <c r="DF109" i="1"/>
  <c r="DF110" i="1" s="1"/>
  <c r="DF122" i="1"/>
  <c r="AN121" i="9" s="1"/>
  <c r="DF139" i="1"/>
  <c r="AN143" i="9" s="1"/>
  <c r="AN305" i="9" s="1"/>
  <c r="DF104" i="1"/>
  <c r="AN108" i="9" s="1"/>
  <c r="DF162" i="1"/>
  <c r="AN171" i="9" s="1"/>
  <c r="AN279" i="9" s="1"/>
  <c r="DF95" i="1"/>
  <c r="DF117" i="1"/>
  <c r="AN116" i="9" s="1"/>
  <c r="AN293" i="9" s="1"/>
  <c r="DF123" i="1"/>
  <c r="AN122" i="9" s="1"/>
  <c r="DF146" i="1"/>
  <c r="AN150" i="9" s="1"/>
  <c r="DF163" i="1"/>
  <c r="AN172" i="9" s="1"/>
  <c r="DF140" i="1"/>
  <c r="AN144" i="9" s="1"/>
  <c r="DF96" i="1"/>
  <c r="AN94" i="9" s="1"/>
  <c r="DF124" i="1"/>
  <c r="AN123" i="9" s="1"/>
  <c r="DF147" i="1"/>
  <c r="AN151" i="9" s="1"/>
  <c r="DF97" i="1"/>
  <c r="DG142" i="1" l="1"/>
  <c r="DG76" i="1"/>
  <c r="DG119" i="1"/>
  <c r="DG30" i="1"/>
  <c r="DG192" i="1" s="1"/>
  <c r="DG69" i="1"/>
  <c r="DG75" i="1"/>
  <c r="DG71" i="1"/>
  <c r="DG77" i="1"/>
  <c r="DG83" i="1"/>
  <c r="DG193" i="1" s="1"/>
  <c r="DG92" i="1"/>
  <c r="DG80" i="1"/>
  <c r="DG78" i="1"/>
  <c r="DG88" i="1"/>
  <c r="DG86" i="1"/>
  <c r="DG72" i="1"/>
  <c r="DG73" i="1"/>
  <c r="DG81" i="1"/>
  <c r="DG74" i="1"/>
  <c r="DG89" i="1"/>
  <c r="DG90" i="1"/>
  <c r="AN90" i="9"/>
  <c r="AN91" i="9" s="1"/>
  <c r="DE21" i="1"/>
  <c r="AN103" i="9"/>
  <c r="AN157" i="9"/>
  <c r="AN158" i="9"/>
  <c r="AN280" i="9"/>
  <c r="AN159" i="9"/>
  <c r="AN131" i="9"/>
  <c r="AN306" i="9"/>
  <c r="DF20" i="1"/>
  <c r="AN69" i="9"/>
  <c r="DF105" i="1"/>
  <c r="DF102" i="1"/>
  <c r="AN105" i="9"/>
  <c r="DF84" i="1"/>
  <c r="DF24" i="1"/>
  <c r="DF58" i="1"/>
  <c r="AN79" i="9"/>
  <c r="DF82" i="1"/>
  <c r="DF79" i="1"/>
  <c r="DF56" i="1"/>
  <c r="DF57" i="1" s="1"/>
  <c r="DF22" i="1"/>
  <c r="AN77" i="9"/>
  <c r="DE31" i="1"/>
  <c r="DE25" i="1"/>
  <c r="DE45" i="1"/>
  <c r="DE46" i="1" s="1"/>
  <c r="DE14" i="1"/>
  <c r="DE176" i="1"/>
  <c r="DF19" i="1"/>
  <c r="AN15" i="9" s="1"/>
  <c r="AN68" i="9"/>
  <c r="DF181" i="1"/>
  <c r="DF203" i="1" s="1"/>
  <c r="AN92" i="9"/>
  <c r="DF55" i="1"/>
  <c r="DF17" i="1"/>
  <c r="DF180" i="1"/>
  <c r="DF198" i="1" s="1"/>
  <c r="DF43" i="1"/>
  <c r="AN34" i="9" s="1"/>
  <c r="AN240" i="9" s="1"/>
  <c r="DF188" i="1"/>
  <c r="DF66" i="1"/>
  <c r="AN87" i="9"/>
  <c r="DF63" i="1"/>
  <c r="DF64" i="1" s="1"/>
  <c r="DF33" i="1"/>
  <c r="DF87" i="1"/>
  <c r="AN84" i="9"/>
  <c r="DF132" i="1"/>
  <c r="DF129" i="1"/>
  <c r="AN133" i="9"/>
  <c r="AN134" i="9" s="1"/>
  <c r="DE61" i="1"/>
  <c r="DE60" i="1" s="1"/>
  <c r="DF134" i="1"/>
  <c r="AN135" i="9"/>
  <c r="DF178" i="1"/>
  <c r="DF202" i="1" s="1"/>
  <c r="DF52" i="1"/>
  <c r="DF11" i="1"/>
  <c r="AN64" i="9"/>
  <c r="DE186" i="1"/>
  <c r="DE44" i="1"/>
  <c r="DE18" i="1"/>
  <c r="DE177" i="1"/>
  <c r="DE197" i="1" s="1"/>
  <c r="DE175" i="1"/>
  <c r="DE201" i="1" s="1"/>
  <c r="DE41" i="1"/>
  <c r="DE42" i="1" s="1"/>
  <c r="DE12" i="1"/>
  <c r="DF183" i="1"/>
  <c r="DF199" i="1" s="1"/>
  <c r="CM91" i="1"/>
  <c r="AN95" i="9"/>
  <c r="AN42" i="9" s="1"/>
  <c r="DF53" i="1"/>
  <c r="DF13" i="1"/>
  <c r="DF179" i="1"/>
  <c r="AN65" i="9"/>
  <c r="DF157" i="1"/>
  <c r="AN163" i="9"/>
  <c r="DF182" i="1"/>
  <c r="AN93" i="9"/>
  <c r="BN93" i="9" s="1"/>
  <c r="DF187" i="1"/>
  <c r="DF65" i="1"/>
  <c r="DF37" i="1"/>
  <c r="AN86" i="9"/>
  <c r="AN129" i="9"/>
  <c r="DF120" i="1"/>
  <c r="AN118" i="9"/>
  <c r="AN119" i="9" s="1"/>
  <c r="DE35" i="1"/>
  <c r="DE36" i="1" s="1"/>
  <c r="DE34" i="1"/>
  <c r="DF59" i="1"/>
  <c r="DF26" i="1"/>
  <c r="DF155" i="1"/>
  <c r="DF152" i="1"/>
  <c r="AN161" i="9"/>
  <c r="AN162" i="9" s="1"/>
  <c r="AN112" i="9"/>
  <c r="AN80" i="9"/>
  <c r="AN52" i="9" s="1"/>
  <c r="DF54" i="1"/>
  <c r="DF15" i="1"/>
  <c r="AN66" i="9"/>
  <c r="DF143" i="1"/>
  <c r="AN146" i="9"/>
  <c r="DF67" i="1"/>
  <c r="DF47" i="1"/>
  <c r="AN88" i="9"/>
  <c r="DF115" i="1"/>
  <c r="DF190" i="1"/>
  <c r="DF116" i="1"/>
  <c r="AN115" i="9"/>
  <c r="DF160" i="1"/>
  <c r="AN168" i="9"/>
  <c r="AM48" i="9"/>
  <c r="AN130" i="9"/>
  <c r="DF107" i="1"/>
  <c r="AN107" i="9"/>
  <c r="DF137" i="1"/>
  <c r="AN140" i="9"/>
  <c r="DF112" i="1"/>
  <c r="DF113" i="1"/>
  <c r="DF189" i="1"/>
  <c r="AN114" i="9"/>
  <c r="AN291" i="9" s="1"/>
  <c r="DF9" i="1"/>
  <c r="DF50" i="1"/>
  <c r="DF51" i="1" s="1"/>
  <c r="DF70" i="1"/>
  <c r="AN62" i="9"/>
  <c r="DE185" i="1"/>
  <c r="DE39" i="1"/>
  <c r="DE40" i="1" s="1"/>
  <c r="DE38" i="1"/>
  <c r="DG166" i="1"/>
  <c r="DG167" i="1" s="1"/>
  <c r="DG168" i="1"/>
  <c r="DG169" i="1" s="1"/>
  <c r="DG170" i="1"/>
  <c r="DG171" i="1" s="1"/>
  <c r="DG111" i="1"/>
  <c r="DG98" i="1"/>
  <c r="DG126" i="1"/>
  <c r="DH5" i="1"/>
  <c r="DG136" i="1"/>
  <c r="DG127" i="1"/>
  <c r="DG128" i="1"/>
  <c r="DG138" i="1"/>
  <c r="DG125" i="1"/>
  <c r="DG130" i="1"/>
  <c r="DG121" i="1"/>
  <c r="DG144" i="1"/>
  <c r="DG150" i="1"/>
  <c r="DG148" i="1"/>
  <c r="DG154" i="1"/>
  <c r="DG151" i="1"/>
  <c r="DG149" i="1"/>
  <c r="DG159" i="1"/>
  <c r="DG104" i="1"/>
  <c r="DG100" i="1"/>
  <c r="DG153" i="1"/>
  <c r="DG106" i="1"/>
  <c r="DG194" i="1" s="1"/>
  <c r="DG161" i="1"/>
  <c r="DG101" i="1"/>
  <c r="DG109" i="1"/>
  <c r="DG94" i="1"/>
  <c r="DG99" i="1"/>
  <c r="DG103" i="1"/>
  <c r="DG114" i="1"/>
  <c r="DG145" i="1"/>
  <c r="DG139" i="1"/>
  <c r="DG133" i="1"/>
  <c r="DG122" i="1"/>
  <c r="DG156" i="1"/>
  <c r="DG131" i="1"/>
  <c r="DG162" i="1"/>
  <c r="DG95" i="1"/>
  <c r="DG117" i="1"/>
  <c r="DG140" i="1"/>
  <c r="DG123" i="1"/>
  <c r="DG146" i="1"/>
  <c r="DG163" i="1"/>
  <c r="DG96" i="1"/>
  <c r="DG97" i="1"/>
  <c r="DG124" i="1"/>
  <c r="DG147" i="1"/>
  <c r="DE28" i="1"/>
  <c r="DE29" i="1" s="1"/>
  <c r="DE23" i="1"/>
  <c r="AN292" i="9" l="1"/>
  <c r="BN115" i="9"/>
  <c r="DG178" i="1"/>
  <c r="DH76" i="1"/>
  <c r="DH119" i="1"/>
  <c r="DH120" i="1" s="1"/>
  <c r="DH30" i="1"/>
  <c r="DH192" i="1" s="1"/>
  <c r="DH142" i="1"/>
  <c r="DH143" i="1" s="1"/>
  <c r="DH71" i="1"/>
  <c r="DH75" i="1"/>
  <c r="DH77" i="1"/>
  <c r="DH83" i="1"/>
  <c r="DH193" i="1" s="1"/>
  <c r="DH92" i="1"/>
  <c r="DH93" i="1" s="1"/>
  <c r="DH69" i="1"/>
  <c r="DH80" i="1"/>
  <c r="DH78" i="1"/>
  <c r="DH88" i="1"/>
  <c r="DH86" i="1"/>
  <c r="DH72" i="1"/>
  <c r="DH73" i="1"/>
  <c r="DH74" i="1"/>
  <c r="DH81" i="1"/>
  <c r="DH89" i="1"/>
  <c r="DH90" i="1"/>
  <c r="DG134" i="1"/>
  <c r="DH166" i="1"/>
  <c r="DH167" i="1" s="1"/>
  <c r="DH168" i="1"/>
  <c r="DH169" i="1" s="1"/>
  <c r="DH170" i="1"/>
  <c r="DH171" i="1" s="1"/>
  <c r="DH151" i="1"/>
  <c r="DH152" i="1" s="1"/>
  <c r="DH156" i="1"/>
  <c r="DI5" i="1"/>
  <c r="DH126" i="1"/>
  <c r="DH130" i="1"/>
  <c r="DH127" i="1"/>
  <c r="DH128" i="1"/>
  <c r="DH121" i="1"/>
  <c r="DH125" i="1"/>
  <c r="DH138" i="1"/>
  <c r="DH133" i="1"/>
  <c r="DH136" i="1"/>
  <c r="DH137" i="1" s="1"/>
  <c r="DH149" i="1"/>
  <c r="DH150" i="1"/>
  <c r="DH144" i="1"/>
  <c r="DH153" i="1"/>
  <c r="DH159" i="1"/>
  <c r="DH160" i="1" s="1"/>
  <c r="DH148" i="1"/>
  <c r="DH154" i="1"/>
  <c r="DH161" i="1"/>
  <c r="DH101" i="1"/>
  <c r="DH94" i="1"/>
  <c r="DH111" i="1"/>
  <c r="DH98" i="1"/>
  <c r="DH100" i="1"/>
  <c r="DH106" i="1"/>
  <c r="DH194" i="1" s="1"/>
  <c r="DH114" i="1"/>
  <c r="DH104" i="1"/>
  <c r="DH103" i="1"/>
  <c r="DH109" i="1"/>
  <c r="DH110" i="1" s="1"/>
  <c r="DH99" i="1"/>
  <c r="DH139" i="1"/>
  <c r="DH131" i="1"/>
  <c r="DH122" i="1"/>
  <c r="DH145" i="1"/>
  <c r="DH162" i="1"/>
  <c r="DH117" i="1"/>
  <c r="DH95" i="1"/>
  <c r="DH123" i="1"/>
  <c r="DH146" i="1"/>
  <c r="DH140" i="1"/>
  <c r="DH163" i="1"/>
  <c r="DH96" i="1"/>
  <c r="DH97" i="1"/>
  <c r="DH124" i="1"/>
  <c r="DH147" i="1"/>
  <c r="AN106" i="9"/>
  <c r="AN110" i="9"/>
  <c r="DG70" i="1"/>
  <c r="DG50" i="1"/>
  <c r="DG51" i="1" s="1"/>
  <c r="DG9" i="1"/>
  <c r="DF48" i="1"/>
  <c r="AN35" i="9"/>
  <c r="AN241" i="9" s="1"/>
  <c r="DG188" i="1"/>
  <c r="DG66" i="1"/>
  <c r="DG43" i="1"/>
  <c r="DG79" i="1"/>
  <c r="DG82" i="1"/>
  <c r="DG56" i="1"/>
  <c r="DG57" i="1" s="1"/>
  <c r="DG22" i="1"/>
  <c r="DG110" i="1"/>
  <c r="DG84" i="1"/>
  <c r="DG24" i="1"/>
  <c r="AN102" i="9"/>
  <c r="BN102" i="9" s="1"/>
  <c r="AN138" i="9"/>
  <c r="DG67" i="1"/>
  <c r="DG47" i="1"/>
  <c r="AN266" i="9"/>
  <c r="AN59" i="9"/>
  <c r="AN253" i="9" s="1"/>
  <c r="DG181" i="1"/>
  <c r="DG203" i="1" s="1"/>
  <c r="AN147" i="9"/>
  <c r="DF27" i="1"/>
  <c r="AN27" i="9"/>
  <c r="DG55" i="1"/>
  <c r="DG17" i="1"/>
  <c r="DG180" i="1"/>
  <c r="DG198" i="1" s="1"/>
  <c r="DG53" i="1"/>
  <c r="DG13" i="1"/>
  <c r="DG179" i="1"/>
  <c r="DG20" i="1"/>
  <c r="DG102" i="1"/>
  <c r="DG105" i="1"/>
  <c r="DG93" i="1"/>
  <c r="AN63" i="9"/>
  <c r="AN37" i="9"/>
  <c r="AN38" i="9" s="1"/>
  <c r="DF186" i="1"/>
  <c r="DF44" i="1"/>
  <c r="DG19" i="1"/>
  <c r="AN75" i="9"/>
  <c r="AN41" i="9"/>
  <c r="AN78" i="9"/>
  <c r="AN49" i="9"/>
  <c r="AN50" i="9" s="1"/>
  <c r="DG58" i="1"/>
  <c r="DG107" i="1"/>
  <c r="DG152" i="1"/>
  <c r="DG155" i="1"/>
  <c r="DG143" i="1"/>
  <c r="DG182" i="1"/>
  <c r="DG202" i="1"/>
  <c r="DG52" i="1"/>
  <c r="DG11" i="1"/>
  <c r="DG120" i="1"/>
  <c r="AN166" i="9"/>
  <c r="DF177" i="1"/>
  <c r="DF197" i="1" s="1"/>
  <c r="DF18" i="1"/>
  <c r="AN14" i="9"/>
  <c r="DF23" i="1"/>
  <c r="DF28" i="1"/>
  <c r="DF29" i="1" s="1"/>
  <c r="AN24" i="9"/>
  <c r="AN25" i="9" s="1"/>
  <c r="DF21" i="1"/>
  <c r="AN16" i="9"/>
  <c r="AN169" i="9"/>
  <c r="AN167" i="9"/>
  <c r="AN160" i="9" s="1"/>
  <c r="AN277" i="9"/>
  <c r="DF16" i="1"/>
  <c r="AN13" i="9"/>
  <c r="DG183" i="1"/>
  <c r="DG199" i="1" s="1"/>
  <c r="DG26" i="1"/>
  <c r="DG59" i="1"/>
  <c r="DG65" i="1"/>
  <c r="DG37" i="1"/>
  <c r="DG187" i="1"/>
  <c r="DG157" i="1"/>
  <c r="DF35" i="1"/>
  <c r="DF36" i="1" s="1"/>
  <c r="DF10" i="1"/>
  <c r="AN9" i="9"/>
  <c r="AN10" i="9" s="1"/>
  <c r="AN40" i="9"/>
  <c r="AN74" i="9"/>
  <c r="AN101" i="9"/>
  <c r="BN101" i="9" s="1"/>
  <c r="DG87" i="1"/>
  <c r="DG63" i="1"/>
  <c r="DG64" i="1" s="1"/>
  <c r="DG33" i="1"/>
  <c r="DG132" i="1"/>
  <c r="DG129" i="1"/>
  <c r="DG113" i="1"/>
  <c r="DG112" i="1"/>
  <c r="DG189" i="1"/>
  <c r="AN56" i="9"/>
  <c r="AN290" i="9"/>
  <c r="AN111" i="9"/>
  <c r="AN99" i="9" s="1"/>
  <c r="AN100" i="9" s="1"/>
  <c r="AN85" i="9"/>
  <c r="AN83" i="9"/>
  <c r="AN76" i="9" s="1"/>
  <c r="AN264" i="9"/>
  <c r="DG15" i="1"/>
  <c r="DG54" i="1"/>
  <c r="DG116" i="1"/>
  <c r="DG115" i="1"/>
  <c r="DG190" i="1"/>
  <c r="DG160" i="1"/>
  <c r="DF14" i="1"/>
  <c r="DF45" i="1"/>
  <c r="DF46" i="1" s="1"/>
  <c r="DF176" i="1"/>
  <c r="AN12" i="9"/>
  <c r="AN21" i="9" s="1"/>
  <c r="AN51" i="9"/>
  <c r="AN82" i="9"/>
  <c r="DG137" i="1"/>
  <c r="AN265" i="9"/>
  <c r="AN58" i="9"/>
  <c r="AN252" i="9" s="1"/>
  <c r="AN73" i="9"/>
  <c r="AN39" i="9"/>
  <c r="DF34" i="1"/>
  <c r="AN31" i="9"/>
  <c r="DF61" i="1"/>
  <c r="DF60" i="1" s="1"/>
  <c r="AN303" i="9"/>
  <c r="AN139" i="9"/>
  <c r="AN141" i="9"/>
  <c r="AN267" i="9"/>
  <c r="AN60" i="9"/>
  <c r="AN254" i="9" s="1"/>
  <c r="DF185" i="1"/>
  <c r="DF39" i="1"/>
  <c r="DF40" i="1" s="1"/>
  <c r="DF38" i="1"/>
  <c r="AN33" i="9"/>
  <c r="AN239" i="9" s="1"/>
  <c r="AN89" i="9"/>
  <c r="DF175" i="1"/>
  <c r="DF201" i="1" s="1"/>
  <c r="DF41" i="1"/>
  <c r="DF42" i="1" s="1"/>
  <c r="DF12" i="1"/>
  <c r="DF25" i="1"/>
  <c r="DF31" i="1"/>
  <c r="AN26" i="9"/>
  <c r="AN11" i="9"/>
  <c r="DI142" i="1" l="1"/>
  <c r="DI75" i="1"/>
  <c r="DI119" i="1"/>
  <c r="DI77" i="1"/>
  <c r="DI71" i="1"/>
  <c r="DI83" i="1"/>
  <c r="DI193" i="1" s="1"/>
  <c r="DI69" i="1"/>
  <c r="DI92" i="1"/>
  <c r="DI93" i="1" s="1"/>
  <c r="DI76" i="1"/>
  <c r="DI30" i="1"/>
  <c r="DI192" i="1" s="1"/>
  <c r="DI80" i="1"/>
  <c r="DI78" i="1"/>
  <c r="DI88" i="1"/>
  <c r="DI86" i="1"/>
  <c r="DI72" i="1"/>
  <c r="DI73" i="1"/>
  <c r="DI81" i="1"/>
  <c r="DI74" i="1"/>
  <c r="AO67" i="9" s="1"/>
  <c r="DI89" i="1"/>
  <c r="DI90" i="1"/>
  <c r="AN46" i="9"/>
  <c r="AN22" i="9"/>
  <c r="DH157" i="1"/>
  <c r="DG61" i="1"/>
  <c r="DG60" i="1" s="1"/>
  <c r="AN104" i="9"/>
  <c r="AN54" i="9"/>
  <c r="AN53" i="9" s="1"/>
  <c r="AN45" i="9"/>
  <c r="AN20" i="9"/>
  <c r="AN155" i="9"/>
  <c r="AN156" i="9" s="1"/>
  <c r="DG31" i="1"/>
  <c r="DG25" i="1"/>
  <c r="DH182" i="1"/>
  <c r="DH87" i="1"/>
  <c r="DH63" i="1"/>
  <c r="DH64" i="1" s="1"/>
  <c r="DH33" i="1"/>
  <c r="DH112" i="1"/>
  <c r="DH189" i="1"/>
  <c r="DH113" i="1"/>
  <c r="DG27" i="1"/>
  <c r="AN57" i="9"/>
  <c r="DG35" i="1"/>
  <c r="DG36" i="1" s="1"/>
  <c r="DG34" i="1"/>
  <c r="DG45" i="1"/>
  <c r="DG46" i="1" s="1"/>
  <c r="DG176" i="1"/>
  <c r="DG14" i="1"/>
  <c r="DH183" i="1"/>
  <c r="DH199" i="1" s="1"/>
  <c r="DH26" i="1"/>
  <c r="DH27" i="1" s="1"/>
  <c r="DH59" i="1"/>
  <c r="DH65" i="1"/>
  <c r="DH37" i="1"/>
  <c r="DH187" i="1"/>
  <c r="DH181" i="1"/>
  <c r="DH203" i="1" s="1"/>
  <c r="AN29" i="9"/>
  <c r="DH67" i="1"/>
  <c r="DH47" i="1"/>
  <c r="DH48" i="1" s="1"/>
  <c r="DH102" i="1"/>
  <c r="DH105" i="1"/>
  <c r="DG21" i="1"/>
  <c r="AN55" i="9"/>
  <c r="AN251" i="9"/>
  <c r="AN47" i="9"/>
  <c r="AN71" i="9"/>
  <c r="AN72" i="9" s="1"/>
  <c r="DG28" i="1"/>
  <c r="DG29" i="1" s="1"/>
  <c r="DG23" i="1"/>
  <c r="DG10" i="1"/>
  <c r="DH15" i="1"/>
  <c r="DH16" i="1" s="1"/>
  <c r="DH54" i="1"/>
  <c r="DH84" i="1"/>
  <c r="DH58" i="1"/>
  <c r="DH24" i="1"/>
  <c r="DG16" i="1"/>
  <c r="DH55" i="1"/>
  <c r="DH17" i="1"/>
  <c r="DH180" i="1"/>
  <c r="DH198" i="1" s="1"/>
  <c r="DH188" i="1"/>
  <c r="DH66" i="1"/>
  <c r="DH43" i="1"/>
  <c r="AN127" i="9"/>
  <c r="AN128" i="9" s="1"/>
  <c r="AN132" i="9"/>
  <c r="DH19" i="1"/>
  <c r="DH155" i="1"/>
  <c r="DH132" i="1"/>
  <c r="DH129" i="1"/>
  <c r="DG18" i="1"/>
  <c r="DG177" i="1"/>
  <c r="DG197" i="1" s="1"/>
  <c r="DH20" i="1"/>
  <c r="AN238" i="9"/>
  <c r="AN30" i="9"/>
  <c r="AN18" i="9" s="1"/>
  <c r="AN19" i="9" s="1"/>
  <c r="DG185" i="1"/>
  <c r="DG39" i="1"/>
  <c r="DG40" i="1" s="1"/>
  <c r="DG38" i="1"/>
  <c r="DG48" i="1"/>
  <c r="DH107" i="1"/>
  <c r="DH134" i="1"/>
  <c r="DH56" i="1"/>
  <c r="DH57" i="1" s="1"/>
  <c r="DH22" i="1"/>
  <c r="DH82" i="1"/>
  <c r="DH79" i="1"/>
  <c r="DG41" i="1"/>
  <c r="DG42" i="1" s="1"/>
  <c r="DG12" i="1"/>
  <c r="DG175" i="1"/>
  <c r="DG201" i="1" s="1"/>
  <c r="DG186" i="1"/>
  <c r="DG44" i="1"/>
  <c r="DH190" i="1"/>
  <c r="DH116" i="1"/>
  <c r="DH115" i="1"/>
  <c r="DH9" i="1"/>
  <c r="DH10" i="1" s="1"/>
  <c r="DH50" i="1"/>
  <c r="DH51" i="1" s="1"/>
  <c r="DH70" i="1"/>
  <c r="DH53" i="1"/>
  <c r="DH179" i="1"/>
  <c r="DH13" i="1"/>
  <c r="DH178" i="1"/>
  <c r="DH202" i="1" s="1"/>
  <c r="DH52" i="1"/>
  <c r="DH11" i="1"/>
  <c r="DI168" i="1"/>
  <c r="DI169" i="1" s="1"/>
  <c r="DI170" i="1"/>
  <c r="DI171" i="1" s="1"/>
  <c r="DI149" i="1"/>
  <c r="AO153" i="9" s="1"/>
  <c r="DI166" i="1"/>
  <c r="DI167" i="1" s="1"/>
  <c r="DJ5" i="1"/>
  <c r="DI127" i="1"/>
  <c r="DI121" i="1"/>
  <c r="AO120" i="9" s="1"/>
  <c r="DI125" i="1"/>
  <c r="AO124" i="9" s="1"/>
  <c r="DI128" i="1"/>
  <c r="DI133" i="1"/>
  <c r="DI130" i="1"/>
  <c r="DI126" i="1"/>
  <c r="AO125" i="9" s="1"/>
  <c r="DI151" i="1"/>
  <c r="DI153" i="1"/>
  <c r="DI156" i="1"/>
  <c r="DI136" i="1"/>
  <c r="DI138" i="1"/>
  <c r="AO142" i="9" s="1"/>
  <c r="AO304" i="9" s="1"/>
  <c r="DI144" i="1"/>
  <c r="AO148" i="9" s="1"/>
  <c r="DI150" i="1"/>
  <c r="DI145" i="1"/>
  <c r="AO149" i="9" s="1"/>
  <c r="DI148" i="1"/>
  <c r="AO152" i="9" s="1"/>
  <c r="DI154" i="1"/>
  <c r="DI103" i="1"/>
  <c r="DI104" i="1"/>
  <c r="AO108" i="9" s="1"/>
  <c r="DI159" i="1"/>
  <c r="DI94" i="1"/>
  <c r="DI114" i="1"/>
  <c r="DI161" i="1"/>
  <c r="AO170" i="9" s="1"/>
  <c r="AO278" i="9" s="1"/>
  <c r="DI101" i="1"/>
  <c r="DI109" i="1"/>
  <c r="DI98" i="1"/>
  <c r="AO96" i="9" s="1"/>
  <c r="DI100" i="1"/>
  <c r="DI111" i="1"/>
  <c r="DI106" i="1"/>
  <c r="DI194" i="1" s="1"/>
  <c r="DI99" i="1"/>
  <c r="AO97" i="9" s="1"/>
  <c r="DI122" i="1"/>
  <c r="AO121" i="9" s="1"/>
  <c r="DI131" i="1"/>
  <c r="AO136" i="9" s="1"/>
  <c r="DI139" i="1"/>
  <c r="AO143" i="9" s="1"/>
  <c r="AO305" i="9" s="1"/>
  <c r="DI162" i="1"/>
  <c r="AO171" i="9" s="1"/>
  <c r="DI95" i="1"/>
  <c r="DI117" i="1"/>
  <c r="AO116" i="9" s="1"/>
  <c r="AO293" i="9" s="1"/>
  <c r="DI96" i="1"/>
  <c r="AO94" i="9" s="1"/>
  <c r="DI123" i="1"/>
  <c r="AO122" i="9" s="1"/>
  <c r="DI146" i="1"/>
  <c r="AO150" i="9" s="1"/>
  <c r="DI140" i="1"/>
  <c r="AO144" i="9" s="1"/>
  <c r="AO306" i="9" s="1"/>
  <c r="DI163" i="1"/>
  <c r="AO172" i="9" s="1"/>
  <c r="AO280" i="9" s="1"/>
  <c r="DI97" i="1"/>
  <c r="DI124" i="1"/>
  <c r="AO123" i="9" s="1"/>
  <c r="DI147" i="1"/>
  <c r="AO151" i="9" s="1"/>
  <c r="AO90" i="9" l="1"/>
  <c r="AO91" i="9" s="1"/>
  <c r="DJ142" i="1"/>
  <c r="DJ119" i="1"/>
  <c r="DJ30" i="1"/>
  <c r="DJ192" i="1" s="1"/>
  <c r="DJ77" i="1"/>
  <c r="DJ75" i="1"/>
  <c r="DJ76" i="1"/>
  <c r="DJ69" i="1"/>
  <c r="DJ92" i="1"/>
  <c r="DJ71" i="1"/>
  <c r="DJ83" i="1"/>
  <c r="DJ193" i="1" s="1"/>
  <c r="DJ80" i="1"/>
  <c r="DJ78" i="1"/>
  <c r="DJ88" i="1"/>
  <c r="DJ86" i="1"/>
  <c r="DJ72" i="1"/>
  <c r="DJ73" i="1"/>
  <c r="DJ81" i="1"/>
  <c r="DJ74" i="1"/>
  <c r="DJ89" i="1"/>
  <c r="DJ90" i="1"/>
  <c r="AO130" i="9"/>
  <c r="AO103" i="9"/>
  <c r="DH21" i="1"/>
  <c r="AO129" i="9"/>
  <c r="AO159" i="9"/>
  <c r="AO131" i="9"/>
  <c r="DI63" i="1"/>
  <c r="DI64" i="1" s="1"/>
  <c r="DI87" i="1"/>
  <c r="DI33" i="1"/>
  <c r="AO84" i="9"/>
  <c r="DI79" i="1"/>
  <c r="DI56" i="1"/>
  <c r="DI57" i="1" s="1"/>
  <c r="DI22" i="1"/>
  <c r="DI82" i="1"/>
  <c r="AO77" i="9"/>
  <c r="AO157" i="9"/>
  <c r="DH35" i="1"/>
  <c r="DH36" i="1" s="1"/>
  <c r="DH34" i="1"/>
  <c r="DI178" i="1"/>
  <c r="DI202" i="1" s="1"/>
  <c r="DI52" i="1"/>
  <c r="DI11" i="1"/>
  <c r="AO11" i="9" s="1"/>
  <c r="AO64" i="9"/>
  <c r="DI110" i="1"/>
  <c r="AO112" i="9"/>
  <c r="DI53" i="1"/>
  <c r="DI179" i="1"/>
  <c r="DI13" i="1"/>
  <c r="AO65" i="9"/>
  <c r="DI20" i="1"/>
  <c r="AO16" i="9" s="1"/>
  <c r="AO69" i="9"/>
  <c r="DI102" i="1"/>
  <c r="DI105" i="1"/>
  <c r="AO105" i="9"/>
  <c r="DJ168" i="1"/>
  <c r="DJ169" i="1" s="1"/>
  <c r="DJ170" i="1"/>
  <c r="DJ171" i="1" s="1"/>
  <c r="DJ166" i="1"/>
  <c r="DJ167" i="1" s="1"/>
  <c r="DJ101" i="1"/>
  <c r="DJ103" i="1"/>
  <c r="DK5" i="1"/>
  <c r="DJ136" i="1"/>
  <c r="DJ137" i="1" s="1"/>
  <c r="DJ130" i="1"/>
  <c r="DJ127" i="1"/>
  <c r="DJ121" i="1"/>
  <c r="DJ126" i="1"/>
  <c r="DJ128" i="1"/>
  <c r="DJ125" i="1"/>
  <c r="DJ138" i="1"/>
  <c r="DJ133" i="1"/>
  <c r="DJ153" i="1"/>
  <c r="DJ144" i="1"/>
  <c r="DJ151" i="1"/>
  <c r="DJ156" i="1"/>
  <c r="DJ145" i="1"/>
  <c r="DJ148" i="1"/>
  <c r="DJ150" i="1"/>
  <c r="DJ149" i="1"/>
  <c r="DJ161" i="1"/>
  <c r="DJ159" i="1"/>
  <c r="DJ154" i="1"/>
  <c r="DJ100" i="1"/>
  <c r="DJ99" i="1"/>
  <c r="DJ114" i="1"/>
  <c r="DJ104" i="1"/>
  <c r="DJ111" i="1"/>
  <c r="DJ98" i="1"/>
  <c r="DJ94" i="1"/>
  <c r="DJ109" i="1"/>
  <c r="DJ106" i="1"/>
  <c r="DJ194" i="1" s="1"/>
  <c r="DJ139" i="1"/>
  <c r="DJ131" i="1"/>
  <c r="DJ122" i="1"/>
  <c r="DJ162" i="1"/>
  <c r="DJ95" i="1"/>
  <c r="DJ117" i="1"/>
  <c r="DJ146" i="1"/>
  <c r="DJ163" i="1"/>
  <c r="DJ140" i="1"/>
  <c r="DJ123" i="1"/>
  <c r="DJ96" i="1"/>
  <c r="DJ124" i="1"/>
  <c r="DJ97" i="1"/>
  <c r="DJ147" i="1"/>
  <c r="DH177" i="1"/>
  <c r="DH197" i="1" s="1"/>
  <c r="DH18" i="1"/>
  <c r="AN23" i="9"/>
  <c r="DI55" i="1"/>
  <c r="DI17" i="1"/>
  <c r="DI180" i="1"/>
  <c r="DI198" i="1" s="1"/>
  <c r="DI188" i="1"/>
  <c r="DI66" i="1"/>
  <c r="DI43" i="1"/>
  <c r="DI116" i="1"/>
  <c r="DI190" i="1"/>
  <c r="DI115" i="1"/>
  <c r="AO115" i="9"/>
  <c r="AO292" i="9" s="1"/>
  <c r="DH175" i="1"/>
  <c r="DH201" i="1" s="1"/>
  <c r="DH41" i="1"/>
  <c r="DH42" i="1" s="1"/>
  <c r="DH12" i="1"/>
  <c r="DI137" i="1"/>
  <c r="AO140" i="9"/>
  <c r="DI70" i="1"/>
  <c r="DI50" i="1"/>
  <c r="DI51" i="1" s="1"/>
  <c r="DI9" i="1"/>
  <c r="AO9" i="9" s="1"/>
  <c r="AO10" i="9" s="1"/>
  <c r="AO62" i="9"/>
  <c r="DH14" i="1"/>
  <c r="DH176" i="1"/>
  <c r="DH45" i="1"/>
  <c r="DH46" i="1" s="1"/>
  <c r="DI182" i="1"/>
  <c r="AO93" i="9"/>
  <c r="DI84" i="1"/>
  <c r="DI58" i="1"/>
  <c r="DI24" i="1"/>
  <c r="AO79" i="9"/>
  <c r="DI181" i="1"/>
  <c r="DI203" i="1" s="1"/>
  <c r="AO92" i="9"/>
  <c r="DI157" i="1"/>
  <c r="AO163" i="9"/>
  <c r="DI183" i="1"/>
  <c r="DI199" i="1" s="1"/>
  <c r="AO95" i="9"/>
  <c r="AO42" i="9" s="1"/>
  <c r="DI59" i="1"/>
  <c r="DI26" i="1"/>
  <c r="DI27" i="1" s="1"/>
  <c r="AO80" i="9"/>
  <c r="DI187" i="1"/>
  <c r="DI65" i="1"/>
  <c r="DI37" i="1"/>
  <c r="AO86" i="9"/>
  <c r="DI160" i="1"/>
  <c r="AO168" i="9"/>
  <c r="DI152" i="1"/>
  <c r="AO161" i="9"/>
  <c r="AO162" i="9" s="1"/>
  <c r="DH25" i="1"/>
  <c r="DH31" i="1"/>
  <c r="DH185" i="1"/>
  <c r="DH39" i="1"/>
  <c r="DH40" i="1" s="1"/>
  <c r="DH38" i="1"/>
  <c r="DI67" i="1"/>
  <c r="DI47" i="1"/>
  <c r="DI48" i="1" s="1"/>
  <c r="AO88" i="9"/>
  <c r="DI143" i="1"/>
  <c r="AO146" i="9"/>
  <c r="AO147" i="9" s="1"/>
  <c r="DH61" i="1"/>
  <c r="DH60" i="1" s="1"/>
  <c r="AN43" i="9"/>
  <c r="AN44" i="9" s="1"/>
  <c r="AN48" i="9"/>
  <c r="AO158" i="9"/>
  <c r="AO279" i="9"/>
  <c r="DI19" i="1"/>
  <c r="AO15" i="9" s="1"/>
  <c r="AO68" i="9"/>
  <c r="DI54" i="1"/>
  <c r="DI15" i="1"/>
  <c r="AO66" i="9"/>
  <c r="DI107" i="1"/>
  <c r="AO107" i="9"/>
  <c r="AO135" i="9"/>
  <c r="DI134" i="1"/>
  <c r="DI120" i="1"/>
  <c r="AO118" i="9"/>
  <c r="AO119" i="9" s="1"/>
  <c r="DI155" i="1"/>
  <c r="AO164" i="9"/>
  <c r="DI189" i="1"/>
  <c r="DI113" i="1"/>
  <c r="DI112" i="1"/>
  <c r="AO114" i="9"/>
  <c r="DI132" i="1"/>
  <c r="DI129" i="1"/>
  <c r="AO133" i="9"/>
  <c r="AO134" i="9" s="1"/>
  <c r="DH28" i="1"/>
  <c r="DH29" i="1" s="1"/>
  <c r="DH23" i="1"/>
  <c r="DH186" i="1"/>
  <c r="DH44" i="1"/>
  <c r="AO87" i="9"/>
  <c r="DK30" i="1" l="1"/>
  <c r="DK119" i="1"/>
  <c r="DK120" i="1" s="1"/>
  <c r="DK142" i="1"/>
  <c r="DK143" i="1" s="1"/>
  <c r="DK76" i="1"/>
  <c r="DK75" i="1"/>
  <c r="DK71" i="1"/>
  <c r="DK83" i="1"/>
  <c r="DK193" i="1" s="1"/>
  <c r="DK92" i="1"/>
  <c r="DK93" i="1" s="1"/>
  <c r="DK77" i="1"/>
  <c r="DK69" i="1"/>
  <c r="DK80" i="1"/>
  <c r="DK78" i="1"/>
  <c r="DK88" i="1"/>
  <c r="DK86" i="1"/>
  <c r="DK72" i="1"/>
  <c r="DK73" i="1"/>
  <c r="DK74" i="1"/>
  <c r="DK81" i="1"/>
  <c r="DK89" i="1"/>
  <c r="DK90" i="1"/>
  <c r="AO35" i="9"/>
  <c r="AO241" i="9" s="1"/>
  <c r="DJ157" i="1"/>
  <c r="DI61" i="1"/>
  <c r="DI60" i="1" s="1"/>
  <c r="AO138" i="9"/>
  <c r="AO52" i="9"/>
  <c r="AO303" i="9"/>
  <c r="AO139" i="9"/>
  <c r="AO141" i="9"/>
  <c r="DJ183" i="1"/>
  <c r="DJ199" i="1" s="1"/>
  <c r="DJ59" i="1"/>
  <c r="DJ26" i="1"/>
  <c r="DJ160" i="1"/>
  <c r="DJ102" i="1"/>
  <c r="AO74" i="9"/>
  <c r="AO40" i="9"/>
  <c r="DI21" i="1"/>
  <c r="DJ182" i="1"/>
  <c r="DJ132" i="1"/>
  <c r="DJ129" i="1"/>
  <c r="DI176" i="1"/>
  <c r="DI45" i="1"/>
  <c r="DI46" i="1" s="1"/>
  <c r="DI14" i="1"/>
  <c r="AO78" i="9"/>
  <c r="AO49" i="9"/>
  <c r="AO50" i="9" s="1"/>
  <c r="AO101" i="9"/>
  <c r="AO291" i="9"/>
  <c r="AO102" i="9"/>
  <c r="DJ67" i="1"/>
  <c r="DJ47" i="1"/>
  <c r="DJ190" i="1"/>
  <c r="DJ110" i="1"/>
  <c r="DJ143" i="1"/>
  <c r="DI25" i="1"/>
  <c r="DI31" i="1"/>
  <c r="AO26" i="9"/>
  <c r="AO29" i="9" s="1"/>
  <c r="DI186" i="1"/>
  <c r="DI44" i="1"/>
  <c r="AO34" i="9"/>
  <c r="AO240" i="9" s="1"/>
  <c r="DJ93" i="1"/>
  <c r="AO89" i="9"/>
  <c r="DI18" i="1"/>
  <c r="DI177" i="1"/>
  <c r="DI197" i="1" s="1"/>
  <c r="AO14" i="9"/>
  <c r="DJ84" i="1"/>
  <c r="DJ24" i="1"/>
  <c r="DJ58" i="1"/>
  <c r="DJ120" i="1"/>
  <c r="DI23" i="1"/>
  <c r="DI28" i="1"/>
  <c r="DI29" i="1" s="1"/>
  <c r="AO24" i="9"/>
  <c r="AO25" i="9" s="1"/>
  <c r="DJ54" i="1"/>
  <c r="DJ15" i="1"/>
  <c r="DJ181" i="1"/>
  <c r="DJ203" i="1" s="1"/>
  <c r="AO290" i="9"/>
  <c r="AO111" i="9"/>
  <c r="AO99" i="9" s="1"/>
  <c r="AO100" i="9" s="1"/>
  <c r="DJ134" i="1"/>
  <c r="AO277" i="9"/>
  <c r="AO169" i="9"/>
  <c r="AO167" i="9"/>
  <c r="DJ87" i="1"/>
  <c r="DJ33" i="1"/>
  <c r="DJ63" i="1"/>
  <c r="DJ64" i="1" s="1"/>
  <c r="DJ113" i="1"/>
  <c r="DJ112" i="1"/>
  <c r="DJ189" i="1"/>
  <c r="AO73" i="9"/>
  <c r="AO39" i="9"/>
  <c r="AO264" i="9"/>
  <c r="AO56" i="9"/>
  <c r="AO85" i="9"/>
  <c r="AO83" i="9"/>
  <c r="AO166" i="9"/>
  <c r="AO41" i="9"/>
  <c r="AO75" i="9"/>
  <c r="DJ178" i="1"/>
  <c r="DJ202" i="1" s="1"/>
  <c r="DJ52" i="1"/>
  <c r="DJ11" i="1"/>
  <c r="DJ105" i="1"/>
  <c r="DJ155" i="1"/>
  <c r="DJ152" i="1"/>
  <c r="DK168" i="1"/>
  <c r="DK169" i="1" s="1"/>
  <c r="DK170" i="1"/>
  <c r="DK171" i="1" s="1"/>
  <c r="DK166" i="1"/>
  <c r="DK167" i="1" s="1"/>
  <c r="DK192" i="1"/>
  <c r="DK100" i="1"/>
  <c r="DK99" i="1"/>
  <c r="DL5" i="1"/>
  <c r="DK144" i="1"/>
  <c r="DK136" i="1"/>
  <c r="DK127" i="1"/>
  <c r="DK128" i="1"/>
  <c r="DK126" i="1"/>
  <c r="DK121" i="1"/>
  <c r="DK125" i="1"/>
  <c r="DK133" i="1"/>
  <c r="DK150" i="1"/>
  <c r="DK131" i="1"/>
  <c r="DK138" i="1"/>
  <c r="DK153" i="1"/>
  <c r="DK130" i="1"/>
  <c r="DK149" i="1"/>
  <c r="DK148" i="1"/>
  <c r="DK159" i="1"/>
  <c r="DK160" i="1" s="1"/>
  <c r="DK145" i="1"/>
  <c r="DK151" i="1"/>
  <c r="DK161" i="1"/>
  <c r="DK154" i="1"/>
  <c r="DK104" i="1"/>
  <c r="DK111" i="1"/>
  <c r="DK101" i="1"/>
  <c r="DK103" i="1"/>
  <c r="DK94" i="1"/>
  <c r="DK98" i="1"/>
  <c r="DK114" i="1"/>
  <c r="DK109" i="1"/>
  <c r="DK110" i="1" s="1"/>
  <c r="DK106" i="1"/>
  <c r="DK194" i="1" s="1"/>
  <c r="DK139" i="1"/>
  <c r="DK156" i="1"/>
  <c r="DK122" i="1"/>
  <c r="DK162" i="1"/>
  <c r="DK117" i="1"/>
  <c r="DK95" i="1"/>
  <c r="DK140" i="1"/>
  <c r="DK123" i="1"/>
  <c r="DK146" i="1"/>
  <c r="DK163" i="1"/>
  <c r="DK96" i="1"/>
  <c r="DK97" i="1"/>
  <c r="DK124" i="1"/>
  <c r="DK147" i="1"/>
  <c r="AO110" i="9"/>
  <c r="AO106" i="9"/>
  <c r="DI41" i="1"/>
  <c r="DI42" i="1" s="1"/>
  <c r="DI175" i="1"/>
  <c r="DI201" i="1" s="1"/>
  <c r="DI12" i="1"/>
  <c r="DI34" i="1"/>
  <c r="AO31" i="9"/>
  <c r="DI16" i="1"/>
  <c r="AO13" i="9"/>
  <c r="AO265" i="9"/>
  <c r="AO58" i="9"/>
  <c r="AO252" i="9" s="1"/>
  <c r="AO63" i="9"/>
  <c r="AO37" i="9"/>
  <c r="AO38" i="9" s="1"/>
  <c r="DJ82" i="1"/>
  <c r="DJ56" i="1"/>
  <c r="DJ57" i="1" s="1"/>
  <c r="DJ79" i="1"/>
  <c r="DJ22" i="1"/>
  <c r="DJ115" i="1"/>
  <c r="DJ116" i="1"/>
  <c r="DJ107" i="1"/>
  <c r="AO267" i="9"/>
  <c r="AO60" i="9"/>
  <c r="AO254" i="9" s="1"/>
  <c r="AO59" i="9"/>
  <c r="AO253" i="9" s="1"/>
  <c r="AO266" i="9"/>
  <c r="AO27" i="9"/>
  <c r="DI185" i="1"/>
  <c r="DI39" i="1"/>
  <c r="DI40" i="1" s="1"/>
  <c r="DI38" i="1"/>
  <c r="AO33" i="9"/>
  <c r="AO239" i="9" s="1"/>
  <c r="DI10" i="1"/>
  <c r="DI35" i="1"/>
  <c r="DJ13" i="1"/>
  <c r="DJ179" i="1"/>
  <c r="DJ53" i="1"/>
  <c r="DJ20" i="1"/>
  <c r="DJ187" i="1"/>
  <c r="DJ37" i="1"/>
  <c r="DJ65" i="1"/>
  <c r="AO82" i="9"/>
  <c r="AO51" i="9"/>
  <c r="DJ55" i="1"/>
  <c r="DJ17" i="1"/>
  <c r="DJ180" i="1"/>
  <c r="DJ198" i="1" s="1"/>
  <c r="DJ188" i="1"/>
  <c r="DJ66" i="1"/>
  <c r="DJ43" i="1"/>
  <c r="DJ19" i="1"/>
  <c r="DJ50" i="1"/>
  <c r="DJ51" i="1" s="1"/>
  <c r="DJ9" i="1"/>
  <c r="DJ70" i="1"/>
  <c r="AO12" i="9"/>
  <c r="DK182" i="1" l="1"/>
  <c r="DL76" i="1"/>
  <c r="DL92" i="1"/>
  <c r="DL93" i="1" s="1"/>
  <c r="DL142" i="1"/>
  <c r="DL143" i="1" s="1"/>
  <c r="DL119" i="1"/>
  <c r="DL120" i="1" s="1"/>
  <c r="DL30" i="1"/>
  <c r="DL192" i="1" s="1"/>
  <c r="DL77" i="1"/>
  <c r="DL75" i="1"/>
  <c r="DL71" i="1"/>
  <c r="AP64" i="9" s="1"/>
  <c r="DL69" i="1"/>
  <c r="AP62" i="9" s="1"/>
  <c r="DL83" i="1"/>
  <c r="DL193" i="1" s="1"/>
  <c r="DL80" i="1"/>
  <c r="AP79" i="9" s="1"/>
  <c r="DL78" i="1"/>
  <c r="DL88" i="1"/>
  <c r="DL86" i="1"/>
  <c r="DL72" i="1"/>
  <c r="DL73" i="1"/>
  <c r="DL74" i="1"/>
  <c r="DL81" i="1"/>
  <c r="AP80" i="9" s="1"/>
  <c r="DL89" i="1"/>
  <c r="DL90" i="1"/>
  <c r="DK20" i="1"/>
  <c r="AO57" i="9"/>
  <c r="DK19" i="1"/>
  <c r="DK181" i="1"/>
  <c r="DK203" i="1" s="1"/>
  <c r="AO21" i="9"/>
  <c r="AO22" i="9"/>
  <c r="DK134" i="1"/>
  <c r="DK107" i="1"/>
  <c r="AO47" i="9"/>
  <c r="DK102" i="1"/>
  <c r="DK105" i="1"/>
  <c r="DJ34" i="1"/>
  <c r="DJ27" i="1"/>
  <c r="AO251" i="9"/>
  <c r="AO55" i="9"/>
  <c r="AO20" i="9"/>
  <c r="DK43" i="1"/>
  <c r="DK188" i="1"/>
  <c r="DK66" i="1"/>
  <c r="DK112" i="1"/>
  <c r="DK113" i="1"/>
  <c r="DK189" i="1"/>
  <c r="DK50" i="1"/>
  <c r="DK51" i="1" s="1"/>
  <c r="DK9" i="1"/>
  <c r="DK70" i="1"/>
  <c r="AO54" i="9"/>
  <c r="AO53" i="9" s="1"/>
  <c r="DI36" i="1"/>
  <c r="DK17" i="1"/>
  <c r="DK180" i="1"/>
  <c r="DK198" i="1" s="1"/>
  <c r="DK55" i="1"/>
  <c r="DK59" i="1"/>
  <c r="DK26" i="1"/>
  <c r="DK27" i="1" s="1"/>
  <c r="DK84" i="1"/>
  <c r="DK58" i="1"/>
  <c r="DK24" i="1"/>
  <c r="DK53" i="1"/>
  <c r="DK179" i="1"/>
  <c r="DK13" i="1"/>
  <c r="DK82" i="1"/>
  <c r="DK56" i="1"/>
  <c r="DK57" i="1" s="1"/>
  <c r="DK79" i="1"/>
  <c r="DK22" i="1"/>
  <c r="AO155" i="9"/>
  <c r="AO160" i="9"/>
  <c r="DK187" i="1"/>
  <c r="DK65" i="1"/>
  <c r="DK37" i="1"/>
  <c r="DJ175" i="1"/>
  <c r="DJ201" i="1" s="1"/>
  <c r="DJ41" i="1"/>
  <c r="DJ42" i="1" s="1"/>
  <c r="DJ12" i="1"/>
  <c r="AO45" i="9"/>
  <c r="AO104" i="9"/>
  <c r="DK183" i="1"/>
  <c r="DK199" i="1" s="1"/>
  <c r="DK155" i="1"/>
  <c r="DK152" i="1"/>
  <c r="DJ10" i="1"/>
  <c r="DJ35" i="1"/>
  <c r="DJ36" i="1" s="1"/>
  <c r="DJ186" i="1"/>
  <c r="DJ44" i="1"/>
  <c r="DJ39" i="1"/>
  <c r="DJ40" i="1" s="1"/>
  <c r="DJ185" i="1"/>
  <c r="DJ38" i="1"/>
  <c r="DK47" i="1"/>
  <c r="DK48" i="1" s="1"/>
  <c r="DK67" i="1"/>
  <c r="DK116" i="1"/>
  <c r="DK190" i="1"/>
  <c r="DK115" i="1"/>
  <c r="DJ61" i="1"/>
  <c r="DJ60" i="1" s="1"/>
  <c r="AO46" i="9"/>
  <c r="AO238" i="9"/>
  <c r="AO30" i="9"/>
  <c r="AO18" i="9" s="1"/>
  <c r="AO19" i="9" s="1"/>
  <c r="DK129" i="1"/>
  <c r="DK132" i="1"/>
  <c r="DJ31" i="1"/>
  <c r="DJ25" i="1"/>
  <c r="AO127" i="9"/>
  <c r="AO128" i="9" s="1"/>
  <c r="AO132" i="9"/>
  <c r="DJ18" i="1"/>
  <c r="DJ177" i="1"/>
  <c r="DJ197" i="1" s="1"/>
  <c r="DJ45" i="1"/>
  <c r="DJ46" i="1" s="1"/>
  <c r="DJ14" i="1"/>
  <c r="DJ176" i="1"/>
  <c r="AO71" i="9"/>
  <c r="AO72" i="9" s="1"/>
  <c r="AO76" i="9"/>
  <c r="DJ21" i="1"/>
  <c r="DJ28" i="1"/>
  <c r="DJ29" i="1" s="1"/>
  <c r="DJ23" i="1"/>
  <c r="DK54" i="1"/>
  <c r="DK15" i="1"/>
  <c r="DK16" i="1" s="1"/>
  <c r="DK178" i="1"/>
  <c r="DK202" i="1" s="1"/>
  <c r="DK11" i="1"/>
  <c r="DK52" i="1"/>
  <c r="DK137" i="1"/>
  <c r="DJ16" i="1"/>
  <c r="DJ48" i="1"/>
  <c r="DK87" i="1"/>
  <c r="DK63" i="1"/>
  <c r="DK64" i="1" s="1"/>
  <c r="DK33" i="1"/>
  <c r="DK34" i="1" s="1"/>
  <c r="DK157" i="1"/>
  <c r="DL170" i="1"/>
  <c r="DL171" i="1" s="1"/>
  <c r="DL166" i="1"/>
  <c r="DL167" i="1" s="1"/>
  <c r="DL168" i="1"/>
  <c r="DL169" i="1" s="1"/>
  <c r="DL148" i="1"/>
  <c r="AP152" i="9" s="1"/>
  <c r="DL100" i="1"/>
  <c r="DM5" i="1"/>
  <c r="DL136" i="1"/>
  <c r="DL137" i="1" s="1"/>
  <c r="DL131" i="1"/>
  <c r="AP136" i="9" s="1"/>
  <c r="DL126" i="1"/>
  <c r="AP125" i="9" s="1"/>
  <c r="DL121" i="1"/>
  <c r="AP120" i="9" s="1"/>
  <c r="DL130" i="1"/>
  <c r="AP135" i="9" s="1"/>
  <c r="DL128" i="1"/>
  <c r="AP133" i="9" s="1"/>
  <c r="AP134" i="9" s="1"/>
  <c r="DL127" i="1"/>
  <c r="DL138" i="1"/>
  <c r="AP142" i="9" s="1"/>
  <c r="DL133" i="1"/>
  <c r="DL125" i="1"/>
  <c r="AP124" i="9" s="1"/>
  <c r="DL153" i="1"/>
  <c r="DL159" i="1"/>
  <c r="DL160" i="1" s="1"/>
  <c r="DL156" i="1"/>
  <c r="DL144" i="1"/>
  <c r="AP148" i="9" s="1"/>
  <c r="DL149" i="1"/>
  <c r="AP153" i="9" s="1"/>
  <c r="DL145" i="1"/>
  <c r="AP149" i="9" s="1"/>
  <c r="DL151" i="1"/>
  <c r="DL150" i="1"/>
  <c r="DL94" i="1"/>
  <c r="DL161" i="1"/>
  <c r="AP170" i="9" s="1"/>
  <c r="DL111" i="1"/>
  <c r="AP114" i="9" s="1"/>
  <c r="AP291" i="9" s="1"/>
  <c r="DL101" i="1"/>
  <c r="AP105" i="9" s="1"/>
  <c r="DL99" i="1"/>
  <c r="AP97" i="9" s="1"/>
  <c r="DL98" i="1"/>
  <c r="AP96" i="9" s="1"/>
  <c r="DL103" i="1"/>
  <c r="DL104" i="1"/>
  <c r="AP108" i="9" s="1"/>
  <c r="DL109" i="1"/>
  <c r="DL110" i="1" s="1"/>
  <c r="DL114" i="1"/>
  <c r="AP115" i="9" s="1"/>
  <c r="AP292" i="9" s="1"/>
  <c r="DL106" i="1"/>
  <c r="DL194" i="1" s="1"/>
  <c r="AP69" i="9"/>
  <c r="DL139" i="1"/>
  <c r="AP143" i="9" s="1"/>
  <c r="AP305" i="9" s="1"/>
  <c r="DL122" i="1"/>
  <c r="AP121" i="9" s="1"/>
  <c r="DL154" i="1"/>
  <c r="AP164" i="9" s="1"/>
  <c r="DL162" i="1"/>
  <c r="AP171" i="9" s="1"/>
  <c r="AP279" i="9" s="1"/>
  <c r="DL95" i="1"/>
  <c r="DL117" i="1"/>
  <c r="AP116" i="9" s="1"/>
  <c r="AP293" i="9" s="1"/>
  <c r="DL123" i="1"/>
  <c r="AP122" i="9" s="1"/>
  <c r="DL163" i="1"/>
  <c r="AP172" i="9" s="1"/>
  <c r="DL140" i="1"/>
  <c r="AP144" i="9" s="1"/>
  <c r="AP306" i="9" s="1"/>
  <c r="DL146" i="1"/>
  <c r="AP150" i="9" s="1"/>
  <c r="DL96" i="1"/>
  <c r="AP94" i="9" s="1"/>
  <c r="AP88" i="9"/>
  <c r="DL124" i="1"/>
  <c r="AP123" i="9" s="1"/>
  <c r="DL147" i="1"/>
  <c r="AP151" i="9" s="1"/>
  <c r="DL97" i="1"/>
  <c r="AP95" i="9" s="1"/>
  <c r="AP168" i="9" l="1"/>
  <c r="AP277" i="9" s="1"/>
  <c r="DM142" i="1"/>
  <c r="DM76" i="1"/>
  <c r="DM69" i="1"/>
  <c r="DM30" i="1"/>
  <c r="DM192" i="1" s="1"/>
  <c r="DM119" i="1"/>
  <c r="DM75" i="1"/>
  <c r="DM77" i="1"/>
  <c r="DM71" i="1"/>
  <c r="DM83" i="1"/>
  <c r="DM193" i="1" s="1"/>
  <c r="DM92" i="1"/>
  <c r="DM80" i="1"/>
  <c r="DM78" i="1"/>
  <c r="DM88" i="1"/>
  <c r="DM86" i="1"/>
  <c r="DM72" i="1"/>
  <c r="DM73" i="1"/>
  <c r="DM74" i="1"/>
  <c r="DM81" i="1"/>
  <c r="DM89" i="1"/>
  <c r="DM90" i="1"/>
  <c r="DK21" i="1"/>
  <c r="AP140" i="9"/>
  <c r="AP139" i="9" s="1"/>
  <c r="AP132" i="9" s="1"/>
  <c r="AP129" i="9"/>
  <c r="AP159" i="9"/>
  <c r="AP90" i="9"/>
  <c r="AP91" i="9" s="1"/>
  <c r="DL19" i="1"/>
  <c r="AP15" i="9" s="1"/>
  <c r="AO23" i="9"/>
  <c r="DL134" i="1"/>
  <c r="DL181" i="1"/>
  <c r="DL203" i="1" s="1"/>
  <c r="DL182" i="1"/>
  <c r="AP103" i="9"/>
  <c r="AP130" i="9"/>
  <c r="AP304" i="9"/>
  <c r="AP280" i="9"/>
  <c r="DL59" i="1"/>
  <c r="DL26" i="1"/>
  <c r="DL107" i="1"/>
  <c r="AP107" i="9"/>
  <c r="AP118" i="9"/>
  <c r="AP119" i="9" s="1"/>
  <c r="AO156" i="9"/>
  <c r="DL54" i="1"/>
  <c r="DL15" i="1"/>
  <c r="DL187" i="1"/>
  <c r="DL65" i="1"/>
  <c r="DL37" i="1"/>
  <c r="AP86" i="9"/>
  <c r="AP73" i="9" s="1"/>
  <c r="AP267" i="9"/>
  <c r="AP60" i="9"/>
  <c r="AP254" i="9" s="1"/>
  <c r="DM170" i="1"/>
  <c r="DM171" i="1" s="1"/>
  <c r="DM166" i="1"/>
  <c r="DM167" i="1" s="1"/>
  <c r="DM151" i="1"/>
  <c r="DM168" i="1"/>
  <c r="DM169" i="1" s="1"/>
  <c r="DM103" i="1"/>
  <c r="DM101" i="1"/>
  <c r="DM127" i="1"/>
  <c r="DM126" i="1"/>
  <c r="DN5" i="1"/>
  <c r="DM136" i="1"/>
  <c r="DM130" i="1"/>
  <c r="DM125" i="1"/>
  <c r="DM121" i="1"/>
  <c r="DM131" i="1"/>
  <c r="DM128" i="1"/>
  <c r="DM144" i="1"/>
  <c r="DM133" i="1"/>
  <c r="DM150" i="1"/>
  <c r="DM159" i="1"/>
  <c r="DM153" i="1"/>
  <c r="DM148" i="1"/>
  <c r="DM138" i="1"/>
  <c r="DM149" i="1"/>
  <c r="DM114" i="1"/>
  <c r="DM154" i="1"/>
  <c r="DM161" i="1"/>
  <c r="DM156" i="1"/>
  <c r="DM94" i="1"/>
  <c r="DM111" i="1"/>
  <c r="DM100" i="1"/>
  <c r="DM99" i="1"/>
  <c r="DM104" i="1"/>
  <c r="DM109" i="1"/>
  <c r="DM98" i="1"/>
  <c r="DM106" i="1"/>
  <c r="DM194" i="1" s="1"/>
  <c r="DM139" i="1"/>
  <c r="DM122" i="1"/>
  <c r="DM162" i="1"/>
  <c r="DM145" i="1"/>
  <c r="DM95" i="1"/>
  <c r="DM117" i="1"/>
  <c r="DM123" i="1"/>
  <c r="DM146" i="1"/>
  <c r="DM163" i="1"/>
  <c r="DM140" i="1"/>
  <c r="DM96" i="1"/>
  <c r="DM147" i="1"/>
  <c r="DM97" i="1"/>
  <c r="DM124" i="1"/>
  <c r="AP112" i="9"/>
  <c r="DK28" i="1"/>
  <c r="DK29" i="1" s="1"/>
  <c r="DK23" i="1"/>
  <c r="DL53" i="1"/>
  <c r="DL13" i="1"/>
  <c r="DL179" i="1"/>
  <c r="AP65" i="9"/>
  <c r="DL33" i="1"/>
  <c r="DL34" i="1" s="1"/>
  <c r="DL63" i="1"/>
  <c r="DL64" i="1" s="1"/>
  <c r="DL87" i="1"/>
  <c r="AP84" i="9"/>
  <c r="AP92" i="9"/>
  <c r="AP101" i="9" s="1"/>
  <c r="DL20" i="1"/>
  <c r="AP82" i="9"/>
  <c r="AP163" i="9"/>
  <c r="DL157" i="1"/>
  <c r="DL55" i="1"/>
  <c r="DL17" i="1"/>
  <c r="DL180" i="1"/>
  <c r="DL198" i="1" s="1"/>
  <c r="AP67" i="9"/>
  <c r="DL188" i="1"/>
  <c r="DL66" i="1"/>
  <c r="DL43" i="1"/>
  <c r="AP87" i="9"/>
  <c r="DL102" i="1"/>
  <c r="DL105" i="1"/>
  <c r="DL70" i="1"/>
  <c r="DL9" i="1"/>
  <c r="DL50" i="1"/>
  <c r="DL51" i="1" s="1"/>
  <c r="DK12" i="1"/>
  <c r="DK175" i="1"/>
  <c r="DK201" i="1" s="1"/>
  <c r="DK41" i="1"/>
  <c r="DK42" i="1" s="1"/>
  <c r="AP68" i="9"/>
  <c r="DK18" i="1"/>
  <c r="DK177" i="1"/>
  <c r="DK197" i="1" s="1"/>
  <c r="AP158" i="9"/>
  <c r="AP131" i="9"/>
  <c r="DL84" i="1"/>
  <c r="DL58" i="1"/>
  <c r="DL24" i="1"/>
  <c r="DL183" i="1"/>
  <c r="DL199" i="1" s="1"/>
  <c r="DL113" i="1"/>
  <c r="DL112" i="1"/>
  <c r="DL189" i="1"/>
  <c r="DK44" i="1"/>
  <c r="DK186" i="1"/>
  <c r="AP157" i="9"/>
  <c r="AP278" i="9"/>
  <c r="DK176" i="1"/>
  <c r="DK45" i="1"/>
  <c r="DK46" i="1" s="1"/>
  <c r="DK14" i="1"/>
  <c r="AP93" i="9"/>
  <c r="AP102" i="9" s="1"/>
  <c r="AP66" i="9"/>
  <c r="DK38" i="1"/>
  <c r="DK39" i="1"/>
  <c r="DK40" i="1" s="1"/>
  <c r="DK185" i="1"/>
  <c r="AP146" i="9"/>
  <c r="AP147" i="9" s="1"/>
  <c r="AP52" i="9"/>
  <c r="DL132" i="1"/>
  <c r="DL129" i="1"/>
  <c r="AP63" i="9"/>
  <c r="AP106" i="9"/>
  <c r="DL67" i="1"/>
  <c r="DL47" i="1"/>
  <c r="DL79" i="1"/>
  <c r="DL22" i="1"/>
  <c r="DL82" i="1"/>
  <c r="DL56" i="1"/>
  <c r="DL57" i="1" s="1"/>
  <c r="AP77" i="9"/>
  <c r="DL178" i="1"/>
  <c r="DL202" i="1" s="1"/>
  <c r="DL52" i="1"/>
  <c r="DL11" i="1"/>
  <c r="DL152" i="1"/>
  <c r="DL155" i="1"/>
  <c r="AP161" i="9"/>
  <c r="DK31" i="1"/>
  <c r="DK25" i="1"/>
  <c r="AO43" i="9"/>
  <c r="AO44" i="9" s="1"/>
  <c r="AO48" i="9"/>
  <c r="DL115" i="1"/>
  <c r="DL190" i="1"/>
  <c r="DL116" i="1"/>
  <c r="DK61" i="1"/>
  <c r="DK60" i="1" s="1"/>
  <c r="DK10" i="1"/>
  <c r="DK35" i="1"/>
  <c r="DK36" i="1" s="1"/>
  <c r="AP167" i="9" l="1"/>
  <c r="AP155" i="9" s="1"/>
  <c r="AP156" i="9" s="1"/>
  <c r="AP169" i="9"/>
  <c r="DN119" i="1"/>
  <c r="DN120" i="1" s="1"/>
  <c r="DN142" i="1"/>
  <c r="DN143" i="1" s="1"/>
  <c r="DN76" i="1"/>
  <c r="DN30" i="1"/>
  <c r="DN192" i="1" s="1"/>
  <c r="DN69" i="1"/>
  <c r="DN71" i="1"/>
  <c r="DN75" i="1"/>
  <c r="DN92" i="1"/>
  <c r="DN93" i="1" s="1"/>
  <c r="DN77" i="1"/>
  <c r="DN83" i="1"/>
  <c r="DN193" i="1" s="1"/>
  <c r="DN80" i="1"/>
  <c r="DN78" i="1"/>
  <c r="DN88" i="1"/>
  <c r="DN86" i="1"/>
  <c r="DN72" i="1"/>
  <c r="DN73" i="1"/>
  <c r="DN81" i="1"/>
  <c r="DN74" i="1"/>
  <c r="DN89" i="1"/>
  <c r="DN90" i="1"/>
  <c r="AP303" i="9"/>
  <c r="AP141" i="9"/>
  <c r="AP89" i="9"/>
  <c r="AP110" i="9"/>
  <c r="DL61" i="1"/>
  <c r="DL60" i="1" s="1"/>
  <c r="AP37" i="9"/>
  <c r="AP38" i="9" s="1"/>
  <c r="AP264" i="9"/>
  <c r="AP85" i="9"/>
  <c r="AP56" i="9"/>
  <c r="AP83" i="9"/>
  <c r="AP71" i="9" s="1"/>
  <c r="AP72" i="9" s="1"/>
  <c r="DM20" i="1"/>
  <c r="DM9" i="1"/>
  <c r="DM70" i="1"/>
  <c r="DM50" i="1"/>
  <c r="DM51" i="1" s="1"/>
  <c r="AP290" i="9"/>
  <c r="AP111" i="9"/>
  <c r="DM66" i="1"/>
  <c r="DM43" i="1"/>
  <c r="DM188" i="1"/>
  <c r="DM19" i="1"/>
  <c r="DM113" i="1"/>
  <c r="DM112" i="1"/>
  <c r="DM189" i="1"/>
  <c r="DM93" i="1"/>
  <c r="AP265" i="9"/>
  <c r="AP58" i="9"/>
  <c r="AP252" i="9" s="1"/>
  <c r="DL27" i="1"/>
  <c r="AP27" i="9"/>
  <c r="AP42" i="9"/>
  <c r="DL18" i="1"/>
  <c r="DL177" i="1"/>
  <c r="DL197" i="1" s="1"/>
  <c r="AP14" i="9"/>
  <c r="DM55" i="1"/>
  <c r="DM17" i="1"/>
  <c r="DM180" i="1"/>
  <c r="DM198" i="1" s="1"/>
  <c r="DM53" i="1"/>
  <c r="DM13" i="1"/>
  <c r="DM179" i="1"/>
  <c r="DM181" i="1"/>
  <c r="DM203" i="1" s="1"/>
  <c r="DL185" i="1"/>
  <c r="DL38" i="1"/>
  <c r="DL39" i="1"/>
  <c r="DL40" i="1" s="1"/>
  <c r="AP33" i="9"/>
  <c r="AP239" i="9" s="1"/>
  <c r="AP78" i="9"/>
  <c r="AP49" i="9"/>
  <c r="AP50" i="9" s="1"/>
  <c r="DL31" i="1"/>
  <c r="DL25" i="1"/>
  <c r="AP26" i="9"/>
  <c r="DL10" i="1"/>
  <c r="DL35" i="1"/>
  <c r="DL36" i="1" s="1"/>
  <c r="AP9" i="9"/>
  <c r="AP10" i="9" s="1"/>
  <c r="DM129" i="1"/>
  <c r="DM132" i="1"/>
  <c r="DM157" i="1"/>
  <c r="DN170" i="1"/>
  <c r="DN171" i="1" s="1"/>
  <c r="DN166" i="1"/>
  <c r="DN167" i="1" s="1"/>
  <c r="DN168" i="1"/>
  <c r="DN169" i="1" s="1"/>
  <c r="DN149" i="1"/>
  <c r="DN144" i="1"/>
  <c r="DO5" i="1"/>
  <c r="DN130" i="1"/>
  <c r="DN121" i="1"/>
  <c r="DN126" i="1"/>
  <c r="DN128" i="1"/>
  <c r="DN133" i="1"/>
  <c r="DN136" i="1"/>
  <c r="DN137" i="1" s="1"/>
  <c r="DN153" i="1"/>
  <c r="DN127" i="1"/>
  <c r="DN138" i="1"/>
  <c r="DN131" i="1"/>
  <c r="DN125" i="1"/>
  <c r="DN150" i="1"/>
  <c r="DN148" i="1"/>
  <c r="DN151" i="1"/>
  <c r="DN152" i="1" s="1"/>
  <c r="DN145" i="1"/>
  <c r="DN159" i="1"/>
  <c r="DN98" i="1"/>
  <c r="DN154" i="1"/>
  <c r="DN101" i="1"/>
  <c r="DN109" i="1"/>
  <c r="DN110" i="1" s="1"/>
  <c r="DN104" i="1"/>
  <c r="DN94" i="1"/>
  <c r="DN100" i="1"/>
  <c r="DN161" i="1"/>
  <c r="DN99" i="1"/>
  <c r="DN114" i="1"/>
  <c r="DN103" i="1"/>
  <c r="DN111" i="1"/>
  <c r="DN139" i="1"/>
  <c r="DN156" i="1"/>
  <c r="DN106" i="1"/>
  <c r="DN194" i="1" s="1"/>
  <c r="DN122" i="1"/>
  <c r="DN162" i="1"/>
  <c r="DN95" i="1"/>
  <c r="DN117" i="1"/>
  <c r="DN163" i="1"/>
  <c r="DN123" i="1"/>
  <c r="DN146" i="1"/>
  <c r="DN140" i="1"/>
  <c r="DN96" i="1"/>
  <c r="DN97" i="1"/>
  <c r="DN124" i="1"/>
  <c r="DN147" i="1"/>
  <c r="AP166" i="9"/>
  <c r="DM143" i="1"/>
  <c r="DM33" i="1"/>
  <c r="DM87" i="1"/>
  <c r="DM63" i="1"/>
  <c r="DM64" i="1" s="1"/>
  <c r="DM160" i="1"/>
  <c r="DL23" i="1"/>
  <c r="DL28" i="1"/>
  <c r="DL29" i="1" s="1"/>
  <c r="AP24" i="9"/>
  <c r="AP25" i="9" s="1"/>
  <c r="AP74" i="9"/>
  <c r="AP40" i="9"/>
  <c r="DM183" i="1"/>
  <c r="DM199" i="1" s="1"/>
  <c r="DM182" i="1"/>
  <c r="DM82" i="1"/>
  <c r="DM79" i="1"/>
  <c r="DM56" i="1"/>
  <c r="DM57" i="1" s="1"/>
  <c r="DM22" i="1"/>
  <c r="AP138" i="9"/>
  <c r="DM26" i="1"/>
  <c r="DM59" i="1"/>
  <c r="DM178" i="1"/>
  <c r="DM202" i="1" s="1"/>
  <c r="DM52" i="1"/>
  <c r="DM11" i="1"/>
  <c r="DM155" i="1"/>
  <c r="DM102" i="1"/>
  <c r="DM105" i="1"/>
  <c r="DL16" i="1"/>
  <c r="AP13" i="9"/>
  <c r="AP162" i="9"/>
  <c r="DL48" i="1"/>
  <c r="AP35" i="9"/>
  <c r="AP241" i="9" s="1"/>
  <c r="AP51" i="9"/>
  <c r="DL45" i="1"/>
  <c r="DL46" i="1" s="1"/>
  <c r="DL14" i="1"/>
  <c r="DL176" i="1"/>
  <c r="AP12" i="9"/>
  <c r="DM67" i="1"/>
  <c r="DM47" i="1"/>
  <c r="DM65" i="1"/>
  <c r="DM37" i="1"/>
  <c r="DM187" i="1"/>
  <c r="DM190" i="1"/>
  <c r="DM115" i="1"/>
  <c r="DM116" i="1"/>
  <c r="DM107" i="1"/>
  <c r="AP266" i="9"/>
  <c r="AP59" i="9"/>
  <c r="AP253" i="9" s="1"/>
  <c r="DL21" i="1"/>
  <c r="AP16" i="9"/>
  <c r="DM54" i="1"/>
  <c r="DM15" i="1"/>
  <c r="DM134" i="1"/>
  <c r="AP31" i="9"/>
  <c r="DL12" i="1"/>
  <c r="DL175" i="1"/>
  <c r="DL201" i="1" s="1"/>
  <c r="DL41" i="1"/>
  <c r="DL42" i="1" s="1"/>
  <c r="AP11" i="9"/>
  <c r="AP127" i="9"/>
  <c r="AP128" i="9" s="1"/>
  <c r="AP75" i="9"/>
  <c r="AP41" i="9"/>
  <c r="AP47" i="9" s="1"/>
  <c r="DL186" i="1"/>
  <c r="DL44" i="1"/>
  <c r="DM110" i="1"/>
  <c r="DM137" i="1"/>
  <c r="DM152" i="1"/>
  <c r="AP39" i="9"/>
  <c r="DM24" i="1"/>
  <c r="DM84" i="1"/>
  <c r="DM58" i="1"/>
  <c r="DM120" i="1"/>
  <c r="AP34" i="9"/>
  <c r="AP240" i="9" s="1"/>
  <c r="AP160" i="9" l="1"/>
  <c r="AP57" i="9"/>
  <c r="DO76" i="1"/>
  <c r="DO142" i="1"/>
  <c r="DO119" i="1"/>
  <c r="DO75" i="1"/>
  <c r="DO30" i="1"/>
  <c r="DO192" i="1" s="1"/>
  <c r="DO71" i="1"/>
  <c r="DO69" i="1"/>
  <c r="DO92" i="1"/>
  <c r="DO93" i="1" s="1"/>
  <c r="DO77" i="1"/>
  <c r="DO83" i="1"/>
  <c r="DO193" i="1" s="1"/>
  <c r="DO80" i="1"/>
  <c r="DO78" i="1"/>
  <c r="DO88" i="1"/>
  <c r="DO86" i="1"/>
  <c r="AQ84" i="9" s="1"/>
  <c r="DO72" i="1"/>
  <c r="AQ65" i="9" s="1"/>
  <c r="DO73" i="1"/>
  <c r="DO74" i="1"/>
  <c r="DO81" i="1"/>
  <c r="DO89" i="1"/>
  <c r="AQ87" i="9" s="1"/>
  <c r="DO90" i="1"/>
  <c r="AP54" i="9"/>
  <c r="AP53" i="9" s="1"/>
  <c r="AP20" i="9"/>
  <c r="AP45" i="9"/>
  <c r="DN157" i="1"/>
  <c r="DN134" i="1"/>
  <c r="DN181" i="1"/>
  <c r="DN203" i="1" s="1"/>
  <c r="AP29" i="9"/>
  <c r="AP76" i="9"/>
  <c r="AP21" i="9"/>
  <c r="AP46" i="9"/>
  <c r="DN58" i="1"/>
  <c r="DN24" i="1"/>
  <c r="DN84" i="1"/>
  <c r="DO166" i="1"/>
  <c r="DO167" i="1" s="1"/>
  <c r="DO151" i="1"/>
  <c r="DO152" i="1" s="1"/>
  <c r="DO168" i="1"/>
  <c r="DO169" i="1" s="1"/>
  <c r="DO148" i="1"/>
  <c r="AQ152" i="9" s="1"/>
  <c r="DO170" i="1"/>
  <c r="DO171" i="1" s="1"/>
  <c r="DO99" i="1"/>
  <c r="AQ97" i="9" s="1"/>
  <c r="DO98" i="1"/>
  <c r="AQ96" i="9" s="1"/>
  <c r="AQ68" i="9"/>
  <c r="DP5" i="1"/>
  <c r="DO127" i="1"/>
  <c r="DO136" i="1"/>
  <c r="DO126" i="1"/>
  <c r="AQ125" i="9" s="1"/>
  <c r="DO130" i="1"/>
  <c r="DO128" i="1"/>
  <c r="DO125" i="1"/>
  <c r="DO121" i="1"/>
  <c r="AQ120" i="9" s="1"/>
  <c r="DO131" i="1"/>
  <c r="AQ136" i="9" s="1"/>
  <c r="DO144" i="1"/>
  <c r="AQ148" i="9" s="1"/>
  <c r="DO138" i="1"/>
  <c r="AQ142" i="9" s="1"/>
  <c r="DO156" i="1"/>
  <c r="DO149" i="1"/>
  <c r="AQ153" i="9" s="1"/>
  <c r="DO161" i="1"/>
  <c r="AQ170" i="9" s="1"/>
  <c r="AQ278" i="9" s="1"/>
  <c r="DO150" i="1"/>
  <c r="DO153" i="1"/>
  <c r="DO154" i="1"/>
  <c r="DO101" i="1"/>
  <c r="DO94" i="1"/>
  <c r="DO159" i="1"/>
  <c r="DO100" i="1"/>
  <c r="DO103" i="1"/>
  <c r="DO109" i="1"/>
  <c r="DO114" i="1"/>
  <c r="DO111" i="1"/>
  <c r="AQ114" i="9" s="1"/>
  <c r="AQ291" i="9" s="1"/>
  <c r="DO133" i="1"/>
  <c r="DO122" i="1"/>
  <c r="AQ121" i="9" s="1"/>
  <c r="DO139" i="1"/>
  <c r="AQ143" i="9" s="1"/>
  <c r="AQ305" i="9" s="1"/>
  <c r="DO145" i="1"/>
  <c r="AQ149" i="9" s="1"/>
  <c r="DO104" i="1"/>
  <c r="AQ108" i="9" s="1"/>
  <c r="DO162" i="1"/>
  <c r="AQ171" i="9" s="1"/>
  <c r="DO106" i="1"/>
  <c r="DO194" i="1" s="1"/>
  <c r="DO95" i="1"/>
  <c r="DO117" i="1"/>
  <c r="AQ116" i="9" s="1"/>
  <c r="AQ293" i="9" s="1"/>
  <c r="DO123" i="1"/>
  <c r="AQ122" i="9" s="1"/>
  <c r="DO140" i="1"/>
  <c r="AQ144" i="9" s="1"/>
  <c r="DO146" i="1"/>
  <c r="AQ150" i="9" s="1"/>
  <c r="DO163" i="1"/>
  <c r="AQ172" i="9" s="1"/>
  <c r="AQ280" i="9" s="1"/>
  <c r="DO96" i="1"/>
  <c r="DO124" i="1"/>
  <c r="AQ123" i="9" s="1"/>
  <c r="DO97" i="1"/>
  <c r="DO147" i="1"/>
  <c r="AQ151" i="9" s="1"/>
  <c r="DM10" i="1"/>
  <c r="DM35" i="1"/>
  <c r="DM36" i="1" s="1"/>
  <c r="DN187" i="1"/>
  <c r="DN65" i="1"/>
  <c r="DN37" i="1"/>
  <c r="DM16" i="1"/>
  <c r="DN188" i="1"/>
  <c r="DN66" i="1"/>
  <c r="DN43" i="1"/>
  <c r="DN79" i="1"/>
  <c r="DN56" i="1"/>
  <c r="DN57" i="1" s="1"/>
  <c r="DN22" i="1"/>
  <c r="DN82" i="1"/>
  <c r="DM23" i="1"/>
  <c r="DN17" i="1"/>
  <c r="DN180" i="1"/>
  <c r="DN198" i="1" s="1"/>
  <c r="DN55" i="1"/>
  <c r="DN59" i="1"/>
  <c r="DN26" i="1"/>
  <c r="DN20" i="1"/>
  <c r="DN9" i="1"/>
  <c r="DN70" i="1"/>
  <c r="DN50" i="1"/>
  <c r="DN51" i="1" s="1"/>
  <c r="DM45" i="1"/>
  <c r="DM46" i="1" s="1"/>
  <c r="DM14" i="1"/>
  <c r="DM176" i="1"/>
  <c r="DM21" i="1"/>
  <c r="DM41" i="1"/>
  <c r="DM42" i="1" s="1"/>
  <c r="DM12" i="1"/>
  <c r="DM175" i="1"/>
  <c r="DM201" i="1" s="1"/>
  <c r="DN179" i="1"/>
  <c r="DN53" i="1"/>
  <c r="DN13" i="1"/>
  <c r="DN112" i="1"/>
  <c r="DN189" i="1"/>
  <c r="DN113" i="1"/>
  <c r="DM186" i="1"/>
  <c r="DM44" i="1"/>
  <c r="DN178" i="1"/>
  <c r="DN202" i="1" s="1"/>
  <c r="DN11" i="1"/>
  <c r="DN52" i="1"/>
  <c r="DN105" i="1"/>
  <c r="DN102" i="1"/>
  <c r="DM185" i="1"/>
  <c r="DM39" i="1"/>
  <c r="DM40" i="1" s="1"/>
  <c r="DM38" i="1"/>
  <c r="DN183" i="1"/>
  <c r="DN199" i="1" s="1"/>
  <c r="DN182" i="1"/>
  <c r="DN107" i="1"/>
  <c r="DN155" i="1"/>
  <c r="AP251" i="9"/>
  <c r="AP55" i="9"/>
  <c r="AP43" i="9" s="1"/>
  <c r="DN87" i="1"/>
  <c r="DN63" i="1"/>
  <c r="DN64" i="1" s="1"/>
  <c r="DN33" i="1"/>
  <c r="DN34" i="1" s="1"/>
  <c r="DM61" i="1"/>
  <c r="DM60" i="1" s="1"/>
  <c r="DM31" i="1"/>
  <c r="DM25" i="1"/>
  <c r="DN67" i="1"/>
  <c r="DN47" i="1"/>
  <c r="DN48" i="1" s="1"/>
  <c r="DN19" i="1"/>
  <c r="DM177" i="1"/>
  <c r="DM197" i="1" s="1"/>
  <c r="DM18" i="1"/>
  <c r="AP99" i="9"/>
  <c r="AP100" i="9" s="1"/>
  <c r="AP104" i="9"/>
  <c r="AP238" i="9"/>
  <c r="AP30" i="9"/>
  <c r="AP18" i="9" s="1"/>
  <c r="AP19" i="9" s="1"/>
  <c r="AP22" i="9"/>
  <c r="DM34" i="1"/>
  <c r="DN54" i="1"/>
  <c r="DN15" i="1"/>
  <c r="DN16" i="1" s="1"/>
  <c r="DN160" i="1"/>
  <c r="DN132" i="1"/>
  <c r="DN129" i="1"/>
  <c r="DM48" i="1"/>
  <c r="DM28" i="1"/>
  <c r="DM29" i="1" s="1"/>
  <c r="DM27" i="1"/>
  <c r="DN190" i="1"/>
  <c r="DN116" i="1"/>
  <c r="DN115" i="1"/>
  <c r="AQ90" i="9" l="1"/>
  <c r="AQ91" i="9" s="1"/>
  <c r="AQ92" i="9"/>
  <c r="AQ101" i="9" s="1"/>
  <c r="DO157" i="1"/>
  <c r="AQ161" i="9"/>
  <c r="AQ162" i="9" s="1"/>
  <c r="DP142" i="1"/>
  <c r="DP119" i="1"/>
  <c r="DP30" i="1"/>
  <c r="DP192" i="1" s="1"/>
  <c r="DP77" i="1"/>
  <c r="DP71" i="1"/>
  <c r="DP75" i="1"/>
  <c r="DP76" i="1"/>
  <c r="DP69" i="1"/>
  <c r="DP92" i="1"/>
  <c r="DP83" i="1"/>
  <c r="DP193" i="1" s="1"/>
  <c r="DP80" i="1"/>
  <c r="DP78" i="1"/>
  <c r="DP88" i="1"/>
  <c r="DP86" i="1"/>
  <c r="DP72" i="1"/>
  <c r="DP73" i="1"/>
  <c r="DP74" i="1"/>
  <c r="DP81" i="1"/>
  <c r="DP89" i="1"/>
  <c r="DP90" i="1"/>
  <c r="AQ130" i="9"/>
  <c r="DO181" i="1"/>
  <c r="DO203" i="1" s="1"/>
  <c r="AQ131" i="9"/>
  <c r="AQ266" i="9"/>
  <c r="AP48" i="9"/>
  <c r="DN38" i="1"/>
  <c r="DN185" i="1"/>
  <c r="DN39" i="1"/>
  <c r="DN40" i="1" s="1"/>
  <c r="DO67" i="1"/>
  <c r="DO47" i="1"/>
  <c r="AQ88" i="9"/>
  <c r="DO84" i="1"/>
  <c r="DO58" i="1"/>
  <c r="DO24" i="1"/>
  <c r="DO143" i="1"/>
  <c r="AQ146" i="9"/>
  <c r="AQ147" i="9" s="1"/>
  <c r="AQ94" i="9"/>
  <c r="AQ103" i="9" s="1"/>
  <c r="AQ158" i="9"/>
  <c r="AQ279" i="9"/>
  <c r="DO137" i="1"/>
  <c r="AQ140" i="9"/>
  <c r="AQ264" i="9"/>
  <c r="AQ85" i="9"/>
  <c r="AQ83" i="9"/>
  <c r="DO178" i="1"/>
  <c r="DO202" i="1" s="1"/>
  <c r="DO52" i="1"/>
  <c r="DO11" i="1"/>
  <c r="AQ64" i="9"/>
  <c r="DN21" i="1"/>
  <c r="DN23" i="1"/>
  <c r="DN28" i="1"/>
  <c r="DN29" i="1" s="1"/>
  <c r="DO20" i="1"/>
  <c r="DP161" i="1"/>
  <c r="DP166" i="1"/>
  <c r="DP167" i="1" s="1"/>
  <c r="DP151" i="1"/>
  <c r="DP168" i="1"/>
  <c r="DP169" i="1" s="1"/>
  <c r="DP170" i="1"/>
  <c r="DP171" i="1" s="1"/>
  <c r="DP149" i="1"/>
  <c r="DP144" i="1"/>
  <c r="DP98" i="1"/>
  <c r="DQ5" i="1"/>
  <c r="DP126" i="1"/>
  <c r="DP125" i="1"/>
  <c r="DP121" i="1"/>
  <c r="DP138" i="1"/>
  <c r="DP130" i="1"/>
  <c r="DP128" i="1"/>
  <c r="DP127" i="1"/>
  <c r="DP131" i="1"/>
  <c r="DP153" i="1"/>
  <c r="DP148" i="1"/>
  <c r="DP136" i="1"/>
  <c r="DP150" i="1"/>
  <c r="DP145" i="1"/>
  <c r="DP159" i="1"/>
  <c r="DP100" i="1"/>
  <c r="DP103" i="1"/>
  <c r="DP99" i="1"/>
  <c r="DP111" i="1"/>
  <c r="DP112" i="1" s="1"/>
  <c r="DP101" i="1"/>
  <c r="DP94" i="1"/>
  <c r="DP104" i="1"/>
  <c r="DP109" i="1"/>
  <c r="DP114" i="1"/>
  <c r="DP106" i="1"/>
  <c r="DP194" i="1" s="1"/>
  <c r="DP156" i="1"/>
  <c r="DP139" i="1"/>
  <c r="DP133" i="1"/>
  <c r="DP122" i="1"/>
  <c r="DP154" i="1"/>
  <c r="DP162" i="1"/>
  <c r="DP95" i="1"/>
  <c r="DP117" i="1"/>
  <c r="DP146" i="1"/>
  <c r="DP123" i="1"/>
  <c r="DP140" i="1"/>
  <c r="DP163" i="1"/>
  <c r="DP96" i="1"/>
  <c r="DP147" i="1"/>
  <c r="DP97" i="1"/>
  <c r="DP124" i="1"/>
  <c r="DN10" i="1"/>
  <c r="DN35" i="1"/>
  <c r="DN36" i="1" s="1"/>
  <c r="DO15" i="1"/>
  <c r="DO16" i="1" s="1"/>
  <c r="DO54" i="1"/>
  <c r="AQ66" i="9"/>
  <c r="DN41" i="1"/>
  <c r="DN42" i="1" s="1"/>
  <c r="DN12" i="1"/>
  <c r="DN175" i="1"/>
  <c r="DN201" i="1" s="1"/>
  <c r="DN27" i="1"/>
  <c r="DO190" i="1"/>
  <c r="DO116" i="1"/>
  <c r="DO115" i="1"/>
  <c r="AQ306" i="9"/>
  <c r="DO110" i="1"/>
  <c r="AQ112" i="9"/>
  <c r="AQ129" i="9"/>
  <c r="AQ304" i="9"/>
  <c r="DN186" i="1"/>
  <c r="DN44" i="1"/>
  <c r="DO107" i="1"/>
  <c r="AQ107" i="9"/>
  <c r="AQ157" i="9"/>
  <c r="DO120" i="1"/>
  <c r="AQ118" i="9"/>
  <c r="AQ119" i="9" s="1"/>
  <c r="DN25" i="1"/>
  <c r="DN31" i="1"/>
  <c r="AQ163" i="9"/>
  <c r="DO188" i="1"/>
  <c r="DO43" i="1"/>
  <c r="DO66" i="1"/>
  <c r="DO187" i="1"/>
  <c r="DO65" i="1"/>
  <c r="DO37" i="1"/>
  <c r="AQ33" i="9" s="1"/>
  <c r="AQ239" i="9" s="1"/>
  <c r="AQ86" i="9"/>
  <c r="DN61" i="1"/>
  <c r="DN60" i="1" s="1"/>
  <c r="DN18" i="1"/>
  <c r="DN177" i="1"/>
  <c r="DN197" i="1" s="1"/>
  <c r="DO55" i="1"/>
  <c r="DO17" i="1"/>
  <c r="DO180" i="1"/>
  <c r="DO198" i="1" s="1"/>
  <c r="AQ67" i="9"/>
  <c r="DO53" i="1"/>
  <c r="DO13" i="1"/>
  <c r="DO179" i="1"/>
  <c r="DO160" i="1"/>
  <c r="AQ168" i="9"/>
  <c r="AQ79" i="9"/>
  <c r="AQ115" i="9"/>
  <c r="AQ292" i="9" s="1"/>
  <c r="DO189" i="1"/>
  <c r="DO112" i="1"/>
  <c r="DO113" i="1"/>
  <c r="DO19" i="1"/>
  <c r="AQ15" i="9" s="1"/>
  <c r="AQ124" i="9"/>
  <c r="AP23" i="9"/>
  <c r="AQ74" i="9"/>
  <c r="DO183" i="1"/>
  <c r="DO199" i="1" s="1"/>
  <c r="AQ95" i="9"/>
  <c r="DO59" i="1"/>
  <c r="DO26" i="1"/>
  <c r="AQ80" i="9"/>
  <c r="DO56" i="1"/>
  <c r="DO57" i="1" s="1"/>
  <c r="DO82" i="1"/>
  <c r="DO79" i="1"/>
  <c r="DO22" i="1"/>
  <c r="AQ24" i="9" s="1"/>
  <c r="AQ25" i="9" s="1"/>
  <c r="AQ77" i="9"/>
  <c r="DO102" i="1"/>
  <c r="DO105" i="1"/>
  <c r="AQ105" i="9"/>
  <c r="DO132" i="1"/>
  <c r="DO129" i="1"/>
  <c r="AQ133" i="9"/>
  <c r="AQ134" i="9" s="1"/>
  <c r="DO70" i="1"/>
  <c r="DO9" i="1"/>
  <c r="DO50" i="1"/>
  <c r="DO51" i="1" s="1"/>
  <c r="AQ69" i="9"/>
  <c r="AP44" i="9"/>
  <c r="DN45" i="1"/>
  <c r="DN46" i="1" s="1"/>
  <c r="DN14" i="1"/>
  <c r="DN176" i="1"/>
  <c r="DO182" i="1"/>
  <c r="AQ159" i="9"/>
  <c r="AQ93" i="9"/>
  <c r="AQ40" i="9" s="1"/>
  <c r="DO87" i="1"/>
  <c r="DO33" i="1"/>
  <c r="DO63" i="1"/>
  <c r="DO64" i="1" s="1"/>
  <c r="DO155" i="1"/>
  <c r="AQ164" i="9"/>
  <c r="DO134" i="1"/>
  <c r="AQ135" i="9"/>
  <c r="AQ62" i="9"/>
  <c r="AQ13" i="9" l="1"/>
  <c r="DQ119" i="1"/>
  <c r="DQ120" i="1" s="1"/>
  <c r="DQ30" i="1"/>
  <c r="DQ192" i="1" s="1"/>
  <c r="DQ142" i="1"/>
  <c r="DQ143" i="1" s="1"/>
  <c r="DQ71" i="1"/>
  <c r="DQ83" i="1"/>
  <c r="DQ193" i="1" s="1"/>
  <c r="DQ69" i="1"/>
  <c r="DQ77" i="1"/>
  <c r="DQ76" i="1"/>
  <c r="DQ92" i="1"/>
  <c r="DQ93" i="1" s="1"/>
  <c r="DQ75" i="1"/>
  <c r="DQ80" i="1"/>
  <c r="DQ78" i="1"/>
  <c r="DQ88" i="1"/>
  <c r="DQ86" i="1"/>
  <c r="DQ72" i="1"/>
  <c r="DQ73" i="1"/>
  <c r="DQ74" i="1"/>
  <c r="DQ81" i="1"/>
  <c r="DQ89" i="1"/>
  <c r="DQ90" i="1"/>
  <c r="AQ56" i="9"/>
  <c r="AQ251" i="9" s="1"/>
  <c r="AQ138" i="9"/>
  <c r="AQ166" i="9"/>
  <c r="AQ52" i="9"/>
  <c r="AQ63" i="9"/>
  <c r="AQ37" i="9"/>
  <c r="AQ38" i="9" s="1"/>
  <c r="DP187" i="1"/>
  <c r="DP65" i="1"/>
  <c r="DP37" i="1"/>
  <c r="DP137" i="1"/>
  <c r="DP93" i="1"/>
  <c r="AQ267" i="9"/>
  <c r="AQ60" i="9"/>
  <c r="AQ254" i="9" s="1"/>
  <c r="DP189" i="1"/>
  <c r="DP110" i="1"/>
  <c r="DO21" i="1"/>
  <c r="AQ16" i="9"/>
  <c r="AQ139" i="9"/>
  <c r="AQ141" i="9"/>
  <c r="AQ303" i="9"/>
  <c r="DO48" i="1"/>
  <c r="AQ35" i="9"/>
  <c r="AQ241" i="9" s="1"/>
  <c r="AQ51" i="9"/>
  <c r="AQ82" i="9"/>
  <c r="DP157" i="1"/>
  <c r="DP20" i="1"/>
  <c r="DQ166" i="1"/>
  <c r="DQ167" i="1" s="1"/>
  <c r="DQ168" i="1"/>
  <c r="DQ169" i="1" s="1"/>
  <c r="DQ170" i="1"/>
  <c r="DQ171" i="1" s="1"/>
  <c r="DQ144" i="1"/>
  <c r="DR5" i="1"/>
  <c r="DQ126" i="1"/>
  <c r="DQ125" i="1"/>
  <c r="DQ127" i="1"/>
  <c r="DQ121" i="1"/>
  <c r="DQ130" i="1"/>
  <c r="DQ134" i="1" s="1"/>
  <c r="DQ133" i="1"/>
  <c r="DQ128" i="1"/>
  <c r="DQ136" i="1"/>
  <c r="DQ137" i="1" s="1"/>
  <c r="DQ138" i="1"/>
  <c r="DQ150" i="1"/>
  <c r="DQ159" i="1"/>
  <c r="DQ160" i="1" s="1"/>
  <c r="DQ151" i="1"/>
  <c r="DQ153" i="1"/>
  <c r="DQ156" i="1"/>
  <c r="DQ148" i="1"/>
  <c r="DQ100" i="1"/>
  <c r="DQ149" i="1"/>
  <c r="DQ161" i="1"/>
  <c r="DQ94" i="1"/>
  <c r="DQ154" i="1"/>
  <c r="DQ111" i="1"/>
  <c r="DQ98" i="1"/>
  <c r="DQ104" i="1"/>
  <c r="DQ101" i="1"/>
  <c r="DQ99" i="1"/>
  <c r="DQ109" i="1"/>
  <c r="DQ110" i="1" s="1"/>
  <c r="DQ103" i="1"/>
  <c r="DQ114" i="1"/>
  <c r="DQ145" i="1"/>
  <c r="DQ122" i="1"/>
  <c r="DQ139" i="1"/>
  <c r="DQ131" i="1"/>
  <c r="DQ106" i="1"/>
  <c r="DQ194" i="1" s="1"/>
  <c r="DQ162" i="1"/>
  <c r="DQ95" i="1"/>
  <c r="DQ117" i="1"/>
  <c r="DQ123" i="1"/>
  <c r="DQ140" i="1"/>
  <c r="DQ96" i="1"/>
  <c r="DQ146" i="1"/>
  <c r="DQ163" i="1"/>
  <c r="DQ124" i="1"/>
  <c r="DQ147" i="1"/>
  <c r="DQ97" i="1"/>
  <c r="DO23" i="1"/>
  <c r="DO28" i="1"/>
  <c r="DO29" i="1" s="1"/>
  <c r="AQ167" i="9"/>
  <c r="AQ155" i="9" s="1"/>
  <c r="AQ156" i="9" s="1"/>
  <c r="AQ277" i="9"/>
  <c r="AQ169" i="9"/>
  <c r="AQ58" i="9"/>
  <c r="AQ252" i="9" s="1"/>
  <c r="AQ265" i="9"/>
  <c r="DP43" i="1"/>
  <c r="DP188" i="1"/>
  <c r="DP66" i="1"/>
  <c r="DP181" i="1"/>
  <c r="DP203" i="1" s="1"/>
  <c r="DP9" i="1"/>
  <c r="DP70" i="1"/>
  <c r="DP50" i="1"/>
  <c r="DP51" i="1" s="1"/>
  <c r="DO185" i="1"/>
  <c r="DO38" i="1"/>
  <c r="DO39" i="1"/>
  <c r="DO40" i="1" s="1"/>
  <c r="DP55" i="1"/>
  <c r="DP17" i="1"/>
  <c r="DP180" i="1"/>
  <c r="DP198" i="1" s="1"/>
  <c r="DP53" i="1"/>
  <c r="DP13" i="1"/>
  <c r="DP179" i="1"/>
  <c r="DP178" i="1"/>
  <c r="DP202" i="1" s="1"/>
  <c r="DP52" i="1"/>
  <c r="DP11" i="1"/>
  <c r="DP105" i="1"/>
  <c r="DP102" i="1"/>
  <c r="DP120" i="1"/>
  <c r="AQ111" i="9"/>
  <c r="AQ99" i="9" s="1"/>
  <c r="AQ100" i="9" s="1"/>
  <c r="AQ290" i="9"/>
  <c r="DP59" i="1"/>
  <c r="DP26" i="1"/>
  <c r="DP19" i="1"/>
  <c r="DP113" i="1"/>
  <c r="DP132" i="1"/>
  <c r="DP129" i="1"/>
  <c r="AQ39" i="9"/>
  <c r="AQ73" i="9"/>
  <c r="AQ78" i="9"/>
  <c r="AQ49" i="9"/>
  <c r="AQ50" i="9" s="1"/>
  <c r="DO34" i="1"/>
  <c r="AQ31" i="9"/>
  <c r="DO14" i="1"/>
  <c r="DO176" i="1"/>
  <c r="DO45" i="1"/>
  <c r="DO46" i="1" s="1"/>
  <c r="AQ12" i="9"/>
  <c r="DP183" i="1"/>
  <c r="DP199" i="1" s="1"/>
  <c r="DP58" i="1"/>
  <c r="DP24" i="1"/>
  <c r="DP84" i="1"/>
  <c r="DP134" i="1"/>
  <c r="DO41" i="1"/>
  <c r="DO42" i="1" s="1"/>
  <c r="DO12" i="1"/>
  <c r="DO175" i="1"/>
  <c r="DO201" i="1" s="1"/>
  <c r="AQ11" i="9"/>
  <c r="AQ20" i="9" s="1"/>
  <c r="DO10" i="1"/>
  <c r="DO35" i="1"/>
  <c r="DO36" i="1" s="1"/>
  <c r="AQ9" i="9"/>
  <c r="AQ10" i="9" s="1"/>
  <c r="DO27" i="1"/>
  <c r="AQ27" i="9"/>
  <c r="DP182" i="1"/>
  <c r="DP190" i="1"/>
  <c r="DP116" i="1"/>
  <c r="DP115" i="1"/>
  <c r="DP107" i="1"/>
  <c r="DP143" i="1"/>
  <c r="AQ59" i="9"/>
  <c r="AQ253" i="9" s="1"/>
  <c r="DP87" i="1"/>
  <c r="DP33" i="1"/>
  <c r="DP63" i="1"/>
  <c r="DP64" i="1" s="1"/>
  <c r="AQ75" i="9"/>
  <c r="AQ41" i="9"/>
  <c r="AQ102" i="9"/>
  <c r="AQ76" i="9"/>
  <c r="AQ42" i="9"/>
  <c r="DO186" i="1"/>
  <c r="DO44" i="1"/>
  <c r="AQ34" i="9"/>
  <c r="AQ240" i="9" s="1"/>
  <c r="DP54" i="1"/>
  <c r="DP15" i="1"/>
  <c r="AQ89" i="9"/>
  <c r="DP47" i="1"/>
  <c r="DP67" i="1"/>
  <c r="DP155" i="1"/>
  <c r="DP82" i="1"/>
  <c r="DP56" i="1"/>
  <c r="DP57" i="1" s="1"/>
  <c r="DP22" i="1"/>
  <c r="DP79" i="1"/>
  <c r="DP160" i="1"/>
  <c r="AQ71" i="9"/>
  <c r="AQ72" i="9" s="1"/>
  <c r="DO31" i="1"/>
  <c r="DO25" i="1"/>
  <c r="AQ26" i="9"/>
  <c r="AQ110" i="9"/>
  <c r="AQ106" i="9"/>
  <c r="DO18" i="1"/>
  <c r="DO177" i="1"/>
  <c r="DO197" i="1" s="1"/>
  <c r="AQ14" i="9"/>
  <c r="DP152" i="1"/>
  <c r="DO61" i="1"/>
  <c r="DO60" i="1" s="1"/>
  <c r="AQ57" i="9" l="1"/>
  <c r="AQ47" i="9"/>
  <c r="AQ160" i="9"/>
  <c r="DR76" i="1"/>
  <c r="DR30" i="1"/>
  <c r="DR192" i="1" s="1"/>
  <c r="DR75" i="1"/>
  <c r="DR92" i="1"/>
  <c r="DR93" i="1" s="1"/>
  <c r="DR119" i="1"/>
  <c r="DR142" i="1"/>
  <c r="DR77" i="1"/>
  <c r="DR71" i="1"/>
  <c r="DR83" i="1"/>
  <c r="DR193" i="1" s="1"/>
  <c r="DR69" i="1"/>
  <c r="AR62" i="9" s="1"/>
  <c r="DR80" i="1"/>
  <c r="DR78" i="1"/>
  <c r="DR88" i="1"/>
  <c r="DR86" i="1"/>
  <c r="DR72" i="1"/>
  <c r="AR65" i="9" s="1"/>
  <c r="DR73" i="1"/>
  <c r="DR81" i="1"/>
  <c r="DR74" i="1"/>
  <c r="DR89" i="1"/>
  <c r="DR90" i="1"/>
  <c r="DP61" i="1"/>
  <c r="DP60" i="1" s="1"/>
  <c r="AQ54" i="9"/>
  <c r="AQ53" i="9" s="1"/>
  <c r="AQ55" i="9"/>
  <c r="AQ48" i="9" s="1"/>
  <c r="AQ29" i="9"/>
  <c r="DQ107" i="1"/>
  <c r="DQ182" i="1"/>
  <c r="DQ181" i="1"/>
  <c r="DQ203" i="1" s="1"/>
  <c r="AQ45" i="9"/>
  <c r="AQ104" i="9"/>
  <c r="AQ22" i="9"/>
  <c r="DP48" i="1"/>
  <c r="DP25" i="1"/>
  <c r="DP31" i="1"/>
  <c r="DQ55" i="1"/>
  <c r="DQ17" i="1"/>
  <c r="DQ180" i="1"/>
  <c r="DQ198" i="1" s="1"/>
  <c r="DQ188" i="1"/>
  <c r="DQ66" i="1"/>
  <c r="DQ43" i="1"/>
  <c r="DR166" i="1"/>
  <c r="DR167" i="1" s="1"/>
  <c r="DR168" i="1"/>
  <c r="DR169" i="1" s="1"/>
  <c r="DR170" i="1"/>
  <c r="DR171" i="1" s="1"/>
  <c r="DR149" i="1"/>
  <c r="AR153" i="9" s="1"/>
  <c r="DR100" i="1"/>
  <c r="DS5" i="1"/>
  <c r="DR111" i="1"/>
  <c r="DR112" i="1" s="1"/>
  <c r="DR109" i="1"/>
  <c r="DR110" i="1" s="1"/>
  <c r="DR126" i="1"/>
  <c r="AR125" i="9" s="1"/>
  <c r="DR127" i="1"/>
  <c r="DR121" i="1"/>
  <c r="AR120" i="9" s="1"/>
  <c r="DR130" i="1"/>
  <c r="DR133" i="1"/>
  <c r="DR125" i="1"/>
  <c r="AR124" i="9" s="1"/>
  <c r="DR128" i="1"/>
  <c r="DR138" i="1"/>
  <c r="AR142" i="9" s="1"/>
  <c r="AR304" i="9" s="1"/>
  <c r="DR161" i="1"/>
  <c r="AR170" i="9" s="1"/>
  <c r="AR278" i="9" s="1"/>
  <c r="DR144" i="1"/>
  <c r="AR148" i="9" s="1"/>
  <c r="DR151" i="1"/>
  <c r="DR154" i="1"/>
  <c r="AR164" i="9" s="1"/>
  <c r="DR136" i="1"/>
  <c r="DR148" i="1"/>
  <c r="AR152" i="9" s="1"/>
  <c r="DR145" i="1"/>
  <c r="AR149" i="9" s="1"/>
  <c r="DR150" i="1"/>
  <c r="DR99" i="1"/>
  <c r="AR97" i="9" s="1"/>
  <c r="DR94" i="1"/>
  <c r="DR159" i="1"/>
  <c r="DR98" i="1"/>
  <c r="AR96" i="9" s="1"/>
  <c r="DR153" i="1"/>
  <c r="DR101" i="1"/>
  <c r="DR104" i="1"/>
  <c r="AR108" i="9" s="1"/>
  <c r="DR103" i="1"/>
  <c r="DR114" i="1"/>
  <c r="AR115" i="9" s="1"/>
  <c r="AR292" i="9" s="1"/>
  <c r="DR156" i="1"/>
  <c r="DR131" i="1"/>
  <c r="AR136" i="9" s="1"/>
  <c r="DR122" i="1"/>
  <c r="AR121" i="9" s="1"/>
  <c r="DR139" i="1"/>
  <c r="AR143" i="9" s="1"/>
  <c r="AR305" i="9" s="1"/>
  <c r="DR162" i="1"/>
  <c r="AR171" i="9" s="1"/>
  <c r="DR106" i="1"/>
  <c r="DR194" i="1" s="1"/>
  <c r="DR95" i="1"/>
  <c r="DR117" i="1"/>
  <c r="AR116" i="9" s="1"/>
  <c r="AR293" i="9" s="1"/>
  <c r="DR123" i="1"/>
  <c r="AR122" i="9" s="1"/>
  <c r="DR140" i="1"/>
  <c r="AR144" i="9" s="1"/>
  <c r="AR306" i="9" s="1"/>
  <c r="DR163" i="1"/>
  <c r="AR172" i="9" s="1"/>
  <c r="AR280" i="9" s="1"/>
  <c r="DR146" i="1"/>
  <c r="AR150" i="9" s="1"/>
  <c r="DR96" i="1"/>
  <c r="DR147" i="1"/>
  <c r="AR151" i="9" s="1"/>
  <c r="DR124" i="1"/>
  <c r="AR123" i="9" s="1"/>
  <c r="DR97" i="1"/>
  <c r="DP39" i="1"/>
  <c r="DP40" i="1" s="1"/>
  <c r="DP38" i="1"/>
  <c r="DP185" i="1"/>
  <c r="DQ183" i="1"/>
  <c r="DQ199" i="1" s="1"/>
  <c r="DQ59" i="1"/>
  <c r="DQ26" i="1"/>
  <c r="DQ27" i="1" s="1"/>
  <c r="DQ82" i="1"/>
  <c r="DQ79" i="1"/>
  <c r="DQ56" i="1"/>
  <c r="DQ57" i="1" s="1"/>
  <c r="DQ22" i="1"/>
  <c r="DP27" i="1"/>
  <c r="DP41" i="1"/>
  <c r="DP42" i="1" s="1"/>
  <c r="DP12" i="1"/>
  <c r="DP175" i="1"/>
  <c r="DP201" i="1" s="1"/>
  <c r="DQ178" i="1"/>
  <c r="DQ202" i="1" s="1"/>
  <c r="DQ52" i="1"/>
  <c r="DQ11" i="1"/>
  <c r="DQ189" i="1"/>
  <c r="DQ112" i="1"/>
  <c r="DQ113" i="1"/>
  <c r="DQ102" i="1"/>
  <c r="DQ105" i="1"/>
  <c r="DQ84" i="1"/>
  <c r="DQ58" i="1"/>
  <c r="DQ24" i="1"/>
  <c r="AQ238" i="9"/>
  <c r="AQ30" i="9"/>
  <c r="AQ18" i="9" s="1"/>
  <c r="AQ19" i="9" s="1"/>
  <c r="DQ190" i="1"/>
  <c r="DQ116" i="1"/>
  <c r="DQ115" i="1"/>
  <c r="DP16" i="1"/>
  <c r="DP186" i="1"/>
  <c r="DP44" i="1"/>
  <c r="DQ67" i="1"/>
  <c r="DQ47" i="1"/>
  <c r="DQ48" i="1" s="1"/>
  <c r="DQ132" i="1"/>
  <c r="DQ129" i="1"/>
  <c r="DP18" i="1"/>
  <c r="DP177" i="1"/>
  <c r="DP197" i="1" s="1"/>
  <c r="DQ53" i="1"/>
  <c r="DQ13" i="1"/>
  <c r="DQ179" i="1"/>
  <c r="DQ155" i="1"/>
  <c r="DQ152" i="1"/>
  <c r="DQ50" i="1"/>
  <c r="DQ51" i="1" s="1"/>
  <c r="DQ9" i="1"/>
  <c r="DQ70" i="1"/>
  <c r="DQ15" i="1"/>
  <c r="DQ16" i="1" s="1"/>
  <c r="DQ54" i="1"/>
  <c r="DP34" i="1"/>
  <c r="DP28" i="1"/>
  <c r="DP29" i="1" s="1"/>
  <c r="DP23" i="1"/>
  <c r="AQ21" i="9"/>
  <c r="DP14" i="1"/>
  <c r="DP176" i="1"/>
  <c r="DP45" i="1"/>
  <c r="DP46" i="1" s="1"/>
  <c r="DQ19" i="1"/>
  <c r="DP10" i="1"/>
  <c r="DP35" i="1"/>
  <c r="DP36" i="1" s="1"/>
  <c r="DQ20" i="1"/>
  <c r="AQ46" i="9"/>
  <c r="DQ87" i="1"/>
  <c r="DQ63" i="1"/>
  <c r="DQ64" i="1" s="1"/>
  <c r="DQ33" i="1"/>
  <c r="DQ34" i="1" s="1"/>
  <c r="DP21" i="1"/>
  <c r="DQ65" i="1"/>
  <c r="DQ187" i="1"/>
  <c r="DQ37" i="1"/>
  <c r="DQ157" i="1"/>
  <c r="AQ127" i="9"/>
  <c r="AQ132" i="9"/>
  <c r="AQ43" i="9" l="1"/>
  <c r="AQ44" i="9" s="1"/>
  <c r="AQ23" i="9"/>
  <c r="AR90" i="9"/>
  <c r="AR91" i="9" s="1"/>
  <c r="DS142" i="1"/>
  <c r="DS119" i="1"/>
  <c r="DS30" i="1"/>
  <c r="DS192" i="1" s="1"/>
  <c r="DS76" i="1"/>
  <c r="DS69" i="1"/>
  <c r="DS77" i="1"/>
  <c r="DS71" i="1"/>
  <c r="DS75" i="1"/>
  <c r="DS92" i="1"/>
  <c r="DS83" i="1"/>
  <c r="DS193" i="1" s="1"/>
  <c r="DS80" i="1"/>
  <c r="DS78" i="1"/>
  <c r="DS88" i="1"/>
  <c r="DS86" i="1"/>
  <c r="DS72" i="1"/>
  <c r="DS73" i="1"/>
  <c r="DS74" i="1"/>
  <c r="DS81" i="1"/>
  <c r="DS89" i="1"/>
  <c r="DS90" i="1"/>
  <c r="AR112" i="9"/>
  <c r="AR111" i="9" s="1"/>
  <c r="DQ21" i="1"/>
  <c r="DQ61" i="1"/>
  <c r="DQ60" i="1" s="1"/>
  <c r="AR130" i="9"/>
  <c r="DR55" i="1"/>
  <c r="DR17" i="1"/>
  <c r="DR180" i="1"/>
  <c r="DR198" i="1" s="1"/>
  <c r="AR67" i="9"/>
  <c r="DR66" i="1"/>
  <c r="DR43" i="1"/>
  <c r="DR188" i="1"/>
  <c r="AR87" i="9"/>
  <c r="AR74" i="9" s="1"/>
  <c r="DR116" i="1"/>
  <c r="DR190" i="1"/>
  <c r="DR115" i="1"/>
  <c r="DQ45" i="1"/>
  <c r="DQ46" i="1" s="1"/>
  <c r="DQ14" i="1"/>
  <c r="DQ176" i="1"/>
  <c r="DR157" i="1"/>
  <c r="AR163" i="9"/>
  <c r="DS166" i="1"/>
  <c r="DS167" i="1" s="1"/>
  <c r="DS168" i="1"/>
  <c r="DS169" i="1" s="1"/>
  <c r="DS170" i="1"/>
  <c r="DS171" i="1" s="1"/>
  <c r="DS111" i="1"/>
  <c r="DS100" i="1"/>
  <c r="DS121" i="1"/>
  <c r="DT5" i="1"/>
  <c r="DS126" i="1"/>
  <c r="DS136" i="1"/>
  <c r="DS130" i="1"/>
  <c r="DS127" i="1"/>
  <c r="DS125" i="1"/>
  <c r="DS128" i="1"/>
  <c r="DS150" i="1"/>
  <c r="DS138" i="1"/>
  <c r="DS144" i="1"/>
  <c r="DS154" i="1"/>
  <c r="DS145" i="1"/>
  <c r="DS148" i="1"/>
  <c r="DS159" i="1"/>
  <c r="DS160" i="1" s="1"/>
  <c r="DS153" i="1"/>
  <c r="DS149" i="1"/>
  <c r="DS101" i="1"/>
  <c r="DS102" i="1" s="1"/>
  <c r="DS151" i="1"/>
  <c r="DS114" i="1"/>
  <c r="DS98" i="1"/>
  <c r="DS103" i="1"/>
  <c r="DS161" i="1"/>
  <c r="DS156" i="1"/>
  <c r="DS104" i="1"/>
  <c r="DS94" i="1"/>
  <c r="DS99" i="1"/>
  <c r="DS109" i="1"/>
  <c r="DS122" i="1"/>
  <c r="DS139" i="1"/>
  <c r="DS106" i="1"/>
  <c r="DS194" i="1" s="1"/>
  <c r="DS133" i="1"/>
  <c r="DS131" i="1"/>
  <c r="DS162" i="1"/>
  <c r="DS95" i="1"/>
  <c r="DS117" i="1"/>
  <c r="DS123" i="1"/>
  <c r="DS146" i="1"/>
  <c r="DS140" i="1"/>
  <c r="DS163" i="1"/>
  <c r="DS96" i="1"/>
  <c r="DS124" i="1"/>
  <c r="DS147" i="1"/>
  <c r="DS97" i="1"/>
  <c r="AR63" i="9"/>
  <c r="DR183" i="1"/>
  <c r="DR199" i="1" s="1"/>
  <c r="AR95" i="9"/>
  <c r="DR53" i="1"/>
  <c r="DR13" i="1"/>
  <c r="AR12" i="9" s="1"/>
  <c r="DR179" i="1"/>
  <c r="DR37" i="1"/>
  <c r="DR187" i="1"/>
  <c r="DR65" i="1"/>
  <c r="DR160" i="1"/>
  <c r="AR168" i="9"/>
  <c r="DR132" i="1"/>
  <c r="DR129" i="1"/>
  <c r="AR133" i="9"/>
  <c r="AR134" i="9" s="1"/>
  <c r="DQ18" i="1"/>
  <c r="DQ177" i="1"/>
  <c r="DQ197" i="1" s="1"/>
  <c r="DQ41" i="1"/>
  <c r="DQ42" i="1" s="1"/>
  <c r="DQ175" i="1"/>
  <c r="DQ201" i="1" s="1"/>
  <c r="DQ12" i="1"/>
  <c r="DR59" i="1"/>
  <c r="DR26" i="1"/>
  <c r="AR80" i="9"/>
  <c r="AR52" i="9" s="1"/>
  <c r="DR84" i="1"/>
  <c r="DR58" i="1"/>
  <c r="DR24" i="1"/>
  <c r="AR26" i="9" s="1"/>
  <c r="AR79" i="9"/>
  <c r="DR181" i="1"/>
  <c r="DR203" i="1" s="1"/>
  <c r="AR92" i="9"/>
  <c r="AR158" i="9"/>
  <c r="AQ128" i="9"/>
  <c r="DQ38" i="1"/>
  <c r="DQ185" i="1"/>
  <c r="DQ39" i="1"/>
  <c r="DQ40" i="1" s="1"/>
  <c r="DQ10" i="1"/>
  <c r="DQ35" i="1"/>
  <c r="DQ36" i="1" s="1"/>
  <c r="DR182" i="1"/>
  <c r="AR159" i="9"/>
  <c r="AR93" i="9"/>
  <c r="AR102" i="9" s="1"/>
  <c r="DR120" i="1"/>
  <c r="AR118" i="9"/>
  <c r="AR119" i="9" s="1"/>
  <c r="DR67" i="1"/>
  <c r="DR47" i="1"/>
  <c r="DR48" i="1" s="1"/>
  <c r="AR88" i="9"/>
  <c r="DR82" i="1"/>
  <c r="DR79" i="1"/>
  <c r="DR22" i="1"/>
  <c r="DR56" i="1"/>
  <c r="DR57" i="1" s="1"/>
  <c r="AR77" i="9"/>
  <c r="DR134" i="1"/>
  <c r="AR135" i="9"/>
  <c r="DQ28" i="1"/>
  <c r="DQ29" i="1" s="1"/>
  <c r="DQ23" i="1"/>
  <c r="DR20" i="1"/>
  <c r="AR69" i="9"/>
  <c r="DQ25" i="1"/>
  <c r="DQ31" i="1"/>
  <c r="DR54" i="1"/>
  <c r="DR15" i="1"/>
  <c r="AR66" i="9"/>
  <c r="AR279" i="9"/>
  <c r="DR107" i="1"/>
  <c r="AR107" i="9"/>
  <c r="AR129" i="9"/>
  <c r="DR143" i="1"/>
  <c r="AR146" i="9"/>
  <c r="AR147" i="9" s="1"/>
  <c r="AR94" i="9"/>
  <c r="AR103" i="9" s="1"/>
  <c r="DR19" i="1"/>
  <c r="AR15" i="9" s="1"/>
  <c r="AR68" i="9"/>
  <c r="DR137" i="1"/>
  <c r="AR140" i="9"/>
  <c r="DR33" i="1"/>
  <c r="DR63" i="1"/>
  <c r="DR64" i="1" s="1"/>
  <c r="DR87" i="1"/>
  <c r="AR84" i="9"/>
  <c r="DR9" i="1"/>
  <c r="DR70" i="1"/>
  <c r="DR50" i="1"/>
  <c r="DR51" i="1" s="1"/>
  <c r="AR86" i="9"/>
  <c r="DR152" i="1"/>
  <c r="DR155" i="1"/>
  <c r="AR161" i="9"/>
  <c r="AR162" i="9" s="1"/>
  <c r="DQ186" i="1"/>
  <c r="DQ44" i="1"/>
  <c r="AR131" i="9"/>
  <c r="DR178" i="1"/>
  <c r="DR202" i="1" s="1"/>
  <c r="DR52" i="1"/>
  <c r="DR11" i="1"/>
  <c r="AR64" i="9"/>
  <c r="DR102" i="1"/>
  <c r="DR105" i="1"/>
  <c r="AR105" i="9"/>
  <c r="AR157" i="9"/>
  <c r="DR113" i="1"/>
  <c r="DR189" i="1"/>
  <c r="AR114" i="9"/>
  <c r="AR291" i="9" s="1"/>
  <c r="AR290" i="9" l="1"/>
  <c r="AR99" i="9"/>
  <c r="AR100" i="9" s="1"/>
  <c r="DS107" i="1"/>
  <c r="DT119" i="1"/>
  <c r="DT120" i="1" s="1"/>
  <c r="DT76" i="1"/>
  <c r="DT30" i="1"/>
  <c r="DT192" i="1" s="1"/>
  <c r="DT142" i="1"/>
  <c r="DT143" i="1" s="1"/>
  <c r="DT71" i="1"/>
  <c r="DT92" i="1"/>
  <c r="DT93" i="1" s="1"/>
  <c r="DT77" i="1"/>
  <c r="DT69" i="1"/>
  <c r="DT75" i="1"/>
  <c r="DT83" i="1"/>
  <c r="DT193" i="1" s="1"/>
  <c r="DT80" i="1"/>
  <c r="DT78" i="1"/>
  <c r="DT88" i="1"/>
  <c r="DT86" i="1"/>
  <c r="DT72" i="1"/>
  <c r="DT73" i="1"/>
  <c r="DT74" i="1"/>
  <c r="DT81" i="1"/>
  <c r="DT89" i="1"/>
  <c r="DT90" i="1"/>
  <c r="DS157" i="1"/>
  <c r="AR138" i="9"/>
  <c r="AR40" i="9"/>
  <c r="AR75" i="9"/>
  <c r="AR41" i="9"/>
  <c r="DS182" i="1"/>
  <c r="DS79" i="1"/>
  <c r="DS82" i="1"/>
  <c r="DS56" i="1"/>
  <c r="DS57" i="1" s="1"/>
  <c r="DS22" i="1"/>
  <c r="DS155" i="1"/>
  <c r="DS152" i="1"/>
  <c r="DS20" i="1"/>
  <c r="AR73" i="9"/>
  <c r="AR39" i="9"/>
  <c r="AR78" i="9"/>
  <c r="AR49" i="9"/>
  <c r="AR50" i="9" s="1"/>
  <c r="AR101" i="9"/>
  <c r="DR14" i="1"/>
  <c r="DR176" i="1"/>
  <c r="DR45" i="1"/>
  <c r="DR46" i="1" s="1"/>
  <c r="DS67" i="1"/>
  <c r="DS47" i="1"/>
  <c r="DS84" i="1"/>
  <c r="DS58" i="1"/>
  <c r="DS24" i="1"/>
  <c r="DS134" i="1"/>
  <c r="DS113" i="1"/>
  <c r="DS112" i="1"/>
  <c r="AR266" i="9"/>
  <c r="AR59" i="9"/>
  <c r="AR253" i="9" s="1"/>
  <c r="AR106" i="9"/>
  <c r="AR110" i="9"/>
  <c r="AR58" i="9"/>
  <c r="AR252" i="9" s="1"/>
  <c r="AR265" i="9"/>
  <c r="DR10" i="1"/>
  <c r="DR35" i="1"/>
  <c r="DR36" i="1" s="1"/>
  <c r="AR9" i="9"/>
  <c r="AR10" i="9" s="1"/>
  <c r="DR23" i="1"/>
  <c r="DR28" i="1"/>
  <c r="DR29" i="1" s="1"/>
  <c r="AR24" i="9"/>
  <c r="AR25" i="9" s="1"/>
  <c r="AR82" i="9"/>
  <c r="AR51" i="9"/>
  <c r="AR104" i="9"/>
  <c r="AR89" i="9"/>
  <c r="DS54" i="1"/>
  <c r="DS15" i="1"/>
  <c r="DS137" i="1"/>
  <c r="DR16" i="1"/>
  <c r="AR13" i="9"/>
  <c r="DR12" i="1"/>
  <c r="DR175" i="1"/>
  <c r="DR201" i="1" s="1"/>
  <c r="DR41" i="1"/>
  <c r="DR42" i="1" s="1"/>
  <c r="AR11" i="9"/>
  <c r="DR25" i="1"/>
  <c r="DR31" i="1"/>
  <c r="DR186" i="1"/>
  <c r="DR44" i="1"/>
  <c r="AR34" i="9"/>
  <c r="AR240" i="9" s="1"/>
  <c r="AR141" i="9"/>
  <c r="AR303" i="9"/>
  <c r="AR139" i="9"/>
  <c r="DS183" i="1"/>
  <c r="DS199" i="1" s="1"/>
  <c r="DS43" i="1"/>
  <c r="DS188" i="1"/>
  <c r="DS66" i="1"/>
  <c r="DS33" i="1"/>
  <c r="DS87" i="1"/>
  <c r="DS63" i="1"/>
  <c r="DS64" i="1" s="1"/>
  <c r="AR264" i="9"/>
  <c r="AR85" i="9"/>
  <c r="AR56" i="9"/>
  <c r="AR83" i="9"/>
  <c r="AR71" i="9" s="1"/>
  <c r="AR72" i="9" s="1"/>
  <c r="DR61" i="1"/>
  <c r="DR60" i="1" s="1"/>
  <c r="DS181" i="1"/>
  <c r="DS203" i="1" s="1"/>
  <c r="DS50" i="1"/>
  <c r="DS51" i="1" s="1"/>
  <c r="DS70" i="1"/>
  <c r="DS9" i="1"/>
  <c r="AR267" i="9"/>
  <c r="AR60" i="9"/>
  <c r="AR254" i="9" s="1"/>
  <c r="DS105" i="1"/>
  <c r="DS120" i="1"/>
  <c r="AR166" i="9"/>
  <c r="AR42" i="9"/>
  <c r="AR277" i="9"/>
  <c r="AR169" i="9"/>
  <c r="AR167" i="9"/>
  <c r="AR155" i="9" s="1"/>
  <c r="AR156" i="9" s="1"/>
  <c r="DS178" i="1"/>
  <c r="DS202" i="1" s="1"/>
  <c r="DS52" i="1"/>
  <c r="DS11" i="1"/>
  <c r="DT166" i="1"/>
  <c r="DT167" i="1" s="1"/>
  <c r="DT168" i="1"/>
  <c r="DT169" i="1" s="1"/>
  <c r="DT170" i="1"/>
  <c r="DT171" i="1" s="1"/>
  <c r="DT126" i="1"/>
  <c r="DT125" i="1"/>
  <c r="DT100" i="1"/>
  <c r="DU5" i="1"/>
  <c r="DT111" i="1"/>
  <c r="DT121" i="1"/>
  <c r="DT138" i="1"/>
  <c r="DT133" i="1"/>
  <c r="DT130" i="1"/>
  <c r="DT128" i="1"/>
  <c r="DT136" i="1"/>
  <c r="DT137" i="1" s="1"/>
  <c r="DT127" i="1"/>
  <c r="DT150" i="1"/>
  <c r="DT144" i="1"/>
  <c r="DT149" i="1"/>
  <c r="DT148" i="1"/>
  <c r="DT151" i="1"/>
  <c r="DT152" i="1" s="1"/>
  <c r="DT159" i="1"/>
  <c r="DT160" i="1" s="1"/>
  <c r="DT154" i="1"/>
  <c r="DT153" i="1"/>
  <c r="DT161" i="1"/>
  <c r="DT101" i="1"/>
  <c r="DT102" i="1" s="1"/>
  <c r="DT114" i="1"/>
  <c r="DT94" i="1"/>
  <c r="DT104" i="1"/>
  <c r="DT99" i="1"/>
  <c r="DT103" i="1"/>
  <c r="DT98" i="1"/>
  <c r="DT109" i="1"/>
  <c r="DT110" i="1" s="1"/>
  <c r="DT139" i="1"/>
  <c r="DT131" i="1"/>
  <c r="DT122" i="1"/>
  <c r="DT106" i="1"/>
  <c r="DT194" i="1" s="1"/>
  <c r="DT156" i="1"/>
  <c r="DT145" i="1"/>
  <c r="DT162" i="1"/>
  <c r="DT95" i="1"/>
  <c r="DT117" i="1"/>
  <c r="DT146" i="1"/>
  <c r="DT140" i="1"/>
  <c r="DT163" i="1"/>
  <c r="DT123" i="1"/>
  <c r="DT96" i="1"/>
  <c r="DT147" i="1"/>
  <c r="DT124" i="1"/>
  <c r="DT97" i="1"/>
  <c r="DR185" i="1"/>
  <c r="DR38" i="1"/>
  <c r="DR39" i="1"/>
  <c r="DR40" i="1" s="1"/>
  <c r="AR33" i="9"/>
  <c r="AR239" i="9" s="1"/>
  <c r="DS37" i="1"/>
  <c r="DS187" i="1"/>
  <c r="DS65" i="1"/>
  <c r="DS129" i="1"/>
  <c r="DS132" i="1"/>
  <c r="DR21" i="1"/>
  <c r="AR16" i="9"/>
  <c r="DR27" i="1"/>
  <c r="AR27" i="9"/>
  <c r="AR37" i="9"/>
  <c r="DS26" i="1"/>
  <c r="DS59" i="1"/>
  <c r="DS189" i="1"/>
  <c r="DS110" i="1"/>
  <c r="DS143" i="1"/>
  <c r="DR177" i="1"/>
  <c r="DR197" i="1" s="1"/>
  <c r="DR18" i="1"/>
  <c r="AR14" i="9"/>
  <c r="DS115" i="1"/>
  <c r="DS190" i="1"/>
  <c r="DS116" i="1"/>
  <c r="DR34" i="1"/>
  <c r="AR31" i="9"/>
  <c r="AR35" i="9"/>
  <c r="AR241" i="9" s="1"/>
  <c r="DS55" i="1"/>
  <c r="DS17" i="1"/>
  <c r="DS180" i="1"/>
  <c r="DS198" i="1" s="1"/>
  <c r="DS179" i="1"/>
  <c r="DS53" i="1"/>
  <c r="DS13" i="1"/>
  <c r="DS19" i="1"/>
  <c r="DS93" i="1"/>
  <c r="DU76" i="1" l="1"/>
  <c r="DU142" i="1"/>
  <c r="DU119" i="1"/>
  <c r="DU71" i="1"/>
  <c r="DU77" i="1"/>
  <c r="DU69" i="1"/>
  <c r="AS62" i="9" s="1"/>
  <c r="DU92" i="1"/>
  <c r="DU75" i="1"/>
  <c r="DU30" i="1"/>
  <c r="DU192" i="1" s="1"/>
  <c r="DU83" i="1"/>
  <c r="DU193" i="1" s="1"/>
  <c r="DU80" i="1"/>
  <c r="AS79" i="9" s="1"/>
  <c r="DU78" i="1"/>
  <c r="DU88" i="1"/>
  <c r="DU86" i="1"/>
  <c r="DU72" i="1"/>
  <c r="DU73" i="1"/>
  <c r="AS66" i="9" s="1"/>
  <c r="DU81" i="1"/>
  <c r="DU74" i="1"/>
  <c r="DU89" i="1"/>
  <c r="DU90" i="1"/>
  <c r="AS88" i="9" s="1"/>
  <c r="DT107" i="1"/>
  <c r="DT157" i="1"/>
  <c r="AR76" i="9"/>
  <c r="AR57" i="9"/>
  <c r="AR45" i="9"/>
  <c r="DS175" i="1"/>
  <c r="DS201" i="1" s="1"/>
  <c r="DS41" i="1"/>
  <c r="DS42" i="1" s="1"/>
  <c r="DS12" i="1"/>
  <c r="DT187" i="1"/>
  <c r="DT37" i="1"/>
  <c r="DT65" i="1"/>
  <c r="DT67" i="1"/>
  <c r="DT47" i="1"/>
  <c r="DT48" i="1" s="1"/>
  <c r="DT19" i="1"/>
  <c r="DT134" i="1"/>
  <c r="AR29" i="9"/>
  <c r="DS31" i="1"/>
  <c r="DS25" i="1"/>
  <c r="DS28" i="1"/>
  <c r="DS29" i="1" s="1"/>
  <c r="DS23" i="1"/>
  <c r="DS45" i="1"/>
  <c r="DS46" i="1" s="1"/>
  <c r="DS14" i="1"/>
  <c r="DS176" i="1"/>
  <c r="DT178" i="1"/>
  <c r="DT202" i="1" s="1"/>
  <c r="DT11" i="1"/>
  <c r="DT52" i="1"/>
  <c r="AR20" i="9"/>
  <c r="DS61" i="1"/>
  <c r="DS60" i="1" s="1"/>
  <c r="AR238" i="9"/>
  <c r="AR30" i="9"/>
  <c r="AR18" i="9" s="1"/>
  <c r="AR19" i="9" s="1"/>
  <c r="DT181" i="1"/>
  <c r="DT203" i="1" s="1"/>
  <c r="DS10" i="1"/>
  <c r="AR251" i="9"/>
  <c r="AR55" i="9"/>
  <c r="AR43" i="9" s="1"/>
  <c r="AR44" i="9" s="1"/>
  <c r="DS18" i="1"/>
  <c r="DS177" i="1"/>
  <c r="DS197" i="1" s="1"/>
  <c r="DS27" i="1"/>
  <c r="DS185" i="1"/>
  <c r="DS39" i="1"/>
  <c r="DS40" i="1" s="1"/>
  <c r="DS38" i="1"/>
  <c r="DT54" i="1"/>
  <c r="DT15" i="1"/>
  <c r="DT16" i="1" s="1"/>
  <c r="DT59" i="1"/>
  <c r="DT26" i="1"/>
  <c r="DT27" i="1" s="1"/>
  <c r="DT155" i="1"/>
  <c r="DT84" i="1"/>
  <c r="DT58" i="1"/>
  <c r="DT24" i="1"/>
  <c r="AR38" i="9"/>
  <c r="AR127" i="9"/>
  <c r="AR128" i="9" s="1"/>
  <c r="AR132" i="9"/>
  <c r="DT112" i="1"/>
  <c r="DT113" i="1"/>
  <c r="DT189" i="1"/>
  <c r="AR54" i="9"/>
  <c r="AR53" i="9" s="1"/>
  <c r="AR22" i="9"/>
  <c r="DT9" i="1"/>
  <c r="DT50" i="1"/>
  <c r="DT51" i="1" s="1"/>
  <c r="DT70" i="1"/>
  <c r="DS35" i="1"/>
  <c r="DS36" i="1" s="1"/>
  <c r="DS34" i="1"/>
  <c r="DS48" i="1"/>
  <c r="DS21" i="1"/>
  <c r="DT55" i="1"/>
  <c r="DT17" i="1"/>
  <c r="DT180" i="1"/>
  <c r="DT198" i="1" s="1"/>
  <c r="DT188" i="1"/>
  <c r="DT66" i="1"/>
  <c r="DT43" i="1"/>
  <c r="DT82" i="1"/>
  <c r="DT79" i="1"/>
  <c r="DT56" i="1"/>
  <c r="DT57" i="1" s="1"/>
  <c r="DT22" i="1"/>
  <c r="DT105" i="1"/>
  <c r="DT53" i="1"/>
  <c r="DT13" i="1"/>
  <c r="DT179" i="1"/>
  <c r="DT183" i="1"/>
  <c r="DT199" i="1" s="1"/>
  <c r="AR160" i="9"/>
  <c r="AR47" i="9"/>
  <c r="AR21" i="9"/>
  <c r="DT87" i="1"/>
  <c r="DT63" i="1"/>
  <c r="DT64" i="1" s="1"/>
  <c r="DT33" i="1"/>
  <c r="DT34" i="1" s="1"/>
  <c r="DU168" i="1"/>
  <c r="DU169" i="1" s="1"/>
  <c r="DU170" i="1"/>
  <c r="DU171" i="1" s="1"/>
  <c r="DU109" i="1"/>
  <c r="DU166" i="1"/>
  <c r="DU167" i="1" s="1"/>
  <c r="DV5" i="1"/>
  <c r="DU127" i="1"/>
  <c r="DU121" i="1"/>
  <c r="AS120" i="9" s="1"/>
  <c r="DU126" i="1"/>
  <c r="AS125" i="9" s="1"/>
  <c r="DU125" i="1"/>
  <c r="AS124" i="9" s="1"/>
  <c r="DU128" i="1"/>
  <c r="DU130" i="1"/>
  <c r="DU151" i="1"/>
  <c r="AS161" i="9" s="1"/>
  <c r="AS162" i="9" s="1"/>
  <c r="DU138" i="1"/>
  <c r="AS142" i="9" s="1"/>
  <c r="AS304" i="9" s="1"/>
  <c r="DU133" i="1"/>
  <c r="DU136" i="1"/>
  <c r="DU137" i="1" s="1"/>
  <c r="DU161" i="1"/>
  <c r="AS170" i="9" s="1"/>
  <c r="AS278" i="9" s="1"/>
  <c r="DU156" i="1"/>
  <c r="DU148" i="1"/>
  <c r="AS152" i="9" s="1"/>
  <c r="DU131" i="1"/>
  <c r="AS136" i="9" s="1"/>
  <c r="DU144" i="1"/>
  <c r="AS148" i="9" s="1"/>
  <c r="DU150" i="1"/>
  <c r="DU153" i="1"/>
  <c r="DU154" i="1"/>
  <c r="AS164" i="9" s="1"/>
  <c r="DU149" i="1"/>
  <c r="AS153" i="9" s="1"/>
  <c r="DU159" i="1"/>
  <c r="DU94" i="1"/>
  <c r="DU98" i="1"/>
  <c r="AS96" i="9" s="1"/>
  <c r="DU101" i="1"/>
  <c r="DU99" i="1"/>
  <c r="AS97" i="9" s="1"/>
  <c r="DU106" i="1"/>
  <c r="DU194" i="1" s="1"/>
  <c r="DU104" i="1"/>
  <c r="AS108" i="9" s="1"/>
  <c r="DU103" i="1"/>
  <c r="DU100" i="1"/>
  <c r="DU114" i="1"/>
  <c r="DU111" i="1"/>
  <c r="DU122" i="1"/>
  <c r="AS121" i="9" s="1"/>
  <c r="DU145" i="1"/>
  <c r="AS149" i="9" s="1"/>
  <c r="DU139" i="1"/>
  <c r="AS143" i="9" s="1"/>
  <c r="DU162" i="1"/>
  <c r="AS171" i="9" s="1"/>
  <c r="DU95" i="1"/>
  <c r="DU117" i="1"/>
  <c r="AS116" i="9" s="1"/>
  <c r="AS293" i="9" s="1"/>
  <c r="DU146" i="1"/>
  <c r="AS150" i="9" s="1"/>
  <c r="DU140" i="1"/>
  <c r="AS144" i="9" s="1"/>
  <c r="AS306" i="9" s="1"/>
  <c r="DU123" i="1"/>
  <c r="AS122" i="9" s="1"/>
  <c r="DU163" i="1"/>
  <c r="AS172" i="9" s="1"/>
  <c r="DU96" i="1"/>
  <c r="DU97" i="1"/>
  <c r="AS95" i="9" s="1"/>
  <c r="DU124" i="1"/>
  <c r="AS123" i="9" s="1"/>
  <c r="DU147" i="1"/>
  <c r="AS151" i="9" s="1"/>
  <c r="DT182" i="1"/>
  <c r="DT116" i="1"/>
  <c r="DT190" i="1"/>
  <c r="DT115" i="1"/>
  <c r="DT20" i="1"/>
  <c r="DT132" i="1"/>
  <c r="DT129" i="1"/>
  <c r="DS186" i="1"/>
  <c r="DS44" i="1"/>
  <c r="DS16" i="1"/>
  <c r="AR46" i="9"/>
  <c r="DV142" i="1" l="1"/>
  <c r="DV119" i="1"/>
  <c r="DV75" i="1"/>
  <c r="DV76" i="1"/>
  <c r="DV71" i="1"/>
  <c r="DV77" i="1"/>
  <c r="DV69" i="1"/>
  <c r="DV30" i="1"/>
  <c r="DV192" i="1" s="1"/>
  <c r="DV92" i="1"/>
  <c r="DV83" i="1"/>
  <c r="DV193" i="1" s="1"/>
  <c r="DV80" i="1"/>
  <c r="DV78" i="1"/>
  <c r="DV88" i="1"/>
  <c r="DV86" i="1"/>
  <c r="DV72" i="1"/>
  <c r="DV73" i="1"/>
  <c r="DV74" i="1"/>
  <c r="DV81" i="1"/>
  <c r="DV89" i="1"/>
  <c r="DV90" i="1"/>
  <c r="AS140" i="9"/>
  <c r="AS139" i="9" s="1"/>
  <c r="AS132" i="9" s="1"/>
  <c r="AS93" i="9"/>
  <c r="AS130" i="9"/>
  <c r="AS157" i="9"/>
  <c r="DT21" i="1"/>
  <c r="AR48" i="9"/>
  <c r="AR23" i="9"/>
  <c r="AS129" i="9"/>
  <c r="AS75" i="9"/>
  <c r="AS305" i="9"/>
  <c r="AS159" i="9"/>
  <c r="AS280" i="9"/>
  <c r="DV168" i="1"/>
  <c r="DV169" i="1" s="1"/>
  <c r="DV170" i="1"/>
  <c r="DV171" i="1" s="1"/>
  <c r="DV166" i="1"/>
  <c r="DV167" i="1" s="1"/>
  <c r="DV127" i="1"/>
  <c r="DV130" i="1"/>
  <c r="DV111" i="1"/>
  <c r="DW5" i="1"/>
  <c r="DV126" i="1"/>
  <c r="DV125" i="1"/>
  <c r="DV136" i="1"/>
  <c r="DV128" i="1"/>
  <c r="DV144" i="1"/>
  <c r="DV133" i="1"/>
  <c r="DV138" i="1"/>
  <c r="DV121" i="1"/>
  <c r="DV149" i="1"/>
  <c r="DV150" i="1"/>
  <c r="DV151" i="1"/>
  <c r="DV153" i="1"/>
  <c r="DV148" i="1"/>
  <c r="DV156" i="1"/>
  <c r="DV145" i="1"/>
  <c r="DV154" i="1"/>
  <c r="DV100" i="1"/>
  <c r="DV159" i="1"/>
  <c r="DV106" i="1"/>
  <c r="DV194" i="1" s="1"/>
  <c r="DV161" i="1"/>
  <c r="DV98" i="1"/>
  <c r="DV99" i="1"/>
  <c r="DV94" i="1"/>
  <c r="DV109" i="1"/>
  <c r="DV114" i="1"/>
  <c r="DV104" i="1"/>
  <c r="DV101" i="1"/>
  <c r="DV103" i="1"/>
  <c r="DV139" i="1"/>
  <c r="DV131" i="1"/>
  <c r="DV122" i="1"/>
  <c r="DV162" i="1"/>
  <c r="DV95" i="1"/>
  <c r="DV117" i="1"/>
  <c r="DV163" i="1"/>
  <c r="DV146" i="1"/>
  <c r="DV140" i="1"/>
  <c r="DV123" i="1"/>
  <c r="DV96" i="1"/>
  <c r="DV97" i="1"/>
  <c r="DV124" i="1"/>
  <c r="DV147" i="1"/>
  <c r="AS94" i="9"/>
  <c r="AS103" i="9" s="1"/>
  <c r="DT28" i="1"/>
  <c r="DT29" i="1" s="1"/>
  <c r="DT23" i="1"/>
  <c r="AS63" i="9"/>
  <c r="AS82" i="9"/>
  <c r="DU26" i="1"/>
  <c r="DU59" i="1"/>
  <c r="AS80" i="9"/>
  <c r="AS52" i="9" s="1"/>
  <c r="DU87" i="1"/>
  <c r="DU63" i="1"/>
  <c r="DU64" i="1" s="1"/>
  <c r="DU33" i="1"/>
  <c r="AS31" i="9" s="1"/>
  <c r="AS105" i="9"/>
  <c r="DU102" i="1"/>
  <c r="DU105" i="1"/>
  <c r="DU70" i="1"/>
  <c r="DU50" i="1"/>
  <c r="DU51" i="1" s="1"/>
  <c r="DU9" i="1"/>
  <c r="DU55" i="1"/>
  <c r="DU17" i="1"/>
  <c r="DU180" i="1"/>
  <c r="DU198" i="1" s="1"/>
  <c r="AS67" i="9"/>
  <c r="DU53" i="1"/>
  <c r="DU179" i="1"/>
  <c r="DU13" i="1"/>
  <c r="AS65" i="9"/>
  <c r="DU84" i="1"/>
  <c r="DU58" i="1"/>
  <c r="DU24" i="1"/>
  <c r="DU93" i="1"/>
  <c r="AS90" i="9"/>
  <c r="AS91" i="9" s="1"/>
  <c r="DT41" i="1"/>
  <c r="DT42" i="1" s="1"/>
  <c r="DT12" i="1"/>
  <c r="DT175" i="1"/>
  <c r="DT201" i="1" s="1"/>
  <c r="DU178" i="1"/>
  <c r="DU202" i="1" s="1"/>
  <c r="DU52" i="1"/>
  <c r="DU11" i="1"/>
  <c r="AS64" i="9"/>
  <c r="DU188" i="1"/>
  <c r="DU66" i="1"/>
  <c r="DU43" i="1"/>
  <c r="AS87" i="9"/>
  <c r="DU82" i="1"/>
  <c r="DU79" i="1"/>
  <c r="DU22" i="1"/>
  <c r="DU56" i="1"/>
  <c r="DU57" i="1" s="1"/>
  <c r="DU181" i="1"/>
  <c r="DU203" i="1" s="1"/>
  <c r="AS92" i="9"/>
  <c r="DU20" i="1"/>
  <c r="AS168" i="9"/>
  <c r="DU160" i="1"/>
  <c r="AS267" i="9"/>
  <c r="AS60" i="9"/>
  <c r="AS254" i="9" s="1"/>
  <c r="DU183" i="1"/>
  <c r="DU199" i="1" s="1"/>
  <c r="DU182" i="1"/>
  <c r="DU187" i="1"/>
  <c r="DU65" i="1"/>
  <c r="DU37" i="1"/>
  <c r="AS86" i="9"/>
  <c r="DU152" i="1"/>
  <c r="DU155" i="1"/>
  <c r="DU143" i="1"/>
  <c r="AS146" i="9"/>
  <c r="AS147" i="9" s="1"/>
  <c r="DT186" i="1"/>
  <c r="DT44" i="1"/>
  <c r="AS77" i="9"/>
  <c r="DU54" i="1"/>
  <c r="DU15" i="1"/>
  <c r="AS135" i="9"/>
  <c r="DU134" i="1"/>
  <c r="AS158" i="9"/>
  <c r="AS279" i="9"/>
  <c r="DU19" i="1"/>
  <c r="AS15" i="9" s="1"/>
  <c r="AS68" i="9"/>
  <c r="DU47" i="1"/>
  <c r="DU67" i="1"/>
  <c r="DU116" i="1"/>
  <c r="DU190" i="1"/>
  <c r="DU115" i="1"/>
  <c r="AS115" i="9"/>
  <c r="AS292" i="9" s="1"/>
  <c r="AS163" i="9"/>
  <c r="DU157" i="1"/>
  <c r="DU129" i="1"/>
  <c r="DU132" i="1"/>
  <c r="AS133" i="9"/>
  <c r="AS134" i="9" s="1"/>
  <c r="DU120" i="1"/>
  <c r="AS118" i="9"/>
  <c r="AS119" i="9" s="1"/>
  <c r="AS69" i="9"/>
  <c r="AS131" i="9"/>
  <c r="AS114" i="9"/>
  <c r="AS291" i="9" s="1"/>
  <c r="DU189" i="1"/>
  <c r="DU113" i="1"/>
  <c r="DU112" i="1"/>
  <c r="DU110" i="1"/>
  <c r="AS112" i="9"/>
  <c r="AS84" i="9"/>
  <c r="AS107" i="9"/>
  <c r="DU107" i="1"/>
  <c r="DT176" i="1"/>
  <c r="DT14" i="1"/>
  <c r="DT45" i="1"/>
  <c r="DT46" i="1" s="1"/>
  <c r="DT18" i="1"/>
  <c r="DT177" i="1"/>
  <c r="DT197" i="1" s="1"/>
  <c r="DT10" i="1"/>
  <c r="DT35" i="1"/>
  <c r="DT36" i="1" s="1"/>
  <c r="DT25" i="1"/>
  <c r="DT31" i="1"/>
  <c r="DT185" i="1"/>
  <c r="DT39" i="1"/>
  <c r="DT40" i="1" s="1"/>
  <c r="DT38" i="1"/>
  <c r="DT61" i="1"/>
  <c r="DT60" i="1" s="1"/>
  <c r="DW119" i="1" l="1"/>
  <c r="DW120" i="1" s="1"/>
  <c r="DW30" i="1"/>
  <c r="DW76" i="1"/>
  <c r="DW142" i="1"/>
  <c r="DW143" i="1" s="1"/>
  <c r="DW75" i="1"/>
  <c r="DW77" i="1"/>
  <c r="DW71" i="1"/>
  <c r="DW69" i="1"/>
  <c r="DW92" i="1"/>
  <c r="DW93" i="1" s="1"/>
  <c r="DW83" i="1"/>
  <c r="DW193" i="1" s="1"/>
  <c r="DW80" i="1"/>
  <c r="DW78" i="1"/>
  <c r="DW88" i="1"/>
  <c r="DW86" i="1"/>
  <c r="DW72" i="1"/>
  <c r="DW73" i="1"/>
  <c r="DW81" i="1"/>
  <c r="DW74" i="1"/>
  <c r="DW89" i="1"/>
  <c r="DW90" i="1"/>
  <c r="AS303" i="9"/>
  <c r="AS141" i="9"/>
  <c r="DU21" i="1"/>
  <c r="AS138" i="9"/>
  <c r="DU61" i="1"/>
  <c r="DU60" i="1" s="1"/>
  <c r="AS166" i="9"/>
  <c r="DU16" i="1"/>
  <c r="AS13" i="9"/>
  <c r="AS16" i="9"/>
  <c r="AS37" i="9"/>
  <c r="AS38" i="9" s="1"/>
  <c r="DV87" i="1"/>
  <c r="DV63" i="1"/>
  <c r="DV64" i="1" s="1"/>
  <c r="DV33" i="1"/>
  <c r="DV189" i="1"/>
  <c r="DV110" i="1"/>
  <c r="DV157" i="1"/>
  <c r="DW168" i="1"/>
  <c r="DW169" i="1" s="1"/>
  <c r="DW170" i="1"/>
  <c r="DW171" i="1" s="1"/>
  <c r="DW166" i="1"/>
  <c r="DW167" i="1" s="1"/>
  <c r="DW192" i="1"/>
  <c r="DX5" i="1"/>
  <c r="DW133" i="1"/>
  <c r="DW126" i="1"/>
  <c r="DW127" i="1"/>
  <c r="DW131" i="1"/>
  <c r="DW136" i="1"/>
  <c r="DW137" i="1" s="1"/>
  <c r="DW125" i="1"/>
  <c r="DW128" i="1"/>
  <c r="DW121" i="1"/>
  <c r="DW148" i="1"/>
  <c r="DW130" i="1"/>
  <c r="DW138" i="1"/>
  <c r="DW144" i="1"/>
  <c r="DW149" i="1"/>
  <c r="DW153" i="1"/>
  <c r="DW150" i="1"/>
  <c r="DW156" i="1"/>
  <c r="DW161" i="1"/>
  <c r="DW145" i="1"/>
  <c r="DW151" i="1"/>
  <c r="DW159" i="1"/>
  <c r="DW160" i="1" s="1"/>
  <c r="DW94" i="1"/>
  <c r="DW111" i="1"/>
  <c r="DW101" i="1"/>
  <c r="DW106" i="1"/>
  <c r="DW194" i="1" s="1"/>
  <c r="DW99" i="1"/>
  <c r="DW109" i="1"/>
  <c r="DW100" i="1"/>
  <c r="DW98" i="1"/>
  <c r="DW114" i="1"/>
  <c r="DW103" i="1"/>
  <c r="DW122" i="1"/>
  <c r="DW154" i="1"/>
  <c r="DW139" i="1"/>
  <c r="DW104" i="1"/>
  <c r="DW162" i="1"/>
  <c r="DW117" i="1"/>
  <c r="DW95" i="1"/>
  <c r="DW140" i="1"/>
  <c r="DW146" i="1"/>
  <c r="DW123" i="1"/>
  <c r="DW163" i="1"/>
  <c r="DW96" i="1"/>
  <c r="DW124" i="1"/>
  <c r="DW97" i="1"/>
  <c r="DW147" i="1"/>
  <c r="AS238" i="9"/>
  <c r="AS30" i="9"/>
  <c r="AS39" i="9"/>
  <c r="AS73" i="9"/>
  <c r="AS74" i="9"/>
  <c r="AS40" i="9"/>
  <c r="DV84" i="1"/>
  <c r="DV58" i="1"/>
  <c r="DV24" i="1"/>
  <c r="DV181" i="1"/>
  <c r="DV203" i="1" s="1"/>
  <c r="DV152" i="1"/>
  <c r="DV155" i="1"/>
  <c r="DV19" i="1"/>
  <c r="AS101" i="9"/>
  <c r="DU175" i="1"/>
  <c r="DU201" i="1" s="1"/>
  <c r="DU12" i="1"/>
  <c r="DU41" i="1"/>
  <c r="DU42" i="1" s="1"/>
  <c r="AS11" i="9"/>
  <c r="DU45" i="1"/>
  <c r="DU46" i="1" s="1"/>
  <c r="DU14" i="1"/>
  <c r="DU176" i="1"/>
  <c r="AS12" i="9"/>
  <c r="AS106" i="9"/>
  <c r="AS110" i="9"/>
  <c r="DV82" i="1"/>
  <c r="DV79" i="1"/>
  <c r="DV56" i="1"/>
  <c r="DV57" i="1" s="1"/>
  <c r="DV22" i="1"/>
  <c r="DV113" i="1"/>
  <c r="DV112" i="1"/>
  <c r="AS89" i="9"/>
  <c r="DU38" i="1"/>
  <c r="DU185" i="1"/>
  <c r="DU39" i="1"/>
  <c r="DU40" i="1" s="1"/>
  <c r="AS33" i="9"/>
  <c r="AS239" i="9" s="1"/>
  <c r="DU35" i="1"/>
  <c r="DU36" i="1" s="1"/>
  <c r="DU34" i="1"/>
  <c r="DV188" i="1"/>
  <c r="DV66" i="1"/>
  <c r="DV43" i="1"/>
  <c r="DV178" i="1"/>
  <c r="DV202" i="1" s="1"/>
  <c r="DV52" i="1"/>
  <c r="DV11" i="1"/>
  <c r="DV70" i="1"/>
  <c r="DV9" i="1"/>
  <c r="DV50" i="1"/>
  <c r="DV51" i="1" s="1"/>
  <c r="AS58" i="9"/>
  <c r="AS252" i="9" s="1"/>
  <c r="AS265" i="9"/>
  <c r="AS127" i="9"/>
  <c r="AS128" i="9" s="1"/>
  <c r="DV55" i="1"/>
  <c r="DV17" i="1"/>
  <c r="DV180" i="1"/>
  <c r="DV198" i="1" s="1"/>
  <c r="DV13" i="1"/>
  <c r="DV179" i="1"/>
  <c r="DV53" i="1"/>
  <c r="DV20" i="1"/>
  <c r="DV93" i="1"/>
  <c r="AS49" i="9"/>
  <c r="AS50" i="9" s="1"/>
  <c r="AS78" i="9"/>
  <c r="DU23" i="1"/>
  <c r="DU28" i="1"/>
  <c r="DU29" i="1" s="1"/>
  <c r="AS24" i="9"/>
  <c r="AS25" i="9" s="1"/>
  <c r="AS42" i="9"/>
  <c r="DV59" i="1"/>
  <c r="DV26" i="1"/>
  <c r="DV107" i="1"/>
  <c r="DV187" i="1"/>
  <c r="DV65" i="1"/>
  <c r="DV37" i="1"/>
  <c r="DV160" i="1"/>
  <c r="DV134" i="1"/>
  <c r="DU177" i="1"/>
  <c r="DU197" i="1" s="1"/>
  <c r="DU18" i="1"/>
  <c r="AS14" i="9"/>
  <c r="DV183" i="1"/>
  <c r="DV199" i="1" s="1"/>
  <c r="DV182" i="1"/>
  <c r="DV143" i="1"/>
  <c r="AS85" i="9"/>
  <c r="AS56" i="9"/>
  <c r="AS264" i="9"/>
  <c r="AS83" i="9"/>
  <c r="AS71" i="9" s="1"/>
  <c r="AS72" i="9" s="1"/>
  <c r="DU27" i="1"/>
  <c r="AS27" i="9"/>
  <c r="DV67" i="1"/>
  <c r="DV47" i="1"/>
  <c r="DV132" i="1"/>
  <c r="DV129" i="1"/>
  <c r="AS102" i="9"/>
  <c r="DU48" i="1"/>
  <c r="AS35" i="9"/>
  <c r="AS241" i="9" s="1"/>
  <c r="AS290" i="9"/>
  <c r="AS111" i="9"/>
  <c r="DU44" i="1"/>
  <c r="DU186" i="1"/>
  <c r="AS34" i="9"/>
  <c r="AS240" i="9" s="1"/>
  <c r="DU10" i="1"/>
  <c r="AS9" i="9"/>
  <c r="AS10" i="9" s="1"/>
  <c r="DV54" i="1"/>
  <c r="DV15" i="1"/>
  <c r="DV105" i="1"/>
  <c r="DV102" i="1"/>
  <c r="DV137" i="1"/>
  <c r="DV120" i="1"/>
  <c r="AS266" i="9"/>
  <c r="AS59" i="9"/>
  <c r="AS253" i="9" s="1"/>
  <c r="DU25" i="1"/>
  <c r="DU31" i="1"/>
  <c r="AS26" i="9"/>
  <c r="AS51" i="9"/>
  <c r="AS41" i="9"/>
  <c r="AS47" i="9" s="1"/>
  <c r="AS167" i="9"/>
  <c r="AS277" i="9"/>
  <c r="AS169" i="9"/>
  <c r="DV116" i="1"/>
  <c r="DV190" i="1"/>
  <c r="DV115" i="1"/>
  <c r="AS54" i="9" l="1"/>
  <c r="AS53" i="9" s="1"/>
  <c r="AS23" i="9"/>
  <c r="DX142" i="1"/>
  <c r="DX30" i="1"/>
  <c r="DX192" i="1" s="1"/>
  <c r="DX119" i="1"/>
  <c r="DX92" i="1"/>
  <c r="DX71" i="1"/>
  <c r="DX69" i="1"/>
  <c r="DX77" i="1"/>
  <c r="DX75" i="1"/>
  <c r="DX76" i="1"/>
  <c r="DX83" i="1"/>
  <c r="DX193" i="1" s="1"/>
  <c r="DX80" i="1"/>
  <c r="DX78" i="1"/>
  <c r="DX88" i="1"/>
  <c r="DX86" i="1"/>
  <c r="DX72" i="1"/>
  <c r="DX73" i="1"/>
  <c r="DX81" i="1"/>
  <c r="DX74" i="1"/>
  <c r="DX89" i="1"/>
  <c r="DX90" i="1"/>
  <c r="DW20" i="1"/>
  <c r="DW19" i="1"/>
  <c r="DW134" i="1"/>
  <c r="DW107" i="1"/>
  <c r="AS155" i="9"/>
  <c r="AS156" i="9" s="1"/>
  <c r="AS160" i="9"/>
  <c r="DV186" i="1"/>
  <c r="DV44" i="1"/>
  <c r="DW188" i="1"/>
  <c r="DW66" i="1"/>
  <c r="DW43" i="1"/>
  <c r="DV48" i="1"/>
  <c r="DW55" i="1"/>
  <c r="DW17" i="1"/>
  <c r="DW180" i="1"/>
  <c r="DW198" i="1" s="1"/>
  <c r="DW53" i="1"/>
  <c r="DW13" i="1"/>
  <c r="DW179" i="1"/>
  <c r="DW82" i="1"/>
  <c r="DW22" i="1"/>
  <c r="DW23" i="1" s="1"/>
  <c r="DW79" i="1"/>
  <c r="DW56" i="1"/>
  <c r="DW57" i="1" s="1"/>
  <c r="DX170" i="1"/>
  <c r="DX171" i="1" s="1"/>
  <c r="DX151" i="1"/>
  <c r="DX152" i="1" s="1"/>
  <c r="DX166" i="1"/>
  <c r="DX167" i="1" s="1"/>
  <c r="DX168" i="1"/>
  <c r="DX169" i="1" s="1"/>
  <c r="DX136" i="1"/>
  <c r="DX144" i="1"/>
  <c r="AT148" i="9" s="1"/>
  <c r="DY5" i="1"/>
  <c r="DX127" i="1"/>
  <c r="DX128" i="1"/>
  <c r="DX121" i="1"/>
  <c r="AT120" i="9" s="1"/>
  <c r="DX125" i="1"/>
  <c r="AT124" i="9" s="1"/>
  <c r="DX126" i="1"/>
  <c r="AT125" i="9" s="1"/>
  <c r="DX131" i="1"/>
  <c r="AT136" i="9" s="1"/>
  <c r="DX133" i="1"/>
  <c r="DX130" i="1"/>
  <c r="DX138" i="1"/>
  <c r="AT142" i="9" s="1"/>
  <c r="AT304" i="9" s="1"/>
  <c r="DX150" i="1"/>
  <c r="DX149" i="1"/>
  <c r="AT153" i="9" s="1"/>
  <c r="DX153" i="1"/>
  <c r="DX156" i="1"/>
  <c r="DX148" i="1"/>
  <c r="AT152" i="9" s="1"/>
  <c r="DX145" i="1"/>
  <c r="AT149" i="9" s="1"/>
  <c r="DX154" i="1"/>
  <c r="AT164" i="9" s="1"/>
  <c r="DX111" i="1"/>
  <c r="DX161" i="1"/>
  <c r="AT170" i="9" s="1"/>
  <c r="AT278" i="9" s="1"/>
  <c r="DX159" i="1"/>
  <c r="DX100" i="1"/>
  <c r="DX98" i="1"/>
  <c r="AT96" i="9" s="1"/>
  <c r="DX99" i="1"/>
  <c r="AT97" i="9" s="1"/>
  <c r="DX103" i="1"/>
  <c r="DX109" i="1"/>
  <c r="DX94" i="1"/>
  <c r="DX101" i="1"/>
  <c r="DX114" i="1"/>
  <c r="DX106" i="1"/>
  <c r="DX194" i="1" s="1"/>
  <c r="DX122" i="1"/>
  <c r="AT121" i="9" s="1"/>
  <c r="DX139" i="1"/>
  <c r="AT143" i="9" s="1"/>
  <c r="AT305" i="9" s="1"/>
  <c r="DX162" i="1"/>
  <c r="AT171" i="9" s="1"/>
  <c r="DX104" i="1"/>
  <c r="AT108" i="9" s="1"/>
  <c r="DX117" i="1"/>
  <c r="AT116" i="9" s="1"/>
  <c r="AT293" i="9" s="1"/>
  <c r="DX95" i="1"/>
  <c r="DX146" i="1"/>
  <c r="AT150" i="9" s="1"/>
  <c r="DX163" i="1"/>
  <c r="AT172" i="9" s="1"/>
  <c r="DX123" i="1"/>
  <c r="AT122" i="9" s="1"/>
  <c r="DX140" i="1"/>
  <c r="AT144" i="9" s="1"/>
  <c r="AT306" i="9" s="1"/>
  <c r="DX96" i="1"/>
  <c r="DX147" i="1"/>
  <c r="AT151" i="9" s="1"/>
  <c r="DX124" i="1"/>
  <c r="AT123" i="9" s="1"/>
  <c r="DX97" i="1"/>
  <c r="DV185" i="1"/>
  <c r="DV38" i="1"/>
  <c r="DV39" i="1"/>
  <c r="DV40" i="1" s="1"/>
  <c r="DV21" i="1"/>
  <c r="DW26" i="1"/>
  <c r="DW59" i="1"/>
  <c r="DW102" i="1"/>
  <c r="DW105" i="1"/>
  <c r="AS76" i="9"/>
  <c r="AS20" i="9"/>
  <c r="DV25" i="1"/>
  <c r="DV31" i="1"/>
  <c r="DW183" i="1"/>
  <c r="DW199" i="1" s="1"/>
  <c r="DW182" i="1"/>
  <c r="DW84" i="1"/>
  <c r="DW58" i="1"/>
  <c r="DW24" i="1"/>
  <c r="DW112" i="1"/>
  <c r="DW113" i="1"/>
  <c r="DV34" i="1"/>
  <c r="AS99" i="9"/>
  <c r="AS100" i="9" s="1"/>
  <c r="AS104" i="9"/>
  <c r="DV10" i="1"/>
  <c r="DV35" i="1"/>
  <c r="DV36" i="1" s="1"/>
  <c r="DV28" i="1"/>
  <c r="DV29" i="1" s="1"/>
  <c r="DV23" i="1"/>
  <c r="DV61" i="1"/>
  <c r="DV60" i="1" s="1"/>
  <c r="DW178" i="1"/>
  <c r="DW202" i="1" s="1"/>
  <c r="DW52" i="1"/>
  <c r="DW11" i="1"/>
  <c r="DW181" i="1"/>
  <c r="DW203" i="1" s="1"/>
  <c r="DW9" i="1"/>
  <c r="DW10" i="1" s="1"/>
  <c r="DW50" i="1"/>
  <c r="DW51" i="1" s="1"/>
  <c r="DW70" i="1"/>
  <c r="DW47" i="1"/>
  <c r="DW48" i="1" s="1"/>
  <c r="DW67" i="1"/>
  <c r="DW37" i="1"/>
  <c r="DW187" i="1"/>
  <c r="DW65" i="1"/>
  <c r="DV176" i="1"/>
  <c r="DV45" i="1"/>
  <c r="DV46" i="1" s="1"/>
  <c r="DV14" i="1"/>
  <c r="DW54" i="1"/>
  <c r="DW15" i="1"/>
  <c r="DW16" i="1" s="1"/>
  <c r="DW152" i="1"/>
  <c r="DW155" i="1"/>
  <c r="DW132" i="1"/>
  <c r="DW129" i="1"/>
  <c r="AS29" i="9"/>
  <c r="AS46" i="9"/>
  <c r="DW116" i="1"/>
  <c r="DW190" i="1"/>
  <c r="DW115" i="1"/>
  <c r="DV16" i="1"/>
  <c r="AS251" i="9"/>
  <c r="AS55" i="9"/>
  <c r="AS43" i="9" s="1"/>
  <c r="AS44" i="9" s="1"/>
  <c r="DV18" i="1"/>
  <c r="DV177" i="1"/>
  <c r="DV197" i="1" s="1"/>
  <c r="DV41" i="1"/>
  <c r="DV42" i="1" s="1"/>
  <c r="DV12" i="1"/>
  <c r="DV175" i="1"/>
  <c r="DV201" i="1" s="1"/>
  <c r="AS57" i="9"/>
  <c r="AS45" i="9"/>
  <c r="AS22" i="9"/>
  <c r="DV27" i="1"/>
  <c r="AS21" i="9"/>
  <c r="AS18" i="9"/>
  <c r="AS19" i="9" s="1"/>
  <c r="DW87" i="1"/>
  <c r="DW63" i="1"/>
  <c r="DW64" i="1" s="1"/>
  <c r="DW33" i="1"/>
  <c r="DW189" i="1"/>
  <c r="DW110" i="1"/>
  <c r="DW157" i="1"/>
  <c r="DW21" i="1" l="1"/>
  <c r="DY77" i="1"/>
  <c r="DY142" i="1"/>
  <c r="DY76" i="1"/>
  <c r="DY119" i="1"/>
  <c r="DY69" i="1"/>
  <c r="DY30" i="1"/>
  <c r="DY192" i="1" s="1"/>
  <c r="DY71" i="1"/>
  <c r="DY75" i="1"/>
  <c r="DY83" i="1"/>
  <c r="DY193" i="1" s="1"/>
  <c r="DY92" i="1"/>
  <c r="DY80" i="1"/>
  <c r="DY78" i="1"/>
  <c r="DY88" i="1"/>
  <c r="DY86" i="1"/>
  <c r="DY72" i="1"/>
  <c r="DY73" i="1"/>
  <c r="DY81" i="1"/>
  <c r="DY74" i="1"/>
  <c r="DY89" i="1"/>
  <c r="DY90" i="1"/>
  <c r="AT161" i="9"/>
  <c r="AT162" i="9" s="1"/>
  <c r="AT129" i="9"/>
  <c r="DX155" i="1"/>
  <c r="AT94" i="9"/>
  <c r="AT103" i="9" s="1"/>
  <c r="AT130" i="9"/>
  <c r="DX132" i="1"/>
  <c r="DX129" i="1"/>
  <c r="AT133" i="9"/>
  <c r="AT134" i="9" s="1"/>
  <c r="AT131" i="9"/>
  <c r="DX178" i="1"/>
  <c r="DX202" i="1" s="1"/>
  <c r="DX52" i="1"/>
  <c r="DX11" i="1"/>
  <c r="AT64" i="9"/>
  <c r="DX189" i="1"/>
  <c r="DX110" i="1"/>
  <c r="AT112" i="9"/>
  <c r="DX157" i="1"/>
  <c r="AT163" i="9"/>
  <c r="DY170" i="1"/>
  <c r="DY171" i="1" s="1"/>
  <c r="DY166" i="1"/>
  <c r="DY167" i="1" s="1"/>
  <c r="DY168" i="1"/>
  <c r="DY169" i="1" s="1"/>
  <c r="DY100" i="1"/>
  <c r="DZ5" i="1"/>
  <c r="DY127" i="1"/>
  <c r="DY136" i="1"/>
  <c r="DY130" i="1"/>
  <c r="DY126" i="1"/>
  <c r="DY121" i="1"/>
  <c r="DY128" i="1"/>
  <c r="DY125" i="1"/>
  <c r="DY131" i="1"/>
  <c r="DY138" i="1"/>
  <c r="DY133" i="1"/>
  <c r="DY153" i="1"/>
  <c r="DY150" i="1"/>
  <c r="DY148" i="1"/>
  <c r="DY145" i="1"/>
  <c r="DY151" i="1"/>
  <c r="DY159" i="1"/>
  <c r="DY144" i="1"/>
  <c r="DY154" i="1"/>
  <c r="DY149" i="1"/>
  <c r="DY161" i="1"/>
  <c r="DY98" i="1"/>
  <c r="DY156" i="1"/>
  <c r="DY111" i="1"/>
  <c r="DY103" i="1"/>
  <c r="DY99" i="1"/>
  <c r="DY104" i="1"/>
  <c r="DY94" i="1"/>
  <c r="DY106" i="1"/>
  <c r="DY194" i="1" s="1"/>
  <c r="DY114" i="1"/>
  <c r="DY109" i="1"/>
  <c r="DY101" i="1"/>
  <c r="DY139" i="1"/>
  <c r="DY162" i="1"/>
  <c r="DY122" i="1"/>
  <c r="DY95" i="1"/>
  <c r="DY117" i="1"/>
  <c r="DY96" i="1"/>
  <c r="DY163" i="1"/>
  <c r="DY140" i="1"/>
  <c r="DY123" i="1"/>
  <c r="DY146" i="1"/>
  <c r="DY97" i="1"/>
  <c r="DY147" i="1"/>
  <c r="DY124" i="1"/>
  <c r="AT280" i="9"/>
  <c r="DX20" i="1"/>
  <c r="AT69" i="9"/>
  <c r="DX107" i="1"/>
  <c r="AT107" i="9"/>
  <c r="DW44" i="1"/>
  <c r="DW186" i="1"/>
  <c r="DW18" i="1"/>
  <c r="DW177" i="1"/>
  <c r="DW197" i="1" s="1"/>
  <c r="DX187" i="1"/>
  <c r="DX37" i="1"/>
  <c r="DX65" i="1"/>
  <c r="AT86" i="9"/>
  <c r="AT157" i="9"/>
  <c r="AS48" i="9"/>
  <c r="DW35" i="1"/>
  <c r="DW36" i="1" s="1"/>
  <c r="DW34" i="1"/>
  <c r="DW12" i="1"/>
  <c r="DW175" i="1"/>
  <c r="DW201" i="1" s="1"/>
  <c r="DW41" i="1"/>
  <c r="DW42" i="1" s="1"/>
  <c r="DX188" i="1"/>
  <c r="DX66" i="1"/>
  <c r="DX43" i="1"/>
  <c r="AT87" i="9"/>
  <c r="DX79" i="1"/>
  <c r="DX82" i="1"/>
  <c r="DX56" i="1"/>
  <c r="DX57" i="1" s="1"/>
  <c r="DX22" i="1"/>
  <c r="AT77" i="9"/>
  <c r="DX84" i="1"/>
  <c r="DX50" i="1"/>
  <c r="DX51" i="1" s="1"/>
  <c r="DX9" i="1"/>
  <c r="DX70" i="1"/>
  <c r="AT62" i="9"/>
  <c r="DX181" i="1"/>
  <c r="DX203" i="1" s="1"/>
  <c r="AT158" i="9"/>
  <c r="AT92" i="9"/>
  <c r="DX55" i="1"/>
  <c r="DX17" i="1"/>
  <c r="DX180" i="1"/>
  <c r="DX198" i="1" s="1"/>
  <c r="AT67" i="9"/>
  <c r="DX53" i="1"/>
  <c r="DX13" i="1"/>
  <c r="DX179" i="1"/>
  <c r="AT65" i="9"/>
  <c r="DX134" i="1"/>
  <c r="AT135" i="9"/>
  <c r="DX58" i="1"/>
  <c r="DX24" i="1"/>
  <c r="AT79" i="9"/>
  <c r="DW25" i="1"/>
  <c r="DW31" i="1"/>
  <c r="DX183" i="1"/>
  <c r="DX199" i="1" s="1"/>
  <c r="AT95" i="9"/>
  <c r="DX59" i="1"/>
  <c r="DX26" i="1"/>
  <c r="AT80" i="9"/>
  <c r="AT52" i="9" s="1"/>
  <c r="DX160" i="1"/>
  <c r="AT168" i="9"/>
  <c r="DX137" i="1"/>
  <c r="AT140" i="9"/>
  <c r="AT279" i="9"/>
  <c r="DX102" i="1"/>
  <c r="AT105" i="9"/>
  <c r="DX93" i="1"/>
  <c r="AT90" i="9"/>
  <c r="DW45" i="1"/>
  <c r="DW46" i="1" s="1"/>
  <c r="DW14" i="1"/>
  <c r="DW176" i="1"/>
  <c r="DX19" i="1"/>
  <c r="AT15" i="9" s="1"/>
  <c r="AT68" i="9"/>
  <c r="DX87" i="1"/>
  <c r="DX33" i="1"/>
  <c r="DX63" i="1"/>
  <c r="DX64" i="1" s="1"/>
  <c r="AT84" i="9"/>
  <c r="DX112" i="1"/>
  <c r="DX113" i="1"/>
  <c r="AT114" i="9"/>
  <c r="AT291" i="9" s="1"/>
  <c r="DX143" i="1"/>
  <c r="AT146" i="9"/>
  <c r="AT147" i="9" s="1"/>
  <c r="DX67" i="1"/>
  <c r="DX47" i="1"/>
  <c r="DX48" i="1" s="1"/>
  <c r="AT88" i="9"/>
  <c r="DW185" i="1"/>
  <c r="DW38" i="1"/>
  <c r="DW39" i="1"/>
  <c r="DW40" i="1" s="1"/>
  <c r="DW61" i="1"/>
  <c r="DW60" i="1" s="1"/>
  <c r="DX182" i="1"/>
  <c r="AT159" i="9"/>
  <c r="AT93" i="9"/>
  <c r="DW28" i="1"/>
  <c r="DW29" i="1" s="1"/>
  <c r="DW27" i="1"/>
  <c r="DX54" i="1"/>
  <c r="DX15" i="1"/>
  <c r="AT66" i="9"/>
  <c r="DX105" i="1"/>
  <c r="DX115" i="1"/>
  <c r="DX190" i="1"/>
  <c r="DX116" i="1"/>
  <c r="AT115" i="9"/>
  <c r="AT292" i="9" s="1"/>
  <c r="DX120" i="1"/>
  <c r="AT118" i="9"/>
  <c r="DZ76" i="1" l="1"/>
  <c r="DZ119" i="1"/>
  <c r="DZ30" i="1"/>
  <c r="DZ192" i="1" s="1"/>
  <c r="DZ75" i="1"/>
  <c r="DZ142" i="1"/>
  <c r="DZ143" i="1" s="1"/>
  <c r="DZ71" i="1"/>
  <c r="DZ77" i="1"/>
  <c r="DZ92" i="1"/>
  <c r="DZ93" i="1" s="1"/>
  <c r="DZ83" i="1"/>
  <c r="DZ193" i="1" s="1"/>
  <c r="DZ69" i="1"/>
  <c r="DZ80" i="1"/>
  <c r="DZ78" i="1"/>
  <c r="DZ88" i="1"/>
  <c r="DZ86" i="1"/>
  <c r="DZ72" i="1"/>
  <c r="DZ73" i="1"/>
  <c r="DZ74" i="1"/>
  <c r="DZ81" i="1"/>
  <c r="DZ89" i="1"/>
  <c r="DZ90" i="1"/>
  <c r="DX61" i="1"/>
  <c r="DX60" i="1" s="1"/>
  <c r="AT102" i="9"/>
  <c r="AT91" i="9"/>
  <c r="DX35" i="1"/>
  <c r="DX36" i="1" s="1"/>
  <c r="DX10" i="1"/>
  <c r="AT9" i="9"/>
  <c r="AT10" i="9" s="1"/>
  <c r="DY26" i="1"/>
  <c r="DY59" i="1"/>
  <c r="DY116" i="1"/>
  <c r="DY190" i="1"/>
  <c r="DY115" i="1"/>
  <c r="DY9" i="1"/>
  <c r="DY50" i="1"/>
  <c r="DY51" i="1" s="1"/>
  <c r="DY70" i="1"/>
  <c r="AT73" i="9"/>
  <c r="AT39" i="9"/>
  <c r="DX27" i="1"/>
  <c r="AT27" i="9"/>
  <c r="AT89" i="9"/>
  <c r="DX14" i="1"/>
  <c r="DX176" i="1"/>
  <c r="DX45" i="1"/>
  <c r="DX46" i="1" s="1"/>
  <c r="AT12" i="9"/>
  <c r="DY183" i="1"/>
  <c r="DY199" i="1" s="1"/>
  <c r="DY182" i="1"/>
  <c r="DY87" i="1"/>
  <c r="DY63" i="1"/>
  <c r="DY64" i="1" s="1"/>
  <c r="DY33" i="1"/>
  <c r="DY93" i="1"/>
  <c r="DX175" i="1"/>
  <c r="DX201" i="1" s="1"/>
  <c r="DX12" i="1"/>
  <c r="DX41" i="1"/>
  <c r="DX42" i="1" s="1"/>
  <c r="AT11" i="9"/>
  <c r="AT78" i="9"/>
  <c r="AT49" i="9"/>
  <c r="AT50" i="9" s="1"/>
  <c r="DY65" i="1"/>
  <c r="DY187" i="1"/>
  <c r="DY37" i="1"/>
  <c r="DY143" i="1"/>
  <c r="AT110" i="9"/>
  <c r="AT106" i="9"/>
  <c r="DY67" i="1"/>
  <c r="DY47" i="1"/>
  <c r="DY178" i="1"/>
  <c r="DY202" i="1" s="1"/>
  <c r="DY52" i="1"/>
  <c r="DY11" i="1"/>
  <c r="AT42" i="9"/>
  <c r="DY54" i="1"/>
  <c r="DY15" i="1"/>
  <c r="DX34" i="1"/>
  <c r="AT31" i="9"/>
  <c r="DX23" i="1"/>
  <c r="DX28" i="1"/>
  <c r="DX29" i="1" s="1"/>
  <c r="AT24" i="9"/>
  <c r="AT25" i="9" s="1"/>
  <c r="DY160" i="1"/>
  <c r="AT83" i="9"/>
  <c r="AT76" i="9" s="1"/>
  <c r="AT56" i="9"/>
  <c r="AT85" i="9"/>
  <c r="AT264" i="9"/>
  <c r="DY132" i="1"/>
  <c r="DY129" i="1"/>
  <c r="DX177" i="1"/>
  <c r="DX197" i="1" s="1"/>
  <c r="DX18" i="1"/>
  <c r="AT14" i="9"/>
  <c r="DY102" i="1"/>
  <c r="DY105" i="1"/>
  <c r="DY181" i="1"/>
  <c r="DY203" i="1" s="1"/>
  <c r="DY155" i="1"/>
  <c r="DY152" i="1"/>
  <c r="DY134" i="1"/>
  <c r="AT267" i="9"/>
  <c r="AT60" i="9"/>
  <c r="AT254" i="9" s="1"/>
  <c r="AT303" i="9"/>
  <c r="AT139" i="9"/>
  <c r="AT132" i="9" s="1"/>
  <c r="AT141" i="9"/>
  <c r="AT51" i="9"/>
  <c r="AT82" i="9"/>
  <c r="DX21" i="1"/>
  <c r="AT16" i="9"/>
  <c r="DY189" i="1"/>
  <c r="DY110" i="1"/>
  <c r="DY137" i="1"/>
  <c r="AT101" i="9"/>
  <c r="DY20" i="1"/>
  <c r="AT166" i="9"/>
  <c r="AT119" i="9"/>
  <c r="DX16" i="1"/>
  <c r="AT13" i="9"/>
  <c r="AT265" i="9"/>
  <c r="AT58" i="9"/>
  <c r="AT252" i="9" s="1"/>
  <c r="AT277" i="9"/>
  <c r="AT169" i="9"/>
  <c r="AT167" i="9"/>
  <c r="AT155" i="9" s="1"/>
  <c r="AT156" i="9" s="1"/>
  <c r="AT266" i="9"/>
  <c r="AT59" i="9"/>
  <c r="AT253" i="9" s="1"/>
  <c r="DY107" i="1"/>
  <c r="DX31" i="1"/>
  <c r="DX25" i="1"/>
  <c r="AT26" i="9"/>
  <c r="AT138" i="9"/>
  <c r="DX44" i="1"/>
  <c r="DX186" i="1"/>
  <c r="AT34" i="9"/>
  <c r="AT240" i="9" s="1"/>
  <c r="DX185" i="1"/>
  <c r="DX39" i="1"/>
  <c r="DX40" i="1" s="1"/>
  <c r="DX38" i="1"/>
  <c r="AT35" i="9"/>
  <c r="AT241" i="9" s="1"/>
  <c r="DY188" i="1"/>
  <c r="DY66" i="1"/>
  <c r="DY43" i="1"/>
  <c r="DY56" i="1"/>
  <c r="DY57" i="1" s="1"/>
  <c r="DY82" i="1"/>
  <c r="DY79" i="1"/>
  <c r="DY22" i="1"/>
  <c r="DY113" i="1"/>
  <c r="DY112" i="1"/>
  <c r="DY157" i="1"/>
  <c r="DZ170" i="1"/>
  <c r="DZ171" i="1" s="1"/>
  <c r="DZ166" i="1"/>
  <c r="DZ167" i="1" s="1"/>
  <c r="DZ168" i="1"/>
  <c r="DZ169" i="1" s="1"/>
  <c r="DZ159" i="1"/>
  <c r="DZ160" i="1" s="1"/>
  <c r="DZ120" i="1"/>
  <c r="DZ98" i="1"/>
  <c r="DZ101" i="1"/>
  <c r="DZ102" i="1" s="1"/>
  <c r="DZ126" i="1"/>
  <c r="EA5" i="1"/>
  <c r="DZ100" i="1"/>
  <c r="DZ130" i="1"/>
  <c r="DZ121" i="1"/>
  <c r="DZ125" i="1"/>
  <c r="DZ128" i="1"/>
  <c r="DZ127" i="1"/>
  <c r="DZ136" i="1"/>
  <c r="DZ137" i="1" s="1"/>
  <c r="DZ131" i="1"/>
  <c r="DZ133" i="1"/>
  <c r="DZ150" i="1"/>
  <c r="DZ156" i="1"/>
  <c r="DZ148" i="1"/>
  <c r="DZ151" i="1"/>
  <c r="DZ152" i="1" s="1"/>
  <c r="DZ153" i="1"/>
  <c r="DZ138" i="1"/>
  <c r="DZ144" i="1"/>
  <c r="DZ149" i="1"/>
  <c r="DZ161" i="1"/>
  <c r="DZ104" i="1"/>
  <c r="DZ154" i="1"/>
  <c r="DZ106" i="1"/>
  <c r="DZ194" i="1" s="1"/>
  <c r="DZ109" i="1"/>
  <c r="DZ110" i="1" s="1"/>
  <c r="DZ94" i="1"/>
  <c r="DZ99" i="1"/>
  <c r="DZ111" i="1"/>
  <c r="DZ103" i="1"/>
  <c r="DZ114" i="1"/>
  <c r="DZ145" i="1"/>
  <c r="DZ139" i="1"/>
  <c r="DZ122" i="1"/>
  <c r="DZ162" i="1"/>
  <c r="DZ95" i="1"/>
  <c r="DZ117" i="1"/>
  <c r="DZ140" i="1"/>
  <c r="DZ123" i="1"/>
  <c r="DZ96" i="1"/>
  <c r="DZ146" i="1"/>
  <c r="DZ163" i="1"/>
  <c r="DZ97" i="1"/>
  <c r="DZ124" i="1"/>
  <c r="DZ147" i="1"/>
  <c r="AT111" i="9"/>
  <c r="AT99" i="9" s="1"/>
  <c r="AT100" i="9" s="1"/>
  <c r="AT290" i="9"/>
  <c r="AT75" i="9"/>
  <c r="AT41" i="9"/>
  <c r="AT63" i="9"/>
  <c r="AT37" i="9"/>
  <c r="AT38" i="9" s="1"/>
  <c r="DY55" i="1"/>
  <c r="DY17" i="1"/>
  <c r="DY180" i="1"/>
  <c r="DY198" i="1" s="1"/>
  <c r="DY53" i="1"/>
  <c r="DY13" i="1"/>
  <c r="DY179" i="1"/>
  <c r="DY19" i="1"/>
  <c r="AT74" i="9"/>
  <c r="AT40" i="9"/>
  <c r="DY84" i="1"/>
  <c r="DY58" i="1"/>
  <c r="DY24" i="1"/>
  <c r="DY120" i="1"/>
  <c r="AT33" i="9"/>
  <c r="AT239" i="9" s="1"/>
  <c r="AT71" i="9" l="1"/>
  <c r="AT72" i="9" s="1"/>
  <c r="AT160" i="9"/>
  <c r="EA142" i="1"/>
  <c r="EA77" i="1"/>
  <c r="EA76" i="1"/>
  <c r="EA119" i="1"/>
  <c r="EA75" i="1"/>
  <c r="EA71" i="1"/>
  <c r="EA69" i="1"/>
  <c r="AU62" i="9" s="1"/>
  <c r="EA92" i="1"/>
  <c r="EA93" i="1" s="1"/>
  <c r="EA83" i="1"/>
  <c r="EA193" i="1" s="1"/>
  <c r="EA30" i="1"/>
  <c r="EA192" i="1" s="1"/>
  <c r="EA80" i="1"/>
  <c r="AU79" i="9" s="1"/>
  <c r="EA78" i="1"/>
  <c r="AU77" i="9" s="1"/>
  <c r="EA88" i="1"/>
  <c r="AU86" i="9" s="1"/>
  <c r="EA86" i="1"/>
  <c r="AU84" i="9" s="1"/>
  <c r="EA72" i="1"/>
  <c r="EA73" i="1"/>
  <c r="AU66" i="9" s="1"/>
  <c r="EA74" i="1"/>
  <c r="AU67" i="9" s="1"/>
  <c r="EA81" i="1"/>
  <c r="AU80" i="9" s="1"/>
  <c r="EA89" i="1"/>
  <c r="AU87" i="9" s="1"/>
  <c r="EA90" i="1"/>
  <c r="AU88" i="9" s="1"/>
  <c r="AT127" i="9"/>
  <c r="AT128" i="9" s="1"/>
  <c r="DY61" i="1"/>
  <c r="DY60" i="1" s="1"/>
  <c r="AT22" i="9"/>
  <c r="AT29" i="9"/>
  <c r="AT54" i="9"/>
  <c r="AT53" i="9" s="1"/>
  <c r="AT47" i="9"/>
  <c r="DY16" i="1"/>
  <c r="DZ59" i="1"/>
  <c r="DZ26" i="1"/>
  <c r="DZ27" i="1" s="1"/>
  <c r="DZ63" i="1"/>
  <c r="DZ64" i="1" s="1"/>
  <c r="DZ33" i="1"/>
  <c r="DZ34" i="1" s="1"/>
  <c r="DZ87" i="1"/>
  <c r="AT104" i="9"/>
  <c r="DY18" i="1"/>
  <c r="DY177" i="1"/>
  <c r="DY197" i="1" s="1"/>
  <c r="DZ132" i="1"/>
  <c r="DZ129" i="1"/>
  <c r="DY28" i="1"/>
  <c r="DY29" i="1" s="1"/>
  <c r="DY23" i="1"/>
  <c r="AT20" i="9"/>
  <c r="DZ55" i="1"/>
  <c r="DZ17" i="1"/>
  <c r="DZ180" i="1"/>
  <c r="DZ198" i="1" s="1"/>
  <c r="DZ188" i="1"/>
  <c r="DZ66" i="1"/>
  <c r="DZ43" i="1"/>
  <c r="DZ105" i="1"/>
  <c r="DZ107" i="1"/>
  <c r="AT46" i="9"/>
  <c r="AT45" i="9"/>
  <c r="DZ183" i="1"/>
  <c r="DZ199" i="1" s="1"/>
  <c r="DZ182" i="1"/>
  <c r="DZ178" i="1"/>
  <c r="DZ202" i="1" s="1"/>
  <c r="DZ11" i="1"/>
  <c r="DZ52" i="1"/>
  <c r="DZ67" i="1"/>
  <c r="DZ47" i="1"/>
  <c r="DZ48" i="1" s="1"/>
  <c r="DZ24" i="1"/>
  <c r="DZ58" i="1"/>
  <c r="DZ84" i="1"/>
  <c r="DZ157" i="1"/>
  <c r="DZ134" i="1"/>
  <c r="DY21" i="1"/>
  <c r="DY175" i="1"/>
  <c r="DY201" i="1" s="1"/>
  <c r="DY12" i="1"/>
  <c r="DY41" i="1"/>
  <c r="DY42" i="1" s="1"/>
  <c r="DY27" i="1"/>
  <c r="DZ54" i="1"/>
  <c r="DZ15" i="1"/>
  <c r="DZ16" i="1" s="1"/>
  <c r="DZ112" i="1"/>
  <c r="DZ113" i="1"/>
  <c r="DZ189" i="1"/>
  <c r="DY185" i="1"/>
  <c r="DY38" i="1"/>
  <c r="DY39" i="1"/>
  <c r="DY40" i="1" s="1"/>
  <c r="DY186" i="1"/>
  <c r="DY44" i="1"/>
  <c r="DZ187" i="1"/>
  <c r="DZ65" i="1"/>
  <c r="DZ37" i="1"/>
  <c r="DZ181" i="1"/>
  <c r="DZ203" i="1" s="1"/>
  <c r="EA166" i="1"/>
  <c r="EA167" i="1" s="1"/>
  <c r="EA168" i="1"/>
  <c r="EA169" i="1" s="1"/>
  <c r="EA170" i="1"/>
  <c r="EA171" i="1" s="1"/>
  <c r="EA144" i="1"/>
  <c r="AU148" i="9" s="1"/>
  <c r="EA149" i="1"/>
  <c r="AU153" i="9" s="1"/>
  <c r="EB5" i="1"/>
  <c r="EA126" i="1"/>
  <c r="AU125" i="9" s="1"/>
  <c r="EA136" i="1"/>
  <c r="EA137" i="1" s="1"/>
  <c r="EA130" i="1"/>
  <c r="EA127" i="1"/>
  <c r="EA125" i="1"/>
  <c r="AU124" i="9" s="1"/>
  <c r="EA121" i="1"/>
  <c r="AU120" i="9" s="1"/>
  <c r="EA131" i="1"/>
  <c r="AU136" i="9" s="1"/>
  <c r="EA128" i="1"/>
  <c r="EA153" i="1"/>
  <c r="EA138" i="1"/>
  <c r="AU142" i="9" s="1"/>
  <c r="AU304" i="9" s="1"/>
  <c r="EA156" i="1"/>
  <c r="EA133" i="1"/>
  <c r="EA151" i="1"/>
  <c r="EA152" i="1" s="1"/>
  <c r="EA161" i="1"/>
  <c r="AU170" i="9" s="1"/>
  <c r="AU278" i="9" s="1"/>
  <c r="EA148" i="1"/>
  <c r="AU152" i="9" s="1"/>
  <c r="EA159" i="1"/>
  <c r="EA160" i="1" s="1"/>
  <c r="EA150" i="1"/>
  <c r="EA145" i="1"/>
  <c r="AU149" i="9" s="1"/>
  <c r="EA154" i="1"/>
  <c r="EA114" i="1"/>
  <c r="AU115" i="9" s="1"/>
  <c r="AU292" i="9" s="1"/>
  <c r="EA94" i="1"/>
  <c r="EA103" i="1"/>
  <c r="AU107" i="9" s="1"/>
  <c r="EA99" i="1"/>
  <c r="AU97" i="9" s="1"/>
  <c r="EA106" i="1"/>
  <c r="EA194" i="1" s="1"/>
  <c r="EA98" i="1"/>
  <c r="AU96" i="9" s="1"/>
  <c r="EA101" i="1"/>
  <c r="AU105" i="9" s="1"/>
  <c r="EA111" i="1"/>
  <c r="AU64" i="9"/>
  <c r="EA109" i="1"/>
  <c r="EA100" i="1"/>
  <c r="EA139" i="1"/>
  <c r="AU143" i="9" s="1"/>
  <c r="AU305" i="9" s="1"/>
  <c r="EA122" i="1"/>
  <c r="AU121" i="9" s="1"/>
  <c r="EA162" i="1"/>
  <c r="AU171" i="9" s="1"/>
  <c r="AU279" i="9" s="1"/>
  <c r="EA104" i="1"/>
  <c r="AU108" i="9" s="1"/>
  <c r="EA117" i="1"/>
  <c r="AU116" i="9" s="1"/>
  <c r="AU293" i="9" s="1"/>
  <c r="EA95" i="1"/>
  <c r="AU93" i="9" s="1"/>
  <c r="EA163" i="1"/>
  <c r="AU172" i="9" s="1"/>
  <c r="EA140" i="1"/>
  <c r="AU144" i="9" s="1"/>
  <c r="AU306" i="9" s="1"/>
  <c r="EA146" i="1"/>
  <c r="AU150" i="9" s="1"/>
  <c r="EA123" i="1"/>
  <c r="AU122" i="9" s="1"/>
  <c r="EA96" i="1"/>
  <c r="AU94" i="9" s="1"/>
  <c r="EA124" i="1"/>
  <c r="AU123" i="9" s="1"/>
  <c r="EA147" i="1"/>
  <c r="AU151" i="9" s="1"/>
  <c r="EA97" i="1"/>
  <c r="AU95" i="9" s="1"/>
  <c r="AT21" i="9"/>
  <c r="DZ82" i="1"/>
  <c r="DZ79" i="1"/>
  <c r="DZ22" i="1"/>
  <c r="DZ56" i="1"/>
  <c r="DZ57" i="1" s="1"/>
  <c r="DY48" i="1"/>
  <c r="DY10" i="1"/>
  <c r="DY176" i="1"/>
  <c r="DY45" i="1"/>
  <c r="DY46" i="1" s="1"/>
  <c r="DY14" i="1"/>
  <c r="DZ20" i="1"/>
  <c r="DZ19" i="1"/>
  <c r="AT57" i="9"/>
  <c r="AT238" i="9"/>
  <c r="AT30" i="9"/>
  <c r="AT18" i="9" s="1"/>
  <c r="AT19" i="9" s="1"/>
  <c r="DY35" i="1"/>
  <c r="DY36" i="1" s="1"/>
  <c r="DY34" i="1"/>
  <c r="DY25" i="1"/>
  <c r="DY31" i="1"/>
  <c r="DZ53" i="1"/>
  <c r="DZ13" i="1"/>
  <c r="DZ179" i="1"/>
  <c r="DZ190" i="1"/>
  <c r="DZ116" i="1"/>
  <c r="DZ115" i="1"/>
  <c r="DZ155" i="1"/>
  <c r="DZ50" i="1"/>
  <c r="DZ51" i="1" s="1"/>
  <c r="DZ9" i="1"/>
  <c r="DZ70" i="1"/>
  <c r="AT251" i="9"/>
  <c r="AT55" i="9"/>
  <c r="AT43" i="9" s="1"/>
  <c r="AT44" i="9" s="1"/>
  <c r="EB142" i="1" l="1"/>
  <c r="EB119" i="1"/>
  <c r="EB77" i="1"/>
  <c r="EB75" i="1"/>
  <c r="EB71" i="1"/>
  <c r="EB30" i="1"/>
  <c r="EB192" i="1" s="1"/>
  <c r="EB69" i="1"/>
  <c r="EB92" i="1"/>
  <c r="EB76" i="1"/>
  <c r="EB83" i="1"/>
  <c r="EB193" i="1" s="1"/>
  <c r="EB80" i="1"/>
  <c r="EB78" i="1"/>
  <c r="EB88" i="1"/>
  <c r="EB86" i="1"/>
  <c r="EB72" i="1"/>
  <c r="EB73" i="1"/>
  <c r="EB81" i="1"/>
  <c r="EB74" i="1"/>
  <c r="EB89" i="1"/>
  <c r="EB90" i="1"/>
  <c r="AU140" i="9"/>
  <c r="AU303" i="9" s="1"/>
  <c r="EA115" i="1"/>
  <c r="AU90" i="9"/>
  <c r="AU91" i="9" s="1"/>
  <c r="AU161" i="9"/>
  <c r="AU162" i="9" s="1"/>
  <c r="AU131" i="9"/>
  <c r="AU129" i="9"/>
  <c r="AU157" i="9"/>
  <c r="EA182" i="1"/>
  <c r="AU130" i="9"/>
  <c r="AU103" i="9"/>
  <c r="AU78" i="9"/>
  <c r="AU75" i="9"/>
  <c r="AU63" i="9"/>
  <c r="AU266" i="9"/>
  <c r="AU59" i="9"/>
  <c r="AU253" i="9" s="1"/>
  <c r="AU280" i="9"/>
  <c r="EA63" i="1"/>
  <c r="EA64" i="1" s="1"/>
  <c r="EA33" i="1"/>
  <c r="EA87" i="1"/>
  <c r="DZ185" i="1"/>
  <c r="DZ38" i="1"/>
  <c r="DZ39" i="1"/>
  <c r="DZ40" i="1" s="1"/>
  <c r="DZ186" i="1"/>
  <c r="DZ44" i="1"/>
  <c r="EB166" i="1"/>
  <c r="EB167" i="1" s="1"/>
  <c r="EB151" i="1"/>
  <c r="EB168" i="1"/>
  <c r="EB169" i="1" s="1"/>
  <c r="EB170" i="1"/>
  <c r="EB171" i="1" s="1"/>
  <c r="EB156" i="1"/>
  <c r="EB101" i="1"/>
  <c r="EB98" i="1"/>
  <c r="EC5" i="1"/>
  <c r="EB121" i="1"/>
  <c r="EB130" i="1"/>
  <c r="EB126" i="1"/>
  <c r="EB125" i="1"/>
  <c r="EB128" i="1"/>
  <c r="EB127" i="1"/>
  <c r="EB133" i="1"/>
  <c r="EB136" i="1"/>
  <c r="EB138" i="1"/>
  <c r="EB131" i="1"/>
  <c r="EB153" i="1"/>
  <c r="EB148" i="1"/>
  <c r="EB149" i="1"/>
  <c r="EB150" i="1"/>
  <c r="EB103" i="1"/>
  <c r="EB161" i="1"/>
  <c r="EB144" i="1"/>
  <c r="EB159" i="1"/>
  <c r="EB99" i="1"/>
  <c r="EB104" i="1"/>
  <c r="EB106" i="1"/>
  <c r="EB194" i="1" s="1"/>
  <c r="EB111" i="1"/>
  <c r="EB112" i="1" s="1"/>
  <c r="EB109" i="1"/>
  <c r="EB114" i="1"/>
  <c r="EB100" i="1"/>
  <c r="EB94" i="1"/>
  <c r="EB139" i="1"/>
  <c r="EB122" i="1"/>
  <c r="EB154" i="1"/>
  <c r="EB162" i="1"/>
  <c r="EB145" i="1"/>
  <c r="EB117" i="1"/>
  <c r="EB95" i="1"/>
  <c r="EB123" i="1"/>
  <c r="EB140" i="1"/>
  <c r="EB146" i="1"/>
  <c r="EB163" i="1"/>
  <c r="EB96" i="1"/>
  <c r="EB97" i="1"/>
  <c r="EB124" i="1"/>
  <c r="EB147" i="1"/>
  <c r="EA55" i="1"/>
  <c r="EA17" i="1"/>
  <c r="EA180" i="1"/>
  <c r="EA198" i="1" s="1"/>
  <c r="EA181" i="1"/>
  <c r="EA203" i="1" s="1"/>
  <c r="AU158" i="9"/>
  <c r="AU92" i="9"/>
  <c r="EA120" i="1"/>
  <c r="AU118" i="9"/>
  <c r="AU119" i="9" s="1"/>
  <c r="EA188" i="1"/>
  <c r="EA66" i="1"/>
  <c r="EA43" i="1"/>
  <c r="EA110" i="1"/>
  <c r="AU112" i="9"/>
  <c r="EA157" i="1"/>
  <c r="AU163" i="9"/>
  <c r="AU265" i="9"/>
  <c r="EA183" i="1"/>
  <c r="EA199" i="1" s="1"/>
  <c r="EA187" i="1"/>
  <c r="EA65" i="1"/>
  <c r="EA37" i="1"/>
  <c r="EA190" i="1"/>
  <c r="EA116" i="1"/>
  <c r="EA132" i="1"/>
  <c r="EA129" i="1"/>
  <c r="AU133" i="9"/>
  <c r="AU134" i="9" s="1"/>
  <c r="EA24" i="1"/>
  <c r="EA84" i="1"/>
  <c r="EA53" i="1"/>
  <c r="EA13" i="1"/>
  <c r="EA179" i="1"/>
  <c r="AU65" i="9"/>
  <c r="EA58" i="1"/>
  <c r="EA107" i="1"/>
  <c r="EA178" i="1"/>
  <c r="EA202" i="1" s="1"/>
  <c r="EA52" i="1"/>
  <c r="EA11" i="1"/>
  <c r="EA155" i="1"/>
  <c r="AU164" i="9"/>
  <c r="AU52" i="9" s="1"/>
  <c r="DZ18" i="1"/>
  <c r="DZ177" i="1"/>
  <c r="DZ197" i="1" s="1"/>
  <c r="AU159" i="9"/>
  <c r="AU73" i="9"/>
  <c r="DZ175" i="1"/>
  <c r="DZ201" i="1" s="1"/>
  <c r="DZ41" i="1"/>
  <c r="DZ42" i="1" s="1"/>
  <c r="DZ12" i="1"/>
  <c r="EA59" i="1"/>
  <c r="EA26" i="1"/>
  <c r="EA27" i="1" s="1"/>
  <c r="EA20" i="1"/>
  <c r="AU16" i="9" s="1"/>
  <c r="AU69" i="9"/>
  <c r="EA50" i="1"/>
  <c r="EA51" i="1" s="1"/>
  <c r="EA9" i="1"/>
  <c r="EA70" i="1"/>
  <c r="AU106" i="9"/>
  <c r="EA47" i="1"/>
  <c r="EA67" i="1"/>
  <c r="DZ61" i="1"/>
  <c r="DZ60" i="1" s="1"/>
  <c r="AT48" i="9"/>
  <c r="AU42" i="9"/>
  <c r="EA54" i="1"/>
  <c r="EA15" i="1"/>
  <c r="EA16" i="1" s="1"/>
  <c r="EA19" i="1"/>
  <c r="AU15" i="9" s="1"/>
  <c r="AU68" i="9"/>
  <c r="AU168" i="9"/>
  <c r="AU85" i="9"/>
  <c r="AU264" i="9"/>
  <c r="AU83" i="9"/>
  <c r="AU71" i="9" s="1"/>
  <c r="AU72" i="9" s="1"/>
  <c r="EA189" i="1"/>
  <c r="EA113" i="1"/>
  <c r="EA112" i="1"/>
  <c r="AU114" i="9"/>
  <c r="EA143" i="1"/>
  <c r="AU146" i="9"/>
  <c r="AU147" i="9" s="1"/>
  <c r="AU82" i="9"/>
  <c r="AU102" i="9"/>
  <c r="AU267" i="9"/>
  <c r="AU60" i="9"/>
  <c r="AU254" i="9" s="1"/>
  <c r="DZ176" i="1"/>
  <c r="DZ45" i="1"/>
  <c r="DZ46" i="1" s="1"/>
  <c r="DZ14" i="1"/>
  <c r="DZ21" i="1"/>
  <c r="EA134" i="1"/>
  <c r="AU135" i="9"/>
  <c r="DZ28" i="1"/>
  <c r="DZ29" i="1" s="1"/>
  <c r="DZ23" i="1"/>
  <c r="EA102" i="1"/>
  <c r="EA105" i="1"/>
  <c r="AT23" i="9"/>
  <c r="DZ31" i="1"/>
  <c r="DZ25" i="1"/>
  <c r="DZ10" i="1"/>
  <c r="DZ35" i="1"/>
  <c r="DZ36" i="1" s="1"/>
  <c r="EA82" i="1"/>
  <c r="EA79" i="1"/>
  <c r="EA56" i="1"/>
  <c r="EA57" i="1" s="1"/>
  <c r="EA22" i="1"/>
  <c r="EC119" i="1" l="1"/>
  <c r="EC120" i="1" s="1"/>
  <c r="EC76" i="1"/>
  <c r="EC30" i="1"/>
  <c r="EC192" i="1" s="1"/>
  <c r="EC142" i="1"/>
  <c r="EC143" i="1" s="1"/>
  <c r="EC75" i="1"/>
  <c r="EC71" i="1"/>
  <c r="EC92" i="1"/>
  <c r="EC93" i="1" s="1"/>
  <c r="EC77" i="1"/>
  <c r="EC83" i="1"/>
  <c r="EC193" i="1" s="1"/>
  <c r="EC69" i="1"/>
  <c r="EC80" i="1"/>
  <c r="EC78" i="1"/>
  <c r="EC88" i="1"/>
  <c r="EC86" i="1"/>
  <c r="EC72" i="1"/>
  <c r="EC73" i="1"/>
  <c r="EC74" i="1"/>
  <c r="EC81" i="1"/>
  <c r="EC89" i="1"/>
  <c r="EC90" i="1"/>
  <c r="AU141" i="9"/>
  <c r="AU139" i="9"/>
  <c r="AU132" i="9" s="1"/>
  <c r="AU110" i="9"/>
  <c r="AU89" i="9"/>
  <c r="AU13" i="9"/>
  <c r="AU138" i="9"/>
  <c r="AU101" i="9"/>
  <c r="AU166" i="9"/>
  <c r="EB155" i="1"/>
  <c r="EB152" i="1"/>
  <c r="AU111" i="9"/>
  <c r="AU290" i="9"/>
  <c r="EB116" i="1"/>
  <c r="EB190" i="1"/>
  <c r="EB115" i="1"/>
  <c r="EC166" i="1"/>
  <c r="EC167" i="1" s="1"/>
  <c r="EC168" i="1"/>
  <c r="EC169" i="1" s="1"/>
  <c r="EC170" i="1"/>
  <c r="EC171" i="1" s="1"/>
  <c r="EC144" i="1"/>
  <c r="ED5" i="1"/>
  <c r="EC126" i="1"/>
  <c r="EC121" i="1"/>
  <c r="EC138" i="1"/>
  <c r="EC125" i="1"/>
  <c r="EC130" i="1"/>
  <c r="EC128" i="1"/>
  <c r="EC127" i="1"/>
  <c r="EC150" i="1"/>
  <c r="EC148" i="1"/>
  <c r="EC151" i="1"/>
  <c r="EC152" i="1" s="1"/>
  <c r="EC136" i="1"/>
  <c r="EC137" i="1" s="1"/>
  <c r="EC153" i="1"/>
  <c r="EC133" i="1"/>
  <c r="EC159" i="1"/>
  <c r="EC160" i="1" s="1"/>
  <c r="EC145" i="1"/>
  <c r="EC156" i="1"/>
  <c r="EC94" i="1"/>
  <c r="EC111" i="1"/>
  <c r="EC154" i="1"/>
  <c r="EC149" i="1"/>
  <c r="EC161" i="1"/>
  <c r="EC99" i="1"/>
  <c r="EC100" i="1"/>
  <c r="EC98" i="1"/>
  <c r="EC106" i="1"/>
  <c r="EC194" i="1" s="1"/>
  <c r="EC104" i="1"/>
  <c r="EC101" i="1"/>
  <c r="EC109" i="1"/>
  <c r="EC110" i="1" s="1"/>
  <c r="EC103" i="1"/>
  <c r="EC114" i="1"/>
  <c r="EC131" i="1"/>
  <c r="EC139" i="1"/>
  <c r="EC122" i="1"/>
  <c r="EC162" i="1"/>
  <c r="EC95" i="1"/>
  <c r="EC117" i="1"/>
  <c r="EC146" i="1"/>
  <c r="EC140" i="1"/>
  <c r="EC163" i="1"/>
  <c r="EC123" i="1"/>
  <c r="EC96" i="1"/>
  <c r="EC147" i="1"/>
  <c r="EC124" i="1"/>
  <c r="EC97" i="1"/>
  <c r="EB134" i="1"/>
  <c r="EA28" i="1"/>
  <c r="EA29" i="1" s="1"/>
  <c r="EA23" i="1"/>
  <c r="AU24" i="9"/>
  <c r="AU25" i="9" s="1"/>
  <c r="EB110" i="1"/>
  <c r="EB157" i="1"/>
  <c r="EB93" i="1"/>
  <c r="EA48" i="1"/>
  <c r="AU35" i="9"/>
  <c r="AU241" i="9" s="1"/>
  <c r="EA61" i="1"/>
  <c r="EA60" i="1" s="1"/>
  <c r="EA186" i="1"/>
  <c r="EA44" i="1"/>
  <c r="AU34" i="9"/>
  <c r="AU240" i="9" s="1"/>
  <c r="EA18" i="1"/>
  <c r="EA177" i="1"/>
  <c r="EA197" i="1" s="1"/>
  <c r="AU14" i="9"/>
  <c r="EB187" i="1"/>
  <c r="EB65" i="1"/>
  <c r="EB37" i="1"/>
  <c r="EB189" i="1"/>
  <c r="EB113" i="1"/>
  <c r="AU37" i="9"/>
  <c r="AU38" i="9" s="1"/>
  <c r="AU167" i="9"/>
  <c r="AU155" i="9" s="1"/>
  <c r="AU156" i="9" s="1"/>
  <c r="AU277" i="9"/>
  <c r="AU169" i="9"/>
  <c r="AU74" i="9"/>
  <c r="AU40" i="9"/>
  <c r="AU46" i="9" s="1"/>
  <c r="EA185" i="1"/>
  <c r="EA39" i="1"/>
  <c r="EA40" i="1" s="1"/>
  <c r="EA38" i="1"/>
  <c r="AU33" i="9"/>
  <c r="AU239" i="9" s="1"/>
  <c r="EB66" i="1"/>
  <c r="EB43" i="1"/>
  <c r="EB188" i="1"/>
  <c r="EB84" i="1"/>
  <c r="EB24" i="1"/>
  <c r="EB58" i="1"/>
  <c r="EB55" i="1"/>
  <c r="EB17" i="1"/>
  <c r="EB180" i="1"/>
  <c r="EB198" i="1" s="1"/>
  <c r="EB53" i="1"/>
  <c r="EB13" i="1"/>
  <c r="EB179" i="1"/>
  <c r="EB178" i="1"/>
  <c r="EB202" i="1" s="1"/>
  <c r="EB52" i="1"/>
  <c r="EB11" i="1"/>
  <c r="EB137" i="1"/>
  <c r="EB50" i="1"/>
  <c r="EB51" i="1" s="1"/>
  <c r="EB9" i="1"/>
  <c r="EB70" i="1"/>
  <c r="AU27" i="9"/>
  <c r="EA45" i="1"/>
  <c r="EA46" i="1" s="1"/>
  <c r="EA14" i="1"/>
  <c r="EA176" i="1"/>
  <c r="AU12" i="9"/>
  <c r="AU76" i="9"/>
  <c r="EB59" i="1"/>
  <c r="EB26" i="1"/>
  <c r="EB63" i="1"/>
  <c r="EB64" i="1" s="1"/>
  <c r="EB33" i="1"/>
  <c r="EB87" i="1"/>
  <c r="EB105" i="1"/>
  <c r="EB102" i="1"/>
  <c r="AU291" i="9"/>
  <c r="AU39" i="9"/>
  <c r="EA10" i="1"/>
  <c r="AU9" i="9"/>
  <c r="AU10" i="9" s="1"/>
  <c r="EB182" i="1"/>
  <c r="EB19" i="1"/>
  <c r="EB160" i="1"/>
  <c r="EB120" i="1"/>
  <c r="AU56" i="9"/>
  <c r="EA41" i="1"/>
  <c r="EA42" i="1" s="1"/>
  <c r="EA12" i="1"/>
  <c r="EA175" i="1"/>
  <c r="EA201" i="1" s="1"/>
  <c r="AU11" i="9"/>
  <c r="AU51" i="9"/>
  <c r="EB183" i="1"/>
  <c r="EB199" i="1" s="1"/>
  <c r="EB79" i="1"/>
  <c r="EB22" i="1"/>
  <c r="EB82" i="1"/>
  <c r="EB56" i="1"/>
  <c r="EB57" i="1" s="1"/>
  <c r="EB132" i="1"/>
  <c r="EB129" i="1"/>
  <c r="EB143" i="1"/>
  <c r="EA35" i="1"/>
  <c r="EA36" i="1" s="1"/>
  <c r="EA34" i="1"/>
  <c r="AU31" i="9"/>
  <c r="AU41" i="9"/>
  <c r="AU47" i="9" s="1"/>
  <c r="EB67" i="1"/>
  <c r="EB47" i="1"/>
  <c r="EB20" i="1"/>
  <c r="AU49" i="9"/>
  <c r="AU50" i="9" s="1"/>
  <c r="AU58" i="9"/>
  <c r="AU252" i="9" s="1"/>
  <c r="EA21" i="1"/>
  <c r="EA31" i="1"/>
  <c r="EA25" i="1"/>
  <c r="AU26" i="9"/>
  <c r="EB54" i="1"/>
  <c r="EB15" i="1"/>
  <c r="EB181" i="1"/>
  <c r="EB203" i="1" s="1"/>
  <c r="EB107" i="1"/>
  <c r="AU127" i="9" l="1"/>
  <c r="AU128" i="9" s="1"/>
  <c r="AU57" i="9"/>
  <c r="ED92" i="1"/>
  <c r="ED93" i="1" s="1"/>
  <c r="ED76" i="1"/>
  <c r="ED30" i="1"/>
  <c r="ED192" i="1" s="1"/>
  <c r="ED119" i="1"/>
  <c r="ED142" i="1"/>
  <c r="ED71" i="1"/>
  <c r="ED77" i="1"/>
  <c r="ED75" i="1"/>
  <c r="ED69" i="1"/>
  <c r="ED83" i="1"/>
  <c r="ED193" i="1" s="1"/>
  <c r="ED80" i="1"/>
  <c r="ED78" i="1"/>
  <c r="ED88" i="1"/>
  <c r="ED86" i="1"/>
  <c r="ED72" i="1"/>
  <c r="ED73" i="1"/>
  <c r="ED81" i="1"/>
  <c r="ED74" i="1"/>
  <c r="ED89" i="1"/>
  <c r="ED90" i="1"/>
  <c r="EC19" i="1"/>
  <c r="AU54" i="9"/>
  <c r="AU53" i="9" s="1"/>
  <c r="EC134" i="1"/>
  <c r="AU20" i="9"/>
  <c r="AU22" i="9"/>
  <c r="AU29" i="9"/>
  <c r="EC182" i="1"/>
  <c r="EC87" i="1"/>
  <c r="EC63" i="1"/>
  <c r="EC64" i="1" s="1"/>
  <c r="EC33" i="1"/>
  <c r="EC34" i="1" s="1"/>
  <c r="EB18" i="1"/>
  <c r="EB177" i="1"/>
  <c r="EB197" i="1" s="1"/>
  <c r="EC54" i="1"/>
  <c r="EC15" i="1"/>
  <c r="EC16" i="1" s="1"/>
  <c r="EC155" i="1"/>
  <c r="AU99" i="9"/>
  <c r="AU100" i="9" s="1"/>
  <c r="AU104" i="9"/>
  <c r="AU238" i="9"/>
  <c r="AU30" i="9"/>
  <c r="AU18" i="9" s="1"/>
  <c r="AU19" i="9" s="1"/>
  <c r="AU45" i="9"/>
  <c r="EC47" i="1"/>
  <c r="EC48" i="1" s="1"/>
  <c r="EC67" i="1"/>
  <c r="EC79" i="1"/>
  <c r="EC82" i="1"/>
  <c r="EC56" i="1"/>
  <c r="EC57" i="1" s="1"/>
  <c r="EC22" i="1"/>
  <c r="EC112" i="1"/>
  <c r="EC189" i="1"/>
  <c r="EC113" i="1"/>
  <c r="EC132" i="1"/>
  <c r="EC129" i="1"/>
  <c r="EB10" i="1"/>
  <c r="EB35" i="1"/>
  <c r="EB36" i="1" s="1"/>
  <c r="EC183" i="1"/>
  <c r="EC199" i="1" s="1"/>
  <c r="EC190" i="1"/>
  <c r="EC116" i="1"/>
  <c r="EC115" i="1"/>
  <c r="EB28" i="1"/>
  <c r="EB29" i="1" s="1"/>
  <c r="EB23" i="1"/>
  <c r="AU55" i="9"/>
  <c r="AU251" i="9"/>
  <c r="EB27" i="1"/>
  <c r="EC59" i="1"/>
  <c r="EC26" i="1"/>
  <c r="EC27" i="1" s="1"/>
  <c r="AU160" i="9"/>
  <c r="EC107" i="1"/>
  <c r="EC181" i="1"/>
  <c r="EC203" i="1" s="1"/>
  <c r="AU21" i="9"/>
  <c r="EB41" i="1"/>
  <c r="EB42" i="1" s="1"/>
  <c r="EB12" i="1"/>
  <c r="EB175" i="1"/>
  <c r="EB201" i="1" s="1"/>
  <c r="EB61" i="1"/>
  <c r="EB60" i="1" s="1"/>
  <c r="EB31" i="1"/>
  <c r="EB25" i="1"/>
  <c r="EB185" i="1"/>
  <c r="EB38" i="1"/>
  <c r="EB39" i="1"/>
  <c r="EB40" i="1" s="1"/>
  <c r="EC84" i="1"/>
  <c r="EC58" i="1"/>
  <c r="EC24" i="1"/>
  <c r="EC105" i="1"/>
  <c r="EC102" i="1"/>
  <c r="EB34" i="1"/>
  <c r="EB45" i="1"/>
  <c r="EB46" i="1" s="1"/>
  <c r="EB14" i="1"/>
  <c r="EB176" i="1"/>
  <c r="EB21" i="1"/>
  <c r="AV90" i="9"/>
  <c r="AV91" i="9" s="1"/>
  <c r="EC20" i="1"/>
  <c r="EB16" i="1"/>
  <c r="EC178" i="1"/>
  <c r="EC202" i="1" s="1"/>
  <c r="EC52" i="1"/>
  <c r="EC11" i="1"/>
  <c r="EC188" i="1"/>
  <c r="EC66" i="1"/>
  <c r="EC43" i="1"/>
  <c r="EC65" i="1"/>
  <c r="EC187" i="1"/>
  <c r="EC37" i="1"/>
  <c r="EC157" i="1"/>
  <c r="EC70" i="1"/>
  <c r="EC9" i="1"/>
  <c r="EC50" i="1"/>
  <c r="EC51" i="1" s="1"/>
  <c r="EB48" i="1"/>
  <c r="EB44" i="1"/>
  <c r="EB186" i="1"/>
  <c r="EC55" i="1"/>
  <c r="EC17" i="1"/>
  <c r="EC180" i="1"/>
  <c r="EC198" i="1" s="1"/>
  <c r="EC179" i="1"/>
  <c r="EC53" i="1"/>
  <c r="EC13" i="1"/>
  <c r="ED166" i="1"/>
  <c r="ED167" i="1" s="1"/>
  <c r="ED151" i="1"/>
  <c r="AV161" i="9" s="1"/>
  <c r="AV162" i="9" s="1"/>
  <c r="ED168" i="1"/>
  <c r="ED169" i="1" s="1"/>
  <c r="ED170" i="1"/>
  <c r="ED171" i="1" s="1"/>
  <c r="ED144" i="1"/>
  <c r="AV148" i="9" s="1"/>
  <c r="EE5" i="1"/>
  <c r="ED127" i="1"/>
  <c r="ED125" i="1"/>
  <c r="AV124" i="9" s="1"/>
  <c r="ED130" i="1"/>
  <c r="ED121" i="1"/>
  <c r="AV120" i="9" s="1"/>
  <c r="ED128" i="1"/>
  <c r="ED126" i="1"/>
  <c r="AV125" i="9" s="1"/>
  <c r="ED136" i="1"/>
  <c r="ED133" i="1"/>
  <c r="ED156" i="1"/>
  <c r="ED159" i="1"/>
  <c r="ED150" i="1"/>
  <c r="ED138" i="1"/>
  <c r="AV142" i="9" s="1"/>
  <c r="AV304" i="9" s="1"/>
  <c r="ED148" i="1"/>
  <c r="AV152" i="9" s="1"/>
  <c r="ED153" i="1"/>
  <c r="ED149" i="1"/>
  <c r="AV153" i="9" s="1"/>
  <c r="ED94" i="1"/>
  <c r="ED109" i="1"/>
  <c r="ED161" i="1"/>
  <c r="AV170" i="9" s="1"/>
  <c r="AV278" i="9" s="1"/>
  <c r="ED111" i="1"/>
  <c r="ED154" i="1"/>
  <c r="AV164" i="9" s="1"/>
  <c r="ED100" i="1"/>
  <c r="ED98" i="1"/>
  <c r="AV96" i="9" s="1"/>
  <c r="ED99" i="1"/>
  <c r="AV97" i="9" s="1"/>
  <c r="ED101" i="1"/>
  <c r="ED104" i="1"/>
  <c r="AV108" i="9" s="1"/>
  <c r="ED103" i="1"/>
  <c r="ED106" i="1"/>
  <c r="ED194" i="1" s="1"/>
  <c r="ED114" i="1"/>
  <c r="AV115" i="9" s="1"/>
  <c r="AV292" i="9" s="1"/>
  <c r="ED122" i="1"/>
  <c r="AV121" i="9" s="1"/>
  <c r="ED145" i="1"/>
  <c r="AV149" i="9" s="1"/>
  <c r="ED131" i="1"/>
  <c r="AV136" i="9" s="1"/>
  <c r="ED139" i="1"/>
  <c r="AV143" i="9" s="1"/>
  <c r="AV305" i="9" s="1"/>
  <c r="ED162" i="1"/>
  <c r="AV171" i="9" s="1"/>
  <c r="AV279" i="9" s="1"/>
  <c r="ED95" i="1"/>
  <c r="ED117" i="1"/>
  <c r="AV116" i="9" s="1"/>
  <c r="AV293" i="9" s="1"/>
  <c r="ED163" i="1"/>
  <c r="AV172" i="9" s="1"/>
  <c r="AV280" i="9" s="1"/>
  <c r="ED140" i="1"/>
  <c r="AV144" i="9" s="1"/>
  <c r="AV306" i="9" s="1"/>
  <c r="ED146" i="1"/>
  <c r="AV150" i="9" s="1"/>
  <c r="ED123" i="1"/>
  <c r="AV122" i="9" s="1"/>
  <c r="ED96" i="1"/>
  <c r="ED147" i="1"/>
  <c r="AV151" i="9" s="1"/>
  <c r="ED124" i="1"/>
  <c r="AV123" i="9" s="1"/>
  <c r="ED97" i="1"/>
  <c r="EC21" i="1" l="1"/>
  <c r="EE142" i="1"/>
  <c r="EE119" i="1"/>
  <c r="EE69" i="1"/>
  <c r="EE30" i="1"/>
  <c r="EE77" i="1"/>
  <c r="EE71" i="1"/>
  <c r="EE75" i="1"/>
  <c r="EE83" i="1"/>
  <c r="EE193" i="1" s="1"/>
  <c r="EE92" i="1"/>
  <c r="EE76" i="1"/>
  <c r="EE80" i="1"/>
  <c r="EE78" i="1"/>
  <c r="EE88" i="1"/>
  <c r="EE86" i="1"/>
  <c r="EE72" i="1"/>
  <c r="EE73" i="1"/>
  <c r="EE81" i="1"/>
  <c r="EE74" i="1"/>
  <c r="EE89" i="1"/>
  <c r="EE90" i="1"/>
  <c r="AU23" i="9"/>
  <c r="AV130" i="9"/>
  <c r="EC61" i="1"/>
  <c r="EC60" i="1" s="1"/>
  <c r="ED188" i="1"/>
  <c r="ED66" i="1"/>
  <c r="ED43" i="1"/>
  <c r="AV87" i="9"/>
  <c r="ED37" i="1"/>
  <c r="ED187" i="1"/>
  <c r="ED65" i="1"/>
  <c r="AV86" i="9"/>
  <c r="ED180" i="1"/>
  <c r="ED198" i="1" s="1"/>
  <c r="ED17" i="1"/>
  <c r="AV14" i="9" s="1"/>
  <c r="ED55" i="1"/>
  <c r="AV67" i="9"/>
  <c r="ED13" i="1"/>
  <c r="AV12" i="9" s="1"/>
  <c r="ED179" i="1"/>
  <c r="ED53" i="1"/>
  <c r="AV65" i="9"/>
  <c r="ED160" i="1"/>
  <c r="AV168" i="9"/>
  <c r="ED157" i="1"/>
  <c r="AV163" i="9"/>
  <c r="ED183" i="1"/>
  <c r="ED199" i="1" s="1"/>
  <c r="ED178" i="1"/>
  <c r="ED202" i="1" s="1"/>
  <c r="ED52" i="1"/>
  <c r="ED11" i="1"/>
  <c r="AV64" i="9"/>
  <c r="AV95" i="9"/>
  <c r="ED120" i="1"/>
  <c r="AV118" i="9"/>
  <c r="AV119" i="9" s="1"/>
  <c r="EC177" i="1"/>
  <c r="EC197" i="1" s="1"/>
  <c r="EC18" i="1"/>
  <c r="EC25" i="1"/>
  <c r="EC31" i="1"/>
  <c r="ED182" i="1"/>
  <c r="AV159" i="9"/>
  <c r="AV93" i="9"/>
  <c r="AV102" i="9" s="1"/>
  <c r="ED20" i="1"/>
  <c r="AV69" i="9"/>
  <c r="ED59" i="1"/>
  <c r="ED26" i="1"/>
  <c r="ED190" i="1"/>
  <c r="ED115" i="1"/>
  <c r="ED116" i="1"/>
  <c r="ED112" i="1"/>
  <c r="ED113" i="1"/>
  <c r="ED189" i="1"/>
  <c r="AV114" i="9"/>
  <c r="AV291" i="9" s="1"/>
  <c r="ED137" i="1"/>
  <c r="AV140" i="9"/>
  <c r="EC185" i="1"/>
  <c r="EC39" i="1"/>
  <c r="EC40" i="1" s="1"/>
  <c r="EC38" i="1"/>
  <c r="AV157" i="9"/>
  <c r="ED84" i="1"/>
  <c r="ED24" i="1"/>
  <c r="ED58" i="1"/>
  <c r="AV79" i="9"/>
  <c r="ED143" i="1"/>
  <c r="AV146" i="9"/>
  <c r="ED67" i="1"/>
  <c r="ED47" i="1"/>
  <c r="AV88" i="9"/>
  <c r="AV94" i="9"/>
  <c r="AV103" i="9" s="1"/>
  <c r="AV33" i="9"/>
  <c r="AV239" i="9" s="1"/>
  <c r="AU43" i="9"/>
  <c r="AU44" i="9" s="1"/>
  <c r="AU48" i="9"/>
  <c r="ED110" i="1"/>
  <c r="AV112" i="9"/>
  <c r="ED132" i="1"/>
  <c r="ED129" i="1"/>
  <c r="AV133" i="9"/>
  <c r="AV134" i="9" s="1"/>
  <c r="ED15" i="1"/>
  <c r="ED54" i="1"/>
  <c r="AV66" i="9"/>
  <c r="ED87" i="1"/>
  <c r="ED63" i="1"/>
  <c r="ED64" i="1" s="1"/>
  <c r="ED33" i="1"/>
  <c r="AV84" i="9"/>
  <c r="ED181" i="1"/>
  <c r="ED203" i="1" s="1"/>
  <c r="AV158" i="9"/>
  <c r="AV92" i="9"/>
  <c r="EC186" i="1"/>
  <c r="EC44" i="1"/>
  <c r="AV131" i="9"/>
  <c r="ED107" i="1"/>
  <c r="AV107" i="9"/>
  <c r="ED134" i="1"/>
  <c r="AV135" i="9"/>
  <c r="ED155" i="1"/>
  <c r="ED152" i="1"/>
  <c r="AV80" i="9"/>
  <c r="AV52" i="9" s="1"/>
  <c r="ED19" i="1"/>
  <c r="AV15" i="9" s="1"/>
  <c r="AV68" i="9"/>
  <c r="EC175" i="1"/>
  <c r="EC201" i="1" s="1"/>
  <c r="EC41" i="1"/>
  <c r="EC42" i="1" s="1"/>
  <c r="EC12" i="1"/>
  <c r="ED82" i="1"/>
  <c r="ED79" i="1"/>
  <c r="ED56" i="1"/>
  <c r="ED57" i="1" s="1"/>
  <c r="ED22" i="1"/>
  <c r="AV77" i="9"/>
  <c r="ED105" i="1"/>
  <c r="ED102" i="1"/>
  <c r="AV105" i="9"/>
  <c r="EC28" i="1"/>
  <c r="EC29" i="1" s="1"/>
  <c r="EC23" i="1"/>
  <c r="ED50" i="1"/>
  <c r="ED51" i="1" s="1"/>
  <c r="ED9" i="1"/>
  <c r="ED70" i="1"/>
  <c r="AV62" i="9"/>
  <c r="EC45" i="1"/>
  <c r="EC46" i="1" s="1"/>
  <c r="EC14" i="1"/>
  <c r="EC176" i="1"/>
  <c r="EE166" i="1"/>
  <c r="EE167" i="1" s="1"/>
  <c r="EE151" i="1"/>
  <c r="EE168" i="1"/>
  <c r="EE169" i="1" s="1"/>
  <c r="EE170" i="1"/>
  <c r="EE171" i="1" s="1"/>
  <c r="EE192" i="1"/>
  <c r="EE103" i="1"/>
  <c r="EF5" i="1"/>
  <c r="EE101" i="1"/>
  <c r="EE126" i="1"/>
  <c r="EE136" i="1"/>
  <c r="EE130" i="1"/>
  <c r="EE127" i="1"/>
  <c r="EE121" i="1"/>
  <c r="EE128" i="1"/>
  <c r="EE150" i="1"/>
  <c r="EE133" i="1"/>
  <c r="EE138" i="1"/>
  <c r="EE159" i="1"/>
  <c r="EE160" i="1" s="1"/>
  <c r="EE156" i="1"/>
  <c r="EE125" i="1"/>
  <c r="EE144" i="1"/>
  <c r="EE148" i="1"/>
  <c r="EE153" i="1"/>
  <c r="EE149" i="1"/>
  <c r="EE161" i="1"/>
  <c r="EE154" i="1"/>
  <c r="EE145" i="1"/>
  <c r="EE98" i="1"/>
  <c r="EE114" i="1"/>
  <c r="EE106" i="1"/>
  <c r="EE194" i="1" s="1"/>
  <c r="EE111" i="1"/>
  <c r="EE104" i="1"/>
  <c r="EE99" i="1"/>
  <c r="EE100" i="1"/>
  <c r="EE94" i="1"/>
  <c r="EE109" i="1"/>
  <c r="EE139" i="1"/>
  <c r="EE131" i="1"/>
  <c r="EE122" i="1"/>
  <c r="EE162" i="1"/>
  <c r="EE117" i="1"/>
  <c r="EE95" i="1"/>
  <c r="EE140" i="1"/>
  <c r="EE163" i="1"/>
  <c r="EE146" i="1"/>
  <c r="EE123" i="1"/>
  <c r="EE96" i="1"/>
  <c r="EE97" i="1"/>
  <c r="EE124" i="1"/>
  <c r="EE147" i="1"/>
  <c r="EC10" i="1"/>
  <c r="EC35" i="1"/>
  <c r="EC36" i="1" s="1"/>
  <c r="AV129" i="9"/>
  <c r="EF119" i="1" l="1"/>
  <c r="EF120" i="1" s="1"/>
  <c r="EF30" i="1"/>
  <c r="EF192" i="1" s="1"/>
  <c r="EF142" i="1"/>
  <c r="EF143" i="1" s="1"/>
  <c r="EF76" i="1"/>
  <c r="EF75" i="1"/>
  <c r="EF71" i="1"/>
  <c r="EF69" i="1"/>
  <c r="EF77" i="1"/>
  <c r="EF92" i="1"/>
  <c r="EF93" i="1" s="1"/>
  <c r="EF83" i="1"/>
  <c r="EF193" i="1" s="1"/>
  <c r="EF80" i="1"/>
  <c r="EF78" i="1"/>
  <c r="EF88" i="1"/>
  <c r="EF86" i="1"/>
  <c r="EF72" i="1"/>
  <c r="EF73" i="1"/>
  <c r="EF81" i="1"/>
  <c r="EF74" i="1"/>
  <c r="EF89" i="1"/>
  <c r="EF90" i="1"/>
  <c r="EE134" i="1"/>
  <c r="AV138" i="9"/>
  <c r="AV101" i="9"/>
  <c r="EE183" i="1"/>
  <c r="EE199" i="1" s="1"/>
  <c r="EE15" i="1"/>
  <c r="EE54" i="1"/>
  <c r="AV111" i="9"/>
  <c r="AV99" i="9" s="1"/>
  <c r="AV100" i="9" s="1"/>
  <c r="AV290" i="9"/>
  <c r="EE137" i="1"/>
  <c r="EE152" i="1"/>
  <c r="EE155" i="1"/>
  <c r="ED61" i="1"/>
  <c r="ED60" i="1" s="1"/>
  <c r="ED18" i="1"/>
  <c r="ED177" i="1"/>
  <c r="ED197" i="1" s="1"/>
  <c r="AV83" i="9"/>
  <c r="AV71" i="9" s="1"/>
  <c r="AV72" i="9" s="1"/>
  <c r="AV56" i="9"/>
  <c r="AV264" i="9"/>
  <c r="AV85" i="9"/>
  <c r="ED31" i="1"/>
  <c r="ED25" i="1"/>
  <c r="AV26" i="9"/>
  <c r="AV110" i="9"/>
  <c r="AV106" i="9"/>
  <c r="AV78" i="9"/>
  <c r="AV49" i="9"/>
  <c r="AV50" i="9" s="1"/>
  <c r="ED35" i="1"/>
  <c r="ED36" i="1" s="1"/>
  <c r="ED34" i="1"/>
  <c r="AV31" i="9"/>
  <c r="AV166" i="9"/>
  <c r="AV265" i="9"/>
  <c r="AV58" i="9"/>
  <c r="AV252" i="9" s="1"/>
  <c r="EE87" i="1"/>
  <c r="EE63" i="1"/>
  <c r="EE64" i="1" s="1"/>
  <c r="EE33" i="1"/>
  <c r="EE112" i="1"/>
  <c r="EE113" i="1"/>
  <c r="EE70" i="1"/>
  <c r="EE50" i="1"/>
  <c r="EE51" i="1" s="1"/>
  <c r="EE9" i="1"/>
  <c r="ED23" i="1"/>
  <c r="ED28" i="1"/>
  <c r="ED29" i="1" s="1"/>
  <c r="AV24" i="9"/>
  <c r="AV25" i="9" s="1"/>
  <c r="EE82" i="1"/>
  <c r="EE56" i="1"/>
  <c r="EE57" i="1" s="1"/>
  <c r="EE22" i="1"/>
  <c r="EE79" i="1"/>
  <c r="EE67" i="1"/>
  <c r="EE47" i="1"/>
  <c r="AV82" i="9"/>
  <c r="AV51" i="9"/>
  <c r="EE105" i="1"/>
  <c r="EE102" i="1"/>
  <c r="EE179" i="1"/>
  <c r="EE53" i="1"/>
  <c r="EE13" i="1"/>
  <c r="EE178" i="1"/>
  <c r="EE202" i="1" s="1"/>
  <c r="EE52" i="1"/>
  <c r="EE11" i="1"/>
  <c r="EF166" i="1"/>
  <c r="EF167" i="1" s="1"/>
  <c r="EF168" i="1"/>
  <c r="EF169" i="1" s="1"/>
  <c r="EF170" i="1"/>
  <c r="EF171" i="1" s="1"/>
  <c r="EF149" i="1"/>
  <c r="EF100" i="1"/>
  <c r="EF111" i="1"/>
  <c r="EG5" i="1"/>
  <c r="EF136" i="1"/>
  <c r="EF137" i="1" s="1"/>
  <c r="EF126" i="1"/>
  <c r="EF130" i="1"/>
  <c r="EF127" i="1"/>
  <c r="EF121" i="1"/>
  <c r="EF128" i="1"/>
  <c r="EF153" i="1"/>
  <c r="EF150" i="1"/>
  <c r="EF125" i="1"/>
  <c r="EF138" i="1"/>
  <c r="EF159" i="1"/>
  <c r="EF160" i="1" s="1"/>
  <c r="EF133" i="1"/>
  <c r="EF144" i="1"/>
  <c r="EF154" i="1"/>
  <c r="EF145" i="1"/>
  <c r="EF151" i="1"/>
  <c r="EF106" i="1"/>
  <c r="EF194" i="1" s="1"/>
  <c r="EF148" i="1"/>
  <c r="EF114" i="1"/>
  <c r="EF161" i="1"/>
  <c r="EF98" i="1"/>
  <c r="EF156" i="1"/>
  <c r="EF101" i="1"/>
  <c r="EF94" i="1"/>
  <c r="EF103" i="1"/>
  <c r="EF104" i="1"/>
  <c r="EF99" i="1"/>
  <c r="EF109" i="1"/>
  <c r="EF139" i="1"/>
  <c r="EF122" i="1"/>
  <c r="EF131" i="1"/>
  <c r="EF162" i="1"/>
  <c r="EF117" i="1"/>
  <c r="EF95" i="1"/>
  <c r="EF146" i="1"/>
  <c r="EF163" i="1"/>
  <c r="EF140" i="1"/>
  <c r="EF123" i="1"/>
  <c r="EF96" i="1"/>
  <c r="EF97" i="1"/>
  <c r="EF124" i="1"/>
  <c r="EF147" i="1"/>
  <c r="ED27" i="1"/>
  <c r="AV27" i="9"/>
  <c r="AV169" i="9"/>
  <c r="AV277" i="9"/>
  <c r="AV167" i="9"/>
  <c r="AV160" i="9" s="1"/>
  <c r="EE189" i="1"/>
  <c r="EE110" i="1"/>
  <c r="EE132" i="1"/>
  <c r="EE181" i="1"/>
  <c r="EE203" i="1" s="1"/>
  <c r="EE157" i="1"/>
  <c r="EE55" i="1"/>
  <c r="EE17" i="1"/>
  <c r="EE180" i="1"/>
  <c r="EE198" i="1" s="1"/>
  <c r="EE59" i="1"/>
  <c r="EE26" i="1"/>
  <c r="EE20" i="1"/>
  <c r="EE115" i="1"/>
  <c r="EE190" i="1"/>
  <c r="EE116" i="1"/>
  <c r="EE107" i="1"/>
  <c r="AV75" i="9"/>
  <c r="AV41" i="9"/>
  <c r="ED185" i="1"/>
  <c r="ED39" i="1"/>
  <c r="ED40" i="1" s="1"/>
  <c r="ED38" i="1"/>
  <c r="AV37" i="9"/>
  <c r="AV38" i="9" s="1"/>
  <c r="AV63" i="9"/>
  <c r="EE188" i="1"/>
  <c r="EE66" i="1"/>
  <c r="EE43" i="1"/>
  <c r="EE84" i="1"/>
  <c r="EE58" i="1"/>
  <c r="EE24" i="1"/>
  <c r="AV267" i="9"/>
  <c r="AV60" i="9"/>
  <c r="AV254" i="9" s="1"/>
  <c r="AV74" i="9"/>
  <c r="AV40" i="9"/>
  <c r="AV266" i="9"/>
  <c r="AV59" i="9"/>
  <c r="AV253" i="9" s="1"/>
  <c r="EE93" i="1"/>
  <c r="EE182" i="1"/>
  <c r="EE37" i="1"/>
  <c r="EE187" i="1"/>
  <c r="EE65" i="1"/>
  <c r="EE120" i="1"/>
  <c r="ED10" i="1"/>
  <c r="AV9" i="9"/>
  <c r="AV10" i="9" s="1"/>
  <c r="ED16" i="1"/>
  <c r="AV13" i="9"/>
  <c r="ED48" i="1"/>
  <c r="AV35" i="9"/>
  <c r="AV241" i="9" s="1"/>
  <c r="AV303" i="9"/>
  <c r="AV139" i="9"/>
  <c r="AV141" i="9"/>
  <c r="ED21" i="1"/>
  <c r="AV16" i="9"/>
  <c r="AV89" i="9"/>
  <c r="ED186" i="1"/>
  <c r="ED44" i="1"/>
  <c r="AV34" i="9"/>
  <c r="AV240" i="9" s="1"/>
  <c r="EE19" i="1"/>
  <c r="EE129" i="1"/>
  <c r="EE143" i="1"/>
  <c r="AV73" i="9"/>
  <c r="AV39" i="9"/>
  <c r="AV147" i="9"/>
  <c r="ED12" i="1"/>
  <c r="ED41" i="1"/>
  <c r="ED42" i="1" s="1"/>
  <c r="ED175" i="1"/>
  <c r="ED201" i="1" s="1"/>
  <c r="AV11" i="9"/>
  <c r="AV20" i="9" s="1"/>
  <c r="ED45" i="1"/>
  <c r="ED46" i="1" s="1"/>
  <c r="ED14" i="1"/>
  <c r="ED176" i="1"/>
  <c r="AV42" i="9"/>
  <c r="AV76" i="9" l="1"/>
  <c r="EG76" i="1"/>
  <c r="EG142" i="1"/>
  <c r="EG119" i="1"/>
  <c r="EG75" i="1"/>
  <c r="EG77" i="1"/>
  <c r="EG71" i="1"/>
  <c r="EG30" i="1"/>
  <c r="EG192" i="1" s="1"/>
  <c r="EG69" i="1"/>
  <c r="AW62" i="9" s="1"/>
  <c r="EG92" i="1"/>
  <c r="EG93" i="1" s="1"/>
  <c r="EG83" i="1"/>
  <c r="EG193" i="1" s="1"/>
  <c r="EG80" i="1"/>
  <c r="EG78" i="1"/>
  <c r="AW77" i="9" s="1"/>
  <c r="EG88" i="1"/>
  <c r="EG86" i="1"/>
  <c r="EG72" i="1"/>
  <c r="AW65" i="9" s="1"/>
  <c r="EG73" i="1"/>
  <c r="AW66" i="9" s="1"/>
  <c r="EG81" i="1"/>
  <c r="EG74" i="1"/>
  <c r="AW67" i="9" s="1"/>
  <c r="EG89" i="1"/>
  <c r="EG90" i="1"/>
  <c r="AW88" i="9" s="1"/>
  <c r="EF157" i="1"/>
  <c r="AV104" i="9"/>
  <c r="AV155" i="9"/>
  <c r="AV156" i="9" s="1"/>
  <c r="AV45" i="9"/>
  <c r="EE61" i="1"/>
  <c r="EE60" i="1" s="1"/>
  <c r="EF181" i="1"/>
  <c r="EF203" i="1" s="1"/>
  <c r="EF134" i="1"/>
  <c r="AV46" i="9"/>
  <c r="EF67" i="1"/>
  <c r="EF47" i="1"/>
  <c r="EF48" i="1" s="1"/>
  <c r="EE28" i="1"/>
  <c r="EE29" i="1" s="1"/>
  <c r="EE23" i="1"/>
  <c r="AV238" i="9"/>
  <c r="AV30" i="9"/>
  <c r="EF189" i="1"/>
  <c r="EF110" i="1"/>
  <c r="EF155" i="1"/>
  <c r="EF152" i="1"/>
  <c r="AV251" i="9"/>
  <c r="AV55" i="9"/>
  <c r="AV43" i="9" s="1"/>
  <c r="AV44" i="9" s="1"/>
  <c r="EF54" i="1"/>
  <c r="EF15" i="1"/>
  <c r="EF16" i="1" s="1"/>
  <c r="EE35" i="1"/>
  <c r="EE36" i="1" s="1"/>
  <c r="EE34" i="1"/>
  <c r="AV127" i="9"/>
  <c r="AV128" i="9" s="1"/>
  <c r="AV132" i="9"/>
  <c r="EE185" i="1"/>
  <c r="EE39" i="1"/>
  <c r="EE40" i="1" s="1"/>
  <c r="EE38" i="1"/>
  <c r="EF178" i="1"/>
  <c r="EF202" i="1" s="1"/>
  <c r="EF52" i="1"/>
  <c r="EF11" i="1"/>
  <c r="EF107" i="1"/>
  <c r="EF70" i="1"/>
  <c r="EF9" i="1"/>
  <c r="EF50" i="1"/>
  <c r="EF51" i="1" s="1"/>
  <c r="EE175" i="1"/>
  <c r="EE201" i="1" s="1"/>
  <c r="EE41" i="1"/>
  <c r="EE42" i="1" s="1"/>
  <c r="EE12" i="1"/>
  <c r="EF102" i="1"/>
  <c r="EF105" i="1"/>
  <c r="EG168" i="1"/>
  <c r="EG169" i="1" s="1"/>
  <c r="EG170" i="1"/>
  <c r="EG171" i="1" s="1"/>
  <c r="EG127" i="1"/>
  <c r="EG99" i="1"/>
  <c r="AW97" i="9" s="1"/>
  <c r="EG166" i="1"/>
  <c r="EG167" i="1" s="1"/>
  <c r="EH5" i="1"/>
  <c r="EG128" i="1"/>
  <c r="EG138" i="1"/>
  <c r="AW142" i="9" s="1"/>
  <c r="AW304" i="9" s="1"/>
  <c r="EG125" i="1"/>
  <c r="AW124" i="9" s="1"/>
  <c r="EG121" i="1"/>
  <c r="AW120" i="9" s="1"/>
  <c r="EG131" i="1"/>
  <c r="AW136" i="9" s="1"/>
  <c r="EG133" i="1"/>
  <c r="EG130" i="1"/>
  <c r="EG126" i="1"/>
  <c r="AW125" i="9" s="1"/>
  <c r="EG153" i="1"/>
  <c r="EG148" i="1"/>
  <c r="AW152" i="9" s="1"/>
  <c r="EG161" i="1"/>
  <c r="AW170" i="9" s="1"/>
  <c r="EG156" i="1"/>
  <c r="EG136" i="1"/>
  <c r="EG137" i="1" s="1"/>
  <c r="EG151" i="1"/>
  <c r="EG152" i="1" s="1"/>
  <c r="EG149" i="1"/>
  <c r="AW153" i="9" s="1"/>
  <c r="EG159" i="1"/>
  <c r="EG154" i="1"/>
  <c r="EG106" i="1"/>
  <c r="EG194" i="1" s="1"/>
  <c r="EG150" i="1"/>
  <c r="EG101" i="1"/>
  <c r="AW105" i="9" s="1"/>
  <c r="EG98" i="1"/>
  <c r="AW96" i="9" s="1"/>
  <c r="EG144" i="1"/>
  <c r="AW148" i="9" s="1"/>
  <c r="EG103" i="1"/>
  <c r="EG94" i="1"/>
  <c r="AW92" i="9" s="1"/>
  <c r="EG100" i="1"/>
  <c r="EG109" i="1"/>
  <c r="EG111" i="1"/>
  <c r="EG114" i="1"/>
  <c r="EG115" i="1" s="1"/>
  <c r="EG122" i="1"/>
  <c r="AW121" i="9" s="1"/>
  <c r="EG139" i="1"/>
  <c r="AW143" i="9" s="1"/>
  <c r="AW305" i="9" s="1"/>
  <c r="EG145" i="1"/>
  <c r="AW149" i="9" s="1"/>
  <c r="EG162" i="1"/>
  <c r="AW171" i="9" s="1"/>
  <c r="AW279" i="9" s="1"/>
  <c r="EG104" i="1"/>
  <c r="AW108" i="9" s="1"/>
  <c r="EG95" i="1"/>
  <c r="EG117" i="1"/>
  <c r="AW116" i="9" s="1"/>
  <c r="AW293" i="9" s="1"/>
  <c r="EG123" i="1"/>
  <c r="AW122" i="9" s="1"/>
  <c r="EG163" i="1"/>
  <c r="AW172" i="9" s="1"/>
  <c r="AW280" i="9" s="1"/>
  <c r="EG146" i="1"/>
  <c r="AW150" i="9" s="1"/>
  <c r="EG140" i="1"/>
  <c r="AW144" i="9" s="1"/>
  <c r="AW306" i="9" s="1"/>
  <c r="EG96" i="1"/>
  <c r="EG124" i="1"/>
  <c r="AW123" i="9" s="1"/>
  <c r="EG147" i="1"/>
  <c r="AW151" i="9" s="1"/>
  <c r="EG97" i="1"/>
  <c r="AW95" i="9" s="1"/>
  <c r="AV54" i="9"/>
  <c r="AV53" i="9" s="1"/>
  <c r="EF13" i="1"/>
  <c r="EF179" i="1"/>
  <c r="EF53" i="1"/>
  <c r="EF84" i="1"/>
  <c r="EF58" i="1"/>
  <c r="EF24" i="1"/>
  <c r="EF113" i="1"/>
  <c r="EF112" i="1"/>
  <c r="EE27" i="1"/>
  <c r="EF55" i="1"/>
  <c r="EF17" i="1"/>
  <c r="EF180" i="1"/>
  <c r="EF198" i="1" s="1"/>
  <c r="EF188" i="1"/>
  <c r="EF66" i="1"/>
  <c r="EF43" i="1"/>
  <c r="EF82" i="1"/>
  <c r="EF79" i="1"/>
  <c r="EF56" i="1"/>
  <c r="EF57" i="1" s="1"/>
  <c r="EF22" i="1"/>
  <c r="EE48" i="1"/>
  <c r="AV29" i="9"/>
  <c r="EE16" i="1"/>
  <c r="AV47" i="9"/>
  <c r="EF182" i="1"/>
  <c r="EF37" i="1"/>
  <c r="EF187" i="1"/>
  <c r="EF65" i="1"/>
  <c r="EE45" i="1"/>
  <c r="EE46" i="1" s="1"/>
  <c r="EE14" i="1"/>
  <c r="EE176" i="1"/>
  <c r="EE10" i="1"/>
  <c r="EE21" i="1"/>
  <c r="EF63" i="1"/>
  <c r="EF64" i="1" s="1"/>
  <c r="EF33" i="1"/>
  <c r="EF34" i="1" s="1"/>
  <c r="EF87" i="1"/>
  <c r="AV21" i="9"/>
  <c r="EF19" i="1"/>
  <c r="EF116" i="1"/>
  <c r="EF115" i="1"/>
  <c r="EF190" i="1"/>
  <c r="AW161" i="9"/>
  <c r="AW162" i="9" s="1"/>
  <c r="AV22" i="9"/>
  <c r="EE25" i="1"/>
  <c r="EE31" i="1"/>
  <c r="EE186" i="1"/>
  <c r="EE44" i="1"/>
  <c r="EE177" i="1"/>
  <c r="EE197" i="1" s="1"/>
  <c r="EE18" i="1"/>
  <c r="EF183" i="1"/>
  <c r="EF199" i="1" s="1"/>
  <c r="EF26" i="1"/>
  <c r="EF27" i="1" s="1"/>
  <c r="EF59" i="1"/>
  <c r="EF20" i="1"/>
  <c r="EF132" i="1"/>
  <c r="EF129" i="1"/>
  <c r="AV57" i="9"/>
  <c r="EH142" i="1" l="1"/>
  <c r="EH119" i="1"/>
  <c r="EH75" i="1"/>
  <c r="EH71" i="1"/>
  <c r="EH76" i="1"/>
  <c r="EH77" i="1"/>
  <c r="EH83" i="1"/>
  <c r="EH193" i="1" s="1"/>
  <c r="EH30" i="1"/>
  <c r="EH192" i="1" s="1"/>
  <c r="EH69" i="1"/>
  <c r="EH92" i="1"/>
  <c r="EH80" i="1"/>
  <c r="EH78" i="1"/>
  <c r="EH88" i="1"/>
  <c r="EH86" i="1"/>
  <c r="EH72" i="1"/>
  <c r="EH73" i="1"/>
  <c r="EH81" i="1"/>
  <c r="EH74" i="1"/>
  <c r="EH89" i="1"/>
  <c r="EH90" i="1"/>
  <c r="AW90" i="9"/>
  <c r="AW91" i="9" s="1"/>
  <c r="AW140" i="9"/>
  <c r="AW139" i="9" s="1"/>
  <c r="AW132" i="9" s="1"/>
  <c r="AV48" i="9"/>
  <c r="EF61" i="1"/>
  <c r="EF60" i="1" s="1"/>
  <c r="AW129" i="9"/>
  <c r="AW131" i="9"/>
  <c r="AW106" i="9"/>
  <c r="EF12" i="1"/>
  <c r="EF175" i="1"/>
  <c r="EF201" i="1" s="1"/>
  <c r="EF41" i="1"/>
  <c r="EF42" i="1" s="1"/>
  <c r="AV18" i="9"/>
  <c r="AV19" i="9" s="1"/>
  <c r="AV23" i="9"/>
  <c r="EG110" i="1"/>
  <c r="AW112" i="9"/>
  <c r="EG116" i="1"/>
  <c r="EG190" i="1"/>
  <c r="AW115" i="9"/>
  <c r="AW292" i="9" s="1"/>
  <c r="EG132" i="1"/>
  <c r="EG129" i="1"/>
  <c r="AW133" i="9"/>
  <c r="AW134" i="9" s="1"/>
  <c r="AW114" i="9"/>
  <c r="AW291" i="9" s="1"/>
  <c r="EG189" i="1"/>
  <c r="EG113" i="1"/>
  <c r="EG112" i="1"/>
  <c r="AW130" i="9"/>
  <c r="EF18" i="1"/>
  <c r="EF177" i="1"/>
  <c r="EF197" i="1" s="1"/>
  <c r="EF45" i="1"/>
  <c r="EF46" i="1" s="1"/>
  <c r="EF14" i="1"/>
  <c r="EF176" i="1"/>
  <c r="EG87" i="1"/>
  <c r="EG63" i="1"/>
  <c r="EG64" i="1" s="1"/>
  <c r="EG33" i="1"/>
  <c r="EG34" i="1" s="1"/>
  <c r="EG181" i="1"/>
  <c r="EG203" i="1" s="1"/>
  <c r="AW158" i="9"/>
  <c r="EH168" i="1"/>
  <c r="EH169" i="1" s="1"/>
  <c r="EH170" i="1"/>
  <c r="EH171" i="1" s="1"/>
  <c r="EH166" i="1"/>
  <c r="EH167" i="1" s="1"/>
  <c r="EH111" i="1"/>
  <c r="EH126" i="1"/>
  <c r="EH149" i="1"/>
  <c r="EH100" i="1"/>
  <c r="EI5" i="1"/>
  <c r="EH130" i="1"/>
  <c r="EH136" i="1"/>
  <c r="EH127" i="1"/>
  <c r="EH121" i="1"/>
  <c r="EH128" i="1"/>
  <c r="EH125" i="1"/>
  <c r="EH138" i="1"/>
  <c r="EH150" i="1"/>
  <c r="EH148" i="1"/>
  <c r="EH144" i="1"/>
  <c r="EH151" i="1"/>
  <c r="EH159" i="1"/>
  <c r="EH154" i="1"/>
  <c r="EH161" i="1"/>
  <c r="EH153" i="1"/>
  <c r="EH94" i="1"/>
  <c r="EH101" i="1"/>
  <c r="EH104" i="1"/>
  <c r="EH98" i="1"/>
  <c r="EH103" i="1"/>
  <c r="EH99" i="1"/>
  <c r="EH109" i="1"/>
  <c r="EH114" i="1"/>
  <c r="EH106" i="1"/>
  <c r="EH194" i="1" s="1"/>
  <c r="EH156" i="1"/>
  <c r="EH131" i="1"/>
  <c r="EH139" i="1"/>
  <c r="EH133" i="1"/>
  <c r="EH145" i="1"/>
  <c r="EH162" i="1"/>
  <c r="EH122" i="1"/>
  <c r="EH117" i="1"/>
  <c r="EH95" i="1"/>
  <c r="EH146" i="1"/>
  <c r="EH140" i="1"/>
  <c r="EH123" i="1"/>
  <c r="EH163" i="1"/>
  <c r="EH96" i="1"/>
  <c r="EH124" i="1"/>
  <c r="EH97" i="1"/>
  <c r="EH147" i="1"/>
  <c r="AW78" i="9"/>
  <c r="AW63" i="9"/>
  <c r="EG66" i="1"/>
  <c r="EG43" i="1"/>
  <c r="EG188" i="1"/>
  <c r="AW87" i="9"/>
  <c r="AW74" i="9" s="1"/>
  <c r="EG84" i="1"/>
  <c r="EG58" i="1"/>
  <c r="EG24" i="1"/>
  <c r="AW79" i="9"/>
  <c r="EG107" i="1"/>
  <c r="AW107" i="9"/>
  <c r="AW157" i="9"/>
  <c r="AW278" i="9"/>
  <c r="EG70" i="1"/>
  <c r="EG9" i="1"/>
  <c r="EG50" i="1"/>
  <c r="EG51" i="1" s="1"/>
  <c r="EG55" i="1"/>
  <c r="EG17" i="1"/>
  <c r="EG180" i="1"/>
  <c r="EG198" i="1" s="1"/>
  <c r="EG26" i="1"/>
  <c r="EG27" i="1" s="1"/>
  <c r="EG59" i="1"/>
  <c r="AW80" i="9"/>
  <c r="EG20" i="1"/>
  <c r="AW69" i="9"/>
  <c r="EG157" i="1"/>
  <c r="AW163" i="9"/>
  <c r="AW84" i="9"/>
  <c r="EF28" i="1"/>
  <c r="EF29" i="1" s="1"/>
  <c r="EF23" i="1"/>
  <c r="EG102" i="1"/>
  <c r="EG105" i="1"/>
  <c r="EG143" i="1"/>
  <c r="AW146" i="9"/>
  <c r="AW147" i="9" s="1"/>
  <c r="EG183" i="1"/>
  <c r="EG199" i="1" s="1"/>
  <c r="EG13" i="1"/>
  <c r="EG53" i="1"/>
  <c r="EG179" i="1"/>
  <c r="EG19" i="1"/>
  <c r="AW15" i="9" s="1"/>
  <c r="AW68" i="9"/>
  <c r="EF21" i="1"/>
  <c r="EG182" i="1"/>
  <c r="AW159" i="9"/>
  <c r="AW93" i="9"/>
  <c r="EG82" i="1"/>
  <c r="EG79" i="1"/>
  <c r="EG22" i="1"/>
  <c r="EG56" i="1"/>
  <c r="EG57" i="1" s="1"/>
  <c r="AW135" i="9"/>
  <c r="EG134" i="1"/>
  <c r="AW75" i="9"/>
  <c r="EF39" i="1"/>
  <c r="EF40" i="1" s="1"/>
  <c r="EF185" i="1"/>
  <c r="EF38" i="1"/>
  <c r="EG67" i="1"/>
  <c r="EG47" i="1"/>
  <c r="EF25" i="1"/>
  <c r="EF31" i="1"/>
  <c r="EG54" i="1"/>
  <c r="EG15" i="1"/>
  <c r="EG37" i="1"/>
  <c r="EG187" i="1"/>
  <c r="EG65" i="1"/>
  <c r="AW86" i="9"/>
  <c r="EG155" i="1"/>
  <c r="AW164" i="9"/>
  <c r="EG120" i="1"/>
  <c r="AW118" i="9"/>
  <c r="AW119" i="9" s="1"/>
  <c r="EF10" i="1"/>
  <c r="EF35" i="1"/>
  <c r="EF36" i="1" s="1"/>
  <c r="AW267" i="9"/>
  <c r="AW60" i="9"/>
  <c r="AW254" i="9" s="1"/>
  <c r="EF186" i="1"/>
  <c r="EF44" i="1"/>
  <c r="AW94" i="9"/>
  <c r="AW103" i="9" s="1"/>
  <c r="AW42" i="9"/>
  <c r="EG178" i="1"/>
  <c r="EG202" i="1" s="1"/>
  <c r="EG11" i="1"/>
  <c r="AW11" i="9" s="1"/>
  <c r="EG52" i="1"/>
  <c r="AW64" i="9"/>
  <c r="AW168" i="9"/>
  <c r="EG160" i="1"/>
  <c r="EI76" i="1" l="1"/>
  <c r="EI119" i="1"/>
  <c r="EI120" i="1" s="1"/>
  <c r="EI30" i="1"/>
  <c r="EI192" i="1" s="1"/>
  <c r="EI142" i="1"/>
  <c r="EI143" i="1" s="1"/>
  <c r="EI77" i="1"/>
  <c r="EI71" i="1"/>
  <c r="EI92" i="1"/>
  <c r="EI93" i="1" s="1"/>
  <c r="EI83" i="1"/>
  <c r="EI193" i="1" s="1"/>
  <c r="EI69" i="1"/>
  <c r="EI75" i="1"/>
  <c r="EI80" i="1"/>
  <c r="EI78" i="1"/>
  <c r="EI88" i="1"/>
  <c r="EI86" i="1"/>
  <c r="EI72" i="1"/>
  <c r="EI73" i="1"/>
  <c r="EI74" i="1"/>
  <c r="EI81" i="1"/>
  <c r="EI89" i="1"/>
  <c r="EI90" i="1"/>
  <c r="AW303" i="9"/>
  <c r="AW110" i="9"/>
  <c r="AW89" i="9"/>
  <c r="AW31" i="9"/>
  <c r="AW238" i="9" s="1"/>
  <c r="AW141" i="9"/>
  <c r="AW49" i="9"/>
  <c r="AW50" i="9" s="1"/>
  <c r="AW102" i="9"/>
  <c r="AW101" i="9"/>
  <c r="AW27" i="9"/>
  <c r="AW37" i="9"/>
  <c r="AW38" i="9" s="1"/>
  <c r="AW138" i="9"/>
  <c r="AW166" i="9"/>
  <c r="AW85" i="9"/>
  <c r="AW83" i="9"/>
  <c r="AW56" i="9"/>
  <c r="AW264" i="9"/>
  <c r="EH66" i="1"/>
  <c r="EH43" i="1"/>
  <c r="EH188" i="1"/>
  <c r="EH107" i="1"/>
  <c r="EH93" i="1"/>
  <c r="EG185" i="1"/>
  <c r="EG39" i="1"/>
  <c r="EG40" i="1" s="1"/>
  <c r="EG38" i="1"/>
  <c r="EG16" i="1"/>
  <c r="AW13" i="9"/>
  <c r="AW51" i="9"/>
  <c r="AW82" i="9"/>
  <c r="EH55" i="1"/>
  <c r="EH17" i="1"/>
  <c r="EH180" i="1"/>
  <c r="EH198" i="1" s="1"/>
  <c r="EH53" i="1"/>
  <c r="EH179" i="1"/>
  <c r="EH13" i="1"/>
  <c r="AW169" i="9"/>
  <c r="AW277" i="9"/>
  <c r="AW167" i="9"/>
  <c r="AW155" i="9" s="1"/>
  <c r="AW156" i="9" s="1"/>
  <c r="EG28" i="1"/>
  <c r="EG29" i="1" s="1"/>
  <c r="EG23" i="1"/>
  <c r="EG45" i="1"/>
  <c r="EG46" i="1" s="1"/>
  <c r="EG14" i="1"/>
  <c r="EG176" i="1"/>
  <c r="AW12" i="9"/>
  <c r="EG31" i="1"/>
  <c r="EG25" i="1"/>
  <c r="AW26" i="9"/>
  <c r="EH59" i="1"/>
  <c r="EH26" i="1"/>
  <c r="EH20" i="1"/>
  <c r="EH50" i="1"/>
  <c r="EH51" i="1" s="1"/>
  <c r="EH70" i="1"/>
  <c r="EH9" i="1"/>
  <c r="AW40" i="9"/>
  <c r="AW73" i="9"/>
  <c r="AW39" i="9"/>
  <c r="AW33" i="9"/>
  <c r="AW239" i="9" s="1"/>
  <c r="AW127" i="9"/>
  <c r="AW128" i="9" s="1"/>
  <c r="EG61" i="1"/>
  <c r="EG60" i="1" s="1"/>
  <c r="EH183" i="1"/>
  <c r="EH199" i="1" s="1"/>
  <c r="EH182" i="1"/>
  <c r="EH178" i="1"/>
  <c r="EH202" i="1" s="1"/>
  <c r="EH52" i="1"/>
  <c r="EH11" i="1"/>
  <c r="EH102" i="1"/>
  <c r="EH105" i="1"/>
  <c r="EH132" i="1"/>
  <c r="EH129" i="1"/>
  <c r="EH143" i="1"/>
  <c r="EG48" i="1"/>
  <c r="AW35" i="9"/>
  <c r="AW241" i="9" s="1"/>
  <c r="EG21" i="1"/>
  <c r="AW16" i="9"/>
  <c r="EH87" i="1"/>
  <c r="EH63" i="1"/>
  <c r="EH64" i="1" s="1"/>
  <c r="EH33" i="1"/>
  <c r="EH181" i="1"/>
  <c r="EH203" i="1" s="1"/>
  <c r="AW52" i="9"/>
  <c r="AW266" i="9"/>
  <c r="AW59" i="9"/>
  <c r="AW253" i="9" s="1"/>
  <c r="EH47" i="1"/>
  <c r="EH67" i="1"/>
  <c r="EH19" i="1"/>
  <c r="EH157" i="1"/>
  <c r="EH120" i="1"/>
  <c r="AW24" i="9"/>
  <c r="AW25" i="9" s="1"/>
  <c r="EH15" i="1"/>
  <c r="EH54" i="1"/>
  <c r="EH116" i="1"/>
  <c r="EH190" i="1"/>
  <c r="EH115" i="1"/>
  <c r="EH137" i="1"/>
  <c r="EH189" i="1"/>
  <c r="EH113" i="1"/>
  <c r="EH112" i="1"/>
  <c r="AW58" i="9"/>
  <c r="AW252" i="9" s="1"/>
  <c r="AW265" i="9"/>
  <c r="EG10" i="1"/>
  <c r="EG35" i="1"/>
  <c r="AW9" i="9"/>
  <c r="AW10" i="9" s="1"/>
  <c r="EG44" i="1"/>
  <c r="EG186" i="1"/>
  <c r="AW34" i="9"/>
  <c r="AW240" i="9" s="1"/>
  <c r="EH134" i="1"/>
  <c r="AW290" i="9"/>
  <c r="AW111" i="9"/>
  <c r="EG41" i="1"/>
  <c r="EG42" i="1" s="1"/>
  <c r="EG12" i="1"/>
  <c r="EG175" i="1"/>
  <c r="EG201" i="1" s="1"/>
  <c r="EH22" i="1"/>
  <c r="EH56" i="1"/>
  <c r="EH57" i="1" s="1"/>
  <c r="EH82" i="1"/>
  <c r="EH79" i="1"/>
  <c r="EH160" i="1"/>
  <c r="EH187" i="1"/>
  <c r="EH37" i="1"/>
  <c r="EH65" i="1"/>
  <c r="AW41" i="9"/>
  <c r="AW47" i="9" s="1"/>
  <c r="EG18" i="1"/>
  <c r="EG177" i="1"/>
  <c r="EG197" i="1" s="1"/>
  <c r="AW14" i="9"/>
  <c r="EH84" i="1"/>
  <c r="EH58" i="1"/>
  <c r="EH24" i="1"/>
  <c r="EH152" i="1"/>
  <c r="EH155" i="1"/>
  <c r="EI168" i="1"/>
  <c r="EI169" i="1" s="1"/>
  <c r="EI170" i="1"/>
  <c r="EI171" i="1" s="1"/>
  <c r="EI166" i="1"/>
  <c r="EI167" i="1" s="1"/>
  <c r="EI121" i="1"/>
  <c r="EI149" i="1"/>
  <c r="EI111" i="1"/>
  <c r="EI100" i="1"/>
  <c r="EJ5" i="1"/>
  <c r="EI136" i="1"/>
  <c r="EI137" i="1" s="1"/>
  <c r="EI131" i="1"/>
  <c r="EI130" i="1"/>
  <c r="EI125" i="1"/>
  <c r="EI127" i="1"/>
  <c r="EI128" i="1"/>
  <c r="EI126" i="1"/>
  <c r="EI138" i="1"/>
  <c r="EI150" i="1"/>
  <c r="EI144" i="1"/>
  <c r="EI156" i="1"/>
  <c r="EI151" i="1"/>
  <c r="EI148" i="1"/>
  <c r="EI161" i="1"/>
  <c r="EI159" i="1"/>
  <c r="EI160" i="1" s="1"/>
  <c r="EI145" i="1"/>
  <c r="EI94" i="1"/>
  <c r="EI153" i="1"/>
  <c r="EI99" i="1"/>
  <c r="EI104" i="1"/>
  <c r="EI109" i="1"/>
  <c r="EI110" i="1" s="1"/>
  <c r="EI98" i="1"/>
  <c r="EI101" i="1"/>
  <c r="EI103" i="1"/>
  <c r="EI114" i="1"/>
  <c r="EI106" i="1"/>
  <c r="EI194" i="1" s="1"/>
  <c r="EI133" i="1"/>
  <c r="EI139" i="1"/>
  <c r="EI122" i="1"/>
  <c r="EI154" i="1"/>
  <c r="EI162" i="1"/>
  <c r="EI117" i="1"/>
  <c r="EI95" i="1"/>
  <c r="EI140" i="1"/>
  <c r="EI163" i="1"/>
  <c r="EI146" i="1"/>
  <c r="EI123" i="1"/>
  <c r="EI96" i="1"/>
  <c r="EI97" i="1"/>
  <c r="EI124" i="1"/>
  <c r="EI147" i="1"/>
  <c r="EH110" i="1"/>
  <c r="AW160" i="9" l="1"/>
  <c r="EJ30" i="1"/>
  <c r="EJ192" i="1" s="1"/>
  <c r="EJ142" i="1"/>
  <c r="EJ143" i="1" s="1"/>
  <c r="EJ75" i="1"/>
  <c r="AX68" i="9" s="1"/>
  <c r="EJ76" i="1"/>
  <c r="EJ119" i="1"/>
  <c r="EJ92" i="1"/>
  <c r="EJ93" i="1" s="1"/>
  <c r="EJ71" i="1"/>
  <c r="EJ83" i="1"/>
  <c r="EJ193" i="1" s="1"/>
  <c r="EJ77" i="1"/>
  <c r="EJ69" i="1"/>
  <c r="AX62" i="9" s="1"/>
  <c r="EJ80" i="1"/>
  <c r="EJ78" i="1"/>
  <c r="EJ88" i="1"/>
  <c r="EJ86" i="1"/>
  <c r="AX84" i="9" s="1"/>
  <c r="EJ72" i="1"/>
  <c r="AX65" i="9" s="1"/>
  <c r="EJ73" i="1"/>
  <c r="AX66" i="9" s="1"/>
  <c r="EJ81" i="1"/>
  <c r="EJ74" i="1"/>
  <c r="AX67" i="9" s="1"/>
  <c r="EJ89" i="1"/>
  <c r="EJ90" i="1"/>
  <c r="AW30" i="9"/>
  <c r="AW23" i="9" s="1"/>
  <c r="AW54" i="9"/>
  <c r="AW53" i="9" s="1"/>
  <c r="EI182" i="1"/>
  <c r="EI19" i="1"/>
  <c r="EI181" i="1"/>
  <c r="EI203" i="1" s="1"/>
  <c r="EH61" i="1"/>
  <c r="EH60" i="1" s="1"/>
  <c r="EI157" i="1"/>
  <c r="AW45" i="9"/>
  <c r="EI53" i="1"/>
  <c r="EI13" i="1"/>
  <c r="EI179" i="1"/>
  <c r="EI183" i="1"/>
  <c r="EI199" i="1" s="1"/>
  <c r="EI20" i="1"/>
  <c r="EH27" i="1"/>
  <c r="EH44" i="1"/>
  <c r="EH186" i="1"/>
  <c r="EG36" i="1"/>
  <c r="AW46" i="9"/>
  <c r="EH10" i="1"/>
  <c r="EH35" i="1"/>
  <c r="EH36" i="1" s="1"/>
  <c r="AW29" i="9"/>
  <c r="AW22" i="9"/>
  <c r="EI87" i="1"/>
  <c r="EI63" i="1"/>
  <c r="EI64" i="1" s="1"/>
  <c r="EI33" i="1"/>
  <c r="EH41" i="1"/>
  <c r="EH42" i="1" s="1"/>
  <c r="EH12" i="1"/>
  <c r="EH175" i="1"/>
  <c r="EH201" i="1" s="1"/>
  <c r="EH39" i="1"/>
  <c r="EH40" i="1" s="1"/>
  <c r="EH185" i="1"/>
  <c r="EH38" i="1"/>
  <c r="EI67" i="1"/>
  <c r="EI47" i="1"/>
  <c r="EI48" i="1" s="1"/>
  <c r="EI187" i="1"/>
  <c r="EI65" i="1"/>
  <c r="EI37" i="1"/>
  <c r="EI134" i="1"/>
  <c r="EI54" i="1"/>
  <c r="EI15" i="1"/>
  <c r="EI16" i="1" s="1"/>
  <c r="AW99" i="9"/>
  <c r="AW100" i="9" s="1"/>
  <c r="AW104" i="9"/>
  <c r="EI116" i="1"/>
  <c r="EI190" i="1"/>
  <c r="EI115" i="1"/>
  <c r="EI107" i="1"/>
  <c r="EI155" i="1"/>
  <c r="EI152" i="1"/>
  <c r="EH34" i="1"/>
  <c r="EH45" i="1"/>
  <c r="EH46" i="1" s="1"/>
  <c r="EH14" i="1"/>
  <c r="EH176" i="1"/>
  <c r="AW251" i="9"/>
  <c r="AW55" i="9"/>
  <c r="EI112" i="1"/>
  <c r="EI113" i="1"/>
  <c r="EI189" i="1"/>
  <c r="EI55" i="1"/>
  <c r="EI17" i="1"/>
  <c r="EI180" i="1"/>
  <c r="EI198" i="1" s="1"/>
  <c r="EI188" i="1"/>
  <c r="EI66" i="1"/>
  <c r="EI43" i="1"/>
  <c r="EI24" i="1"/>
  <c r="EI84" i="1"/>
  <c r="EI58" i="1"/>
  <c r="EI132" i="1"/>
  <c r="EI129" i="1"/>
  <c r="EH25" i="1"/>
  <c r="EH31" i="1"/>
  <c r="EI105" i="1"/>
  <c r="EI102" i="1"/>
  <c r="EJ170" i="1"/>
  <c r="EJ171" i="1" s="1"/>
  <c r="EJ166" i="1"/>
  <c r="EJ167" i="1" s="1"/>
  <c r="EJ168" i="1"/>
  <c r="EJ169" i="1" s="1"/>
  <c r="EJ111" i="1"/>
  <c r="AX114" i="9" s="1"/>
  <c r="AX291" i="9" s="1"/>
  <c r="EK5" i="1"/>
  <c r="EJ126" i="1"/>
  <c r="AX125" i="9" s="1"/>
  <c r="EJ136" i="1"/>
  <c r="EJ128" i="1"/>
  <c r="AX133" i="9" s="1"/>
  <c r="AX134" i="9" s="1"/>
  <c r="EJ121" i="1"/>
  <c r="AX120" i="9" s="1"/>
  <c r="EJ127" i="1"/>
  <c r="EJ125" i="1"/>
  <c r="AX124" i="9" s="1"/>
  <c r="EJ131" i="1"/>
  <c r="AX136" i="9" s="1"/>
  <c r="EJ130" i="1"/>
  <c r="AX135" i="9" s="1"/>
  <c r="EJ150" i="1"/>
  <c r="EJ138" i="1"/>
  <c r="AX142" i="9" s="1"/>
  <c r="AX304" i="9" s="1"/>
  <c r="EJ149" i="1"/>
  <c r="AX153" i="9" s="1"/>
  <c r="EJ144" i="1"/>
  <c r="AX148" i="9" s="1"/>
  <c r="EJ153" i="1"/>
  <c r="EJ154" i="1"/>
  <c r="AX164" i="9" s="1"/>
  <c r="EJ145" i="1"/>
  <c r="AX149" i="9" s="1"/>
  <c r="EJ133" i="1"/>
  <c r="EJ148" i="1"/>
  <c r="AX152" i="9" s="1"/>
  <c r="EJ161" i="1"/>
  <c r="AX170" i="9" s="1"/>
  <c r="EJ94" i="1"/>
  <c r="EJ101" i="1"/>
  <c r="AX105" i="9" s="1"/>
  <c r="EJ100" i="1"/>
  <c r="EJ151" i="1"/>
  <c r="EJ98" i="1"/>
  <c r="AX96" i="9" s="1"/>
  <c r="EJ159" i="1"/>
  <c r="EJ104" i="1"/>
  <c r="AX108" i="9" s="1"/>
  <c r="EJ109" i="1"/>
  <c r="AX112" i="9" s="1"/>
  <c r="AX111" i="9" s="1"/>
  <c r="EJ106" i="1"/>
  <c r="EJ194" i="1" s="1"/>
  <c r="EJ99" i="1"/>
  <c r="AX97" i="9" s="1"/>
  <c r="EJ114" i="1"/>
  <c r="AX115" i="9" s="1"/>
  <c r="AX292" i="9" s="1"/>
  <c r="EJ103" i="1"/>
  <c r="EJ139" i="1"/>
  <c r="AX143" i="9" s="1"/>
  <c r="AX305" i="9" s="1"/>
  <c r="EJ156" i="1"/>
  <c r="EJ122" i="1"/>
  <c r="AX121" i="9" s="1"/>
  <c r="EJ162" i="1"/>
  <c r="AX171" i="9" s="1"/>
  <c r="EJ95" i="1"/>
  <c r="AX93" i="9" s="1"/>
  <c r="EJ117" i="1"/>
  <c r="AX116" i="9" s="1"/>
  <c r="AX293" i="9" s="1"/>
  <c r="EJ163" i="1"/>
  <c r="AX172" i="9" s="1"/>
  <c r="AX280" i="9" s="1"/>
  <c r="EJ140" i="1"/>
  <c r="AX144" i="9" s="1"/>
  <c r="AX306" i="9" s="1"/>
  <c r="EJ146" i="1"/>
  <c r="AX150" i="9" s="1"/>
  <c r="EJ123" i="1"/>
  <c r="AX122" i="9" s="1"/>
  <c r="EJ96" i="1"/>
  <c r="AX88" i="9"/>
  <c r="EJ124" i="1"/>
  <c r="AX123" i="9" s="1"/>
  <c r="EJ97" i="1"/>
  <c r="AX95" i="9" s="1"/>
  <c r="EJ147" i="1"/>
  <c r="AX151" i="9" s="1"/>
  <c r="AW21" i="9"/>
  <c r="AW71" i="9"/>
  <c r="AW72" i="9" s="1"/>
  <c r="AW76" i="9"/>
  <c r="EI178" i="1"/>
  <c r="EI202" i="1" s="1"/>
  <c r="EI52" i="1"/>
  <c r="EI11" i="1"/>
  <c r="EH48" i="1"/>
  <c r="AW57" i="9"/>
  <c r="EH16" i="1"/>
  <c r="AX90" i="9"/>
  <c r="AX91" i="9" s="1"/>
  <c r="EI26" i="1"/>
  <c r="EI27" i="1" s="1"/>
  <c r="EI59" i="1"/>
  <c r="EI56" i="1"/>
  <c r="EI57" i="1" s="1"/>
  <c r="EI22" i="1"/>
  <c r="EI79" i="1"/>
  <c r="EI82" i="1"/>
  <c r="EI70" i="1"/>
  <c r="EI9" i="1"/>
  <c r="EI10" i="1" s="1"/>
  <c r="EI50" i="1"/>
  <c r="EI51" i="1" s="1"/>
  <c r="AW20" i="9"/>
  <c r="EH28" i="1"/>
  <c r="EH29" i="1" s="1"/>
  <c r="EH23" i="1"/>
  <c r="EH21" i="1"/>
  <c r="EH177" i="1"/>
  <c r="EH197" i="1" s="1"/>
  <c r="EH18" i="1"/>
  <c r="EJ107" i="1" l="1"/>
  <c r="AW18" i="9"/>
  <c r="AW19" i="9" s="1"/>
  <c r="EK142" i="1"/>
  <c r="EK69" i="1"/>
  <c r="EK76" i="1"/>
  <c r="EK119" i="1"/>
  <c r="EK71" i="1"/>
  <c r="EK77" i="1"/>
  <c r="EK75" i="1"/>
  <c r="EK92" i="1"/>
  <c r="EK30" i="1"/>
  <c r="EK192" i="1" s="1"/>
  <c r="EK83" i="1"/>
  <c r="EK193" i="1" s="1"/>
  <c r="EK80" i="1"/>
  <c r="EK78" i="1"/>
  <c r="EK88" i="1"/>
  <c r="EK86" i="1"/>
  <c r="EK72" i="1"/>
  <c r="EK73" i="1"/>
  <c r="EK74" i="1"/>
  <c r="EK81" i="1"/>
  <c r="EK89" i="1"/>
  <c r="EK90" i="1"/>
  <c r="EI21" i="1"/>
  <c r="AX146" i="9"/>
  <c r="AX147" i="9" s="1"/>
  <c r="EJ157" i="1"/>
  <c r="EI61" i="1"/>
  <c r="EI60" i="1" s="1"/>
  <c r="AX130" i="9"/>
  <c r="AX129" i="9"/>
  <c r="AX157" i="9"/>
  <c r="AX102" i="9"/>
  <c r="AX63" i="9"/>
  <c r="AX279" i="9"/>
  <c r="AX75" i="9"/>
  <c r="AX267" i="9"/>
  <c r="AX60" i="9"/>
  <c r="AX254" i="9" s="1"/>
  <c r="EJ188" i="1"/>
  <c r="EJ66" i="1"/>
  <c r="EJ43" i="1"/>
  <c r="EJ20" i="1"/>
  <c r="AX69" i="9"/>
  <c r="EJ160" i="1"/>
  <c r="AX168" i="9"/>
  <c r="EI176" i="1"/>
  <c r="EI45" i="1"/>
  <c r="EI46" i="1" s="1"/>
  <c r="EI14" i="1"/>
  <c r="AX94" i="9"/>
  <c r="AX103" i="9" s="1"/>
  <c r="EJ19" i="1"/>
  <c r="AX15" i="9" s="1"/>
  <c r="AX89" i="9"/>
  <c r="EI25" i="1"/>
  <c r="EI31" i="1"/>
  <c r="EJ47" i="1"/>
  <c r="EJ67" i="1"/>
  <c r="EJ178" i="1"/>
  <c r="EJ202" i="1" s="1"/>
  <c r="EJ52" i="1"/>
  <c r="EJ11" i="1"/>
  <c r="AX11" i="9" s="1"/>
  <c r="AX131" i="9"/>
  <c r="AX107" i="9"/>
  <c r="EJ132" i="1"/>
  <c r="EJ129" i="1"/>
  <c r="EI186" i="1"/>
  <c r="EI44" i="1"/>
  <c r="AX163" i="9"/>
  <c r="AX278" i="9"/>
  <c r="EJ120" i="1"/>
  <c r="AX118" i="9"/>
  <c r="AX119" i="9" s="1"/>
  <c r="AW43" i="9"/>
  <c r="AW44" i="9" s="1"/>
  <c r="AW48" i="9"/>
  <c r="EJ79" i="1"/>
  <c r="EJ22" i="1"/>
  <c r="EJ82" i="1"/>
  <c r="EJ56" i="1"/>
  <c r="EJ57" i="1" s="1"/>
  <c r="AX77" i="9"/>
  <c r="EJ110" i="1"/>
  <c r="EJ137" i="1"/>
  <c r="AX140" i="9"/>
  <c r="AX99" i="9"/>
  <c r="AX290" i="9"/>
  <c r="AX64" i="9"/>
  <c r="EJ55" i="1"/>
  <c r="EJ17" i="1"/>
  <c r="EJ180" i="1"/>
  <c r="EJ198" i="1" s="1"/>
  <c r="EJ53" i="1"/>
  <c r="EJ13" i="1"/>
  <c r="EJ179" i="1"/>
  <c r="EJ65" i="1"/>
  <c r="EJ37" i="1"/>
  <c r="EJ187" i="1"/>
  <c r="AX86" i="9"/>
  <c r="EI18" i="1"/>
  <c r="EI177" i="1"/>
  <c r="EI197" i="1" s="1"/>
  <c r="EI185" i="1"/>
  <c r="EI39" i="1"/>
  <c r="EI40" i="1" s="1"/>
  <c r="EI38" i="1"/>
  <c r="AX83" i="9"/>
  <c r="AX76" i="9" s="1"/>
  <c r="AX85" i="9"/>
  <c r="AX264" i="9"/>
  <c r="EJ87" i="1"/>
  <c r="EJ63" i="1"/>
  <c r="EJ64" i="1" s="1"/>
  <c r="EJ33" i="1"/>
  <c r="AX106" i="9"/>
  <c r="AX110" i="9"/>
  <c r="EJ183" i="1"/>
  <c r="EJ199" i="1" s="1"/>
  <c r="EJ26" i="1"/>
  <c r="AX27" i="9" s="1"/>
  <c r="EJ59" i="1"/>
  <c r="EJ182" i="1"/>
  <c r="EJ84" i="1"/>
  <c r="EJ58" i="1"/>
  <c r="EJ24" i="1"/>
  <c r="AX79" i="9"/>
  <c r="EJ105" i="1"/>
  <c r="EJ102" i="1"/>
  <c r="EJ134" i="1"/>
  <c r="EJ112" i="1"/>
  <c r="EJ113" i="1"/>
  <c r="EJ189" i="1"/>
  <c r="AX159" i="9"/>
  <c r="EK170" i="1"/>
  <c r="EK171" i="1" s="1"/>
  <c r="EK166" i="1"/>
  <c r="EK167" i="1" s="1"/>
  <c r="EK168" i="1"/>
  <c r="EK169" i="1" s="1"/>
  <c r="EK144" i="1"/>
  <c r="EK98" i="1"/>
  <c r="EK103" i="1"/>
  <c r="EL5" i="1"/>
  <c r="EK126" i="1"/>
  <c r="EK121" i="1"/>
  <c r="EK136" i="1"/>
  <c r="EK130" i="1"/>
  <c r="EK125" i="1"/>
  <c r="EK127" i="1"/>
  <c r="EK128" i="1"/>
  <c r="EK131" i="1"/>
  <c r="EK138" i="1"/>
  <c r="EK150" i="1"/>
  <c r="EK148" i="1"/>
  <c r="EK149" i="1"/>
  <c r="EK151" i="1"/>
  <c r="EK153" i="1"/>
  <c r="EK159" i="1"/>
  <c r="EK160" i="1" s="1"/>
  <c r="EK145" i="1"/>
  <c r="EK100" i="1"/>
  <c r="EK161" i="1"/>
  <c r="EK101" i="1"/>
  <c r="EK106" i="1"/>
  <c r="EK194" i="1" s="1"/>
  <c r="EK156" i="1"/>
  <c r="EK99" i="1"/>
  <c r="EK94" i="1"/>
  <c r="EK104" i="1"/>
  <c r="EK111" i="1"/>
  <c r="EK109" i="1"/>
  <c r="EK114" i="1"/>
  <c r="EK122" i="1"/>
  <c r="EK139" i="1"/>
  <c r="EK154" i="1"/>
  <c r="EK162" i="1"/>
  <c r="EK133" i="1"/>
  <c r="EK95" i="1"/>
  <c r="EK117" i="1"/>
  <c r="EK123" i="1"/>
  <c r="EK140" i="1"/>
  <c r="EK146" i="1"/>
  <c r="EK96" i="1"/>
  <c r="EK163" i="1"/>
  <c r="EK124" i="1"/>
  <c r="EK97" i="1"/>
  <c r="EK147" i="1"/>
  <c r="EI28" i="1"/>
  <c r="EI29" i="1" s="1"/>
  <c r="EI23" i="1"/>
  <c r="EJ152" i="1"/>
  <c r="EJ155" i="1"/>
  <c r="AX161" i="9"/>
  <c r="AX162" i="9" s="1"/>
  <c r="EJ70" i="1"/>
  <c r="EJ9" i="1"/>
  <c r="EJ50" i="1"/>
  <c r="EJ51" i="1" s="1"/>
  <c r="EI175" i="1"/>
  <c r="EI201" i="1" s="1"/>
  <c r="EI41" i="1"/>
  <c r="EI42" i="1" s="1"/>
  <c r="EI12" i="1"/>
  <c r="EJ54" i="1"/>
  <c r="EJ15" i="1"/>
  <c r="EJ190" i="1"/>
  <c r="EJ116" i="1"/>
  <c r="EJ115" i="1"/>
  <c r="EJ181" i="1"/>
  <c r="EJ203" i="1" s="1"/>
  <c r="AX40" i="9"/>
  <c r="EI35" i="1"/>
  <c r="EI36" i="1" s="1"/>
  <c r="EI34" i="1"/>
  <c r="AX92" i="9"/>
  <c r="AX101" i="9" s="1"/>
  <c r="AX87" i="9"/>
  <c r="AX74" i="9" s="1"/>
  <c r="AX80" i="9"/>
  <c r="AX52" i="9" s="1"/>
  <c r="EL119" i="1" l="1"/>
  <c r="EL120" i="1" s="1"/>
  <c r="EL142" i="1"/>
  <c r="EL143" i="1" s="1"/>
  <c r="EL30" i="1"/>
  <c r="EL192" i="1" s="1"/>
  <c r="EL71" i="1"/>
  <c r="EL76" i="1"/>
  <c r="EL75" i="1"/>
  <c r="EL69" i="1"/>
  <c r="EL92" i="1"/>
  <c r="EL93" i="1" s="1"/>
  <c r="EL77" i="1"/>
  <c r="EL83" i="1"/>
  <c r="EL193" i="1" s="1"/>
  <c r="EL80" i="1"/>
  <c r="EL78" i="1"/>
  <c r="EL88" i="1"/>
  <c r="EL86" i="1"/>
  <c r="EL72" i="1"/>
  <c r="EL73" i="1"/>
  <c r="EL81" i="1"/>
  <c r="EL74" i="1"/>
  <c r="EL89" i="1"/>
  <c r="EL90" i="1"/>
  <c r="AX166" i="9"/>
  <c r="AX138" i="9"/>
  <c r="EK183" i="1"/>
  <c r="EK199" i="1" s="1"/>
  <c r="EK20" i="1"/>
  <c r="EK107" i="1"/>
  <c r="EK58" i="1"/>
  <c r="EK24" i="1"/>
  <c r="EK84" i="1"/>
  <c r="EJ10" i="1"/>
  <c r="AX9" i="9"/>
  <c r="AX10" i="9" s="1"/>
  <c r="EK157" i="1"/>
  <c r="AX169" i="9"/>
  <c r="AX167" i="9"/>
  <c r="AX155" i="9" s="1"/>
  <c r="AX156" i="9" s="1"/>
  <c r="AX277" i="9"/>
  <c r="AX158" i="9"/>
  <c r="AX303" i="9"/>
  <c r="AX139" i="9"/>
  <c r="AX141" i="9"/>
  <c r="EK189" i="1"/>
  <c r="EK110" i="1"/>
  <c r="EK112" i="1"/>
  <c r="EK113" i="1"/>
  <c r="EK152" i="1"/>
  <c r="AX56" i="9"/>
  <c r="EJ48" i="1"/>
  <c r="AX35" i="9"/>
  <c r="AX241" i="9" s="1"/>
  <c r="EK182" i="1"/>
  <c r="EK132" i="1"/>
  <c r="EK129" i="1"/>
  <c r="EL170" i="1"/>
  <c r="EL171" i="1" s="1"/>
  <c r="EL166" i="1"/>
  <c r="EL167" i="1" s="1"/>
  <c r="EL168" i="1"/>
  <c r="EL169" i="1" s="1"/>
  <c r="EL101" i="1"/>
  <c r="EL102" i="1" s="1"/>
  <c r="EL148" i="1"/>
  <c r="EL103" i="1"/>
  <c r="EM5" i="1"/>
  <c r="EL128" i="1"/>
  <c r="EL133" i="1"/>
  <c r="EL126" i="1"/>
  <c r="EL121" i="1"/>
  <c r="EL125" i="1"/>
  <c r="EL127" i="1"/>
  <c r="EL130" i="1"/>
  <c r="EL150" i="1"/>
  <c r="EL136" i="1"/>
  <c r="EL137" i="1" s="1"/>
  <c r="EL131" i="1"/>
  <c r="EL138" i="1"/>
  <c r="EL153" i="1"/>
  <c r="EL159" i="1"/>
  <c r="EL160" i="1" s="1"/>
  <c r="EL144" i="1"/>
  <c r="EL145" i="1"/>
  <c r="EL151" i="1"/>
  <c r="EL149" i="1"/>
  <c r="EL154" i="1"/>
  <c r="EL94" i="1"/>
  <c r="EL114" i="1"/>
  <c r="EL111" i="1"/>
  <c r="EL161" i="1"/>
  <c r="EL100" i="1"/>
  <c r="EL98" i="1"/>
  <c r="EL104" i="1"/>
  <c r="EL109" i="1"/>
  <c r="EL110" i="1" s="1"/>
  <c r="EL99" i="1"/>
  <c r="EL156" i="1"/>
  <c r="EL106" i="1"/>
  <c r="EL194" i="1" s="1"/>
  <c r="EL122" i="1"/>
  <c r="EL139" i="1"/>
  <c r="EL162" i="1"/>
  <c r="EL95" i="1"/>
  <c r="EL117" i="1"/>
  <c r="EL140" i="1"/>
  <c r="EL123" i="1"/>
  <c r="EL146" i="1"/>
  <c r="EL163" i="1"/>
  <c r="EL96" i="1"/>
  <c r="EL124" i="1"/>
  <c r="EL147" i="1"/>
  <c r="EL97" i="1"/>
  <c r="EK105" i="1"/>
  <c r="EK102" i="1"/>
  <c r="EK59" i="1"/>
  <c r="EK26" i="1"/>
  <c r="EJ14" i="1"/>
  <c r="EJ176" i="1"/>
  <c r="EJ45" i="1"/>
  <c r="EJ46" i="1" s="1"/>
  <c r="AX12" i="9"/>
  <c r="EJ16" i="1"/>
  <c r="AX13" i="9"/>
  <c r="EJ27" i="1"/>
  <c r="AX78" i="9"/>
  <c r="AX49" i="9"/>
  <c r="AX50" i="9" s="1"/>
  <c r="EJ21" i="1"/>
  <c r="AX16" i="9"/>
  <c r="EK54" i="1"/>
  <c r="EK15" i="1"/>
  <c r="EK155" i="1"/>
  <c r="EK115" i="1"/>
  <c r="EK116" i="1"/>
  <c r="EK190" i="1"/>
  <c r="EK137" i="1"/>
  <c r="EJ61" i="1"/>
  <c r="EJ60" i="1" s="1"/>
  <c r="EJ185" i="1"/>
  <c r="EJ39" i="1"/>
  <c r="EJ40" i="1" s="1"/>
  <c r="EJ38" i="1"/>
  <c r="EK187" i="1"/>
  <c r="EK37" i="1"/>
  <c r="EK65" i="1"/>
  <c r="EK181" i="1"/>
  <c r="EK203" i="1" s="1"/>
  <c r="EK43" i="1"/>
  <c r="EK188" i="1"/>
  <c r="EK66" i="1"/>
  <c r="EK50" i="1"/>
  <c r="EK51" i="1" s="1"/>
  <c r="EK9" i="1"/>
  <c r="EK70" i="1"/>
  <c r="EJ186" i="1"/>
  <c r="EJ44" i="1"/>
  <c r="AX34" i="9"/>
  <c r="AX240" i="9" s="1"/>
  <c r="EK55" i="1"/>
  <c r="EK17" i="1"/>
  <c r="EK180" i="1"/>
  <c r="EK198" i="1" s="1"/>
  <c r="EK53" i="1"/>
  <c r="EK13" i="1"/>
  <c r="EK179" i="1"/>
  <c r="EK19" i="1"/>
  <c r="EK120" i="1"/>
  <c r="EJ18" i="1"/>
  <c r="EJ177" i="1"/>
  <c r="EJ197" i="1" s="1"/>
  <c r="AX14" i="9"/>
  <c r="AX104" i="9"/>
  <c r="AX71" i="9"/>
  <c r="AX72" i="9" s="1"/>
  <c r="AX266" i="9"/>
  <c r="AX59" i="9"/>
  <c r="AX253" i="9" s="1"/>
  <c r="EK56" i="1"/>
  <c r="EK57" i="1" s="1"/>
  <c r="EK22" i="1"/>
  <c r="EK82" i="1"/>
  <c r="EK79" i="1"/>
  <c r="EK93" i="1"/>
  <c r="EJ23" i="1"/>
  <c r="EJ28" i="1"/>
  <c r="EJ29" i="1" s="1"/>
  <c r="AX24" i="9"/>
  <c r="AX25" i="9" s="1"/>
  <c r="AX37" i="9"/>
  <c r="AX39" i="9"/>
  <c r="AX73" i="9"/>
  <c r="AX33" i="9"/>
  <c r="AX239" i="9" s="1"/>
  <c r="EK143" i="1"/>
  <c r="EJ35" i="1"/>
  <c r="EJ36" i="1" s="1"/>
  <c r="EJ34" i="1"/>
  <c r="AX31" i="9"/>
  <c r="EK67" i="1"/>
  <c r="EK47" i="1"/>
  <c r="EK63" i="1"/>
  <c r="EK64" i="1" s="1"/>
  <c r="EK33" i="1"/>
  <c r="EK87" i="1"/>
  <c r="AX82" i="9"/>
  <c r="AX51" i="9"/>
  <c r="AX265" i="9"/>
  <c r="AX58" i="9"/>
  <c r="EJ175" i="1"/>
  <c r="EJ201" i="1" s="1"/>
  <c r="EJ41" i="1"/>
  <c r="EJ42" i="1" s="1"/>
  <c r="EJ12" i="1"/>
  <c r="AX41" i="9"/>
  <c r="AX47" i="9" s="1"/>
  <c r="AX42" i="9"/>
  <c r="EK11" i="1"/>
  <c r="EK178" i="1"/>
  <c r="EK202" i="1" s="1"/>
  <c r="EK52" i="1"/>
  <c r="EK134" i="1"/>
  <c r="EJ25" i="1"/>
  <c r="EJ31" i="1"/>
  <c r="AX26" i="9"/>
  <c r="AX100" i="9"/>
  <c r="AX160" i="9" l="1"/>
  <c r="EM76" i="1"/>
  <c r="AY69" i="9" s="1"/>
  <c r="EM71" i="1"/>
  <c r="EM142" i="1"/>
  <c r="EM119" i="1"/>
  <c r="EM77" i="1"/>
  <c r="EM75" i="1"/>
  <c r="EM30" i="1"/>
  <c r="EM192" i="1" s="1"/>
  <c r="EM69" i="1"/>
  <c r="EM92" i="1"/>
  <c r="EM83" i="1"/>
  <c r="EM193" i="1" s="1"/>
  <c r="EM80" i="1"/>
  <c r="EM78" i="1"/>
  <c r="EM88" i="1"/>
  <c r="EM86" i="1"/>
  <c r="EM72" i="1"/>
  <c r="EM73" i="1"/>
  <c r="EM81" i="1"/>
  <c r="EM74" i="1"/>
  <c r="EM89" i="1"/>
  <c r="EM90" i="1"/>
  <c r="AX57" i="9"/>
  <c r="EL19" i="1"/>
  <c r="EL105" i="1"/>
  <c r="EL20" i="1"/>
  <c r="AX29" i="9"/>
  <c r="EL181" i="1"/>
  <c r="EL203" i="1" s="1"/>
  <c r="EL134" i="1"/>
  <c r="EL182" i="1"/>
  <c r="AX22" i="9"/>
  <c r="AX20" i="9"/>
  <c r="EL24" i="1"/>
  <c r="EL84" i="1"/>
  <c r="EL58" i="1"/>
  <c r="EL157" i="1"/>
  <c r="EM166" i="1"/>
  <c r="EM167" i="1" s="1"/>
  <c r="EM168" i="1"/>
  <c r="EM169" i="1" s="1"/>
  <c r="EM170" i="1"/>
  <c r="EM171" i="1" s="1"/>
  <c r="EM126" i="1"/>
  <c r="AY125" i="9" s="1"/>
  <c r="EM130" i="1"/>
  <c r="AY135" i="9" s="1"/>
  <c r="EM99" i="1"/>
  <c r="AY97" i="9" s="1"/>
  <c r="EM98" i="1"/>
  <c r="AY96" i="9" s="1"/>
  <c r="EN5" i="1"/>
  <c r="EM121" i="1"/>
  <c r="AY120" i="9" s="1"/>
  <c r="EM125" i="1"/>
  <c r="AY124" i="9" s="1"/>
  <c r="EM128" i="1"/>
  <c r="EM129" i="1" s="1"/>
  <c r="EM127" i="1"/>
  <c r="EM136" i="1"/>
  <c r="EM149" i="1"/>
  <c r="EM138" i="1"/>
  <c r="AY142" i="9" s="1"/>
  <c r="AY304" i="9" s="1"/>
  <c r="EM150" i="1"/>
  <c r="EM148" i="1"/>
  <c r="AY152" i="9" s="1"/>
  <c r="EM153" i="1"/>
  <c r="AY163" i="9" s="1"/>
  <c r="EM144" i="1"/>
  <c r="AY148" i="9" s="1"/>
  <c r="EM161" i="1"/>
  <c r="AY170" i="9" s="1"/>
  <c r="EM104" i="1"/>
  <c r="AY108" i="9" s="1"/>
  <c r="EM154" i="1"/>
  <c r="AY164" i="9" s="1"/>
  <c r="EM151" i="1"/>
  <c r="AY161" i="9" s="1"/>
  <c r="AY162" i="9" s="1"/>
  <c r="EM114" i="1"/>
  <c r="EM159" i="1"/>
  <c r="EM94" i="1"/>
  <c r="EM103" i="1"/>
  <c r="EM100" i="1"/>
  <c r="EM109" i="1"/>
  <c r="EM101" i="1"/>
  <c r="AY105" i="9" s="1"/>
  <c r="EM111" i="1"/>
  <c r="AY64" i="9"/>
  <c r="EM133" i="1"/>
  <c r="EM139" i="1"/>
  <c r="AY143" i="9" s="1"/>
  <c r="AY305" i="9" s="1"/>
  <c r="EM106" i="1"/>
  <c r="EM194" i="1" s="1"/>
  <c r="EM131" i="1"/>
  <c r="EM122" i="1"/>
  <c r="AY121" i="9" s="1"/>
  <c r="EM156" i="1"/>
  <c r="EM145" i="1"/>
  <c r="AY149" i="9" s="1"/>
  <c r="EM162" i="1"/>
  <c r="AY171" i="9" s="1"/>
  <c r="AY279" i="9" s="1"/>
  <c r="EM95" i="1"/>
  <c r="AY93" i="9" s="1"/>
  <c r="EM117" i="1"/>
  <c r="AY116" i="9" s="1"/>
  <c r="AY293" i="9" s="1"/>
  <c r="EM163" i="1"/>
  <c r="AY172" i="9" s="1"/>
  <c r="EM146" i="1"/>
  <c r="AY150" i="9" s="1"/>
  <c r="EM140" i="1"/>
  <c r="AY144" i="9" s="1"/>
  <c r="AY306" i="9" s="1"/>
  <c r="EM123" i="1"/>
  <c r="AY122" i="9" s="1"/>
  <c r="EM96" i="1"/>
  <c r="EM147" i="1"/>
  <c r="AY151" i="9" s="1"/>
  <c r="EM124" i="1"/>
  <c r="AY123" i="9" s="1"/>
  <c r="EM97" i="1"/>
  <c r="AX54" i="9"/>
  <c r="AX53" i="9" s="1"/>
  <c r="EK10" i="1"/>
  <c r="EK35" i="1"/>
  <c r="EK36" i="1" s="1"/>
  <c r="EL187" i="1"/>
  <c r="EL65" i="1"/>
  <c r="EL37" i="1"/>
  <c r="EK31" i="1"/>
  <c r="EK25" i="1"/>
  <c r="AX238" i="9"/>
  <c r="AX30" i="9"/>
  <c r="AX18" i="9" s="1"/>
  <c r="AX19" i="9" s="1"/>
  <c r="EK45" i="1"/>
  <c r="EK46" i="1" s="1"/>
  <c r="EK14" i="1"/>
  <c r="EK176" i="1"/>
  <c r="EK39" i="1"/>
  <c r="EK40" i="1" s="1"/>
  <c r="EK185" i="1"/>
  <c r="EK38" i="1"/>
  <c r="EL13" i="1"/>
  <c r="EL179" i="1"/>
  <c r="EL53" i="1"/>
  <c r="EK61" i="1"/>
  <c r="EK60" i="1" s="1"/>
  <c r="EL132" i="1"/>
  <c r="EL129" i="1"/>
  <c r="EK175" i="1"/>
  <c r="EK201" i="1" s="1"/>
  <c r="EK41" i="1"/>
  <c r="EK42" i="1" s="1"/>
  <c r="EK12" i="1"/>
  <c r="EL183" i="1"/>
  <c r="EL199" i="1" s="1"/>
  <c r="EL59" i="1"/>
  <c r="EL26" i="1"/>
  <c r="EL27" i="1" s="1"/>
  <c r="EL82" i="1"/>
  <c r="EL79" i="1"/>
  <c r="EL56" i="1"/>
  <c r="EL57" i="1" s="1"/>
  <c r="EL22" i="1"/>
  <c r="EL113" i="1"/>
  <c r="EL112" i="1"/>
  <c r="EL189" i="1"/>
  <c r="EL50" i="1"/>
  <c r="EL51" i="1" s="1"/>
  <c r="EL70" i="1"/>
  <c r="EL9" i="1"/>
  <c r="EL10" i="1" s="1"/>
  <c r="AX252" i="9"/>
  <c r="AX38" i="9"/>
  <c r="EL55" i="1"/>
  <c r="EL17" i="1"/>
  <c r="EL180" i="1"/>
  <c r="EL198" i="1" s="1"/>
  <c r="EL43" i="1"/>
  <c r="EL188" i="1"/>
  <c r="EL66" i="1"/>
  <c r="EL63" i="1"/>
  <c r="EL64" i="1" s="1"/>
  <c r="EL33" i="1"/>
  <c r="EL87" i="1"/>
  <c r="EL190" i="1"/>
  <c r="EL116" i="1"/>
  <c r="EL115" i="1"/>
  <c r="EL107" i="1"/>
  <c r="AX21" i="9"/>
  <c r="EK21" i="1"/>
  <c r="EK18" i="1"/>
  <c r="EK177" i="1"/>
  <c r="EK197" i="1" s="1"/>
  <c r="EK34" i="1"/>
  <c r="EK16" i="1"/>
  <c r="EL67" i="1"/>
  <c r="EL47" i="1"/>
  <c r="EL48" i="1" s="1"/>
  <c r="AY153" i="9"/>
  <c r="EK44" i="1"/>
  <c r="EK186" i="1"/>
  <c r="EL152" i="1"/>
  <c r="EL155" i="1"/>
  <c r="EK27" i="1"/>
  <c r="EL54" i="1"/>
  <c r="EL15" i="1"/>
  <c r="EL16" i="1" s="1"/>
  <c r="EL178" i="1"/>
  <c r="EL202" i="1" s="1"/>
  <c r="EL52" i="1"/>
  <c r="EL11" i="1"/>
  <c r="AX251" i="9"/>
  <c r="AX55" i="9"/>
  <c r="AX43" i="9" s="1"/>
  <c r="AX44" i="9" s="1"/>
  <c r="EK48" i="1"/>
  <c r="EK23" i="1"/>
  <c r="EK28" i="1"/>
  <c r="EK29" i="1" s="1"/>
  <c r="AX45" i="9"/>
  <c r="AX127" i="9"/>
  <c r="AX128" i="9" s="1"/>
  <c r="AX132" i="9"/>
  <c r="AX46" i="9"/>
  <c r="AY159" i="9" l="1"/>
  <c r="AY94" i="9"/>
  <c r="AY103" i="9" s="1"/>
  <c r="EN142" i="1"/>
  <c r="EN119" i="1"/>
  <c r="EN71" i="1"/>
  <c r="EN77" i="1"/>
  <c r="EN75" i="1"/>
  <c r="EN76" i="1"/>
  <c r="EN92" i="1"/>
  <c r="EN30" i="1"/>
  <c r="EN192" i="1" s="1"/>
  <c r="EN69" i="1"/>
  <c r="EN83" i="1"/>
  <c r="EN193" i="1" s="1"/>
  <c r="EN80" i="1"/>
  <c r="EN78" i="1"/>
  <c r="EN88" i="1"/>
  <c r="EN86" i="1"/>
  <c r="EN72" i="1"/>
  <c r="EN73" i="1"/>
  <c r="EN81" i="1"/>
  <c r="EN74" i="1"/>
  <c r="EN89" i="1"/>
  <c r="EN90" i="1"/>
  <c r="EL21" i="1"/>
  <c r="AY133" i="9"/>
  <c r="AY134" i="9" s="1"/>
  <c r="AY131" i="9"/>
  <c r="AY129" i="9"/>
  <c r="AY157" i="9"/>
  <c r="EM20" i="1"/>
  <c r="AX23" i="9"/>
  <c r="EM182" i="1"/>
  <c r="EM157" i="1"/>
  <c r="AX48" i="9"/>
  <c r="AY130" i="9"/>
  <c r="EM59" i="1"/>
  <c r="EM26" i="1"/>
  <c r="AY80" i="9"/>
  <c r="EM181" i="1"/>
  <c r="EM203" i="1" s="1"/>
  <c r="AY158" i="9"/>
  <c r="AY92" i="9"/>
  <c r="EM50" i="1"/>
  <c r="EM51" i="1" s="1"/>
  <c r="EM70" i="1"/>
  <c r="EM9" i="1"/>
  <c r="AY62" i="9"/>
  <c r="EL45" i="1"/>
  <c r="EL46" i="1" s="1"/>
  <c r="EL14" i="1"/>
  <c r="EL176" i="1"/>
  <c r="EM183" i="1"/>
  <c r="EM199" i="1" s="1"/>
  <c r="EL185" i="1"/>
  <c r="EL38" i="1"/>
  <c r="EL39" i="1"/>
  <c r="EL40" i="1" s="1"/>
  <c r="EM178" i="1"/>
  <c r="EM202" i="1" s="1"/>
  <c r="EM52" i="1"/>
  <c r="EM11" i="1"/>
  <c r="AY168" i="9"/>
  <c r="EM160" i="1"/>
  <c r="EM137" i="1"/>
  <c r="AY140" i="9"/>
  <c r="EM67" i="1"/>
  <c r="EM47" i="1"/>
  <c r="AY88" i="9"/>
  <c r="EM84" i="1"/>
  <c r="EM58" i="1"/>
  <c r="EM24" i="1"/>
  <c r="AY26" i="9" s="1"/>
  <c r="AY79" i="9"/>
  <c r="EM115" i="1"/>
  <c r="EM116" i="1"/>
  <c r="EM190" i="1"/>
  <c r="AY115" i="9"/>
  <c r="AY292" i="9" s="1"/>
  <c r="EM107" i="1"/>
  <c r="AY107" i="9"/>
  <c r="AY95" i="9"/>
  <c r="EL44" i="1"/>
  <c r="EL186" i="1"/>
  <c r="EM54" i="1"/>
  <c r="EM15" i="1"/>
  <c r="EM16" i="1" s="1"/>
  <c r="AY66" i="9"/>
  <c r="EM87" i="1"/>
  <c r="EM33" i="1"/>
  <c r="EM63" i="1"/>
  <c r="EM64" i="1" s="1"/>
  <c r="AY84" i="9"/>
  <c r="EM155" i="1"/>
  <c r="EM152" i="1"/>
  <c r="EM134" i="1"/>
  <c r="EM120" i="1"/>
  <c r="AY118" i="9"/>
  <c r="AY119" i="9" s="1"/>
  <c r="EL31" i="1"/>
  <c r="EL25" i="1"/>
  <c r="EL18" i="1"/>
  <c r="EL177" i="1"/>
  <c r="EL197" i="1" s="1"/>
  <c r="EM143" i="1"/>
  <c r="AY146" i="9"/>
  <c r="AY147" i="9" s="1"/>
  <c r="AY106" i="9"/>
  <c r="EM82" i="1"/>
  <c r="EM79" i="1"/>
  <c r="EM56" i="1"/>
  <c r="EM57" i="1" s="1"/>
  <c r="EM22" i="1"/>
  <c r="AY77" i="9"/>
  <c r="EL175" i="1"/>
  <c r="EL201" i="1" s="1"/>
  <c r="EL41" i="1"/>
  <c r="EL42" i="1" s="1"/>
  <c r="EL12" i="1"/>
  <c r="EM19" i="1"/>
  <c r="AY15" i="9" s="1"/>
  <c r="AY68" i="9"/>
  <c r="EL28" i="1"/>
  <c r="EL29" i="1" s="1"/>
  <c r="EL23" i="1"/>
  <c r="EM132" i="1"/>
  <c r="AY136" i="9"/>
  <c r="AY114" i="9"/>
  <c r="AY291" i="9" s="1"/>
  <c r="EM112" i="1"/>
  <c r="EM189" i="1"/>
  <c r="EM113" i="1"/>
  <c r="AY278" i="9"/>
  <c r="EN166" i="1"/>
  <c r="EN167" i="1" s="1"/>
  <c r="EN168" i="1"/>
  <c r="EN169" i="1" s="1"/>
  <c r="EN170" i="1"/>
  <c r="EN171" i="1" s="1"/>
  <c r="EN144" i="1"/>
  <c r="EN99" i="1"/>
  <c r="EN100" i="1"/>
  <c r="EN101" i="1"/>
  <c r="EO5" i="1"/>
  <c r="EN126" i="1"/>
  <c r="EN106" i="1"/>
  <c r="EN194" i="1" s="1"/>
  <c r="EN130" i="1"/>
  <c r="EN125" i="1"/>
  <c r="EN121" i="1"/>
  <c r="EN128" i="1"/>
  <c r="EN127" i="1"/>
  <c r="EN133" i="1"/>
  <c r="EN138" i="1"/>
  <c r="EN150" i="1"/>
  <c r="EN131" i="1"/>
  <c r="EN153" i="1"/>
  <c r="EN156" i="1"/>
  <c r="EN149" i="1"/>
  <c r="EN136" i="1"/>
  <c r="EN145" i="1"/>
  <c r="EN151" i="1"/>
  <c r="EN148" i="1"/>
  <c r="EN161" i="1"/>
  <c r="EN154" i="1"/>
  <c r="EN111" i="1"/>
  <c r="EN159" i="1"/>
  <c r="EN98" i="1"/>
  <c r="EN94" i="1"/>
  <c r="EN103" i="1"/>
  <c r="EN104" i="1"/>
  <c r="EN114" i="1"/>
  <c r="EN109" i="1"/>
  <c r="EN122" i="1"/>
  <c r="EN162" i="1"/>
  <c r="EN139" i="1"/>
  <c r="EN117" i="1"/>
  <c r="EN95" i="1"/>
  <c r="EN123" i="1"/>
  <c r="EN146" i="1"/>
  <c r="EN163" i="1"/>
  <c r="EN140" i="1"/>
  <c r="EN96" i="1"/>
  <c r="EN97" i="1"/>
  <c r="EN147" i="1"/>
  <c r="EN124" i="1"/>
  <c r="EM105" i="1"/>
  <c r="EM102" i="1"/>
  <c r="EM93" i="1"/>
  <c r="AY90" i="9"/>
  <c r="AY91" i="9" s="1"/>
  <c r="AY280" i="9"/>
  <c r="EM188" i="1"/>
  <c r="EM43" i="1"/>
  <c r="EM66" i="1"/>
  <c r="AY87" i="9"/>
  <c r="EM110" i="1"/>
  <c r="AY112" i="9"/>
  <c r="EL61" i="1"/>
  <c r="EL60" i="1" s="1"/>
  <c r="AY16" i="9"/>
  <c r="EL35" i="1"/>
  <c r="EL36" i="1" s="1"/>
  <c r="EL34" i="1"/>
  <c r="EM55" i="1"/>
  <c r="EM17" i="1"/>
  <c r="AY14" i="9" s="1"/>
  <c r="EM180" i="1"/>
  <c r="EM198" i="1" s="1"/>
  <c r="AY67" i="9"/>
  <c r="EM53" i="1"/>
  <c r="EM13" i="1"/>
  <c r="AY12" i="9" s="1"/>
  <c r="EM179" i="1"/>
  <c r="AY65" i="9"/>
  <c r="EM187" i="1"/>
  <c r="EM65" i="1"/>
  <c r="EM37" i="1"/>
  <c r="AY86" i="9"/>
  <c r="AY73" i="9" s="1"/>
  <c r="EO119" i="1" l="1"/>
  <c r="EO30" i="1"/>
  <c r="EO192" i="1" s="1"/>
  <c r="EO76" i="1"/>
  <c r="EO142" i="1"/>
  <c r="EO143" i="1" s="1"/>
  <c r="EO75" i="1"/>
  <c r="EO77" i="1"/>
  <c r="EO71" i="1"/>
  <c r="EO69" i="1"/>
  <c r="EO92" i="1"/>
  <c r="EO93" i="1" s="1"/>
  <c r="EO83" i="1"/>
  <c r="EO193" i="1" s="1"/>
  <c r="EO80" i="1"/>
  <c r="EO78" i="1"/>
  <c r="EO88" i="1"/>
  <c r="EO86" i="1"/>
  <c r="EO72" i="1"/>
  <c r="EO73" i="1"/>
  <c r="EO74" i="1"/>
  <c r="EO81" i="1"/>
  <c r="EO89" i="1"/>
  <c r="EO90" i="1"/>
  <c r="EM21" i="1"/>
  <c r="EM61" i="1"/>
  <c r="EM60" i="1" s="1"/>
  <c r="AY101" i="9"/>
  <c r="EN137" i="1"/>
  <c r="EN134" i="1"/>
  <c r="EN143" i="1"/>
  <c r="AY89" i="9"/>
  <c r="EM48" i="1"/>
  <c r="AY35" i="9"/>
  <c r="AY241" i="9" s="1"/>
  <c r="EN47" i="1"/>
  <c r="EN67" i="1"/>
  <c r="AY39" i="9"/>
  <c r="EN15" i="1"/>
  <c r="EN54" i="1"/>
  <c r="EN19" i="1"/>
  <c r="AY110" i="9"/>
  <c r="EM185" i="1"/>
  <c r="EM38" i="1"/>
  <c r="EM39" i="1"/>
  <c r="EM40" i="1" s="1"/>
  <c r="AY33" i="9"/>
  <c r="AY239" i="9" s="1"/>
  <c r="EN183" i="1"/>
  <c r="EN199" i="1" s="1"/>
  <c r="EN59" i="1"/>
  <c r="EN26" i="1"/>
  <c r="EN107" i="1"/>
  <c r="AY264" i="9"/>
  <c r="AY85" i="9"/>
  <c r="AY83" i="9"/>
  <c r="AY71" i="9" s="1"/>
  <c r="AY72" i="9" s="1"/>
  <c r="AY56" i="9"/>
  <c r="AY138" i="9"/>
  <c r="AY52" i="9"/>
  <c r="AY111" i="9"/>
  <c r="AY99" i="9" s="1"/>
  <c r="AY100" i="9" s="1"/>
  <c r="AY290" i="9"/>
  <c r="EN181" i="1"/>
  <c r="EN203" i="1" s="1"/>
  <c r="EN157" i="1"/>
  <c r="EO151" i="1"/>
  <c r="EO152" i="1" s="1"/>
  <c r="EO166" i="1"/>
  <c r="EO167" i="1" s="1"/>
  <c r="EO168" i="1"/>
  <c r="EO169" i="1" s="1"/>
  <c r="EO170" i="1"/>
  <c r="EO171" i="1" s="1"/>
  <c r="EO100" i="1"/>
  <c r="EO120" i="1"/>
  <c r="EP5" i="1"/>
  <c r="EO126" i="1"/>
  <c r="EO130" i="1"/>
  <c r="EO125" i="1"/>
  <c r="EO128" i="1"/>
  <c r="EO121" i="1"/>
  <c r="EO127" i="1"/>
  <c r="EO153" i="1"/>
  <c r="EO133" i="1"/>
  <c r="EO136" i="1"/>
  <c r="EO137" i="1" s="1"/>
  <c r="EO138" i="1"/>
  <c r="EO144" i="1"/>
  <c r="EO159" i="1"/>
  <c r="EO160" i="1" s="1"/>
  <c r="EO148" i="1"/>
  <c r="EO154" i="1"/>
  <c r="EO149" i="1"/>
  <c r="EO150" i="1"/>
  <c r="EO161" i="1"/>
  <c r="EO99" i="1"/>
  <c r="EO94" i="1"/>
  <c r="EO98" i="1"/>
  <c r="EO109" i="1"/>
  <c r="EO110" i="1" s="1"/>
  <c r="EO104" i="1"/>
  <c r="EO111" i="1"/>
  <c r="EO106" i="1"/>
  <c r="EO194" i="1" s="1"/>
  <c r="EO114" i="1"/>
  <c r="EO103" i="1"/>
  <c r="EO101" i="1"/>
  <c r="EO139" i="1"/>
  <c r="EO131" i="1"/>
  <c r="EO156" i="1"/>
  <c r="EO122" i="1"/>
  <c r="EO145" i="1"/>
  <c r="EO95" i="1"/>
  <c r="EO162" i="1"/>
  <c r="EO117" i="1"/>
  <c r="EO140" i="1"/>
  <c r="EO163" i="1"/>
  <c r="EO123" i="1"/>
  <c r="EO146" i="1"/>
  <c r="EO96" i="1"/>
  <c r="EO147" i="1"/>
  <c r="EO124" i="1"/>
  <c r="EO97" i="1"/>
  <c r="AY303" i="9"/>
  <c r="AY139" i="9"/>
  <c r="AY141" i="9"/>
  <c r="EM27" i="1"/>
  <c r="AY27" i="9"/>
  <c r="AY267" i="9"/>
  <c r="AY60" i="9"/>
  <c r="AY254" i="9" s="1"/>
  <c r="EN178" i="1"/>
  <c r="EN202" i="1" s="1"/>
  <c r="EN52" i="1"/>
  <c r="EN11" i="1"/>
  <c r="EN102" i="1"/>
  <c r="EN105" i="1"/>
  <c r="EM34" i="1"/>
  <c r="AY31" i="9"/>
  <c r="AY74" i="9"/>
  <c r="AY40" i="9"/>
  <c r="EM14" i="1"/>
  <c r="EM45" i="1"/>
  <c r="EM46" i="1" s="1"/>
  <c r="EM176" i="1"/>
  <c r="AY266" i="9"/>
  <c r="AY59" i="9"/>
  <c r="AY253" i="9" s="1"/>
  <c r="EN187" i="1"/>
  <c r="EN65" i="1"/>
  <c r="EN37" i="1"/>
  <c r="EN160" i="1"/>
  <c r="EN93" i="1"/>
  <c r="EN115" i="1"/>
  <c r="EN190" i="1"/>
  <c r="EN116" i="1"/>
  <c r="AY42" i="9"/>
  <c r="AY75" i="9"/>
  <c r="AY41" i="9"/>
  <c r="AY169" i="9"/>
  <c r="AY167" i="9"/>
  <c r="AY277" i="9"/>
  <c r="AY102" i="9"/>
  <c r="EN20" i="1"/>
  <c r="EN112" i="1"/>
  <c r="EN189" i="1"/>
  <c r="EN113" i="1"/>
  <c r="EM186" i="1"/>
  <c r="EM44" i="1"/>
  <c r="AY34" i="9"/>
  <c r="AY240" i="9" s="1"/>
  <c r="EN66" i="1"/>
  <c r="EN188" i="1"/>
  <c r="EN43" i="1"/>
  <c r="EN82" i="1"/>
  <c r="EN79" i="1"/>
  <c r="EN56" i="1"/>
  <c r="EN57" i="1" s="1"/>
  <c r="EN22" i="1"/>
  <c r="AY51" i="9"/>
  <c r="AY82" i="9"/>
  <c r="EM175" i="1"/>
  <c r="EM201" i="1" s="1"/>
  <c r="EM41" i="1"/>
  <c r="EM42" i="1" s="1"/>
  <c r="EM12" i="1"/>
  <c r="AY63" i="9"/>
  <c r="AY37" i="9"/>
  <c r="AY38" i="9" s="1"/>
  <c r="AY166" i="9"/>
  <c r="EM18" i="1"/>
  <c r="EM177" i="1"/>
  <c r="EM197" i="1" s="1"/>
  <c r="EN55" i="1"/>
  <c r="EN17" i="1"/>
  <c r="EN180" i="1"/>
  <c r="EN198" i="1" s="1"/>
  <c r="EN13" i="1"/>
  <c r="EN53" i="1"/>
  <c r="EN179" i="1"/>
  <c r="EN87" i="1"/>
  <c r="EN63" i="1"/>
  <c r="EN64" i="1" s="1"/>
  <c r="EN33" i="1"/>
  <c r="EN84" i="1"/>
  <c r="EN58" i="1"/>
  <c r="EN24" i="1"/>
  <c r="AY78" i="9"/>
  <c r="AY49" i="9"/>
  <c r="AY50" i="9" s="1"/>
  <c r="EM25" i="1"/>
  <c r="EM31" i="1"/>
  <c r="EM10" i="1"/>
  <c r="EM35" i="1"/>
  <c r="EM36" i="1" s="1"/>
  <c r="AY9" i="9"/>
  <c r="AY10" i="9" s="1"/>
  <c r="AY11" i="9"/>
  <c r="EN182" i="1"/>
  <c r="EN110" i="1"/>
  <c r="EN132" i="1"/>
  <c r="EN129" i="1"/>
  <c r="EN50" i="1"/>
  <c r="EN9" i="1"/>
  <c r="EN70" i="1"/>
  <c r="EM28" i="1"/>
  <c r="EM29" i="1" s="1"/>
  <c r="EM23" i="1"/>
  <c r="AY24" i="9"/>
  <c r="AY25" i="9" s="1"/>
  <c r="AY13" i="9"/>
  <c r="AY58" i="9"/>
  <c r="AY252" i="9" s="1"/>
  <c r="AY265" i="9"/>
  <c r="EN152" i="1"/>
  <c r="EN155" i="1"/>
  <c r="EN120" i="1"/>
  <c r="EO157" i="1" l="1"/>
  <c r="AY76" i="9"/>
  <c r="EP76" i="1"/>
  <c r="EP92" i="1"/>
  <c r="EP119" i="1"/>
  <c r="EP142" i="1"/>
  <c r="EP143" i="1" s="1"/>
  <c r="EP30" i="1"/>
  <c r="EP192" i="1" s="1"/>
  <c r="EP77" i="1"/>
  <c r="EP71" i="1"/>
  <c r="EP75" i="1"/>
  <c r="EP69" i="1"/>
  <c r="EP83" i="1"/>
  <c r="EP193" i="1" s="1"/>
  <c r="EP80" i="1"/>
  <c r="EP78" i="1"/>
  <c r="EP88" i="1"/>
  <c r="AZ86" i="9" s="1"/>
  <c r="EP86" i="1"/>
  <c r="EP72" i="1"/>
  <c r="EP73" i="1"/>
  <c r="EP81" i="1"/>
  <c r="EP74" i="1"/>
  <c r="EP89" i="1"/>
  <c r="EP90" i="1"/>
  <c r="AZ88" i="9" s="1"/>
  <c r="EO20" i="1"/>
  <c r="AY46" i="9"/>
  <c r="AY47" i="9"/>
  <c r="EO19" i="1"/>
  <c r="EO107" i="1"/>
  <c r="AY54" i="9"/>
  <c r="AY53" i="9" s="1"/>
  <c r="EO181" i="1"/>
  <c r="EO203" i="1" s="1"/>
  <c r="AY22" i="9"/>
  <c r="AY20" i="9"/>
  <c r="EN51" i="1"/>
  <c r="EN28" i="1"/>
  <c r="EN29" i="1" s="1"/>
  <c r="EN23" i="1"/>
  <c r="EO190" i="1"/>
  <c r="EO116" i="1"/>
  <c r="EO115" i="1"/>
  <c r="EN34" i="1"/>
  <c r="AY29" i="9"/>
  <c r="EO47" i="1"/>
  <c r="EO48" i="1" s="1"/>
  <c r="EO67" i="1"/>
  <c r="EO182" i="1"/>
  <c r="EO87" i="1"/>
  <c r="EO63" i="1"/>
  <c r="EO64" i="1" s="1"/>
  <c r="EO33" i="1"/>
  <c r="EN27" i="1"/>
  <c r="AY104" i="9"/>
  <c r="EN31" i="1"/>
  <c r="EN25" i="1"/>
  <c r="AY21" i="9"/>
  <c r="AY238" i="9"/>
  <c r="AY30" i="9"/>
  <c r="EO15" i="1"/>
  <c r="EO16" i="1" s="1"/>
  <c r="EO54" i="1"/>
  <c r="EO132" i="1"/>
  <c r="EO129" i="1"/>
  <c r="EO59" i="1"/>
  <c r="EO26" i="1"/>
  <c r="EO27" i="1" s="1"/>
  <c r="EO65" i="1"/>
  <c r="EO37" i="1"/>
  <c r="EO187" i="1"/>
  <c r="EN39" i="1"/>
  <c r="EN40" i="1" s="1"/>
  <c r="EN185" i="1"/>
  <c r="EN38" i="1"/>
  <c r="EN21" i="1"/>
  <c r="EN186" i="1"/>
  <c r="EN44" i="1"/>
  <c r="EO82" i="1"/>
  <c r="EO79" i="1"/>
  <c r="EO56" i="1"/>
  <c r="EO57" i="1" s="1"/>
  <c r="EO22" i="1"/>
  <c r="EO155" i="1"/>
  <c r="EO134" i="1"/>
  <c r="EN45" i="1"/>
  <c r="EN46" i="1" s="1"/>
  <c r="EN14" i="1"/>
  <c r="EN176" i="1"/>
  <c r="EO178" i="1"/>
  <c r="EO202" i="1" s="1"/>
  <c r="EO52" i="1"/>
  <c r="EO11" i="1"/>
  <c r="AY251" i="9"/>
  <c r="AY55" i="9"/>
  <c r="AY43" i="9" s="1"/>
  <c r="AY44" i="9" s="1"/>
  <c r="EN16" i="1"/>
  <c r="EO50" i="1"/>
  <c r="EO51" i="1" s="1"/>
  <c r="EO70" i="1"/>
  <c r="EO9" i="1"/>
  <c r="EO10" i="1" s="1"/>
  <c r="AY45" i="9"/>
  <c r="AY127" i="9"/>
  <c r="AY128" i="9" s="1"/>
  <c r="AY132" i="9"/>
  <c r="EO112" i="1"/>
  <c r="EO113" i="1"/>
  <c r="EO189" i="1"/>
  <c r="EP166" i="1"/>
  <c r="EP167" i="1" s="1"/>
  <c r="EP168" i="1"/>
  <c r="EP169" i="1" s="1"/>
  <c r="EP170" i="1"/>
  <c r="EP171" i="1" s="1"/>
  <c r="EP127" i="1"/>
  <c r="EP144" i="1"/>
  <c r="AZ148" i="9" s="1"/>
  <c r="EQ5" i="1"/>
  <c r="EP125" i="1"/>
  <c r="AZ124" i="9" s="1"/>
  <c r="EP128" i="1"/>
  <c r="EP126" i="1"/>
  <c r="AZ125" i="9" s="1"/>
  <c r="EP130" i="1"/>
  <c r="AZ135" i="9" s="1"/>
  <c r="EP121" i="1"/>
  <c r="AZ120" i="9" s="1"/>
  <c r="EP149" i="1"/>
  <c r="AZ153" i="9" s="1"/>
  <c r="EP136" i="1"/>
  <c r="EP137" i="1" s="1"/>
  <c r="EP138" i="1"/>
  <c r="AZ142" i="9" s="1"/>
  <c r="AZ304" i="9" s="1"/>
  <c r="EP156" i="1"/>
  <c r="EP150" i="1"/>
  <c r="EP161" i="1"/>
  <c r="AZ170" i="9" s="1"/>
  <c r="AZ278" i="9" s="1"/>
  <c r="EP151" i="1"/>
  <c r="EP159" i="1"/>
  <c r="EP148" i="1"/>
  <c r="AZ152" i="9" s="1"/>
  <c r="EP145" i="1"/>
  <c r="AZ149" i="9" s="1"/>
  <c r="EP100" i="1"/>
  <c r="EP154" i="1"/>
  <c r="AZ164" i="9" s="1"/>
  <c r="EP153" i="1"/>
  <c r="EP111" i="1"/>
  <c r="EP101" i="1"/>
  <c r="AZ105" i="9" s="1"/>
  <c r="EP99" i="1"/>
  <c r="AZ97" i="9" s="1"/>
  <c r="EP109" i="1"/>
  <c r="EP103" i="1"/>
  <c r="AZ107" i="9" s="1"/>
  <c r="EP94" i="1"/>
  <c r="EP98" i="1"/>
  <c r="AZ96" i="9" s="1"/>
  <c r="EP114" i="1"/>
  <c r="EP133" i="1"/>
  <c r="EP122" i="1"/>
  <c r="AZ121" i="9" s="1"/>
  <c r="EP139" i="1"/>
  <c r="AZ143" i="9" s="1"/>
  <c r="AZ305" i="9" s="1"/>
  <c r="EP106" i="1"/>
  <c r="EP194" i="1" s="1"/>
  <c r="EP131" i="1"/>
  <c r="AZ136" i="9" s="1"/>
  <c r="EP104" i="1"/>
  <c r="AZ108" i="9" s="1"/>
  <c r="EP162" i="1"/>
  <c r="AZ171" i="9" s="1"/>
  <c r="AZ279" i="9" s="1"/>
  <c r="EP95" i="1"/>
  <c r="EP117" i="1"/>
  <c r="AZ116" i="9" s="1"/>
  <c r="AZ293" i="9" s="1"/>
  <c r="EP96" i="1"/>
  <c r="EP140" i="1"/>
  <c r="AZ144" i="9" s="1"/>
  <c r="AZ306" i="9" s="1"/>
  <c r="EP163" i="1"/>
  <c r="AZ172" i="9" s="1"/>
  <c r="AZ280" i="9" s="1"/>
  <c r="EP123" i="1"/>
  <c r="AZ122" i="9" s="1"/>
  <c r="EP146" i="1"/>
  <c r="AZ150" i="9" s="1"/>
  <c r="AZ66" i="9"/>
  <c r="EP147" i="1"/>
  <c r="AZ151" i="9" s="1"/>
  <c r="EP124" i="1"/>
  <c r="AZ123" i="9" s="1"/>
  <c r="EP97" i="1"/>
  <c r="AZ95" i="9" s="1"/>
  <c r="AY57" i="9"/>
  <c r="AZ140" i="9"/>
  <c r="EN61" i="1"/>
  <c r="EN60" i="1" s="1"/>
  <c r="EN18" i="1"/>
  <c r="EN177" i="1"/>
  <c r="EN197" i="1" s="1"/>
  <c r="EN175" i="1"/>
  <c r="EN201" i="1" s="1"/>
  <c r="EN41" i="1"/>
  <c r="EN42" i="1" s="1"/>
  <c r="EN12" i="1"/>
  <c r="EO179" i="1"/>
  <c r="EO53" i="1"/>
  <c r="EO13" i="1"/>
  <c r="EO105" i="1"/>
  <c r="EO102" i="1"/>
  <c r="EN48" i="1"/>
  <c r="EO180" i="1"/>
  <c r="EO198" i="1" s="1"/>
  <c r="EO55" i="1"/>
  <c r="EO17" i="1"/>
  <c r="EO188" i="1"/>
  <c r="EO66" i="1"/>
  <c r="EO43" i="1"/>
  <c r="EN10" i="1"/>
  <c r="EN35" i="1"/>
  <c r="EN36" i="1" s="1"/>
  <c r="AY155" i="9"/>
  <c r="AY156" i="9" s="1"/>
  <c r="AY160" i="9"/>
  <c r="EO183" i="1"/>
  <c r="EO199" i="1" s="1"/>
  <c r="EO84" i="1"/>
  <c r="EO24" i="1"/>
  <c r="EO58" i="1"/>
  <c r="EQ76" i="1" l="1"/>
  <c r="EQ142" i="1"/>
  <c r="EQ119" i="1"/>
  <c r="EQ69" i="1"/>
  <c r="EQ75" i="1"/>
  <c r="EQ77" i="1"/>
  <c r="EQ83" i="1"/>
  <c r="EQ193" i="1" s="1"/>
  <c r="EQ30" i="1"/>
  <c r="EQ192" i="1" s="1"/>
  <c r="EQ71" i="1"/>
  <c r="EQ92" i="1"/>
  <c r="EQ80" i="1"/>
  <c r="EQ78" i="1"/>
  <c r="EQ88" i="1"/>
  <c r="EQ86" i="1"/>
  <c r="EQ72" i="1"/>
  <c r="EQ73" i="1"/>
  <c r="EQ74" i="1"/>
  <c r="EQ81" i="1"/>
  <c r="EQ89" i="1"/>
  <c r="EQ90" i="1"/>
  <c r="EO21" i="1"/>
  <c r="EP157" i="1"/>
  <c r="AZ146" i="9"/>
  <c r="AZ147" i="9" s="1"/>
  <c r="AZ129" i="9"/>
  <c r="EP181" i="1"/>
  <c r="EP203" i="1" s="1"/>
  <c r="EP107" i="1"/>
  <c r="EP134" i="1"/>
  <c r="AZ265" i="9"/>
  <c r="AZ106" i="9"/>
  <c r="AY18" i="9"/>
  <c r="AY19" i="9" s="1"/>
  <c r="AY23" i="9"/>
  <c r="EP120" i="1"/>
  <c r="AZ118" i="9"/>
  <c r="AZ119" i="9" s="1"/>
  <c r="EP59" i="1"/>
  <c r="EP26" i="1"/>
  <c r="AZ27" i="9" s="1"/>
  <c r="EP20" i="1"/>
  <c r="AZ69" i="9"/>
  <c r="EP84" i="1"/>
  <c r="EP58" i="1"/>
  <c r="EP24" i="1"/>
  <c r="AZ26" i="9" s="1"/>
  <c r="AZ79" i="9"/>
  <c r="EP54" i="1"/>
  <c r="EP15" i="1"/>
  <c r="EP19" i="1"/>
  <c r="AZ15" i="9" s="1"/>
  <c r="EP67" i="1"/>
  <c r="EP47" i="1"/>
  <c r="EP178" i="1"/>
  <c r="EP202" i="1" s="1"/>
  <c r="EP52" i="1"/>
  <c r="EP11" i="1"/>
  <c r="AZ64" i="9"/>
  <c r="AZ163" i="9"/>
  <c r="AY48" i="9"/>
  <c r="EP187" i="1"/>
  <c r="EP65" i="1"/>
  <c r="EP37" i="1"/>
  <c r="EO39" i="1"/>
  <c r="EO40" i="1" s="1"/>
  <c r="EO185" i="1"/>
  <c r="EO38" i="1"/>
  <c r="AZ92" i="9"/>
  <c r="AZ131" i="9"/>
  <c r="EP132" i="1"/>
  <c r="EP129" i="1"/>
  <c r="AZ133" i="9"/>
  <c r="AZ134" i="9" s="1"/>
  <c r="AZ157" i="9"/>
  <c r="EP160" i="1"/>
  <c r="AZ168" i="9"/>
  <c r="AZ303" i="9"/>
  <c r="AZ139" i="9"/>
  <c r="AZ141" i="9"/>
  <c r="AZ94" i="9"/>
  <c r="AZ103" i="9" s="1"/>
  <c r="EP110" i="1"/>
  <c r="AZ112" i="9"/>
  <c r="EQ166" i="1"/>
  <c r="EQ167" i="1" s="1"/>
  <c r="EQ168" i="1"/>
  <c r="EQ169" i="1" s="1"/>
  <c r="EQ170" i="1"/>
  <c r="EQ171" i="1" s="1"/>
  <c r="EQ144" i="1"/>
  <c r="ER5" i="1"/>
  <c r="EQ126" i="1"/>
  <c r="EQ136" i="1"/>
  <c r="EQ137" i="1" s="1"/>
  <c r="EQ138" i="1"/>
  <c r="EQ125" i="1"/>
  <c r="EQ127" i="1"/>
  <c r="EQ121" i="1"/>
  <c r="EQ128" i="1"/>
  <c r="EQ131" i="1"/>
  <c r="EQ130" i="1"/>
  <c r="EQ133" i="1"/>
  <c r="EQ153" i="1"/>
  <c r="EQ159" i="1"/>
  <c r="EQ151" i="1"/>
  <c r="EQ148" i="1"/>
  <c r="EQ149" i="1"/>
  <c r="EQ161" i="1"/>
  <c r="EQ154" i="1"/>
  <c r="EQ101" i="1"/>
  <c r="EQ150" i="1"/>
  <c r="EQ111" i="1"/>
  <c r="EQ100" i="1"/>
  <c r="EQ104" i="1"/>
  <c r="EQ94" i="1"/>
  <c r="EQ98" i="1"/>
  <c r="EQ99" i="1"/>
  <c r="EQ109" i="1"/>
  <c r="EQ114" i="1"/>
  <c r="EQ103" i="1"/>
  <c r="EQ145" i="1"/>
  <c r="EQ139" i="1"/>
  <c r="EQ156" i="1"/>
  <c r="EQ122" i="1"/>
  <c r="EQ106" i="1"/>
  <c r="EQ194" i="1" s="1"/>
  <c r="EQ162" i="1"/>
  <c r="EQ95" i="1"/>
  <c r="EQ117" i="1"/>
  <c r="EQ140" i="1"/>
  <c r="EQ146" i="1"/>
  <c r="EQ163" i="1"/>
  <c r="EQ123" i="1"/>
  <c r="EQ96" i="1"/>
  <c r="EQ124" i="1"/>
  <c r="EQ147" i="1"/>
  <c r="EQ97" i="1"/>
  <c r="AZ267" i="9"/>
  <c r="AZ60" i="9"/>
  <c r="AZ254" i="9" s="1"/>
  <c r="EP152" i="1"/>
  <c r="EP155" i="1"/>
  <c r="AZ161" i="9"/>
  <c r="AZ162" i="9" s="1"/>
  <c r="AZ75" i="9"/>
  <c r="EO61" i="1"/>
  <c r="EO60" i="1" s="1"/>
  <c r="EO186" i="1"/>
  <c r="EO44" i="1"/>
  <c r="EP188" i="1"/>
  <c r="EP66" i="1"/>
  <c r="EP43" i="1"/>
  <c r="AZ87" i="9"/>
  <c r="EP82" i="1"/>
  <c r="EP79" i="1"/>
  <c r="EP56" i="1"/>
  <c r="EP57" i="1" s="1"/>
  <c r="EP22" i="1"/>
  <c r="AZ77" i="9"/>
  <c r="AZ68" i="9"/>
  <c r="AZ158" i="9"/>
  <c r="EO45" i="1"/>
  <c r="EO46" i="1" s="1"/>
  <c r="EO14" i="1"/>
  <c r="EO176" i="1"/>
  <c r="AZ80" i="9"/>
  <c r="AZ52" i="9" s="1"/>
  <c r="EO31" i="1"/>
  <c r="EO25" i="1"/>
  <c r="EP183" i="1"/>
  <c r="EP199" i="1" s="1"/>
  <c r="EP13" i="1"/>
  <c r="EP53" i="1"/>
  <c r="EP179" i="1"/>
  <c r="AZ65" i="9"/>
  <c r="EP33" i="1"/>
  <c r="EP63" i="1"/>
  <c r="EP64" i="1" s="1"/>
  <c r="EP87" i="1"/>
  <c r="AZ84" i="9"/>
  <c r="EP93" i="1"/>
  <c r="AZ90" i="9"/>
  <c r="AZ91" i="9" s="1"/>
  <c r="EP190" i="1"/>
  <c r="EP115" i="1"/>
  <c r="EP116" i="1"/>
  <c r="AZ115" i="9"/>
  <c r="AZ292" i="9" s="1"/>
  <c r="EP102" i="1"/>
  <c r="EP105" i="1"/>
  <c r="EO175" i="1"/>
  <c r="EO201" i="1" s="1"/>
  <c r="EO41" i="1"/>
  <c r="EO42" i="1" s="1"/>
  <c r="EO12" i="1"/>
  <c r="EO28" i="1"/>
  <c r="EO29" i="1" s="1"/>
  <c r="EO23" i="1"/>
  <c r="EO35" i="1"/>
  <c r="EO36" i="1" s="1"/>
  <c r="EO34" i="1"/>
  <c r="AZ130" i="9"/>
  <c r="EP9" i="1"/>
  <c r="EP50" i="1"/>
  <c r="EP51" i="1" s="1"/>
  <c r="EP70" i="1"/>
  <c r="AZ62" i="9"/>
  <c r="EP55" i="1"/>
  <c r="EP17" i="1"/>
  <c r="EP180" i="1"/>
  <c r="EP198" i="1" s="1"/>
  <c r="AZ67" i="9"/>
  <c r="EO18" i="1"/>
  <c r="EO177" i="1"/>
  <c r="EO197" i="1" s="1"/>
  <c r="EP182" i="1"/>
  <c r="AZ93" i="9"/>
  <c r="AZ159" i="9"/>
  <c r="EP113" i="1"/>
  <c r="EP112" i="1"/>
  <c r="EP189" i="1"/>
  <c r="AZ114" i="9"/>
  <c r="AZ291" i="9" s="1"/>
  <c r="ER119" i="1" l="1"/>
  <c r="ER120" i="1" s="1"/>
  <c r="ER75" i="1"/>
  <c r="ER76" i="1"/>
  <c r="ER142" i="1"/>
  <c r="ER143" i="1" s="1"/>
  <c r="ER30" i="1"/>
  <c r="ER71" i="1"/>
  <c r="ER77" i="1"/>
  <c r="ER83" i="1"/>
  <c r="ER193" i="1" s="1"/>
  <c r="ER92" i="1"/>
  <c r="ER93" i="1" s="1"/>
  <c r="ER69" i="1"/>
  <c r="ER80" i="1"/>
  <c r="ER78" i="1"/>
  <c r="ER88" i="1"/>
  <c r="ER86" i="1"/>
  <c r="ER72" i="1"/>
  <c r="ER73" i="1"/>
  <c r="ER74" i="1"/>
  <c r="ER81" i="1"/>
  <c r="ER89" i="1"/>
  <c r="ER90" i="1"/>
  <c r="AZ166" i="9"/>
  <c r="AZ51" i="9"/>
  <c r="EQ157" i="1"/>
  <c r="AZ127" i="9"/>
  <c r="AZ128" i="9" s="1"/>
  <c r="AZ138" i="9"/>
  <c r="AZ132" i="9"/>
  <c r="AZ40" i="9"/>
  <c r="AZ74" i="9"/>
  <c r="EQ107" i="1"/>
  <c r="EQ134" i="1"/>
  <c r="EQ182" i="1"/>
  <c r="EQ187" i="1"/>
  <c r="EQ65" i="1"/>
  <c r="EQ37" i="1"/>
  <c r="EQ113" i="1"/>
  <c r="EQ112" i="1"/>
  <c r="EQ189" i="1"/>
  <c r="EQ143" i="1"/>
  <c r="EQ93" i="1"/>
  <c r="EP48" i="1"/>
  <c r="AZ35" i="9"/>
  <c r="AZ241" i="9" s="1"/>
  <c r="EQ20" i="1"/>
  <c r="EQ129" i="1"/>
  <c r="EQ132" i="1"/>
  <c r="EQ120" i="1"/>
  <c r="AZ56" i="9"/>
  <c r="AZ277" i="9"/>
  <c r="AZ169" i="9"/>
  <c r="AZ167" i="9"/>
  <c r="AZ155" i="9" s="1"/>
  <c r="AZ156" i="9" s="1"/>
  <c r="EP185" i="1"/>
  <c r="EP39" i="1"/>
  <c r="EP40" i="1" s="1"/>
  <c r="EP38" i="1"/>
  <c r="AZ33" i="9"/>
  <c r="AZ239" i="9" s="1"/>
  <c r="EP16" i="1"/>
  <c r="AZ13" i="9"/>
  <c r="AZ42" i="9"/>
  <c r="AZ102" i="9"/>
  <c r="EP10" i="1"/>
  <c r="AZ9" i="9"/>
  <c r="AZ10" i="9" s="1"/>
  <c r="AZ78" i="9"/>
  <c r="AZ49" i="9"/>
  <c r="AZ50" i="9" s="1"/>
  <c r="AZ41" i="9"/>
  <c r="AZ47" i="9" s="1"/>
  <c r="EQ15" i="1"/>
  <c r="EQ54" i="1"/>
  <c r="EP176" i="1"/>
  <c r="EP45" i="1"/>
  <c r="EP46" i="1" s="1"/>
  <c r="EP14" i="1"/>
  <c r="AZ12" i="9"/>
  <c r="EP28" i="1"/>
  <c r="EP29" i="1" s="1"/>
  <c r="EP23" i="1"/>
  <c r="AZ24" i="9"/>
  <c r="AZ25" i="9" s="1"/>
  <c r="EQ47" i="1"/>
  <c r="EQ67" i="1"/>
  <c r="EQ190" i="1"/>
  <c r="EQ116" i="1"/>
  <c r="EQ115" i="1"/>
  <c r="EQ102" i="1"/>
  <c r="EQ105" i="1"/>
  <c r="AZ82" i="9"/>
  <c r="AZ110" i="9"/>
  <c r="AZ37" i="9"/>
  <c r="AZ38" i="9" s="1"/>
  <c r="AZ63" i="9"/>
  <c r="EP35" i="1"/>
  <c r="EP36" i="1" s="1"/>
  <c r="EP34" i="1"/>
  <c r="AZ31" i="9"/>
  <c r="EQ55" i="1"/>
  <c r="EQ17" i="1"/>
  <c r="EQ180" i="1"/>
  <c r="EQ198" i="1" s="1"/>
  <c r="EQ53" i="1"/>
  <c r="EQ13" i="1"/>
  <c r="EQ179" i="1"/>
  <c r="EQ82" i="1"/>
  <c r="EQ56" i="1"/>
  <c r="EQ57" i="1" s="1"/>
  <c r="EQ79" i="1"/>
  <c r="EQ22" i="1"/>
  <c r="EQ110" i="1"/>
  <c r="EP31" i="1"/>
  <c r="EP25" i="1"/>
  <c r="EQ19" i="1"/>
  <c r="EP61" i="1"/>
  <c r="EP60" i="1" s="1"/>
  <c r="AZ89" i="9"/>
  <c r="AZ266" i="9"/>
  <c r="AZ59" i="9"/>
  <c r="AZ253" i="9" s="1"/>
  <c r="EQ24" i="1"/>
  <c r="EQ58" i="1"/>
  <c r="EQ84" i="1"/>
  <c r="AZ111" i="9"/>
  <c r="AZ290" i="9"/>
  <c r="AZ39" i="9"/>
  <c r="AZ73" i="9"/>
  <c r="EQ87" i="1"/>
  <c r="EQ63" i="1"/>
  <c r="EQ64" i="1" s="1"/>
  <c r="EQ33" i="1"/>
  <c r="EQ152" i="1"/>
  <c r="EQ155" i="1"/>
  <c r="EP41" i="1"/>
  <c r="EP42" i="1" s="1"/>
  <c r="EP12" i="1"/>
  <c r="EP175" i="1"/>
  <c r="EP201" i="1" s="1"/>
  <c r="AZ11" i="9"/>
  <c r="EP44" i="1"/>
  <c r="EP186" i="1"/>
  <c r="AZ34" i="9"/>
  <c r="AZ240" i="9" s="1"/>
  <c r="EQ188" i="1"/>
  <c r="EQ66" i="1"/>
  <c r="EQ43" i="1"/>
  <c r="EQ178" i="1"/>
  <c r="EQ202" i="1" s="1"/>
  <c r="EQ11" i="1"/>
  <c r="EQ52" i="1"/>
  <c r="EQ160" i="1"/>
  <c r="EQ50" i="1"/>
  <c r="EQ51" i="1" s="1"/>
  <c r="EQ9" i="1"/>
  <c r="EQ70" i="1"/>
  <c r="EP21" i="1"/>
  <c r="AZ16" i="9"/>
  <c r="AZ58" i="9"/>
  <c r="AZ252" i="9" s="1"/>
  <c r="AZ83" i="9"/>
  <c r="AZ76" i="9" s="1"/>
  <c r="AZ264" i="9"/>
  <c r="AZ85" i="9"/>
  <c r="EP18" i="1"/>
  <c r="EP177" i="1"/>
  <c r="EP197" i="1" s="1"/>
  <c r="AZ14" i="9"/>
  <c r="EQ183" i="1"/>
  <c r="EQ199" i="1" s="1"/>
  <c r="EQ59" i="1"/>
  <c r="EQ26" i="1"/>
  <c r="EQ181" i="1"/>
  <c r="EQ203" i="1" s="1"/>
  <c r="ER166" i="1"/>
  <c r="ER167" i="1" s="1"/>
  <c r="ER151" i="1"/>
  <c r="ER168" i="1"/>
  <c r="ER169" i="1" s="1"/>
  <c r="ER170" i="1"/>
  <c r="ER171" i="1" s="1"/>
  <c r="ER159" i="1"/>
  <c r="ER160" i="1" s="1"/>
  <c r="ER106" i="1"/>
  <c r="ER194" i="1" s="1"/>
  <c r="ER192" i="1"/>
  <c r="ES5" i="1"/>
  <c r="ER101" i="1"/>
  <c r="ER102" i="1" s="1"/>
  <c r="ER126" i="1"/>
  <c r="ER127" i="1"/>
  <c r="ER136" i="1"/>
  <c r="ER137" i="1" s="1"/>
  <c r="ER128" i="1"/>
  <c r="ER121" i="1"/>
  <c r="ER125" i="1"/>
  <c r="ER130" i="1"/>
  <c r="ER150" i="1"/>
  <c r="ER144" i="1"/>
  <c r="ER148" i="1"/>
  <c r="ER138" i="1"/>
  <c r="ER154" i="1"/>
  <c r="ER145" i="1"/>
  <c r="ER149" i="1"/>
  <c r="ER161" i="1"/>
  <c r="ER100" i="1"/>
  <c r="ER114" i="1"/>
  <c r="ER153" i="1"/>
  <c r="ER98" i="1"/>
  <c r="ER94" i="1"/>
  <c r="ER103" i="1"/>
  <c r="ER104" i="1"/>
  <c r="ER99" i="1"/>
  <c r="ER109" i="1"/>
  <c r="ER110" i="1" s="1"/>
  <c r="ER111" i="1"/>
  <c r="ER122" i="1"/>
  <c r="ER131" i="1"/>
  <c r="ER133" i="1"/>
  <c r="ER156" i="1"/>
  <c r="ER162" i="1"/>
  <c r="ER139" i="1"/>
  <c r="ER95" i="1"/>
  <c r="ER117" i="1"/>
  <c r="ER163" i="1"/>
  <c r="ER140" i="1"/>
  <c r="ER96" i="1"/>
  <c r="ER123" i="1"/>
  <c r="ER146" i="1"/>
  <c r="ER97" i="1"/>
  <c r="ER124" i="1"/>
  <c r="ER147" i="1"/>
  <c r="AZ101" i="9"/>
  <c r="EP27" i="1"/>
  <c r="AZ160" i="9" l="1"/>
  <c r="ES142" i="1"/>
  <c r="ES143" i="1" s="1"/>
  <c r="ES119" i="1"/>
  <c r="ES71" i="1"/>
  <c r="BA64" i="9" s="1"/>
  <c r="ES75" i="1"/>
  <c r="ES76" i="1"/>
  <c r="ES92" i="1"/>
  <c r="ES93" i="1" s="1"/>
  <c r="ES77" i="1"/>
  <c r="ES69" i="1"/>
  <c r="BA62" i="9" s="1"/>
  <c r="ES83" i="1"/>
  <c r="ES193" i="1" s="1"/>
  <c r="ES30" i="1"/>
  <c r="ES192" i="1" s="1"/>
  <c r="ES80" i="1"/>
  <c r="BA79" i="9" s="1"/>
  <c r="ES78" i="1"/>
  <c r="ES88" i="1"/>
  <c r="ES86" i="1"/>
  <c r="ES72" i="1"/>
  <c r="ES73" i="1"/>
  <c r="ES74" i="1"/>
  <c r="BA67" i="9" s="1"/>
  <c r="ES81" i="1"/>
  <c r="ES89" i="1"/>
  <c r="ES90" i="1"/>
  <c r="AZ22" i="9"/>
  <c r="EQ61" i="1"/>
  <c r="EQ60" i="1" s="1"/>
  <c r="AZ57" i="9"/>
  <c r="AZ20" i="9"/>
  <c r="AZ29" i="9"/>
  <c r="ER19" i="1"/>
  <c r="EQ31" i="1"/>
  <c r="EQ25" i="1"/>
  <c r="AZ71" i="9"/>
  <c r="AZ72" i="9" s="1"/>
  <c r="EQ45" i="1"/>
  <c r="EQ46" i="1" s="1"/>
  <c r="EQ14" i="1"/>
  <c r="EQ176" i="1"/>
  <c r="ER70" i="1"/>
  <c r="ER9" i="1"/>
  <c r="ER50" i="1"/>
  <c r="ER51" i="1" s="1"/>
  <c r="ES168" i="1"/>
  <c r="ES169" i="1" s="1"/>
  <c r="ES170" i="1"/>
  <c r="ES171" i="1" s="1"/>
  <c r="ES166" i="1"/>
  <c r="ES167" i="1" s="1"/>
  <c r="ES149" i="1"/>
  <c r="BA153" i="9" s="1"/>
  <c r="ET5" i="1"/>
  <c r="ES127" i="1"/>
  <c r="BA68" i="9"/>
  <c r="ES128" i="1"/>
  <c r="ES130" i="1"/>
  <c r="ES133" i="1"/>
  <c r="ES125" i="1"/>
  <c r="BA124" i="9" s="1"/>
  <c r="ES131" i="1"/>
  <c r="BA136" i="9" s="1"/>
  <c r="ES121" i="1"/>
  <c r="BA120" i="9" s="1"/>
  <c r="ES138" i="1"/>
  <c r="BA142" i="9" s="1"/>
  <c r="BA304" i="9" s="1"/>
  <c r="ES126" i="1"/>
  <c r="BA125" i="9" s="1"/>
  <c r="ES136" i="1"/>
  <c r="ES153" i="1"/>
  <c r="BA163" i="9" s="1"/>
  <c r="ES151" i="1"/>
  <c r="ES148" i="1"/>
  <c r="BA152" i="9" s="1"/>
  <c r="ES159" i="1"/>
  <c r="ES144" i="1"/>
  <c r="BA148" i="9" s="1"/>
  <c r="ES150" i="1"/>
  <c r="ES145" i="1"/>
  <c r="BA149" i="9" s="1"/>
  <c r="ES103" i="1"/>
  <c r="ES161" i="1"/>
  <c r="BA170" i="9" s="1"/>
  <c r="ES154" i="1"/>
  <c r="BA164" i="9" s="1"/>
  <c r="ES101" i="1"/>
  <c r="ES156" i="1"/>
  <c r="ES99" i="1"/>
  <c r="BA97" i="9" s="1"/>
  <c r="ES98" i="1"/>
  <c r="ES109" i="1"/>
  <c r="ES94" i="1"/>
  <c r="ES100" i="1"/>
  <c r="ES114" i="1"/>
  <c r="BA115" i="9" s="1"/>
  <c r="BA292" i="9" s="1"/>
  <c r="ES111" i="1"/>
  <c r="BA86" i="9"/>
  <c r="ES106" i="1"/>
  <c r="ES194" i="1" s="1"/>
  <c r="ES139" i="1"/>
  <c r="BA143" i="9" s="1"/>
  <c r="BA305" i="9" s="1"/>
  <c r="ES122" i="1"/>
  <c r="BA121" i="9" s="1"/>
  <c r="ES104" i="1"/>
  <c r="BA108" i="9" s="1"/>
  <c r="ES162" i="1"/>
  <c r="BA171" i="9" s="1"/>
  <c r="BA279" i="9" s="1"/>
  <c r="ES95" i="1"/>
  <c r="BA93" i="9" s="1"/>
  <c r="ES117" i="1"/>
  <c r="BA116" i="9" s="1"/>
  <c r="BA293" i="9" s="1"/>
  <c r="ES146" i="1"/>
  <c r="BA150" i="9" s="1"/>
  <c r="ES123" i="1"/>
  <c r="BA122" i="9" s="1"/>
  <c r="ES163" i="1"/>
  <c r="BA172" i="9" s="1"/>
  <c r="BA280" i="9" s="1"/>
  <c r="ES140" i="1"/>
  <c r="BA144" i="9" s="1"/>
  <c r="BA306" i="9" s="1"/>
  <c r="ES96" i="1"/>
  <c r="BA94" i="9" s="1"/>
  <c r="ES124" i="1"/>
  <c r="BA123" i="9" s="1"/>
  <c r="ES97" i="1"/>
  <c r="BA95" i="9" s="1"/>
  <c r="ES147" i="1"/>
  <c r="BA151" i="9" s="1"/>
  <c r="BA146" i="9"/>
  <c r="BA147" i="9" s="1"/>
  <c r="ER105" i="1"/>
  <c r="ER107" i="1"/>
  <c r="EQ175" i="1"/>
  <c r="EQ201" i="1" s="1"/>
  <c r="EQ41" i="1"/>
  <c r="EQ42" i="1" s="1"/>
  <c r="EQ12" i="1"/>
  <c r="ER55" i="1"/>
  <c r="ER17" i="1"/>
  <c r="ER180" i="1"/>
  <c r="ER198" i="1" s="1"/>
  <c r="ER53" i="1"/>
  <c r="ER13" i="1"/>
  <c r="ER179" i="1"/>
  <c r="ER181" i="1"/>
  <c r="ER203" i="1" s="1"/>
  <c r="EQ177" i="1"/>
  <c r="EQ197" i="1" s="1"/>
  <c r="EQ18" i="1"/>
  <c r="EQ16" i="1"/>
  <c r="ER59" i="1"/>
  <c r="ER26" i="1"/>
  <c r="ER27" i="1" s="1"/>
  <c r="ER20" i="1"/>
  <c r="ER134" i="1"/>
  <c r="EQ27" i="1"/>
  <c r="AZ45" i="9"/>
  <c r="AZ54" i="9"/>
  <c r="AZ53" i="9" s="1"/>
  <c r="EQ48" i="1"/>
  <c r="EQ21" i="1"/>
  <c r="EQ28" i="1"/>
  <c r="EQ29" i="1" s="1"/>
  <c r="EQ23" i="1"/>
  <c r="BA69" i="9"/>
  <c r="AZ99" i="9"/>
  <c r="AZ100" i="9" s="1"/>
  <c r="AZ104" i="9"/>
  <c r="AZ238" i="9"/>
  <c r="AZ30" i="9"/>
  <c r="AZ18" i="9" s="1"/>
  <c r="AZ19" i="9" s="1"/>
  <c r="ER33" i="1"/>
  <c r="ER34" i="1" s="1"/>
  <c r="ER87" i="1"/>
  <c r="ER63" i="1"/>
  <c r="ER64" i="1" s="1"/>
  <c r="ER157" i="1"/>
  <c r="ER182" i="1"/>
  <c r="ER84" i="1"/>
  <c r="ER58" i="1"/>
  <c r="ER24" i="1"/>
  <c r="ER116" i="1"/>
  <c r="ER190" i="1"/>
  <c r="ER115" i="1"/>
  <c r="EQ186" i="1"/>
  <c r="EQ44" i="1"/>
  <c r="EQ185" i="1"/>
  <c r="EQ38" i="1"/>
  <c r="EQ39" i="1"/>
  <c r="EQ40" i="1" s="1"/>
  <c r="ER187" i="1"/>
  <c r="ER65" i="1"/>
  <c r="ER37" i="1"/>
  <c r="ER152" i="1"/>
  <c r="ER155" i="1"/>
  <c r="ER188" i="1"/>
  <c r="ER66" i="1"/>
  <c r="ER43" i="1"/>
  <c r="ER178" i="1"/>
  <c r="ER202" i="1" s="1"/>
  <c r="ER52" i="1"/>
  <c r="ER11" i="1"/>
  <c r="ER183" i="1"/>
  <c r="ER199" i="1" s="1"/>
  <c r="ER54" i="1"/>
  <c r="ER15" i="1"/>
  <c r="ER16" i="1" s="1"/>
  <c r="ER82" i="1"/>
  <c r="ER79" i="1"/>
  <c r="ER56" i="1"/>
  <c r="ER57" i="1" s="1"/>
  <c r="ER22" i="1"/>
  <c r="ER47" i="1"/>
  <c r="ER48" i="1" s="1"/>
  <c r="ER67" i="1"/>
  <c r="ER113" i="1"/>
  <c r="ER189" i="1"/>
  <c r="ER112" i="1"/>
  <c r="ER132" i="1"/>
  <c r="ER129" i="1"/>
  <c r="EQ10" i="1"/>
  <c r="EQ35" i="1"/>
  <c r="EQ36" i="1" s="1"/>
  <c r="EQ34" i="1"/>
  <c r="AZ21" i="9"/>
  <c r="AZ55" i="9"/>
  <c r="AZ43" i="9" s="1"/>
  <c r="AZ44" i="9" s="1"/>
  <c r="AZ251" i="9"/>
  <c r="AZ46" i="9"/>
  <c r="ER21" i="1" l="1"/>
  <c r="ET142" i="1"/>
  <c r="ET119" i="1"/>
  <c r="ET77" i="1"/>
  <c r="ET71" i="1"/>
  <c r="ET76" i="1"/>
  <c r="ET75" i="1"/>
  <c r="ET30" i="1"/>
  <c r="ET192" i="1" s="1"/>
  <c r="ET69" i="1"/>
  <c r="ET92" i="1"/>
  <c r="ET83" i="1"/>
  <c r="ET193" i="1" s="1"/>
  <c r="ET80" i="1"/>
  <c r="ET78" i="1"/>
  <c r="ET88" i="1"/>
  <c r="ET86" i="1"/>
  <c r="ET72" i="1"/>
  <c r="ET73" i="1"/>
  <c r="ET81" i="1"/>
  <c r="ET74" i="1"/>
  <c r="ET89" i="1"/>
  <c r="ET90" i="1"/>
  <c r="AZ23" i="9"/>
  <c r="ES107" i="1"/>
  <c r="BA42" i="9"/>
  <c r="ES20" i="1"/>
  <c r="ER61" i="1"/>
  <c r="ER60" i="1" s="1"/>
  <c r="ES157" i="1"/>
  <c r="ES134" i="1"/>
  <c r="BA166" i="9"/>
  <c r="BA265" i="9"/>
  <c r="BA278" i="9"/>
  <c r="BA130" i="9"/>
  <c r="BA73" i="9"/>
  <c r="BA131" i="9"/>
  <c r="BA63" i="9"/>
  <c r="ER44" i="1"/>
  <c r="ER186" i="1"/>
  <c r="ER18" i="1"/>
  <c r="ER177" i="1"/>
  <c r="ER197" i="1" s="1"/>
  <c r="ES182" i="1"/>
  <c r="ER28" i="1"/>
  <c r="ER29" i="1" s="1"/>
  <c r="ER23" i="1"/>
  <c r="ES54" i="1"/>
  <c r="ES15" i="1"/>
  <c r="ES16" i="1" s="1"/>
  <c r="ES189" i="1"/>
  <c r="ES113" i="1"/>
  <c r="ES112" i="1"/>
  <c r="BA159" i="9"/>
  <c r="BA16" i="9"/>
  <c r="ES67" i="1"/>
  <c r="ES47" i="1"/>
  <c r="ES190" i="1"/>
  <c r="ES116" i="1"/>
  <c r="ES115" i="1"/>
  <c r="BA102" i="9"/>
  <c r="BA129" i="9"/>
  <c r="BA107" i="9"/>
  <c r="ES120" i="1"/>
  <c r="BA118" i="9"/>
  <c r="BA82" i="9"/>
  <c r="ES181" i="1"/>
  <c r="ES203" i="1" s="1"/>
  <c r="BA158" i="9"/>
  <c r="BA92" i="9"/>
  <c r="BA39" i="9" s="1"/>
  <c r="BA157" i="9"/>
  <c r="BA88" i="9"/>
  <c r="ES183" i="1"/>
  <c r="ES199" i="1" s="1"/>
  <c r="ES59" i="1"/>
  <c r="ES26" i="1"/>
  <c r="BA80" i="9"/>
  <c r="BA52" i="9" s="1"/>
  <c r="ES187" i="1"/>
  <c r="ES65" i="1"/>
  <c r="ES37" i="1"/>
  <c r="BA103" i="9"/>
  <c r="ES87" i="1"/>
  <c r="ES63" i="1"/>
  <c r="ES64" i="1" s="1"/>
  <c r="ES33" i="1"/>
  <c r="ES178" i="1"/>
  <c r="ES202" i="1" s="1"/>
  <c r="ES52" i="1"/>
  <c r="ES11" i="1"/>
  <c r="BA11" i="9" s="1"/>
  <c r="ES160" i="1"/>
  <c r="BA168" i="9"/>
  <c r="ES129" i="1"/>
  <c r="ES132" i="1"/>
  <c r="BA135" i="9"/>
  <c r="ER38" i="1"/>
  <c r="ER185" i="1"/>
  <c r="ER39" i="1"/>
  <c r="ER40" i="1" s="1"/>
  <c r="ER31" i="1"/>
  <c r="ER25" i="1"/>
  <c r="BA66" i="9"/>
  <c r="ES24" i="1"/>
  <c r="ES84" i="1"/>
  <c r="ES58" i="1"/>
  <c r="ES110" i="1"/>
  <c r="BA112" i="9"/>
  <c r="ES19" i="1"/>
  <c r="BA96" i="9"/>
  <c r="ES152" i="1"/>
  <c r="ES155" i="1"/>
  <c r="BA161" i="9"/>
  <c r="ER10" i="1"/>
  <c r="ER35" i="1"/>
  <c r="ER36" i="1" s="1"/>
  <c r="ES188" i="1"/>
  <c r="ES66" i="1"/>
  <c r="ES43" i="1"/>
  <c r="BA87" i="9"/>
  <c r="ES82" i="1"/>
  <c r="ES79" i="1"/>
  <c r="ES22" i="1"/>
  <c r="BA24" i="9" s="1"/>
  <c r="BA25" i="9" s="1"/>
  <c r="ES56" i="1"/>
  <c r="ES57" i="1" s="1"/>
  <c r="BA77" i="9"/>
  <c r="ET168" i="1"/>
  <c r="ET169" i="1" s="1"/>
  <c r="ET170" i="1"/>
  <c r="ET171" i="1" s="1"/>
  <c r="ET166" i="1"/>
  <c r="ET167" i="1" s="1"/>
  <c r="ET136" i="1"/>
  <c r="EU5" i="1"/>
  <c r="ET130" i="1"/>
  <c r="ET126" i="1"/>
  <c r="ET127" i="1"/>
  <c r="ET121" i="1"/>
  <c r="ET125" i="1"/>
  <c r="ET138" i="1"/>
  <c r="ET128" i="1"/>
  <c r="ET133" i="1"/>
  <c r="ET149" i="1"/>
  <c r="ET153" i="1"/>
  <c r="ET144" i="1"/>
  <c r="ET150" i="1"/>
  <c r="ET148" i="1"/>
  <c r="ET159" i="1"/>
  <c r="ET154" i="1"/>
  <c r="ET100" i="1"/>
  <c r="ET156" i="1"/>
  <c r="ET151" i="1"/>
  <c r="ET103" i="1"/>
  <c r="ET161" i="1"/>
  <c r="ET101" i="1"/>
  <c r="ET111" i="1"/>
  <c r="ET109" i="1"/>
  <c r="ET94" i="1"/>
  <c r="ET99" i="1"/>
  <c r="ET104" i="1"/>
  <c r="ET98" i="1"/>
  <c r="ET106" i="1"/>
  <c r="ET194" i="1" s="1"/>
  <c r="ET114" i="1"/>
  <c r="ET139" i="1"/>
  <c r="ET122" i="1"/>
  <c r="ET145" i="1"/>
  <c r="ET162" i="1"/>
  <c r="ET131" i="1"/>
  <c r="ET117" i="1"/>
  <c r="ET95" i="1"/>
  <c r="ET146" i="1"/>
  <c r="ET140" i="1"/>
  <c r="ET123" i="1"/>
  <c r="ET163" i="1"/>
  <c r="ET96" i="1"/>
  <c r="ET124" i="1"/>
  <c r="ET97" i="1"/>
  <c r="ET147" i="1"/>
  <c r="BA90" i="9"/>
  <c r="BA91" i="9" s="1"/>
  <c r="ER41" i="1"/>
  <c r="ER42" i="1" s="1"/>
  <c r="ER12" i="1"/>
  <c r="ER175" i="1"/>
  <c r="ER201" i="1" s="1"/>
  <c r="ER45" i="1"/>
  <c r="ER46" i="1" s="1"/>
  <c r="ER14" i="1"/>
  <c r="ER176" i="1"/>
  <c r="ES180" i="1"/>
  <c r="ES198" i="1" s="1"/>
  <c r="ES55" i="1"/>
  <c r="ES17" i="1"/>
  <c r="ES53" i="1"/>
  <c r="ES13" i="1"/>
  <c r="BA12" i="9" s="1"/>
  <c r="ES179" i="1"/>
  <c r="BA65" i="9"/>
  <c r="BA140" i="9"/>
  <c r="ES137" i="1"/>
  <c r="ES70" i="1"/>
  <c r="ES50" i="1"/>
  <c r="ES51" i="1" s="1"/>
  <c r="ES9" i="1"/>
  <c r="AZ48" i="9"/>
  <c r="BA133" i="9"/>
  <c r="BA134" i="9" s="1"/>
  <c r="BA84" i="9"/>
  <c r="ES105" i="1"/>
  <c r="ES102" i="1"/>
  <c r="BA105" i="9"/>
  <c r="BA114" i="9"/>
  <c r="BA291" i="9" s="1"/>
  <c r="ES21" i="1" l="1"/>
  <c r="EU119" i="1"/>
  <c r="EU120" i="1" s="1"/>
  <c r="EU76" i="1"/>
  <c r="EU142" i="1"/>
  <c r="EU143" i="1" s="1"/>
  <c r="EU30" i="1"/>
  <c r="EU192" i="1" s="1"/>
  <c r="EU75" i="1"/>
  <c r="EU71" i="1"/>
  <c r="EU77" i="1"/>
  <c r="EU83" i="1"/>
  <c r="EU193" i="1" s="1"/>
  <c r="EU92" i="1"/>
  <c r="EU93" i="1" s="1"/>
  <c r="EU69" i="1"/>
  <c r="EU80" i="1"/>
  <c r="EU78" i="1"/>
  <c r="EU88" i="1"/>
  <c r="EU86" i="1"/>
  <c r="EU72" i="1"/>
  <c r="EU73" i="1"/>
  <c r="EU81" i="1"/>
  <c r="EU74" i="1"/>
  <c r="EU89" i="1"/>
  <c r="EU90" i="1"/>
  <c r="BA15" i="9"/>
  <c r="BA13" i="9"/>
  <c r="BA51" i="9"/>
  <c r="ES10" i="1"/>
  <c r="BA9" i="9"/>
  <c r="BA10" i="9" s="1"/>
  <c r="BA290" i="9"/>
  <c r="BA111" i="9"/>
  <c r="BA138" i="9"/>
  <c r="ES185" i="1"/>
  <c r="ES39" i="1"/>
  <c r="ES40" i="1" s="1"/>
  <c r="ES38" i="1"/>
  <c r="BA33" i="9"/>
  <c r="BA239" i="9" s="1"/>
  <c r="ET107" i="1"/>
  <c r="ES186" i="1"/>
  <c r="ES44" i="1"/>
  <c r="BA34" i="9"/>
  <c r="BA240" i="9" s="1"/>
  <c r="ET67" i="1"/>
  <c r="ET47" i="1"/>
  <c r="ET19" i="1"/>
  <c r="ET155" i="1"/>
  <c r="ET152" i="1"/>
  <c r="ET143" i="1"/>
  <c r="ES48" i="1"/>
  <c r="BA35" i="9"/>
  <c r="BA241" i="9" s="1"/>
  <c r="BA89" i="9"/>
  <c r="BA266" i="9"/>
  <c r="BA59" i="9"/>
  <c r="BA253" i="9" s="1"/>
  <c r="ET79" i="1"/>
  <c r="ET56" i="1"/>
  <c r="ET57" i="1" s="1"/>
  <c r="ET22" i="1"/>
  <c r="ET82" i="1"/>
  <c r="ET129" i="1"/>
  <c r="ET132" i="1"/>
  <c r="ET137" i="1"/>
  <c r="ET54" i="1"/>
  <c r="ET15" i="1"/>
  <c r="ET120" i="1"/>
  <c r="ES61" i="1"/>
  <c r="ES60" i="1" s="1"/>
  <c r="ET182" i="1"/>
  <c r="BA277" i="9"/>
  <c r="BA169" i="9"/>
  <c r="BA167" i="9"/>
  <c r="BA119" i="9"/>
  <c r="ET87" i="1"/>
  <c r="ET33" i="1"/>
  <c r="ET63" i="1"/>
  <c r="ET64" i="1" s="1"/>
  <c r="ES25" i="1"/>
  <c r="ES31" i="1"/>
  <c r="ES27" i="1"/>
  <c r="BA27" i="9"/>
  <c r="BA41" i="9"/>
  <c r="BA75" i="9"/>
  <c r="ES175" i="1"/>
  <c r="ES201" i="1" s="1"/>
  <c r="ES12" i="1"/>
  <c r="ES41" i="1"/>
  <c r="ES42" i="1" s="1"/>
  <c r="BA139" i="9"/>
  <c r="BA132" i="9" s="1"/>
  <c r="BA141" i="9"/>
  <c r="BA303" i="9"/>
  <c r="ET160" i="1"/>
  <c r="ET134" i="1"/>
  <c r="BA162" i="9"/>
  <c r="BA106" i="9"/>
  <c r="BA110" i="9"/>
  <c r="BA78" i="9"/>
  <c r="BA49" i="9"/>
  <c r="BA50" i="9" s="1"/>
  <c r="BA26" i="9"/>
  <c r="ES14" i="1"/>
  <c r="ES176" i="1"/>
  <c r="ES45" i="1"/>
  <c r="ES46" i="1" s="1"/>
  <c r="ET178" i="1"/>
  <c r="ET202" i="1" s="1"/>
  <c r="ET52" i="1"/>
  <c r="ET11" i="1"/>
  <c r="ET181" i="1"/>
  <c r="ET203" i="1" s="1"/>
  <c r="EU168" i="1"/>
  <c r="EU169" i="1" s="1"/>
  <c r="EU170" i="1"/>
  <c r="EU171" i="1" s="1"/>
  <c r="EU166" i="1"/>
  <c r="EU167" i="1" s="1"/>
  <c r="EU126" i="1"/>
  <c r="EU111" i="1"/>
  <c r="EU100" i="1"/>
  <c r="EV5" i="1"/>
  <c r="EU136" i="1"/>
  <c r="EU137" i="1" s="1"/>
  <c r="EU127" i="1"/>
  <c r="EU125" i="1"/>
  <c r="EU128" i="1"/>
  <c r="EU121" i="1"/>
  <c r="EU138" i="1"/>
  <c r="EU131" i="1"/>
  <c r="EU144" i="1"/>
  <c r="EU133" i="1"/>
  <c r="EU130" i="1"/>
  <c r="EU156" i="1"/>
  <c r="EU159" i="1"/>
  <c r="EU160" i="1" s="1"/>
  <c r="EU150" i="1"/>
  <c r="EU153" i="1"/>
  <c r="EU149" i="1"/>
  <c r="EU145" i="1"/>
  <c r="EU99" i="1"/>
  <c r="EU161" i="1"/>
  <c r="EU148" i="1"/>
  <c r="EU109" i="1"/>
  <c r="EU110" i="1" s="1"/>
  <c r="EU151" i="1"/>
  <c r="EU94" i="1"/>
  <c r="EU104" i="1"/>
  <c r="EU98" i="1"/>
  <c r="EU101" i="1"/>
  <c r="EU103" i="1"/>
  <c r="EU106" i="1"/>
  <c r="EU194" i="1" s="1"/>
  <c r="EU114" i="1"/>
  <c r="EU139" i="1"/>
  <c r="EU122" i="1"/>
  <c r="EU154" i="1"/>
  <c r="EU162" i="1"/>
  <c r="EU117" i="1"/>
  <c r="EU95" i="1"/>
  <c r="EU163" i="1"/>
  <c r="EU123" i="1"/>
  <c r="EU140" i="1"/>
  <c r="EU146" i="1"/>
  <c r="EU96" i="1"/>
  <c r="EU124" i="1"/>
  <c r="EU97" i="1"/>
  <c r="EU147" i="1"/>
  <c r="ET188" i="1"/>
  <c r="ET43" i="1"/>
  <c r="ET66" i="1"/>
  <c r="ET84" i="1"/>
  <c r="ET58" i="1"/>
  <c r="ET24" i="1"/>
  <c r="ET110" i="1"/>
  <c r="ET187" i="1"/>
  <c r="ET65" i="1"/>
  <c r="ET37" i="1"/>
  <c r="ES23" i="1"/>
  <c r="ES28" i="1"/>
  <c r="ES29" i="1" s="1"/>
  <c r="ES35" i="1"/>
  <c r="ES36" i="1" s="1"/>
  <c r="ES34" i="1"/>
  <c r="BA31" i="9"/>
  <c r="BA60" i="9"/>
  <c r="BA254" i="9" s="1"/>
  <c r="BA267" i="9"/>
  <c r="BA58" i="9"/>
  <c r="BA252" i="9" s="1"/>
  <c r="BA74" i="9"/>
  <c r="BA40" i="9"/>
  <c r="BA83" i="9"/>
  <c r="BA264" i="9"/>
  <c r="BA85" i="9"/>
  <c r="BA56" i="9"/>
  <c r="ES18" i="1"/>
  <c r="ES177" i="1"/>
  <c r="ES197" i="1" s="1"/>
  <c r="BA14" i="9"/>
  <c r="ET55" i="1"/>
  <c r="ET17" i="1"/>
  <c r="ET180" i="1"/>
  <c r="ET198" i="1" s="1"/>
  <c r="ET53" i="1"/>
  <c r="ET13" i="1"/>
  <c r="ET179" i="1"/>
  <c r="ET20" i="1"/>
  <c r="ET113" i="1"/>
  <c r="ET189" i="1"/>
  <c r="ET112" i="1"/>
  <c r="ET157" i="1"/>
  <c r="ET50" i="1"/>
  <c r="ET51" i="1" s="1"/>
  <c r="ET70" i="1"/>
  <c r="ET9" i="1"/>
  <c r="ET183" i="1"/>
  <c r="ET199" i="1" s="1"/>
  <c r="ET59" i="1"/>
  <c r="ET26" i="1"/>
  <c r="ET190" i="1"/>
  <c r="ET116" i="1"/>
  <c r="ET115" i="1"/>
  <c r="ET102" i="1"/>
  <c r="ET105" i="1"/>
  <c r="ET93" i="1"/>
  <c r="BA101" i="9"/>
  <c r="BA37" i="9"/>
  <c r="BA38" i="9" s="1"/>
  <c r="BA46" i="9" l="1"/>
  <c r="EV30" i="1"/>
  <c r="EV192" i="1" s="1"/>
  <c r="EV76" i="1"/>
  <c r="EV142" i="1"/>
  <c r="EV92" i="1"/>
  <c r="EV93" i="1" s="1"/>
  <c r="EV119" i="1"/>
  <c r="EV71" i="1"/>
  <c r="EV75" i="1"/>
  <c r="EV77" i="1"/>
  <c r="EV69" i="1"/>
  <c r="BB62" i="9" s="1"/>
  <c r="EV83" i="1"/>
  <c r="EV193" i="1" s="1"/>
  <c r="EV80" i="1"/>
  <c r="EV78" i="1"/>
  <c r="BB77" i="9" s="1"/>
  <c r="EV88" i="1"/>
  <c r="BB86" i="9" s="1"/>
  <c r="EV86" i="1"/>
  <c r="EV72" i="1"/>
  <c r="EV73" i="1"/>
  <c r="EV74" i="1"/>
  <c r="EV81" i="1"/>
  <c r="EV89" i="1"/>
  <c r="EV90" i="1"/>
  <c r="EU181" i="1"/>
  <c r="EU203" i="1" s="1"/>
  <c r="EU157" i="1"/>
  <c r="EU134" i="1"/>
  <c r="EU182" i="1"/>
  <c r="EU107" i="1"/>
  <c r="BA21" i="9"/>
  <c r="BA57" i="9"/>
  <c r="BA22" i="9"/>
  <c r="BA29" i="9"/>
  <c r="BA47" i="9"/>
  <c r="EU188" i="1"/>
  <c r="EU66" i="1"/>
  <c r="EU43" i="1"/>
  <c r="ET18" i="1"/>
  <c r="ET177" i="1"/>
  <c r="ET197" i="1" s="1"/>
  <c r="EU13" i="1"/>
  <c r="EU179" i="1"/>
  <c r="EU53" i="1"/>
  <c r="EU152" i="1"/>
  <c r="EU155" i="1"/>
  <c r="ET12" i="1"/>
  <c r="ET175" i="1"/>
  <c r="ET201" i="1" s="1"/>
  <c r="ET41" i="1"/>
  <c r="ET42" i="1" s="1"/>
  <c r="EU50" i="1"/>
  <c r="EU51" i="1" s="1"/>
  <c r="EU9" i="1"/>
  <c r="EU70" i="1"/>
  <c r="EU55" i="1"/>
  <c r="EU17" i="1"/>
  <c r="EU180" i="1"/>
  <c r="EU198" i="1" s="1"/>
  <c r="EU22" i="1"/>
  <c r="EU82" i="1"/>
  <c r="EU79" i="1"/>
  <c r="EU56" i="1"/>
  <c r="EU57" i="1" s="1"/>
  <c r="EU59" i="1"/>
  <c r="EU26" i="1"/>
  <c r="EU27" i="1" s="1"/>
  <c r="EU20" i="1"/>
  <c r="ET48" i="1"/>
  <c r="ET35" i="1"/>
  <c r="ET36" i="1" s="1"/>
  <c r="ET34" i="1"/>
  <c r="EU183" i="1"/>
  <c r="EU199" i="1" s="1"/>
  <c r="EU19" i="1"/>
  <c r="ET31" i="1"/>
  <c r="ET25" i="1"/>
  <c r="EU87" i="1"/>
  <c r="EU63" i="1"/>
  <c r="EU64" i="1" s="1"/>
  <c r="EU33" i="1"/>
  <c r="EU34" i="1" s="1"/>
  <c r="BA99" i="9"/>
  <c r="BA100" i="9" s="1"/>
  <c r="BA104" i="9"/>
  <c r="BA238" i="9"/>
  <c r="BA30" i="9"/>
  <c r="BA18" i="9" s="1"/>
  <c r="BA19" i="9" s="1"/>
  <c r="ET61" i="1"/>
  <c r="ET60" i="1" s="1"/>
  <c r="EU47" i="1"/>
  <c r="EU48" i="1" s="1"/>
  <c r="EU67" i="1"/>
  <c r="EU65" i="1"/>
  <c r="EU187" i="1"/>
  <c r="EU37" i="1"/>
  <c r="EU113" i="1"/>
  <c r="EU189" i="1"/>
  <c r="EU112" i="1"/>
  <c r="ET21" i="1"/>
  <c r="EU15" i="1"/>
  <c r="EU16" i="1" s="1"/>
  <c r="EU54" i="1"/>
  <c r="EU116" i="1"/>
  <c r="EU190" i="1"/>
  <c r="EU115" i="1"/>
  <c r="EU132" i="1"/>
  <c r="EU129" i="1"/>
  <c r="BA251" i="9"/>
  <c r="BA55" i="9"/>
  <c r="ET28" i="1"/>
  <c r="ET29" i="1" s="1"/>
  <c r="ET23" i="1"/>
  <c r="BA20" i="9"/>
  <c r="ET10" i="1"/>
  <c r="ET186" i="1"/>
  <c r="ET44" i="1"/>
  <c r="ET45" i="1"/>
  <c r="ET46" i="1" s="1"/>
  <c r="ET14" i="1"/>
  <c r="ET176" i="1"/>
  <c r="EU178" i="1"/>
  <c r="EU202" i="1" s="1"/>
  <c r="EU52" i="1"/>
  <c r="EU11" i="1"/>
  <c r="EU105" i="1"/>
  <c r="EU102" i="1"/>
  <c r="BA127" i="9"/>
  <c r="BA128" i="9" s="1"/>
  <c r="ET27" i="1"/>
  <c r="BA71" i="9"/>
  <c r="BA72" i="9" s="1"/>
  <c r="BA76" i="9"/>
  <c r="ET39" i="1"/>
  <c r="ET40" i="1" s="1"/>
  <c r="ET38" i="1"/>
  <c r="ET185" i="1"/>
  <c r="EV170" i="1"/>
  <c r="EV171" i="1" s="1"/>
  <c r="EV166" i="1"/>
  <c r="EV167" i="1" s="1"/>
  <c r="EV149" i="1"/>
  <c r="BB153" i="9" s="1"/>
  <c r="EV111" i="1"/>
  <c r="EV100" i="1"/>
  <c r="EV168" i="1"/>
  <c r="EV169" i="1" s="1"/>
  <c r="BB68" i="9"/>
  <c r="EV151" i="1"/>
  <c r="EV152" i="1" s="1"/>
  <c r="EV109" i="1"/>
  <c r="EW5" i="1"/>
  <c r="EV127" i="1"/>
  <c r="EV94" i="1"/>
  <c r="EV136" i="1"/>
  <c r="EV137" i="1" s="1"/>
  <c r="EV130" i="1"/>
  <c r="BB135" i="9" s="1"/>
  <c r="EV133" i="1"/>
  <c r="EV121" i="1"/>
  <c r="BB120" i="9" s="1"/>
  <c r="EV125" i="1"/>
  <c r="BB124" i="9" s="1"/>
  <c r="EV128" i="1"/>
  <c r="EV126" i="1"/>
  <c r="BB125" i="9" s="1"/>
  <c r="EV131" i="1"/>
  <c r="BB136" i="9" s="1"/>
  <c r="EV153" i="1"/>
  <c r="EV138" i="1"/>
  <c r="BB142" i="9" s="1"/>
  <c r="BB304" i="9" s="1"/>
  <c r="EV150" i="1"/>
  <c r="EV144" i="1"/>
  <c r="BB148" i="9" s="1"/>
  <c r="EV148" i="1"/>
  <c r="BB152" i="9" s="1"/>
  <c r="EV161" i="1"/>
  <c r="BB170" i="9" s="1"/>
  <c r="BB278" i="9" s="1"/>
  <c r="EV104" i="1"/>
  <c r="BB108" i="9" s="1"/>
  <c r="EV159" i="1"/>
  <c r="EV156" i="1"/>
  <c r="EV98" i="1"/>
  <c r="EV103" i="1"/>
  <c r="BB107" i="9" s="1"/>
  <c r="EV99" i="1"/>
  <c r="BB97" i="9" s="1"/>
  <c r="EV114" i="1"/>
  <c r="BB115" i="9" s="1"/>
  <c r="BB292" i="9" s="1"/>
  <c r="EV101" i="1"/>
  <c r="EV106" i="1"/>
  <c r="EV194" i="1" s="1"/>
  <c r="EV139" i="1"/>
  <c r="BB143" i="9" s="1"/>
  <c r="BB305" i="9" s="1"/>
  <c r="EV122" i="1"/>
  <c r="BB121" i="9" s="1"/>
  <c r="EV154" i="1"/>
  <c r="EV162" i="1"/>
  <c r="BB171" i="9" s="1"/>
  <c r="BB279" i="9" s="1"/>
  <c r="EV145" i="1"/>
  <c r="BB149" i="9" s="1"/>
  <c r="EV95" i="1"/>
  <c r="EV117" i="1"/>
  <c r="BB116" i="9" s="1"/>
  <c r="BB293" i="9" s="1"/>
  <c r="EV140" i="1"/>
  <c r="BB144" i="9" s="1"/>
  <c r="BB306" i="9" s="1"/>
  <c r="EV146" i="1"/>
  <c r="BB150" i="9" s="1"/>
  <c r="EV96" i="1"/>
  <c r="BB94" i="9" s="1"/>
  <c r="EV123" i="1"/>
  <c r="BB122" i="9" s="1"/>
  <c r="EV163" i="1"/>
  <c r="BB172" i="9" s="1"/>
  <c r="BB280" i="9" s="1"/>
  <c r="EV124" i="1"/>
  <c r="BB123" i="9" s="1"/>
  <c r="EV147" i="1"/>
  <c r="BB151" i="9" s="1"/>
  <c r="EV97" i="1"/>
  <c r="BB92" i="9"/>
  <c r="BA155" i="9"/>
  <c r="BA156" i="9" s="1"/>
  <c r="BA160" i="9"/>
  <c r="ET16" i="1"/>
  <c r="BA45" i="9"/>
  <c r="EU84" i="1"/>
  <c r="EU58" i="1"/>
  <c r="EU24" i="1"/>
  <c r="BA54" i="9"/>
  <c r="BA53" i="9" s="1"/>
  <c r="EW142" i="1" l="1"/>
  <c r="EW69" i="1"/>
  <c r="EW76" i="1"/>
  <c r="EW119" i="1"/>
  <c r="EW71" i="1"/>
  <c r="EW75" i="1"/>
  <c r="EW77" i="1"/>
  <c r="EW83" i="1"/>
  <c r="EW193" i="1" s="1"/>
  <c r="EW92" i="1"/>
  <c r="EW30" i="1"/>
  <c r="EW192" i="1" s="1"/>
  <c r="EW80" i="1"/>
  <c r="EW78" i="1"/>
  <c r="EW88" i="1"/>
  <c r="EW86" i="1"/>
  <c r="EW72" i="1"/>
  <c r="EW73" i="1"/>
  <c r="EW74" i="1"/>
  <c r="EW81" i="1"/>
  <c r="EW89" i="1"/>
  <c r="EW90" i="1"/>
  <c r="EU61" i="1"/>
  <c r="EU60" i="1" s="1"/>
  <c r="BB140" i="9"/>
  <c r="BB303" i="9" s="1"/>
  <c r="BB161" i="9"/>
  <c r="BB162" i="9" s="1"/>
  <c r="EV155" i="1"/>
  <c r="EV181" i="1"/>
  <c r="EV203" i="1" s="1"/>
  <c r="BB130" i="9"/>
  <c r="BB129" i="9"/>
  <c r="BB265" i="9"/>
  <c r="EV55" i="1"/>
  <c r="EV17" i="1"/>
  <c r="BB14" i="9" s="1"/>
  <c r="EV180" i="1"/>
  <c r="EV198" i="1" s="1"/>
  <c r="BB67" i="9"/>
  <c r="EV59" i="1"/>
  <c r="EV26" i="1"/>
  <c r="BB80" i="9"/>
  <c r="EV20" i="1"/>
  <c r="BB69" i="9"/>
  <c r="EV160" i="1"/>
  <c r="BB168" i="9"/>
  <c r="EV50" i="1"/>
  <c r="EV51" i="1" s="1"/>
  <c r="EV9" i="1"/>
  <c r="EV70" i="1"/>
  <c r="EU177" i="1"/>
  <c r="EU197" i="1" s="1"/>
  <c r="EU18" i="1"/>
  <c r="EU45" i="1"/>
  <c r="EU46" i="1" s="1"/>
  <c r="EU14" i="1"/>
  <c r="EU176" i="1"/>
  <c r="EV132" i="1"/>
  <c r="EV129" i="1"/>
  <c r="BB158" i="9"/>
  <c r="EV79" i="1"/>
  <c r="EV82" i="1"/>
  <c r="EV56" i="1"/>
  <c r="EV57" i="1" s="1"/>
  <c r="EV22" i="1"/>
  <c r="EV134" i="1"/>
  <c r="EU21" i="1"/>
  <c r="EU10" i="1"/>
  <c r="EU35" i="1"/>
  <c r="EV43" i="1"/>
  <c r="EV188" i="1"/>
  <c r="EV66" i="1"/>
  <c r="EV178" i="1"/>
  <c r="EV202" i="1" s="1"/>
  <c r="EV52" i="1"/>
  <c r="EV11" i="1"/>
  <c r="BB11" i="9" s="1"/>
  <c r="BB64" i="9"/>
  <c r="EV183" i="1"/>
  <c r="EV199" i="1" s="1"/>
  <c r="BB95" i="9"/>
  <c r="EV53" i="1"/>
  <c r="EV13" i="1"/>
  <c r="EV179" i="1"/>
  <c r="BB65" i="9"/>
  <c r="EV187" i="1"/>
  <c r="EV65" i="1"/>
  <c r="EV37" i="1"/>
  <c r="EU25" i="1"/>
  <c r="EU31" i="1"/>
  <c r="EV182" i="1"/>
  <c r="EV113" i="1"/>
  <c r="EV112" i="1"/>
  <c r="EV189" i="1"/>
  <c r="BB114" i="9"/>
  <c r="BB291" i="9" s="1"/>
  <c r="BA23" i="9"/>
  <c r="BB157" i="9"/>
  <c r="EV143" i="1"/>
  <c r="BB146" i="9"/>
  <c r="BB147" i="9" s="1"/>
  <c r="BB63" i="9"/>
  <c r="BA43" i="9"/>
  <c r="BA44" i="9" s="1"/>
  <c r="BA48" i="9"/>
  <c r="BB90" i="9"/>
  <c r="EU186" i="1"/>
  <c r="EU44" i="1"/>
  <c r="BB133" i="9"/>
  <c r="BB134" i="9" s="1"/>
  <c r="EV47" i="1"/>
  <c r="EV67" i="1"/>
  <c r="EV54" i="1"/>
  <c r="EV15" i="1"/>
  <c r="EV105" i="1"/>
  <c r="EV102" i="1"/>
  <c r="BB105" i="9"/>
  <c r="EW170" i="1"/>
  <c r="EW171" i="1" s="1"/>
  <c r="EW166" i="1"/>
  <c r="EW167" i="1" s="1"/>
  <c r="EW168" i="1"/>
  <c r="EW169" i="1" s="1"/>
  <c r="EW94" i="1"/>
  <c r="EW100" i="1"/>
  <c r="EW98" i="1"/>
  <c r="EW111" i="1"/>
  <c r="EX5" i="1"/>
  <c r="EW127" i="1"/>
  <c r="EW130" i="1"/>
  <c r="EW125" i="1"/>
  <c r="EW128" i="1"/>
  <c r="EW136" i="1"/>
  <c r="EW126" i="1"/>
  <c r="EW133" i="1"/>
  <c r="EW121" i="1"/>
  <c r="EW131" i="1"/>
  <c r="EW150" i="1"/>
  <c r="EW138" i="1"/>
  <c r="EW144" i="1"/>
  <c r="EW148" i="1"/>
  <c r="EW149" i="1"/>
  <c r="EW145" i="1"/>
  <c r="EW151" i="1"/>
  <c r="EW101" i="1"/>
  <c r="EW159" i="1"/>
  <c r="EW153" i="1"/>
  <c r="EW156" i="1"/>
  <c r="EW114" i="1"/>
  <c r="EW103" i="1"/>
  <c r="EW161" i="1"/>
  <c r="EW99" i="1"/>
  <c r="EW104" i="1"/>
  <c r="EW106" i="1"/>
  <c r="EW194" i="1" s="1"/>
  <c r="EW109" i="1"/>
  <c r="EW122" i="1"/>
  <c r="EW139" i="1"/>
  <c r="EW154" i="1"/>
  <c r="EW162" i="1"/>
  <c r="EW95" i="1"/>
  <c r="EW117" i="1"/>
  <c r="EW163" i="1"/>
  <c r="EW140" i="1"/>
  <c r="EW123" i="1"/>
  <c r="EW146" i="1"/>
  <c r="EW96" i="1"/>
  <c r="EW97" i="1"/>
  <c r="EW147" i="1"/>
  <c r="EW124" i="1"/>
  <c r="EV120" i="1"/>
  <c r="BB118" i="9"/>
  <c r="EV63" i="1"/>
  <c r="EV64" i="1" s="1"/>
  <c r="EV33" i="1"/>
  <c r="EV87" i="1"/>
  <c r="BB84" i="9"/>
  <c r="EV19" i="1"/>
  <c r="BB15" i="9" s="1"/>
  <c r="BB96" i="9"/>
  <c r="BB131" i="9"/>
  <c r="EV190" i="1"/>
  <c r="EV116" i="1"/>
  <c r="EV115" i="1"/>
  <c r="EV157" i="1"/>
  <c r="BB163" i="9"/>
  <c r="BB78" i="9"/>
  <c r="BB93" i="9"/>
  <c r="BB102" i="9" s="1"/>
  <c r="BB88" i="9"/>
  <c r="BB103" i="9"/>
  <c r="BB159" i="9"/>
  <c r="BB66" i="9"/>
  <c r="EV110" i="1"/>
  <c r="BB112" i="9"/>
  <c r="EV84" i="1"/>
  <c r="EV58" i="1"/>
  <c r="EV24" i="1"/>
  <c r="BB79" i="9"/>
  <c r="EV107" i="1"/>
  <c r="BB87" i="9"/>
  <c r="EU185" i="1"/>
  <c r="EU39" i="1"/>
  <c r="EU40" i="1" s="1"/>
  <c r="EU38" i="1"/>
  <c r="EU28" i="1"/>
  <c r="EU29" i="1" s="1"/>
  <c r="EU23" i="1"/>
  <c r="EU175" i="1"/>
  <c r="EU201" i="1" s="1"/>
  <c r="EU41" i="1"/>
  <c r="EU42" i="1" s="1"/>
  <c r="EU12" i="1"/>
  <c r="BB164" i="9"/>
  <c r="EX119" i="1" l="1"/>
  <c r="EX120" i="1" s="1"/>
  <c r="EX76" i="1"/>
  <c r="EX142" i="1"/>
  <c r="EX143" i="1" s="1"/>
  <c r="EX30" i="1"/>
  <c r="EX192" i="1" s="1"/>
  <c r="EX71" i="1"/>
  <c r="EX77" i="1"/>
  <c r="EX69" i="1"/>
  <c r="EX75" i="1"/>
  <c r="EX92" i="1"/>
  <c r="EX93" i="1" s="1"/>
  <c r="EX83" i="1"/>
  <c r="EX193" i="1" s="1"/>
  <c r="EX80" i="1"/>
  <c r="EX78" i="1"/>
  <c r="EX88" i="1"/>
  <c r="EX86" i="1"/>
  <c r="EX72" i="1"/>
  <c r="EX73" i="1"/>
  <c r="EX81" i="1"/>
  <c r="EX74" i="1"/>
  <c r="EX89" i="1"/>
  <c r="EX90" i="1"/>
  <c r="BB141" i="9"/>
  <c r="BB139" i="9"/>
  <c r="BB132" i="9" s="1"/>
  <c r="EV61" i="1"/>
  <c r="EV60" i="1" s="1"/>
  <c r="BB49" i="9"/>
  <c r="BB50" i="9" s="1"/>
  <c r="BB166" i="9"/>
  <c r="BB37" i="9"/>
  <c r="BB38" i="9" s="1"/>
  <c r="BB52" i="9"/>
  <c r="EW53" i="1"/>
  <c r="EW13" i="1"/>
  <c r="EW179" i="1"/>
  <c r="EW19" i="1"/>
  <c r="EW113" i="1"/>
  <c r="EW112" i="1"/>
  <c r="BB89" i="9"/>
  <c r="EV27" i="1"/>
  <c r="BB27" i="9"/>
  <c r="BB266" i="9"/>
  <c r="BB59" i="9"/>
  <c r="BB253" i="9" s="1"/>
  <c r="EW187" i="1"/>
  <c r="EW65" i="1"/>
  <c r="EW37" i="1"/>
  <c r="EV35" i="1"/>
  <c r="EV36" i="1" s="1"/>
  <c r="EV34" i="1"/>
  <c r="BB31" i="9"/>
  <c r="EW20" i="1"/>
  <c r="EW116" i="1"/>
  <c r="EW190" i="1"/>
  <c r="EW115" i="1"/>
  <c r="EU36" i="1"/>
  <c r="EW17" i="1"/>
  <c r="EW180" i="1"/>
  <c r="EW198" i="1" s="1"/>
  <c r="EW55" i="1"/>
  <c r="EW188" i="1"/>
  <c r="EW66" i="1"/>
  <c r="EW43" i="1"/>
  <c r="EW157" i="1"/>
  <c r="EV16" i="1"/>
  <c r="BB13" i="9"/>
  <c r="EV25" i="1"/>
  <c r="EV31" i="1"/>
  <c r="BB111" i="9"/>
  <c r="BB104" i="9" s="1"/>
  <c r="BB290" i="9"/>
  <c r="EW50" i="1"/>
  <c r="EW51" i="1" s="1"/>
  <c r="EW9" i="1"/>
  <c r="EW70" i="1"/>
  <c r="BB42" i="9"/>
  <c r="BB119" i="9"/>
  <c r="EW160" i="1"/>
  <c r="EW182" i="1"/>
  <c r="EW87" i="1"/>
  <c r="EW63" i="1"/>
  <c r="EW64" i="1" s="1"/>
  <c r="EW33" i="1"/>
  <c r="EW102" i="1"/>
  <c r="EW105" i="1"/>
  <c r="EW137" i="1"/>
  <c r="EW93" i="1"/>
  <c r="BB73" i="9"/>
  <c r="BB39" i="9"/>
  <c r="EV23" i="1"/>
  <c r="EV28" i="1"/>
  <c r="EV29" i="1" s="1"/>
  <c r="BB24" i="9"/>
  <c r="BB25" i="9" s="1"/>
  <c r="BB138" i="9"/>
  <c r="BB75" i="9"/>
  <c r="BB41" i="9"/>
  <c r="EW183" i="1"/>
  <c r="EW199" i="1" s="1"/>
  <c r="EW59" i="1"/>
  <c r="EW26" i="1"/>
  <c r="EW155" i="1"/>
  <c r="EW152" i="1"/>
  <c r="EW129" i="1"/>
  <c r="EW132" i="1"/>
  <c r="EV48" i="1"/>
  <c r="BB35" i="9"/>
  <c r="BB241" i="9" s="1"/>
  <c r="EV41" i="1"/>
  <c r="EV42" i="1" s="1"/>
  <c r="EV12" i="1"/>
  <c r="EV175" i="1"/>
  <c r="EV201" i="1" s="1"/>
  <c r="EV18" i="1"/>
  <c r="EV177" i="1"/>
  <c r="EV197" i="1" s="1"/>
  <c r="EW84" i="1"/>
  <c r="EW58" i="1"/>
  <c r="EW24" i="1"/>
  <c r="EW181" i="1"/>
  <c r="EW203" i="1" s="1"/>
  <c r="EV39" i="1"/>
  <c r="EV40" i="1" s="1"/>
  <c r="EV38" i="1"/>
  <c r="EV185" i="1"/>
  <c r="BB33" i="9"/>
  <c r="BB239" i="9" s="1"/>
  <c r="EV10" i="1"/>
  <c r="BB9" i="9"/>
  <c r="BB10" i="9" s="1"/>
  <c r="EW189" i="1"/>
  <c r="EW110" i="1"/>
  <c r="EW47" i="1"/>
  <c r="EW67" i="1"/>
  <c r="EW134" i="1"/>
  <c r="EW143" i="1"/>
  <c r="BB277" i="9"/>
  <c r="BB169" i="9"/>
  <c r="BB167" i="9"/>
  <c r="BB155" i="9" s="1"/>
  <c r="BB156" i="9" s="1"/>
  <c r="BB58" i="9"/>
  <c r="BB252" i="9" s="1"/>
  <c r="EW52" i="1"/>
  <c r="EW11" i="1"/>
  <c r="EW178" i="1"/>
  <c r="EW202" i="1" s="1"/>
  <c r="BB91" i="9"/>
  <c r="BB40" i="9"/>
  <c r="BB74" i="9"/>
  <c r="BB267" i="9"/>
  <c r="BB60" i="9"/>
  <c r="BB254" i="9" s="1"/>
  <c r="EW54" i="1"/>
  <c r="EW15" i="1"/>
  <c r="EX170" i="1"/>
  <c r="EX171" i="1" s="1"/>
  <c r="EX166" i="1"/>
  <c r="EX167" i="1" s="1"/>
  <c r="EX168" i="1"/>
  <c r="EX169" i="1" s="1"/>
  <c r="EX151" i="1"/>
  <c r="EX152" i="1" s="1"/>
  <c r="EX111" i="1"/>
  <c r="EX149" i="1"/>
  <c r="EX98" i="1"/>
  <c r="EX144" i="1"/>
  <c r="EY5" i="1"/>
  <c r="EX126" i="1"/>
  <c r="EX128" i="1"/>
  <c r="EX125" i="1"/>
  <c r="EX130" i="1"/>
  <c r="EX121" i="1"/>
  <c r="EX127" i="1"/>
  <c r="EX138" i="1"/>
  <c r="EX131" i="1"/>
  <c r="EX153" i="1"/>
  <c r="EX133" i="1"/>
  <c r="EX136" i="1"/>
  <c r="EX137" i="1" s="1"/>
  <c r="EX150" i="1"/>
  <c r="EX156" i="1"/>
  <c r="EX145" i="1"/>
  <c r="EX148" i="1"/>
  <c r="EX161" i="1"/>
  <c r="EX159" i="1"/>
  <c r="EX160" i="1" s="1"/>
  <c r="EX101" i="1"/>
  <c r="EX100" i="1"/>
  <c r="EX114" i="1"/>
  <c r="EX115" i="1" s="1"/>
  <c r="EX106" i="1"/>
  <c r="EX194" i="1" s="1"/>
  <c r="EX104" i="1"/>
  <c r="EX103" i="1"/>
  <c r="EX94" i="1"/>
  <c r="EX99" i="1"/>
  <c r="EX109" i="1"/>
  <c r="EX110" i="1" s="1"/>
  <c r="EX154" i="1"/>
  <c r="EX139" i="1"/>
  <c r="EX122" i="1"/>
  <c r="EX162" i="1"/>
  <c r="EX117" i="1"/>
  <c r="EX95" i="1"/>
  <c r="EX123" i="1"/>
  <c r="EX146" i="1"/>
  <c r="EX163" i="1"/>
  <c r="EX140" i="1"/>
  <c r="EX96" i="1"/>
  <c r="EX124" i="1"/>
  <c r="EX147" i="1"/>
  <c r="EX97" i="1"/>
  <c r="EV186" i="1"/>
  <c r="EV44" i="1"/>
  <c r="BB34" i="9"/>
  <c r="BB240" i="9" s="1"/>
  <c r="BB56" i="9"/>
  <c r="BB85" i="9"/>
  <c r="BB264" i="9"/>
  <c r="BB83" i="9"/>
  <c r="BB71" i="9" s="1"/>
  <c r="BB72" i="9" s="1"/>
  <c r="BB51" i="9"/>
  <c r="BB82" i="9"/>
  <c r="EW82" i="1"/>
  <c r="EW79" i="1"/>
  <c r="EW22" i="1"/>
  <c r="EW56" i="1"/>
  <c r="EW57" i="1" s="1"/>
  <c r="EW107" i="1"/>
  <c r="EW120" i="1"/>
  <c r="BB110" i="9"/>
  <c r="BB106" i="9"/>
  <c r="EV14" i="1"/>
  <c r="EV45" i="1"/>
  <c r="EV46" i="1" s="1"/>
  <c r="EV176" i="1"/>
  <c r="BB12" i="9"/>
  <c r="BB101" i="9"/>
  <c r="EV21" i="1"/>
  <c r="BB16" i="9"/>
  <c r="BB26" i="9"/>
  <c r="EY76" i="1" l="1"/>
  <c r="EY142" i="1"/>
  <c r="EY143" i="1" s="1"/>
  <c r="EY119" i="1"/>
  <c r="EY71" i="1"/>
  <c r="EY30" i="1"/>
  <c r="EY192" i="1" s="1"/>
  <c r="EY77" i="1"/>
  <c r="EY69" i="1"/>
  <c r="BC62" i="9" s="1"/>
  <c r="EY92" i="1"/>
  <c r="EY93" i="1" s="1"/>
  <c r="EY75" i="1"/>
  <c r="EY83" i="1"/>
  <c r="EY193" i="1" s="1"/>
  <c r="EY80" i="1"/>
  <c r="BC79" i="9" s="1"/>
  <c r="EY78" i="1"/>
  <c r="EY88" i="1"/>
  <c r="EY86" i="1"/>
  <c r="BC84" i="9" s="1"/>
  <c r="EY72" i="1"/>
  <c r="BC65" i="9" s="1"/>
  <c r="EY73" i="1"/>
  <c r="EY74" i="1"/>
  <c r="EY81" i="1"/>
  <c r="EY89" i="1"/>
  <c r="BC87" i="9" s="1"/>
  <c r="EY90" i="1"/>
  <c r="BB127" i="9"/>
  <c r="BB128" i="9" s="1"/>
  <c r="BB46" i="9"/>
  <c r="BB54" i="9"/>
  <c r="BB53" i="9" s="1"/>
  <c r="EX155" i="1"/>
  <c r="EX107" i="1"/>
  <c r="EX181" i="1"/>
  <c r="EX203" i="1" s="1"/>
  <c r="EW61" i="1"/>
  <c r="EW60" i="1" s="1"/>
  <c r="BB22" i="9"/>
  <c r="BB57" i="9"/>
  <c r="BB29" i="9"/>
  <c r="BB99" i="9"/>
  <c r="BB100" i="9" s="1"/>
  <c r="EX188" i="1"/>
  <c r="EX66" i="1"/>
  <c r="EX43" i="1"/>
  <c r="EX183" i="1"/>
  <c r="EX199" i="1" s="1"/>
  <c r="EX53" i="1"/>
  <c r="EX179" i="1"/>
  <c r="EX13" i="1"/>
  <c r="EX84" i="1"/>
  <c r="EX58" i="1"/>
  <c r="EX24" i="1"/>
  <c r="EX50" i="1"/>
  <c r="EX51" i="1" s="1"/>
  <c r="EX9" i="1"/>
  <c r="EX10" i="1" s="1"/>
  <c r="EX70" i="1"/>
  <c r="BB76" i="9"/>
  <c r="EW39" i="1"/>
  <c r="EW40" i="1" s="1"/>
  <c r="EW185" i="1"/>
  <c r="EW38" i="1"/>
  <c r="EX55" i="1"/>
  <c r="EX17" i="1"/>
  <c r="EX180" i="1"/>
  <c r="EX198" i="1" s="1"/>
  <c r="EX26" i="1"/>
  <c r="EX27" i="1" s="1"/>
  <c r="EX59" i="1"/>
  <c r="EX102" i="1"/>
  <c r="EX105" i="1"/>
  <c r="EX182" i="1"/>
  <c r="EX19" i="1"/>
  <c r="EX113" i="1"/>
  <c r="EX112" i="1"/>
  <c r="EX189" i="1"/>
  <c r="EW27" i="1"/>
  <c r="BB45" i="9"/>
  <c r="EX134" i="1"/>
  <c r="EW10" i="1"/>
  <c r="EW35" i="1"/>
  <c r="EW36" i="1" s="1"/>
  <c r="EX67" i="1"/>
  <c r="EX47" i="1"/>
  <c r="EX48" i="1" s="1"/>
  <c r="EW48" i="1"/>
  <c r="EX54" i="1"/>
  <c r="EX15" i="1"/>
  <c r="EX16" i="1" s="1"/>
  <c r="EX132" i="1"/>
  <c r="EX129" i="1"/>
  <c r="EW186" i="1"/>
  <c r="EW44" i="1"/>
  <c r="EW14" i="1"/>
  <c r="EW176" i="1"/>
  <c r="EW45" i="1"/>
  <c r="EW46" i="1" s="1"/>
  <c r="EW31" i="1"/>
  <c r="EW25" i="1"/>
  <c r="EW21" i="1"/>
  <c r="BB47" i="9"/>
  <c r="EX63" i="1"/>
  <c r="EX64" i="1" s="1"/>
  <c r="EX33" i="1"/>
  <c r="EX87" i="1"/>
  <c r="EX190" i="1"/>
  <c r="EX116" i="1"/>
  <c r="EX20" i="1"/>
  <c r="EW12" i="1"/>
  <c r="EW175" i="1"/>
  <c r="EW201" i="1" s="1"/>
  <c r="EW41" i="1"/>
  <c r="EW42" i="1" s="1"/>
  <c r="BB251" i="9"/>
  <c r="BB55" i="9"/>
  <c r="BB43" i="9" s="1"/>
  <c r="EX82" i="1"/>
  <c r="EX79" i="1"/>
  <c r="EX56" i="1"/>
  <c r="EX57" i="1" s="1"/>
  <c r="EX22" i="1"/>
  <c r="EY166" i="1"/>
  <c r="EY167" i="1" s="1"/>
  <c r="EY168" i="1"/>
  <c r="EY169" i="1" s="1"/>
  <c r="EY170" i="1"/>
  <c r="EY171" i="1" s="1"/>
  <c r="EY161" i="1"/>
  <c r="BC170" i="9" s="1"/>
  <c r="BC278" i="9" s="1"/>
  <c r="EZ5" i="1"/>
  <c r="EY136" i="1"/>
  <c r="EY137" i="1" s="1"/>
  <c r="EY130" i="1"/>
  <c r="BC135" i="9" s="1"/>
  <c r="EY126" i="1"/>
  <c r="BC125" i="9" s="1"/>
  <c r="EY125" i="1"/>
  <c r="BC124" i="9" s="1"/>
  <c r="EY128" i="1"/>
  <c r="EY121" i="1"/>
  <c r="BC120" i="9" s="1"/>
  <c r="EY127" i="1"/>
  <c r="EY151" i="1"/>
  <c r="EY144" i="1"/>
  <c r="BC148" i="9" s="1"/>
  <c r="EY150" i="1"/>
  <c r="EY138" i="1"/>
  <c r="BC142" i="9" s="1"/>
  <c r="BC304" i="9" s="1"/>
  <c r="EY153" i="1"/>
  <c r="EY133" i="1"/>
  <c r="EY145" i="1"/>
  <c r="BC149" i="9" s="1"/>
  <c r="EY148" i="1"/>
  <c r="BC152" i="9" s="1"/>
  <c r="EY154" i="1"/>
  <c r="BC164" i="9" s="1"/>
  <c r="EY159" i="1"/>
  <c r="EY160" i="1" s="1"/>
  <c r="EY156" i="1"/>
  <c r="EY99" i="1"/>
  <c r="BC97" i="9" s="1"/>
  <c r="EY149" i="1"/>
  <c r="BC153" i="9" s="1"/>
  <c r="EY114" i="1"/>
  <c r="BC115" i="9" s="1"/>
  <c r="BC292" i="9" s="1"/>
  <c r="EY98" i="1"/>
  <c r="BC96" i="9" s="1"/>
  <c r="EY94" i="1"/>
  <c r="EY101" i="1"/>
  <c r="EY103" i="1"/>
  <c r="EY111" i="1"/>
  <c r="EY109" i="1"/>
  <c r="EY100" i="1"/>
  <c r="EY106" i="1"/>
  <c r="EY194" i="1" s="1"/>
  <c r="BC68" i="9"/>
  <c r="BC69" i="9"/>
  <c r="EY131" i="1"/>
  <c r="BC136" i="9" s="1"/>
  <c r="EY139" i="1"/>
  <c r="BC143" i="9" s="1"/>
  <c r="BC305" i="9" s="1"/>
  <c r="EY122" i="1"/>
  <c r="BC121" i="9" s="1"/>
  <c r="EY162" i="1"/>
  <c r="BC171" i="9" s="1"/>
  <c r="BC279" i="9" s="1"/>
  <c r="EY104" i="1"/>
  <c r="BC108" i="9" s="1"/>
  <c r="EY117" i="1"/>
  <c r="BC116" i="9" s="1"/>
  <c r="EY95" i="1"/>
  <c r="EY140" i="1"/>
  <c r="BC144" i="9" s="1"/>
  <c r="BC306" i="9" s="1"/>
  <c r="EY123" i="1"/>
  <c r="BC122" i="9" s="1"/>
  <c r="EY146" i="1"/>
  <c r="BC150" i="9" s="1"/>
  <c r="EY163" i="1"/>
  <c r="BC172" i="9" s="1"/>
  <c r="BC280" i="9" s="1"/>
  <c r="EY96" i="1"/>
  <c r="EY97" i="1"/>
  <c r="EY124" i="1"/>
  <c r="BC123" i="9" s="1"/>
  <c r="EY147" i="1"/>
  <c r="BC151" i="9" s="1"/>
  <c r="BB20" i="9"/>
  <c r="EX178" i="1"/>
  <c r="EX202" i="1" s="1"/>
  <c r="EX52" i="1"/>
  <c r="EX11" i="1"/>
  <c r="EW28" i="1"/>
  <c r="EW29" i="1" s="1"/>
  <c r="EW23" i="1"/>
  <c r="BB21" i="9"/>
  <c r="EX187" i="1"/>
  <c r="EX65" i="1"/>
  <c r="EX37" i="1"/>
  <c r="EX157" i="1"/>
  <c r="EW16" i="1"/>
  <c r="EW34" i="1"/>
  <c r="BB160" i="9"/>
  <c r="EW18" i="1"/>
  <c r="EW177" i="1"/>
  <c r="EW197" i="1" s="1"/>
  <c r="BB238" i="9"/>
  <c r="BB30" i="9"/>
  <c r="EZ75" i="1" l="1"/>
  <c r="EZ142" i="1"/>
  <c r="EZ77" i="1"/>
  <c r="EZ119" i="1"/>
  <c r="EZ76" i="1"/>
  <c r="EZ71" i="1"/>
  <c r="EZ30" i="1"/>
  <c r="EZ192" i="1" s="1"/>
  <c r="EZ69" i="1"/>
  <c r="EZ92" i="1"/>
  <c r="EZ83" i="1"/>
  <c r="EZ193" i="1" s="1"/>
  <c r="EZ80" i="1"/>
  <c r="EZ78" i="1"/>
  <c r="EZ88" i="1"/>
  <c r="EZ86" i="1"/>
  <c r="EZ72" i="1"/>
  <c r="EZ73" i="1"/>
  <c r="EZ74" i="1"/>
  <c r="EZ81" i="1"/>
  <c r="EZ89" i="1"/>
  <c r="EZ90" i="1"/>
  <c r="BC146" i="9"/>
  <c r="BC147" i="9" s="1"/>
  <c r="BC94" i="9"/>
  <c r="BC103" i="9" s="1"/>
  <c r="BC140" i="9"/>
  <c r="BC139" i="9" s="1"/>
  <c r="BC168" i="9"/>
  <c r="BC277" i="9" s="1"/>
  <c r="EX21" i="1"/>
  <c r="EY157" i="1"/>
  <c r="EY181" i="1"/>
  <c r="EY203" i="1" s="1"/>
  <c r="EY182" i="1"/>
  <c r="EX61" i="1"/>
  <c r="EX60" i="1" s="1"/>
  <c r="BC129" i="9"/>
  <c r="BC266" i="9"/>
  <c r="BC59" i="9"/>
  <c r="BC253" i="9" s="1"/>
  <c r="BC63" i="9"/>
  <c r="BC293" i="9"/>
  <c r="BC82" i="9"/>
  <c r="BC85" i="9"/>
  <c r="BC264" i="9"/>
  <c r="BC83" i="9"/>
  <c r="BC71" i="9" s="1"/>
  <c r="BC72" i="9" s="1"/>
  <c r="EY152" i="1"/>
  <c r="BC161" i="9"/>
  <c r="BC162" i="9" s="1"/>
  <c r="EX186" i="1"/>
  <c r="EX44" i="1"/>
  <c r="EY183" i="1"/>
  <c r="EY199" i="1" s="1"/>
  <c r="BC95" i="9"/>
  <c r="EY187" i="1"/>
  <c r="EY37" i="1"/>
  <c r="BC33" i="9" s="1"/>
  <c r="BC239" i="9" s="1"/>
  <c r="EY65" i="1"/>
  <c r="EY67" i="1"/>
  <c r="EY47" i="1"/>
  <c r="EY79" i="1"/>
  <c r="EY56" i="1"/>
  <c r="EY57" i="1" s="1"/>
  <c r="EY82" i="1"/>
  <c r="EY22" i="1"/>
  <c r="BC93" i="9"/>
  <c r="BC102" i="9" s="1"/>
  <c r="EY190" i="1"/>
  <c r="EY110" i="1"/>
  <c r="BC112" i="9"/>
  <c r="EY54" i="1"/>
  <c r="EY15" i="1"/>
  <c r="BC66" i="9"/>
  <c r="EY178" i="1"/>
  <c r="EY202" i="1" s="1"/>
  <c r="EY52" i="1"/>
  <c r="EY11" i="1"/>
  <c r="BC64" i="9"/>
  <c r="EY132" i="1"/>
  <c r="EY129" i="1"/>
  <c r="BC133" i="9"/>
  <c r="BC134" i="9" s="1"/>
  <c r="BC90" i="9"/>
  <c r="BC91" i="9" s="1"/>
  <c r="BC74" i="9"/>
  <c r="BC130" i="9"/>
  <c r="EY113" i="1"/>
  <c r="EY189" i="1"/>
  <c r="EY112" i="1"/>
  <c r="BC114" i="9"/>
  <c r="BC291" i="9" s="1"/>
  <c r="EY155" i="1"/>
  <c r="BC158" i="9"/>
  <c r="EX177" i="1"/>
  <c r="EX197" i="1" s="1"/>
  <c r="EX18" i="1"/>
  <c r="EX31" i="1"/>
  <c r="EX25" i="1"/>
  <c r="EY9" i="1"/>
  <c r="EY70" i="1"/>
  <c r="EY50" i="1"/>
  <c r="EY51" i="1" s="1"/>
  <c r="BC88" i="9"/>
  <c r="BC163" i="9"/>
  <c r="EX175" i="1"/>
  <c r="EX201" i="1" s="1"/>
  <c r="EX41" i="1"/>
  <c r="EX42" i="1" s="1"/>
  <c r="EX12" i="1"/>
  <c r="EY33" i="1"/>
  <c r="EY87" i="1"/>
  <c r="EY63" i="1"/>
  <c r="EY64" i="1" s="1"/>
  <c r="EY134" i="1"/>
  <c r="BB48" i="9"/>
  <c r="BC86" i="9"/>
  <c r="BC131" i="9"/>
  <c r="EY20" i="1"/>
  <c r="EY107" i="1"/>
  <c r="BC107" i="9"/>
  <c r="EX28" i="1"/>
  <c r="EX29" i="1" s="1"/>
  <c r="EX23" i="1"/>
  <c r="EY19" i="1"/>
  <c r="BC15" i="9" s="1"/>
  <c r="BC105" i="9"/>
  <c r="EY102" i="1"/>
  <c r="EY105" i="1"/>
  <c r="EZ166" i="1"/>
  <c r="EZ167" i="1" s="1"/>
  <c r="EZ168" i="1"/>
  <c r="EZ169" i="1" s="1"/>
  <c r="EZ156" i="1"/>
  <c r="EZ170" i="1"/>
  <c r="EZ171" i="1" s="1"/>
  <c r="EZ149" i="1"/>
  <c r="EZ126" i="1"/>
  <c r="FA5" i="1"/>
  <c r="EZ131" i="1"/>
  <c r="EZ130" i="1"/>
  <c r="EZ128" i="1"/>
  <c r="EZ127" i="1"/>
  <c r="EZ133" i="1"/>
  <c r="EZ121" i="1"/>
  <c r="EZ125" i="1"/>
  <c r="EZ136" i="1"/>
  <c r="EZ150" i="1"/>
  <c r="EZ151" i="1"/>
  <c r="EZ148" i="1"/>
  <c r="EZ153" i="1"/>
  <c r="EZ138" i="1"/>
  <c r="EZ144" i="1"/>
  <c r="EZ161" i="1"/>
  <c r="EZ98" i="1"/>
  <c r="EZ111" i="1"/>
  <c r="EZ154" i="1"/>
  <c r="EZ100" i="1"/>
  <c r="EZ94" i="1"/>
  <c r="EZ103" i="1"/>
  <c r="EZ159" i="1"/>
  <c r="EZ104" i="1"/>
  <c r="EZ114" i="1"/>
  <c r="EZ106" i="1"/>
  <c r="EZ194" i="1" s="1"/>
  <c r="EZ109" i="1"/>
  <c r="EZ99" i="1"/>
  <c r="EZ101" i="1"/>
  <c r="EZ139" i="1"/>
  <c r="EZ122" i="1"/>
  <c r="EZ145" i="1"/>
  <c r="EZ162" i="1"/>
  <c r="EZ95" i="1"/>
  <c r="EZ117" i="1"/>
  <c r="EZ140" i="1"/>
  <c r="EZ146" i="1"/>
  <c r="EZ163" i="1"/>
  <c r="EZ123" i="1"/>
  <c r="EZ96" i="1"/>
  <c r="EZ147" i="1"/>
  <c r="EZ97" i="1"/>
  <c r="EZ124" i="1"/>
  <c r="EX176" i="1"/>
  <c r="EX45" i="1"/>
  <c r="EX46" i="1" s="1"/>
  <c r="EX14" i="1"/>
  <c r="EY59" i="1"/>
  <c r="EY26" i="1"/>
  <c r="EY84" i="1"/>
  <c r="EY58" i="1"/>
  <c r="EY24" i="1"/>
  <c r="BC159" i="9"/>
  <c r="BC77" i="9"/>
  <c r="EY17" i="1"/>
  <c r="EY180" i="1"/>
  <c r="EY198" i="1" s="1"/>
  <c r="EY55" i="1"/>
  <c r="BC67" i="9"/>
  <c r="EY188" i="1"/>
  <c r="EY43" i="1"/>
  <c r="EY66" i="1"/>
  <c r="EY120" i="1"/>
  <c r="BC118" i="9"/>
  <c r="BC119" i="9" s="1"/>
  <c r="EX35" i="1"/>
  <c r="EX36" i="1" s="1"/>
  <c r="EX34" i="1"/>
  <c r="BB18" i="9"/>
  <c r="BB19" i="9" s="1"/>
  <c r="BB23" i="9"/>
  <c r="EX38" i="1"/>
  <c r="EX39" i="1"/>
  <c r="EX40" i="1" s="1"/>
  <c r="EX185" i="1"/>
  <c r="EY53" i="1"/>
  <c r="EY13" i="1"/>
  <c r="EY179" i="1"/>
  <c r="EY115" i="1"/>
  <c r="EY116" i="1"/>
  <c r="BC157" i="9"/>
  <c r="BB44" i="9"/>
  <c r="BC92" i="9"/>
  <c r="BC80" i="9"/>
  <c r="BC52" i="9" s="1"/>
  <c r="EY61" i="1" l="1"/>
  <c r="EY60" i="1" s="1"/>
  <c r="FA77" i="1"/>
  <c r="FA119" i="1"/>
  <c r="FA120" i="1" s="1"/>
  <c r="FA30" i="1"/>
  <c r="FA192" i="1" s="1"/>
  <c r="FA142" i="1"/>
  <c r="FA143" i="1" s="1"/>
  <c r="FA71" i="1"/>
  <c r="FA83" i="1"/>
  <c r="FA193" i="1" s="1"/>
  <c r="FA69" i="1"/>
  <c r="FA76" i="1"/>
  <c r="FA75" i="1"/>
  <c r="FA92" i="1"/>
  <c r="FA93" i="1" s="1"/>
  <c r="FA80" i="1"/>
  <c r="FA78" i="1"/>
  <c r="FA88" i="1"/>
  <c r="FA86" i="1"/>
  <c r="FA72" i="1"/>
  <c r="FA73" i="1"/>
  <c r="FA81" i="1"/>
  <c r="FA74" i="1"/>
  <c r="FA89" i="1"/>
  <c r="FA90" i="1"/>
  <c r="BC166" i="9"/>
  <c r="BC303" i="9"/>
  <c r="BC141" i="9"/>
  <c r="BC169" i="9"/>
  <c r="BC167" i="9"/>
  <c r="BC155" i="9" s="1"/>
  <c r="BC156" i="9" s="1"/>
  <c r="BC101" i="9"/>
  <c r="BC39" i="9"/>
  <c r="EY45" i="1"/>
  <c r="EY46" i="1" s="1"/>
  <c r="EY176" i="1"/>
  <c r="EY14" i="1"/>
  <c r="BC12" i="9"/>
  <c r="EY186" i="1"/>
  <c r="EY44" i="1"/>
  <c r="BC34" i="9"/>
  <c r="BC240" i="9" s="1"/>
  <c r="EY25" i="1"/>
  <c r="EY31" i="1"/>
  <c r="BC26" i="9"/>
  <c r="EZ54" i="1"/>
  <c r="EZ15" i="1"/>
  <c r="EZ143" i="1"/>
  <c r="EY41" i="1"/>
  <c r="EY42" i="1" s="1"/>
  <c r="EY12" i="1"/>
  <c r="EY175" i="1"/>
  <c r="EY201" i="1" s="1"/>
  <c r="BC11" i="9"/>
  <c r="BC20" i="9" s="1"/>
  <c r="EZ182" i="1"/>
  <c r="EZ19" i="1"/>
  <c r="EZ112" i="1"/>
  <c r="EZ189" i="1"/>
  <c r="EZ113" i="1"/>
  <c r="EZ79" i="1"/>
  <c r="EZ82" i="1"/>
  <c r="EZ56" i="1"/>
  <c r="EZ57" i="1" s="1"/>
  <c r="EZ22" i="1"/>
  <c r="EZ47" i="1"/>
  <c r="EZ67" i="1"/>
  <c r="EZ132" i="1"/>
  <c r="EZ129" i="1"/>
  <c r="EY21" i="1"/>
  <c r="BC16" i="9"/>
  <c r="BC76" i="9"/>
  <c r="BC42" i="9"/>
  <c r="EZ190" i="1"/>
  <c r="EZ116" i="1"/>
  <c r="EZ115" i="1"/>
  <c r="EZ134" i="1"/>
  <c r="BC267" i="9"/>
  <c r="BC60" i="9"/>
  <c r="BC254" i="9" s="1"/>
  <c r="EY48" i="1"/>
  <c r="BC35" i="9"/>
  <c r="BC241" i="9" s="1"/>
  <c r="BC51" i="9"/>
  <c r="BC41" i="9"/>
  <c r="BC75" i="9"/>
  <c r="BC127" i="9"/>
  <c r="BC128" i="9" s="1"/>
  <c r="EY27" i="1"/>
  <c r="BC27" i="9"/>
  <c r="EZ157" i="1"/>
  <c r="FA166" i="1"/>
  <c r="FA167" i="1" s="1"/>
  <c r="FA168" i="1"/>
  <c r="FA169" i="1" s="1"/>
  <c r="FA170" i="1"/>
  <c r="FA171" i="1" s="1"/>
  <c r="FA144" i="1"/>
  <c r="FB5" i="1"/>
  <c r="FA126" i="1"/>
  <c r="FA133" i="1"/>
  <c r="FA121" i="1"/>
  <c r="FA125" i="1"/>
  <c r="FA127" i="1"/>
  <c r="FA131" i="1"/>
  <c r="FA130" i="1"/>
  <c r="FA128" i="1"/>
  <c r="FA136" i="1"/>
  <c r="FA137" i="1" s="1"/>
  <c r="FA153" i="1"/>
  <c r="FA138" i="1"/>
  <c r="FA150" i="1"/>
  <c r="FA159" i="1"/>
  <c r="FA160" i="1" s="1"/>
  <c r="FA156" i="1"/>
  <c r="FA149" i="1"/>
  <c r="FA151" i="1"/>
  <c r="FA148" i="1"/>
  <c r="FA161" i="1"/>
  <c r="FA145" i="1"/>
  <c r="FA99" i="1"/>
  <c r="FA111" i="1"/>
  <c r="FA154" i="1"/>
  <c r="FA104" i="1"/>
  <c r="FA94" i="1"/>
  <c r="FA101" i="1"/>
  <c r="FA109" i="1"/>
  <c r="FA110" i="1" s="1"/>
  <c r="FA100" i="1"/>
  <c r="FA98" i="1"/>
  <c r="FA106" i="1"/>
  <c r="FA194" i="1" s="1"/>
  <c r="FA114" i="1"/>
  <c r="FA103" i="1"/>
  <c r="FA122" i="1"/>
  <c r="FA139" i="1"/>
  <c r="FA162" i="1"/>
  <c r="FA95" i="1"/>
  <c r="FA117" i="1"/>
  <c r="FA140" i="1"/>
  <c r="FA163" i="1"/>
  <c r="FA146" i="1"/>
  <c r="FA123" i="1"/>
  <c r="FA96" i="1"/>
  <c r="FA147" i="1"/>
  <c r="FA97" i="1"/>
  <c r="FA124" i="1"/>
  <c r="BC73" i="9"/>
  <c r="BC265" i="9"/>
  <c r="BC58" i="9"/>
  <c r="BC252" i="9" s="1"/>
  <c r="EY16" i="1"/>
  <c r="BC13" i="9"/>
  <c r="EZ87" i="1"/>
  <c r="EZ33" i="1"/>
  <c r="EZ63" i="1"/>
  <c r="EZ64" i="1" s="1"/>
  <c r="EY18" i="1"/>
  <c r="EY177" i="1"/>
  <c r="EY197" i="1" s="1"/>
  <c r="BC14" i="9"/>
  <c r="EZ105" i="1"/>
  <c r="EZ102" i="1"/>
  <c r="EZ93" i="1"/>
  <c r="EY10" i="1"/>
  <c r="BC9" i="9"/>
  <c r="BC10" i="9" s="1"/>
  <c r="BC40" i="9"/>
  <c r="BC46" i="9" s="1"/>
  <c r="EY38" i="1"/>
  <c r="EY39" i="1"/>
  <c r="EY40" i="1" s="1"/>
  <c r="EY185" i="1"/>
  <c r="BC138" i="9"/>
  <c r="EZ160" i="1"/>
  <c r="EZ155" i="1"/>
  <c r="EZ152" i="1"/>
  <c r="BC290" i="9"/>
  <c r="BC111" i="9"/>
  <c r="BC99" i="9" s="1"/>
  <c r="BC100" i="9" s="1"/>
  <c r="EZ188" i="1"/>
  <c r="EZ66" i="1"/>
  <c r="EZ43" i="1"/>
  <c r="EZ110" i="1"/>
  <c r="EZ107" i="1"/>
  <c r="EZ187" i="1"/>
  <c r="EZ65" i="1"/>
  <c r="EZ37" i="1"/>
  <c r="BC110" i="9"/>
  <c r="BC106" i="9"/>
  <c r="BC89" i="9"/>
  <c r="BC37" i="9"/>
  <c r="BC38" i="9" s="1"/>
  <c r="BC78" i="9"/>
  <c r="BC49" i="9"/>
  <c r="BC50" i="9" s="1"/>
  <c r="EZ55" i="1"/>
  <c r="EZ17" i="1"/>
  <c r="EZ180" i="1"/>
  <c r="EZ198" i="1" s="1"/>
  <c r="EZ178" i="1"/>
  <c r="EZ202" i="1" s="1"/>
  <c r="EZ52" i="1"/>
  <c r="EZ11" i="1"/>
  <c r="EZ181" i="1"/>
  <c r="EZ203" i="1" s="1"/>
  <c r="EZ137" i="1"/>
  <c r="BC132" i="9"/>
  <c r="EZ53" i="1"/>
  <c r="EZ13" i="1"/>
  <c r="EZ179" i="1"/>
  <c r="EZ20" i="1"/>
  <c r="EZ50" i="1"/>
  <c r="EZ51" i="1" s="1"/>
  <c r="EZ9" i="1"/>
  <c r="EZ70" i="1"/>
  <c r="EY35" i="1"/>
  <c r="EY36" i="1" s="1"/>
  <c r="EY34" i="1"/>
  <c r="BC31" i="9"/>
  <c r="BC56" i="9"/>
  <c r="EZ183" i="1"/>
  <c r="EZ199" i="1" s="1"/>
  <c r="EZ59" i="1"/>
  <c r="EZ26" i="1"/>
  <c r="EZ84" i="1"/>
  <c r="EZ58" i="1"/>
  <c r="EZ24" i="1"/>
  <c r="EZ120" i="1"/>
  <c r="EY28" i="1"/>
  <c r="EY29" i="1" s="1"/>
  <c r="EY23" i="1"/>
  <c r="BC24" i="9"/>
  <c r="BC25" i="9" s="1"/>
  <c r="BC160" i="9" l="1"/>
  <c r="BC57" i="9"/>
  <c r="FA20" i="1"/>
  <c r="FB76" i="1"/>
  <c r="FB30" i="1"/>
  <c r="FB192" i="1" s="1"/>
  <c r="FB119" i="1"/>
  <c r="FB92" i="1"/>
  <c r="BD90" i="9" s="1"/>
  <c r="BD91" i="9" s="1"/>
  <c r="FB142" i="1"/>
  <c r="BD146" i="9" s="1"/>
  <c r="BD147" i="9" s="1"/>
  <c r="FB75" i="1"/>
  <c r="FB77" i="1"/>
  <c r="FB83" i="1"/>
  <c r="FB193" i="1" s="1"/>
  <c r="FB71" i="1"/>
  <c r="FB69" i="1"/>
  <c r="FB80" i="1"/>
  <c r="FB78" i="1"/>
  <c r="BD77" i="9" s="1"/>
  <c r="FB88" i="1"/>
  <c r="BD86" i="9" s="1"/>
  <c r="FB86" i="1"/>
  <c r="BD84" i="9" s="1"/>
  <c r="FB72" i="1"/>
  <c r="FB73" i="1"/>
  <c r="BD66" i="9" s="1"/>
  <c r="FB81" i="1"/>
  <c r="FB74" i="1"/>
  <c r="BD67" i="9" s="1"/>
  <c r="FB89" i="1"/>
  <c r="FB90" i="1"/>
  <c r="BC22" i="9"/>
  <c r="FA134" i="1"/>
  <c r="FA181" i="1"/>
  <c r="FA203" i="1" s="1"/>
  <c r="FA157" i="1"/>
  <c r="BC104" i="9"/>
  <c r="EZ31" i="1"/>
  <c r="EZ25" i="1"/>
  <c r="EZ28" i="1"/>
  <c r="EZ29" i="1" s="1"/>
  <c r="EZ23" i="1"/>
  <c r="EZ48" i="1"/>
  <c r="FA190" i="1"/>
  <c r="FA116" i="1"/>
  <c r="FA115" i="1"/>
  <c r="FA113" i="1"/>
  <c r="FA189" i="1"/>
  <c r="FA112" i="1"/>
  <c r="BC29" i="9"/>
  <c r="EZ21" i="1"/>
  <c r="EZ39" i="1"/>
  <c r="EZ40" i="1" s="1"/>
  <c r="EZ185" i="1"/>
  <c r="EZ38" i="1"/>
  <c r="FA183" i="1"/>
  <c r="FA199" i="1" s="1"/>
  <c r="FA182" i="1"/>
  <c r="FA132" i="1"/>
  <c r="FA129" i="1"/>
  <c r="FA19" i="1"/>
  <c r="BC45" i="9"/>
  <c r="FA53" i="1"/>
  <c r="FA13" i="1"/>
  <c r="FA179" i="1"/>
  <c r="FA187" i="1"/>
  <c r="FA65" i="1"/>
  <c r="FA37" i="1"/>
  <c r="FB166" i="1"/>
  <c r="FB167" i="1" s="1"/>
  <c r="FB168" i="1"/>
  <c r="FB169" i="1" s="1"/>
  <c r="FB170" i="1"/>
  <c r="FB171" i="1" s="1"/>
  <c r="FB127" i="1"/>
  <c r="FB130" i="1"/>
  <c r="BD135" i="9" s="1"/>
  <c r="FB148" i="1"/>
  <c r="BD152" i="9" s="1"/>
  <c r="FB100" i="1"/>
  <c r="FC5" i="1"/>
  <c r="FB161" i="1"/>
  <c r="BD170" i="9" s="1"/>
  <c r="BD278" i="9" s="1"/>
  <c r="FB125" i="1"/>
  <c r="BD124" i="9" s="1"/>
  <c r="FB126" i="1"/>
  <c r="BD125" i="9" s="1"/>
  <c r="FB128" i="1"/>
  <c r="FB121" i="1"/>
  <c r="BD120" i="9" s="1"/>
  <c r="FB151" i="1"/>
  <c r="BD161" i="9" s="1"/>
  <c r="BD162" i="9" s="1"/>
  <c r="FB136" i="1"/>
  <c r="FB159" i="1"/>
  <c r="FB156" i="1"/>
  <c r="FB144" i="1"/>
  <c r="BD148" i="9" s="1"/>
  <c r="FB133" i="1"/>
  <c r="FB149" i="1"/>
  <c r="BD153" i="9" s="1"/>
  <c r="FB150" i="1"/>
  <c r="FB154" i="1"/>
  <c r="BD164" i="9" s="1"/>
  <c r="FB153" i="1"/>
  <c r="BD163" i="9" s="1"/>
  <c r="FB138" i="1"/>
  <c r="BD142" i="9" s="1"/>
  <c r="BD304" i="9" s="1"/>
  <c r="FB94" i="1"/>
  <c r="FB111" i="1"/>
  <c r="BD114" i="9" s="1"/>
  <c r="BD291" i="9" s="1"/>
  <c r="FB101" i="1"/>
  <c r="FB109" i="1"/>
  <c r="FB103" i="1"/>
  <c r="FB99" i="1"/>
  <c r="BD97" i="9" s="1"/>
  <c r="FB98" i="1"/>
  <c r="BD96" i="9" s="1"/>
  <c r="FB106" i="1"/>
  <c r="FB194" i="1" s="1"/>
  <c r="FB104" i="1"/>
  <c r="BD108" i="9" s="1"/>
  <c r="FB114" i="1"/>
  <c r="FB122" i="1"/>
  <c r="BD121" i="9" s="1"/>
  <c r="FB139" i="1"/>
  <c r="BD143" i="9" s="1"/>
  <c r="BD305" i="9" s="1"/>
  <c r="FB131" i="1"/>
  <c r="BD136" i="9" s="1"/>
  <c r="FB145" i="1"/>
  <c r="BD149" i="9" s="1"/>
  <c r="FB162" i="1"/>
  <c r="BD171" i="9" s="1"/>
  <c r="FB95" i="1"/>
  <c r="FB117" i="1"/>
  <c r="BD116" i="9" s="1"/>
  <c r="BD293" i="9" s="1"/>
  <c r="FB123" i="1"/>
  <c r="BD122" i="9" s="1"/>
  <c r="FB96" i="1"/>
  <c r="FB140" i="1"/>
  <c r="BD144" i="9" s="1"/>
  <c r="BD306" i="9" s="1"/>
  <c r="FB146" i="1"/>
  <c r="BD150" i="9" s="1"/>
  <c r="FB163" i="1"/>
  <c r="BD172" i="9" s="1"/>
  <c r="BD280" i="9" s="1"/>
  <c r="FB124" i="1"/>
  <c r="BD123" i="9" s="1"/>
  <c r="FB147" i="1"/>
  <c r="BD151" i="9" s="1"/>
  <c r="FB97" i="1"/>
  <c r="EZ61" i="1"/>
  <c r="EZ60" i="1" s="1"/>
  <c r="EZ10" i="1"/>
  <c r="EZ35" i="1"/>
  <c r="EZ36" i="1" s="1"/>
  <c r="EZ18" i="1"/>
  <c r="EZ177" i="1"/>
  <c r="EZ197" i="1" s="1"/>
  <c r="BC238" i="9"/>
  <c r="BC30" i="9"/>
  <c r="BC18" i="9" s="1"/>
  <c r="BC19" i="9" s="1"/>
  <c r="EZ45" i="1"/>
  <c r="EZ46" i="1" s="1"/>
  <c r="EZ14" i="1"/>
  <c r="EZ176" i="1"/>
  <c r="FA55" i="1"/>
  <c r="FA17" i="1"/>
  <c r="FA180" i="1"/>
  <c r="FA198" i="1" s="1"/>
  <c r="FA43" i="1"/>
  <c r="FA188" i="1"/>
  <c r="FA66" i="1"/>
  <c r="EZ27" i="1"/>
  <c r="EZ34" i="1"/>
  <c r="FA54" i="1"/>
  <c r="FA15" i="1"/>
  <c r="FA16" i="1" s="1"/>
  <c r="FA82" i="1"/>
  <c r="FA22" i="1"/>
  <c r="FA79" i="1"/>
  <c r="FA56" i="1"/>
  <c r="FA57" i="1" s="1"/>
  <c r="FA67" i="1"/>
  <c r="FA47" i="1"/>
  <c r="FA48" i="1" s="1"/>
  <c r="BC47" i="9"/>
  <c r="FA107" i="1"/>
  <c r="FA155" i="1"/>
  <c r="FA152" i="1"/>
  <c r="FA84" i="1"/>
  <c r="FA58" i="1"/>
  <c r="FA24" i="1"/>
  <c r="BC21" i="9"/>
  <c r="FA59" i="1"/>
  <c r="FA26" i="1"/>
  <c r="FA27" i="1" s="1"/>
  <c r="EZ44" i="1"/>
  <c r="EZ186" i="1"/>
  <c r="FA178" i="1"/>
  <c r="FA202" i="1" s="1"/>
  <c r="FA11" i="1"/>
  <c r="FA52" i="1"/>
  <c r="FA105" i="1"/>
  <c r="FA102" i="1"/>
  <c r="BC54" i="9"/>
  <c r="BC53" i="9" s="1"/>
  <c r="BC251" i="9"/>
  <c r="BC55" i="9"/>
  <c r="BC43" i="9" s="1"/>
  <c r="BC44" i="9" s="1"/>
  <c r="EZ41" i="1"/>
  <c r="EZ42" i="1" s="1"/>
  <c r="EZ12" i="1"/>
  <c r="EZ175" i="1"/>
  <c r="EZ201" i="1" s="1"/>
  <c r="FA87" i="1"/>
  <c r="FA63" i="1"/>
  <c r="FA64" i="1" s="1"/>
  <c r="FA33" i="1"/>
  <c r="FA34" i="1" s="1"/>
  <c r="FA50" i="1"/>
  <c r="FA51" i="1" s="1"/>
  <c r="FA70" i="1"/>
  <c r="FA9" i="1"/>
  <c r="EZ16" i="1"/>
  <c r="FA21" i="1" l="1"/>
  <c r="FC142" i="1"/>
  <c r="FC76" i="1"/>
  <c r="FC119" i="1"/>
  <c r="FC69" i="1"/>
  <c r="FC77" i="1"/>
  <c r="FC75" i="1"/>
  <c r="FC71" i="1"/>
  <c r="FC30" i="1"/>
  <c r="FC92" i="1"/>
  <c r="FC83" i="1"/>
  <c r="FC80" i="1"/>
  <c r="FC78" i="1"/>
  <c r="FC88" i="1"/>
  <c r="FC86" i="1"/>
  <c r="FC72" i="1"/>
  <c r="FC73" i="1"/>
  <c r="FC74" i="1"/>
  <c r="FC81" i="1"/>
  <c r="FC89" i="1"/>
  <c r="FC90" i="1"/>
  <c r="BD157" i="9"/>
  <c r="FB157" i="1"/>
  <c r="FA61" i="1"/>
  <c r="FA60" i="1" s="1"/>
  <c r="BD166" i="9"/>
  <c r="BD279" i="9"/>
  <c r="BD265" i="9"/>
  <c r="BD58" i="9"/>
  <c r="BD252" i="9" s="1"/>
  <c r="BD78" i="9"/>
  <c r="BC23" i="9"/>
  <c r="FB179" i="1"/>
  <c r="FB53" i="1"/>
  <c r="FB13" i="1"/>
  <c r="BD65" i="9"/>
  <c r="FB84" i="1"/>
  <c r="FB58" i="1"/>
  <c r="FB24" i="1"/>
  <c r="BD26" i="9" s="1"/>
  <c r="BD79" i="9"/>
  <c r="FB107" i="1"/>
  <c r="BD107" i="9"/>
  <c r="FB55" i="1"/>
  <c r="FB17" i="1"/>
  <c r="FB180" i="1"/>
  <c r="FB198" i="1" s="1"/>
  <c r="FB188" i="1"/>
  <c r="FB66" i="1"/>
  <c r="FB43" i="1"/>
  <c r="BD87" i="9"/>
  <c r="FB189" i="1"/>
  <c r="FB110" i="1"/>
  <c r="BD112" i="9"/>
  <c r="FB160" i="1"/>
  <c r="BD168" i="9"/>
  <c r="FA10" i="1"/>
  <c r="FA35" i="1"/>
  <c r="FA36" i="1" s="1"/>
  <c r="FB102" i="1"/>
  <c r="FB105" i="1"/>
  <c r="BD105" i="9"/>
  <c r="FB137" i="1"/>
  <c r="BD140" i="9"/>
  <c r="FA176" i="1"/>
  <c r="FA45" i="1"/>
  <c r="FA46" i="1" s="1"/>
  <c r="FA14" i="1"/>
  <c r="FB93" i="1"/>
  <c r="FB183" i="1"/>
  <c r="BD95" i="9"/>
  <c r="FB59" i="1"/>
  <c r="FB26" i="1"/>
  <c r="FB27" i="1" s="1"/>
  <c r="BD80" i="9"/>
  <c r="BD52" i="9" s="1"/>
  <c r="FB82" i="1"/>
  <c r="FB56" i="1"/>
  <c r="FB57" i="1" s="1"/>
  <c r="FB79" i="1"/>
  <c r="FB22" i="1"/>
  <c r="BD24" i="9" s="1"/>
  <c r="BD25" i="9" s="1"/>
  <c r="FB112" i="1"/>
  <c r="FB113" i="1"/>
  <c r="FB152" i="1"/>
  <c r="FB155" i="1"/>
  <c r="FB134" i="1"/>
  <c r="FB120" i="1"/>
  <c r="BD118" i="9"/>
  <c r="BD119" i="9" s="1"/>
  <c r="FB182" i="1"/>
  <c r="BD93" i="9"/>
  <c r="FB181" i="1"/>
  <c r="FB203" i="1" s="1"/>
  <c r="BD92" i="9"/>
  <c r="BD101" i="9" s="1"/>
  <c r="BD158" i="9"/>
  <c r="BD129" i="9"/>
  <c r="FB47" i="1"/>
  <c r="FB48" i="1" s="1"/>
  <c r="FB67" i="1"/>
  <c r="BD88" i="9"/>
  <c r="FB132" i="1"/>
  <c r="FB129" i="1"/>
  <c r="BD133" i="9"/>
  <c r="BD134" i="9" s="1"/>
  <c r="BD159" i="9"/>
  <c r="FA31" i="1"/>
  <c r="FA25" i="1"/>
  <c r="FA44" i="1"/>
  <c r="FA186" i="1"/>
  <c r="FB54" i="1"/>
  <c r="FB15" i="1"/>
  <c r="FB19" i="1"/>
  <c r="BD15" i="9" s="1"/>
  <c r="BD68" i="9"/>
  <c r="FB143" i="1"/>
  <c r="BC48" i="9"/>
  <c r="BD264" i="9"/>
  <c r="BD85" i="9"/>
  <c r="BD83" i="9"/>
  <c r="BD76" i="9" s="1"/>
  <c r="FA41" i="1"/>
  <c r="FA42" i="1" s="1"/>
  <c r="FA12" i="1"/>
  <c r="FA175" i="1"/>
  <c r="FA201" i="1" s="1"/>
  <c r="FA28" i="1"/>
  <c r="FA29" i="1" s="1"/>
  <c r="FA23" i="1"/>
  <c r="FA18" i="1"/>
  <c r="FA177" i="1"/>
  <c r="FA197" i="1" s="1"/>
  <c r="FB178" i="1"/>
  <c r="FB202" i="1" s="1"/>
  <c r="FB52" i="1"/>
  <c r="FB11" i="1"/>
  <c r="BD64" i="9"/>
  <c r="FB20" i="1"/>
  <c r="BD69" i="9"/>
  <c r="BD130" i="9"/>
  <c r="FB63" i="1"/>
  <c r="FB64" i="1" s="1"/>
  <c r="FB33" i="1"/>
  <c r="FB87" i="1"/>
  <c r="FB9" i="1"/>
  <c r="BD9" i="9" s="1"/>
  <c r="BD10" i="9" s="1"/>
  <c r="FB50" i="1"/>
  <c r="FB51" i="1" s="1"/>
  <c r="FB70" i="1"/>
  <c r="BD62" i="9"/>
  <c r="BD131" i="9"/>
  <c r="FB65" i="1"/>
  <c r="FB37" i="1"/>
  <c r="FB187" i="1"/>
  <c r="BD94" i="9"/>
  <c r="BD103" i="9" s="1"/>
  <c r="FB115" i="1"/>
  <c r="FB116" i="1"/>
  <c r="FB190" i="1"/>
  <c r="BD115" i="9"/>
  <c r="BD292" i="9" s="1"/>
  <c r="FC166" i="1"/>
  <c r="FC168" i="1"/>
  <c r="FC170" i="1"/>
  <c r="FC144" i="1"/>
  <c r="FC121" i="1"/>
  <c r="FC100" i="1"/>
  <c r="FC103" i="1"/>
  <c r="FD5" i="1"/>
  <c r="FC127" i="1"/>
  <c r="FC126" i="1"/>
  <c r="FC136" i="1"/>
  <c r="FC130" i="1"/>
  <c r="FC131" i="1"/>
  <c r="FC159" i="1"/>
  <c r="FC125" i="1"/>
  <c r="FC128" i="1"/>
  <c r="FC133" i="1"/>
  <c r="FC150" i="1"/>
  <c r="FC138" i="1"/>
  <c r="FC153" i="1"/>
  <c r="FC151" i="1"/>
  <c r="FC148" i="1"/>
  <c r="FC145" i="1"/>
  <c r="FC154" i="1"/>
  <c r="FC156" i="1"/>
  <c r="FC149" i="1"/>
  <c r="FC161" i="1"/>
  <c r="FC94" i="1"/>
  <c r="FC101" i="1"/>
  <c r="FC114" i="1"/>
  <c r="FC98" i="1"/>
  <c r="FC111" i="1"/>
  <c r="FC104" i="1"/>
  <c r="FC99" i="1"/>
  <c r="FC109" i="1"/>
  <c r="FC106" i="1"/>
  <c r="FC139" i="1"/>
  <c r="FC122" i="1"/>
  <c r="FC162" i="1"/>
  <c r="FC117" i="1"/>
  <c r="FC95" i="1"/>
  <c r="FC96" i="1"/>
  <c r="FC163" i="1"/>
  <c r="FC140" i="1"/>
  <c r="FC123" i="1"/>
  <c r="FC146" i="1"/>
  <c r="FC147" i="1"/>
  <c r="FC124" i="1"/>
  <c r="FC97" i="1"/>
  <c r="FA185" i="1"/>
  <c r="FA38" i="1"/>
  <c r="FA39" i="1"/>
  <c r="FA40" i="1" s="1"/>
  <c r="FD119" i="1" l="1"/>
  <c r="FD120" i="1" s="1"/>
  <c r="FD76" i="1"/>
  <c r="FD142" i="1"/>
  <c r="FD30" i="1"/>
  <c r="FD75" i="1"/>
  <c r="FD92" i="1"/>
  <c r="FD69" i="1"/>
  <c r="FD77" i="1"/>
  <c r="FD71" i="1"/>
  <c r="FD83" i="1"/>
  <c r="FD80" i="1"/>
  <c r="FD78" i="1"/>
  <c r="FD88" i="1"/>
  <c r="FD86" i="1"/>
  <c r="FD72" i="1"/>
  <c r="FD73" i="1"/>
  <c r="FD74" i="1"/>
  <c r="FD81" i="1"/>
  <c r="FD89" i="1"/>
  <c r="FD90" i="1"/>
  <c r="BD27" i="9"/>
  <c r="FC171" i="1"/>
  <c r="FC167" i="1"/>
  <c r="FC169" i="1"/>
  <c r="BD102" i="9"/>
  <c r="FC134" i="1"/>
  <c r="BD49" i="9"/>
  <c r="BD50" i="9" s="1"/>
  <c r="BD29" i="9"/>
  <c r="FC113" i="1"/>
  <c r="FC112" i="1"/>
  <c r="FC189" i="1"/>
  <c r="FC143" i="1"/>
  <c r="FC9" i="1"/>
  <c r="FC70" i="1"/>
  <c r="FC50" i="1"/>
  <c r="BD39" i="9"/>
  <c r="BD45" i="9" s="1"/>
  <c r="BD73" i="9"/>
  <c r="BD35" i="9"/>
  <c r="BD241" i="9" s="1"/>
  <c r="FB199" i="1"/>
  <c r="FB18" i="1"/>
  <c r="FB177" i="1"/>
  <c r="BD14" i="9"/>
  <c r="FC157" i="1"/>
  <c r="FB21" i="1"/>
  <c r="BD16" i="9"/>
  <c r="FC194" i="1"/>
  <c r="FC115" i="1"/>
  <c r="FC116" i="1"/>
  <c r="FC120" i="1"/>
  <c r="BD71" i="9"/>
  <c r="BD72" i="9" s="1"/>
  <c r="BD63" i="9"/>
  <c r="BD37" i="9"/>
  <c r="FB41" i="1"/>
  <c r="FB42" i="1" s="1"/>
  <c r="FB12" i="1"/>
  <c r="FB175" i="1"/>
  <c r="FB201" i="1" s="1"/>
  <c r="BD11" i="9"/>
  <c r="BD89" i="9"/>
  <c r="BD138" i="9"/>
  <c r="BD277" i="9"/>
  <c r="BD169" i="9"/>
  <c r="BD167" i="9"/>
  <c r="BD155" i="9" s="1"/>
  <c r="BD156" i="9" s="1"/>
  <c r="FC56" i="1"/>
  <c r="FC22" i="1"/>
  <c r="FC79" i="1"/>
  <c r="FC82" i="1"/>
  <c r="FC87" i="1"/>
  <c r="FC63" i="1"/>
  <c r="FC33" i="1"/>
  <c r="FC102" i="1"/>
  <c r="FC105" i="1"/>
  <c r="FD166" i="1"/>
  <c r="FD168" i="1"/>
  <c r="FD170" i="1"/>
  <c r="FD138" i="1"/>
  <c r="FD144" i="1"/>
  <c r="FD101" i="1"/>
  <c r="FD103" i="1"/>
  <c r="FE5" i="1"/>
  <c r="FD127" i="1"/>
  <c r="FD126" i="1"/>
  <c r="FD98" i="1"/>
  <c r="FD136" i="1"/>
  <c r="FD137" i="1" s="1"/>
  <c r="FD130" i="1"/>
  <c r="FD128" i="1"/>
  <c r="FD125" i="1"/>
  <c r="FD133" i="1"/>
  <c r="FD121" i="1"/>
  <c r="FD151" i="1"/>
  <c r="FD149" i="1"/>
  <c r="FD156" i="1"/>
  <c r="FD150" i="1"/>
  <c r="FD153" i="1"/>
  <c r="FD159" i="1"/>
  <c r="FD160" i="1" s="1"/>
  <c r="FD154" i="1"/>
  <c r="FD148" i="1"/>
  <c r="FD161" i="1"/>
  <c r="FD94" i="1"/>
  <c r="FD100" i="1"/>
  <c r="FD106" i="1"/>
  <c r="FD104" i="1"/>
  <c r="FD99" i="1"/>
  <c r="FD111" i="1"/>
  <c r="FD109" i="1"/>
  <c r="FD110" i="1" s="1"/>
  <c r="FD114" i="1"/>
  <c r="FD122" i="1"/>
  <c r="FD131" i="1"/>
  <c r="FD139" i="1"/>
  <c r="FD145" i="1"/>
  <c r="FD162" i="1"/>
  <c r="FD95" i="1"/>
  <c r="FD117" i="1"/>
  <c r="FD140" i="1"/>
  <c r="FD146" i="1"/>
  <c r="FD123" i="1"/>
  <c r="FD163" i="1"/>
  <c r="FD96" i="1"/>
  <c r="FD124" i="1"/>
  <c r="FD97" i="1"/>
  <c r="FD147" i="1"/>
  <c r="FC66" i="1"/>
  <c r="FC43" i="1"/>
  <c r="FC188" i="1"/>
  <c r="FC190" i="1"/>
  <c r="FC110" i="1"/>
  <c r="FC181" i="1"/>
  <c r="FC129" i="1"/>
  <c r="FC132" i="1"/>
  <c r="FC107" i="1"/>
  <c r="FB23" i="1"/>
  <c r="FB28" i="1"/>
  <c r="FB29" i="1" s="1"/>
  <c r="FC53" i="1"/>
  <c r="FC13" i="1"/>
  <c r="FC179" i="1"/>
  <c r="BD56" i="9"/>
  <c r="BD290" i="9"/>
  <c r="BD111" i="9"/>
  <c r="BD99" i="9" s="1"/>
  <c r="BD100" i="9" s="1"/>
  <c r="FC180" i="1"/>
  <c r="FC55" i="1"/>
  <c r="FC17" i="1"/>
  <c r="FC178" i="1"/>
  <c r="FC11" i="1"/>
  <c r="FC52" i="1"/>
  <c r="FC93" i="1"/>
  <c r="FC183" i="1"/>
  <c r="FC182" i="1"/>
  <c r="FC187" i="1"/>
  <c r="FC65" i="1"/>
  <c r="FC37" i="1"/>
  <c r="FC160" i="1"/>
  <c r="FB10" i="1"/>
  <c r="FB35" i="1"/>
  <c r="FB36" i="1" s="1"/>
  <c r="BD51" i="9"/>
  <c r="BD82" i="9"/>
  <c r="FC192" i="1"/>
  <c r="BD267" i="9"/>
  <c r="BD60" i="9"/>
  <c r="BD254" i="9" s="1"/>
  <c r="FB31" i="1"/>
  <c r="FB25" i="1"/>
  <c r="BD141" i="9"/>
  <c r="BD303" i="9"/>
  <c r="BD139" i="9"/>
  <c r="BD266" i="9"/>
  <c r="BD59" i="9"/>
  <c r="BD253" i="9" s="1"/>
  <c r="FB61" i="1"/>
  <c r="FB60" i="1" s="1"/>
  <c r="FB34" i="1"/>
  <c r="BD31" i="9"/>
  <c r="FB16" i="1"/>
  <c r="BD13" i="9"/>
  <c r="FC67" i="1"/>
  <c r="FC47" i="1"/>
  <c r="FC19" i="1"/>
  <c r="FC137" i="1"/>
  <c r="FC24" i="1"/>
  <c r="FC58" i="1"/>
  <c r="FC84" i="1"/>
  <c r="FB186" i="1"/>
  <c r="FB44" i="1"/>
  <c r="BD34" i="9"/>
  <c r="BD240" i="9" s="1"/>
  <c r="FC54" i="1"/>
  <c r="FC15" i="1"/>
  <c r="BD42" i="9"/>
  <c r="BD106" i="9"/>
  <c r="BD110" i="9"/>
  <c r="BD74" i="9"/>
  <c r="BD40" i="9"/>
  <c r="BD75" i="9"/>
  <c r="FC193" i="1"/>
  <c r="FC26" i="1"/>
  <c r="FC59" i="1"/>
  <c r="FC20" i="1"/>
  <c r="FC155" i="1"/>
  <c r="FC152" i="1"/>
  <c r="FB38" i="1"/>
  <c r="FB39" i="1"/>
  <c r="FB40" i="1" s="1"/>
  <c r="FB185" i="1"/>
  <c r="BD33" i="9"/>
  <c r="BD239" i="9" s="1"/>
  <c r="FB45" i="1"/>
  <c r="FB46" i="1" s="1"/>
  <c r="FB176" i="1"/>
  <c r="FB14" i="1"/>
  <c r="BD12" i="9"/>
  <c r="BD41" i="9"/>
  <c r="BD160" i="9" l="1"/>
  <c r="FC203" i="1"/>
  <c r="FC61" i="1"/>
  <c r="FC60" i="1" s="1"/>
  <c r="FE142" i="1"/>
  <c r="FE76" i="1"/>
  <c r="FE119" i="1"/>
  <c r="FE77" i="1"/>
  <c r="FE75" i="1"/>
  <c r="FE69" i="1"/>
  <c r="BE62" i="9" s="1"/>
  <c r="FE92" i="1"/>
  <c r="FE71" i="1"/>
  <c r="FE30" i="1"/>
  <c r="FE83" i="1"/>
  <c r="FE80" i="1"/>
  <c r="FE78" i="1"/>
  <c r="BE77" i="9" s="1"/>
  <c r="FE88" i="1"/>
  <c r="FE86" i="1"/>
  <c r="FE72" i="1"/>
  <c r="FE73" i="1"/>
  <c r="FE74" i="1"/>
  <c r="FE81" i="1"/>
  <c r="FE89" i="1"/>
  <c r="FE90" i="1"/>
  <c r="FD171" i="1"/>
  <c r="FD169" i="1"/>
  <c r="FD167" i="1"/>
  <c r="BD22" i="9"/>
  <c r="BD47" i="9"/>
  <c r="FC64" i="1"/>
  <c r="FC57" i="1"/>
  <c r="FD157" i="1"/>
  <c r="FC51" i="1"/>
  <c r="FD181" i="1"/>
  <c r="FD182" i="1"/>
  <c r="FD134" i="1"/>
  <c r="BD46" i="9"/>
  <c r="BD54" i="9"/>
  <c r="BD53" i="9" s="1"/>
  <c r="BD21" i="9"/>
  <c r="FC18" i="1"/>
  <c r="FC177" i="1"/>
  <c r="FD187" i="1"/>
  <c r="FD37" i="1"/>
  <c r="FD65" i="1"/>
  <c r="FC21" i="1"/>
  <c r="FC199" i="1"/>
  <c r="FD113" i="1"/>
  <c r="FD189" i="1"/>
  <c r="FD112" i="1"/>
  <c r="FD50" i="1"/>
  <c r="FD51" i="1" s="1"/>
  <c r="FD9" i="1"/>
  <c r="FD70" i="1"/>
  <c r="FC10" i="1"/>
  <c r="BD238" i="9"/>
  <c r="BD30" i="9"/>
  <c r="BD18" i="9" s="1"/>
  <c r="BD19" i="9" s="1"/>
  <c r="FC198" i="1"/>
  <c r="FC186" i="1"/>
  <c r="FC44" i="1"/>
  <c r="FD193" i="1"/>
  <c r="FE168" i="1"/>
  <c r="FE169" i="1" s="1"/>
  <c r="FE170" i="1"/>
  <c r="FE171" i="1" s="1"/>
  <c r="FE151" i="1"/>
  <c r="FE166" i="1"/>
  <c r="FE167" i="1" s="1"/>
  <c r="FE101" i="1"/>
  <c r="BE105" i="9" s="1"/>
  <c r="BE69" i="9"/>
  <c r="FE99" i="1"/>
  <c r="BE97" i="9" s="1"/>
  <c r="FF5" i="1"/>
  <c r="FE144" i="1"/>
  <c r="BE148" i="9" s="1"/>
  <c r="FE126" i="1"/>
  <c r="BE125" i="9" s="1"/>
  <c r="FE150" i="1"/>
  <c r="FE103" i="1"/>
  <c r="FE121" i="1"/>
  <c r="BE120" i="9" s="1"/>
  <c r="FE125" i="1"/>
  <c r="BE124" i="9" s="1"/>
  <c r="FE133" i="1"/>
  <c r="FE111" i="1"/>
  <c r="BE114" i="9" s="1"/>
  <c r="BE291" i="9" s="1"/>
  <c r="FE109" i="1"/>
  <c r="FE127" i="1"/>
  <c r="FE128" i="1"/>
  <c r="FE138" i="1"/>
  <c r="BE142" i="9" s="1"/>
  <c r="BE304" i="9" s="1"/>
  <c r="FE130" i="1"/>
  <c r="FE136" i="1"/>
  <c r="FE159" i="1"/>
  <c r="FE161" i="1"/>
  <c r="BE170" i="9" s="1"/>
  <c r="BE278" i="9" s="1"/>
  <c r="FE154" i="1"/>
  <c r="BE164" i="9" s="1"/>
  <c r="FE148" i="1"/>
  <c r="BE152" i="9" s="1"/>
  <c r="FE156" i="1"/>
  <c r="FE106" i="1"/>
  <c r="FE149" i="1"/>
  <c r="FE153" i="1"/>
  <c r="BE163" i="9" s="1"/>
  <c r="FE94" i="1"/>
  <c r="FE98" i="1"/>
  <c r="BE96" i="9" s="1"/>
  <c r="FE114" i="1"/>
  <c r="BE115" i="9" s="1"/>
  <c r="BE292" i="9" s="1"/>
  <c r="FE104" i="1"/>
  <c r="FE100" i="1"/>
  <c r="FE122" i="1"/>
  <c r="BE121" i="9" s="1"/>
  <c r="FE139" i="1"/>
  <c r="BE143" i="9" s="1"/>
  <c r="BE305" i="9" s="1"/>
  <c r="FE131" i="1"/>
  <c r="BE136" i="9" s="1"/>
  <c r="FE145" i="1"/>
  <c r="BE149" i="9" s="1"/>
  <c r="FE162" i="1"/>
  <c r="BE171" i="9" s="1"/>
  <c r="BE279" i="9" s="1"/>
  <c r="FE95" i="1"/>
  <c r="BE93" i="9" s="1"/>
  <c r="FE117" i="1"/>
  <c r="BE116" i="9" s="1"/>
  <c r="BE293" i="9" s="1"/>
  <c r="FE146" i="1"/>
  <c r="BE150" i="9" s="1"/>
  <c r="FE140" i="1"/>
  <c r="BE144" i="9" s="1"/>
  <c r="BE306" i="9" s="1"/>
  <c r="FE123" i="1"/>
  <c r="BE122" i="9" s="1"/>
  <c r="FE96" i="1"/>
  <c r="FE163" i="1"/>
  <c r="BE172" i="9" s="1"/>
  <c r="BE280" i="9" s="1"/>
  <c r="FE97" i="1"/>
  <c r="FE124" i="1"/>
  <c r="BE123" i="9" s="1"/>
  <c r="FE147" i="1"/>
  <c r="BE151" i="9" s="1"/>
  <c r="FB197" i="1"/>
  <c r="FC31" i="1"/>
  <c r="FC25" i="1"/>
  <c r="FD84" i="1"/>
  <c r="FD24" i="1"/>
  <c r="FD58" i="1"/>
  <c r="FD105" i="1"/>
  <c r="FD152" i="1"/>
  <c r="FD155" i="1"/>
  <c r="FD107" i="1"/>
  <c r="BD104" i="9"/>
  <c r="FC27" i="1"/>
  <c r="FD13" i="1"/>
  <c r="FD179" i="1"/>
  <c r="FD53" i="1"/>
  <c r="FD19" i="1"/>
  <c r="FD194" i="1"/>
  <c r="FD93" i="1"/>
  <c r="BD20" i="9"/>
  <c r="FC16" i="1"/>
  <c r="FC185" i="1"/>
  <c r="FC39" i="1"/>
  <c r="FC38" i="1"/>
  <c r="BD251" i="9"/>
  <c r="BD55" i="9"/>
  <c r="BD48" i="9" s="1"/>
  <c r="FD55" i="1"/>
  <c r="FD17" i="1"/>
  <c r="FD180" i="1"/>
  <c r="FD188" i="1"/>
  <c r="FD66" i="1"/>
  <c r="FD43" i="1"/>
  <c r="FD63" i="1"/>
  <c r="FD64" i="1" s="1"/>
  <c r="FD33" i="1"/>
  <c r="FD34" i="1" s="1"/>
  <c r="FD87" i="1"/>
  <c r="FD192" i="1"/>
  <c r="FC28" i="1"/>
  <c r="FC29" i="1" s="1"/>
  <c r="FC23" i="1"/>
  <c r="FD59" i="1"/>
  <c r="FD26" i="1"/>
  <c r="FD27" i="1" s="1"/>
  <c r="FD102" i="1"/>
  <c r="BD127" i="9"/>
  <c r="BD128" i="9" s="1"/>
  <c r="BD132" i="9"/>
  <c r="FD183" i="1"/>
  <c r="FD178" i="1"/>
  <c r="FD52" i="1"/>
  <c r="FD11" i="1"/>
  <c r="FD132" i="1"/>
  <c r="FD129" i="1"/>
  <c r="FD143" i="1"/>
  <c r="FD20" i="1"/>
  <c r="FC35" i="1"/>
  <c r="FC34" i="1"/>
  <c r="BD38" i="9"/>
  <c r="FC48" i="1"/>
  <c r="FC175" i="1"/>
  <c r="FC201" i="1" s="1"/>
  <c r="FC41" i="1"/>
  <c r="FC12" i="1"/>
  <c r="FC45" i="1"/>
  <c r="FC14" i="1"/>
  <c r="FC176" i="1"/>
  <c r="FD67" i="1"/>
  <c r="FD47" i="1"/>
  <c r="FD48" i="1" s="1"/>
  <c r="FD190" i="1"/>
  <c r="FD116" i="1"/>
  <c r="FD115" i="1"/>
  <c r="FC202" i="1"/>
  <c r="FD54" i="1"/>
  <c r="FD15" i="1"/>
  <c r="FD16" i="1" s="1"/>
  <c r="FD79" i="1"/>
  <c r="FD56" i="1"/>
  <c r="FD57" i="1" s="1"/>
  <c r="FD22" i="1"/>
  <c r="FD82" i="1"/>
  <c r="BD57" i="9"/>
  <c r="FF142" i="1" l="1"/>
  <c r="FF119" i="1"/>
  <c r="FF76" i="1"/>
  <c r="FF71" i="1"/>
  <c r="FF75" i="1"/>
  <c r="FF92" i="1"/>
  <c r="FF30" i="1"/>
  <c r="FF69" i="1"/>
  <c r="FF77" i="1"/>
  <c r="FF83" i="1"/>
  <c r="FF80" i="1"/>
  <c r="FF78" i="1"/>
  <c r="FF88" i="1"/>
  <c r="FF86" i="1"/>
  <c r="FF72" i="1"/>
  <c r="FF73" i="1"/>
  <c r="FF74" i="1"/>
  <c r="FF81" i="1"/>
  <c r="FF89" i="1"/>
  <c r="FF90" i="1"/>
  <c r="FD203" i="1"/>
  <c r="FD61" i="1"/>
  <c r="FD60" i="1" s="1"/>
  <c r="FD202" i="1"/>
  <c r="BE131" i="9"/>
  <c r="BE130" i="9"/>
  <c r="FD198" i="1"/>
  <c r="FC46" i="1"/>
  <c r="FC40" i="1"/>
  <c r="FC42" i="1"/>
  <c r="FC36" i="1"/>
  <c r="BE102" i="9"/>
  <c r="BD43" i="9"/>
  <c r="BD44" i="9" s="1"/>
  <c r="BE78" i="9"/>
  <c r="BE129" i="9"/>
  <c r="FE143" i="1"/>
  <c r="FC197" i="1"/>
  <c r="FE107" i="1"/>
  <c r="BE107" i="9"/>
  <c r="FD28" i="1"/>
  <c r="FD29" i="1" s="1"/>
  <c r="FD23" i="1"/>
  <c r="FE67" i="1"/>
  <c r="FE47" i="1"/>
  <c r="FE48" i="1" s="1"/>
  <c r="BE88" i="9"/>
  <c r="FD175" i="1"/>
  <c r="FD201" i="1" s="1"/>
  <c r="FD12" i="1"/>
  <c r="FD41" i="1"/>
  <c r="FD42" i="1" s="1"/>
  <c r="FD45" i="1"/>
  <c r="FD46" i="1" s="1"/>
  <c r="FD14" i="1"/>
  <c r="FD176" i="1"/>
  <c r="FE54" i="1"/>
  <c r="FE15" i="1"/>
  <c r="BE66" i="9"/>
  <c r="FE178" i="1"/>
  <c r="FE52" i="1"/>
  <c r="FE11" i="1"/>
  <c r="BE64" i="9"/>
  <c r="FE160" i="1"/>
  <c r="BE168" i="9"/>
  <c r="FE120" i="1"/>
  <c r="BE118" i="9"/>
  <c r="BE119" i="9" s="1"/>
  <c r="FE105" i="1"/>
  <c r="BE108" i="9"/>
  <c r="FE137" i="1"/>
  <c r="BE140" i="9"/>
  <c r="FE152" i="1"/>
  <c r="FE155" i="1"/>
  <c r="BE161" i="9"/>
  <c r="BE162" i="9" s="1"/>
  <c r="BE94" i="9"/>
  <c r="BE103" i="9" s="1"/>
  <c r="FD186" i="1"/>
  <c r="FD44" i="1"/>
  <c r="FE190" i="1"/>
  <c r="FE115" i="1"/>
  <c r="FE116" i="1"/>
  <c r="BE135" i="9"/>
  <c r="FE134" i="1"/>
  <c r="BE157" i="9"/>
  <c r="FF168" i="1"/>
  <c r="FF169" i="1" s="1"/>
  <c r="FF170" i="1"/>
  <c r="FF171" i="1" s="1"/>
  <c r="FF166" i="1"/>
  <c r="FF167" i="1" s="1"/>
  <c r="FF98" i="1"/>
  <c r="FF99" i="1"/>
  <c r="FG5" i="1"/>
  <c r="FF126" i="1"/>
  <c r="FF127" i="1"/>
  <c r="FF128" i="1"/>
  <c r="FF136" i="1"/>
  <c r="FF121" i="1"/>
  <c r="FF125" i="1"/>
  <c r="FF133" i="1"/>
  <c r="FF138" i="1"/>
  <c r="FF130" i="1"/>
  <c r="FF151" i="1"/>
  <c r="FF150" i="1"/>
  <c r="FF153" i="1"/>
  <c r="FF159" i="1"/>
  <c r="FF144" i="1"/>
  <c r="FF148" i="1"/>
  <c r="FF149" i="1"/>
  <c r="FF145" i="1"/>
  <c r="FF154" i="1"/>
  <c r="FF111" i="1"/>
  <c r="FF156" i="1"/>
  <c r="FF114" i="1"/>
  <c r="FF109" i="1"/>
  <c r="FF161" i="1"/>
  <c r="FF100" i="1"/>
  <c r="FF94" i="1"/>
  <c r="FF104" i="1"/>
  <c r="FF101" i="1"/>
  <c r="FF103" i="1"/>
  <c r="FF131" i="1"/>
  <c r="FF122" i="1"/>
  <c r="FF139" i="1"/>
  <c r="FF106" i="1"/>
  <c r="FF162" i="1"/>
  <c r="FF117" i="1"/>
  <c r="FF95" i="1"/>
  <c r="FF96" i="1"/>
  <c r="FF140" i="1"/>
  <c r="FF123" i="1"/>
  <c r="FF163" i="1"/>
  <c r="FF146" i="1"/>
  <c r="FF124" i="1"/>
  <c r="FF97" i="1"/>
  <c r="FF147" i="1"/>
  <c r="FE87" i="1"/>
  <c r="FE63" i="1"/>
  <c r="FE64" i="1" s="1"/>
  <c r="FE33" i="1"/>
  <c r="BE84" i="9"/>
  <c r="FE181" i="1"/>
  <c r="BE158" i="9"/>
  <c r="BE92" i="9"/>
  <c r="BE101" i="9" s="1"/>
  <c r="FE129" i="1"/>
  <c r="FE132" i="1"/>
  <c r="BE133" i="9"/>
  <c r="BE134" i="9" s="1"/>
  <c r="FE70" i="1"/>
  <c r="FE50" i="1"/>
  <c r="FE51" i="1" s="1"/>
  <c r="FE9" i="1"/>
  <c r="BD23" i="9"/>
  <c r="BE63" i="9"/>
  <c r="FD199" i="1"/>
  <c r="FE84" i="1"/>
  <c r="FE58" i="1"/>
  <c r="FE24" i="1"/>
  <c r="BE79" i="9"/>
  <c r="FE157" i="1"/>
  <c r="FE93" i="1"/>
  <c r="BE90" i="9"/>
  <c r="BE91" i="9" s="1"/>
  <c r="FD25" i="1"/>
  <c r="FD31" i="1"/>
  <c r="FE183" i="1"/>
  <c r="BE95" i="9"/>
  <c r="FE182" i="1"/>
  <c r="BE159" i="9"/>
  <c r="FE65" i="1"/>
  <c r="FE37" i="1"/>
  <c r="FE187" i="1"/>
  <c r="BE86" i="9"/>
  <c r="FD21" i="1"/>
  <c r="FD18" i="1"/>
  <c r="FD177" i="1"/>
  <c r="FE43" i="1"/>
  <c r="FE188" i="1"/>
  <c r="FE66" i="1"/>
  <c r="BE87" i="9"/>
  <c r="FE19" i="1"/>
  <c r="BE68" i="9"/>
  <c r="FE20" i="1"/>
  <c r="BE16" i="9" s="1"/>
  <c r="BE153" i="9"/>
  <c r="FE110" i="1"/>
  <c r="BE112" i="9"/>
  <c r="FE192" i="1"/>
  <c r="FD10" i="1"/>
  <c r="FD35" i="1"/>
  <c r="FD36" i="1" s="1"/>
  <c r="BE146" i="9"/>
  <c r="BE147" i="9" s="1"/>
  <c r="FE26" i="1"/>
  <c r="FE59" i="1"/>
  <c r="BE80" i="9"/>
  <c r="FE193" i="1"/>
  <c r="FE194" i="1"/>
  <c r="FE112" i="1"/>
  <c r="FE189" i="1"/>
  <c r="FE113" i="1"/>
  <c r="FD185" i="1"/>
  <c r="FD39" i="1"/>
  <c r="FD40" i="1" s="1"/>
  <c r="FD38" i="1"/>
  <c r="BE106" i="9"/>
  <c r="FE55" i="1"/>
  <c r="FE17" i="1"/>
  <c r="FE180" i="1"/>
  <c r="BE67" i="9"/>
  <c r="FE53" i="1"/>
  <c r="FE13" i="1"/>
  <c r="FE179" i="1"/>
  <c r="BE65" i="9"/>
  <c r="FE56" i="1"/>
  <c r="FE57" i="1" s="1"/>
  <c r="FE82" i="1"/>
  <c r="FE79" i="1"/>
  <c r="FE22" i="1"/>
  <c r="FE102" i="1"/>
  <c r="FF85" i="1" l="1"/>
  <c r="BE35" i="9"/>
  <c r="BE241" i="9" s="1"/>
  <c r="FG76" i="1"/>
  <c r="FG119" i="1"/>
  <c r="FG142" i="1"/>
  <c r="FG143" i="1" s="1"/>
  <c r="FG30" i="1"/>
  <c r="FG77" i="1"/>
  <c r="FG75" i="1"/>
  <c r="FG69" i="1"/>
  <c r="FG71" i="1"/>
  <c r="FG83" i="1"/>
  <c r="FG92" i="1"/>
  <c r="FG80" i="1"/>
  <c r="FG78" i="1"/>
  <c r="FG88" i="1"/>
  <c r="FG86" i="1"/>
  <c r="FG72" i="1"/>
  <c r="FG73" i="1"/>
  <c r="FG74" i="1"/>
  <c r="FG81" i="1"/>
  <c r="FG89" i="1"/>
  <c r="FG90" i="1"/>
  <c r="BE52" i="9"/>
  <c r="FE21" i="1"/>
  <c r="BE138" i="9"/>
  <c r="BE166" i="9"/>
  <c r="BE42" i="9"/>
  <c r="FE31" i="1"/>
  <c r="FE25" i="1"/>
  <c r="FE12" i="1"/>
  <c r="FE175" i="1"/>
  <c r="FE201" i="1" s="1"/>
  <c r="FE41" i="1"/>
  <c r="FE42" i="1" s="1"/>
  <c r="BE11" i="9"/>
  <c r="FE198" i="1"/>
  <c r="BE89" i="9"/>
  <c r="FE61" i="1"/>
  <c r="FE60" i="1" s="1"/>
  <c r="FF183" i="1"/>
  <c r="FF182" i="1"/>
  <c r="FF87" i="1"/>
  <c r="FF33" i="1"/>
  <c r="FF63" i="1"/>
  <c r="FF59" i="1"/>
  <c r="FF26" i="1"/>
  <c r="FF20" i="1"/>
  <c r="FF115" i="1"/>
  <c r="FF190" i="1"/>
  <c r="FF116" i="1"/>
  <c r="FF134" i="1"/>
  <c r="FF192" i="1"/>
  <c r="FE18" i="1"/>
  <c r="FE177" i="1"/>
  <c r="BE290" i="9"/>
  <c r="BE111" i="9"/>
  <c r="BE99" i="9" s="1"/>
  <c r="BE100" i="9" s="1"/>
  <c r="FD197" i="1"/>
  <c r="FE199" i="1"/>
  <c r="FF19" i="1"/>
  <c r="FF112" i="1"/>
  <c r="FF189" i="1"/>
  <c r="FF113" i="1"/>
  <c r="FF143" i="1"/>
  <c r="FE202" i="1"/>
  <c r="FF120" i="1"/>
  <c r="BE75" i="9"/>
  <c r="BE41" i="9"/>
  <c r="BE267" i="9"/>
  <c r="BE60" i="9"/>
  <c r="BE254" i="9" s="1"/>
  <c r="FE27" i="1"/>
  <c r="BE27" i="9"/>
  <c r="FE186" i="1"/>
  <c r="FE44" i="1"/>
  <c r="FE28" i="1"/>
  <c r="FE29" i="1" s="1"/>
  <c r="FE23" i="1"/>
  <c r="BE24" i="9"/>
  <c r="BE25" i="9" s="1"/>
  <c r="FF15" i="1"/>
  <c r="FF54" i="1"/>
  <c r="FF194" i="1"/>
  <c r="FF84" i="1"/>
  <c r="FF24" i="1"/>
  <c r="FF58" i="1"/>
  <c r="FE16" i="1"/>
  <c r="BE13" i="9"/>
  <c r="FF67" i="1"/>
  <c r="FF47" i="1"/>
  <c r="BE34" i="9"/>
  <c r="BE240" i="9" s="1"/>
  <c r="BE110" i="9"/>
  <c r="FE203" i="1"/>
  <c r="FF107" i="1"/>
  <c r="FF137" i="1"/>
  <c r="FF105" i="1"/>
  <c r="FF102" i="1"/>
  <c r="FF129" i="1"/>
  <c r="FF132" i="1"/>
  <c r="BE26" i="9"/>
  <c r="BE37" i="9"/>
  <c r="BE38" i="9" s="1"/>
  <c r="FE35" i="1"/>
  <c r="FE36" i="1" s="1"/>
  <c r="FE34" i="1"/>
  <c r="BE31" i="9"/>
  <c r="BE264" i="9"/>
  <c r="BE85" i="9"/>
  <c r="BE56" i="9"/>
  <c r="BE83" i="9"/>
  <c r="BE71" i="9" s="1"/>
  <c r="BE72" i="9" s="1"/>
  <c r="BE266" i="9"/>
  <c r="BE59" i="9"/>
  <c r="BE253" i="9" s="1"/>
  <c r="BE49" i="9"/>
  <c r="BE50" i="9" s="1"/>
  <c r="FF193" i="1"/>
  <c r="FF181" i="1"/>
  <c r="FF160" i="1"/>
  <c r="FE39" i="1"/>
  <c r="FE40" i="1" s="1"/>
  <c r="FE185" i="1"/>
  <c r="FE38" i="1"/>
  <c r="BE33" i="9"/>
  <c r="BE239" i="9" s="1"/>
  <c r="FE10" i="1"/>
  <c r="BE9" i="9"/>
  <c r="BE10" i="9" s="1"/>
  <c r="FF187" i="1"/>
  <c r="FF65" i="1"/>
  <c r="FF37" i="1"/>
  <c r="FF157" i="1"/>
  <c r="FG168" i="1"/>
  <c r="FG169" i="1" s="1"/>
  <c r="FG170" i="1"/>
  <c r="FG171" i="1" s="1"/>
  <c r="FG166" i="1"/>
  <c r="FG167" i="1" s="1"/>
  <c r="FG148" i="1"/>
  <c r="FG127" i="1"/>
  <c r="FH5" i="1"/>
  <c r="FG126" i="1"/>
  <c r="FG136" i="1"/>
  <c r="FG137" i="1" s="1"/>
  <c r="FG130" i="1"/>
  <c r="FG128" i="1"/>
  <c r="FG138" i="1"/>
  <c r="FG121" i="1"/>
  <c r="FG125" i="1"/>
  <c r="FG131" i="1"/>
  <c r="FG153" i="1"/>
  <c r="FG161" i="1"/>
  <c r="FG156" i="1"/>
  <c r="FG159" i="1"/>
  <c r="FG160" i="1" s="1"/>
  <c r="FG144" i="1"/>
  <c r="FG150" i="1"/>
  <c r="FG149" i="1"/>
  <c r="FG133" i="1"/>
  <c r="FG151" i="1"/>
  <c r="FG145" i="1"/>
  <c r="FG98" i="1"/>
  <c r="FG101" i="1"/>
  <c r="FG94" i="1"/>
  <c r="FG99" i="1"/>
  <c r="FG111" i="1"/>
  <c r="FG100" i="1"/>
  <c r="FG106" i="1"/>
  <c r="FG109" i="1"/>
  <c r="FG110" i="1" s="1"/>
  <c r="FG103" i="1"/>
  <c r="FG114" i="1"/>
  <c r="FG154" i="1"/>
  <c r="FG104" i="1"/>
  <c r="FG139" i="1"/>
  <c r="FG122" i="1"/>
  <c r="FG95" i="1"/>
  <c r="FG162" i="1"/>
  <c r="FG117" i="1"/>
  <c r="FG163" i="1"/>
  <c r="FG146" i="1"/>
  <c r="FG96" i="1"/>
  <c r="FG123" i="1"/>
  <c r="FG140" i="1"/>
  <c r="FG124" i="1"/>
  <c r="FG97" i="1"/>
  <c r="FG147" i="1"/>
  <c r="BE277" i="9"/>
  <c r="BE169" i="9"/>
  <c r="BE167" i="9"/>
  <c r="BE265" i="9"/>
  <c r="BE58" i="9"/>
  <c r="BE252" i="9" s="1"/>
  <c r="BE74" i="9"/>
  <c r="BE40" i="9"/>
  <c r="FE45" i="1"/>
  <c r="FE46" i="1" s="1"/>
  <c r="FE14" i="1"/>
  <c r="FE176" i="1"/>
  <c r="BE12" i="9"/>
  <c r="FF188" i="1"/>
  <c r="FF66" i="1"/>
  <c r="FF43" i="1"/>
  <c r="FF178" i="1"/>
  <c r="FF52" i="1"/>
  <c r="FF11" i="1"/>
  <c r="FF70" i="1"/>
  <c r="FF50" i="1"/>
  <c r="FF9" i="1"/>
  <c r="BE15" i="9"/>
  <c r="BE82" i="9"/>
  <c r="BE51" i="9"/>
  <c r="FF55" i="1"/>
  <c r="FF17" i="1"/>
  <c r="FF180" i="1"/>
  <c r="FF53" i="1"/>
  <c r="FF13" i="1"/>
  <c r="FF179" i="1"/>
  <c r="FF82" i="1"/>
  <c r="FF79" i="1"/>
  <c r="FF56" i="1"/>
  <c r="FF22" i="1"/>
  <c r="FF110" i="1"/>
  <c r="FF155" i="1"/>
  <c r="FF152" i="1"/>
  <c r="FF93" i="1"/>
  <c r="BE303" i="9"/>
  <c r="BE139" i="9"/>
  <c r="BE141" i="9"/>
  <c r="BE73" i="9"/>
  <c r="BE39" i="9"/>
  <c r="BE14" i="9"/>
  <c r="FG85" i="1" l="1"/>
  <c r="BE22" i="9"/>
  <c r="FF57" i="1"/>
  <c r="FF64" i="1"/>
  <c r="FF51" i="1"/>
  <c r="FH30" i="1"/>
  <c r="FH142" i="1"/>
  <c r="FH92" i="1"/>
  <c r="FH119" i="1"/>
  <c r="BF118" i="9" s="1"/>
  <c r="FH77" i="1"/>
  <c r="FH71" i="1"/>
  <c r="BF64" i="9" s="1"/>
  <c r="FH75" i="1"/>
  <c r="BF68" i="9" s="1"/>
  <c r="FH69" i="1"/>
  <c r="FH76" i="1"/>
  <c r="FH83" i="1"/>
  <c r="FH80" i="1"/>
  <c r="BF79" i="9" s="1"/>
  <c r="FH78" i="1"/>
  <c r="FT79" i="1" s="1"/>
  <c r="FH88" i="1"/>
  <c r="FH86" i="1"/>
  <c r="FT87" i="1" s="1"/>
  <c r="FH72" i="1"/>
  <c r="FH73" i="1"/>
  <c r="BF66" i="9" s="1"/>
  <c r="FH81" i="1"/>
  <c r="FH74" i="1"/>
  <c r="FH89" i="1"/>
  <c r="FH90" i="1"/>
  <c r="FG19" i="1"/>
  <c r="FF203" i="1"/>
  <c r="BE46" i="9"/>
  <c r="FF198" i="1"/>
  <c r="FF202" i="1"/>
  <c r="FG134" i="1"/>
  <c r="FG182" i="1"/>
  <c r="BE54" i="9"/>
  <c r="BE53" i="9" s="1"/>
  <c r="FG157" i="1"/>
  <c r="BE104" i="9"/>
  <c r="BE47" i="9"/>
  <c r="FF48" i="1"/>
  <c r="FF10" i="1"/>
  <c r="FF35" i="1"/>
  <c r="FG194" i="1"/>
  <c r="BE155" i="9"/>
  <c r="BE156" i="9" s="1"/>
  <c r="BE160" i="9"/>
  <c r="FG65" i="1"/>
  <c r="FG187" i="1"/>
  <c r="FG37" i="1"/>
  <c r="FG84" i="1"/>
  <c r="FG58" i="1"/>
  <c r="BE238" i="9"/>
  <c r="BE30" i="9"/>
  <c r="BE18" i="9" s="1"/>
  <c r="BE19" i="9" s="1"/>
  <c r="FF34" i="1"/>
  <c r="BE20" i="9"/>
  <c r="FF14" i="1"/>
  <c r="FF176" i="1"/>
  <c r="FF45" i="1"/>
  <c r="FG87" i="1"/>
  <c r="FG63" i="1"/>
  <c r="FG64" i="1" s="1"/>
  <c r="FG33" i="1"/>
  <c r="FG112" i="1"/>
  <c r="FG113" i="1"/>
  <c r="FG189" i="1"/>
  <c r="FH170" i="1"/>
  <c r="FT171" i="1" s="1"/>
  <c r="FH166" i="1"/>
  <c r="FT167" i="1" s="1"/>
  <c r="FH126" i="1"/>
  <c r="BF125" i="9" s="1"/>
  <c r="FH168" i="1"/>
  <c r="FT169" i="1" s="1"/>
  <c r="FI5" i="1"/>
  <c r="FH127" i="1"/>
  <c r="FH138" i="1"/>
  <c r="BF142" i="9" s="1"/>
  <c r="BF304" i="9" s="1"/>
  <c r="FH99" i="1"/>
  <c r="BF97" i="9" s="1"/>
  <c r="FH133" i="1"/>
  <c r="FH121" i="1"/>
  <c r="BF120" i="9" s="1"/>
  <c r="FH130" i="1"/>
  <c r="BF135" i="9" s="1"/>
  <c r="FH125" i="1"/>
  <c r="BF124" i="9" s="1"/>
  <c r="FH128" i="1"/>
  <c r="FT129" i="1" s="1"/>
  <c r="FH136" i="1"/>
  <c r="FH150" i="1"/>
  <c r="FH159" i="1"/>
  <c r="BF168" i="9" s="1"/>
  <c r="FH148" i="1"/>
  <c r="BF152" i="9" s="1"/>
  <c r="FH153" i="1"/>
  <c r="FH149" i="1"/>
  <c r="BF153" i="9" s="1"/>
  <c r="FH144" i="1"/>
  <c r="BF148" i="9" s="1"/>
  <c r="FH151" i="1"/>
  <c r="FT152" i="1" s="1"/>
  <c r="FH156" i="1"/>
  <c r="FH154" i="1"/>
  <c r="BF164" i="9" s="1"/>
  <c r="FH131" i="1"/>
  <c r="BF136" i="9" s="1"/>
  <c r="FH94" i="1"/>
  <c r="FH161" i="1"/>
  <c r="BF170" i="9" s="1"/>
  <c r="BF278" i="9" s="1"/>
  <c r="FH100" i="1"/>
  <c r="FH109" i="1"/>
  <c r="FT110" i="1" s="1"/>
  <c r="FH111" i="1"/>
  <c r="FH101" i="1"/>
  <c r="FT102" i="1" s="1"/>
  <c r="FH98" i="1"/>
  <c r="BF96" i="9" s="1"/>
  <c r="FH114" i="1"/>
  <c r="FT116" i="1" s="1"/>
  <c r="FH103" i="1"/>
  <c r="BF107" i="9" s="1"/>
  <c r="FH106" i="1"/>
  <c r="FH139" i="1"/>
  <c r="BF143" i="9" s="1"/>
  <c r="BF305" i="9" s="1"/>
  <c r="FH145" i="1"/>
  <c r="BF149" i="9" s="1"/>
  <c r="FH122" i="1"/>
  <c r="BF121" i="9" s="1"/>
  <c r="FH162" i="1"/>
  <c r="BF171" i="9" s="1"/>
  <c r="BF279" i="9" s="1"/>
  <c r="FH104" i="1"/>
  <c r="FH95" i="1"/>
  <c r="FH117" i="1"/>
  <c r="BF116" i="9" s="1"/>
  <c r="BF293" i="9" s="1"/>
  <c r="FH140" i="1"/>
  <c r="BF144" i="9" s="1"/>
  <c r="BF306" i="9" s="1"/>
  <c r="FH146" i="1"/>
  <c r="BF150" i="9" s="1"/>
  <c r="FH123" i="1"/>
  <c r="BF122" i="9" s="1"/>
  <c r="FH96" i="1"/>
  <c r="FH163" i="1"/>
  <c r="BF172" i="9" s="1"/>
  <c r="BF88" i="9"/>
  <c r="FH147" i="1"/>
  <c r="BF151" i="9" s="1"/>
  <c r="FH124" i="1"/>
  <c r="BF123" i="9" s="1"/>
  <c r="FH97" i="1"/>
  <c r="BF95" i="9" s="1"/>
  <c r="BE21" i="9"/>
  <c r="FG66" i="1"/>
  <c r="FG188" i="1"/>
  <c r="FG43" i="1"/>
  <c r="FG116" i="1"/>
  <c r="FG190" i="1"/>
  <c r="FG115" i="1"/>
  <c r="BF86" i="9"/>
  <c r="FG55" i="1"/>
  <c r="FG17" i="1"/>
  <c r="FG180" i="1"/>
  <c r="FG53" i="1"/>
  <c r="FG13" i="1"/>
  <c r="FG179" i="1"/>
  <c r="FG193" i="1"/>
  <c r="FG181" i="1"/>
  <c r="FG120" i="1"/>
  <c r="FF185" i="1"/>
  <c r="FF39" i="1"/>
  <c r="FF38" i="1"/>
  <c r="FF16" i="1"/>
  <c r="FG105" i="1"/>
  <c r="FG102" i="1"/>
  <c r="FG50" i="1"/>
  <c r="FG51" i="1" s="1"/>
  <c r="FG9" i="1"/>
  <c r="FG70" i="1"/>
  <c r="BE29" i="9"/>
  <c r="FF177" i="1"/>
  <c r="FF18" i="1"/>
  <c r="FF175" i="1"/>
  <c r="FF201" i="1" s="1"/>
  <c r="FF41" i="1"/>
  <c r="FF12" i="1"/>
  <c r="FG183" i="1"/>
  <c r="FG59" i="1"/>
  <c r="FG26" i="1"/>
  <c r="FG82" i="1"/>
  <c r="FG56" i="1"/>
  <c r="FG57" i="1" s="1"/>
  <c r="FG79" i="1"/>
  <c r="FG22" i="1"/>
  <c r="FF21" i="1"/>
  <c r="FF199" i="1"/>
  <c r="FG24" i="1"/>
  <c r="FG107" i="1"/>
  <c r="FG93" i="1"/>
  <c r="BE251" i="9"/>
  <c r="BE55" i="9"/>
  <c r="BE43" i="9" s="1"/>
  <c r="BE44" i="9" s="1"/>
  <c r="FE197" i="1"/>
  <c r="BE127" i="9"/>
  <c r="BE128" i="9" s="1"/>
  <c r="BE132" i="9"/>
  <c r="FF186" i="1"/>
  <c r="FF44" i="1"/>
  <c r="BE57" i="9"/>
  <c r="FF61" i="1"/>
  <c r="FF60" i="1" s="1"/>
  <c r="FF27" i="1"/>
  <c r="FG178" i="1"/>
  <c r="FG52" i="1"/>
  <c r="FG11" i="1"/>
  <c r="BE45" i="9"/>
  <c r="FF28" i="1"/>
  <c r="FF29" i="1" s="1"/>
  <c r="FF23" i="1"/>
  <c r="FG47" i="1"/>
  <c r="FG48" i="1" s="1"/>
  <c r="FG67" i="1"/>
  <c r="FG20" i="1"/>
  <c r="FG155" i="1"/>
  <c r="FG152" i="1"/>
  <c r="FG192" i="1"/>
  <c r="FG54" i="1"/>
  <c r="FG15" i="1"/>
  <c r="FG16" i="1" s="1"/>
  <c r="FG132" i="1"/>
  <c r="FG129" i="1"/>
  <c r="FF31" i="1"/>
  <c r="FF25" i="1"/>
  <c r="BE76" i="9"/>
  <c r="FH85" i="1" l="1"/>
  <c r="FH169" i="1"/>
  <c r="FH167" i="1"/>
  <c r="FH171" i="1"/>
  <c r="BF84" i="9"/>
  <c r="BF264" i="9" s="1"/>
  <c r="FH137" i="1"/>
  <c r="FT137" i="1"/>
  <c r="FH160" i="1"/>
  <c r="FT160" i="1"/>
  <c r="BF114" i="9"/>
  <c r="BF291" i="9" s="1"/>
  <c r="FT113" i="1"/>
  <c r="FT143" i="1"/>
  <c r="FT70" i="1"/>
  <c r="FT120" i="1"/>
  <c r="FT93" i="1"/>
  <c r="BF62" i="9"/>
  <c r="BF82" i="9" s="1"/>
  <c r="FG27" i="1"/>
  <c r="FF42" i="1"/>
  <c r="FF46" i="1"/>
  <c r="FF40" i="1"/>
  <c r="FF36" i="1"/>
  <c r="FG21" i="1"/>
  <c r="FI76" i="1"/>
  <c r="FI142" i="1"/>
  <c r="FU143" i="1" s="1"/>
  <c r="FI75" i="1"/>
  <c r="FI119" i="1"/>
  <c r="FU120" i="1" s="1"/>
  <c r="FI69" i="1"/>
  <c r="FI83" i="1"/>
  <c r="FI30" i="1"/>
  <c r="FI71" i="1"/>
  <c r="FI77" i="1"/>
  <c r="FI92" i="1"/>
  <c r="FU93" i="1" s="1"/>
  <c r="FI80" i="1"/>
  <c r="FI78" i="1"/>
  <c r="FU79" i="1" s="1"/>
  <c r="FI88" i="1"/>
  <c r="FI86" i="1"/>
  <c r="FU87" i="1" s="1"/>
  <c r="FI72" i="1"/>
  <c r="FI73" i="1"/>
  <c r="FI81" i="1"/>
  <c r="FI74" i="1"/>
  <c r="FI89" i="1"/>
  <c r="FI90" i="1"/>
  <c r="BE23" i="9"/>
  <c r="FG203" i="1"/>
  <c r="FH134" i="1"/>
  <c r="BF140" i="9"/>
  <c r="BF141" i="9" s="1"/>
  <c r="FH20" i="1"/>
  <c r="BF16" i="9" s="1"/>
  <c r="FH105" i="1"/>
  <c r="BF93" i="9"/>
  <c r="FH107" i="1"/>
  <c r="FH182" i="1"/>
  <c r="BE48" i="9"/>
  <c r="BF130" i="9"/>
  <c r="BF129" i="9"/>
  <c r="BF159" i="9"/>
  <c r="BF280" i="9"/>
  <c r="BF75" i="9"/>
  <c r="BF267" i="9"/>
  <c r="BF60" i="9"/>
  <c r="BF254" i="9" s="1"/>
  <c r="BF131" i="9"/>
  <c r="FH87" i="1"/>
  <c r="FH63" i="1"/>
  <c r="FH33" i="1"/>
  <c r="BF157" i="9"/>
  <c r="FG186" i="1"/>
  <c r="FG44" i="1"/>
  <c r="FG176" i="1"/>
  <c r="FG14" i="1"/>
  <c r="FG45" i="1"/>
  <c r="FG46" i="1" s="1"/>
  <c r="FH187" i="1"/>
  <c r="FH65" i="1"/>
  <c r="FH37" i="1"/>
  <c r="FT38" i="1" s="1"/>
  <c r="BF108" i="9"/>
  <c r="FG202" i="1"/>
  <c r="FG199" i="1"/>
  <c r="BF277" i="9"/>
  <c r="BF169" i="9"/>
  <c r="BF167" i="9"/>
  <c r="BF160" i="9" s="1"/>
  <c r="FH84" i="1"/>
  <c r="FH24" i="1"/>
  <c r="FT25" i="1" s="1"/>
  <c r="FH58" i="1"/>
  <c r="FH102" i="1"/>
  <c r="FH157" i="1"/>
  <c r="BF163" i="9"/>
  <c r="BF51" i="9" s="1"/>
  <c r="FG10" i="1"/>
  <c r="FG198" i="1"/>
  <c r="FH43" i="1"/>
  <c r="FT44" i="1" s="1"/>
  <c r="FH188" i="1"/>
  <c r="FH66" i="1"/>
  <c r="BF87" i="9"/>
  <c r="FH194" i="1"/>
  <c r="FH112" i="1"/>
  <c r="FH113" i="1"/>
  <c r="FH189" i="1"/>
  <c r="FH192" i="1"/>
  <c r="FF197" i="1"/>
  <c r="BF73" i="9"/>
  <c r="BF119" i="9"/>
  <c r="FG177" i="1"/>
  <c r="FG18" i="1"/>
  <c r="FH55" i="1"/>
  <c r="FH17" i="1"/>
  <c r="FH180" i="1"/>
  <c r="BF67" i="9"/>
  <c r="FH53" i="1"/>
  <c r="FH13" i="1"/>
  <c r="FT14" i="1" s="1"/>
  <c r="FH179" i="1"/>
  <c r="BF65" i="9"/>
  <c r="FH110" i="1"/>
  <c r="BF112" i="9"/>
  <c r="FI170" i="1"/>
  <c r="FU171" i="1" s="1"/>
  <c r="FI166" i="1"/>
  <c r="FU167" i="1" s="1"/>
  <c r="FI168" i="1"/>
  <c r="FU169" i="1" s="1"/>
  <c r="FI149" i="1"/>
  <c r="FI100" i="1"/>
  <c r="FI98" i="1"/>
  <c r="FI111" i="1"/>
  <c r="FJ5" i="1"/>
  <c r="FI125" i="1"/>
  <c r="FI126" i="1"/>
  <c r="FI127" i="1"/>
  <c r="FI130" i="1"/>
  <c r="FI128" i="1"/>
  <c r="FU129" i="1" s="1"/>
  <c r="FI136" i="1"/>
  <c r="FU137" i="1" s="1"/>
  <c r="FI133" i="1"/>
  <c r="FI121" i="1"/>
  <c r="FI138" i="1"/>
  <c r="FI131" i="1"/>
  <c r="FI153" i="1"/>
  <c r="FI150" i="1"/>
  <c r="FI144" i="1"/>
  <c r="FI154" i="1"/>
  <c r="FI148" i="1"/>
  <c r="FI151" i="1"/>
  <c r="FU152" i="1" s="1"/>
  <c r="FI159" i="1"/>
  <c r="FU160" i="1" s="1"/>
  <c r="FI156" i="1"/>
  <c r="FI94" i="1"/>
  <c r="FI106" i="1"/>
  <c r="FI161" i="1"/>
  <c r="FI101" i="1"/>
  <c r="FU102" i="1" s="1"/>
  <c r="FI99" i="1"/>
  <c r="FI104" i="1"/>
  <c r="FI103" i="1"/>
  <c r="FI109" i="1"/>
  <c r="FU110" i="1" s="1"/>
  <c r="FI114" i="1"/>
  <c r="FU116" i="1" s="1"/>
  <c r="FI139" i="1"/>
  <c r="FI145" i="1"/>
  <c r="FI122" i="1"/>
  <c r="FI162" i="1"/>
  <c r="FI117" i="1"/>
  <c r="FI95" i="1"/>
  <c r="FI163" i="1"/>
  <c r="FI140" i="1"/>
  <c r="FI123" i="1"/>
  <c r="FI146" i="1"/>
  <c r="FI96" i="1"/>
  <c r="FI147" i="1"/>
  <c r="FI124" i="1"/>
  <c r="FI97" i="1"/>
  <c r="BF105" i="9"/>
  <c r="BF158" i="9"/>
  <c r="FH183" i="1"/>
  <c r="BF80" i="9"/>
  <c r="FH59" i="1"/>
  <c r="FH26" i="1"/>
  <c r="FH178" i="1"/>
  <c r="FH52" i="1"/>
  <c r="FH11" i="1"/>
  <c r="FH50" i="1"/>
  <c r="FH70" i="1"/>
  <c r="FH9" i="1"/>
  <c r="FG35" i="1"/>
  <c r="FG36" i="1" s="1"/>
  <c r="FG34" i="1"/>
  <c r="FH19" i="1"/>
  <c r="BF15" i="9" s="1"/>
  <c r="FH93" i="1"/>
  <c r="BF90" i="9"/>
  <c r="BF91" i="9" s="1"/>
  <c r="BF265" i="9"/>
  <c r="FH79" i="1"/>
  <c r="FH82" i="1"/>
  <c r="FH56" i="1"/>
  <c r="FH22" i="1"/>
  <c r="BF77" i="9"/>
  <c r="FH181" i="1"/>
  <c r="BF92" i="9"/>
  <c r="FH132" i="1"/>
  <c r="FH129" i="1"/>
  <c r="FG61" i="1"/>
  <c r="FG60" i="1" s="1"/>
  <c r="BF133" i="9"/>
  <c r="BF134" i="9" s="1"/>
  <c r="BF94" i="9"/>
  <c r="BF103" i="9" s="1"/>
  <c r="FH115" i="1"/>
  <c r="FH116" i="1"/>
  <c r="FH190" i="1"/>
  <c r="FH152" i="1"/>
  <c r="BF161" i="9"/>
  <c r="BF162" i="9" s="1"/>
  <c r="FG28" i="1"/>
  <c r="FG29" i="1" s="1"/>
  <c r="FG23" i="1"/>
  <c r="FH47" i="1"/>
  <c r="FH67" i="1"/>
  <c r="FH143" i="1"/>
  <c r="BF146" i="9"/>
  <c r="BF147" i="9" s="1"/>
  <c r="BF138" i="9"/>
  <c r="FH54" i="1"/>
  <c r="FH15" i="1"/>
  <c r="FT16" i="1" s="1"/>
  <c r="FH193" i="1"/>
  <c r="FH155" i="1"/>
  <c r="FH120" i="1"/>
  <c r="FG185" i="1"/>
  <c r="FG39" i="1"/>
  <c r="FG40" i="1" s="1"/>
  <c r="FG38" i="1"/>
  <c r="BF69" i="9"/>
  <c r="FG175" i="1"/>
  <c r="FG201" i="1" s="1"/>
  <c r="FG12" i="1"/>
  <c r="FG41" i="1"/>
  <c r="FG42" i="1" s="1"/>
  <c r="FG31" i="1"/>
  <c r="FG25" i="1"/>
  <c r="BF115" i="9"/>
  <c r="BF292" i="9" s="1"/>
  <c r="FI85" i="1" l="1"/>
  <c r="FI169" i="1"/>
  <c r="FI167" i="1"/>
  <c r="FI171" i="1"/>
  <c r="FI113" i="1"/>
  <c r="FU113" i="1"/>
  <c r="BF83" i="9"/>
  <c r="BF71" i="9" s="1"/>
  <c r="BF72" i="9" s="1"/>
  <c r="BF85" i="9"/>
  <c r="BF57" i="9" s="1"/>
  <c r="FU70" i="1"/>
  <c r="BF101" i="9"/>
  <c r="BF58" i="9"/>
  <c r="BF252" i="9" s="1"/>
  <c r="FH27" i="1"/>
  <c r="FT27" i="1"/>
  <c r="FT12" i="1"/>
  <c r="FH48" i="1"/>
  <c r="FT48" i="1"/>
  <c r="FT18" i="1"/>
  <c r="FT23" i="1"/>
  <c r="BF31" i="9"/>
  <c r="BF238" i="9" s="1"/>
  <c r="FT34" i="1"/>
  <c r="FH57" i="1"/>
  <c r="FT57" i="1"/>
  <c r="FH64" i="1"/>
  <c r="FT64" i="1"/>
  <c r="FH51" i="1"/>
  <c r="FT51" i="1"/>
  <c r="FT10" i="1"/>
  <c r="BF63" i="9"/>
  <c r="FJ119" i="1"/>
  <c r="FV120" i="1" s="1"/>
  <c r="FJ76" i="1"/>
  <c r="FJ142" i="1"/>
  <c r="FV143" i="1" s="1"/>
  <c r="FJ30" i="1"/>
  <c r="FJ71" i="1"/>
  <c r="FJ75" i="1"/>
  <c r="FJ77" i="1"/>
  <c r="FJ92" i="1"/>
  <c r="FJ69" i="1"/>
  <c r="FJ83" i="1"/>
  <c r="FJ80" i="1"/>
  <c r="FJ78" i="1"/>
  <c r="FV79" i="1" s="1"/>
  <c r="FJ88" i="1"/>
  <c r="FJ86" i="1"/>
  <c r="FV87" i="1" s="1"/>
  <c r="FJ72" i="1"/>
  <c r="FJ73" i="1"/>
  <c r="FJ74" i="1"/>
  <c r="FJ81" i="1"/>
  <c r="FJ89" i="1"/>
  <c r="FJ90" i="1"/>
  <c r="BF35" i="9"/>
  <c r="BF241" i="9" s="1"/>
  <c r="BF24" i="9"/>
  <c r="BF25" i="9" s="1"/>
  <c r="BF139" i="9"/>
  <c r="BF132" i="9" s="1"/>
  <c r="BF303" i="9"/>
  <c r="FH203" i="1"/>
  <c r="BF52" i="9"/>
  <c r="BF27" i="9"/>
  <c r="BF102" i="9"/>
  <c r="BF111" i="9"/>
  <c r="BF290" i="9"/>
  <c r="FH21" i="1"/>
  <c r="FI19" i="1"/>
  <c r="FI102" i="1"/>
  <c r="FI105" i="1"/>
  <c r="FI120" i="1"/>
  <c r="FI112" i="1"/>
  <c r="BF166" i="9"/>
  <c r="BF37" i="9"/>
  <c r="BF38" i="9" s="1"/>
  <c r="BF74" i="9"/>
  <c r="BF40" i="9"/>
  <c r="BF89" i="9"/>
  <c r="FI20" i="1"/>
  <c r="FH12" i="1"/>
  <c r="FH41" i="1"/>
  <c r="FH175" i="1"/>
  <c r="FH201" i="1" s="1"/>
  <c r="FI55" i="1"/>
  <c r="FI17" i="1"/>
  <c r="FI180" i="1"/>
  <c r="FI53" i="1"/>
  <c r="FI13" i="1"/>
  <c r="FI179" i="1"/>
  <c r="FI82" i="1"/>
  <c r="FI56" i="1"/>
  <c r="FI22" i="1"/>
  <c r="FU23" i="1" s="1"/>
  <c r="FI79" i="1"/>
  <c r="FI194" i="1"/>
  <c r="FI70" i="1"/>
  <c r="FI50" i="1"/>
  <c r="FI9" i="1"/>
  <c r="BF39" i="9"/>
  <c r="FH10" i="1"/>
  <c r="BF9" i="9"/>
  <c r="BF10" i="9" s="1"/>
  <c r="FI183" i="1"/>
  <c r="FI182" i="1"/>
  <c r="FI189" i="1"/>
  <c r="FI110" i="1"/>
  <c r="FI181" i="1"/>
  <c r="FH176" i="1"/>
  <c r="FH14" i="1"/>
  <c r="FH45" i="1"/>
  <c r="BF266" i="9"/>
  <c r="BF59" i="9"/>
  <c r="BF253" i="9" s="1"/>
  <c r="FI157" i="1"/>
  <c r="FI192" i="1"/>
  <c r="FH202" i="1"/>
  <c r="FI193" i="1"/>
  <c r="FI137" i="1"/>
  <c r="FI93" i="1"/>
  <c r="FH61" i="1"/>
  <c r="FH60" i="1" s="1"/>
  <c r="BF12" i="9"/>
  <c r="FI188" i="1"/>
  <c r="FI66" i="1"/>
  <c r="FI43" i="1"/>
  <c r="FU44" i="1" s="1"/>
  <c r="FI59" i="1"/>
  <c r="FI26" i="1"/>
  <c r="FU27" i="1" s="1"/>
  <c r="FI87" i="1"/>
  <c r="FI63" i="1"/>
  <c r="FI33" i="1"/>
  <c r="FU34" i="1" s="1"/>
  <c r="FI160" i="1"/>
  <c r="FI132" i="1"/>
  <c r="FI129" i="1"/>
  <c r="BF42" i="9"/>
  <c r="FH31" i="1"/>
  <c r="FH25" i="1"/>
  <c r="BF26" i="9"/>
  <c r="FH185" i="1"/>
  <c r="FH38" i="1"/>
  <c r="FH39" i="1"/>
  <c r="BF33" i="9"/>
  <c r="BF239" i="9" s="1"/>
  <c r="BF41" i="9"/>
  <c r="BF47" i="9" s="1"/>
  <c r="BF110" i="9"/>
  <c r="BF106" i="9"/>
  <c r="FI116" i="1"/>
  <c r="FI115" i="1"/>
  <c r="FI190" i="1"/>
  <c r="FI15" i="1"/>
  <c r="FU16" i="1" s="1"/>
  <c r="FI54" i="1"/>
  <c r="FI155" i="1"/>
  <c r="FI152" i="1"/>
  <c r="FI134" i="1"/>
  <c r="FI143" i="1"/>
  <c r="FH198" i="1"/>
  <c r="FH186" i="1"/>
  <c r="FH44" i="1"/>
  <c r="BF34" i="9"/>
  <c r="BF240" i="9" s="1"/>
  <c r="FH35" i="1"/>
  <c r="FH34" i="1"/>
  <c r="FI178" i="1"/>
  <c r="FI52" i="1"/>
  <c r="FI11" i="1"/>
  <c r="FH18" i="1"/>
  <c r="FH177" i="1"/>
  <c r="BF14" i="9"/>
  <c r="BF155" i="9"/>
  <c r="BF156" i="9" s="1"/>
  <c r="BF11" i="9"/>
  <c r="BF78" i="9"/>
  <c r="BF49" i="9"/>
  <c r="BF50" i="9" s="1"/>
  <c r="FI58" i="1"/>
  <c r="FI84" i="1"/>
  <c r="FI24" i="1"/>
  <c r="FU25" i="1" s="1"/>
  <c r="FH23" i="1"/>
  <c r="FH28" i="1"/>
  <c r="FH29" i="1" s="1"/>
  <c r="FH199" i="1"/>
  <c r="FI107" i="1"/>
  <c r="FI67" i="1"/>
  <c r="FI47" i="1"/>
  <c r="FU48" i="1" s="1"/>
  <c r="BF56" i="9"/>
  <c r="FH16" i="1"/>
  <c r="BF13" i="9"/>
  <c r="FI187" i="1"/>
  <c r="FI65" i="1"/>
  <c r="FI37" i="1"/>
  <c r="FU38" i="1" s="1"/>
  <c r="FJ170" i="1"/>
  <c r="FV171" i="1" s="1"/>
  <c r="FJ166" i="1"/>
  <c r="FV167" i="1" s="1"/>
  <c r="FJ168" i="1"/>
  <c r="FV169" i="1" s="1"/>
  <c r="FJ111" i="1"/>
  <c r="FV113" i="1" s="1"/>
  <c r="FJ148" i="1"/>
  <c r="FJ100" i="1"/>
  <c r="FJ101" i="1"/>
  <c r="FK5" i="1"/>
  <c r="FJ130" i="1"/>
  <c r="FJ125" i="1"/>
  <c r="FJ136" i="1"/>
  <c r="FJ126" i="1"/>
  <c r="FJ121" i="1"/>
  <c r="FJ128" i="1"/>
  <c r="FV129" i="1" s="1"/>
  <c r="FJ127" i="1"/>
  <c r="FJ144" i="1"/>
  <c r="FJ131" i="1"/>
  <c r="FJ138" i="1"/>
  <c r="FJ153" i="1"/>
  <c r="FJ150" i="1"/>
  <c r="FJ156" i="1"/>
  <c r="FJ133" i="1"/>
  <c r="FJ145" i="1"/>
  <c r="FJ149" i="1"/>
  <c r="FJ161" i="1"/>
  <c r="FJ106" i="1"/>
  <c r="FJ159" i="1"/>
  <c r="FJ151" i="1"/>
  <c r="FV152" i="1" s="1"/>
  <c r="FJ104" i="1"/>
  <c r="FJ103" i="1"/>
  <c r="FJ99" i="1"/>
  <c r="FJ109" i="1"/>
  <c r="FJ98" i="1"/>
  <c r="FJ114" i="1"/>
  <c r="FV116" i="1" s="1"/>
  <c r="FJ94" i="1"/>
  <c r="FJ139" i="1"/>
  <c r="FJ122" i="1"/>
  <c r="FJ154" i="1"/>
  <c r="FJ162" i="1"/>
  <c r="FJ95" i="1"/>
  <c r="FJ117" i="1"/>
  <c r="FJ123" i="1"/>
  <c r="FJ140" i="1"/>
  <c r="FJ146" i="1"/>
  <c r="FJ163" i="1"/>
  <c r="FJ96" i="1"/>
  <c r="FJ147" i="1"/>
  <c r="FJ124" i="1"/>
  <c r="FJ97" i="1"/>
  <c r="FG197" i="1"/>
  <c r="BF76" i="9" l="1"/>
  <c r="FV102" i="1"/>
  <c r="FJ160" i="1"/>
  <c r="FV160" i="1"/>
  <c r="FJ169" i="1"/>
  <c r="FJ167" i="1"/>
  <c r="FJ171" i="1"/>
  <c r="FJ137" i="1"/>
  <c r="FV137" i="1"/>
  <c r="FV70" i="1"/>
  <c r="FJ110" i="1"/>
  <c r="FV110" i="1"/>
  <c r="FV93" i="1"/>
  <c r="FJ93" i="1"/>
  <c r="FJ85" i="1"/>
  <c r="FU14" i="1"/>
  <c r="FU18" i="1"/>
  <c r="FU12" i="1"/>
  <c r="FI57" i="1"/>
  <c r="FU57" i="1"/>
  <c r="FI64" i="1"/>
  <c r="FU64" i="1"/>
  <c r="FU10" i="1"/>
  <c r="FI51" i="1"/>
  <c r="FU51" i="1"/>
  <c r="BF45" i="9"/>
  <c r="FH40" i="1"/>
  <c r="FT40" i="1"/>
  <c r="BF30" i="9"/>
  <c r="BF18" i="9" s="1"/>
  <c r="BF19" i="9" s="1"/>
  <c r="FH46" i="1"/>
  <c r="FT46" i="1"/>
  <c r="FH42" i="1"/>
  <c r="FT42" i="1"/>
  <c r="FH36" i="1"/>
  <c r="FT36" i="1"/>
  <c r="FK76" i="1"/>
  <c r="FK142" i="1"/>
  <c r="FW143" i="1" s="1"/>
  <c r="FK119" i="1"/>
  <c r="FW120" i="1" s="1"/>
  <c r="FK71" i="1"/>
  <c r="BG64" i="9" s="1"/>
  <c r="FK75" i="1"/>
  <c r="BG68" i="9" s="1"/>
  <c r="FK77" i="1"/>
  <c r="FK83" i="1"/>
  <c r="FK69" i="1"/>
  <c r="FK92" i="1"/>
  <c r="FW93" i="1" s="1"/>
  <c r="FK30" i="1"/>
  <c r="FK80" i="1"/>
  <c r="BG79" i="9" s="1"/>
  <c r="FK78" i="1"/>
  <c r="FW79" i="1" s="1"/>
  <c r="FK88" i="1"/>
  <c r="FK86" i="1"/>
  <c r="FW87" i="1" s="1"/>
  <c r="FK72" i="1"/>
  <c r="FK73" i="1"/>
  <c r="FK74" i="1"/>
  <c r="BG67" i="9" s="1"/>
  <c r="FK81" i="1"/>
  <c r="BG80" i="9" s="1"/>
  <c r="FK89" i="1"/>
  <c r="BG87" i="9" s="1"/>
  <c r="BK266" i="9" s="1"/>
  <c r="FK90" i="1"/>
  <c r="FI61" i="1"/>
  <c r="FI60" i="1" s="1"/>
  <c r="BF22" i="9"/>
  <c r="FJ120" i="1"/>
  <c r="FI202" i="1"/>
  <c r="BF54" i="9"/>
  <c r="BF53" i="9" s="1"/>
  <c r="BF127" i="9"/>
  <c r="BF128" i="9" s="1"/>
  <c r="FJ157" i="1"/>
  <c r="FI203" i="1"/>
  <c r="FJ134" i="1"/>
  <c r="FJ107" i="1"/>
  <c r="FJ181" i="1"/>
  <c r="FJ182" i="1"/>
  <c r="BF20" i="9"/>
  <c r="BF29" i="9"/>
  <c r="FJ178" i="1"/>
  <c r="FJ52" i="1"/>
  <c r="FJ11" i="1"/>
  <c r="FJ132" i="1"/>
  <c r="FJ129" i="1"/>
  <c r="FJ112" i="1"/>
  <c r="FJ189" i="1"/>
  <c r="FJ113" i="1"/>
  <c r="FJ87" i="1"/>
  <c r="FJ33" i="1"/>
  <c r="FV34" i="1" s="1"/>
  <c r="FJ63" i="1"/>
  <c r="FI175" i="1"/>
  <c r="FI201" i="1" s="1"/>
  <c r="FI41" i="1"/>
  <c r="FI12" i="1"/>
  <c r="FI27" i="1"/>
  <c r="FI198" i="1"/>
  <c r="FJ187" i="1"/>
  <c r="FJ65" i="1"/>
  <c r="FJ37" i="1"/>
  <c r="FV38" i="1" s="1"/>
  <c r="FJ143" i="1"/>
  <c r="FI18" i="1"/>
  <c r="FI177" i="1"/>
  <c r="BF46" i="9"/>
  <c r="FI16" i="1"/>
  <c r="FJ67" i="1"/>
  <c r="FJ47" i="1"/>
  <c r="FJ190" i="1"/>
  <c r="FJ116" i="1"/>
  <c r="FJ115" i="1"/>
  <c r="FJ54" i="1"/>
  <c r="FJ15" i="1"/>
  <c r="FJ59" i="1"/>
  <c r="FJ193" i="1"/>
  <c r="BF251" i="9"/>
  <c r="BF55" i="9"/>
  <c r="BF43" i="9" s="1"/>
  <c r="BF44" i="9" s="1"/>
  <c r="FJ19" i="1"/>
  <c r="FJ192" i="1"/>
  <c r="FJ55" i="1"/>
  <c r="FJ17" i="1"/>
  <c r="FJ180" i="1"/>
  <c r="FJ26" i="1"/>
  <c r="FI48" i="1"/>
  <c r="FI28" i="1"/>
  <c r="FI29" i="1" s="1"/>
  <c r="FI23" i="1"/>
  <c r="FJ194" i="1"/>
  <c r="FJ20" i="1"/>
  <c r="FK166" i="1"/>
  <c r="FW167" i="1" s="1"/>
  <c r="FK168" i="1"/>
  <c r="FW169" i="1" s="1"/>
  <c r="FK151" i="1"/>
  <c r="FW152" i="1" s="1"/>
  <c r="FK170" i="1"/>
  <c r="FW171" i="1" s="1"/>
  <c r="FK144" i="1"/>
  <c r="BG148" i="9" s="1"/>
  <c r="FL5" i="1"/>
  <c r="FK126" i="1"/>
  <c r="BG125" i="9" s="1"/>
  <c r="FK130" i="1"/>
  <c r="FK127" i="1"/>
  <c r="FK100" i="1"/>
  <c r="FK136" i="1"/>
  <c r="FK148" i="1"/>
  <c r="BG152" i="9" s="1"/>
  <c r="FK125" i="1"/>
  <c r="BG124" i="9" s="1"/>
  <c r="FK128" i="1"/>
  <c r="FK121" i="1"/>
  <c r="BG120" i="9" s="1"/>
  <c r="FK138" i="1"/>
  <c r="BG142" i="9" s="1"/>
  <c r="FK133" i="1"/>
  <c r="FK149" i="1"/>
  <c r="BG153" i="9" s="1"/>
  <c r="FK150" i="1"/>
  <c r="FK154" i="1"/>
  <c r="BG164" i="9" s="1"/>
  <c r="FK145" i="1"/>
  <c r="BG149" i="9" s="1"/>
  <c r="FK103" i="1"/>
  <c r="FK156" i="1"/>
  <c r="FK153" i="1"/>
  <c r="BG163" i="9" s="1"/>
  <c r="FK161" i="1"/>
  <c r="BG170" i="9" s="1"/>
  <c r="FK94" i="1"/>
  <c r="FK159" i="1"/>
  <c r="FK104" i="1"/>
  <c r="BG108" i="9" s="1"/>
  <c r="FK99" i="1"/>
  <c r="BG97" i="9" s="1"/>
  <c r="FK109" i="1"/>
  <c r="FK101" i="1"/>
  <c r="FK106" i="1"/>
  <c r="FK111" i="1"/>
  <c r="FW113" i="1" s="1"/>
  <c r="FK114" i="1"/>
  <c r="FK98" i="1"/>
  <c r="BG96" i="9" s="1"/>
  <c r="FK162" i="1"/>
  <c r="BG171" i="9" s="1"/>
  <c r="FK122" i="1"/>
  <c r="BG121" i="9" s="1"/>
  <c r="FK139" i="1"/>
  <c r="BG143" i="9" s="1"/>
  <c r="FK131" i="1"/>
  <c r="BG136" i="9" s="1"/>
  <c r="FK95" i="1"/>
  <c r="BG93" i="9" s="1"/>
  <c r="FK117" i="1"/>
  <c r="BG116" i="9" s="1"/>
  <c r="FK163" i="1"/>
  <c r="BG172" i="9" s="1"/>
  <c r="FK140" i="1"/>
  <c r="BG144" i="9" s="1"/>
  <c r="FK123" i="1"/>
  <c r="BG122" i="9" s="1"/>
  <c r="FK146" i="1"/>
  <c r="BG150" i="9" s="1"/>
  <c r="FK96" i="1"/>
  <c r="BG88" i="9"/>
  <c r="BK267" i="9" s="1"/>
  <c r="FK97" i="1"/>
  <c r="BG95" i="9" s="1"/>
  <c r="FK124" i="1"/>
  <c r="BG123" i="9" s="1"/>
  <c r="FK147" i="1"/>
  <c r="BG151" i="9" s="1"/>
  <c r="FI186" i="1"/>
  <c r="FI44" i="1"/>
  <c r="FI199" i="1"/>
  <c r="FJ82" i="1"/>
  <c r="FJ79" i="1"/>
  <c r="FJ56" i="1"/>
  <c r="FJ22" i="1"/>
  <c r="FJ102" i="1"/>
  <c r="FJ105" i="1"/>
  <c r="FH197" i="1"/>
  <c r="FI35" i="1"/>
  <c r="FI34" i="1"/>
  <c r="FI10" i="1"/>
  <c r="FJ188" i="1"/>
  <c r="FJ66" i="1"/>
  <c r="FJ43" i="1"/>
  <c r="FV44" i="1" s="1"/>
  <c r="FI185" i="1"/>
  <c r="FI38" i="1"/>
  <c r="FI39" i="1"/>
  <c r="FJ183" i="1"/>
  <c r="FJ53" i="1"/>
  <c r="FJ13" i="1"/>
  <c r="FJ179" i="1"/>
  <c r="FJ58" i="1"/>
  <c r="FJ24" i="1"/>
  <c r="FV25" i="1" s="1"/>
  <c r="FJ84" i="1"/>
  <c r="FJ152" i="1"/>
  <c r="FJ155" i="1"/>
  <c r="FJ9" i="1"/>
  <c r="FJ50" i="1"/>
  <c r="FJ70" i="1"/>
  <c r="FI31" i="1"/>
  <c r="FI25" i="1"/>
  <c r="BG66" i="9"/>
  <c r="BF21" i="9"/>
  <c r="FI45" i="1"/>
  <c r="FI14" i="1"/>
  <c r="FI176" i="1"/>
  <c r="FI21" i="1"/>
  <c r="BF99" i="9"/>
  <c r="BF100" i="9" s="1"/>
  <c r="BF104" i="9"/>
  <c r="FK91" i="1" l="1"/>
  <c r="FK141" i="1"/>
  <c r="FK68" i="1"/>
  <c r="FK118" i="1"/>
  <c r="FK171" i="1"/>
  <c r="FK167" i="1"/>
  <c r="FK169" i="1"/>
  <c r="BG305" i="9"/>
  <c r="BK305" i="9"/>
  <c r="BG306" i="9"/>
  <c r="BK306" i="9"/>
  <c r="BG304" i="9"/>
  <c r="BK304" i="9"/>
  <c r="BG279" i="9"/>
  <c r="BK279" i="9"/>
  <c r="BG280" i="9"/>
  <c r="BK280" i="9"/>
  <c r="BG278" i="9"/>
  <c r="BK278" i="9"/>
  <c r="BG293" i="9"/>
  <c r="BK293" i="9"/>
  <c r="BG133" i="9"/>
  <c r="BK134" i="9" s="1"/>
  <c r="FW129" i="1"/>
  <c r="FK137" i="1"/>
  <c r="FW137" i="1"/>
  <c r="FK160" i="1"/>
  <c r="FW160" i="1"/>
  <c r="BG115" i="9"/>
  <c r="FW116" i="1"/>
  <c r="FW102" i="1"/>
  <c r="FK110" i="1"/>
  <c r="FW110" i="1"/>
  <c r="BG62" i="9"/>
  <c r="BK63" i="9" s="1"/>
  <c r="FW70" i="1"/>
  <c r="FV18" i="1"/>
  <c r="FV12" i="1"/>
  <c r="FJ48" i="1"/>
  <c r="FV48" i="1"/>
  <c r="FJ64" i="1"/>
  <c r="FV64" i="1"/>
  <c r="FV14" i="1"/>
  <c r="FJ51" i="1"/>
  <c r="FV51" i="1"/>
  <c r="FV23" i="1"/>
  <c r="FV10" i="1"/>
  <c r="FJ57" i="1"/>
  <c r="FV57" i="1"/>
  <c r="FJ16" i="1"/>
  <c r="FV16" i="1"/>
  <c r="FJ27" i="1"/>
  <c r="FV27" i="1"/>
  <c r="FK85" i="1"/>
  <c r="BF23" i="9"/>
  <c r="FI40" i="1"/>
  <c r="FU40" i="1"/>
  <c r="FI46" i="1"/>
  <c r="FU46" i="1"/>
  <c r="FI42" i="1"/>
  <c r="FU42" i="1"/>
  <c r="FI36" i="1"/>
  <c r="FU36" i="1"/>
  <c r="BG118" i="9"/>
  <c r="BK119" i="9" s="1"/>
  <c r="BG168" i="9"/>
  <c r="BK169" i="9" s="1"/>
  <c r="FL142" i="1"/>
  <c r="FL119" i="1"/>
  <c r="FL77" i="1"/>
  <c r="FL75" i="1"/>
  <c r="FL76" i="1"/>
  <c r="FL92" i="1"/>
  <c r="FX93" i="1" s="1"/>
  <c r="FL69" i="1"/>
  <c r="FL71" i="1"/>
  <c r="FL30" i="1"/>
  <c r="FL83" i="1"/>
  <c r="FL80" i="1"/>
  <c r="FL78" i="1"/>
  <c r="FX79" i="1" s="1"/>
  <c r="FL88" i="1"/>
  <c r="FL86" i="1"/>
  <c r="FX87" i="1" s="1"/>
  <c r="FL72" i="1"/>
  <c r="FL73" i="1"/>
  <c r="FL81" i="1"/>
  <c r="FL74" i="1"/>
  <c r="FL89" i="1"/>
  <c r="FL90" i="1"/>
  <c r="FJ203" i="1"/>
  <c r="BG94" i="9"/>
  <c r="BG103" i="9" s="1"/>
  <c r="BG52" i="9"/>
  <c r="FK182" i="1"/>
  <c r="FK134" i="1"/>
  <c r="BG158" i="9"/>
  <c r="BG130" i="9"/>
  <c r="BF48" i="9"/>
  <c r="BG42" i="9"/>
  <c r="BG129" i="9"/>
  <c r="BG157" i="9"/>
  <c r="BG266" i="9"/>
  <c r="BG267" i="9"/>
  <c r="BG60" i="9"/>
  <c r="FK143" i="1"/>
  <c r="BG146" i="9"/>
  <c r="BK147" i="9" s="1"/>
  <c r="FK54" i="1"/>
  <c r="FK15" i="1"/>
  <c r="FW16" i="1" s="1"/>
  <c r="FK19" i="1"/>
  <c r="BG15" i="9" s="1"/>
  <c r="FK107" i="1"/>
  <c r="BG107" i="9"/>
  <c r="BG159" i="9"/>
  <c r="BG140" i="9"/>
  <c r="BK141" i="9" s="1"/>
  <c r="FJ25" i="1"/>
  <c r="FJ31" i="1"/>
  <c r="FJ186" i="1"/>
  <c r="FJ44" i="1"/>
  <c r="BG114" i="9"/>
  <c r="FK189" i="1"/>
  <c r="FK113" i="1"/>
  <c r="FK112" i="1"/>
  <c r="FK152" i="1"/>
  <c r="FK155" i="1"/>
  <c r="BG161" i="9"/>
  <c r="BK162" i="9" s="1"/>
  <c r="FI197" i="1"/>
  <c r="FJ35" i="1"/>
  <c r="FJ34" i="1"/>
  <c r="FK47" i="1"/>
  <c r="FW48" i="1" s="1"/>
  <c r="FK67" i="1"/>
  <c r="BG75" i="9"/>
  <c r="FJ61" i="1"/>
  <c r="FJ60" i="1" s="1"/>
  <c r="FK194" i="1"/>
  <c r="BG131" i="9"/>
  <c r="FK193" i="1"/>
  <c r="FK102" i="1"/>
  <c r="FK105" i="1"/>
  <c r="FK82" i="1"/>
  <c r="FK79" i="1"/>
  <c r="FK56" i="1"/>
  <c r="FK22" i="1"/>
  <c r="BG24" i="9" s="1"/>
  <c r="BK25" i="9" s="1"/>
  <c r="FJ45" i="1"/>
  <c r="FJ14" i="1"/>
  <c r="FJ176" i="1"/>
  <c r="FK24" i="1"/>
  <c r="FW25" i="1" s="1"/>
  <c r="FK58" i="1"/>
  <c r="FK93" i="1"/>
  <c r="FJ21" i="1"/>
  <c r="FJ28" i="1"/>
  <c r="FJ29" i="1" s="1"/>
  <c r="FJ23" i="1"/>
  <c r="FK20" i="1"/>
  <c r="BG69" i="9"/>
  <c r="BG112" i="9"/>
  <c r="BK290" i="9" s="1"/>
  <c r="FL166" i="1"/>
  <c r="FX167" i="1" s="1"/>
  <c r="FL168" i="1"/>
  <c r="FX169" i="1" s="1"/>
  <c r="FL159" i="1"/>
  <c r="FX160" i="1" s="1"/>
  <c r="FL170" i="1"/>
  <c r="FX171" i="1" s="1"/>
  <c r="FL100" i="1"/>
  <c r="FM5" i="1"/>
  <c r="FL130" i="1"/>
  <c r="FL151" i="1"/>
  <c r="FX152" i="1" s="1"/>
  <c r="FL128" i="1"/>
  <c r="FX129" i="1" s="1"/>
  <c r="FL131" i="1"/>
  <c r="FL125" i="1"/>
  <c r="FL126" i="1"/>
  <c r="FL121" i="1"/>
  <c r="FL133" i="1"/>
  <c r="FL138" i="1"/>
  <c r="FL127" i="1"/>
  <c r="FL144" i="1"/>
  <c r="FL153" i="1"/>
  <c r="FL150" i="1"/>
  <c r="FL156" i="1"/>
  <c r="FL145" i="1"/>
  <c r="FL149" i="1"/>
  <c r="FL136" i="1"/>
  <c r="FX137" i="1" s="1"/>
  <c r="FL94" i="1"/>
  <c r="FL148" i="1"/>
  <c r="FL161" i="1"/>
  <c r="FL98" i="1"/>
  <c r="FL103" i="1"/>
  <c r="FL114" i="1"/>
  <c r="FL99" i="1"/>
  <c r="FL154" i="1"/>
  <c r="FL101" i="1"/>
  <c r="FX102" i="1" s="1"/>
  <c r="FL104" i="1"/>
  <c r="FL106" i="1"/>
  <c r="FL109" i="1"/>
  <c r="FX110" i="1" s="1"/>
  <c r="FL111" i="1"/>
  <c r="FX113" i="1" s="1"/>
  <c r="FL139" i="1"/>
  <c r="FL122" i="1"/>
  <c r="FL162" i="1"/>
  <c r="FL117" i="1"/>
  <c r="FL95" i="1"/>
  <c r="FL140" i="1"/>
  <c r="FL146" i="1"/>
  <c r="FL163" i="1"/>
  <c r="FL123" i="1"/>
  <c r="FL96" i="1"/>
  <c r="FL124" i="1"/>
  <c r="FL147" i="1"/>
  <c r="FL97" i="1"/>
  <c r="BG90" i="9"/>
  <c r="BK91" i="9" s="1"/>
  <c r="FK17" i="1"/>
  <c r="FK180" i="1"/>
  <c r="FK55" i="1"/>
  <c r="FK53" i="1"/>
  <c r="FK13" i="1"/>
  <c r="FK179" i="1"/>
  <c r="FK87" i="1"/>
  <c r="FK63" i="1"/>
  <c r="FK33" i="1"/>
  <c r="FW34" i="1" s="1"/>
  <c r="BG84" i="9"/>
  <c r="BK85" i="9" s="1"/>
  <c r="FK192" i="1"/>
  <c r="FJ198" i="1"/>
  <c r="BG135" i="9"/>
  <c r="BG77" i="9"/>
  <c r="BK78" i="9" s="1"/>
  <c r="FK181" i="1"/>
  <c r="BG92" i="9"/>
  <c r="FK132" i="1"/>
  <c r="FK129" i="1"/>
  <c r="FJ177" i="1"/>
  <c r="FJ18" i="1"/>
  <c r="FJ12" i="1"/>
  <c r="FJ175" i="1"/>
  <c r="FJ201" i="1" s="1"/>
  <c r="FJ41" i="1"/>
  <c r="BG105" i="9"/>
  <c r="BK106" i="9" s="1"/>
  <c r="BG65" i="9"/>
  <c r="FK188" i="1"/>
  <c r="FK66" i="1"/>
  <c r="FK43" i="1"/>
  <c r="FW44" i="1" s="1"/>
  <c r="FK178" i="1"/>
  <c r="FK52" i="1"/>
  <c r="FK11" i="1"/>
  <c r="FJ199" i="1"/>
  <c r="FJ10" i="1"/>
  <c r="FK187" i="1"/>
  <c r="FK65" i="1"/>
  <c r="FK37" i="1"/>
  <c r="FW38" i="1" s="1"/>
  <c r="BG86" i="9"/>
  <c r="BK265" i="9" s="1"/>
  <c r="FK120" i="1"/>
  <c r="FK183" i="1"/>
  <c r="FK26" i="1"/>
  <c r="FK59" i="1"/>
  <c r="FK190" i="1"/>
  <c r="FK115" i="1"/>
  <c r="FK116" i="1"/>
  <c r="FK157" i="1"/>
  <c r="FK84" i="1"/>
  <c r="FK50" i="1"/>
  <c r="FK70" i="1"/>
  <c r="FK9" i="1"/>
  <c r="FW10" i="1" s="1"/>
  <c r="FJ185" i="1"/>
  <c r="FJ39" i="1"/>
  <c r="FJ38" i="1"/>
  <c r="FJ202" i="1"/>
  <c r="BK57" i="9" l="1"/>
  <c r="FL171" i="1"/>
  <c r="FX120" i="1"/>
  <c r="FX143" i="1"/>
  <c r="FL167" i="1"/>
  <c r="FL115" i="1"/>
  <c r="FX116" i="1"/>
  <c r="FL169" i="1"/>
  <c r="FX70" i="1"/>
  <c r="BK303" i="9"/>
  <c r="BG134" i="9"/>
  <c r="BG162" i="9"/>
  <c r="BG167" i="9"/>
  <c r="BG160" i="9" s="1"/>
  <c r="BK277" i="9"/>
  <c r="BG291" i="9"/>
  <c r="BK291" i="9"/>
  <c r="BG25" i="9"/>
  <c r="BG292" i="9"/>
  <c r="BK292" i="9"/>
  <c r="BG254" i="9"/>
  <c r="BK254" i="9"/>
  <c r="BK264" i="9"/>
  <c r="BG119" i="9"/>
  <c r="BG91" i="9"/>
  <c r="BG147" i="9"/>
  <c r="BG63" i="9"/>
  <c r="BG59" i="9"/>
  <c r="BG102" i="9"/>
  <c r="FW23" i="1"/>
  <c r="FK64" i="1"/>
  <c r="FW64" i="1"/>
  <c r="FK57" i="1"/>
  <c r="FW57" i="1"/>
  <c r="FW12" i="1"/>
  <c r="FW14" i="1"/>
  <c r="FK27" i="1"/>
  <c r="FW27" i="1"/>
  <c r="FW18" i="1"/>
  <c r="BG82" i="9"/>
  <c r="FK51" i="1"/>
  <c r="FW51" i="1"/>
  <c r="FJ42" i="1"/>
  <c r="FV42" i="1"/>
  <c r="FJ46" i="1"/>
  <c r="FV46" i="1"/>
  <c r="FL85" i="1"/>
  <c r="FJ36" i="1"/>
  <c r="FV36" i="1"/>
  <c r="FJ40" i="1"/>
  <c r="FV40" i="1"/>
  <c r="BG138" i="9"/>
  <c r="BG277" i="9"/>
  <c r="BG169" i="9"/>
  <c r="FM76" i="1"/>
  <c r="FM119" i="1"/>
  <c r="FM30" i="1"/>
  <c r="FM142" i="1"/>
  <c r="FM75" i="1"/>
  <c r="FM92" i="1"/>
  <c r="FM71" i="1"/>
  <c r="FM77" i="1"/>
  <c r="FM83" i="1"/>
  <c r="FM69" i="1"/>
  <c r="FM80" i="1"/>
  <c r="FM78" i="1"/>
  <c r="FY79" i="1" s="1"/>
  <c r="FM88" i="1"/>
  <c r="FM86" i="1"/>
  <c r="FY87" i="1" s="1"/>
  <c r="FM72" i="1"/>
  <c r="FM73" i="1"/>
  <c r="FM74" i="1"/>
  <c r="FM81" i="1"/>
  <c r="FM89" i="1"/>
  <c r="FM90" i="1"/>
  <c r="BG27" i="9"/>
  <c r="FK202" i="1"/>
  <c r="FK198" i="1"/>
  <c r="BG101" i="9"/>
  <c r="FK203" i="1"/>
  <c r="BG51" i="9"/>
  <c r="FL190" i="1"/>
  <c r="FL110" i="1"/>
  <c r="FK176" i="1"/>
  <c r="FK45" i="1"/>
  <c r="FK14" i="1"/>
  <c r="FL194" i="1"/>
  <c r="FL137" i="1"/>
  <c r="FK31" i="1"/>
  <c r="FK25" i="1"/>
  <c r="BG26" i="9"/>
  <c r="FL19" i="1"/>
  <c r="FL143" i="1"/>
  <c r="BG49" i="9"/>
  <c r="BK50" i="9" s="1"/>
  <c r="BG78" i="9"/>
  <c r="FL87" i="1"/>
  <c r="FL33" i="1"/>
  <c r="FX34" i="1" s="1"/>
  <c r="FL63" i="1"/>
  <c r="FL160" i="1"/>
  <c r="FK48" i="1"/>
  <c r="BG35" i="9"/>
  <c r="BG37" i="9"/>
  <c r="BK38" i="9" s="1"/>
  <c r="FL132" i="1"/>
  <c r="FL129" i="1"/>
  <c r="BG106" i="9"/>
  <c r="BG110" i="9"/>
  <c r="FL67" i="1"/>
  <c r="FL47" i="1"/>
  <c r="FX48" i="1" s="1"/>
  <c r="FL181" i="1"/>
  <c r="FK16" i="1"/>
  <c r="BG13" i="9"/>
  <c r="BG12" i="9"/>
  <c r="FK10" i="1"/>
  <c r="BG9" i="9"/>
  <c r="BK10" i="9" s="1"/>
  <c r="FK199" i="1"/>
  <c r="FL193" i="1"/>
  <c r="FK18" i="1"/>
  <c r="FK177" i="1"/>
  <c r="FL105" i="1"/>
  <c r="FL102" i="1"/>
  <c r="FL152" i="1"/>
  <c r="FL155" i="1"/>
  <c r="BG166" i="9"/>
  <c r="FK61" i="1"/>
  <c r="FK60" i="1" s="1"/>
  <c r="FL54" i="1"/>
  <c r="FL15" i="1"/>
  <c r="FX16" i="1" s="1"/>
  <c r="FK175" i="1"/>
  <c r="FK201" i="1" s="1"/>
  <c r="FK41" i="1"/>
  <c r="FK12" i="1"/>
  <c r="BG11" i="9"/>
  <c r="BG89" i="9"/>
  <c r="FL20" i="1"/>
  <c r="FL134" i="1"/>
  <c r="FL187" i="1"/>
  <c r="FL65" i="1"/>
  <c r="FL37" i="1"/>
  <c r="FX38" i="1" s="1"/>
  <c r="FL157" i="1"/>
  <c r="FM166" i="1"/>
  <c r="FY167" i="1" s="1"/>
  <c r="FM149" i="1"/>
  <c r="FM168" i="1"/>
  <c r="FY169" i="1" s="1"/>
  <c r="FM151" i="1"/>
  <c r="FM170" i="1"/>
  <c r="FY171" i="1" s="1"/>
  <c r="FM126" i="1"/>
  <c r="FM111" i="1"/>
  <c r="FN5" i="1"/>
  <c r="FM153" i="1"/>
  <c r="FM125" i="1"/>
  <c r="FM133" i="1"/>
  <c r="FM121" i="1"/>
  <c r="FM127" i="1"/>
  <c r="FM130" i="1"/>
  <c r="FM138" i="1"/>
  <c r="FM128" i="1"/>
  <c r="FY129" i="1" s="1"/>
  <c r="FM144" i="1"/>
  <c r="FM150" i="1"/>
  <c r="FM159" i="1"/>
  <c r="FM156" i="1"/>
  <c r="FM136" i="1"/>
  <c r="FM148" i="1"/>
  <c r="FM154" i="1"/>
  <c r="FM161" i="1"/>
  <c r="FM99" i="1"/>
  <c r="FM94" i="1"/>
  <c r="FM100" i="1"/>
  <c r="FM104" i="1"/>
  <c r="FM101" i="1"/>
  <c r="FM103" i="1"/>
  <c r="FM98" i="1"/>
  <c r="FM109" i="1"/>
  <c r="FM114" i="1"/>
  <c r="FY116" i="1" s="1"/>
  <c r="FM106" i="1"/>
  <c r="FM122" i="1"/>
  <c r="FM139" i="1"/>
  <c r="FM145" i="1"/>
  <c r="FM131" i="1"/>
  <c r="FM162" i="1"/>
  <c r="FM95" i="1"/>
  <c r="FM117" i="1"/>
  <c r="FM146" i="1"/>
  <c r="FM163" i="1"/>
  <c r="FM140" i="1"/>
  <c r="FM123" i="1"/>
  <c r="FM96" i="1"/>
  <c r="FM147" i="1"/>
  <c r="FM124" i="1"/>
  <c r="FM97" i="1"/>
  <c r="BG290" i="9"/>
  <c r="BG111" i="9"/>
  <c r="FL84" i="1"/>
  <c r="FL58" i="1"/>
  <c r="FL24" i="1"/>
  <c r="FX25" i="1" s="1"/>
  <c r="FL116" i="1"/>
  <c r="BG139" i="9"/>
  <c r="BG303" i="9"/>
  <c r="BG141" i="9"/>
  <c r="BG40" i="9"/>
  <c r="BG74" i="9"/>
  <c r="BG265" i="9"/>
  <c r="BG58" i="9"/>
  <c r="FK186" i="1"/>
  <c r="FK44" i="1"/>
  <c r="FJ197" i="1"/>
  <c r="FK35" i="1"/>
  <c r="FK34" i="1"/>
  <c r="BG31" i="9"/>
  <c r="FL55" i="1"/>
  <c r="FL17" i="1"/>
  <c r="FL180" i="1"/>
  <c r="FL59" i="1"/>
  <c r="FL26" i="1"/>
  <c r="FX27" i="1" s="1"/>
  <c r="FL178" i="1"/>
  <c r="FL52" i="1"/>
  <c r="FL11" i="1"/>
  <c r="FL107" i="1"/>
  <c r="FL70" i="1"/>
  <c r="FL9" i="1"/>
  <c r="FL50" i="1"/>
  <c r="BG14" i="9"/>
  <c r="BG264" i="9"/>
  <c r="BG85" i="9"/>
  <c r="BG56" i="9"/>
  <c r="BK251" i="9" s="1"/>
  <c r="BG83" i="9"/>
  <c r="FL13" i="1"/>
  <c r="FX14" i="1" s="1"/>
  <c r="FL179" i="1"/>
  <c r="FL53" i="1"/>
  <c r="FK23" i="1"/>
  <c r="FK28" i="1"/>
  <c r="FK29" i="1" s="1"/>
  <c r="FL192" i="1"/>
  <c r="FK185" i="1"/>
  <c r="FK38" i="1"/>
  <c r="FK39" i="1"/>
  <c r="BG33" i="9"/>
  <c r="FL183" i="1"/>
  <c r="FL182" i="1"/>
  <c r="FL82" i="1"/>
  <c r="FL56" i="1"/>
  <c r="FL22" i="1"/>
  <c r="FL79" i="1"/>
  <c r="FL93" i="1"/>
  <c r="FL188" i="1"/>
  <c r="FL66" i="1"/>
  <c r="FL43" i="1"/>
  <c r="FX44" i="1" s="1"/>
  <c r="FL189" i="1"/>
  <c r="FL113" i="1"/>
  <c r="FL112" i="1"/>
  <c r="FL120" i="1"/>
  <c r="FK21" i="1"/>
  <c r="BG16" i="9"/>
  <c r="BG39" i="9"/>
  <c r="BG34" i="9"/>
  <c r="BG41" i="9"/>
  <c r="BG47" i="9" s="1"/>
  <c r="BG73" i="9"/>
  <c r="FM160" i="1" l="1"/>
  <c r="FY160" i="1"/>
  <c r="FM112" i="1"/>
  <c r="FY113" i="1"/>
  <c r="FY143" i="1"/>
  <c r="FY102" i="1"/>
  <c r="FM171" i="1"/>
  <c r="FM152" i="1"/>
  <c r="FY152" i="1"/>
  <c r="FM120" i="1"/>
  <c r="FY120" i="1"/>
  <c r="FM169" i="1"/>
  <c r="FY70" i="1"/>
  <c r="FM167" i="1"/>
  <c r="FM137" i="1"/>
  <c r="FY137" i="1"/>
  <c r="FM110" i="1"/>
  <c r="FY110" i="1"/>
  <c r="FY93" i="1"/>
  <c r="FL64" i="1"/>
  <c r="FX64" i="1"/>
  <c r="FX18" i="1"/>
  <c r="FL51" i="1"/>
  <c r="FX51" i="1"/>
  <c r="FX10" i="1"/>
  <c r="FX23" i="1"/>
  <c r="FX12" i="1"/>
  <c r="FL57" i="1"/>
  <c r="FX57" i="1"/>
  <c r="BG155" i="9"/>
  <c r="BG50" i="9"/>
  <c r="BG46" i="9"/>
  <c r="BG253" i="9"/>
  <c r="BK253" i="9"/>
  <c r="BG241" i="9"/>
  <c r="BK241" i="9"/>
  <c r="BG252" i="9"/>
  <c r="BK252" i="9"/>
  <c r="BG239" i="9"/>
  <c r="BK239" i="9"/>
  <c r="BG240" i="9"/>
  <c r="BK240" i="9"/>
  <c r="BG30" i="9"/>
  <c r="BG18" i="9" s="1"/>
  <c r="BK19" i="9" s="1"/>
  <c r="BK238" i="9"/>
  <c r="BG10" i="9"/>
  <c r="BG38" i="9"/>
  <c r="FK46" i="1"/>
  <c r="FW46" i="1"/>
  <c r="FK42" i="1"/>
  <c r="FW42" i="1"/>
  <c r="FK40" i="1"/>
  <c r="FW40" i="1"/>
  <c r="FK36" i="1"/>
  <c r="FW36" i="1"/>
  <c r="FM85" i="1"/>
  <c r="FL198" i="1"/>
  <c r="FO5" i="1"/>
  <c r="FO99" i="1" s="1"/>
  <c r="FN92" i="1"/>
  <c r="FZ93" i="1" s="1"/>
  <c r="FN76" i="1"/>
  <c r="BH69" i="9" s="1"/>
  <c r="FN30" i="1"/>
  <c r="FN119" i="1"/>
  <c r="FZ120" i="1" s="1"/>
  <c r="FN142" i="1"/>
  <c r="FZ143" i="1" s="1"/>
  <c r="FN69" i="1"/>
  <c r="FN71" i="1"/>
  <c r="FN77" i="1"/>
  <c r="FN75" i="1"/>
  <c r="FN83" i="1"/>
  <c r="FN80" i="1"/>
  <c r="FN78" i="1"/>
  <c r="FZ79" i="1" s="1"/>
  <c r="FN88" i="1"/>
  <c r="FN86" i="1"/>
  <c r="FN72" i="1"/>
  <c r="FN73" i="1"/>
  <c r="BH66" i="9" s="1"/>
  <c r="FN81" i="1"/>
  <c r="FN74" i="1"/>
  <c r="FN89" i="1"/>
  <c r="FN90" i="1"/>
  <c r="BH88" i="9" s="1"/>
  <c r="BL267" i="9" s="1"/>
  <c r="FL202" i="1"/>
  <c r="BG57" i="9"/>
  <c r="FM20" i="1"/>
  <c r="FM19" i="1"/>
  <c r="FM157" i="1"/>
  <c r="FM182" i="1"/>
  <c r="FM107" i="1"/>
  <c r="FK197" i="1"/>
  <c r="BG21" i="9"/>
  <c r="BG99" i="9"/>
  <c r="BK100" i="9" s="1"/>
  <c r="BG104" i="9"/>
  <c r="FM192" i="1"/>
  <c r="FL21" i="1"/>
  <c r="FM55" i="1"/>
  <c r="FM17" i="1"/>
  <c r="FM180" i="1"/>
  <c r="FM188" i="1"/>
  <c r="FM66" i="1"/>
  <c r="FM43" i="1"/>
  <c r="FY44" i="1" s="1"/>
  <c r="FM87" i="1"/>
  <c r="FM63" i="1"/>
  <c r="FM33" i="1"/>
  <c r="FY34" i="1" s="1"/>
  <c r="FM189" i="1"/>
  <c r="FM113" i="1"/>
  <c r="FL185" i="1"/>
  <c r="FL38" i="1"/>
  <c r="FL39" i="1"/>
  <c r="BG22" i="9"/>
  <c r="FL18" i="1"/>
  <c r="FL177" i="1"/>
  <c r="FM59" i="1"/>
  <c r="FM26" i="1"/>
  <c r="FM129" i="1"/>
  <c r="FM132" i="1"/>
  <c r="FM178" i="1"/>
  <c r="FM52" i="1"/>
  <c r="BG238" i="9"/>
  <c r="FM183" i="1"/>
  <c r="FM53" i="1"/>
  <c r="FM179" i="1"/>
  <c r="FM13" i="1"/>
  <c r="FY14" i="1" s="1"/>
  <c r="FM11" i="1"/>
  <c r="FM181" i="1"/>
  <c r="FM134" i="1"/>
  <c r="BG20" i="9"/>
  <c r="FM105" i="1"/>
  <c r="FM102" i="1"/>
  <c r="FM84" i="1"/>
  <c r="FM24" i="1"/>
  <c r="FY25" i="1" s="1"/>
  <c r="FM58" i="1"/>
  <c r="FL28" i="1"/>
  <c r="FL29" i="1" s="1"/>
  <c r="FL23" i="1"/>
  <c r="FL45" i="1"/>
  <c r="FL14" i="1"/>
  <c r="FL176" i="1"/>
  <c r="BG45" i="9"/>
  <c r="BG71" i="9"/>
  <c r="BK72" i="9" s="1"/>
  <c r="BG76" i="9"/>
  <c r="FL175" i="1"/>
  <c r="FL201" i="1" s="1"/>
  <c r="FL41" i="1"/>
  <c r="FL12" i="1"/>
  <c r="BG132" i="9"/>
  <c r="BG127" i="9"/>
  <c r="BK128" i="9" s="1"/>
  <c r="FM37" i="1"/>
  <c r="FY38" i="1" s="1"/>
  <c r="FM187" i="1"/>
  <c r="FM65" i="1"/>
  <c r="FM93" i="1"/>
  <c r="FL35" i="1"/>
  <c r="FL34" i="1"/>
  <c r="BG29" i="9"/>
  <c r="BG251" i="9"/>
  <c r="BG55" i="9"/>
  <c r="FM115" i="1"/>
  <c r="FM116" i="1"/>
  <c r="FM190" i="1"/>
  <c r="FL186" i="1"/>
  <c r="FL44" i="1"/>
  <c r="FM47" i="1"/>
  <c r="FM67" i="1"/>
  <c r="FM155" i="1"/>
  <c r="FM54" i="1"/>
  <c r="FM15" i="1"/>
  <c r="FM22" i="1"/>
  <c r="FM79" i="1"/>
  <c r="FM56" i="1"/>
  <c r="FM82" i="1"/>
  <c r="FL203" i="1"/>
  <c r="FL31" i="1"/>
  <c r="FL25" i="1"/>
  <c r="FM193" i="1"/>
  <c r="FL48" i="1"/>
  <c r="FL27" i="1"/>
  <c r="FM50" i="1"/>
  <c r="FM9" i="1"/>
  <c r="FM70" i="1"/>
  <c r="FL16" i="1"/>
  <c r="FL199" i="1"/>
  <c r="FL61" i="1"/>
  <c r="FL60" i="1" s="1"/>
  <c r="FN166" i="1"/>
  <c r="FZ167" i="1" s="1"/>
  <c r="FN168" i="1"/>
  <c r="FZ169" i="1" s="1"/>
  <c r="FN151" i="1"/>
  <c r="FZ152" i="1" s="1"/>
  <c r="FN170" i="1"/>
  <c r="FZ171" i="1" s="1"/>
  <c r="FN111" i="1"/>
  <c r="FZ113" i="1" s="1"/>
  <c r="FN144" i="1"/>
  <c r="BH148" i="9" s="1"/>
  <c r="FN149" i="1"/>
  <c r="BH153" i="9" s="1"/>
  <c r="FN126" i="1"/>
  <c r="BH125" i="9" s="1"/>
  <c r="FN127" i="1"/>
  <c r="FN130" i="1"/>
  <c r="BH135" i="9" s="1"/>
  <c r="FN125" i="1"/>
  <c r="BH124" i="9" s="1"/>
  <c r="FN121" i="1"/>
  <c r="BH120" i="9" s="1"/>
  <c r="FN128" i="1"/>
  <c r="FZ129" i="1" s="1"/>
  <c r="FN156" i="1"/>
  <c r="FN161" i="1"/>
  <c r="BH170" i="9" s="1"/>
  <c r="FN138" i="1"/>
  <c r="BH142" i="9" s="1"/>
  <c r="FN136" i="1"/>
  <c r="FN145" i="1"/>
  <c r="BH149" i="9" s="1"/>
  <c r="FN150" i="1"/>
  <c r="FN148" i="1"/>
  <c r="BH152" i="9" s="1"/>
  <c r="FN100" i="1"/>
  <c r="FN154" i="1"/>
  <c r="BH164" i="9" s="1"/>
  <c r="FN159" i="1"/>
  <c r="FZ160" i="1" s="1"/>
  <c r="FN94" i="1"/>
  <c r="BH92" i="9" s="1"/>
  <c r="FN153" i="1"/>
  <c r="BH163" i="9" s="1"/>
  <c r="FN101" i="1"/>
  <c r="FZ102" i="1" s="1"/>
  <c r="FN103" i="1"/>
  <c r="FN114" i="1"/>
  <c r="FZ116" i="1" s="1"/>
  <c r="FN99" i="1"/>
  <c r="BH97" i="9" s="1"/>
  <c r="FN104" i="1"/>
  <c r="BH108" i="9" s="1"/>
  <c r="FN98" i="1"/>
  <c r="BH96" i="9" s="1"/>
  <c r="FN109" i="1"/>
  <c r="FN106" i="1"/>
  <c r="FN133" i="1"/>
  <c r="FN122" i="1"/>
  <c r="BH121" i="9" s="1"/>
  <c r="FN131" i="1"/>
  <c r="BH136" i="9" s="1"/>
  <c r="FN139" i="1"/>
  <c r="BH143" i="9" s="1"/>
  <c r="FN162" i="1"/>
  <c r="BH171" i="9" s="1"/>
  <c r="BL279" i="9" s="1"/>
  <c r="FN95" i="1"/>
  <c r="FN117" i="1"/>
  <c r="BH116" i="9" s="1"/>
  <c r="BH80" i="9"/>
  <c r="FN140" i="1"/>
  <c r="BH144" i="9" s="1"/>
  <c r="FN163" i="1"/>
  <c r="BH172" i="9" s="1"/>
  <c r="BL280" i="9" s="1"/>
  <c r="FN146" i="1"/>
  <c r="BH150" i="9" s="1"/>
  <c r="FN96" i="1"/>
  <c r="FN123" i="1"/>
  <c r="BH122" i="9" s="1"/>
  <c r="FN147" i="1"/>
  <c r="BH151" i="9" s="1"/>
  <c r="FN97" i="1"/>
  <c r="FN124" i="1"/>
  <c r="BH123" i="9" s="1"/>
  <c r="FL10" i="1"/>
  <c r="FM194" i="1"/>
  <c r="FM143" i="1"/>
  <c r="BG54" i="9"/>
  <c r="BG53" i="9" s="1"/>
  <c r="FO98" i="1" l="1"/>
  <c r="FO149" i="1"/>
  <c r="FO136" i="1"/>
  <c r="GA137" i="1" s="1"/>
  <c r="BG156" i="9"/>
  <c r="BK156" i="9"/>
  <c r="FN171" i="1"/>
  <c r="FN167" i="1"/>
  <c r="BH84" i="9"/>
  <c r="FZ87" i="1"/>
  <c r="FN169" i="1"/>
  <c r="FN137" i="1"/>
  <c r="FZ137" i="1"/>
  <c r="FN110" i="1"/>
  <c r="FZ110" i="1"/>
  <c r="FZ70" i="1"/>
  <c r="BH304" i="9"/>
  <c r="BL304" i="9"/>
  <c r="BH293" i="9"/>
  <c r="BL293" i="9"/>
  <c r="BH278" i="9"/>
  <c r="BL278" i="9"/>
  <c r="BH306" i="9"/>
  <c r="BL306" i="9"/>
  <c r="BH305" i="9"/>
  <c r="BL305" i="9"/>
  <c r="FO151" i="1"/>
  <c r="FM10" i="1"/>
  <c r="FY10" i="1"/>
  <c r="FM16" i="1"/>
  <c r="FY16" i="1"/>
  <c r="FM51" i="1"/>
  <c r="FY51" i="1"/>
  <c r="FM64" i="1"/>
  <c r="FY64" i="1"/>
  <c r="FM27" i="1"/>
  <c r="FY27" i="1"/>
  <c r="FM48" i="1"/>
  <c r="FY48" i="1"/>
  <c r="FY12" i="1"/>
  <c r="FY18" i="1"/>
  <c r="FM57" i="1"/>
  <c r="FY57" i="1"/>
  <c r="FY23" i="1"/>
  <c r="FL42" i="1"/>
  <c r="FX42" i="1"/>
  <c r="FL36" i="1"/>
  <c r="FX36" i="1"/>
  <c r="FL40" i="1"/>
  <c r="FX40" i="1"/>
  <c r="FL46" i="1"/>
  <c r="FX46" i="1"/>
  <c r="BG19" i="9"/>
  <c r="BG128" i="9"/>
  <c r="BG72" i="9"/>
  <c r="BG100" i="9"/>
  <c r="FO161" i="1"/>
  <c r="FN85" i="1"/>
  <c r="FO146" i="1"/>
  <c r="FO131" i="1"/>
  <c r="FO162" i="1"/>
  <c r="FO126" i="1"/>
  <c r="FO104" i="1"/>
  <c r="FO106" i="1"/>
  <c r="FP5" i="1"/>
  <c r="FO117" i="1"/>
  <c r="FO100" i="1"/>
  <c r="FO97" i="1"/>
  <c r="FO139" i="1"/>
  <c r="FO125" i="1"/>
  <c r="FO170" i="1"/>
  <c r="GA171" i="1" s="1"/>
  <c r="FO124" i="1"/>
  <c r="FO122" i="1"/>
  <c r="FO150" i="1"/>
  <c r="FO147" i="1"/>
  <c r="FO95" i="1"/>
  <c r="FO148" i="1"/>
  <c r="FO123" i="1"/>
  <c r="FO154" i="1"/>
  <c r="FO156" i="1"/>
  <c r="BH105" i="9"/>
  <c r="BL106" i="9" s="1"/>
  <c r="FO140" i="1"/>
  <c r="FO138" i="1"/>
  <c r="FO127" i="1"/>
  <c r="FO96" i="1"/>
  <c r="FO101" i="1"/>
  <c r="FO121" i="1"/>
  <c r="FO163" i="1"/>
  <c r="FO109" i="1"/>
  <c r="FO144" i="1"/>
  <c r="FO145" i="1"/>
  <c r="FO159" i="1"/>
  <c r="FO103" i="1"/>
  <c r="FO114" i="1"/>
  <c r="FO128" i="1"/>
  <c r="FO111" i="1"/>
  <c r="FO166" i="1"/>
  <c r="GA167" i="1" s="1"/>
  <c r="FO168" i="1"/>
  <c r="GA169" i="1" s="1"/>
  <c r="FO130" i="1"/>
  <c r="FO153" i="1"/>
  <c r="FO94" i="1"/>
  <c r="FO133" i="1"/>
  <c r="FO137" i="1"/>
  <c r="FO142" i="1"/>
  <c r="GA143" i="1" s="1"/>
  <c r="FO119" i="1"/>
  <c r="FO69" i="1"/>
  <c r="GA70" i="1" s="1"/>
  <c r="FO77" i="1"/>
  <c r="FO71" i="1"/>
  <c r="FO30" i="1"/>
  <c r="FO75" i="1"/>
  <c r="FO83" i="1"/>
  <c r="FO92" i="1"/>
  <c r="GA93" i="1" s="1"/>
  <c r="FO76" i="1"/>
  <c r="FO80" i="1"/>
  <c r="FO78" i="1"/>
  <c r="GA79" i="1" s="1"/>
  <c r="FO88" i="1"/>
  <c r="FO86" i="1"/>
  <c r="GA87" i="1" s="1"/>
  <c r="FO72" i="1"/>
  <c r="FO73" i="1"/>
  <c r="FO74" i="1"/>
  <c r="FO81" i="1"/>
  <c r="FO89" i="1"/>
  <c r="FO90" i="1"/>
  <c r="BH140" i="9"/>
  <c r="BL141" i="9" s="1"/>
  <c r="BH94" i="9"/>
  <c r="BH103" i="9" s="1"/>
  <c r="BH130" i="9"/>
  <c r="BH131" i="9"/>
  <c r="FM21" i="1"/>
  <c r="FM61" i="1"/>
  <c r="FM60" i="1" s="1"/>
  <c r="FN134" i="1"/>
  <c r="BH75" i="9"/>
  <c r="FN188" i="1"/>
  <c r="FN66" i="1"/>
  <c r="FN43" i="1"/>
  <c r="BH87" i="9"/>
  <c r="BL266" i="9" s="1"/>
  <c r="FN102" i="1"/>
  <c r="FN105" i="1"/>
  <c r="FN120" i="1"/>
  <c r="BH118" i="9"/>
  <c r="BL119" i="9" s="1"/>
  <c r="FN178" i="1"/>
  <c r="FN52" i="1"/>
  <c r="FN11" i="1"/>
  <c r="FZ12" i="1" s="1"/>
  <c r="BH64" i="9"/>
  <c r="FN180" i="1"/>
  <c r="FN17" i="1"/>
  <c r="FN55" i="1"/>
  <c r="BH67" i="9"/>
  <c r="FN53" i="1"/>
  <c r="FN13" i="1"/>
  <c r="FZ14" i="1" s="1"/>
  <c r="FN179" i="1"/>
  <c r="BH65" i="9"/>
  <c r="FN193" i="1"/>
  <c r="FN157" i="1"/>
  <c r="FN132" i="1"/>
  <c r="FN129" i="1"/>
  <c r="BH157" i="9"/>
  <c r="FM202" i="1"/>
  <c r="BH60" i="9"/>
  <c r="BH267" i="9"/>
  <c r="FN107" i="1"/>
  <c r="BH107" i="9"/>
  <c r="FN192" i="1"/>
  <c r="FN183" i="1"/>
  <c r="BH95" i="9"/>
  <c r="FN19" i="1"/>
  <c r="BH15" i="9" s="1"/>
  <c r="FN181" i="1"/>
  <c r="BH158" i="9"/>
  <c r="BH129" i="9"/>
  <c r="FN112" i="1"/>
  <c r="FN189" i="1"/>
  <c r="FN113" i="1"/>
  <c r="BG23" i="9"/>
  <c r="FM198" i="1"/>
  <c r="FN182" i="1"/>
  <c r="BH93" i="9"/>
  <c r="FN20" i="1"/>
  <c r="FN160" i="1"/>
  <c r="BH168" i="9"/>
  <c r="BL169" i="9" s="1"/>
  <c r="FN143" i="1"/>
  <c r="BH146" i="9"/>
  <c r="BL147" i="9" s="1"/>
  <c r="BH112" i="9"/>
  <c r="BL290" i="9" s="1"/>
  <c r="BH133" i="9"/>
  <c r="BL134" i="9" s="1"/>
  <c r="FM203" i="1"/>
  <c r="FM18" i="1"/>
  <c r="FM177" i="1"/>
  <c r="FM175" i="1"/>
  <c r="FM201" i="1" s="1"/>
  <c r="FM41" i="1"/>
  <c r="FM12" i="1"/>
  <c r="BH52" i="9"/>
  <c r="FM44" i="1"/>
  <c r="FM186" i="1"/>
  <c r="FM14" i="1"/>
  <c r="FM176" i="1"/>
  <c r="FM45" i="1"/>
  <c r="FN67" i="1"/>
  <c r="FN47" i="1"/>
  <c r="FZ48" i="1" s="1"/>
  <c r="BH114" i="9"/>
  <c r="FM31" i="1"/>
  <c r="FM25" i="1"/>
  <c r="FL197" i="1"/>
  <c r="FN59" i="1"/>
  <c r="FN26" i="1"/>
  <c r="FZ27" i="1" s="1"/>
  <c r="FN56" i="1"/>
  <c r="FN22" i="1"/>
  <c r="FN82" i="1"/>
  <c r="FN79" i="1"/>
  <c r="BH77" i="9"/>
  <c r="BL78" i="9" s="1"/>
  <c r="FM35" i="1"/>
  <c r="FM34" i="1"/>
  <c r="BH279" i="9"/>
  <c r="FN58" i="1"/>
  <c r="FN24" i="1"/>
  <c r="FZ25" i="1" s="1"/>
  <c r="FN84" i="1"/>
  <c r="FN15" i="1"/>
  <c r="FZ16" i="1" s="1"/>
  <c r="FN54" i="1"/>
  <c r="FN194" i="1"/>
  <c r="FN152" i="1"/>
  <c r="FN155" i="1"/>
  <c r="BH161" i="9"/>
  <c r="BL162" i="9" s="1"/>
  <c r="FM28" i="1"/>
  <c r="FM29" i="1" s="1"/>
  <c r="FM23" i="1"/>
  <c r="BH280" i="9"/>
  <c r="FN87" i="1"/>
  <c r="FN33" i="1"/>
  <c r="FZ34" i="1" s="1"/>
  <c r="FN63" i="1"/>
  <c r="FN70" i="1"/>
  <c r="FN50" i="1"/>
  <c r="FN9" i="1"/>
  <c r="BH62" i="9"/>
  <c r="BL63" i="9" s="1"/>
  <c r="BG43" i="9"/>
  <c r="BK44" i="9" s="1"/>
  <c r="BG48" i="9"/>
  <c r="FM39" i="1"/>
  <c r="FM38" i="1"/>
  <c r="FM185" i="1"/>
  <c r="FM199" i="1"/>
  <c r="FN187" i="1"/>
  <c r="FN65" i="1"/>
  <c r="FN37" i="1"/>
  <c r="FZ38" i="1" s="1"/>
  <c r="BH86" i="9"/>
  <c r="BL265" i="9" s="1"/>
  <c r="FN190" i="1"/>
  <c r="FN115" i="1"/>
  <c r="FN116" i="1"/>
  <c r="BH115" i="9"/>
  <c r="FN93" i="1"/>
  <c r="BH90" i="9"/>
  <c r="BL91" i="9" s="1"/>
  <c r="BH79" i="9"/>
  <c r="BH68" i="9"/>
  <c r="FP74" i="1" l="1"/>
  <c r="FP166" i="1"/>
  <c r="GB167" i="1" s="1"/>
  <c r="FP170" i="1"/>
  <c r="GB171" i="1" s="1"/>
  <c r="FP168" i="1"/>
  <c r="GB169" i="1" s="1"/>
  <c r="GA120" i="1"/>
  <c r="FO160" i="1"/>
  <c r="GA160" i="1"/>
  <c r="FO110" i="1"/>
  <c r="GA110" i="1"/>
  <c r="FO152" i="1"/>
  <c r="GA152" i="1"/>
  <c r="FO169" i="1"/>
  <c r="FO102" i="1"/>
  <c r="GA102" i="1"/>
  <c r="FO167" i="1"/>
  <c r="FO112" i="1"/>
  <c r="GA113" i="1"/>
  <c r="FO129" i="1"/>
  <c r="GA129" i="1"/>
  <c r="FO171" i="1"/>
  <c r="FO115" i="1"/>
  <c r="GA116" i="1"/>
  <c r="BH264" i="9"/>
  <c r="BL85" i="9"/>
  <c r="BL57" i="9" s="1"/>
  <c r="FP78" i="1"/>
  <c r="FP161" i="1"/>
  <c r="BL264" i="9"/>
  <c r="BH83" i="9"/>
  <c r="BH76" i="9" s="1"/>
  <c r="BH85" i="9"/>
  <c r="BH34" i="9"/>
  <c r="BH240" i="9" s="1"/>
  <c r="FZ44" i="1"/>
  <c r="FZ18" i="1"/>
  <c r="FZ10" i="1"/>
  <c r="FN51" i="1"/>
  <c r="FZ51" i="1"/>
  <c r="FN57" i="1"/>
  <c r="FZ57" i="1"/>
  <c r="FN64" i="1"/>
  <c r="FZ64" i="1"/>
  <c r="FZ23" i="1"/>
  <c r="BL277" i="9"/>
  <c r="BH254" i="9"/>
  <c r="BL254" i="9"/>
  <c r="BH291" i="9"/>
  <c r="BL291" i="9"/>
  <c r="BH91" i="9"/>
  <c r="BH162" i="9"/>
  <c r="BH119" i="9"/>
  <c r="BH134" i="9"/>
  <c r="BH106" i="9"/>
  <c r="BH147" i="9"/>
  <c r="BH292" i="9"/>
  <c r="BL292" i="9"/>
  <c r="BH303" i="9"/>
  <c r="BL303" i="9"/>
  <c r="FM40" i="1"/>
  <c r="FY40" i="1"/>
  <c r="FM36" i="1"/>
  <c r="FY36" i="1"/>
  <c r="FM46" i="1"/>
  <c r="FY46" i="1"/>
  <c r="FM42" i="1"/>
  <c r="FY42" i="1"/>
  <c r="FP117" i="1"/>
  <c r="FP104" i="1"/>
  <c r="FP130" i="1"/>
  <c r="FP83" i="1"/>
  <c r="FP97" i="1"/>
  <c r="FP122" i="1"/>
  <c r="FP95" i="1"/>
  <c r="FP92" i="1"/>
  <c r="FP131" i="1"/>
  <c r="FP126" i="1"/>
  <c r="FP150" i="1"/>
  <c r="FP159" i="1"/>
  <c r="FP77" i="1"/>
  <c r="FP154" i="1"/>
  <c r="FP136" i="1"/>
  <c r="FP145" i="1"/>
  <c r="FP69" i="1"/>
  <c r="FP96" i="1"/>
  <c r="FP146" i="1"/>
  <c r="FP140" i="1"/>
  <c r="FP101" i="1"/>
  <c r="FP114" i="1"/>
  <c r="FP75" i="1"/>
  <c r="FP80" i="1"/>
  <c r="FP128" i="1"/>
  <c r="FP125" i="1"/>
  <c r="FP103" i="1"/>
  <c r="FP94" i="1"/>
  <c r="FP81" i="1"/>
  <c r="FP71" i="1"/>
  <c r="FP100" i="1"/>
  <c r="FP106" i="1"/>
  <c r="FP194" i="1" s="1"/>
  <c r="FP163" i="1"/>
  <c r="FP73" i="1"/>
  <c r="FP142" i="1"/>
  <c r="FP98" i="1"/>
  <c r="FP153" i="1"/>
  <c r="FP149" i="1"/>
  <c r="FP72" i="1"/>
  <c r="FP86" i="1"/>
  <c r="FP162" i="1"/>
  <c r="FP111" i="1"/>
  <c r="FP139" i="1"/>
  <c r="FP133" i="1"/>
  <c r="FP124" i="1"/>
  <c r="FP123" i="1"/>
  <c r="FP99" i="1"/>
  <c r="FP88" i="1"/>
  <c r="FO194" i="1"/>
  <c r="BG44" i="9"/>
  <c r="FO85" i="1"/>
  <c r="FO105" i="1"/>
  <c r="FP30" i="1"/>
  <c r="FP192" i="1" s="1"/>
  <c r="FP144" i="1"/>
  <c r="FP121" i="1"/>
  <c r="FQ5" i="1"/>
  <c r="FP76" i="1"/>
  <c r="FP119" i="1"/>
  <c r="FP156" i="1"/>
  <c r="FP148" i="1"/>
  <c r="FP90" i="1"/>
  <c r="FP151" i="1"/>
  <c r="GB152" i="1" s="1"/>
  <c r="FP127" i="1"/>
  <c r="FP147" i="1"/>
  <c r="FP89" i="1"/>
  <c r="FP167" i="1"/>
  <c r="FP109" i="1"/>
  <c r="FP138" i="1"/>
  <c r="FO66" i="1"/>
  <c r="FO55" i="1"/>
  <c r="FO155" i="1"/>
  <c r="FO113" i="1"/>
  <c r="FO189" i="1"/>
  <c r="FO15" i="1"/>
  <c r="FO116" i="1"/>
  <c r="FO53" i="1"/>
  <c r="FO190" i="1"/>
  <c r="FO132" i="1"/>
  <c r="FO11" i="1"/>
  <c r="FO17" i="1"/>
  <c r="FO43" i="1"/>
  <c r="FO52" i="1"/>
  <c r="FO54" i="1"/>
  <c r="FO59" i="1"/>
  <c r="FO13" i="1"/>
  <c r="GA14" i="1" s="1"/>
  <c r="FO63" i="1"/>
  <c r="FO65" i="1"/>
  <c r="FO143" i="1"/>
  <c r="FO56" i="1"/>
  <c r="FO58" i="1"/>
  <c r="FO20" i="1"/>
  <c r="FO182" i="1"/>
  <c r="FO67" i="1"/>
  <c r="FO19" i="1"/>
  <c r="FO47" i="1"/>
  <c r="GA48" i="1" s="1"/>
  <c r="FO193" i="1"/>
  <c r="FO37" i="1"/>
  <c r="GA38" i="1" s="1"/>
  <c r="FO120" i="1"/>
  <c r="FO87" i="1"/>
  <c r="FO134" i="1"/>
  <c r="FO33" i="1"/>
  <c r="GA34" i="1" s="1"/>
  <c r="FO50" i="1"/>
  <c r="FO157" i="1"/>
  <c r="FO183" i="1"/>
  <c r="FO9" i="1"/>
  <c r="FO93" i="1"/>
  <c r="FO179" i="1"/>
  <c r="FO180" i="1"/>
  <c r="FO181" i="1"/>
  <c r="FO178" i="1"/>
  <c r="FO70" i="1"/>
  <c r="FO107" i="1"/>
  <c r="FO188" i="1"/>
  <c r="FO187" i="1"/>
  <c r="FO84" i="1"/>
  <c r="FO22" i="1"/>
  <c r="GA23" i="1" s="1"/>
  <c r="FO26" i="1"/>
  <c r="GA27" i="1" s="1"/>
  <c r="FO82" i="1"/>
  <c r="FO24" i="1"/>
  <c r="GA25" i="1" s="1"/>
  <c r="FO192" i="1"/>
  <c r="FO79" i="1"/>
  <c r="BH139" i="9"/>
  <c r="BH132" i="9" s="1"/>
  <c r="BH141" i="9"/>
  <c r="BH41" i="9"/>
  <c r="BH47" i="9" s="1"/>
  <c r="FN198" i="1"/>
  <c r="FN203" i="1"/>
  <c r="BH56" i="9"/>
  <c r="BH42" i="9"/>
  <c r="FN28" i="1"/>
  <c r="FN29" i="1" s="1"/>
  <c r="FN27" i="1"/>
  <c r="BH27" i="9"/>
  <c r="FN18" i="1"/>
  <c r="FN177" i="1"/>
  <c r="BH14" i="9"/>
  <c r="BH78" i="9"/>
  <c r="BH49" i="9"/>
  <c r="BL50" i="9" s="1"/>
  <c r="FN34" i="1"/>
  <c r="BH31" i="9"/>
  <c r="BL238" i="9" s="1"/>
  <c r="FN23" i="1"/>
  <c r="FN48" i="1"/>
  <c r="BH35" i="9"/>
  <c r="BH89" i="9"/>
  <c r="BH266" i="9"/>
  <c r="BH59" i="9"/>
  <c r="BH169" i="9"/>
  <c r="BH277" i="9"/>
  <c r="BH167" i="9"/>
  <c r="FN199" i="1"/>
  <c r="BH73" i="9"/>
  <c r="BH39" i="9"/>
  <c r="FN44" i="1"/>
  <c r="FN186" i="1"/>
  <c r="FN16" i="1"/>
  <c r="BH13" i="9"/>
  <c r="FN185" i="1"/>
  <c r="FN38" i="1"/>
  <c r="FN39" i="1"/>
  <c r="BH33" i="9"/>
  <c r="FN61" i="1"/>
  <c r="FN60" i="1" s="1"/>
  <c r="BH63" i="9"/>
  <c r="BH37" i="9"/>
  <c r="BL38" i="9" s="1"/>
  <c r="BH110" i="9"/>
  <c r="BH138" i="9"/>
  <c r="FN41" i="1"/>
  <c r="FN12" i="1"/>
  <c r="FN175" i="1"/>
  <c r="BH11" i="9"/>
  <c r="BH265" i="9"/>
  <c r="BH58" i="9"/>
  <c r="BH159" i="9"/>
  <c r="FN25" i="1"/>
  <c r="FN31" i="1"/>
  <c r="BH26" i="9"/>
  <c r="FN10" i="1"/>
  <c r="FN35" i="1"/>
  <c r="BH9" i="9"/>
  <c r="BL10" i="9" s="1"/>
  <c r="FM197" i="1"/>
  <c r="FN21" i="1"/>
  <c r="BH16" i="9"/>
  <c r="BH166" i="9"/>
  <c r="BH51" i="9"/>
  <c r="BH82" i="9"/>
  <c r="BH101" i="9"/>
  <c r="BH102" i="9"/>
  <c r="FN202" i="1"/>
  <c r="BH40" i="9"/>
  <c r="BH74" i="9"/>
  <c r="FN45" i="1"/>
  <c r="FN14" i="1"/>
  <c r="FN176" i="1"/>
  <c r="BH12" i="9"/>
  <c r="BH111" i="9"/>
  <c r="BH99" i="9" s="1"/>
  <c r="BL100" i="9" s="1"/>
  <c r="BH290" i="9"/>
  <c r="BH24" i="9"/>
  <c r="BL25" i="9" s="1"/>
  <c r="FP169" i="1" l="1"/>
  <c r="FP171" i="1"/>
  <c r="FP102" i="1"/>
  <c r="GB102" i="1"/>
  <c r="FP87" i="1"/>
  <c r="GB87" i="1"/>
  <c r="FP180" i="1"/>
  <c r="GB70" i="1"/>
  <c r="FP120" i="1"/>
  <c r="GB120" i="1"/>
  <c r="FP143" i="1"/>
  <c r="GB143" i="1"/>
  <c r="FP160" i="1"/>
  <c r="GB160" i="1"/>
  <c r="FQ30" i="1"/>
  <c r="FQ192" i="1" s="1"/>
  <c r="FQ166" i="1"/>
  <c r="FQ168" i="1"/>
  <c r="FQ170" i="1"/>
  <c r="FP110" i="1"/>
  <c r="GB110" i="1"/>
  <c r="FP79" i="1"/>
  <c r="GB79" i="1"/>
  <c r="FP93" i="1"/>
  <c r="GB93" i="1"/>
  <c r="FQ147" i="1"/>
  <c r="BI151" i="9" s="1"/>
  <c r="FQ161" i="1"/>
  <c r="FP129" i="1"/>
  <c r="GB129" i="1"/>
  <c r="FP137" i="1"/>
  <c r="GB137" i="1"/>
  <c r="FP115" i="1"/>
  <c r="GB116" i="1"/>
  <c r="FP113" i="1"/>
  <c r="GB113" i="1"/>
  <c r="FQ123" i="1"/>
  <c r="GA10" i="1"/>
  <c r="FO44" i="1"/>
  <c r="GA44" i="1"/>
  <c r="GA18" i="1"/>
  <c r="GA12" i="1"/>
  <c r="FO51" i="1"/>
  <c r="GA51" i="1"/>
  <c r="FO57" i="1"/>
  <c r="GA57" i="1"/>
  <c r="FO64" i="1"/>
  <c r="GA64" i="1"/>
  <c r="FO16" i="1"/>
  <c r="GA16" i="1"/>
  <c r="BH21" i="9"/>
  <c r="BL240" i="9"/>
  <c r="FQ97" i="1"/>
  <c r="BI95" i="9" s="1"/>
  <c r="FQ103" i="1"/>
  <c r="BH71" i="9"/>
  <c r="FQ136" i="1"/>
  <c r="FQ149" i="1"/>
  <c r="FQ162" i="1"/>
  <c r="FQ90" i="1"/>
  <c r="BI88" i="9" s="1"/>
  <c r="FQ89" i="1"/>
  <c r="BI87" i="9" s="1"/>
  <c r="FQ74" i="1"/>
  <c r="BI67" i="9" s="1"/>
  <c r="FQ101" i="1"/>
  <c r="FQ81" i="1"/>
  <c r="FQ114" i="1"/>
  <c r="FQ116" i="1" s="1"/>
  <c r="FQ73" i="1"/>
  <c r="BI66" i="9" s="1"/>
  <c r="FO12" i="1"/>
  <c r="FQ121" i="1"/>
  <c r="BI120" i="9" s="1"/>
  <c r="FQ72" i="1"/>
  <c r="BI65" i="9" s="1"/>
  <c r="FQ127" i="1"/>
  <c r="FQ86" i="1"/>
  <c r="FQ87" i="1" s="1"/>
  <c r="FQ133" i="1"/>
  <c r="FQ140" i="1"/>
  <c r="FP193" i="1"/>
  <c r="FN42" i="1"/>
  <c r="FZ42" i="1"/>
  <c r="FQ153" i="1"/>
  <c r="FQ98" i="1"/>
  <c r="BI96" i="9" s="1"/>
  <c r="FQ88" i="1"/>
  <c r="BI86" i="9" s="1"/>
  <c r="FP116" i="1"/>
  <c r="FQ125" i="1"/>
  <c r="FQ111" i="1"/>
  <c r="FQ83" i="1"/>
  <c r="FQ104" i="1"/>
  <c r="FQ80" i="1"/>
  <c r="BI79" i="9" s="1"/>
  <c r="FQ131" i="1"/>
  <c r="FQ117" i="1"/>
  <c r="FQ71" i="1"/>
  <c r="FP105" i="1"/>
  <c r="FQ138" i="1"/>
  <c r="FQ124" i="1"/>
  <c r="FQ92" i="1"/>
  <c r="FQ94" i="1"/>
  <c r="FQ145" i="1"/>
  <c r="BI149" i="9" s="1"/>
  <c r="FQ130" i="1"/>
  <c r="BI135" i="9" s="1"/>
  <c r="FQ69" i="1"/>
  <c r="FN46" i="1"/>
  <c r="FZ46" i="1"/>
  <c r="FN40" i="1"/>
  <c r="FZ40" i="1"/>
  <c r="FQ100" i="1"/>
  <c r="FQ151" i="1"/>
  <c r="FQ144" i="1"/>
  <c r="BI148" i="9" s="1"/>
  <c r="FQ77" i="1"/>
  <c r="FQ106" i="1"/>
  <c r="FQ194" i="1" s="1"/>
  <c r="FQ96" i="1"/>
  <c r="FQ150" i="1"/>
  <c r="FQ119" i="1"/>
  <c r="FN36" i="1"/>
  <c r="FZ36" i="1"/>
  <c r="FQ126" i="1"/>
  <c r="FQ109" i="1"/>
  <c r="FQ156" i="1"/>
  <c r="FQ142" i="1"/>
  <c r="FQ99" i="1"/>
  <c r="FQ139" i="1"/>
  <c r="FQ122" i="1"/>
  <c r="FQ163" i="1"/>
  <c r="FQ75" i="1"/>
  <c r="BI68" i="9" s="1"/>
  <c r="FQ146" i="1"/>
  <c r="BI150" i="9" s="1"/>
  <c r="FQ128" i="1"/>
  <c r="FQ76" i="1"/>
  <c r="BI69" i="9" s="1"/>
  <c r="FQ159" i="1"/>
  <c r="FQ148" i="1"/>
  <c r="FQ95" i="1"/>
  <c r="BI93" i="9" s="1"/>
  <c r="FQ154" i="1"/>
  <c r="BH10" i="9"/>
  <c r="BH251" i="9"/>
  <c r="BL251" i="9"/>
  <c r="BH38" i="9"/>
  <c r="BH25" i="9"/>
  <c r="BH50" i="9"/>
  <c r="BH252" i="9"/>
  <c r="BL252" i="9"/>
  <c r="BH239" i="9"/>
  <c r="BL239" i="9"/>
  <c r="BH100" i="9"/>
  <c r="BH253" i="9"/>
  <c r="BL253" i="9"/>
  <c r="FQ78" i="1"/>
  <c r="FR5" i="1"/>
  <c r="FR75" i="1" s="1"/>
  <c r="BH241" i="9"/>
  <c r="BL241" i="9"/>
  <c r="FP53" i="1"/>
  <c r="FP13" i="1"/>
  <c r="FP182" i="1"/>
  <c r="FP70" i="1"/>
  <c r="FP179" i="1"/>
  <c r="FP85" i="1"/>
  <c r="FP183" i="1"/>
  <c r="FP187" i="1"/>
  <c r="FP59" i="1"/>
  <c r="FP17" i="1"/>
  <c r="FP15" i="1"/>
  <c r="FP132" i="1"/>
  <c r="FP58" i="1"/>
  <c r="FP22" i="1"/>
  <c r="FP65" i="1"/>
  <c r="FP47" i="1"/>
  <c r="FP157" i="1"/>
  <c r="FP178" i="1"/>
  <c r="FP181" i="1"/>
  <c r="FP203" i="1" s="1"/>
  <c r="FP56" i="1"/>
  <c r="FP67" i="1"/>
  <c r="FP82" i="1"/>
  <c r="FP155" i="1"/>
  <c r="FP19" i="1"/>
  <c r="FP152" i="1"/>
  <c r="FO10" i="1"/>
  <c r="FP84" i="1"/>
  <c r="FP55" i="1"/>
  <c r="FP54" i="1"/>
  <c r="FP26" i="1"/>
  <c r="FO203" i="1"/>
  <c r="FP24" i="1"/>
  <c r="FP107" i="1"/>
  <c r="FP20" i="1"/>
  <c r="FP112" i="1"/>
  <c r="FP11" i="1"/>
  <c r="FP52" i="1"/>
  <c r="FP188" i="1"/>
  <c r="FP43" i="1"/>
  <c r="FP66" i="1"/>
  <c r="FP37" i="1"/>
  <c r="FP189" i="1"/>
  <c r="FP33" i="1"/>
  <c r="FP190" i="1"/>
  <c r="FP63" i="1"/>
  <c r="FP9" i="1"/>
  <c r="FP50" i="1"/>
  <c r="FP134" i="1"/>
  <c r="FO14" i="1"/>
  <c r="FO18" i="1"/>
  <c r="FO45" i="1"/>
  <c r="FO177" i="1"/>
  <c r="FO197" i="1" s="1"/>
  <c r="FO175" i="1"/>
  <c r="FO201" i="1" s="1"/>
  <c r="FO21" i="1"/>
  <c r="FO186" i="1"/>
  <c r="FO23" i="1"/>
  <c r="FO176" i="1"/>
  <c r="FO202" i="1"/>
  <c r="FO198" i="1"/>
  <c r="FO48" i="1"/>
  <c r="FO27" i="1"/>
  <c r="BH57" i="9"/>
  <c r="FO185" i="1"/>
  <c r="FO41" i="1"/>
  <c r="FO34" i="1"/>
  <c r="FO35" i="1"/>
  <c r="FO38" i="1"/>
  <c r="FO39" i="1"/>
  <c r="FO61" i="1"/>
  <c r="FO60" i="1" s="1"/>
  <c r="FO199" i="1"/>
  <c r="FO28" i="1"/>
  <c r="FO29" i="1" s="1"/>
  <c r="FO25" i="1"/>
  <c r="FO31" i="1"/>
  <c r="BH127" i="9"/>
  <c r="BL128" i="9" s="1"/>
  <c r="GU24" i="1"/>
  <c r="GU15" i="1"/>
  <c r="GU14" i="1"/>
  <c r="BH55" i="9"/>
  <c r="BH48" i="9" s="1"/>
  <c r="FN201" i="1"/>
  <c r="BH22" i="9"/>
  <c r="BH54" i="9"/>
  <c r="BH53" i="9" s="1"/>
  <c r="BH20" i="9"/>
  <c r="BH29" i="9"/>
  <c r="BH104" i="9"/>
  <c r="FN197" i="1"/>
  <c r="BH45" i="9"/>
  <c r="BH238" i="9"/>
  <c r="BH30" i="9"/>
  <c r="BH18" i="9" s="1"/>
  <c r="BL19" i="9" s="1"/>
  <c r="BH155" i="9"/>
  <c r="BL156" i="9" s="1"/>
  <c r="BH160" i="9"/>
  <c r="BH46" i="9"/>
  <c r="FR90" i="1" l="1"/>
  <c r="GI21" i="1"/>
  <c r="FR76" i="1"/>
  <c r="FR124" i="1"/>
  <c r="FR101" i="1"/>
  <c r="FR102" i="1" s="1"/>
  <c r="GQ22" i="1" s="1"/>
  <c r="FR88" i="1"/>
  <c r="FR86" i="1"/>
  <c r="GD87" i="1" s="1"/>
  <c r="FR80" i="1"/>
  <c r="FQ169" i="1"/>
  <c r="GC169" i="1"/>
  <c r="FQ167" i="1"/>
  <c r="GC167" i="1"/>
  <c r="FQ171" i="1"/>
  <c r="GC171" i="1"/>
  <c r="FQ137" i="1"/>
  <c r="GC137" i="1"/>
  <c r="BI133" i="9"/>
  <c r="GC129" i="1"/>
  <c r="FQ152" i="1"/>
  <c r="GC152" i="1"/>
  <c r="FQ160" i="1"/>
  <c r="GC160" i="1"/>
  <c r="BI105" i="9"/>
  <c r="BI106" i="9" s="1"/>
  <c r="GC102" i="1"/>
  <c r="FQ112" i="1"/>
  <c r="GC113" i="1"/>
  <c r="FQ115" i="1"/>
  <c r="GC116" i="1"/>
  <c r="FQ110" i="1"/>
  <c r="GC110" i="1"/>
  <c r="FQ193" i="1"/>
  <c r="BI84" i="9"/>
  <c r="BI264" i="9" s="1"/>
  <c r="GC87" i="1"/>
  <c r="BI77" i="9"/>
  <c r="BM78" i="9" s="1"/>
  <c r="GC79" i="1"/>
  <c r="FP198" i="1"/>
  <c r="FQ120" i="1"/>
  <c r="GC120" i="1"/>
  <c r="FQ70" i="1"/>
  <c r="GC70" i="1"/>
  <c r="GC93" i="1"/>
  <c r="FQ143" i="1"/>
  <c r="GC143" i="1"/>
  <c r="BI267" i="9"/>
  <c r="BM267" i="9"/>
  <c r="BI265" i="9"/>
  <c r="BM265" i="9"/>
  <c r="BI266" i="9"/>
  <c r="BM266" i="9"/>
  <c r="FR92" i="1"/>
  <c r="FR93" i="1" s="1"/>
  <c r="GB14" i="1"/>
  <c r="FR77" i="1"/>
  <c r="FR142" i="1"/>
  <c r="FR119" i="1"/>
  <c r="GI15" i="1" s="1"/>
  <c r="BI140" i="9"/>
  <c r="BI161" i="9"/>
  <c r="FQ183" i="1"/>
  <c r="FQ113" i="1"/>
  <c r="FP64" i="1"/>
  <c r="GB64" i="1"/>
  <c r="FR138" i="1"/>
  <c r="FP57" i="1"/>
  <c r="GB57" i="1"/>
  <c r="FP44" i="1"/>
  <c r="GB44" i="1"/>
  <c r="FS5" i="1"/>
  <c r="FS151" i="1" s="1"/>
  <c r="FS152" i="1" s="1"/>
  <c r="FR166" i="1"/>
  <c r="FR170" i="1"/>
  <c r="FR168" i="1"/>
  <c r="GB12" i="1"/>
  <c r="FP48" i="1"/>
  <c r="GB48" i="1"/>
  <c r="FR89" i="1"/>
  <c r="FR131" i="1"/>
  <c r="FR97" i="1"/>
  <c r="FR154" i="1"/>
  <c r="FR147" i="1"/>
  <c r="FR106" i="1"/>
  <c r="GI26" i="1" s="1"/>
  <c r="GI35" i="1" s="1"/>
  <c r="FP25" i="1"/>
  <c r="GB25" i="1"/>
  <c r="FR162" i="1"/>
  <c r="FP16" i="1"/>
  <c r="GB16" i="1"/>
  <c r="FR156" i="1"/>
  <c r="GS25" i="1" s="1"/>
  <c r="FR95" i="1"/>
  <c r="FP27" i="1"/>
  <c r="GB27" i="1"/>
  <c r="FP18" i="1"/>
  <c r="GB18" i="1"/>
  <c r="FR159" i="1"/>
  <c r="FP34" i="1"/>
  <c r="GB34" i="1"/>
  <c r="FP38" i="1"/>
  <c r="GB38" i="1"/>
  <c r="FR81" i="1"/>
  <c r="GB23" i="1"/>
  <c r="FR122" i="1"/>
  <c r="FR121" i="1"/>
  <c r="FR94" i="1"/>
  <c r="FR98" i="1"/>
  <c r="FP51" i="1"/>
  <c r="GB51" i="1"/>
  <c r="GB10" i="1"/>
  <c r="BI112" i="9"/>
  <c r="BI62" i="9"/>
  <c r="FQ58" i="1"/>
  <c r="FQ157" i="1"/>
  <c r="FQ155" i="1"/>
  <c r="FO46" i="1"/>
  <c r="GA46" i="1"/>
  <c r="FO40" i="1"/>
  <c r="GA40" i="1"/>
  <c r="FO36" i="1"/>
  <c r="GA36" i="1"/>
  <c r="FO42" i="1"/>
  <c r="GA42" i="1"/>
  <c r="FQ66" i="1"/>
  <c r="GN25" i="1"/>
  <c r="FQ65" i="1"/>
  <c r="FQ15" i="1"/>
  <c r="FQ85" i="1"/>
  <c r="FQ179" i="1"/>
  <c r="FQ84" i="1"/>
  <c r="FQ178" i="1"/>
  <c r="BH72" i="9"/>
  <c r="BL72" i="9"/>
  <c r="GQ13" i="1"/>
  <c r="FQ190" i="1"/>
  <c r="FQ189" i="1"/>
  <c r="FQ26" i="1"/>
  <c r="BI27" i="9" s="1"/>
  <c r="FR128" i="1"/>
  <c r="FR145" i="1"/>
  <c r="FR83" i="1"/>
  <c r="GN24" i="1" s="1"/>
  <c r="FQ11" i="1"/>
  <c r="FS98" i="1"/>
  <c r="FR153" i="1"/>
  <c r="FR144" i="1"/>
  <c r="FR69" i="1"/>
  <c r="GI12" i="1" s="1"/>
  <c r="FS125" i="1"/>
  <c r="FR104" i="1"/>
  <c r="FR150" i="1"/>
  <c r="FR126" i="1"/>
  <c r="FQ79" i="1"/>
  <c r="FR109" i="1"/>
  <c r="FR146" i="1"/>
  <c r="FR100" i="1"/>
  <c r="FR73" i="1"/>
  <c r="FR139" i="1"/>
  <c r="FR163" i="1"/>
  <c r="FR127" i="1"/>
  <c r="FR72" i="1"/>
  <c r="FS80" i="1"/>
  <c r="BJ79" i="9" s="1"/>
  <c r="FS74" i="1"/>
  <c r="FS150" i="1"/>
  <c r="FS90" i="1"/>
  <c r="BJ88" i="9" s="1"/>
  <c r="FS97" i="1"/>
  <c r="FR140" i="1"/>
  <c r="FR74" i="1"/>
  <c r="FR114" i="1"/>
  <c r="FR151" i="1"/>
  <c r="GD152" i="1" s="1"/>
  <c r="FR148" i="1"/>
  <c r="FR71" i="1"/>
  <c r="FQ19" i="1"/>
  <c r="BI15" i="9" s="1"/>
  <c r="FR130" i="1"/>
  <c r="FR161" i="1"/>
  <c r="FR30" i="1"/>
  <c r="FR117" i="1"/>
  <c r="FR96" i="1"/>
  <c r="FR99" i="1"/>
  <c r="FR78" i="1"/>
  <c r="GD79" i="1" s="1"/>
  <c r="FS159" i="1"/>
  <c r="FS160" i="1" s="1"/>
  <c r="FR123" i="1"/>
  <c r="FQ24" i="1"/>
  <c r="GC25" i="1" s="1"/>
  <c r="FR111" i="1"/>
  <c r="GD113" i="1" s="1"/>
  <c r="FR103" i="1"/>
  <c r="FR125" i="1"/>
  <c r="FR136" i="1"/>
  <c r="GD137" i="1" s="1"/>
  <c r="FR133" i="1"/>
  <c r="GS27" i="1" s="1"/>
  <c r="FR149" i="1"/>
  <c r="FP202" i="1"/>
  <c r="FQ188" i="1"/>
  <c r="FQ182" i="1"/>
  <c r="FQ43" i="1"/>
  <c r="GC44" i="1" s="1"/>
  <c r="BI75" i="9"/>
  <c r="FQ52" i="1"/>
  <c r="FQ181" i="1"/>
  <c r="FQ203" i="1" s="1"/>
  <c r="BI90" i="9"/>
  <c r="BI92" i="9"/>
  <c r="FQ20" i="1"/>
  <c r="BI16" i="9" s="1"/>
  <c r="FQ17" i="1"/>
  <c r="BI64" i="9"/>
  <c r="BI73" i="9" s="1"/>
  <c r="FQ56" i="1"/>
  <c r="BI94" i="9"/>
  <c r="FQ55" i="1"/>
  <c r="FQ13" i="1"/>
  <c r="FQ67" i="1"/>
  <c r="FP14" i="1"/>
  <c r="FQ22" i="1"/>
  <c r="FQ59" i="1"/>
  <c r="BI146" i="9"/>
  <c r="BI80" i="9"/>
  <c r="FQ180" i="1"/>
  <c r="FQ198" i="1" s="1"/>
  <c r="FQ105" i="1"/>
  <c r="GL21" i="1"/>
  <c r="FQ82" i="1"/>
  <c r="FQ93" i="1"/>
  <c r="FQ53" i="1"/>
  <c r="FQ102" i="1"/>
  <c r="FQ54" i="1"/>
  <c r="FQ187" i="1"/>
  <c r="FQ107" i="1"/>
  <c r="FS133" i="1"/>
  <c r="GM27" i="1" s="1"/>
  <c r="FS121" i="1"/>
  <c r="FP199" i="1"/>
  <c r="BI142" i="9"/>
  <c r="FQ63" i="1"/>
  <c r="FQ132" i="1"/>
  <c r="FQ33" i="1"/>
  <c r="FQ129" i="1"/>
  <c r="FQ37" i="1"/>
  <c r="FQ134" i="1"/>
  <c r="FQ47" i="1"/>
  <c r="GM21" i="1"/>
  <c r="FQ50" i="1"/>
  <c r="BI118" i="9"/>
  <c r="FQ9" i="1"/>
  <c r="GC10" i="1" s="1"/>
  <c r="BI168" i="9"/>
  <c r="BH128" i="9"/>
  <c r="BH156" i="9"/>
  <c r="BH19" i="9"/>
  <c r="FP23" i="1"/>
  <c r="BI74" i="9"/>
  <c r="GP14" i="1"/>
  <c r="GN26" i="1"/>
  <c r="GN35" i="1" s="1"/>
  <c r="GN13" i="1"/>
  <c r="GN14" i="1"/>
  <c r="FP39" i="1"/>
  <c r="GO27" i="1"/>
  <c r="FP21" i="1"/>
  <c r="GP24" i="1"/>
  <c r="FP45" i="1"/>
  <c r="GO14" i="1"/>
  <c r="FP28" i="1"/>
  <c r="FP29" i="1" s="1"/>
  <c r="GO25" i="1"/>
  <c r="GP21" i="1"/>
  <c r="GO26" i="1"/>
  <c r="GO35" i="1" s="1"/>
  <c r="GO13" i="1"/>
  <c r="GP23" i="1"/>
  <c r="GP30" i="1" s="1"/>
  <c r="FP12" i="1"/>
  <c r="FP10" i="1"/>
  <c r="GO24" i="1"/>
  <c r="GO12" i="1"/>
  <c r="GO15" i="1"/>
  <c r="FP41" i="1"/>
  <c r="GP26" i="1"/>
  <c r="GP35" i="1" s="1"/>
  <c r="GP13" i="1"/>
  <c r="GP27" i="1"/>
  <c r="GP25" i="1"/>
  <c r="GP12" i="1"/>
  <c r="FP185" i="1"/>
  <c r="FP186" i="1"/>
  <c r="GR14" i="1"/>
  <c r="GQ15" i="1"/>
  <c r="GQ14" i="1"/>
  <c r="GQ24" i="1"/>
  <c r="GQ25" i="1"/>
  <c r="GQ21" i="1"/>
  <c r="GQ23" i="1"/>
  <c r="GQ30" i="1" s="1"/>
  <c r="GQ27" i="1"/>
  <c r="GQ26" i="1"/>
  <c r="GQ35" i="1" s="1"/>
  <c r="FP31" i="1"/>
  <c r="GS12" i="1"/>
  <c r="FP35" i="1"/>
  <c r="FP175" i="1"/>
  <c r="FP201" i="1" s="1"/>
  <c r="FP177" i="1"/>
  <c r="FP176" i="1"/>
  <c r="FP61" i="1"/>
  <c r="FP60" i="1" s="1"/>
  <c r="GS13" i="1"/>
  <c r="GR27" i="1"/>
  <c r="GR26" i="1"/>
  <c r="GR35" i="1" s="1"/>
  <c r="GR25" i="1"/>
  <c r="GR23" i="1"/>
  <c r="GR30" i="1" s="1"/>
  <c r="GR21" i="1"/>
  <c r="GR24" i="1"/>
  <c r="GR13" i="1"/>
  <c r="GR12" i="1"/>
  <c r="GR15" i="1"/>
  <c r="GS14" i="1"/>
  <c r="GS26" i="1"/>
  <c r="GS35" i="1" s="1"/>
  <c r="GS23" i="1"/>
  <c r="GS30" i="1" s="1"/>
  <c r="GS15" i="1"/>
  <c r="GS21" i="1"/>
  <c r="GS24" i="1"/>
  <c r="BI108" i="9"/>
  <c r="BI121" i="9"/>
  <c r="BI40" i="9" s="1"/>
  <c r="BI125" i="9"/>
  <c r="BI171" i="9"/>
  <c r="BI152" i="9"/>
  <c r="BI97" i="9"/>
  <c r="BI143" i="9"/>
  <c r="BI136" i="9"/>
  <c r="BI170" i="9"/>
  <c r="BI115" i="9"/>
  <c r="GU13" i="1"/>
  <c r="BI123" i="9"/>
  <c r="BI42" i="9" s="1"/>
  <c r="BI122" i="9"/>
  <c r="BI124" i="9"/>
  <c r="BI153" i="9"/>
  <c r="GU12" i="1"/>
  <c r="BI172" i="9"/>
  <c r="BM280" i="9" s="1"/>
  <c r="BI116" i="9"/>
  <c r="BM293" i="9" s="1"/>
  <c r="BI144" i="9"/>
  <c r="GU23" i="1"/>
  <c r="GU30" i="1" s="1"/>
  <c r="GU21" i="1"/>
  <c r="GU27" i="1"/>
  <c r="GT24" i="1"/>
  <c r="GT12" i="1"/>
  <c r="GT23" i="1"/>
  <c r="GT30" i="1" s="1"/>
  <c r="GT21" i="1"/>
  <c r="GU25" i="1"/>
  <c r="GT25" i="1"/>
  <c r="GT27" i="1"/>
  <c r="GT13" i="1"/>
  <c r="GT14" i="1"/>
  <c r="GT15" i="1"/>
  <c r="GT26" i="1"/>
  <c r="GT35" i="1" s="1"/>
  <c r="GU26" i="1"/>
  <c r="GU35" i="1" s="1"/>
  <c r="BI164" i="9"/>
  <c r="BI107" i="9"/>
  <c r="BI114" i="9"/>
  <c r="BM291" i="9" s="1"/>
  <c r="BI163" i="9"/>
  <c r="BH43" i="9"/>
  <c r="BL44" i="9" s="1"/>
  <c r="BH23" i="9"/>
  <c r="GI23" i="1" l="1"/>
  <c r="GI30" i="1" s="1"/>
  <c r="GI14" i="1"/>
  <c r="GI24" i="1"/>
  <c r="GI22" i="1"/>
  <c r="GI13" i="1"/>
  <c r="FS126" i="1"/>
  <c r="GI27" i="1"/>
  <c r="FS111" i="1"/>
  <c r="FT112" i="1" s="1"/>
  <c r="GI25" i="1"/>
  <c r="FR129" i="1"/>
  <c r="GD129" i="1"/>
  <c r="GJ27" i="1"/>
  <c r="FR160" i="1"/>
  <c r="GD160" i="1"/>
  <c r="BJ95" i="9"/>
  <c r="GI16" i="1"/>
  <c r="FR116" i="1"/>
  <c r="GD116" i="1"/>
  <c r="FR110" i="1"/>
  <c r="GD110" i="1"/>
  <c r="GD102" i="1"/>
  <c r="GV22" i="1"/>
  <c r="FR87" i="1"/>
  <c r="FR187" i="1"/>
  <c r="GJ12" i="1"/>
  <c r="GD70" i="1"/>
  <c r="FR143" i="1"/>
  <c r="GD143" i="1"/>
  <c r="FR120" i="1"/>
  <c r="GD120" i="1"/>
  <c r="FR182" i="1"/>
  <c r="GD93" i="1"/>
  <c r="FR169" i="1"/>
  <c r="GD169" i="1"/>
  <c r="FR171" i="1"/>
  <c r="GD171" i="1"/>
  <c r="FR167" i="1"/>
  <c r="GD167" i="1"/>
  <c r="FS96" i="1"/>
  <c r="BJ94" i="9" s="1"/>
  <c r="FS71" i="1"/>
  <c r="BJ64" i="9" s="1"/>
  <c r="FR188" i="1"/>
  <c r="FS153" i="1"/>
  <c r="FS131" i="1"/>
  <c r="BJ136" i="9" s="1"/>
  <c r="FS109" i="1"/>
  <c r="FS110" i="1" s="1"/>
  <c r="FS101" i="1"/>
  <c r="FS102" i="1" s="1"/>
  <c r="GM22" i="1" s="1"/>
  <c r="FS114" i="1"/>
  <c r="FT115" i="1" s="1"/>
  <c r="FS130" i="1"/>
  <c r="BJ135" i="9" s="1"/>
  <c r="FS30" i="1"/>
  <c r="FS192" i="1" s="1"/>
  <c r="FS123" i="1"/>
  <c r="BJ122" i="9" s="1"/>
  <c r="BM264" i="9"/>
  <c r="FS100" i="1"/>
  <c r="FS146" i="1"/>
  <c r="BJ150" i="9" s="1"/>
  <c r="BM85" i="9"/>
  <c r="GI8" i="1"/>
  <c r="BM106" i="9"/>
  <c r="FS124" i="1"/>
  <c r="BJ123" i="9" s="1"/>
  <c r="FS161" i="1"/>
  <c r="BJ170" i="9" s="1"/>
  <c r="BJ278" i="9" s="1"/>
  <c r="FS81" i="1"/>
  <c r="BJ80" i="9" s="1"/>
  <c r="BI85" i="9"/>
  <c r="FS163" i="1"/>
  <c r="BJ172" i="9" s="1"/>
  <c r="BJ280" i="9" s="1"/>
  <c r="FS95" i="1"/>
  <c r="BJ93" i="9" s="1"/>
  <c r="FR194" i="1"/>
  <c r="GJ26" i="1"/>
  <c r="GJ35" i="1" s="1"/>
  <c r="FS140" i="1"/>
  <c r="FS69" i="1"/>
  <c r="GM12" i="1" s="1"/>
  <c r="FS106" i="1"/>
  <c r="FS194" i="1" s="1"/>
  <c r="FS89" i="1"/>
  <c r="BJ87" i="9" s="1"/>
  <c r="BJ266" i="9" s="1"/>
  <c r="FS138" i="1"/>
  <c r="BJ142" i="9" s="1"/>
  <c r="BJ304" i="9" s="1"/>
  <c r="FQ202" i="1"/>
  <c r="GJ24" i="1"/>
  <c r="GI17" i="1"/>
  <c r="BI83" i="9"/>
  <c r="BI76" i="9" s="1"/>
  <c r="BI139" i="9"/>
  <c r="BI132" i="9" s="1"/>
  <c r="BM303" i="9"/>
  <c r="BM141" i="9"/>
  <c r="FQ199" i="1"/>
  <c r="BI305" i="9"/>
  <c r="BM305" i="9"/>
  <c r="BI306" i="9"/>
  <c r="BM306" i="9"/>
  <c r="BI134" i="9"/>
  <c r="BM134" i="9"/>
  <c r="BI304" i="9"/>
  <c r="BM304" i="9"/>
  <c r="FR183" i="1"/>
  <c r="GI34" i="1" s="1"/>
  <c r="BI278" i="9"/>
  <c r="BM278" i="9"/>
  <c r="BI277" i="9"/>
  <c r="BM169" i="9"/>
  <c r="BM277" i="9"/>
  <c r="BI279" i="9"/>
  <c r="BM279" i="9"/>
  <c r="BI162" i="9"/>
  <c r="BM162" i="9"/>
  <c r="BI102" i="9"/>
  <c r="BM292" i="9"/>
  <c r="BI78" i="9"/>
  <c r="GC23" i="1"/>
  <c r="FQ27" i="1"/>
  <c r="GC27" i="1"/>
  <c r="FQ48" i="1"/>
  <c r="GC48" i="1"/>
  <c r="BI12" i="9"/>
  <c r="GC14" i="1"/>
  <c r="FQ57" i="1"/>
  <c r="GC57" i="1"/>
  <c r="GC12" i="1"/>
  <c r="FQ34" i="1"/>
  <c r="GC34" i="1"/>
  <c r="FQ39" i="1"/>
  <c r="GC38" i="1"/>
  <c r="FQ64" i="1"/>
  <c r="GC64" i="1"/>
  <c r="BI119" i="9"/>
  <c r="BM119" i="9"/>
  <c r="FQ51" i="1"/>
  <c r="GC51" i="1"/>
  <c r="FR50" i="1"/>
  <c r="FR157" i="1"/>
  <c r="BI147" i="9"/>
  <c r="BM147" i="9"/>
  <c r="BI290" i="9"/>
  <c r="BM290" i="9"/>
  <c r="GC18" i="1"/>
  <c r="FQ16" i="1"/>
  <c r="GC16" i="1"/>
  <c r="BI91" i="9"/>
  <c r="BM91" i="9"/>
  <c r="BI63" i="9"/>
  <c r="BM63" i="9"/>
  <c r="BI141" i="9"/>
  <c r="BI49" i="9"/>
  <c r="FR192" i="1"/>
  <c r="BI303" i="9"/>
  <c r="BI111" i="9"/>
  <c r="BI99" i="9" s="1"/>
  <c r="GK27" i="1"/>
  <c r="BJ120" i="9"/>
  <c r="BJ96" i="9"/>
  <c r="BI13" i="9"/>
  <c r="GL23" i="1"/>
  <c r="GL30" i="1" s="1"/>
  <c r="FR11" i="1"/>
  <c r="FP40" i="1"/>
  <c r="GB40" i="1"/>
  <c r="GL26" i="1"/>
  <c r="GL35" i="1" s="1"/>
  <c r="GM26" i="1"/>
  <c r="GM35" i="1" s="1"/>
  <c r="FS144" i="1"/>
  <c r="FS166" i="1"/>
  <c r="FS168" i="1"/>
  <c r="FS170" i="1"/>
  <c r="FS77" i="1"/>
  <c r="FS136" i="1"/>
  <c r="FS137" i="1" s="1"/>
  <c r="FS86" i="1"/>
  <c r="FS162" i="1"/>
  <c r="BJ171" i="9" s="1"/>
  <c r="BJ279" i="9" s="1"/>
  <c r="FS78" i="1"/>
  <c r="FS79" i="1" s="1"/>
  <c r="FS156" i="1"/>
  <c r="GK25" i="1" s="1"/>
  <c r="FS128" i="1"/>
  <c r="FS92" i="1"/>
  <c r="FS147" i="1"/>
  <c r="BJ151" i="9" s="1"/>
  <c r="FS99" i="1"/>
  <c r="BJ97" i="9" s="1"/>
  <c r="FS148" i="1"/>
  <c r="BJ152" i="9" s="1"/>
  <c r="FS103" i="1"/>
  <c r="FS88" i="1"/>
  <c r="FS75" i="1"/>
  <c r="BJ68" i="9" s="1"/>
  <c r="FS104" i="1"/>
  <c r="BJ108" i="9" s="1"/>
  <c r="FS94" i="1"/>
  <c r="FS72" i="1"/>
  <c r="FS122" i="1"/>
  <c r="BJ121" i="9" s="1"/>
  <c r="FS154" i="1"/>
  <c r="BJ164" i="9" s="1"/>
  <c r="FS83" i="1"/>
  <c r="GL24" i="1" s="1"/>
  <c r="FS142" i="1"/>
  <c r="GK13" i="1" s="1"/>
  <c r="FS145" i="1"/>
  <c r="BJ149" i="9" s="1"/>
  <c r="FS76" i="1"/>
  <c r="FP46" i="1"/>
  <c r="GB46" i="1"/>
  <c r="FR181" i="1"/>
  <c r="FR137" i="1"/>
  <c r="FP36" i="1"/>
  <c r="GB36" i="1"/>
  <c r="FS127" i="1"/>
  <c r="FS139" i="1"/>
  <c r="FS73" i="1"/>
  <c r="BJ66" i="9" s="1"/>
  <c r="FP42" i="1"/>
  <c r="GB42" i="1"/>
  <c r="FS149" i="1"/>
  <c r="BJ153" i="9" s="1"/>
  <c r="FS117" i="1"/>
  <c r="FS119" i="1"/>
  <c r="GL15" i="1" s="1"/>
  <c r="FR63" i="1"/>
  <c r="FR15" i="1"/>
  <c r="FR9" i="1"/>
  <c r="GD10" i="1" s="1"/>
  <c r="GV9" i="1" s="1"/>
  <c r="GL12" i="1"/>
  <c r="FR82" i="1"/>
  <c r="FR84" i="1"/>
  <c r="FR79" i="1"/>
  <c r="BJ67" i="9"/>
  <c r="GL27" i="1"/>
  <c r="BJ124" i="9"/>
  <c r="BJ125" i="9"/>
  <c r="BI82" i="9"/>
  <c r="FR19" i="1"/>
  <c r="FR13" i="1"/>
  <c r="GI18" i="1" s="1"/>
  <c r="GN12" i="1"/>
  <c r="GN15" i="1"/>
  <c r="FR59" i="1"/>
  <c r="GM23" i="1"/>
  <c r="GM30" i="1" s="1"/>
  <c r="GN27" i="1"/>
  <c r="BJ144" i="9"/>
  <c r="BJ306" i="9" s="1"/>
  <c r="FR132" i="1"/>
  <c r="FR134" i="1"/>
  <c r="FR155" i="1"/>
  <c r="BI167" i="9"/>
  <c r="BI155" i="9" s="1"/>
  <c r="FR56" i="1"/>
  <c r="FR152" i="1"/>
  <c r="FR22" i="1"/>
  <c r="GI19" i="1" s="1"/>
  <c r="BI56" i="9"/>
  <c r="BI169" i="9"/>
  <c r="BI9" i="9"/>
  <c r="BJ163" i="9"/>
  <c r="BJ168" i="9"/>
  <c r="BJ161" i="9"/>
  <c r="BJ162" i="9" s="1"/>
  <c r="FR179" i="1"/>
  <c r="FR189" i="1"/>
  <c r="FR26" i="1"/>
  <c r="GD27" i="1" s="1"/>
  <c r="FR67" i="1"/>
  <c r="FR47" i="1"/>
  <c r="FR20" i="1"/>
  <c r="FR54" i="1"/>
  <c r="FR190" i="1"/>
  <c r="BJ112" i="9"/>
  <c r="FR43" i="1"/>
  <c r="GD44" i="1" s="1"/>
  <c r="BJ115" i="9"/>
  <c r="FR58" i="1"/>
  <c r="FR112" i="1"/>
  <c r="BJ105" i="9"/>
  <c r="FR70" i="1"/>
  <c r="FR52" i="1"/>
  <c r="FR193" i="1"/>
  <c r="FR178" i="1"/>
  <c r="FR53" i="1"/>
  <c r="FR85" i="1"/>
  <c r="BI31" i="9"/>
  <c r="FR55" i="1"/>
  <c r="FR17" i="1"/>
  <c r="GI10" i="1" s="1"/>
  <c r="FQ10" i="1"/>
  <c r="FQ35" i="1"/>
  <c r="FR180" i="1"/>
  <c r="GQ18" i="1"/>
  <c r="FQ176" i="1"/>
  <c r="FQ186" i="1"/>
  <c r="GS19" i="1"/>
  <c r="FQ14" i="1"/>
  <c r="FQ45" i="1"/>
  <c r="GN23" i="1"/>
  <c r="GN30" i="1" s="1"/>
  <c r="GO23" i="1"/>
  <c r="GO30" i="1" s="1"/>
  <c r="FQ31" i="1"/>
  <c r="GQ8" i="1"/>
  <c r="GQ12" i="1"/>
  <c r="BJ62" i="9"/>
  <c r="FQ177" i="1"/>
  <c r="FQ197" i="1" s="1"/>
  <c r="FR115" i="1"/>
  <c r="FR65" i="1"/>
  <c r="FR37" i="1"/>
  <c r="FR113" i="1"/>
  <c r="FQ12" i="1"/>
  <c r="FQ41" i="1"/>
  <c r="FR33" i="1"/>
  <c r="GD34" i="1" s="1"/>
  <c r="FQ175" i="1"/>
  <c r="FQ201" i="1" s="1"/>
  <c r="BI24" i="9"/>
  <c r="FR107" i="1"/>
  <c r="FR108" i="1"/>
  <c r="FS113" i="1"/>
  <c r="BI11" i="9"/>
  <c r="GO21" i="1"/>
  <c r="FQ28" i="1"/>
  <c r="FQ29" i="1" s="1"/>
  <c r="FQ23" i="1"/>
  <c r="FS112" i="1"/>
  <c r="FR66" i="1"/>
  <c r="BI26" i="9"/>
  <c r="FR24" i="1"/>
  <c r="GD25" i="1" s="1"/>
  <c r="FQ25" i="1"/>
  <c r="BI159" i="9"/>
  <c r="FR105" i="1"/>
  <c r="FQ44" i="1"/>
  <c r="FQ18" i="1"/>
  <c r="BI138" i="9"/>
  <c r="BI110" i="9"/>
  <c r="BI37" i="9"/>
  <c r="BI103" i="9"/>
  <c r="BI89" i="9"/>
  <c r="FQ61" i="1"/>
  <c r="FQ60" i="1" s="1"/>
  <c r="BI39" i="9"/>
  <c r="FQ21" i="1"/>
  <c r="BI129" i="9"/>
  <c r="BI14" i="9"/>
  <c r="BI33" i="9"/>
  <c r="FQ38" i="1"/>
  <c r="BI35" i="9"/>
  <c r="FQ185" i="1"/>
  <c r="BH44" i="9"/>
  <c r="GN22" i="1"/>
  <c r="GN34" i="1"/>
  <c r="GN8" i="1"/>
  <c r="GO22" i="1"/>
  <c r="GP16" i="1"/>
  <c r="BJ267" i="9"/>
  <c r="GO34" i="1"/>
  <c r="GO8" i="1"/>
  <c r="FP197" i="1"/>
  <c r="GP8" i="1"/>
  <c r="GP17" i="1"/>
  <c r="GP19" i="1"/>
  <c r="GP22" i="1"/>
  <c r="GP18" i="1"/>
  <c r="GP10" i="1"/>
  <c r="GP34" i="1"/>
  <c r="GQ16" i="1"/>
  <c r="GQ17" i="1"/>
  <c r="GQ34" i="1"/>
  <c r="GQ19" i="1"/>
  <c r="GS22" i="1"/>
  <c r="GS10" i="1"/>
  <c r="GS8" i="1"/>
  <c r="GS17" i="1"/>
  <c r="GS18" i="1"/>
  <c r="GR10" i="1"/>
  <c r="GR19" i="1"/>
  <c r="GR17" i="1"/>
  <c r="GR16" i="1"/>
  <c r="GR8" i="1"/>
  <c r="GR22" i="1"/>
  <c r="GR18" i="1"/>
  <c r="GR34" i="1"/>
  <c r="BI292" i="9"/>
  <c r="BI130" i="9"/>
  <c r="BI52" i="9"/>
  <c r="BI158" i="9"/>
  <c r="GS34" i="1"/>
  <c r="BI59" i="9"/>
  <c r="GS16" i="1"/>
  <c r="BI280" i="9"/>
  <c r="BI131" i="9"/>
  <c r="BI157" i="9"/>
  <c r="BI41" i="9"/>
  <c r="GU19" i="1"/>
  <c r="BI293" i="9"/>
  <c r="GU10" i="1"/>
  <c r="GU8" i="1"/>
  <c r="BI60" i="9"/>
  <c r="GU16" i="1"/>
  <c r="GU22" i="1"/>
  <c r="GT34" i="1"/>
  <c r="GT8" i="1"/>
  <c r="GT17" i="1"/>
  <c r="GT19" i="1"/>
  <c r="GT10" i="1"/>
  <c r="GT22" i="1"/>
  <c r="GT18" i="1"/>
  <c r="GT16" i="1"/>
  <c r="GU34" i="1"/>
  <c r="GU17" i="1"/>
  <c r="BI101" i="9"/>
  <c r="BI291" i="9"/>
  <c r="BI58" i="9"/>
  <c r="BI34" i="9"/>
  <c r="BM240" i="9" s="1"/>
  <c r="BI166" i="9"/>
  <c r="BI51" i="9"/>
  <c r="FS167" i="1" l="1"/>
  <c r="GE167" i="1"/>
  <c r="FS169" i="1"/>
  <c r="GE169" i="1"/>
  <c r="FS171" i="1"/>
  <c r="GE171" i="1"/>
  <c r="GJ15" i="1"/>
  <c r="GJ25" i="1"/>
  <c r="GJ23" i="1"/>
  <c r="GJ30" i="1" s="1"/>
  <c r="FR203" i="1"/>
  <c r="BJ114" i="9"/>
  <c r="BJ291" i="9" s="1"/>
  <c r="GJ21" i="1"/>
  <c r="GJ13" i="1"/>
  <c r="GJ22" i="1"/>
  <c r="GK14" i="1"/>
  <c r="GJ14" i="1"/>
  <c r="BM57" i="9"/>
  <c r="FS24" i="1"/>
  <c r="FS25" i="1" s="1"/>
  <c r="FS67" i="1"/>
  <c r="FS189" i="1"/>
  <c r="FR199" i="1"/>
  <c r="FS108" i="1"/>
  <c r="GK26" i="1"/>
  <c r="GK35" i="1" s="1"/>
  <c r="GK15" i="1"/>
  <c r="GK22" i="1"/>
  <c r="FS190" i="1"/>
  <c r="GK23" i="1"/>
  <c r="GK30" i="1" s="1"/>
  <c r="FS85" i="1"/>
  <c r="FR16" i="1"/>
  <c r="GD16" i="1"/>
  <c r="FR57" i="1"/>
  <c r="GD57" i="1"/>
  <c r="FR48" i="1"/>
  <c r="GD48" i="1"/>
  <c r="FR23" i="1"/>
  <c r="GD23" i="1"/>
  <c r="GV20" i="1" s="1"/>
  <c r="FR12" i="1"/>
  <c r="GD12" i="1"/>
  <c r="GD14" i="1"/>
  <c r="GK24" i="1"/>
  <c r="FR64" i="1"/>
  <c r="GD64" i="1"/>
  <c r="FR39" i="1"/>
  <c r="GD38" i="1"/>
  <c r="FR18" i="1"/>
  <c r="GD18" i="1"/>
  <c r="GV11" i="1" s="1"/>
  <c r="FS84" i="1"/>
  <c r="FS180" i="1"/>
  <c r="GD198" i="1" s="1"/>
  <c r="FS70" i="1"/>
  <c r="GJ34" i="1"/>
  <c r="FS178" i="1"/>
  <c r="FR51" i="1"/>
  <c r="GD51" i="1"/>
  <c r="GK12" i="1"/>
  <c r="BI127" i="9"/>
  <c r="BI128" i="9" s="1"/>
  <c r="FS115" i="1"/>
  <c r="FS17" i="1"/>
  <c r="GO10" i="1" s="1"/>
  <c r="FS37" i="1"/>
  <c r="FS39" i="1" s="1"/>
  <c r="FS40" i="1" s="1"/>
  <c r="GN21" i="1"/>
  <c r="GK21" i="1"/>
  <c r="FS116" i="1"/>
  <c r="BI104" i="9"/>
  <c r="GJ10" i="1"/>
  <c r="FS15" i="1"/>
  <c r="FS16" i="1" s="1"/>
  <c r="BI71" i="9"/>
  <c r="BI72" i="9" s="1"/>
  <c r="GI20" i="1"/>
  <c r="FS63" i="1"/>
  <c r="FS64" i="1" s="1"/>
  <c r="BI57" i="9"/>
  <c r="FS58" i="1"/>
  <c r="GL22" i="1"/>
  <c r="FQ42" i="1"/>
  <c r="GC42" i="1"/>
  <c r="FQ40" i="1"/>
  <c r="GC40" i="1"/>
  <c r="FQ46" i="1"/>
  <c r="GC46" i="1"/>
  <c r="BI238" i="9"/>
  <c r="BM238" i="9"/>
  <c r="FS65" i="1"/>
  <c r="BI239" i="9"/>
  <c r="BM239" i="9"/>
  <c r="BI241" i="9"/>
  <c r="BM241" i="9"/>
  <c r="FR61" i="1"/>
  <c r="FR60" i="1" s="1"/>
  <c r="FQ36" i="1"/>
  <c r="GC36" i="1"/>
  <c r="BI156" i="9"/>
  <c r="BM156" i="9"/>
  <c r="BI25" i="9"/>
  <c r="BM25" i="9"/>
  <c r="BI10" i="9"/>
  <c r="BM10" i="9"/>
  <c r="BI253" i="9"/>
  <c r="BM253" i="9"/>
  <c r="BI252" i="9"/>
  <c r="BM252" i="9"/>
  <c r="BI254" i="9"/>
  <c r="BM254" i="9"/>
  <c r="BI50" i="9"/>
  <c r="BM50" i="9"/>
  <c r="BI38" i="9"/>
  <c r="BM38" i="9"/>
  <c r="BI55" i="9"/>
  <c r="BI48" i="9" s="1"/>
  <c r="BM251" i="9"/>
  <c r="BI100" i="9"/>
  <c r="BM100" i="9"/>
  <c r="BJ42" i="9"/>
  <c r="FS66" i="1"/>
  <c r="GM25" i="1"/>
  <c r="GL25" i="1"/>
  <c r="BJ158" i="9"/>
  <c r="FS157" i="1"/>
  <c r="GL13" i="1"/>
  <c r="FS11" i="1"/>
  <c r="FS12" i="1" s="1"/>
  <c r="BJ143" i="9"/>
  <c r="BJ305" i="9" s="1"/>
  <c r="BJ102" i="9"/>
  <c r="FS43" i="1"/>
  <c r="FS44" i="1" s="1"/>
  <c r="FS182" i="1"/>
  <c r="GL14" i="1"/>
  <c r="BJ129" i="9"/>
  <c r="FS59" i="1"/>
  <c r="BJ148" i="9"/>
  <c r="BJ157" i="9" s="1"/>
  <c r="FS155" i="1"/>
  <c r="BJ107" i="9"/>
  <c r="BJ51" i="9" s="1"/>
  <c r="FR31" i="1"/>
  <c r="FS105" i="1"/>
  <c r="BJ52" i="9"/>
  <c r="FS54" i="1"/>
  <c r="FR14" i="1"/>
  <c r="FS82" i="1"/>
  <c r="FR176" i="1"/>
  <c r="FS19" i="1"/>
  <c r="BJ77" i="9"/>
  <c r="BJ78" i="9" s="1"/>
  <c r="FS33" i="1"/>
  <c r="FS34" i="1" s="1"/>
  <c r="FS188" i="1"/>
  <c r="FS22" i="1"/>
  <c r="FS23" i="1" s="1"/>
  <c r="GL20" i="1" s="1"/>
  <c r="FR10" i="1"/>
  <c r="FR175" i="1"/>
  <c r="FR201" i="1" s="1"/>
  <c r="FS181" i="1"/>
  <c r="GD203" i="1" s="1"/>
  <c r="FS9" i="1"/>
  <c r="GK8" i="1" s="1"/>
  <c r="FS107" i="1"/>
  <c r="FS53" i="1"/>
  <c r="BJ69" i="9"/>
  <c r="FS20" i="1"/>
  <c r="FS143" i="1"/>
  <c r="GM13" i="1"/>
  <c r="BJ146" i="9"/>
  <c r="BJ147" i="9" s="1"/>
  <c r="FS134" i="1"/>
  <c r="FS193" i="1"/>
  <c r="GM24" i="1"/>
  <c r="FS55" i="1"/>
  <c r="FR45" i="1"/>
  <c r="FS120" i="1"/>
  <c r="FS50" i="1"/>
  <c r="FS51" i="1" s="1"/>
  <c r="FS52" i="1"/>
  <c r="FS13" i="1"/>
  <c r="GU18" i="1" s="1"/>
  <c r="FS179" i="1"/>
  <c r="BJ118" i="9"/>
  <c r="BJ119" i="9" s="1"/>
  <c r="GP15" i="1"/>
  <c r="GM15" i="1"/>
  <c r="FS187" i="1"/>
  <c r="BJ86" i="9"/>
  <c r="BJ265" i="9" s="1"/>
  <c r="FS26" i="1"/>
  <c r="FS27" i="1" s="1"/>
  <c r="BJ65" i="9"/>
  <c r="FS47" i="1"/>
  <c r="FS48" i="1" s="1"/>
  <c r="FS93" i="1"/>
  <c r="FS183" i="1"/>
  <c r="GM14" i="1"/>
  <c r="BJ90" i="9"/>
  <c r="BJ110" i="9" s="1"/>
  <c r="FS129" i="1"/>
  <c r="FS132" i="1"/>
  <c r="BJ116" i="9"/>
  <c r="BJ133" i="9"/>
  <c r="BJ134" i="9" s="1"/>
  <c r="BJ84" i="9"/>
  <c r="FS87" i="1"/>
  <c r="BJ140" i="9"/>
  <c r="BJ15" i="9"/>
  <c r="FS56" i="1"/>
  <c r="FS57" i="1" s="1"/>
  <c r="BJ92" i="9"/>
  <c r="BI160" i="9"/>
  <c r="GM17" i="1"/>
  <c r="GL10" i="1"/>
  <c r="BJ159" i="9"/>
  <c r="GM10" i="1"/>
  <c r="GN18" i="1"/>
  <c r="FR27" i="1"/>
  <c r="GN17" i="1"/>
  <c r="BI251" i="9"/>
  <c r="FR198" i="1"/>
  <c r="FR202" i="1"/>
  <c r="GN19" i="1"/>
  <c r="GN16" i="1"/>
  <c r="BJ131" i="9"/>
  <c r="FR21" i="1"/>
  <c r="BI29" i="9"/>
  <c r="BJ167" i="9"/>
  <c r="BJ169" i="9"/>
  <c r="BJ277" i="9"/>
  <c r="FR44" i="1"/>
  <c r="GO18" i="1"/>
  <c r="BJ292" i="9"/>
  <c r="BJ111" i="9"/>
  <c r="BJ290" i="9"/>
  <c r="BJ106" i="9"/>
  <c r="BI30" i="9"/>
  <c r="BI23" i="9" s="1"/>
  <c r="FR177" i="1"/>
  <c r="FR197" i="1" s="1"/>
  <c r="GO19" i="1"/>
  <c r="GN10" i="1"/>
  <c r="FR41" i="1"/>
  <c r="FR38" i="1"/>
  <c r="FR185" i="1"/>
  <c r="BJ41" i="9"/>
  <c r="BJ75" i="9"/>
  <c r="FR35" i="1"/>
  <c r="FR28" i="1"/>
  <c r="FR29" i="1" s="1"/>
  <c r="BJ26" i="9"/>
  <c r="FR186" i="1"/>
  <c r="FR34" i="1"/>
  <c r="GQ10" i="1"/>
  <c r="BJ14" i="9"/>
  <c r="FR25" i="1"/>
  <c r="BJ33" i="9"/>
  <c r="BJ239" i="9" s="1"/>
  <c r="BI54" i="9"/>
  <c r="BI53" i="9" s="1"/>
  <c r="BJ82" i="9"/>
  <c r="BJ63" i="9"/>
  <c r="GO17" i="1"/>
  <c r="GO16" i="1"/>
  <c r="GQ11" i="1"/>
  <c r="GL11" i="1"/>
  <c r="GM11" i="1"/>
  <c r="BI22" i="9"/>
  <c r="BI20" i="9"/>
  <c r="GN9" i="1"/>
  <c r="GN11" i="1"/>
  <c r="GP9" i="1"/>
  <c r="GR20" i="1"/>
  <c r="GO28" i="1"/>
  <c r="GO11" i="1"/>
  <c r="GO9" i="1"/>
  <c r="GP11" i="1"/>
  <c r="GP20" i="1"/>
  <c r="GP28" i="1"/>
  <c r="GR9" i="1"/>
  <c r="GQ28" i="1"/>
  <c r="GQ9" i="1"/>
  <c r="GQ20" i="1"/>
  <c r="GR28" i="1"/>
  <c r="GS11" i="1"/>
  <c r="GR11" i="1"/>
  <c r="GS9" i="1"/>
  <c r="GS20" i="1"/>
  <c r="BI46" i="9"/>
  <c r="GS28" i="1"/>
  <c r="BI47" i="9"/>
  <c r="GU20" i="1"/>
  <c r="GU11" i="1"/>
  <c r="GU9" i="1"/>
  <c r="GT28" i="1"/>
  <c r="GT20" i="1"/>
  <c r="GT9" i="1"/>
  <c r="GT11" i="1"/>
  <c r="GU28" i="1"/>
  <c r="BI45" i="9"/>
  <c r="BI21" i="9"/>
  <c r="BI240" i="9"/>
  <c r="GJ18" i="1" l="1"/>
  <c r="GI28" i="1"/>
  <c r="GJ17" i="1"/>
  <c r="GJ16" i="1"/>
  <c r="GJ8" i="1"/>
  <c r="GI11" i="1"/>
  <c r="GI9" i="1"/>
  <c r="GJ19" i="1"/>
  <c r="GJ20" i="1"/>
  <c r="GK10" i="1"/>
  <c r="FS18" i="1"/>
  <c r="GK11" i="1" s="1"/>
  <c r="FS38" i="1"/>
  <c r="FS175" i="1"/>
  <c r="GD201" i="1" s="1"/>
  <c r="GK17" i="1"/>
  <c r="GK18" i="1"/>
  <c r="GK16" i="1"/>
  <c r="BJ31" i="9"/>
  <c r="BJ30" i="9" s="1"/>
  <c r="BJ23" i="9" s="1"/>
  <c r="FR46" i="1"/>
  <c r="GD46" i="1"/>
  <c r="FR40" i="1"/>
  <c r="GD40" i="1"/>
  <c r="FR42" i="1"/>
  <c r="GD42" i="1"/>
  <c r="BJ13" i="9"/>
  <c r="FT198" i="1"/>
  <c r="GD202" i="1"/>
  <c r="GK34" i="1"/>
  <c r="GD199" i="1"/>
  <c r="BM128" i="9"/>
  <c r="FR36" i="1"/>
  <c r="GD36" i="1"/>
  <c r="BM72" i="9"/>
  <c r="GK20" i="1"/>
  <c r="GK19" i="1"/>
  <c r="GC202" i="1"/>
  <c r="BJ11" i="9"/>
  <c r="BJ20" i="9" s="1"/>
  <c r="GL17" i="1"/>
  <c r="BI43" i="9"/>
  <c r="BM44" i="9" s="1"/>
  <c r="BJ12" i="9"/>
  <c r="GC198" i="1"/>
  <c r="FT203" i="1"/>
  <c r="GC203" i="1"/>
  <c r="GL34" i="1"/>
  <c r="GC199" i="1"/>
  <c r="BJ59" i="9"/>
  <c r="BJ253" i="9" s="1"/>
  <c r="BJ130" i="9"/>
  <c r="BJ39" i="9"/>
  <c r="BJ34" i="9"/>
  <c r="FS41" i="1"/>
  <c r="FS42" i="1" s="1"/>
  <c r="GL19" i="1"/>
  <c r="GL8" i="1"/>
  <c r="GL16" i="1"/>
  <c r="GL18" i="1"/>
  <c r="GM18" i="1"/>
  <c r="FU4" i="1"/>
  <c r="FU3" i="1" s="1"/>
  <c r="BJ56" i="9"/>
  <c r="BJ55" i="9" s="1"/>
  <c r="BJ48" i="9" s="1"/>
  <c r="GM19" i="1"/>
  <c r="BJ9" i="9"/>
  <c r="BJ10" i="9" s="1"/>
  <c r="FS10" i="1"/>
  <c r="GM9" i="1" s="1"/>
  <c r="FS186" i="1"/>
  <c r="FV203" i="1"/>
  <c r="FZ203" i="1"/>
  <c r="FU203" i="1"/>
  <c r="FS203" i="1"/>
  <c r="FS21" i="1"/>
  <c r="BJ24" i="9"/>
  <c r="BJ25" i="9" s="1"/>
  <c r="GO20" i="1"/>
  <c r="GM20" i="1"/>
  <c r="FS177" i="1"/>
  <c r="GJ28" i="1" s="1"/>
  <c r="FS185" i="1"/>
  <c r="GA203" i="1"/>
  <c r="BJ27" i="9"/>
  <c r="FV198" i="1"/>
  <c r="FS202" i="1"/>
  <c r="FY198" i="1"/>
  <c r="FU198" i="1"/>
  <c r="FS45" i="1"/>
  <c r="FS46" i="1" s="1"/>
  <c r="FZ198" i="1"/>
  <c r="FS28" i="1"/>
  <c r="FS29" i="1" s="1"/>
  <c r="GB202" i="1"/>
  <c r="BJ16" i="9"/>
  <c r="FW202" i="1"/>
  <c r="FU202" i="1"/>
  <c r="FZ202" i="1"/>
  <c r="FW198" i="1"/>
  <c r="GA202" i="1"/>
  <c r="FX198" i="1"/>
  <c r="FV202" i="1"/>
  <c r="FX202" i="1"/>
  <c r="FS198" i="1"/>
  <c r="FY202" i="1"/>
  <c r="BJ58" i="9"/>
  <c r="BJ252" i="9" s="1"/>
  <c r="GA198" i="1"/>
  <c r="BJ73" i="9"/>
  <c r="FT202" i="1"/>
  <c r="GB198" i="1"/>
  <c r="BJ35" i="9"/>
  <c r="BJ241" i="9" s="1"/>
  <c r="FY203" i="1"/>
  <c r="GM8" i="1"/>
  <c r="FS35" i="1"/>
  <c r="FS36" i="1" s="1"/>
  <c r="FS176" i="1"/>
  <c r="FS31" i="1"/>
  <c r="FW203" i="1"/>
  <c r="BJ166" i="9"/>
  <c r="GB203" i="1"/>
  <c r="FX203" i="1"/>
  <c r="BJ101" i="9"/>
  <c r="GM16" i="1"/>
  <c r="BJ91" i="9"/>
  <c r="BJ89" i="9"/>
  <c r="BJ293" i="9"/>
  <c r="BJ103" i="9"/>
  <c r="BJ138" i="9"/>
  <c r="FS14" i="1"/>
  <c r="GB199" i="1"/>
  <c r="GA199" i="1"/>
  <c r="FZ199" i="1"/>
  <c r="FW199" i="1"/>
  <c r="FY199" i="1"/>
  <c r="FX199" i="1"/>
  <c r="FV199" i="1"/>
  <c r="FS199" i="1"/>
  <c r="GM34" i="1"/>
  <c r="FT199" i="1"/>
  <c r="FU199" i="1"/>
  <c r="BJ37" i="9"/>
  <c r="BJ54" i="9" s="1"/>
  <c r="BJ53" i="9" s="1"/>
  <c r="BJ60" i="9"/>
  <c r="BJ254" i="9" s="1"/>
  <c r="BJ74" i="9"/>
  <c r="BJ40" i="9"/>
  <c r="BJ139" i="9"/>
  <c r="BJ132" i="9" s="1"/>
  <c r="BJ141" i="9"/>
  <c r="BJ303" i="9"/>
  <c r="FS61" i="1"/>
  <c r="FS60" i="1" s="1"/>
  <c r="BJ49" i="9"/>
  <c r="BJ50" i="9" s="1"/>
  <c r="BJ83" i="9"/>
  <c r="BJ85" i="9"/>
  <c r="BJ264" i="9"/>
  <c r="GM28" i="1"/>
  <c r="GN20" i="1"/>
  <c r="FX201" i="1"/>
  <c r="GA201" i="1"/>
  <c r="GN28" i="1"/>
  <c r="BJ160" i="9"/>
  <c r="BJ155" i="9"/>
  <c r="BJ156" i="9" s="1"/>
  <c r="BI18" i="9"/>
  <c r="BJ104" i="9"/>
  <c r="BJ99" i="9"/>
  <c r="BJ100" i="9" s="1"/>
  <c r="FV201" i="1" l="1"/>
  <c r="FT201" i="1"/>
  <c r="GJ11" i="1"/>
  <c r="FY201" i="1"/>
  <c r="FZ201" i="1"/>
  <c r="FW201" i="1"/>
  <c r="GJ9" i="1"/>
  <c r="BJ57" i="9"/>
  <c r="BJ238" i="9"/>
  <c r="GC201" i="1"/>
  <c r="GB201" i="1"/>
  <c r="FU201" i="1"/>
  <c r="FS201" i="1"/>
  <c r="BI44" i="9"/>
  <c r="BJ21" i="9"/>
  <c r="FX197" i="1"/>
  <c r="GD197" i="1"/>
  <c r="GK28" i="1"/>
  <c r="GK9" i="1"/>
  <c r="BJ46" i="9"/>
  <c r="GC197" i="1"/>
  <c r="BI19" i="9"/>
  <c r="BM19" i="9"/>
  <c r="BJ240" i="9"/>
  <c r="BJ251" i="9"/>
  <c r="GL9" i="1"/>
  <c r="GL28" i="1"/>
  <c r="FT197" i="1"/>
  <c r="FU197" i="1"/>
  <c r="FV197" i="1"/>
  <c r="FW197" i="1"/>
  <c r="FZ197" i="1"/>
  <c r="GA197" i="1"/>
  <c r="BJ29" i="9"/>
  <c r="BJ18" i="9"/>
  <c r="BJ19" i="9" s="1"/>
  <c r="FY197" i="1"/>
  <c r="GB197" i="1"/>
  <c r="FS197" i="1"/>
  <c r="BJ45" i="9"/>
  <c r="BJ22" i="9"/>
  <c r="BJ47" i="9"/>
  <c r="BJ38" i="9"/>
  <c r="BJ76" i="9"/>
  <c r="BJ71" i="9"/>
  <c r="BJ72" i="9" s="1"/>
  <c r="BJ127" i="9"/>
  <c r="BJ128" i="9" s="1"/>
  <c r="BJ43" i="9"/>
  <c r="BJ44" i="9" s="1"/>
</calcChain>
</file>

<file path=xl/sharedStrings.xml><?xml version="1.0" encoding="utf-8"?>
<sst xmlns="http://schemas.openxmlformats.org/spreadsheetml/2006/main" count="1708" uniqueCount="579">
  <si>
    <t>y-y(%)</t>
    <phoneticPr fontId="14" type="noConversion"/>
  </si>
  <si>
    <t>y-y(%)</t>
    <phoneticPr fontId="14" type="noConversion"/>
  </si>
  <si>
    <t>Property</t>
    <phoneticPr fontId="9" type="noConversion"/>
  </si>
  <si>
    <t>Walkerhill</t>
    <phoneticPr fontId="9" type="noConversion"/>
  </si>
  <si>
    <t>Walker-Hill Casino</t>
    <phoneticPr fontId="19" type="noConversion"/>
  </si>
  <si>
    <t>Drop</t>
  </si>
  <si>
    <t>Hold %</t>
  </si>
  <si>
    <t>VIP Visitation (=visiting days)</t>
    <phoneticPr fontId="19" type="noConversion"/>
  </si>
  <si>
    <t>Drop/visiting day (W mn/day)</t>
  </si>
  <si>
    <t>(KRW mn)</t>
    <phoneticPr fontId="19" type="noConversion"/>
  </si>
  <si>
    <t>CN VIP</t>
  </si>
  <si>
    <t>JP VIP</t>
  </si>
  <si>
    <t>Other VIP</t>
    <phoneticPr fontId="19" type="noConversion"/>
  </si>
  <si>
    <t>Mass</t>
  </si>
  <si>
    <t>Total</t>
  </si>
  <si>
    <t>Table</t>
  </si>
  <si>
    <t>Slot</t>
  </si>
  <si>
    <t>Quarterly</t>
  </si>
  <si>
    <t>1Q11</t>
  </si>
  <si>
    <t>2Q11</t>
  </si>
  <si>
    <t>3Q11</t>
  </si>
  <si>
    <t>4Q11</t>
  </si>
  <si>
    <t>1Q12</t>
  </si>
  <si>
    <t>2Q12</t>
  </si>
  <si>
    <t>3Q12</t>
  </si>
  <si>
    <t>4Q12</t>
  </si>
  <si>
    <t>1Q13</t>
  </si>
  <si>
    <t>2Q13</t>
  </si>
  <si>
    <t>3Q13</t>
  </si>
  <si>
    <t>4Q13</t>
  </si>
  <si>
    <t>1Q14</t>
  </si>
  <si>
    <t>2Q14</t>
  </si>
  <si>
    <t>3Q14</t>
  </si>
  <si>
    <t>4Q14</t>
  </si>
  <si>
    <t>1Q15</t>
  </si>
  <si>
    <t>2Q15</t>
  </si>
  <si>
    <t>3Q15</t>
  </si>
  <si>
    <t>4Q15</t>
  </si>
  <si>
    <t>1Q16</t>
  </si>
  <si>
    <t>2Q16</t>
  </si>
  <si>
    <t>3Q16</t>
  </si>
  <si>
    <t>4Q16</t>
  </si>
  <si>
    <t>1Q17</t>
  </si>
  <si>
    <t>2Q17</t>
  </si>
  <si>
    <t>3Q17</t>
  </si>
  <si>
    <t>4Q17</t>
  </si>
  <si>
    <t>1Q18</t>
  </si>
  <si>
    <t>2Q18</t>
  </si>
  <si>
    <t>3Q18</t>
  </si>
  <si>
    <t>4Q18</t>
  </si>
  <si>
    <t>Annual</t>
  </si>
  <si>
    <t>VIP Visitation (=visiting days)</t>
    <phoneticPr fontId="19" type="noConversion"/>
  </si>
  <si>
    <t>(KRW mn)</t>
    <phoneticPr fontId="19" type="noConversion"/>
  </si>
  <si>
    <t>Other VIP</t>
    <phoneticPr fontId="19" type="noConversion"/>
  </si>
  <si>
    <t>Source: Company data</t>
  </si>
  <si>
    <t>Y/Y%</t>
  </si>
  <si>
    <t>Jeju Grand</t>
    <phoneticPr fontId="19" type="noConversion"/>
  </si>
  <si>
    <t>Busan</t>
  </si>
  <si>
    <t>P-City</t>
  </si>
  <si>
    <t>Walkerhill</t>
    <phoneticPr fontId="19" type="noConversion"/>
  </si>
  <si>
    <t>Sales</t>
  </si>
  <si>
    <t>Paradise: Operating metrics</t>
  </si>
  <si>
    <t>Paradise: Consolidated operating metrics</t>
    <phoneticPr fontId="19" type="noConversion"/>
  </si>
  <si>
    <t>Consolidated</t>
    <phoneticPr fontId="14" type="noConversion"/>
  </si>
  <si>
    <t>(Wbn,%, Persons)</t>
    <phoneticPr fontId="9" type="noConversion"/>
  </si>
  <si>
    <t>City</t>
  </si>
  <si>
    <t>Drop</t>
    <phoneticPr fontId="9" type="noConversion"/>
  </si>
  <si>
    <t>Growth Rate(y-y)</t>
    <phoneticPr fontId="9" type="noConversion"/>
  </si>
  <si>
    <t>China VIP</t>
  </si>
  <si>
    <t>China VIP</t>
    <phoneticPr fontId="9" type="noConversion"/>
  </si>
  <si>
    <t>Japan VIP</t>
  </si>
  <si>
    <t>Japan VIP</t>
    <phoneticPr fontId="9" type="noConversion"/>
  </si>
  <si>
    <t>Others VIP</t>
  </si>
  <si>
    <t>Others VIP</t>
    <phoneticPr fontId="9" type="noConversion"/>
  </si>
  <si>
    <t>Sales</t>
    <phoneticPr fontId="9" type="noConversion"/>
  </si>
  <si>
    <t>Growth Rate(y-y)</t>
    <phoneticPr fontId="9" type="noConversion"/>
  </si>
  <si>
    <t>Hold Rate</t>
    <phoneticPr fontId="9" type="noConversion"/>
  </si>
  <si>
    <t>Hold Rate(Table)</t>
    <phoneticPr fontId="9" type="noConversion"/>
  </si>
  <si>
    <t>Table Sales</t>
    <phoneticPr fontId="9" type="noConversion"/>
  </si>
  <si>
    <t>No. of VIPs</t>
    <phoneticPr fontId="9" type="noConversion"/>
  </si>
  <si>
    <t>Mass</t>
    <phoneticPr fontId="9" type="noConversion"/>
  </si>
  <si>
    <t>Walkerhill</t>
    <phoneticPr fontId="14" type="noConversion"/>
  </si>
  <si>
    <t>Paradise City</t>
    <phoneticPr fontId="14" type="noConversion"/>
  </si>
  <si>
    <t>Busan</t>
    <phoneticPr fontId="14" type="noConversion"/>
  </si>
  <si>
    <r>
      <rPr>
        <b/>
        <sz val="9"/>
        <color rgb="FF004C94"/>
        <rFont val="나눔고딕"/>
        <family val="3"/>
        <charset val="129"/>
      </rPr>
      <t>드롭액</t>
    </r>
    <phoneticPr fontId="14" type="noConversion"/>
  </si>
  <si>
    <r>
      <rPr>
        <sz val="9"/>
        <rFont val="나눔고딕"/>
        <family val="3"/>
        <charset val="129"/>
      </rPr>
      <t>중국인</t>
    </r>
    <r>
      <rPr>
        <sz val="9"/>
        <rFont val="Tahoma"/>
        <family val="2"/>
      </rPr>
      <t xml:space="preserve"> VIP</t>
    </r>
    <phoneticPr fontId="14" type="noConversion"/>
  </si>
  <si>
    <r>
      <rPr>
        <sz val="9"/>
        <rFont val="나눔고딕"/>
        <family val="3"/>
        <charset val="129"/>
      </rPr>
      <t>일본인</t>
    </r>
    <r>
      <rPr>
        <sz val="9"/>
        <rFont val="Tahoma"/>
        <family val="2"/>
      </rPr>
      <t xml:space="preserve"> VIP</t>
    </r>
    <phoneticPr fontId="14" type="noConversion"/>
  </si>
  <si>
    <r>
      <rPr>
        <sz val="9"/>
        <rFont val="나눔고딕"/>
        <family val="3"/>
        <charset val="129"/>
      </rPr>
      <t>기타</t>
    </r>
    <r>
      <rPr>
        <sz val="9"/>
        <rFont val="Tahoma"/>
        <family val="2"/>
      </rPr>
      <t xml:space="preserve"> VIP</t>
    </r>
    <phoneticPr fontId="14" type="noConversion"/>
  </si>
  <si>
    <r>
      <rPr>
        <sz val="9"/>
        <rFont val="나눔고딕"/>
        <family val="3"/>
        <charset val="129"/>
      </rPr>
      <t>매스</t>
    </r>
    <phoneticPr fontId="9" type="noConversion"/>
  </si>
  <si>
    <r>
      <rPr>
        <b/>
        <sz val="9"/>
        <color rgb="FF004C94"/>
        <rFont val="나눔고딕"/>
        <family val="3"/>
        <charset val="129"/>
      </rPr>
      <t>매출액</t>
    </r>
    <phoneticPr fontId="14" type="noConversion"/>
  </si>
  <si>
    <r>
      <rPr>
        <sz val="9"/>
        <rFont val="나눔고딕"/>
        <family val="3"/>
        <charset val="129"/>
      </rPr>
      <t>테이블</t>
    </r>
    <phoneticPr fontId="14" type="noConversion"/>
  </si>
  <si>
    <r>
      <rPr>
        <sz val="9"/>
        <rFont val="나눔고딕"/>
        <family val="3"/>
        <charset val="129"/>
      </rPr>
      <t>머신</t>
    </r>
    <phoneticPr fontId="14" type="noConversion"/>
  </si>
  <si>
    <r>
      <rPr>
        <b/>
        <sz val="9"/>
        <color rgb="FF004C94"/>
        <rFont val="나눔고딕"/>
        <family val="3"/>
        <charset val="129"/>
      </rPr>
      <t>홀드율</t>
    </r>
    <phoneticPr fontId="14" type="noConversion"/>
  </si>
  <si>
    <r>
      <t>VIP</t>
    </r>
    <r>
      <rPr>
        <b/>
        <sz val="9"/>
        <color rgb="FF004C94"/>
        <rFont val="나눔고딕"/>
        <family val="3"/>
        <charset val="129"/>
      </rPr>
      <t>고객수</t>
    </r>
    <phoneticPr fontId="14" type="noConversion"/>
  </si>
  <si>
    <t>China VIP</t>
    <phoneticPr fontId="9" type="noConversion"/>
  </si>
  <si>
    <r>
      <rPr>
        <b/>
        <sz val="9"/>
        <color rgb="FF004C94"/>
        <rFont val="나눔고딕"/>
        <family val="3"/>
        <charset val="129"/>
      </rPr>
      <t>드롭액</t>
    </r>
    <phoneticPr fontId="14" type="noConversion"/>
  </si>
  <si>
    <t>Drop</t>
    <phoneticPr fontId="9" type="noConversion"/>
  </si>
  <si>
    <t>y-y(%)</t>
    <phoneticPr fontId="14" type="noConversion"/>
  </si>
  <si>
    <t>Growth Rate(y-y)</t>
    <phoneticPr fontId="9" type="noConversion"/>
  </si>
  <si>
    <r>
      <rPr>
        <sz val="9"/>
        <rFont val="나눔고딕"/>
        <family val="3"/>
        <charset val="129"/>
      </rPr>
      <t>중국인</t>
    </r>
    <r>
      <rPr>
        <sz val="9"/>
        <rFont val="Tahoma"/>
        <family val="2"/>
      </rPr>
      <t xml:space="preserve"> VIP</t>
    </r>
    <phoneticPr fontId="14" type="noConversion"/>
  </si>
  <si>
    <t>China VIP</t>
    <phoneticPr fontId="9" type="noConversion"/>
  </si>
  <si>
    <r>
      <rPr>
        <sz val="9"/>
        <rFont val="나눔고딕"/>
        <family val="3"/>
        <charset val="129"/>
      </rPr>
      <t>일본인</t>
    </r>
    <r>
      <rPr>
        <sz val="9"/>
        <rFont val="Tahoma"/>
        <family val="2"/>
      </rPr>
      <t xml:space="preserve"> VIP</t>
    </r>
    <phoneticPr fontId="14" type="noConversion"/>
  </si>
  <si>
    <t>Japan VIP</t>
    <phoneticPr fontId="9" type="noConversion"/>
  </si>
  <si>
    <r>
      <rPr>
        <sz val="9"/>
        <rFont val="나눔고딕"/>
        <family val="3"/>
        <charset val="129"/>
      </rPr>
      <t>기타</t>
    </r>
    <r>
      <rPr>
        <sz val="9"/>
        <rFont val="Tahoma"/>
        <family val="2"/>
      </rPr>
      <t xml:space="preserve"> VIP</t>
    </r>
    <phoneticPr fontId="14" type="noConversion"/>
  </si>
  <si>
    <t>Others VIP</t>
    <phoneticPr fontId="9" type="noConversion"/>
  </si>
  <si>
    <r>
      <rPr>
        <sz val="9"/>
        <rFont val="나눔고딕"/>
        <family val="3"/>
        <charset val="129"/>
      </rPr>
      <t>매스</t>
    </r>
    <phoneticPr fontId="9" type="noConversion"/>
  </si>
  <si>
    <t>Mass</t>
    <phoneticPr fontId="9" type="noConversion"/>
  </si>
  <si>
    <r>
      <rPr>
        <b/>
        <sz val="9"/>
        <color rgb="FF004C94"/>
        <rFont val="나눔고딕"/>
        <family val="3"/>
        <charset val="129"/>
      </rPr>
      <t>매출액</t>
    </r>
    <phoneticPr fontId="14" type="noConversion"/>
  </si>
  <si>
    <t>Sales</t>
    <phoneticPr fontId="9" type="noConversion"/>
  </si>
  <si>
    <r>
      <rPr>
        <sz val="9"/>
        <rFont val="나눔고딕"/>
        <family val="3"/>
        <charset val="129"/>
      </rPr>
      <t>테이블</t>
    </r>
    <phoneticPr fontId="14" type="noConversion"/>
  </si>
  <si>
    <t>Table Sales</t>
    <phoneticPr fontId="9" type="noConversion"/>
  </si>
  <si>
    <t>Machine Sales</t>
    <phoneticPr fontId="9" type="noConversion"/>
  </si>
  <si>
    <r>
      <rPr>
        <b/>
        <sz val="9"/>
        <color rgb="FF004C94"/>
        <rFont val="나눔고딕"/>
        <family val="3"/>
        <charset val="129"/>
      </rPr>
      <t>홀드율</t>
    </r>
    <phoneticPr fontId="14" type="noConversion"/>
  </si>
  <si>
    <t>Hold Rate</t>
    <phoneticPr fontId="9" type="noConversion"/>
  </si>
  <si>
    <t>Hold Rate(Table)</t>
    <phoneticPr fontId="9" type="noConversion"/>
  </si>
  <si>
    <r>
      <t>VIP</t>
    </r>
    <r>
      <rPr>
        <b/>
        <sz val="9"/>
        <color rgb="FF004C94"/>
        <rFont val="나눔고딕"/>
        <family val="3"/>
        <charset val="129"/>
      </rPr>
      <t>고객수</t>
    </r>
    <phoneticPr fontId="14" type="noConversion"/>
  </si>
  <si>
    <r>
      <rPr>
        <b/>
        <sz val="9"/>
        <color rgb="FF004C94"/>
        <rFont val="나눔고딕"/>
        <family val="3"/>
        <charset val="129"/>
      </rPr>
      <t>드롭액</t>
    </r>
    <phoneticPr fontId="14" type="noConversion"/>
  </si>
  <si>
    <t>Drop</t>
    <phoneticPr fontId="9" type="noConversion"/>
  </si>
  <si>
    <t>y-y(%)</t>
    <phoneticPr fontId="14" type="noConversion"/>
  </si>
  <si>
    <t>Growth Rate(y-y)</t>
    <phoneticPr fontId="9" type="noConversion"/>
  </si>
  <si>
    <r>
      <rPr>
        <sz val="9"/>
        <rFont val="나눔고딕"/>
        <family val="3"/>
        <charset val="129"/>
      </rPr>
      <t>중국인</t>
    </r>
    <r>
      <rPr>
        <sz val="9"/>
        <rFont val="Tahoma"/>
        <family val="2"/>
      </rPr>
      <t xml:space="preserve"> VIP</t>
    </r>
    <phoneticPr fontId="14" type="noConversion"/>
  </si>
  <si>
    <t>China VIP</t>
    <phoneticPr fontId="9" type="noConversion"/>
  </si>
  <si>
    <r>
      <rPr>
        <sz val="9"/>
        <rFont val="나눔고딕"/>
        <family val="3"/>
        <charset val="129"/>
      </rPr>
      <t>일본인</t>
    </r>
    <r>
      <rPr>
        <sz val="9"/>
        <rFont val="Tahoma"/>
        <family val="2"/>
      </rPr>
      <t xml:space="preserve"> VIP</t>
    </r>
    <phoneticPr fontId="14" type="noConversion"/>
  </si>
  <si>
    <t>Japan VIP</t>
    <phoneticPr fontId="9" type="noConversion"/>
  </si>
  <si>
    <r>
      <rPr>
        <sz val="9"/>
        <rFont val="나눔고딕"/>
        <family val="3"/>
        <charset val="129"/>
      </rPr>
      <t>기타</t>
    </r>
    <r>
      <rPr>
        <sz val="9"/>
        <rFont val="Tahoma"/>
        <family val="2"/>
      </rPr>
      <t xml:space="preserve"> VIP</t>
    </r>
    <phoneticPr fontId="14" type="noConversion"/>
  </si>
  <si>
    <t>Others VIP</t>
    <phoneticPr fontId="9" type="noConversion"/>
  </si>
  <si>
    <r>
      <rPr>
        <sz val="9"/>
        <rFont val="나눔고딕"/>
        <family val="3"/>
        <charset val="129"/>
      </rPr>
      <t>매스</t>
    </r>
    <phoneticPr fontId="9" type="noConversion"/>
  </si>
  <si>
    <t>Mass</t>
    <phoneticPr fontId="9" type="noConversion"/>
  </si>
  <si>
    <r>
      <rPr>
        <b/>
        <sz val="9"/>
        <color rgb="FF004C94"/>
        <rFont val="나눔고딕"/>
        <family val="3"/>
        <charset val="129"/>
      </rPr>
      <t>매출액</t>
    </r>
    <phoneticPr fontId="14" type="noConversion"/>
  </si>
  <si>
    <t>Sales</t>
    <phoneticPr fontId="9" type="noConversion"/>
  </si>
  <si>
    <r>
      <rPr>
        <sz val="9"/>
        <rFont val="나눔고딕"/>
        <family val="3"/>
        <charset val="129"/>
      </rPr>
      <t>테이블</t>
    </r>
    <phoneticPr fontId="14" type="noConversion"/>
  </si>
  <si>
    <t>Table Sales</t>
    <phoneticPr fontId="9" type="noConversion"/>
  </si>
  <si>
    <r>
      <rPr>
        <sz val="9"/>
        <rFont val="나눔고딕"/>
        <family val="3"/>
        <charset val="129"/>
      </rPr>
      <t>머신</t>
    </r>
    <phoneticPr fontId="14" type="noConversion"/>
  </si>
  <si>
    <r>
      <rPr>
        <b/>
        <sz val="9"/>
        <color rgb="FF004C94"/>
        <rFont val="나눔고딕"/>
        <family val="3"/>
        <charset val="129"/>
      </rPr>
      <t>홀드율</t>
    </r>
    <phoneticPr fontId="14" type="noConversion"/>
  </si>
  <si>
    <t>Hold Rate</t>
    <phoneticPr fontId="9" type="noConversion"/>
  </si>
  <si>
    <t>Hold Rate(Table)</t>
    <phoneticPr fontId="9" type="noConversion"/>
  </si>
  <si>
    <r>
      <rPr>
        <b/>
        <sz val="9"/>
        <color rgb="FF004C94"/>
        <rFont val="나눔고딕"/>
        <family val="3"/>
        <charset val="129"/>
      </rPr>
      <t>드롭액</t>
    </r>
    <phoneticPr fontId="14" type="noConversion"/>
  </si>
  <si>
    <t>Drop</t>
    <phoneticPr fontId="9" type="noConversion"/>
  </si>
  <si>
    <t>y-y(%)</t>
    <phoneticPr fontId="14" type="noConversion"/>
  </si>
  <si>
    <t>Growth Rate(y-y)</t>
    <phoneticPr fontId="9" type="noConversion"/>
  </si>
  <si>
    <t>China VIP</t>
    <phoneticPr fontId="9" type="noConversion"/>
  </si>
  <si>
    <r>
      <rPr>
        <sz val="9"/>
        <rFont val="나눔고딕"/>
        <family val="3"/>
        <charset val="129"/>
      </rPr>
      <t>일본인</t>
    </r>
    <r>
      <rPr>
        <sz val="9"/>
        <rFont val="Tahoma"/>
        <family val="2"/>
      </rPr>
      <t xml:space="preserve"> VIP</t>
    </r>
    <phoneticPr fontId="14" type="noConversion"/>
  </si>
  <si>
    <t>Japan VIP</t>
    <phoneticPr fontId="9" type="noConversion"/>
  </si>
  <si>
    <r>
      <rPr>
        <sz val="9"/>
        <rFont val="나눔고딕"/>
        <family val="3"/>
        <charset val="129"/>
      </rPr>
      <t>기타</t>
    </r>
    <r>
      <rPr>
        <sz val="9"/>
        <rFont val="Tahoma"/>
        <family val="2"/>
      </rPr>
      <t xml:space="preserve"> VIP</t>
    </r>
    <phoneticPr fontId="14" type="noConversion"/>
  </si>
  <si>
    <t>Others VIP</t>
    <phoneticPr fontId="9" type="noConversion"/>
  </si>
  <si>
    <r>
      <rPr>
        <sz val="9"/>
        <rFont val="나눔고딕"/>
        <family val="3"/>
        <charset val="129"/>
      </rPr>
      <t>매스</t>
    </r>
    <phoneticPr fontId="9" type="noConversion"/>
  </si>
  <si>
    <t>Mass</t>
    <phoneticPr fontId="9" type="noConversion"/>
  </si>
  <si>
    <r>
      <rPr>
        <b/>
        <sz val="9"/>
        <color rgb="FF004C94"/>
        <rFont val="나눔고딕"/>
        <family val="3"/>
        <charset val="129"/>
      </rPr>
      <t>매출액</t>
    </r>
    <phoneticPr fontId="14" type="noConversion"/>
  </si>
  <si>
    <t>Sales</t>
    <phoneticPr fontId="9" type="noConversion"/>
  </si>
  <si>
    <r>
      <rPr>
        <sz val="9"/>
        <rFont val="나눔고딕"/>
        <family val="3"/>
        <charset val="129"/>
      </rPr>
      <t>테이블</t>
    </r>
    <phoneticPr fontId="14" type="noConversion"/>
  </si>
  <si>
    <t>Table Sales</t>
    <phoneticPr fontId="9" type="noConversion"/>
  </si>
  <si>
    <r>
      <rPr>
        <b/>
        <sz val="9"/>
        <color rgb="FF004C94"/>
        <rFont val="나눔고딕"/>
        <family val="3"/>
        <charset val="129"/>
      </rPr>
      <t>홀드율</t>
    </r>
    <phoneticPr fontId="14" type="noConversion"/>
  </si>
  <si>
    <t>Hold Rate</t>
    <phoneticPr fontId="9" type="noConversion"/>
  </si>
  <si>
    <t>Hold Rate(Table)</t>
    <phoneticPr fontId="9" type="noConversion"/>
  </si>
  <si>
    <r>
      <rPr>
        <b/>
        <sz val="9"/>
        <color rgb="FF004C94"/>
        <rFont val="나눔고딕"/>
        <family val="3"/>
        <charset val="129"/>
      </rPr>
      <t>드롭액</t>
    </r>
    <phoneticPr fontId="14" type="noConversion"/>
  </si>
  <si>
    <t>Drop</t>
    <phoneticPr fontId="9" type="noConversion"/>
  </si>
  <si>
    <t>y-y(%)</t>
    <phoneticPr fontId="14" type="noConversion"/>
  </si>
  <si>
    <t>Growth Rate(y-y)</t>
    <phoneticPr fontId="9" type="noConversion"/>
  </si>
  <si>
    <r>
      <rPr>
        <sz val="9"/>
        <rFont val="나눔고딕"/>
        <family val="3"/>
        <charset val="129"/>
      </rPr>
      <t>중국인</t>
    </r>
    <r>
      <rPr>
        <sz val="9"/>
        <rFont val="Tahoma"/>
        <family val="2"/>
      </rPr>
      <t xml:space="preserve"> VIP</t>
    </r>
    <phoneticPr fontId="14" type="noConversion"/>
  </si>
  <si>
    <t>China VIP</t>
    <phoneticPr fontId="9" type="noConversion"/>
  </si>
  <si>
    <r>
      <rPr>
        <sz val="9"/>
        <rFont val="나눔고딕"/>
        <family val="3"/>
        <charset val="129"/>
      </rPr>
      <t>일본인</t>
    </r>
    <r>
      <rPr>
        <sz val="9"/>
        <rFont val="Tahoma"/>
        <family val="2"/>
      </rPr>
      <t xml:space="preserve"> VIP</t>
    </r>
    <phoneticPr fontId="14" type="noConversion"/>
  </si>
  <si>
    <t>Japan VIP</t>
    <phoneticPr fontId="9" type="noConversion"/>
  </si>
  <si>
    <r>
      <rPr>
        <sz val="9"/>
        <rFont val="나눔고딕"/>
        <family val="3"/>
        <charset val="129"/>
      </rPr>
      <t>기타</t>
    </r>
    <r>
      <rPr>
        <sz val="9"/>
        <rFont val="Tahoma"/>
        <family val="2"/>
      </rPr>
      <t xml:space="preserve"> VIP</t>
    </r>
    <phoneticPr fontId="14" type="noConversion"/>
  </si>
  <si>
    <t>Others VIP</t>
    <phoneticPr fontId="9" type="noConversion"/>
  </si>
  <si>
    <r>
      <rPr>
        <sz val="9"/>
        <rFont val="나눔고딕"/>
        <family val="3"/>
        <charset val="129"/>
      </rPr>
      <t>매스</t>
    </r>
    <phoneticPr fontId="9" type="noConversion"/>
  </si>
  <si>
    <t>Mass</t>
    <phoneticPr fontId="9" type="noConversion"/>
  </si>
  <si>
    <r>
      <rPr>
        <b/>
        <sz val="9"/>
        <color rgb="FF004C94"/>
        <rFont val="나눔고딕"/>
        <family val="3"/>
        <charset val="129"/>
      </rPr>
      <t>매출액</t>
    </r>
    <phoneticPr fontId="14" type="noConversion"/>
  </si>
  <si>
    <t>Sales</t>
    <phoneticPr fontId="9" type="noConversion"/>
  </si>
  <si>
    <r>
      <rPr>
        <sz val="9"/>
        <rFont val="나눔고딕"/>
        <family val="3"/>
        <charset val="129"/>
      </rPr>
      <t>테이블</t>
    </r>
    <phoneticPr fontId="14" type="noConversion"/>
  </si>
  <si>
    <t>Table Sales</t>
    <phoneticPr fontId="9" type="noConversion"/>
  </si>
  <si>
    <r>
      <rPr>
        <b/>
        <sz val="9"/>
        <color rgb="FF004C94"/>
        <rFont val="나눔고딕"/>
        <family val="3"/>
        <charset val="129"/>
      </rPr>
      <t>홀드율</t>
    </r>
    <phoneticPr fontId="14" type="noConversion"/>
  </si>
  <si>
    <t>Hold Rate</t>
    <phoneticPr fontId="9" type="noConversion"/>
  </si>
  <si>
    <t>Hold Rate(Table)</t>
    <phoneticPr fontId="9" type="noConversion"/>
  </si>
  <si>
    <t>Paradise Monthly</t>
    <phoneticPr fontId="9" type="noConversion"/>
  </si>
  <si>
    <t>Key Indicators</t>
    <phoneticPr fontId="9" type="noConversion"/>
  </si>
  <si>
    <t>1Q11</t>
    <phoneticPr fontId="9" type="noConversion"/>
  </si>
  <si>
    <t>2Q11</t>
    <phoneticPr fontId="9" type="noConversion"/>
  </si>
  <si>
    <t>1Q19</t>
  </si>
  <si>
    <t>2Q19</t>
  </si>
  <si>
    <t>4Q19</t>
  </si>
  <si>
    <t>Paradise Quarterly</t>
    <phoneticPr fontId="9" type="noConversion"/>
  </si>
  <si>
    <t>&gt;Jeju Grand</t>
    <phoneticPr fontId="9" type="noConversion"/>
  </si>
  <si>
    <t>&gt;Incheon</t>
    <phoneticPr fontId="9" type="noConversion"/>
  </si>
  <si>
    <t>&gt;Busan</t>
    <phoneticPr fontId="9" type="noConversion"/>
  </si>
  <si>
    <t>Walkerhill Only</t>
    <phoneticPr fontId="14" type="noConversion"/>
  </si>
  <si>
    <t>Foreigner-only Casino</t>
    <phoneticPr fontId="9" type="noConversion"/>
  </si>
  <si>
    <t>Jeju Lotte</t>
  </si>
  <si>
    <t>Paradise City</t>
    <phoneticPr fontId="14" type="noConversion"/>
  </si>
  <si>
    <t>Jeju Grand</t>
  </si>
  <si>
    <t>Walker-hill</t>
  </si>
  <si>
    <t>Paradise</t>
    <phoneticPr fontId="9" type="noConversion"/>
  </si>
  <si>
    <t>M/S (%)</t>
    <phoneticPr fontId="9" type="noConversion"/>
  </si>
  <si>
    <t>Foreigner-only</t>
    <phoneticPr fontId="9" type="noConversion"/>
  </si>
  <si>
    <t>Paradise City</t>
    <phoneticPr fontId="14" type="noConversion"/>
  </si>
  <si>
    <t>Paradise</t>
    <phoneticPr fontId="9" type="noConversion"/>
  </si>
  <si>
    <t>(KRWm)</t>
    <phoneticPr fontId="9" type="noConversion"/>
  </si>
  <si>
    <t>Sales</t>
    <phoneticPr fontId="9" type="noConversion"/>
  </si>
  <si>
    <t>Others</t>
  </si>
  <si>
    <t>Japanese</t>
  </si>
  <si>
    <t>Chinese</t>
  </si>
  <si>
    <t>Paradise City</t>
    <phoneticPr fontId="9" type="noConversion"/>
  </si>
  <si>
    <t>Portion (%)</t>
    <phoneticPr fontId="9" type="noConversion"/>
  </si>
  <si>
    <t>Others</t>
    <phoneticPr fontId="9" type="noConversion"/>
  </si>
  <si>
    <t>Japanese</t>
    <phoneticPr fontId="9" type="noConversion"/>
  </si>
  <si>
    <t>Chinese</t>
    <phoneticPr fontId="9" type="noConversion"/>
  </si>
  <si>
    <t>Total</t>
    <phoneticPr fontId="9" type="noConversion"/>
  </si>
  <si>
    <t>Busan</t>
    <phoneticPr fontId="9" type="noConversion"/>
  </si>
  <si>
    <t>Paradise City</t>
    <phoneticPr fontId="9" type="noConversion"/>
  </si>
  <si>
    <t>Jeju Grand</t>
    <phoneticPr fontId="9" type="noConversion"/>
  </si>
  <si>
    <t>Walker-hill</t>
    <phoneticPr fontId="9" type="noConversion"/>
  </si>
  <si>
    <t>(Person)</t>
    <phoneticPr fontId="9" type="noConversion"/>
  </si>
  <si>
    <t>Visitors</t>
    <phoneticPr fontId="9" type="noConversion"/>
  </si>
  <si>
    <t>4Q17</t>
    <phoneticPr fontId="14" type="noConversion"/>
  </si>
  <si>
    <t>3Q17</t>
    <phoneticPr fontId="14" type="noConversion"/>
  </si>
  <si>
    <t>2Q17</t>
    <phoneticPr fontId="14" type="noConversion"/>
  </si>
  <si>
    <t>1Q17</t>
    <phoneticPr fontId="14" type="noConversion"/>
  </si>
  <si>
    <t>4Q16</t>
    <phoneticPr fontId="14" type="noConversion"/>
  </si>
  <si>
    <t>3Q16</t>
    <phoneticPr fontId="14" type="noConversion"/>
  </si>
  <si>
    <t>2Q16</t>
    <phoneticPr fontId="14" type="noConversion"/>
  </si>
  <si>
    <t>1Q16</t>
    <phoneticPr fontId="14" type="noConversion"/>
  </si>
  <si>
    <t>4Q15</t>
    <phoneticPr fontId="14" type="noConversion"/>
  </si>
  <si>
    <t>3Q15</t>
    <phoneticPr fontId="14" type="noConversion"/>
  </si>
  <si>
    <t>2Q15</t>
    <phoneticPr fontId="14" type="noConversion"/>
  </si>
  <si>
    <t>1Q15</t>
    <phoneticPr fontId="14" type="noConversion"/>
  </si>
  <si>
    <t>*Source: Korea Casino Association</t>
    <phoneticPr fontId="9" type="noConversion"/>
  </si>
  <si>
    <t>Annual</t>
    <phoneticPr fontId="9" type="noConversion"/>
  </si>
  <si>
    <t>Visitor breakdown &amp; M/S by sales</t>
    <phoneticPr fontId="9" type="noConversion"/>
  </si>
  <si>
    <r>
      <rPr>
        <sz val="9"/>
        <rFont val="나눔고딕"/>
        <family val="3"/>
        <charset val="129"/>
      </rPr>
      <t>중국인</t>
    </r>
  </si>
  <si>
    <r>
      <rPr>
        <sz val="9"/>
        <rFont val="나눔고딕"/>
        <family val="3"/>
        <charset val="129"/>
      </rPr>
      <t>일본인</t>
    </r>
  </si>
  <si>
    <r>
      <rPr>
        <sz val="9"/>
        <rFont val="나눔고딕"/>
        <family val="3"/>
        <charset val="129"/>
      </rPr>
      <t>기타</t>
    </r>
  </si>
  <si>
    <t>Jeju Grand</t>
    <phoneticPr fontId="14" type="noConversion"/>
  </si>
  <si>
    <t>Mass Visitors</t>
    <phoneticPr fontId="14" type="noConversion"/>
  </si>
  <si>
    <t>Japan Mass</t>
    <phoneticPr fontId="9" type="noConversion"/>
  </si>
  <si>
    <t>Others Mass</t>
    <phoneticPr fontId="9" type="noConversion"/>
  </si>
  <si>
    <t>Total Mass</t>
    <phoneticPr fontId="9" type="noConversion"/>
  </si>
  <si>
    <t>China Mass</t>
    <phoneticPr fontId="9" type="noConversion"/>
  </si>
  <si>
    <t>Jeju Lotte</t>
    <phoneticPr fontId="14" type="noConversion"/>
  </si>
  <si>
    <t>*한국카지노협회</t>
    <phoneticPr fontId="9" type="noConversion"/>
  </si>
  <si>
    <r>
      <rPr>
        <b/>
        <sz val="9"/>
        <color rgb="FF004C94"/>
        <rFont val="돋움"/>
        <family val="3"/>
        <charset val="129"/>
      </rPr>
      <t>매스</t>
    </r>
    <r>
      <rPr>
        <b/>
        <sz val="9"/>
        <color rgb="FF004C94"/>
        <rFont val="Tahoma"/>
        <family val="2"/>
      </rPr>
      <t xml:space="preserve"> </t>
    </r>
    <r>
      <rPr>
        <b/>
        <sz val="9"/>
        <color rgb="FF004C94"/>
        <rFont val="돋움"/>
        <family val="3"/>
        <charset val="129"/>
      </rPr>
      <t>고객수</t>
    </r>
    <phoneticPr fontId="14" type="noConversion"/>
  </si>
  <si>
    <t>No. of MASS</t>
    <phoneticPr fontId="9" type="noConversion"/>
  </si>
  <si>
    <t>&gt;Incheon</t>
    <phoneticPr fontId="9" type="noConversion"/>
  </si>
  <si>
    <t>(Wbn,%, Persons)</t>
    <phoneticPr fontId="9" type="noConversion"/>
  </si>
  <si>
    <t>3Q11</t>
    <phoneticPr fontId="9" type="noConversion"/>
  </si>
  <si>
    <t>4Q11</t>
    <phoneticPr fontId="9" type="noConversion"/>
  </si>
  <si>
    <t>1Q12</t>
    <phoneticPr fontId="9" type="noConversion"/>
  </si>
  <si>
    <t>Consolidated</t>
    <phoneticPr fontId="14" type="noConversion"/>
  </si>
  <si>
    <t>Drop</t>
    <phoneticPr fontId="14" type="noConversion"/>
  </si>
  <si>
    <t>Growth Rate(y-y)</t>
    <phoneticPr fontId="14" type="noConversion"/>
  </si>
  <si>
    <t>China VIP</t>
    <phoneticPr fontId="14" type="noConversion"/>
  </si>
  <si>
    <t>Japan VIP</t>
    <phoneticPr fontId="14" type="noConversion"/>
  </si>
  <si>
    <t>Others VIP</t>
    <phoneticPr fontId="14" type="noConversion"/>
  </si>
  <si>
    <t>Sales</t>
    <phoneticPr fontId="14" type="noConversion"/>
  </si>
  <si>
    <t>Table Sales</t>
    <phoneticPr fontId="14" type="noConversion"/>
  </si>
  <si>
    <t>Machine Sales</t>
    <phoneticPr fontId="14" type="noConversion"/>
  </si>
  <si>
    <t>Hold Rate</t>
    <phoneticPr fontId="14" type="noConversion"/>
  </si>
  <si>
    <t>Hold Rate(Table)</t>
    <phoneticPr fontId="14" type="noConversion"/>
  </si>
  <si>
    <t>No. of MASS</t>
    <phoneticPr fontId="14" type="noConversion"/>
  </si>
  <si>
    <t>No. of VIPs</t>
    <phoneticPr fontId="14" type="noConversion"/>
  </si>
  <si>
    <t>Actual Cons.</t>
    <phoneticPr fontId="14" type="noConversion"/>
  </si>
  <si>
    <t>▼가공</t>
    <phoneticPr fontId="9" type="noConversion"/>
  </si>
  <si>
    <t>Growth Rate(%y-y)</t>
    <phoneticPr fontId="9" type="noConversion"/>
  </si>
  <si>
    <t>국내 총 입국자</t>
    <phoneticPr fontId="9" type="noConversion"/>
  </si>
  <si>
    <t>Total Inbound</t>
    <phoneticPr fontId="9" type="noConversion"/>
  </si>
  <si>
    <t>중국인 입국자</t>
    <phoneticPr fontId="9" type="noConversion"/>
  </si>
  <si>
    <t>China Inbound</t>
    <phoneticPr fontId="9" type="noConversion"/>
  </si>
  <si>
    <t xml:space="preserve"> (조선족 제외)</t>
    <phoneticPr fontId="9" type="noConversion"/>
  </si>
  <si>
    <t xml:space="preserve"> (Except Korean-Chinses)</t>
    <phoneticPr fontId="9" type="noConversion"/>
  </si>
  <si>
    <t>일본인 입국자</t>
    <phoneticPr fontId="9" type="noConversion"/>
  </si>
  <si>
    <t>Japan Inbound</t>
    <phoneticPr fontId="9" type="noConversion"/>
  </si>
  <si>
    <t>Consolidated</t>
    <phoneticPr fontId="14" type="noConversion"/>
  </si>
  <si>
    <t>전체 %y-y</t>
    <phoneticPr fontId="9" type="noConversion"/>
  </si>
  <si>
    <t>Total %y-y</t>
    <phoneticPr fontId="9" type="noConversion"/>
  </si>
  <si>
    <t>중국인 %y-y</t>
  </si>
  <si>
    <t>China  %y-y</t>
  </si>
  <si>
    <t>일본인 %y-y</t>
  </si>
  <si>
    <t>Japan  %y-y</t>
  </si>
  <si>
    <t>기타 %y-y</t>
  </si>
  <si>
    <t>Others  %y-y</t>
  </si>
  <si>
    <t>매스 고객</t>
    <phoneticPr fontId="9" type="noConversion"/>
  </si>
  <si>
    <t>Mass Visitors</t>
    <phoneticPr fontId="9" type="noConversion"/>
  </si>
  <si>
    <t>중국인 %y-y</t>
    <phoneticPr fontId="9" type="noConversion"/>
  </si>
  <si>
    <t>China  %y-y</t>
    <phoneticPr fontId="9" type="noConversion"/>
  </si>
  <si>
    <t>일본인 %y-y</t>
    <phoneticPr fontId="9" type="noConversion"/>
  </si>
  <si>
    <t>Japan  %y-y</t>
    <phoneticPr fontId="9" type="noConversion"/>
  </si>
  <si>
    <t>기타 %y-y</t>
    <phoneticPr fontId="9" type="noConversion"/>
  </si>
  <si>
    <t>Others  %y-y</t>
    <phoneticPr fontId="9" type="noConversion"/>
  </si>
  <si>
    <t>VIP 고객</t>
    <phoneticPr fontId="9" type="noConversion"/>
  </si>
  <si>
    <t>VIP Visitors</t>
    <phoneticPr fontId="9" type="noConversion"/>
  </si>
  <si>
    <r>
      <rPr>
        <sz val="9"/>
        <rFont val="나눔고딕"/>
        <family val="3"/>
        <charset val="129"/>
      </rPr>
      <t>중국인</t>
    </r>
    <r>
      <rPr>
        <sz val="9"/>
        <rFont val="Tahoma"/>
        <family val="2"/>
      </rPr>
      <t xml:space="preserve"> VIP</t>
    </r>
    <phoneticPr fontId="9" type="noConversion"/>
  </si>
  <si>
    <t>China VIP</t>
    <phoneticPr fontId="9" type="noConversion"/>
  </si>
  <si>
    <r>
      <rPr>
        <sz val="9"/>
        <rFont val="나눔고딕"/>
        <family val="3"/>
        <charset val="129"/>
      </rPr>
      <t>일본인</t>
    </r>
    <r>
      <rPr>
        <sz val="9"/>
        <rFont val="Tahoma"/>
        <family val="2"/>
      </rPr>
      <t xml:space="preserve"> VIP</t>
    </r>
    <phoneticPr fontId="9" type="noConversion"/>
  </si>
  <si>
    <r>
      <rPr>
        <sz val="9"/>
        <rFont val="나눔고딕"/>
        <family val="3"/>
        <charset val="129"/>
      </rPr>
      <t>기타</t>
    </r>
    <r>
      <rPr>
        <sz val="9"/>
        <rFont val="Tahoma"/>
        <family val="2"/>
      </rPr>
      <t xml:space="preserve"> VIP</t>
    </r>
    <phoneticPr fontId="9" type="noConversion"/>
  </si>
  <si>
    <t>Other VIP</t>
    <phoneticPr fontId="9" type="noConversion"/>
  </si>
  <si>
    <t>Total %y-y</t>
    <phoneticPr fontId="9" type="noConversion"/>
  </si>
  <si>
    <t>매스 고객</t>
    <phoneticPr fontId="9" type="noConversion"/>
  </si>
  <si>
    <t>China  %y-y</t>
    <phoneticPr fontId="9" type="noConversion"/>
  </si>
  <si>
    <t>일본인 %y-y</t>
    <phoneticPr fontId="9" type="noConversion"/>
  </si>
  <si>
    <t>Others  %y-y</t>
    <phoneticPr fontId="9" type="noConversion"/>
  </si>
  <si>
    <t>VIP 고객</t>
    <phoneticPr fontId="9" type="noConversion"/>
  </si>
  <si>
    <r>
      <rPr>
        <sz val="9"/>
        <rFont val="나눔고딕"/>
        <family val="3"/>
        <charset val="129"/>
      </rPr>
      <t>일본인</t>
    </r>
    <r>
      <rPr>
        <sz val="9"/>
        <rFont val="Tahoma"/>
        <family val="2"/>
      </rPr>
      <t xml:space="preserve"> VIP</t>
    </r>
    <phoneticPr fontId="9" type="noConversion"/>
  </si>
  <si>
    <t>Other VIP</t>
    <phoneticPr fontId="9" type="noConversion"/>
  </si>
  <si>
    <t>Walkerhill</t>
    <phoneticPr fontId="14" type="noConversion"/>
  </si>
  <si>
    <t>전체 %y-y</t>
    <phoneticPr fontId="9" type="noConversion"/>
  </si>
  <si>
    <t>Total %y-y</t>
    <phoneticPr fontId="9" type="noConversion"/>
  </si>
  <si>
    <t>매스 고객</t>
    <phoneticPr fontId="9" type="noConversion"/>
  </si>
  <si>
    <t>Mass Visitors</t>
    <phoneticPr fontId="9" type="noConversion"/>
  </si>
  <si>
    <t>중국인 %y-y</t>
    <phoneticPr fontId="9" type="noConversion"/>
  </si>
  <si>
    <t>China  %y-y</t>
    <phoneticPr fontId="9" type="noConversion"/>
  </si>
  <si>
    <t>일본인 %y-y</t>
    <phoneticPr fontId="9" type="noConversion"/>
  </si>
  <si>
    <t>Japan  %y-y</t>
    <phoneticPr fontId="9" type="noConversion"/>
  </si>
  <si>
    <t>기타 %y-y</t>
    <phoneticPr fontId="9" type="noConversion"/>
  </si>
  <si>
    <t>Others  %y-y</t>
    <phoneticPr fontId="9" type="noConversion"/>
  </si>
  <si>
    <t>VIP 고객</t>
    <phoneticPr fontId="9" type="noConversion"/>
  </si>
  <si>
    <t>VIP Visitors</t>
    <phoneticPr fontId="9" type="noConversion"/>
  </si>
  <si>
    <r>
      <rPr>
        <sz val="9"/>
        <rFont val="나눔고딕"/>
        <family val="3"/>
        <charset val="129"/>
      </rPr>
      <t>중국인</t>
    </r>
    <r>
      <rPr>
        <sz val="9"/>
        <rFont val="Tahoma"/>
        <family val="2"/>
      </rPr>
      <t xml:space="preserve"> VIP</t>
    </r>
    <phoneticPr fontId="9" type="noConversion"/>
  </si>
  <si>
    <t>China VIP</t>
    <phoneticPr fontId="9" type="noConversion"/>
  </si>
  <si>
    <r>
      <rPr>
        <sz val="9"/>
        <rFont val="나눔고딕"/>
        <family val="3"/>
        <charset val="129"/>
      </rPr>
      <t>일본인</t>
    </r>
    <r>
      <rPr>
        <sz val="9"/>
        <rFont val="Tahoma"/>
        <family val="2"/>
      </rPr>
      <t xml:space="preserve"> VIP</t>
    </r>
    <phoneticPr fontId="9" type="noConversion"/>
  </si>
  <si>
    <t>Japan VIP</t>
    <phoneticPr fontId="9" type="noConversion"/>
  </si>
  <si>
    <r>
      <rPr>
        <sz val="9"/>
        <rFont val="나눔고딕"/>
        <family val="3"/>
        <charset val="129"/>
      </rPr>
      <t>기타</t>
    </r>
    <r>
      <rPr>
        <sz val="9"/>
        <rFont val="Tahoma"/>
        <family val="2"/>
      </rPr>
      <t xml:space="preserve"> VIP</t>
    </r>
    <phoneticPr fontId="9" type="noConversion"/>
  </si>
  <si>
    <t>Other VIP</t>
    <phoneticPr fontId="9" type="noConversion"/>
  </si>
  <si>
    <t>Jeju Grand</t>
    <phoneticPr fontId="14" type="noConversion"/>
  </si>
  <si>
    <t>Paradise City</t>
    <phoneticPr fontId="14" type="noConversion"/>
  </si>
  <si>
    <t>▼INBOUND 파일에서 가져오기</t>
    <phoneticPr fontId="9" type="noConversion"/>
  </si>
  <si>
    <t>총 입국자</t>
    <phoneticPr fontId="19" type="noConversion"/>
  </si>
  <si>
    <t>Total Inbound</t>
    <phoneticPr fontId="19" type="noConversion"/>
  </si>
  <si>
    <t>일본</t>
  </si>
  <si>
    <t>Japan</t>
    <phoneticPr fontId="19" type="noConversion"/>
  </si>
  <si>
    <t>대만</t>
  </si>
  <si>
    <t>Taiwan</t>
    <phoneticPr fontId="19" type="noConversion"/>
  </si>
  <si>
    <t>홍콩</t>
  </si>
  <si>
    <t>HongKong</t>
    <phoneticPr fontId="19" type="noConversion"/>
  </si>
  <si>
    <t>마카오</t>
  </si>
  <si>
    <t>Macau</t>
    <phoneticPr fontId="19" type="noConversion"/>
  </si>
  <si>
    <t>태국</t>
  </si>
  <si>
    <t>Thailand</t>
    <phoneticPr fontId="19" type="noConversion"/>
  </si>
  <si>
    <t>말레이시아</t>
  </si>
  <si>
    <t>Malaysia</t>
    <phoneticPr fontId="19" type="noConversion"/>
  </si>
  <si>
    <t>필리핀</t>
  </si>
  <si>
    <t>Philippine</t>
    <phoneticPr fontId="19" type="noConversion"/>
  </si>
  <si>
    <t>인도네시아</t>
  </si>
  <si>
    <t>Indonesia</t>
    <phoneticPr fontId="19" type="noConversion"/>
  </si>
  <si>
    <t>싱가포르</t>
  </si>
  <si>
    <t>Singapore</t>
    <phoneticPr fontId="19" type="noConversion"/>
  </si>
  <si>
    <t>인도</t>
  </si>
  <si>
    <t>India</t>
    <phoneticPr fontId="19" type="noConversion"/>
  </si>
  <si>
    <t>스리랑카</t>
  </si>
  <si>
    <t>Sriranka</t>
    <phoneticPr fontId="19" type="noConversion"/>
  </si>
  <si>
    <t>파키스탄</t>
  </si>
  <si>
    <t>Pakistan</t>
    <phoneticPr fontId="19" type="noConversion"/>
  </si>
  <si>
    <t>네팔</t>
  </si>
  <si>
    <t>Nepal</t>
    <phoneticPr fontId="19" type="noConversion"/>
  </si>
  <si>
    <t>몽골</t>
  </si>
  <si>
    <t>Mongolia</t>
    <phoneticPr fontId="19" type="noConversion"/>
  </si>
  <si>
    <t>중국</t>
  </si>
  <si>
    <t>China</t>
    <phoneticPr fontId="19" type="noConversion"/>
  </si>
  <si>
    <t>(중국1)</t>
  </si>
  <si>
    <t>(China1)</t>
    <phoneticPr fontId="19" type="noConversion"/>
  </si>
  <si>
    <t>(한국계중국인)</t>
  </si>
  <si>
    <t>(Korean-Chinese)</t>
    <phoneticPr fontId="19" type="noConversion"/>
  </si>
  <si>
    <t>총 출국자</t>
    <phoneticPr fontId="19" type="noConversion"/>
  </si>
  <si>
    <t>Total Outbound</t>
    <phoneticPr fontId="19" type="noConversion"/>
  </si>
  <si>
    <t>관광목적</t>
    <phoneticPr fontId="19" type="noConversion"/>
  </si>
  <si>
    <t>Departures</t>
    <phoneticPr fontId="19" type="noConversion"/>
  </si>
  <si>
    <t>승무원</t>
    <phoneticPr fontId="19" type="noConversion"/>
  </si>
  <si>
    <t>Crew</t>
    <phoneticPr fontId="19" type="noConversion"/>
  </si>
  <si>
    <t>&gt;P-City 2nd</t>
    <phoneticPr fontId="9" type="noConversion"/>
  </si>
  <si>
    <r>
      <t>2017</t>
    </r>
    <r>
      <rPr>
        <sz val="9"/>
        <rFont val="돋움"/>
        <family val="3"/>
        <charset val="129"/>
      </rPr>
      <t>년</t>
    </r>
    <r>
      <rPr>
        <sz val="9"/>
        <rFont val="Tahoma"/>
        <family val="2"/>
      </rPr>
      <t xml:space="preserve"> 4</t>
    </r>
    <r>
      <rPr>
        <sz val="9"/>
        <rFont val="돋움"/>
        <family val="3"/>
        <charset val="129"/>
      </rPr>
      <t>월</t>
    </r>
    <r>
      <rPr>
        <sz val="9"/>
        <rFont val="Tahoma"/>
        <family val="2"/>
      </rPr>
      <t xml:space="preserve"> 1</t>
    </r>
    <r>
      <rPr>
        <sz val="9"/>
        <rFont val="돋움"/>
        <family val="3"/>
        <charset val="129"/>
      </rPr>
      <t>차개장</t>
    </r>
    <phoneticPr fontId="9" type="noConversion"/>
  </si>
  <si>
    <t>&gt;P-City</t>
    <phoneticPr fontId="9" type="noConversion"/>
  </si>
  <si>
    <t>중국 공안의 불법 마케팅 관련 체포</t>
    <phoneticPr fontId="9" type="noConversion"/>
  </si>
  <si>
    <t>인당 드롭액</t>
    <phoneticPr fontId="14" type="noConversion"/>
  </si>
  <si>
    <t>Drop per Visitor</t>
    <phoneticPr fontId="14" type="noConversion"/>
  </si>
  <si>
    <r>
      <rPr>
        <sz val="9"/>
        <rFont val="나눔고딕"/>
        <family val="3"/>
        <charset val="129"/>
      </rPr>
      <t>매스</t>
    </r>
    <phoneticPr fontId="9" type="noConversion"/>
  </si>
  <si>
    <t>Mass</t>
    <phoneticPr fontId="9" type="noConversion"/>
  </si>
  <si>
    <r>
      <t>6</t>
    </r>
    <r>
      <rPr>
        <sz val="9"/>
        <rFont val="돋움"/>
        <family val="3"/>
        <charset val="129"/>
      </rPr>
      <t>월</t>
    </r>
    <r>
      <rPr>
        <sz val="9"/>
        <rFont val="Tahoma"/>
        <family val="2"/>
      </rPr>
      <t xml:space="preserve"> </t>
    </r>
    <r>
      <rPr>
        <sz val="9"/>
        <rFont val="돋움"/>
        <family val="3"/>
        <charset val="129"/>
      </rPr>
      <t>메르스</t>
    </r>
    <phoneticPr fontId="9" type="noConversion"/>
  </si>
  <si>
    <r>
      <rPr>
        <sz val="9"/>
        <rFont val="돋움"/>
        <family val="3"/>
        <charset val="129"/>
      </rPr>
      <t>중국</t>
    </r>
    <r>
      <rPr>
        <sz val="9"/>
        <rFont val="Tahoma"/>
        <family val="2"/>
      </rPr>
      <t xml:space="preserve"> </t>
    </r>
    <r>
      <rPr>
        <sz val="9"/>
        <rFont val="돋움"/>
        <family val="3"/>
        <charset val="129"/>
      </rPr>
      <t>반부패정책</t>
    </r>
    <phoneticPr fontId="9" type="noConversion"/>
  </si>
  <si>
    <t>All Formula - No Key-in</t>
    <phoneticPr fontId="9" type="noConversion"/>
  </si>
  <si>
    <t>시티제외</t>
    <phoneticPr fontId="14" type="noConversion"/>
  </si>
  <si>
    <r>
      <rPr>
        <sz val="9"/>
        <rFont val="나눔고딕"/>
        <family val="3"/>
        <charset val="129"/>
      </rPr>
      <t>중국인</t>
    </r>
    <r>
      <rPr>
        <sz val="9"/>
        <rFont val="Tahoma"/>
        <family val="2"/>
      </rPr>
      <t xml:space="preserve"> VIP</t>
    </r>
    <phoneticPr fontId="14" type="noConversion"/>
  </si>
  <si>
    <t>m-m(%)</t>
    <phoneticPr fontId="14" type="noConversion"/>
  </si>
  <si>
    <t>Growth Rate(m-m)</t>
    <phoneticPr fontId="9" type="noConversion"/>
  </si>
  <si>
    <t>인당 지출액</t>
    <phoneticPr fontId="14" type="noConversion"/>
  </si>
  <si>
    <t>Excl. P-City</t>
    <phoneticPr fontId="9" type="noConversion"/>
  </si>
  <si>
    <t>Spending per VIP</t>
    <phoneticPr fontId="9" type="noConversion"/>
  </si>
  <si>
    <t>y-y(%)</t>
    <phoneticPr fontId="14" type="noConversion"/>
  </si>
  <si>
    <t>Growth Rate(y-y)</t>
    <phoneticPr fontId="9" type="noConversion"/>
  </si>
  <si>
    <r>
      <rPr>
        <sz val="9"/>
        <rFont val="나눔고딕"/>
        <family val="3"/>
        <charset val="129"/>
      </rPr>
      <t>매스</t>
    </r>
    <phoneticPr fontId="14" type="noConversion"/>
  </si>
  <si>
    <t>Mass</t>
    <phoneticPr fontId="9" type="noConversion"/>
  </si>
  <si>
    <r>
      <rPr>
        <sz val="9"/>
        <rFont val="나눔고딕"/>
        <family val="3"/>
        <charset val="129"/>
      </rPr>
      <t>기타</t>
    </r>
    <r>
      <rPr>
        <sz val="9"/>
        <rFont val="Tahoma"/>
        <family val="2"/>
      </rPr>
      <t xml:space="preserve"> VIP</t>
    </r>
    <phoneticPr fontId="14" type="noConversion"/>
  </si>
  <si>
    <t>전체 드롭액(좌)</t>
    <phoneticPr fontId="14" type="noConversion"/>
  </si>
  <si>
    <t>매스 드롭액(좌)</t>
    <phoneticPr fontId="14" type="noConversion"/>
  </si>
  <si>
    <t>P-City</t>
    <phoneticPr fontId="9" type="noConversion"/>
  </si>
  <si>
    <t>제주</t>
    <phoneticPr fontId="9" type="noConversion"/>
  </si>
  <si>
    <t>워커힐</t>
    <phoneticPr fontId="9" type="noConversion"/>
  </si>
  <si>
    <t>부산</t>
    <phoneticPr fontId="9" type="noConversion"/>
  </si>
  <si>
    <t>매출액(좌)</t>
    <phoneticPr fontId="9" type="noConversion"/>
  </si>
  <si>
    <t>홀드율</t>
    <phoneticPr fontId="9" type="noConversion"/>
  </si>
  <si>
    <t>3Q19</t>
    <phoneticPr fontId="9" type="noConversion"/>
  </si>
  <si>
    <t>3Q19</t>
  </si>
  <si>
    <t>홀드율</t>
    <phoneticPr fontId="9" type="noConversion"/>
  </si>
  <si>
    <t>매스 드롭액 비중</t>
    <phoneticPr fontId="9" type="noConversion"/>
  </si>
  <si>
    <r>
      <rPr>
        <sz val="9"/>
        <rFont val="나눔고딕"/>
        <family val="3"/>
        <charset val="129"/>
      </rPr>
      <t>중국인</t>
    </r>
    <r>
      <rPr>
        <sz val="9"/>
        <rFont val="Tahoma"/>
        <family val="2"/>
      </rPr>
      <t xml:space="preserve"> VIP</t>
    </r>
    <phoneticPr fontId="14" type="noConversion"/>
  </si>
  <si>
    <t>4Q19</t>
    <phoneticPr fontId="9" type="noConversion"/>
  </si>
  <si>
    <t>Rolling Chip Turnover</t>
    <phoneticPr fontId="19" type="noConversion"/>
  </si>
  <si>
    <t>Win rate %</t>
    <phoneticPr fontId="19" type="noConversion"/>
  </si>
  <si>
    <t>Junket</t>
    <phoneticPr fontId="19" type="noConversion"/>
  </si>
  <si>
    <t>Net Revenues</t>
    <phoneticPr fontId="19" type="noConversion"/>
  </si>
  <si>
    <t>Junket</t>
    <phoneticPr fontId="19" type="noConversion"/>
  </si>
  <si>
    <t>Rolling chip turnover</t>
    <phoneticPr fontId="19" type="noConversion"/>
  </si>
  <si>
    <t>W/L</t>
    <phoneticPr fontId="19" type="noConversion"/>
  </si>
  <si>
    <t>Jeju</t>
  </si>
  <si>
    <t>Paradise City (Incheon) Casino</t>
    <phoneticPr fontId="19" type="noConversion"/>
  </si>
  <si>
    <t>Jungket</t>
    <phoneticPr fontId="19" type="noConversion"/>
  </si>
  <si>
    <t>Busan Casino</t>
    <phoneticPr fontId="19" type="noConversion"/>
  </si>
  <si>
    <t>Jeju Grand</t>
    <phoneticPr fontId="19" type="noConversion"/>
  </si>
  <si>
    <t>&gt;city Grand</t>
  </si>
  <si>
    <r>
      <t>Actual Cons.(</t>
    </r>
    <r>
      <rPr>
        <b/>
        <sz val="9"/>
        <rFont val="돋움"/>
        <family val="3"/>
        <charset val="129"/>
      </rPr>
      <t>인수효과</t>
    </r>
    <r>
      <rPr>
        <b/>
        <sz val="9"/>
        <rFont val="Tahoma"/>
        <family val="2"/>
      </rPr>
      <t>)</t>
    </r>
    <phoneticPr fontId="14" type="noConversion"/>
  </si>
  <si>
    <t>Indicators</t>
    <phoneticPr fontId="14" type="noConversion"/>
  </si>
  <si>
    <t>Jeju Grand</t>
    <phoneticPr fontId="9" type="noConversion"/>
  </si>
  <si>
    <t>Visitor Ratio</t>
    <phoneticPr fontId="14" type="noConversion"/>
  </si>
  <si>
    <t>Drop Ratio</t>
    <phoneticPr fontId="14" type="noConversion"/>
  </si>
  <si>
    <t>China VIP%Total</t>
    <phoneticPr fontId="9" type="noConversion"/>
  </si>
  <si>
    <t>Japan VIP%Total</t>
    <phoneticPr fontId="9" type="noConversion"/>
  </si>
  <si>
    <t>중국인VIP%전체</t>
    <phoneticPr fontId="9" type="noConversion"/>
  </si>
  <si>
    <t>일본인VIP%전체</t>
    <phoneticPr fontId="9" type="noConversion"/>
  </si>
  <si>
    <t>매스%전체</t>
    <phoneticPr fontId="9" type="noConversion"/>
  </si>
  <si>
    <t>Mass%Total</t>
    <phoneticPr fontId="9" type="noConversion"/>
  </si>
  <si>
    <t>중국인VIP%City</t>
  </si>
  <si>
    <t>일본인VIP%City</t>
  </si>
  <si>
    <t>매스%City</t>
  </si>
  <si>
    <t>China VIP%City</t>
    <phoneticPr fontId="9" type="noConversion"/>
  </si>
  <si>
    <t>Japan VIP%City</t>
    <phoneticPr fontId="9" type="noConversion"/>
  </si>
  <si>
    <t>Mass%City</t>
    <phoneticPr fontId="9" type="noConversion"/>
  </si>
  <si>
    <t>중국인VIP%City VIP</t>
    <phoneticPr fontId="9" type="noConversion"/>
  </si>
  <si>
    <t>일본인VIP%City VIP</t>
    <phoneticPr fontId="9" type="noConversion"/>
  </si>
  <si>
    <t>중국인VIP%전체 VIP</t>
    <phoneticPr fontId="9" type="noConversion"/>
  </si>
  <si>
    <t>일본인VIP%전체 VIP</t>
    <phoneticPr fontId="9" type="noConversion"/>
  </si>
  <si>
    <t>China VIP%Total VIP</t>
    <phoneticPr fontId="9" type="noConversion"/>
  </si>
  <si>
    <t>Japan VIP%Total VIP</t>
    <phoneticPr fontId="9" type="noConversion"/>
  </si>
  <si>
    <t>China VIP%City VIP</t>
    <phoneticPr fontId="9" type="noConversion"/>
  </si>
  <si>
    <t>Japan VIP%City VIP</t>
    <phoneticPr fontId="9" type="noConversion"/>
  </si>
  <si>
    <t>Hold Ratio</t>
    <phoneticPr fontId="14" type="noConversion"/>
  </si>
  <si>
    <t>전체</t>
    <phoneticPr fontId="9" type="noConversion"/>
  </si>
  <si>
    <t>P-City</t>
    <phoneticPr fontId="9" type="noConversion"/>
  </si>
  <si>
    <t>워커힐</t>
    <phoneticPr fontId="9" type="noConversion"/>
  </si>
  <si>
    <t>중국인VIP%Walkerhill</t>
  </si>
  <si>
    <t>China VIP%Walkerhill</t>
  </si>
  <si>
    <t>일본인VIP%Walkerhill</t>
  </si>
  <si>
    <t>Japan VIP%Walkerhill</t>
  </si>
  <si>
    <t>매스%Walkerhill</t>
  </si>
  <si>
    <t>Mass%Walkerhill</t>
  </si>
  <si>
    <t>중국인VIP%walkerhill VIP</t>
  </si>
  <si>
    <t>China VIP%walkerhill VIP</t>
  </si>
  <si>
    <t>일본인VIP%walkerhill VIP</t>
  </si>
  <si>
    <t>Japan VIP%walkerhill VIP</t>
  </si>
  <si>
    <t>Total</t>
    <phoneticPr fontId="9" type="noConversion"/>
  </si>
  <si>
    <t>Walkerhill</t>
    <phoneticPr fontId="9" type="noConversion"/>
  </si>
  <si>
    <t>Correlation</t>
    <phoneticPr fontId="14" type="noConversion"/>
  </si>
  <si>
    <t>P-City</t>
    <phoneticPr fontId="9" type="noConversion"/>
  </si>
  <si>
    <t>1)Mass Drop &amp; Hold Ratio</t>
    <phoneticPr fontId="9" type="noConversion"/>
  </si>
  <si>
    <t>2)CN VIP Drop &amp; Hold Ratio</t>
    <phoneticPr fontId="9" type="noConversion"/>
  </si>
  <si>
    <t>인당 지출액</t>
    <phoneticPr fontId="14" type="noConversion"/>
  </si>
  <si>
    <t>Spending per VIP</t>
    <phoneticPr fontId="9" type="noConversion"/>
  </si>
  <si>
    <t>인당 지출액</t>
    <phoneticPr fontId="14" type="noConversion"/>
  </si>
  <si>
    <t>Spending per VIP</t>
    <phoneticPr fontId="9" type="noConversion"/>
  </si>
  <si>
    <t>정킷</t>
    <phoneticPr fontId="14" type="noConversion"/>
  </si>
  <si>
    <t>Rolling Chip Turnover</t>
    <phoneticPr fontId="9" type="noConversion"/>
  </si>
  <si>
    <t>홀드율</t>
  </si>
  <si>
    <t>Hold Rate</t>
  </si>
  <si>
    <t>Win/Loss</t>
    <phoneticPr fontId="9" type="noConversion"/>
  </si>
  <si>
    <t>W/L</t>
    <phoneticPr fontId="14" type="noConversion"/>
  </si>
  <si>
    <t>Rolling Chip Rate</t>
    <phoneticPr fontId="9" type="noConversion"/>
  </si>
  <si>
    <t>홀드율</t>
    <phoneticPr fontId="14" type="noConversion"/>
  </si>
  <si>
    <t>W/L</t>
    <phoneticPr fontId="14" type="noConversion"/>
  </si>
  <si>
    <t>Win/Loss</t>
    <phoneticPr fontId="9" type="noConversion"/>
  </si>
  <si>
    <t>Property</t>
    <phoneticPr fontId="9" type="noConversion"/>
  </si>
  <si>
    <t>Rolling Chip Rate</t>
    <phoneticPr fontId="14" type="noConversion"/>
  </si>
  <si>
    <t>Win/Loss</t>
    <phoneticPr fontId="14" type="noConversion"/>
  </si>
  <si>
    <t>Hold Rate</t>
    <phoneticPr fontId="14" type="noConversion"/>
  </si>
  <si>
    <t>Property</t>
  </si>
  <si>
    <t>1Q20</t>
  </si>
  <si>
    <t>2Q20</t>
  </si>
  <si>
    <t>3Q20</t>
  </si>
  <si>
    <t>4Q20</t>
  </si>
  <si>
    <t>청명절 4.5~7</t>
    <phoneticPr fontId="9" type="noConversion"/>
  </si>
  <si>
    <t>노동절 5.1~4</t>
    <phoneticPr fontId="9" type="noConversion"/>
  </si>
  <si>
    <t>Casino Sales</t>
    <phoneticPr fontId="9" type="noConversion"/>
  </si>
  <si>
    <t>Table</t>
    <phoneticPr fontId="9" type="noConversion"/>
  </si>
  <si>
    <t>Machine</t>
    <phoneticPr fontId="9" type="noConversion"/>
  </si>
  <si>
    <t>Paradise Monthly (Key-in; Dart)</t>
    <phoneticPr fontId="9" type="noConversion"/>
  </si>
  <si>
    <t>매출액(Dart)</t>
    <phoneticPr fontId="14" type="noConversion"/>
  </si>
  <si>
    <t>Dart</t>
    <phoneticPr fontId="9" type="noConversion"/>
  </si>
  <si>
    <t>춘절 1.24~</t>
  </si>
  <si>
    <r>
      <rPr>
        <sz val="9"/>
        <rFont val="나눔고딕"/>
        <family val="3"/>
        <charset val="129"/>
      </rPr>
      <t>머신</t>
    </r>
    <phoneticPr fontId="14" type="noConversion"/>
  </si>
  <si>
    <t>Machine Sales</t>
    <phoneticPr fontId="9" type="noConversion"/>
  </si>
  <si>
    <t>y-y(%)</t>
    <phoneticPr fontId="14" type="noConversion"/>
  </si>
  <si>
    <t>Growth Rate(y-y)</t>
    <phoneticPr fontId="9" type="noConversion"/>
  </si>
  <si>
    <t>Junket Sales</t>
    <phoneticPr fontId="9" type="noConversion"/>
  </si>
  <si>
    <t>정킷</t>
    <phoneticPr fontId="14" type="noConversion"/>
  </si>
  <si>
    <t>테이블(정킷포함)</t>
    <phoneticPr fontId="14" type="noConversion"/>
  </si>
  <si>
    <r>
      <rPr>
        <i/>
        <sz val="9"/>
        <rFont val="나눔고딕"/>
        <family val="3"/>
        <charset val="129"/>
      </rPr>
      <t>머신</t>
    </r>
    <phoneticPr fontId="14" type="noConversion"/>
  </si>
  <si>
    <t>Dart</t>
    <phoneticPr fontId="14" type="noConversion"/>
  </si>
  <si>
    <r>
      <rPr>
        <sz val="9"/>
        <rFont val="나눔고딕"/>
        <family val="3"/>
        <charset val="129"/>
      </rPr>
      <t>머신</t>
    </r>
    <phoneticPr fontId="14" type="noConversion"/>
  </si>
  <si>
    <t>Machine Sales</t>
    <phoneticPr fontId="9" type="noConversion"/>
  </si>
  <si>
    <t>정킷</t>
    <phoneticPr fontId="9" type="noConversion"/>
  </si>
  <si>
    <t>정킷(롤링칩)</t>
    <phoneticPr fontId="9" type="noConversion"/>
  </si>
  <si>
    <t>승률</t>
    <phoneticPr fontId="14" type="noConversion"/>
  </si>
  <si>
    <t>Win Rate</t>
    <phoneticPr fontId="9" type="noConversion"/>
  </si>
  <si>
    <t>%W/L</t>
    <phoneticPr fontId="14" type="noConversion"/>
  </si>
  <si>
    <t>%W/L</t>
    <phoneticPr fontId="9" type="noConversion"/>
  </si>
  <si>
    <r>
      <rPr>
        <i/>
        <sz val="9"/>
        <rFont val="돋움"/>
        <family val="3"/>
        <charset val="129"/>
      </rPr>
      <t>전체</t>
    </r>
    <r>
      <rPr>
        <i/>
        <sz val="9"/>
        <rFont val="Tahoma"/>
        <family val="2"/>
      </rPr>
      <t>%y-y(</t>
    </r>
    <r>
      <rPr>
        <i/>
        <sz val="9"/>
        <rFont val="돋움"/>
        <family val="3"/>
        <charset val="129"/>
      </rPr>
      <t>우</t>
    </r>
    <r>
      <rPr>
        <i/>
        <sz val="9"/>
        <rFont val="Tahoma"/>
        <family val="2"/>
      </rPr>
      <t>)</t>
    </r>
    <phoneticPr fontId="9" type="noConversion"/>
  </si>
  <si>
    <r>
      <rPr>
        <i/>
        <sz val="9"/>
        <rFont val="돋움"/>
        <family val="3"/>
        <charset val="129"/>
      </rPr>
      <t>전체</t>
    </r>
    <r>
      <rPr>
        <i/>
        <sz val="9"/>
        <rFont val="Tahoma"/>
        <family val="2"/>
      </rPr>
      <t>VIP</t>
    </r>
    <phoneticPr fontId="9" type="noConversion"/>
  </si>
  <si>
    <r>
      <t>중국</t>
    </r>
    <r>
      <rPr>
        <sz val="9"/>
        <rFont val="Tahoma"/>
        <family val="2"/>
      </rPr>
      <t>VIP</t>
    </r>
    <phoneticPr fontId="9" type="noConversion"/>
  </si>
  <si>
    <r>
      <rPr>
        <i/>
        <sz val="9"/>
        <rFont val="돋움"/>
        <family val="3"/>
        <charset val="129"/>
      </rPr>
      <t>일본</t>
    </r>
    <r>
      <rPr>
        <i/>
        <sz val="9"/>
        <rFont val="Tahoma"/>
        <family val="2"/>
      </rPr>
      <t>VIP</t>
    </r>
    <phoneticPr fontId="9" type="noConversion"/>
  </si>
  <si>
    <r>
      <t>%y-y(</t>
    </r>
    <r>
      <rPr>
        <i/>
        <sz val="9"/>
        <rFont val="돋움"/>
        <family val="3"/>
        <charset val="129"/>
      </rPr>
      <t>우</t>
    </r>
    <r>
      <rPr>
        <i/>
        <sz val="9"/>
        <rFont val="Tahoma"/>
        <family val="2"/>
      </rPr>
      <t>)</t>
    </r>
    <phoneticPr fontId="9" type="noConversion"/>
  </si>
  <si>
    <r>
      <t xml:space="preserve">P-City </t>
    </r>
    <r>
      <rPr>
        <i/>
        <sz val="9"/>
        <rFont val="돋움"/>
        <family val="3"/>
        <charset val="129"/>
      </rPr>
      <t>매출액</t>
    </r>
    <phoneticPr fontId="9" type="noConversion"/>
  </si>
  <si>
    <t>[Paradise City]</t>
    <phoneticPr fontId="9" type="noConversion"/>
  </si>
  <si>
    <r>
      <rPr>
        <b/>
        <sz val="9"/>
        <rFont val="돋움"/>
        <family val="3"/>
        <charset val="129"/>
      </rPr>
      <t>■</t>
    </r>
    <r>
      <rPr>
        <b/>
        <sz val="9"/>
        <rFont val="Tahoma"/>
        <family val="2"/>
      </rPr>
      <t xml:space="preserve"> CHART DATA </t>
    </r>
    <r>
      <rPr>
        <sz val="9"/>
        <rFont val="나눔고딕"/>
        <family val="3"/>
        <charset val="129"/>
      </rPr>
      <t>(Auto; Monthly를 Column Add 해서 밀면 저절로 밀림, 건드리지 말 것)</t>
    </r>
    <phoneticPr fontId="9" type="noConversion"/>
  </si>
  <si>
    <t>Consolidated</t>
    <phoneticPr fontId="14" type="noConversion"/>
  </si>
  <si>
    <t>홀드율</t>
    <phoneticPr fontId="14" type="noConversion"/>
  </si>
  <si>
    <t>춘절 역기저</t>
    <phoneticPr fontId="9" type="noConversion"/>
  </si>
  <si>
    <t>Covid-19</t>
    <phoneticPr fontId="9" type="noConversion"/>
  </si>
  <si>
    <t>(KRW bn)</t>
    <phoneticPr fontId="19" type="noConversion"/>
  </si>
  <si>
    <t>3Q20</t>
    <phoneticPr fontId="9" type="noConversion"/>
  </si>
  <si>
    <t>4Q20</t>
    <phoneticPr fontId="9" type="noConversion"/>
  </si>
  <si>
    <t>1Q21</t>
  </si>
  <si>
    <t>1Q21</t>
    <phoneticPr fontId="9" type="noConversion"/>
  </si>
  <si>
    <t>2Q21</t>
    <phoneticPr fontId="9" type="noConversion"/>
  </si>
  <si>
    <t>2Q21</t>
  </si>
  <si>
    <t>3Q21</t>
  </si>
  <si>
    <t>3Q21</t>
    <phoneticPr fontId="9" type="noConversion"/>
  </si>
  <si>
    <t>4Q21</t>
  </si>
  <si>
    <t>4Q21</t>
    <phoneticPr fontId="9" type="noConversion"/>
  </si>
  <si>
    <t>1Q22</t>
  </si>
  <si>
    <t>1Q22</t>
    <phoneticPr fontId="9" type="noConversion"/>
  </si>
  <si>
    <t>2Q22</t>
  </si>
  <si>
    <t>2Q22</t>
    <phoneticPr fontId="9" type="noConversion"/>
  </si>
  <si>
    <t>3Q22</t>
  </si>
  <si>
    <t>3Q22</t>
    <phoneticPr fontId="9" type="noConversion"/>
  </si>
  <si>
    <t>4Q22</t>
  </si>
  <si>
    <t>4Q22</t>
    <phoneticPr fontId="9" type="noConversion"/>
  </si>
  <si>
    <t>1Q23</t>
    <phoneticPr fontId="19" type="noConversion"/>
  </si>
  <si>
    <t>1Q23</t>
    <phoneticPr fontId="9" type="noConversion"/>
  </si>
  <si>
    <t>2Q23</t>
    <phoneticPr fontId="19" type="noConversion"/>
  </si>
  <si>
    <t>2Q23</t>
    <phoneticPr fontId="9" type="noConversion"/>
  </si>
  <si>
    <t>3Q23</t>
    <phoneticPr fontId="19" type="noConversion"/>
  </si>
  <si>
    <t>-</t>
  </si>
  <si>
    <t>3Q23</t>
    <phoneticPr fontId="9" type="noConversion"/>
  </si>
  <si>
    <t>4Q22</t>
    <phoneticPr fontId="19" type="noConversion"/>
  </si>
  <si>
    <t>4Q23</t>
    <phoneticPr fontId="19" type="noConversion"/>
  </si>
  <si>
    <t>4Q23</t>
    <phoneticPr fontId="9" type="noConversion"/>
  </si>
  <si>
    <t>1Q24</t>
    <phoneticPr fontId="19" type="noConversion"/>
  </si>
  <si>
    <t>1Q24</t>
    <phoneticPr fontId="9" type="noConversion"/>
  </si>
  <si>
    <t>2Q24</t>
    <phoneticPr fontId="19" type="noConversion"/>
  </si>
  <si>
    <t>2Q24</t>
    <phoneticPr fontId="9" type="noConversion"/>
  </si>
  <si>
    <t>3Q24</t>
    <phoneticPr fontId="9" type="noConversion"/>
  </si>
  <si>
    <t>3Q24</t>
    <phoneticPr fontId="19" type="noConversion"/>
  </si>
  <si>
    <t>4Q24</t>
    <phoneticPr fontId="19" type="noConversion"/>
  </si>
  <si>
    <t>Jungket</t>
  </si>
  <si>
    <t>1Q24</t>
  </si>
  <si>
    <t>2Q24</t>
  </si>
  <si>
    <t>3Q24</t>
  </si>
  <si>
    <t>4Q24</t>
  </si>
  <si>
    <t>1Q23</t>
  </si>
  <si>
    <t>2Q23</t>
  </si>
  <si>
    <t>3Q23</t>
  </si>
  <si>
    <t>4Q23</t>
  </si>
  <si>
    <t>* Drop : The amount of cash exchanged for chips by customers at the table</t>
  </si>
  <si>
    <t>4Q24</t>
    <phoneticPr fontId="9" type="noConversion"/>
  </si>
  <si>
    <t xml:space="preserve"> - </t>
  </si>
  <si>
    <t>1Q25</t>
    <phoneticPr fontId="9" type="noConversion"/>
  </si>
  <si>
    <t>2Q25</t>
    <phoneticPr fontId="9" type="noConversion"/>
  </si>
  <si>
    <t>2Q25</t>
  </si>
  <si>
    <t>3Q25</t>
  </si>
  <si>
    <t>4Q25</t>
  </si>
  <si>
    <r>
      <rPr>
        <i/>
        <sz val="9"/>
        <rFont val="맑은 고딕"/>
        <family val="2"/>
        <charset val="129"/>
      </rPr>
      <t>매스</t>
    </r>
    <r>
      <rPr>
        <i/>
        <sz val="9"/>
        <rFont val="Tahoma"/>
        <family val="2"/>
      </rPr>
      <t>%y-y(</t>
    </r>
    <r>
      <rPr>
        <i/>
        <sz val="9"/>
        <rFont val="돋움"/>
        <family val="3"/>
        <charset val="129"/>
      </rPr>
      <t>우</t>
    </r>
    <r>
      <rPr>
        <i/>
        <sz val="9"/>
        <rFont val="Tahoma"/>
        <family val="2"/>
      </rPr>
      <t>)</t>
    </r>
    <phoneticPr fontId="9" type="noConversion"/>
  </si>
  <si>
    <t>2Q25</t>
    <phoneticPr fontId="9" type="noConversion"/>
  </si>
  <si>
    <t>3Q25</t>
    <phoneticPr fontId="9" type="noConversion"/>
  </si>
  <si>
    <t>3Q25</t>
    <phoneticPr fontId="9" type="noConversion"/>
  </si>
  <si>
    <t>4Q25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</si>
</sst>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8">
    <numFmt numFmtId="5" formatCode="&quot;₩&quot;#,##0;\-&quot;₩&quot;#,##0"/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-* #,##0.0_-;\-* #,##0.0_-;_-* &quot;-&quot;_-;_-@_-"/>
    <numFmt numFmtId="177" formatCode="0.0%"/>
    <numFmt numFmtId="178" formatCode="[$-409]mmm\-yy;@"/>
    <numFmt numFmtId="179" formatCode="#,##0.0"/>
    <numFmt numFmtId="180" formatCode="#,###&quot;—&quot;_);\(#,###&quot;—&quot;\)"/>
    <numFmt numFmtId="181" formatCode="yyyy&quot;/&quot;m&quot;/&quot;d"/>
    <numFmt numFmtId="182" formatCode="\(0\)"/>
    <numFmt numFmtId="183" formatCode="\(0.0\)"/>
    <numFmt numFmtId="184" formatCode="\(0.00\)"/>
    <numFmt numFmtId="185" formatCode="\(\-0.0\)"/>
    <numFmt numFmtId="186" formatCode="\(\-\-0.0\)"/>
    <numFmt numFmtId="187" formatCode="\(#,##0\)"/>
    <numFmt numFmtId="188" formatCode="yy&quot;-&quot;m&quot;-&quot;d"/>
    <numFmt numFmtId="189" formatCode="\(0%\)"/>
    <numFmt numFmtId="190" formatCode="#,##0.000"/>
    <numFmt numFmtId="191" formatCode="\(0.0%\);[Red]\(\-0.0%\)"/>
    <numFmt numFmtId="192" formatCode=".\-############################################;###################################"/>
    <numFmt numFmtId="193" formatCode="#,##0.000;[Red]\-#,##0.000"/>
    <numFmt numFmtId="194" formatCode="&quot;₩&quot;#,##0;&quot;₩&quot;&quot;₩&quot;\-#,##0"/>
    <numFmt numFmtId="195" formatCode="&quot;₩&quot;#,##0;[Red]&quot;₩&quot;&quot;₩&quot;\-#,##0"/>
    <numFmt numFmtId="196" formatCode="&quot;₩&quot;#,##0.00;&quot;₩&quot;&quot;₩&quot;\-#,##0.00"/>
    <numFmt numFmtId="197" formatCode="&quot;₩&quot;#,##0.00;[Red]&quot;₩&quot;&quot;₩&quot;\-#,##0.00"/>
    <numFmt numFmtId="198" formatCode="_ &quot;₩&quot;* #,##0_ ;_ &quot;₩&quot;* &quot;₩&quot;\-#,##0_ ;_ &quot;₩&quot;* &quot;-&quot;_ ;_ @_ "/>
    <numFmt numFmtId="199" formatCode="_ * #,##0_ ;_ * &quot;₩&quot;\-#,##0_ ;_ * &quot;-&quot;_ ;_ @_ "/>
    <numFmt numFmtId="200" formatCode="_ &quot;₩&quot;* #,##0.00_ ;_ &quot;₩&quot;* &quot;₩&quot;\-#,##0.00_ ;_ &quot;₩&quot;* &quot;-&quot;??_ ;_ @_ "/>
    <numFmt numFmtId="201" formatCode="_ * #,##0.00_ ;_ * &quot;₩&quot;\-#,##0.00_ ;_ * &quot;-&quot;??_ ;_ @_ "/>
    <numFmt numFmtId="202" formatCode="&quot;₩&quot;#,##0;&quot;₩&quot;&quot;₩&quot;&quot;₩&quot;\-#,##0"/>
    <numFmt numFmtId="203" formatCode="&quot;₩&quot;#,##0;[Red]&quot;₩&quot;&quot;₩&quot;&quot;₩&quot;\-#,##0"/>
    <numFmt numFmtId="204" formatCode="&quot;₩&quot;#,##0.00;&quot;₩&quot;&quot;₩&quot;&quot;₩&quot;\-#,##0.00"/>
    <numFmt numFmtId="205" formatCode="&quot;₩&quot;#,##0.00;[Red]&quot;₩&quot;&quot;₩&quot;&quot;₩&quot;\-#,##0.00"/>
    <numFmt numFmtId="206" formatCode="_ &quot;₩&quot;* #,##0_ ;_ &quot;₩&quot;* &quot;₩&quot;&quot;₩&quot;\-#,##0_ ;_ &quot;₩&quot;* &quot;-&quot;_ ;_ @_ "/>
    <numFmt numFmtId="207" formatCode="_ * #,##0_ ;_ * &quot;₩&quot;&quot;₩&quot;\-#,##0_ ;_ * &quot;-&quot;_ ;_ @_ "/>
    <numFmt numFmtId="208" formatCode="#,##0\ \ ;\(#,##0\)\ "/>
    <numFmt numFmtId="209" formatCode="_ &quot;₩&quot;* #,##0.00_ ;_ &quot;₩&quot;* \-#,##0.00_ ;_ &quot;₩&quot;* &quot;-&quot;??_ ;_ @_ "/>
    <numFmt numFmtId="210" formatCode="#,##0\ "/>
    <numFmt numFmtId="211" formatCode="_ &quot;₩&quot;* #,##0_ ;_ &quot;₩&quot;* \-#,##0_ ;_ &quot;₩&quot;* &quot;-&quot;_ ;_ @_ "/>
    <numFmt numFmtId="212" formatCode="_(&quot;$&quot;* #,##0_);_(&quot;$&quot;* \(#,##0\);_(&quot;$&quot;* &quot;-&quot;_);_(@_)"/>
    <numFmt numFmtId="213" formatCode="_(&quot;$&quot;* #,##0.00_);_(&quot;$&quot;* \(#,##0.00\);_(&quot;$&quot;* &quot;-&quot;??_);_(@_)"/>
    <numFmt numFmtId="214" formatCode="_ * #,##0_ ;_ * \-#,##0_ ;_ * &quot;-&quot;_ ;_ @_ "/>
    <numFmt numFmtId="215" formatCode="_(* #,##0_);_(* \(#,##0\);_(* &quot;-&quot;_);_(@_)"/>
    <numFmt numFmtId="216" formatCode="_ * #,##0.00_ ;_ * \-#,##0.00_ ;_ * &quot;-&quot;??_ ;_ @_ "/>
    <numFmt numFmtId="217" formatCode="_(* #,##0.00_);_(* \(#,##0.00\);_(* &quot;-&quot;??_);_(@_)"/>
    <numFmt numFmtId="218" formatCode="#,##0.0_);\(#,##0.0\)"/>
    <numFmt numFmtId="219" formatCode="0.00;[Red]0.00"/>
    <numFmt numFmtId="220" formatCode="0.0%;[Red]\(0.0%\)"/>
    <numFmt numFmtId="221" formatCode="_(&quot;$&quot;* #,##0.000_);_(&quot;$&quot;* \(#,##0.000\);_(&quot;$&quot;* &quot;-&quot;??_);_(@_)"/>
    <numFmt numFmtId="222" formatCode="d/m/yy\ h:mm"/>
    <numFmt numFmtId="223" formatCode="#,##0;\(#,##0\)"/>
    <numFmt numFmtId="224" formatCode="General_)"/>
    <numFmt numFmtId="225" formatCode="\U\$\ #,##0.&quot;/MT&quot;"/>
    <numFmt numFmtId="226" formatCode="&quot;$&quot;#,##0_);[Red]\(&quot;$&quot;#,##0\)"/>
    <numFmt numFmtId="227" formatCode="_(&quot;$&quot;* #,##0.0_);_(&quot;$&quot;* \(#,##0.0\);_(&quot;$&quot;* &quot;-&quot;??_);_(@_)"/>
    <numFmt numFmtId="228" formatCode="0.0&quot;  &quot;"/>
    <numFmt numFmtId="229" formatCode="m/d/yy\ h:mm"/>
    <numFmt numFmtId="230" formatCode="0.0000&quot;  &quot;"/>
    <numFmt numFmtId="231" formatCode="_(* #,##0_);_(* \(#,##0\);_(* &quot;-&quot;??_);_(@_)"/>
    <numFmt numFmtId="232" formatCode="_(* #,##0.0_);_(* \(#,##0.0\);_(* &quot;-&quot;??_);_(@_)"/>
    <numFmt numFmtId="233" formatCode="_-[$€-2]* #,##0.00_-;\-[$€-2]* #,##0.00_-;_-[$€-2]* &quot;-&quot;??_-"/>
    <numFmt numFmtId="234" formatCode="#.00"/>
    <numFmt numFmtId="235" formatCode="yyyy&quot;-&quot;m&quot;-&quot;d"/>
    <numFmt numFmtId="236" formatCode="dd\-mmm\-yy"/>
    <numFmt numFmtId="237" formatCode="#,###,##0"/>
    <numFmt numFmtId="238" formatCode="#,##0;[Red]\(#,##0\)"/>
    <numFmt numFmtId="239" formatCode="0.00%;\(0.00%\)"/>
    <numFmt numFmtId="240" formatCode="#,##0.0;\(#,##0.0\)"/>
    <numFmt numFmtId="241" formatCode="#,##0.00;\(#,##0.00\)"/>
    <numFmt numFmtId="242" formatCode="_ * #,##0.0_ ;_ * \-#,##0.0_ ;_ * &quot;-&quot;??_ ;_ @_ "/>
    <numFmt numFmtId="243" formatCode="0.0000%"/>
    <numFmt numFmtId="244" formatCode="0_ "/>
    <numFmt numFmtId="245" formatCode="0.00_)"/>
    <numFmt numFmtId="246" formatCode="#,##0.0\x;\(#,##0.0\x\)"/>
    <numFmt numFmtId="247" formatCode="0.0%;\(0.0%\)"/>
    <numFmt numFmtId="248" formatCode="yy&quot;/&quot;m&quot;/&quot;d"/>
    <numFmt numFmtId="249" formatCode="#,###;\(#,###\);\-\-\-\-"/>
    <numFmt numFmtId="250" formatCode="#,##0.00;[Red]\(#,##0.00\)"/>
    <numFmt numFmtId="251" formatCode="#,##0.0_);[Red]\(#,##0.0\)"/>
    <numFmt numFmtId="252" formatCode="###0"/>
    <numFmt numFmtId="253" formatCode="&quot;₩&quot;#,##0;&quot;₩&quot;&quot;₩&quot;&quot;₩&quot;&quot;₩&quot;\-#,##0"/>
    <numFmt numFmtId="254" formatCode="0_);\(0\)"/>
    <numFmt numFmtId="255" formatCode="&quot;$&quot;#,##0.00_);[Red]&quot;₩&quot;\(&quot;$&quot;#,##0.00&quot;₩&quot;\)"/>
    <numFmt numFmtId="256" formatCode="#,##0;[Red]&quot;-&quot;#,##0"/>
    <numFmt numFmtId="257" formatCode="mm&quot;월&quot;\ dd&quot;일&quot;"/>
    <numFmt numFmtId="258" formatCode="_ * #,##0.00_ ;_ * \-#,##0.00_ ;_ * &quot;-&quot;_ ;_ @_ "/>
    <numFmt numFmtId="259" formatCode="m\/d"/>
    <numFmt numFmtId="260" formatCode="&quot;₩&quot;#,##0;&quot;₩&quot;\-#,##0"/>
    <numFmt numFmtId="261" formatCode="\'yy\.mm"/>
    <numFmt numFmtId="262" formatCode="0.0"/>
    <numFmt numFmtId="263" formatCode="[$-409]mmm&quot; &quot;yy;@"/>
    <numFmt numFmtId="264" formatCode="0_);[Red]\(0\)"/>
    <numFmt numFmtId="265" formatCode="#,##0_ "/>
    <numFmt numFmtId="266" formatCode="_-* #,##0.00_-;\-* #,##0.00_-;_-* &quot;-&quot;_-;_-@_-"/>
    <numFmt numFmtId="267" formatCode="#,##0.0_ "/>
    <numFmt numFmtId="268" formatCode="0.000"/>
    <numFmt numFmtId="269" formatCode="#,##0;[Red]#,##0"/>
  </numFmts>
  <fonts count="263">
    <font>
      <sz val="9"/>
      <name val="Arial"/>
      <family val="2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name val="Arial"/>
      <family val="2"/>
    </font>
    <font>
      <sz val="8"/>
      <color theme="0" tint="-0.499984740745262"/>
      <name val="Tahoma"/>
      <family val="2"/>
    </font>
    <font>
      <sz val="8"/>
      <name val="돋움"/>
      <family val="3"/>
      <charset val="129"/>
    </font>
    <font>
      <sz val="9"/>
      <name val="Tahoma"/>
      <family val="2"/>
    </font>
    <font>
      <b/>
      <sz val="11"/>
      <color theme="0"/>
      <name val="Cambria"/>
      <family val="1"/>
    </font>
    <font>
      <sz val="9"/>
      <color theme="0"/>
      <name val="Arial"/>
      <family val="2"/>
    </font>
    <font>
      <sz val="11"/>
      <name val="돋움"/>
      <family val="3"/>
      <charset val="129"/>
    </font>
    <font>
      <sz val="8"/>
      <name val="맑은 고딕"/>
      <family val="3"/>
      <charset val="129"/>
    </font>
    <font>
      <i/>
      <sz val="8"/>
      <color theme="0" tint="-0.499984740745262"/>
      <name val="Tahoma"/>
      <family val="2"/>
    </font>
    <font>
      <i/>
      <sz val="9"/>
      <color theme="0" tint="-0.499984740745262"/>
      <name val="Tahoma"/>
      <family val="2"/>
    </font>
    <font>
      <sz val="9"/>
      <color theme="0" tint="-0.499984740745262"/>
      <name val="Tahoma"/>
      <family val="2"/>
    </font>
    <font>
      <b/>
      <u/>
      <sz val="10"/>
      <name val="Arial Narrow"/>
      <family val="2"/>
    </font>
    <font>
      <sz val="8"/>
      <name val="맑은 고딕"/>
      <family val="2"/>
      <charset val="129"/>
      <scheme val="minor"/>
    </font>
    <font>
      <sz val="10"/>
      <color theme="1" tint="0.34998626667073579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b/>
      <sz val="10"/>
      <color theme="0"/>
      <name val="Arial Narrow"/>
      <family val="2"/>
    </font>
    <font>
      <b/>
      <u val="singleAccounting"/>
      <sz val="10"/>
      <color theme="0"/>
      <name val="Arial Narrow"/>
      <family val="2"/>
    </font>
    <font>
      <b/>
      <sz val="8"/>
      <color theme="0"/>
      <name val="Arial Narrow"/>
      <family val="2"/>
    </font>
    <font>
      <sz val="8"/>
      <color theme="0"/>
      <name val="Arial Narrow"/>
      <family val="2"/>
    </font>
    <font>
      <sz val="10"/>
      <color theme="0"/>
      <name val="Arial Narrow"/>
      <family val="2"/>
    </font>
    <font>
      <sz val="9"/>
      <color theme="0"/>
      <name val="Arial Narrow"/>
      <family val="2"/>
    </font>
    <font>
      <b/>
      <sz val="10"/>
      <color theme="1"/>
      <name val="Arial Narrow"/>
      <family val="2"/>
    </font>
    <font>
      <sz val="10"/>
      <color rgb="FF002060"/>
      <name val="Arial Narrow"/>
      <family val="2"/>
    </font>
    <font>
      <b/>
      <sz val="10"/>
      <color theme="1" tint="0.34998626667073579"/>
      <name val="Arial Narrow"/>
      <family val="2"/>
    </font>
    <font>
      <sz val="10"/>
      <color theme="1" tint="0.499984740745262"/>
      <name val="Arial Narrow"/>
      <family val="2"/>
    </font>
    <font>
      <b/>
      <sz val="10"/>
      <color theme="1" tint="0.499984740745262"/>
      <name val="Arial Narrow"/>
      <family val="2"/>
    </font>
    <font>
      <sz val="10"/>
      <color theme="1"/>
      <name val="Arial Narrow"/>
      <family val="2"/>
    </font>
    <font>
      <i/>
      <sz val="10"/>
      <name val="Arial Narrow"/>
      <family val="2"/>
    </font>
    <font>
      <sz val="10"/>
      <name val="Helvetica"/>
      <family val="2"/>
    </font>
    <font>
      <sz val="10"/>
      <name val="바탕체"/>
      <family val="1"/>
      <charset val="129"/>
    </font>
    <font>
      <sz val="10"/>
      <name val="Arial"/>
      <family val="2"/>
    </font>
    <font>
      <b/>
      <sz val="10"/>
      <name val="MS Sans Serif"/>
      <family val="2"/>
    </font>
    <font>
      <sz val="8"/>
      <name val="Arial"/>
      <family val="2"/>
    </font>
    <font>
      <sz val="14"/>
      <name val="굴림체"/>
      <family val="3"/>
      <charset val="129"/>
    </font>
    <font>
      <sz val="12"/>
      <name val="굴림체"/>
      <family val="3"/>
      <charset val="129"/>
    </font>
    <font>
      <sz val="12"/>
      <name val="바탕체"/>
      <family val="1"/>
      <charset val="129"/>
    </font>
    <font>
      <sz val="10"/>
      <color indexed="12"/>
      <name val="Helv"/>
      <family val="2"/>
    </font>
    <font>
      <sz val="10"/>
      <name val="Courier"/>
      <family val="3"/>
    </font>
    <font>
      <sz val="10"/>
      <name val="굴림체"/>
      <family val="3"/>
      <charset val="129"/>
    </font>
    <font>
      <sz val="10"/>
      <name val="Times New Roman"/>
      <family val="1"/>
    </font>
    <font>
      <sz val="10"/>
      <name val="Helv"/>
      <family val="2"/>
    </font>
    <font>
      <sz val="10"/>
      <name val="MS Sans Serif"/>
      <family val="2"/>
    </font>
    <font>
      <sz val="12"/>
      <name val="Times New Roman"/>
      <family val="1"/>
    </font>
    <font>
      <sz val="12"/>
      <name val="¹UAAA¼"/>
      <family val="1"/>
      <charset val="129"/>
    </font>
    <font>
      <sz val="11"/>
      <color indexed="8"/>
      <name val="맑은 고딕"/>
      <family val="3"/>
    </font>
    <font>
      <sz val="9"/>
      <color indexed="8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</font>
    <font>
      <sz val="9"/>
      <color indexed="9"/>
      <name val="Arial"/>
      <family val="2"/>
    </font>
    <font>
      <sz val="11"/>
      <color indexed="9"/>
      <name val="맑은 고딕"/>
      <family val="3"/>
      <charset val="129"/>
    </font>
    <font>
      <sz val="12"/>
      <name val="¹ÙÅÁÃ¼"/>
      <family val="1"/>
      <charset val="129"/>
    </font>
    <font>
      <sz val="10"/>
      <color indexed="12"/>
      <name val="Arial"/>
      <family val="2"/>
    </font>
    <font>
      <sz val="11"/>
      <color indexed="20"/>
      <name val="맑은 고딕"/>
      <family val="3"/>
    </font>
    <font>
      <sz val="12"/>
      <name val="±¼¸²A¼"/>
      <family val="3"/>
      <charset val="129"/>
    </font>
    <font>
      <sz val="10"/>
      <name val="±¼¸²Ã¼"/>
      <family val="3"/>
      <charset val="129"/>
    </font>
    <font>
      <sz val="11"/>
      <name val="Arial"/>
      <family val="2"/>
    </font>
    <font>
      <sz val="12"/>
      <name val="Arial"/>
      <family val="2"/>
    </font>
    <font>
      <b/>
      <sz val="8"/>
      <color indexed="8"/>
      <name val="Arial"/>
      <family val="2"/>
    </font>
    <font>
      <b/>
      <sz val="11"/>
      <color indexed="52"/>
      <name val="맑은 고딕"/>
      <family val="3"/>
    </font>
    <font>
      <b/>
      <sz val="10"/>
      <name val="Helv"/>
      <family val="2"/>
    </font>
    <font>
      <b/>
      <sz val="11"/>
      <color indexed="9"/>
      <name val="맑은 고딕"/>
      <family val="3"/>
    </font>
    <font>
      <sz val="1"/>
      <color indexed="8"/>
      <name val="Courier"/>
      <family val="3"/>
    </font>
    <font>
      <sz val="10"/>
      <name val="Geneva"/>
      <family val="2"/>
    </font>
    <font>
      <sz val="8"/>
      <name val="Times New Roman"/>
      <family val="1"/>
    </font>
    <font>
      <sz val="16"/>
      <name val="굴림체"/>
      <family val="3"/>
      <charset val="129"/>
    </font>
    <font>
      <sz val="8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i/>
      <sz val="11"/>
      <color indexed="23"/>
      <name val="맑은 고딕"/>
      <family val="3"/>
    </font>
    <font>
      <b/>
      <sz val="1"/>
      <color indexed="23"/>
      <name val="Courier"/>
      <family val="3"/>
    </font>
    <font>
      <b/>
      <sz val="1"/>
      <color indexed="8"/>
      <name val="Courier"/>
      <family val="3"/>
    </font>
    <font>
      <u/>
      <sz val="8"/>
      <color indexed="36"/>
      <name val="Times New Roman"/>
      <family val="1"/>
    </font>
    <font>
      <sz val="11"/>
      <color indexed="17"/>
      <name val="맑은 고딕"/>
      <family val="3"/>
    </font>
    <font>
      <b/>
      <sz val="8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rgb="FFFFFFFF"/>
      <name val="Arial"/>
      <family val="2"/>
    </font>
    <font>
      <b/>
      <sz val="12"/>
      <name val="Helv"/>
      <family val="2"/>
    </font>
    <font>
      <b/>
      <sz val="15"/>
      <color indexed="56"/>
      <name val="맑은 고딕"/>
      <family val="3"/>
    </font>
    <font>
      <b/>
      <sz val="13"/>
      <color indexed="56"/>
      <name val="맑은 고딕"/>
      <family val="3"/>
    </font>
    <font>
      <b/>
      <sz val="11"/>
      <color indexed="56"/>
      <name val="맑은 고딕"/>
      <family val="3"/>
    </font>
    <font>
      <u/>
      <sz val="10"/>
      <color indexed="12"/>
      <name val="Arial"/>
      <family val="2"/>
    </font>
    <font>
      <b/>
      <sz val="6"/>
      <color indexed="18"/>
      <name val="Arial"/>
      <family val="2"/>
    </font>
    <font>
      <sz val="7"/>
      <name val="Arial"/>
      <family val="2"/>
    </font>
    <font>
      <sz val="11"/>
      <color indexed="62"/>
      <name val="맑은 고딕"/>
      <family val="3"/>
    </font>
    <font>
      <sz val="10"/>
      <color indexed="18"/>
      <name val="Palatino"/>
      <family val="1"/>
    </font>
    <font>
      <b/>
      <sz val="10"/>
      <color indexed="9"/>
      <name val="Times New Roman"/>
      <family val="1"/>
    </font>
    <font>
      <sz val="11"/>
      <color indexed="52"/>
      <name val="맑은 고딕"/>
      <family val="3"/>
    </font>
    <font>
      <i/>
      <sz val="9"/>
      <color indexed="8"/>
      <name val="Arial"/>
      <family val="2"/>
    </font>
    <font>
      <b/>
      <sz val="11"/>
      <name val="Helv"/>
      <family val="2"/>
    </font>
    <font>
      <sz val="11"/>
      <color indexed="60"/>
      <name val="맑은 고딕"/>
      <family val="3"/>
    </font>
    <font>
      <sz val="7"/>
      <name val="Small Fonts"/>
      <family val="2"/>
    </font>
    <font>
      <sz val="12"/>
      <name val="Helv"/>
      <family val="2"/>
    </font>
    <font>
      <sz val="10"/>
      <name val="Palatino"/>
      <family val="1"/>
    </font>
    <font>
      <sz val="10"/>
      <color indexed="8"/>
      <name val="바탕체"/>
      <family val="1"/>
      <charset val="129"/>
    </font>
    <font>
      <i/>
      <sz val="10"/>
      <name val="Helv"/>
      <family val="2"/>
    </font>
    <font>
      <b/>
      <sz val="11"/>
      <color indexed="63"/>
      <name val="맑은 고딕"/>
      <family val="3"/>
    </font>
    <font>
      <i/>
      <sz val="10"/>
      <name val="Helvetica"/>
      <family val="2"/>
    </font>
    <font>
      <sz val="11"/>
      <name val="µ¸¿ò"/>
      <family val="3"/>
      <charset val="129"/>
    </font>
    <font>
      <b/>
      <sz val="8"/>
      <color indexed="9"/>
      <name val="Arial"/>
      <family val="2"/>
    </font>
    <font>
      <b/>
      <sz val="12"/>
      <color indexed="8"/>
      <name val="Arial"/>
      <family val="2"/>
    </font>
    <font>
      <b/>
      <sz val="9"/>
      <color indexed="8"/>
      <name val="Arial"/>
      <family val="2"/>
    </font>
    <font>
      <b/>
      <sz val="10"/>
      <color indexed="8"/>
      <name val="Arial"/>
      <family val="2"/>
    </font>
    <font>
      <b/>
      <u/>
      <sz val="10"/>
      <color indexed="8"/>
      <name val="Arial"/>
      <family val="2"/>
    </font>
    <font>
      <sz val="7"/>
      <color indexed="56"/>
      <name val="Times New Roman"/>
      <family val="1"/>
    </font>
    <font>
      <sz val="12"/>
      <color indexed="56"/>
      <name val="Times New Roman"/>
      <family val="1"/>
    </font>
    <font>
      <sz val="10"/>
      <color indexed="56"/>
      <name val="Times New Roman"/>
      <family val="1"/>
    </font>
    <font>
      <b/>
      <sz val="12"/>
      <color indexed="63"/>
      <name val="Times New Roman"/>
      <family val="1"/>
    </font>
    <font>
      <b/>
      <sz val="11"/>
      <color indexed="63"/>
      <name val="Times New Roman"/>
      <family val="1"/>
    </font>
    <font>
      <b/>
      <sz val="18"/>
      <color indexed="56"/>
      <name val="맑은 고딕"/>
      <family val="3"/>
    </font>
    <font>
      <b/>
      <sz val="9"/>
      <color indexed="9"/>
      <name val="Arial"/>
      <family val="2"/>
    </font>
    <font>
      <b/>
      <sz val="16"/>
      <color indexed="62"/>
      <name val="Arial"/>
      <family val="2"/>
    </font>
    <font>
      <b/>
      <sz val="10"/>
      <color indexed="37"/>
      <name val="Arial"/>
      <family val="2"/>
    </font>
    <font>
      <b/>
      <i/>
      <sz val="12"/>
      <color indexed="10"/>
      <name val="Arial"/>
      <family val="2"/>
    </font>
    <font>
      <sz val="11"/>
      <color indexed="10"/>
      <name val="맑은 고딕"/>
      <family val="3"/>
    </font>
    <font>
      <sz val="10"/>
      <name val="Serifa 45"/>
      <family val="2"/>
    </font>
    <font>
      <b/>
      <sz val="8"/>
      <color indexed="12"/>
      <name val="Times New Roman"/>
      <family val="1"/>
    </font>
    <font>
      <b/>
      <sz val="18"/>
      <color indexed="56"/>
      <name val="ＭＳ Ｐゴシック"/>
      <family val="2"/>
      <charset val="128"/>
    </font>
    <font>
      <sz val="9"/>
      <color indexed="60"/>
      <name val="Arial"/>
      <family val="2"/>
    </font>
    <font>
      <sz val="9"/>
      <color indexed="52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9"/>
      <color indexed="10"/>
      <name val="Arial"/>
      <family val="2"/>
    </font>
    <font>
      <sz val="11"/>
      <color indexed="10"/>
      <name val="맑은 고딕"/>
      <family val="3"/>
      <charset val="129"/>
    </font>
    <font>
      <b/>
      <sz val="9"/>
      <color indexed="52"/>
      <name val="Arial"/>
      <family val="2"/>
    </font>
    <font>
      <b/>
      <sz val="11"/>
      <color indexed="52"/>
      <name val="맑은 고딕"/>
      <family val="3"/>
      <charset val="129"/>
    </font>
    <font>
      <sz val="12"/>
      <color indexed="24"/>
      <name val="Arial"/>
      <family val="2"/>
    </font>
    <font>
      <sz val="18"/>
      <color indexed="24"/>
      <name val="Arial"/>
      <family val="2"/>
    </font>
    <font>
      <sz val="8"/>
      <color indexed="24"/>
      <name val="Arial"/>
      <family val="2"/>
    </font>
    <font>
      <sz val="11"/>
      <color indexed="20"/>
      <name val="맑은 고딕"/>
      <family val="3"/>
      <charset val="129"/>
    </font>
    <font>
      <sz val="9"/>
      <color indexed="20"/>
      <name val="Arial"/>
      <family val="2"/>
    </font>
    <font>
      <u/>
      <sz val="7.5"/>
      <color indexed="36"/>
      <name val="Arial"/>
      <family val="2"/>
    </font>
    <font>
      <sz val="14"/>
      <name val="뼥?ⓒ"/>
      <family val="1"/>
      <charset val="129"/>
    </font>
    <font>
      <sz val="14"/>
      <name val="뼻뮝"/>
      <family val="3"/>
      <charset val="129"/>
    </font>
    <font>
      <sz val="9"/>
      <color indexed="17"/>
      <name val="Arial"/>
      <family val="2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indexed="8"/>
      <name val="굴림체"/>
      <family val="3"/>
      <charset val="129"/>
    </font>
    <font>
      <sz val="11"/>
      <color indexed="60"/>
      <name val="맑은 고딕"/>
      <family val="3"/>
      <charset val="129"/>
    </font>
    <font>
      <sz val="12"/>
      <name val="뼻뮝"/>
      <family val="3"/>
      <charset val="129"/>
    </font>
    <font>
      <i/>
      <sz val="11"/>
      <color indexed="23"/>
      <name val="맑은 고딕"/>
      <family val="3"/>
      <charset val="129"/>
    </font>
    <font>
      <i/>
      <sz val="9"/>
      <color indexed="18"/>
      <name val="Arial"/>
      <family val="2"/>
    </font>
    <font>
      <i/>
      <sz val="9"/>
      <color indexed="23"/>
      <name val="Arial"/>
      <family val="2"/>
    </font>
    <font>
      <b/>
      <sz val="11"/>
      <color indexed="9"/>
      <name val="맑은 고딕"/>
      <family val="3"/>
      <charset val="129"/>
    </font>
    <font>
      <b/>
      <sz val="12"/>
      <color indexed="16"/>
      <name val="굴림체"/>
      <family val="3"/>
      <charset val="129"/>
    </font>
    <font>
      <sz val="10"/>
      <name val="楲污ℸ〹搴"/>
      <family val="2"/>
    </font>
    <font>
      <sz val="10"/>
      <name val="돋움"/>
      <family val="3"/>
      <charset val="129"/>
    </font>
    <font>
      <sz val="10"/>
      <name val="명조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9"/>
      <color indexed="62"/>
      <name val="Arial"/>
      <family val="2"/>
    </font>
    <font>
      <sz val="11"/>
      <color indexed="62"/>
      <name val="맑은 고딕"/>
      <family val="3"/>
      <charset val="129"/>
    </font>
    <font>
      <sz val="10"/>
      <color indexed="24"/>
      <name val="MS Sans Serif"/>
      <family val="2"/>
    </font>
    <font>
      <b/>
      <sz val="15"/>
      <color indexed="56"/>
      <name val="맑은 고딕"/>
      <family val="3"/>
      <charset val="129"/>
    </font>
    <font>
      <b/>
      <sz val="15"/>
      <color indexed="62"/>
      <name val="Arial"/>
      <family val="2"/>
    </font>
    <font>
      <b/>
      <sz val="13"/>
      <color indexed="56"/>
      <name val="맑은 고딕"/>
      <family val="3"/>
      <charset val="129"/>
    </font>
    <font>
      <b/>
      <sz val="13"/>
      <color indexed="62"/>
      <name val="Arial"/>
      <family val="2"/>
    </font>
    <font>
      <b/>
      <sz val="11"/>
      <color indexed="56"/>
      <name val="맑은 고딕"/>
      <family val="3"/>
      <charset val="129"/>
    </font>
    <font>
      <b/>
      <sz val="11"/>
      <color indexed="62"/>
      <name val="Arial"/>
      <family val="2"/>
    </font>
    <font>
      <b/>
      <sz val="18"/>
      <color indexed="56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9"/>
      <color indexed="63"/>
      <name val="Arial"/>
      <family val="2"/>
    </font>
    <font>
      <b/>
      <sz val="11"/>
      <color indexed="63"/>
      <name val="맑은 고딕"/>
      <family val="3"/>
      <charset val="129"/>
    </font>
    <font>
      <b/>
      <sz val="9"/>
      <color indexed="18"/>
      <name val="Arial"/>
      <family val="2"/>
    </font>
    <font>
      <sz val="11"/>
      <name val="굴림체"/>
      <family val="3"/>
      <charset val="129"/>
    </font>
    <font>
      <sz val="11"/>
      <color theme="1"/>
      <name val="돋움"/>
      <family val="3"/>
      <charset val="129"/>
    </font>
    <font>
      <sz val="9"/>
      <color theme="1"/>
      <name val="Arial"/>
      <family val="2"/>
    </font>
    <font>
      <sz val="10"/>
      <color indexed="8"/>
      <name val="맑은 고딕"/>
      <family val="3"/>
      <charset val="129"/>
    </font>
    <font>
      <u/>
      <sz val="11"/>
      <color theme="10"/>
      <name val="맑은 고딕"/>
      <family val="3"/>
      <charset val="129"/>
      <scheme val="minor"/>
    </font>
    <font>
      <sz val="12"/>
      <color indexed="24"/>
      <name val="바탕체"/>
      <family val="1"/>
      <charset val="129"/>
    </font>
    <font>
      <b/>
      <sz val="9"/>
      <name val="Tahoma"/>
      <family val="2"/>
    </font>
    <font>
      <b/>
      <sz val="9"/>
      <color rgb="FF004C94"/>
      <name val="Tahoma"/>
      <family val="2"/>
    </font>
    <font>
      <b/>
      <sz val="8"/>
      <color rgb="FF004C94"/>
      <name val="Tahoma"/>
      <family val="2"/>
    </font>
    <font>
      <b/>
      <sz val="9"/>
      <color theme="1"/>
      <name val="Tahoma"/>
      <family val="2"/>
    </font>
    <font>
      <b/>
      <sz val="9"/>
      <color rgb="FF004C94"/>
      <name val="나눔고딕"/>
      <family val="3"/>
      <charset val="129"/>
    </font>
    <font>
      <sz val="9"/>
      <name val="나눔고딕"/>
      <family val="3"/>
      <charset val="129"/>
    </font>
    <font>
      <b/>
      <sz val="9"/>
      <name val="나눔고딕"/>
      <family val="3"/>
      <charset val="129"/>
    </font>
    <font>
      <sz val="10"/>
      <color theme="1"/>
      <name val="맑은 고딕"/>
      <family val="2"/>
      <charset val="129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0"/>
      <name val="Calibri"/>
      <family val="2"/>
    </font>
    <font>
      <sz val="11"/>
      <color indexed="19"/>
      <name val="Calibri"/>
      <family val="2"/>
    </font>
    <font>
      <b/>
      <sz val="11"/>
      <color indexed="63"/>
      <name val="Calibri"/>
      <family val="2"/>
    </font>
    <font>
      <sz val="8"/>
      <color theme="0" tint="-0.249977111117893"/>
      <name val="Tahoma"/>
      <family val="2"/>
    </font>
    <font>
      <sz val="9"/>
      <color theme="0" tint="-0.249977111117893"/>
      <name val="Tahoma"/>
      <family val="2"/>
    </font>
    <font>
      <sz val="9"/>
      <name val="돋움"/>
      <family val="3"/>
      <charset val="129"/>
    </font>
    <font>
      <sz val="9"/>
      <color theme="1"/>
      <name val="맑은 고딕"/>
      <family val="3"/>
      <charset val="129"/>
      <scheme val="minor"/>
    </font>
    <font>
      <sz val="9"/>
      <color theme="0" tint="-0.499984740745262"/>
      <name val="Arial"/>
      <family val="2"/>
    </font>
    <font>
      <b/>
      <i/>
      <sz val="9"/>
      <color theme="1"/>
      <name val="Arial"/>
      <family val="2"/>
    </font>
    <font>
      <b/>
      <i/>
      <sz val="9"/>
      <color theme="0" tint="-0.499984740745262"/>
      <name val="Arial"/>
      <family val="2"/>
    </font>
    <font>
      <b/>
      <i/>
      <sz val="9"/>
      <color rgb="FFFF0000"/>
      <name val="Arial"/>
      <family val="2"/>
    </font>
    <font>
      <b/>
      <i/>
      <sz val="9"/>
      <name val="Arial"/>
      <family val="2"/>
    </font>
    <font>
      <i/>
      <sz val="9"/>
      <color theme="1"/>
      <name val="Arial"/>
      <family val="2"/>
    </font>
    <font>
      <i/>
      <sz val="9"/>
      <color theme="0" tint="-0.499984740745262"/>
      <name val="Arial"/>
      <family val="2"/>
    </font>
    <font>
      <i/>
      <sz val="9"/>
      <color rgb="FFFF0000"/>
      <name val="Arial"/>
      <family val="2"/>
    </font>
    <font>
      <b/>
      <sz val="9"/>
      <color theme="1"/>
      <name val="Arial"/>
      <family val="2"/>
    </font>
    <font>
      <b/>
      <sz val="9"/>
      <color theme="0" tint="-0.499984740745262"/>
      <name val="Arial"/>
      <family val="2"/>
    </font>
    <font>
      <b/>
      <sz val="9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9"/>
      <color theme="1" tint="0.249977111117893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  <font>
      <sz val="8"/>
      <color theme="1"/>
      <name val="Arial"/>
      <family val="2"/>
    </font>
    <font>
      <sz val="8.5"/>
      <name val="Arial"/>
      <family val="2"/>
    </font>
    <font>
      <sz val="8.5"/>
      <color theme="1"/>
      <name val="Arial"/>
      <family val="2"/>
    </font>
    <font>
      <b/>
      <sz val="9"/>
      <color rgb="FF4D4D4D"/>
      <name val="Arial"/>
      <family val="2"/>
    </font>
    <font>
      <sz val="8"/>
      <color rgb="FF004C94"/>
      <name val="Arial"/>
      <family val="2"/>
    </font>
    <font>
      <sz val="9"/>
      <color rgb="FF004C94"/>
      <name val="Arial"/>
      <family val="2"/>
    </font>
    <font>
      <b/>
      <i/>
      <sz val="10"/>
      <color theme="0"/>
      <name val="Arial"/>
      <family val="2"/>
    </font>
    <font>
      <b/>
      <u/>
      <sz val="11"/>
      <color theme="0"/>
      <name val="Arial"/>
      <family val="2"/>
    </font>
    <font>
      <b/>
      <sz val="12"/>
      <color theme="0"/>
      <name val="Arial"/>
      <family val="2"/>
    </font>
    <font>
      <b/>
      <sz val="9"/>
      <color rgb="FF004C94"/>
      <name val="돋움"/>
      <family val="3"/>
      <charset val="129"/>
    </font>
    <font>
      <b/>
      <sz val="9"/>
      <color rgb="FF004C94"/>
      <name val="Arial"/>
      <family val="2"/>
    </font>
    <font>
      <i/>
      <sz val="9"/>
      <color theme="5" tint="-0.249977111117893"/>
      <name val="Tahoma"/>
      <family val="2"/>
    </font>
    <font>
      <i/>
      <sz val="9"/>
      <color theme="5" tint="-0.249977111117893"/>
      <name val="Arial"/>
      <family val="2"/>
    </font>
    <font>
      <i/>
      <sz val="9"/>
      <name val="나눔고딕"/>
      <family val="3"/>
      <charset val="129"/>
    </font>
    <font>
      <i/>
      <sz val="9"/>
      <name val="Tahoma"/>
      <family val="2"/>
    </font>
    <font>
      <i/>
      <sz val="9"/>
      <name val="Arial"/>
      <family val="2"/>
    </font>
    <font>
      <b/>
      <sz val="9"/>
      <color theme="1"/>
      <name val="나눔고딕"/>
      <family val="3"/>
      <charset val="129"/>
    </font>
    <font>
      <sz val="9"/>
      <color theme="1"/>
      <name val="나눔고딕"/>
      <family val="3"/>
      <charset val="129"/>
    </font>
    <font>
      <sz val="9"/>
      <color rgb="FFFF0000"/>
      <name val="Tahoma"/>
      <family val="2"/>
    </font>
    <font>
      <sz val="8"/>
      <color rgb="FFFF0000"/>
      <name val="Tahoma"/>
      <family val="2"/>
    </font>
    <font>
      <sz val="9"/>
      <color rgb="FFFF0000"/>
      <name val="나눔고딕"/>
      <family val="3"/>
      <charset val="129"/>
    </font>
    <font>
      <sz val="9"/>
      <color rgb="FF004C94"/>
      <name val="Tahoma"/>
      <family val="2"/>
    </font>
    <font>
      <sz val="9"/>
      <color theme="4" tint="0.39997558519241921"/>
      <name val="Tahoma"/>
      <family val="2"/>
    </font>
    <font>
      <b/>
      <sz val="9"/>
      <name val="돋움"/>
      <family val="3"/>
      <charset val="129"/>
    </font>
    <font>
      <b/>
      <sz val="9"/>
      <color theme="0"/>
      <name val="Arial Narrow"/>
      <family val="2"/>
    </font>
    <font>
      <i/>
      <sz val="9"/>
      <color theme="8" tint="-0.249977111117893"/>
      <name val="Tahoma"/>
      <family val="2"/>
    </font>
    <font>
      <i/>
      <sz val="9"/>
      <color theme="8" tint="-0.249977111117893"/>
      <name val="나눔고딕"/>
      <family val="3"/>
      <charset val="129"/>
    </font>
    <font>
      <sz val="9"/>
      <color theme="8" tint="-0.249977111117893"/>
      <name val="Tahoma"/>
      <family val="2"/>
    </font>
    <font>
      <i/>
      <sz val="9"/>
      <color theme="4"/>
      <name val="Tahoma"/>
      <family val="2"/>
    </font>
    <font>
      <b/>
      <i/>
      <sz val="9"/>
      <name val="나눔고딕"/>
      <family val="3"/>
      <charset val="129"/>
    </font>
    <font>
      <b/>
      <i/>
      <sz val="9"/>
      <name val="Tahoma"/>
      <family val="2"/>
    </font>
    <font>
      <i/>
      <sz val="9"/>
      <color rgb="FF7030A0"/>
      <name val="Tahoma"/>
      <family val="2"/>
    </font>
    <font>
      <i/>
      <sz val="9"/>
      <name val="돋움"/>
      <family val="3"/>
      <charset val="129"/>
    </font>
    <font>
      <sz val="9"/>
      <color rgb="FFC00000"/>
      <name val="Tahoma"/>
      <family val="2"/>
    </font>
    <font>
      <i/>
      <sz val="9"/>
      <name val="맑은 고딕"/>
      <family val="2"/>
      <charset val="129"/>
    </font>
    <font>
      <i/>
      <sz val="9"/>
      <name val="Tahoma"/>
      <family val="2"/>
      <charset val="129"/>
    </font>
    <font>
      <b/>
      <sz val="9"/>
      <color rgb="FFFF0000"/>
      <name val="Tahoma"/>
      <family val="2"/>
    </font>
    <font>
      <b/>
      <u val="singleAccounting"/>
      <sz val="9"/>
      <name val="나눔고딕"/>
      <family val="3"/>
      <charset val="129"/>
    </font>
  </fonts>
  <fills count="7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4C9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3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63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1"/>
        <bgColor indexed="64"/>
      </patternFill>
    </fill>
    <fill>
      <patternFill patternType="solid">
        <fgColor indexed="55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6669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indexed="13"/>
        <bgColor indexed="64"/>
      </patternFill>
    </fill>
    <fill>
      <patternFill patternType="gray0625">
        <fgColor indexed="9"/>
      </patternFill>
    </fill>
    <fill>
      <patternFill patternType="solid">
        <fgColor indexed="10"/>
        <bgColor indexed="64"/>
      </patternFill>
    </fill>
    <fill>
      <patternFill patternType="gray0625">
        <fgColor indexed="9"/>
        <bgColor indexed="9"/>
      </patternFill>
    </fill>
    <fill>
      <patternFill patternType="solid">
        <fgColor indexed="8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8"/>
      </patternFill>
    </fill>
    <fill>
      <patternFill patternType="lightGray">
        <fgColor indexed="13"/>
      </patternFill>
    </fill>
    <fill>
      <patternFill patternType="lightGray">
        <fgColor indexed="9"/>
      </patternFill>
    </fill>
    <fill>
      <patternFill patternType="solid">
        <fgColor indexed="9"/>
        <bgColor indexed="9"/>
      </patternFill>
    </fill>
    <fill>
      <patternFill patternType="gray125">
        <fgColor indexed="9"/>
        <bgColor indexed="9"/>
      </patternFill>
    </fill>
    <fill>
      <patternFill patternType="solid">
        <fgColor indexed="26"/>
        <bgColor indexed="64"/>
      </patternFill>
    </fill>
    <fill>
      <patternFill patternType="solid">
        <fgColor indexed="54"/>
      </patternFill>
    </fill>
    <fill>
      <patternFill patternType="solid">
        <fgColor indexed="48"/>
      </patternFill>
    </fill>
    <fill>
      <patternFill patternType="solid">
        <fgColor indexed="33"/>
        <bgColor indexed="64"/>
      </patternFill>
    </fill>
    <fill>
      <patternFill patternType="solid">
        <fgColor indexed="18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56"/>
      </patternFill>
    </fill>
    <fill>
      <patternFill patternType="solid">
        <fgColor indexed="9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rgb="FF1F497D"/>
        <bgColor rgb="FF000000"/>
      </patternFill>
    </fill>
    <fill>
      <patternFill patternType="solid">
        <fgColor theme="3" tint="0.39997558519241921"/>
        <bgColor rgb="FF000000"/>
      </patternFill>
    </fill>
    <fill>
      <patternFill patternType="solid">
        <fgColor rgb="FF5A94D4"/>
        <bgColor rgb="FF000000"/>
      </patternFill>
    </fill>
    <fill>
      <patternFill patternType="solid">
        <fgColor rgb="FF004C94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42"/>
        <bgColor indexed="64"/>
      </patternFill>
    </fill>
  </fills>
  <borders count="7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theme="0" tint="-0.14996795556505021"/>
      </top>
      <bottom/>
      <diagonal/>
    </border>
    <border>
      <left/>
      <right/>
      <top/>
      <bottom style="thin">
        <color theme="0" tint="-0.14996795556505021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/>
      <right/>
      <top/>
      <bottom style="thin">
        <color theme="0" tint="-0.14993743705557422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 style="medium">
        <color indexed="12"/>
      </right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ck">
        <color indexed="64"/>
      </left>
      <right/>
      <top/>
      <bottom/>
      <diagonal/>
    </border>
    <border>
      <left/>
      <right/>
      <top style="double">
        <color indexed="63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18"/>
      </left>
      <right style="double">
        <color indexed="18"/>
      </right>
      <top style="double">
        <color indexed="18"/>
      </top>
      <bottom style="double">
        <color indexed="1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3"/>
      </bottom>
      <diagonal/>
    </border>
    <border>
      <left/>
      <right/>
      <top/>
      <bottom style="medium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hair">
        <color theme="0" tint="-0.24997711111789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4C94"/>
      </bottom>
      <diagonal/>
    </border>
    <border>
      <left/>
      <right/>
      <top style="thin">
        <color rgb="FF1F497D"/>
      </top>
      <bottom/>
      <diagonal/>
    </border>
    <border>
      <left/>
      <right/>
      <top/>
      <bottom style="thin">
        <color theme="1" tint="0.4999847407452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/>
      <bottom style="hair">
        <color indexed="64"/>
      </bottom>
      <diagonal/>
    </border>
    <border>
      <left/>
      <right style="dotted">
        <color indexed="64"/>
      </right>
      <top/>
      <bottom style="thin">
        <color auto="1"/>
      </bottom>
      <diagonal/>
    </border>
    <border>
      <left/>
      <right style="dotted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dotted">
        <color indexed="64"/>
      </right>
      <top style="thin">
        <color indexed="64"/>
      </top>
      <bottom style="hair">
        <color indexed="64"/>
      </bottom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/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ashed">
        <color indexed="64"/>
      </right>
      <top/>
      <bottom/>
      <diagonal/>
    </border>
    <border>
      <left/>
      <right style="dashed">
        <color indexed="64"/>
      </right>
      <top style="thin">
        <color indexed="64"/>
      </top>
      <bottom style="thin">
        <color indexed="64"/>
      </bottom>
      <diagonal/>
    </border>
    <border>
      <left/>
      <right style="dashed">
        <color indexed="64"/>
      </right>
      <top/>
      <bottom style="hair">
        <color indexed="64"/>
      </bottom>
      <diagonal/>
    </border>
    <border>
      <left/>
      <right style="dashed">
        <color indexed="64"/>
      </right>
      <top/>
      <bottom style="thin">
        <color indexed="64"/>
      </bottom>
      <diagonal/>
    </border>
    <border>
      <left/>
      <right style="dashed">
        <color indexed="64"/>
      </right>
      <top style="thin">
        <color indexed="64"/>
      </top>
      <bottom/>
      <diagonal/>
    </border>
    <border>
      <left/>
      <right style="dashed">
        <color indexed="64"/>
      </right>
      <top style="thin">
        <color indexed="64"/>
      </top>
      <bottom style="hair">
        <color indexed="64"/>
      </bottom>
      <diagonal/>
    </border>
    <border>
      <left/>
      <right style="dashed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0" tint="-4.9989318521683403E-2"/>
      </bottom>
      <diagonal/>
    </border>
  </borders>
  <cellStyleXfs count="2647">
    <xf numFmtId="0" fontId="0" fillId="0" borderId="0" applyNumberForma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>
      <alignment vertical="center"/>
    </xf>
    <xf numFmtId="0" fontId="6" fillId="0" borderId="0">
      <alignment vertical="center"/>
    </xf>
    <xf numFmtId="180" fontId="36" fillId="0" borderId="0"/>
    <xf numFmtId="0" fontId="37" fillId="0" borderId="0"/>
    <xf numFmtId="0" fontId="37" fillId="0" borderId="0"/>
    <xf numFmtId="0" fontId="38" fillId="0" borderId="0"/>
    <xf numFmtId="0" fontId="13" fillId="0" borderId="0" applyNumberFormat="0" applyFill="0" applyBorder="0" applyAlignment="0" applyProtection="0"/>
    <xf numFmtId="0" fontId="13" fillId="0" borderId="0"/>
    <xf numFmtId="0" fontId="39" fillId="0" borderId="0" applyNumberFormat="0" applyFill="0" applyBorder="0" applyAlignment="0" applyProtection="0"/>
    <xf numFmtId="3" fontId="40" fillId="8" borderId="11">
      <alignment horizontal="right"/>
    </xf>
    <xf numFmtId="3" fontId="41" fillId="0" borderId="0" applyFont="0" applyFill="0" applyBorder="0" applyAlignment="0" applyProtection="0">
      <alignment vertical="center"/>
    </xf>
    <xf numFmtId="181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3" fontId="13" fillId="0" borderId="14" applyFont="0" applyFill="0" applyBorder="0" applyAlignment="0" applyProtection="0">
      <alignment vertical="center"/>
    </xf>
    <xf numFmtId="184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86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87" fontId="13" fillId="0" borderId="0" applyFont="0" applyFill="0" applyBorder="0" applyAlignment="0" applyProtection="0"/>
    <xf numFmtId="188" fontId="13" fillId="0" borderId="0" applyFont="0" applyFill="0" applyBorder="0" applyAlignment="0" applyProtection="0"/>
    <xf numFmtId="189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191" fontId="13" fillId="0" borderId="0" applyFont="0" applyFill="0" applyBorder="0" applyAlignment="0" applyProtection="0"/>
    <xf numFmtId="192" fontId="13" fillId="0" borderId="0" applyFont="0" applyFill="0" applyBorder="0" applyAlignment="0" applyProtection="0"/>
    <xf numFmtId="193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95" fontId="13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196" fontId="13" fillId="0" borderId="0" applyFont="0" applyFill="0" applyBorder="0" applyAlignment="0" applyProtection="0"/>
    <xf numFmtId="197" fontId="13" fillId="0" borderId="14" applyFont="0" applyFill="0" applyBorder="0" applyAlignment="0" applyProtection="0">
      <alignment vertical="center"/>
    </xf>
    <xf numFmtId="198" fontId="13" fillId="0" borderId="0" applyFont="0" applyFill="0" applyBorder="0" applyAlignment="0" applyProtection="0"/>
    <xf numFmtId="199" fontId="13" fillId="0" borderId="0" applyFont="0" applyFill="0" applyBorder="0" applyAlignment="0" applyProtection="0"/>
    <xf numFmtId="200" fontId="13" fillId="0" borderId="0" applyFont="0" applyFill="0" applyBorder="0" applyAlignment="0" applyProtection="0"/>
    <xf numFmtId="201" fontId="13" fillId="0" borderId="0" applyFont="0" applyFill="0" applyBorder="0" applyAlignment="0" applyProtection="0"/>
    <xf numFmtId="202" fontId="13" fillId="0" borderId="0" applyFont="0" applyFill="0" applyBorder="0" applyAlignment="0" applyProtection="0"/>
    <xf numFmtId="203" fontId="13" fillId="0" borderId="0" applyFont="0" applyFill="0" applyBorder="0" applyAlignment="0" applyProtection="0"/>
    <xf numFmtId="204" fontId="13" fillId="0" borderId="0" applyFont="0" applyFill="0" applyBorder="0" applyAlignment="0" applyProtection="0"/>
    <xf numFmtId="205" fontId="13" fillId="0" borderId="0" applyFont="0" applyFill="0" applyBorder="0" applyAlignment="0" applyProtection="0"/>
    <xf numFmtId="206" fontId="13" fillId="0" borderId="0" applyFont="0" applyFill="0" applyBorder="0" applyAlignment="0" applyProtection="0"/>
    <xf numFmtId="207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42" fillId="0" borderId="0" applyFont="0" applyFill="0" applyBorder="0" applyAlignment="0" applyProtection="0"/>
    <xf numFmtId="0" fontId="42" fillId="0" borderId="0" applyFont="0" applyFill="0" applyBorder="0" applyAlignment="0" applyProtection="0"/>
    <xf numFmtId="37" fontId="36" fillId="0" borderId="0"/>
    <xf numFmtId="208" fontId="36" fillId="0" borderId="0"/>
    <xf numFmtId="209" fontId="38" fillId="9" borderId="0" applyFont="0" applyFill="0" applyBorder="0" applyAlignment="0" applyProtection="0">
      <alignment horizontal="center"/>
    </xf>
    <xf numFmtId="0" fontId="38" fillId="0" borderId="0"/>
    <xf numFmtId="41" fontId="38" fillId="0" borderId="0" applyFont="0" applyFill="0" applyBorder="0" applyAlignment="0" applyProtection="0"/>
    <xf numFmtId="0" fontId="43" fillId="0" borderId="0"/>
    <xf numFmtId="0" fontId="43" fillId="0" borderId="0"/>
    <xf numFmtId="0" fontId="44" fillId="0" borderId="0" applyNumberFormat="0" applyFill="0" applyBorder="0" applyAlignment="0" applyProtection="0">
      <alignment horizontal="center" vertical="top"/>
    </xf>
    <xf numFmtId="0" fontId="38" fillId="0" borderId="0" applyFont="0" applyFill="0" applyBorder="0" applyAlignment="0" applyProtection="0"/>
    <xf numFmtId="0" fontId="45" fillId="0" borderId="0">
      <alignment vertical="center"/>
    </xf>
    <xf numFmtId="0" fontId="38" fillId="0" borderId="0"/>
    <xf numFmtId="0" fontId="38" fillId="0" borderId="0" applyNumberFormat="0" applyFill="0" applyBorder="0" applyAlignment="0" applyProtection="0"/>
    <xf numFmtId="0" fontId="46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6" fillId="0" borderId="0" applyFont="0" applyFill="0" applyBorder="0" applyAlignment="0" applyProtection="0"/>
    <xf numFmtId="0" fontId="38" fillId="0" borderId="0" applyNumberFormat="0" applyFill="0" applyBorder="0" applyAlignment="0" applyProtection="0"/>
    <xf numFmtId="43" fontId="38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7" fillId="0" borderId="0"/>
    <xf numFmtId="0" fontId="38" fillId="0" borderId="0" applyNumberFormat="0" applyFill="0" applyBorder="0" applyAlignment="0" applyProtection="0"/>
    <xf numFmtId="0" fontId="38" fillId="0" borderId="0"/>
    <xf numFmtId="0" fontId="38" fillId="0" borderId="0" applyNumberFormat="0" applyFill="0" applyBorder="0" applyAlignment="0" applyProtection="0"/>
    <xf numFmtId="0" fontId="38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/>
    <xf numFmtId="0" fontId="38" fillId="0" borderId="0" applyNumberForma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/>
    <xf numFmtId="0" fontId="38" fillId="0" borderId="0"/>
    <xf numFmtId="0" fontId="38" fillId="0" borderId="0" applyNumberForma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 applyNumberFormat="0" applyFill="0" applyBorder="0" applyAlignment="0" applyProtection="0"/>
    <xf numFmtId="0" fontId="38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8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 applyNumberForma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 applyNumberForma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8" fillId="0" borderId="0"/>
    <xf numFmtId="0" fontId="38" fillId="0" borderId="0" applyNumberFormat="0" applyFill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8" fillId="0" borderId="0" applyNumberFormat="0" applyFill="0" applyBorder="0" applyAlignment="0" applyProtection="0"/>
    <xf numFmtId="0" fontId="38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/>
    <xf numFmtId="0" fontId="46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47" fillId="0" borderId="0"/>
    <xf numFmtId="0" fontId="38" fillId="0" borderId="0" applyNumberFormat="0" applyFill="0" applyBorder="0" applyAlignment="0" applyProtection="0"/>
    <xf numFmtId="0" fontId="47" fillId="0" borderId="0"/>
    <xf numFmtId="0" fontId="38" fillId="0" borderId="0"/>
    <xf numFmtId="0" fontId="49" fillId="0" borderId="0"/>
    <xf numFmtId="0" fontId="38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7" fillId="0" borderId="0"/>
    <xf numFmtId="0" fontId="47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/>
    <xf numFmtId="0" fontId="49" fillId="0" borderId="0"/>
    <xf numFmtId="0" fontId="47" fillId="0" borderId="0"/>
    <xf numFmtId="0" fontId="46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7" fillId="0" borderId="0" applyFont="0" applyFill="0" applyBorder="0" applyAlignment="0" applyProtection="0"/>
    <xf numFmtId="0" fontId="38" fillId="0" borderId="0"/>
    <xf numFmtId="0" fontId="4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6" fillId="0" borderId="0" applyFont="0" applyFill="0" applyBorder="0" applyAlignment="0" applyProtection="0"/>
    <xf numFmtId="0" fontId="46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47" fillId="0" borderId="0"/>
    <xf numFmtId="0" fontId="49" fillId="0" borderId="0"/>
    <xf numFmtId="0" fontId="38" fillId="0" borderId="0"/>
    <xf numFmtId="0" fontId="38" fillId="0" borderId="0"/>
    <xf numFmtId="0" fontId="38" fillId="0" borderId="0"/>
    <xf numFmtId="0" fontId="49" fillId="0" borderId="0"/>
    <xf numFmtId="0" fontId="4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7" fillId="0" borderId="0"/>
    <xf numFmtId="0" fontId="38" fillId="0" borderId="0"/>
    <xf numFmtId="0" fontId="38" fillId="0" borderId="0"/>
    <xf numFmtId="0" fontId="49" fillId="0" borderId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46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50" fillId="0" borderId="0"/>
    <xf numFmtId="3" fontId="36" fillId="0" borderId="0"/>
    <xf numFmtId="210" fontId="36" fillId="0" borderId="0" applyBorder="0"/>
    <xf numFmtId="9" fontId="51" fillId="0" borderId="0" applyFont="0" applyFill="0" applyBorder="0" applyAlignment="0" applyProtection="0"/>
    <xf numFmtId="0" fontId="52" fillId="10" borderId="0" applyNumberFormat="0" applyBorder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2" fillId="14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3" fillId="10" borderId="0" applyNumberFormat="0" applyBorder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3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0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3" fillId="17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3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4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13" borderId="0" applyNumberFormat="0" applyBorder="0" applyAlignment="0" applyProtection="0">
      <alignment vertical="center"/>
    </xf>
    <xf numFmtId="0" fontId="52" fillId="18" borderId="0" applyNumberFormat="0" applyBorder="0" applyAlignment="0" applyProtection="0">
      <alignment vertical="center"/>
    </xf>
    <xf numFmtId="0" fontId="52" fillId="21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13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3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3" fillId="22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18" borderId="0" applyNumberFormat="0" applyBorder="0" applyAlignment="0" applyProtection="0">
      <alignment vertical="center"/>
    </xf>
    <xf numFmtId="0" fontId="54" fillId="21" borderId="0" applyNumberFormat="0" applyBorder="0" applyAlignment="0" applyProtection="0">
      <alignment vertical="center"/>
    </xf>
    <xf numFmtId="0" fontId="54" fillId="21" borderId="0" applyNumberFormat="0" applyBorder="0" applyAlignment="0" applyProtection="0">
      <alignment vertical="center"/>
    </xf>
    <xf numFmtId="0" fontId="54" fillId="21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4" fillId="21" borderId="0" applyNumberFormat="0" applyBorder="0" applyAlignment="0" applyProtection="0">
      <alignment vertical="center"/>
    </xf>
    <xf numFmtId="0" fontId="54" fillId="21" borderId="0" applyNumberFormat="0" applyBorder="0" applyAlignment="0" applyProtection="0">
      <alignment vertical="center"/>
    </xf>
    <xf numFmtId="0" fontId="54" fillId="21" borderId="0" applyNumberFormat="0" applyBorder="0" applyAlignment="0" applyProtection="0">
      <alignment vertical="center"/>
    </xf>
    <xf numFmtId="0" fontId="55" fillId="25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6" fillId="25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6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6" fillId="22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25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/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6" borderId="0" applyNumberFormat="0" applyBorder="0" applyAlignment="0" applyProtection="0">
      <alignment vertical="center"/>
    </xf>
    <xf numFmtId="0" fontId="57" fillId="26" borderId="0" applyNumberFormat="0" applyBorder="0" applyAlignment="0" applyProtection="0">
      <alignment vertical="center"/>
    </xf>
    <xf numFmtId="0" fontId="57" fillId="26" borderId="0" applyNumberFormat="0" applyBorder="0" applyAlignment="0" applyProtection="0">
      <alignment vertical="center"/>
    </xf>
    <xf numFmtId="0" fontId="56" fillId="22" borderId="0" applyNumberFormat="0" applyBorder="0" applyAlignment="0" applyProtection="0">
      <alignment vertical="center"/>
    </xf>
    <xf numFmtId="0" fontId="57" fillId="26" borderId="0" applyNumberFormat="0" applyBorder="0" applyAlignment="0" applyProtection="0">
      <alignment vertical="center"/>
    </xf>
    <xf numFmtId="0" fontId="57" fillId="26" borderId="0" applyNumberFormat="0" applyBorder="0" applyAlignment="0" applyProtection="0">
      <alignment vertical="center"/>
    </xf>
    <xf numFmtId="0" fontId="57" fillId="26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6" fillId="22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5" fillId="29" borderId="0" applyNumberFormat="0" applyBorder="0" applyAlignment="0" applyProtection="0">
      <alignment vertical="center"/>
    </xf>
    <xf numFmtId="0" fontId="55" fillId="30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26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211" fontId="51" fillId="0" borderId="0" applyFont="0" applyFill="0" applyBorder="0" applyAlignment="0" applyProtection="0"/>
    <xf numFmtId="211" fontId="58" fillId="0" borderId="0" applyFont="0" applyFill="0" applyBorder="0" applyAlignment="0" applyProtection="0"/>
    <xf numFmtId="212" fontId="38" fillId="0" borderId="0" applyFont="0" applyFill="0" applyBorder="0" applyAlignment="0" applyProtection="0"/>
    <xf numFmtId="212" fontId="38" fillId="0" borderId="0" applyFont="0" applyFill="0" applyBorder="0" applyAlignment="0" applyProtection="0"/>
    <xf numFmtId="0" fontId="51" fillId="0" borderId="0" applyFont="0" applyFill="0" applyBorder="0" applyAlignment="0" applyProtection="0"/>
    <xf numFmtId="209" fontId="58" fillId="0" borderId="0" applyFont="0" applyFill="0" applyBorder="0" applyAlignment="0" applyProtection="0"/>
    <xf numFmtId="213" fontId="38" fillId="0" borderId="0" applyFont="0" applyFill="0" applyBorder="0" applyAlignment="0" applyProtection="0"/>
    <xf numFmtId="213" fontId="38" fillId="0" borderId="0" applyFont="0" applyFill="0" applyBorder="0" applyAlignment="0" applyProtection="0"/>
    <xf numFmtId="213" fontId="38" fillId="0" borderId="0" applyFont="0" applyFill="0" applyBorder="0" applyAlignment="0" applyProtection="0"/>
    <xf numFmtId="213" fontId="38" fillId="0" borderId="0" applyFont="0" applyFill="0" applyBorder="0" applyAlignment="0" applyProtection="0"/>
    <xf numFmtId="0" fontId="51" fillId="0" borderId="0"/>
    <xf numFmtId="0" fontId="40" fillId="0" borderId="15" applyNumberFormat="0" applyFill="0" applyAlignment="0" applyProtection="0"/>
    <xf numFmtId="0" fontId="13" fillId="0" borderId="0" applyFont="0" applyFill="0" applyBorder="0" applyAlignment="0" applyProtection="0"/>
    <xf numFmtId="214" fontId="51" fillId="0" borderId="0" applyFont="0" applyFill="0" applyBorder="0" applyAlignment="0" applyProtection="0"/>
    <xf numFmtId="214" fontId="58" fillId="0" borderId="0" applyFont="0" applyFill="0" applyBorder="0" applyAlignment="0" applyProtection="0"/>
    <xf numFmtId="0" fontId="51" fillId="0" borderId="0" applyFont="0" applyFill="0" applyBorder="0" applyAlignment="0" applyProtection="0"/>
    <xf numFmtId="215" fontId="38" fillId="0" borderId="0" applyFont="0" applyFill="0" applyBorder="0" applyAlignment="0" applyProtection="0"/>
    <xf numFmtId="215" fontId="38" fillId="0" borderId="0" applyFont="0" applyFill="0" applyBorder="0" applyAlignment="0" applyProtection="0"/>
    <xf numFmtId="215" fontId="38" fillId="0" borderId="0" applyFont="0" applyFill="0" applyBorder="0" applyAlignment="0" applyProtection="0"/>
    <xf numFmtId="216" fontId="51" fillId="0" borderId="0" applyFont="0" applyFill="0" applyBorder="0" applyAlignment="0" applyProtection="0"/>
    <xf numFmtId="216" fontId="58" fillId="0" borderId="0" applyFont="0" applyFill="0" applyBorder="0" applyAlignment="0" applyProtection="0"/>
    <xf numFmtId="0" fontId="51" fillId="0" borderId="0" applyFont="0" applyFill="0" applyBorder="0" applyAlignment="0" applyProtection="0"/>
    <xf numFmtId="217" fontId="38" fillId="0" borderId="0" applyFont="0" applyFill="0" applyBorder="0" applyAlignment="0" applyProtection="0"/>
    <xf numFmtId="217" fontId="38" fillId="0" borderId="0" applyFont="0" applyFill="0" applyBorder="0" applyAlignment="0" applyProtection="0"/>
    <xf numFmtId="217" fontId="38" fillId="0" borderId="0" applyFont="0" applyFill="0" applyBorder="0" applyAlignment="0" applyProtection="0"/>
    <xf numFmtId="218" fontId="59" fillId="0" borderId="0" applyNumberFormat="0" applyFill="0" applyBorder="0" applyAlignment="0" applyProtection="0"/>
    <xf numFmtId="0" fontId="60" fillId="11" borderId="0" applyNumberFormat="0" applyBorder="0" applyAlignment="0" applyProtection="0">
      <alignment vertical="center"/>
    </xf>
    <xf numFmtId="0" fontId="38" fillId="0" borderId="0"/>
    <xf numFmtId="0" fontId="61" fillId="0" borderId="0"/>
    <xf numFmtId="0" fontId="62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63" fillId="0" borderId="0" applyFill="0" applyBorder="0" applyAlignment="0"/>
    <xf numFmtId="0" fontId="64" fillId="0" borderId="0" applyFill="0" applyBorder="0" applyAlignment="0"/>
    <xf numFmtId="0" fontId="63" fillId="0" borderId="0" applyFill="0" applyBorder="0" applyAlignment="0"/>
    <xf numFmtId="219" fontId="38" fillId="0" borderId="0" applyFill="0" applyBorder="0" applyAlignment="0"/>
    <xf numFmtId="220" fontId="64" fillId="0" borderId="0" applyFill="0" applyBorder="0" applyAlignment="0"/>
    <xf numFmtId="0" fontId="63" fillId="0" borderId="0" applyFill="0" applyBorder="0" applyAlignment="0"/>
    <xf numFmtId="0" fontId="64" fillId="0" borderId="0" applyFill="0" applyBorder="0" applyAlignment="0"/>
    <xf numFmtId="0" fontId="64" fillId="0" borderId="0" applyFill="0" applyBorder="0" applyAlignment="0"/>
    <xf numFmtId="38" fontId="65" fillId="33" borderId="16">
      <alignment horizontal="right"/>
    </xf>
    <xf numFmtId="0" fontId="66" fillId="24" borderId="17" applyNumberFormat="0" applyAlignment="0" applyProtection="0">
      <alignment vertical="center"/>
    </xf>
    <xf numFmtId="0" fontId="67" fillId="0" borderId="0"/>
    <xf numFmtId="0" fontId="68" fillId="34" borderId="18" applyNumberFormat="0" applyAlignment="0" applyProtection="0">
      <alignment vertical="center"/>
    </xf>
    <xf numFmtId="4" fontId="69" fillId="0" borderId="0">
      <protection locked="0"/>
    </xf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38" fontId="49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63" fillId="0" borderId="0" applyFont="0" applyFill="0" applyBorder="0" applyAlignment="0" applyProtection="0"/>
    <xf numFmtId="221" fontId="38" fillId="0" borderId="0" applyFont="0" applyFill="0" applyBorder="0" applyAlignment="0">
      <alignment horizontal="center" wrapText="1"/>
    </xf>
    <xf numFmtId="222" fontId="43" fillId="0" borderId="0"/>
    <xf numFmtId="223" fontId="47" fillId="0" borderId="0"/>
    <xf numFmtId="0" fontId="13" fillId="0" borderId="0"/>
    <xf numFmtId="0" fontId="70" fillId="0" borderId="0" applyFont="0" applyFill="0" applyBorder="0" applyAlignment="0" applyProtection="0"/>
    <xf numFmtId="0" fontId="38" fillId="0" borderId="0" applyFont="0" applyFill="0" applyBorder="0" applyAlignment="0" applyProtection="0"/>
    <xf numFmtId="224" fontId="71" fillId="0" borderId="0">
      <alignment horizontal="right"/>
    </xf>
    <xf numFmtId="0" fontId="46" fillId="0" borderId="0" applyFont="0" applyFill="0" applyBorder="0" applyAlignment="0" applyProtection="0"/>
    <xf numFmtId="225" fontId="43" fillId="0" borderId="0">
      <protection locked="0"/>
    </xf>
    <xf numFmtId="226" fontId="49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64" fillId="0" borderId="0" applyFont="0" applyFill="0" applyBorder="0" applyAlignment="0" applyProtection="0"/>
    <xf numFmtId="227" fontId="38" fillId="0" borderId="0" applyFont="0" applyFill="0" applyBorder="0" applyAlignment="0">
      <alignment horizontal="center" wrapText="1"/>
    </xf>
    <xf numFmtId="0" fontId="38" fillId="0" borderId="0" applyFont="0" applyFill="0" applyBorder="0" applyAlignment="0" applyProtection="0"/>
    <xf numFmtId="228" fontId="43" fillId="0" borderId="0"/>
    <xf numFmtId="0" fontId="43" fillId="0" borderId="0"/>
    <xf numFmtId="0" fontId="13" fillId="0" borderId="0"/>
    <xf numFmtId="0" fontId="72" fillId="0" borderId="19">
      <alignment horizontal="center" vertical="center"/>
    </xf>
    <xf numFmtId="38" fontId="73" fillId="35" borderId="16">
      <protection locked="0"/>
    </xf>
    <xf numFmtId="0" fontId="69" fillId="0" borderId="0">
      <protection locked="0"/>
    </xf>
    <xf numFmtId="15" fontId="71" fillId="0" borderId="0">
      <alignment horizontal="left"/>
    </xf>
    <xf numFmtId="14" fontId="74" fillId="0" borderId="0" applyFill="0" applyBorder="0" applyAlignment="0"/>
    <xf numFmtId="229" fontId="38" fillId="0" borderId="0" applyFont="0" applyFill="0" applyBorder="0" applyAlignment="0" applyProtection="0">
      <alignment wrapText="1"/>
    </xf>
    <xf numFmtId="38" fontId="49" fillId="0" borderId="20">
      <alignment vertical="center"/>
    </xf>
    <xf numFmtId="2" fontId="65" fillId="36" borderId="0">
      <alignment horizontal="left"/>
      <protection hidden="1"/>
    </xf>
    <xf numFmtId="230" fontId="43" fillId="0" borderId="0"/>
    <xf numFmtId="0" fontId="13" fillId="0" borderId="0"/>
    <xf numFmtId="0" fontId="13" fillId="0" borderId="0" applyFont="0" applyFill="0" applyBorder="0" applyAlignment="0" applyProtection="0"/>
    <xf numFmtId="231" fontId="38" fillId="0" borderId="0" applyFill="0" applyBorder="0" applyAlignment="0" applyProtection="0"/>
    <xf numFmtId="232" fontId="38" fillId="0" borderId="0" applyFill="0" applyBorder="0" applyAlignment="0" applyProtection="0"/>
    <xf numFmtId="43" fontId="38" fillId="0" borderId="0" applyFill="0" applyBorder="0" applyAlignment="0" applyProtection="0"/>
    <xf numFmtId="231" fontId="75" fillId="0" borderId="0" applyFill="0" applyBorder="0" applyAlignment="0" applyProtection="0"/>
    <xf numFmtId="232" fontId="75" fillId="0" borderId="0" applyFill="0" applyBorder="0" applyAlignment="0" applyProtection="0"/>
    <xf numFmtId="43" fontId="75" fillId="0" borderId="0" applyFill="0" applyBorder="0" applyAlignment="0" applyProtection="0"/>
    <xf numFmtId="178" fontId="38" fillId="0" borderId="0" applyFill="0" applyBorder="0" applyAlignment="0" applyProtection="0"/>
    <xf numFmtId="178" fontId="75" fillId="0" borderId="0" applyFill="0" applyBorder="0" applyAlignment="0" applyProtection="0"/>
    <xf numFmtId="15" fontId="38" fillId="0" borderId="0" applyFont="0" applyFill="0" applyBorder="0" applyProtection="0"/>
    <xf numFmtId="0" fontId="38" fillId="0" borderId="0" applyFill="0" applyBorder="0" applyProtection="0"/>
    <xf numFmtId="9" fontId="38" fillId="0" borderId="0" applyFill="0" applyBorder="0" applyAlignment="0" applyProtection="0"/>
    <xf numFmtId="177" fontId="38" fillId="0" borderId="0" applyFill="0" applyBorder="0" applyAlignment="0" applyProtection="0"/>
    <xf numFmtId="10" fontId="38" fillId="0" borderId="0" applyFill="0" applyBorder="0" applyAlignment="0" applyProtection="0"/>
    <xf numFmtId="0" fontId="38" fillId="0" borderId="0" applyNumberFormat="0" applyFill="0" applyBorder="0" applyProtection="0">
      <alignment horizontal="right"/>
    </xf>
    <xf numFmtId="0" fontId="63" fillId="0" borderId="0" applyFill="0" applyBorder="0" applyAlignment="0"/>
    <xf numFmtId="0" fontId="64" fillId="0" borderId="0" applyFill="0" applyBorder="0" applyAlignment="0"/>
    <xf numFmtId="0" fontId="63" fillId="0" borderId="0" applyFill="0" applyBorder="0" applyAlignment="0"/>
    <xf numFmtId="0" fontId="64" fillId="0" borderId="0" applyFill="0" applyBorder="0" applyAlignment="0"/>
    <xf numFmtId="0" fontId="64" fillId="0" borderId="0" applyFill="0" applyBorder="0" applyAlignment="0"/>
    <xf numFmtId="233" fontId="13" fillId="0" borderId="0" applyFont="0" applyFill="0" applyBorder="0" applyAlignment="0" applyProtection="0"/>
    <xf numFmtId="0" fontId="76" fillId="0" borderId="0" applyNumberFormat="0" applyFill="0" applyBorder="0" applyAlignment="0" applyProtection="0">
      <alignment vertical="center"/>
    </xf>
    <xf numFmtId="0" fontId="69" fillId="0" borderId="0">
      <protection locked="0"/>
    </xf>
    <xf numFmtId="0" fontId="77" fillId="0" borderId="0">
      <protection locked="0"/>
    </xf>
    <xf numFmtId="0" fontId="69" fillId="0" borderId="0">
      <protection locked="0"/>
    </xf>
    <xf numFmtId="0" fontId="78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0" fontId="69" fillId="0" borderId="0">
      <protection locked="0"/>
    </xf>
    <xf numFmtId="234" fontId="69" fillId="0" borderId="0">
      <protection locked="0"/>
    </xf>
    <xf numFmtId="235" fontId="43" fillId="0" borderId="0">
      <protection locked="0"/>
    </xf>
    <xf numFmtId="0" fontId="79" fillId="0" borderId="0" applyNumberFormat="0" applyFill="0" applyBorder="0" applyAlignment="0" applyProtection="0">
      <alignment vertical="top"/>
      <protection locked="0"/>
    </xf>
    <xf numFmtId="0" fontId="80" fillId="12" borderId="0" applyNumberFormat="0" applyBorder="0" applyAlignment="0" applyProtection="0">
      <alignment vertical="center"/>
    </xf>
    <xf numFmtId="0" fontId="75" fillId="0" borderId="0" applyNumberFormat="0">
      <protection locked="0"/>
    </xf>
    <xf numFmtId="0" fontId="38" fillId="37" borderId="0" applyNumberFormat="0">
      <alignment horizontal="right" wrapText="1"/>
    </xf>
    <xf numFmtId="0" fontId="81" fillId="38" borderId="0">
      <alignment horizontal="left"/>
    </xf>
    <xf numFmtId="0" fontId="82" fillId="38" borderId="0">
      <alignment horizontal="left"/>
    </xf>
    <xf numFmtId="0" fontId="83" fillId="38" borderId="0">
      <alignment horizontal="left"/>
    </xf>
    <xf numFmtId="236" fontId="81" fillId="38" borderId="0">
      <alignment horizontal="right"/>
    </xf>
    <xf numFmtId="0" fontId="84" fillId="0" borderId="0"/>
    <xf numFmtId="0" fontId="81" fillId="38" borderId="0">
      <alignment horizontal="right"/>
    </xf>
    <xf numFmtId="0" fontId="83" fillId="38" borderId="0">
      <alignment horizontal="left"/>
    </xf>
    <xf numFmtId="0" fontId="38" fillId="0" borderId="0"/>
    <xf numFmtId="0" fontId="75" fillId="0" borderId="0"/>
    <xf numFmtId="0" fontId="85" fillId="39" borderId="14">
      <alignment horizontal="center" wrapText="1"/>
    </xf>
    <xf numFmtId="0" fontId="86" fillId="40" borderId="0">
      <alignment horizontal="left" wrapText="1"/>
    </xf>
    <xf numFmtId="0" fontId="87" fillId="40" borderId="0">
      <alignment horizontal="left"/>
    </xf>
    <xf numFmtId="0" fontId="85" fillId="0" borderId="0">
      <protection hidden="1"/>
    </xf>
    <xf numFmtId="0" fontId="88" fillId="39" borderId="14">
      <alignment horizontal="center" wrapText="1"/>
    </xf>
    <xf numFmtId="0" fontId="38" fillId="41" borderId="0" applyNumberFormat="0">
      <alignment horizontal="right" wrapText="1"/>
      <protection locked="0"/>
    </xf>
    <xf numFmtId="0" fontId="85" fillId="39" borderId="0">
      <alignment horizontal="left"/>
    </xf>
    <xf numFmtId="38" fontId="40" fillId="8" borderId="0" applyNumberFormat="0" applyBorder="0" applyAlignment="0" applyProtection="0"/>
    <xf numFmtId="218" fontId="81" fillId="42" borderId="14" applyNumberFormat="0" applyFont="0" applyAlignment="0"/>
    <xf numFmtId="0" fontId="89" fillId="0" borderId="0">
      <alignment horizontal="left"/>
    </xf>
    <xf numFmtId="0" fontId="83" fillId="0" borderId="21" applyNumberFormat="0" applyAlignment="0" applyProtection="0">
      <alignment horizontal="left" vertical="center"/>
    </xf>
    <xf numFmtId="0" fontId="83" fillId="0" borderId="1">
      <alignment horizontal="left" vertical="center"/>
    </xf>
    <xf numFmtId="0" fontId="90" fillId="0" borderId="22" applyNumberFormat="0" applyFill="0" applyAlignment="0" applyProtection="0">
      <alignment vertical="center"/>
    </xf>
    <xf numFmtId="0" fontId="91" fillId="0" borderId="23" applyNumberFormat="0" applyFill="0" applyAlignment="0" applyProtection="0">
      <alignment vertical="center"/>
    </xf>
    <xf numFmtId="0" fontId="92" fillId="0" borderId="24" applyNumberFormat="0" applyFill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78" fillId="0" borderId="0">
      <protection locked="0"/>
    </xf>
    <xf numFmtId="188" fontId="43" fillId="0" borderId="0">
      <protection locked="0"/>
    </xf>
    <xf numFmtId="0" fontId="78" fillId="0" borderId="0">
      <protection locked="0"/>
    </xf>
    <xf numFmtId="188" fontId="43" fillId="0" borderId="0">
      <protection locked="0"/>
    </xf>
    <xf numFmtId="0" fontId="93" fillId="0" borderId="0" applyNumberFormat="0" applyFill="0" applyBorder="0" applyAlignment="0" applyProtection="0">
      <alignment vertical="top"/>
      <protection locked="0"/>
    </xf>
    <xf numFmtId="237" fontId="94" fillId="43" borderId="0" applyNumberFormat="0" applyBorder="0">
      <alignment horizontal="left"/>
      <protection locked="0"/>
    </xf>
    <xf numFmtId="238" fontId="95" fillId="0" borderId="0" applyBorder="0" applyAlignment="0"/>
    <xf numFmtId="0" fontId="96" fillId="15" borderId="17" applyNumberFormat="0" applyAlignment="0" applyProtection="0">
      <alignment vertical="center"/>
    </xf>
    <xf numFmtId="239" fontId="97" fillId="0" borderId="0"/>
    <xf numFmtId="240" fontId="97" fillId="0" borderId="0"/>
    <xf numFmtId="241" fontId="97" fillId="0" borderId="0"/>
    <xf numFmtId="10" fontId="40" fillId="8" borderId="14" applyNumberFormat="0" applyBorder="0" applyAlignment="0" applyProtection="0"/>
    <xf numFmtId="177" fontId="47" fillId="0" borderId="0" applyAlignment="0">
      <protection locked="0"/>
    </xf>
    <xf numFmtId="177" fontId="47" fillId="0" borderId="0" applyAlignment="0">
      <protection locked="0"/>
    </xf>
    <xf numFmtId="177" fontId="47" fillId="0" borderId="0" applyAlignment="0">
      <protection locked="0"/>
    </xf>
    <xf numFmtId="177" fontId="47" fillId="0" borderId="0" applyAlignment="0">
      <protection locked="0"/>
    </xf>
    <xf numFmtId="177" fontId="47" fillId="0" borderId="0" applyAlignment="0">
      <protection locked="0"/>
    </xf>
    <xf numFmtId="177" fontId="47" fillId="0" borderId="0" applyAlignment="0">
      <protection locked="0"/>
    </xf>
    <xf numFmtId="177" fontId="47" fillId="0" borderId="0" applyAlignment="0">
      <protection locked="0"/>
    </xf>
    <xf numFmtId="177" fontId="47" fillId="0" borderId="0" applyAlignment="0">
      <protection locked="0"/>
    </xf>
    <xf numFmtId="177" fontId="47" fillId="0" borderId="0" applyAlignment="0">
      <protection locked="0"/>
    </xf>
    <xf numFmtId="177" fontId="47" fillId="0" borderId="0" applyAlignment="0">
      <protection locked="0"/>
    </xf>
    <xf numFmtId="0" fontId="43" fillId="0" borderId="0" applyFont="0" applyFill="0" applyBorder="0" applyAlignment="0" applyProtection="0"/>
    <xf numFmtId="37" fontId="98" fillId="44" borderId="0" applyFont="0" applyFill="0" applyBorder="0" applyAlignment="0">
      <alignment horizontal="center" vertical="center"/>
    </xf>
    <xf numFmtId="224" fontId="71" fillId="0" borderId="2" applyNumberFormat="0" applyAlignment="0"/>
    <xf numFmtId="224" fontId="71" fillId="0" borderId="2" applyNumberFormat="0" applyAlignment="0"/>
    <xf numFmtId="0" fontId="63" fillId="0" borderId="0" applyFill="0" applyBorder="0" applyAlignment="0"/>
    <xf numFmtId="0" fontId="64" fillId="0" borderId="0" applyFill="0" applyBorder="0" applyAlignment="0"/>
    <xf numFmtId="0" fontId="63" fillId="0" borderId="0" applyFill="0" applyBorder="0" applyAlignment="0"/>
    <xf numFmtId="0" fontId="64" fillId="0" borderId="0" applyFill="0" applyBorder="0" applyAlignment="0"/>
    <xf numFmtId="0" fontId="64" fillId="0" borderId="0" applyFill="0" applyBorder="0" applyAlignment="0"/>
    <xf numFmtId="0" fontId="99" fillId="0" borderId="25" applyNumberFormat="0" applyFill="0" applyAlignment="0" applyProtection="0">
      <alignment vertical="center"/>
    </xf>
    <xf numFmtId="237" fontId="65" fillId="45" borderId="0" applyNumberFormat="0" applyBorder="0">
      <alignment horizontal="right"/>
      <protection locked="0"/>
    </xf>
    <xf numFmtId="237" fontId="100" fillId="45" borderId="0" applyNumberFormat="0" applyBorder="0">
      <alignment horizontal="right"/>
      <protection locked="0"/>
    </xf>
    <xf numFmtId="0" fontId="101" fillId="0" borderId="26"/>
    <xf numFmtId="242" fontId="43" fillId="0" borderId="0" applyFont="0" applyFill="0" applyBorder="0" applyAlignment="0" applyProtection="0"/>
    <xf numFmtId="243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102" fillId="23" borderId="0" applyNumberFormat="0" applyBorder="0" applyAlignment="0" applyProtection="0">
      <alignment vertical="center"/>
    </xf>
    <xf numFmtId="37" fontId="38" fillId="0" borderId="0"/>
    <xf numFmtId="37" fontId="103" fillId="0" borderId="0"/>
    <xf numFmtId="244" fontId="13" fillId="0" borderId="0"/>
    <xf numFmtId="0" fontId="104" fillId="0" borderId="0"/>
    <xf numFmtId="245" fontId="7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239" fontId="105" fillId="0" borderId="0"/>
    <xf numFmtId="240" fontId="105" fillId="0" borderId="0"/>
    <xf numFmtId="241" fontId="105" fillId="0" borderId="0"/>
    <xf numFmtId="246" fontId="105" fillId="0" borderId="0">
      <alignment horizontal="right"/>
    </xf>
    <xf numFmtId="0" fontId="38" fillId="0" borderId="0"/>
    <xf numFmtId="0" fontId="106" fillId="17" borderId="27" applyNumberFormat="0" applyFont="0" applyAlignment="0" applyProtection="0">
      <alignment vertical="center"/>
    </xf>
    <xf numFmtId="0" fontId="107" fillId="0" borderId="28"/>
    <xf numFmtId="0" fontId="7" fillId="0" borderId="28"/>
    <xf numFmtId="0" fontId="7" fillId="0" borderId="28"/>
    <xf numFmtId="0" fontId="107" fillId="0" borderId="28"/>
    <xf numFmtId="0" fontId="43" fillId="0" borderId="0" applyFont="0" applyFill="0" applyBorder="0" applyAlignment="0" applyProtection="0"/>
    <xf numFmtId="0" fontId="108" fillId="24" borderId="29" applyNumberFormat="0" applyAlignment="0" applyProtection="0">
      <alignment vertical="center"/>
    </xf>
    <xf numFmtId="0" fontId="38" fillId="0" borderId="0" applyNumberFormat="0"/>
    <xf numFmtId="247" fontId="40" fillId="0" borderId="0"/>
    <xf numFmtId="177" fontId="109" fillId="0" borderId="0" applyFill="0" applyBorder="0" applyProtection="0">
      <alignment vertical="top"/>
    </xf>
    <xf numFmtId="248" fontId="43" fillId="0" borderId="0">
      <protection locked="0"/>
    </xf>
    <xf numFmtId="220" fontId="64" fillId="0" borderId="0" applyFont="0" applyFill="0" applyBorder="0" applyAlignment="0" applyProtection="0"/>
    <xf numFmtId="0" fontId="38" fillId="0" borderId="0" applyFont="0" applyFill="0" applyBorder="0" applyAlignment="0" applyProtection="0"/>
    <xf numFmtId="10" fontId="38" fillId="0" borderId="0" applyFont="0" applyFill="0" applyBorder="0" applyAlignment="0" applyProtection="0"/>
    <xf numFmtId="9" fontId="47" fillId="0" borderId="0" applyFill="0" applyBorder="0" applyAlignment="0" applyProtection="0"/>
    <xf numFmtId="0" fontId="63" fillId="0" borderId="0" applyFill="0" applyBorder="0" applyAlignment="0"/>
    <xf numFmtId="0" fontId="64" fillId="0" borderId="0" applyFill="0" applyBorder="0" applyAlignment="0"/>
    <xf numFmtId="0" fontId="63" fillId="0" borderId="0" applyFill="0" applyBorder="0" applyAlignment="0"/>
    <xf numFmtId="0" fontId="64" fillId="0" borderId="0" applyFill="0" applyBorder="0" applyAlignment="0"/>
    <xf numFmtId="0" fontId="64" fillId="0" borderId="0" applyFill="0" applyBorder="0" applyAlignment="0"/>
    <xf numFmtId="41" fontId="110" fillId="0" borderId="0" applyFont="0" applyFill="0" applyBorder="0" applyAlignment="0" applyProtection="0"/>
    <xf numFmtId="43" fontId="110" fillId="0" borderId="0" applyFont="0" applyFill="0" applyBorder="0" applyAlignment="0" applyProtection="0"/>
    <xf numFmtId="0" fontId="111" fillId="46" borderId="0">
      <alignment horizontal="right"/>
    </xf>
    <xf numFmtId="0" fontId="112" fillId="0" borderId="0" applyNumberFormat="0" applyFill="0" applyBorder="0" applyProtection="0">
      <alignment horizontal="center"/>
    </xf>
    <xf numFmtId="0" fontId="113" fillId="0" borderId="0" applyNumberFormat="0" applyFill="0" applyBorder="0" applyProtection="0">
      <alignment horizontal="center"/>
    </xf>
    <xf numFmtId="0" fontId="113" fillId="0" borderId="0" applyNumberFormat="0" applyFill="0" applyBorder="0" applyProtection="0">
      <alignment horizontal="left"/>
    </xf>
    <xf numFmtId="0" fontId="114" fillId="0" borderId="0" applyNumberFormat="0" applyFill="0" applyBorder="0" applyProtection="0">
      <alignment horizontal="left"/>
    </xf>
    <xf numFmtId="0" fontId="114" fillId="0" borderId="0" applyNumberFormat="0" applyFill="0" applyBorder="0" applyProtection="0">
      <alignment horizontal="right"/>
    </xf>
    <xf numFmtId="0" fontId="38" fillId="0" borderId="0" applyNumberFormat="0" applyFont="0" applyFill="0" applyBorder="0" applyProtection="0">
      <alignment horizontal="left"/>
    </xf>
    <xf numFmtId="0" fontId="65" fillId="0" borderId="0" applyNumberFormat="0" applyFill="0" applyBorder="0" applyAlignment="0" applyProtection="0">
      <alignment horizontal="right"/>
    </xf>
    <xf numFmtId="0" fontId="38" fillId="0" borderId="0" applyNumberFormat="0" applyFont="0" applyFill="0" applyBorder="0" applyProtection="0">
      <alignment horizontal="right" wrapText="1"/>
    </xf>
    <xf numFmtId="0" fontId="38" fillId="0" borderId="30" applyNumberFormat="0" applyFont="0" applyFill="0" applyAlignment="0" applyProtection="0">
      <alignment horizontal="right"/>
    </xf>
    <xf numFmtId="0" fontId="65" fillId="0" borderId="0" applyNumberFormat="0" applyFill="0" applyBorder="0" applyProtection="0">
      <alignment horizontal="left"/>
    </xf>
    <xf numFmtId="0" fontId="73" fillId="0" borderId="0" applyNumberFormat="0" applyFill="0" applyBorder="0" applyProtection="0">
      <alignment horizontal="left"/>
    </xf>
    <xf numFmtId="0" fontId="112" fillId="47" borderId="0" applyNumberFormat="0" applyBorder="0" applyProtection="0">
      <alignment horizontal="center"/>
    </xf>
    <xf numFmtId="0" fontId="75" fillId="0" borderId="0" applyNumberFormat="0" applyFill="0" applyBorder="0">
      <alignment horizontal="center" wrapText="1"/>
    </xf>
    <xf numFmtId="10" fontId="115" fillId="0" borderId="0" applyFill="0" applyBorder="0" applyProtection="0">
      <alignment horizontal="left"/>
    </xf>
    <xf numFmtId="0" fontId="75" fillId="0" borderId="0" applyNumberFormat="0" applyFill="0" applyBorder="0">
      <alignment horizontal="center" wrapText="1"/>
    </xf>
    <xf numFmtId="0" fontId="116" fillId="8" borderId="0" applyNumberFormat="0" applyProtection="0">
      <alignment horizontal="right" vertical="center" wrapText="1"/>
    </xf>
    <xf numFmtId="0" fontId="117" fillId="8" borderId="0" applyNumberFormat="0" applyProtection="0">
      <alignment horizontal="left" vertical="center"/>
    </xf>
    <xf numFmtId="0" fontId="118" fillId="8" borderId="0" applyNumberFormat="0" applyProtection="0">
      <alignment horizontal="left" vertical="center"/>
    </xf>
    <xf numFmtId="249" fontId="119" fillId="8" borderId="31" applyProtection="0">
      <alignment horizontal="right" vertical="center"/>
    </xf>
    <xf numFmtId="0" fontId="120" fillId="8" borderId="0" applyNumberFormat="0" applyProtection="0">
      <alignment horizontal="left" vertical="center"/>
    </xf>
    <xf numFmtId="0" fontId="101" fillId="0" borderId="0"/>
    <xf numFmtId="0" fontId="74" fillId="0" borderId="32" applyBorder="0">
      <alignment horizontal="center"/>
    </xf>
    <xf numFmtId="0" fontId="74" fillId="0" borderId="32" applyBorder="0">
      <alignment horizontal="center"/>
    </xf>
    <xf numFmtId="224" fontId="71" fillId="0" borderId="0" applyNumberFormat="0" applyAlignment="0"/>
    <xf numFmtId="49" fontId="74" fillId="0" borderId="0" applyFill="0" applyBorder="0" applyAlignment="0"/>
    <xf numFmtId="0" fontId="64" fillId="0" borderId="0" applyFill="0" applyBorder="0" applyAlignment="0"/>
    <xf numFmtId="0" fontId="64" fillId="0" borderId="0" applyFill="0" applyBorder="0" applyAlignment="0"/>
    <xf numFmtId="0" fontId="121" fillId="0" borderId="0" applyNumberFormat="0" applyFill="0" applyBorder="0" applyAlignment="0" applyProtection="0">
      <alignment vertical="center"/>
    </xf>
    <xf numFmtId="250" fontId="122" fillId="48" borderId="0"/>
    <xf numFmtId="3" fontId="123" fillId="0" borderId="0"/>
    <xf numFmtId="237" fontId="124" fillId="49" borderId="0" applyNumberFormat="0" applyBorder="0">
      <alignment horizontal="center"/>
      <protection locked="0"/>
    </xf>
    <xf numFmtId="237" fontId="112" fillId="50" borderId="0" applyNumberFormat="0" applyBorder="0">
      <alignment horizontal="center"/>
      <protection locked="0"/>
    </xf>
    <xf numFmtId="237" fontId="114" fillId="51" borderId="0" applyNumberFormat="0" applyBorder="0">
      <alignment horizontal="left"/>
      <protection locked="0"/>
    </xf>
    <xf numFmtId="237" fontId="125" fillId="50" borderId="0" applyNumberFormat="0" applyBorder="0">
      <protection locked="0"/>
    </xf>
    <xf numFmtId="0" fontId="69" fillId="0" borderId="33">
      <protection locked="0"/>
    </xf>
    <xf numFmtId="188" fontId="43" fillId="0" borderId="33">
      <protection locked="0"/>
    </xf>
    <xf numFmtId="237" fontId="114" fillId="43" borderId="0" applyNumberFormat="0" applyBorder="0">
      <protection locked="0"/>
    </xf>
    <xf numFmtId="237" fontId="114" fillId="52" borderId="0" applyNumberFormat="0" applyBorder="0">
      <alignment horizontal="right"/>
      <protection locked="0"/>
    </xf>
    <xf numFmtId="251" fontId="40" fillId="53" borderId="16">
      <alignment horizontal="right"/>
    </xf>
    <xf numFmtId="251" fontId="81" fillId="53" borderId="16"/>
    <xf numFmtId="0" fontId="126" fillId="0" borderId="0" applyNumberFormat="0" applyFill="0" applyBorder="0" applyAlignment="0" applyProtection="0">
      <alignment vertical="center"/>
    </xf>
    <xf numFmtId="252" fontId="127" fillId="0" borderId="0"/>
    <xf numFmtId="0" fontId="128" fillId="53" borderId="14" applyFont="0" applyFill="0" applyBorder="0" applyAlignment="0" applyProtection="0">
      <alignment horizontal="center"/>
      <protection locked="0"/>
    </xf>
    <xf numFmtId="0" fontId="56" fillId="29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26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129" fillId="0" borderId="0" applyNumberFormat="0" applyFill="0" applyBorder="0" applyAlignment="0" applyProtection="0">
      <alignment vertical="center"/>
    </xf>
    <xf numFmtId="0" fontId="122" fillId="34" borderId="18" applyNumberFormat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7" fillId="17" borderId="27" applyNumberFormat="0" applyFont="0" applyAlignment="0" applyProtection="0">
      <alignment vertical="center"/>
    </xf>
    <xf numFmtId="0" fontId="131" fillId="0" borderId="25" applyNumberFormat="0" applyFill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30" borderId="0" applyNumberFormat="0" applyBorder="0" applyAlignment="0" applyProtection="0">
      <alignment vertical="center"/>
    </xf>
    <xf numFmtId="0" fontId="57" fillId="30" borderId="0" applyNumberFormat="0" applyBorder="0" applyAlignment="0" applyProtection="0">
      <alignment vertical="center"/>
    </xf>
    <xf numFmtId="0" fontId="57" fillId="30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57" fillId="30" borderId="0" applyNumberFormat="0" applyBorder="0" applyAlignment="0" applyProtection="0">
      <alignment vertical="center"/>
    </xf>
    <xf numFmtId="0" fontId="57" fillId="30" borderId="0" applyNumberFormat="0" applyBorder="0" applyAlignment="0" applyProtection="0">
      <alignment vertical="center"/>
    </xf>
    <xf numFmtId="0" fontId="57" fillId="30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26" borderId="0" applyNumberFormat="0" applyBorder="0" applyAlignment="0" applyProtection="0">
      <alignment vertical="center"/>
    </xf>
    <xf numFmtId="0" fontId="57" fillId="26" borderId="0" applyNumberFormat="0" applyBorder="0" applyAlignment="0" applyProtection="0">
      <alignment vertical="center"/>
    </xf>
    <xf numFmtId="0" fontId="57" fillId="26" borderId="0" applyNumberFormat="0" applyBorder="0" applyAlignment="0" applyProtection="0">
      <alignment vertical="center"/>
    </xf>
    <xf numFmtId="0" fontId="56" fillId="54" borderId="0" applyNumberFormat="0" applyBorder="0" applyAlignment="0" applyProtection="0">
      <alignment vertical="center"/>
    </xf>
    <xf numFmtId="0" fontId="57" fillId="26" borderId="0" applyNumberFormat="0" applyBorder="0" applyAlignment="0" applyProtection="0">
      <alignment vertical="center"/>
    </xf>
    <xf numFmtId="0" fontId="57" fillId="26" borderId="0" applyNumberFormat="0" applyBorder="0" applyAlignment="0" applyProtection="0">
      <alignment vertical="center"/>
    </xf>
    <xf numFmtId="0" fontId="57" fillId="26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132" fillId="0" borderId="22" applyNumberFormat="0" applyFill="0" applyAlignment="0" applyProtection="0">
      <alignment vertical="center"/>
    </xf>
    <xf numFmtId="0" fontId="133" fillId="0" borderId="23" applyNumberFormat="0" applyFill="0" applyAlignment="0" applyProtection="0">
      <alignment vertical="center"/>
    </xf>
    <xf numFmtId="0" fontId="134" fillId="0" borderId="24" applyNumberFormat="0" applyFill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7" fillId="24" borderId="17" applyNumberFormat="0" applyAlignment="0" applyProtection="0">
      <alignment vertical="center"/>
    </xf>
    <xf numFmtId="0" fontId="138" fillId="24" borderId="17" applyNumberFormat="0" applyAlignment="0" applyProtection="0">
      <alignment vertical="center"/>
    </xf>
    <xf numFmtId="0" fontId="138" fillId="24" borderId="17" applyNumberFormat="0" applyAlignment="0" applyProtection="0">
      <alignment vertical="center"/>
    </xf>
    <xf numFmtId="0" fontId="138" fillId="24" borderId="17" applyNumberFormat="0" applyAlignment="0" applyProtection="0">
      <alignment vertical="center"/>
    </xf>
    <xf numFmtId="0" fontId="137" fillId="55" borderId="34" applyNumberFormat="0" applyAlignment="0" applyProtection="0">
      <alignment vertical="center"/>
    </xf>
    <xf numFmtId="0" fontId="138" fillId="24" borderId="17" applyNumberFormat="0" applyAlignment="0" applyProtection="0">
      <alignment vertical="center"/>
    </xf>
    <xf numFmtId="0" fontId="138" fillId="24" borderId="17" applyNumberFormat="0" applyAlignment="0" applyProtection="0">
      <alignment vertical="center"/>
    </xf>
    <xf numFmtId="0" fontId="138" fillId="24" borderId="17" applyNumberFormat="0" applyAlignment="0" applyProtection="0">
      <alignment vertical="center"/>
    </xf>
    <xf numFmtId="2" fontId="139" fillId="0" borderId="0" applyFont="0" applyFill="0" applyBorder="0" applyAlignment="0" applyProtection="0"/>
    <xf numFmtId="0" fontId="42" fillId="0" borderId="0">
      <protection locked="0"/>
    </xf>
    <xf numFmtId="253" fontId="43" fillId="0" borderId="0">
      <protection locked="0"/>
    </xf>
    <xf numFmtId="0" fontId="140" fillId="0" borderId="0" applyNumberFormat="0" applyFill="0" applyBorder="0" applyAlignment="0" applyProtection="0"/>
    <xf numFmtId="0" fontId="78" fillId="0" borderId="0">
      <protection locked="0"/>
    </xf>
    <xf numFmtId="0" fontId="141" fillId="0" borderId="0" applyNumberFormat="0" applyFill="0" applyBorder="0" applyAlignment="0" applyProtection="0"/>
    <xf numFmtId="0" fontId="78" fillId="0" borderId="0">
      <protection locked="0"/>
    </xf>
    <xf numFmtId="254" fontId="13" fillId="0" borderId="14">
      <alignment horizontal="right"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39" fillId="0" borderId="0" applyFont="0" applyFill="0" applyBorder="0" applyAlignment="0" applyProtection="0"/>
    <xf numFmtId="0" fontId="69" fillId="0" borderId="0">
      <protection locked="0"/>
    </xf>
    <xf numFmtId="0" fontId="139" fillId="0" borderId="0" applyFont="0" applyFill="0" applyBorder="0" applyAlignment="0" applyProtection="0"/>
    <xf numFmtId="0" fontId="69" fillId="0" borderId="0">
      <protection locked="0"/>
    </xf>
    <xf numFmtId="0" fontId="144" fillId="0" borderId="0" applyNumberFormat="0" applyFill="0" applyBorder="0" applyAlignment="0" applyProtection="0">
      <alignment vertical="top"/>
      <protection locked="0"/>
    </xf>
    <xf numFmtId="40" fontId="145" fillId="0" borderId="0" applyFont="0" applyFill="0" applyBorder="0" applyAlignment="0" applyProtection="0"/>
    <xf numFmtId="38" fontId="145" fillId="0" borderId="0" applyFont="0" applyFill="0" applyBorder="0" applyAlignment="0" applyProtection="0"/>
    <xf numFmtId="40" fontId="146" fillId="0" borderId="0" applyFont="0" applyFill="0" applyBorder="0" applyAlignment="0" applyProtection="0"/>
    <xf numFmtId="38" fontId="146" fillId="0" borderId="0" applyFont="0" applyFill="0" applyBorder="0" applyAlignment="0" applyProtection="0"/>
    <xf numFmtId="0" fontId="147" fillId="12" borderId="0" applyNumberFormat="0" applyBorder="0" applyAlignment="0" applyProtection="0">
      <alignment vertical="center"/>
    </xf>
    <xf numFmtId="0" fontId="54" fillId="17" borderId="27" applyNumberFormat="0" applyFont="0" applyAlignment="0" applyProtection="0">
      <alignment vertical="center"/>
    </xf>
    <xf numFmtId="0" fontId="54" fillId="17" borderId="27" applyNumberFormat="0" applyFont="0" applyAlignment="0" applyProtection="0">
      <alignment vertical="center"/>
    </xf>
    <xf numFmtId="0" fontId="54" fillId="17" borderId="27" applyNumberFormat="0" applyFont="0" applyAlignment="0" applyProtection="0">
      <alignment vertical="center"/>
    </xf>
    <xf numFmtId="0" fontId="7" fillId="17" borderId="27" applyNumberFormat="0" applyFont="0" applyAlignment="0" applyProtection="0">
      <alignment vertical="center"/>
    </xf>
    <xf numFmtId="0" fontId="54" fillId="17" borderId="27" applyNumberFormat="0" applyFont="0" applyAlignment="0" applyProtection="0">
      <alignment vertical="center"/>
    </xf>
    <xf numFmtId="0" fontId="54" fillId="17" borderId="27" applyNumberFormat="0" applyFont="0" applyAlignment="0" applyProtection="0">
      <alignment vertical="center"/>
    </xf>
    <xf numFmtId="0" fontId="54" fillId="17" borderId="27" applyNumberFormat="0" applyFont="0" applyAlignment="0" applyProtection="0">
      <alignment vertical="center"/>
    </xf>
    <xf numFmtId="0" fontId="145" fillId="0" borderId="0" applyFont="0" applyFill="0" applyBorder="0" applyAlignment="0" applyProtection="0"/>
    <xf numFmtId="0" fontId="145" fillId="0" borderId="0" applyFont="0" applyFill="0" applyBorder="0" applyAlignment="0" applyProtection="0"/>
    <xf numFmtId="0" fontId="146" fillId="0" borderId="0" applyFont="0" applyFill="0" applyBorder="0" applyAlignment="0" applyProtection="0"/>
    <xf numFmtId="0" fontId="146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/>
    <xf numFmtId="9" fontId="54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84" fillId="0" borderId="0" applyFont="0" applyFill="0" applyBorder="0" applyAlignment="0" applyProtection="0"/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49" fillId="0" borderId="0" applyFont="0" applyFill="0" applyBorder="0" applyAlignment="0" applyProtection="0">
      <alignment vertical="center"/>
    </xf>
    <xf numFmtId="9" fontId="149" fillId="0" borderId="0" applyFont="0" applyFill="0" applyBorder="0" applyAlignment="0" applyProtection="0">
      <alignment vertical="center"/>
    </xf>
    <xf numFmtId="9" fontId="149" fillId="0" borderId="0" applyFont="0" applyFill="0" applyBorder="0" applyAlignment="0" applyProtection="0">
      <alignment vertical="center"/>
    </xf>
    <xf numFmtId="9" fontId="149" fillId="0" borderId="0" applyFont="0" applyFill="0" applyBorder="0" applyAlignment="0" applyProtection="0">
      <alignment vertical="center"/>
    </xf>
    <xf numFmtId="9" fontId="149" fillId="0" borderId="0" applyFont="0" applyFill="0" applyBorder="0" applyAlignment="0" applyProtection="0">
      <alignment vertical="center"/>
    </xf>
    <xf numFmtId="9" fontId="149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>
      <alignment vertical="center"/>
    </xf>
    <xf numFmtId="9" fontId="149" fillId="0" borderId="0" applyFont="0" applyFill="0" applyBorder="0" applyAlignment="0" applyProtection="0">
      <alignment vertical="center"/>
    </xf>
    <xf numFmtId="9" fontId="149" fillId="0" borderId="0" applyFont="0" applyFill="0" applyBorder="0" applyAlignment="0" applyProtection="0">
      <alignment vertical="center"/>
    </xf>
    <xf numFmtId="9" fontId="149" fillId="0" borderId="0" applyFont="0" applyFill="0" applyBorder="0" applyAlignment="0" applyProtection="0">
      <alignment vertical="center"/>
    </xf>
    <xf numFmtId="9" fontId="149" fillId="0" borderId="0" applyFont="0" applyFill="0" applyBorder="0" applyAlignment="0" applyProtection="0">
      <alignment vertical="center"/>
    </xf>
    <xf numFmtId="9" fontId="149" fillId="0" borderId="0" applyFont="0" applyFill="0" applyBorder="0" applyAlignment="0" applyProtection="0">
      <alignment vertical="center"/>
    </xf>
    <xf numFmtId="9" fontId="149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/>
    <xf numFmtId="9" fontId="149" fillId="0" borderId="0" applyFont="0" applyFill="0" applyBorder="0" applyAlignment="0" applyProtection="0">
      <alignment vertical="center"/>
    </xf>
    <xf numFmtId="9" fontId="54" fillId="0" borderId="0" applyFont="0" applyFill="0" applyBorder="0" applyAlignment="0" applyProtection="0">
      <alignment vertical="center"/>
    </xf>
    <xf numFmtId="9" fontId="148" fillId="0" borderId="0" applyFont="0" applyFill="0" applyBorder="0" applyAlignment="0" applyProtection="0">
      <alignment vertical="center"/>
    </xf>
    <xf numFmtId="9" fontId="150" fillId="0" borderId="0" applyFont="0" applyFill="0" applyBorder="0" applyAlignment="0" applyProtection="0">
      <alignment vertical="center"/>
    </xf>
    <xf numFmtId="9" fontId="149" fillId="0" borderId="0" applyFont="0" applyFill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2" fillId="0" borderId="0"/>
    <xf numFmtId="255" fontId="13" fillId="56" borderId="14" applyNumberFormat="0">
      <alignment vertical="center"/>
    </xf>
    <xf numFmtId="255" fontId="13" fillId="0" borderId="14">
      <alignment vertical="center"/>
    </xf>
    <xf numFmtId="0" fontId="15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4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5" fillId="0" borderId="0" applyNumberFormat="0" applyFill="0" applyBorder="0" applyAlignment="0" applyProtection="0">
      <alignment vertical="center"/>
    </xf>
    <xf numFmtId="0" fontId="156" fillId="34" borderId="18" applyNumberFormat="0" applyAlignment="0" applyProtection="0">
      <alignment vertical="center"/>
    </xf>
    <xf numFmtId="0" fontId="156" fillId="34" borderId="18" applyNumberFormat="0" applyAlignment="0" applyProtection="0">
      <alignment vertical="center"/>
    </xf>
    <xf numFmtId="0" fontId="156" fillId="34" borderId="18" applyNumberFormat="0" applyAlignment="0" applyProtection="0">
      <alignment vertical="center"/>
    </xf>
    <xf numFmtId="0" fontId="122" fillId="57" borderId="35" applyNumberFormat="0" applyAlignment="0" applyProtection="0">
      <alignment vertical="center"/>
    </xf>
    <xf numFmtId="0" fontId="156" fillId="34" borderId="18" applyNumberFormat="0" applyAlignment="0" applyProtection="0">
      <alignment vertical="center"/>
    </xf>
    <xf numFmtId="0" fontId="156" fillId="34" borderId="18" applyNumberFormat="0" applyAlignment="0" applyProtection="0">
      <alignment vertical="center"/>
    </xf>
    <xf numFmtId="0" fontId="156" fillId="34" borderId="18" applyNumberFormat="0" applyAlignment="0" applyProtection="0">
      <alignment vertical="center"/>
    </xf>
    <xf numFmtId="256" fontId="157" fillId="0" borderId="0">
      <alignment vertical="center"/>
    </xf>
    <xf numFmtId="0" fontId="157" fillId="0" borderId="0">
      <alignment vertical="center"/>
    </xf>
    <xf numFmtId="41" fontId="150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215" fontId="42" fillId="0" borderId="0" applyFont="0" applyFill="0" applyBorder="0" applyAlignment="0" applyProtection="0"/>
    <xf numFmtId="41" fontId="54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215" fontId="13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148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54" fillId="0" borderId="0" applyFont="0" applyFill="0" applyBorder="0" applyAlignment="0" applyProtection="0">
      <alignment vertical="center"/>
    </xf>
    <xf numFmtId="215" fontId="149" fillId="0" borderId="0" applyFont="0" applyFill="0" applyBorder="0" applyAlignment="0" applyProtection="0">
      <alignment vertical="center"/>
    </xf>
    <xf numFmtId="215" fontId="149" fillId="0" borderId="0" applyFont="0" applyFill="0" applyBorder="0" applyAlignment="0" applyProtection="0">
      <alignment vertical="center"/>
    </xf>
    <xf numFmtId="215" fontId="149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215" fontId="149" fillId="0" borderId="0" applyFont="0" applyFill="0" applyBorder="0" applyAlignment="0" applyProtection="0">
      <alignment vertical="center"/>
    </xf>
    <xf numFmtId="215" fontId="149" fillId="0" borderId="0" applyFont="0" applyFill="0" applyBorder="0" applyAlignment="0" applyProtection="0">
      <alignment vertical="center"/>
    </xf>
    <xf numFmtId="215" fontId="149" fillId="0" borderId="0" applyFont="0" applyFill="0" applyBorder="0" applyAlignment="0" applyProtection="0">
      <alignment vertical="center"/>
    </xf>
    <xf numFmtId="41" fontId="148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58" fillId="0" borderId="0" applyFont="0" applyFill="0" applyBorder="0" applyAlignment="0" applyProtection="0"/>
    <xf numFmtId="215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214" fontId="47" fillId="0" borderId="0" applyFont="0" applyFill="0" applyBorder="0" applyAlignment="0" applyProtection="0"/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59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/>
    <xf numFmtId="41" fontId="54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/>
    <xf numFmtId="0" fontId="47" fillId="0" borderId="0"/>
    <xf numFmtId="0" fontId="47" fillId="0" borderId="0"/>
    <xf numFmtId="0" fontId="47" fillId="0" borderId="0"/>
    <xf numFmtId="0" fontId="143" fillId="11" borderId="0" applyNumberFormat="0" applyBorder="0" applyAlignment="0" applyProtection="0">
      <alignment vertical="center"/>
    </xf>
    <xf numFmtId="0" fontId="160" fillId="0" borderId="10"/>
    <xf numFmtId="0" fontId="161" fillId="0" borderId="25" applyNumberFormat="0" applyFill="0" applyAlignment="0" applyProtection="0">
      <alignment vertical="center"/>
    </xf>
    <xf numFmtId="0" fontId="161" fillId="0" borderId="25" applyNumberFormat="0" applyFill="0" applyAlignment="0" applyProtection="0">
      <alignment vertical="center"/>
    </xf>
    <xf numFmtId="0" fontId="161" fillId="0" borderId="25" applyNumberFormat="0" applyFill="0" applyAlignment="0" applyProtection="0">
      <alignment vertical="center"/>
    </xf>
    <xf numFmtId="0" fontId="131" fillId="0" borderId="25" applyNumberFormat="0" applyFill="0" applyAlignment="0" applyProtection="0">
      <alignment vertical="center"/>
    </xf>
    <xf numFmtId="0" fontId="161" fillId="0" borderId="25" applyNumberFormat="0" applyFill="0" applyAlignment="0" applyProtection="0">
      <alignment vertical="center"/>
    </xf>
    <xf numFmtId="0" fontId="161" fillId="0" borderId="25" applyNumberFormat="0" applyFill="0" applyAlignment="0" applyProtection="0">
      <alignment vertical="center"/>
    </xf>
    <xf numFmtId="0" fontId="161" fillId="0" borderId="25" applyNumberFormat="0" applyFill="0" applyAlignment="0" applyProtection="0">
      <alignment vertical="center"/>
    </xf>
    <xf numFmtId="0" fontId="162" fillId="0" borderId="36" applyNumberFormat="0" applyFill="0" applyAlignment="0" applyProtection="0">
      <alignment vertical="center"/>
    </xf>
    <xf numFmtId="0" fontId="162" fillId="0" borderId="36" applyNumberFormat="0" applyFill="0" applyAlignment="0" applyProtection="0">
      <alignment vertical="center"/>
    </xf>
    <xf numFmtId="0" fontId="162" fillId="0" borderId="36" applyNumberFormat="0" applyFill="0" applyAlignment="0" applyProtection="0">
      <alignment vertical="center"/>
    </xf>
    <xf numFmtId="0" fontId="113" fillId="0" borderId="37" applyNumberFormat="0" applyFill="0" applyAlignment="0" applyProtection="0">
      <alignment vertical="center"/>
    </xf>
    <xf numFmtId="0" fontId="162" fillId="0" borderId="36" applyNumberFormat="0" applyFill="0" applyAlignment="0" applyProtection="0">
      <alignment vertical="center"/>
    </xf>
    <xf numFmtId="0" fontId="162" fillId="0" borderId="36" applyNumberFormat="0" applyFill="0" applyAlignment="0" applyProtection="0">
      <alignment vertical="center"/>
    </xf>
    <xf numFmtId="0" fontId="162" fillId="0" borderId="36" applyNumberFormat="0" applyFill="0" applyAlignment="0" applyProtection="0">
      <alignment vertical="center"/>
    </xf>
    <xf numFmtId="257" fontId="13" fillId="0" borderId="0" applyFont="0" applyFill="0" applyBorder="0" applyAlignment="0" applyProtection="0"/>
    <xf numFmtId="0" fontId="7" fillId="0" borderId="0"/>
    <xf numFmtId="0" fontId="163" fillId="15" borderId="17" applyNumberFormat="0" applyAlignment="0" applyProtection="0">
      <alignment vertical="center"/>
    </xf>
    <xf numFmtId="0" fontId="164" fillId="15" borderId="17" applyNumberFormat="0" applyAlignment="0" applyProtection="0">
      <alignment vertical="center"/>
    </xf>
    <xf numFmtId="0" fontId="164" fillId="15" borderId="17" applyNumberFormat="0" applyAlignment="0" applyProtection="0">
      <alignment vertical="center"/>
    </xf>
    <xf numFmtId="0" fontId="164" fillId="15" borderId="17" applyNumberFormat="0" applyAlignment="0" applyProtection="0">
      <alignment vertical="center"/>
    </xf>
    <xf numFmtId="0" fontId="163" fillId="15" borderId="34" applyNumberFormat="0" applyAlignment="0" applyProtection="0">
      <alignment vertical="center"/>
    </xf>
    <xf numFmtId="0" fontId="164" fillId="15" borderId="17" applyNumberFormat="0" applyAlignment="0" applyProtection="0">
      <alignment vertical="center"/>
    </xf>
    <xf numFmtId="0" fontId="164" fillId="15" borderId="17" applyNumberFormat="0" applyAlignment="0" applyProtection="0">
      <alignment vertical="center"/>
    </xf>
    <xf numFmtId="0" fontId="164" fillId="15" borderId="17" applyNumberFormat="0" applyAlignment="0" applyProtection="0">
      <alignment vertical="center"/>
    </xf>
    <xf numFmtId="4" fontId="139" fillId="0" borderId="0" applyFont="0" applyFill="0" applyBorder="0" applyAlignment="0" applyProtection="0"/>
    <xf numFmtId="4" fontId="69" fillId="0" borderId="0">
      <protection locked="0"/>
    </xf>
    <xf numFmtId="4" fontId="165" fillId="0" borderId="0" applyFont="0" applyFill="0" applyBorder="0" applyAlignment="0" applyProtection="0"/>
    <xf numFmtId="3" fontId="139" fillId="0" borderId="0" applyFont="0" applyFill="0" applyBorder="0" applyAlignment="0" applyProtection="0"/>
    <xf numFmtId="0" fontId="42" fillId="0" borderId="0">
      <protection locked="0"/>
    </xf>
    <xf numFmtId="3" fontId="165" fillId="0" borderId="0" applyFont="0" applyFill="0" applyBorder="0" applyAlignment="0" applyProtection="0"/>
    <xf numFmtId="0" fontId="166" fillId="0" borderId="22" applyNumberFormat="0" applyFill="0" applyAlignment="0" applyProtection="0">
      <alignment vertical="center"/>
    </xf>
    <xf numFmtId="0" fontId="166" fillId="0" borderId="22" applyNumberFormat="0" applyFill="0" applyAlignment="0" applyProtection="0">
      <alignment vertical="center"/>
    </xf>
    <xf numFmtId="0" fontId="166" fillId="0" borderId="22" applyNumberFormat="0" applyFill="0" applyAlignment="0" applyProtection="0">
      <alignment vertical="center"/>
    </xf>
    <xf numFmtId="0" fontId="167" fillId="0" borderId="38" applyNumberFormat="0" applyFill="0" applyAlignment="0" applyProtection="0">
      <alignment vertical="center"/>
    </xf>
    <xf numFmtId="0" fontId="166" fillId="0" borderId="22" applyNumberFormat="0" applyFill="0" applyAlignment="0" applyProtection="0">
      <alignment vertical="center"/>
    </xf>
    <xf numFmtId="0" fontId="166" fillId="0" borderId="22" applyNumberFormat="0" applyFill="0" applyAlignment="0" applyProtection="0">
      <alignment vertical="center"/>
    </xf>
    <xf numFmtId="0" fontId="166" fillId="0" borderId="22" applyNumberFormat="0" applyFill="0" applyAlignment="0" applyProtection="0">
      <alignment vertical="center"/>
    </xf>
    <xf numFmtId="0" fontId="168" fillId="0" borderId="23" applyNumberFormat="0" applyFill="0" applyAlignment="0" applyProtection="0">
      <alignment vertical="center"/>
    </xf>
    <xf numFmtId="0" fontId="168" fillId="0" borderId="23" applyNumberFormat="0" applyFill="0" applyAlignment="0" applyProtection="0">
      <alignment vertical="center"/>
    </xf>
    <xf numFmtId="0" fontId="168" fillId="0" borderId="23" applyNumberFormat="0" applyFill="0" applyAlignment="0" applyProtection="0">
      <alignment vertical="center"/>
    </xf>
    <xf numFmtId="0" fontId="169" fillId="0" borderId="39" applyNumberFormat="0" applyFill="0" applyAlignment="0" applyProtection="0">
      <alignment vertical="center"/>
    </xf>
    <xf numFmtId="0" fontId="168" fillId="0" borderId="23" applyNumberFormat="0" applyFill="0" applyAlignment="0" applyProtection="0">
      <alignment vertical="center"/>
    </xf>
    <xf numFmtId="0" fontId="168" fillId="0" borderId="23" applyNumberFormat="0" applyFill="0" applyAlignment="0" applyProtection="0">
      <alignment vertical="center"/>
    </xf>
    <xf numFmtId="0" fontId="168" fillId="0" borderId="23" applyNumberFormat="0" applyFill="0" applyAlignment="0" applyProtection="0">
      <alignment vertical="center"/>
    </xf>
    <xf numFmtId="0" fontId="170" fillId="0" borderId="24" applyNumberFormat="0" applyFill="0" applyAlignment="0" applyProtection="0">
      <alignment vertical="center"/>
    </xf>
    <xf numFmtId="0" fontId="170" fillId="0" borderId="24" applyNumberFormat="0" applyFill="0" applyAlignment="0" applyProtection="0">
      <alignment vertical="center"/>
    </xf>
    <xf numFmtId="0" fontId="170" fillId="0" borderId="24" applyNumberFormat="0" applyFill="0" applyAlignment="0" applyProtection="0">
      <alignment vertical="center"/>
    </xf>
    <xf numFmtId="0" fontId="171" fillId="0" borderId="40" applyNumberFormat="0" applyFill="0" applyAlignment="0" applyProtection="0">
      <alignment vertical="center"/>
    </xf>
    <xf numFmtId="0" fontId="170" fillId="0" borderId="24" applyNumberFormat="0" applyFill="0" applyAlignment="0" applyProtection="0">
      <alignment vertical="center"/>
    </xf>
    <xf numFmtId="0" fontId="170" fillId="0" borderId="24" applyNumberFormat="0" applyFill="0" applyAlignment="0" applyProtection="0">
      <alignment vertical="center"/>
    </xf>
    <xf numFmtId="0" fontId="170" fillId="0" borderId="24" applyNumberFormat="0" applyFill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1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0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3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43" fillId="0" borderId="0"/>
    <xf numFmtId="0" fontId="113" fillId="0" borderId="36" applyNumberFormat="0" applyFill="0" applyAlignment="0" applyProtection="0">
      <alignment vertical="center"/>
    </xf>
    <xf numFmtId="0" fontId="38" fillId="0" borderId="0"/>
    <xf numFmtId="0" fontId="38" fillId="0" borderId="0"/>
    <xf numFmtId="0" fontId="175" fillId="24" borderId="29" applyNumberFormat="0" applyAlignment="0" applyProtection="0">
      <alignment vertical="center"/>
    </xf>
    <xf numFmtId="0" fontId="176" fillId="24" borderId="29" applyNumberFormat="0" applyAlignment="0" applyProtection="0">
      <alignment vertical="center"/>
    </xf>
    <xf numFmtId="0" fontId="176" fillId="24" borderId="29" applyNumberFormat="0" applyAlignment="0" applyProtection="0">
      <alignment vertical="center"/>
    </xf>
    <xf numFmtId="0" fontId="176" fillId="24" borderId="29" applyNumberFormat="0" applyAlignment="0" applyProtection="0">
      <alignment vertical="center"/>
    </xf>
    <xf numFmtId="0" fontId="177" fillId="55" borderId="34" applyNumberFormat="0" applyAlignment="0" applyProtection="0">
      <alignment vertical="center"/>
    </xf>
    <xf numFmtId="0" fontId="176" fillId="24" borderId="29" applyNumberFormat="0" applyAlignment="0" applyProtection="0">
      <alignment vertical="center"/>
    </xf>
    <xf numFmtId="0" fontId="176" fillId="24" borderId="29" applyNumberFormat="0" applyAlignment="0" applyProtection="0">
      <alignment vertical="center"/>
    </xf>
    <xf numFmtId="0" fontId="176" fillId="24" borderId="29" applyNumberFormat="0" applyAlignment="0" applyProtection="0">
      <alignment vertical="center"/>
    </xf>
    <xf numFmtId="0" fontId="43" fillId="0" borderId="0" applyFont="0" applyFill="0" applyBorder="0" applyAlignment="0" applyProtection="0"/>
    <xf numFmtId="258" fontId="178" fillId="0" borderId="0" applyFont="0" applyFill="0" applyBorder="0" applyAlignment="0" applyProtection="0"/>
    <xf numFmtId="0" fontId="43" fillId="0" borderId="0" applyFont="0" applyFill="0" applyBorder="0" applyAlignment="0" applyProtection="0"/>
    <xf numFmtId="42" fontId="13" fillId="0" borderId="0" applyFont="0" applyFill="0" applyBorder="0" applyAlignment="0" applyProtection="0">
      <alignment vertical="center"/>
    </xf>
    <xf numFmtId="10" fontId="139" fillId="0" borderId="0" applyFont="0" applyFill="0" applyBorder="0" applyAlignment="0" applyProtection="0"/>
    <xf numFmtId="0" fontId="42" fillId="0" borderId="0">
      <protection locked="0"/>
    </xf>
    <xf numFmtId="9" fontId="165" fillId="0" borderId="0" applyFont="0" applyFill="0" applyBorder="0" applyAlignment="0" applyProtection="0"/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3" fillId="0" borderId="0" applyNumberFormat="0" applyFill="0" applyBorder="0" applyAlignment="0" applyProtection="0"/>
    <xf numFmtId="0" fontId="13" fillId="0" borderId="0">
      <alignment vertical="center"/>
    </xf>
    <xf numFmtId="0" fontId="149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79" fillId="0" borderId="0">
      <alignment vertical="center"/>
    </xf>
    <xf numFmtId="0" fontId="150" fillId="0" borderId="0">
      <alignment vertical="center"/>
    </xf>
    <xf numFmtId="0" fontId="149" fillId="0" borderId="0">
      <alignment vertical="center"/>
    </xf>
    <xf numFmtId="0" fontId="6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3" fillId="0" borderId="0">
      <alignment vertical="center"/>
    </xf>
    <xf numFmtId="0" fontId="13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54" fillId="0" borderId="0">
      <alignment vertical="center"/>
    </xf>
    <xf numFmtId="0" fontId="13" fillId="0" borderId="0">
      <alignment vertical="center"/>
    </xf>
    <xf numFmtId="0" fontId="38" fillId="0" borderId="0" applyNumberFormat="0" applyFill="0" applyBorder="0" applyAlignment="0" applyProtection="0"/>
    <xf numFmtId="0" fontId="38" fillId="0" borderId="0"/>
    <xf numFmtId="0" fontId="7" fillId="0" borderId="0"/>
    <xf numFmtId="0" fontId="38" fillId="0" borderId="0" applyNumberForma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49" fillId="0" borderId="0">
      <alignment vertical="center"/>
    </xf>
    <xf numFmtId="0" fontId="13" fillId="0" borderId="0">
      <alignment vertical="center"/>
    </xf>
    <xf numFmtId="0" fontId="149" fillId="0" borderId="0">
      <alignment vertical="center"/>
    </xf>
    <xf numFmtId="0" fontId="13" fillId="0" borderId="0">
      <alignment vertical="center"/>
    </xf>
    <xf numFmtId="0" fontId="14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54" fillId="0" borderId="0">
      <alignment vertical="center"/>
    </xf>
    <xf numFmtId="0" fontId="38" fillId="0" borderId="0" applyNumberForma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9" fillId="0" borderId="0">
      <alignment vertical="center"/>
    </xf>
    <xf numFmtId="0" fontId="38" fillId="0" borderId="0" applyNumberFormat="0" applyFill="0" applyBorder="0" applyAlignment="0" applyProtection="0"/>
    <xf numFmtId="0" fontId="13" fillId="0" borderId="0">
      <alignment vertical="center"/>
    </xf>
    <xf numFmtId="0" fontId="14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80" fillId="0" borderId="0">
      <alignment vertical="center"/>
    </xf>
    <xf numFmtId="0" fontId="13" fillId="0" borderId="0">
      <alignment vertical="center"/>
    </xf>
    <xf numFmtId="0" fontId="14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53" fillId="0" borderId="0">
      <alignment vertical="center"/>
    </xf>
    <xf numFmtId="0" fontId="13" fillId="0" borderId="0">
      <alignment vertical="center"/>
    </xf>
    <xf numFmtId="0" fontId="180" fillId="0" borderId="0">
      <alignment vertical="center"/>
    </xf>
    <xf numFmtId="0" fontId="13" fillId="0" borderId="0">
      <alignment vertical="center"/>
    </xf>
    <xf numFmtId="0" fontId="13" fillId="0" borderId="0"/>
    <xf numFmtId="0" fontId="149" fillId="0" borderId="0">
      <alignment vertical="center"/>
    </xf>
    <xf numFmtId="0" fontId="13" fillId="0" borderId="0"/>
    <xf numFmtId="0" fontId="13" fillId="0" borderId="0"/>
    <xf numFmtId="0" fontId="13" fillId="0" borderId="0">
      <alignment vertical="center"/>
    </xf>
    <xf numFmtId="0" fontId="158" fillId="0" borderId="0"/>
    <xf numFmtId="0" fontId="149" fillId="0" borderId="0">
      <alignment vertical="center"/>
    </xf>
    <xf numFmtId="0" fontId="181" fillId="0" borderId="0">
      <alignment vertical="center"/>
    </xf>
    <xf numFmtId="0" fontId="53" fillId="0" borderId="0">
      <alignment vertical="center"/>
    </xf>
    <xf numFmtId="0" fontId="13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49" fillId="0" borderId="0">
      <alignment vertical="center"/>
    </xf>
    <xf numFmtId="0" fontId="54" fillId="0" borderId="0">
      <alignment vertical="center"/>
    </xf>
    <xf numFmtId="0" fontId="149" fillId="0" borderId="0">
      <alignment vertical="center"/>
    </xf>
    <xf numFmtId="0" fontId="13" fillId="0" borderId="0">
      <alignment vertical="center"/>
    </xf>
    <xf numFmtId="0" fontId="149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9" fillId="0" borderId="0">
      <alignment vertical="center"/>
    </xf>
    <xf numFmtId="0" fontId="181" fillId="0" borderId="0">
      <alignment vertical="center"/>
    </xf>
    <xf numFmtId="0" fontId="149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38" fillId="0" borderId="0"/>
    <xf numFmtId="0" fontId="13" fillId="0" borderId="0">
      <alignment vertical="center"/>
    </xf>
    <xf numFmtId="0" fontId="149" fillId="0" borderId="0">
      <alignment vertical="center"/>
    </xf>
    <xf numFmtId="0" fontId="180" fillId="0" borderId="0">
      <alignment vertical="center"/>
    </xf>
    <xf numFmtId="0" fontId="13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80" fillId="0" borderId="0">
      <alignment vertical="center"/>
    </xf>
    <xf numFmtId="0" fontId="13" fillId="0" borderId="0"/>
    <xf numFmtId="0" fontId="54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54" fillId="0" borderId="0">
      <alignment vertical="center"/>
    </xf>
    <xf numFmtId="0" fontId="149" fillId="0" borderId="0">
      <alignment vertical="center"/>
    </xf>
    <xf numFmtId="0" fontId="54" fillId="0" borderId="0">
      <alignment vertical="center"/>
    </xf>
    <xf numFmtId="0" fontId="149" fillId="0" borderId="0">
      <alignment vertical="center"/>
    </xf>
    <xf numFmtId="0" fontId="54" fillId="0" borderId="0">
      <alignment vertical="center"/>
    </xf>
    <xf numFmtId="0" fontId="149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49" fillId="0" borderId="0">
      <alignment vertical="center"/>
    </xf>
    <xf numFmtId="0" fontId="54" fillId="0" borderId="0">
      <alignment vertical="center"/>
    </xf>
    <xf numFmtId="0" fontId="13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180" fillId="0" borderId="0">
      <alignment vertical="center"/>
    </xf>
    <xf numFmtId="0" fontId="7" fillId="0" borderId="0">
      <alignment vertical="center"/>
    </xf>
    <xf numFmtId="0" fontId="181" fillId="0" borderId="0">
      <alignment vertical="center"/>
    </xf>
    <xf numFmtId="0" fontId="149" fillId="0" borderId="0">
      <alignment vertical="center"/>
    </xf>
    <xf numFmtId="0" fontId="181" fillId="0" borderId="0">
      <alignment vertical="center"/>
    </xf>
    <xf numFmtId="0" fontId="149" fillId="0" borderId="0">
      <alignment vertical="center"/>
    </xf>
    <xf numFmtId="0" fontId="181" fillId="0" borderId="0">
      <alignment vertical="center"/>
    </xf>
    <xf numFmtId="0" fontId="149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81" fillId="0" borderId="0">
      <alignment vertical="center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2" fillId="0" borderId="0" applyNumberFormat="0" applyFill="0" applyBorder="0" applyAlignment="0" applyProtection="0">
      <alignment vertical="center"/>
    </xf>
    <xf numFmtId="0" fontId="139" fillId="0" borderId="41" applyNumberFormat="0" applyFont="0" applyFill="0" applyAlignment="0" applyProtection="0"/>
    <xf numFmtId="0" fontId="69" fillId="0" borderId="41">
      <protection locked="0"/>
    </xf>
    <xf numFmtId="216" fontId="38" fillId="0" borderId="0" applyFont="0" applyFill="0" applyBorder="0" applyAlignment="0" applyProtection="0"/>
    <xf numFmtId="0" fontId="38" fillId="0" borderId="0" applyFont="0" applyFill="0" applyBorder="0" applyAlignment="0" applyProtection="0"/>
    <xf numFmtId="259" fontId="13" fillId="0" borderId="0" applyFont="0" applyFill="0" applyBorder="0" applyAlignment="0" applyProtection="0"/>
    <xf numFmtId="0" fontId="42" fillId="0" borderId="0">
      <protection locked="0"/>
    </xf>
    <xf numFmtId="260" fontId="165" fillId="0" borderId="0" applyFont="0" applyFill="0" applyBorder="0" applyAlignment="0" applyProtection="0"/>
    <xf numFmtId="5" fontId="183" fillId="0" borderId="0" applyFont="0" applyFill="0" applyBorder="0" applyAlignment="0" applyProtection="0"/>
    <xf numFmtId="0" fontId="42" fillId="0" borderId="0">
      <protection locked="0"/>
    </xf>
    <xf numFmtId="260" fontId="165" fillId="0" borderId="0" applyFont="0" applyFill="0" applyBorder="0" applyAlignment="0" applyProtection="0"/>
    <xf numFmtId="0" fontId="191" fillId="0" borderId="0">
      <alignment vertical="center"/>
    </xf>
    <xf numFmtId="0" fontId="13" fillId="0" borderId="0" applyNumberFormat="0" applyFill="0" applyBorder="0" applyAlignment="0" applyProtection="0"/>
    <xf numFmtId="41" fontId="191" fillId="0" borderId="0" applyFont="0" applyFill="0" applyBorder="0" applyAlignment="0" applyProtection="0">
      <alignment vertical="center"/>
    </xf>
    <xf numFmtId="9" fontId="19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0" fontId="38" fillId="0" borderId="0"/>
    <xf numFmtId="224" fontId="71" fillId="0" borderId="48" applyNumberFormat="0" applyAlignment="0"/>
    <xf numFmtId="0" fontId="38" fillId="0" borderId="0"/>
    <xf numFmtId="177" fontId="47" fillId="0" borderId="0" applyAlignment="0">
      <protection locked="0"/>
    </xf>
    <xf numFmtId="177" fontId="47" fillId="0" borderId="0" applyAlignment="0">
      <protection locked="0"/>
    </xf>
    <xf numFmtId="0" fontId="192" fillId="18" borderId="0" applyNumberFormat="0" applyBorder="0" applyAlignment="0" applyProtection="0"/>
    <xf numFmtId="0" fontId="192" fillId="19" borderId="0" applyNumberFormat="0" applyBorder="0" applyAlignment="0" applyProtection="0"/>
    <xf numFmtId="0" fontId="192" fillId="17" borderId="0" applyNumberFormat="0" applyBorder="0" applyAlignment="0" applyProtection="0"/>
    <xf numFmtId="0" fontId="192" fillId="15" borderId="0" applyNumberFormat="0" applyBorder="0" applyAlignment="0" applyProtection="0"/>
    <xf numFmtId="0" fontId="192" fillId="14" borderId="0" applyNumberFormat="0" applyBorder="0" applyAlignment="0" applyProtection="0"/>
    <xf numFmtId="0" fontId="192" fillId="17" borderId="0" applyNumberFormat="0" applyBorder="0" applyAlignment="0" applyProtection="0"/>
    <xf numFmtId="0" fontId="192" fillId="14" borderId="0" applyNumberFormat="0" applyBorder="0" applyAlignment="0" applyProtection="0"/>
    <xf numFmtId="0" fontId="192" fillId="19" borderId="0" applyNumberFormat="0" applyBorder="0" applyAlignment="0" applyProtection="0"/>
    <xf numFmtId="0" fontId="192" fillId="23" borderId="0" applyNumberFormat="0" applyBorder="0" applyAlignment="0" applyProtection="0"/>
    <xf numFmtId="0" fontId="192" fillId="11" borderId="0" applyNumberFormat="0" applyBorder="0" applyAlignment="0" applyProtection="0"/>
    <xf numFmtId="0" fontId="192" fillId="14" borderId="0" applyNumberFormat="0" applyBorder="0" applyAlignment="0" applyProtection="0"/>
    <xf numFmtId="0" fontId="192" fillId="17" borderId="0" applyNumberFormat="0" applyBorder="0" applyAlignment="0" applyProtection="0"/>
    <xf numFmtId="0" fontId="193" fillId="14" borderId="0" applyNumberFormat="0" applyBorder="0" applyAlignment="0" applyProtection="0"/>
    <xf numFmtId="0" fontId="193" fillId="32" borderId="0" applyNumberFormat="0" applyBorder="0" applyAlignment="0" applyProtection="0"/>
    <xf numFmtId="0" fontId="193" fillId="21" borderId="0" applyNumberFormat="0" applyBorder="0" applyAlignment="0" applyProtection="0"/>
    <xf numFmtId="0" fontId="193" fillId="11" borderId="0" applyNumberFormat="0" applyBorder="0" applyAlignment="0" applyProtection="0"/>
    <xf numFmtId="0" fontId="193" fillId="14" borderId="0" applyNumberFormat="0" applyBorder="0" applyAlignment="0" applyProtection="0"/>
    <xf numFmtId="0" fontId="193" fillId="19" borderId="0" applyNumberFormat="0" applyBorder="0" applyAlignment="0" applyProtection="0"/>
    <xf numFmtId="0" fontId="193" fillId="59" borderId="0" applyNumberFormat="0" applyBorder="0" applyAlignment="0" applyProtection="0"/>
    <xf numFmtId="0" fontId="193" fillId="32" borderId="0" applyNumberFormat="0" applyBorder="0" applyAlignment="0" applyProtection="0"/>
    <xf numFmtId="0" fontId="193" fillId="21" borderId="0" applyNumberFormat="0" applyBorder="0" applyAlignment="0" applyProtection="0"/>
    <xf numFmtId="0" fontId="193" fillId="54" borderId="0" applyNumberFormat="0" applyBorder="0" applyAlignment="0" applyProtection="0"/>
    <xf numFmtId="0" fontId="193" fillId="27" borderId="0" applyNumberFormat="0" applyBorder="0" applyAlignment="0" applyProtection="0"/>
    <xf numFmtId="0" fontId="193" fillId="30" borderId="0" applyNumberFormat="0" applyBorder="0" applyAlignment="0" applyProtection="0"/>
    <xf numFmtId="0" fontId="194" fillId="13" borderId="0" applyNumberFormat="0" applyBorder="0" applyAlignment="0" applyProtection="0"/>
    <xf numFmtId="0" fontId="195" fillId="60" borderId="17" applyNumberFormat="0" applyAlignment="0" applyProtection="0"/>
    <xf numFmtId="0" fontId="196" fillId="34" borderId="18" applyNumberFormat="0" applyAlignment="0" applyProtection="0"/>
    <xf numFmtId="0" fontId="197" fillId="0" borderId="0" applyNumberFormat="0" applyFill="0" applyBorder="0" applyAlignment="0" applyProtection="0"/>
    <xf numFmtId="0" fontId="198" fillId="14" borderId="0" applyNumberFormat="0" applyBorder="0" applyAlignment="0" applyProtection="0"/>
    <xf numFmtId="0" fontId="199" fillId="0" borderId="44" applyNumberFormat="0" applyFill="0" applyAlignment="0" applyProtection="0"/>
    <xf numFmtId="0" fontId="200" fillId="0" borderId="45" applyNumberFormat="0" applyFill="0" applyAlignment="0" applyProtection="0"/>
    <xf numFmtId="0" fontId="201" fillId="0" borderId="46" applyNumberFormat="0" applyFill="0" applyAlignment="0" applyProtection="0"/>
    <xf numFmtId="0" fontId="201" fillId="0" borderId="0" applyNumberFormat="0" applyFill="0" applyBorder="0" applyAlignment="0" applyProtection="0"/>
    <xf numFmtId="0" fontId="202" fillId="0" borderId="47" applyNumberFormat="0" applyFill="0" applyAlignment="0" applyProtection="0"/>
    <xf numFmtId="0" fontId="203" fillId="23" borderId="0" applyNumberFormat="0" applyBorder="0" applyAlignment="0" applyProtection="0"/>
    <xf numFmtId="0" fontId="38" fillId="17" borderId="27" applyNumberFormat="0" applyFont="0" applyAlignment="0" applyProtection="0"/>
    <xf numFmtId="0" fontId="204" fillId="60" borderId="29" applyNumberFormat="0" applyAlignment="0" applyProtection="0"/>
    <xf numFmtId="0" fontId="202" fillId="0" borderId="0" applyNumberFormat="0" applyFill="0" applyBorder="0" applyAlignment="0" applyProtection="0"/>
    <xf numFmtId="0" fontId="7" fillId="0" borderId="0">
      <alignment vertical="center"/>
    </xf>
    <xf numFmtId="0" fontId="7" fillId="0" borderId="0">
      <alignment vertical="center"/>
    </xf>
    <xf numFmtId="177" fontId="47" fillId="0" borderId="0" applyAlignment="0">
      <protection locked="0"/>
    </xf>
    <xf numFmtId="177" fontId="47" fillId="0" borderId="0" applyAlignment="0">
      <protection locked="0"/>
    </xf>
    <xf numFmtId="0" fontId="38" fillId="0" borderId="0"/>
    <xf numFmtId="0" fontId="38" fillId="0" borderId="0"/>
    <xf numFmtId="0" fontId="7" fillId="0" borderId="0">
      <alignment vertical="center"/>
    </xf>
    <xf numFmtId="0" fontId="5" fillId="0" borderId="0">
      <alignment vertical="center"/>
    </xf>
    <xf numFmtId="0" fontId="84" fillId="0" borderId="0"/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84" fillId="0" borderId="0"/>
  </cellStyleXfs>
  <cellXfs count="1055">
    <xf numFmtId="0" fontId="0" fillId="0" borderId="0" xfId="0" applyAlignment="1">
      <alignment vertical="center"/>
    </xf>
    <xf numFmtId="0" fontId="8" fillId="2" borderId="0" xfId="0" applyFont="1" applyFill="1" applyAlignment="1">
      <alignment vertical="center"/>
    </xf>
    <xf numFmtId="0" fontId="10" fillId="0" borderId="0" xfId="0" applyFont="1" applyAlignment="1">
      <alignment vertical="center"/>
    </xf>
    <xf numFmtId="0" fontId="0" fillId="0" borderId="0" xfId="0" applyAlignment="1">
      <alignment vertical="center"/>
    </xf>
    <xf numFmtId="0" fontId="11" fillId="3" borderId="0" xfId="0" applyFont="1" applyFill="1" applyBorder="1" applyAlignment="1">
      <alignment horizontal="left" vertical="center"/>
    </xf>
    <xf numFmtId="0" fontId="12" fillId="3" borderId="0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176" fontId="10" fillId="0" borderId="0" xfId="0" applyNumberFormat="1" applyFont="1" applyAlignment="1">
      <alignment vertical="center"/>
    </xf>
    <xf numFmtId="0" fontId="15" fillId="2" borderId="0" xfId="0" applyFont="1" applyFill="1" applyAlignment="1">
      <alignment vertical="center"/>
    </xf>
    <xf numFmtId="0" fontId="16" fillId="0" borderId="0" xfId="0" applyFont="1" applyAlignment="1">
      <alignment vertical="center"/>
    </xf>
    <xf numFmtId="177" fontId="16" fillId="0" borderId="0" xfId="2" applyNumberFormat="1" applyFont="1" applyAlignment="1">
      <alignment vertical="center"/>
    </xf>
    <xf numFmtId="0" fontId="17" fillId="0" borderId="0" xfId="0" applyFont="1" applyAlignment="1">
      <alignment vertical="center"/>
    </xf>
    <xf numFmtId="178" fontId="18" fillId="4" borderId="0" xfId="4" applyNumberFormat="1" applyFont="1" applyFill="1" applyAlignment="1">
      <alignment horizontal="left"/>
    </xf>
    <xf numFmtId="3" fontId="20" fillId="4" borderId="0" xfId="4" applyNumberFormat="1" applyFont="1" applyFill="1" applyAlignment="1"/>
    <xf numFmtId="3" fontId="21" fillId="4" borderId="0" xfId="4" applyNumberFormat="1" applyFont="1" applyFill="1" applyAlignment="1"/>
    <xf numFmtId="177" fontId="22" fillId="4" borderId="0" xfId="4" applyNumberFormat="1" applyFont="1" applyFill="1" applyAlignment="1">
      <alignment horizontal="center"/>
    </xf>
    <xf numFmtId="3" fontId="22" fillId="4" borderId="0" xfId="4" applyNumberFormat="1" applyFont="1" applyFill="1" applyBorder="1" applyAlignment="1"/>
    <xf numFmtId="178" fontId="23" fillId="5" borderId="0" xfId="4" applyNumberFormat="1" applyFont="1" applyFill="1" applyBorder="1" applyAlignment="1">
      <alignment horizontal="left"/>
    </xf>
    <xf numFmtId="3" fontId="24" fillId="5" borderId="0" xfId="4" applyNumberFormat="1" applyFont="1" applyFill="1" applyBorder="1" applyAlignment="1">
      <alignment horizontal="centerContinuous"/>
    </xf>
    <xf numFmtId="177" fontId="24" fillId="5" borderId="0" xfId="4" applyNumberFormat="1" applyFont="1" applyFill="1" applyBorder="1" applyAlignment="1">
      <alignment horizontal="center"/>
    </xf>
    <xf numFmtId="3" fontId="23" fillId="4" borderId="0" xfId="4" applyNumberFormat="1" applyFont="1" applyFill="1" applyBorder="1" applyAlignment="1"/>
    <xf numFmtId="178" fontId="25" fillId="5" borderId="0" xfId="4" applyNumberFormat="1" applyFont="1" applyFill="1" applyBorder="1" applyAlignment="1">
      <alignment horizontal="left"/>
    </xf>
    <xf numFmtId="3" fontId="26" fillId="5" borderId="0" xfId="4" applyNumberFormat="1" applyFont="1" applyFill="1" applyBorder="1" applyAlignment="1">
      <alignment horizontal="right"/>
    </xf>
    <xf numFmtId="3" fontId="23" fillId="5" borderId="0" xfId="4" applyNumberFormat="1" applyFont="1" applyFill="1" applyBorder="1" applyAlignment="1">
      <alignment horizontal="right"/>
    </xf>
    <xf numFmtId="177" fontId="27" fillId="5" borderId="0" xfId="4" applyNumberFormat="1" applyFont="1" applyFill="1" applyBorder="1" applyAlignment="1">
      <alignment horizontal="center"/>
    </xf>
    <xf numFmtId="3" fontId="28" fillId="5" borderId="0" xfId="4" applyNumberFormat="1" applyFont="1" applyFill="1" applyBorder="1" applyAlignment="1">
      <alignment horizontal="right"/>
    </xf>
    <xf numFmtId="9" fontId="26" fillId="5" borderId="0" xfId="4" applyNumberFormat="1" applyFont="1" applyFill="1" applyBorder="1" applyAlignment="1">
      <alignment horizontal="right"/>
    </xf>
    <xf numFmtId="3" fontId="27" fillId="4" borderId="0" xfId="4" applyNumberFormat="1" applyFont="1" applyFill="1" applyBorder="1" applyAlignment="1"/>
    <xf numFmtId="178" fontId="21" fillId="4" borderId="0" xfId="4" applyNumberFormat="1" applyFont="1" applyFill="1" applyBorder="1" applyAlignment="1">
      <alignment horizontal="left"/>
    </xf>
    <xf numFmtId="178" fontId="21" fillId="4" borderId="4" xfId="4" applyNumberFormat="1" applyFont="1" applyFill="1" applyBorder="1" applyAlignment="1">
      <alignment horizontal="left"/>
    </xf>
    <xf numFmtId="178" fontId="21" fillId="4" borderId="2" xfId="4" applyNumberFormat="1" applyFont="1" applyFill="1" applyBorder="1" applyAlignment="1">
      <alignment horizontal="left"/>
    </xf>
    <xf numFmtId="178" fontId="21" fillId="4" borderId="5" xfId="4" applyNumberFormat="1" applyFont="1" applyFill="1" applyBorder="1" applyAlignment="1">
      <alignment horizontal="left"/>
    </xf>
    <xf numFmtId="178" fontId="21" fillId="4" borderId="0" xfId="4" applyNumberFormat="1" applyFont="1" applyFill="1" applyAlignment="1">
      <alignment horizontal="left"/>
    </xf>
    <xf numFmtId="178" fontId="21" fillId="4" borderId="42" xfId="4" applyNumberFormat="1" applyFont="1" applyFill="1" applyBorder="1" applyAlignment="1">
      <alignment horizontal="left"/>
    </xf>
    <xf numFmtId="177" fontId="23" fillId="5" borderId="0" xfId="4" applyNumberFormat="1" applyFont="1" applyFill="1" applyBorder="1" applyAlignment="1">
      <alignment horizontal="right"/>
    </xf>
    <xf numFmtId="177" fontId="24" fillId="5" borderId="13" xfId="4" applyNumberFormat="1" applyFont="1" applyFill="1" applyBorder="1" applyAlignment="1">
      <alignment horizontal="centerContinuous"/>
    </xf>
    <xf numFmtId="3" fontId="24" fillId="5" borderId="13" xfId="4" applyNumberFormat="1" applyFont="1" applyFill="1" applyBorder="1" applyAlignment="1">
      <alignment horizontal="centerContinuous"/>
    </xf>
    <xf numFmtId="178" fontId="23" fillId="5" borderId="13" xfId="4" applyNumberFormat="1" applyFont="1" applyFill="1" applyBorder="1" applyAlignment="1">
      <alignment horizontal="left"/>
    </xf>
    <xf numFmtId="3" fontId="22" fillId="4" borderId="0" xfId="0" applyNumberFormat="1" applyFont="1" applyFill="1" applyBorder="1" applyAlignment="1"/>
    <xf numFmtId="3" fontId="21" fillId="4" borderId="0" xfId="0" applyNumberFormat="1" applyFont="1" applyFill="1" applyBorder="1" applyAlignment="1"/>
    <xf numFmtId="177" fontId="21" fillId="4" borderId="0" xfId="0" applyNumberFormat="1" applyFont="1" applyFill="1" applyBorder="1" applyAlignment="1"/>
    <xf numFmtId="177" fontId="22" fillId="4" borderId="0" xfId="0" applyNumberFormat="1" applyFont="1" applyFill="1" applyBorder="1" applyAlignment="1"/>
    <xf numFmtId="3" fontId="22" fillId="4" borderId="42" xfId="0" applyNumberFormat="1" applyFont="1" applyFill="1" applyBorder="1" applyAlignment="1"/>
    <xf numFmtId="3" fontId="21" fillId="4" borderId="42" xfId="0" applyNumberFormat="1" applyFont="1" applyFill="1" applyBorder="1" applyAlignment="1"/>
    <xf numFmtId="177" fontId="21" fillId="4" borderId="42" xfId="0" applyNumberFormat="1" applyFont="1" applyFill="1" applyBorder="1" applyAlignment="1"/>
    <xf numFmtId="177" fontId="22" fillId="4" borderId="42" xfId="0" applyNumberFormat="1" applyFont="1" applyFill="1" applyBorder="1" applyAlignment="1"/>
    <xf numFmtId="177" fontId="21" fillId="4" borderId="4" xfId="0" applyNumberFormat="1" applyFont="1" applyFill="1" applyBorder="1" applyAlignment="1"/>
    <xf numFmtId="3" fontId="22" fillId="4" borderId="5" xfId="0" applyNumberFormat="1" applyFont="1" applyFill="1" applyBorder="1" applyAlignment="1"/>
    <xf numFmtId="3" fontId="21" fillId="4" borderId="5" xfId="0" applyNumberFormat="1" applyFont="1" applyFill="1" applyBorder="1" applyAlignment="1"/>
    <xf numFmtId="177" fontId="21" fillId="4" borderId="5" xfId="0" applyNumberFormat="1" applyFont="1" applyFill="1" applyBorder="1" applyAlignment="1"/>
    <xf numFmtId="177" fontId="22" fillId="4" borderId="5" xfId="0" applyNumberFormat="1" applyFont="1" applyFill="1" applyBorder="1" applyAlignment="1"/>
    <xf numFmtId="177" fontId="21" fillId="0" borderId="42" xfId="0" applyNumberFormat="1" applyFont="1" applyFill="1" applyBorder="1" applyAlignment="1"/>
    <xf numFmtId="177" fontId="21" fillId="0" borderId="5" xfId="0" applyNumberFormat="1" applyFont="1" applyFill="1" applyBorder="1" applyAlignment="1"/>
    <xf numFmtId="177" fontId="21" fillId="0" borderId="0" xfId="0" applyNumberFormat="1" applyFont="1" applyFill="1" applyBorder="1" applyAlignment="1"/>
    <xf numFmtId="177" fontId="21" fillId="2" borderId="0" xfId="0" applyNumberFormat="1" applyFont="1" applyFill="1" applyBorder="1" applyAlignment="1"/>
    <xf numFmtId="177" fontId="21" fillId="2" borderId="42" xfId="0" applyNumberFormat="1" applyFont="1" applyFill="1" applyBorder="1" applyAlignment="1"/>
    <xf numFmtId="177" fontId="21" fillId="2" borderId="4" xfId="0" applyNumberFormat="1" applyFont="1" applyFill="1" applyBorder="1" applyAlignment="1"/>
    <xf numFmtId="177" fontId="21" fillId="2" borderId="5" xfId="0" applyNumberFormat="1" applyFont="1" applyFill="1" applyBorder="1" applyAlignment="1"/>
    <xf numFmtId="3" fontId="21" fillId="4" borderId="6" xfId="0" applyNumberFormat="1" applyFont="1" applyFill="1" applyBorder="1" applyAlignment="1"/>
    <xf numFmtId="3" fontId="22" fillId="4" borderId="4" xfId="0" applyNumberFormat="1" applyFont="1" applyFill="1" applyBorder="1" applyAlignment="1"/>
    <xf numFmtId="3" fontId="21" fillId="4" borderId="4" xfId="0" applyNumberFormat="1" applyFont="1" applyFill="1" applyBorder="1" applyAlignment="1"/>
    <xf numFmtId="177" fontId="22" fillId="4" borderId="4" xfId="0" applyNumberFormat="1" applyFont="1" applyFill="1" applyBorder="1" applyAlignment="1"/>
    <xf numFmtId="3" fontId="22" fillId="4" borderId="3" xfId="0" applyNumberFormat="1" applyFont="1" applyFill="1" applyBorder="1" applyAlignment="1"/>
    <xf numFmtId="3" fontId="21" fillId="4" borderId="3" xfId="0" applyNumberFormat="1" applyFont="1" applyFill="1" applyBorder="1" applyAlignment="1"/>
    <xf numFmtId="177" fontId="21" fillId="2" borderId="3" xfId="0" applyNumberFormat="1" applyFont="1" applyFill="1" applyBorder="1" applyAlignment="1"/>
    <xf numFmtId="177" fontId="22" fillId="4" borderId="3" xfId="0" applyNumberFormat="1" applyFont="1" applyFill="1" applyBorder="1" applyAlignment="1"/>
    <xf numFmtId="3" fontId="21" fillId="4" borderId="7" xfId="0" applyNumberFormat="1" applyFont="1" applyFill="1" applyBorder="1" applyAlignment="1"/>
    <xf numFmtId="9" fontId="22" fillId="4" borderId="13" xfId="0" applyNumberFormat="1" applyFont="1" applyFill="1" applyBorder="1" applyAlignment="1"/>
    <xf numFmtId="177" fontId="21" fillId="4" borderId="13" xfId="0" applyNumberFormat="1" applyFont="1" applyFill="1" applyBorder="1" applyAlignment="1"/>
    <xf numFmtId="177" fontId="22" fillId="4" borderId="13" xfId="0" applyNumberFormat="1" applyFont="1" applyFill="1" applyBorder="1" applyAlignment="1"/>
    <xf numFmtId="177" fontId="21" fillId="4" borderId="3" xfId="0" applyNumberFormat="1" applyFont="1" applyFill="1" applyBorder="1" applyAlignment="1"/>
    <xf numFmtId="3" fontId="22" fillId="4" borderId="9" xfId="0" applyNumberFormat="1" applyFont="1" applyFill="1" applyBorder="1" applyAlignment="1"/>
    <xf numFmtId="3" fontId="21" fillId="4" borderId="9" xfId="0" applyNumberFormat="1" applyFont="1" applyFill="1" applyBorder="1" applyAlignment="1"/>
    <xf numFmtId="177" fontId="21" fillId="4" borderId="9" xfId="0" applyNumberFormat="1" applyFont="1" applyFill="1" applyBorder="1" applyAlignment="1"/>
    <xf numFmtId="177" fontId="22" fillId="4" borderId="9" xfId="0" applyNumberFormat="1" applyFont="1" applyFill="1" applyBorder="1" applyAlignment="1"/>
    <xf numFmtId="3" fontId="22" fillId="4" borderId="10" xfId="0" applyNumberFormat="1" applyFont="1" applyFill="1" applyBorder="1" applyAlignment="1"/>
    <xf numFmtId="3" fontId="21" fillId="4" borderId="10" xfId="0" applyNumberFormat="1" applyFont="1" applyFill="1" applyBorder="1" applyAlignment="1"/>
    <xf numFmtId="177" fontId="21" fillId="2" borderId="10" xfId="0" applyNumberFormat="1" applyFont="1" applyFill="1" applyBorder="1" applyAlignment="1"/>
    <xf numFmtId="177" fontId="22" fillId="4" borderId="10" xfId="0" applyNumberFormat="1" applyFont="1" applyFill="1" applyBorder="1" applyAlignment="1"/>
    <xf numFmtId="3" fontId="22" fillId="4" borderId="11" xfId="0" applyNumberFormat="1" applyFont="1" applyFill="1" applyBorder="1" applyAlignment="1"/>
    <xf numFmtId="3" fontId="21" fillId="4" borderId="11" xfId="0" applyNumberFormat="1" applyFont="1" applyFill="1" applyBorder="1" applyAlignment="1"/>
    <xf numFmtId="177" fontId="21" fillId="2" borderId="11" xfId="0" applyNumberFormat="1" applyFont="1" applyFill="1" applyBorder="1" applyAlignment="1"/>
    <xf numFmtId="177" fontId="22" fillId="4" borderId="11" xfId="0" applyNumberFormat="1" applyFont="1" applyFill="1" applyBorder="1" applyAlignment="1"/>
    <xf numFmtId="3" fontId="21" fillId="4" borderId="2" xfId="0" applyNumberFormat="1" applyFont="1" applyFill="1" applyBorder="1" applyAlignment="1"/>
    <xf numFmtId="3" fontId="22" fillId="4" borderId="13" xfId="0" applyNumberFormat="1" applyFont="1" applyFill="1" applyBorder="1" applyAlignment="1"/>
    <xf numFmtId="3" fontId="21" fillId="4" borderId="13" xfId="0" applyNumberFormat="1" applyFont="1" applyFill="1" applyBorder="1" applyAlignment="1"/>
    <xf numFmtId="177" fontId="21" fillId="2" borderId="13" xfId="0" applyNumberFormat="1" applyFont="1" applyFill="1" applyBorder="1" applyAlignment="1"/>
    <xf numFmtId="3" fontId="20" fillId="4" borderId="0" xfId="0" applyNumberFormat="1" applyFont="1" applyFill="1" applyBorder="1" applyAlignment="1"/>
    <xf numFmtId="3" fontId="29" fillId="4" borderId="0" xfId="0" applyNumberFormat="1" applyFont="1" applyFill="1" applyBorder="1" applyAlignment="1"/>
    <xf numFmtId="177" fontId="30" fillId="4" borderId="0" xfId="0" applyNumberFormat="1" applyFont="1" applyFill="1" applyBorder="1" applyAlignment="1">
      <alignment horizontal="center"/>
    </xf>
    <xf numFmtId="3" fontId="20" fillId="4" borderId="3" xfId="0" applyNumberFormat="1" applyFont="1" applyFill="1" applyBorder="1" applyAlignment="1"/>
    <xf numFmtId="3" fontId="29" fillId="4" borderId="3" xfId="0" applyNumberFormat="1" applyFont="1" applyFill="1" applyBorder="1" applyAlignment="1"/>
    <xf numFmtId="3" fontId="20" fillId="4" borderId="4" xfId="0" applyNumberFormat="1" applyFont="1" applyFill="1" applyBorder="1" applyAlignment="1"/>
    <xf numFmtId="3" fontId="29" fillId="4" borderId="4" xfId="0" applyNumberFormat="1" applyFont="1" applyFill="1" applyBorder="1" applyAlignment="1"/>
    <xf numFmtId="177" fontId="30" fillId="4" borderId="4" xfId="0" applyNumberFormat="1" applyFont="1" applyFill="1" applyBorder="1" applyAlignment="1">
      <alignment horizontal="center"/>
    </xf>
    <xf numFmtId="3" fontId="20" fillId="4" borderId="2" xfId="0" applyNumberFormat="1" applyFont="1" applyFill="1" applyBorder="1" applyAlignment="1"/>
    <xf numFmtId="3" fontId="29" fillId="4" borderId="2" xfId="0" applyNumberFormat="1" applyFont="1" applyFill="1" applyBorder="1" applyAlignment="1"/>
    <xf numFmtId="177" fontId="30" fillId="4" borderId="2" xfId="0" applyNumberFormat="1" applyFont="1" applyFill="1" applyBorder="1" applyAlignment="1">
      <alignment horizontal="center"/>
    </xf>
    <xf numFmtId="3" fontId="20" fillId="4" borderId="5" xfId="0" applyNumberFormat="1" applyFont="1" applyFill="1" applyBorder="1" applyAlignment="1"/>
    <xf numFmtId="3" fontId="29" fillId="4" borderId="5" xfId="0" applyNumberFormat="1" applyFont="1" applyFill="1" applyBorder="1" applyAlignment="1"/>
    <xf numFmtId="177" fontId="30" fillId="4" borderId="5" xfId="0" applyNumberFormat="1" applyFont="1" applyFill="1" applyBorder="1" applyAlignment="1">
      <alignment horizontal="center"/>
    </xf>
    <xf numFmtId="3" fontId="20" fillId="4" borderId="6" xfId="0" applyNumberFormat="1" applyFont="1" applyFill="1" applyBorder="1" applyAlignment="1"/>
    <xf numFmtId="3" fontId="29" fillId="4" borderId="6" xfId="0" applyNumberFormat="1" applyFont="1" applyFill="1" applyBorder="1" applyAlignment="1"/>
    <xf numFmtId="177" fontId="30" fillId="4" borderId="6" xfId="0" applyNumberFormat="1" applyFont="1" applyFill="1" applyBorder="1" applyAlignment="1">
      <alignment horizontal="center"/>
    </xf>
    <xf numFmtId="177" fontId="30" fillId="4" borderId="3" xfId="0" applyNumberFormat="1" applyFont="1" applyFill="1" applyBorder="1" applyAlignment="1">
      <alignment horizontal="center"/>
    </xf>
    <xf numFmtId="3" fontId="20" fillId="4" borderId="7" xfId="0" applyNumberFormat="1" applyFont="1" applyFill="1" applyBorder="1" applyAlignment="1"/>
    <xf numFmtId="3" fontId="29" fillId="4" borderId="7" xfId="0" applyNumberFormat="1" applyFont="1" applyFill="1" applyBorder="1" applyAlignment="1"/>
    <xf numFmtId="177" fontId="30" fillId="4" borderId="7" xfId="0" applyNumberFormat="1" applyFont="1" applyFill="1" applyBorder="1" applyAlignment="1">
      <alignment horizontal="center"/>
    </xf>
    <xf numFmtId="9" fontId="20" fillId="7" borderId="0" xfId="0" applyNumberFormat="1" applyFont="1" applyFill="1" applyBorder="1" applyAlignment="1"/>
    <xf numFmtId="9" fontId="29" fillId="7" borderId="0" xfId="0" applyNumberFormat="1" applyFont="1" applyFill="1" applyBorder="1" applyAlignment="1"/>
    <xf numFmtId="9" fontId="30" fillId="7" borderId="0" xfId="0" applyNumberFormat="1" applyFont="1" applyFill="1" applyBorder="1" applyAlignment="1"/>
    <xf numFmtId="177" fontId="20" fillId="7" borderId="0" xfId="0" applyNumberFormat="1" applyFont="1" applyFill="1" applyBorder="1" applyAlignment="1"/>
    <xf numFmtId="3" fontId="20" fillId="7" borderId="0" xfId="0" applyNumberFormat="1" applyFont="1" applyFill="1" applyBorder="1" applyAlignment="1"/>
    <xf numFmtId="3" fontId="34" fillId="4" borderId="0" xfId="0" applyNumberFormat="1" applyFont="1" applyFill="1" applyBorder="1" applyAlignment="1"/>
    <xf numFmtId="3" fontId="20" fillId="4" borderId="9" xfId="0" applyNumberFormat="1" applyFont="1" applyFill="1" applyBorder="1" applyAlignment="1"/>
    <xf numFmtId="3" fontId="29" fillId="4" borderId="9" xfId="0" applyNumberFormat="1" applyFont="1" applyFill="1" applyBorder="1" applyAlignment="1"/>
    <xf numFmtId="177" fontId="30" fillId="4" borderId="9" xfId="0" applyNumberFormat="1" applyFont="1" applyFill="1" applyBorder="1" applyAlignment="1">
      <alignment horizontal="center"/>
    </xf>
    <xf numFmtId="3" fontId="20" fillId="4" borderId="10" xfId="0" applyNumberFormat="1" applyFont="1" applyFill="1" applyBorder="1" applyAlignment="1"/>
    <xf numFmtId="3" fontId="29" fillId="4" borderId="10" xfId="0" applyNumberFormat="1" applyFont="1" applyFill="1" applyBorder="1" applyAlignment="1"/>
    <xf numFmtId="177" fontId="30" fillId="4" borderId="10" xfId="0" applyNumberFormat="1" applyFont="1" applyFill="1" applyBorder="1" applyAlignment="1">
      <alignment horizontal="center"/>
    </xf>
    <xf numFmtId="3" fontId="20" fillId="4" borderId="11" xfId="0" applyNumberFormat="1" applyFont="1" applyFill="1" applyBorder="1" applyAlignment="1"/>
    <xf numFmtId="3" fontId="29" fillId="4" borderId="11" xfId="0" applyNumberFormat="1" applyFont="1" applyFill="1" applyBorder="1" applyAlignment="1"/>
    <xf numFmtId="177" fontId="30" fillId="4" borderId="11" xfId="0" applyNumberFormat="1" applyFont="1" applyFill="1" applyBorder="1" applyAlignment="1">
      <alignment horizontal="center"/>
    </xf>
    <xf numFmtId="3" fontId="29" fillId="7" borderId="0" xfId="0" applyNumberFormat="1" applyFont="1" applyFill="1" applyBorder="1" applyAlignment="1"/>
    <xf numFmtId="177" fontId="30" fillId="7" borderId="0" xfId="0" applyNumberFormat="1" applyFont="1" applyFill="1" applyBorder="1" applyAlignment="1"/>
    <xf numFmtId="3" fontId="20" fillId="4" borderId="12" xfId="0" applyNumberFormat="1" applyFont="1" applyFill="1" applyBorder="1" applyAlignment="1"/>
    <xf numFmtId="3" fontId="29" fillId="4" borderId="12" xfId="0" applyNumberFormat="1" applyFont="1" applyFill="1" applyBorder="1" applyAlignment="1"/>
    <xf numFmtId="177" fontId="30" fillId="4" borderId="12" xfId="0" applyNumberFormat="1" applyFont="1" applyFill="1" applyBorder="1" applyAlignment="1">
      <alignment horizontal="center"/>
    </xf>
    <xf numFmtId="3" fontId="20" fillId="0" borderId="0" xfId="0" applyNumberFormat="1" applyFont="1" applyFill="1" applyBorder="1" applyAlignment="1"/>
    <xf numFmtId="3" fontId="32" fillId="4" borderId="0" xfId="0" applyNumberFormat="1" applyFont="1" applyFill="1" applyBorder="1" applyAlignment="1"/>
    <xf numFmtId="177" fontId="34" fillId="4" borderId="0" xfId="0" applyNumberFormat="1" applyFont="1" applyFill="1" applyBorder="1" applyAlignment="1">
      <alignment horizontal="center"/>
    </xf>
    <xf numFmtId="4" fontId="29" fillId="7" borderId="0" xfId="0" applyNumberFormat="1" applyFont="1" applyFill="1" applyBorder="1" applyAlignment="1"/>
    <xf numFmtId="3" fontId="21" fillId="4" borderId="12" xfId="0" applyNumberFormat="1" applyFont="1" applyFill="1" applyBorder="1" applyAlignment="1"/>
    <xf numFmtId="3" fontId="20" fillId="4" borderId="42" xfId="0" applyNumberFormat="1" applyFont="1" applyFill="1" applyBorder="1" applyAlignment="1"/>
    <xf numFmtId="3" fontId="29" fillId="4" borderId="42" xfId="0" applyNumberFormat="1" applyFont="1" applyFill="1" applyBorder="1" applyAlignment="1"/>
    <xf numFmtId="177" fontId="30" fillId="4" borderId="42" xfId="0" applyNumberFormat="1" applyFont="1" applyFill="1" applyBorder="1" applyAlignment="1">
      <alignment horizontal="center"/>
    </xf>
    <xf numFmtId="3" fontId="20" fillId="0" borderId="10" xfId="0" applyNumberFormat="1" applyFont="1" applyFill="1" applyBorder="1" applyAlignment="1"/>
    <xf numFmtId="179" fontId="20" fillId="4" borderId="0" xfId="0" applyNumberFormat="1" applyFont="1" applyFill="1" applyBorder="1" applyAlignment="1"/>
    <xf numFmtId="179" fontId="29" fillId="4" borderId="0" xfId="0" applyNumberFormat="1" applyFont="1" applyFill="1" applyBorder="1" applyAlignment="1"/>
    <xf numFmtId="179" fontId="20" fillId="4" borderId="4" xfId="0" applyNumberFormat="1" applyFont="1" applyFill="1" applyBorder="1" applyAlignment="1"/>
    <xf numFmtId="179" fontId="29" fillId="4" borderId="4" xfId="0" applyNumberFormat="1" applyFont="1" applyFill="1" applyBorder="1" applyAlignment="1"/>
    <xf numFmtId="179" fontId="20" fillId="4" borderId="2" xfId="0" applyNumberFormat="1" applyFont="1" applyFill="1" applyBorder="1" applyAlignment="1"/>
    <xf numFmtId="179" fontId="20" fillId="4" borderId="5" xfId="0" applyNumberFormat="1" applyFont="1" applyFill="1" applyBorder="1" applyAlignment="1"/>
    <xf numFmtId="179" fontId="29" fillId="4" borderId="5" xfId="0" applyNumberFormat="1" applyFont="1" applyFill="1" applyBorder="1" applyAlignment="1"/>
    <xf numFmtId="177" fontId="21" fillId="4" borderId="6" xfId="0" applyNumberFormat="1" applyFont="1" applyFill="1" applyBorder="1" applyAlignment="1"/>
    <xf numFmtId="179" fontId="20" fillId="4" borderId="6" xfId="0" applyNumberFormat="1" applyFont="1" applyFill="1" applyBorder="1" applyAlignment="1"/>
    <xf numFmtId="179" fontId="20" fillId="4" borderId="7" xfId="0" applyNumberFormat="1" applyFont="1" applyFill="1" applyBorder="1" applyAlignment="1"/>
    <xf numFmtId="179" fontId="20" fillId="4" borderId="3" xfId="0" applyNumberFormat="1" applyFont="1" applyFill="1" applyBorder="1" applyAlignment="1"/>
    <xf numFmtId="179" fontId="29" fillId="4" borderId="3" xfId="0" applyNumberFormat="1" applyFont="1" applyFill="1" applyBorder="1" applyAlignment="1"/>
    <xf numFmtId="179" fontId="20" fillId="4" borderId="9" xfId="0" applyNumberFormat="1" applyFont="1" applyFill="1" applyBorder="1" applyAlignment="1"/>
    <xf numFmtId="179" fontId="29" fillId="4" borderId="9" xfId="0" applyNumberFormat="1" applyFont="1" applyFill="1" applyBorder="1" applyAlignment="1"/>
    <xf numFmtId="179" fontId="20" fillId="4" borderId="10" xfId="0" applyNumberFormat="1" applyFont="1" applyFill="1" applyBorder="1" applyAlignment="1"/>
    <xf numFmtId="179" fontId="29" fillId="4" borderId="10" xfId="0" applyNumberFormat="1" applyFont="1" applyFill="1" applyBorder="1" applyAlignment="1"/>
    <xf numFmtId="179" fontId="20" fillId="4" borderId="11" xfId="0" applyNumberFormat="1" applyFont="1" applyFill="1" applyBorder="1" applyAlignment="1"/>
    <xf numFmtId="179" fontId="29" fillId="4" borderId="11" xfId="0" applyNumberFormat="1" applyFont="1" applyFill="1" applyBorder="1" applyAlignment="1"/>
    <xf numFmtId="179" fontId="20" fillId="4" borderId="12" xfId="0" applyNumberFormat="1" applyFont="1" applyFill="1" applyBorder="1" applyAlignment="1"/>
    <xf numFmtId="179" fontId="29" fillId="4" borderId="12" xfId="0" applyNumberFormat="1" applyFont="1" applyFill="1" applyBorder="1" applyAlignment="1"/>
    <xf numFmtId="179" fontId="31" fillId="4" borderId="0" xfId="0" applyNumberFormat="1" applyFont="1" applyFill="1" applyBorder="1" applyAlignment="1"/>
    <xf numFmtId="179" fontId="31" fillId="4" borderId="4" xfId="0" applyNumberFormat="1" applyFont="1" applyFill="1" applyBorder="1" applyAlignment="1"/>
    <xf numFmtId="179" fontId="31" fillId="4" borderId="2" xfId="0" applyNumberFormat="1" applyFont="1" applyFill="1" applyBorder="1" applyAlignment="1"/>
    <xf numFmtId="179" fontId="31" fillId="4" borderId="5" xfId="0" applyNumberFormat="1" applyFont="1" applyFill="1" applyBorder="1" applyAlignment="1"/>
    <xf numFmtId="179" fontId="31" fillId="4" borderId="6" xfId="0" applyNumberFormat="1" applyFont="1" applyFill="1" applyBorder="1" applyAlignment="1"/>
    <xf numFmtId="179" fontId="31" fillId="4" borderId="3" xfId="0" applyNumberFormat="1" applyFont="1" applyFill="1" applyBorder="1" applyAlignment="1"/>
    <xf numFmtId="179" fontId="31" fillId="4" borderId="7" xfId="0" applyNumberFormat="1" applyFont="1" applyFill="1" applyBorder="1" applyAlignment="1"/>
    <xf numFmtId="179" fontId="31" fillId="4" borderId="9" xfId="0" applyNumberFormat="1" applyFont="1" applyFill="1" applyBorder="1" applyAlignment="1"/>
    <xf numFmtId="179" fontId="31" fillId="4" borderId="10" xfId="0" applyNumberFormat="1" applyFont="1" applyFill="1" applyBorder="1" applyAlignment="1"/>
    <xf numFmtId="179" fontId="31" fillId="4" borderId="11" xfId="0" applyNumberFormat="1" applyFont="1" applyFill="1" applyBorder="1" applyAlignment="1"/>
    <xf numFmtId="177" fontId="33" fillId="7" borderId="0" xfId="0" applyNumberFormat="1" applyFont="1" applyFill="1" applyBorder="1" applyAlignment="1"/>
    <xf numFmtId="3" fontId="21" fillId="7" borderId="0" xfId="0" applyNumberFormat="1" applyFont="1" applyFill="1" applyBorder="1" applyAlignment="1"/>
    <xf numFmtId="179" fontId="32" fillId="4" borderId="0" xfId="0" applyNumberFormat="1" applyFont="1" applyFill="1" applyBorder="1" applyAlignment="1"/>
    <xf numFmtId="179" fontId="33" fillId="4" borderId="0" xfId="0" applyNumberFormat="1" applyFont="1" applyFill="1" applyBorder="1" applyAlignment="1"/>
    <xf numFmtId="179" fontId="32" fillId="4" borderId="7" xfId="0" applyNumberFormat="1" applyFont="1" applyFill="1" applyBorder="1" applyAlignment="1"/>
    <xf numFmtId="179" fontId="33" fillId="4" borderId="7" xfId="0" applyNumberFormat="1" applyFont="1" applyFill="1" applyBorder="1" applyAlignment="1"/>
    <xf numFmtId="0" fontId="185" fillId="0" borderId="0" xfId="0" applyFont="1" applyAlignment="1">
      <alignment vertical="center"/>
    </xf>
    <xf numFmtId="0" fontId="186" fillId="2" borderId="0" xfId="0" applyFont="1" applyFill="1" applyAlignment="1">
      <alignment vertical="center"/>
    </xf>
    <xf numFmtId="176" fontId="185" fillId="0" borderId="0" xfId="1" applyNumberFormat="1" applyFont="1" applyAlignment="1">
      <alignment vertical="center"/>
    </xf>
    <xf numFmtId="176" fontId="185" fillId="0" borderId="0" xfId="0" applyNumberFormat="1" applyFont="1" applyAlignment="1">
      <alignment vertical="center"/>
    </xf>
    <xf numFmtId="0" fontId="185" fillId="0" borderId="0" xfId="0" applyFont="1" applyBorder="1" applyAlignment="1">
      <alignment vertical="center"/>
    </xf>
    <xf numFmtId="41" fontId="10" fillId="0" borderId="0" xfId="1" applyNumberFormat="1" applyFont="1" applyAlignment="1">
      <alignment vertical="center"/>
    </xf>
    <xf numFmtId="41" fontId="185" fillId="0" borderId="0" xfId="1" applyNumberFormat="1" applyFont="1" applyAlignment="1">
      <alignment vertical="center"/>
    </xf>
    <xf numFmtId="41" fontId="10" fillId="0" borderId="2" xfId="1" applyNumberFormat="1" applyFont="1" applyBorder="1" applyAlignment="1">
      <alignment vertical="center"/>
    </xf>
    <xf numFmtId="177" fontId="185" fillId="0" borderId="0" xfId="2" applyNumberFormat="1" applyFont="1" applyBorder="1" applyAlignment="1">
      <alignment vertical="center"/>
    </xf>
    <xf numFmtId="0" fontId="8" fillId="2" borderId="2" xfId="0" applyFont="1" applyFill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10" fillId="0" borderId="1" xfId="3" applyFont="1" applyBorder="1">
      <alignment vertical="center"/>
    </xf>
    <xf numFmtId="0" fontId="184" fillId="0" borderId="14" xfId="3" applyFont="1" applyBorder="1">
      <alignment vertical="center"/>
    </xf>
    <xf numFmtId="0" fontId="184" fillId="0" borderId="0" xfId="3" applyFont="1">
      <alignment vertical="center"/>
    </xf>
    <xf numFmtId="0" fontId="185" fillId="0" borderId="0" xfId="3" applyFont="1">
      <alignment vertical="center"/>
    </xf>
    <xf numFmtId="0" fontId="16" fillId="0" borderId="0" xfId="3" applyFont="1">
      <alignment vertical="center"/>
    </xf>
    <xf numFmtId="0" fontId="10" fillId="0" borderId="0" xfId="3" applyFont="1" applyAlignment="1">
      <alignment horizontal="left" vertical="center" indent="1"/>
    </xf>
    <xf numFmtId="0" fontId="10" fillId="0" borderId="0" xfId="3" applyFont="1">
      <alignment vertical="center"/>
    </xf>
    <xf numFmtId="0" fontId="185" fillId="0" borderId="0" xfId="3" applyFont="1" applyBorder="1">
      <alignment vertical="center"/>
    </xf>
    <xf numFmtId="0" fontId="10" fillId="0" borderId="2" xfId="3" applyFont="1" applyBorder="1" applyAlignment="1">
      <alignment horizontal="left" vertical="center" indent="1"/>
    </xf>
    <xf numFmtId="0" fontId="10" fillId="0" borderId="2" xfId="3" applyFont="1" applyBorder="1">
      <alignment vertical="center"/>
    </xf>
    <xf numFmtId="0" fontId="184" fillId="0" borderId="43" xfId="3" applyFont="1" applyBorder="1">
      <alignment vertical="center"/>
    </xf>
    <xf numFmtId="0" fontId="190" fillId="0" borderId="0" xfId="3" applyFont="1">
      <alignment vertical="center"/>
    </xf>
    <xf numFmtId="0" fontId="10" fillId="0" borderId="10" xfId="3" applyFont="1" applyBorder="1" applyAlignment="1">
      <alignment horizontal="left" vertical="center" indent="1"/>
    </xf>
    <xf numFmtId="0" fontId="10" fillId="0" borderId="10" xfId="3" applyFont="1" applyBorder="1">
      <alignment vertical="center"/>
    </xf>
    <xf numFmtId="176" fontId="10" fillId="0" borderId="10" xfId="0" applyNumberFormat="1" applyFont="1" applyBorder="1" applyAlignment="1">
      <alignment vertical="center"/>
    </xf>
    <xf numFmtId="177" fontId="10" fillId="0" borderId="10" xfId="2" applyNumberFormat="1" applyFont="1" applyBorder="1" applyAlignment="1">
      <alignment vertical="center"/>
    </xf>
    <xf numFmtId="261" fontId="187" fillId="0" borderId="1" xfId="3" quotePrefix="1" applyNumberFormat="1" applyFont="1" applyBorder="1" applyAlignment="1">
      <alignment horizontal="right" vertical="center"/>
    </xf>
    <xf numFmtId="0" fontId="205" fillId="0" borderId="0" xfId="0" applyFont="1" applyAlignment="1">
      <alignment horizontal="center" vertical="center"/>
    </xf>
    <xf numFmtId="0" fontId="206" fillId="0" borderId="0" xfId="0" applyFont="1" applyAlignment="1">
      <alignment horizontal="center" vertical="center"/>
    </xf>
    <xf numFmtId="0" fontId="184" fillId="61" borderId="14" xfId="3" applyFont="1" applyFill="1" applyBorder="1">
      <alignment vertical="center"/>
    </xf>
    <xf numFmtId="0" fontId="184" fillId="62" borderId="14" xfId="3" applyFont="1" applyFill="1" applyBorder="1">
      <alignment vertical="center"/>
    </xf>
    <xf numFmtId="0" fontId="207" fillId="0" borderId="0" xfId="0" applyFont="1" applyAlignment="1">
      <alignment vertical="center"/>
    </xf>
    <xf numFmtId="0" fontId="10" fillId="63" borderId="0" xfId="0" applyFont="1" applyFill="1" applyAlignment="1">
      <alignment vertical="center"/>
    </xf>
    <xf numFmtId="0" fontId="16" fillId="63" borderId="0" xfId="0" applyFont="1" applyFill="1" applyAlignment="1">
      <alignment vertical="center"/>
    </xf>
    <xf numFmtId="176" fontId="10" fillId="63" borderId="0" xfId="0" applyNumberFormat="1" applyFont="1" applyFill="1" applyAlignment="1">
      <alignment vertical="center"/>
    </xf>
    <xf numFmtId="176" fontId="10" fillId="63" borderId="10" xfId="0" applyNumberFormat="1" applyFont="1" applyFill="1" applyBorder="1" applyAlignment="1">
      <alignment vertical="center"/>
    </xf>
    <xf numFmtId="177" fontId="185" fillId="63" borderId="0" xfId="2" applyNumberFormat="1" applyFont="1" applyFill="1" applyBorder="1" applyAlignment="1">
      <alignment vertical="center"/>
    </xf>
    <xf numFmtId="177" fontId="10" fillId="63" borderId="10" xfId="2" applyNumberFormat="1" applyFont="1" applyFill="1" applyBorder="1" applyAlignment="1">
      <alignment vertical="center"/>
    </xf>
    <xf numFmtId="41" fontId="185" fillId="63" borderId="0" xfId="1" applyNumberFormat="1" applyFont="1" applyFill="1" applyAlignment="1">
      <alignment vertical="center"/>
    </xf>
    <xf numFmtId="41" fontId="10" fillId="63" borderId="0" xfId="1" applyNumberFormat="1" applyFont="1" applyFill="1" applyAlignment="1">
      <alignment vertical="center"/>
    </xf>
    <xf numFmtId="41" fontId="10" fillId="63" borderId="2" xfId="1" applyNumberFormat="1" applyFont="1" applyFill="1" applyBorder="1" applyAlignment="1">
      <alignment vertical="center"/>
    </xf>
    <xf numFmtId="9" fontId="16" fillId="0" borderId="0" xfId="2" applyFont="1" applyAlignment="1">
      <alignment vertical="center"/>
    </xf>
    <xf numFmtId="0" fontId="149" fillId="4" borderId="0" xfId="2358" applyFont="1" applyFill="1">
      <alignment vertical="center"/>
    </xf>
    <xf numFmtId="0" fontId="208" fillId="4" borderId="0" xfId="2358" applyFont="1" applyFill="1">
      <alignment vertical="center"/>
    </xf>
    <xf numFmtId="0" fontId="209" fillId="4" borderId="0" xfId="2358" applyFont="1" applyFill="1">
      <alignment vertical="center"/>
    </xf>
    <xf numFmtId="0" fontId="180" fillId="4" borderId="0" xfId="2358" applyFont="1" applyFill="1">
      <alignment vertical="center"/>
    </xf>
    <xf numFmtId="176" fontId="209" fillId="4" borderId="0" xfId="2219" applyNumberFormat="1" applyFont="1" applyFill="1">
      <alignment vertical="center"/>
    </xf>
    <xf numFmtId="0" fontId="210" fillId="4" borderId="0" xfId="2358" applyFont="1" applyFill="1">
      <alignment vertical="center"/>
    </xf>
    <xf numFmtId="262" fontId="210" fillId="58" borderId="48" xfId="2358" applyNumberFormat="1" applyFont="1" applyFill="1" applyBorder="1">
      <alignment vertical="center"/>
    </xf>
    <xf numFmtId="0" fontId="211" fillId="4" borderId="0" xfId="2358" applyFont="1" applyFill="1">
      <alignment vertical="center"/>
    </xf>
    <xf numFmtId="0" fontId="212" fillId="58" borderId="48" xfId="2358" applyFont="1" applyFill="1" applyBorder="1">
      <alignment vertical="center"/>
    </xf>
    <xf numFmtId="0" fontId="213" fillId="58" borderId="48" xfId="3" applyFont="1" applyFill="1" applyBorder="1" applyAlignment="1">
      <alignment horizontal="left" vertical="center"/>
    </xf>
    <xf numFmtId="0" fontId="214" fillId="4" borderId="0" xfId="2358" applyFont="1" applyFill="1">
      <alignment vertical="center"/>
    </xf>
    <xf numFmtId="176" fontId="214" fillId="4" borderId="0" xfId="2219" applyNumberFormat="1" applyFont="1" applyFill="1">
      <alignment vertical="center"/>
    </xf>
    <xf numFmtId="0" fontId="215" fillId="4" borderId="0" xfId="2358" applyFont="1" applyFill="1">
      <alignment vertical="center"/>
    </xf>
    <xf numFmtId="0" fontId="216" fillId="4" borderId="0" xfId="2358" applyFont="1" applyFill="1" applyBorder="1">
      <alignment vertical="center"/>
    </xf>
    <xf numFmtId="0" fontId="7" fillId="4" borderId="0" xfId="3" applyFont="1" applyFill="1" applyBorder="1" applyAlignment="1">
      <alignment horizontal="left" vertical="center" indent="1"/>
    </xf>
    <xf numFmtId="176" fontId="214" fillId="4" borderId="0" xfId="2219" applyNumberFormat="1" applyFont="1" applyFill="1" applyBorder="1">
      <alignment vertical="center"/>
    </xf>
    <xf numFmtId="0" fontId="217" fillId="4" borderId="0" xfId="2358" applyFont="1" applyFill="1">
      <alignment vertical="center"/>
    </xf>
    <xf numFmtId="176" fontId="217" fillId="58" borderId="0" xfId="2219" applyNumberFormat="1" applyFont="1" applyFill="1">
      <alignment vertical="center"/>
    </xf>
    <xf numFmtId="0" fontId="218" fillId="4" borderId="0" xfId="2358" applyFont="1" applyFill="1">
      <alignment vertical="center"/>
    </xf>
    <xf numFmtId="176" fontId="217" fillId="58" borderId="13" xfId="2219" applyNumberFormat="1" applyFont="1" applyFill="1" applyBorder="1">
      <alignment vertical="center"/>
    </xf>
    <xf numFmtId="0" fontId="217" fillId="58" borderId="0" xfId="2358" applyFont="1" applyFill="1">
      <alignment vertical="center"/>
    </xf>
    <xf numFmtId="0" fontId="219" fillId="58" borderId="0" xfId="3" applyFont="1" applyFill="1" applyBorder="1" applyAlignment="1">
      <alignment horizontal="left" vertical="center"/>
    </xf>
    <xf numFmtId="0" fontId="180" fillId="4" borderId="48" xfId="2358" applyFont="1" applyFill="1" applyBorder="1">
      <alignment vertical="center"/>
    </xf>
    <xf numFmtId="0" fontId="7" fillId="4" borderId="49" xfId="2219" applyNumberFormat="1" applyFont="1" applyFill="1" applyBorder="1">
      <alignment vertical="center"/>
    </xf>
    <xf numFmtId="41" fontId="7" fillId="4" borderId="49" xfId="2219" applyFont="1" applyFill="1" applyBorder="1">
      <alignment vertical="center"/>
    </xf>
    <xf numFmtId="41" fontId="7" fillId="4" borderId="48" xfId="2219" applyNumberFormat="1" applyFont="1" applyFill="1" applyBorder="1">
      <alignment vertical="center"/>
    </xf>
    <xf numFmtId="0" fontId="209" fillId="4" borderId="0" xfId="2358" applyFont="1" applyFill="1" applyBorder="1">
      <alignment vertical="center"/>
    </xf>
    <xf numFmtId="0" fontId="220" fillId="4" borderId="49" xfId="2358" applyFont="1" applyFill="1" applyBorder="1">
      <alignment vertical="center"/>
    </xf>
    <xf numFmtId="0" fontId="221" fillId="4" borderId="49" xfId="2358" applyFont="1" applyFill="1" applyBorder="1">
      <alignment vertical="center"/>
    </xf>
    <xf numFmtId="0" fontId="7" fillId="4" borderId="0" xfId="2219" applyNumberFormat="1" applyFont="1" applyFill="1">
      <alignment vertical="center"/>
    </xf>
    <xf numFmtId="41" fontId="7" fillId="4" borderId="0" xfId="2219" applyFont="1" applyFill="1">
      <alignment vertical="center"/>
    </xf>
    <xf numFmtId="41" fontId="209" fillId="4" borderId="0" xfId="2219" applyFont="1" applyFill="1" applyBorder="1">
      <alignment vertical="center"/>
    </xf>
    <xf numFmtId="41" fontId="209" fillId="4" borderId="0" xfId="2358" applyNumberFormat="1" applyFont="1" applyFill="1" applyBorder="1">
      <alignment vertical="center"/>
    </xf>
    <xf numFmtId="41" fontId="7" fillId="64" borderId="0" xfId="2219" applyFont="1" applyFill="1" applyBorder="1">
      <alignment vertical="center"/>
    </xf>
    <xf numFmtId="0" fontId="220" fillId="4" borderId="0" xfId="2358" applyFont="1" applyFill="1" applyBorder="1">
      <alignment vertical="center"/>
    </xf>
    <xf numFmtId="0" fontId="219" fillId="4" borderId="0" xfId="3" applyFont="1" applyFill="1" applyBorder="1" applyAlignment="1">
      <alignment horizontal="left" vertical="center"/>
    </xf>
    <xf numFmtId="41" fontId="7" fillId="65" borderId="0" xfId="2219" applyFont="1" applyFill="1" applyBorder="1">
      <alignment vertical="center"/>
    </xf>
    <xf numFmtId="41" fontId="7" fillId="58" borderId="0" xfId="2219" applyFont="1" applyFill="1" applyBorder="1">
      <alignment vertical="center"/>
    </xf>
    <xf numFmtId="0" fontId="220" fillId="58" borderId="0" xfId="2358" applyFont="1" applyFill="1" applyBorder="1">
      <alignment vertical="center"/>
    </xf>
    <xf numFmtId="41" fontId="7" fillId="4" borderId="0" xfId="2219" applyFont="1" applyFill="1" applyBorder="1">
      <alignment vertical="center"/>
    </xf>
    <xf numFmtId="41" fontId="209" fillId="4" borderId="0" xfId="2219" applyFont="1" applyFill="1">
      <alignment vertical="center"/>
    </xf>
    <xf numFmtId="41" fontId="7" fillId="65" borderId="13" xfId="2219" applyFont="1" applyFill="1" applyBorder="1">
      <alignment vertical="center"/>
    </xf>
    <xf numFmtId="0" fontId="180" fillId="58" borderId="0" xfId="2358" applyFont="1" applyFill="1">
      <alignment vertical="center"/>
    </xf>
    <xf numFmtId="0" fontId="180" fillId="4" borderId="49" xfId="2358" applyFont="1" applyFill="1" applyBorder="1">
      <alignment vertical="center"/>
    </xf>
    <xf numFmtId="41" fontId="209" fillId="4" borderId="48" xfId="2219" applyFont="1" applyFill="1" applyBorder="1">
      <alignment vertical="center"/>
    </xf>
    <xf numFmtId="0" fontId="222" fillId="4" borderId="0" xfId="2358" applyFont="1" applyFill="1" applyBorder="1">
      <alignment vertical="center"/>
    </xf>
    <xf numFmtId="0" fontId="223" fillId="66" borderId="50" xfId="2358" applyFont="1" applyFill="1" applyBorder="1">
      <alignment vertical="center"/>
    </xf>
    <xf numFmtId="0" fontId="224" fillId="66" borderId="50" xfId="2358" applyFont="1" applyFill="1" applyBorder="1">
      <alignment vertical="center"/>
    </xf>
    <xf numFmtId="41" fontId="222" fillId="4" borderId="0" xfId="2219" applyFont="1" applyFill="1" applyBorder="1">
      <alignment vertical="center"/>
    </xf>
    <xf numFmtId="0" fontId="180" fillId="4" borderId="0" xfId="2358" applyFont="1" applyFill="1" applyBorder="1">
      <alignment vertical="center"/>
    </xf>
    <xf numFmtId="0" fontId="7" fillId="4" borderId="0" xfId="3" applyFont="1" applyFill="1" applyBorder="1" applyAlignment="1">
      <alignment horizontal="left" vertical="center" indent="2"/>
    </xf>
    <xf numFmtId="176" fontId="180" fillId="4" borderId="48" xfId="2219" applyNumberFormat="1" applyFont="1" applyFill="1" applyBorder="1">
      <alignment vertical="center"/>
    </xf>
    <xf numFmtId="176" fontId="225" fillId="4" borderId="48" xfId="2219" applyNumberFormat="1" applyFont="1" applyFill="1" applyBorder="1">
      <alignment vertical="center"/>
    </xf>
    <xf numFmtId="0" fontId="180" fillId="4" borderId="48" xfId="3" applyFont="1" applyFill="1" applyBorder="1" applyAlignment="1">
      <alignment horizontal="left" vertical="center" indent="2"/>
    </xf>
    <xf numFmtId="176" fontId="180" fillId="4" borderId="0" xfId="2219" applyNumberFormat="1" applyFont="1" applyFill="1" applyBorder="1">
      <alignment vertical="center"/>
    </xf>
    <xf numFmtId="176" fontId="225" fillId="4" borderId="0" xfId="2219" applyNumberFormat="1" applyFont="1" applyFill="1" applyBorder="1">
      <alignment vertical="center"/>
    </xf>
    <xf numFmtId="0" fontId="180" fillId="4" borderId="0" xfId="3" applyFont="1" applyFill="1" applyBorder="1" applyAlignment="1">
      <alignment horizontal="left" vertical="center" indent="2"/>
    </xf>
    <xf numFmtId="0" fontId="219" fillId="4" borderId="0" xfId="3" applyFont="1" applyFill="1" applyBorder="1">
      <alignment vertical="center"/>
    </xf>
    <xf numFmtId="0" fontId="217" fillId="4" borderId="0" xfId="3" applyFont="1" applyFill="1" applyBorder="1">
      <alignment vertical="center"/>
    </xf>
    <xf numFmtId="176" fontId="225" fillId="4" borderId="13" xfId="2219" applyNumberFormat="1" applyFont="1" applyFill="1" applyBorder="1">
      <alignment vertical="center"/>
    </xf>
    <xf numFmtId="176" fontId="180" fillId="4" borderId="13" xfId="2219" applyNumberFormat="1" applyFont="1" applyFill="1" applyBorder="1">
      <alignment vertical="center"/>
    </xf>
    <xf numFmtId="41" fontId="222" fillId="4" borderId="51" xfId="2219" applyFont="1" applyFill="1" applyBorder="1">
      <alignment vertical="center"/>
    </xf>
    <xf numFmtId="0" fontId="209" fillId="4" borderId="48" xfId="2358" applyFont="1" applyFill="1" applyBorder="1">
      <alignment vertical="center"/>
    </xf>
    <xf numFmtId="41" fontId="222" fillId="4" borderId="48" xfId="2219" applyFont="1" applyFill="1" applyBorder="1">
      <alignment vertical="center"/>
    </xf>
    <xf numFmtId="0" fontId="221" fillId="4" borderId="51" xfId="2358" applyFont="1" applyFill="1" applyBorder="1">
      <alignment vertical="center"/>
    </xf>
    <xf numFmtId="41" fontId="226" fillId="58" borderId="48" xfId="2219" applyFont="1" applyFill="1" applyBorder="1">
      <alignment vertical="center"/>
    </xf>
    <xf numFmtId="0" fontId="180" fillId="58" borderId="48" xfId="2358" applyFont="1" applyFill="1" applyBorder="1">
      <alignment vertical="center"/>
    </xf>
    <xf numFmtId="0" fontId="7" fillId="58" borderId="48" xfId="3" applyFont="1" applyFill="1" applyBorder="1" applyAlignment="1">
      <alignment horizontal="left" vertical="center" indent="2"/>
    </xf>
    <xf numFmtId="41" fontId="226" fillId="58" borderId="0" xfId="2219" applyFont="1" applyFill="1" applyBorder="1">
      <alignment vertical="center"/>
    </xf>
    <xf numFmtId="0" fontId="180" fillId="58" borderId="0" xfId="2358" applyFont="1" applyFill="1" applyBorder="1">
      <alignment vertical="center"/>
    </xf>
    <xf numFmtId="0" fontId="7" fillId="58" borderId="0" xfId="3" applyFont="1" applyFill="1" applyBorder="1" applyAlignment="1">
      <alignment horizontal="left" vertical="center" indent="2"/>
    </xf>
    <xf numFmtId="41" fontId="226" fillId="4" borderId="0" xfId="2219" applyFont="1" applyFill="1" applyBorder="1">
      <alignment vertical="center"/>
    </xf>
    <xf numFmtId="41" fontId="180" fillId="58" borderId="0" xfId="2219" applyFont="1" applyFill="1" applyBorder="1">
      <alignment vertical="center"/>
    </xf>
    <xf numFmtId="41" fontId="40" fillId="58" borderId="0" xfId="2219" applyFont="1" applyFill="1" applyBorder="1">
      <alignment vertical="center"/>
    </xf>
    <xf numFmtId="41" fontId="40" fillId="4" borderId="0" xfId="2219" applyFont="1" applyFill="1" applyBorder="1">
      <alignment vertical="center"/>
    </xf>
    <xf numFmtId="41" fontId="227" fillId="58" borderId="0" xfId="2219" applyFont="1" applyFill="1" applyBorder="1">
      <alignment vertical="center"/>
    </xf>
    <xf numFmtId="41" fontId="226" fillId="4" borderId="13" xfId="2219" applyFont="1" applyFill="1" applyBorder="1">
      <alignment vertical="center"/>
    </xf>
    <xf numFmtId="263" fontId="228" fillId="64" borderId="0" xfId="2358" applyNumberFormat="1" applyFont="1" applyFill="1" applyBorder="1" applyAlignment="1">
      <alignment horizontal="right" vertical="center"/>
    </xf>
    <xf numFmtId="0" fontId="228" fillId="64" borderId="0" xfId="2358" applyFont="1" applyFill="1" applyBorder="1" applyAlignment="1">
      <alignment horizontal="right" vertical="center"/>
    </xf>
    <xf numFmtId="0" fontId="221" fillId="4" borderId="0" xfId="2358" applyFont="1" applyFill="1" applyBorder="1">
      <alignment vertical="center"/>
    </xf>
    <xf numFmtId="0" fontId="228" fillId="67" borderId="0" xfId="2358" applyNumberFormat="1" applyFont="1" applyFill="1" applyBorder="1" applyAlignment="1">
      <alignment horizontal="right" vertical="center"/>
    </xf>
    <xf numFmtId="263" fontId="228" fillId="68" borderId="0" xfId="2358" applyNumberFormat="1" applyFont="1" applyFill="1" applyBorder="1" applyAlignment="1">
      <alignment horizontal="right" vertical="center"/>
    </xf>
    <xf numFmtId="0" fontId="228" fillId="67" borderId="0" xfId="2358" applyFont="1" applyFill="1" applyBorder="1" applyAlignment="1">
      <alignment horizontal="right" vertical="center"/>
    </xf>
    <xf numFmtId="0" fontId="229" fillId="69" borderId="0" xfId="2358" applyFont="1" applyFill="1" applyBorder="1" applyAlignment="1">
      <alignment horizontal="right" vertical="center"/>
    </xf>
    <xf numFmtId="0" fontId="230" fillId="69" borderId="0" xfId="2358" applyFont="1" applyFill="1" applyBorder="1" applyAlignment="1">
      <alignment horizontal="right" vertical="center"/>
    </xf>
    <xf numFmtId="0" fontId="231" fillId="69" borderId="0" xfId="2358" applyFont="1" applyFill="1" applyBorder="1" applyAlignment="1">
      <alignment horizontal="left" vertical="center"/>
    </xf>
    <xf numFmtId="0" fontId="232" fillId="69" borderId="0" xfId="2358" applyFont="1" applyFill="1" applyBorder="1" applyAlignment="1">
      <alignment vertical="center"/>
    </xf>
    <xf numFmtId="0" fontId="233" fillId="69" borderId="0" xfId="2358" applyFont="1" applyFill="1" applyBorder="1" applyAlignment="1">
      <alignment horizontal="left" vertical="center" indent="1"/>
    </xf>
    <xf numFmtId="0" fontId="233" fillId="69" borderId="0" xfId="2358" applyFont="1" applyFill="1" applyBorder="1" applyAlignment="1">
      <alignment horizontal="right" vertical="center"/>
    </xf>
    <xf numFmtId="176" fontId="185" fillId="63" borderId="0" xfId="1" applyNumberFormat="1" applyFont="1" applyFill="1" applyAlignment="1">
      <alignment vertical="center"/>
    </xf>
    <xf numFmtId="177" fontId="16" fillId="63" borderId="0" xfId="2" applyNumberFormat="1" applyFont="1" applyFill="1" applyAlignment="1">
      <alignment vertical="center"/>
    </xf>
    <xf numFmtId="176" fontId="185" fillId="63" borderId="0" xfId="0" applyNumberFormat="1" applyFont="1" applyFill="1" applyAlignment="1">
      <alignment vertical="center"/>
    </xf>
    <xf numFmtId="0" fontId="190" fillId="2" borderId="14" xfId="3" applyFont="1" applyFill="1" applyBorder="1">
      <alignment vertical="center"/>
    </xf>
    <xf numFmtId="41" fontId="10" fillId="0" borderId="0" xfId="0" applyNumberFormat="1" applyFont="1" applyAlignment="1">
      <alignment vertical="center"/>
    </xf>
    <xf numFmtId="0" fontId="10" fillId="0" borderId="48" xfId="0" applyFont="1" applyBorder="1" applyAlignment="1">
      <alignment vertical="center"/>
    </xf>
    <xf numFmtId="0" fontId="184" fillId="0" borderId="52" xfId="0" applyFont="1" applyBorder="1" applyAlignment="1">
      <alignment vertical="center"/>
    </xf>
    <xf numFmtId="41" fontId="184" fillId="0" borderId="13" xfId="0" applyNumberFormat="1" applyFont="1" applyBorder="1" applyAlignment="1">
      <alignment vertical="center"/>
    </xf>
    <xf numFmtId="0" fontId="189" fillId="0" borderId="0" xfId="3" applyFont="1">
      <alignment vertical="center"/>
    </xf>
    <xf numFmtId="41" fontId="10" fillId="0" borderId="48" xfId="0" applyNumberFormat="1" applyFont="1" applyBorder="1" applyAlignment="1">
      <alignment vertical="center"/>
    </xf>
    <xf numFmtId="0" fontId="10" fillId="2" borderId="0" xfId="0" applyFont="1" applyFill="1" applyAlignment="1">
      <alignment vertical="center"/>
    </xf>
    <xf numFmtId="0" fontId="184" fillId="70" borderId="14" xfId="3" applyFont="1" applyFill="1" applyBorder="1">
      <alignment vertical="center"/>
    </xf>
    <xf numFmtId="43" fontId="10" fillId="0" borderId="0" xfId="0" applyNumberFormat="1" applyFont="1" applyAlignment="1">
      <alignment vertical="center"/>
    </xf>
    <xf numFmtId="0" fontId="11" fillId="5" borderId="0" xfId="0" applyFont="1" applyFill="1" applyBorder="1" applyAlignment="1">
      <alignment horizontal="left" vertical="center"/>
    </xf>
    <xf numFmtId="0" fontId="189" fillId="0" borderId="0" xfId="0" applyFont="1" applyAlignment="1">
      <alignment vertical="center"/>
    </xf>
    <xf numFmtId="0" fontId="10" fillId="0" borderId="53" xfId="0" applyFont="1" applyBorder="1" applyAlignment="1">
      <alignment vertical="center"/>
    </xf>
    <xf numFmtId="0" fontId="12" fillId="5" borderId="0" xfId="0" applyFont="1" applyFill="1" applyBorder="1" applyAlignment="1">
      <alignment vertical="center"/>
    </xf>
    <xf numFmtId="0" fontId="10" fillId="2" borderId="53" xfId="0" applyFont="1" applyFill="1" applyBorder="1" applyAlignment="1">
      <alignment vertical="center"/>
    </xf>
    <xf numFmtId="0" fontId="207" fillId="0" borderId="53" xfId="0" applyFont="1" applyBorder="1" applyAlignment="1">
      <alignment vertical="center"/>
    </xf>
    <xf numFmtId="0" fontId="8" fillId="0" borderId="53" xfId="0" applyFont="1" applyBorder="1" applyAlignment="1">
      <alignment vertical="center"/>
    </xf>
    <xf numFmtId="0" fontId="206" fillId="0" borderId="53" xfId="0" applyFont="1" applyBorder="1" applyAlignment="1">
      <alignment horizontal="center" vertical="center"/>
    </xf>
    <xf numFmtId="41" fontId="219" fillId="0" borderId="13" xfId="0" applyNumberFormat="1" applyFont="1" applyBorder="1" applyAlignment="1">
      <alignment vertical="center"/>
    </xf>
    <xf numFmtId="261" fontId="187" fillId="0" borderId="54" xfId="3" quotePrefix="1" applyNumberFormat="1" applyFont="1" applyBorder="1" applyAlignment="1">
      <alignment horizontal="right" vertical="center"/>
    </xf>
    <xf numFmtId="0" fontId="0" fillId="0" borderId="0" xfId="0" applyFont="1" applyAlignment="1">
      <alignment vertical="center"/>
    </xf>
    <xf numFmtId="0" fontId="0" fillId="0" borderId="53" xfId="0" applyFont="1" applyBorder="1" applyAlignment="1">
      <alignment vertical="center"/>
    </xf>
    <xf numFmtId="41" fontId="235" fillId="0" borderId="0" xfId="1" applyFont="1" applyAlignment="1">
      <alignment vertical="center"/>
    </xf>
    <xf numFmtId="41" fontId="235" fillId="0" borderId="53" xfId="1" applyFont="1" applyBorder="1" applyAlignment="1">
      <alignment vertical="center"/>
    </xf>
    <xf numFmtId="0" fontId="215" fillId="0" borderId="0" xfId="0" applyFont="1" applyAlignment="1">
      <alignment vertical="center"/>
    </xf>
    <xf numFmtId="0" fontId="215" fillId="0" borderId="53" xfId="0" applyFont="1" applyBorder="1" applyAlignment="1">
      <alignment vertical="center"/>
    </xf>
    <xf numFmtId="9" fontId="215" fillId="0" borderId="0" xfId="2" applyFont="1" applyAlignment="1">
      <alignment vertical="center"/>
    </xf>
    <xf numFmtId="9" fontId="215" fillId="0" borderId="53" xfId="2" applyFont="1" applyBorder="1" applyAlignment="1">
      <alignment vertical="center"/>
    </xf>
    <xf numFmtId="41" fontId="0" fillId="0" borderId="0" xfId="1" applyFont="1" applyAlignment="1">
      <alignment vertical="center"/>
    </xf>
    <xf numFmtId="41" fontId="0" fillId="0" borderId="53" xfId="1" applyFont="1" applyBorder="1" applyAlignment="1">
      <alignment vertical="center"/>
    </xf>
    <xf numFmtId="41" fontId="0" fillId="0" borderId="10" xfId="1" applyFont="1" applyBorder="1" applyAlignment="1">
      <alignment vertical="center"/>
    </xf>
    <xf numFmtId="41" fontId="0" fillId="0" borderId="55" xfId="1" applyFont="1" applyBorder="1" applyAlignment="1">
      <alignment vertical="center"/>
    </xf>
    <xf numFmtId="176" fontId="0" fillId="0" borderId="0" xfId="0" applyNumberFormat="1" applyFont="1" applyAlignment="1">
      <alignment vertical="center"/>
    </xf>
    <xf numFmtId="176" fontId="0" fillId="0" borderId="53" xfId="0" applyNumberFormat="1" applyFont="1" applyBorder="1" applyAlignment="1">
      <alignment vertical="center"/>
    </xf>
    <xf numFmtId="176" fontId="0" fillId="0" borderId="10" xfId="0" applyNumberFormat="1" applyFont="1" applyBorder="1" applyAlignment="1">
      <alignment vertical="center"/>
    </xf>
    <xf numFmtId="176" fontId="0" fillId="0" borderId="55" xfId="0" applyNumberFormat="1" applyFont="1" applyBorder="1" applyAlignment="1">
      <alignment vertical="center"/>
    </xf>
    <xf numFmtId="177" fontId="235" fillId="0" borderId="0" xfId="2" applyNumberFormat="1" applyFont="1" applyBorder="1" applyAlignment="1">
      <alignment vertical="center"/>
    </xf>
    <xf numFmtId="177" fontId="235" fillId="0" borderId="53" xfId="2" applyNumberFormat="1" applyFont="1" applyBorder="1" applyAlignment="1">
      <alignment vertical="center"/>
    </xf>
    <xf numFmtId="177" fontId="0" fillId="0" borderId="10" xfId="2" applyNumberFormat="1" applyFont="1" applyBorder="1" applyAlignment="1">
      <alignment vertical="center"/>
    </xf>
    <xf numFmtId="177" fontId="0" fillId="0" borderId="55" xfId="2" applyNumberFormat="1" applyFont="1" applyBorder="1" applyAlignment="1">
      <alignment vertical="center"/>
    </xf>
    <xf numFmtId="41" fontId="235" fillId="0" borderId="0" xfId="1" applyNumberFormat="1" applyFont="1" applyAlignment="1">
      <alignment vertical="center"/>
    </xf>
    <xf numFmtId="41" fontId="235" fillId="0" borderId="53" xfId="1" applyNumberFormat="1" applyFont="1" applyBorder="1" applyAlignment="1">
      <alignment vertical="center"/>
    </xf>
    <xf numFmtId="177" fontId="0" fillId="0" borderId="53" xfId="2" applyNumberFormat="1" applyFont="1" applyBorder="1" applyAlignment="1">
      <alignment vertical="center"/>
    </xf>
    <xf numFmtId="0" fontId="16" fillId="0" borderId="53" xfId="0" applyFont="1" applyBorder="1" applyAlignment="1">
      <alignment vertical="center"/>
    </xf>
    <xf numFmtId="9" fontId="16" fillId="0" borderId="53" xfId="2" applyFont="1" applyBorder="1" applyAlignment="1">
      <alignment vertical="center"/>
    </xf>
    <xf numFmtId="41" fontId="0" fillId="0" borderId="0" xfId="1" applyNumberFormat="1" applyFont="1" applyAlignment="1">
      <alignment vertical="center"/>
    </xf>
    <xf numFmtId="41" fontId="0" fillId="0" borderId="53" xfId="1" applyNumberFormat="1" applyFont="1" applyBorder="1" applyAlignment="1">
      <alignment vertical="center"/>
    </xf>
    <xf numFmtId="0" fontId="10" fillId="0" borderId="48" xfId="3" applyFont="1" applyBorder="1" applyAlignment="1">
      <alignment horizontal="left" vertical="center" indent="1"/>
    </xf>
    <xf numFmtId="0" fontId="10" fillId="0" borderId="48" xfId="3" applyFont="1" applyBorder="1">
      <alignment vertical="center"/>
    </xf>
    <xf numFmtId="41" fontId="0" fillId="0" borderId="48" xfId="1" applyNumberFormat="1" applyFont="1" applyBorder="1" applyAlignment="1">
      <alignment vertical="center"/>
    </xf>
    <xf numFmtId="41" fontId="0" fillId="0" borderId="56" xfId="1" applyNumberFormat="1" applyFont="1" applyBorder="1" applyAlignment="1">
      <alignment vertical="center"/>
    </xf>
    <xf numFmtId="0" fontId="0" fillId="63" borderId="0" xfId="0" applyFont="1" applyFill="1" applyAlignment="1">
      <alignment vertical="center"/>
    </xf>
    <xf numFmtId="0" fontId="0" fillId="63" borderId="53" xfId="0" applyFont="1" applyFill="1" applyBorder="1" applyAlignment="1">
      <alignment vertical="center"/>
    </xf>
    <xf numFmtId="41" fontId="235" fillId="63" borderId="0" xfId="1" applyFont="1" applyFill="1" applyAlignment="1">
      <alignment vertical="center"/>
    </xf>
    <xf numFmtId="41" fontId="235" fillId="63" borderId="53" xfId="1" applyFont="1" applyFill="1" applyBorder="1" applyAlignment="1">
      <alignment vertical="center"/>
    </xf>
    <xf numFmtId="0" fontId="215" fillId="63" borderId="0" xfId="0" applyFont="1" applyFill="1" applyAlignment="1">
      <alignment vertical="center"/>
    </xf>
    <xf numFmtId="0" fontId="215" fillId="63" borderId="53" xfId="0" applyFont="1" applyFill="1" applyBorder="1" applyAlignment="1">
      <alignment vertical="center"/>
    </xf>
    <xf numFmtId="9" fontId="215" fillId="63" borderId="0" xfId="2" applyFont="1" applyFill="1" applyAlignment="1">
      <alignment vertical="center"/>
    </xf>
    <xf numFmtId="41" fontId="0" fillId="63" borderId="0" xfId="1" applyFont="1" applyFill="1" applyAlignment="1">
      <alignment vertical="center"/>
    </xf>
    <xf numFmtId="41" fontId="0" fillId="63" borderId="53" xfId="1" applyFont="1" applyFill="1" applyBorder="1" applyAlignment="1">
      <alignment vertical="center"/>
    </xf>
    <xf numFmtId="41" fontId="0" fillId="63" borderId="10" xfId="1" applyFont="1" applyFill="1" applyBorder="1" applyAlignment="1">
      <alignment vertical="center"/>
    </xf>
    <xf numFmtId="41" fontId="0" fillId="63" borderId="55" xfId="1" applyFont="1" applyFill="1" applyBorder="1" applyAlignment="1">
      <alignment vertical="center"/>
    </xf>
    <xf numFmtId="176" fontId="0" fillId="63" borderId="0" xfId="0" applyNumberFormat="1" applyFont="1" applyFill="1" applyAlignment="1">
      <alignment vertical="center"/>
    </xf>
    <xf numFmtId="176" fontId="0" fillId="63" borderId="53" xfId="0" applyNumberFormat="1" applyFont="1" applyFill="1" applyBorder="1" applyAlignment="1">
      <alignment vertical="center"/>
    </xf>
    <xf numFmtId="176" fontId="0" fillId="63" borderId="10" xfId="0" applyNumberFormat="1" applyFont="1" applyFill="1" applyBorder="1" applyAlignment="1">
      <alignment vertical="center"/>
    </xf>
    <xf numFmtId="176" fontId="0" fillId="63" borderId="55" xfId="0" applyNumberFormat="1" applyFont="1" applyFill="1" applyBorder="1" applyAlignment="1">
      <alignment vertical="center"/>
    </xf>
    <xf numFmtId="177" fontId="235" fillId="63" borderId="0" xfId="2" applyNumberFormat="1" applyFont="1" applyFill="1" applyBorder="1" applyAlignment="1">
      <alignment vertical="center"/>
    </xf>
    <xf numFmtId="177" fontId="235" fillId="63" borderId="53" xfId="2" applyNumberFormat="1" applyFont="1" applyFill="1" applyBorder="1" applyAlignment="1">
      <alignment vertical="center"/>
    </xf>
    <xf numFmtId="177" fontId="0" fillId="63" borderId="10" xfId="2" applyNumberFormat="1" applyFont="1" applyFill="1" applyBorder="1" applyAlignment="1">
      <alignment vertical="center"/>
    </xf>
    <xf numFmtId="177" fontId="0" fillId="63" borderId="55" xfId="2" applyNumberFormat="1" applyFont="1" applyFill="1" applyBorder="1" applyAlignment="1">
      <alignment vertical="center"/>
    </xf>
    <xf numFmtId="41" fontId="235" fillId="63" borderId="0" xfId="1" applyNumberFormat="1" applyFont="1" applyFill="1" applyAlignment="1">
      <alignment vertical="center"/>
    </xf>
    <xf numFmtId="41" fontId="235" fillId="63" borderId="53" xfId="1" applyNumberFormat="1" applyFont="1" applyFill="1" applyBorder="1" applyAlignment="1">
      <alignment vertical="center"/>
    </xf>
    <xf numFmtId="41" fontId="0" fillId="63" borderId="0" xfId="1" applyNumberFormat="1" applyFont="1" applyFill="1" applyAlignment="1">
      <alignment vertical="center"/>
    </xf>
    <xf numFmtId="41" fontId="0" fillId="63" borderId="53" xfId="1" applyNumberFormat="1" applyFont="1" applyFill="1" applyBorder="1" applyAlignment="1">
      <alignment vertical="center"/>
    </xf>
    <xf numFmtId="41" fontId="0" fillId="63" borderId="48" xfId="1" applyNumberFormat="1" applyFont="1" applyFill="1" applyBorder="1" applyAlignment="1">
      <alignment vertical="center"/>
    </xf>
    <xf numFmtId="41" fontId="0" fillId="63" borderId="56" xfId="1" applyNumberFormat="1" applyFont="1" applyFill="1" applyBorder="1" applyAlignment="1">
      <alignment vertical="center"/>
    </xf>
    <xf numFmtId="0" fontId="236" fillId="0" borderId="0" xfId="3" applyFont="1">
      <alignment vertical="center"/>
    </xf>
    <xf numFmtId="0" fontId="237" fillId="63" borderId="0" xfId="0" applyFont="1" applyFill="1" applyAlignment="1">
      <alignment vertical="center"/>
    </xf>
    <xf numFmtId="0" fontId="237" fillId="63" borderId="53" xfId="0" applyFont="1" applyFill="1" applyBorder="1" applyAlignment="1">
      <alignment vertical="center"/>
    </xf>
    <xf numFmtId="9" fontId="237" fillId="63" borderId="0" xfId="2" applyFont="1" applyFill="1" applyAlignment="1">
      <alignment vertical="center"/>
    </xf>
    <xf numFmtId="9" fontId="237" fillId="63" borderId="53" xfId="2" applyFont="1" applyFill="1" applyBorder="1" applyAlignment="1">
      <alignment vertical="center"/>
    </xf>
    <xf numFmtId="9" fontId="237" fillId="0" borderId="0" xfId="2" applyFont="1" applyAlignment="1">
      <alignment vertical="center"/>
    </xf>
    <xf numFmtId="9" fontId="237" fillId="0" borderId="53" xfId="2" applyFont="1" applyBorder="1" applyAlignment="1">
      <alignment vertical="center"/>
    </xf>
    <xf numFmtId="9" fontId="215" fillId="63" borderId="53" xfId="2" applyFont="1" applyFill="1" applyBorder="1" applyAlignment="1">
      <alignment vertical="center"/>
    </xf>
    <xf numFmtId="0" fontId="190" fillId="0" borderId="0" xfId="0" applyFont="1" applyAlignment="1">
      <alignment vertical="center"/>
    </xf>
    <xf numFmtId="0" fontId="219" fillId="0" borderId="14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190" fillId="72" borderId="11" xfId="3" applyFont="1" applyFill="1" applyBorder="1">
      <alignment vertical="center"/>
    </xf>
    <xf numFmtId="0" fontId="184" fillId="72" borderId="11" xfId="3" applyFont="1" applyFill="1" applyBorder="1">
      <alignment vertical="center"/>
    </xf>
    <xf numFmtId="41" fontId="219" fillId="72" borderId="11" xfId="0" applyNumberFormat="1" applyFont="1" applyFill="1" applyBorder="1" applyAlignment="1">
      <alignment vertical="center"/>
    </xf>
    <xf numFmtId="41" fontId="219" fillId="72" borderId="57" xfId="0" applyNumberFormat="1" applyFont="1" applyFill="1" applyBorder="1" applyAlignment="1">
      <alignment vertical="center"/>
    </xf>
    <xf numFmtId="177" fontId="219" fillId="72" borderId="11" xfId="2" applyNumberFormat="1" applyFont="1" applyFill="1" applyBorder="1" applyAlignment="1">
      <alignment vertical="center"/>
    </xf>
    <xf numFmtId="177" fontId="219" fillId="72" borderId="57" xfId="2" applyNumberFormat="1" applyFont="1" applyFill="1" applyBorder="1" applyAlignment="1">
      <alignment vertical="center"/>
    </xf>
    <xf numFmtId="0" fontId="189" fillId="72" borderId="0" xfId="3" applyFont="1" applyFill="1" applyAlignment="1">
      <alignment horizontal="left" vertical="center" indent="1"/>
    </xf>
    <xf numFmtId="0" fontId="10" fillId="72" borderId="0" xfId="3" applyFont="1" applyFill="1" applyAlignment="1">
      <alignment horizontal="left" vertical="center" indent="1"/>
    </xf>
    <xf numFmtId="41" fontId="0" fillId="72" borderId="0" xfId="0" applyNumberFormat="1" applyFont="1" applyFill="1" applyAlignment="1">
      <alignment vertical="center"/>
    </xf>
    <xf numFmtId="41" fontId="0" fillId="72" borderId="53" xfId="0" applyNumberFormat="1" applyFont="1" applyFill="1" applyBorder="1" applyAlignment="1">
      <alignment vertical="center"/>
    </xf>
    <xf numFmtId="177" fontId="0" fillId="72" borderId="0" xfId="2" applyNumberFormat="1" applyFont="1" applyFill="1" applyAlignment="1">
      <alignment vertical="center"/>
    </xf>
    <xf numFmtId="177" fontId="0" fillId="72" borderId="53" xfId="2" applyNumberFormat="1" applyFont="1" applyFill="1" applyBorder="1" applyAlignment="1">
      <alignment vertical="center"/>
    </xf>
    <xf numFmtId="0" fontId="238" fillId="72" borderId="0" xfId="3" applyFont="1" applyFill="1" applyAlignment="1">
      <alignment horizontal="left" vertical="center" indent="1"/>
    </xf>
    <xf numFmtId="0" fontId="239" fillId="72" borderId="0" xfId="3" applyFont="1" applyFill="1" applyAlignment="1">
      <alignment horizontal="left" vertical="center" indent="1"/>
    </xf>
    <xf numFmtId="41" fontId="240" fillId="72" borderId="0" xfId="0" applyNumberFormat="1" applyFont="1" applyFill="1" applyAlignment="1">
      <alignment vertical="center"/>
    </xf>
    <xf numFmtId="41" fontId="240" fillId="72" borderId="53" xfId="0" applyNumberFormat="1" applyFont="1" applyFill="1" applyBorder="1" applyAlignment="1">
      <alignment vertical="center"/>
    </xf>
    <xf numFmtId="177" fontId="240" fillId="72" borderId="0" xfId="2" applyNumberFormat="1" applyFont="1" applyFill="1" applyAlignment="1">
      <alignment vertical="center"/>
    </xf>
    <xf numFmtId="177" fontId="240" fillId="72" borderId="53" xfId="2" applyNumberFormat="1" applyFont="1" applyFill="1" applyBorder="1" applyAlignment="1">
      <alignment vertical="center"/>
    </xf>
    <xf numFmtId="0" fontId="190" fillId="0" borderId="11" xfId="3" applyFont="1" applyFill="1" applyBorder="1">
      <alignment vertical="center"/>
    </xf>
    <xf numFmtId="0" fontId="184" fillId="0" borderId="11" xfId="3" applyFont="1" applyFill="1" applyBorder="1">
      <alignment vertical="center"/>
    </xf>
    <xf numFmtId="41" fontId="219" fillId="0" borderId="11" xfId="0" applyNumberFormat="1" applyFont="1" applyFill="1" applyBorder="1" applyAlignment="1">
      <alignment vertical="center"/>
    </xf>
    <xf numFmtId="41" fontId="219" fillId="0" borderId="57" xfId="0" applyNumberFormat="1" applyFont="1" applyFill="1" applyBorder="1" applyAlignment="1">
      <alignment vertical="center"/>
    </xf>
    <xf numFmtId="177" fontId="219" fillId="0" borderId="11" xfId="2" applyNumberFormat="1" applyFont="1" applyFill="1" applyBorder="1" applyAlignment="1">
      <alignment vertical="center"/>
    </xf>
    <xf numFmtId="177" fontId="219" fillId="0" borderId="57" xfId="2" applyNumberFormat="1" applyFont="1" applyFill="1" applyBorder="1" applyAlignment="1">
      <alignment vertical="center"/>
    </xf>
    <xf numFmtId="0" fontId="189" fillId="0" borderId="0" xfId="3" applyFont="1" applyFill="1" applyAlignment="1">
      <alignment horizontal="left" vertical="center" indent="1"/>
    </xf>
    <xf numFmtId="0" fontId="10" fillId="0" borderId="0" xfId="3" applyFont="1" applyFill="1" applyAlignment="1">
      <alignment horizontal="left" vertical="center" indent="1"/>
    </xf>
    <xf numFmtId="41" fontId="0" fillId="0" borderId="0" xfId="0" applyNumberFormat="1" applyFont="1" applyFill="1" applyAlignment="1">
      <alignment vertical="center"/>
    </xf>
    <xf numFmtId="41" fontId="0" fillId="0" borderId="53" xfId="0" applyNumberFormat="1" applyFont="1" applyFill="1" applyBorder="1" applyAlignment="1">
      <alignment vertical="center"/>
    </xf>
    <xf numFmtId="177" fontId="0" fillId="0" borderId="0" xfId="2" applyNumberFormat="1" applyFont="1" applyFill="1" applyAlignment="1">
      <alignment vertical="center"/>
    </xf>
    <xf numFmtId="177" fontId="0" fillId="0" borderId="53" xfId="2" applyNumberFormat="1" applyFont="1" applyFill="1" applyBorder="1" applyAlignment="1">
      <alignment vertical="center"/>
    </xf>
    <xf numFmtId="0" fontId="190" fillId="2" borderId="11" xfId="3" applyFont="1" applyFill="1" applyBorder="1">
      <alignment vertical="center"/>
    </xf>
    <xf numFmtId="0" fontId="184" fillId="2" borderId="11" xfId="3" applyFont="1" applyFill="1" applyBorder="1">
      <alignment vertical="center"/>
    </xf>
    <xf numFmtId="41" fontId="219" fillId="2" borderId="11" xfId="0" applyNumberFormat="1" applyFont="1" applyFill="1" applyBorder="1" applyAlignment="1">
      <alignment vertical="center"/>
    </xf>
    <xf numFmtId="41" fontId="219" fillId="2" borderId="57" xfId="0" applyNumberFormat="1" applyFont="1" applyFill="1" applyBorder="1" applyAlignment="1">
      <alignment vertical="center"/>
    </xf>
    <xf numFmtId="177" fontId="219" fillId="2" borderId="11" xfId="2" applyNumberFormat="1" applyFont="1" applyFill="1" applyBorder="1" applyAlignment="1">
      <alignment vertical="center"/>
    </xf>
    <xf numFmtId="177" fontId="219" fillId="2" borderId="57" xfId="2" applyNumberFormat="1" applyFont="1" applyFill="1" applyBorder="1" applyAlignment="1">
      <alignment vertical="center"/>
    </xf>
    <xf numFmtId="0" fontId="189" fillId="2" borderId="0" xfId="3" applyFont="1" applyFill="1" applyAlignment="1">
      <alignment horizontal="left" vertical="center" indent="1"/>
    </xf>
    <xf numFmtId="0" fontId="10" fillId="2" borderId="0" xfId="3" applyFont="1" applyFill="1" applyBorder="1">
      <alignment vertical="center"/>
    </xf>
    <xf numFmtId="41" fontId="219" fillId="2" borderId="0" xfId="0" applyNumberFormat="1" applyFont="1" applyFill="1" applyBorder="1" applyAlignment="1">
      <alignment vertical="center"/>
    </xf>
    <xf numFmtId="41" fontId="219" fillId="2" borderId="53" xfId="0" applyNumberFormat="1" applyFont="1" applyFill="1" applyBorder="1" applyAlignment="1">
      <alignment vertical="center"/>
    </xf>
    <xf numFmtId="177" fontId="7" fillId="2" borderId="0" xfId="2" applyNumberFormat="1" applyFont="1" applyFill="1" applyBorder="1" applyAlignment="1">
      <alignment vertical="center"/>
    </xf>
    <xf numFmtId="177" fontId="7" fillId="2" borderId="53" xfId="2" applyNumberFormat="1" applyFont="1" applyFill="1" applyBorder="1" applyAlignment="1">
      <alignment vertical="center"/>
    </xf>
    <xf numFmtId="0" fontId="10" fillId="2" borderId="0" xfId="3" applyFont="1" applyFill="1" applyAlignment="1">
      <alignment horizontal="left" vertical="center" indent="1"/>
    </xf>
    <xf numFmtId="41" fontId="0" fillId="2" borderId="0" xfId="0" applyNumberFormat="1" applyFont="1" applyFill="1" applyAlignment="1">
      <alignment vertical="center"/>
    </xf>
    <xf numFmtId="41" fontId="0" fillId="2" borderId="53" xfId="0" applyNumberFormat="1" applyFont="1" applyFill="1" applyBorder="1" applyAlignment="1">
      <alignment vertical="center"/>
    </xf>
    <xf numFmtId="177" fontId="0" fillId="2" borderId="0" xfId="2" applyNumberFormat="1" applyFont="1" applyFill="1" applyAlignment="1">
      <alignment vertical="center"/>
    </xf>
    <xf numFmtId="177" fontId="0" fillId="2" borderId="53" xfId="2" applyNumberFormat="1" applyFont="1" applyFill="1" applyBorder="1" applyAlignment="1">
      <alignment vertical="center"/>
    </xf>
    <xf numFmtId="0" fontId="241" fillId="0" borderId="58" xfId="0" applyFont="1" applyBorder="1" applyAlignment="1">
      <alignment vertical="center"/>
    </xf>
    <xf numFmtId="0" fontId="217" fillId="0" borderId="58" xfId="0" applyFont="1" applyBorder="1" applyAlignment="1">
      <alignment vertical="center"/>
    </xf>
    <xf numFmtId="41" fontId="217" fillId="0" borderId="58" xfId="1" applyFont="1" applyBorder="1">
      <alignment vertical="center"/>
    </xf>
    <xf numFmtId="41" fontId="217" fillId="0" borderId="59" xfId="1" applyFont="1" applyBorder="1">
      <alignment vertical="center"/>
    </xf>
    <xf numFmtId="0" fontId="242" fillId="0" borderId="0" xfId="0" applyFont="1" applyBorder="1" applyAlignment="1">
      <alignment vertical="center"/>
    </xf>
    <xf numFmtId="0" fontId="180" fillId="0" borderId="0" xfId="0" applyFont="1" applyBorder="1" applyAlignment="1">
      <alignment vertical="center"/>
    </xf>
    <xf numFmtId="41" fontId="180" fillId="0" borderId="0" xfId="1" applyFont="1" applyBorder="1">
      <alignment vertical="center"/>
    </xf>
    <xf numFmtId="41" fontId="180" fillId="0" borderId="53" xfId="1" applyFont="1" applyBorder="1">
      <alignment vertical="center"/>
    </xf>
    <xf numFmtId="0" fontId="242" fillId="0" borderId="48" xfId="0" applyFont="1" applyBorder="1" applyAlignment="1">
      <alignment vertical="center"/>
    </xf>
    <xf numFmtId="0" fontId="180" fillId="0" borderId="48" xfId="0" applyFont="1" applyBorder="1" applyAlignment="1">
      <alignment vertical="center"/>
    </xf>
    <xf numFmtId="41" fontId="180" fillId="0" borderId="48" xfId="1" applyFont="1" applyBorder="1">
      <alignment vertical="center"/>
    </xf>
    <xf numFmtId="41" fontId="180" fillId="0" borderId="56" xfId="1" applyFont="1" applyBorder="1">
      <alignment vertical="center"/>
    </xf>
    <xf numFmtId="0" fontId="242" fillId="0" borderId="0" xfId="0" applyFont="1" applyAlignment="1">
      <alignment vertical="center"/>
    </xf>
    <xf numFmtId="41" fontId="180" fillId="0" borderId="0" xfId="1" applyFont="1">
      <alignment vertical="center"/>
    </xf>
    <xf numFmtId="41" fontId="184" fillId="0" borderId="60" xfId="0" applyNumberFormat="1" applyFont="1" applyBorder="1" applyAlignment="1">
      <alignment vertical="center"/>
    </xf>
    <xf numFmtId="41" fontId="10" fillId="0" borderId="53" xfId="0" applyNumberFormat="1" applyFont="1" applyBorder="1" applyAlignment="1">
      <alignment vertical="center"/>
    </xf>
    <xf numFmtId="41" fontId="10" fillId="0" borderId="56" xfId="0" applyNumberFormat="1" applyFont="1" applyBorder="1" applyAlignment="1">
      <alignment vertical="center"/>
    </xf>
    <xf numFmtId="0" fontId="188" fillId="0" borderId="0" xfId="3" applyFont="1">
      <alignment vertical="center"/>
    </xf>
    <xf numFmtId="41" fontId="7" fillId="0" borderId="0" xfId="1" applyFont="1" applyBorder="1" applyAlignment="1">
      <alignment vertical="center"/>
    </xf>
    <xf numFmtId="41" fontId="7" fillId="0" borderId="57" xfId="1" applyFont="1" applyBorder="1" applyAlignment="1">
      <alignment vertical="center"/>
    </xf>
    <xf numFmtId="41" fontId="235" fillId="71" borderId="0" xfId="1" applyNumberFormat="1" applyFont="1" applyFill="1" applyAlignment="1">
      <alignment vertical="center"/>
    </xf>
    <xf numFmtId="41" fontId="235" fillId="71" borderId="53" xfId="1" applyNumberFormat="1" applyFont="1" applyFill="1" applyBorder="1" applyAlignment="1">
      <alignment vertical="center"/>
    </xf>
    <xf numFmtId="41" fontId="7" fillId="63" borderId="0" xfId="1" applyFont="1" applyFill="1" applyBorder="1" applyAlignment="1">
      <alignment vertical="center"/>
    </xf>
    <xf numFmtId="41" fontId="7" fillId="63" borderId="57" xfId="1" applyFont="1" applyFill="1" applyBorder="1" applyAlignment="1">
      <alignment vertical="center"/>
    </xf>
    <xf numFmtId="0" fontId="239" fillId="0" borderId="0" xfId="0" applyFont="1" applyAlignment="1">
      <alignment vertical="center"/>
    </xf>
    <xf numFmtId="0" fontId="244" fillId="2" borderId="0" xfId="0" applyFont="1" applyFill="1" applyAlignment="1">
      <alignment vertical="center"/>
    </xf>
    <xf numFmtId="0" fontId="243" fillId="0" borderId="0" xfId="0" applyFont="1" applyAlignment="1">
      <alignment vertical="center"/>
    </xf>
    <xf numFmtId="0" fontId="245" fillId="0" borderId="0" xfId="0" applyFont="1" applyBorder="1" applyAlignment="1">
      <alignment vertical="center"/>
    </xf>
    <xf numFmtId="0" fontId="220" fillId="0" borderId="0" xfId="0" applyFont="1" applyBorder="1" applyAlignment="1">
      <alignment vertical="center"/>
    </xf>
    <xf numFmtId="41" fontId="220" fillId="0" borderId="0" xfId="1" applyFont="1" applyBorder="1">
      <alignment vertical="center"/>
    </xf>
    <xf numFmtId="41" fontId="220" fillId="0" borderId="53" xfId="1" applyFont="1" applyBorder="1">
      <alignment vertical="center"/>
    </xf>
    <xf numFmtId="0" fontId="10" fillId="73" borderId="0" xfId="0" applyFont="1" applyFill="1" applyAlignment="1">
      <alignment vertical="center"/>
    </xf>
    <xf numFmtId="0" fontId="8" fillId="73" borderId="53" xfId="0" applyFont="1" applyFill="1" applyBorder="1" applyAlignment="1">
      <alignment vertical="center"/>
    </xf>
    <xf numFmtId="176" fontId="10" fillId="0" borderId="10" xfId="0" applyNumberFormat="1" applyFont="1" applyFill="1" applyBorder="1" applyAlignment="1">
      <alignment vertical="center"/>
    </xf>
    <xf numFmtId="0" fontId="206" fillId="0" borderId="0" xfId="0" applyFont="1" applyFill="1" applyAlignment="1">
      <alignment horizontal="center" vertical="center"/>
    </xf>
    <xf numFmtId="0" fontId="10" fillId="0" borderId="0" xfId="0" applyFont="1" applyFill="1" applyAlignment="1">
      <alignment vertical="center"/>
    </xf>
    <xf numFmtId="176" fontId="185" fillId="0" borderId="0" xfId="1" applyNumberFormat="1" applyFont="1" applyFill="1" applyAlignment="1">
      <alignment vertical="center"/>
    </xf>
    <xf numFmtId="177" fontId="185" fillId="0" borderId="0" xfId="2" applyNumberFormat="1" applyFont="1" applyFill="1" applyBorder="1" applyAlignment="1">
      <alignment vertical="center"/>
    </xf>
    <xf numFmtId="177" fontId="10" fillId="0" borderId="10" xfId="2" applyNumberFormat="1" applyFont="1" applyFill="1" applyBorder="1" applyAlignment="1">
      <alignment vertical="center"/>
    </xf>
    <xf numFmtId="41" fontId="185" fillId="0" borderId="0" xfId="1" applyNumberFormat="1" applyFont="1" applyFill="1" applyAlignment="1">
      <alignment vertical="center"/>
    </xf>
    <xf numFmtId="176" fontId="10" fillId="0" borderId="0" xfId="0" applyNumberFormat="1" applyFont="1" applyFill="1" applyAlignment="1">
      <alignment vertical="center"/>
    </xf>
    <xf numFmtId="261" fontId="187" fillId="0" borderId="1" xfId="3" quotePrefix="1" applyNumberFormat="1" applyFont="1" applyFill="1" applyBorder="1" applyAlignment="1">
      <alignment horizontal="right" vertical="center"/>
    </xf>
    <xf numFmtId="41" fontId="10" fillId="0" borderId="2" xfId="1" applyNumberFormat="1" applyFont="1" applyFill="1" applyBorder="1" applyAlignment="1">
      <alignment vertical="center"/>
    </xf>
    <xf numFmtId="41" fontId="10" fillId="0" borderId="0" xfId="1" applyNumberFormat="1" applyFont="1" applyFill="1" applyAlignment="1">
      <alignment vertical="center"/>
    </xf>
    <xf numFmtId="176" fontId="185" fillId="0" borderId="0" xfId="0" applyNumberFormat="1" applyFont="1" applyFill="1" applyAlignment="1">
      <alignment vertical="center"/>
    </xf>
    <xf numFmtId="177" fontId="16" fillId="0" borderId="0" xfId="2" applyNumberFormat="1" applyFont="1" applyFill="1" applyAlignment="1">
      <alignment vertical="center"/>
    </xf>
    <xf numFmtId="0" fontId="205" fillId="0" borderId="0" xfId="0" applyFont="1" applyFill="1" applyAlignment="1">
      <alignment horizontal="center" vertical="center"/>
    </xf>
    <xf numFmtId="0" fontId="10" fillId="0" borderId="13" xfId="0" applyFont="1" applyFill="1" applyBorder="1" applyAlignment="1">
      <alignment vertical="center"/>
    </xf>
    <xf numFmtId="0" fontId="10" fillId="0" borderId="48" xfId="0" applyFont="1" applyFill="1" applyBorder="1" applyAlignment="1">
      <alignment vertical="center"/>
    </xf>
    <xf numFmtId="0" fontId="184" fillId="0" borderId="0" xfId="0" applyFont="1" applyBorder="1" applyAlignment="1">
      <alignment vertical="center"/>
    </xf>
    <xf numFmtId="0" fontId="184" fillId="0" borderId="0" xfId="0" applyFont="1" applyAlignment="1">
      <alignment vertical="center"/>
    </xf>
    <xf numFmtId="0" fontId="10" fillId="0" borderId="0" xfId="3" applyFont="1" applyBorder="1" applyAlignment="1">
      <alignment horizontal="left" vertical="center" indent="1"/>
    </xf>
    <xf numFmtId="0" fontId="10" fillId="0" borderId="0" xfId="3" applyFont="1" applyBorder="1">
      <alignment vertical="center"/>
    </xf>
    <xf numFmtId="0" fontId="16" fillId="0" borderId="10" xfId="0" applyFont="1" applyBorder="1" applyAlignment="1">
      <alignment vertical="center"/>
    </xf>
    <xf numFmtId="0" fontId="16" fillId="0" borderId="10" xfId="3" applyFont="1" applyBorder="1">
      <alignment vertical="center"/>
    </xf>
    <xf numFmtId="177" fontId="16" fillId="0" borderId="10" xfId="2" applyNumberFormat="1" applyFont="1" applyBorder="1" applyAlignment="1">
      <alignment vertical="center"/>
    </xf>
    <xf numFmtId="177" fontId="16" fillId="0" borderId="10" xfId="2" applyNumberFormat="1" applyFont="1" applyFill="1" applyBorder="1" applyAlignment="1">
      <alignment vertical="center"/>
    </xf>
    <xf numFmtId="0" fontId="236" fillId="0" borderId="0" xfId="0" applyFont="1" applyAlignment="1">
      <alignment vertical="center"/>
    </xf>
    <xf numFmtId="0" fontId="236" fillId="63" borderId="0" xfId="0" applyFont="1" applyFill="1" applyAlignment="1">
      <alignment vertical="center"/>
    </xf>
    <xf numFmtId="177" fontId="236" fillId="63" borderId="0" xfId="2" applyNumberFormat="1" applyFont="1" applyFill="1" applyAlignment="1">
      <alignment vertical="center"/>
    </xf>
    <xf numFmtId="177" fontId="236" fillId="0" borderId="0" xfId="2" applyNumberFormat="1" applyFont="1" applyAlignment="1">
      <alignment vertical="center"/>
    </xf>
    <xf numFmtId="177" fontId="236" fillId="0" borderId="0" xfId="2" applyNumberFormat="1" applyFont="1" applyFill="1" applyAlignment="1">
      <alignment vertical="center"/>
    </xf>
    <xf numFmtId="0" fontId="184" fillId="62" borderId="43" xfId="3" applyFont="1" applyFill="1" applyBorder="1">
      <alignment vertical="center"/>
    </xf>
    <xf numFmtId="0" fontId="189" fillId="0" borderId="0" xfId="3" applyFont="1" applyAlignment="1">
      <alignment horizontal="left" vertical="center" indent="2"/>
    </xf>
    <xf numFmtId="0" fontId="246" fillId="0" borderId="0" xfId="0" applyFont="1" applyAlignment="1">
      <alignment vertical="center"/>
    </xf>
    <xf numFmtId="0" fontId="16" fillId="0" borderId="48" xfId="3" applyFont="1" applyBorder="1">
      <alignment vertical="center"/>
    </xf>
    <xf numFmtId="0" fontId="16" fillId="0" borderId="48" xfId="0" applyFont="1" applyBorder="1" applyAlignment="1">
      <alignment vertical="center"/>
    </xf>
    <xf numFmtId="177" fontId="16" fillId="0" borderId="48" xfId="2" applyNumberFormat="1" applyFont="1" applyBorder="1" applyAlignment="1">
      <alignment vertical="center"/>
    </xf>
    <xf numFmtId="177" fontId="16" fillId="0" borderId="48" xfId="2" applyNumberFormat="1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41" fontId="10" fillId="0" borderId="0" xfId="1" applyNumberFormat="1" applyFont="1" applyBorder="1" applyAlignment="1">
      <alignment vertical="center"/>
    </xf>
    <xf numFmtId="41" fontId="10" fillId="0" borderId="0" xfId="1" applyNumberFormat="1" applyFont="1" applyFill="1" applyBorder="1" applyAlignment="1">
      <alignment vertical="center"/>
    </xf>
    <xf numFmtId="9" fontId="10" fillId="0" borderId="0" xfId="2" applyFont="1" applyFill="1" applyAlignment="1">
      <alignment vertical="center"/>
    </xf>
    <xf numFmtId="177" fontId="10" fillId="0" borderId="0" xfId="2" applyNumberFormat="1" applyFont="1" applyFill="1" applyAlignment="1">
      <alignment vertical="center"/>
    </xf>
    <xf numFmtId="178" fontId="21" fillId="4" borderId="0" xfId="0" applyNumberFormat="1" applyFont="1" applyFill="1" applyBorder="1" applyAlignment="1">
      <alignment horizontal="left"/>
    </xf>
    <xf numFmtId="178" fontId="21" fillId="4" borderId="48" xfId="0" applyNumberFormat="1" applyFont="1" applyFill="1" applyBorder="1" applyAlignment="1">
      <alignment horizontal="left"/>
    </xf>
    <xf numFmtId="3" fontId="22" fillId="4" borderId="48" xfId="0" applyNumberFormat="1" applyFont="1" applyFill="1" applyBorder="1" applyAlignment="1"/>
    <xf numFmtId="3" fontId="21" fillId="4" borderId="48" xfId="0" applyNumberFormat="1" applyFont="1" applyFill="1" applyBorder="1" applyAlignment="1"/>
    <xf numFmtId="177" fontId="21" fillId="2" borderId="48" xfId="0" applyNumberFormat="1" applyFont="1" applyFill="1" applyBorder="1" applyAlignment="1"/>
    <xf numFmtId="177" fontId="22" fillId="4" borderId="48" xfId="0" applyNumberFormat="1" applyFont="1" applyFill="1" applyBorder="1" applyAlignment="1"/>
    <xf numFmtId="3" fontId="20" fillId="4" borderId="13" xfId="0" applyNumberFormat="1" applyFont="1" applyFill="1" applyBorder="1" applyAlignment="1"/>
    <xf numFmtId="3" fontId="20" fillId="4" borderId="48" xfId="0" applyNumberFormat="1" applyFont="1" applyFill="1" applyBorder="1" applyAlignment="1"/>
    <xf numFmtId="3" fontId="29" fillId="4" borderId="48" xfId="0" applyNumberFormat="1" applyFont="1" applyFill="1" applyBorder="1" applyAlignment="1"/>
    <xf numFmtId="177" fontId="30" fillId="4" borderId="48" xfId="0" applyNumberFormat="1" applyFont="1" applyFill="1" applyBorder="1" applyAlignment="1">
      <alignment horizontal="center"/>
    </xf>
    <xf numFmtId="177" fontId="21" fillId="4" borderId="48" xfId="0" applyNumberFormat="1" applyFont="1" applyFill="1" applyBorder="1" applyAlignment="1"/>
    <xf numFmtId="179" fontId="20" fillId="4" borderId="48" xfId="0" applyNumberFormat="1" applyFont="1" applyFill="1" applyBorder="1" applyAlignment="1"/>
    <xf numFmtId="179" fontId="29" fillId="4" borderId="48" xfId="0" applyNumberFormat="1" applyFont="1" applyFill="1" applyBorder="1" applyAlignment="1"/>
    <xf numFmtId="177" fontId="0" fillId="0" borderId="0" xfId="2" applyNumberFormat="1" applyFont="1" applyAlignment="1">
      <alignment vertical="center"/>
    </xf>
    <xf numFmtId="0" fontId="8" fillId="0" borderId="0" xfId="0" applyFont="1" applyFill="1" applyAlignment="1">
      <alignment vertical="center"/>
    </xf>
    <xf numFmtId="0" fontId="16" fillId="0" borderId="0" xfId="0" applyFont="1" applyFill="1" applyAlignment="1">
      <alignment vertical="center"/>
    </xf>
    <xf numFmtId="0" fontId="185" fillId="0" borderId="0" xfId="0" applyFont="1" applyFill="1" applyAlignment="1">
      <alignment vertical="center"/>
    </xf>
    <xf numFmtId="9" fontId="247" fillId="0" borderId="0" xfId="2" applyFont="1" applyFill="1" applyAlignment="1">
      <alignment vertical="center"/>
    </xf>
    <xf numFmtId="177" fontId="24" fillId="5" borderId="13" xfId="0" applyNumberFormat="1" applyFont="1" applyFill="1" applyBorder="1" applyAlignment="1">
      <alignment horizontal="centerContinuous"/>
    </xf>
    <xf numFmtId="3" fontId="26" fillId="5" borderId="0" xfId="0" applyNumberFormat="1" applyFont="1" applyFill="1" applyBorder="1" applyAlignment="1">
      <alignment horizontal="right"/>
    </xf>
    <xf numFmtId="3" fontId="23" fillId="5" borderId="0" xfId="0" applyNumberFormat="1" applyFont="1" applyFill="1" applyBorder="1" applyAlignment="1">
      <alignment horizontal="right"/>
    </xf>
    <xf numFmtId="177" fontId="23" fillId="5" borderId="0" xfId="0" applyNumberFormat="1" applyFont="1" applyFill="1" applyBorder="1" applyAlignment="1">
      <alignment horizontal="right"/>
    </xf>
    <xf numFmtId="3" fontId="22" fillId="4" borderId="6" xfId="0" applyNumberFormat="1" applyFont="1" applyFill="1" applyBorder="1" applyAlignment="1"/>
    <xf numFmtId="41" fontId="22" fillId="4" borderId="6" xfId="1" applyFont="1" applyFill="1" applyBorder="1" applyAlignment="1"/>
    <xf numFmtId="177" fontId="21" fillId="2" borderId="6" xfId="0" applyNumberFormat="1" applyFont="1" applyFill="1" applyBorder="1" applyAlignment="1"/>
    <xf numFmtId="177" fontId="22" fillId="4" borderId="6" xfId="0" applyNumberFormat="1" applyFont="1" applyFill="1" applyBorder="1" applyAlignment="1"/>
    <xf numFmtId="41" fontId="22" fillId="4" borderId="0" xfId="1" applyFont="1" applyFill="1" applyBorder="1" applyAlignment="1"/>
    <xf numFmtId="41" fontId="22" fillId="4" borderId="4" xfId="1" applyFont="1" applyFill="1" applyBorder="1" applyAlignment="1"/>
    <xf numFmtId="41" fontId="22" fillId="4" borderId="48" xfId="1" applyFont="1" applyFill="1" applyBorder="1" applyAlignment="1"/>
    <xf numFmtId="41" fontId="22" fillId="4" borderId="11" xfId="1" applyFont="1" applyFill="1" applyBorder="1" applyAlignment="1"/>
    <xf numFmtId="41" fontId="22" fillId="4" borderId="10" xfId="1" applyFont="1" applyFill="1" applyBorder="1" applyAlignment="1"/>
    <xf numFmtId="17" fontId="21" fillId="4" borderId="13" xfId="0" applyNumberFormat="1" applyFont="1" applyFill="1" applyBorder="1" applyAlignment="1">
      <alignment horizontal="left"/>
    </xf>
    <xf numFmtId="1" fontId="21" fillId="4" borderId="0" xfId="0" applyNumberFormat="1" applyFont="1" applyFill="1" applyBorder="1" applyAlignment="1">
      <alignment horizontal="left"/>
    </xf>
    <xf numFmtId="1" fontId="21" fillId="4" borderId="0" xfId="0" quotePrefix="1" applyNumberFormat="1" applyFont="1" applyFill="1" applyBorder="1" applyAlignment="1">
      <alignment horizontal="left"/>
    </xf>
    <xf numFmtId="1" fontId="21" fillId="4" borderId="48" xfId="0" quotePrefix="1" applyNumberFormat="1" applyFont="1" applyFill="1" applyBorder="1" applyAlignment="1">
      <alignment horizontal="left"/>
    </xf>
    <xf numFmtId="178" fontId="22" fillId="4" borderId="0" xfId="0" applyNumberFormat="1" applyFont="1" applyFill="1" applyAlignment="1">
      <alignment horizontal="left"/>
    </xf>
    <xf numFmtId="3" fontId="20" fillId="4" borderId="0" xfId="0" applyNumberFormat="1" applyFont="1" applyFill="1" applyAlignment="1"/>
    <xf numFmtId="3" fontId="21" fillId="4" borderId="0" xfId="0" applyNumberFormat="1" applyFont="1" applyFill="1" applyAlignment="1"/>
    <xf numFmtId="178" fontId="26" fillId="5" borderId="0" xfId="0" applyNumberFormat="1" applyFont="1" applyFill="1" applyBorder="1" applyAlignment="1">
      <alignment horizontal="left"/>
    </xf>
    <xf numFmtId="178" fontId="26" fillId="5" borderId="0" xfId="0" applyNumberFormat="1" applyFont="1" applyFill="1" applyBorder="1" applyAlignment="1">
      <alignment horizontal="center"/>
    </xf>
    <xf numFmtId="177" fontId="26" fillId="5" borderId="0" xfId="0" applyNumberFormat="1" applyFont="1" applyFill="1" applyBorder="1" applyAlignment="1">
      <alignment horizontal="center"/>
    </xf>
    <xf numFmtId="177" fontId="30" fillId="4" borderId="6" xfId="2" applyNumberFormat="1" applyFont="1" applyFill="1" applyBorder="1" applyAlignment="1"/>
    <xf numFmtId="177" fontId="30" fillId="4" borderId="0" xfId="2" applyNumberFormat="1" applyFont="1" applyFill="1" applyBorder="1" applyAlignment="1"/>
    <xf numFmtId="177" fontId="30" fillId="4" borderId="3" xfId="2" applyNumberFormat="1" applyFont="1" applyFill="1" applyBorder="1" applyAlignment="1"/>
    <xf numFmtId="177" fontId="30" fillId="4" borderId="4" xfId="2" applyNumberFormat="1" applyFont="1" applyFill="1" applyBorder="1" applyAlignment="1"/>
    <xf numFmtId="3" fontId="20" fillId="4" borderId="61" xfId="0" applyNumberFormat="1" applyFont="1" applyFill="1" applyBorder="1" applyAlignment="1"/>
    <xf numFmtId="3" fontId="20" fillId="4" borderId="62" xfId="0" applyNumberFormat="1" applyFont="1" applyFill="1" applyBorder="1" applyAlignment="1"/>
    <xf numFmtId="177" fontId="22" fillId="4" borderId="0" xfId="0" applyNumberFormat="1" applyFont="1" applyFill="1" applyAlignment="1">
      <alignment horizontal="center"/>
    </xf>
    <xf numFmtId="3" fontId="24" fillId="5" borderId="0" xfId="0" applyNumberFormat="1" applyFont="1" applyFill="1" applyBorder="1" applyAlignment="1">
      <alignment horizontal="centerContinuous"/>
    </xf>
    <xf numFmtId="177" fontId="28" fillId="5" borderId="0" xfId="0" applyNumberFormat="1" applyFont="1" applyFill="1" applyBorder="1" applyAlignment="1">
      <alignment horizontal="right"/>
    </xf>
    <xf numFmtId="178" fontId="18" fillId="4" borderId="0" xfId="0" applyNumberFormat="1" applyFont="1" applyFill="1" applyAlignment="1">
      <alignment horizontal="left"/>
    </xf>
    <xf numFmtId="178" fontId="21" fillId="4" borderId="4" xfId="0" applyNumberFormat="1" applyFont="1" applyFill="1" applyBorder="1" applyAlignment="1">
      <alignment horizontal="left"/>
    </xf>
    <xf numFmtId="178" fontId="21" fillId="4" borderId="5" xfId="0" applyNumberFormat="1" applyFont="1" applyFill="1" applyBorder="1" applyAlignment="1">
      <alignment horizontal="left"/>
    </xf>
    <xf numFmtId="17" fontId="29" fillId="7" borderId="0" xfId="0" applyNumberFormat="1" applyFont="1" applyFill="1" applyBorder="1" applyAlignment="1">
      <alignment horizontal="left"/>
    </xf>
    <xf numFmtId="17" fontId="29" fillId="4" borderId="3" xfId="0" applyNumberFormat="1" applyFont="1" applyFill="1" applyBorder="1" applyAlignment="1">
      <alignment horizontal="left"/>
    </xf>
    <xf numFmtId="17" fontId="29" fillId="4" borderId="0" xfId="0" applyNumberFormat="1" applyFont="1" applyFill="1" applyBorder="1" applyAlignment="1">
      <alignment horizontal="left"/>
    </xf>
    <xf numFmtId="17" fontId="29" fillId="4" borderId="4" xfId="0" applyNumberFormat="1" applyFont="1" applyFill="1" applyBorder="1" applyAlignment="1">
      <alignment horizontal="left"/>
    </xf>
    <xf numFmtId="3" fontId="29" fillId="4" borderId="3" xfId="0" applyNumberFormat="1" applyFont="1" applyFill="1" applyBorder="1" applyAlignment="1">
      <alignment horizontal="left"/>
    </xf>
    <xf numFmtId="3" fontId="29" fillId="4" borderId="0" xfId="0" applyNumberFormat="1" applyFont="1" applyFill="1" applyBorder="1" applyAlignment="1">
      <alignment horizontal="left"/>
    </xf>
    <xf numFmtId="3" fontId="29" fillId="4" borderId="4" xfId="0" applyNumberFormat="1" applyFont="1" applyFill="1" applyBorder="1" applyAlignment="1">
      <alignment horizontal="left"/>
    </xf>
    <xf numFmtId="3" fontId="29" fillId="4" borderId="9" xfId="0" applyNumberFormat="1" applyFont="1" applyFill="1" applyBorder="1" applyAlignment="1">
      <alignment horizontal="left"/>
    </xf>
    <xf numFmtId="3" fontId="29" fillId="4" borderId="10" xfId="0" applyNumberFormat="1" applyFont="1" applyFill="1" applyBorder="1" applyAlignment="1">
      <alignment horizontal="left"/>
    </xf>
    <xf numFmtId="177" fontId="30" fillId="4" borderId="11" xfId="2" applyNumberFormat="1" applyFont="1" applyFill="1" applyBorder="1" applyAlignment="1"/>
    <xf numFmtId="1" fontId="29" fillId="4" borderId="0" xfId="0" applyNumberFormat="1" applyFont="1" applyFill="1" applyBorder="1" applyAlignment="1">
      <alignment horizontal="left"/>
    </xf>
    <xf numFmtId="41" fontId="20" fillId="4" borderId="0" xfId="1" applyFont="1" applyFill="1" applyBorder="1" applyAlignment="1"/>
    <xf numFmtId="1" fontId="29" fillId="4" borderId="0" xfId="0" quotePrefix="1" applyNumberFormat="1" applyFont="1" applyFill="1" applyBorder="1" applyAlignment="1">
      <alignment horizontal="left"/>
    </xf>
    <xf numFmtId="177" fontId="30" fillId="4" borderId="12" xfId="2" applyNumberFormat="1" applyFont="1" applyFill="1" applyBorder="1" applyAlignment="1"/>
    <xf numFmtId="178" fontId="35" fillId="4" borderId="0" xfId="0" applyNumberFormat="1" applyFont="1" applyFill="1" applyBorder="1" applyAlignment="1">
      <alignment horizontal="left"/>
    </xf>
    <xf numFmtId="178" fontId="21" fillId="4" borderId="0" xfId="0" applyNumberFormat="1" applyFont="1" applyFill="1" applyAlignment="1">
      <alignment horizontal="left"/>
    </xf>
    <xf numFmtId="1" fontId="29" fillId="4" borderId="12" xfId="0" quotePrefix="1" applyNumberFormat="1" applyFont="1" applyFill="1" applyBorder="1" applyAlignment="1">
      <alignment horizontal="left"/>
    </xf>
    <xf numFmtId="3" fontId="28" fillId="5" borderId="0" xfId="0" applyNumberFormat="1" applyFont="1" applyFill="1" applyBorder="1" applyAlignment="1">
      <alignment horizontal="right"/>
    </xf>
    <xf numFmtId="3" fontId="20" fillId="0" borderId="48" xfId="0" applyNumberFormat="1" applyFont="1" applyFill="1" applyBorder="1" applyAlignment="1"/>
    <xf numFmtId="3" fontId="20" fillId="73" borderId="0" xfId="4" applyNumberFormat="1" applyFont="1" applyFill="1" applyAlignment="1"/>
    <xf numFmtId="3" fontId="20" fillId="4" borderId="8" xfId="0" applyNumberFormat="1" applyFont="1" applyFill="1" applyBorder="1" applyAlignment="1"/>
    <xf numFmtId="3" fontId="8" fillId="2" borderId="0" xfId="0" applyNumberFormat="1" applyFont="1" applyFill="1" applyAlignment="1">
      <alignment vertical="center"/>
    </xf>
    <xf numFmtId="3" fontId="186" fillId="2" borderId="0" xfId="0" applyNumberFormat="1" applyFont="1" applyFill="1" applyAlignment="1">
      <alignment vertical="center"/>
    </xf>
    <xf numFmtId="264" fontId="22" fillId="4" borderId="0" xfId="4" applyNumberFormat="1" applyFont="1" applyFill="1" applyAlignment="1">
      <alignment horizontal="left"/>
    </xf>
    <xf numFmtId="0" fontId="8" fillId="2" borderId="48" xfId="0" applyFont="1" applyFill="1" applyBorder="1" applyAlignment="1">
      <alignment vertical="center"/>
    </xf>
    <xf numFmtId="178" fontId="18" fillId="4" borderId="0" xfId="2643" applyNumberFormat="1" applyFont="1" applyFill="1" applyAlignment="1">
      <alignment horizontal="left"/>
    </xf>
    <xf numFmtId="3" fontId="20" fillId="4" borderId="0" xfId="2643" applyNumberFormat="1" applyFont="1" applyFill="1" applyAlignment="1"/>
    <xf numFmtId="3" fontId="21" fillId="4" borderId="0" xfId="2643" applyNumberFormat="1" applyFont="1" applyFill="1" applyAlignment="1"/>
    <xf numFmtId="177" fontId="22" fillId="4" borderId="0" xfId="2643" applyNumberFormat="1" applyFont="1" applyFill="1" applyAlignment="1">
      <alignment horizontal="center"/>
    </xf>
    <xf numFmtId="3" fontId="21" fillId="4" borderId="0" xfId="2643" applyNumberFormat="1" applyFont="1" applyFill="1" applyBorder="1" applyAlignment="1"/>
    <xf numFmtId="3" fontId="22" fillId="4" borderId="0" xfId="2643" applyNumberFormat="1" applyFont="1" applyFill="1" applyBorder="1" applyAlignment="1"/>
    <xf numFmtId="178" fontId="23" fillId="5" borderId="0" xfId="2643" applyNumberFormat="1" applyFont="1" applyFill="1" applyBorder="1" applyAlignment="1">
      <alignment horizontal="left"/>
    </xf>
    <xf numFmtId="3" fontId="23" fillId="4" borderId="0" xfId="2643" applyNumberFormat="1" applyFont="1" applyFill="1" applyBorder="1" applyAlignment="1"/>
    <xf numFmtId="178" fontId="25" fillId="5" borderId="0" xfId="2643" applyNumberFormat="1" applyFont="1" applyFill="1" applyBorder="1" applyAlignment="1">
      <alignment horizontal="left"/>
    </xf>
    <xf numFmtId="3" fontId="27" fillId="4" borderId="0" xfId="2643" applyNumberFormat="1" applyFont="1" applyFill="1" applyBorder="1" applyAlignment="1"/>
    <xf numFmtId="178" fontId="21" fillId="4" borderId="0" xfId="2643" applyNumberFormat="1" applyFont="1" applyFill="1" applyBorder="1" applyAlignment="1">
      <alignment horizontal="left"/>
    </xf>
    <xf numFmtId="3" fontId="20" fillId="4" borderId="0" xfId="2643" applyNumberFormat="1" applyFont="1" applyFill="1" applyBorder="1" applyAlignment="1"/>
    <xf numFmtId="3" fontId="29" fillId="4" borderId="0" xfId="2643" applyNumberFormat="1" applyFont="1" applyFill="1" applyBorder="1" applyAlignment="1"/>
    <xf numFmtId="177" fontId="30" fillId="4" borderId="0" xfId="2643" applyNumberFormat="1" applyFont="1" applyFill="1" applyBorder="1" applyAlignment="1">
      <alignment horizontal="center"/>
    </xf>
    <xf numFmtId="3" fontId="20" fillId="4" borderId="3" xfId="2643" applyNumberFormat="1" applyFont="1" applyFill="1" applyBorder="1" applyAlignment="1"/>
    <xf numFmtId="3" fontId="29" fillId="4" borderId="3" xfId="2643" applyNumberFormat="1" applyFont="1" applyFill="1" applyBorder="1" applyAlignment="1"/>
    <xf numFmtId="178" fontId="21" fillId="4" borderId="4" xfId="2643" applyNumberFormat="1" applyFont="1" applyFill="1" applyBorder="1" applyAlignment="1">
      <alignment horizontal="left"/>
    </xf>
    <xf numFmtId="3" fontId="20" fillId="4" borderId="4" xfId="2643" applyNumberFormat="1" applyFont="1" applyFill="1" applyBorder="1" applyAlignment="1"/>
    <xf numFmtId="3" fontId="29" fillId="4" borderId="4" xfId="2643" applyNumberFormat="1" applyFont="1" applyFill="1" applyBorder="1" applyAlignment="1"/>
    <xf numFmtId="177" fontId="30" fillId="4" borderId="4" xfId="2643" applyNumberFormat="1" applyFont="1" applyFill="1" applyBorder="1" applyAlignment="1">
      <alignment horizontal="center"/>
    </xf>
    <xf numFmtId="3" fontId="21" fillId="4" borderId="4" xfId="2643" applyNumberFormat="1" applyFont="1" applyFill="1" applyBorder="1" applyAlignment="1"/>
    <xf numFmtId="178" fontId="21" fillId="4" borderId="48" xfId="2643" applyNumberFormat="1" applyFont="1" applyFill="1" applyBorder="1" applyAlignment="1">
      <alignment horizontal="left"/>
    </xf>
    <xf numFmtId="3" fontId="20" fillId="4" borderId="48" xfId="2643" applyNumberFormat="1" applyFont="1" applyFill="1" applyBorder="1" applyAlignment="1"/>
    <xf numFmtId="3" fontId="29" fillId="4" borderId="48" xfId="2643" applyNumberFormat="1" applyFont="1" applyFill="1" applyBorder="1" applyAlignment="1"/>
    <xf numFmtId="177" fontId="30" fillId="4" borderId="48" xfId="2643" applyNumberFormat="1" applyFont="1" applyFill="1" applyBorder="1" applyAlignment="1">
      <alignment horizontal="center"/>
    </xf>
    <xf numFmtId="3" fontId="21" fillId="4" borderId="48" xfId="2643" applyNumberFormat="1" applyFont="1" applyFill="1" applyBorder="1" applyAlignment="1"/>
    <xf numFmtId="179" fontId="20" fillId="4" borderId="0" xfId="2643" applyNumberFormat="1" applyFont="1" applyFill="1" applyBorder="1" applyAlignment="1"/>
    <xf numFmtId="179" fontId="31" fillId="4" borderId="0" xfId="2643" applyNumberFormat="1" applyFont="1" applyFill="1" applyBorder="1" applyAlignment="1"/>
    <xf numFmtId="179" fontId="20" fillId="4" borderId="4" xfId="2643" applyNumberFormat="1" applyFont="1" applyFill="1" applyBorder="1" applyAlignment="1"/>
    <xf numFmtId="179" fontId="31" fillId="4" borderId="4" xfId="2643" applyNumberFormat="1" applyFont="1" applyFill="1" applyBorder="1" applyAlignment="1"/>
    <xf numFmtId="179" fontId="20" fillId="4" borderId="48" xfId="2643" applyNumberFormat="1" applyFont="1" applyFill="1" applyBorder="1" applyAlignment="1"/>
    <xf numFmtId="179" fontId="31" fillId="4" borderId="48" xfId="2643" applyNumberFormat="1" applyFont="1" applyFill="1" applyBorder="1" applyAlignment="1"/>
    <xf numFmtId="3" fontId="20" fillId="0" borderId="0" xfId="2643" applyNumberFormat="1" applyFont="1" applyFill="1" applyBorder="1" applyAlignment="1"/>
    <xf numFmtId="178" fontId="21" fillId="4" borderId="5" xfId="2643" applyNumberFormat="1" applyFont="1" applyFill="1" applyBorder="1" applyAlignment="1">
      <alignment horizontal="left"/>
    </xf>
    <xf numFmtId="3" fontId="20" fillId="4" borderId="5" xfId="2643" applyNumberFormat="1" applyFont="1" applyFill="1" applyBorder="1" applyAlignment="1"/>
    <xf numFmtId="3" fontId="29" fillId="4" borderId="5" xfId="2643" applyNumberFormat="1" applyFont="1" applyFill="1" applyBorder="1" applyAlignment="1"/>
    <xf numFmtId="177" fontId="30" fillId="4" borderId="5" xfId="2643" applyNumberFormat="1" applyFont="1" applyFill="1" applyBorder="1" applyAlignment="1">
      <alignment horizontal="center"/>
    </xf>
    <xf numFmtId="3" fontId="21" fillId="4" borderId="5" xfId="2643" applyNumberFormat="1" applyFont="1" applyFill="1" applyBorder="1" applyAlignment="1"/>
    <xf numFmtId="179" fontId="20" fillId="4" borderId="5" xfId="2643" applyNumberFormat="1" applyFont="1" applyFill="1" applyBorder="1" applyAlignment="1"/>
    <xf numFmtId="179" fontId="31" fillId="4" borderId="5" xfId="2643" applyNumberFormat="1" applyFont="1" applyFill="1" applyBorder="1" applyAlignment="1"/>
    <xf numFmtId="178" fontId="21" fillId="4" borderId="0" xfId="2643" applyNumberFormat="1" applyFont="1" applyFill="1" applyAlignment="1">
      <alignment horizontal="left"/>
    </xf>
    <xf numFmtId="179" fontId="29" fillId="4" borderId="0" xfId="2643" applyNumberFormat="1" applyFont="1" applyFill="1" applyBorder="1" applyAlignment="1"/>
    <xf numFmtId="179" fontId="29" fillId="4" borderId="4" xfId="2643" applyNumberFormat="1" applyFont="1" applyFill="1" applyBorder="1" applyAlignment="1"/>
    <xf numFmtId="179" fontId="29" fillId="4" borderId="48" xfId="2643" applyNumberFormat="1" applyFont="1" applyFill="1" applyBorder="1" applyAlignment="1"/>
    <xf numFmtId="179" fontId="29" fillId="4" borderId="5" xfId="2643" applyNumberFormat="1" applyFont="1" applyFill="1" applyBorder="1" applyAlignment="1"/>
    <xf numFmtId="3" fontId="8" fillId="2" borderId="2" xfId="0" applyNumberFormat="1" applyFont="1" applyFill="1" applyBorder="1" applyAlignment="1">
      <alignment vertical="center"/>
    </xf>
    <xf numFmtId="0" fontId="189" fillId="0" borderId="0" xfId="3" applyFont="1" applyAlignment="1">
      <alignment horizontal="left" vertical="center" indent="1"/>
    </xf>
    <xf numFmtId="0" fontId="184" fillId="2" borderId="63" xfId="3" applyFont="1" applyFill="1" applyBorder="1">
      <alignment vertical="center"/>
    </xf>
    <xf numFmtId="0" fontId="10" fillId="0" borderId="13" xfId="0" applyFont="1" applyBorder="1" applyAlignment="1">
      <alignment vertical="center"/>
    </xf>
    <xf numFmtId="177" fontId="10" fillId="0" borderId="0" xfId="2" applyNumberFormat="1" applyFont="1" applyAlignment="1">
      <alignment vertical="center"/>
    </xf>
    <xf numFmtId="0" fontId="189" fillId="0" borderId="10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89" fillId="0" borderId="0" xfId="0" applyFont="1" applyAlignment="1">
      <alignment horizontal="left" vertical="center" indent="1"/>
    </xf>
    <xf numFmtId="0" fontId="189" fillId="0" borderId="10" xfId="0" applyFont="1" applyBorder="1" applyAlignment="1">
      <alignment horizontal="left" vertical="center" indent="1"/>
    </xf>
    <xf numFmtId="0" fontId="189" fillId="0" borderId="0" xfId="0" applyFont="1" applyBorder="1" applyAlignment="1">
      <alignment horizontal="left" vertical="center" indent="1"/>
    </xf>
    <xf numFmtId="177" fontId="10" fillId="0" borderId="0" xfId="2" applyNumberFormat="1" applyFont="1" applyBorder="1" applyAlignment="1">
      <alignment vertical="center"/>
    </xf>
    <xf numFmtId="177" fontId="10" fillId="0" borderId="0" xfId="2" applyNumberFormat="1" applyFont="1" applyFill="1" applyBorder="1" applyAlignment="1">
      <alignment vertical="center"/>
    </xf>
    <xf numFmtId="0" fontId="190" fillId="0" borderId="10" xfId="0" applyFont="1" applyBorder="1" applyAlignment="1">
      <alignment vertical="center"/>
    </xf>
    <xf numFmtId="0" fontId="184" fillId="0" borderId="10" xfId="0" applyFont="1" applyBorder="1" applyAlignment="1">
      <alignment vertical="center"/>
    </xf>
    <xf numFmtId="177" fontId="184" fillId="0" borderId="10" xfId="2" applyNumberFormat="1" applyFont="1" applyBorder="1" applyAlignment="1">
      <alignment vertical="center"/>
    </xf>
    <xf numFmtId="177" fontId="184" fillId="0" borderId="10" xfId="2" applyNumberFormat="1" applyFont="1" applyFill="1" applyBorder="1" applyAlignment="1">
      <alignment vertical="center"/>
    </xf>
    <xf numFmtId="0" fontId="190" fillId="0" borderId="0" xfId="0" applyFont="1" applyBorder="1" applyAlignment="1">
      <alignment horizontal="left" vertical="center" indent="1"/>
    </xf>
    <xf numFmtId="177" fontId="184" fillId="0" borderId="0" xfId="2" applyNumberFormat="1" applyFont="1" applyBorder="1" applyAlignment="1">
      <alignment vertical="center"/>
    </xf>
    <xf numFmtId="177" fontId="184" fillId="0" borderId="0" xfId="2" applyNumberFormat="1" applyFont="1" applyFill="1" applyBorder="1" applyAlignment="1">
      <alignment vertical="center"/>
    </xf>
    <xf numFmtId="0" fontId="189" fillId="0" borderId="11" xfId="0" applyFont="1" applyBorder="1" applyAlignment="1">
      <alignment horizontal="left" vertical="center" indent="1"/>
    </xf>
    <xf numFmtId="0" fontId="10" fillId="0" borderId="11" xfId="0" applyFont="1" applyBorder="1" applyAlignment="1">
      <alignment vertical="center"/>
    </xf>
    <xf numFmtId="177" fontId="10" fillId="0" borderId="11" xfId="2" applyNumberFormat="1" applyFont="1" applyBorder="1" applyAlignment="1">
      <alignment vertical="center"/>
    </xf>
    <xf numFmtId="177" fontId="10" fillId="0" borderId="11" xfId="2" applyNumberFormat="1" applyFont="1" applyFill="1" applyBorder="1" applyAlignment="1">
      <alignment vertical="center"/>
    </xf>
    <xf numFmtId="266" fontId="10" fillId="0" borderId="0" xfId="1" applyNumberFormat="1" applyFont="1" applyFill="1" applyAlignment="1">
      <alignment vertical="center"/>
    </xf>
    <xf numFmtId="0" fontId="10" fillId="0" borderId="10" xfId="0" applyFont="1" applyFill="1" applyBorder="1" applyAlignment="1">
      <alignment vertical="center"/>
    </xf>
    <xf numFmtId="266" fontId="10" fillId="0" borderId="10" xfId="1" applyNumberFormat="1" applyFont="1" applyFill="1" applyBorder="1" applyAlignment="1">
      <alignment vertical="center"/>
    </xf>
    <xf numFmtId="0" fontId="10" fillId="0" borderId="0" xfId="0" applyFont="1" applyFill="1" applyBorder="1" applyAlignment="1">
      <alignment vertical="center"/>
    </xf>
    <xf numFmtId="266" fontId="10" fillId="0" borderId="0" xfId="1" applyNumberFormat="1" applyFont="1" applyFill="1" applyBorder="1" applyAlignment="1">
      <alignment vertical="center"/>
    </xf>
    <xf numFmtId="0" fontId="184" fillId="0" borderId="0" xfId="3" applyFont="1" applyBorder="1">
      <alignment vertical="center"/>
    </xf>
    <xf numFmtId="0" fontId="250" fillId="0" borderId="0" xfId="0" applyFont="1" applyAlignment="1">
      <alignment vertical="center"/>
    </xf>
    <xf numFmtId="0" fontId="251" fillId="0" borderId="0" xfId="3" applyFont="1" applyAlignment="1">
      <alignment horizontal="left" vertical="center" indent="2"/>
    </xf>
    <xf numFmtId="0" fontId="250" fillId="0" borderId="0" xfId="3" applyFont="1">
      <alignment vertical="center"/>
    </xf>
    <xf numFmtId="177" fontId="250" fillId="0" borderId="0" xfId="2" applyNumberFormat="1" applyFont="1" applyAlignment="1">
      <alignment vertical="center"/>
    </xf>
    <xf numFmtId="177" fontId="250" fillId="0" borderId="0" xfId="2" applyNumberFormat="1" applyFont="1" applyFill="1" applyAlignment="1">
      <alignment vertical="center"/>
    </xf>
    <xf numFmtId="176" fontId="250" fillId="0" borderId="0" xfId="1" applyNumberFormat="1" applyFont="1" applyFill="1" applyAlignment="1">
      <alignment vertical="center"/>
    </xf>
    <xf numFmtId="0" fontId="16" fillId="0" borderId="0" xfId="0" applyFont="1" applyBorder="1" applyAlignment="1">
      <alignment vertical="center"/>
    </xf>
    <xf numFmtId="0" fontId="16" fillId="0" borderId="0" xfId="0" applyFont="1" applyFill="1" applyBorder="1" applyAlignment="1">
      <alignment vertical="center"/>
    </xf>
    <xf numFmtId="0" fontId="189" fillId="0" borderId="10" xfId="3" applyFont="1" applyBorder="1" applyAlignment="1">
      <alignment horizontal="left" vertical="center" indent="1"/>
    </xf>
    <xf numFmtId="41" fontId="7" fillId="0" borderId="53" xfId="1" applyFont="1" applyBorder="1" applyAlignment="1">
      <alignment vertical="center"/>
    </xf>
    <xf numFmtId="261" fontId="184" fillId="0" borderId="1" xfId="3" quotePrefix="1" applyNumberFormat="1" applyFont="1" applyBorder="1" applyAlignment="1">
      <alignment horizontal="right" vertical="center"/>
    </xf>
    <xf numFmtId="0" fontId="10" fillId="0" borderId="64" xfId="0" applyFont="1" applyBorder="1" applyAlignment="1">
      <alignment vertical="center"/>
    </xf>
    <xf numFmtId="0" fontId="8" fillId="0" borderId="64" xfId="0" applyFont="1" applyBorder="1" applyAlignment="1">
      <alignment vertical="center"/>
    </xf>
    <xf numFmtId="261" fontId="184" fillId="0" borderId="65" xfId="3" quotePrefix="1" applyNumberFormat="1" applyFont="1" applyBorder="1" applyAlignment="1">
      <alignment horizontal="right" vertical="center"/>
    </xf>
    <xf numFmtId="0" fontId="0" fillId="0" borderId="64" xfId="0" applyFont="1" applyBorder="1" applyAlignment="1">
      <alignment vertical="center"/>
    </xf>
    <xf numFmtId="41" fontId="235" fillId="0" borderId="64" xfId="1" applyFont="1" applyBorder="1" applyAlignment="1">
      <alignment vertical="center"/>
    </xf>
    <xf numFmtId="9" fontId="215" fillId="0" borderId="64" xfId="2" applyFont="1" applyBorder="1" applyAlignment="1">
      <alignment vertical="center"/>
    </xf>
    <xf numFmtId="41" fontId="0" fillId="0" borderId="64" xfId="1" applyFont="1" applyBorder="1" applyAlignment="1">
      <alignment vertical="center"/>
    </xf>
    <xf numFmtId="41" fontId="0" fillId="0" borderId="66" xfId="1" applyFont="1" applyBorder="1" applyAlignment="1">
      <alignment vertical="center"/>
    </xf>
    <xf numFmtId="177" fontId="0" fillId="0" borderId="66" xfId="2" applyNumberFormat="1" applyFont="1" applyBorder="1" applyAlignment="1">
      <alignment vertical="center"/>
    </xf>
    <xf numFmtId="176" fontId="0" fillId="0" borderId="64" xfId="0" applyNumberFormat="1" applyFont="1" applyBorder="1" applyAlignment="1">
      <alignment vertical="center"/>
    </xf>
    <xf numFmtId="176" fontId="0" fillId="0" borderId="66" xfId="0" applyNumberFormat="1" applyFont="1" applyBorder="1" applyAlignment="1">
      <alignment vertical="center"/>
    </xf>
    <xf numFmtId="177" fontId="235" fillId="0" borderId="64" xfId="2" applyNumberFormat="1" applyFont="1" applyBorder="1" applyAlignment="1">
      <alignment vertical="center"/>
    </xf>
    <xf numFmtId="41" fontId="235" fillId="0" borderId="64" xfId="1" applyNumberFormat="1" applyFont="1" applyBorder="1" applyAlignment="1">
      <alignment vertical="center"/>
    </xf>
    <xf numFmtId="9" fontId="16" fillId="0" borderId="64" xfId="2" applyFont="1" applyBorder="1" applyAlignment="1">
      <alignment vertical="center"/>
    </xf>
    <xf numFmtId="41" fontId="0" fillId="0" borderId="64" xfId="1" applyNumberFormat="1" applyFont="1" applyBorder="1" applyAlignment="1">
      <alignment vertical="center"/>
    </xf>
    <xf numFmtId="41" fontId="0" fillId="0" borderId="67" xfId="1" applyNumberFormat="1" applyFont="1" applyBorder="1" applyAlignment="1">
      <alignment vertical="center"/>
    </xf>
    <xf numFmtId="41" fontId="235" fillId="71" borderId="64" xfId="1" applyNumberFormat="1" applyFont="1" applyFill="1" applyBorder="1" applyAlignment="1">
      <alignment vertical="center"/>
    </xf>
    <xf numFmtId="177" fontId="0" fillId="0" borderId="64" xfId="2" applyNumberFormat="1" applyFont="1" applyBorder="1" applyAlignment="1">
      <alignment vertical="center"/>
    </xf>
    <xf numFmtId="9" fontId="237" fillId="0" borderId="64" xfId="2" applyFont="1" applyBorder="1" applyAlignment="1">
      <alignment vertical="center"/>
    </xf>
    <xf numFmtId="41" fontId="184" fillId="0" borderId="68" xfId="0" applyNumberFormat="1" applyFont="1" applyBorder="1" applyAlignment="1">
      <alignment vertical="center"/>
    </xf>
    <xf numFmtId="41" fontId="10" fillId="0" borderId="64" xfId="0" applyNumberFormat="1" applyFont="1" applyBorder="1" applyAlignment="1">
      <alignment vertical="center"/>
    </xf>
    <xf numFmtId="41" fontId="10" fillId="0" borderId="67" xfId="0" applyNumberFormat="1" applyFont="1" applyBorder="1" applyAlignment="1">
      <alignment vertical="center"/>
    </xf>
    <xf numFmtId="41" fontId="217" fillId="0" borderId="69" xfId="1" applyFont="1" applyBorder="1">
      <alignment vertical="center"/>
    </xf>
    <xf numFmtId="41" fontId="180" fillId="0" borderId="64" xfId="1" applyFont="1" applyBorder="1">
      <alignment vertical="center"/>
    </xf>
    <xf numFmtId="41" fontId="220" fillId="0" borderId="64" xfId="1" applyFont="1" applyBorder="1">
      <alignment vertical="center"/>
    </xf>
    <xf numFmtId="41" fontId="180" fillId="0" borderId="67" xfId="1" applyFont="1" applyBorder="1">
      <alignment vertical="center"/>
    </xf>
    <xf numFmtId="177" fontId="219" fillId="72" borderId="70" xfId="2" applyNumberFormat="1" applyFont="1" applyFill="1" applyBorder="1" applyAlignment="1">
      <alignment vertical="center"/>
    </xf>
    <xf numFmtId="177" fontId="0" fillId="72" borderId="64" xfId="2" applyNumberFormat="1" applyFont="1" applyFill="1" applyBorder="1" applyAlignment="1">
      <alignment vertical="center"/>
    </xf>
    <xf numFmtId="177" fontId="240" fillId="72" borderId="64" xfId="2" applyNumberFormat="1" applyFont="1" applyFill="1" applyBorder="1" applyAlignment="1">
      <alignment vertical="center"/>
    </xf>
    <xf numFmtId="41" fontId="219" fillId="0" borderId="70" xfId="0" applyNumberFormat="1" applyFont="1" applyFill="1" applyBorder="1" applyAlignment="1">
      <alignment vertical="center"/>
    </xf>
    <xf numFmtId="41" fontId="0" fillId="0" borderId="64" xfId="0" applyNumberFormat="1" applyFont="1" applyFill="1" applyBorder="1" applyAlignment="1">
      <alignment vertical="center"/>
    </xf>
    <xf numFmtId="41" fontId="219" fillId="72" borderId="70" xfId="0" applyNumberFormat="1" applyFont="1" applyFill="1" applyBorder="1" applyAlignment="1">
      <alignment vertical="center"/>
    </xf>
    <xf numFmtId="41" fontId="0" fillId="72" borderId="64" xfId="0" applyNumberFormat="1" applyFont="1" applyFill="1" applyBorder="1" applyAlignment="1">
      <alignment vertical="center"/>
    </xf>
    <xf numFmtId="41" fontId="240" fillId="72" borderId="64" xfId="0" applyNumberFormat="1" applyFont="1" applyFill="1" applyBorder="1" applyAlignment="1">
      <alignment vertical="center"/>
    </xf>
    <xf numFmtId="177" fontId="219" fillId="2" borderId="70" xfId="2" applyNumberFormat="1" applyFont="1" applyFill="1" applyBorder="1" applyAlignment="1">
      <alignment vertical="center"/>
    </xf>
    <xf numFmtId="177" fontId="7" fillId="2" borderId="64" xfId="2" applyNumberFormat="1" applyFont="1" applyFill="1" applyBorder="1" applyAlignment="1">
      <alignment vertical="center"/>
    </xf>
    <xf numFmtId="41" fontId="219" fillId="2" borderId="70" xfId="0" applyNumberFormat="1" applyFont="1" applyFill="1" applyBorder="1" applyAlignment="1">
      <alignment vertical="center"/>
    </xf>
    <xf numFmtId="41" fontId="0" fillId="2" borderId="64" xfId="0" applyNumberFormat="1" applyFont="1" applyFill="1" applyBorder="1" applyAlignment="1">
      <alignment vertical="center"/>
    </xf>
    <xf numFmtId="266" fontId="10" fillId="0" borderId="48" xfId="1" applyNumberFormat="1" applyFont="1" applyFill="1" applyBorder="1" applyAlignment="1">
      <alignment vertical="center"/>
    </xf>
    <xf numFmtId="0" fontId="189" fillId="0" borderId="0" xfId="0" applyFont="1" applyFill="1" applyAlignment="1">
      <alignment vertical="center"/>
    </xf>
    <xf numFmtId="9" fontId="189" fillId="0" borderId="0" xfId="2" applyFont="1" applyFill="1" applyAlignment="1">
      <alignment vertical="center"/>
    </xf>
    <xf numFmtId="0" fontId="0" fillId="5" borderId="0" xfId="0" applyFill="1" applyAlignment="1">
      <alignment vertical="center"/>
    </xf>
    <xf numFmtId="178" fontId="18" fillId="0" borderId="0" xfId="2643" applyNumberFormat="1" applyFont="1" applyFill="1" applyAlignment="1">
      <alignment horizontal="left"/>
    </xf>
    <xf numFmtId="0" fontId="0" fillId="0" borderId="0" xfId="0" applyFill="1" applyAlignment="1">
      <alignment vertical="center"/>
    </xf>
    <xf numFmtId="178" fontId="21" fillId="0" borderId="0" xfId="2643" applyNumberFormat="1" applyFont="1" applyFill="1" applyBorder="1" applyAlignment="1">
      <alignment horizontal="left"/>
    </xf>
    <xf numFmtId="178" fontId="21" fillId="0" borderId="4" xfId="2643" applyNumberFormat="1" applyFont="1" applyFill="1" applyBorder="1" applyAlignment="1">
      <alignment horizontal="left"/>
    </xf>
    <xf numFmtId="178" fontId="21" fillId="0" borderId="48" xfId="2643" applyNumberFormat="1" applyFont="1" applyFill="1" applyBorder="1" applyAlignment="1">
      <alignment horizontal="left"/>
    </xf>
    <xf numFmtId="178" fontId="21" fillId="0" borderId="13" xfId="2643" applyNumberFormat="1" applyFont="1" applyFill="1" applyBorder="1" applyAlignment="1">
      <alignment horizontal="left"/>
    </xf>
    <xf numFmtId="178" fontId="21" fillId="0" borderId="62" xfId="2643" applyNumberFormat="1" applyFont="1" applyFill="1" applyBorder="1" applyAlignment="1">
      <alignment horizontal="left"/>
    </xf>
    <xf numFmtId="178" fontId="21" fillId="0" borderId="0" xfId="2643" applyNumberFormat="1" applyFont="1" applyFill="1" applyAlignment="1">
      <alignment horizontal="left"/>
    </xf>
    <xf numFmtId="0" fontId="12" fillId="5" borderId="0" xfId="0" applyFont="1" applyFill="1" applyAlignment="1">
      <alignment horizontal="center" vertical="center"/>
    </xf>
    <xf numFmtId="0" fontId="249" fillId="5" borderId="0" xfId="0" applyFont="1" applyFill="1" applyAlignment="1">
      <alignment horizontal="center" vertical="center"/>
    </xf>
    <xf numFmtId="0" fontId="0" fillId="0" borderId="48" xfId="0" applyFill="1" applyBorder="1" applyAlignment="1">
      <alignment vertical="center"/>
    </xf>
    <xf numFmtId="0" fontId="205" fillId="73" borderId="0" xfId="0" applyFont="1" applyFill="1" applyAlignment="1">
      <alignment horizontal="center" vertical="center"/>
    </xf>
    <xf numFmtId="0" fontId="206" fillId="73" borderId="0" xfId="0" applyFont="1" applyFill="1" applyAlignment="1">
      <alignment horizontal="center" vertical="center"/>
    </xf>
    <xf numFmtId="261" fontId="187" fillId="73" borderId="1" xfId="3" quotePrefix="1" applyNumberFormat="1" applyFont="1" applyFill="1" applyBorder="1" applyAlignment="1">
      <alignment horizontal="right" vertical="center"/>
    </xf>
    <xf numFmtId="176" fontId="185" fillId="73" borderId="0" xfId="1" applyNumberFormat="1" applyFont="1" applyFill="1" applyAlignment="1">
      <alignment vertical="center"/>
    </xf>
    <xf numFmtId="177" fontId="16" fillId="73" borderId="0" xfId="2" applyNumberFormat="1" applyFont="1" applyFill="1" applyAlignment="1">
      <alignment vertical="center"/>
    </xf>
    <xf numFmtId="176" fontId="10" fillId="73" borderId="0" xfId="0" applyNumberFormat="1" applyFont="1" applyFill="1" applyAlignment="1">
      <alignment vertical="center"/>
    </xf>
    <xf numFmtId="177" fontId="16" fillId="73" borderId="10" xfId="2" applyNumberFormat="1" applyFont="1" applyFill="1" applyBorder="1" applyAlignment="1">
      <alignment vertical="center"/>
    </xf>
    <xf numFmtId="176" fontId="185" fillId="73" borderId="0" xfId="0" applyNumberFormat="1" applyFont="1" applyFill="1" applyAlignment="1">
      <alignment vertical="center"/>
    </xf>
    <xf numFmtId="177" fontId="185" fillId="73" borderId="0" xfId="2" applyNumberFormat="1" applyFont="1" applyFill="1" applyBorder="1" applyAlignment="1">
      <alignment vertical="center"/>
    </xf>
    <xf numFmtId="177" fontId="10" fillId="73" borderId="10" xfId="2" applyNumberFormat="1" applyFont="1" applyFill="1" applyBorder="1" applyAlignment="1">
      <alignment vertical="center"/>
    </xf>
    <xf numFmtId="41" fontId="185" fillId="73" borderId="0" xfId="1" applyNumberFormat="1" applyFont="1" applyFill="1" applyAlignment="1">
      <alignment vertical="center"/>
    </xf>
    <xf numFmtId="177" fontId="250" fillId="73" borderId="0" xfId="2" applyNumberFormat="1" applyFont="1" applyFill="1" applyAlignment="1">
      <alignment vertical="center"/>
    </xf>
    <xf numFmtId="41" fontId="10" fillId="73" borderId="0" xfId="1" applyNumberFormat="1" applyFont="1" applyFill="1" applyAlignment="1">
      <alignment vertical="center"/>
    </xf>
    <xf numFmtId="41" fontId="10" fillId="73" borderId="0" xfId="1" applyNumberFormat="1" applyFont="1" applyFill="1" applyBorder="1" applyAlignment="1">
      <alignment vertical="center"/>
    </xf>
    <xf numFmtId="177" fontId="16" fillId="73" borderId="48" xfId="2" applyNumberFormat="1" applyFont="1" applyFill="1" applyBorder="1" applyAlignment="1">
      <alignment vertical="center"/>
    </xf>
    <xf numFmtId="176" fontId="10" fillId="73" borderId="10" xfId="0" applyNumberFormat="1" applyFont="1" applyFill="1" applyBorder="1" applyAlignment="1">
      <alignment vertical="center"/>
    </xf>
    <xf numFmtId="41" fontId="10" fillId="73" borderId="2" xfId="1" applyNumberFormat="1" applyFont="1" applyFill="1" applyBorder="1" applyAlignment="1">
      <alignment vertical="center"/>
    </xf>
    <xf numFmtId="177" fontId="236" fillId="73" borderId="0" xfId="2" applyNumberFormat="1" applyFont="1" applyFill="1" applyAlignment="1">
      <alignment vertical="center"/>
    </xf>
    <xf numFmtId="41" fontId="184" fillId="73" borderId="13" xfId="0" applyNumberFormat="1" applyFont="1" applyFill="1" applyBorder="1" applyAlignment="1">
      <alignment vertical="center"/>
    </xf>
    <xf numFmtId="0" fontId="10" fillId="73" borderId="13" xfId="0" applyFont="1" applyFill="1" applyBorder="1" applyAlignment="1">
      <alignment vertical="center"/>
    </xf>
    <xf numFmtId="177" fontId="10" fillId="73" borderId="0" xfId="2" applyNumberFormat="1" applyFont="1" applyFill="1" applyAlignment="1">
      <alignment vertical="center"/>
    </xf>
    <xf numFmtId="177" fontId="184" fillId="73" borderId="10" xfId="2" applyNumberFormat="1" applyFont="1" applyFill="1" applyBorder="1" applyAlignment="1">
      <alignment vertical="center"/>
    </xf>
    <xf numFmtId="177" fontId="10" fillId="73" borderId="11" xfId="2" applyNumberFormat="1" applyFont="1" applyFill="1" applyBorder="1" applyAlignment="1">
      <alignment vertical="center"/>
    </xf>
    <xf numFmtId="177" fontId="10" fillId="73" borderId="0" xfId="2" applyNumberFormat="1" applyFont="1" applyFill="1" applyBorder="1" applyAlignment="1">
      <alignment vertical="center"/>
    </xf>
    <xf numFmtId="177" fontId="184" fillId="73" borderId="0" xfId="2" applyNumberFormat="1" applyFont="1" applyFill="1" applyBorder="1" applyAlignment="1">
      <alignment vertical="center"/>
    </xf>
    <xf numFmtId="0" fontId="10" fillId="73" borderId="0" xfId="0" applyFont="1" applyFill="1" applyBorder="1" applyAlignment="1">
      <alignment vertical="center"/>
    </xf>
    <xf numFmtId="266" fontId="10" fillId="73" borderId="0" xfId="1" applyNumberFormat="1" applyFont="1" applyFill="1" applyAlignment="1">
      <alignment vertical="center"/>
    </xf>
    <xf numFmtId="266" fontId="10" fillId="73" borderId="10" xfId="1" applyNumberFormat="1" applyFont="1" applyFill="1" applyBorder="1" applyAlignment="1">
      <alignment vertical="center"/>
    </xf>
    <xf numFmtId="266" fontId="10" fillId="73" borderId="0" xfId="1" applyNumberFormat="1" applyFont="1" applyFill="1" applyBorder="1" applyAlignment="1">
      <alignment vertical="center"/>
    </xf>
    <xf numFmtId="266" fontId="10" fillId="73" borderId="48" xfId="1" applyNumberFormat="1" applyFont="1" applyFill="1" applyBorder="1" applyAlignment="1">
      <alignment vertical="center"/>
    </xf>
    <xf numFmtId="176" fontId="250" fillId="73" borderId="0" xfId="1" applyNumberFormat="1" applyFont="1" applyFill="1" applyAlignment="1">
      <alignment vertical="center"/>
    </xf>
    <xf numFmtId="176" fontId="253" fillId="0" borderId="0" xfId="0" applyNumberFormat="1" applyFont="1" applyAlignment="1">
      <alignment vertical="center"/>
    </xf>
    <xf numFmtId="176" fontId="253" fillId="0" borderId="0" xfId="0" applyNumberFormat="1" applyFont="1" applyFill="1" applyAlignment="1">
      <alignment vertical="center"/>
    </xf>
    <xf numFmtId="176" fontId="239" fillId="0" borderId="0" xfId="0" applyNumberFormat="1" applyFont="1" applyFill="1" applyAlignment="1">
      <alignment vertical="center"/>
    </xf>
    <xf numFmtId="176" fontId="239" fillId="73" borderId="0" xfId="0" applyNumberFormat="1" applyFont="1" applyFill="1" applyAlignment="1">
      <alignment vertical="center"/>
    </xf>
    <xf numFmtId="0" fontId="185" fillId="0" borderId="0" xfId="0" applyFont="1" applyFill="1" applyBorder="1" applyAlignment="1">
      <alignment vertical="center"/>
    </xf>
    <xf numFmtId="0" fontId="254" fillId="0" borderId="13" xfId="3" applyFont="1" applyBorder="1">
      <alignment vertical="center"/>
    </xf>
    <xf numFmtId="0" fontId="255" fillId="0" borderId="13" xfId="3" applyFont="1" applyBorder="1">
      <alignment vertical="center"/>
    </xf>
    <xf numFmtId="176" fontId="255" fillId="0" borderId="13" xfId="0" applyNumberFormat="1" applyFont="1" applyBorder="1" applyAlignment="1">
      <alignment vertical="center"/>
    </xf>
    <xf numFmtId="176" fontId="255" fillId="0" borderId="13" xfId="0" applyNumberFormat="1" applyFont="1" applyFill="1" applyBorder="1" applyAlignment="1">
      <alignment vertical="center"/>
    </xf>
    <xf numFmtId="176" fontId="255" fillId="73" borderId="13" xfId="0" applyNumberFormat="1" applyFont="1" applyFill="1" applyBorder="1" applyAlignment="1">
      <alignment vertical="center"/>
    </xf>
    <xf numFmtId="0" fontId="238" fillId="0" borderId="0" xfId="3" applyFont="1" applyAlignment="1">
      <alignment horizontal="left" vertical="center" indent="1"/>
    </xf>
    <xf numFmtId="0" fontId="239" fillId="0" borderId="0" xfId="3" applyFont="1">
      <alignment vertical="center"/>
    </xf>
    <xf numFmtId="0" fontId="239" fillId="0" borderId="0" xfId="3" applyFont="1" applyAlignment="1">
      <alignment horizontal="left" vertical="center" indent="1"/>
    </xf>
    <xf numFmtId="0" fontId="207" fillId="0" borderId="10" xfId="3" applyFont="1" applyBorder="1" applyAlignment="1">
      <alignment horizontal="left" vertical="center" indent="1"/>
    </xf>
    <xf numFmtId="267" fontId="10" fillId="0" borderId="10" xfId="0" applyNumberFormat="1" applyFont="1" applyFill="1" applyBorder="1" applyAlignment="1">
      <alignment vertical="center"/>
    </xf>
    <xf numFmtId="267" fontId="10" fillId="73" borderId="10" xfId="0" applyNumberFormat="1" applyFont="1" applyFill="1" applyBorder="1" applyAlignment="1">
      <alignment vertical="center"/>
    </xf>
    <xf numFmtId="267" fontId="10" fillId="0" borderId="0" xfId="0" applyNumberFormat="1" applyFont="1" applyFill="1" applyAlignment="1">
      <alignment vertical="center"/>
    </xf>
    <xf numFmtId="267" fontId="10" fillId="73" borderId="0" xfId="0" applyNumberFormat="1" applyFont="1" applyFill="1" applyAlignment="1">
      <alignment vertical="center"/>
    </xf>
    <xf numFmtId="0" fontId="256" fillId="0" borderId="10" xfId="3" applyFont="1" applyBorder="1">
      <alignment vertical="center"/>
    </xf>
    <xf numFmtId="0" fontId="256" fillId="0" borderId="10" xfId="0" applyFont="1" applyBorder="1" applyAlignment="1">
      <alignment vertical="center"/>
    </xf>
    <xf numFmtId="177" fontId="256" fillId="0" borderId="10" xfId="2" applyNumberFormat="1" applyFont="1" applyBorder="1" applyAlignment="1">
      <alignment vertical="center"/>
    </xf>
    <xf numFmtId="177" fontId="256" fillId="0" borderId="10" xfId="2" applyNumberFormat="1" applyFont="1" applyFill="1" applyBorder="1" applyAlignment="1">
      <alignment vertical="center"/>
    </xf>
    <xf numFmtId="177" fontId="256" fillId="73" borderId="10" xfId="2" applyNumberFormat="1" applyFont="1" applyFill="1" applyBorder="1" applyAlignment="1">
      <alignment vertical="center"/>
    </xf>
    <xf numFmtId="0" fontId="185" fillId="0" borderId="11" xfId="3" applyFont="1" applyBorder="1">
      <alignment vertical="center"/>
    </xf>
    <xf numFmtId="41" fontId="185" fillId="0" borderId="11" xfId="1" applyNumberFormat="1" applyFont="1" applyBorder="1" applyAlignment="1">
      <alignment vertical="center"/>
    </xf>
    <xf numFmtId="41" fontId="185" fillId="0" borderId="11" xfId="1" applyNumberFormat="1" applyFont="1" applyFill="1" applyBorder="1" applyAlignment="1">
      <alignment vertical="center"/>
    </xf>
    <xf numFmtId="41" fontId="185" fillId="73" borderId="11" xfId="1" applyNumberFormat="1" applyFont="1" applyFill="1" applyBorder="1" applyAlignment="1">
      <alignment vertical="center"/>
    </xf>
    <xf numFmtId="0" fontId="10" fillId="58" borderId="0" xfId="0" applyFont="1" applyFill="1" applyAlignment="1">
      <alignment vertical="center"/>
    </xf>
    <xf numFmtId="0" fontId="8" fillId="58" borderId="0" xfId="0" applyFont="1" applyFill="1" applyAlignment="1">
      <alignment vertical="center"/>
    </xf>
    <xf numFmtId="261" fontId="10" fillId="58" borderId="0" xfId="0" quotePrefix="1" applyNumberFormat="1" applyFont="1" applyFill="1" applyAlignment="1">
      <alignment vertical="center"/>
    </xf>
    <xf numFmtId="261" fontId="187" fillId="58" borderId="1" xfId="3" quotePrefix="1" applyNumberFormat="1" applyFont="1" applyFill="1" applyBorder="1" applyAlignment="1">
      <alignment horizontal="right" vertical="center"/>
    </xf>
    <xf numFmtId="0" fontId="189" fillId="58" borderId="0" xfId="3" applyFont="1" applyFill="1">
      <alignment vertical="center"/>
    </xf>
    <xf numFmtId="41" fontId="10" fillId="58" borderId="0" xfId="1" applyFont="1" applyFill="1" applyAlignment="1">
      <alignment vertical="center"/>
    </xf>
    <xf numFmtId="0" fontId="239" fillId="58" borderId="0" xfId="0" applyFont="1" applyFill="1" applyAlignment="1">
      <alignment vertical="center"/>
    </xf>
    <xf numFmtId="0" fontId="207" fillId="58" borderId="0" xfId="0" applyFont="1" applyFill="1" applyAlignment="1">
      <alignment vertical="center"/>
    </xf>
    <xf numFmtId="0" fontId="257" fillId="58" borderId="0" xfId="0" applyFont="1" applyFill="1" applyAlignment="1">
      <alignment vertical="center"/>
    </xf>
    <xf numFmtId="0" fontId="255" fillId="58" borderId="0" xfId="0" applyFont="1" applyFill="1" applyAlignment="1">
      <alignment vertical="center"/>
    </xf>
    <xf numFmtId="0" fontId="16" fillId="58" borderId="0" xfId="0" applyFont="1" applyFill="1" applyAlignment="1">
      <alignment vertical="center"/>
    </xf>
    <xf numFmtId="0" fontId="16" fillId="0" borderId="71" xfId="0" applyFont="1" applyBorder="1" applyAlignment="1">
      <alignment vertical="center"/>
    </xf>
    <xf numFmtId="0" fontId="16" fillId="0" borderId="72" xfId="0" applyFont="1" applyBorder="1" applyAlignment="1">
      <alignment vertical="center"/>
    </xf>
    <xf numFmtId="0" fontId="16" fillId="0" borderId="72" xfId="0" applyFont="1" applyFill="1" applyBorder="1" applyAlignment="1">
      <alignment vertical="center"/>
    </xf>
    <xf numFmtId="0" fontId="16" fillId="0" borderId="73" xfId="0" applyFont="1" applyFill="1" applyBorder="1" applyAlignment="1">
      <alignment vertical="center"/>
    </xf>
    <xf numFmtId="0" fontId="250" fillId="0" borderId="74" xfId="0" applyFont="1" applyBorder="1" applyAlignment="1">
      <alignment vertical="center"/>
    </xf>
    <xf numFmtId="0" fontId="250" fillId="0" borderId="0" xfId="0" applyFont="1" applyBorder="1" applyAlignment="1">
      <alignment vertical="center"/>
    </xf>
    <xf numFmtId="0" fontId="250" fillId="0" borderId="0" xfId="0" applyFont="1" applyFill="1" applyBorder="1" applyAlignment="1">
      <alignment vertical="center"/>
    </xf>
    <xf numFmtId="0" fontId="250" fillId="0" borderId="75" xfId="0" applyFont="1" applyFill="1" applyBorder="1" applyAlignment="1">
      <alignment vertical="center"/>
    </xf>
    <xf numFmtId="0" fontId="16" fillId="0" borderId="74" xfId="0" applyFont="1" applyFill="1" applyBorder="1" applyAlignment="1">
      <alignment vertical="center"/>
    </xf>
    <xf numFmtId="0" fontId="16" fillId="0" borderId="75" xfId="0" applyFont="1" applyFill="1" applyBorder="1" applyAlignment="1">
      <alignment vertical="center"/>
    </xf>
    <xf numFmtId="0" fontId="246" fillId="0" borderId="0" xfId="0" applyFont="1" applyFill="1" applyBorder="1" applyAlignment="1">
      <alignment vertical="center"/>
    </xf>
    <xf numFmtId="0" fontId="246" fillId="0" borderId="75" xfId="0" applyFont="1" applyFill="1" applyBorder="1" applyAlignment="1">
      <alignment vertical="center"/>
    </xf>
    <xf numFmtId="0" fontId="185" fillId="0" borderId="74" xfId="0" applyFont="1" applyFill="1" applyBorder="1" applyAlignment="1">
      <alignment vertical="center"/>
    </xf>
    <xf numFmtId="0" fontId="250" fillId="0" borderId="74" xfId="0" applyFont="1" applyFill="1" applyBorder="1" applyAlignment="1">
      <alignment vertical="center"/>
    </xf>
    <xf numFmtId="41" fontId="252" fillId="0" borderId="0" xfId="1" applyFont="1" applyFill="1" applyBorder="1" applyAlignment="1">
      <alignment vertical="center"/>
    </xf>
    <xf numFmtId="0" fontId="246" fillId="0" borderId="74" xfId="0" applyFont="1" applyFill="1" applyBorder="1" applyAlignment="1">
      <alignment vertical="center"/>
    </xf>
    <xf numFmtId="0" fontId="185" fillId="0" borderId="75" xfId="0" applyFont="1" applyFill="1" applyBorder="1" applyAlignment="1">
      <alignment vertical="center"/>
    </xf>
    <xf numFmtId="0" fontId="16" fillId="0" borderId="76" xfId="0" applyFont="1" applyFill="1" applyBorder="1" applyAlignment="1">
      <alignment vertical="center"/>
    </xf>
    <xf numFmtId="0" fontId="16" fillId="0" borderId="26" xfId="0" applyFont="1" applyFill="1" applyBorder="1" applyAlignment="1">
      <alignment vertical="center"/>
    </xf>
    <xf numFmtId="0" fontId="185" fillId="0" borderId="26" xfId="0" applyFont="1" applyFill="1" applyBorder="1" applyAlignment="1">
      <alignment vertical="center"/>
    </xf>
    <xf numFmtId="0" fontId="185" fillId="0" borderId="77" xfId="0" applyFont="1" applyFill="1" applyBorder="1" applyAlignment="1">
      <alignment vertical="center"/>
    </xf>
    <xf numFmtId="0" fontId="185" fillId="0" borderId="71" xfId="0" applyFont="1" applyFill="1" applyBorder="1" applyAlignment="1">
      <alignment vertical="center"/>
    </xf>
    <xf numFmtId="0" fontId="185" fillId="0" borderId="72" xfId="0" applyFont="1" applyFill="1" applyBorder="1" applyAlignment="1">
      <alignment vertical="center"/>
    </xf>
    <xf numFmtId="0" fontId="10" fillId="0" borderId="72" xfId="0" applyFont="1" applyFill="1" applyBorder="1" applyAlignment="1">
      <alignment vertical="center"/>
    </xf>
    <xf numFmtId="0" fontId="10" fillId="0" borderId="73" xfId="0" applyFont="1" applyFill="1" applyBorder="1" applyAlignment="1">
      <alignment vertical="center"/>
    </xf>
    <xf numFmtId="0" fontId="10" fillId="0" borderId="74" xfId="0" applyFont="1" applyFill="1" applyBorder="1" applyAlignment="1">
      <alignment vertical="center"/>
    </xf>
    <xf numFmtId="0" fontId="10" fillId="0" borderId="75" xfId="0" applyFont="1" applyFill="1" applyBorder="1" applyAlignment="1">
      <alignment vertical="center"/>
    </xf>
    <xf numFmtId="0" fontId="10" fillId="0" borderId="76" xfId="0" applyFont="1" applyFill="1" applyBorder="1" applyAlignment="1">
      <alignment vertical="center"/>
    </xf>
    <xf numFmtId="0" fontId="10" fillId="0" borderId="26" xfId="0" applyFont="1" applyFill="1" applyBorder="1" applyAlignment="1">
      <alignment vertical="center"/>
    </xf>
    <xf numFmtId="0" fontId="10" fillId="0" borderId="77" xfId="0" applyFont="1" applyFill="1" applyBorder="1" applyAlignment="1">
      <alignment vertical="center"/>
    </xf>
    <xf numFmtId="0" fontId="258" fillId="6" borderId="14" xfId="0" applyFont="1" applyFill="1" applyBorder="1" applyAlignment="1">
      <alignment vertical="center"/>
    </xf>
    <xf numFmtId="41" fontId="184" fillId="73" borderId="60" xfId="0" applyNumberFormat="1" applyFont="1" applyFill="1" applyBorder="1" applyAlignment="1">
      <alignment vertical="center"/>
    </xf>
    <xf numFmtId="41" fontId="184" fillId="73" borderId="68" xfId="0" applyNumberFormat="1" applyFont="1" applyFill="1" applyBorder="1" applyAlignment="1">
      <alignment vertical="center"/>
    </xf>
    <xf numFmtId="3" fontId="186" fillId="73" borderId="0" xfId="0" applyNumberFormat="1" applyFont="1" applyFill="1" applyAlignment="1">
      <alignment vertical="center"/>
    </xf>
    <xf numFmtId="3" fontId="15" fillId="2" borderId="0" xfId="0" applyNumberFormat="1" applyFont="1" applyFill="1" applyAlignment="1">
      <alignment vertical="center"/>
    </xf>
    <xf numFmtId="0" fontId="8" fillId="73" borderId="0" xfId="0" applyFont="1" applyFill="1" applyAlignment="1">
      <alignment vertical="center"/>
    </xf>
    <xf numFmtId="41" fontId="7" fillId="0" borderId="0" xfId="1" applyFont="1" applyFill="1" applyBorder="1" applyAlignment="1">
      <alignment vertical="center"/>
    </xf>
    <xf numFmtId="41" fontId="7" fillId="0" borderId="57" xfId="1" applyFont="1" applyFill="1" applyBorder="1" applyAlignment="1">
      <alignment vertical="center"/>
    </xf>
    <xf numFmtId="41" fontId="7" fillId="0" borderId="64" xfId="1" applyFont="1" applyFill="1" applyBorder="1" applyAlignment="1">
      <alignment vertical="center"/>
    </xf>
    <xf numFmtId="9" fontId="215" fillId="0" borderId="0" xfId="2" applyFont="1" applyFill="1" applyAlignment="1">
      <alignment vertical="center"/>
    </xf>
    <xf numFmtId="9" fontId="215" fillId="0" borderId="53" xfId="2" applyFont="1" applyFill="1" applyBorder="1" applyAlignment="1">
      <alignment vertical="center"/>
    </xf>
    <xf numFmtId="9" fontId="215" fillId="0" borderId="64" xfId="2" applyFont="1" applyFill="1" applyBorder="1" applyAlignment="1">
      <alignment vertical="center"/>
    </xf>
    <xf numFmtId="41" fontId="0" fillId="0" borderId="0" xfId="1" applyFont="1" applyFill="1" applyAlignment="1">
      <alignment vertical="center"/>
    </xf>
    <xf numFmtId="41" fontId="0" fillId="0" borderId="53" xfId="1" applyFont="1" applyFill="1" applyBorder="1" applyAlignment="1">
      <alignment vertical="center"/>
    </xf>
    <xf numFmtId="41" fontId="0" fillId="0" borderId="64" xfId="1" applyFont="1" applyFill="1" applyBorder="1" applyAlignment="1">
      <alignment vertical="center"/>
    </xf>
    <xf numFmtId="41" fontId="0" fillId="0" borderId="10" xfId="1" applyFont="1" applyFill="1" applyBorder="1" applyAlignment="1">
      <alignment vertical="center"/>
    </xf>
    <xf numFmtId="41" fontId="0" fillId="0" borderId="55" xfId="1" applyFont="1" applyFill="1" applyBorder="1" applyAlignment="1">
      <alignment vertical="center"/>
    </xf>
    <xf numFmtId="41" fontId="0" fillId="0" borderId="66" xfId="1" applyFont="1" applyFill="1" applyBorder="1" applyAlignment="1">
      <alignment vertical="center"/>
    </xf>
    <xf numFmtId="41" fontId="7" fillId="0" borderId="53" xfId="1" applyFont="1" applyFill="1" applyBorder="1" applyAlignment="1">
      <alignment vertical="center"/>
    </xf>
    <xf numFmtId="41" fontId="235" fillId="0" borderId="0" xfId="1" applyFont="1" applyFill="1" applyAlignment="1">
      <alignment vertical="center"/>
    </xf>
    <xf numFmtId="41" fontId="235" fillId="0" borderId="53" xfId="1" applyFont="1" applyFill="1" applyBorder="1" applyAlignment="1">
      <alignment vertical="center"/>
    </xf>
    <xf numFmtId="41" fontId="235" fillId="0" borderId="64" xfId="1" applyFont="1" applyFill="1" applyBorder="1" applyAlignment="1">
      <alignment vertical="center"/>
    </xf>
    <xf numFmtId="268" fontId="0" fillId="0" borderId="0" xfId="0" applyNumberFormat="1" applyFill="1" applyAlignment="1">
      <alignment vertical="center"/>
    </xf>
    <xf numFmtId="190" fontId="0" fillId="0" borderId="0" xfId="0" applyNumberFormat="1" applyFill="1" applyAlignment="1">
      <alignment vertical="center"/>
    </xf>
    <xf numFmtId="178" fontId="21" fillId="4" borderId="13" xfId="0" applyNumberFormat="1" applyFont="1" applyFill="1" applyBorder="1" applyAlignment="1">
      <alignment horizontal="left"/>
    </xf>
    <xf numFmtId="177" fontId="30" fillId="4" borderId="13" xfId="0" applyNumberFormat="1" applyFont="1" applyFill="1" applyBorder="1" applyAlignment="1">
      <alignment horizontal="center"/>
    </xf>
    <xf numFmtId="3" fontId="29" fillId="4" borderId="13" xfId="0" applyNumberFormat="1" applyFont="1" applyFill="1" applyBorder="1" applyAlignment="1"/>
    <xf numFmtId="179" fontId="32" fillId="4" borderId="13" xfId="0" applyNumberFormat="1" applyFont="1" applyFill="1" applyBorder="1" applyAlignment="1"/>
    <xf numFmtId="179" fontId="33" fillId="4" borderId="13" xfId="0" applyNumberFormat="1" applyFont="1" applyFill="1" applyBorder="1" applyAlignment="1"/>
    <xf numFmtId="176" fontId="185" fillId="0" borderId="0" xfId="2645" applyNumberFormat="1" applyFont="1" applyAlignment="1">
      <alignment vertical="center"/>
    </xf>
    <xf numFmtId="3" fontId="29" fillId="4" borderId="48" xfId="0" applyNumberFormat="1" applyFont="1" applyFill="1" applyBorder="1" applyAlignment="1">
      <alignment horizontal="left"/>
    </xf>
    <xf numFmtId="177" fontId="30" fillId="4" borderId="48" xfId="2" applyNumberFormat="1" applyFont="1" applyFill="1" applyBorder="1" applyAlignment="1"/>
    <xf numFmtId="179" fontId="31" fillId="4" borderId="48" xfId="0" applyNumberFormat="1" applyFont="1" applyFill="1" applyBorder="1" applyAlignment="1"/>
    <xf numFmtId="3" fontId="21" fillId="4" borderId="0" xfId="0" applyNumberFormat="1" applyFont="1" applyFill="1" applyBorder="1" applyAlignment="1">
      <alignment horizontal="left"/>
    </xf>
    <xf numFmtId="178" fontId="21" fillId="4" borderId="6" xfId="0" applyNumberFormat="1" applyFont="1" applyFill="1" applyBorder="1" applyAlignment="1">
      <alignment horizontal="left"/>
    </xf>
    <xf numFmtId="3" fontId="22" fillId="0" borderId="0" xfId="0" applyNumberFormat="1" applyFont="1" applyFill="1" applyBorder="1" applyAlignment="1"/>
    <xf numFmtId="178" fontId="21" fillId="4" borderId="10" xfId="0" applyNumberFormat="1" applyFont="1" applyFill="1" applyBorder="1" applyAlignment="1">
      <alignment horizontal="left"/>
    </xf>
    <xf numFmtId="177" fontId="21" fillId="4" borderId="10" xfId="0" applyNumberFormat="1" applyFont="1" applyFill="1" applyBorder="1" applyAlignment="1"/>
    <xf numFmtId="178" fontId="21" fillId="4" borderId="11" xfId="0" applyNumberFormat="1" applyFont="1" applyFill="1" applyBorder="1" applyAlignment="1">
      <alignment horizontal="left"/>
    </xf>
    <xf numFmtId="177" fontId="21" fillId="4" borderId="11" xfId="0" applyNumberFormat="1" applyFont="1" applyFill="1" applyBorder="1" applyAlignment="1"/>
    <xf numFmtId="179" fontId="29" fillId="4" borderId="6" xfId="0" applyNumberFormat="1" applyFont="1" applyFill="1" applyBorder="1" applyAlignment="1"/>
    <xf numFmtId="178" fontId="21" fillId="4" borderId="61" xfId="0" applyNumberFormat="1" applyFont="1" applyFill="1" applyBorder="1" applyAlignment="1">
      <alignment horizontal="left"/>
    </xf>
    <xf numFmtId="3" fontId="29" fillId="4" borderId="61" xfId="0" applyNumberFormat="1" applyFont="1" applyFill="1" applyBorder="1" applyAlignment="1"/>
    <xf numFmtId="177" fontId="30" fillId="4" borderId="61" xfId="0" applyNumberFormat="1" applyFont="1" applyFill="1" applyBorder="1" applyAlignment="1">
      <alignment horizontal="center"/>
    </xf>
    <xf numFmtId="179" fontId="20" fillId="4" borderId="61" xfId="0" applyNumberFormat="1" applyFont="1" applyFill="1" applyBorder="1" applyAlignment="1"/>
    <xf numFmtId="179" fontId="29" fillId="4" borderId="61" xfId="0" applyNumberFormat="1" applyFont="1" applyFill="1" applyBorder="1" applyAlignment="1"/>
    <xf numFmtId="178" fontId="21" fillId="4" borderId="62" xfId="0" applyNumberFormat="1" applyFont="1" applyFill="1" applyBorder="1" applyAlignment="1">
      <alignment horizontal="left"/>
    </xf>
    <xf numFmtId="3" fontId="29" fillId="4" borderId="62" xfId="0" applyNumberFormat="1" applyFont="1" applyFill="1" applyBorder="1" applyAlignment="1"/>
    <xf numFmtId="177" fontId="30" fillId="4" borderId="62" xfId="0" applyNumberFormat="1" applyFont="1" applyFill="1" applyBorder="1" applyAlignment="1">
      <alignment horizontal="center"/>
    </xf>
    <xf numFmtId="3" fontId="21" fillId="4" borderId="62" xfId="0" applyNumberFormat="1" applyFont="1" applyFill="1" applyBorder="1" applyAlignment="1"/>
    <xf numFmtId="179" fontId="20" fillId="4" borderId="62" xfId="0" applyNumberFormat="1" applyFont="1" applyFill="1" applyBorder="1" applyAlignment="1"/>
    <xf numFmtId="179" fontId="29" fillId="4" borderId="62" xfId="0" applyNumberFormat="1" applyFont="1" applyFill="1" applyBorder="1" applyAlignment="1"/>
    <xf numFmtId="179" fontId="20" fillId="4" borderId="13" xfId="0" applyNumberFormat="1" applyFont="1" applyFill="1" applyBorder="1" applyAlignment="1"/>
    <xf numFmtId="179" fontId="29" fillId="4" borderId="13" xfId="0" applyNumberFormat="1" applyFont="1" applyFill="1" applyBorder="1" applyAlignment="1"/>
    <xf numFmtId="177" fontId="30" fillId="4" borderId="10" xfId="2" applyNumberFormat="1" applyFont="1" applyFill="1" applyBorder="1" applyAlignment="1"/>
    <xf numFmtId="3" fontId="29" fillId="4" borderId="11" xfId="0" applyNumberFormat="1" applyFont="1" applyFill="1" applyBorder="1" applyAlignment="1">
      <alignment horizontal="left"/>
    </xf>
    <xf numFmtId="3" fontId="21" fillId="4" borderId="11" xfId="0" applyNumberFormat="1" applyFont="1" applyFill="1" applyBorder="1" applyAlignment="1">
      <alignment horizontal="left"/>
    </xf>
    <xf numFmtId="3" fontId="21" fillId="4" borderId="10" xfId="0" applyNumberFormat="1" applyFont="1" applyFill="1" applyBorder="1" applyAlignment="1">
      <alignment horizontal="left"/>
    </xf>
    <xf numFmtId="178" fontId="21" fillId="4" borderId="3" xfId="0" applyNumberFormat="1" applyFont="1" applyFill="1" applyBorder="1" applyAlignment="1">
      <alignment horizontal="left"/>
    </xf>
    <xf numFmtId="178" fontId="21" fillId="4" borderId="7" xfId="0" applyNumberFormat="1" applyFont="1" applyFill="1" applyBorder="1" applyAlignment="1">
      <alignment horizontal="left"/>
    </xf>
    <xf numFmtId="178" fontId="29" fillId="4" borderId="0" xfId="0" applyNumberFormat="1" applyFont="1" applyFill="1" applyBorder="1" applyAlignment="1">
      <alignment horizontal="left"/>
    </xf>
    <xf numFmtId="178" fontId="21" fillId="4" borderId="8" xfId="0" applyNumberFormat="1" applyFont="1" applyFill="1" applyBorder="1" applyAlignment="1">
      <alignment horizontal="left"/>
    </xf>
    <xf numFmtId="3" fontId="29" fillId="4" borderId="8" xfId="0" applyNumberFormat="1" applyFont="1" applyFill="1" applyBorder="1" applyAlignment="1"/>
    <xf numFmtId="177" fontId="30" fillId="4" borderId="8" xfId="0" applyNumberFormat="1" applyFont="1" applyFill="1" applyBorder="1" applyAlignment="1">
      <alignment horizontal="center"/>
    </xf>
    <xf numFmtId="3" fontId="21" fillId="4" borderId="8" xfId="0" applyNumberFormat="1" applyFont="1" applyFill="1" applyBorder="1" applyAlignment="1"/>
    <xf numFmtId="179" fontId="32" fillId="4" borderId="8" xfId="0" applyNumberFormat="1" applyFont="1" applyFill="1" applyBorder="1" applyAlignment="1"/>
    <xf numFmtId="179" fontId="33" fillId="4" borderId="8" xfId="0" applyNumberFormat="1" applyFont="1" applyFill="1" applyBorder="1" applyAlignment="1"/>
    <xf numFmtId="179" fontId="32" fillId="4" borderId="48" xfId="0" applyNumberFormat="1" applyFont="1" applyFill="1" applyBorder="1" applyAlignment="1"/>
    <xf numFmtId="179" fontId="33" fillId="4" borderId="48" xfId="0" applyNumberFormat="1" applyFont="1" applyFill="1" applyBorder="1" applyAlignment="1"/>
    <xf numFmtId="179" fontId="32" fillId="4" borderId="61" xfId="0" applyNumberFormat="1" applyFont="1" applyFill="1" applyBorder="1" applyAlignment="1"/>
    <xf numFmtId="179" fontId="33" fillId="4" borderId="61" xfId="0" applyNumberFormat="1" applyFont="1" applyFill="1" applyBorder="1" applyAlignment="1"/>
    <xf numFmtId="179" fontId="32" fillId="4" borderId="3" xfId="0" applyNumberFormat="1" applyFont="1" applyFill="1" applyBorder="1" applyAlignment="1"/>
    <xf numFmtId="179" fontId="33" fillId="4" borderId="3" xfId="0" applyNumberFormat="1" applyFont="1" applyFill="1" applyBorder="1" applyAlignment="1"/>
    <xf numFmtId="3" fontId="21" fillId="4" borderId="78" xfId="0" applyNumberFormat="1" applyFont="1" applyFill="1" applyBorder="1" applyAlignment="1"/>
    <xf numFmtId="179" fontId="32" fillId="4" borderId="4" xfId="0" applyNumberFormat="1" applyFont="1" applyFill="1" applyBorder="1" applyAlignment="1"/>
    <xf numFmtId="179" fontId="33" fillId="4" borderId="4" xfId="0" applyNumberFormat="1" applyFont="1" applyFill="1" applyBorder="1" applyAlignment="1"/>
    <xf numFmtId="177" fontId="30" fillId="4" borderId="13" xfId="2" applyNumberFormat="1" applyFont="1" applyFill="1" applyBorder="1" applyAlignment="1"/>
    <xf numFmtId="41" fontId="20" fillId="4" borderId="10" xfId="1" applyFont="1" applyFill="1" applyBorder="1" applyAlignment="1"/>
    <xf numFmtId="41" fontId="30" fillId="4" borderId="10" xfId="1" applyFont="1" applyFill="1" applyBorder="1" applyAlignment="1"/>
    <xf numFmtId="265" fontId="20" fillId="4" borderId="10" xfId="1" applyNumberFormat="1" applyFont="1" applyFill="1" applyBorder="1" applyAlignment="1"/>
    <xf numFmtId="179" fontId="32" fillId="4" borderId="10" xfId="0" applyNumberFormat="1" applyFont="1" applyFill="1" applyBorder="1" applyAlignment="1"/>
    <xf numFmtId="179" fontId="33" fillId="4" borderId="10" xfId="0" applyNumberFormat="1" applyFont="1" applyFill="1" applyBorder="1" applyAlignment="1"/>
    <xf numFmtId="41" fontId="20" fillId="4" borderId="11" xfId="1" applyFont="1" applyFill="1" applyBorder="1" applyAlignment="1"/>
    <xf numFmtId="41" fontId="30" fillId="4" borderId="11" xfId="1" applyFont="1" applyFill="1" applyBorder="1" applyAlignment="1"/>
    <xf numFmtId="179" fontId="32" fillId="4" borderId="11" xfId="0" applyNumberFormat="1" applyFont="1" applyFill="1" applyBorder="1" applyAlignment="1"/>
    <xf numFmtId="179" fontId="33" fillId="4" borderId="11" xfId="0" applyNumberFormat="1" applyFont="1" applyFill="1" applyBorder="1" applyAlignment="1"/>
    <xf numFmtId="265" fontId="20" fillId="4" borderId="0" xfId="1" applyNumberFormat="1" applyFont="1" applyFill="1" applyBorder="1" applyAlignment="1"/>
    <xf numFmtId="3" fontId="20" fillId="4" borderId="0" xfId="1" applyNumberFormat="1" applyFont="1" applyFill="1" applyBorder="1" applyAlignment="1"/>
    <xf numFmtId="41" fontId="30" fillId="4" borderId="0" xfId="1" applyFont="1" applyFill="1" applyBorder="1" applyAlignment="1"/>
    <xf numFmtId="41" fontId="20" fillId="4" borderId="48" xfId="1" applyFont="1" applyFill="1" applyBorder="1" applyAlignment="1"/>
    <xf numFmtId="41" fontId="30" fillId="4" borderId="48" xfId="1" applyFont="1" applyFill="1" applyBorder="1" applyAlignment="1"/>
    <xf numFmtId="41" fontId="32" fillId="4" borderId="48" xfId="1" applyFont="1" applyFill="1" applyBorder="1" applyAlignment="1"/>
    <xf numFmtId="3" fontId="20" fillId="0" borderId="4" xfId="0" applyNumberFormat="1" applyFont="1" applyFill="1" applyBorder="1" applyAlignment="1"/>
    <xf numFmtId="3" fontId="20" fillId="0" borderId="3" xfId="0" applyNumberFormat="1" applyFont="1" applyFill="1" applyBorder="1" applyAlignment="1"/>
    <xf numFmtId="179" fontId="20" fillId="4" borderId="8" xfId="0" applyNumberFormat="1" applyFont="1" applyFill="1" applyBorder="1" applyAlignment="1"/>
    <xf numFmtId="179" fontId="31" fillId="4" borderId="8" xfId="0" applyNumberFormat="1" applyFont="1" applyFill="1" applyBorder="1" applyAlignment="1"/>
    <xf numFmtId="179" fontId="31" fillId="4" borderId="13" xfId="0" applyNumberFormat="1" applyFont="1" applyFill="1" applyBorder="1" applyAlignment="1"/>
    <xf numFmtId="179" fontId="29" fillId="4" borderId="7" xfId="0" applyNumberFormat="1" applyFont="1" applyFill="1" applyBorder="1" applyAlignment="1"/>
    <xf numFmtId="179" fontId="29" fillId="4" borderId="8" xfId="0" applyNumberFormat="1" applyFont="1" applyFill="1" applyBorder="1" applyAlignment="1"/>
    <xf numFmtId="265" fontId="20" fillId="4" borderId="4" xfId="1" applyNumberFormat="1" applyFont="1" applyFill="1" applyBorder="1" applyAlignment="1"/>
    <xf numFmtId="265" fontId="20" fillId="4" borderId="48" xfId="1" applyNumberFormat="1" applyFont="1" applyFill="1" applyBorder="1" applyAlignment="1"/>
    <xf numFmtId="179" fontId="31" fillId="4" borderId="61" xfId="0" applyNumberFormat="1" applyFont="1" applyFill="1" applyBorder="1" applyAlignment="1"/>
    <xf numFmtId="179" fontId="31" fillId="4" borderId="62" xfId="0" applyNumberFormat="1" applyFont="1" applyFill="1" applyBorder="1" applyAlignment="1"/>
    <xf numFmtId="41" fontId="20" fillId="4" borderId="4" xfId="1" applyFont="1" applyFill="1" applyBorder="1" applyAlignment="1"/>
    <xf numFmtId="178" fontId="21" fillId="4" borderId="42" xfId="0" applyNumberFormat="1" applyFont="1" applyFill="1" applyBorder="1" applyAlignment="1">
      <alignment horizontal="left"/>
    </xf>
    <xf numFmtId="176" fontId="21" fillId="4" borderId="13" xfId="1" applyNumberFormat="1" applyFont="1" applyFill="1" applyBorder="1" applyAlignment="1"/>
    <xf numFmtId="9" fontId="21" fillId="4" borderId="13" xfId="0" applyNumberFormat="1" applyFont="1" applyFill="1" applyBorder="1" applyAlignment="1"/>
    <xf numFmtId="17" fontId="21" fillId="4" borderId="3" xfId="0" applyNumberFormat="1" applyFont="1" applyFill="1" applyBorder="1" applyAlignment="1">
      <alignment horizontal="left"/>
    </xf>
    <xf numFmtId="17" fontId="21" fillId="4" borderId="0" xfId="0" applyNumberFormat="1" applyFont="1" applyFill="1" applyBorder="1" applyAlignment="1">
      <alignment horizontal="left"/>
    </xf>
    <xf numFmtId="17" fontId="21" fillId="4" borderId="4" xfId="0" applyNumberFormat="1" applyFont="1" applyFill="1" applyBorder="1" applyAlignment="1">
      <alignment horizontal="left"/>
    </xf>
    <xf numFmtId="3" fontId="21" fillId="4" borderId="3" xfId="0" applyNumberFormat="1" applyFont="1" applyFill="1" applyBorder="1" applyAlignment="1">
      <alignment horizontal="left"/>
    </xf>
    <xf numFmtId="3" fontId="21" fillId="4" borderId="4" xfId="0" applyNumberFormat="1" applyFont="1" applyFill="1" applyBorder="1" applyAlignment="1">
      <alignment horizontal="left"/>
    </xf>
    <xf numFmtId="3" fontId="21" fillId="4" borderId="9" xfId="0" applyNumberFormat="1" applyFont="1" applyFill="1" applyBorder="1" applyAlignment="1">
      <alignment horizontal="left"/>
    </xf>
    <xf numFmtId="41" fontId="29" fillId="7" borderId="0" xfId="1" applyFont="1" applyFill="1" applyBorder="1" applyAlignment="1"/>
    <xf numFmtId="178" fontId="35" fillId="4" borderId="0" xfId="0" applyNumberFormat="1" applyFont="1" applyFill="1" applyAlignment="1">
      <alignment horizontal="left"/>
    </xf>
    <xf numFmtId="3" fontId="29" fillId="4" borderId="0" xfId="0" applyNumberFormat="1" applyFont="1" applyFill="1" applyAlignment="1"/>
    <xf numFmtId="179" fontId="20" fillId="7" borderId="0" xfId="0" applyNumberFormat="1" applyFont="1" applyFill="1" applyBorder="1" applyAlignment="1"/>
    <xf numFmtId="41" fontId="21" fillId="4" borderId="0" xfId="1" applyFont="1" applyFill="1" applyBorder="1" applyAlignment="1"/>
    <xf numFmtId="41" fontId="21" fillId="2" borderId="0" xfId="1" applyFont="1" applyFill="1" applyBorder="1" applyAlignment="1"/>
    <xf numFmtId="41" fontId="22" fillId="4" borderId="13" xfId="1" applyFont="1" applyFill="1" applyBorder="1" applyAlignment="1"/>
    <xf numFmtId="41" fontId="21" fillId="4" borderId="13" xfId="1" applyFont="1" applyFill="1" applyBorder="1" applyAlignment="1"/>
    <xf numFmtId="41" fontId="21" fillId="2" borderId="13" xfId="1" applyFont="1" applyFill="1" applyBorder="1" applyAlignment="1"/>
    <xf numFmtId="41" fontId="21" fillId="4" borderId="10" xfId="1" applyFont="1" applyFill="1" applyBorder="1" applyAlignment="1"/>
    <xf numFmtId="41" fontId="21" fillId="2" borderId="10" xfId="1" applyFont="1" applyFill="1" applyBorder="1" applyAlignment="1"/>
    <xf numFmtId="41" fontId="21" fillId="4" borderId="48" xfId="1" applyFont="1" applyFill="1" applyBorder="1" applyAlignment="1"/>
    <xf numFmtId="41" fontId="21" fillId="4" borderId="11" xfId="1" applyFont="1" applyFill="1" applyBorder="1" applyAlignment="1"/>
    <xf numFmtId="41" fontId="20" fillId="4" borderId="0" xfId="0" applyNumberFormat="1" applyFont="1" applyFill="1" applyBorder="1" applyAlignment="1"/>
    <xf numFmtId="41" fontId="20" fillId="4" borderId="10" xfId="0" applyNumberFormat="1" applyFont="1" applyFill="1" applyBorder="1" applyAlignment="1"/>
    <xf numFmtId="41" fontId="21" fillId="2" borderId="11" xfId="1" applyFont="1" applyFill="1" applyBorder="1" applyAlignment="1"/>
    <xf numFmtId="17" fontId="29" fillId="7" borderId="4" xfId="0" applyNumberFormat="1" applyFont="1" applyFill="1" applyBorder="1" applyAlignment="1">
      <alignment horizontal="left"/>
    </xf>
    <xf numFmtId="176" fontId="20" fillId="7" borderId="4" xfId="1" applyNumberFormat="1" applyFont="1" applyFill="1" applyBorder="1" applyAlignment="1"/>
    <xf numFmtId="176" fontId="20" fillId="7" borderId="0" xfId="1" applyNumberFormat="1" applyFont="1" applyFill="1" applyBorder="1" applyAlignment="1"/>
    <xf numFmtId="41" fontId="21" fillId="2" borderId="0" xfId="1" applyNumberFormat="1" applyFont="1" applyFill="1" applyBorder="1" applyAlignment="1"/>
    <xf numFmtId="177" fontId="21" fillId="2" borderId="0" xfId="1" applyNumberFormat="1" applyFont="1" applyFill="1" applyBorder="1" applyAlignment="1"/>
    <xf numFmtId="3" fontId="33" fillId="7" borderId="0" xfId="0" applyNumberFormat="1" applyFont="1" applyFill="1" applyBorder="1" applyAlignment="1"/>
    <xf numFmtId="3" fontId="34" fillId="7" borderId="0" xfId="0" applyNumberFormat="1" applyFont="1" applyFill="1" applyBorder="1" applyAlignment="1"/>
    <xf numFmtId="41" fontId="30" fillId="4" borderId="0" xfId="1" applyFont="1" applyFill="1" applyBorder="1" applyAlignment="1">
      <alignment horizontal="right"/>
    </xf>
    <xf numFmtId="269" fontId="20" fillId="4" borderId="10" xfId="1" applyNumberFormat="1" applyFont="1" applyFill="1" applyBorder="1" applyAlignment="1"/>
    <xf numFmtId="269" fontId="20" fillId="4" borderId="11" xfId="1" applyNumberFormat="1" applyFont="1" applyFill="1" applyBorder="1" applyAlignment="1"/>
    <xf numFmtId="179" fontId="21" fillId="4" borderId="10" xfId="0" applyNumberFormat="1" applyFont="1" applyFill="1" applyBorder="1" applyAlignment="1"/>
    <xf numFmtId="179" fontId="21" fillId="4" borderId="11" xfId="0" applyNumberFormat="1" applyFont="1" applyFill="1" applyBorder="1" applyAlignment="1"/>
    <xf numFmtId="177" fontId="21" fillId="2" borderId="10" xfId="2" applyNumberFormat="1" applyFont="1" applyFill="1" applyBorder="1" applyAlignment="1"/>
    <xf numFmtId="41" fontId="21" fillId="2" borderId="0" xfId="2" applyNumberFormat="1" applyFont="1" applyFill="1" applyBorder="1" applyAlignment="1"/>
    <xf numFmtId="41" fontId="21" fillId="2" borderId="10" xfId="1" applyNumberFormat="1" applyFont="1" applyFill="1" applyBorder="1" applyAlignment="1"/>
    <xf numFmtId="41" fontId="21" fillId="2" borderId="11" xfId="1" applyNumberFormat="1" applyFont="1" applyFill="1" applyBorder="1" applyAlignment="1"/>
    <xf numFmtId="9" fontId="10" fillId="0" borderId="0" xfId="2" applyFont="1" applyAlignment="1">
      <alignment vertical="center"/>
    </xf>
    <xf numFmtId="3" fontId="20" fillId="4" borderId="10" xfId="1" applyNumberFormat="1" applyFont="1" applyFill="1" applyBorder="1" applyAlignment="1"/>
    <xf numFmtId="3" fontId="20" fillId="4" borderId="11" xfId="1" applyNumberFormat="1" applyFont="1" applyFill="1" applyBorder="1" applyAlignment="1"/>
    <xf numFmtId="3" fontId="20" fillId="4" borderId="48" xfId="1" applyNumberFormat="1" applyFont="1" applyFill="1" applyBorder="1" applyAlignment="1"/>
    <xf numFmtId="3" fontId="20" fillId="4" borderId="0" xfId="0" applyNumberFormat="1" applyFont="1" applyFill="1" applyBorder="1" applyAlignment="1">
      <alignment horizontal="right"/>
    </xf>
    <xf numFmtId="3" fontId="20" fillId="4" borderId="12" xfId="0" applyNumberFormat="1" applyFont="1" applyFill="1" applyBorder="1" applyAlignment="1">
      <alignment horizontal="right"/>
    </xf>
    <xf numFmtId="41" fontId="21" fillId="2" borderId="48" xfId="1" applyNumberFormat="1" applyFont="1" applyFill="1" applyBorder="1" applyAlignment="1"/>
    <xf numFmtId="41" fontId="21" fillId="2" borderId="10" xfId="2" applyNumberFormat="1" applyFont="1" applyFill="1" applyBorder="1" applyAlignment="1"/>
    <xf numFmtId="43" fontId="184" fillId="73" borderId="68" xfId="0" applyNumberFormat="1" applyFont="1" applyFill="1" applyBorder="1" applyAlignment="1">
      <alignment vertical="center"/>
    </xf>
    <xf numFmtId="41" fontId="22" fillId="6" borderId="0" xfId="1" applyFont="1" applyFill="1" applyBorder="1" applyAlignment="1"/>
    <xf numFmtId="41" fontId="21" fillId="6" borderId="0" xfId="1" applyFont="1" applyFill="1" applyBorder="1" applyAlignment="1"/>
    <xf numFmtId="41" fontId="21" fillId="6" borderId="0" xfId="1" applyNumberFormat="1" applyFont="1" applyFill="1" applyBorder="1" applyAlignment="1"/>
    <xf numFmtId="3" fontId="22" fillId="6" borderId="0" xfId="0" applyNumberFormat="1" applyFont="1" applyFill="1" applyBorder="1" applyAlignment="1"/>
    <xf numFmtId="3" fontId="21" fillId="6" borderId="0" xfId="0" applyNumberFormat="1" applyFont="1" applyFill="1" applyBorder="1" applyAlignment="1"/>
    <xf numFmtId="177" fontId="21" fillId="6" borderId="0" xfId="0" applyNumberFormat="1" applyFont="1" applyFill="1" applyBorder="1" applyAlignment="1"/>
    <xf numFmtId="177" fontId="22" fillId="6" borderId="0" xfId="0" applyNumberFormat="1" applyFont="1" applyFill="1" applyBorder="1" applyAlignment="1"/>
    <xf numFmtId="178" fontId="21" fillId="6" borderId="0" xfId="0" applyNumberFormat="1" applyFont="1" applyFill="1" applyBorder="1" applyAlignment="1">
      <alignment horizontal="left"/>
    </xf>
    <xf numFmtId="41" fontId="20" fillId="6" borderId="0" xfId="1" applyFont="1" applyFill="1" applyBorder="1" applyAlignment="1"/>
    <xf numFmtId="41" fontId="30" fillId="6" borderId="0" xfId="1" applyFont="1" applyFill="1" applyBorder="1" applyAlignment="1"/>
    <xf numFmtId="3" fontId="20" fillId="6" borderId="0" xfId="0" applyNumberFormat="1" applyFont="1" applyFill="1" applyBorder="1" applyAlignment="1"/>
    <xf numFmtId="3" fontId="29" fillId="6" borderId="0" xfId="0" applyNumberFormat="1" applyFont="1" applyFill="1" applyBorder="1" applyAlignment="1"/>
    <xf numFmtId="177" fontId="30" fillId="6" borderId="0" xfId="0" applyNumberFormat="1" applyFont="1" applyFill="1" applyBorder="1" applyAlignment="1">
      <alignment horizontal="center"/>
    </xf>
    <xf numFmtId="179" fontId="20" fillId="6" borderId="0" xfId="0" applyNumberFormat="1" applyFont="1" applyFill="1" applyBorder="1" applyAlignment="1"/>
    <xf numFmtId="179" fontId="29" fillId="6" borderId="0" xfId="0" applyNumberFormat="1" applyFont="1" applyFill="1" applyBorder="1" applyAlignment="1"/>
    <xf numFmtId="178" fontId="21" fillId="6" borderId="48" xfId="0" applyNumberFormat="1" applyFont="1" applyFill="1" applyBorder="1" applyAlignment="1">
      <alignment horizontal="left"/>
    </xf>
    <xf numFmtId="41" fontId="20" fillId="6" borderId="48" xfId="1" applyFont="1" applyFill="1" applyBorder="1" applyAlignment="1"/>
    <xf numFmtId="41" fontId="30" fillId="6" borderId="48" xfId="1" applyFont="1" applyFill="1" applyBorder="1" applyAlignment="1"/>
    <xf numFmtId="3" fontId="20" fillId="6" borderId="48" xfId="0" applyNumberFormat="1" applyFont="1" applyFill="1" applyBorder="1" applyAlignment="1"/>
    <xf numFmtId="3" fontId="29" fillId="6" borderId="48" xfId="0" applyNumberFormat="1" applyFont="1" applyFill="1" applyBorder="1" applyAlignment="1"/>
    <xf numFmtId="177" fontId="30" fillId="6" borderId="48" xfId="0" applyNumberFormat="1" applyFont="1" applyFill="1" applyBorder="1" applyAlignment="1">
      <alignment horizontal="center"/>
    </xf>
    <xf numFmtId="179" fontId="20" fillId="6" borderId="48" xfId="0" applyNumberFormat="1" applyFont="1" applyFill="1" applyBorder="1" applyAlignment="1"/>
    <xf numFmtId="179" fontId="29" fillId="6" borderId="48" xfId="0" applyNumberFormat="1" applyFont="1" applyFill="1" applyBorder="1" applyAlignment="1"/>
    <xf numFmtId="178" fontId="21" fillId="74" borderId="0" xfId="0" applyNumberFormat="1" applyFont="1" applyFill="1" applyBorder="1" applyAlignment="1">
      <alignment horizontal="left"/>
    </xf>
    <xf numFmtId="177" fontId="21" fillId="6" borderId="0" xfId="0" applyNumberFormat="1" applyFont="1" applyFill="1" applyAlignment="1"/>
    <xf numFmtId="178" fontId="23" fillId="5" borderId="0" xfId="0" applyNumberFormat="1" applyFont="1" applyFill="1" applyBorder="1" applyAlignment="1">
      <alignment horizontal="left"/>
    </xf>
    <xf numFmtId="177" fontId="24" fillId="5" borderId="0" xfId="0" applyNumberFormat="1" applyFont="1" applyFill="1" applyBorder="1" applyAlignment="1">
      <alignment horizontal="center"/>
    </xf>
    <xf numFmtId="178" fontId="25" fillId="5" borderId="0" xfId="0" applyNumberFormat="1" applyFont="1" applyFill="1" applyBorder="1" applyAlignment="1">
      <alignment horizontal="left"/>
    </xf>
    <xf numFmtId="177" fontId="27" fillId="5" borderId="0" xfId="0" applyNumberFormat="1" applyFont="1" applyFill="1" applyBorder="1" applyAlignment="1">
      <alignment horizontal="center"/>
    </xf>
    <xf numFmtId="9" fontId="26" fillId="5" borderId="0" xfId="0" applyNumberFormat="1" applyFont="1" applyFill="1" applyBorder="1" applyAlignment="1">
      <alignment horizontal="right"/>
    </xf>
    <xf numFmtId="179" fontId="21" fillId="4" borderId="0" xfId="0" applyNumberFormat="1" applyFont="1" applyFill="1" applyBorder="1" applyAlignment="1"/>
    <xf numFmtId="178" fontId="21" fillId="74" borderId="48" xfId="0" applyNumberFormat="1" applyFont="1" applyFill="1" applyBorder="1" applyAlignment="1">
      <alignment horizontal="left"/>
    </xf>
    <xf numFmtId="179" fontId="20" fillId="74" borderId="48" xfId="0" applyNumberFormat="1" applyFont="1" applyFill="1" applyBorder="1" applyAlignment="1"/>
    <xf numFmtId="179" fontId="21" fillId="4" borderId="48" xfId="0" applyNumberFormat="1" applyFont="1" applyFill="1" applyBorder="1" applyAlignment="1"/>
    <xf numFmtId="179" fontId="21" fillId="4" borderId="12" xfId="0" applyNumberFormat="1" applyFont="1" applyFill="1" applyBorder="1" applyAlignment="1"/>
    <xf numFmtId="3" fontId="10" fillId="0" borderId="0" xfId="3" applyNumberFormat="1" applyFont="1">
      <alignment vertical="center"/>
    </xf>
    <xf numFmtId="3" fontId="185" fillId="0" borderId="0" xfId="3" applyNumberFormat="1" applyFont="1">
      <alignment vertical="center"/>
    </xf>
    <xf numFmtId="3" fontId="10" fillId="0" borderId="10" xfId="3" applyNumberFormat="1" applyFont="1" applyBorder="1">
      <alignment vertical="center"/>
    </xf>
    <xf numFmtId="3" fontId="185" fillId="0" borderId="0" xfId="3" applyNumberFormat="1" applyFont="1" applyBorder="1">
      <alignment vertical="center"/>
    </xf>
    <xf numFmtId="9" fontId="185" fillId="0" borderId="0" xfId="2" applyFont="1" applyFill="1" applyBorder="1" applyAlignment="1">
      <alignment vertical="center"/>
    </xf>
    <xf numFmtId="178" fontId="21" fillId="0" borderId="0" xfId="0" applyNumberFormat="1" applyFont="1" applyFill="1" applyBorder="1" applyAlignment="1">
      <alignment horizontal="left"/>
    </xf>
    <xf numFmtId="41" fontId="22" fillId="0" borderId="0" xfId="1" applyFont="1" applyFill="1" applyBorder="1" applyAlignment="1"/>
    <xf numFmtId="41" fontId="21" fillId="0" borderId="0" xfId="1" applyFont="1" applyFill="1" applyBorder="1" applyAlignment="1"/>
    <xf numFmtId="41" fontId="21" fillId="0" borderId="0" xfId="1" applyNumberFormat="1" applyFont="1" applyFill="1" applyBorder="1" applyAlignment="1"/>
    <xf numFmtId="3" fontId="21" fillId="0" borderId="0" xfId="0" applyNumberFormat="1" applyFont="1" applyFill="1" applyBorder="1" applyAlignment="1"/>
    <xf numFmtId="177" fontId="21" fillId="0" borderId="0" xfId="0" applyNumberFormat="1" applyFont="1" applyFill="1" applyAlignment="1"/>
    <xf numFmtId="177" fontId="22" fillId="0" borderId="0" xfId="0" applyNumberFormat="1" applyFont="1" applyFill="1" applyBorder="1" applyAlignment="1"/>
    <xf numFmtId="0" fontId="260" fillId="58" borderId="0" xfId="0" applyFont="1" applyFill="1" applyAlignment="1">
      <alignment vertical="center"/>
    </xf>
    <xf numFmtId="266" fontId="16" fillId="0" borderId="0" xfId="1" applyNumberFormat="1" applyFont="1" applyFill="1" applyAlignment="1">
      <alignment vertical="center"/>
    </xf>
    <xf numFmtId="266" fontId="261" fillId="0" borderId="0" xfId="1" applyNumberFormat="1" applyFont="1" applyFill="1" applyAlignment="1">
      <alignment vertical="center"/>
    </xf>
    <xf numFmtId="41" fontId="261" fillId="0" borderId="0" xfId="1" applyNumberFormat="1" applyFont="1" applyFill="1" applyAlignment="1">
      <alignment vertical="center"/>
    </xf>
    <xf numFmtId="176" fontId="261" fillId="0" borderId="0" xfId="1" applyNumberFormat="1" applyFont="1" applyFill="1" applyAlignment="1">
      <alignment vertical="center"/>
    </xf>
    <xf numFmtId="176" fontId="0" fillId="0" borderId="0" xfId="1" applyNumberFormat="1" applyFont="1" applyAlignment="1">
      <alignment vertical="center"/>
    </xf>
    <xf numFmtId="41" fontId="262" fillId="0" borderId="0" xfId="2" applyNumberFormat="1" applyFont="1" applyFill="1" applyAlignment="1">
      <alignment vertical="center"/>
    </xf>
    <xf numFmtId="41" fontId="10" fillId="0" borderId="0" xfId="1" applyFont="1" applyFill="1" applyAlignment="1">
      <alignment vertical="center"/>
    </xf>
    <xf numFmtId="177" fontId="16" fillId="0" borderId="0" xfId="2" applyNumberFormat="1" applyFont="1" applyFill="1" applyBorder="1" applyAlignment="1">
      <alignment vertical="center"/>
    </xf>
    <xf numFmtId="177" fontId="256" fillId="0" borderId="0" xfId="2" applyNumberFormat="1" applyFont="1" applyFill="1" applyBorder="1" applyAlignment="1">
      <alignment vertical="center"/>
    </xf>
    <xf numFmtId="41" fontId="185" fillId="0" borderId="0" xfId="1" applyNumberFormat="1" applyFont="1" applyFill="1" applyBorder="1" applyAlignment="1">
      <alignment vertical="center"/>
    </xf>
    <xf numFmtId="176" fontId="10" fillId="0" borderId="0" xfId="0" applyNumberFormat="1" applyFont="1" applyFill="1" applyBorder="1" applyAlignment="1">
      <alignment vertical="center"/>
    </xf>
    <xf numFmtId="267" fontId="10" fillId="0" borderId="0" xfId="0" applyNumberFormat="1" applyFont="1" applyFill="1" applyBorder="1" applyAlignment="1">
      <alignment vertical="center"/>
    </xf>
    <xf numFmtId="176" fontId="255" fillId="0" borderId="0" xfId="0" applyNumberFormat="1" applyFont="1" applyFill="1" applyBorder="1" applyAlignment="1">
      <alignment vertical="center"/>
    </xf>
    <xf numFmtId="176" fontId="10" fillId="75" borderId="0" xfId="0" applyNumberFormat="1" applyFont="1" applyFill="1" applyAlignment="1">
      <alignment vertical="center"/>
    </xf>
    <xf numFmtId="176" fontId="10" fillId="75" borderId="10" xfId="0" applyNumberFormat="1" applyFont="1" applyFill="1" applyBorder="1" applyAlignment="1">
      <alignment vertical="center"/>
    </xf>
    <xf numFmtId="41" fontId="10" fillId="75" borderId="0" xfId="1" applyNumberFormat="1" applyFont="1" applyFill="1" applyAlignment="1">
      <alignment vertical="center"/>
    </xf>
    <xf numFmtId="41" fontId="10" fillId="0" borderId="0" xfId="1" applyFont="1" applyFill="1" applyBorder="1" applyAlignment="1">
      <alignment vertical="center"/>
    </xf>
    <xf numFmtId="3" fontId="24" fillId="5" borderId="13" xfId="0" applyNumberFormat="1" applyFont="1" applyFill="1" applyBorder="1" applyAlignment="1">
      <alignment horizontal="center"/>
    </xf>
    <xf numFmtId="177" fontId="23" fillId="5" borderId="0" xfId="0" applyNumberFormat="1" applyFont="1" applyFill="1" applyBorder="1" applyAlignment="1">
      <alignment horizontal="right" vertical="center"/>
    </xf>
    <xf numFmtId="177" fontId="23" fillId="5" borderId="0" xfId="4" applyNumberFormat="1" applyFont="1" applyFill="1" applyBorder="1" applyAlignment="1">
      <alignment horizontal="right" vertical="center"/>
    </xf>
    <xf numFmtId="3" fontId="24" fillId="5" borderId="0" xfId="0" applyNumberFormat="1" applyFont="1" applyFill="1" applyBorder="1" applyAlignment="1">
      <alignment horizontal="center"/>
    </xf>
    <xf numFmtId="3" fontId="24" fillId="5" borderId="0" xfId="4" applyNumberFormat="1" applyFont="1" applyFill="1" applyBorder="1" applyAlignment="1">
      <alignment horizontal="center"/>
    </xf>
  </cellXfs>
  <cellStyles count="2647">
    <cellStyle name="—" xfId="5"/>
    <cellStyle name="          _x000d__x000a_386grabber=vga.3gr_x000d__x000a_" xfId="6"/>
    <cellStyle name="          _x000d__x000a_386grabber=vga.3gr_x000d__x000a_ 2" xfId="7"/>
    <cellStyle name="          _x000d__x000a_shell=progman.exe_x000d__x000a_m" xfId="8"/>
    <cellStyle name="_x000a_386grabber=M" xfId="9"/>
    <cellStyle name="_x000a_386grabber=M 2" xfId="10"/>
    <cellStyle name="_x000a_386grabber=M 3" xfId="11"/>
    <cellStyle name="_x000d__x000a_386grabber=vga.3gr_x000d__x000a_ 2" xfId="12"/>
    <cellStyle name="#,##0" xfId="13"/>
    <cellStyle name="#,##0!" xfId="14"/>
    <cellStyle name="#,##0$" xfId="15"/>
    <cellStyle name="#,##0$!" xfId="16"/>
    <cellStyle name="#,##0$$" xfId="17"/>
    <cellStyle name="#,##0$$!" xfId="18"/>
    <cellStyle name="#,##0$$$" xfId="19"/>
    <cellStyle name="#,##0$$$!" xfId="20"/>
    <cellStyle name="#,##0$$$$" xfId="21"/>
    <cellStyle name="#,##0$$$$!" xfId="22"/>
    <cellStyle name="#,##0$$$$$" xfId="23"/>
    <cellStyle name="#,##0$$$$$!" xfId="24"/>
    <cellStyle name="#,##0$$$$$$" xfId="25"/>
    <cellStyle name="#,##0$$$$$$!" xfId="26"/>
    <cellStyle name="#,##0$$$$$$$" xfId="27"/>
    <cellStyle name="#,##0$$$$$$$!" xfId="28"/>
    <cellStyle name="#,##0$$$$$$$$" xfId="29"/>
    <cellStyle name="#,##0$$$$$$_미정리예수금 " xfId="30"/>
    <cellStyle name="#,##0$$$$$_미정리예수금 " xfId="31"/>
    <cellStyle name="#,##0.0$" xfId="32"/>
    <cellStyle name="#,##0.0$!" xfId="33"/>
    <cellStyle name="#,##0.0$$" xfId="34"/>
    <cellStyle name="#,##0.0$$!" xfId="35"/>
    <cellStyle name="#,##0.0$$$" xfId="36"/>
    <cellStyle name="#,##0.0$$$!" xfId="37"/>
    <cellStyle name="#,##0.0$$$$" xfId="38"/>
    <cellStyle name="#,##0.0$$$$!" xfId="39"/>
    <cellStyle name="#,##0.0$$$$$" xfId="40"/>
    <cellStyle name="#,##0.0$$$$$!" xfId="41"/>
    <cellStyle name="#,##0.0$$$$$$" xfId="42"/>
    <cellStyle name="#,##0.0$$$$$$!" xfId="43"/>
    <cellStyle name="#,##0.0$$$$$$_미정리예수금 " xfId="44"/>
    <cellStyle name="#,##0.0$$$$_미정리예수금 " xfId="45"/>
    <cellStyle name="#,##0.0$$_미정리예수금 " xfId="46"/>
    <cellStyle name="(1,000)" xfId="47"/>
    <cellStyle name="(1,000)x" xfId="48"/>
    <cellStyle name=".000" xfId="49"/>
    <cellStyle name="_x001f_?--_x0004_ _x000c__x0009__x0003__x000b__x0001__x000a__x000b__x0002_--_x0008__x0004__x0002__x0002__x0007__x0007__x0007__x0007__x0007__x0007__x0007__x0007__x0007__x0007__x0007__x0007__x0007__x0007__x0002_-_x0004_ _x000c__x0009__x0003__x000b__x0001__x000a__x000b__x0002_--_x0008__x0002_" xfId="50"/>
    <cellStyle name="?? [0]_VERA" xfId="51"/>
    <cellStyle name="??&amp;O?&amp;H?_x0008__x000f__x0007_?_x0007__x0001__x0001_" xfId="52"/>
    <cellStyle name="??&amp;O?&amp;H?_x0008_??_x0007__x0001__x0001_" xfId="53"/>
    <cellStyle name="?????" xfId="54"/>
    <cellStyle name="??_OTC" xfId="55"/>
    <cellStyle name="?際_x000c_2'_x000d_+U_x0001_)_x0005_L_x0012__x0007__x0001__x0001_" xfId="56"/>
    <cellStyle name="]_^[꺞_x0008_?" xfId="57"/>
    <cellStyle name="_001300_대신" xfId="58"/>
    <cellStyle name="_040527산업분석(표)" xfId="59"/>
    <cellStyle name="_040614인터파크(TC)_C(20)" xfId="60"/>
    <cellStyle name="_040906하나투어_C(18)" xfId="61"/>
    <cellStyle name="_040908엔터테인먼트(포럼)_TC" xfId="62"/>
    <cellStyle name="_050221우리홈쇼핑_제안서" xfId="63"/>
    <cellStyle name="_051208신세계(11월)_M" xfId="64"/>
    <cellStyle name="_061222_계정비교(변경전후)" xfId="65"/>
    <cellStyle name="_1_0131_최종)전사예산종합_공단,토토계정일치" xfId="66"/>
    <cellStyle name="_1_data yearly" xfId="67"/>
    <cellStyle name="_1_data yearly_1Compfinal test28LGE i" xfId="68"/>
    <cellStyle name="_1_data yearly_comparables analysis 040803" xfId="69"/>
    <cellStyle name="_1_data yearly_comparables analysis 040803_1Compfinal test28LGE i" xfId="70"/>
    <cellStyle name="_1_data yearly_comparables analysis 040803_CompsAll 042803" xfId="71"/>
    <cellStyle name="_1_data yearly_comparables analysis 040803_CompsAll 042803_1Compfinal test28LGE i" xfId="72"/>
    <cellStyle name="_1_data yearly_comparables analysis 040803_CompsAll 042803_Orion (excav@tor)" xfId="73"/>
    <cellStyle name="_1_data yearly_comparables analysis 040803_Orion (excav@tor)" xfId="74"/>
    <cellStyle name="_1_data yearly_Orion (excav@tor)" xfId="75"/>
    <cellStyle name="_1_data071802" xfId="76"/>
    <cellStyle name="_1_data071802_1Compfinal test28LGE i" xfId="77"/>
    <cellStyle name="_1_data071802_comparables analysis 040803" xfId="78"/>
    <cellStyle name="_1_data071802_comparables analysis 040803_1Compfinal test28LGE i" xfId="79"/>
    <cellStyle name="_1_data071802_comparables analysis 040803_CompsAll 042803" xfId="80"/>
    <cellStyle name="_1_data071802_comparables analysis 040803_CompsAll 042803_1Compfinal test28LGE i" xfId="81"/>
    <cellStyle name="_1_data071802_comparables analysis 040803_CompsAll 042803_Orion (excav@tor)" xfId="82"/>
    <cellStyle name="_1_data071802_comparables analysis 040803_Orion (excav@tor)" xfId="83"/>
    <cellStyle name="_1_data071802_Orion (excav@tor)" xfId="84"/>
    <cellStyle name="_1_data2" xfId="85"/>
    <cellStyle name="_1_data2_1Compfinal test28LGE i" xfId="86"/>
    <cellStyle name="_1_data2_comparables analysis 040803" xfId="87"/>
    <cellStyle name="_1_data2_comparables analysis 040803_1Compfinal test28LGE i" xfId="88"/>
    <cellStyle name="_1_data2_comparables analysis 040803_CompsAll 042803" xfId="89"/>
    <cellStyle name="_1_data2_comparables analysis 040803_CompsAll 042803_1Compfinal test28LGE i" xfId="90"/>
    <cellStyle name="_1_data2_comparables analysis 040803_CompsAll 042803_Orion (excav@tor)" xfId="91"/>
    <cellStyle name="_1_data2_comparables analysis 040803_Orion (excav@tor)" xfId="92"/>
    <cellStyle name="_1_data2_Orion (excav@tor)" xfId="93"/>
    <cellStyle name="_1Compfinal" xfId="94"/>
    <cellStyle name="_1Compfinal_1Compfinal test28LGE i" xfId="95"/>
    <cellStyle name="_1Compfinal_Orion (excav@tor)" xfId="96"/>
    <cellStyle name="_1LGE model 4-22-02 4pm" xfId="97"/>
    <cellStyle name="_1LGE model 4-22-02 4pm_1_data yearly" xfId="98"/>
    <cellStyle name="_1LGE model 4-22-02 4pm_1_data yearly_1Compfinal test28LGE i" xfId="99"/>
    <cellStyle name="_1LGE model 4-22-02 4pm_1_data yearly_comparables analysis 040803" xfId="100"/>
    <cellStyle name="_1LGE model 4-22-02 4pm_1_data yearly_comparables analysis 040803_1Compfinal test28LGE i" xfId="101"/>
    <cellStyle name="_1LGE model 4-22-02 4pm_1_data yearly_comparables analysis 040803_CompsAll 042803" xfId="102"/>
    <cellStyle name="_1LGE model 4-22-02 4pm_1_data yearly_comparables analysis 040803_CompsAll 042803_1Compfinal test28LGE i" xfId="103"/>
    <cellStyle name="_1LGE model 4-22-02 4pm_1_data yearly_comparables analysis 040803_CompsAll 042803_Orion (excav@tor)" xfId="104"/>
    <cellStyle name="_1LGE model 4-22-02 4pm_1_data yearly_comparables analysis 040803_Orion (excav@tor)" xfId="105"/>
    <cellStyle name="_1LGE model 4-22-02 4pm_1_data yearly_Orion (excav@tor)" xfId="106"/>
    <cellStyle name="_1LGE model 4-22-02 4pm_1_data2" xfId="107"/>
    <cellStyle name="_1LGE model 4-22-02 4pm_1_data2_1Compfinal test28LGE i" xfId="108"/>
    <cellStyle name="_1LGE model 4-22-02 4pm_1_data2_comparables analysis 040803" xfId="109"/>
    <cellStyle name="_1LGE model 4-22-02 4pm_1_data2_comparables analysis 040803_1Compfinal test28LGE i" xfId="110"/>
    <cellStyle name="_1LGE model 4-22-02 4pm_1_data2_comparables analysis 040803_CompsAll 042803" xfId="111"/>
    <cellStyle name="_1LGE model 4-22-02 4pm_1_data2_comparables analysis 040803_CompsAll 042803_1Compfinal test28LGE i" xfId="112"/>
    <cellStyle name="_1LGE model 4-22-02 4pm_1_data2_comparables analysis 040803_CompsAll 042803_Orion (excav@tor)" xfId="113"/>
    <cellStyle name="_1LGE model 4-22-02 4pm_1_data2_comparables analysis 040803_Orion (excav@tor)" xfId="114"/>
    <cellStyle name="_1LGE model 4-22-02 4pm_1_data2_Orion (excav@tor)" xfId="115"/>
    <cellStyle name="_1LGE model 4-22-02 4pm_1Compfinal test28LGE i" xfId="116"/>
    <cellStyle name="_1LGE model 4-22-02 4pm_comparables analysis 040803" xfId="117"/>
    <cellStyle name="_1LGE model 4-22-02 4pm_comparables analysis 040803_1Compfinal test28LGE i" xfId="118"/>
    <cellStyle name="_1LGE model 4-22-02 4pm_comparables analysis 040803_CompsAll 042803" xfId="119"/>
    <cellStyle name="_1LGE model 4-22-02 4pm_comparables analysis 040803_CompsAll 042803_1Compfinal test28LGE i" xfId="120"/>
    <cellStyle name="_1LGE model 4-22-02 4pm_comparables analysis 040803_CompsAll 042803_Orion (excav@tor)" xfId="121"/>
    <cellStyle name="_1LGE model 4-22-02 4pm_comparables analysis 040803_Orion (excav@tor)" xfId="122"/>
    <cellStyle name="_1LGE model 4-22-02 4pm_Orion (excav@tor)" xfId="123"/>
    <cellStyle name="_1LGE model 4-4-02 2pm" xfId="124"/>
    <cellStyle name="_1LGE model 4-4-02 2pm_1_data yearly" xfId="125"/>
    <cellStyle name="_1LGE model 4-4-02 2pm_1_data yearly_1Compfinal test28LGE i" xfId="126"/>
    <cellStyle name="_1LGE model 4-4-02 2pm_1_data yearly_comparables analysis 040803" xfId="127"/>
    <cellStyle name="_1LGE model 4-4-02 2pm_1_data yearly_comparables analysis 040803_1Compfinal test28LGE i" xfId="128"/>
    <cellStyle name="_1LGE model 4-4-02 2pm_1_data yearly_comparables analysis 040803_CompsAll 042803" xfId="129"/>
    <cellStyle name="_1LGE model 4-4-02 2pm_1_data yearly_comparables analysis 040803_CompsAll 042803_1Compfinal test28LGE i" xfId="130"/>
    <cellStyle name="_1LGE model 4-4-02 2pm_1_data yearly_comparables analysis 040803_CompsAll 042803_Orion (excav@tor)" xfId="131"/>
    <cellStyle name="_1LGE model 4-4-02 2pm_1_data yearly_comparables analysis 040803_Orion (excav@tor)" xfId="132"/>
    <cellStyle name="_1LGE model 4-4-02 2pm_1_data yearly_Orion (excav@tor)" xfId="133"/>
    <cellStyle name="_1LGE model 4-4-02 2pm_1_data2" xfId="134"/>
    <cellStyle name="_1LGE model 4-4-02 2pm_1_data2_1Compfinal test28LGE i" xfId="135"/>
    <cellStyle name="_1LGE model 4-4-02 2pm_1_data2_comparables analysis 040803" xfId="136"/>
    <cellStyle name="_1LGE model 4-4-02 2pm_1_data2_comparables analysis 040803_1Compfinal test28LGE i" xfId="137"/>
    <cellStyle name="_1LGE model 4-4-02 2pm_1_data2_comparables analysis 040803_CompsAll 042803" xfId="138"/>
    <cellStyle name="_1LGE model 4-4-02 2pm_1_data2_comparables analysis 040803_CompsAll 042803_1Compfinal test28LGE i" xfId="139"/>
    <cellStyle name="_1LGE model 4-4-02 2pm_1_data2_comparables analysis 040803_CompsAll 042803_Orion (excav@tor)" xfId="140"/>
    <cellStyle name="_1LGE model 4-4-02 2pm_1_data2_comparables analysis 040803_Orion (excav@tor)" xfId="141"/>
    <cellStyle name="_1LGE model 4-4-02 2pm_1_data2_Orion (excav@tor)" xfId="142"/>
    <cellStyle name="_1LGE model 4-4-02 2pm_1Compfinal test28LGE i" xfId="143"/>
    <cellStyle name="_1LGE model 4-4-02 2pm_comparables analysis 040803" xfId="144"/>
    <cellStyle name="_1LGE model 4-4-02 2pm_comparables analysis 040803_1Compfinal test28LGE i" xfId="145"/>
    <cellStyle name="_1LGE model 4-4-02 2pm_comparables analysis 040803_CompsAll 042803" xfId="146"/>
    <cellStyle name="_1LGE model 4-4-02 2pm_comparables analysis 040803_CompsAll 042803_1Compfinal test28LGE i" xfId="147"/>
    <cellStyle name="_1LGE model 4-4-02 2pm_comparables analysis 040803_CompsAll 042803_Orion (excav@tor)" xfId="148"/>
    <cellStyle name="_1LGE model 4-4-02 2pm_comparables analysis 040803_Orion (excav@tor)" xfId="149"/>
    <cellStyle name="_1LGE model 4-4-02 2pm_Orion (excav@tor)" xfId="150"/>
    <cellStyle name="_1LGE model 5-31-02 11am" xfId="151"/>
    <cellStyle name="_1LGE model 5-31-02 11am_1_data yearly" xfId="152"/>
    <cellStyle name="_1LGE model 5-31-02 11am_1_data yearly_1Compfinal test28LGE i" xfId="153"/>
    <cellStyle name="_1LGE model 5-31-02 11am_1_data yearly_comparables analysis 040803" xfId="154"/>
    <cellStyle name="_1LGE model 5-31-02 11am_1_data yearly_comparables analysis 040803_1Compfinal test28LGE i" xfId="155"/>
    <cellStyle name="_1LGE model 5-31-02 11am_1_data yearly_comparables analysis 040803_CompsAll 042803" xfId="156"/>
    <cellStyle name="_1LGE model 5-31-02 11am_1_data yearly_comparables analysis 040803_CompsAll 042803_1Compfinal test28LGE i" xfId="157"/>
    <cellStyle name="_1LGE model 5-31-02 11am_1_data yearly_comparables analysis 040803_CompsAll 042803_Orion (excav@tor)" xfId="158"/>
    <cellStyle name="_1LGE model 5-31-02 11am_1_data yearly_comparables analysis 040803_Orion (excav@tor)" xfId="159"/>
    <cellStyle name="_1LGE model 5-31-02 11am_1_data yearly_Orion (excav@tor)" xfId="160"/>
    <cellStyle name="_1LGE model 5-31-02 11am_1_data2" xfId="161"/>
    <cellStyle name="_1LGE model 5-31-02 11am_1_data2_1Compfinal test28LGE i" xfId="162"/>
    <cellStyle name="_1LGE model 5-31-02 11am_1_data2_comparables analysis 040803" xfId="163"/>
    <cellStyle name="_1LGE model 5-31-02 11am_1_data2_comparables analysis 040803_1Compfinal test28LGE i" xfId="164"/>
    <cellStyle name="_1LGE model 5-31-02 11am_1_data2_comparables analysis 040803_CompsAll 042803" xfId="165"/>
    <cellStyle name="_1LGE model 5-31-02 11am_1_data2_comparables analysis 040803_CompsAll 042803_1Compfinal test28LGE i" xfId="166"/>
    <cellStyle name="_1LGE model 5-31-02 11am_1_data2_comparables analysis 040803_CompsAll 042803_Orion (excav@tor)" xfId="167"/>
    <cellStyle name="_1LGE model 5-31-02 11am_1_data2_comparables analysis 040803_Orion (excav@tor)" xfId="168"/>
    <cellStyle name="_1LGE model 5-31-02 11am_1_data2_Orion (excav@tor)" xfId="169"/>
    <cellStyle name="_1LGE model 5-31-02 11am_1Compfinal test28LGE i" xfId="170"/>
    <cellStyle name="_1LGE model 5-31-02 11am_comparables analysis 040803" xfId="171"/>
    <cellStyle name="_1LGE model 5-31-02 11am_comparables analysis 040803_1Compfinal test28LGE i" xfId="172"/>
    <cellStyle name="_1LGE model 5-31-02 11am_comparables analysis 040803_CompsAll 042803" xfId="173"/>
    <cellStyle name="_1LGE model 5-31-02 11am_comparables analysis 040803_CompsAll 042803_1Compfinal test28LGE i" xfId="174"/>
    <cellStyle name="_1LGE model 5-31-02 11am_comparables analysis 040803_CompsAll 042803_Orion (excav@tor)" xfId="175"/>
    <cellStyle name="_1LGE model 5-31-02 11am_comparables analysis 040803_Orion (excav@tor)" xfId="176"/>
    <cellStyle name="_1LGE model 5-31-02 11am_Orion (excav@tor)" xfId="177"/>
    <cellStyle name="_1LGE model 5-7-02 4pm" xfId="178"/>
    <cellStyle name="_1LGE model 5-7-02 4pm_1_data yearly" xfId="179"/>
    <cellStyle name="_1LGE model 5-7-02 4pm_1_data yearly_1Compfinal test28LGE i" xfId="180"/>
    <cellStyle name="_1LGE model 5-7-02 4pm_1_data yearly_comparables analysis 040803" xfId="181"/>
    <cellStyle name="_1LGE model 5-7-02 4pm_1_data yearly_comparables analysis 040803_1Compfinal test28LGE i" xfId="182"/>
    <cellStyle name="_1LGE model 5-7-02 4pm_1_data yearly_comparables analysis 040803_CompsAll 042803" xfId="183"/>
    <cellStyle name="_1LGE model 5-7-02 4pm_1_data yearly_comparables analysis 040803_CompsAll 042803_1Compfinal test28LGE i" xfId="184"/>
    <cellStyle name="_1LGE model 5-7-02 4pm_1_data yearly_comparables analysis 040803_CompsAll 042803_Orion (excav@tor)" xfId="185"/>
    <cellStyle name="_1LGE model 5-7-02 4pm_1_data yearly_comparables analysis 040803_Orion (excav@tor)" xfId="186"/>
    <cellStyle name="_1LGE model 5-7-02 4pm_1_data yearly_Orion (excav@tor)" xfId="187"/>
    <cellStyle name="_1LGE model 5-7-02 4pm_1_data2" xfId="188"/>
    <cellStyle name="_1LGE model 5-7-02 4pm_1_data2_1Compfinal test28LGE i" xfId="189"/>
    <cellStyle name="_1LGE model 5-7-02 4pm_1_data2_comparables analysis 040803" xfId="190"/>
    <cellStyle name="_1LGE model 5-7-02 4pm_1_data2_comparables analysis 040803_1Compfinal test28LGE i" xfId="191"/>
    <cellStyle name="_1LGE model 5-7-02 4pm_1_data2_comparables analysis 040803_CompsAll 042803" xfId="192"/>
    <cellStyle name="_1LGE model 5-7-02 4pm_1_data2_comparables analysis 040803_CompsAll 042803_1Compfinal test28LGE i" xfId="193"/>
    <cellStyle name="_1LGE model 5-7-02 4pm_1_data2_comparables analysis 040803_CompsAll 042803_Orion (excav@tor)" xfId="194"/>
    <cellStyle name="_1LGE model 5-7-02 4pm_1_data2_comparables analysis 040803_Orion (excav@tor)" xfId="195"/>
    <cellStyle name="_1LGE model 5-7-02 4pm_1_data2_Orion (excav@tor)" xfId="196"/>
    <cellStyle name="_1LGE model 5-7-02 4pm_1Compfinal test28LGE i" xfId="197"/>
    <cellStyle name="_1LGE model 5-7-02 4pm_comparables analysis 040803" xfId="198"/>
    <cellStyle name="_1LGE model 5-7-02 4pm_comparables analysis 040803_1Compfinal test28LGE i" xfId="199"/>
    <cellStyle name="_1LGE model 5-7-02 4pm_comparables analysis 040803_CompsAll 042803" xfId="200"/>
    <cellStyle name="_1LGE model 5-7-02 4pm_comparables analysis 040803_CompsAll 042803_1Compfinal test28LGE i" xfId="201"/>
    <cellStyle name="_1LGE model 5-7-02 4pm_comparables analysis 040803_CompsAll 042803_Orion (excav@tor)" xfId="202"/>
    <cellStyle name="_1LGE model 5-7-02 4pm_comparables analysis 040803_Orion (excav@tor)" xfId="203"/>
    <cellStyle name="_1LGE model 5-7-02 4pm_Orion (excav@tor)" xfId="204"/>
    <cellStyle name="_1LGE model 6-2-02 9am" xfId="205"/>
    <cellStyle name="_1LGE model 6-2-02 9am_1_data yearly" xfId="206"/>
    <cellStyle name="_1LGE model 6-2-02 9am_1_data yearly_1Compfinal test28LGE i" xfId="207"/>
    <cellStyle name="_1LGE model 6-2-02 9am_1_data yearly_comparables analysis 040803" xfId="208"/>
    <cellStyle name="_1LGE model 6-2-02 9am_1_data yearly_comparables analysis 040803_1Compfinal test28LGE i" xfId="209"/>
    <cellStyle name="_1LGE model 6-2-02 9am_1_data yearly_comparables analysis 040803_CompsAll 042803" xfId="210"/>
    <cellStyle name="_1LGE model 6-2-02 9am_1_data yearly_comparables analysis 040803_CompsAll 042803_1Compfinal test28LGE i" xfId="211"/>
    <cellStyle name="_1LGE model 6-2-02 9am_1_data yearly_comparables analysis 040803_CompsAll 042803_Orion (excav@tor)" xfId="212"/>
    <cellStyle name="_1LGE model 6-2-02 9am_1_data yearly_comparables analysis 040803_Orion (excav@tor)" xfId="213"/>
    <cellStyle name="_1LGE model 6-2-02 9am_1_data yearly_Orion (excav@tor)" xfId="214"/>
    <cellStyle name="_1LGE model 6-2-02 9am_1_data2" xfId="215"/>
    <cellStyle name="_1LGE model 6-2-02 9am_1_data2_1Compfinal test28LGE i" xfId="216"/>
    <cellStyle name="_1LGE model 6-2-02 9am_1_data2_comparables analysis 040803" xfId="217"/>
    <cellStyle name="_1LGE model 6-2-02 9am_1_data2_comparables analysis 040803_1Compfinal test28LGE i" xfId="218"/>
    <cellStyle name="_1LGE model 6-2-02 9am_1_data2_comparables analysis 040803_CompsAll 042803" xfId="219"/>
    <cellStyle name="_1LGE model 6-2-02 9am_1_data2_comparables analysis 040803_CompsAll 042803_1Compfinal test28LGE i" xfId="220"/>
    <cellStyle name="_1LGE model 6-2-02 9am_1_data2_comparables analysis 040803_CompsAll 042803_Orion (excav@tor)" xfId="221"/>
    <cellStyle name="_1LGE model 6-2-02 9am_1_data2_comparables analysis 040803_Orion (excav@tor)" xfId="222"/>
    <cellStyle name="_1LGE model 6-2-02 9am_1_data2_Orion (excav@tor)" xfId="223"/>
    <cellStyle name="_1LGE model 6-2-02 9am_1Compfinal test28LGE i" xfId="224"/>
    <cellStyle name="_1LGE model 6-2-02 9am_comparables analysis 040803" xfId="225"/>
    <cellStyle name="_1LGE model 6-2-02 9am_comparables analysis 040803_1Compfinal test28LGE i" xfId="226"/>
    <cellStyle name="_1LGE model 6-2-02 9am_comparables analysis 040803_CompsAll 042803" xfId="227"/>
    <cellStyle name="_1LGE model 6-2-02 9am_comparables analysis 040803_CompsAll 042803_1Compfinal test28LGE i" xfId="228"/>
    <cellStyle name="_1LGE model 6-2-02 9am_comparables analysis 040803_CompsAll 042803_Orion (excav@tor)" xfId="229"/>
    <cellStyle name="_1LGE model 6-2-02 9am_comparables analysis 040803_Orion (excav@tor)" xfId="230"/>
    <cellStyle name="_1LGE model 6-2-02 9am_Orion (excav@tor)" xfId="231"/>
    <cellStyle name="_1LGE model 9-17-02 2pm" xfId="232"/>
    <cellStyle name="_1LGE model 9-17-02 2pm_1Compfinal test28LGE i" xfId="233"/>
    <cellStyle name="_1LGE model 9-17-02 2pm_comparables analysis 040803" xfId="234"/>
    <cellStyle name="_1LGE model 9-17-02 2pm_comparables analysis 040803_1Compfinal test28LGE i" xfId="235"/>
    <cellStyle name="_1LGE model 9-17-02 2pm_comparables analysis 040803_CompsAll 042803" xfId="236"/>
    <cellStyle name="_1LGE model 9-17-02 2pm_comparables analysis 040803_CompsAll 042803_1Compfinal test28LGE i" xfId="237"/>
    <cellStyle name="_2002 한화석화 실적설명" xfId="238"/>
    <cellStyle name="_'99상반기경영개선활동결과(게시용)" xfId="239"/>
    <cellStyle name="_a00140_Jinro" xfId="240"/>
    <cellStyle name="_A01800_오리온_revised_(1)(1)-Soutput sheet 추가" xfId="241"/>
    <cellStyle name="_a12750(에스원)" xfId="242"/>
    <cellStyle name="_ActualFS" xfId="243"/>
    <cellStyle name="_BaseA" xfId="244"/>
    <cellStyle name="_Book1" xfId="245"/>
    <cellStyle name="_Book1 2" xfId="246"/>
    <cellStyle name="_Book2" xfId="247"/>
    <cellStyle name="_Book3" xfId="248"/>
    <cellStyle name="_Book3_풀무원추정030408" xfId="249"/>
    <cellStyle name="_Book3_풀무원추정030408_풀무원추정030408" xfId="250"/>
    <cellStyle name="_Consensus" xfId="251"/>
    <cellStyle name="_data_annl" xfId="252"/>
    <cellStyle name="_data_annl 2" xfId="253"/>
    <cellStyle name="_data_mkt" xfId="254"/>
    <cellStyle name="_data_mkt 2" xfId="255"/>
    <cellStyle name="_data_quart" xfId="256"/>
    <cellStyle name="_data_quart 2" xfId="257"/>
    <cellStyle name="_data_quart_대차대조표" xfId="258"/>
    <cellStyle name="_data_quart_대차대조표 2" xfId="259"/>
    <cellStyle name="_data_quart_현금흐름표" xfId="260"/>
    <cellStyle name="_data_quart_현금흐름표 2" xfId="261"/>
    <cellStyle name="_DCF_Toto" xfId="262"/>
    <cellStyle name="_DCFsnapshot" xfId="263"/>
    <cellStyle name="_DMC-2.xls Chart 1" xfId="264"/>
    <cellStyle name="_DMC-2.xls Chart 1_a00140_Jinro" xfId="265"/>
    <cellStyle name="_DMC-2.xls Chart 1_A01800_오리온_revised_(1)(1)-Soutput sheet 추가" xfId="266"/>
    <cellStyle name="_DMC-2.xls Chart 1_DCF_Toto" xfId="267"/>
    <cellStyle name="_DMC-2.xls Chart 1_Hite_Aug" xfId="268"/>
    <cellStyle name="_DMC-2.xls Chart 1_Keyang_earnings" xfId="269"/>
    <cellStyle name="_DMC-2.xls Chart 1_Keyang_earnings_HotelShilla_earnings" xfId="270"/>
    <cellStyle name="_DMC-2.xls Chart 1_Keyang_earnings_HotelShilla_earnings (050530)" xfId="271"/>
    <cellStyle name="_DMC-2.xls Chart 1_Keyang_earnings_KangwonLand_earnings_1" xfId="272"/>
    <cellStyle name="_DMC-2.xls Chart 1_Keyang_earnings_Keyang_earnings" xfId="273"/>
    <cellStyle name="_DMC-2.xls Chart 1_Keyang_earnings_Paradise_earnings" xfId="274"/>
    <cellStyle name="_DMC-2.xls Chart 1_Orion_Feb" xfId="275"/>
    <cellStyle name="_DMC-2.xls Chart 1_Pulmuone_Feb04" xfId="276"/>
    <cellStyle name="_DMC-2.xls Chart 1_VM_제조" xfId="277"/>
    <cellStyle name="_Earnings guide_교보" xfId="278"/>
    <cellStyle name="_EGuide" xfId="279"/>
    <cellStyle name="_Eguide11111" xfId="280"/>
    <cellStyle name="_Eguide11111 2" xfId="281"/>
    <cellStyle name="_Eguide11111_그룹분석" xfId="282"/>
    <cellStyle name="_Eguide11111_그룹분석 2" xfId="283"/>
    <cellStyle name="_EM_SBS" xfId="284"/>
    <cellStyle name="_EVA" xfId="285"/>
    <cellStyle name="_forecasting" xfId="286"/>
    <cellStyle name="_forecasting 2" xfId="287"/>
    <cellStyle name="_fs_data" xfId="288"/>
    <cellStyle name="_fs_data 2" xfId="289"/>
    <cellStyle name="_hanwha pt backdata 2" xfId="290"/>
    <cellStyle name="_HE-1H99-Project.xls Chart 1" xfId="291"/>
    <cellStyle name="_HE-1H99-Project.xls Chart 1_Keyang_earnings" xfId="292"/>
    <cellStyle name="_HE-1H99-Project.xls Chart 1_Keyang_earnings_HotelShilla_earnings" xfId="293"/>
    <cellStyle name="_HE-1H99-Project.xls Chart 1_Keyang_earnings_HotelShilla_earnings (050530)" xfId="294"/>
    <cellStyle name="_HE-1H99-Project.xls Chart 1_Keyang_earnings_KangwonLand_earnings_1" xfId="295"/>
    <cellStyle name="_HE-1H99-Project.xls Chart 1_Keyang_earnings_Keyang_earnings" xfId="296"/>
    <cellStyle name="_HE-1H99-Project.xls Chart 1_Keyang_earnings_Paradise_earnings" xfId="297"/>
    <cellStyle name="_HE-1H99-Project.xls Chart 2" xfId="298"/>
    <cellStyle name="_HE-1H99-Project.xls Chart 2_Keyang_earnings" xfId="299"/>
    <cellStyle name="_HE-1H99-Project.xls Chart 2_Keyang_earnings_HotelShilla_earnings" xfId="300"/>
    <cellStyle name="_HE-1H99-Project.xls Chart 2_Keyang_earnings_HotelShilla_earnings (050530)" xfId="301"/>
    <cellStyle name="_HE-1H99-Project.xls Chart 2_Keyang_earnings_KangwonLand_earnings_1" xfId="302"/>
    <cellStyle name="_HE-1H99-Project.xls Chart 2_Keyang_earnings_Keyang_earnings" xfId="303"/>
    <cellStyle name="_HE-1H99-Project.xls Chart 2_Keyang_earnings_Paradise_earnings" xfId="304"/>
    <cellStyle name="_HE-1H99-Project.xls Chart 3" xfId="305"/>
    <cellStyle name="_HE-1H99-Project.xls Chart 3_Keyang_earnings" xfId="306"/>
    <cellStyle name="_HE-1H99-Project.xls Chart 3_Keyang_earnings_HotelShilla_earnings" xfId="307"/>
    <cellStyle name="_HE-1H99-Project.xls Chart 3_Keyang_earnings_HotelShilla_earnings (050530)" xfId="308"/>
    <cellStyle name="_HE-1H99-Project.xls Chart 3_Keyang_earnings_KangwonLand_earnings_1" xfId="309"/>
    <cellStyle name="_HE-1H99-Project.xls Chart 3_Keyang_earnings_Keyang_earnings" xfId="310"/>
    <cellStyle name="_HE-1H99-Project.xls Chart 3_Keyang_earnings_Paradise_earnings" xfId="311"/>
    <cellStyle name="_HE-1H99-Project.xls Chart 4" xfId="312"/>
    <cellStyle name="_HE-1H99-Project.xls Chart 4_Keyang_earnings" xfId="313"/>
    <cellStyle name="_HE-1H99-Project.xls Chart 4_Keyang_earnings_HotelShilla_earnings" xfId="314"/>
    <cellStyle name="_HE-1H99-Project.xls Chart 4_Keyang_earnings_HotelShilla_earnings (050530)" xfId="315"/>
    <cellStyle name="_HE-1H99-Project.xls Chart 4_Keyang_earnings_KangwonLand_earnings_1" xfId="316"/>
    <cellStyle name="_HE-1H99-Project.xls Chart 4_Keyang_earnings_Keyang_earnings" xfId="317"/>
    <cellStyle name="_HE-1H99-Project.xls Chart 4_Keyang_earnings_Paradise_earnings" xfId="318"/>
    <cellStyle name="_HE-1H99-Project.xls Chart 5" xfId="319"/>
    <cellStyle name="_HE-1H99-Project.xls Chart 5_Keyang_earnings" xfId="320"/>
    <cellStyle name="_HE-1H99-Project.xls Chart 5_Keyang_earnings_HotelShilla_earnings" xfId="321"/>
    <cellStyle name="_HE-1H99-Project.xls Chart 5_Keyang_earnings_HotelShilla_earnings (050530)" xfId="322"/>
    <cellStyle name="_HE-1H99-Project.xls Chart 5_Keyang_earnings_KangwonLand_earnings_1" xfId="323"/>
    <cellStyle name="_HE-1H99-Project.xls Chart 5_Keyang_earnings_Keyang_earnings" xfId="324"/>
    <cellStyle name="_HE-1H99-Project.xls Chart 5_Keyang_earnings_Paradise_earnings" xfId="325"/>
    <cellStyle name="_HE-1H99-Project.xls Chart 6" xfId="326"/>
    <cellStyle name="_HE-1H99-Project.xls Chart 6_Keyang_earnings" xfId="327"/>
    <cellStyle name="_HE-1H99-Project.xls Chart 6_Keyang_earnings_HotelShilla_earnings" xfId="328"/>
    <cellStyle name="_HE-1H99-Project.xls Chart 6_Keyang_earnings_HotelShilla_earnings (050530)" xfId="329"/>
    <cellStyle name="_HE-1H99-Project.xls Chart 6_Keyang_earnings_KangwonLand_earnings_1" xfId="330"/>
    <cellStyle name="_HE-1H99-Project.xls Chart 6_Keyang_earnings_Keyang_earnings" xfId="331"/>
    <cellStyle name="_HE-1H99-Project.xls Chart 6_Keyang_earnings_Paradise_earnings" xfId="332"/>
    <cellStyle name="_HE-1H99-Project.xls Chart 7" xfId="333"/>
    <cellStyle name="_HE-1H99-Project.xls Chart 7_Keyang_earnings" xfId="334"/>
    <cellStyle name="_HE-1H99-Project.xls Chart 7_Keyang_earnings_HotelShilla_earnings" xfId="335"/>
    <cellStyle name="_HE-1H99-Project.xls Chart 7_Keyang_earnings_HotelShilla_earnings (050530)" xfId="336"/>
    <cellStyle name="_HE-1H99-Project.xls Chart 7_Keyang_earnings_KangwonLand_earnings_1" xfId="337"/>
    <cellStyle name="_HE-1H99-Project.xls Chart 7_Keyang_earnings_Keyang_earnings" xfId="338"/>
    <cellStyle name="_HE-1H99-Project.xls Chart 7_Keyang_earnings_Paradise_earnings" xfId="339"/>
    <cellStyle name="_Head" xfId="340"/>
    <cellStyle name="_Hite_Aug" xfId="341"/>
    <cellStyle name="_IMM_model" xfId="342"/>
    <cellStyle name="_IMM_model2" xfId="343"/>
    <cellStyle name="_IR FAQ new" xfId="344"/>
    <cellStyle name="_Jan03 backdata" xfId="345"/>
    <cellStyle name="_Jinro-FS" xfId="346"/>
    <cellStyle name="_Keyang_earnings" xfId="347"/>
    <cellStyle name="_Keyang_earnings_HotelShilla_earnings" xfId="348"/>
    <cellStyle name="_Keyang_earnings_HotelShilla_earnings (050530)" xfId="349"/>
    <cellStyle name="_Keyang_earnings_KangwonLand_earnings_1" xfId="350"/>
    <cellStyle name="_Keyang_earnings_Keyang_earnings" xfId="351"/>
    <cellStyle name="_Keyang_earnings_Paradise_earnings" xfId="352"/>
    <cellStyle name="_LG상사" xfId="353"/>
    <cellStyle name="_LG석유화학_3월" xfId="354"/>
    <cellStyle name="_LG화학" xfId="355"/>
    <cellStyle name="_LG화학_3월" xfId="356"/>
    <cellStyle name="_LG화학-서울(0708)유영국" xfId="357"/>
    <cellStyle name="_LIVE_DS_2006Q2_Worldwide_Freocast_DataTables" xfId="358"/>
    <cellStyle name="_macro" xfId="359"/>
    <cellStyle name="_macro 2" xfId="360"/>
    <cellStyle name="_macro_data_annl" xfId="361"/>
    <cellStyle name="_macro_data_annl 2" xfId="362"/>
    <cellStyle name="_macro_data_mkt" xfId="363"/>
    <cellStyle name="_macro_data_mkt 2" xfId="364"/>
    <cellStyle name="_macro_추정재무제표" xfId="365"/>
    <cellStyle name="_macro_추정재무제표 2" xfId="366"/>
    <cellStyle name="_macro_추정재무제표_받은파일" xfId="367"/>
    <cellStyle name="_macro_추정재무제표_받은파일 2" xfId="368"/>
    <cellStyle name="_maintenance2003" xfId="369"/>
    <cellStyle name="_MD" xfId="370"/>
    <cellStyle name="_mkt_data" xfId="371"/>
    <cellStyle name="_mkt_data 2" xfId="372"/>
    <cellStyle name="_new_valuation_model_060425" xfId="373"/>
    <cellStyle name="_new_valuation_model_060425 2" xfId="374"/>
    <cellStyle name="_new_valuation_model4" xfId="375"/>
    <cellStyle name="_new_valuation_model4 2" xfId="376"/>
    <cellStyle name="_note" xfId="377"/>
    <cellStyle name="_note(3)" xfId="378"/>
    <cellStyle name="_note(3)_note" xfId="379"/>
    <cellStyle name="_note(3)_note(2)" xfId="380"/>
    <cellStyle name="_note(3)_note(3)" xfId="381"/>
    <cellStyle name="_note_note" xfId="382"/>
    <cellStyle name="_note_note(2)" xfId="383"/>
    <cellStyle name="_note_note(3)" xfId="384"/>
    <cellStyle name="_NPC_Consensus" xfId="385"/>
    <cellStyle name="_NPC_Consensus 2" xfId="386"/>
    <cellStyle name="_Orion_Feb" xfId="387"/>
    <cellStyle name="_others" xfId="388"/>
    <cellStyle name="_others 2" xfId="389"/>
    <cellStyle name="_outlook" xfId="390"/>
    <cellStyle name="_PLDT" xfId="391"/>
    <cellStyle name="_PLDT_a00140_Jinro" xfId="392"/>
    <cellStyle name="_PLDT_A01800_오리온_revised_(1)(1)-Soutput sheet 추가" xfId="393"/>
    <cellStyle name="_PLDT_DCF_Toto" xfId="394"/>
    <cellStyle name="_PLDT_Hite_Aug" xfId="395"/>
    <cellStyle name="_PLDT_Keyang_earnings" xfId="396"/>
    <cellStyle name="_PLDT_Keyang_earnings_HotelShilla_earnings" xfId="397"/>
    <cellStyle name="_PLDT_Keyang_earnings_HotelShilla_earnings (050530)" xfId="398"/>
    <cellStyle name="_PLDT_Keyang_earnings_KangwonLand_earnings_1" xfId="399"/>
    <cellStyle name="_PLDT_Keyang_earnings_Keyang_earnings" xfId="400"/>
    <cellStyle name="_PLDT_Keyang_earnings_Paradise_earnings" xfId="401"/>
    <cellStyle name="_PLDT_Orion_Feb" xfId="402"/>
    <cellStyle name="_PLDT_Pulmuone_Feb04" xfId="403"/>
    <cellStyle name="_PLDT_VM_제조" xfId="404"/>
    <cellStyle name="_Price" xfId="405"/>
    <cellStyle name="_Price 2" xfId="406"/>
    <cellStyle name="_Pulmuone_Feb04" xfId="407"/>
    <cellStyle name="_quart" xfId="408"/>
    <cellStyle name="_quart_forecast" xfId="409"/>
    <cellStyle name="_quarterly" xfId="410"/>
    <cellStyle name="_Quarterly_Model_Tube3" xfId="411"/>
    <cellStyle name="_Quarterly_Model_Tube3 2" xfId="412"/>
    <cellStyle name="_raw_data" xfId="413"/>
    <cellStyle name="_raw_data 2" xfId="414"/>
    <cellStyle name="_report_1" xfId="415"/>
    <cellStyle name="_report_1 2" xfId="416"/>
    <cellStyle name="_Report1new" xfId="417"/>
    <cellStyle name="_Report1new 2" xfId="418"/>
    <cellStyle name="_setting" xfId="419"/>
    <cellStyle name="_setting 2" xfId="420"/>
    <cellStyle name="_setting_capex" xfId="421"/>
    <cellStyle name="_setting_data_annl" xfId="422"/>
    <cellStyle name="_setting_data_annl 2" xfId="423"/>
    <cellStyle name="_setting_data_annl_Book2" xfId="424"/>
    <cellStyle name="_setting_data_mkt" xfId="425"/>
    <cellStyle name="_setting_data_mkt 2" xfId="426"/>
    <cellStyle name="_setting_data_mkt_Book2" xfId="427"/>
    <cellStyle name="_setting_data_quart" xfId="428"/>
    <cellStyle name="_setting_data_quart 2" xfId="429"/>
    <cellStyle name="_setting_data_quart_Book2" xfId="430"/>
    <cellStyle name="_setting_data_quart_Upload" xfId="431"/>
    <cellStyle name="_setting_data_quart_Upload 2" xfId="432"/>
    <cellStyle name="_setting_data_quart_V04370" xfId="433"/>
    <cellStyle name="_setting_qrt_cal" xfId="434"/>
    <cellStyle name="_setting_qrt_cal 2" xfId="435"/>
    <cellStyle name="_setting_qrt_cal_Book2" xfId="436"/>
    <cellStyle name="_setting_qrt_cal_data_annl" xfId="437"/>
    <cellStyle name="_setting_qrt_cal_data_mkt" xfId="438"/>
    <cellStyle name="_setting_qrt_cal_data_quart" xfId="439"/>
    <cellStyle name="_setting_qrt_cal_quart" xfId="440"/>
    <cellStyle name="_setting_qrt_cal_sheet4" xfId="441"/>
    <cellStyle name="_setting_qrt_cal_Upload" xfId="442"/>
    <cellStyle name="_setting_qrt_cal_Upload 2" xfId="443"/>
    <cellStyle name="_setting_qrt_cal_V00140" xfId="444"/>
    <cellStyle name="_setting_qrt_cal_V04370" xfId="445"/>
    <cellStyle name="_setting_qrt_cal_매출및이익" xfId="446"/>
    <cellStyle name="_setting_qrt_cal_수정" xfId="447"/>
    <cellStyle name="_setting_quart" xfId="448"/>
    <cellStyle name="_setting_quart 2" xfId="449"/>
    <cellStyle name="_setting_quart_Book2" xfId="450"/>
    <cellStyle name="_setting_quart_data_annl" xfId="451"/>
    <cellStyle name="_setting_quart_data_mkt" xfId="452"/>
    <cellStyle name="_setting_quart_data_quart" xfId="453"/>
    <cellStyle name="_setting_quart_quart" xfId="454"/>
    <cellStyle name="_setting_quart_sheet4" xfId="455"/>
    <cellStyle name="_setting_quart_Upload" xfId="456"/>
    <cellStyle name="_setting_quart_Upload 2" xfId="457"/>
    <cellStyle name="_setting_quart_V00140" xfId="458"/>
    <cellStyle name="_setting_quart_V04370" xfId="459"/>
    <cellStyle name="_setting_quart_매출및이익" xfId="460"/>
    <cellStyle name="_setting_quart_수정" xfId="461"/>
    <cellStyle name="_setting_sheet4" xfId="462"/>
    <cellStyle name="_setting_sheet4 2" xfId="463"/>
    <cellStyle name="_setting_Upload" xfId="464"/>
    <cellStyle name="_setting_Upload 2" xfId="465"/>
    <cellStyle name="_setting_모닝용" xfId="466"/>
    <cellStyle name="_setting_현대자동차aa" xfId="467"/>
    <cellStyle name="_Sheet1" xfId="468"/>
    <cellStyle name="_Sheet1 (2)" xfId="469"/>
    <cellStyle name="_Sheet1 10" xfId="470"/>
    <cellStyle name="_Sheet1 11" xfId="471"/>
    <cellStyle name="_Sheet1 12" xfId="472"/>
    <cellStyle name="_Sheet1 13" xfId="2590"/>
    <cellStyle name="_Sheet1 14" xfId="2636"/>
    <cellStyle name="_Sheet1 15" xfId="2588"/>
    <cellStyle name="_Sheet1 16" xfId="2635"/>
    <cellStyle name="_Sheet1 2" xfId="473"/>
    <cellStyle name="_Sheet1 3" xfId="474"/>
    <cellStyle name="_Sheet1 4" xfId="475"/>
    <cellStyle name="_Sheet1 5" xfId="476"/>
    <cellStyle name="_Sheet1 6" xfId="477"/>
    <cellStyle name="_Sheet1 7" xfId="478"/>
    <cellStyle name="_Sheet1 8" xfId="479"/>
    <cellStyle name="_Sheet1 9" xfId="480"/>
    <cellStyle name="_Sheet1_Book3" xfId="481"/>
    <cellStyle name="_Sheet1_LG화학_KB_0804월" xfId="482"/>
    <cellStyle name="_Sheet1_LG화학_WCM_060605" xfId="483"/>
    <cellStyle name="_Sheet1_LG화학-서울(0708)유영국" xfId="484"/>
    <cellStyle name="_Sheet1_Sheet1" xfId="485"/>
    <cellStyle name="_Sheet1_SK_LGCM_060328" xfId="486"/>
    <cellStyle name="_Sheet1_SK_간이모형_050831" xfId="487"/>
    <cellStyle name="_Sheet1_Y-statement" xfId="488"/>
    <cellStyle name="_Sheet1_금호석유_KB_080923" xfId="489"/>
    <cellStyle name="_Sheet1_매출_New" xfId="490"/>
    <cellStyle name="_Sheet1_매출_이전" xfId="491"/>
    <cellStyle name="_Sheet1_매출_추정" xfId="492"/>
    <cellStyle name="_Sheet1_매출_합병후" xfId="493"/>
    <cellStyle name="_Sheet1_매출추정" xfId="494"/>
    <cellStyle name="_Sheet1_변환" xfId="495"/>
    <cellStyle name="_Sheet1_분기" xfId="496"/>
    <cellStyle name="_Sheet1_분기_Book3" xfId="497"/>
    <cellStyle name="_Sheet1_분기_LG화학_KB_0804월" xfId="498"/>
    <cellStyle name="_Sheet1_분기_LG화학_WCM_060605" xfId="499"/>
    <cellStyle name="_Sheet1_분기_Sheet1" xfId="500"/>
    <cellStyle name="_Sheet1_분기_SK_LGCM_060328" xfId="501"/>
    <cellStyle name="_Sheet1_분기_SK_간이모형_050831" xfId="502"/>
    <cellStyle name="_Sheet1_분기_Uni" xfId="503"/>
    <cellStyle name="_Sheet1_분기_Y-statement" xfId="504"/>
    <cellStyle name="_Sheet1_분기_금호석유_KB_080923" xfId="505"/>
    <cellStyle name="_Sheet1_분기_매출_New" xfId="506"/>
    <cellStyle name="_Sheet1_분기_매출_이전" xfId="507"/>
    <cellStyle name="_Sheet1_분기_매출_추정" xfId="508"/>
    <cellStyle name="_Sheet1_분기_매출_합병후" xfId="509"/>
    <cellStyle name="_Sheet1_분기_매출추정" xfId="510"/>
    <cellStyle name="_Sheet1_분기_변환" xfId="511"/>
    <cellStyle name="_Sheet1_분기_분기" xfId="512"/>
    <cellStyle name="_Sheet1_분기_분기_Uni" xfId="513"/>
    <cellStyle name="_Sheet1_분기_분석" xfId="514"/>
    <cellStyle name="_Sheet1_분기_연간" xfId="515"/>
    <cellStyle name="_Sheet1_분기_연간_Uni" xfId="516"/>
    <cellStyle name="_Sheet1_분기_이수화학_KB_081006" xfId="517"/>
    <cellStyle name="_Sheet1_분기_제일모직_KB_080909" xfId="518"/>
    <cellStyle name="_Sheet1_분기_제일모직_KB_081204" xfId="519"/>
    <cellStyle name="_Sheet1_분기_지분법" xfId="520"/>
    <cellStyle name="_Sheet1_분기_한화석화_060905" xfId="521"/>
    <cellStyle name="_Sheet1_분기_한화석화_hannuri_080220" xfId="522"/>
    <cellStyle name="_Sheet1_분기_한화석화_hannuri_0803월" xfId="523"/>
    <cellStyle name="_Sheet1_분기_한화석화_KB_080429" xfId="524"/>
    <cellStyle name="_Sheet1_분기_한화석화_모형_080220" xfId="525"/>
    <cellStyle name="_Sheet1_분석" xfId="526"/>
    <cellStyle name="_Sheet1_석화발ㄹ송" xfId="527"/>
    <cellStyle name="_Sheet1_연간" xfId="528"/>
    <cellStyle name="_Sheet1_연간_Book3" xfId="529"/>
    <cellStyle name="_Sheet1_연간_LG화학_KB_0804월" xfId="530"/>
    <cellStyle name="_Sheet1_연간_LG화학_WCM_060605" xfId="531"/>
    <cellStyle name="_Sheet1_연간_Sheet1" xfId="532"/>
    <cellStyle name="_Sheet1_연간_SK_LGCM_060328" xfId="533"/>
    <cellStyle name="_Sheet1_연간_SK_간이모형_050831" xfId="534"/>
    <cellStyle name="_Sheet1_연간_Uni" xfId="535"/>
    <cellStyle name="_Sheet1_연간_Y-statement" xfId="536"/>
    <cellStyle name="_Sheet1_연간_금호석유_KB_080923" xfId="537"/>
    <cellStyle name="_Sheet1_연간_매출_New" xfId="538"/>
    <cellStyle name="_Sheet1_연간_매출_이전" xfId="539"/>
    <cellStyle name="_Sheet1_연간_매출_추정" xfId="540"/>
    <cellStyle name="_Sheet1_연간_매출_합병후" xfId="541"/>
    <cellStyle name="_Sheet1_연간_매출추정" xfId="542"/>
    <cellStyle name="_Sheet1_연간_변환" xfId="543"/>
    <cellStyle name="_Sheet1_연간_분기" xfId="544"/>
    <cellStyle name="_Sheet1_연간_분기_Uni" xfId="545"/>
    <cellStyle name="_Sheet1_연간_분석" xfId="546"/>
    <cellStyle name="_Sheet1_연간_연간" xfId="547"/>
    <cellStyle name="_Sheet1_연간_연간_Uni" xfId="548"/>
    <cellStyle name="_Sheet1_연간_이수화학_KB_081006" xfId="549"/>
    <cellStyle name="_Sheet1_연간_제일모직_KB_080909" xfId="550"/>
    <cellStyle name="_Sheet1_연간_제일모직_KB_081204" xfId="551"/>
    <cellStyle name="_Sheet1_연간_지분법" xfId="552"/>
    <cellStyle name="_Sheet1_연간_한화석화_060905" xfId="553"/>
    <cellStyle name="_Sheet1_연간_한화석화_hannuri_080220" xfId="554"/>
    <cellStyle name="_Sheet1_연간_한화석화_hannuri_0803월" xfId="555"/>
    <cellStyle name="_Sheet1_연간_한화석화_KB_080429" xfId="556"/>
    <cellStyle name="_Sheet1_연간_한화석화_모형_080220" xfId="557"/>
    <cellStyle name="_Sheet1_유화사 재무제표 raw" xfId="558"/>
    <cellStyle name="_Sheet1_유화사 투자지표 비교" xfId="559"/>
    <cellStyle name="_Sheet1_이수화학_KB_081006" xfId="560"/>
    <cellStyle name="_Sheet1_제일모직_KB_080909" xfId="561"/>
    <cellStyle name="_Sheet1_제일모직_KB_081204" xfId="562"/>
    <cellStyle name="_Sheet1_지분법" xfId="563"/>
    <cellStyle name="_Sheet1_한화석화 투자지표 분석" xfId="564"/>
    <cellStyle name="_Sheet1_한화석화_060905" xfId="565"/>
    <cellStyle name="_Sheet1_한화석화_hannuri_080220" xfId="566"/>
    <cellStyle name="_Sheet1_한화석화_hannuri_0803월" xfId="567"/>
    <cellStyle name="_Sheet1_한화석화_KB_080429" xfId="568"/>
    <cellStyle name="_Sheet1_한화석화_모형_080220" xfId="569"/>
    <cellStyle name="_sheet4" xfId="570"/>
    <cellStyle name="_S-Oil_3월" xfId="571"/>
    <cellStyle name="_Summary_Report" xfId="572"/>
    <cellStyle name="_tax" xfId="573"/>
    <cellStyle name="_tax_a00140_Jinro" xfId="574"/>
    <cellStyle name="_tax_A01800_오리온_revised_(1)(1)-Soutput sheet 추가" xfId="575"/>
    <cellStyle name="_tax_DCF_Toto" xfId="576"/>
    <cellStyle name="_tax_Hite_Aug" xfId="577"/>
    <cellStyle name="_tax_Keyang_earnings" xfId="578"/>
    <cellStyle name="_tax_Keyang_earnings_HotelShilla_earnings" xfId="579"/>
    <cellStyle name="_tax_Keyang_earnings_HotelShilla_earnings (050530)" xfId="580"/>
    <cellStyle name="_tax_Keyang_earnings_KangwonLand_earnings_1" xfId="581"/>
    <cellStyle name="_tax_Keyang_earnings_Keyang_earnings" xfId="582"/>
    <cellStyle name="_tax_Keyang_earnings_Paradise_earnings" xfId="583"/>
    <cellStyle name="_tax_Orion_Feb" xfId="584"/>
    <cellStyle name="_tax_Pulmuone_Feb04" xfId="585"/>
    <cellStyle name="_tax_VM_제조" xfId="586"/>
    <cellStyle name="_Template" xfId="587"/>
    <cellStyle name="_Tourism Cost" xfId="588"/>
    <cellStyle name="_Universe" xfId="589"/>
    <cellStyle name="_Upload" xfId="590"/>
    <cellStyle name="_Upload 2" xfId="591"/>
    <cellStyle name="_V00140" xfId="592"/>
    <cellStyle name="_v01800_계열사" xfId="593"/>
    <cellStyle name="_V04370" xfId="594"/>
    <cellStyle name="_v05180" xfId="595"/>
    <cellStyle name="_V33780" xfId="596"/>
    <cellStyle name="_Val" xfId="597"/>
    <cellStyle name="_valuation_model_report1" xfId="598"/>
    <cellStyle name="_valuation_model_report1 2" xfId="599"/>
    <cellStyle name="_valuation_model1" xfId="600"/>
    <cellStyle name="_valuation_model1 2" xfId="601"/>
    <cellStyle name="_VALUE_WWFMaster2006Q4(K61006)" xfId="602"/>
    <cellStyle name="_VALUE_WWFMaster2006Q4(K61006)_Assumption" xfId="603"/>
    <cellStyle name="_VALUE_WWFMaster2006Q4(K61006)_C&amp;T" xfId="2631"/>
    <cellStyle name="_VALUE_WWFMaster2006Q4(K61006)_ForecastA" xfId="604"/>
    <cellStyle name="_VALUE_WWFMaster2006Q4(K61006)_IncomeStatement" xfId="605"/>
    <cellStyle name="_VALUE_WWFMaster2006Q4(K61006)_Paradise(034230)_ThomasEM(IFRS_P)_121121" xfId="606"/>
    <cellStyle name="_VALUE_WWFMaster2006Q4(K61006)_Table" xfId="607"/>
    <cellStyle name="_VM_제조" xfId="608"/>
    <cellStyle name="_wise" xfId="609"/>
    <cellStyle name="_WWF_DB" xfId="610"/>
    <cellStyle name="_WWF_DB_Assumption" xfId="611"/>
    <cellStyle name="_WWF_DB_C&amp;T" xfId="2632"/>
    <cellStyle name="_WWF_DB_ForecastA" xfId="612"/>
    <cellStyle name="_WWF_DB_IncomeStatement" xfId="613"/>
    <cellStyle name="_WWF_DB_Paradise(034230)_ThomasEM(IFRS_P)_121121" xfId="614"/>
    <cellStyle name="_WWF_DB_Table" xfId="615"/>
    <cellStyle name="_거래소비금융 2" xfId="616"/>
    <cellStyle name="_건설" xfId="617"/>
    <cellStyle name="_그룹분석" xfId="618"/>
    <cellStyle name="_그룹분석 2" xfId="619"/>
    <cellStyle name="_대신증권리포트수정판" xfId="620"/>
    <cellStyle name="_대신증권리포트수정판_대신증권리포트수정판" xfId="621"/>
    <cellStyle name="_대신증권리포트수정판_대차대조표" xfId="622"/>
    <cellStyle name="_대신증권리포트수정판_현금흐름표" xfId="623"/>
    <cellStyle name="_동양제철화학_이정헌_071218." xfId="624"/>
    <cellStyle name="_롯데쇼핑_20060117" xfId="625"/>
    <cellStyle name="_롯데쇼핑_20060802" xfId="626"/>
    <cellStyle name="_매출_추정" xfId="627"/>
    <cellStyle name="_매출및이익" xfId="628"/>
    <cellStyle name="_매출통합 (99~02)" xfId="629"/>
    <cellStyle name="_배당 및 지분법이익" xfId="630"/>
    <cellStyle name="_별첨(계획서및실적서양식)" xfId="631"/>
    <cellStyle name="_별첨(계획서및실적서양식)_1" xfId="632"/>
    <cellStyle name="_분기" xfId="633"/>
    <cellStyle name="_분기_Book3" xfId="634"/>
    <cellStyle name="_분기_LG화학_KB_0804월" xfId="635"/>
    <cellStyle name="_분기_LG화학_WCM_060605" xfId="636"/>
    <cellStyle name="_분기_Sheet1" xfId="637"/>
    <cellStyle name="_분기_SK_LGCM_060328" xfId="638"/>
    <cellStyle name="_분기_SK_간이모형_050831" xfId="639"/>
    <cellStyle name="_분기_Uni" xfId="640"/>
    <cellStyle name="_분기_Uni_Book3" xfId="641"/>
    <cellStyle name="_분기_Uni_LG화학_KB_0804월" xfId="642"/>
    <cellStyle name="_분기_Uni_LG화학_WCM_060605" xfId="643"/>
    <cellStyle name="_분기_Uni_LG화학-서울(0708)유영국" xfId="644"/>
    <cellStyle name="_분기_Uni_Sheet1" xfId="645"/>
    <cellStyle name="_분기_Uni_SK_LGCM_060328" xfId="646"/>
    <cellStyle name="_분기_Uni_SK_간이모형_050831" xfId="647"/>
    <cellStyle name="_분기_Uni_Y-statement" xfId="648"/>
    <cellStyle name="_분기_Uni_금호석유_KB_080923" xfId="649"/>
    <cellStyle name="_분기_Uni_매출_New" xfId="650"/>
    <cellStyle name="_분기_Uni_매출_이전" xfId="651"/>
    <cellStyle name="_분기_Uni_매출_추정" xfId="652"/>
    <cellStyle name="_분기_Uni_매출_합병후" xfId="653"/>
    <cellStyle name="_분기_Uni_매출추정" xfId="654"/>
    <cellStyle name="_분기_Uni_변환" xfId="655"/>
    <cellStyle name="_분기_Uni_분기" xfId="656"/>
    <cellStyle name="_분기_Uni_분기_Book3" xfId="657"/>
    <cellStyle name="_분기_Uni_분기_LG화학_KB_0804월" xfId="658"/>
    <cellStyle name="_분기_Uni_분기_LG화학_WCM_060605" xfId="659"/>
    <cellStyle name="_분기_Uni_분기_Sheet1" xfId="660"/>
    <cellStyle name="_분기_Uni_분기_SK_LGCM_060328" xfId="661"/>
    <cellStyle name="_분기_Uni_분기_SK_간이모형_050831" xfId="662"/>
    <cellStyle name="_분기_Uni_분기_Uni" xfId="663"/>
    <cellStyle name="_분기_Uni_분기_Y-statement" xfId="664"/>
    <cellStyle name="_분기_Uni_분기_금호석유_KB_080923" xfId="665"/>
    <cellStyle name="_분기_Uni_분기_매출_New" xfId="666"/>
    <cellStyle name="_분기_Uni_분기_매출_이전" xfId="667"/>
    <cellStyle name="_분기_Uni_분기_매출_추정" xfId="668"/>
    <cellStyle name="_분기_Uni_분기_매출_합병후" xfId="669"/>
    <cellStyle name="_분기_Uni_분기_매출추정" xfId="670"/>
    <cellStyle name="_분기_Uni_분기_변환" xfId="671"/>
    <cellStyle name="_분기_Uni_분기_분기" xfId="672"/>
    <cellStyle name="_분기_Uni_분기_분기_Uni" xfId="673"/>
    <cellStyle name="_분기_Uni_분기_분석" xfId="674"/>
    <cellStyle name="_분기_Uni_분기_연간" xfId="675"/>
    <cellStyle name="_분기_Uni_분기_연간_Uni" xfId="676"/>
    <cellStyle name="_분기_Uni_분기_이수화학_KB_081006" xfId="677"/>
    <cellStyle name="_분기_Uni_분기_제일모직_KB_080909" xfId="678"/>
    <cellStyle name="_분기_Uni_분기_제일모직_KB_081204" xfId="679"/>
    <cellStyle name="_분기_Uni_분기_지분법" xfId="680"/>
    <cellStyle name="_분기_Uni_분기_한화석화_060905" xfId="681"/>
    <cellStyle name="_분기_Uni_분기_한화석화_hannuri_080220" xfId="682"/>
    <cellStyle name="_분기_Uni_분기_한화석화_hannuri_0803월" xfId="683"/>
    <cellStyle name="_분기_Uni_분기_한화석화_KB_080429" xfId="684"/>
    <cellStyle name="_분기_Uni_분기_한화석화_모형_080220" xfId="685"/>
    <cellStyle name="_분기_Uni_분석" xfId="686"/>
    <cellStyle name="_분기_Uni_석화발ㄹ송" xfId="687"/>
    <cellStyle name="_분기_Uni_연간" xfId="688"/>
    <cellStyle name="_분기_Uni_연간_Book3" xfId="689"/>
    <cellStyle name="_분기_Uni_연간_LG화학_KB_0804월" xfId="690"/>
    <cellStyle name="_분기_Uni_연간_LG화학_WCM_060605" xfId="691"/>
    <cellStyle name="_분기_Uni_연간_Sheet1" xfId="692"/>
    <cellStyle name="_분기_Uni_연간_SK_LGCM_060328" xfId="693"/>
    <cellStyle name="_분기_Uni_연간_SK_간이모형_050831" xfId="694"/>
    <cellStyle name="_분기_Uni_연간_Uni" xfId="695"/>
    <cellStyle name="_분기_Uni_연간_Y-statement" xfId="696"/>
    <cellStyle name="_분기_Uni_연간_금호석유_KB_080923" xfId="697"/>
    <cellStyle name="_분기_Uni_연간_매출_New" xfId="698"/>
    <cellStyle name="_분기_Uni_연간_매출_이전" xfId="699"/>
    <cellStyle name="_분기_Uni_연간_매출_추정" xfId="700"/>
    <cellStyle name="_분기_Uni_연간_매출_합병후" xfId="701"/>
    <cellStyle name="_분기_Uni_연간_매출추정" xfId="702"/>
    <cellStyle name="_분기_Uni_연간_변환" xfId="703"/>
    <cellStyle name="_분기_Uni_연간_분기" xfId="704"/>
    <cellStyle name="_분기_Uni_연간_분기_Uni" xfId="705"/>
    <cellStyle name="_분기_Uni_연간_분석" xfId="706"/>
    <cellStyle name="_분기_Uni_연간_연간" xfId="707"/>
    <cellStyle name="_분기_Uni_연간_연간_Uni" xfId="708"/>
    <cellStyle name="_분기_Uni_연간_이수화학_KB_081006" xfId="709"/>
    <cellStyle name="_분기_Uni_연간_제일모직_KB_080909" xfId="710"/>
    <cellStyle name="_분기_Uni_연간_제일모직_KB_081204" xfId="711"/>
    <cellStyle name="_분기_Uni_연간_지분법" xfId="712"/>
    <cellStyle name="_분기_Uni_연간_한화석화_060905" xfId="713"/>
    <cellStyle name="_분기_Uni_연간_한화석화_hannuri_080220" xfId="714"/>
    <cellStyle name="_분기_Uni_연간_한화석화_hannuri_0803월" xfId="715"/>
    <cellStyle name="_분기_Uni_연간_한화석화_KB_080429" xfId="716"/>
    <cellStyle name="_분기_Uni_연간_한화석화_모형_080220" xfId="717"/>
    <cellStyle name="_분기_Uni_유화사 재무제표 raw" xfId="718"/>
    <cellStyle name="_분기_Uni_유화사 투자지표 비교" xfId="719"/>
    <cellStyle name="_분기_Uni_이수화학_KB_081006" xfId="720"/>
    <cellStyle name="_분기_Uni_제일모직_KB_080909" xfId="721"/>
    <cellStyle name="_분기_Uni_제일모직_KB_081204" xfId="722"/>
    <cellStyle name="_분기_Uni_지분법" xfId="723"/>
    <cellStyle name="_분기_Uni_한화석화 투자지표 분석" xfId="724"/>
    <cellStyle name="_분기_Uni_한화석화_060905" xfId="725"/>
    <cellStyle name="_분기_Uni_한화석화_hannuri_080220" xfId="726"/>
    <cellStyle name="_분기_Uni_한화석화_hannuri_0803월" xfId="727"/>
    <cellStyle name="_분기_Uni_한화석화_KB_080429" xfId="728"/>
    <cellStyle name="_분기_Uni_한화석화_모형_080220" xfId="729"/>
    <cellStyle name="_분기_Y-statement" xfId="730"/>
    <cellStyle name="_분기_금호석유_KB_080923" xfId="731"/>
    <cellStyle name="_분기_매출_New" xfId="732"/>
    <cellStyle name="_분기_매출_이전" xfId="733"/>
    <cellStyle name="_분기_매출_추정" xfId="734"/>
    <cellStyle name="_분기_매출_합병후" xfId="735"/>
    <cellStyle name="_분기_매출추정" xfId="736"/>
    <cellStyle name="_분기_변환" xfId="737"/>
    <cellStyle name="_분기_분기" xfId="738"/>
    <cellStyle name="_분기_분기_Uni" xfId="739"/>
    <cellStyle name="_분기_분석" xfId="740"/>
    <cellStyle name="_분기_연간" xfId="741"/>
    <cellStyle name="_분기_연간_Book3" xfId="742"/>
    <cellStyle name="_분기_연간_LG화학_KB_0804월" xfId="743"/>
    <cellStyle name="_분기_연간_LG화학_WCM_060605" xfId="744"/>
    <cellStyle name="_분기_연간_Sheet1" xfId="745"/>
    <cellStyle name="_분기_연간_SK_LGCM_060328" xfId="746"/>
    <cellStyle name="_분기_연간_SK_간이모형_050831" xfId="747"/>
    <cellStyle name="_분기_연간_Uni" xfId="748"/>
    <cellStyle name="_분기_연간_Y-statement" xfId="749"/>
    <cellStyle name="_분기_연간_금호석유_KB_080923" xfId="750"/>
    <cellStyle name="_분기_연간_매출_New" xfId="751"/>
    <cellStyle name="_분기_연간_매출_이전" xfId="752"/>
    <cellStyle name="_분기_연간_매출_추정" xfId="753"/>
    <cellStyle name="_분기_연간_매출_합병후" xfId="754"/>
    <cellStyle name="_분기_연간_매출추정" xfId="755"/>
    <cellStyle name="_분기_연간_변환" xfId="756"/>
    <cellStyle name="_분기_연간_분기" xfId="757"/>
    <cellStyle name="_분기_연간_분석" xfId="758"/>
    <cellStyle name="_분기_연간_연간" xfId="759"/>
    <cellStyle name="_분기_연간_연간_Uni" xfId="760"/>
    <cellStyle name="_분기_연간_이수화학_KB_081006" xfId="761"/>
    <cellStyle name="_분기_연간_제일모직_KB_080909" xfId="762"/>
    <cellStyle name="_분기_연간_제일모직_KB_081204" xfId="763"/>
    <cellStyle name="_분기_연간_지분법" xfId="764"/>
    <cellStyle name="_분기_연간_한화석화_060905" xfId="765"/>
    <cellStyle name="_분기_연간_한화석화_hannuri_080220" xfId="766"/>
    <cellStyle name="_분기_연간_한화석화_hannuri_0803월" xfId="767"/>
    <cellStyle name="_분기_연간_한화석화_KB_080429" xfId="768"/>
    <cellStyle name="_분기_연간_한화석화_모형_080220" xfId="769"/>
    <cellStyle name="_분기_이수화학_KB_081006" xfId="770"/>
    <cellStyle name="_분기_제일모직_KB_080909" xfId="771"/>
    <cellStyle name="_분기_제일모직_KB_081204" xfId="772"/>
    <cellStyle name="_분기_지분법" xfId="773"/>
    <cellStyle name="_분기_한화석화_060905" xfId="774"/>
    <cellStyle name="_분기_한화석화_hannuri_080220" xfId="775"/>
    <cellStyle name="_분기_한화석화_hannuri_0803월" xfId="776"/>
    <cellStyle name="_분기_한화석화_KB_080429" xfId="777"/>
    <cellStyle name="_분기_한화석화_모형_080220" xfId="778"/>
    <cellStyle name="_삼양사(안되면죽어)" xfId="779"/>
    <cellStyle name="_삼양사수익1" xfId="780"/>
    <cellStyle name="_석화발ㄹ송" xfId="781"/>
    <cellStyle name="_손익추정 2003 원안" xfId="782"/>
    <cellStyle name="_손익추정 draft 03" xfId="783"/>
    <cellStyle name="_수정" xfId="784"/>
    <cellStyle name="_시장" xfId="785"/>
    <cellStyle name="_양식" xfId="786"/>
    <cellStyle name="_양식_1" xfId="787"/>
    <cellStyle name="_양식_2" xfId="788"/>
    <cellStyle name="_에스비에스_20070319" xfId="789"/>
    <cellStyle name="_연간" xfId="790"/>
    <cellStyle name="_연간_Book3" xfId="791"/>
    <cellStyle name="_연간_LG화학_KB_0804월" xfId="792"/>
    <cellStyle name="_연간_LG화학_WCM_060605" xfId="793"/>
    <cellStyle name="_연간_Sheet1" xfId="794"/>
    <cellStyle name="_연간_SK_LGCM_060328" xfId="795"/>
    <cellStyle name="_연간_SK_간이모형_050831" xfId="796"/>
    <cellStyle name="_연간_Uni" xfId="797"/>
    <cellStyle name="_연간_Uni_Book3" xfId="798"/>
    <cellStyle name="_연간_Uni_LG화학_KB_0804월" xfId="799"/>
    <cellStyle name="_연간_Uni_LG화학_WCM_060605" xfId="800"/>
    <cellStyle name="_연간_Uni_LG화학-서울(0708)유영국" xfId="801"/>
    <cellStyle name="_연간_Uni_Sheet1" xfId="802"/>
    <cellStyle name="_연간_Uni_SK_LGCM_060328" xfId="803"/>
    <cellStyle name="_연간_Uni_SK_간이모형_050831" xfId="804"/>
    <cellStyle name="_연간_Uni_Y-statement" xfId="805"/>
    <cellStyle name="_연간_Uni_금호석유_KB_080923" xfId="806"/>
    <cellStyle name="_연간_Uni_매출_New" xfId="807"/>
    <cellStyle name="_연간_Uni_매출_이전" xfId="808"/>
    <cellStyle name="_연간_Uni_매출_추정" xfId="809"/>
    <cellStyle name="_연간_Uni_매출_합병후" xfId="810"/>
    <cellStyle name="_연간_Uni_매출추정" xfId="811"/>
    <cellStyle name="_연간_Uni_변환" xfId="812"/>
    <cellStyle name="_연간_Uni_분기" xfId="813"/>
    <cellStyle name="_연간_Uni_분기_Book3" xfId="814"/>
    <cellStyle name="_연간_Uni_분기_SK_LGCM_060328" xfId="815"/>
    <cellStyle name="_연간_Uni_분기_SK_간이모형_050831" xfId="816"/>
    <cellStyle name="_연간_Uni_분기_Uni" xfId="817"/>
    <cellStyle name="_연간_Uni_분기_변환" xfId="818"/>
    <cellStyle name="_연간_Uni_분기_분기" xfId="819"/>
    <cellStyle name="_연간_Uni_분기_분기_Uni" xfId="820"/>
    <cellStyle name="_연간_Uni_분기_분석" xfId="821"/>
    <cellStyle name="_연간_Uni_분기_연간" xfId="822"/>
    <cellStyle name="_연간_Uni_분기_연간_Uni" xfId="823"/>
    <cellStyle name="_연간_Uni_분석" xfId="824"/>
    <cellStyle name="_연간_Uni_연간" xfId="825"/>
    <cellStyle name="_연간_Uni_연간_Book3" xfId="826"/>
    <cellStyle name="_연간_Uni_연간_SK_LGCM_060328" xfId="827"/>
    <cellStyle name="_연간_Uni_연간_SK_간이모형_050831" xfId="828"/>
    <cellStyle name="_연간_Uni_연간_Uni" xfId="829"/>
    <cellStyle name="_연간_Uni_연간_변환" xfId="830"/>
    <cellStyle name="_연간_Uni_연간_분기" xfId="831"/>
    <cellStyle name="_연간_Uni_연간_분기_Uni" xfId="832"/>
    <cellStyle name="_연간_Uni_연간_분석" xfId="833"/>
    <cellStyle name="_연간_Uni_연간_연간" xfId="834"/>
    <cellStyle name="_연간_Uni_연간_연간_Uni" xfId="835"/>
    <cellStyle name="_연간_Uni_유화사 재무제표 raw" xfId="836"/>
    <cellStyle name="_연간_Uni_유화사 투자지표 비교" xfId="837"/>
    <cellStyle name="_연간_Uni_이수화학_KB_081006" xfId="838"/>
    <cellStyle name="_연간_Uni_제일모직_KB_080909" xfId="839"/>
    <cellStyle name="_연간_Uni_제일모직_KB_081204" xfId="840"/>
    <cellStyle name="_연간_Uni_지분법" xfId="841"/>
    <cellStyle name="_연간_Uni_한화석화 투자지표 분석" xfId="842"/>
    <cellStyle name="_연간_Uni_한화석화_060905" xfId="843"/>
    <cellStyle name="_연간_Uni_한화석화_hannuri_080220" xfId="844"/>
    <cellStyle name="_연간_Uni_한화석화_hannuri_0803월" xfId="845"/>
    <cellStyle name="_연간_Uni_한화석화_KB_080429" xfId="846"/>
    <cellStyle name="_연간_Uni_한화석화_모형_080220" xfId="847"/>
    <cellStyle name="_연간_Y-statement" xfId="848"/>
    <cellStyle name="_연간_금호석유_KB_080923" xfId="849"/>
    <cellStyle name="_연간_매출_New" xfId="850"/>
    <cellStyle name="_연간_매출_이전" xfId="851"/>
    <cellStyle name="_연간_매출_추정" xfId="852"/>
    <cellStyle name="_연간_매출_합병후" xfId="853"/>
    <cellStyle name="_연간_매출추정" xfId="854"/>
    <cellStyle name="_연간_변환" xfId="855"/>
    <cellStyle name="_연간_분기" xfId="856"/>
    <cellStyle name="_연간_분기_Uni" xfId="857"/>
    <cellStyle name="_연간_분석" xfId="858"/>
    <cellStyle name="_연간_연간" xfId="859"/>
    <cellStyle name="_연간_연간_Book3" xfId="860"/>
    <cellStyle name="_연간_연간_LG화학_KB_0804월" xfId="861"/>
    <cellStyle name="_연간_연간_LG화학_WCM_060605" xfId="862"/>
    <cellStyle name="_연간_연간_Sheet1" xfId="863"/>
    <cellStyle name="_연간_연간_SK_LGCM_060328" xfId="864"/>
    <cellStyle name="_연간_연간_SK_간이모형_050831" xfId="865"/>
    <cellStyle name="_연간_연간_Uni" xfId="866"/>
    <cellStyle name="_연간_연간_Y-statement" xfId="867"/>
    <cellStyle name="_연간_연간_금호석유_KB_080923" xfId="868"/>
    <cellStyle name="_연간_연간_매출_New" xfId="869"/>
    <cellStyle name="_연간_연간_매출_이전" xfId="870"/>
    <cellStyle name="_연간_연간_매출_추정" xfId="871"/>
    <cellStyle name="_연간_연간_매출_합병후" xfId="872"/>
    <cellStyle name="_연간_연간_매출추정" xfId="873"/>
    <cellStyle name="_연간_연간_변환" xfId="874"/>
    <cellStyle name="_연간_연간_분기" xfId="875"/>
    <cellStyle name="_연간_연간_분석" xfId="876"/>
    <cellStyle name="_연간_연간_연간" xfId="877"/>
    <cellStyle name="_연간_연간_연간_Uni" xfId="878"/>
    <cellStyle name="_연간_연간_이수화학_KB_081006" xfId="879"/>
    <cellStyle name="_연간_연간_제일모직_KB_080909" xfId="880"/>
    <cellStyle name="_연간_연간_제일모직_KB_081204" xfId="881"/>
    <cellStyle name="_연간_연간_지분법" xfId="882"/>
    <cellStyle name="_연간_연간_한화석화_060905" xfId="883"/>
    <cellStyle name="_연간_연간_한화석화_hannuri_080220" xfId="884"/>
    <cellStyle name="_연간_연간_한화석화_hannuri_0803월" xfId="885"/>
    <cellStyle name="_연간_연간_한화석화_KB_080429" xfId="886"/>
    <cellStyle name="_연간_연간_한화석화_모형_080220" xfId="887"/>
    <cellStyle name="_연간_이수화학_KB_081006" xfId="888"/>
    <cellStyle name="_연간_제일모직_KB_080909" xfId="889"/>
    <cellStyle name="_연간_제일모직_KB_081204" xfId="890"/>
    <cellStyle name="_연간_지분법" xfId="891"/>
    <cellStyle name="_연간_한화석화_060905" xfId="892"/>
    <cellStyle name="_연간_한화석화_hannuri_080220" xfId="893"/>
    <cellStyle name="_연간_한화석화_hannuri_0803월" xfId="894"/>
    <cellStyle name="_연간_한화석화_KB_080429" xfId="895"/>
    <cellStyle name="_연간_한화석화_모형_080220" xfId="896"/>
    <cellStyle name="_영진모드" xfId="897"/>
    <cellStyle name="_영진모드_Book3" xfId="898"/>
    <cellStyle name="_영진모드_LG화학_KB_0804월" xfId="899"/>
    <cellStyle name="_영진모드_LG화학_WCM_060605" xfId="900"/>
    <cellStyle name="_영진모드_LG화학-서울(0708)유영국" xfId="901"/>
    <cellStyle name="_영진모드_Sheet1" xfId="902"/>
    <cellStyle name="_영진모드_SK_LGCM_060328" xfId="903"/>
    <cellStyle name="_영진모드_SK_간이모형_050831" xfId="904"/>
    <cellStyle name="_영진모드_Y-statement" xfId="905"/>
    <cellStyle name="_영진모드_금호석유_KB_080923" xfId="906"/>
    <cellStyle name="_영진모드_매출_New" xfId="907"/>
    <cellStyle name="_영진모드_매출_이전" xfId="908"/>
    <cellStyle name="_영진모드_매출_추정" xfId="909"/>
    <cellStyle name="_영진모드_매출_합병후" xfId="910"/>
    <cellStyle name="_영진모드_매출추정" xfId="911"/>
    <cellStyle name="_영진모드_변환" xfId="912"/>
    <cellStyle name="_영진모드_분기" xfId="913"/>
    <cellStyle name="_영진모드_분기_Book3" xfId="914"/>
    <cellStyle name="_영진모드_분기_LG화학_KB_0804월" xfId="915"/>
    <cellStyle name="_영진모드_분기_LG화학_WCM_060605" xfId="916"/>
    <cellStyle name="_영진모드_분기_Sheet1" xfId="917"/>
    <cellStyle name="_영진모드_분기_SK_LGCM_060328" xfId="918"/>
    <cellStyle name="_영진모드_분기_SK_간이모형_050831" xfId="919"/>
    <cellStyle name="_영진모드_분기_Uni" xfId="920"/>
    <cellStyle name="_영진모드_분기_Y-statement" xfId="921"/>
    <cellStyle name="_영진모드_분기_금호석유_KB_080923" xfId="922"/>
    <cellStyle name="_영진모드_분기_매출_New" xfId="923"/>
    <cellStyle name="_영진모드_분기_매출_이전" xfId="924"/>
    <cellStyle name="_영진모드_분기_매출_추정" xfId="925"/>
    <cellStyle name="_영진모드_분기_매출_합병후" xfId="926"/>
    <cellStyle name="_영진모드_분기_매출추정" xfId="927"/>
    <cellStyle name="_영진모드_분기_변환" xfId="928"/>
    <cellStyle name="_영진모드_분기_분기" xfId="929"/>
    <cellStyle name="_영진모드_분기_분기_Uni" xfId="930"/>
    <cellStyle name="_영진모드_분기_분석" xfId="931"/>
    <cellStyle name="_영진모드_분기_연간" xfId="932"/>
    <cellStyle name="_영진모드_분기_연간_Uni" xfId="933"/>
    <cellStyle name="_영진모드_분기_이수화학_KB_081006" xfId="934"/>
    <cellStyle name="_영진모드_분기_제일모직_KB_080909" xfId="935"/>
    <cellStyle name="_영진모드_분기_제일모직_KB_081204" xfId="936"/>
    <cellStyle name="_영진모드_분기_지분법" xfId="937"/>
    <cellStyle name="_영진모드_분기_한화석화_060905" xfId="938"/>
    <cellStyle name="_영진모드_분기_한화석화_hannuri_080220" xfId="939"/>
    <cellStyle name="_영진모드_분기_한화석화_hannuri_0803월" xfId="940"/>
    <cellStyle name="_영진모드_분기_한화석화_KB_080429" xfId="941"/>
    <cellStyle name="_영진모드_분기_한화석화_모형_080220" xfId="942"/>
    <cellStyle name="_영진모드_분석" xfId="943"/>
    <cellStyle name="_영진모드_석화발ㄹ송" xfId="944"/>
    <cellStyle name="_영진모드_연간" xfId="945"/>
    <cellStyle name="_영진모드_연간_Book3" xfId="946"/>
    <cellStyle name="_영진모드_연간_LG화학_KB_0804월" xfId="947"/>
    <cellStyle name="_영진모드_연간_LG화학_WCM_060605" xfId="948"/>
    <cellStyle name="_영진모드_연간_Sheet1" xfId="949"/>
    <cellStyle name="_영진모드_연간_SK_LGCM_060328" xfId="950"/>
    <cellStyle name="_영진모드_연간_SK_간이모형_050831" xfId="951"/>
    <cellStyle name="_영진모드_연간_Uni" xfId="952"/>
    <cellStyle name="_영진모드_연간_Y-statement" xfId="953"/>
    <cellStyle name="_영진모드_연간_금호석유_KB_080923" xfId="954"/>
    <cellStyle name="_영진모드_연간_매출_New" xfId="955"/>
    <cellStyle name="_영진모드_연간_매출_이전" xfId="956"/>
    <cellStyle name="_영진모드_연간_매출_추정" xfId="957"/>
    <cellStyle name="_영진모드_연간_매출_합병후" xfId="958"/>
    <cellStyle name="_영진모드_연간_매출추정" xfId="959"/>
    <cellStyle name="_영진모드_연간_변환" xfId="960"/>
    <cellStyle name="_영진모드_연간_분기" xfId="961"/>
    <cellStyle name="_영진모드_연간_분기_Uni" xfId="962"/>
    <cellStyle name="_영진모드_연간_분석" xfId="963"/>
    <cellStyle name="_영진모드_연간_연간" xfId="964"/>
    <cellStyle name="_영진모드_연간_연간_Uni" xfId="965"/>
    <cellStyle name="_영진모드_연간_이수화학_KB_081006" xfId="966"/>
    <cellStyle name="_영진모드_연간_제일모직_KB_080909" xfId="967"/>
    <cellStyle name="_영진모드_연간_제일모직_KB_081204" xfId="968"/>
    <cellStyle name="_영진모드_연간_지분법" xfId="969"/>
    <cellStyle name="_영진모드_연간_한화석화_060905" xfId="970"/>
    <cellStyle name="_영진모드_연간_한화석화_hannuri_080220" xfId="971"/>
    <cellStyle name="_영진모드_연간_한화석화_hannuri_0803월" xfId="972"/>
    <cellStyle name="_영진모드_연간_한화석화_KB_080429" xfId="973"/>
    <cellStyle name="_영진모드_연간_한화석화_모형_080220" xfId="974"/>
    <cellStyle name="_영진모드_유화사 재무제표 raw" xfId="975"/>
    <cellStyle name="_영진모드_유화사 투자지표 비교" xfId="976"/>
    <cellStyle name="_영진모드_이수화학_KB_081006" xfId="977"/>
    <cellStyle name="_영진모드_제일모직_KB_080909" xfId="978"/>
    <cellStyle name="_영진모드_제일모직_KB_081204" xfId="979"/>
    <cellStyle name="_영진모드_지분법" xfId="980"/>
    <cellStyle name="_영진모드_한화석화 투자지표 분석" xfId="981"/>
    <cellStyle name="_영진모드_한화석화_060905" xfId="982"/>
    <cellStyle name="_영진모드_한화석화_hannuri_080220" xfId="983"/>
    <cellStyle name="_영진모드_한화석화_hannuri_0803월" xfId="984"/>
    <cellStyle name="_영진모드_한화석화_KB_080429" xfId="985"/>
    <cellStyle name="_영진모드_한화석화_모형_080220" xfId="986"/>
    <cellStyle name="_온라인점유율" xfId="987"/>
    <cellStyle name="_월별매출추정" xfId="988"/>
    <cellStyle name="_유첨3(서식)" xfId="989"/>
    <cellStyle name="_유첨3(서식)_1" xfId="990"/>
    <cellStyle name="_유화사 재무제표 raw" xfId="991"/>
    <cellStyle name="_유화사 투자지표 비교" xfId="992"/>
    <cellStyle name="_인터파크의 아마코 IS 및 CF.수정" xfId="993"/>
    <cellStyle name="_인터파크추정0406" xfId="994"/>
    <cellStyle name="_전자상거래시장(통계처예)" xfId="995"/>
    <cellStyle name="_절반의 성공_0306010" xfId="996"/>
    <cellStyle name="_절반의성공_040128" xfId="997"/>
    <cellStyle name="_제일기획추정040129" xfId="998"/>
    <cellStyle name="_제일모직_간이모형" xfId="999"/>
    <cellStyle name="_제일모직_간이모형_1" xfId="1000"/>
    <cellStyle name="_제일모직_간이모형_1_Book3" xfId="1001"/>
    <cellStyle name="_제일모직_간이모형_1_LG화학_KB_0804월" xfId="1002"/>
    <cellStyle name="_제일모직_간이모형_1_LG화학_WCM_060605" xfId="1003"/>
    <cellStyle name="_제일모직_간이모형_1_LG화학-서울(0708)유영국" xfId="1004"/>
    <cellStyle name="_제일모직_간이모형_1_Sheet1" xfId="1005"/>
    <cellStyle name="_제일모직_간이모형_1_SK_LGCM_060328" xfId="1006"/>
    <cellStyle name="_제일모직_간이모형_1_SK_간이모형_050831" xfId="1007"/>
    <cellStyle name="_제일모직_간이모형_1_Y-statement" xfId="1008"/>
    <cellStyle name="_제일모직_간이모형_1_금호석유_KB_080923" xfId="1009"/>
    <cellStyle name="_제일모직_간이모형_1_매출_New" xfId="1010"/>
    <cellStyle name="_제일모직_간이모형_1_매출_이전" xfId="1011"/>
    <cellStyle name="_제일모직_간이모형_1_매출_추정" xfId="1012"/>
    <cellStyle name="_제일모직_간이모형_1_매출_합병후" xfId="1013"/>
    <cellStyle name="_제일모직_간이모형_1_매출추정" xfId="1014"/>
    <cellStyle name="_제일모직_간이모형_1_변환" xfId="1015"/>
    <cellStyle name="_제일모직_간이모형_1_분기" xfId="1016"/>
    <cellStyle name="_제일모직_간이모형_1_분기_Book3" xfId="1017"/>
    <cellStyle name="_제일모직_간이모형_1_분기_LG화학_KB_0804월" xfId="1018"/>
    <cellStyle name="_제일모직_간이모형_1_분기_LG화학_WCM_060605" xfId="1019"/>
    <cellStyle name="_제일모직_간이모형_1_분기_Sheet1" xfId="1020"/>
    <cellStyle name="_제일모직_간이모형_1_분기_SK_LGCM_060328" xfId="1021"/>
    <cellStyle name="_제일모직_간이모형_1_분기_SK_간이모형_050831" xfId="1022"/>
    <cellStyle name="_제일모직_간이모형_1_분기_Uni" xfId="1023"/>
    <cellStyle name="_제일모직_간이모형_1_분기_Y-statement" xfId="1024"/>
    <cellStyle name="_제일모직_간이모형_1_분기_금호석유_KB_080923" xfId="1025"/>
    <cellStyle name="_제일모직_간이모형_1_분기_매출_New" xfId="1026"/>
    <cellStyle name="_제일모직_간이모형_1_분기_매출_이전" xfId="1027"/>
    <cellStyle name="_제일모직_간이모형_1_분기_매출_추정" xfId="1028"/>
    <cellStyle name="_제일모직_간이모형_1_분기_매출_합병후" xfId="1029"/>
    <cellStyle name="_제일모직_간이모형_1_분기_매출추정" xfId="1030"/>
    <cellStyle name="_제일모직_간이모형_1_분기_변환" xfId="1031"/>
    <cellStyle name="_제일모직_간이모형_1_분기_분기" xfId="1032"/>
    <cellStyle name="_제일모직_간이모형_1_분기_분기_Uni" xfId="1033"/>
    <cellStyle name="_제일모직_간이모형_1_분기_분석" xfId="1034"/>
    <cellStyle name="_제일모직_간이모형_1_분기_연간" xfId="1035"/>
    <cellStyle name="_제일모직_간이모형_1_분기_연간_Uni" xfId="1036"/>
    <cellStyle name="_제일모직_간이모형_1_분기_이수화학_KB_081006" xfId="1037"/>
    <cellStyle name="_제일모직_간이모형_1_분기_제일모직_KB_080909" xfId="1038"/>
    <cellStyle name="_제일모직_간이모형_1_분기_제일모직_KB_081204" xfId="1039"/>
    <cellStyle name="_제일모직_간이모형_1_분기_지분법" xfId="1040"/>
    <cellStyle name="_제일모직_간이모형_1_분기_한화석화_060905" xfId="1041"/>
    <cellStyle name="_제일모직_간이모형_1_분기_한화석화_hannuri_080220" xfId="1042"/>
    <cellStyle name="_제일모직_간이모형_1_분기_한화석화_hannuri_0803월" xfId="1043"/>
    <cellStyle name="_제일모직_간이모형_1_분기_한화석화_KB_080429" xfId="1044"/>
    <cellStyle name="_제일모직_간이모형_1_분기_한화석화_모형_080220" xfId="1045"/>
    <cellStyle name="_제일모직_간이모형_1_분석" xfId="1046"/>
    <cellStyle name="_제일모직_간이모형_1_석화발ㄹ송" xfId="1047"/>
    <cellStyle name="_제일모직_간이모형_1_연간" xfId="1048"/>
    <cellStyle name="_제일모직_간이모형_1_연간_Book3" xfId="1049"/>
    <cellStyle name="_제일모직_간이모형_1_연간_LG화학_KB_0804월" xfId="1050"/>
    <cellStyle name="_제일모직_간이모형_1_연간_LG화학_WCM_060605" xfId="1051"/>
    <cellStyle name="_제일모직_간이모형_1_연간_Sheet1" xfId="1052"/>
    <cellStyle name="_제일모직_간이모형_1_연간_SK_LGCM_060328" xfId="1053"/>
    <cellStyle name="_제일모직_간이모형_1_연간_SK_간이모형_050831" xfId="1054"/>
    <cellStyle name="_제일모직_간이모형_1_연간_Uni" xfId="1055"/>
    <cellStyle name="_제일모직_간이모형_1_연간_Y-statement" xfId="1056"/>
    <cellStyle name="_제일모직_간이모형_1_연간_금호석유_KB_080923" xfId="1057"/>
    <cellStyle name="_제일모직_간이모형_1_연간_매출_New" xfId="1058"/>
    <cellStyle name="_제일모직_간이모형_1_연간_매출_이전" xfId="1059"/>
    <cellStyle name="_제일모직_간이모형_1_연간_매출_추정" xfId="1060"/>
    <cellStyle name="_제일모직_간이모형_1_연간_매출_합병후" xfId="1061"/>
    <cellStyle name="_제일모직_간이모형_1_연간_매출추정" xfId="1062"/>
    <cellStyle name="_제일모직_간이모형_1_연간_변환" xfId="1063"/>
    <cellStyle name="_제일모직_간이모형_1_연간_분기" xfId="1064"/>
    <cellStyle name="_제일모직_간이모형_1_연간_분기_Uni" xfId="1065"/>
    <cellStyle name="_제일모직_간이모형_1_연간_분석" xfId="1066"/>
    <cellStyle name="_제일모직_간이모형_1_연간_연간" xfId="1067"/>
    <cellStyle name="_제일모직_간이모형_1_연간_연간_Uni" xfId="1068"/>
    <cellStyle name="_제일모직_간이모형_1_연간_이수화학_KB_081006" xfId="1069"/>
    <cellStyle name="_제일모직_간이모형_1_연간_제일모직_KB_080909" xfId="1070"/>
    <cellStyle name="_제일모직_간이모형_1_연간_제일모직_KB_081204" xfId="1071"/>
    <cellStyle name="_제일모직_간이모형_1_연간_지분법" xfId="1072"/>
    <cellStyle name="_제일모직_간이모형_1_연간_한화석화_060905" xfId="1073"/>
    <cellStyle name="_제일모직_간이모형_1_연간_한화석화_hannuri_080220" xfId="1074"/>
    <cellStyle name="_제일모직_간이모형_1_연간_한화석화_hannuri_0803월" xfId="1075"/>
    <cellStyle name="_제일모직_간이모형_1_연간_한화석화_KB_080429" xfId="1076"/>
    <cellStyle name="_제일모직_간이모형_1_연간_한화석화_모형_080220" xfId="1077"/>
    <cellStyle name="_제일모직_간이모형_1_유화사 재무제표 raw" xfId="1078"/>
    <cellStyle name="_제일모직_간이모형_1_유화사 투자지표 비교" xfId="1079"/>
    <cellStyle name="_제일모직_간이모형_1_이수화학_KB_081006" xfId="1080"/>
    <cellStyle name="_제일모직_간이모형_1_제일모직_KB_080909" xfId="1081"/>
    <cellStyle name="_제일모직_간이모형_1_제일모직_KB_081204" xfId="1082"/>
    <cellStyle name="_제일모직_간이모형_1_지분법" xfId="1083"/>
    <cellStyle name="_제일모직_간이모형_1_한화석화 투자지표 분석" xfId="1084"/>
    <cellStyle name="_제일모직_간이모형_1_한화석화_060905" xfId="1085"/>
    <cellStyle name="_제일모직_간이모형_1_한화석화_hannuri_080220" xfId="1086"/>
    <cellStyle name="_제일모직_간이모형_1_한화석화_hannuri_0803월" xfId="1087"/>
    <cellStyle name="_제일모직_간이모형_1_한화석화_KB_080429" xfId="1088"/>
    <cellStyle name="_제일모직_간이모형_1_한화석화_모형_080220" xfId="1089"/>
    <cellStyle name="_제일모직_간이모형_Book3" xfId="1090"/>
    <cellStyle name="_제일모직_간이모형_LG화학_KB_0804월" xfId="1091"/>
    <cellStyle name="_제일모직_간이모형_LG화학_WCM_060605" xfId="1092"/>
    <cellStyle name="_제일모직_간이모형_LG화학-서울(0708)유영국" xfId="1093"/>
    <cellStyle name="_제일모직_간이모형_Sheet1" xfId="1094"/>
    <cellStyle name="_제일모직_간이모형_SK_LGCM_060328" xfId="1095"/>
    <cellStyle name="_제일모직_간이모형_SK_간이모형_050831" xfId="1096"/>
    <cellStyle name="_제일모직_간이모형_Y-statement" xfId="1097"/>
    <cellStyle name="_제일모직_간이모형_금호석유_KB_080923" xfId="1098"/>
    <cellStyle name="_제일모직_간이모형_매출_New" xfId="1099"/>
    <cellStyle name="_제일모직_간이모형_매출_이전" xfId="1100"/>
    <cellStyle name="_제일모직_간이모형_매출_추정" xfId="1101"/>
    <cellStyle name="_제일모직_간이모형_매출_합병후" xfId="1102"/>
    <cellStyle name="_제일모직_간이모형_매출추정" xfId="1103"/>
    <cellStyle name="_제일모직_간이모형_변환" xfId="1104"/>
    <cellStyle name="_제일모직_간이모형_분기" xfId="1105"/>
    <cellStyle name="_제일모직_간이모형_분기_Book3" xfId="1106"/>
    <cellStyle name="_제일모직_간이모형_분기_LG화학_KB_0804월" xfId="1107"/>
    <cellStyle name="_제일모직_간이모형_분기_LG화학_WCM_060605" xfId="1108"/>
    <cellStyle name="_제일모직_간이모형_분기_Sheet1" xfId="1109"/>
    <cellStyle name="_제일모직_간이모형_분기_SK_LGCM_060328" xfId="1110"/>
    <cellStyle name="_제일모직_간이모형_분기_SK_간이모형_050831" xfId="1111"/>
    <cellStyle name="_제일모직_간이모형_분기_Uni" xfId="1112"/>
    <cellStyle name="_제일모직_간이모형_분기_Y-statement" xfId="1113"/>
    <cellStyle name="_제일모직_간이모형_분기_금호석유_KB_080923" xfId="1114"/>
    <cellStyle name="_제일모직_간이모형_분기_매출_New" xfId="1115"/>
    <cellStyle name="_제일모직_간이모형_분기_매출_이전" xfId="1116"/>
    <cellStyle name="_제일모직_간이모형_분기_매출_추정" xfId="1117"/>
    <cellStyle name="_제일모직_간이모형_분기_매출_합병후" xfId="1118"/>
    <cellStyle name="_제일모직_간이모형_분기_매출추정" xfId="1119"/>
    <cellStyle name="_제일모직_간이모형_분기_변환" xfId="1120"/>
    <cellStyle name="_제일모직_간이모형_분기_분기" xfId="1121"/>
    <cellStyle name="_제일모직_간이모형_분기_분기_Uni" xfId="1122"/>
    <cellStyle name="_제일모직_간이모형_분기_분석" xfId="1123"/>
    <cellStyle name="_제일모직_간이모형_분기_연간" xfId="1124"/>
    <cellStyle name="_제일모직_간이모형_분기_연간_Uni" xfId="1125"/>
    <cellStyle name="_제일모직_간이모형_분기_이수화학_KB_081006" xfId="1126"/>
    <cellStyle name="_제일모직_간이모형_분기_제일모직_KB_080909" xfId="1127"/>
    <cellStyle name="_제일모직_간이모형_분기_제일모직_KB_081204" xfId="1128"/>
    <cellStyle name="_제일모직_간이모형_분기_지분법" xfId="1129"/>
    <cellStyle name="_제일모직_간이모형_분기_한화석화_060905" xfId="1130"/>
    <cellStyle name="_제일모직_간이모형_분기_한화석화_hannuri_080220" xfId="1131"/>
    <cellStyle name="_제일모직_간이모형_분기_한화석화_hannuri_0803월" xfId="1132"/>
    <cellStyle name="_제일모직_간이모형_분기_한화석화_KB_080429" xfId="1133"/>
    <cellStyle name="_제일모직_간이모형_분기_한화석화_모형_080220" xfId="1134"/>
    <cellStyle name="_제일모직_간이모형_분석" xfId="1135"/>
    <cellStyle name="_제일모직_간이모형_석화발ㄹ송" xfId="1136"/>
    <cellStyle name="_제일모직_간이모형_수정" xfId="1137"/>
    <cellStyle name="_제일모직_간이모형_수정_Book3" xfId="1138"/>
    <cellStyle name="_제일모직_간이모형_수정_LG화학_KB_0804월" xfId="1139"/>
    <cellStyle name="_제일모직_간이모형_수정_LG화학_WCM_060605" xfId="1140"/>
    <cellStyle name="_제일모직_간이모형_수정_LG화학-서울(0708)유영국" xfId="1141"/>
    <cellStyle name="_제일모직_간이모형_수정_Sheet1" xfId="1142"/>
    <cellStyle name="_제일모직_간이모형_수정_SK_LGCM_060328" xfId="1143"/>
    <cellStyle name="_제일모직_간이모형_수정_SK_간이모형_050831" xfId="1144"/>
    <cellStyle name="_제일모직_간이모형_수정_Y-statement" xfId="1145"/>
    <cellStyle name="_제일모직_간이모형_수정_금호석유_KB_080923" xfId="1146"/>
    <cellStyle name="_제일모직_간이모형_수정_매출_New" xfId="1147"/>
    <cellStyle name="_제일모직_간이모형_수정_매출_이전" xfId="1148"/>
    <cellStyle name="_제일모직_간이모형_수정_매출_추정" xfId="1149"/>
    <cellStyle name="_제일모직_간이모형_수정_매출_합병후" xfId="1150"/>
    <cellStyle name="_제일모직_간이모형_수정_매출추정" xfId="1151"/>
    <cellStyle name="_제일모직_간이모형_수정_변환" xfId="1152"/>
    <cellStyle name="_제일모직_간이모형_수정_분기" xfId="1153"/>
    <cellStyle name="_제일모직_간이모형_수정_분기_Book3" xfId="1154"/>
    <cellStyle name="_제일모직_간이모형_수정_분기_LG화학_KB_0804월" xfId="1155"/>
    <cellStyle name="_제일모직_간이모형_수정_분기_LG화학_WCM_060605" xfId="1156"/>
    <cellStyle name="_제일모직_간이모형_수정_분기_Sheet1" xfId="1157"/>
    <cellStyle name="_제일모직_간이모형_수정_분기_SK_LGCM_060328" xfId="1158"/>
    <cellStyle name="_제일모직_간이모형_수정_분기_SK_간이모형_050831" xfId="1159"/>
    <cellStyle name="_제일모직_간이모형_수정_분기_Uni" xfId="1160"/>
    <cellStyle name="_제일모직_간이모형_수정_분기_Y-statement" xfId="1161"/>
    <cellStyle name="_제일모직_간이모형_수정_분기_금호석유_KB_080923" xfId="1162"/>
    <cellStyle name="_제일모직_간이모형_수정_분기_매출_New" xfId="1163"/>
    <cellStyle name="_제일모직_간이모형_수정_분기_매출_이전" xfId="1164"/>
    <cellStyle name="_제일모직_간이모형_수정_분기_매출_추정" xfId="1165"/>
    <cellStyle name="_제일모직_간이모형_수정_분기_매출_합병후" xfId="1166"/>
    <cellStyle name="_제일모직_간이모형_수정_분기_매출추정" xfId="1167"/>
    <cellStyle name="_제일모직_간이모형_수정_분기_변환" xfId="1168"/>
    <cellStyle name="_제일모직_간이모형_수정_분기_분기" xfId="1169"/>
    <cellStyle name="_제일모직_간이모형_수정_분기_분기_Uni" xfId="1170"/>
    <cellStyle name="_제일모직_간이모형_수정_분기_분석" xfId="1171"/>
    <cellStyle name="_제일모직_간이모형_수정_분기_연간" xfId="1172"/>
    <cellStyle name="_제일모직_간이모형_수정_분기_연간_Uni" xfId="1173"/>
    <cellStyle name="_제일모직_간이모형_수정_분기_이수화학_KB_081006" xfId="1174"/>
    <cellStyle name="_제일모직_간이모형_수정_분기_제일모직_KB_080909" xfId="1175"/>
    <cellStyle name="_제일모직_간이모형_수정_분기_제일모직_KB_081204" xfId="1176"/>
    <cellStyle name="_제일모직_간이모형_수정_분기_지분법" xfId="1177"/>
    <cellStyle name="_제일모직_간이모형_수정_분기_한화석화_060905" xfId="1178"/>
    <cellStyle name="_제일모직_간이모형_수정_분기_한화석화_hannuri_080220" xfId="1179"/>
    <cellStyle name="_제일모직_간이모형_수정_분기_한화석화_hannuri_0803월" xfId="1180"/>
    <cellStyle name="_제일모직_간이모형_수정_분기_한화석화_KB_080429" xfId="1181"/>
    <cellStyle name="_제일모직_간이모형_수정_분기_한화석화_모형_080220" xfId="1182"/>
    <cellStyle name="_제일모직_간이모형_수정_분석" xfId="1183"/>
    <cellStyle name="_제일모직_간이모형_수정_석화발ㄹ송" xfId="1184"/>
    <cellStyle name="_제일모직_간이모형_수정_연간" xfId="1185"/>
    <cellStyle name="_제일모직_간이모형_수정_연간_Book3" xfId="1186"/>
    <cellStyle name="_제일모직_간이모형_수정_연간_LG화학_KB_0804월" xfId="1187"/>
    <cellStyle name="_제일모직_간이모형_수정_연간_LG화학_WCM_060605" xfId="1188"/>
    <cellStyle name="_제일모직_간이모형_수정_연간_Sheet1" xfId="1189"/>
    <cellStyle name="_제일모직_간이모형_수정_연간_SK_LGCM_060328" xfId="1190"/>
    <cellStyle name="_제일모직_간이모형_수정_연간_SK_간이모형_050831" xfId="1191"/>
    <cellStyle name="_제일모직_간이모형_수정_연간_Uni" xfId="1192"/>
    <cellStyle name="_제일모직_간이모형_수정_연간_Y-statement" xfId="1193"/>
    <cellStyle name="_제일모직_간이모형_수정_연간_금호석유_KB_080923" xfId="1194"/>
    <cellStyle name="_제일모직_간이모형_수정_연간_매출_New" xfId="1195"/>
    <cellStyle name="_제일모직_간이모형_수정_연간_매출_이전" xfId="1196"/>
    <cellStyle name="_제일모직_간이모형_수정_연간_매출_추정" xfId="1197"/>
    <cellStyle name="_제일모직_간이모형_수정_연간_매출_합병후" xfId="1198"/>
    <cellStyle name="_제일모직_간이모형_수정_연간_매출추정" xfId="1199"/>
    <cellStyle name="_제일모직_간이모형_수정_연간_변환" xfId="1200"/>
    <cellStyle name="_제일모직_간이모형_수정_연간_분기" xfId="1201"/>
    <cellStyle name="_제일모직_간이모형_수정_연간_분기_Uni" xfId="1202"/>
    <cellStyle name="_제일모직_간이모형_수정_연간_분석" xfId="1203"/>
    <cellStyle name="_제일모직_간이모형_수정_연간_연간" xfId="1204"/>
    <cellStyle name="_제일모직_간이모형_수정_연간_연간_Uni" xfId="1205"/>
    <cellStyle name="_제일모직_간이모형_수정_연간_이수화학_KB_081006" xfId="1206"/>
    <cellStyle name="_제일모직_간이모형_수정_연간_제일모직_KB_080909" xfId="1207"/>
    <cellStyle name="_제일모직_간이모형_수정_연간_제일모직_KB_081204" xfId="1208"/>
    <cellStyle name="_제일모직_간이모형_수정_연간_지분법" xfId="1209"/>
    <cellStyle name="_제일모직_간이모형_수정_연간_한화석화_060905" xfId="1210"/>
    <cellStyle name="_제일모직_간이모형_수정_연간_한화석화_hannuri_080220" xfId="1211"/>
    <cellStyle name="_제일모직_간이모형_수정_연간_한화석화_hannuri_0803월" xfId="1212"/>
    <cellStyle name="_제일모직_간이모형_수정_연간_한화석화_KB_080429" xfId="1213"/>
    <cellStyle name="_제일모직_간이모형_수정_연간_한화석화_모형_080220" xfId="1214"/>
    <cellStyle name="_제일모직_간이모형_수정_유화사 재무제표 raw" xfId="1215"/>
    <cellStyle name="_제일모직_간이모형_수정_유화사 투자지표 비교" xfId="1216"/>
    <cellStyle name="_제일모직_간이모형_수정_이수화학_KB_081006" xfId="1217"/>
    <cellStyle name="_제일모직_간이모형_수정_제일모직_KB_080909" xfId="1218"/>
    <cellStyle name="_제일모직_간이모형_수정_제일모직_KB_081204" xfId="1219"/>
    <cellStyle name="_제일모직_간이모형_수정_지분법" xfId="1220"/>
    <cellStyle name="_제일모직_간이모형_수정_한화석화 투자지표 분석" xfId="1221"/>
    <cellStyle name="_제일모직_간이모형_수정_한화석화_060905" xfId="1222"/>
    <cellStyle name="_제일모직_간이모형_수정_한화석화_hannuri_080220" xfId="1223"/>
    <cellStyle name="_제일모직_간이모형_수정_한화석화_hannuri_0803월" xfId="1224"/>
    <cellStyle name="_제일모직_간이모형_수정_한화석화_KB_080429" xfId="1225"/>
    <cellStyle name="_제일모직_간이모형_수정_한화석화_모형_080220" xfId="1226"/>
    <cellStyle name="_제일모직_간이모형_연간" xfId="1227"/>
    <cellStyle name="_제일모직_간이모형_연간_Book3" xfId="1228"/>
    <cellStyle name="_제일모직_간이모형_연간_LG화학_KB_0804월" xfId="1229"/>
    <cellStyle name="_제일모직_간이모형_연간_LG화학_WCM_060605" xfId="1230"/>
    <cellStyle name="_제일모직_간이모형_연간_Sheet1" xfId="1231"/>
    <cellStyle name="_제일모직_간이모형_연간_SK_LGCM_060328" xfId="1232"/>
    <cellStyle name="_제일모직_간이모형_연간_SK_간이모형_050831" xfId="1233"/>
    <cellStyle name="_제일모직_간이모형_연간_Uni" xfId="1234"/>
    <cellStyle name="_제일모직_간이모형_연간_Y-statement" xfId="1235"/>
    <cellStyle name="_제일모직_간이모형_연간_금호석유_KB_080923" xfId="1236"/>
    <cellStyle name="_제일모직_간이모형_연간_매출_New" xfId="1237"/>
    <cellStyle name="_제일모직_간이모형_연간_매출_이전" xfId="1238"/>
    <cellStyle name="_제일모직_간이모형_연간_매출_추정" xfId="1239"/>
    <cellStyle name="_제일모직_간이모형_연간_매출_합병후" xfId="1240"/>
    <cellStyle name="_제일모직_간이모형_연간_매출추정" xfId="1241"/>
    <cellStyle name="_제일모직_간이모형_연간_변환" xfId="1242"/>
    <cellStyle name="_제일모직_간이모형_연간_분기" xfId="1243"/>
    <cellStyle name="_제일모직_간이모형_연간_분기_Uni" xfId="1244"/>
    <cellStyle name="_제일모직_간이모형_연간_분석" xfId="1245"/>
    <cellStyle name="_제일모직_간이모형_연간_연간" xfId="1246"/>
    <cellStyle name="_제일모직_간이모형_연간_연간_Uni" xfId="1247"/>
    <cellStyle name="_제일모직_간이모형_연간_이수화학_KB_081006" xfId="1248"/>
    <cellStyle name="_제일모직_간이모형_연간_제일모직_KB_080909" xfId="1249"/>
    <cellStyle name="_제일모직_간이모형_연간_제일모직_KB_081204" xfId="1250"/>
    <cellStyle name="_제일모직_간이모형_연간_지분법" xfId="1251"/>
    <cellStyle name="_제일모직_간이모형_연간_한화석화_060905" xfId="1252"/>
    <cellStyle name="_제일모직_간이모형_연간_한화석화_hannuri_080220" xfId="1253"/>
    <cellStyle name="_제일모직_간이모형_연간_한화석화_hannuri_0803월" xfId="1254"/>
    <cellStyle name="_제일모직_간이모형_연간_한화석화_KB_080429" xfId="1255"/>
    <cellStyle name="_제일모직_간이모형_연간_한화석화_모형_080220" xfId="1256"/>
    <cellStyle name="_제일모직_간이모형_유화사 재무제표 raw" xfId="1257"/>
    <cellStyle name="_제일모직_간이모형_유화사 투자지표 비교" xfId="1258"/>
    <cellStyle name="_제일모직_간이모형_이수화학_KB_081006" xfId="1259"/>
    <cellStyle name="_제일모직_간이모형_제일모직_KB_080909" xfId="1260"/>
    <cellStyle name="_제일모직_간이모형_제일모직_KB_081204" xfId="1261"/>
    <cellStyle name="_제일모직_간이모형_지분법" xfId="1262"/>
    <cellStyle name="_제일모직_간이모형_한화석화 투자지표 분석" xfId="1263"/>
    <cellStyle name="_제일모직_간이모형_한화석화_060905" xfId="1264"/>
    <cellStyle name="_제일모직_간이모형_한화석화_hannuri_080220" xfId="1265"/>
    <cellStyle name="_제일모직_간이모형_한화석화_hannuri_0803월" xfId="1266"/>
    <cellStyle name="_제일모직_간이모형_한화석화_KB_080429" xfId="1267"/>
    <cellStyle name="_제일모직_간이모형_한화석화_모형_080220" xfId="1268"/>
    <cellStyle name="_조직도" xfId="1269"/>
    <cellStyle name="_조직도_a00140_Jinro" xfId="1270"/>
    <cellStyle name="_조직도_A01800_오리온_revised_(1)(1)-Soutput sheet 추가" xfId="1271"/>
    <cellStyle name="_조직도_DCF_Toto" xfId="1272"/>
    <cellStyle name="_조직도_Hite_Aug" xfId="1273"/>
    <cellStyle name="_조직도_Keyang_earnings" xfId="1274"/>
    <cellStyle name="_조직도_Keyang_earnings_HotelShilla_earnings" xfId="1275"/>
    <cellStyle name="_조직도_Keyang_earnings_HotelShilla_earnings (050530)" xfId="1276"/>
    <cellStyle name="_조직도_Keyang_earnings_KangwonLand_earnings_1" xfId="1277"/>
    <cellStyle name="_조직도_Keyang_earnings_Keyang_earnings" xfId="1278"/>
    <cellStyle name="_조직도_Keyang_earnings_Paradise_earnings" xfId="1279"/>
    <cellStyle name="_조직도_Orion_Feb" xfId="1280"/>
    <cellStyle name="_조직도_Pulmuone_Feb04" xfId="1281"/>
    <cellStyle name="_조직도_VM_제조" xfId="1282"/>
    <cellStyle name="_지정과제2차심의list" xfId="1283"/>
    <cellStyle name="_지정과제2차심의list_1" xfId="1284"/>
    <cellStyle name="_지정과제2차심의list_2" xfId="1285"/>
    <cellStyle name="_지정과제2차심의결과" xfId="1286"/>
    <cellStyle name="_지정과제2차심의결과(금액조정후최종)" xfId="1287"/>
    <cellStyle name="_지정과제2차심의결과(금액조정후최종)_1" xfId="1288"/>
    <cellStyle name="_지정과제2차심의결과_1" xfId="1289"/>
    <cellStyle name="_지표" xfId="1290"/>
    <cellStyle name="_지표_2" xfId="1291"/>
    <cellStyle name="_지표_임시" xfId="1292"/>
    <cellStyle name="_집중관리(981231)" xfId="1293"/>
    <cellStyle name="_집중관리(981231)_1" xfId="1294"/>
    <cellStyle name="_집중관리(지정과제및 양식)" xfId="1295"/>
    <cellStyle name="_집중관리(지정과제및 양식)_1" xfId="1296"/>
    <cellStyle name="_추정재무제표" xfId="1297"/>
    <cellStyle name="_추정재무제표 2" xfId="1298"/>
    <cellStyle name="_추정재무제표1" xfId="1299"/>
    <cellStyle name="_추정재무제표1 2" xfId="1300"/>
    <cellStyle name="_추정재무제표1_대차대조표" xfId="1301"/>
    <cellStyle name="_추정재무제표1_현금흐름표" xfId="1302"/>
    <cellStyle name="_추정재무제표1_현금흐름표 2" xfId="1303"/>
    <cellStyle name="_추정재무제표21" xfId="1304"/>
    <cellStyle name="_추정재무제표21 2" xfId="1305"/>
    <cellStyle name="_큐릭스_20060623" xfId="1306"/>
    <cellStyle name="_풀무원추정030408" xfId="1307"/>
    <cellStyle name="_풀무원추정030408_풀무원추정030408" xfId="1308"/>
    <cellStyle name="_풀무원추정030408_풀무원추정030408_Book3" xfId="1309"/>
    <cellStyle name="_풀무원추정030408_풀무원추정030408_Book3_풀무원추정030408" xfId="1310"/>
    <cellStyle name="_풀무원추정030408_풀무원추정030408_Book3_풀무원추정030408_풀무원추정030408" xfId="1311"/>
    <cellStyle name="_풀무원추정030408_풀무원추정030408_풀무원추정030408" xfId="1312"/>
    <cellStyle name="_풀무원추정030408_풀무원추정030408_풀무원추정030408_풀무원추정030408" xfId="1313"/>
    <cellStyle name="_풀무원추정030408_풀무원추정030408_풀무원추정030408_풀무원추정030408_풀무원추정030408" xfId="1314"/>
    <cellStyle name="_한화석화 투자지표 분석" xfId="1315"/>
    <cellStyle name="_한화석화_간이모형_new" xfId="1316"/>
    <cellStyle name="_한화석화_간이모형_new_Book3" xfId="1317"/>
    <cellStyle name="_한화석화_간이모형_new_SK_LGCM_060328" xfId="1318"/>
    <cellStyle name="_한화석화_간이모형_new_SK_간이모형_050831" xfId="1319"/>
    <cellStyle name="_한화석화_간이모형_new_변환" xfId="1320"/>
    <cellStyle name="_한화석화_간이모형_new_분기" xfId="1321"/>
    <cellStyle name="_한화석화_간이모형_new_분기_Book3" xfId="1322"/>
    <cellStyle name="_한화석화_간이모형_new_분기_SK_LGCM_060328" xfId="1323"/>
    <cellStyle name="_한화석화_간이모형_new_분기_SK_간이모형_050831" xfId="1324"/>
    <cellStyle name="_한화석화_간이모형_new_분기_Uni" xfId="1325"/>
    <cellStyle name="_한화석화_간이모형_new_분기_변환" xfId="1326"/>
    <cellStyle name="_한화석화_간이모형_new_분기_분기" xfId="1327"/>
    <cellStyle name="_한화석화_간이모형_new_분기_분기_Uni" xfId="1328"/>
    <cellStyle name="_한화석화_간이모형_new_분기_분석" xfId="1329"/>
    <cellStyle name="_한화석화_간이모형_new_분기_연간" xfId="1330"/>
    <cellStyle name="_한화석화_간이모형_new_분기_연간_Uni" xfId="1331"/>
    <cellStyle name="_한화석화_간이모형_new_분석" xfId="1332"/>
    <cellStyle name="_한화석화_간이모형_new_석화발ㄹ송" xfId="1333"/>
    <cellStyle name="_한화석화_간이모형_new_연간" xfId="1334"/>
    <cellStyle name="_한화석화_간이모형_new_연간_Book3" xfId="1335"/>
    <cellStyle name="_한화석화_간이모형_new_연간_SK_LGCM_060328" xfId="1336"/>
    <cellStyle name="_한화석화_간이모형_new_연간_SK_간이모형_050831" xfId="1337"/>
    <cellStyle name="_한화석화_간이모형_new_연간_Uni" xfId="1338"/>
    <cellStyle name="_한화석화_간이모형_new_연간_변환" xfId="1339"/>
    <cellStyle name="_한화석화_간이모형_new_연간_분기" xfId="1340"/>
    <cellStyle name="_한화석화_간이모형_new_연간_분기_Uni" xfId="1341"/>
    <cellStyle name="_한화석화_간이모형_new_연간_분석" xfId="1342"/>
    <cellStyle name="_한화석화_간이모형_new_연간_연간" xfId="1343"/>
    <cellStyle name="_한화석화_간이모형_new_연간_연간_Uni" xfId="1344"/>
    <cellStyle name="_한화석화_간이모형_new_유화사 재무제표 raw" xfId="1345"/>
    <cellStyle name="_한화석화_간이모형_new_유화사 투자지표 비교" xfId="1346"/>
    <cellStyle name="_한화석화_간이모형_new_한화석화 투자지표 분석" xfId="1347"/>
    <cellStyle name="_호남석유_간이모형" xfId="1348"/>
    <cellStyle name="_호남석유_간이모형_Book3" xfId="1349"/>
    <cellStyle name="_호남석유_간이모형_LG화학_KB_0804월" xfId="1350"/>
    <cellStyle name="_호남석유_간이모형_LG화학_WCM_060605" xfId="1351"/>
    <cellStyle name="_호남석유_간이모형_LG화학-서울(0708)유영국" xfId="1352"/>
    <cellStyle name="_호남석유_간이모형_Sheet1" xfId="1353"/>
    <cellStyle name="_호남석유_간이모형_SK_LGCM_060328" xfId="1354"/>
    <cellStyle name="_호남석유_간이모형_SK_간이모형_050831" xfId="1355"/>
    <cellStyle name="_호남석유_간이모형_Y-statement" xfId="1356"/>
    <cellStyle name="_호남석유_간이모형_금호석유_KB_080923" xfId="1357"/>
    <cellStyle name="_호남석유_간이모형_매출_New" xfId="1358"/>
    <cellStyle name="_호남석유_간이모형_매출_이전" xfId="1359"/>
    <cellStyle name="_호남석유_간이모형_매출_추정" xfId="1360"/>
    <cellStyle name="_호남석유_간이모형_매출_합병후" xfId="1361"/>
    <cellStyle name="_호남석유_간이모형_매출추정" xfId="1362"/>
    <cellStyle name="_호남석유_간이모형_변환" xfId="1363"/>
    <cellStyle name="_호남석유_간이모형_분기" xfId="1364"/>
    <cellStyle name="_호남석유_간이모형_분기_Book3" xfId="1365"/>
    <cellStyle name="_호남석유_간이모형_분기_LG화학_KB_0804월" xfId="1366"/>
    <cellStyle name="_호남석유_간이모형_분기_LG화학_WCM_060605" xfId="1367"/>
    <cellStyle name="_호남석유_간이모형_분기_Sheet1" xfId="1368"/>
    <cellStyle name="_호남석유_간이모형_분기_SK_LGCM_060328" xfId="1369"/>
    <cellStyle name="_호남석유_간이모형_분기_SK_간이모형_050831" xfId="1370"/>
    <cellStyle name="_호남석유_간이모형_분기_Uni" xfId="1371"/>
    <cellStyle name="_호남석유_간이모형_분기_Y-statement" xfId="1372"/>
    <cellStyle name="_호남석유_간이모형_분기_금호석유_KB_080923" xfId="1373"/>
    <cellStyle name="_호남석유_간이모형_분기_매출_New" xfId="1374"/>
    <cellStyle name="_호남석유_간이모형_분기_매출_이전" xfId="1375"/>
    <cellStyle name="_호남석유_간이모형_분기_매출_추정" xfId="1376"/>
    <cellStyle name="_호남석유_간이모형_분기_매출_합병후" xfId="1377"/>
    <cellStyle name="_호남석유_간이모형_분기_매출추정" xfId="1378"/>
    <cellStyle name="_호남석유_간이모형_분기_변환" xfId="1379"/>
    <cellStyle name="_호남석유_간이모형_분기_분기" xfId="1380"/>
    <cellStyle name="_호남석유_간이모형_분기_분기_Uni" xfId="1381"/>
    <cellStyle name="_호남석유_간이모형_분기_분석" xfId="1382"/>
    <cellStyle name="_호남석유_간이모형_분기_연간" xfId="1383"/>
    <cellStyle name="_호남석유_간이모형_분기_연간_Uni" xfId="1384"/>
    <cellStyle name="_호남석유_간이모형_분기_이수화학_KB_081006" xfId="1385"/>
    <cellStyle name="_호남석유_간이모형_분기_제일모직_KB_080909" xfId="1386"/>
    <cellStyle name="_호남석유_간이모형_분기_제일모직_KB_081204" xfId="1387"/>
    <cellStyle name="_호남석유_간이모형_분기_지분법" xfId="1388"/>
    <cellStyle name="_호남석유_간이모형_분기_한화석화_060905" xfId="1389"/>
    <cellStyle name="_호남석유_간이모형_분기_한화석화_hannuri_080220" xfId="1390"/>
    <cellStyle name="_호남석유_간이모형_분기_한화석화_hannuri_0803월" xfId="1391"/>
    <cellStyle name="_호남석유_간이모형_분기_한화석화_KB_080429" xfId="1392"/>
    <cellStyle name="_호남석유_간이모형_분기_한화석화_모형_080220" xfId="1393"/>
    <cellStyle name="_호남석유_간이모형_분석" xfId="1394"/>
    <cellStyle name="_호남석유_간이모형_석화발ㄹ송" xfId="1395"/>
    <cellStyle name="_호남석유_간이모형_연간" xfId="1396"/>
    <cellStyle name="_호남석유_간이모형_연간_Book3" xfId="1397"/>
    <cellStyle name="_호남석유_간이모형_연간_LG화학_KB_0804월" xfId="1398"/>
    <cellStyle name="_호남석유_간이모형_연간_LG화학_WCM_060605" xfId="1399"/>
    <cellStyle name="_호남석유_간이모형_연간_Sheet1" xfId="1400"/>
    <cellStyle name="_호남석유_간이모형_연간_SK_LGCM_060328" xfId="1401"/>
    <cellStyle name="_호남석유_간이모형_연간_SK_간이모형_050831" xfId="1402"/>
    <cellStyle name="_호남석유_간이모형_연간_Uni" xfId="1403"/>
    <cellStyle name="_호남석유_간이모형_연간_Y-statement" xfId="1404"/>
    <cellStyle name="_호남석유_간이모형_연간_금호석유_KB_080923" xfId="1405"/>
    <cellStyle name="_호남석유_간이모형_연간_매출_New" xfId="1406"/>
    <cellStyle name="_호남석유_간이모형_연간_매출_이전" xfId="1407"/>
    <cellStyle name="_호남석유_간이모형_연간_매출_추정" xfId="1408"/>
    <cellStyle name="_호남석유_간이모형_연간_매출_합병후" xfId="1409"/>
    <cellStyle name="_호남석유_간이모형_연간_매출추정" xfId="1410"/>
    <cellStyle name="_호남석유_간이모형_연간_변환" xfId="1411"/>
    <cellStyle name="_호남석유_간이모형_연간_분기" xfId="1412"/>
    <cellStyle name="_호남석유_간이모형_연간_분기_Uni" xfId="1413"/>
    <cellStyle name="_호남석유_간이모형_연간_분석" xfId="1414"/>
    <cellStyle name="_호남석유_간이모형_연간_연간" xfId="1415"/>
    <cellStyle name="_호남석유_간이모형_연간_연간_Uni" xfId="1416"/>
    <cellStyle name="_호남석유_간이모형_연간_이수화학_KB_081006" xfId="1417"/>
    <cellStyle name="_호남석유_간이모형_연간_제일모직_KB_080909" xfId="1418"/>
    <cellStyle name="_호남석유_간이모형_연간_제일모직_KB_081204" xfId="1419"/>
    <cellStyle name="_호남석유_간이모형_연간_지분법" xfId="1420"/>
    <cellStyle name="_호남석유_간이모형_연간_한화석화_060905" xfId="1421"/>
    <cellStyle name="_호남석유_간이모형_연간_한화석화_hannuri_080220" xfId="1422"/>
    <cellStyle name="_호남석유_간이모형_연간_한화석화_hannuri_0803월" xfId="1423"/>
    <cellStyle name="_호남석유_간이모형_연간_한화석화_KB_080429" xfId="1424"/>
    <cellStyle name="_호남석유_간이모형_연간_한화석화_모형_080220" xfId="1425"/>
    <cellStyle name="_호남석유_간이모형_유화사 재무제표 raw" xfId="1426"/>
    <cellStyle name="_호남석유_간이모형_유화사 투자지표 비교" xfId="1427"/>
    <cellStyle name="_호남석유_간이모형_이수화학_KB_081006" xfId="1428"/>
    <cellStyle name="_호남석유_간이모형_제일모직_KB_080909" xfId="1429"/>
    <cellStyle name="_호남석유_간이모형_제일모직_KB_081204" xfId="1430"/>
    <cellStyle name="_호남석유_간이모형_지분법" xfId="1431"/>
    <cellStyle name="_호남석유_간이모형_한화석화 투자지표 분석" xfId="1432"/>
    <cellStyle name="_호남석유_간이모형_한화석화_060905" xfId="1433"/>
    <cellStyle name="_호남석유_간이모형_한화석화_hannuri_080220" xfId="1434"/>
    <cellStyle name="_호남석유_간이모형_한화석화_hannuri_0803월" xfId="1435"/>
    <cellStyle name="_호남석유_간이모형_한화석화_KB_080429" xfId="1436"/>
    <cellStyle name="_호남석유_간이모형_한화석화_모형_080220" xfId="1437"/>
    <cellStyle name="_호남석유화학_20020924" xfId="1438"/>
    <cellStyle name="_호남석유화학_20020924_Book3" xfId="1439"/>
    <cellStyle name="_호남석유화학_20020924_LG화학_KB_0804월" xfId="1440"/>
    <cellStyle name="_호남석유화학_20020924_LG화학_WCM_060605" xfId="1441"/>
    <cellStyle name="_호남석유화학_20020924_LG화학-서울(0708)유영국" xfId="1442"/>
    <cellStyle name="_호남석유화학_20020924_Sheet1" xfId="1443"/>
    <cellStyle name="_호남석유화학_20020924_SK_LGCM_060328" xfId="1444"/>
    <cellStyle name="_호남석유화학_20020924_SK_간이모형_050831" xfId="1445"/>
    <cellStyle name="_호남석유화학_20020924_Y-statement" xfId="1446"/>
    <cellStyle name="_호남석유화학_20020924_금호석유_KB_080923" xfId="1447"/>
    <cellStyle name="_호남석유화학_20020924_매출_New" xfId="1448"/>
    <cellStyle name="_호남석유화학_20020924_매출_이전" xfId="1449"/>
    <cellStyle name="_호남석유화학_20020924_매출_추정" xfId="1450"/>
    <cellStyle name="_호남석유화학_20020924_매출_합병후" xfId="1451"/>
    <cellStyle name="_호남석유화학_20020924_매출추정" xfId="1452"/>
    <cellStyle name="_호남석유화학_20020924_변환" xfId="1453"/>
    <cellStyle name="_호남석유화학_20020924_분기" xfId="1454"/>
    <cellStyle name="_호남석유화학_20020924_분기_Book3" xfId="1455"/>
    <cellStyle name="_호남석유화학_20020924_분기_LG화학_KB_0804월" xfId="1456"/>
    <cellStyle name="_호남석유화학_20020924_분기_LG화학_WCM_060605" xfId="1457"/>
    <cellStyle name="_호남석유화학_20020924_분기_Sheet1" xfId="1458"/>
    <cellStyle name="_호남석유화학_20020924_분기_SK_LGCM_060328" xfId="1459"/>
    <cellStyle name="_호남석유화학_20020924_분기_SK_간이모형_050831" xfId="1460"/>
    <cellStyle name="_호남석유화학_20020924_분기_Uni" xfId="1461"/>
    <cellStyle name="_호남석유화학_20020924_분기_Y-statement" xfId="1462"/>
    <cellStyle name="_호남석유화학_20020924_분기_금호석유_KB_080923" xfId="1463"/>
    <cellStyle name="_호남석유화학_20020924_분기_매출_New" xfId="1464"/>
    <cellStyle name="_호남석유화학_20020924_분기_매출_이전" xfId="1465"/>
    <cellStyle name="_호남석유화학_20020924_분기_매출_추정" xfId="1466"/>
    <cellStyle name="_호남석유화학_20020924_분기_매출_합병후" xfId="1467"/>
    <cellStyle name="_호남석유화학_20020924_분기_매출추정" xfId="1468"/>
    <cellStyle name="_호남석유화학_20020924_분기_변환" xfId="1469"/>
    <cellStyle name="_호남석유화학_20020924_분기_분기" xfId="1470"/>
    <cellStyle name="_호남석유화학_20020924_분기_분기_Uni" xfId="1471"/>
    <cellStyle name="_호남석유화학_20020924_분기_분석" xfId="1472"/>
    <cellStyle name="_호남석유화학_20020924_분기_연간" xfId="1473"/>
    <cellStyle name="_호남석유화학_20020924_분기_연간_Uni" xfId="1474"/>
    <cellStyle name="_호남석유화학_20020924_분기_이수화학_KB_081006" xfId="1475"/>
    <cellStyle name="_호남석유화학_20020924_분기_제일모직_KB_080909" xfId="1476"/>
    <cellStyle name="_호남석유화학_20020924_분기_제일모직_KB_081204" xfId="1477"/>
    <cellStyle name="_호남석유화학_20020924_분기_지분법" xfId="1478"/>
    <cellStyle name="_호남석유화학_20020924_분기_한화석화_060905" xfId="1479"/>
    <cellStyle name="_호남석유화학_20020924_분기_한화석화_hannuri_080220" xfId="1480"/>
    <cellStyle name="_호남석유화학_20020924_분기_한화석화_hannuri_0803월" xfId="1481"/>
    <cellStyle name="_호남석유화학_20020924_분기_한화석화_KB_080429" xfId="1482"/>
    <cellStyle name="_호남석유화학_20020924_분기_한화석화_모형_080220" xfId="1483"/>
    <cellStyle name="_호남석유화학_20020924_분석" xfId="1484"/>
    <cellStyle name="_호남석유화학_20020924_석화발ㄹ송" xfId="1485"/>
    <cellStyle name="_호남석유화학_20020924_연간" xfId="1486"/>
    <cellStyle name="_호남석유화학_20020924_연간_Book3" xfId="1487"/>
    <cellStyle name="_호남석유화학_20020924_연간_LG화학_KB_0804월" xfId="1488"/>
    <cellStyle name="_호남석유화학_20020924_연간_LG화학_WCM_060605" xfId="1489"/>
    <cellStyle name="_호남석유화학_20020924_연간_Sheet1" xfId="1490"/>
    <cellStyle name="_호남석유화학_20020924_연간_SK_LGCM_060328" xfId="1491"/>
    <cellStyle name="_호남석유화학_20020924_연간_SK_간이모형_050831" xfId="1492"/>
    <cellStyle name="_호남석유화학_20020924_연간_Uni" xfId="1493"/>
    <cellStyle name="_호남석유화학_20020924_연간_Y-statement" xfId="1494"/>
    <cellStyle name="_호남석유화학_20020924_연간_금호석유_KB_080923" xfId="1495"/>
    <cellStyle name="_호남석유화학_20020924_연간_매출_New" xfId="1496"/>
    <cellStyle name="_호남석유화학_20020924_연간_매출_이전" xfId="1497"/>
    <cellStyle name="_호남석유화학_20020924_연간_매출_추정" xfId="1498"/>
    <cellStyle name="_호남석유화학_20020924_연간_매출_합병후" xfId="1499"/>
    <cellStyle name="_호남석유화학_20020924_연간_매출추정" xfId="1500"/>
    <cellStyle name="_호남석유화학_20020924_연간_변환" xfId="1501"/>
    <cellStyle name="_호남석유화학_20020924_연간_분기" xfId="1502"/>
    <cellStyle name="_호남석유화학_20020924_연간_분기_Uni" xfId="1503"/>
    <cellStyle name="_호남석유화학_20020924_연간_분석" xfId="1504"/>
    <cellStyle name="_호남석유화학_20020924_연간_연간" xfId="1505"/>
    <cellStyle name="_호남석유화학_20020924_연간_연간_Uni" xfId="1506"/>
    <cellStyle name="_호남석유화학_20020924_연간_이수화학_KB_081006" xfId="1507"/>
    <cellStyle name="_호남석유화학_20020924_연간_제일모직_KB_080909" xfId="1508"/>
    <cellStyle name="_호남석유화학_20020924_연간_제일모직_KB_081204" xfId="1509"/>
    <cellStyle name="_호남석유화학_20020924_연간_지분법" xfId="1510"/>
    <cellStyle name="_호남석유화학_20020924_연간_한화석화_060905" xfId="1511"/>
    <cellStyle name="_호남석유화학_20020924_연간_한화석화_hannuri_080220" xfId="1512"/>
    <cellStyle name="_호남석유화학_20020924_연간_한화석화_hannuri_0803월" xfId="1513"/>
    <cellStyle name="_호남석유화학_20020924_연간_한화석화_KB_080429" xfId="1514"/>
    <cellStyle name="_호남석유화학_20020924_연간_한화석화_모형_080220" xfId="1515"/>
    <cellStyle name="_호남석유화학_20020924_유화사 재무제표 raw" xfId="1516"/>
    <cellStyle name="_호남석유화학_20020924_유화사 투자지표 비교" xfId="1517"/>
    <cellStyle name="_호남석유화학_20020924_이수화학_KB_081006" xfId="1518"/>
    <cellStyle name="_호남석유화학_20020924_제일모직_KB_080909" xfId="1519"/>
    <cellStyle name="_호남석유화학_20020924_제일모직_KB_081204" xfId="1520"/>
    <cellStyle name="_호남석유화학_20020924_지분법" xfId="1521"/>
    <cellStyle name="_호남석유화학_20020924_한화석화 투자지표 분석" xfId="1522"/>
    <cellStyle name="_호남석유화학_20020924_한화석화_060905" xfId="1523"/>
    <cellStyle name="_호남석유화학_20020924_한화석화_hannuri_080220" xfId="1524"/>
    <cellStyle name="_호남석유화학_20020924_한화석화_hannuri_0803월" xfId="1525"/>
    <cellStyle name="_호남석유화학_20020924_한화석화_KB_080429" xfId="1526"/>
    <cellStyle name="_호남석유화학_20020924_한화석화_모형_080220" xfId="1527"/>
    <cellStyle name="_호남석유화학_3월" xfId="1528"/>
    <cellStyle name="_효성_3월" xfId="1529"/>
    <cellStyle name="_효성_간이모형_020929" xfId="1530"/>
    <cellStyle name="_효성_간이모형_020929_Book3" xfId="1531"/>
    <cellStyle name="_효성_간이모형_020929_SK_LGCM_060328" xfId="1532"/>
    <cellStyle name="_효성_간이모형_020929_변환" xfId="1533"/>
    <cellStyle name="_효성_간이모형_020929_분기" xfId="1534"/>
    <cellStyle name="_효성_간이모형_020929_분석" xfId="1535"/>
    <cellStyle name="_효성_간이모형_020929_연간" xfId="1536"/>
    <cellStyle name="_효성_간이모형_020929_연간_Uni" xfId="1537"/>
    <cellStyle name="¤@?e_TEST-1 " xfId="1538"/>
    <cellStyle name="1,000" xfId="1539"/>
    <cellStyle name="1,000x" xfId="1540"/>
    <cellStyle name="¹eºÐA²_±aA¸" xfId="1541"/>
    <cellStyle name="20% - Accent1" xfId="1542"/>
    <cellStyle name="20% - Accent1 2" xfId="2593"/>
    <cellStyle name="20% - Accent2" xfId="1543"/>
    <cellStyle name="20% - Accent2 2" xfId="2594"/>
    <cellStyle name="20% - Accent3" xfId="1544"/>
    <cellStyle name="20% - Accent3 2" xfId="2595"/>
    <cellStyle name="20% - Accent4" xfId="1545"/>
    <cellStyle name="20% - Accent4 2" xfId="2596"/>
    <cellStyle name="20% - Accent5" xfId="1546"/>
    <cellStyle name="20% - Accent5 2" xfId="2597"/>
    <cellStyle name="20% - Accent6" xfId="1547"/>
    <cellStyle name="20% - Accent6 2" xfId="2598"/>
    <cellStyle name="20% - アクセント 1" xfId="1548"/>
    <cellStyle name="20% - アクセント 2" xfId="1549"/>
    <cellStyle name="20% - アクセント 3" xfId="1550"/>
    <cellStyle name="20% - アクセント 4" xfId="1551"/>
    <cellStyle name="20% - アクセント 5" xfId="1552"/>
    <cellStyle name="20% - アクセント 6" xfId="1553"/>
    <cellStyle name="20% - 강조색1 2" xfId="1554"/>
    <cellStyle name="20% - 강조색1 2 2" xfId="1555"/>
    <cellStyle name="20% - 강조색1 2 3" xfId="1556"/>
    <cellStyle name="20% - 강조색1 2 4" xfId="1557"/>
    <cellStyle name="20% - 강조색1 3" xfId="1558"/>
    <cellStyle name="20% - 강조색1 4" xfId="1559"/>
    <cellStyle name="20% - 강조색1 5" xfId="1560"/>
    <cellStyle name="20% - 강조색2 2" xfId="1561"/>
    <cellStyle name="20% - 강조색2 2 2" xfId="1562"/>
    <cellStyle name="20% - 강조색2 2 3" xfId="1563"/>
    <cellStyle name="20% - 강조색2 2 4" xfId="1564"/>
    <cellStyle name="20% - 강조색2 3" xfId="1565"/>
    <cellStyle name="20% - 강조색2 4" xfId="1566"/>
    <cellStyle name="20% - 강조색2 5" xfId="1567"/>
    <cellStyle name="20% - 강조색3 2" xfId="1568"/>
    <cellStyle name="20% - 강조색3 2 2" xfId="1569"/>
    <cellStyle name="20% - 강조색3 2 3" xfId="1570"/>
    <cellStyle name="20% - 강조색3 2 4" xfId="1571"/>
    <cellStyle name="20% - 강조색3 3" xfId="1572"/>
    <cellStyle name="20% - 강조색3 4" xfId="1573"/>
    <cellStyle name="20% - 강조색3 5" xfId="1574"/>
    <cellStyle name="20% - 강조색4 2" xfId="1575"/>
    <cellStyle name="20% - 강조색4 2 2" xfId="1576"/>
    <cellStyle name="20% - 강조색4 2 3" xfId="1577"/>
    <cellStyle name="20% - 강조색4 2 4" xfId="1578"/>
    <cellStyle name="20% - 강조색4 3" xfId="1579"/>
    <cellStyle name="20% - 강조색4 4" xfId="1580"/>
    <cellStyle name="20% - 강조색4 5" xfId="1581"/>
    <cellStyle name="20% - 강조색5 2" xfId="1582"/>
    <cellStyle name="20% - 강조색5 2 2" xfId="1583"/>
    <cellStyle name="20% - 강조색5 2 3" xfId="1584"/>
    <cellStyle name="20% - 강조색5 2 4" xfId="1585"/>
    <cellStyle name="20% - 강조색5 3" xfId="1586"/>
    <cellStyle name="20% - 강조색5 4" xfId="1587"/>
    <cellStyle name="20% - 강조색5 5" xfId="1588"/>
    <cellStyle name="20% - 강조색6 2" xfId="1589"/>
    <cellStyle name="20% - 강조색6 2 2" xfId="1590"/>
    <cellStyle name="20% - 강조색6 2 3" xfId="1591"/>
    <cellStyle name="20% - 강조색6 2 4" xfId="1592"/>
    <cellStyle name="20% - 강조색6 3" xfId="1593"/>
    <cellStyle name="20% - 강조색6 4" xfId="1594"/>
    <cellStyle name="20% - 강조색6 5" xfId="1595"/>
    <cellStyle name="40% - Accent1" xfId="1596"/>
    <cellStyle name="40% - Accent1 2" xfId="2599"/>
    <cellStyle name="40% - Accent2" xfId="1597"/>
    <cellStyle name="40% - Accent2 2" xfId="2600"/>
    <cellStyle name="40% - Accent3" xfId="1598"/>
    <cellStyle name="40% - Accent3 2" xfId="2601"/>
    <cellStyle name="40% - Accent4" xfId="1599"/>
    <cellStyle name="40% - Accent4 2" xfId="2602"/>
    <cellStyle name="40% - Accent5" xfId="1600"/>
    <cellStyle name="40% - Accent5 2" xfId="2603"/>
    <cellStyle name="40% - Accent6" xfId="1601"/>
    <cellStyle name="40% - Accent6 2" xfId="2604"/>
    <cellStyle name="40% - アクセント 1" xfId="1602"/>
    <cellStyle name="40% - アクセント 2" xfId="1603"/>
    <cellStyle name="40% - アクセント 3" xfId="1604"/>
    <cellStyle name="40% - アクセント 4" xfId="1605"/>
    <cellStyle name="40% - アクセント 5" xfId="1606"/>
    <cellStyle name="40% - アクセント 6" xfId="1607"/>
    <cellStyle name="40% - 강조색1 2" xfId="1608"/>
    <cellStyle name="40% - 강조색1 2 2" xfId="1609"/>
    <cellStyle name="40% - 강조색1 2 3" xfId="1610"/>
    <cellStyle name="40% - 강조색1 2 4" xfId="1611"/>
    <cellStyle name="40% - 강조색1 3" xfId="1612"/>
    <cellStyle name="40% - 강조색1 4" xfId="1613"/>
    <cellStyle name="40% - 강조색1 5" xfId="1614"/>
    <cellStyle name="40% - 강조색2 2" xfId="1615"/>
    <cellStyle name="40% - 강조색2 2 2" xfId="1616"/>
    <cellStyle name="40% - 강조색2 2 3" xfId="1617"/>
    <cellStyle name="40% - 강조색2 2 4" xfId="1618"/>
    <cellStyle name="40% - 강조색2 3" xfId="1619"/>
    <cellStyle name="40% - 강조색2 4" xfId="1620"/>
    <cellStyle name="40% - 강조색2 5" xfId="1621"/>
    <cellStyle name="40% - 강조색3 2" xfId="1622"/>
    <cellStyle name="40% - 강조색3 2 2" xfId="1623"/>
    <cellStyle name="40% - 강조색3 2 3" xfId="1624"/>
    <cellStyle name="40% - 강조색3 2 4" xfId="1625"/>
    <cellStyle name="40% - 강조색3 3" xfId="1626"/>
    <cellStyle name="40% - 강조색3 4" xfId="1627"/>
    <cellStyle name="40% - 강조색3 5" xfId="1628"/>
    <cellStyle name="40% - 강조색4 2" xfId="1629"/>
    <cellStyle name="40% - 강조색4 2 2" xfId="1630"/>
    <cellStyle name="40% - 강조색4 2 3" xfId="1631"/>
    <cellStyle name="40% - 강조색4 2 4" xfId="1632"/>
    <cellStyle name="40% - 강조색4 3" xfId="1633"/>
    <cellStyle name="40% - 강조색4 4" xfId="1634"/>
    <cellStyle name="40% - 강조색4 5" xfId="1635"/>
    <cellStyle name="40% - 강조색5 2" xfId="1636"/>
    <cellStyle name="40% - 강조색5 2 2" xfId="1637"/>
    <cellStyle name="40% - 강조색5 2 3" xfId="1638"/>
    <cellStyle name="40% - 강조색5 2 4" xfId="1639"/>
    <cellStyle name="40% - 강조색5 3" xfId="1640"/>
    <cellStyle name="40% - 강조색5 4" xfId="1641"/>
    <cellStyle name="40% - 강조색5 5" xfId="1642"/>
    <cellStyle name="40% - 강조색6 2" xfId="1643"/>
    <cellStyle name="40% - 강조색6 2 2" xfId="1644"/>
    <cellStyle name="40% - 강조색6 2 3" xfId="1645"/>
    <cellStyle name="40% - 강조색6 2 4" xfId="1646"/>
    <cellStyle name="40% - 강조색6 3" xfId="1647"/>
    <cellStyle name="40% - 강조색6 4" xfId="1648"/>
    <cellStyle name="40% - 강조색6 5" xfId="1649"/>
    <cellStyle name="60% - Accent1" xfId="1650"/>
    <cellStyle name="60% - Accent1 2" xfId="2605"/>
    <cellStyle name="60% - Accent2" xfId="1651"/>
    <cellStyle name="60% - Accent2 2" xfId="2606"/>
    <cellStyle name="60% - Accent3" xfId="1652"/>
    <cellStyle name="60% - Accent3 2" xfId="2607"/>
    <cellStyle name="60% - Accent4" xfId="1653"/>
    <cellStyle name="60% - Accent4 2" xfId="2608"/>
    <cellStyle name="60% - Accent5" xfId="1654"/>
    <cellStyle name="60% - Accent5 2" xfId="2609"/>
    <cellStyle name="60% - Accent6" xfId="1655"/>
    <cellStyle name="60% - Accent6 2" xfId="2610"/>
    <cellStyle name="60% - アクセント 1" xfId="1656"/>
    <cellStyle name="60% - アクセント 2" xfId="1657"/>
    <cellStyle name="60% - アクセント 3" xfId="1658"/>
    <cellStyle name="60% - アクセント 4" xfId="1659"/>
    <cellStyle name="60% - アクセント 5" xfId="1660"/>
    <cellStyle name="60% - アクセント 6" xfId="1661"/>
    <cellStyle name="60% - 강조색1 2" xfId="1662"/>
    <cellStyle name="60% - 강조색1 2 2" xfId="1663"/>
    <cellStyle name="60% - 강조색1 2 3" xfId="1664"/>
    <cellStyle name="60% - 강조색1 2 4" xfId="1665"/>
    <cellStyle name="60% - 강조색1 3" xfId="1666"/>
    <cellStyle name="60% - 강조색1 4" xfId="1667"/>
    <cellStyle name="60% - 강조색1 5" xfId="1668"/>
    <cellStyle name="60% - 강조색2 2" xfId="1669"/>
    <cellStyle name="60% - 강조색2 2 2" xfId="1670"/>
    <cellStyle name="60% - 강조색2 2 3" xfId="1671"/>
    <cellStyle name="60% - 강조색2 2 4" xfId="1672"/>
    <cellStyle name="60% - 강조색2 3" xfId="1673"/>
    <cellStyle name="60% - 강조색2 4" xfId="1674"/>
    <cellStyle name="60% - 강조색2 5" xfId="1675"/>
    <cellStyle name="60% - 강조색2 8 5" xfId="1676"/>
    <cellStyle name="60% - 강조색3 2" xfId="1677"/>
    <cellStyle name="60% - 강조색3 2 2" xfId="1678"/>
    <cellStyle name="60% - 강조색3 2 3" xfId="1679"/>
    <cellStyle name="60% - 강조색3 2 4" xfId="1680"/>
    <cellStyle name="60% - 강조색3 3" xfId="1681"/>
    <cellStyle name="60% - 강조색3 4" xfId="1682"/>
    <cellStyle name="60% - 강조색3 5" xfId="1683"/>
    <cellStyle name="60% - 강조색4 2" xfId="1684"/>
    <cellStyle name="60% - 강조색4 2 2" xfId="1685"/>
    <cellStyle name="60% - 강조색4 2 3" xfId="1686"/>
    <cellStyle name="60% - 강조색4 2 4" xfId="1687"/>
    <cellStyle name="60% - 강조색4 3" xfId="1688"/>
    <cellStyle name="60% - 강조색4 4" xfId="1689"/>
    <cellStyle name="60% - 강조색4 5" xfId="1690"/>
    <cellStyle name="60% - 강조색5 2" xfId="1691"/>
    <cellStyle name="60% - 강조색5 2 2" xfId="1692"/>
    <cellStyle name="60% - 강조색5 2 3" xfId="1693"/>
    <cellStyle name="60% - 강조색5 2 4" xfId="1694"/>
    <cellStyle name="60% - 강조색5 3" xfId="1695"/>
    <cellStyle name="60% - 강조색5 4" xfId="1696"/>
    <cellStyle name="60% - 강조색5 5" xfId="1697"/>
    <cellStyle name="60% - 강조색6 2" xfId="1698"/>
    <cellStyle name="60% - 강조색6 2 2" xfId="1699"/>
    <cellStyle name="60% - 강조색6 2 3" xfId="1700"/>
    <cellStyle name="60% - 강조색6 2 4" xfId="1701"/>
    <cellStyle name="60% - 강조색6 3" xfId="1702"/>
    <cellStyle name="60% - 강조색6 4" xfId="1703"/>
    <cellStyle name="60% - 강조색6 5" xfId="1704"/>
    <cellStyle name="Accent1" xfId="1705"/>
    <cellStyle name="Accent1 2" xfId="2611"/>
    <cellStyle name="Accent2" xfId="1706"/>
    <cellStyle name="Accent2 2" xfId="2612"/>
    <cellStyle name="Accent3" xfId="1707"/>
    <cellStyle name="Accent3 2" xfId="2613"/>
    <cellStyle name="Accent4" xfId="1708"/>
    <cellStyle name="Accent4 2" xfId="2614"/>
    <cellStyle name="Accent5" xfId="1709"/>
    <cellStyle name="Accent5 2" xfId="2615"/>
    <cellStyle name="Accent6" xfId="1710"/>
    <cellStyle name="Accent6 2" xfId="2616"/>
    <cellStyle name="AeE­ [0]_¿u°￡" xfId="1711"/>
    <cellStyle name="ÅëÈ­ [0]_µ¥ÀÌÅ¸" xfId="1712"/>
    <cellStyle name="AeE­ [0]_TestResults" xfId="1713"/>
    <cellStyle name="ÅëÈ­ [0]_TestResults" xfId="1714"/>
    <cellStyle name="AeE­_¿u°￡" xfId="1715"/>
    <cellStyle name="ÅëÈ­_µ¥ÀÌÅ¸" xfId="1716"/>
    <cellStyle name="AeE­_TestResults" xfId="1717"/>
    <cellStyle name="ÅëÈ­_TestResults" xfId="1718"/>
    <cellStyle name="AeE­_TestResults 2" xfId="1719"/>
    <cellStyle name="ÅëÈ­_TestResults 2" xfId="1720"/>
    <cellStyle name="AoA¤μCAo ¾EA½" xfId="1721"/>
    <cellStyle name="ArialNormal" xfId="1722"/>
    <cellStyle name="aryInformation" xfId="1723"/>
    <cellStyle name="AÞ¸¶ [0]_¿u°￡" xfId="1724"/>
    <cellStyle name="ÄÞ¸¶ [0]_µ¥ÀÌÅ¸" xfId="1725"/>
    <cellStyle name="AÞ¸¶ [0]_AN°y(1.25) " xfId="1726"/>
    <cellStyle name="ÄÞ¸¶ [0]_TestResults" xfId="1727"/>
    <cellStyle name="AÞ¸¶ [0]_TestResults 2" xfId="1728"/>
    <cellStyle name="ÄÞ¸¶ [0]_TestResults 2" xfId="1729"/>
    <cellStyle name="AÞ¸¶_¿u°￡" xfId="1730"/>
    <cellStyle name="ÄÞ¸¶_µ¥ÀÌÅ¸" xfId="1731"/>
    <cellStyle name="AÞ¸¶_AN°y(1.25) " xfId="1732"/>
    <cellStyle name="ÄÞ¸¶_TestResults" xfId="1733"/>
    <cellStyle name="AÞ¸¶_TestResults 2" xfId="1734"/>
    <cellStyle name="ÄÞ¸¶_TestResults 2" xfId="1735"/>
    <cellStyle name="b" xfId="1736"/>
    <cellStyle name="Bad" xfId="1737"/>
    <cellStyle name="Bad 2" xfId="2617"/>
    <cellStyle name="Ç¥ÁØ_# share" xfId="1738"/>
    <cellStyle name="C￥AØ_¿u°￡¿a¾aº¸°i" xfId="1739"/>
    <cellStyle name="Ç¥ÁØ_12¿ù " xfId="1740"/>
    <cellStyle name="C￥AØ_TestResults" xfId="1741"/>
    <cellStyle name="Ç¥ÁØ_TestResults" xfId="1742"/>
    <cellStyle name="C￥AØ_TestResults 2" xfId="1743"/>
    <cellStyle name="Ç¥ÁØ_TestResults 2" xfId="1744"/>
    <cellStyle name="C￥AØ_TestResults_Book2" xfId="1745"/>
    <cellStyle name="Ç¥ÁØ_TestResults_Book2" xfId="1746"/>
    <cellStyle name="C￥AØ_TestResults_data_annl" xfId="1747"/>
    <cellStyle name="Ç¥ÁØ_TestResults_data_annl" xfId="1748"/>
    <cellStyle name="C￥AØ_TestResults_data_annl 2" xfId="1749"/>
    <cellStyle name="Ç¥ÁØ_TestResults_data_annl 2" xfId="1750"/>
    <cellStyle name="C￥AØ_TestResults_data_mkt" xfId="1751"/>
    <cellStyle name="Ç¥ÁØ_TestResults_data_mkt" xfId="1752"/>
    <cellStyle name="C￥AØ_TestResults_data_mkt 2" xfId="1753"/>
    <cellStyle name="Ç¥ÁØ_TestResults_data_mkt 2" xfId="1754"/>
    <cellStyle name="C￥AØ_TestResults_data_quart" xfId="1755"/>
    <cellStyle name="Ç¥ÁØ_TestResults_data_quart" xfId="1756"/>
    <cellStyle name="C￥AØ_TestResults_Head" xfId="1757"/>
    <cellStyle name="Ç¥ÁØ_TestResults_Head" xfId="1758"/>
    <cellStyle name="C￥AØ_TestResults_quart" xfId="1759"/>
    <cellStyle name="Ç¥ÁØ_TestResults_quart" xfId="1760"/>
    <cellStyle name="C￥AØ_TestResults_report_1" xfId="1761"/>
    <cellStyle name="Ç¥ÁØ_TestResults_report_1" xfId="1762"/>
    <cellStyle name="C￥AØ_TestResults_report_1 2" xfId="1763"/>
    <cellStyle name="Ç¥ÁØ_TestResults_report_1 2" xfId="1764"/>
    <cellStyle name="C￥AØ_TestResults_Report1new" xfId="1765"/>
    <cellStyle name="Ç¥ÁØ_TestResults_Report1new" xfId="1766"/>
    <cellStyle name="C￥AØ_TestResults_Report1new 2" xfId="1767"/>
    <cellStyle name="Ç¥ÁØ_TestResults_Report1new 2" xfId="1768"/>
    <cellStyle name="C￥AØ_TestResults_sheet4" xfId="1769"/>
    <cellStyle name="Ç¥ÁØ_TestResults_sheet4" xfId="1770"/>
    <cellStyle name="C￥AØ_TestResults_Summary_Report" xfId="1771"/>
    <cellStyle name="Ç¥ÁØ_TestResults_Summary_Report" xfId="1772"/>
    <cellStyle name="C￥AØ_TestResults_Upload" xfId="1773"/>
    <cellStyle name="Ç¥ÁØ_TestResults_Upload" xfId="1774"/>
    <cellStyle name="C￥AØ_TestResults_Upload 2" xfId="1775"/>
    <cellStyle name="Ç¥ÁØ_TestResults_Upload 2" xfId="1776"/>
    <cellStyle name="C￥AØ_TestResults_V00140" xfId="1777"/>
    <cellStyle name="Ç¥ÁØ_TestResults_V00140" xfId="1778"/>
    <cellStyle name="C￥AØ_TestResults_V04370" xfId="1779"/>
    <cellStyle name="Ç¥ÁØ_TestResults_V04370" xfId="1780"/>
    <cellStyle name="C￥AØ_TestResults_대차대조표" xfId="1781"/>
    <cellStyle name="Ç¥ÁØ_TestResults_대차대조표" xfId="1782"/>
    <cellStyle name="C￥AØ_TestResults_대차대조표 2" xfId="1783"/>
    <cellStyle name="Ç¥ÁØ_TestResults_대차대조표 2" xfId="1784"/>
    <cellStyle name="C￥AØ_TestResults_매출및이익" xfId="1785"/>
    <cellStyle name="Ç¥ÁØ_TestResults_매출및이익" xfId="1786"/>
    <cellStyle name="C￥AØ_TestResults_삼성전자_20060208" xfId="1787"/>
    <cellStyle name="Ç¥ÁØ_TestResults_삼성전자_20060208" xfId="1788"/>
    <cellStyle name="C￥AØ_TestResults_삼성전자_20060208 2" xfId="1789"/>
    <cellStyle name="Ç¥ÁØ_TestResults_삼성전자_20060208 2" xfId="1790"/>
    <cellStyle name="C￥AØ_TestResults_수정" xfId="1791"/>
    <cellStyle name="Ç¥ÁØ_TestResults_수정" xfId="1792"/>
    <cellStyle name="C￥AØ_TestResults_추정재무제표" xfId="1793"/>
    <cellStyle name="Ç¥ÁØ_TestResults_추정재무제표" xfId="1794"/>
    <cellStyle name="C￥AØ_TestResults_추정재무제표 2" xfId="1795"/>
    <cellStyle name="Ç¥ÁØ_TestResults_추정재무제표 2" xfId="1796"/>
    <cellStyle name="C￥AØ_TestResults_추정재무제표_받은파일" xfId="1797"/>
    <cellStyle name="Ç¥ÁØ_TestResults_추정재무제표_받은파일" xfId="1798"/>
    <cellStyle name="C￥AØ_TestResults_추정재무제표_받은파일 2" xfId="1799"/>
    <cellStyle name="Ç¥ÁØ_TestResults_추정재무제표_받은파일 2" xfId="1800"/>
    <cellStyle name="C￥AØ_TestResults_추정재무제표1" xfId="1801"/>
    <cellStyle name="Ç¥ÁØ_TestResults_추정재무제표1" xfId="1802"/>
    <cellStyle name="C￥AØ_TestResults_추정재무제표1 2" xfId="1803"/>
    <cellStyle name="Ç¥ÁØ_TestResults_추정재무제표1 2" xfId="1804"/>
    <cellStyle name="C￥AØ_TestResults_추정재무제표21" xfId="1805"/>
    <cellStyle name="Ç¥ÁØ_TestResults_추정재무제표21" xfId="1806"/>
    <cellStyle name="C￥AØ_TestResults_추정재무제표21 2" xfId="1807"/>
    <cellStyle name="Ç¥ÁØ_TestResults_추정재무제표21 2" xfId="1808"/>
    <cellStyle name="C￥AØ_TestResults_현금흐름표" xfId="1809"/>
    <cellStyle name="Ç¥ÁØ_TestResults_현금흐름표" xfId="1810"/>
    <cellStyle name="C￥AØ_TestResults_현금흐름표 2" xfId="1811"/>
    <cellStyle name="Ç¥ÁØ_TestResults_현금흐름표 2" xfId="1812"/>
    <cellStyle name="Calc Currency (0)" xfId="1813"/>
    <cellStyle name="Calc Currency (2)" xfId="1814"/>
    <cellStyle name="Calc Percent (0)" xfId="1815"/>
    <cellStyle name="Calc Percent (1)" xfId="1816"/>
    <cellStyle name="Calc Percent (2)" xfId="1817"/>
    <cellStyle name="Calc Units (0)" xfId="1818"/>
    <cellStyle name="Calc Units (1)" xfId="1819"/>
    <cellStyle name="Calc Units (2)" xfId="1820"/>
    <cellStyle name="Calc_0dp" xfId="1821"/>
    <cellStyle name="Calculation" xfId="1822"/>
    <cellStyle name="Calculation 2" xfId="2618"/>
    <cellStyle name="category" xfId="1823"/>
    <cellStyle name="Check Cell" xfId="1824"/>
    <cellStyle name="Check Cell 2" xfId="2619"/>
    <cellStyle name="Comma" xfId="1825"/>
    <cellStyle name="Comma  - Style1" xfId="1826"/>
    <cellStyle name="Comma  - Style2" xfId="1827"/>
    <cellStyle name="Comma  - Style3" xfId="1828"/>
    <cellStyle name="Comma  - Style4" xfId="1829"/>
    <cellStyle name="Comma  - Style5" xfId="1830"/>
    <cellStyle name="Comma  - Style6" xfId="1831"/>
    <cellStyle name="Comma  - Style7" xfId="1832"/>
    <cellStyle name="Comma  - Style8" xfId="1833"/>
    <cellStyle name="Comma [0]" xfId="1834"/>
    <cellStyle name="Comma [0] 2" xfId="1835"/>
    <cellStyle name="Comma [0]_ SG&amp;A Bridge " xfId="1836"/>
    <cellStyle name="Comma [00]" xfId="1837"/>
    <cellStyle name="Comma [1]" xfId="1838"/>
    <cellStyle name="comma zerodec" xfId="1839"/>
    <cellStyle name="comma zerodec 2" xfId="1840"/>
    <cellStyle name="comma zerodec 3" xfId="1841"/>
    <cellStyle name="Comma(1)" xfId="1842"/>
    <cellStyle name="Comma_ SG&amp;A Bridge " xfId="1843"/>
    <cellStyle name="content" xfId="1844"/>
    <cellStyle name="Curren?_x0012_퐀_x0017_?" xfId="1845"/>
    <cellStyle name="Currency" xfId="1846"/>
    <cellStyle name="Currency [0]" xfId="1847"/>
    <cellStyle name="Currency [0] 2" xfId="1848"/>
    <cellStyle name="Currency [0]_ SG&amp;A Bridge " xfId="1849"/>
    <cellStyle name="Currency [00]" xfId="1850"/>
    <cellStyle name="Currency [1]" xfId="1851"/>
    <cellStyle name="Currency_ SG&amp;A Bridge " xfId="1852"/>
    <cellStyle name="Currency1" xfId="1853"/>
    <cellStyle name="Currency1 2" xfId="1854"/>
    <cellStyle name="Currency1 3" xfId="1855"/>
    <cellStyle name="d" xfId="1856"/>
    <cellStyle name="Data_0dp" xfId="1857"/>
    <cellStyle name="Date" xfId="1858"/>
    <cellStyle name="date 2" xfId="1859"/>
    <cellStyle name="Date Short" xfId="1860"/>
    <cellStyle name="DateTime" xfId="1861"/>
    <cellStyle name="DELTA" xfId="1862"/>
    <cellStyle name="Derive" xfId="1863"/>
    <cellStyle name="Dollar (zero dec)" xfId="1864"/>
    <cellStyle name="Dollar (zero dec) 2" xfId="1865"/>
    <cellStyle name="ECT_CUR" xfId="1866"/>
    <cellStyle name="EDComma0" xfId="1867"/>
    <cellStyle name="EDComma1" xfId="1868"/>
    <cellStyle name="EDComma2" xfId="1869"/>
    <cellStyle name="EDCommaB0" xfId="1870"/>
    <cellStyle name="EDCommaB1" xfId="1871"/>
    <cellStyle name="EDCommaB2" xfId="1872"/>
    <cellStyle name="EDDate" xfId="1873"/>
    <cellStyle name="EDDateB" xfId="1874"/>
    <cellStyle name="EDFullDate" xfId="1875"/>
    <cellStyle name="EDNormal" xfId="1876"/>
    <cellStyle name="EDPercent" xfId="1877"/>
    <cellStyle name="EDPercent1" xfId="1878"/>
    <cellStyle name="EDPercent2" xfId="1879"/>
    <cellStyle name="EDRightText" xfId="1880"/>
    <cellStyle name="Enter Currency (0)" xfId="1881"/>
    <cellStyle name="Enter Currency (2)" xfId="1882"/>
    <cellStyle name="Enter Units (0)" xfId="1883"/>
    <cellStyle name="Enter Units (1)" xfId="1884"/>
    <cellStyle name="Enter Units (2)" xfId="1885"/>
    <cellStyle name="Euro" xfId="1886"/>
    <cellStyle name="Explanatory Text" xfId="1887"/>
    <cellStyle name="Explanatory Text 2" xfId="2620"/>
    <cellStyle name="F2" xfId="1888"/>
    <cellStyle name="F3" xfId="1889"/>
    <cellStyle name="F4" xfId="1890"/>
    <cellStyle name="F5" xfId="1891"/>
    <cellStyle name="F6" xfId="1892"/>
    <cellStyle name="F7" xfId="1893"/>
    <cellStyle name="F8" xfId="1894"/>
    <cellStyle name="Fixed" xfId="1895"/>
    <cellStyle name="Fixed 2" xfId="1896"/>
    <cellStyle name="Followed Hyperlink" xfId="1897"/>
    <cellStyle name="Good" xfId="1898"/>
    <cellStyle name="Good 2" xfId="2621"/>
    <cellStyle name="GPSBlankCell" xfId="1899"/>
    <cellStyle name="GPSCalculatedCell" xfId="1900"/>
    <cellStyle name="GPSCoverPageAnalyst" xfId="1901"/>
    <cellStyle name="GPSCoverPageCompanyName" xfId="1902"/>
    <cellStyle name="GPSCoverPageCompanySubTitle" xfId="1903"/>
    <cellStyle name="GPSCoverPageDate" xfId="1904"/>
    <cellStyle name="GPSCoverPageDisclaimer" xfId="1905"/>
    <cellStyle name="GPSCoverPageEntity" xfId="1906"/>
    <cellStyle name="GPSCoverPageUnderline" xfId="1907"/>
    <cellStyle name="GPSDataItemTitle" xfId="1908"/>
    <cellStyle name="GPSDivisionTitle" xfId="1909"/>
    <cellStyle name="GPSFYTitle" xfId="1910"/>
    <cellStyle name="GPSHeaderSubTitle" xfId="1911"/>
    <cellStyle name="GPSHeaderTitle" xfId="1912"/>
    <cellStyle name="GPSHidden" xfId="1913"/>
    <cellStyle name="GPSInterimTitle" xfId="1914"/>
    <cellStyle name="GPSPrice" xfId="1915"/>
    <cellStyle name="GPSSectionHeader" xfId="1916"/>
    <cellStyle name="Grey" xfId="1917"/>
    <cellStyle name="hard no." xfId="1918"/>
    <cellStyle name="HEADER" xfId="1919"/>
    <cellStyle name="Header1" xfId="1920"/>
    <cellStyle name="Header2" xfId="1921"/>
    <cellStyle name="Heading 1" xfId="1922"/>
    <cellStyle name="Heading 1 2" xfId="2622"/>
    <cellStyle name="Heading 2" xfId="1923"/>
    <cellStyle name="Heading 2 2" xfId="2623"/>
    <cellStyle name="Heading 3" xfId="1924"/>
    <cellStyle name="Heading 3 2" xfId="2624"/>
    <cellStyle name="Heading 4" xfId="1925"/>
    <cellStyle name="Heading 4 2" xfId="2625"/>
    <cellStyle name="Heading1" xfId="1926"/>
    <cellStyle name="Heading1 2" xfId="1927"/>
    <cellStyle name="Heading2" xfId="1928"/>
    <cellStyle name="Heading2 2" xfId="1929"/>
    <cellStyle name="Hyperlink" xfId="1930"/>
    <cellStyle name="Identification requete" xfId="1931"/>
    <cellStyle name="Info_Main" xfId="1932"/>
    <cellStyle name="Input" xfId="1933"/>
    <cellStyle name="Input (%)" xfId="1934"/>
    <cellStyle name="Input (£m)" xfId="1935"/>
    <cellStyle name="Input (No)" xfId="1936"/>
    <cellStyle name="Input [yellow]" xfId="1937"/>
    <cellStyle name="Input 10" xfId="1938"/>
    <cellStyle name="Input 11" xfId="1939"/>
    <cellStyle name="Input 12" xfId="2591"/>
    <cellStyle name="Input 13" xfId="2634"/>
    <cellStyle name="Input 14" xfId="2633"/>
    <cellStyle name="Input 15" xfId="2592"/>
    <cellStyle name="Input 2" xfId="1940"/>
    <cellStyle name="Input 3" xfId="1941"/>
    <cellStyle name="Input 4" xfId="1942"/>
    <cellStyle name="Input 5" xfId="1943"/>
    <cellStyle name="Input 6" xfId="1944"/>
    <cellStyle name="Input 7" xfId="1945"/>
    <cellStyle name="Input 8" xfId="1946"/>
    <cellStyle name="Input 9" xfId="1947"/>
    <cellStyle name="k" xfId="1948"/>
    <cellStyle name="LG_View_1" xfId="1949"/>
    <cellStyle name="line" xfId="1950"/>
    <cellStyle name="line 2" xfId="1951"/>
    <cellStyle name="line 3" xfId="2589"/>
    <cellStyle name="Link Currency (0)" xfId="1952"/>
    <cellStyle name="Link Currency (2)" xfId="1953"/>
    <cellStyle name="Link Units (0)" xfId="1954"/>
    <cellStyle name="Link Units (1)" xfId="1955"/>
    <cellStyle name="Link Units (2)" xfId="1956"/>
    <cellStyle name="Linked Cell" xfId="1957"/>
    <cellStyle name="Linked Cell 2" xfId="2626"/>
    <cellStyle name="MEV1" xfId="1958"/>
    <cellStyle name="MEV2" xfId="1959"/>
    <cellStyle name="Model" xfId="1960"/>
    <cellStyle name="Moeda [0]_DADOSMODEL" xfId="1961"/>
    <cellStyle name="Moeda_DADOSMODEL" xfId="1962"/>
    <cellStyle name="n Log" xfId="1963"/>
    <cellStyle name="Neutral" xfId="1964"/>
    <cellStyle name="Neutral 2" xfId="2627"/>
    <cellStyle name="no dec" xfId="1965"/>
    <cellStyle name="no dec 2" xfId="1966"/>
    <cellStyle name="Normal - Style1" xfId="1967"/>
    <cellStyle name="Normal - Style1 2" xfId="1968"/>
    <cellStyle name="Normal - Style1 3" xfId="1969"/>
    <cellStyle name="Normal - Style2" xfId="1970"/>
    <cellStyle name="Normal - Style3" xfId="1971"/>
    <cellStyle name="Normal - Style4" xfId="1972"/>
    <cellStyle name="Normal - Style5" xfId="1973"/>
    <cellStyle name="Normal - Style6" xfId="1974"/>
    <cellStyle name="Normal - Style7" xfId="1975"/>
    <cellStyle name="Normal - Style8" xfId="1976"/>
    <cellStyle name="Normal (%)" xfId="1977"/>
    <cellStyle name="Normal (£m)" xfId="1978"/>
    <cellStyle name="Normal (No)" xfId="1979"/>
    <cellStyle name="Normal (x)" xfId="1980"/>
    <cellStyle name="Normal_ SG&amp;A Bridge " xfId="1981"/>
    <cellStyle name="Note" xfId="1982"/>
    <cellStyle name="Note 2" xfId="2628"/>
    <cellStyle name="Notes" xfId="1983"/>
    <cellStyle name="Notes 2" xfId="1984"/>
    <cellStyle name="Notes 2 2" xfId="1985"/>
    <cellStyle name="Notes 3" xfId="1986"/>
    <cellStyle name="OJECT" xfId="1987"/>
    <cellStyle name="Output" xfId="1988"/>
    <cellStyle name="Output 2" xfId="2629"/>
    <cellStyle name="PageTop" xfId="1989"/>
    <cellStyle name="pc1" xfId="1990"/>
    <cellStyle name="PctLine" xfId="1991"/>
    <cellStyle name="Percent" xfId="1992"/>
    <cellStyle name="Percent [0]" xfId="1993"/>
    <cellStyle name="Percent [00]" xfId="1994"/>
    <cellStyle name="Percent [2]" xfId="1995"/>
    <cellStyle name="Percent_DCF" xfId="1996"/>
    <cellStyle name="PrePop Currency (0)" xfId="1997"/>
    <cellStyle name="PrePop Currency (2)" xfId="1998"/>
    <cellStyle name="PrePop Units (0)" xfId="1999"/>
    <cellStyle name="PrePop Units (1)" xfId="2000"/>
    <cellStyle name="PrePop Units (2)" xfId="2001"/>
    <cellStyle name="Separador de milhares [0]_pldt" xfId="2002"/>
    <cellStyle name="Separador de milhares_pldt" xfId="2003"/>
    <cellStyle name="Shade" xfId="2004"/>
    <cellStyle name="Style 21" xfId="2005"/>
    <cellStyle name="Style 22" xfId="2006"/>
    <cellStyle name="Style 23" xfId="2007"/>
    <cellStyle name="Style 24" xfId="2008"/>
    <cellStyle name="Style 25" xfId="2009"/>
    <cellStyle name="Style 26" xfId="2010"/>
    <cellStyle name="Style 27" xfId="2011"/>
    <cellStyle name="Style 28" xfId="2012"/>
    <cellStyle name="Style 29" xfId="2013"/>
    <cellStyle name="Style 30" xfId="2014"/>
    <cellStyle name="Style 31" xfId="2015"/>
    <cellStyle name="Style 32" xfId="2016"/>
    <cellStyle name="Style 33" xfId="2017"/>
    <cellStyle name="Style 34" xfId="2018"/>
    <cellStyle name="Style 35" xfId="2019"/>
    <cellStyle name="Style 38" xfId="2020"/>
    <cellStyle name="Style 39" xfId="2021"/>
    <cellStyle name="Style 40" xfId="2022"/>
    <cellStyle name="Style 45" xfId="2023"/>
    <cellStyle name="Style 46" xfId="2024"/>
    <cellStyle name="subhead" xfId="2025"/>
    <cellStyle name="Synopsis" xfId="2026"/>
    <cellStyle name="Synopsis 2" xfId="2027"/>
    <cellStyle name="text" xfId="2028"/>
    <cellStyle name="Text Indent A" xfId="2029"/>
    <cellStyle name="Text Indent B" xfId="2030"/>
    <cellStyle name="Text Indent C" xfId="2031"/>
    <cellStyle name="Title" xfId="2032"/>
    <cellStyle name="Title 2" xfId="2033"/>
    <cellStyle name="Title Line" xfId="2034"/>
    <cellStyle name="Titre colonne" xfId="2035"/>
    <cellStyle name="Titre general" xfId="2036"/>
    <cellStyle name="Titre lignes" xfId="2037"/>
    <cellStyle name="Titre tableau" xfId="2038"/>
    <cellStyle name="Total" xfId="2039"/>
    <cellStyle name="Total 2" xfId="2040"/>
    <cellStyle name="Total intermediaire" xfId="2041"/>
    <cellStyle name="Total_Earnings forecast" xfId="2042"/>
    <cellStyle name="Use_1dp" xfId="2043"/>
    <cellStyle name="UseB_1dp" xfId="2044"/>
    <cellStyle name="Warning Text" xfId="2045"/>
    <cellStyle name="Warning Text 2" xfId="2630"/>
    <cellStyle name="year" xfId="2046"/>
    <cellStyle name="ZZ_Date_d-mmm-yy" xfId="2047"/>
    <cellStyle name="アクセント 1" xfId="2048"/>
    <cellStyle name="アクセント 2" xfId="2049"/>
    <cellStyle name="アクセント 3" xfId="2050"/>
    <cellStyle name="アクセント 4" xfId="2051"/>
    <cellStyle name="アクセント 5" xfId="2052"/>
    <cellStyle name="アクセント 6" xfId="2053"/>
    <cellStyle name="スタイル 1" xfId="2054"/>
    <cellStyle name="タイトル" xfId="2055"/>
    <cellStyle name="チェック セル" xfId="2056"/>
    <cellStyle name="どちらでもない" xfId="2057"/>
    <cellStyle name="メモ" xfId="2058"/>
    <cellStyle name="リンク セル" xfId="2059"/>
    <cellStyle name="강조색1 2" xfId="2060"/>
    <cellStyle name="강조색1 2 2" xfId="2061"/>
    <cellStyle name="강조색1 2 3" xfId="2062"/>
    <cellStyle name="강조색1 2 4" xfId="2063"/>
    <cellStyle name="강조색1 3" xfId="2064"/>
    <cellStyle name="강조색1 4" xfId="2065"/>
    <cellStyle name="강조색1 5" xfId="2066"/>
    <cellStyle name="강조색2 2" xfId="2067"/>
    <cellStyle name="강조색2 2 2" xfId="2068"/>
    <cellStyle name="강조색2 2 3" xfId="2069"/>
    <cellStyle name="강조색2 2 4" xfId="2070"/>
    <cellStyle name="강조색2 3" xfId="2071"/>
    <cellStyle name="강조색2 4" xfId="2072"/>
    <cellStyle name="강조색2 5" xfId="2073"/>
    <cellStyle name="강조색3 2" xfId="2074"/>
    <cellStyle name="강조색3 2 2" xfId="2075"/>
    <cellStyle name="강조색3 2 3" xfId="2076"/>
    <cellStyle name="강조색3 2 4" xfId="2077"/>
    <cellStyle name="강조색3 3" xfId="2078"/>
    <cellStyle name="강조색3 4" xfId="2079"/>
    <cellStyle name="강조색3 5" xfId="2080"/>
    <cellStyle name="강조색4 2" xfId="2081"/>
    <cellStyle name="강조색4 2 2" xfId="2082"/>
    <cellStyle name="강조색4 2 3" xfId="2083"/>
    <cellStyle name="강조색4 2 4" xfId="2084"/>
    <cellStyle name="강조색4 3" xfId="2085"/>
    <cellStyle name="강조색4 4" xfId="2086"/>
    <cellStyle name="강조색4 5" xfId="2087"/>
    <cellStyle name="강조색5 2" xfId="2088"/>
    <cellStyle name="강조색5 2 2" xfId="2089"/>
    <cellStyle name="강조색5 2 3" xfId="2090"/>
    <cellStyle name="강조색5 2 4" xfId="2091"/>
    <cellStyle name="강조색5 3" xfId="2092"/>
    <cellStyle name="강조색5 4" xfId="2093"/>
    <cellStyle name="강조색5 5" xfId="2094"/>
    <cellStyle name="강조색6 2" xfId="2095"/>
    <cellStyle name="강조색6 2 2" xfId="2096"/>
    <cellStyle name="강조색6 2 3" xfId="2097"/>
    <cellStyle name="강조색6 2 4" xfId="2098"/>
    <cellStyle name="강조색6 3" xfId="2099"/>
    <cellStyle name="강조색6 4" xfId="2100"/>
    <cellStyle name="강조색6 5" xfId="2101"/>
    <cellStyle name="見出し 1" xfId="2102"/>
    <cellStyle name="見出し 2" xfId="2103"/>
    <cellStyle name="見出し 3" xfId="2104"/>
    <cellStyle name="見出し 4" xfId="2105"/>
    <cellStyle name="警告文" xfId="2106"/>
    <cellStyle name="경고문 2" xfId="2107"/>
    <cellStyle name="경고문 2 2" xfId="2108"/>
    <cellStyle name="경고문 2 3" xfId="2109"/>
    <cellStyle name="경고문 2 4" xfId="2110"/>
    <cellStyle name="경고문 3" xfId="2111"/>
    <cellStyle name="경고문 4" xfId="2112"/>
    <cellStyle name="경고문 5" xfId="2113"/>
    <cellStyle name="計算" xfId="2114"/>
    <cellStyle name="계산 2" xfId="2115"/>
    <cellStyle name="계산 2 2" xfId="2116"/>
    <cellStyle name="계산 2 3" xfId="2117"/>
    <cellStyle name="계산 2 4" xfId="2118"/>
    <cellStyle name="계산 3" xfId="2119"/>
    <cellStyle name="계산 4" xfId="2120"/>
    <cellStyle name="계산 5" xfId="2121"/>
    <cellStyle name="고정소숫점" xfId="2122"/>
    <cellStyle name="고정소숫점 2" xfId="2123"/>
    <cellStyle name="고정소숫점 3" xfId="2124"/>
    <cellStyle name="고정출력1" xfId="2125"/>
    <cellStyle name="고정출력1 2" xfId="2126"/>
    <cellStyle name="고정출력2" xfId="2127"/>
    <cellStyle name="고정출력2 2" xfId="2128"/>
    <cellStyle name="금액" xfId="2129"/>
    <cellStyle name="나쁨 2" xfId="2130"/>
    <cellStyle name="나쁨 2 2" xfId="2131"/>
    <cellStyle name="나쁨 2 3" xfId="2132"/>
    <cellStyle name="나쁨 2 4" xfId="2133"/>
    <cellStyle name="나쁨 3" xfId="2134"/>
    <cellStyle name="나쁨 4" xfId="2135"/>
    <cellStyle name="나쁨 5" xfId="2136"/>
    <cellStyle name="날짜" xfId="2137"/>
    <cellStyle name="날짜 2" xfId="2138"/>
    <cellStyle name="달러" xfId="2139"/>
    <cellStyle name="달러 2" xfId="2140"/>
    <cellStyle name="뒤에 오는 하이퍼링크_dimon" xfId="2141"/>
    <cellStyle name="똿떓죶Ø괻 [0.00]_PRODUCT DETAIL Q1" xfId="2142"/>
    <cellStyle name="똿떓죶Ø괻_PRODUCT DETAIL Q1" xfId="2143"/>
    <cellStyle name="똿뗦먛귟 [0.00]_PRODUCT DETAIL Q1" xfId="2144"/>
    <cellStyle name="똿뗦먛귟_PRODUCT DETAIL Q1" xfId="2145"/>
    <cellStyle name="良い" xfId="2146"/>
    <cellStyle name="메모 2" xfId="2147"/>
    <cellStyle name="메모 2 2" xfId="2148"/>
    <cellStyle name="메모 2 3" xfId="2149"/>
    <cellStyle name="메모 2 4" xfId="2150"/>
    <cellStyle name="메모 3" xfId="2151"/>
    <cellStyle name="메모 4" xfId="2152"/>
    <cellStyle name="메모 5" xfId="2153"/>
    <cellStyle name="묮뎋 [0.00]_PRODUCT DETAIL Q1" xfId="2154"/>
    <cellStyle name="묮뎋_PRODUCT DETAIL Q1" xfId="2155"/>
    <cellStyle name="믅됞 [0.00]_PRODUCT DETAIL Q1" xfId="2156"/>
    <cellStyle name="믅됞_PRODUCT DETAIL Q1" xfId="2157"/>
    <cellStyle name="백분율" xfId="2" builtinId="5"/>
    <cellStyle name="백분율 10" xfId="2585"/>
    <cellStyle name="백분율 11" xfId="2644"/>
    <cellStyle name="백분율 2" xfId="2158"/>
    <cellStyle name="백분율 2 2" xfId="2159"/>
    <cellStyle name="백분율 2 2 2" xfId="2160"/>
    <cellStyle name="백분율 2 3" xfId="2161"/>
    <cellStyle name="백분율 2 3 2" xfId="2162"/>
    <cellStyle name="백분율 2 4" xfId="2163"/>
    <cellStyle name="백분율 2 4 2" xfId="2164"/>
    <cellStyle name="백분율 2 5" xfId="2165"/>
    <cellStyle name="백분율 3" xfId="2166"/>
    <cellStyle name="백분율 3 2" xfId="2167"/>
    <cellStyle name="백분율 3 2 2" xfId="2168"/>
    <cellStyle name="백분율 3 2 3" xfId="2169"/>
    <cellStyle name="백분율 3 2 4" xfId="2170"/>
    <cellStyle name="백분율 3 3" xfId="2171"/>
    <cellStyle name="백분율 3 4" xfId="2172"/>
    <cellStyle name="백분율 3 5" xfId="2173"/>
    <cellStyle name="백분율 3 6" xfId="2174"/>
    <cellStyle name="백분율 3 7" xfId="2175"/>
    <cellStyle name="백분율 3 8" xfId="2587"/>
    <cellStyle name="백분율 4" xfId="2176"/>
    <cellStyle name="백분율 4 2" xfId="2177"/>
    <cellStyle name="백분율 4 2 2" xfId="2178"/>
    <cellStyle name="백분율 4 2 3" xfId="2179"/>
    <cellStyle name="백분율 4 3" xfId="2180"/>
    <cellStyle name="백분율 4 4" xfId="2181"/>
    <cellStyle name="백분율 4 5" xfId="2182"/>
    <cellStyle name="백분율 5" xfId="2183"/>
    <cellStyle name="백분율 6" xfId="2184"/>
    <cellStyle name="백분율 7" xfId="2185"/>
    <cellStyle name="백분율 7 2" xfId="2186"/>
    <cellStyle name="백분율 8" xfId="2187"/>
    <cellStyle name="백분율 8 2" xfId="2188"/>
    <cellStyle name="백분율 9" xfId="2189"/>
    <cellStyle name="백분율 9 2" xfId="2190"/>
    <cellStyle name="보통 2" xfId="2191"/>
    <cellStyle name="보통 2 2" xfId="2192"/>
    <cellStyle name="보통 2 3" xfId="2193"/>
    <cellStyle name="보통 2 4" xfId="2194"/>
    <cellStyle name="보통 3" xfId="2195"/>
    <cellStyle name="보통 4" xfId="2196"/>
    <cellStyle name="보통 5" xfId="2197"/>
    <cellStyle name="뷭?_BOOKSHIP" xfId="2198"/>
    <cellStyle name="삼일-금지" xfId="2199"/>
    <cellStyle name="삼일-입력" xfId="2200"/>
    <cellStyle name="설명 텍스트 2" xfId="2201"/>
    <cellStyle name="설명 텍스트 2 2" xfId="2202"/>
    <cellStyle name="설명 텍스트 2 3" xfId="2203"/>
    <cellStyle name="설명 텍스트 2 4" xfId="2204"/>
    <cellStyle name="설명 텍스트 3" xfId="2205"/>
    <cellStyle name="설명 텍스트 4" xfId="2206"/>
    <cellStyle name="설명 텍스트 5" xfId="2207"/>
    <cellStyle name="説明文" xfId="2208"/>
    <cellStyle name="셀 확인 2" xfId="2209"/>
    <cellStyle name="셀 확인 2 2" xfId="2210"/>
    <cellStyle name="셀 확인 2 3" xfId="2211"/>
    <cellStyle name="셀 확인 2 4" xfId="2212"/>
    <cellStyle name="셀 확인 3" xfId="2213"/>
    <cellStyle name="셀 확인 4" xfId="2214"/>
    <cellStyle name="셀 확인 5" xfId="2215"/>
    <cellStyle name="숫자(R)" xfId="2216"/>
    <cellStyle name="숫자(R) 2" xfId="2217"/>
    <cellStyle name="쉼표 [0]" xfId="1" builtinId="6"/>
    <cellStyle name="쉼표 [0] 10" xfId="2584"/>
    <cellStyle name="쉼표 [0] 11" xfId="2218"/>
    <cellStyle name="쉼표 [0] 11 2" xfId="2219"/>
    <cellStyle name="쉼표 [0] 12" xfId="2645"/>
    <cellStyle name="쉼표 [0] 2" xfId="2220"/>
    <cellStyle name="쉼표 [0] 2 2" xfId="2221"/>
    <cellStyle name="쉼표 [0] 2 2 2" xfId="2222"/>
    <cellStyle name="쉼표 [0] 2 2 2 2" xfId="2223"/>
    <cellStyle name="쉼표 [0] 2 2 3" xfId="2224"/>
    <cellStyle name="쉼표 [0] 2 3" xfId="2225"/>
    <cellStyle name="쉼표 [0] 2 3 2" xfId="2226"/>
    <cellStyle name="쉼표 [0] 2 4" xfId="2227"/>
    <cellStyle name="쉼표 [0] 2 4 2" xfId="2228"/>
    <cellStyle name="쉼표 [0] 2 5" xfId="2229"/>
    <cellStyle name="쉼표 [0] 2 6" xfId="2230"/>
    <cellStyle name="쉼표 [0] 2 7" xfId="2231"/>
    <cellStyle name="쉼표 [0] 2 8" xfId="2232"/>
    <cellStyle name="쉼표 [0] 3" xfId="2233"/>
    <cellStyle name="쉼표 [0] 3 10" xfId="2234"/>
    <cellStyle name="쉼표 [0] 3 2" xfId="2235"/>
    <cellStyle name="쉼표 [0] 3 2 2" xfId="2236"/>
    <cellStyle name="쉼표 [0] 3 2 3" xfId="2237"/>
    <cellStyle name="쉼표 [0] 3 2 4" xfId="2238"/>
    <cellStyle name="쉼표 [0] 3 3" xfId="2239"/>
    <cellStyle name="쉼표 [0] 3 3 2" xfId="2240"/>
    <cellStyle name="쉼표 [0] 3 4" xfId="2241"/>
    <cellStyle name="쉼표 [0] 3 5" xfId="2242"/>
    <cellStyle name="쉼표 [0] 3 6" xfId="2243"/>
    <cellStyle name="쉼표 [0] 3 7" xfId="2244"/>
    <cellStyle name="쉼표 [0] 4" xfId="2245"/>
    <cellStyle name="쉼표 [0] 4 2" xfId="2246"/>
    <cellStyle name="쉼표 [0] 4 3" xfId="2247"/>
    <cellStyle name="쉼표 [0] 5" xfId="2248"/>
    <cellStyle name="쉼표 [0] 5 2" xfId="2249"/>
    <cellStyle name="쉼표 [0] 5 2 2" xfId="2250"/>
    <cellStyle name="쉼표 [0] 5 3" xfId="2251"/>
    <cellStyle name="쉼표 [0] 5 4" xfId="2252"/>
    <cellStyle name="쉼표 [0] 6" xfId="2253"/>
    <cellStyle name="쉼표 [0] 6 2" xfId="2254"/>
    <cellStyle name="쉼표 [0] 7" xfId="2255"/>
    <cellStyle name="쉼표 [0] 7 2" xfId="2256"/>
    <cellStyle name="쉼표 [0] 8" xfId="2257"/>
    <cellStyle name="쉼표 [0] 9" xfId="2258"/>
    <cellStyle name="스타일 1" xfId="2259"/>
    <cellStyle name="스타일 1 2" xfId="2260"/>
    <cellStyle name="스타일 1 3" xfId="2261"/>
    <cellStyle name="스타일 2" xfId="2262"/>
    <cellStyle name="스타일 3" xfId="2263"/>
    <cellStyle name="스타일 4" xfId="2264"/>
    <cellStyle name="悪い" xfId="2265"/>
    <cellStyle name="안건회계법인" xfId="2266"/>
    <cellStyle name="연결된 셀 2" xfId="2267"/>
    <cellStyle name="연결된 셀 2 2" xfId="2268"/>
    <cellStyle name="연결된 셀 2 3" xfId="2269"/>
    <cellStyle name="연결된 셀 2 4" xfId="2270"/>
    <cellStyle name="연결된 셀 3" xfId="2271"/>
    <cellStyle name="연결된 셀 4" xfId="2272"/>
    <cellStyle name="연결된 셀 5" xfId="2273"/>
    <cellStyle name="요약 2" xfId="2274"/>
    <cellStyle name="요약 2 2" xfId="2275"/>
    <cellStyle name="요약 2 3" xfId="2276"/>
    <cellStyle name="요약 2 4" xfId="2277"/>
    <cellStyle name="요약 3" xfId="2278"/>
    <cellStyle name="요약 4" xfId="2279"/>
    <cellStyle name="요약 5" xfId="2280"/>
    <cellStyle name="원" xfId="2281"/>
    <cellStyle name="一般_DS_2006_Q4_Quarterly_LCD_TV_Value_Chain_Report_Revised" xfId="2282"/>
    <cellStyle name="入力" xfId="2283"/>
    <cellStyle name="입력 2" xfId="2284"/>
    <cellStyle name="입력 2 2" xfId="2285"/>
    <cellStyle name="입력 2 3" xfId="2286"/>
    <cellStyle name="입력 2 4" xfId="2287"/>
    <cellStyle name="입력 3" xfId="2288"/>
    <cellStyle name="입력 4" xfId="2289"/>
    <cellStyle name="입력 5" xfId="2290"/>
    <cellStyle name="자리수" xfId="2291"/>
    <cellStyle name="자리수 2" xfId="2292"/>
    <cellStyle name="자리수 3" xfId="2293"/>
    <cellStyle name="자리수0" xfId="2294"/>
    <cellStyle name="자리수0 2" xfId="2295"/>
    <cellStyle name="자리수0 3" xfId="2296"/>
    <cellStyle name="제목 1 2" xfId="2297"/>
    <cellStyle name="제목 1 2 2" xfId="2298"/>
    <cellStyle name="제목 1 2 3" xfId="2299"/>
    <cellStyle name="제목 1 2 4" xfId="2300"/>
    <cellStyle name="제목 1 3" xfId="2301"/>
    <cellStyle name="제목 1 4" xfId="2302"/>
    <cellStyle name="제목 1 5" xfId="2303"/>
    <cellStyle name="제목 2 2" xfId="2304"/>
    <cellStyle name="제목 2 2 2" xfId="2305"/>
    <cellStyle name="제목 2 2 3" xfId="2306"/>
    <cellStyle name="제목 2 2 4" xfId="2307"/>
    <cellStyle name="제목 2 3" xfId="2308"/>
    <cellStyle name="제목 2 4" xfId="2309"/>
    <cellStyle name="제목 2 5" xfId="2310"/>
    <cellStyle name="제목 3 2" xfId="2311"/>
    <cellStyle name="제목 3 2 2" xfId="2312"/>
    <cellStyle name="제목 3 2 3" xfId="2313"/>
    <cellStyle name="제목 3 2 4" xfId="2314"/>
    <cellStyle name="제목 3 3" xfId="2315"/>
    <cellStyle name="제목 3 4" xfId="2316"/>
    <cellStyle name="제목 3 5" xfId="2317"/>
    <cellStyle name="제목 4 2" xfId="2318"/>
    <cellStyle name="제목 4 2 2" xfId="2319"/>
    <cellStyle name="제목 4 2 3" xfId="2320"/>
    <cellStyle name="제목 4 2 4" xfId="2321"/>
    <cellStyle name="제목 4 3" xfId="2322"/>
    <cellStyle name="제목 4 4" xfId="2323"/>
    <cellStyle name="제목 4 5" xfId="2324"/>
    <cellStyle name="제목 5" xfId="2325"/>
    <cellStyle name="제목 5 2" xfId="2326"/>
    <cellStyle name="제목 5 3" xfId="2327"/>
    <cellStyle name="제목 5 4" xfId="2328"/>
    <cellStyle name="제목 6" xfId="2329"/>
    <cellStyle name="제목 7" xfId="2330"/>
    <cellStyle name="제목 8" xfId="2331"/>
    <cellStyle name="좋음 2" xfId="2332"/>
    <cellStyle name="좋음 2 2" xfId="2333"/>
    <cellStyle name="좋음 2 3" xfId="2334"/>
    <cellStyle name="좋음 2 4" xfId="2335"/>
    <cellStyle name="좋음 3" xfId="2336"/>
    <cellStyle name="좋음 4" xfId="2337"/>
    <cellStyle name="좋음 5" xfId="2338"/>
    <cellStyle name="지정되지 않음" xfId="2339"/>
    <cellStyle name="集計" xfId="2340"/>
    <cellStyle name="쬞\?1@" xfId="2341"/>
    <cellStyle name="쬞\?1@ 2" xfId="2342"/>
    <cellStyle name="出力" xfId="2343"/>
    <cellStyle name="출력 2" xfId="2344"/>
    <cellStyle name="출력 2 2" xfId="2345"/>
    <cellStyle name="출력 2 3" xfId="2346"/>
    <cellStyle name="출력 2 4" xfId="2347"/>
    <cellStyle name="출력 3" xfId="2348"/>
    <cellStyle name="출력 4" xfId="2349"/>
    <cellStyle name="출력 5" xfId="2350"/>
    <cellStyle name="콤마 [0]_ 견적기준 FLOW " xfId="2351"/>
    <cellStyle name="콤마 [kcd]" xfId="2352"/>
    <cellStyle name="콤마_ 견적기준 FLOW " xfId="2353"/>
    <cellStyle name="통화 [0] 2" xfId="2354"/>
    <cellStyle name="퍼센트" xfId="2355"/>
    <cellStyle name="퍼센트 2" xfId="2356"/>
    <cellStyle name="퍼센트 3" xfId="2357"/>
    <cellStyle name="표준" xfId="0" builtinId="0"/>
    <cellStyle name="표준 10" xfId="2358"/>
    <cellStyle name="표준 10 2" xfId="2359"/>
    <cellStyle name="표준 10 3" xfId="2360"/>
    <cellStyle name="표준 102" xfId="2361"/>
    <cellStyle name="표준 103" xfId="2362"/>
    <cellStyle name="표준 104" xfId="2363"/>
    <cellStyle name="표준 105" xfId="2364"/>
    <cellStyle name="표준 106" xfId="2365"/>
    <cellStyle name="표준 107" xfId="2366"/>
    <cellStyle name="표준 11" xfId="2367"/>
    <cellStyle name="표준 11 2" xfId="2368"/>
    <cellStyle name="표준 12" xfId="2369"/>
    <cellStyle name="표준 121" xfId="2370"/>
    <cellStyle name="표준 122" xfId="2371"/>
    <cellStyle name="표준 123" xfId="2372"/>
    <cellStyle name="표준 124" xfId="2373"/>
    <cellStyle name="표준 128" xfId="2374"/>
    <cellStyle name="표준 13" xfId="2375"/>
    <cellStyle name="표준 14" xfId="2376"/>
    <cellStyle name="표준 14 2" xfId="2377"/>
    <cellStyle name="표준 15" xfId="2378"/>
    <cellStyle name="표준 16" xfId="4"/>
    <cellStyle name="표준 17" xfId="2582"/>
    <cellStyle name="표준 18" xfId="2638"/>
    <cellStyle name="표준 187" xfId="2379"/>
    <cellStyle name="표준 189" xfId="2380"/>
    <cellStyle name="표준 19" xfId="2640"/>
    <cellStyle name="표준 190" xfId="2381"/>
    <cellStyle name="표준 191" xfId="2382"/>
    <cellStyle name="표준 192" xfId="2383"/>
    <cellStyle name="표준 193" xfId="2384"/>
    <cellStyle name="표준 194" xfId="2385"/>
    <cellStyle name="표준 195" xfId="2386"/>
    <cellStyle name="표준 196" xfId="2387"/>
    <cellStyle name="표준 197" xfId="2388"/>
    <cellStyle name="표준 198" xfId="2389"/>
    <cellStyle name="표준 199" xfId="2390"/>
    <cellStyle name="표준 2" xfId="3"/>
    <cellStyle name="표준 2 10" xfId="2391"/>
    <cellStyle name="표준 2 10 2" xfId="2392"/>
    <cellStyle name="표준 2 11" xfId="2393"/>
    <cellStyle name="표준 2 12" xfId="2394"/>
    <cellStyle name="표준 2 13" xfId="2395"/>
    <cellStyle name="표준 2 14" xfId="2396"/>
    <cellStyle name="표준 2 15" xfId="2397"/>
    <cellStyle name="표준 2 16" xfId="2398"/>
    <cellStyle name="표준 2 17" xfId="2399"/>
    <cellStyle name="표준 2 18" xfId="2400"/>
    <cellStyle name="표준 2 19" xfId="2583"/>
    <cellStyle name="표준 2 2" xfId="2401"/>
    <cellStyle name="표준 2 2 10" xfId="2402"/>
    <cellStyle name="표준 2 2 11" xfId="2403"/>
    <cellStyle name="표준 2 2 12" xfId="2404"/>
    <cellStyle name="표준 2 2 2" xfId="2405"/>
    <cellStyle name="표준 2 2 2 2" xfId="2406"/>
    <cellStyle name="표준 2 2 2 3" xfId="2407"/>
    <cellStyle name="표준 2 2 2 4" xfId="2408"/>
    <cellStyle name="표준 2 2 3" xfId="2409"/>
    <cellStyle name="표준 2 2 3 2" xfId="2410"/>
    <cellStyle name="표준 2 2 4" xfId="2411"/>
    <cellStyle name="표준 2 2 4 2" xfId="2412"/>
    <cellStyle name="표준 2 2 5" xfId="2413"/>
    <cellStyle name="표준 2 2 6" xfId="2414"/>
    <cellStyle name="표준 2 2 7" xfId="2415"/>
    <cellStyle name="표준 2 2 8" xfId="2416"/>
    <cellStyle name="표준 2 2 9" xfId="2417"/>
    <cellStyle name="표준 2 20" xfId="2639"/>
    <cellStyle name="표준 2 3" xfId="2418"/>
    <cellStyle name="표준 2 3 2" xfId="2419"/>
    <cellStyle name="표준 2 3 3" xfId="2420"/>
    <cellStyle name="표준 2 3 4" xfId="2421"/>
    <cellStyle name="표준 2 3 5" xfId="2422"/>
    <cellStyle name="표준 2 3 6" xfId="2423"/>
    <cellStyle name="표준 2 3 7" xfId="2424"/>
    <cellStyle name="표준 2 3 8" xfId="2425"/>
    <cellStyle name="표준 2 3 9" xfId="2426"/>
    <cellStyle name="표준 2 4" xfId="2427"/>
    <cellStyle name="표준 2 4 2" xfId="2428"/>
    <cellStyle name="표준 2 4 2 2" xfId="2429"/>
    <cellStyle name="표준 2 4 3" xfId="2430"/>
    <cellStyle name="표준 2 4 4" xfId="2431"/>
    <cellStyle name="표준 2 4 5" xfId="2432"/>
    <cellStyle name="표준 2 4 6" xfId="2433"/>
    <cellStyle name="표준 2 4 7" xfId="2434"/>
    <cellStyle name="표준 2 4 8" xfId="2435"/>
    <cellStyle name="표준 2 4 9" xfId="2436"/>
    <cellStyle name="표준 2 5" xfId="2437"/>
    <cellStyle name="표준 2 5 2" xfId="2438"/>
    <cellStyle name="표준 2 6" xfId="2439"/>
    <cellStyle name="표준 2 7" xfId="2440"/>
    <cellStyle name="표준 2 8" xfId="2441"/>
    <cellStyle name="표준 2 9" xfId="2442"/>
    <cellStyle name="표준 2_Busan" xfId="2646"/>
    <cellStyle name="표준 20" xfId="2641"/>
    <cellStyle name="표준 200" xfId="2443"/>
    <cellStyle name="표준 201" xfId="2444"/>
    <cellStyle name="표준 202" xfId="2445"/>
    <cellStyle name="표준 203" xfId="2446"/>
    <cellStyle name="표준 204" xfId="2447"/>
    <cellStyle name="표준 205" xfId="2448"/>
    <cellStyle name="표준 206" xfId="2449"/>
    <cellStyle name="표준 207" xfId="2450"/>
    <cellStyle name="표준 21" xfId="2642"/>
    <cellStyle name="표준 22" xfId="2643"/>
    <cellStyle name="표준 232" xfId="2451"/>
    <cellStyle name="표준 233" xfId="2452"/>
    <cellStyle name="표준 234" xfId="2453"/>
    <cellStyle name="표준 235" xfId="2454"/>
    <cellStyle name="표준 238" xfId="2455"/>
    <cellStyle name="표준 239" xfId="2456"/>
    <cellStyle name="표준 240" xfId="2457"/>
    <cellStyle name="표준 241" xfId="2458"/>
    <cellStyle name="표준 242" xfId="2459"/>
    <cellStyle name="표준 243" xfId="2460"/>
    <cellStyle name="표준 244" xfId="2461"/>
    <cellStyle name="표준 245" xfId="2462"/>
    <cellStyle name="표준 246" xfId="2463"/>
    <cellStyle name="표준 247" xfId="2464"/>
    <cellStyle name="표준 250" xfId="2465"/>
    <cellStyle name="표준 252" xfId="2466"/>
    <cellStyle name="표준 254" xfId="2467"/>
    <cellStyle name="표준 256" xfId="2468"/>
    <cellStyle name="표준 257" xfId="2469"/>
    <cellStyle name="표준 258" xfId="2470"/>
    <cellStyle name="표준 259" xfId="2471"/>
    <cellStyle name="표준 260" xfId="2472"/>
    <cellStyle name="표준 261" xfId="2473"/>
    <cellStyle name="표준 3" xfId="2474"/>
    <cellStyle name="표준 3 2" xfId="2475"/>
    <cellStyle name="표준 3 2 2" xfId="2476"/>
    <cellStyle name="표준 3 2 3" xfId="2477"/>
    <cellStyle name="표준 3 3" xfId="2478"/>
    <cellStyle name="표준 3 3 2" xfId="2479"/>
    <cellStyle name="표준 3 4" xfId="2480"/>
    <cellStyle name="표준 3 4 2" xfId="2481"/>
    <cellStyle name="표준 3 5" xfId="2482"/>
    <cellStyle name="표준 3 6" xfId="2586"/>
    <cellStyle name="표준 3_C&amp;T" xfId="2637"/>
    <cellStyle name="표준 344" xfId="2483"/>
    <cellStyle name="표준 345" xfId="2484"/>
    <cellStyle name="표준 4" xfId="2485"/>
    <cellStyle name="표준 4 10" xfId="2486"/>
    <cellStyle name="표준 4 11" xfId="2487"/>
    <cellStyle name="표준 4 2" xfId="2488"/>
    <cellStyle name="표준 4 2 10" xfId="2489"/>
    <cellStyle name="표준 4 2 2" xfId="2490"/>
    <cellStyle name="표준 4 2 2 2" xfId="2491"/>
    <cellStyle name="표준 4 2 2 3" xfId="2492"/>
    <cellStyle name="표준 4 2 2 4" xfId="2493"/>
    <cellStyle name="표준 4 2 2 5" xfId="2494"/>
    <cellStyle name="표준 4 2 2 6" xfId="2495"/>
    <cellStyle name="표준 4 2 2 7" xfId="2496"/>
    <cellStyle name="표준 4 2 2 8" xfId="2497"/>
    <cellStyle name="표준 4 2 2 9" xfId="2498"/>
    <cellStyle name="표준 4 2 3" xfId="2499"/>
    <cellStyle name="표준 4 2 3 2" xfId="2500"/>
    <cellStyle name="표준 4 2 4" xfId="2501"/>
    <cellStyle name="표준 4 2 4 2" xfId="2502"/>
    <cellStyle name="표준 4 2 5" xfId="2503"/>
    <cellStyle name="표준 4 2 6" xfId="2504"/>
    <cellStyle name="표준 4 2 7" xfId="2505"/>
    <cellStyle name="표준 4 2 8" xfId="2506"/>
    <cellStyle name="표준 4 2 9" xfId="2507"/>
    <cellStyle name="표준 4 3" xfId="2508"/>
    <cellStyle name="표준 4 3 2" xfId="2509"/>
    <cellStyle name="표준 4 4" xfId="2510"/>
    <cellStyle name="표준 4 4 2" xfId="2511"/>
    <cellStyle name="표준 4 5" xfId="2512"/>
    <cellStyle name="표준 4 6" xfId="2513"/>
    <cellStyle name="표준 4 7" xfId="2514"/>
    <cellStyle name="표준 4 8" xfId="2515"/>
    <cellStyle name="표준 4 9" xfId="2516"/>
    <cellStyle name="표준 5" xfId="2517"/>
    <cellStyle name="표준 5 2" xfId="2518"/>
    <cellStyle name="표준 5 2 2" xfId="2519"/>
    <cellStyle name="표준 5 3" xfId="2520"/>
    <cellStyle name="표준 5 3 2" xfId="2521"/>
    <cellStyle name="표준 5 4" xfId="2522"/>
    <cellStyle name="표준 6" xfId="2523"/>
    <cellStyle name="표준 6 2" xfId="2524"/>
    <cellStyle name="표준 6 2 2" xfId="2525"/>
    <cellStyle name="표준 6 2 3" xfId="2526"/>
    <cellStyle name="표준 6 3" xfId="2527"/>
    <cellStyle name="표준 6 4" xfId="2528"/>
    <cellStyle name="표준 6 5" xfId="2529"/>
    <cellStyle name="표준 6 6" xfId="2530"/>
    <cellStyle name="표준 7" xfId="2531"/>
    <cellStyle name="표준 7 2" xfId="2532"/>
    <cellStyle name="표준 7 2 2" xfId="2533"/>
    <cellStyle name="표준 7 2 3" xfId="2534"/>
    <cellStyle name="표준 7 2 4" xfId="2535"/>
    <cellStyle name="표준 7 3" xfId="2536"/>
    <cellStyle name="표준 7 3 2" xfId="2537"/>
    <cellStyle name="표준 7 4" xfId="2538"/>
    <cellStyle name="표준 7 4 2" xfId="2539"/>
    <cellStyle name="표준 7 5" xfId="2540"/>
    <cellStyle name="표준 7 5 2" xfId="2541"/>
    <cellStyle name="표준 7 6" xfId="2542"/>
    <cellStyle name="표준 7 7" xfId="2543"/>
    <cellStyle name="표준 7 8" xfId="2544"/>
    <cellStyle name="표준 8" xfId="2545"/>
    <cellStyle name="표준 8 2" xfId="2546"/>
    <cellStyle name="표준 8 2 2" xfId="2547"/>
    <cellStyle name="표준 8 3" xfId="2548"/>
    <cellStyle name="표준 8 4" xfId="2549"/>
    <cellStyle name="표준 8 5" xfId="2550"/>
    <cellStyle name="표준 8 6" xfId="2551"/>
    <cellStyle name="표준 8 7" xfId="2552"/>
    <cellStyle name="표준 8 8" xfId="2553"/>
    <cellStyle name="표준 8 9" xfId="2554"/>
    <cellStyle name="표준 9" xfId="2555"/>
    <cellStyle name="표준 9 2" xfId="2556"/>
    <cellStyle name="표준 9 2 2" xfId="2557"/>
    <cellStyle name="표준 9 3" xfId="2558"/>
    <cellStyle name="표준 9 3 2" xfId="2559"/>
    <cellStyle name="표준 9 4" xfId="2560"/>
    <cellStyle name="표준 9 4 2" xfId="2561"/>
    <cellStyle name="표준 9 5" xfId="2562"/>
    <cellStyle name="표준 9 6" xfId="2563"/>
    <cellStyle name="표준 9 7" xfId="2564"/>
    <cellStyle name="표준 9 8" xfId="2565"/>
    <cellStyle name="표준 94" xfId="2566"/>
    <cellStyle name="표준 95" xfId="2567"/>
    <cellStyle name="표준 96" xfId="2568"/>
    <cellStyle name="표준 99" xfId="2569"/>
    <cellStyle name="標準_Akia(F）-8" xfId="2570"/>
    <cellStyle name="하이퍼링크 2" xfId="2571"/>
    <cellStyle name="합산" xfId="2572"/>
    <cellStyle name="합산 2" xfId="2573"/>
    <cellStyle name="桁区切り [0.00]_PLDT" xfId="2574"/>
    <cellStyle name="桁区切り_PLDT" xfId="2575"/>
    <cellStyle name="화폐기호" xfId="2576"/>
    <cellStyle name="화폐기호 2" xfId="2577"/>
    <cellStyle name="화폐기호 3" xfId="2578"/>
    <cellStyle name="화폐기호0" xfId="2579"/>
    <cellStyle name="화폐기호0 2" xfId="2580"/>
    <cellStyle name="화폐기호0 3" xfId="2581"/>
  </cellStyles>
  <dxfs count="20075"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rgb="FF9C0006"/>
      </font>
    </dxf>
    <dxf>
      <font>
        <color rgb="FF9C0006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color theme="5" tint="0.3999450666829432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  <dxf>
      <font>
        <strike val="0"/>
        <color theme="5" tint="-0.499984740745262"/>
      </font>
    </dxf>
  </dxfs>
  <tableStyles count="0" defaultTableStyle="TableStyleMedium2" defaultPivotStyle="PivotStyleLight16"/>
  <colors>
    <mruColors>
      <color rgb="FFFFC000"/>
      <color rgb="FF004C94"/>
      <color rgb="FF808080"/>
      <color rgb="FF7C90BC"/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246058091729823"/>
          <c:y val="0.13771613522266907"/>
          <c:w val="0.7904499690347695"/>
          <c:h val="0.724031904095177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Monthly!$GH$10</c:f>
              <c:strCache>
                <c:ptCount val="1"/>
                <c:pt idx="0">
                  <c:v>매스 드롭액(좌)</c:v>
                </c:pt>
              </c:strCache>
            </c:strRef>
          </c:tx>
          <c:spPr>
            <a:solidFill>
              <a:srgbClr val="C0C0C0"/>
            </a:solidFill>
            <a:ln w="12700">
              <a:solidFill>
                <a:srgbClr val="C0C0C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Monthly!$GI$7:$GV$7</c:f>
              <c:numCache>
                <c:formatCode>\'yy\.mm</c:formatCode>
                <c:ptCount val="14"/>
                <c:pt idx="0">
                  <c:v>45659</c:v>
                </c:pt>
                <c:pt idx="1">
                  <c:v>45689</c:v>
                </c:pt>
                <c:pt idx="2">
                  <c:v>45717</c:v>
                </c:pt>
                <c:pt idx="3">
                  <c:v>45749</c:v>
                </c:pt>
                <c:pt idx="4">
                  <c:v>45780</c:v>
                </c:pt>
                <c:pt idx="5">
                  <c:v>45812</c:v>
                </c:pt>
                <c:pt idx="6">
                  <c:v>45843</c:v>
                </c:pt>
                <c:pt idx="7">
                  <c:v>45875</c:v>
                </c:pt>
                <c:pt idx="8">
                  <c:v>45907</c:v>
                </c:pt>
                <c:pt idx="9">
                  <c:v>45938</c:v>
                </c:pt>
                <c:pt idx="10">
                  <c:v>45970</c:v>
                </c:pt>
                <c:pt idx="11">
                  <c:v>46000</c:v>
                </c:pt>
                <c:pt idx="12">
                  <c:v>46031</c:v>
                </c:pt>
                <c:pt idx="13">
                  <c:v>46054</c:v>
                </c:pt>
              </c:numCache>
            </c:numRef>
          </c:cat>
          <c:val>
            <c:numRef>
              <c:f>Monthly!$GI$10:$GV$10</c:f>
              <c:numCache>
                <c:formatCode>_(* #,##0_);_(* \(#,##0\);_(* "-"_);_(@_)</c:formatCode>
                <c:ptCount val="14"/>
                <c:pt idx="0">
                  <c:v>129.35499999999999</c:v>
                </c:pt>
                <c:pt idx="1">
                  <c:v>110.643</c:v>
                </c:pt>
                <c:pt idx="2">
                  <c:v>127.017</c:v>
                </c:pt>
                <c:pt idx="3">
                  <c:v>124.99</c:v>
                </c:pt>
                <c:pt idx="4">
                  <c:v>136.87899999999999</c:v>
                </c:pt>
                <c:pt idx="5">
                  <c:v>130.749</c:v>
                </c:pt>
                <c:pt idx="6">
                  <c:v>141.34299999999999</c:v>
                </c:pt>
                <c:pt idx="7">
                  <c:v>153.37100000000001</c:v>
                </c:pt>
                <c:pt idx="8">
                  <c:v>142.779</c:v>
                </c:pt>
                <c:pt idx="9">
                  <c:v>145.50299999999999</c:v>
                </c:pt>
                <c:pt idx="10">
                  <c:v>143.197</c:v>
                </c:pt>
                <c:pt idx="11">
                  <c:v>153.6650322829999</c:v>
                </c:pt>
                <c:pt idx="12">
                  <c:v>153.74946850800001</c:v>
                </c:pt>
                <c:pt idx="13">
                  <c:v>132.08001257600003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F8-493F-9103-110FA88C9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8548096"/>
        <c:axId val="198566272"/>
      </c:barChart>
      <c:lineChart>
        <c:grouping val="standard"/>
        <c:varyColors val="0"/>
        <c:ser>
          <c:idx val="1"/>
          <c:order val="1"/>
          <c:tx>
            <c:strRef>
              <c:f>Monthly!$GH$11</c:f>
              <c:strCache>
                <c:ptCount val="1"/>
                <c:pt idx="0">
                  <c:v>매스%y-y(우)</c:v>
                </c:pt>
              </c:strCache>
            </c:strRef>
          </c:tx>
          <c:spPr>
            <a:ln w="12700">
              <a:solidFill>
                <a:srgbClr val="004C94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004C94"/>
              </a:solidFill>
              <a:ln w="12700">
                <a:solidFill>
                  <a:srgbClr val="004C94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rgbClr val="004C94"/>
                    </a:solidFill>
                  </a:defRPr>
                </a:pPr>
                <a:endParaRPr lang="ko-K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Monthly!$GI$7:$GV$7</c:f>
              <c:numCache>
                <c:formatCode>\'yy\.mm</c:formatCode>
                <c:ptCount val="14"/>
                <c:pt idx="0">
                  <c:v>45659</c:v>
                </c:pt>
                <c:pt idx="1">
                  <c:v>45689</c:v>
                </c:pt>
                <c:pt idx="2">
                  <c:v>45717</c:v>
                </c:pt>
                <c:pt idx="3">
                  <c:v>45749</c:v>
                </c:pt>
                <c:pt idx="4">
                  <c:v>45780</c:v>
                </c:pt>
                <c:pt idx="5">
                  <c:v>45812</c:v>
                </c:pt>
                <c:pt idx="6">
                  <c:v>45843</c:v>
                </c:pt>
                <c:pt idx="7">
                  <c:v>45875</c:v>
                </c:pt>
                <c:pt idx="8">
                  <c:v>45907</c:v>
                </c:pt>
                <c:pt idx="9">
                  <c:v>45938</c:v>
                </c:pt>
                <c:pt idx="10">
                  <c:v>45970</c:v>
                </c:pt>
                <c:pt idx="11">
                  <c:v>46000</c:v>
                </c:pt>
                <c:pt idx="12">
                  <c:v>46031</c:v>
                </c:pt>
                <c:pt idx="13">
                  <c:v>46054</c:v>
                </c:pt>
              </c:numCache>
            </c:numRef>
          </c:cat>
          <c:val>
            <c:numRef>
              <c:f>Monthly!$GI$11:$GV$11</c:f>
              <c:numCache>
                <c:formatCode>_(* #,##0_);_(* \(#,##0\);_(* "-"_);_(@_)</c:formatCode>
                <c:ptCount val="14"/>
                <c:pt idx="0">
                  <c:v>0.9355785136864414</c:v>
                </c:pt>
                <c:pt idx="1">
                  <c:v>-1.0384243855318331</c:v>
                </c:pt>
                <c:pt idx="2">
                  <c:v>2.8036551115715458</c:v>
                </c:pt>
                <c:pt idx="3">
                  <c:v>3.4848196322269098</c:v>
                </c:pt>
                <c:pt idx="4">
                  <c:v>11.12924308481702</c:v>
                </c:pt>
                <c:pt idx="5">
                  <c:v>9.7596601831720253</c:v>
                </c:pt>
                <c:pt idx="6">
                  <c:v>16.471644939598207</c:v>
                </c:pt>
                <c:pt idx="7">
                  <c:v>21.649639899743022</c:v>
                </c:pt>
                <c:pt idx="8">
                  <c:v>22.733016426981155</c:v>
                </c:pt>
                <c:pt idx="9">
                  <c:v>27.770947856477978</c:v>
                </c:pt>
                <c:pt idx="10">
                  <c:v>21.39042419721271</c:v>
                </c:pt>
                <c:pt idx="11">
                  <c:v>24.885230836685679</c:v>
                </c:pt>
                <c:pt idx="12">
                  <c:v>18.858543162614527</c:v>
                </c:pt>
                <c:pt idx="13">
                  <c:v>19.374937931907144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EF8-493F-9103-110FA88C9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569344"/>
        <c:axId val="198567808"/>
      </c:lineChart>
      <c:catAx>
        <c:axId val="198548096"/>
        <c:scaling>
          <c:orientation val="minMax"/>
        </c:scaling>
        <c:delete val="0"/>
        <c:axPos val="b"/>
        <c:numFmt formatCode="\'yy\.mm" sourceLinked="1"/>
        <c:majorTickMark val="in"/>
        <c:minorTickMark val="none"/>
        <c:tickLblPos val="low"/>
        <c:spPr>
          <a:ln w="317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</c:spPr>
        <c:txPr>
          <a:bodyPr rot="0"/>
          <a:lstStyle/>
          <a:p>
            <a:pPr>
              <a:defRPr/>
            </a:pPr>
            <a:endParaRPr lang="ko-KR"/>
          </a:p>
        </c:txPr>
        <c:crossAx val="198566272"/>
        <c:crosses val="autoZero"/>
        <c:auto val="0"/>
        <c:lblAlgn val="ctr"/>
        <c:lblOffset val="100"/>
        <c:noMultiLvlLbl val="1"/>
      </c:catAx>
      <c:valAx>
        <c:axId val="198566272"/>
        <c:scaling>
          <c:orientation val="minMax"/>
          <c:max val="60"/>
          <c:min val="-40"/>
        </c:scaling>
        <c:delete val="0"/>
        <c:axPos val="l"/>
        <c:numFmt formatCode="#,##0_ " sourceLinked="0"/>
        <c:majorTickMark val="in"/>
        <c:minorTickMark val="none"/>
        <c:tickLblPos val="low"/>
        <c:spPr>
          <a:ln w="317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</c:spPr>
        <c:crossAx val="198548096"/>
        <c:crosses val="autoZero"/>
        <c:crossBetween val="between"/>
        <c:majorUnit val="20"/>
      </c:valAx>
      <c:valAx>
        <c:axId val="198567808"/>
        <c:scaling>
          <c:orientation val="minMax"/>
          <c:max val="120"/>
        </c:scaling>
        <c:delete val="0"/>
        <c:axPos val="r"/>
        <c:numFmt formatCode="#,##0_ " sourceLinked="0"/>
        <c:majorTickMark val="in"/>
        <c:minorTickMark val="none"/>
        <c:tickLblPos val="nextTo"/>
        <c:spPr>
          <a:ln w="3175">
            <a:solidFill>
              <a:schemeClr val="tx1"/>
            </a:solidFill>
          </a:ln>
        </c:spPr>
        <c:crossAx val="198569344"/>
        <c:crosses val="max"/>
        <c:crossBetween val="between"/>
        <c:majorUnit val="40"/>
      </c:valAx>
      <c:dateAx>
        <c:axId val="198569344"/>
        <c:scaling>
          <c:orientation val="minMax"/>
        </c:scaling>
        <c:delete val="1"/>
        <c:axPos val="b"/>
        <c:numFmt formatCode="\'yy\.mm" sourceLinked="1"/>
        <c:majorTickMark val="out"/>
        <c:minorTickMark val="none"/>
        <c:tickLblPos val="nextTo"/>
        <c:crossAx val="198567808"/>
        <c:crosses val="autoZero"/>
        <c:auto val="1"/>
        <c:lblOffset val="100"/>
        <c:baseTimeUnit val="days"/>
      </c:date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t"/>
      <c:layout>
        <c:manualLayout>
          <c:xMode val="edge"/>
          <c:yMode val="edge"/>
          <c:x val="0.12247514875120248"/>
          <c:y val="1.9255066457775308E-2"/>
          <c:w val="0.75788769718795934"/>
          <c:h val="9.1680121754560154E-2"/>
        </c:manualLayout>
      </c:layout>
      <c:overlay val="0"/>
      <c:txPr>
        <a:bodyPr/>
        <a:lstStyle/>
        <a:p>
          <a:pPr>
            <a:defRPr sz="750">
              <a:latin typeface="Arial Narrow"/>
              <a:ea typeface="돋움"/>
            </a:defRPr>
          </a:pPr>
          <a:endParaRPr lang="ko-KR"/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 sz="750">
          <a:latin typeface="Arial Narrow"/>
          <a:ea typeface="돋움"/>
          <a:cs typeface="Arial Narrow"/>
        </a:defRPr>
      </a:pPr>
      <a:endParaRPr lang="ko-KR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153903068017521"/>
          <c:y val="0.18886065739060295"/>
          <c:w val="0.7904499690347695"/>
          <c:h val="0.678584392014519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Monthly!$GH$8</c:f>
              <c:strCache>
                <c:ptCount val="1"/>
                <c:pt idx="0">
                  <c:v>전체 드롭액(좌)</c:v>
                </c:pt>
              </c:strCache>
            </c:strRef>
          </c:tx>
          <c:spPr>
            <a:solidFill>
              <a:srgbClr val="C0C0C0"/>
            </a:solidFill>
            <a:ln w="12700">
              <a:solidFill>
                <a:srgbClr val="C0C0C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Monthly!$GI$7:$GV$7</c:f>
              <c:numCache>
                <c:formatCode>\'yy\.mm</c:formatCode>
                <c:ptCount val="14"/>
                <c:pt idx="0">
                  <c:v>45659</c:v>
                </c:pt>
                <c:pt idx="1">
                  <c:v>45689</c:v>
                </c:pt>
                <c:pt idx="2">
                  <c:v>45717</c:v>
                </c:pt>
                <c:pt idx="3">
                  <c:v>45749</c:v>
                </c:pt>
                <c:pt idx="4">
                  <c:v>45780</c:v>
                </c:pt>
                <c:pt idx="5">
                  <c:v>45812</c:v>
                </c:pt>
                <c:pt idx="6">
                  <c:v>45843</c:v>
                </c:pt>
                <c:pt idx="7">
                  <c:v>45875</c:v>
                </c:pt>
                <c:pt idx="8">
                  <c:v>45907</c:v>
                </c:pt>
                <c:pt idx="9">
                  <c:v>45938</c:v>
                </c:pt>
                <c:pt idx="10">
                  <c:v>45970</c:v>
                </c:pt>
                <c:pt idx="11">
                  <c:v>46000</c:v>
                </c:pt>
                <c:pt idx="12">
                  <c:v>46031</c:v>
                </c:pt>
                <c:pt idx="13">
                  <c:v>46054</c:v>
                </c:pt>
              </c:numCache>
            </c:numRef>
          </c:cat>
          <c:val>
            <c:numRef>
              <c:f>Monthly!$GI$8:$GV$8</c:f>
              <c:numCache>
                <c:formatCode>_(* #,##0_);_(* \(#,##0\);_(* "-"_);_(@_)</c:formatCode>
                <c:ptCount val="14"/>
                <c:pt idx="0">
                  <c:v>579.44500000000005</c:v>
                </c:pt>
                <c:pt idx="1">
                  <c:v>525.71500000000003</c:v>
                </c:pt>
                <c:pt idx="2">
                  <c:v>589.07200000000012</c:v>
                </c:pt>
                <c:pt idx="3">
                  <c:v>609.46599999999989</c:v>
                </c:pt>
                <c:pt idx="4">
                  <c:v>644.22799999999995</c:v>
                </c:pt>
                <c:pt idx="5">
                  <c:v>581.35200000000009</c:v>
                </c:pt>
                <c:pt idx="6">
                  <c:v>583.92600000000004</c:v>
                </c:pt>
                <c:pt idx="7">
                  <c:v>656.31299999999999</c:v>
                </c:pt>
                <c:pt idx="8">
                  <c:v>567.69100000000003</c:v>
                </c:pt>
                <c:pt idx="9">
                  <c:v>609.471</c:v>
                </c:pt>
                <c:pt idx="10">
                  <c:v>600.72299999999996</c:v>
                </c:pt>
                <c:pt idx="11">
                  <c:v>602.34800000000007</c:v>
                </c:pt>
                <c:pt idx="12">
                  <c:v>632.59990069799994</c:v>
                </c:pt>
                <c:pt idx="13">
                  <c:v>535.58757557600006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A1-489C-B87C-D8A1EE04A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1694080"/>
        <c:axId val="251695872"/>
      </c:barChart>
      <c:lineChart>
        <c:grouping val="standard"/>
        <c:varyColors val="0"/>
        <c:ser>
          <c:idx val="1"/>
          <c:order val="1"/>
          <c:tx>
            <c:strRef>
              <c:f>Monthly!$GH$9</c:f>
              <c:strCache>
                <c:ptCount val="1"/>
                <c:pt idx="0">
                  <c:v>전체%y-y(우)</c:v>
                </c:pt>
              </c:strCache>
            </c:strRef>
          </c:tx>
          <c:spPr>
            <a:ln w="12700">
              <a:solidFill>
                <a:srgbClr val="004C94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004C94"/>
              </a:solidFill>
              <a:ln w="12700">
                <a:solidFill>
                  <a:srgbClr val="004C94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rgbClr val="004C94"/>
                    </a:solidFill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Monthly!$GI$7:$GV$7</c:f>
              <c:numCache>
                <c:formatCode>\'yy\.mm</c:formatCode>
                <c:ptCount val="14"/>
                <c:pt idx="0">
                  <c:v>45659</c:v>
                </c:pt>
                <c:pt idx="1">
                  <c:v>45689</c:v>
                </c:pt>
                <c:pt idx="2">
                  <c:v>45717</c:v>
                </c:pt>
                <c:pt idx="3">
                  <c:v>45749</c:v>
                </c:pt>
                <c:pt idx="4">
                  <c:v>45780</c:v>
                </c:pt>
                <c:pt idx="5">
                  <c:v>45812</c:v>
                </c:pt>
                <c:pt idx="6">
                  <c:v>45843</c:v>
                </c:pt>
                <c:pt idx="7">
                  <c:v>45875</c:v>
                </c:pt>
                <c:pt idx="8">
                  <c:v>45907</c:v>
                </c:pt>
                <c:pt idx="9">
                  <c:v>45938</c:v>
                </c:pt>
                <c:pt idx="10">
                  <c:v>45970</c:v>
                </c:pt>
                <c:pt idx="11">
                  <c:v>46000</c:v>
                </c:pt>
                <c:pt idx="12">
                  <c:v>46031</c:v>
                </c:pt>
                <c:pt idx="13">
                  <c:v>46054</c:v>
                </c:pt>
              </c:numCache>
            </c:numRef>
          </c:cat>
          <c:val>
            <c:numRef>
              <c:f>Monthly!$GI$9:$GV$9</c:f>
              <c:numCache>
                <c:formatCode>_(* #,##0_);_(* \(#,##0\);_(* "-"_);_(@_)</c:formatCode>
                <c:ptCount val="14"/>
                <c:pt idx="0">
                  <c:v>1.8471413202965081</c:v>
                </c:pt>
                <c:pt idx="1">
                  <c:v>-7.0240287958440177</c:v>
                </c:pt>
                <c:pt idx="2">
                  <c:v>-1.0352271126221724</c:v>
                </c:pt>
                <c:pt idx="3">
                  <c:v>7.6450816964892532</c:v>
                </c:pt>
                <c:pt idx="4">
                  <c:v>6.3781163206198199</c:v>
                </c:pt>
                <c:pt idx="5">
                  <c:v>9.3099778503980435</c:v>
                </c:pt>
                <c:pt idx="6">
                  <c:v>7.7006501590815013</c:v>
                </c:pt>
                <c:pt idx="7">
                  <c:v>-1.6709465351044117</c:v>
                </c:pt>
                <c:pt idx="8">
                  <c:v>0.7303375770749243</c:v>
                </c:pt>
                <c:pt idx="9">
                  <c:v>12.371398228522136</c:v>
                </c:pt>
                <c:pt idx="10">
                  <c:v>3.816541919918981</c:v>
                </c:pt>
                <c:pt idx="11">
                  <c:v>11.351473260583855</c:v>
                </c:pt>
                <c:pt idx="12">
                  <c:v>9.173416061576134</c:v>
                </c:pt>
                <c:pt idx="13">
                  <c:v>1.8779330199823141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A1-489C-B87C-D8A1EE04A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1703296"/>
        <c:axId val="251697408"/>
      </c:lineChart>
      <c:catAx>
        <c:axId val="251694080"/>
        <c:scaling>
          <c:orientation val="minMax"/>
        </c:scaling>
        <c:delete val="0"/>
        <c:axPos val="b"/>
        <c:numFmt formatCode="\'yy\.mm" sourceLinked="1"/>
        <c:majorTickMark val="in"/>
        <c:minorTickMark val="none"/>
        <c:tickLblPos val="low"/>
        <c:spPr>
          <a:ln w="317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</c:spPr>
        <c:txPr>
          <a:bodyPr rot="0"/>
          <a:lstStyle/>
          <a:p>
            <a:pPr>
              <a:defRPr/>
            </a:pPr>
            <a:endParaRPr lang="ko-KR"/>
          </a:p>
        </c:txPr>
        <c:crossAx val="251695872"/>
        <c:crosses val="autoZero"/>
        <c:auto val="0"/>
        <c:lblAlgn val="ctr"/>
        <c:lblOffset val="100"/>
        <c:noMultiLvlLbl val="1"/>
      </c:catAx>
      <c:valAx>
        <c:axId val="251695872"/>
        <c:scaling>
          <c:orientation val="minMax"/>
          <c:max val="200"/>
          <c:min val="-80"/>
        </c:scaling>
        <c:delete val="0"/>
        <c:axPos val="l"/>
        <c:numFmt formatCode="#,##0_ " sourceLinked="0"/>
        <c:majorTickMark val="in"/>
        <c:minorTickMark val="none"/>
        <c:tickLblPos val="low"/>
        <c:spPr>
          <a:ln w="317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</c:spPr>
        <c:crossAx val="251694080"/>
        <c:crosses val="autoZero"/>
        <c:crossBetween val="between"/>
        <c:majorUnit val="40"/>
      </c:valAx>
      <c:valAx>
        <c:axId val="251697408"/>
        <c:scaling>
          <c:orientation val="minMax"/>
        </c:scaling>
        <c:delete val="0"/>
        <c:axPos val="r"/>
        <c:numFmt formatCode="#,##0_ " sourceLinked="0"/>
        <c:majorTickMark val="in"/>
        <c:minorTickMark val="none"/>
        <c:tickLblPos val="nextTo"/>
        <c:spPr>
          <a:ln w="3175">
            <a:solidFill>
              <a:schemeClr val="tx1"/>
            </a:solidFill>
          </a:ln>
        </c:spPr>
        <c:crossAx val="251703296"/>
        <c:crosses val="max"/>
        <c:crossBetween val="between"/>
      </c:valAx>
      <c:dateAx>
        <c:axId val="251703296"/>
        <c:scaling>
          <c:orientation val="minMax"/>
        </c:scaling>
        <c:delete val="1"/>
        <c:axPos val="b"/>
        <c:numFmt formatCode="\'yy\.mm" sourceLinked="1"/>
        <c:majorTickMark val="out"/>
        <c:minorTickMark val="none"/>
        <c:tickLblPos val="nextTo"/>
        <c:crossAx val="251697408"/>
        <c:crosses val="autoZero"/>
        <c:auto val="1"/>
        <c:lblOffset val="100"/>
        <c:baseTimeUnit val="days"/>
      </c:date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t"/>
      <c:layout>
        <c:manualLayout>
          <c:xMode val="edge"/>
          <c:yMode val="edge"/>
          <c:x val="0.12247514875120248"/>
          <c:y val="1.9255066457775308E-2"/>
          <c:w val="0.75504970249759507"/>
          <c:h val="9.2488502552180718E-2"/>
        </c:manualLayout>
      </c:layout>
      <c:overlay val="0"/>
      <c:txPr>
        <a:bodyPr/>
        <a:lstStyle/>
        <a:p>
          <a:pPr>
            <a:defRPr sz="750">
              <a:latin typeface="Arial Narrow"/>
              <a:ea typeface="돋움"/>
            </a:defRPr>
          </a:pPr>
          <a:endParaRPr lang="ko-KR"/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 sz="750">
          <a:latin typeface="Arial Narrow"/>
          <a:ea typeface="돋움"/>
          <a:cs typeface="Arial Narrow"/>
        </a:defRPr>
      </a:pPr>
      <a:endParaRPr lang="ko-KR"/>
    </a:p>
  </c:tx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289059752424704"/>
          <c:y val="0.13687266840467158"/>
          <c:w val="0.86455153176823152"/>
          <c:h val="0.7373149384692905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Monthly!$GH$12</c:f>
              <c:strCache>
                <c:ptCount val="1"/>
                <c:pt idx="0">
                  <c:v>워커힐</c:v>
                </c:pt>
              </c:strCache>
            </c:strRef>
          </c:tx>
          <c:spPr>
            <a:solidFill>
              <a:srgbClr val="004C94"/>
            </a:solidFill>
            <a:ln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>
                  <a:solidFill>
                    <a:srgbClr val="004C94"/>
                  </a:solidFill>
                  <a:prstDash val="solid"/>
                  <a:round/>
                </a14:hiddenLine>
              </a:ext>
            </a:ex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Monthly!$GI$7:$GV$7</c:f>
              <c:numCache>
                <c:formatCode>\'yy\.mm</c:formatCode>
                <c:ptCount val="14"/>
                <c:pt idx="0">
                  <c:v>45659</c:v>
                </c:pt>
                <c:pt idx="1">
                  <c:v>45689</c:v>
                </c:pt>
                <c:pt idx="2">
                  <c:v>45717</c:v>
                </c:pt>
                <c:pt idx="3">
                  <c:v>45749</c:v>
                </c:pt>
                <c:pt idx="4">
                  <c:v>45780</c:v>
                </c:pt>
                <c:pt idx="5">
                  <c:v>45812</c:v>
                </c:pt>
                <c:pt idx="6">
                  <c:v>45843</c:v>
                </c:pt>
                <c:pt idx="7">
                  <c:v>45875</c:v>
                </c:pt>
                <c:pt idx="8">
                  <c:v>45907</c:v>
                </c:pt>
                <c:pt idx="9">
                  <c:v>45938</c:v>
                </c:pt>
                <c:pt idx="10">
                  <c:v>45970</c:v>
                </c:pt>
                <c:pt idx="11">
                  <c:v>46000</c:v>
                </c:pt>
                <c:pt idx="12">
                  <c:v>46031</c:v>
                </c:pt>
                <c:pt idx="13">
                  <c:v>46054</c:v>
                </c:pt>
              </c:numCache>
            </c:numRef>
          </c:cat>
          <c:val>
            <c:numRef>
              <c:f>Monthly!$GI$12:$GV$12</c:f>
              <c:numCache>
                <c:formatCode>_(* #,##0_);_(* \(#,##0\);_(* "-"_);_(@_)</c:formatCode>
                <c:ptCount val="14"/>
                <c:pt idx="0">
                  <c:v>222.827</c:v>
                </c:pt>
                <c:pt idx="1">
                  <c:v>207.57400000000001</c:v>
                </c:pt>
                <c:pt idx="2">
                  <c:v>242.82</c:v>
                </c:pt>
                <c:pt idx="3">
                  <c:v>216.184</c:v>
                </c:pt>
                <c:pt idx="4">
                  <c:v>242.292</c:v>
                </c:pt>
                <c:pt idx="5">
                  <c:v>205.9</c:v>
                </c:pt>
                <c:pt idx="6">
                  <c:v>198.60900000000001</c:v>
                </c:pt>
                <c:pt idx="7">
                  <c:v>220.714</c:v>
                </c:pt>
                <c:pt idx="8">
                  <c:v>204.893</c:v>
                </c:pt>
                <c:pt idx="9">
                  <c:v>232.96199999999999</c:v>
                </c:pt>
                <c:pt idx="10">
                  <c:v>223.327</c:v>
                </c:pt>
                <c:pt idx="11">
                  <c:v>216.23699999999999</c:v>
                </c:pt>
                <c:pt idx="12">
                  <c:v>228.37348387200001</c:v>
                </c:pt>
                <c:pt idx="13">
                  <c:v>190.07045736000001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87-498B-AFE9-FEEEAE7D518D}"/>
            </c:ext>
          </c:extLst>
        </c:ser>
        <c:ser>
          <c:idx val="1"/>
          <c:order val="1"/>
          <c:tx>
            <c:strRef>
              <c:f>Monthly!$GH$13</c:f>
              <c:strCache>
                <c:ptCount val="1"/>
                <c:pt idx="0">
                  <c:v>제주</c:v>
                </c:pt>
              </c:strCache>
            </c:strRef>
          </c:tx>
          <c:spPr>
            <a:solidFill>
              <a:srgbClr val="7C90BC"/>
            </a:solidFill>
            <a:ln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>
                  <a:solidFill>
                    <a:srgbClr val="7C90BC"/>
                  </a:solidFill>
                  <a:prstDash val="solid"/>
                  <a:round/>
                </a14:hiddenLine>
              </a:ext>
            </a:ex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Monthly!$GI$7:$GV$7</c:f>
              <c:numCache>
                <c:formatCode>\'yy\.mm</c:formatCode>
                <c:ptCount val="14"/>
                <c:pt idx="0">
                  <c:v>45659</c:v>
                </c:pt>
                <c:pt idx="1">
                  <c:v>45689</c:v>
                </c:pt>
                <c:pt idx="2">
                  <c:v>45717</c:v>
                </c:pt>
                <c:pt idx="3">
                  <c:v>45749</c:v>
                </c:pt>
                <c:pt idx="4">
                  <c:v>45780</c:v>
                </c:pt>
                <c:pt idx="5">
                  <c:v>45812</c:v>
                </c:pt>
                <c:pt idx="6">
                  <c:v>45843</c:v>
                </c:pt>
                <c:pt idx="7">
                  <c:v>45875</c:v>
                </c:pt>
                <c:pt idx="8">
                  <c:v>45907</c:v>
                </c:pt>
                <c:pt idx="9">
                  <c:v>45938</c:v>
                </c:pt>
                <c:pt idx="10">
                  <c:v>45970</c:v>
                </c:pt>
                <c:pt idx="11">
                  <c:v>46000</c:v>
                </c:pt>
                <c:pt idx="12">
                  <c:v>46031</c:v>
                </c:pt>
                <c:pt idx="13">
                  <c:v>46054</c:v>
                </c:pt>
              </c:numCache>
            </c:numRef>
          </c:cat>
          <c:val>
            <c:numRef>
              <c:f>Monthly!$GI$13:$GU$13</c:f>
              <c:numCache>
                <c:formatCode>_(* #,##0_);_(* \(#,##0\);_(* "-"_);_(@_)</c:formatCode>
                <c:ptCount val="13"/>
                <c:pt idx="0">
                  <c:v>13.372</c:v>
                </c:pt>
                <c:pt idx="1">
                  <c:v>9.923</c:v>
                </c:pt>
                <c:pt idx="2">
                  <c:v>16.606999999999999</c:v>
                </c:pt>
                <c:pt idx="3">
                  <c:v>16.302</c:v>
                </c:pt>
                <c:pt idx="4">
                  <c:v>13.67</c:v>
                </c:pt>
                <c:pt idx="5">
                  <c:v>13.724</c:v>
                </c:pt>
                <c:pt idx="6">
                  <c:v>13.609</c:v>
                </c:pt>
                <c:pt idx="7">
                  <c:v>14.57</c:v>
                </c:pt>
                <c:pt idx="8">
                  <c:v>15.574999999999999</c:v>
                </c:pt>
                <c:pt idx="9">
                  <c:v>22.658000000000001</c:v>
                </c:pt>
                <c:pt idx="10">
                  <c:v>17.553000000000001</c:v>
                </c:pt>
                <c:pt idx="11">
                  <c:v>12.14</c:v>
                </c:pt>
                <c:pt idx="12">
                  <c:v>17.636123934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87-498B-AFE9-FEEEAE7D518D}"/>
            </c:ext>
          </c:extLst>
        </c:ser>
        <c:ser>
          <c:idx val="2"/>
          <c:order val="2"/>
          <c:tx>
            <c:strRef>
              <c:f>Monthly!$GH$14</c:f>
              <c:strCache>
                <c:ptCount val="1"/>
                <c:pt idx="0">
                  <c:v>P-City</c:v>
                </c:pt>
              </c:strCache>
            </c:strRef>
          </c:tx>
          <c:spPr>
            <a:solidFill>
              <a:srgbClr val="D6DEE6"/>
            </a:solidFill>
            <a:ln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>
                  <a:solidFill>
                    <a:srgbClr val="D6DEE6"/>
                  </a:solidFill>
                  <a:prstDash val="solid"/>
                  <a:round/>
                </a14:hiddenLine>
              </a:ext>
            </a:extLst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Monthly!$GI$7:$GV$7</c:f>
              <c:numCache>
                <c:formatCode>\'yy\.mm</c:formatCode>
                <c:ptCount val="14"/>
                <c:pt idx="0">
                  <c:v>45659</c:v>
                </c:pt>
                <c:pt idx="1">
                  <c:v>45689</c:v>
                </c:pt>
                <c:pt idx="2">
                  <c:v>45717</c:v>
                </c:pt>
                <c:pt idx="3">
                  <c:v>45749</c:v>
                </c:pt>
                <c:pt idx="4">
                  <c:v>45780</c:v>
                </c:pt>
                <c:pt idx="5">
                  <c:v>45812</c:v>
                </c:pt>
                <c:pt idx="6">
                  <c:v>45843</c:v>
                </c:pt>
                <c:pt idx="7">
                  <c:v>45875</c:v>
                </c:pt>
                <c:pt idx="8">
                  <c:v>45907</c:v>
                </c:pt>
                <c:pt idx="9">
                  <c:v>45938</c:v>
                </c:pt>
                <c:pt idx="10">
                  <c:v>45970</c:v>
                </c:pt>
                <c:pt idx="11">
                  <c:v>46000</c:v>
                </c:pt>
                <c:pt idx="12">
                  <c:v>46031</c:v>
                </c:pt>
                <c:pt idx="13">
                  <c:v>46054</c:v>
                </c:pt>
              </c:numCache>
            </c:numRef>
          </c:cat>
          <c:val>
            <c:numRef>
              <c:f>Monthly!$GI$14:$GV$14</c:f>
              <c:numCache>
                <c:formatCode>_(* #,##0_);_(* \(#,##0\);_(* "-"_);_(@_)</c:formatCode>
                <c:ptCount val="14"/>
                <c:pt idx="0">
                  <c:v>312.47399999999999</c:v>
                </c:pt>
                <c:pt idx="1">
                  <c:v>273.74299999999999</c:v>
                </c:pt>
                <c:pt idx="2">
                  <c:v>290.08800000000002</c:v>
                </c:pt>
                <c:pt idx="3">
                  <c:v>334.74799999999999</c:v>
                </c:pt>
                <c:pt idx="4">
                  <c:v>339.58600000000001</c:v>
                </c:pt>
                <c:pt idx="5">
                  <c:v>322.11</c:v>
                </c:pt>
                <c:pt idx="6">
                  <c:v>329.77600000000001</c:v>
                </c:pt>
                <c:pt idx="7">
                  <c:v>364.76400000000001</c:v>
                </c:pt>
                <c:pt idx="8">
                  <c:v>309.988</c:v>
                </c:pt>
                <c:pt idx="9">
                  <c:v>308.98700000000002</c:v>
                </c:pt>
                <c:pt idx="10">
                  <c:v>297.63900000000001</c:v>
                </c:pt>
                <c:pt idx="11">
                  <c:v>334.07900000000001</c:v>
                </c:pt>
                <c:pt idx="12">
                  <c:v>327.87060783699997</c:v>
                </c:pt>
                <c:pt idx="13">
                  <c:v>273.51478071000003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87-498B-AFE9-FEEEAE7D518D}"/>
            </c:ext>
          </c:extLst>
        </c:ser>
        <c:ser>
          <c:idx val="3"/>
          <c:order val="3"/>
          <c:tx>
            <c:strRef>
              <c:f>Monthly!$GH$15</c:f>
              <c:strCache>
                <c:ptCount val="1"/>
                <c:pt idx="0">
                  <c:v>부산</c:v>
                </c:pt>
              </c:strCache>
            </c:strRef>
          </c:tx>
          <c:spPr>
            <a:solidFill>
              <a:srgbClr val="C0C0C0"/>
            </a:solidFill>
            <a:ln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>
                  <a:solidFill>
                    <a:srgbClr val="C0C0C0"/>
                  </a:solidFill>
                  <a:prstDash val="solid"/>
                  <a:round/>
                </a14:hiddenLine>
              </a:ext>
            </a:extLst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Monthly!$GI$7:$GV$7</c:f>
              <c:numCache>
                <c:formatCode>\'yy\.mm</c:formatCode>
                <c:ptCount val="14"/>
                <c:pt idx="0">
                  <c:v>45659</c:v>
                </c:pt>
                <c:pt idx="1">
                  <c:v>45689</c:v>
                </c:pt>
                <c:pt idx="2">
                  <c:v>45717</c:v>
                </c:pt>
                <c:pt idx="3">
                  <c:v>45749</c:v>
                </c:pt>
                <c:pt idx="4">
                  <c:v>45780</c:v>
                </c:pt>
                <c:pt idx="5">
                  <c:v>45812</c:v>
                </c:pt>
                <c:pt idx="6">
                  <c:v>45843</c:v>
                </c:pt>
                <c:pt idx="7">
                  <c:v>45875</c:v>
                </c:pt>
                <c:pt idx="8">
                  <c:v>45907</c:v>
                </c:pt>
                <c:pt idx="9">
                  <c:v>45938</c:v>
                </c:pt>
                <c:pt idx="10">
                  <c:v>45970</c:v>
                </c:pt>
                <c:pt idx="11">
                  <c:v>46000</c:v>
                </c:pt>
                <c:pt idx="12">
                  <c:v>46031</c:v>
                </c:pt>
                <c:pt idx="13">
                  <c:v>46054</c:v>
                </c:pt>
              </c:numCache>
            </c:numRef>
          </c:cat>
          <c:val>
            <c:numRef>
              <c:f>Monthly!$GI$15:$GU$15</c:f>
              <c:numCache>
                <c:formatCode>_(* #,##0_);_(* \(#,##0\);_(* "-"_);_(@_)</c:formatCode>
                <c:ptCount val="13"/>
                <c:pt idx="0">
                  <c:v>30.771999999999998</c:v>
                </c:pt>
                <c:pt idx="1">
                  <c:v>34.475000000000001</c:v>
                </c:pt>
                <c:pt idx="2">
                  <c:v>39.557000000000002</c:v>
                </c:pt>
                <c:pt idx="3">
                  <c:v>42.231999999999999</c:v>
                </c:pt>
                <c:pt idx="4">
                  <c:v>48.68</c:v>
                </c:pt>
                <c:pt idx="5">
                  <c:v>39.618000000000002</c:v>
                </c:pt>
                <c:pt idx="6">
                  <c:v>41.932000000000002</c:v>
                </c:pt>
                <c:pt idx="7">
                  <c:v>56.265000000000001</c:v>
                </c:pt>
                <c:pt idx="8">
                  <c:v>37.234999999999999</c:v>
                </c:pt>
                <c:pt idx="9">
                  <c:v>44.863999999999997</c:v>
                </c:pt>
                <c:pt idx="10">
                  <c:v>62.204000000000001</c:v>
                </c:pt>
                <c:pt idx="11">
                  <c:v>39.892000000000003</c:v>
                </c:pt>
                <c:pt idx="12">
                  <c:v>58.719685054999999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87-498B-AFE9-FEEEAE7D518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66642176"/>
        <c:axId val="266643712"/>
      </c:barChart>
      <c:catAx>
        <c:axId val="266642176"/>
        <c:scaling>
          <c:orientation val="minMax"/>
        </c:scaling>
        <c:delete val="0"/>
        <c:axPos val="b"/>
        <c:numFmt formatCode="\'yy\.mm" sourceLinked="1"/>
        <c:majorTickMark val="in"/>
        <c:minorTickMark val="none"/>
        <c:tickLblPos val="low"/>
        <c:spPr>
          <a:noFill/>
          <a:ln w="317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/>
          <a:lstStyle/>
          <a:p>
            <a:pPr>
              <a:defRPr/>
            </a:pPr>
            <a:endParaRPr lang="ko-KR"/>
          </a:p>
        </c:txPr>
        <c:crossAx val="266643712"/>
        <c:crosses val="autoZero"/>
        <c:auto val="0"/>
        <c:lblAlgn val="ctr"/>
        <c:lblOffset val="100"/>
        <c:noMultiLvlLbl val="1"/>
      </c:catAx>
      <c:valAx>
        <c:axId val="266643712"/>
        <c:scaling>
          <c:orientation val="minMax"/>
        </c:scaling>
        <c:delete val="0"/>
        <c:axPos val="l"/>
        <c:numFmt formatCode="#,##0_ " sourceLinked="0"/>
        <c:majorTickMark val="in"/>
        <c:minorTickMark val="none"/>
        <c:tickLblPos val="low"/>
        <c:spPr>
          <a:ln w="317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</c:spPr>
        <c:crossAx val="266642176"/>
        <c:crosses val="autoZero"/>
        <c:crossBetween val="between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t"/>
      <c:layout>
        <c:manualLayout>
          <c:xMode val="edge"/>
          <c:yMode val="edge"/>
          <c:x val="0.41928651764025487"/>
          <c:y val="3.8357590398319916E-2"/>
          <c:w val="0.5419934442583817"/>
          <c:h val="9.2234783480827739E-2"/>
        </c:manualLayout>
      </c:layout>
      <c:overlay val="0"/>
      <c:txPr>
        <a:bodyPr/>
        <a:lstStyle/>
        <a:p>
          <a:pPr>
            <a:defRPr sz="750">
              <a:latin typeface="Arial Narrow"/>
              <a:ea typeface="돋움"/>
            </a:defRPr>
          </a:pPr>
          <a:endParaRPr lang="ko-KR"/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 sz="750">
          <a:latin typeface="Arial Narrow"/>
          <a:ea typeface="돋움"/>
          <a:cs typeface="Arial Narrow"/>
        </a:defRPr>
      </a:pPr>
      <a:endParaRPr lang="ko-KR"/>
    </a:p>
  </c:txPr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289059752424704"/>
          <c:y val="0.15608523238411051"/>
          <c:w val="0.86455153176823152"/>
          <c:h val="0.71810240149745652"/>
        </c:manualLayout>
      </c:layout>
      <c:lineChart>
        <c:grouping val="standard"/>
        <c:varyColors val="0"/>
        <c:ser>
          <c:idx val="0"/>
          <c:order val="0"/>
          <c:tx>
            <c:strRef>
              <c:f>Monthly!$GH$16</c:f>
              <c:strCache>
                <c:ptCount val="1"/>
                <c:pt idx="0">
                  <c:v>전체VIP</c:v>
                </c:pt>
              </c:strCache>
            </c:strRef>
          </c:tx>
          <c:spPr>
            <a:ln w="12700">
              <a:solidFill>
                <a:srgbClr val="004C94"/>
              </a:solidFill>
              <a:prstDash val="solid"/>
            </a:ln>
            <a:effectLst/>
          </c:spPr>
          <c:marker>
            <c:symbol val="circle"/>
            <c:size val="3"/>
            <c:spPr>
              <a:solidFill>
                <a:srgbClr val="004C94"/>
              </a:solidFill>
              <a:ln w="12700">
                <a:solidFill>
                  <a:srgbClr val="004C94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Monthly!$GI$7:$GV$7</c:f>
              <c:numCache>
                <c:formatCode>\'yy\.mm</c:formatCode>
                <c:ptCount val="14"/>
                <c:pt idx="0">
                  <c:v>45659</c:v>
                </c:pt>
                <c:pt idx="1">
                  <c:v>45689</c:v>
                </c:pt>
                <c:pt idx="2">
                  <c:v>45717</c:v>
                </c:pt>
                <c:pt idx="3">
                  <c:v>45749</c:v>
                </c:pt>
                <c:pt idx="4">
                  <c:v>45780</c:v>
                </c:pt>
                <c:pt idx="5">
                  <c:v>45812</c:v>
                </c:pt>
                <c:pt idx="6">
                  <c:v>45843</c:v>
                </c:pt>
                <c:pt idx="7">
                  <c:v>45875</c:v>
                </c:pt>
                <c:pt idx="8">
                  <c:v>45907</c:v>
                </c:pt>
                <c:pt idx="9">
                  <c:v>45938</c:v>
                </c:pt>
                <c:pt idx="10">
                  <c:v>45970</c:v>
                </c:pt>
                <c:pt idx="11">
                  <c:v>46000</c:v>
                </c:pt>
                <c:pt idx="12">
                  <c:v>46031</c:v>
                </c:pt>
                <c:pt idx="13">
                  <c:v>46054</c:v>
                </c:pt>
              </c:numCache>
            </c:numRef>
          </c:cat>
          <c:val>
            <c:numRef>
              <c:f>Monthly!$GI$16:$GV$16</c:f>
              <c:numCache>
                <c:formatCode>_(* #,##0_);_(* \(#,##0\);_(* "-"_);_(@_)</c:formatCode>
                <c:ptCount val="14"/>
                <c:pt idx="0">
                  <c:v>450.09</c:v>
                </c:pt>
                <c:pt idx="1">
                  <c:v>415.07100000000003</c:v>
                </c:pt>
                <c:pt idx="2">
                  <c:v>462.05496149999999</c:v>
                </c:pt>
                <c:pt idx="3">
                  <c:v>484.47699999999998</c:v>
                </c:pt>
                <c:pt idx="4">
                  <c:v>507.35</c:v>
                </c:pt>
                <c:pt idx="5">
                  <c:v>450.60299999999995</c:v>
                </c:pt>
                <c:pt idx="6">
                  <c:v>442.58199999999994</c:v>
                </c:pt>
                <c:pt idx="7">
                  <c:v>502.94200000000001</c:v>
                </c:pt>
                <c:pt idx="8">
                  <c:v>424.91200000000003</c:v>
                </c:pt>
                <c:pt idx="9">
                  <c:v>463.96600000000001</c:v>
                </c:pt>
                <c:pt idx="10">
                  <c:v>457.52600000000001</c:v>
                </c:pt>
                <c:pt idx="11">
                  <c:v>448.68319900799997</c:v>
                </c:pt>
                <c:pt idx="12">
                  <c:v>478.85043218999994</c:v>
                </c:pt>
                <c:pt idx="13">
                  <c:v>403.507563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99-44F9-969B-7C37F90B41F9}"/>
            </c:ext>
          </c:extLst>
        </c:ser>
        <c:ser>
          <c:idx val="1"/>
          <c:order val="1"/>
          <c:tx>
            <c:strRef>
              <c:f>Monthly!$GH$17</c:f>
              <c:strCache>
                <c:ptCount val="1"/>
                <c:pt idx="0">
                  <c:v>중국VIP</c:v>
                </c:pt>
              </c:strCache>
            </c:strRef>
          </c:tx>
          <c:spPr>
            <a:ln w="12700">
              <a:solidFill>
                <a:srgbClr val="7C90BC"/>
              </a:solidFill>
              <a:prstDash val="solid"/>
            </a:ln>
            <a:effectLst/>
          </c:spPr>
          <c:marker>
            <c:symbol val="triangle"/>
            <c:size val="3"/>
            <c:spPr>
              <a:solidFill>
                <a:srgbClr val="7C90BC"/>
              </a:solidFill>
              <a:ln w="12700">
                <a:solidFill>
                  <a:srgbClr val="7C90BC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rgbClr val="7C90BC"/>
                    </a:solidFill>
                  </a:defRPr>
                </a:pPr>
                <a:endParaRPr lang="ko-K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Monthly!$GI$7:$GV$7</c:f>
              <c:numCache>
                <c:formatCode>\'yy\.mm</c:formatCode>
                <c:ptCount val="14"/>
                <c:pt idx="0">
                  <c:v>45659</c:v>
                </c:pt>
                <c:pt idx="1">
                  <c:v>45689</c:v>
                </c:pt>
                <c:pt idx="2">
                  <c:v>45717</c:v>
                </c:pt>
                <c:pt idx="3">
                  <c:v>45749</c:v>
                </c:pt>
                <c:pt idx="4">
                  <c:v>45780</c:v>
                </c:pt>
                <c:pt idx="5">
                  <c:v>45812</c:v>
                </c:pt>
                <c:pt idx="6">
                  <c:v>45843</c:v>
                </c:pt>
                <c:pt idx="7">
                  <c:v>45875</c:v>
                </c:pt>
                <c:pt idx="8">
                  <c:v>45907</c:v>
                </c:pt>
                <c:pt idx="9">
                  <c:v>45938</c:v>
                </c:pt>
                <c:pt idx="10">
                  <c:v>45970</c:v>
                </c:pt>
                <c:pt idx="11">
                  <c:v>46000</c:v>
                </c:pt>
                <c:pt idx="12">
                  <c:v>46031</c:v>
                </c:pt>
                <c:pt idx="13">
                  <c:v>46054</c:v>
                </c:pt>
              </c:numCache>
            </c:numRef>
          </c:cat>
          <c:val>
            <c:numRef>
              <c:f>Monthly!$GI$17:$GV$17</c:f>
              <c:numCache>
                <c:formatCode>_(* #,##0_);_(* \(#,##0\);_(* "-"_);_(@_)</c:formatCode>
                <c:ptCount val="14"/>
                <c:pt idx="0">
                  <c:v>98.808000000000007</c:v>
                </c:pt>
                <c:pt idx="1">
                  <c:v>107.532</c:v>
                </c:pt>
                <c:pt idx="2">
                  <c:v>96.622154999999992</c:v>
                </c:pt>
                <c:pt idx="3">
                  <c:v>95.553000000000011</c:v>
                </c:pt>
                <c:pt idx="4">
                  <c:v>91.327000000000012</c:v>
                </c:pt>
                <c:pt idx="5">
                  <c:v>106.089</c:v>
                </c:pt>
                <c:pt idx="6">
                  <c:v>104.94200000000001</c:v>
                </c:pt>
                <c:pt idx="7">
                  <c:v>113.886</c:v>
                </c:pt>
                <c:pt idx="8">
                  <c:v>88.120999999999995</c:v>
                </c:pt>
                <c:pt idx="9">
                  <c:v>128.215</c:v>
                </c:pt>
                <c:pt idx="10">
                  <c:v>96.330000000000013</c:v>
                </c:pt>
                <c:pt idx="11">
                  <c:v>77.281257000000011</c:v>
                </c:pt>
                <c:pt idx="12">
                  <c:v>95.233240999999992</c:v>
                </c:pt>
                <c:pt idx="13">
                  <c:v>83.853194000000002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99-44F9-969B-7C37F90B41F9}"/>
            </c:ext>
          </c:extLst>
        </c:ser>
        <c:ser>
          <c:idx val="2"/>
          <c:order val="2"/>
          <c:tx>
            <c:strRef>
              <c:f>Monthly!$GH$18</c:f>
              <c:strCache>
                <c:ptCount val="1"/>
                <c:pt idx="0">
                  <c:v>일본VIP</c:v>
                </c:pt>
              </c:strCache>
            </c:strRef>
          </c:tx>
          <c:spPr>
            <a:ln w="12700">
              <a:solidFill>
                <a:srgbClr val="C0C0C0"/>
              </a:solidFill>
              <a:prstDash val="solid"/>
            </a:ln>
            <a:effectLst/>
          </c:spPr>
          <c:marker>
            <c:symbol val="square"/>
            <c:size val="3"/>
            <c:spPr>
              <a:solidFill>
                <a:srgbClr val="C0C0C0"/>
              </a:solidFill>
              <a:ln w="12700">
                <a:solidFill>
                  <a:srgbClr val="C0C0C0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Monthly!$GI$7:$GV$7</c:f>
              <c:numCache>
                <c:formatCode>\'yy\.mm</c:formatCode>
                <c:ptCount val="14"/>
                <c:pt idx="0">
                  <c:v>45659</c:v>
                </c:pt>
                <c:pt idx="1">
                  <c:v>45689</c:v>
                </c:pt>
                <c:pt idx="2">
                  <c:v>45717</c:v>
                </c:pt>
                <c:pt idx="3">
                  <c:v>45749</c:v>
                </c:pt>
                <c:pt idx="4">
                  <c:v>45780</c:v>
                </c:pt>
                <c:pt idx="5">
                  <c:v>45812</c:v>
                </c:pt>
                <c:pt idx="6">
                  <c:v>45843</c:v>
                </c:pt>
                <c:pt idx="7">
                  <c:v>45875</c:v>
                </c:pt>
                <c:pt idx="8">
                  <c:v>45907</c:v>
                </c:pt>
                <c:pt idx="9">
                  <c:v>45938</c:v>
                </c:pt>
                <c:pt idx="10">
                  <c:v>45970</c:v>
                </c:pt>
                <c:pt idx="11">
                  <c:v>46000</c:v>
                </c:pt>
                <c:pt idx="12">
                  <c:v>46031</c:v>
                </c:pt>
                <c:pt idx="13">
                  <c:v>46054</c:v>
                </c:pt>
              </c:numCache>
            </c:numRef>
          </c:cat>
          <c:val>
            <c:numRef>
              <c:f>Monthly!$GI$18:$GV$18</c:f>
              <c:numCache>
                <c:formatCode>_(* #,##0_);_(* \(#,##0\);_(* "-"_);_(@_)</c:formatCode>
                <c:ptCount val="14"/>
                <c:pt idx="0">
                  <c:v>259.40600000000001</c:v>
                </c:pt>
                <c:pt idx="1">
                  <c:v>212.64300000000003</c:v>
                </c:pt>
                <c:pt idx="2">
                  <c:v>248.42702249999999</c:v>
                </c:pt>
                <c:pt idx="3">
                  <c:v>260.43200000000002</c:v>
                </c:pt>
                <c:pt idx="4">
                  <c:v>286.38600000000002</c:v>
                </c:pt>
                <c:pt idx="5">
                  <c:v>240.23</c:v>
                </c:pt>
                <c:pt idx="6">
                  <c:v>237.03599999999997</c:v>
                </c:pt>
                <c:pt idx="7">
                  <c:v>289.93599999999998</c:v>
                </c:pt>
                <c:pt idx="8">
                  <c:v>232.09299999999999</c:v>
                </c:pt>
                <c:pt idx="9">
                  <c:v>197.21299999999999</c:v>
                </c:pt>
                <c:pt idx="10">
                  <c:v>254.898</c:v>
                </c:pt>
                <c:pt idx="11">
                  <c:v>271.12877500000002</c:v>
                </c:pt>
                <c:pt idx="12">
                  <c:v>273.30860378999995</c:v>
                </c:pt>
                <c:pt idx="13">
                  <c:v>211.97106299999999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99-44F9-969B-7C37F90B41F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66755072"/>
        <c:axId val="266777344"/>
      </c:lineChart>
      <c:catAx>
        <c:axId val="266755072"/>
        <c:scaling>
          <c:orientation val="minMax"/>
        </c:scaling>
        <c:delete val="0"/>
        <c:axPos val="b"/>
        <c:numFmt formatCode="\'yy\.mm" sourceLinked="1"/>
        <c:majorTickMark val="in"/>
        <c:minorTickMark val="none"/>
        <c:tickLblPos val="low"/>
        <c:spPr>
          <a:noFill/>
          <a:ln w="317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0"/>
          <a:lstStyle/>
          <a:p>
            <a:pPr>
              <a:defRPr/>
            </a:pPr>
            <a:endParaRPr lang="ko-KR"/>
          </a:p>
        </c:txPr>
        <c:crossAx val="266777344"/>
        <c:crosses val="autoZero"/>
        <c:auto val="0"/>
        <c:lblAlgn val="ctr"/>
        <c:lblOffset val="100"/>
        <c:noMultiLvlLbl val="1"/>
      </c:catAx>
      <c:valAx>
        <c:axId val="266777344"/>
        <c:scaling>
          <c:orientation val="minMax"/>
        </c:scaling>
        <c:delete val="0"/>
        <c:axPos val="l"/>
        <c:numFmt formatCode="#,##0_ " sourceLinked="0"/>
        <c:majorTickMark val="in"/>
        <c:minorTickMark val="none"/>
        <c:tickLblPos val="low"/>
        <c:spPr>
          <a:ln w="317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</c:spPr>
        <c:crossAx val="266755072"/>
        <c:crosses val="autoZero"/>
        <c:crossBetween val="between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t"/>
      <c:layout>
        <c:manualLayout>
          <c:xMode val="edge"/>
          <c:yMode val="edge"/>
          <c:x val="0.18593450812544324"/>
          <c:y val="3.1991217428791997E-2"/>
          <c:w val="0.81406549187455679"/>
          <c:h val="9.8855057497769266E-2"/>
        </c:manualLayout>
      </c:layout>
      <c:overlay val="0"/>
      <c:txPr>
        <a:bodyPr/>
        <a:lstStyle/>
        <a:p>
          <a:pPr>
            <a:defRPr sz="750">
              <a:latin typeface="Arial Narrow"/>
              <a:ea typeface="돋움"/>
            </a:defRPr>
          </a:pPr>
          <a:endParaRPr lang="ko-KR"/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 sz="750">
          <a:latin typeface="Arial Narrow"/>
          <a:ea typeface="돋움"/>
          <a:cs typeface="Arial Narrow"/>
        </a:defRPr>
      </a:pPr>
      <a:endParaRPr lang="ko-KR"/>
    </a:p>
  </c:txPr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8885844983131438E-2"/>
          <c:y val="0.12457120762306556"/>
          <c:w val="0.8040247251132201"/>
          <c:h val="0.7491616470080945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Monthly!$GH$19</c:f>
              <c:strCache>
                <c:ptCount val="1"/>
                <c:pt idx="0">
                  <c:v>매출액(좌)</c:v>
                </c:pt>
              </c:strCache>
            </c:strRef>
          </c:tx>
          <c:spPr>
            <a:solidFill>
              <a:srgbClr val="C0C0C0"/>
            </a:solidFill>
            <a:ln w="12700">
              <a:solidFill>
                <a:srgbClr val="C0C0C0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Monthly!$GI$7:$GV$7</c:f>
              <c:numCache>
                <c:formatCode>\'yy\.mm</c:formatCode>
                <c:ptCount val="14"/>
                <c:pt idx="0">
                  <c:v>45659</c:v>
                </c:pt>
                <c:pt idx="1">
                  <c:v>45689</c:v>
                </c:pt>
                <c:pt idx="2">
                  <c:v>45717</c:v>
                </c:pt>
                <c:pt idx="3">
                  <c:v>45749</c:v>
                </c:pt>
                <c:pt idx="4">
                  <c:v>45780</c:v>
                </c:pt>
                <c:pt idx="5">
                  <c:v>45812</c:v>
                </c:pt>
                <c:pt idx="6">
                  <c:v>45843</c:v>
                </c:pt>
                <c:pt idx="7">
                  <c:v>45875</c:v>
                </c:pt>
                <c:pt idx="8">
                  <c:v>45907</c:v>
                </c:pt>
                <c:pt idx="9">
                  <c:v>45938</c:v>
                </c:pt>
                <c:pt idx="10">
                  <c:v>45970</c:v>
                </c:pt>
                <c:pt idx="11">
                  <c:v>46000</c:v>
                </c:pt>
                <c:pt idx="12">
                  <c:v>46031</c:v>
                </c:pt>
                <c:pt idx="13">
                  <c:v>46054</c:v>
                </c:pt>
              </c:numCache>
            </c:numRef>
          </c:cat>
          <c:val>
            <c:numRef>
              <c:f>Monthly!$GI$19:$GV$19</c:f>
              <c:numCache>
                <c:formatCode>_(* #,##0_);_(* \(#,##0\);_(* "-"_);_(@_)</c:formatCode>
                <c:ptCount val="14"/>
                <c:pt idx="0">
                  <c:v>71.748999999999995</c:v>
                </c:pt>
                <c:pt idx="1">
                  <c:v>70.217000000000013</c:v>
                </c:pt>
                <c:pt idx="2">
                  <c:v>81.921000000000006</c:v>
                </c:pt>
                <c:pt idx="3">
                  <c:v>67.234000000000009</c:v>
                </c:pt>
                <c:pt idx="4">
                  <c:v>81.748999999999995</c:v>
                </c:pt>
                <c:pt idx="5">
                  <c:v>80.802000000000007</c:v>
                </c:pt>
                <c:pt idx="6">
                  <c:v>75.200999999999993</c:v>
                </c:pt>
                <c:pt idx="7">
                  <c:v>79.390999999999991</c:v>
                </c:pt>
                <c:pt idx="8">
                  <c:v>63.07</c:v>
                </c:pt>
                <c:pt idx="9">
                  <c:v>72.603431150999995</c:v>
                </c:pt>
                <c:pt idx="10">
                  <c:v>80.087510952000002</c:v>
                </c:pt>
                <c:pt idx="11">
                  <c:v>74.39489952000001</c:v>
                </c:pt>
                <c:pt idx="12">
                  <c:v>91.696256112</c:v>
                </c:pt>
                <c:pt idx="13">
                  <c:v>89.509075172999999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87-47E9-BF14-8BA59287F8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6677632"/>
        <c:axId val="266679424"/>
      </c:barChart>
      <c:lineChart>
        <c:grouping val="standard"/>
        <c:varyColors val="0"/>
        <c:ser>
          <c:idx val="1"/>
          <c:order val="1"/>
          <c:tx>
            <c:strRef>
              <c:f>Monthly!$GH$20</c:f>
              <c:strCache>
                <c:ptCount val="1"/>
                <c:pt idx="0">
                  <c:v>%y-y(우)</c:v>
                </c:pt>
              </c:strCache>
            </c:strRef>
          </c:tx>
          <c:spPr>
            <a:ln w="12700">
              <a:solidFill>
                <a:srgbClr val="004C94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004C94"/>
              </a:solidFill>
              <a:ln w="12700">
                <a:solidFill>
                  <a:srgbClr val="004C94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rgbClr val="004C94"/>
                    </a:solidFill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Monthly!$GI$7:$GV$7</c:f>
              <c:numCache>
                <c:formatCode>\'yy\.mm</c:formatCode>
                <c:ptCount val="14"/>
                <c:pt idx="0">
                  <c:v>45659</c:v>
                </c:pt>
                <c:pt idx="1">
                  <c:v>45689</c:v>
                </c:pt>
                <c:pt idx="2">
                  <c:v>45717</c:v>
                </c:pt>
                <c:pt idx="3">
                  <c:v>45749</c:v>
                </c:pt>
                <c:pt idx="4">
                  <c:v>45780</c:v>
                </c:pt>
                <c:pt idx="5">
                  <c:v>45812</c:v>
                </c:pt>
                <c:pt idx="6">
                  <c:v>45843</c:v>
                </c:pt>
                <c:pt idx="7">
                  <c:v>45875</c:v>
                </c:pt>
                <c:pt idx="8">
                  <c:v>45907</c:v>
                </c:pt>
                <c:pt idx="9">
                  <c:v>45938</c:v>
                </c:pt>
                <c:pt idx="10">
                  <c:v>45970</c:v>
                </c:pt>
                <c:pt idx="11">
                  <c:v>46000</c:v>
                </c:pt>
                <c:pt idx="12">
                  <c:v>46031</c:v>
                </c:pt>
                <c:pt idx="13">
                  <c:v>46054</c:v>
                </c:pt>
              </c:numCache>
            </c:numRef>
          </c:cat>
          <c:val>
            <c:numRef>
              <c:f>Monthly!$GI$20:$GV$20</c:f>
              <c:numCache>
                <c:formatCode>_(* #,##0_);_(* \(#,##0\);_(* "-"_);_(@_)</c:formatCode>
                <c:ptCount val="14"/>
                <c:pt idx="0">
                  <c:v>-0.50752270678776634</c:v>
                </c:pt>
                <c:pt idx="1">
                  <c:v>-11.510882030472169</c:v>
                </c:pt>
                <c:pt idx="2">
                  <c:v>53.464715910155313</c:v>
                </c:pt>
                <c:pt idx="3">
                  <c:v>-17.521498583117634</c:v>
                </c:pt>
                <c:pt idx="4">
                  <c:v>8.8288935926621015</c:v>
                </c:pt>
                <c:pt idx="5">
                  <c:v>39.687094822370142</c:v>
                </c:pt>
                <c:pt idx="6">
                  <c:v>22.131094293045763</c:v>
                </c:pt>
                <c:pt idx="7">
                  <c:v>10.236187672697493</c:v>
                </c:pt>
                <c:pt idx="8">
                  <c:v>3.2647848582094463</c:v>
                </c:pt>
                <c:pt idx="9">
                  <c:v>16.56835005940529</c:v>
                </c:pt>
                <c:pt idx="10">
                  <c:v>11.587564548355168</c:v>
                </c:pt>
                <c:pt idx="11">
                  <c:v>6.6761776337487033</c:v>
                </c:pt>
                <c:pt idx="12">
                  <c:v>27.801441291167841</c:v>
                </c:pt>
                <c:pt idx="13">
                  <c:v>27.474935091217212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87-47E9-BF14-8BA59287F8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6690944"/>
        <c:axId val="266680960"/>
      </c:lineChart>
      <c:catAx>
        <c:axId val="266677632"/>
        <c:scaling>
          <c:orientation val="minMax"/>
        </c:scaling>
        <c:delete val="0"/>
        <c:axPos val="b"/>
        <c:numFmt formatCode="\'yy\.mm" sourceLinked="1"/>
        <c:majorTickMark val="in"/>
        <c:minorTickMark val="none"/>
        <c:tickLblPos val="low"/>
        <c:spPr>
          <a:ln w="317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</c:spPr>
        <c:txPr>
          <a:bodyPr rot="0"/>
          <a:lstStyle/>
          <a:p>
            <a:pPr>
              <a:defRPr/>
            </a:pPr>
            <a:endParaRPr lang="ko-KR"/>
          </a:p>
        </c:txPr>
        <c:crossAx val="266679424"/>
        <c:crosses val="autoZero"/>
        <c:auto val="0"/>
        <c:lblAlgn val="ctr"/>
        <c:lblOffset val="100"/>
        <c:noMultiLvlLbl val="1"/>
      </c:catAx>
      <c:valAx>
        <c:axId val="266679424"/>
        <c:scaling>
          <c:orientation val="minMax"/>
          <c:min val="-50"/>
        </c:scaling>
        <c:delete val="0"/>
        <c:axPos val="l"/>
        <c:numFmt formatCode="#,##0_ " sourceLinked="0"/>
        <c:majorTickMark val="in"/>
        <c:minorTickMark val="none"/>
        <c:tickLblPos val="low"/>
        <c:spPr>
          <a:ln w="317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</c:spPr>
        <c:crossAx val="266677632"/>
        <c:crosses val="autoZero"/>
        <c:crossBetween val="between"/>
      </c:valAx>
      <c:valAx>
        <c:axId val="266680960"/>
        <c:scaling>
          <c:orientation val="minMax"/>
          <c:max val="100"/>
          <c:min val="-100"/>
        </c:scaling>
        <c:delete val="0"/>
        <c:axPos val="r"/>
        <c:numFmt formatCode="#,##0_ " sourceLinked="0"/>
        <c:majorTickMark val="in"/>
        <c:minorTickMark val="none"/>
        <c:tickLblPos val="nextTo"/>
        <c:spPr>
          <a:ln w="3175">
            <a:solidFill>
              <a:schemeClr val="tx1"/>
            </a:solidFill>
          </a:ln>
        </c:spPr>
        <c:crossAx val="266690944"/>
        <c:crosses val="max"/>
        <c:crossBetween val="between"/>
      </c:valAx>
      <c:dateAx>
        <c:axId val="266690944"/>
        <c:scaling>
          <c:orientation val="minMax"/>
        </c:scaling>
        <c:delete val="1"/>
        <c:axPos val="b"/>
        <c:numFmt formatCode="\'yy\.mm" sourceLinked="1"/>
        <c:majorTickMark val="out"/>
        <c:minorTickMark val="none"/>
        <c:tickLblPos val="nextTo"/>
        <c:crossAx val="266680960"/>
        <c:crosses val="autoZero"/>
        <c:auto val="1"/>
        <c:lblOffset val="100"/>
        <c:baseTimeUnit val="days"/>
      </c:date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t"/>
      <c:layout>
        <c:manualLayout>
          <c:xMode val="edge"/>
          <c:yMode val="edge"/>
          <c:x val="0.12247514875120248"/>
          <c:y val="1.9255066457775308E-2"/>
          <c:w val="0.75504970249759507"/>
          <c:h val="9.2488502552180718E-2"/>
        </c:manualLayout>
      </c:layout>
      <c:overlay val="0"/>
      <c:txPr>
        <a:bodyPr/>
        <a:lstStyle/>
        <a:p>
          <a:pPr>
            <a:defRPr sz="750">
              <a:latin typeface="Arial Narrow"/>
              <a:ea typeface="돋움"/>
            </a:defRPr>
          </a:pPr>
          <a:endParaRPr lang="ko-KR"/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 sz="750">
          <a:latin typeface="Arial Narrow"/>
          <a:ea typeface="돋움"/>
          <a:cs typeface="Arial Narrow"/>
        </a:defRPr>
      </a:pPr>
      <a:endParaRPr lang="ko-KR"/>
    </a:p>
  </c:txPr>
  <c:printSettings>
    <c:headerFooter/>
    <c:pageMargins b="0.75" l="0.7" r="0.7" t="0.75" header="0.3" footer="0.3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341989707723175E-2"/>
          <c:y val="0.14325182709537132"/>
          <c:w val="0.8520960650349273"/>
          <c:h val="0.74393963148682651"/>
        </c:manualLayout>
      </c:layout>
      <c:lineChart>
        <c:grouping val="standard"/>
        <c:varyColors val="0"/>
        <c:ser>
          <c:idx val="0"/>
          <c:order val="0"/>
          <c:tx>
            <c:strRef>
              <c:f>Monthly!$GH$23</c:f>
              <c:strCache>
                <c:ptCount val="1"/>
                <c:pt idx="0">
                  <c:v>홀드율</c:v>
                </c:pt>
              </c:strCache>
            </c:strRef>
          </c:tx>
          <c:spPr>
            <a:ln w="12700">
              <a:solidFill>
                <a:srgbClr val="004C94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4C94"/>
              </a:solidFill>
              <a:ln w="12700">
                <a:solidFill>
                  <a:srgbClr val="004C94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Monthly!$GI$7:$GV$7</c:f>
              <c:numCache>
                <c:formatCode>\'yy\.mm</c:formatCode>
                <c:ptCount val="14"/>
                <c:pt idx="0">
                  <c:v>45659</c:v>
                </c:pt>
                <c:pt idx="1">
                  <c:v>45689</c:v>
                </c:pt>
                <c:pt idx="2">
                  <c:v>45717</c:v>
                </c:pt>
                <c:pt idx="3">
                  <c:v>45749</c:v>
                </c:pt>
                <c:pt idx="4">
                  <c:v>45780</c:v>
                </c:pt>
                <c:pt idx="5">
                  <c:v>45812</c:v>
                </c:pt>
                <c:pt idx="6">
                  <c:v>45843</c:v>
                </c:pt>
                <c:pt idx="7">
                  <c:v>45875</c:v>
                </c:pt>
                <c:pt idx="8">
                  <c:v>45907</c:v>
                </c:pt>
                <c:pt idx="9">
                  <c:v>45938</c:v>
                </c:pt>
                <c:pt idx="10">
                  <c:v>45970</c:v>
                </c:pt>
                <c:pt idx="11">
                  <c:v>46000</c:v>
                </c:pt>
                <c:pt idx="12">
                  <c:v>46031</c:v>
                </c:pt>
                <c:pt idx="13">
                  <c:v>46054</c:v>
                </c:pt>
              </c:numCache>
            </c:numRef>
          </c:cat>
          <c:val>
            <c:numRef>
              <c:f>Monthly!$GI$23:$GV$23</c:f>
              <c:numCache>
                <c:formatCode>_(* #,##0_);_(* \(#,##0\);_(* "-"_);_(@_)</c:formatCode>
                <c:ptCount val="14"/>
                <c:pt idx="0">
                  <c:v>11.600000000000001</c:v>
                </c:pt>
                <c:pt idx="1">
                  <c:v>12.5</c:v>
                </c:pt>
                <c:pt idx="2">
                  <c:v>13.200000000000001</c:v>
                </c:pt>
                <c:pt idx="3">
                  <c:v>10.4</c:v>
                </c:pt>
                <c:pt idx="4">
                  <c:v>12</c:v>
                </c:pt>
                <c:pt idx="5">
                  <c:v>13.100000000000001</c:v>
                </c:pt>
                <c:pt idx="6">
                  <c:v>12.1</c:v>
                </c:pt>
                <c:pt idx="7">
                  <c:v>11.4</c:v>
                </c:pt>
                <c:pt idx="8">
                  <c:v>10.199999999999999</c:v>
                </c:pt>
                <c:pt idx="9">
                  <c:v>11.113506206597718</c:v>
                </c:pt>
                <c:pt idx="10">
                  <c:v>12.669560896421443</c:v>
                </c:pt>
                <c:pt idx="11">
                  <c:v>11.423988382022193</c:v>
                </c:pt>
                <c:pt idx="12">
                  <c:v>13.708310910310919</c:v>
                </c:pt>
                <c:pt idx="13">
                  <c:v>15.866758450027049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8D-4759-8BBC-A7956C146EF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66713344"/>
        <c:axId val="266805248"/>
      </c:lineChart>
      <c:catAx>
        <c:axId val="266713344"/>
        <c:scaling>
          <c:orientation val="minMax"/>
        </c:scaling>
        <c:delete val="0"/>
        <c:axPos val="b"/>
        <c:numFmt formatCode="\'yy\.mm" sourceLinked="0"/>
        <c:majorTickMark val="in"/>
        <c:minorTickMark val="none"/>
        <c:tickLblPos val="low"/>
        <c:spPr>
          <a:ln w="317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</c:spPr>
        <c:txPr>
          <a:bodyPr rot="0"/>
          <a:lstStyle/>
          <a:p>
            <a:pPr>
              <a:defRPr/>
            </a:pPr>
            <a:endParaRPr lang="ko-KR"/>
          </a:p>
        </c:txPr>
        <c:crossAx val="266805248"/>
        <c:crosses val="autoZero"/>
        <c:auto val="0"/>
        <c:lblAlgn val="ctr"/>
        <c:lblOffset val="100"/>
        <c:tickMarkSkip val="1"/>
        <c:noMultiLvlLbl val="1"/>
      </c:catAx>
      <c:valAx>
        <c:axId val="266805248"/>
        <c:scaling>
          <c:orientation val="minMax"/>
        </c:scaling>
        <c:delete val="0"/>
        <c:axPos val="l"/>
        <c:numFmt formatCode="#,##0_ " sourceLinked="0"/>
        <c:majorTickMark val="in"/>
        <c:minorTickMark val="none"/>
        <c:tickLblPos val="low"/>
        <c:spPr>
          <a:ln w="317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</c:spPr>
        <c:crossAx val="266713344"/>
        <c:crosses val="autoZero"/>
        <c:crossBetween val="between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t"/>
      <c:layout>
        <c:manualLayout>
          <c:xMode val="edge"/>
          <c:yMode val="edge"/>
          <c:x val="0.7122356323959772"/>
          <c:y val="3.8353902836779481E-2"/>
          <c:w val="0.25235678647316917"/>
          <c:h val="9.2317556210665647E-2"/>
        </c:manualLayout>
      </c:layout>
      <c:overlay val="0"/>
      <c:txPr>
        <a:bodyPr/>
        <a:lstStyle/>
        <a:p>
          <a:pPr>
            <a:defRPr sz="750">
              <a:latin typeface="Arial Narrow"/>
              <a:ea typeface="돋움"/>
            </a:defRPr>
          </a:pPr>
          <a:endParaRPr lang="ko-KR"/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 sz="750">
          <a:latin typeface="Arial Narrow"/>
          <a:ea typeface="돋움"/>
          <a:cs typeface="Arial Narrow"/>
        </a:defRPr>
      </a:pPr>
      <a:endParaRPr lang="ko-KR"/>
    </a:p>
  </c:txPr>
  <c:printSettings>
    <c:headerFooter/>
    <c:pageMargins b="0.75" l="0.7" r="0.7" t="0.75" header="0.3" footer="0.3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8885844983131438E-2"/>
          <c:y val="0.12457120762306556"/>
          <c:w val="0.85395803822875416"/>
          <c:h val="0.7491616470080945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Monthly!$GH$21</c:f>
              <c:strCache>
                <c:ptCount val="1"/>
                <c:pt idx="0">
                  <c:v>P-City 매출액</c:v>
                </c:pt>
              </c:strCache>
            </c:strRef>
          </c:tx>
          <c:spPr>
            <a:solidFill>
              <a:srgbClr val="004C94"/>
            </a:solidFill>
            <a:ln w="12700">
              <a:noFill/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Monthly!$GI$7:$GV$7</c:f>
              <c:numCache>
                <c:formatCode>\'yy\.mm</c:formatCode>
                <c:ptCount val="14"/>
                <c:pt idx="0">
                  <c:v>45659</c:v>
                </c:pt>
                <c:pt idx="1">
                  <c:v>45689</c:v>
                </c:pt>
                <c:pt idx="2">
                  <c:v>45717</c:v>
                </c:pt>
                <c:pt idx="3">
                  <c:v>45749</c:v>
                </c:pt>
                <c:pt idx="4">
                  <c:v>45780</c:v>
                </c:pt>
                <c:pt idx="5">
                  <c:v>45812</c:v>
                </c:pt>
                <c:pt idx="6">
                  <c:v>45843</c:v>
                </c:pt>
                <c:pt idx="7">
                  <c:v>45875</c:v>
                </c:pt>
                <c:pt idx="8">
                  <c:v>45907</c:v>
                </c:pt>
                <c:pt idx="9">
                  <c:v>45938</c:v>
                </c:pt>
                <c:pt idx="10">
                  <c:v>45970</c:v>
                </c:pt>
                <c:pt idx="11">
                  <c:v>46000</c:v>
                </c:pt>
                <c:pt idx="12">
                  <c:v>46031</c:v>
                </c:pt>
                <c:pt idx="13">
                  <c:v>46054</c:v>
                </c:pt>
              </c:numCache>
            </c:numRef>
          </c:cat>
          <c:val>
            <c:numRef>
              <c:f>Monthly!$GI$21:$GV$21</c:f>
              <c:numCache>
                <c:formatCode>_(* #,##0_);_(* \(#,##0\);_(* "-"_);_(@_)</c:formatCode>
                <c:ptCount val="14"/>
                <c:pt idx="0">
                  <c:v>35.256</c:v>
                </c:pt>
                <c:pt idx="1">
                  <c:v>36.066000000000003</c:v>
                </c:pt>
                <c:pt idx="2">
                  <c:v>36.707999999999998</c:v>
                </c:pt>
                <c:pt idx="3">
                  <c:v>39.094000000000001</c:v>
                </c:pt>
                <c:pt idx="4">
                  <c:v>46.667999999999999</c:v>
                </c:pt>
                <c:pt idx="5">
                  <c:v>42.433999999999997</c:v>
                </c:pt>
                <c:pt idx="6">
                  <c:v>40.320999999999998</c:v>
                </c:pt>
                <c:pt idx="7">
                  <c:v>45.290999999999997</c:v>
                </c:pt>
                <c:pt idx="8">
                  <c:v>31.364000000000001</c:v>
                </c:pt>
                <c:pt idx="9">
                  <c:v>43.66</c:v>
                </c:pt>
                <c:pt idx="10">
                  <c:v>42.321342724000004</c:v>
                </c:pt>
                <c:pt idx="11">
                  <c:v>38.371577920999997</c:v>
                </c:pt>
                <c:pt idx="12">
                  <c:v>51.770588910000001</c:v>
                </c:pt>
                <c:pt idx="13">
                  <c:v>40.029663818000003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D9-4077-ADC1-40578F0F9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6819840"/>
        <c:axId val="266829824"/>
      </c:barChart>
      <c:catAx>
        <c:axId val="266819840"/>
        <c:scaling>
          <c:orientation val="minMax"/>
        </c:scaling>
        <c:delete val="0"/>
        <c:axPos val="b"/>
        <c:numFmt formatCode="\'yy\.mm" sourceLinked="1"/>
        <c:majorTickMark val="in"/>
        <c:minorTickMark val="none"/>
        <c:tickLblPos val="low"/>
        <c:spPr>
          <a:ln w="317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</c:spPr>
        <c:txPr>
          <a:bodyPr rot="0"/>
          <a:lstStyle/>
          <a:p>
            <a:pPr>
              <a:defRPr/>
            </a:pPr>
            <a:endParaRPr lang="ko-KR"/>
          </a:p>
        </c:txPr>
        <c:crossAx val="266829824"/>
        <c:crosses val="autoZero"/>
        <c:auto val="0"/>
        <c:lblAlgn val="ctr"/>
        <c:lblOffset val="100"/>
        <c:noMultiLvlLbl val="1"/>
      </c:catAx>
      <c:valAx>
        <c:axId val="266829824"/>
        <c:scaling>
          <c:orientation val="minMax"/>
          <c:max val="40"/>
        </c:scaling>
        <c:delete val="0"/>
        <c:axPos val="l"/>
        <c:numFmt formatCode="#,##0_ " sourceLinked="0"/>
        <c:majorTickMark val="in"/>
        <c:minorTickMark val="none"/>
        <c:tickLblPos val="low"/>
        <c:spPr>
          <a:ln w="317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</c:spPr>
        <c:crossAx val="266819840"/>
        <c:crosses val="autoZero"/>
        <c:crossBetween val="between"/>
        <c:majorUnit val="5"/>
      </c:valAx>
      <c:spPr>
        <a:noFill/>
        <a:ln w="25400">
          <a:noFill/>
        </a:ln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t"/>
      <c:layout>
        <c:manualLayout>
          <c:xMode val="edge"/>
          <c:yMode val="edge"/>
          <c:x val="0.67627979327577969"/>
          <c:y val="2.5717312588919895E-2"/>
          <c:w val="0.28749307029216825"/>
          <c:h val="9.2488502552180718E-2"/>
        </c:manualLayout>
      </c:layout>
      <c:overlay val="0"/>
      <c:txPr>
        <a:bodyPr/>
        <a:lstStyle/>
        <a:p>
          <a:pPr>
            <a:defRPr sz="750">
              <a:latin typeface="Arial Narrow"/>
              <a:ea typeface="돋움"/>
            </a:defRPr>
          </a:pPr>
          <a:endParaRPr lang="ko-KR"/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 sz="750">
          <a:latin typeface="Arial Narrow"/>
          <a:ea typeface="돋움"/>
          <a:cs typeface="Arial Narrow"/>
        </a:defRPr>
      </a:pPr>
      <a:endParaRPr lang="ko-KR"/>
    </a:p>
  </c:txPr>
  <c:printSettings>
    <c:headerFooter/>
    <c:pageMargins b="0.75" l="0.7" r="0.7" t="0.75" header="0.3" footer="0.3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8885844983131438E-2"/>
          <c:y val="0.12457120762306556"/>
          <c:w val="0.8630368043886899"/>
          <c:h val="0.74916164700809451"/>
        </c:manualLayout>
      </c:layout>
      <c:lineChart>
        <c:grouping val="standard"/>
        <c:varyColors val="0"/>
        <c:ser>
          <c:idx val="0"/>
          <c:order val="0"/>
          <c:tx>
            <c:strRef>
              <c:f>Monthly!$GH$34</c:f>
              <c:strCache>
                <c:ptCount val="1"/>
                <c:pt idx="0">
                  <c:v>매스 드롭액 비중</c:v>
                </c:pt>
              </c:strCache>
            </c:strRef>
          </c:tx>
          <c:spPr>
            <a:ln w="12700">
              <a:solidFill>
                <a:srgbClr val="004C94"/>
              </a:solidFill>
              <a:prstDash val="solid"/>
            </a:ln>
            <a:effectLst/>
          </c:spPr>
          <c:marker>
            <c:symbol val="circle"/>
            <c:size val="3"/>
            <c:spPr>
              <a:solidFill>
                <a:srgbClr val="004C94"/>
              </a:solidFill>
              <a:ln w="12700">
                <a:solidFill>
                  <a:srgbClr val="004C94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rgbClr val="004C94"/>
                    </a:solidFill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Monthly!$GI$7:$GV$7</c:f>
              <c:numCache>
                <c:formatCode>\'yy\.mm</c:formatCode>
                <c:ptCount val="14"/>
                <c:pt idx="0">
                  <c:v>45659</c:v>
                </c:pt>
                <c:pt idx="1">
                  <c:v>45689</c:v>
                </c:pt>
                <c:pt idx="2">
                  <c:v>45717</c:v>
                </c:pt>
                <c:pt idx="3">
                  <c:v>45749</c:v>
                </c:pt>
                <c:pt idx="4">
                  <c:v>45780</c:v>
                </c:pt>
                <c:pt idx="5">
                  <c:v>45812</c:v>
                </c:pt>
                <c:pt idx="6">
                  <c:v>45843</c:v>
                </c:pt>
                <c:pt idx="7">
                  <c:v>45875</c:v>
                </c:pt>
                <c:pt idx="8">
                  <c:v>45907</c:v>
                </c:pt>
                <c:pt idx="9">
                  <c:v>45938</c:v>
                </c:pt>
                <c:pt idx="10">
                  <c:v>45970</c:v>
                </c:pt>
                <c:pt idx="11">
                  <c:v>46000</c:v>
                </c:pt>
                <c:pt idx="12">
                  <c:v>46031</c:v>
                </c:pt>
                <c:pt idx="13">
                  <c:v>46054</c:v>
                </c:pt>
              </c:numCache>
            </c:numRef>
          </c:cat>
          <c:val>
            <c:numRef>
              <c:f>Monthly!$GI$34:$GV$34</c:f>
              <c:numCache>
                <c:formatCode>_(* #,##0_);_(* \(#,##0\);_(* "-"_);_(@_)</c:formatCode>
                <c:ptCount val="14"/>
                <c:pt idx="0">
                  <c:v>21.341615622419784</c:v>
                </c:pt>
                <c:pt idx="1">
                  <c:v>20.38042981920999</c:v>
                </c:pt>
                <c:pt idx="2">
                  <c:v>21.473139185350647</c:v>
                </c:pt>
                <c:pt idx="3">
                  <c:v>19.878834227538327</c:v>
                </c:pt>
                <c:pt idx="4">
                  <c:v>21.216127873351667</c:v>
                </c:pt>
                <c:pt idx="5">
                  <c:v>21.666200987240384</c:v>
                </c:pt>
                <c:pt idx="6">
                  <c:v>23.499890834991024</c:v>
                </c:pt>
                <c:pt idx="7">
                  <c:v>24.294338257064844</c:v>
                </c:pt>
                <c:pt idx="8">
                  <c:v>26.25617765849001</c:v>
                </c:pt>
                <c:pt idx="9">
                  <c:v>24.438568612918989</c:v>
                </c:pt>
                <c:pt idx="10">
                  <c:v>26.1595422642866</c:v>
                </c:pt>
                <c:pt idx="11">
                  <c:v>25.693260333932976</c:v>
                </c:pt>
                <c:pt idx="12">
                  <c:v>25.856092928325381</c:v>
                </c:pt>
                <c:pt idx="13">
                  <c:v>26.049213327722399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06-4C31-9970-8D5E8B498207}"/>
            </c:ext>
          </c:extLst>
        </c:ser>
        <c:ser>
          <c:idx val="1"/>
          <c:order val="1"/>
          <c:tx>
            <c:strRef>
              <c:f>Monthly!$GH$35</c:f>
              <c:strCache>
                <c:ptCount val="1"/>
                <c:pt idx="0">
                  <c:v>홀드율</c:v>
                </c:pt>
              </c:strCache>
            </c:strRef>
          </c:tx>
          <c:spPr>
            <a:ln w="12700">
              <a:solidFill>
                <a:srgbClr val="80808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808080"/>
              </a:solidFill>
              <a:ln w="12700">
                <a:solidFill>
                  <a:srgbClr val="808080"/>
                </a:solidFill>
                <a:prstDash val="solid"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rgbClr val="808080"/>
                    </a:solidFill>
                  </a:defRPr>
                </a:pPr>
                <a:endParaRPr lang="ko-K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Monthly!$GI$7:$GV$7</c:f>
              <c:numCache>
                <c:formatCode>\'yy\.mm</c:formatCode>
                <c:ptCount val="14"/>
                <c:pt idx="0">
                  <c:v>45659</c:v>
                </c:pt>
                <c:pt idx="1">
                  <c:v>45689</c:v>
                </c:pt>
                <c:pt idx="2">
                  <c:v>45717</c:v>
                </c:pt>
                <c:pt idx="3">
                  <c:v>45749</c:v>
                </c:pt>
                <c:pt idx="4">
                  <c:v>45780</c:v>
                </c:pt>
                <c:pt idx="5">
                  <c:v>45812</c:v>
                </c:pt>
                <c:pt idx="6">
                  <c:v>45843</c:v>
                </c:pt>
                <c:pt idx="7">
                  <c:v>45875</c:v>
                </c:pt>
                <c:pt idx="8">
                  <c:v>45907</c:v>
                </c:pt>
                <c:pt idx="9">
                  <c:v>45938</c:v>
                </c:pt>
                <c:pt idx="10">
                  <c:v>45970</c:v>
                </c:pt>
                <c:pt idx="11">
                  <c:v>46000</c:v>
                </c:pt>
                <c:pt idx="12">
                  <c:v>46031</c:v>
                </c:pt>
                <c:pt idx="13">
                  <c:v>46054</c:v>
                </c:pt>
              </c:numCache>
            </c:numRef>
          </c:cat>
          <c:val>
            <c:numRef>
              <c:f>Monthly!$GI$35:$GV$35</c:f>
              <c:numCache>
                <c:formatCode>_(* #,##0_);_(* \(#,##0\);_(* "-"_);_(@_)</c:formatCode>
                <c:ptCount val="14"/>
                <c:pt idx="0">
                  <c:v>10.4</c:v>
                </c:pt>
                <c:pt idx="1">
                  <c:v>12.4</c:v>
                </c:pt>
                <c:pt idx="2">
                  <c:v>12</c:v>
                </c:pt>
                <c:pt idx="3">
                  <c:v>11</c:v>
                </c:pt>
                <c:pt idx="4">
                  <c:v>13</c:v>
                </c:pt>
                <c:pt idx="5">
                  <c:v>12.4</c:v>
                </c:pt>
                <c:pt idx="6">
                  <c:v>11.5</c:v>
                </c:pt>
                <c:pt idx="7">
                  <c:v>11.799999999999999</c:v>
                </c:pt>
                <c:pt idx="8">
                  <c:v>9.1999999999999993</c:v>
                </c:pt>
                <c:pt idx="9">
                  <c:v>13.3</c:v>
                </c:pt>
                <c:pt idx="10">
                  <c:v>13.5</c:v>
                </c:pt>
                <c:pt idx="11">
                  <c:v>10.463049557507423</c:v>
                </c:pt>
                <c:pt idx="12">
                  <c:v>14.964712095630262</c:v>
                </c:pt>
                <c:pt idx="13">
                  <c:v>13.750917594423409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06-4C31-9970-8D5E8B4982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6938624"/>
        <c:axId val="266948608"/>
      </c:lineChart>
      <c:catAx>
        <c:axId val="266938624"/>
        <c:scaling>
          <c:orientation val="minMax"/>
        </c:scaling>
        <c:delete val="0"/>
        <c:axPos val="b"/>
        <c:numFmt formatCode="\'yy\.mm" sourceLinked="1"/>
        <c:majorTickMark val="in"/>
        <c:minorTickMark val="none"/>
        <c:tickLblPos val="low"/>
        <c:spPr>
          <a:ln w="317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</c:spPr>
        <c:txPr>
          <a:bodyPr rot="0"/>
          <a:lstStyle/>
          <a:p>
            <a:pPr>
              <a:defRPr/>
            </a:pPr>
            <a:endParaRPr lang="ko-KR"/>
          </a:p>
        </c:txPr>
        <c:crossAx val="266948608"/>
        <c:crosses val="autoZero"/>
        <c:auto val="0"/>
        <c:lblAlgn val="ctr"/>
        <c:lblOffset val="100"/>
        <c:noMultiLvlLbl val="1"/>
      </c:catAx>
      <c:valAx>
        <c:axId val="266948608"/>
        <c:scaling>
          <c:orientation val="minMax"/>
        </c:scaling>
        <c:delete val="0"/>
        <c:axPos val="l"/>
        <c:numFmt formatCode="#,##0_ " sourceLinked="0"/>
        <c:majorTickMark val="in"/>
        <c:minorTickMark val="none"/>
        <c:tickLblPos val="low"/>
        <c:spPr>
          <a:ln w="317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</c:spPr>
        <c:crossAx val="266938624"/>
        <c:crosses val="autoZero"/>
        <c:crossBetween val="between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legend>
      <c:legendPos val="t"/>
      <c:layout>
        <c:manualLayout>
          <c:xMode val="edge"/>
          <c:yMode val="edge"/>
          <c:x val="0.40983763173924537"/>
          <c:y val="1.9255061090803403E-2"/>
          <c:w val="0.59016234757421804"/>
          <c:h val="8.9952317264925002E-2"/>
        </c:manualLayout>
      </c:layout>
      <c:overlay val="0"/>
      <c:txPr>
        <a:bodyPr/>
        <a:lstStyle/>
        <a:p>
          <a:pPr>
            <a:defRPr sz="750">
              <a:latin typeface="Arial Narrow"/>
              <a:ea typeface="돋움"/>
            </a:defRPr>
          </a:pPr>
          <a:endParaRPr lang="ko-KR"/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 sz="750">
          <a:latin typeface="Arial Narrow"/>
          <a:ea typeface="돋움"/>
          <a:cs typeface="Arial Narrow"/>
        </a:defRPr>
      </a:pPr>
      <a:endParaRPr lang="ko-KR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193</xdr:col>
      <xdr:colOff>524059</xdr:colOff>
      <xdr:row>35</xdr:row>
      <xdr:rowOff>130675</xdr:rowOff>
    </xdr:from>
    <xdr:to>
      <xdr:col>197</xdr:col>
      <xdr:colOff>543150</xdr:colOff>
      <xdr:row>48</xdr:row>
      <xdr:rowOff>69219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189</xdr:col>
      <xdr:colOff>78079</xdr:colOff>
      <xdr:row>36</xdr:row>
      <xdr:rowOff>6607</xdr:rowOff>
    </xdr:from>
    <xdr:to>
      <xdr:col>193</xdr:col>
      <xdr:colOff>133844</xdr:colOff>
      <xdr:row>48</xdr:row>
      <xdr:rowOff>59249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189</xdr:col>
      <xdr:colOff>837</xdr:colOff>
      <xdr:row>49</xdr:row>
      <xdr:rowOff>41555</xdr:rowOff>
    </xdr:from>
    <xdr:to>
      <xdr:col>193</xdr:col>
      <xdr:colOff>57387</xdr:colOff>
      <xdr:row>61</xdr:row>
      <xdr:rowOff>65726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193</xdr:col>
      <xdr:colOff>519725</xdr:colOff>
      <xdr:row>49</xdr:row>
      <xdr:rowOff>41554</xdr:rowOff>
    </xdr:from>
    <xdr:to>
      <xdr:col>197</xdr:col>
      <xdr:colOff>583225</xdr:colOff>
      <xdr:row>61</xdr:row>
      <xdr:rowOff>77154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198</xdr:col>
      <xdr:colOff>381091</xdr:colOff>
      <xdr:row>35</xdr:row>
      <xdr:rowOff>130673</xdr:rowOff>
    </xdr:from>
    <xdr:to>
      <xdr:col>203</xdr:col>
      <xdr:colOff>53819</xdr:colOff>
      <xdr:row>48</xdr:row>
      <xdr:rowOff>69217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198</xdr:col>
      <xdr:colOff>365205</xdr:colOff>
      <xdr:row>49</xdr:row>
      <xdr:rowOff>46063</xdr:rowOff>
    </xdr:from>
    <xdr:to>
      <xdr:col>202</xdr:col>
      <xdr:colOff>428705</xdr:colOff>
      <xdr:row>61</xdr:row>
      <xdr:rowOff>81663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203</xdr:col>
      <xdr:colOff>210685</xdr:colOff>
      <xdr:row>49</xdr:row>
      <xdr:rowOff>41555</xdr:rowOff>
    </xdr:from>
    <xdr:to>
      <xdr:col>207</xdr:col>
      <xdr:colOff>580199</xdr:colOff>
      <xdr:row>61</xdr:row>
      <xdr:rowOff>65726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203</xdr:col>
      <xdr:colOff>240365</xdr:colOff>
      <xdr:row>35</xdr:row>
      <xdr:rowOff>130674</xdr:rowOff>
    </xdr:from>
    <xdr:to>
      <xdr:col>208</xdr:col>
      <xdr:colOff>701</xdr:colOff>
      <xdr:row>48</xdr:row>
      <xdr:rowOff>69218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0.14323</cdr:x>
      <cdr:y>0.0868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0" y="0"/>
          <a:ext cx="654843" cy="238117"/>
        </a:xfrm>
        <a:prstGeom xmlns:a="http://schemas.openxmlformats.org/drawingml/2006/main" prst="rect">
          <a:avLst/>
        </a:prstGeom>
        <a:effectLst xmlns:a="http://schemas.openxmlformats.org/drawingml/2006/main"/>
      </cdr:spPr>
      <cdr:txBody>
        <a:bodyPr xmlns:a="http://schemas.openxmlformats.org/drawingml/2006/main" vertOverflow="clip" vert="horz" wrap="none" lIns="36000" tIns="36000" rIns="36000" bIns="0" rtlCol="0" anchor="t" anchorCtr="0">
          <a:noAutofit/>
        </a:bodyPr>
        <a:lstStyle xmlns:a="http://schemas.openxmlformats.org/drawingml/2006/main"/>
        <a:p xmlns:a="http://schemas.openxmlformats.org/drawingml/2006/main">
          <a:r>
            <a:rPr lang="en-US" altLang="ko-KR" sz="750">
              <a:latin typeface="Arial Narrow"/>
              <a:ea typeface="돋움"/>
            </a:rPr>
            <a:t>(</a:t>
          </a:r>
          <a:r>
            <a:rPr lang="ko-KR" altLang="en-US" sz="750">
              <a:latin typeface="Arial Narrow"/>
              <a:ea typeface="돋움"/>
            </a:rPr>
            <a:t>십억원</a:t>
          </a:r>
          <a:r>
            <a:rPr lang="en-US" altLang="ko-KR" sz="750">
              <a:latin typeface="Arial Narrow"/>
              <a:ea typeface="돋움"/>
            </a:rPr>
            <a:t>)</a:t>
          </a:r>
          <a:endParaRPr lang="ko-KR" altLang="en-US" sz="750">
            <a:latin typeface="Arial Narrow"/>
            <a:ea typeface="돋움"/>
          </a:endParaRPr>
        </a:p>
      </cdr:txBody>
    </cdr:sp>
  </cdr:relSizeAnchor>
  <cdr:relSizeAnchor xmlns:cdr="http://schemas.openxmlformats.org/drawingml/2006/chartDrawing">
    <cdr:from>
      <cdr:x>0.85677</cdr:x>
      <cdr:y>0.00116</cdr:y>
    </cdr:from>
    <cdr:to>
      <cdr:x>1</cdr:x>
      <cdr:y>0.08796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3917157" y="3175"/>
          <a:ext cx="654843" cy="238117"/>
        </a:xfrm>
        <a:prstGeom xmlns:a="http://schemas.openxmlformats.org/drawingml/2006/main" prst="rect">
          <a:avLst/>
        </a:prstGeom>
        <a:effectLst xmlns:a="http://schemas.openxmlformats.org/drawingml/2006/main"/>
      </cdr:spPr>
      <cdr:txBody>
        <a:bodyPr xmlns:a="http://schemas.openxmlformats.org/drawingml/2006/main" vert="horz" wrap="none" lIns="36000" tIns="36000" rIns="36000" bIns="0" rtlCol="0" anchor="t" anchorCtr="0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altLang="ko-KR" sz="750">
              <a:latin typeface="Arial Narrow"/>
              <a:ea typeface="돋움"/>
            </a:rPr>
            <a:t>(%y-y)</a:t>
          </a:r>
          <a:endParaRPr lang="ko-KR" altLang="en-US" sz="750">
            <a:latin typeface="Arial Narrow"/>
            <a:ea typeface="돋움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0.14323</cdr:x>
      <cdr:y>0.0868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0" y="0"/>
          <a:ext cx="654843" cy="238117"/>
        </a:xfrm>
        <a:prstGeom xmlns:a="http://schemas.openxmlformats.org/drawingml/2006/main" prst="rect">
          <a:avLst/>
        </a:prstGeom>
        <a:effectLst xmlns:a="http://schemas.openxmlformats.org/drawingml/2006/main"/>
      </cdr:spPr>
      <cdr:txBody>
        <a:bodyPr xmlns:a="http://schemas.openxmlformats.org/drawingml/2006/main" vertOverflow="clip" vert="horz" wrap="none" lIns="36000" tIns="36000" rIns="36000" bIns="0" rtlCol="0" anchor="t" anchorCtr="0">
          <a:noAutofit/>
        </a:bodyPr>
        <a:lstStyle xmlns:a="http://schemas.openxmlformats.org/drawingml/2006/main"/>
        <a:p xmlns:a="http://schemas.openxmlformats.org/drawingml/2006/main">
          <a:r>
            <a:rPr lang="en-US" altLang="ko-KR" sz="750">
              <a:latin typeface="Arial Narrow"/>
              <a:ea typeface="돋움"/>
            </a:rPr>
            <a:t>(</a:t>
          </a:r>
          <a:r>
            <a:rPr lang="ko-KR" altLang="en-US" sz="750">
              <a:latin typeface="Arial Narrow"/>
              <a:ea typeface="돋움"/>
            </a:rPr>
            <a:t>십억원</a:t>
          </a:r>
          <a:r>
            <a:rPr lang="en-US" altLang="ko-KR" sz="750">
              <a:latin typeface="Arial Narrow"/>
              <a:ea typeface="돋움"/>
            </a:rPr>
            <a:t>)</a:t>
          </a:r>
          <a:endParaRPr lang="ko-KR" altLang="en-US" sz="750">
            <a:latin typeface="Arial Narrow"/>
            <a:ea typeface="돋움"/>
          </a:endParaRPr>
        </a:p>
      </cdr:txBody>
    </cdr:sp>
  </cdr:relSizeAnchor>
  <cdr:relSizeAnchor xmlns:cdr="http://schemas.openxmlformats.org/drawingml/2006/chartDrawing">
    <cdr:from>
      <cdr:x>0.85677</cdr:x>
      <cdr:y>0.00116</cdr:y>
    </cdr:from>
    <cdr:to>
      <cdr:x>1</cdr:x>
      <cdr:y>0.08796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3917157" y="3175"/>
          <a:ext cx="654843" cy="238117"/>
        </a:xfrm>
        <a:prstGeom xmlns:a="http://schemas.openxmlformats.org/drawingml/2006/main" prst="rect">
          <a:avLst/>
        </a:prstGeom>
        <a:effectLst xmlns:a="http://schemas.openxmlformats.org/drawingml/2006/main"/>
      </cdr:spPr>
      <cdr:txBody>
        <a:bodyPr xmlns:a="http://schemas.openxmlformats.org/drawingml/2006/main" vert="horz" wrap="none" lIns="36000" tIns="36000" rIns="36000" bIns="0" rtlCol="0" anchor="t" anchorCtr="0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altLang="ko-KR" sz="750">
              <a:latin typeface="Arial Narrow"/>
              <a:ea typeface="돋움"/>
            </a:rPr>
            <a:t>(%y-y)</a:t>
          </a:r>
          <a:endParaRPr lang="ko-KR" altLang="en-US" sz="750">
            <a:latin typeface="Arial Narrow"/>
            <a:ea typeface="돋움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0.01111</cdr:x>
      <cdr:y>0.01852</cdr:y>
    </cdr:from>
    <cdr:to>
      <cdr:x>0.17245</cdr:x>
      <cdr:y>0.14472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0973" y="37372"/>
          <a:ext cx="449757" cy="254693"/>
        </a:xfrm>
        <a:prstGeom xmlns:a="http://schemas.openxmlformats.org/drawingml/2006/main" prst="rect">
          <a:avLst/>
        </a:prstGeom>
        <a:effectLst xmlns:a="http://schemas.openxmlformats.org/drawingml/2006/main"/>
      </cdr:spPr>
      <cdr:txBody>
        <a:bodyPr xmlns:a="http://schemas.openxmlformats.org/drawingml/2006/main" vert="horz" wrap="none" lIns="36000" tIns="36000" rIns="36000" bIns="0" rtlCol="0" anchor="t" anchorCtr="0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750">
              <a:latin typeface="Arial Narrow"/>
              <a:ea typeface="돋움"/>
            </a:rPr>
            <a:t>(</a:t>
          </a:r>
          <a:r>
            <a:rPr lang="ko-KR" altLang="en-US" sz="750">
              <a:latin typeface="Arial Narrow"/>
              <a:ea typeface="돋움"/>
            </a:rPr>
            <a:t>십억원</a:t>
          </a:r>
          <a:r>
            <a:rPr lang="en-US" altLang="ko-KR" sz="750">
              <a:latin typeface="Arial Narrow"/>
              <a:ea typeface="돋움"/>
            </a:rPr>
            <a:t>)</a:t>
          </a:r>
          <a:endParaRPr lang="ko-KR" altLang="en-US" sz="750">
            <a:latin typeface="Arial Narrow"/>
            <a:ea typeface="돋움"/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0.01111</cdr:x>
      <cdr:y>0.01852</cdr:y>
    </cdr:from>
    <cdr:to>
      <cdr:x>0.09876</cdr:x>
      <cdr:y>0.08054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0800" y="50800"/>
          <a:ext cx="400717" cy="170151"/>
        </a:xfrm>
        <a:prstGeom xmlns:a="http://schemas.openxmlformats.org/drawingml/2006/main" prst="rect">
          <a:avLst/>
        </a:prstGeom>
        <a:effectLst xmlns:a="http://schemas.openxmlformats.org/drawingml/2006/main"/>
      </cdr:spPr>
      <cdr:txBody>
        <a:bodyPr xmlns:a="http://schemas.openxmlformats.org/drawingml/2006/main" vert="horz" wrap="none" lIns="36000" tIns="36000" rIns="36000" bIns="0" rtlCol="0" anchor="t" anchorCtr="0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750">
              <a:latin typeface="Arial Narrow"/>
              <a:ea typeface="돋움"/>
            </a:rPr>
            <a:t>(</a:t>
          </a:r>
          <a:r>
            <a:rPr lang="ko-KR" altLang="en-US" sz="750">
              <a:latin typeface="Arial Narrow"/>
              <a:ea typeface="돋움"/>
            </a:rPr>
            <a:t>백만원</a:t>
          </a:r>
          <a:r>
            <a:rPr lang="en-US" altLang="ko-KR" sz="750">
              <a:latin typeface="Arial Narrow"/>
              <a:ea typeface="돋움"/>
            </a:rPr>
            <a:t>)</a:t>
          </a:r>
          <a:endParaRPr lang="ko-KR" altLang="en-US" sz="750">
            <a:latin typeface="Arial Narrow"/>
            <a:ea typeface="돋움"/>
          </a:endParaRP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0.14323</cdr:x>
      <cdr:y>0.0868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0" y="0"/>
          <a:ext cx="654843" cy="238117"/>
        </a:xfrm>
        <a:prstGeom xmlns:a="http://schemas.openxmlformats.org/drawingml/2006/main" prst="rect">
          <a:avLst/>
        </a:prstGeom>
        <a:effectLst xmlns:a="http://schemas.openxmlformats.org/drawingml/2006/main"/>
      </cdr:spPr>
      <cdr:txBody>
        <a:bodyPr xmlns:a="http://schemas.openxmlformats.org/drawingml/2006/main" vertOverflow="clip" vert="horz" wrap="none" lIns="36000" tIns="36000" rIns="36000" bIns="0" rtlCol="0" anchor="t" anchorCtr="0">
          <a:noAutofit/>
        </a:bodyPr>
        <a:lstStyle xmlns:a="http://schemas.openxmlformats.org/drawingml/2006/main"/>
        <a:p xmlns:a="http://schemas.openxmlformats.org/drawingml/2006/main">
          <a:r>
            <a:rPr lang="en-US" altLang="ko-KR" sz="750">
              <a:latin typeface="Arial Narrow"/>
              <a:ea typeface="돋움"/>
            </a:rPr>
            <a:t>(</a:t>
          </a:r>
          <a:r>
            <a:rPr lang="ko-KR" altLang="en-US" sz="750">
              <a:latin typeface="Arial Narrow"/>
              <a:ea typeface="돋움"/>
            </a:rPr>
            <a:t>십억원</a:t>
          </a:r>
          <a:r>
            <a:rPr lang="en-US" altLang="ko-KR" sz="750">
              <a:latin typeface="Arial Narrow"/>
              <a:ea typeface="돋움"/>
            </a:rPr>
            <a:t>)</a:t>
          </a:r>
          <a:endParaRPr lang="ko-KR" altLang="en-US" sz="750">
            <a:latin typeface="Arial Narrow"/>
            <a:ea typeface="돋움"/>
          </a:endParaRPr>
        </a:p>
      </cdr:txBody>
    </cdr:sp>
  </cdr:relSizeAnchor>
  <cdr:relSizeAnchor xmlns:cdr="http://schemas.openxmlformats.org/drawingml/2006/chartDrawing">
    <cdr:from>
      <cdr:x>0.85677</cdr:x>
      <cdr:y>0.00116</cdr:y>
    </cdr:from>
    <cdr:to>
      <cdr:x>1</cdr:x>
      <cdr:y>0.08796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3917157" y="3175"/>
          <a:ext cx="654843" cy="238117"/>
        </a:xfrm>
        <a:prstGeom xmlns:a="http://schemas.openxmlformats.org/drawingml/2006/main" prst="rect">
          <a:avLst/>
        </a:prstGeom>
        <a:effectLst xmlns:a="http://schemas.openxmlformats.org/drawingml/2006/main"/>
      </cdr:spPr>
      <cdr:txBody>
        <a:bodyPr xmlns:a="http://schemas.openxmlformats.org/drawingml/2006/main" vert="horz" wrap="none" lIns="36000" tIns="36000" rIns="36000" bIns="0" rtlCol="0" anchor="t" anchorCtr="0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US" altLang="ko-KR" sz="750">
              <a:latin typeface="Arial Narrow"/>
              <a:ea typeface="돋움"/>
            </a:rPr>
            <a:t>(%y-y)</a:t>
          </a:r>
          <a:endParaRPr lang="ko-KR" altLang="en-US" sz="750">
            <a:latin typeface="Arial Narrow"/>
            <a:ea typeface="돋움"/>
          </a:endParaRP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0.01824</cdr:x>
      <cdr:y>0.02517</cdr:y>
    </cdr:from>
    <cdr:to>
      <cdr:x>0.17974</cdr:x>
      <cdr:y>0.15137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0800" y="50800"/>
          <a:ext cx="449757" cy="254693"/>
        </a:xfrm>
        <a:prstGeom xmlns:a="http://schemas.openxmlformats.org/drawingml/2006/main" prst="rect">
          <a:avLst/>
        </a:prstGeom>
        <a:effectLst xmlns:a="http://schemas.openxmlformats.org/drawingml/2006/main"/>
      </cdr:spPr>
      <cdr:txBody>
        <a:bodyPr xmlns:a="http://schemas.openxmlformats.org/drawingml/2006/main" vert="horz" wrap="none" lIns="36000" tIns="36000" rIns="36000" bIns="0" rtlCol="0" anchor="t" anchorCtr="0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altLang="ko-KR" sz="750">
              <a:latin typeface="Arial Narrow"/>
              <a:ea typeface="돋움"/>
            </a:rPr>
            <a:t>(%)</a:t>
          </a:r>
          <a:endParaRPr lang="ko-KR" altLang="en-US" sz="750">
            <a:latin typeface="Arial Narrow"/>
            <a:ea typeface="돋움"/>
          </a:endParaRP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0.14323</cdr:x>
      <cdr:y>0.0868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0" y="0"/>
          <a:ext cx="654843" cy="238117"/>
        </a:xfrm>
        <a:prstGeom xmlns:a="http://schemas.openxmlformats.org/drawingml/2006/main" prst="rect">
          <a:avLst/>
        </a:prstGeom>
        <a:effectLst xmlns:a="http://schemas.openxmlformats.org/drawingml/2006/main"/>
      </cdr:spPr>
      <cdr:txBody>
        <a:bodyPr xmlns:a="http://schemas.openxmlformats.org/drawingml/2006/main" vertOverflow="clip" vert="horz" wrap="none" lIns="36000" tIns="36000" rIns="36000" bIns="0" rtlCol="0" anchor="t" anchorCtr="0">
          <a:noAutofit/>
        </a:bodyPr>
        <a:lstStyle xmlns:a="http://schemas.openxmlformats.org/drawingml/2006/main"/>
        <a:p xmlns:a="http://schemas.openxmlformats.org/drawingml/2006/main">
          <a:r>
            <a:rPr lang="en-US" altLang="ko-KR" sz="750">
              <a:latin typeface="Arial Narrow"/>
              <a:ea typeface="돋움"/>
            </a:rPr>
            <a:t>(</a:t>
          </a:r>
          <a:r>
            <a:rPr lang="ko-KR" altLang="en-US" sz="750">
              <a:latin typeface="Arial Narrow"/>
              <a:ea typeface="돋움"/>
            </a:rPr>
            <a:t>십억원</a:t>
          </a:r>
          <a:r>
            <a:rPr lang="en-US" altLang="ko-KR" sz="750">
              <a:latin typeface="Arial Narrow"/>
              <a:ea typeface="돋움"/>
            </a:rPr>
            <a:t>)</a:t>
          </a:r>
          <a:endParaRPr lang="ko-KR" altLang="en-US" sz="750">
            <a:latin typeface="Arial Narrow"/>
            <a:ea typeface="돋움"/>
          </a:endParaRPr>
        </a:p>
      </cdr:txBody>
    </cdr:sp>
  </cdr:relSizeAnchor>
  <cdr:relSizeAnchor xmlns:cdr="http://schemas.openxmlformats.org/drawingml/2006/chartDrawing">
    <cdr:from>
      <cdr:x>0.10015</cdr:x>
      <cdr:y>0.31116</cdr:y>
    </cdr:from>
    <cdr:to>
      <cdr:x>0.95329</cdr:x>
      <cdr:y>0.31116</cdr:y>
    </cdr:to>
    <cdr:cxnSp macro="">
      <cdr:nvCxnSpPr>
        <cdr:cNvPr id="5" name="직선 연결선 4">
          <a:extLst xmlns:a="http://schemas.openxmlformats.org/drawingml/2006/main">
            <a:ext uri="{FF2B5EF4-FFF2-40B4-BE49-F238E27FC236}">
              <a16:creationId xmlns:a16="http://schemas.microsoft.com/office/drawing/2014/main" id="{0E2FF960-A99A-432A-BEB1-35FD5DBCB167}"/>
            </a:ext>
          </a:extLst>
        </cdr:cNvPr>
        <cdr:cNvCxnSpPr/>
      </cdr:nvCxnSpPr>
      <cdr:spPr>
        <a:xfrm xmlns:a="http://schemas.openxmlformats.org/drawingml/2006/main">
          <a:off x="279407" y="586337"/>
          <a:ext cx="2380248" cy="0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ysClr val="windowText" lastClr="000000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0.09614</cdr:x>
      <cdr:y>0.20852</cdr:y>
    </cdr:from>
    <cdr:to>
      <cdr:x>0.62885</cdr:x>
      <cdr:y>0.29406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268219" y="392927"/>
          <a:ext cx="1486253" cy="1611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ko-KR" sz="750">
              <a:latin typeface="Arial Narrow" panose="020B0606020202030204" pitchFamily="34" charset="0"/>
              <a:ea typeface="휴먼새내기체" panose="02030504000101010101" pitchFamily="18" charset="-127"/>
            </a:rPr>
            <a:t>P-City </a:t>
          </a:r>
          <a:r>
            <a:rPr lang="ko-KR" altLang="en-US" sz="750">
              <a:latin typeface="Arial Narrow" panose="020B0606020202030204" pitchFamily="34" charset="0"/>
              <a:ea typeface="휴먼새내기체" panose="02030504000101010101" pitchFamily="18" charset="-127"/>
            </a:rPr>
            <a:t>손익분기매출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0.14323</cdr:x>
      <cdr:y>0.0868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0" y="0"/>
          <a:ext cx="654843" cy="238117"/>
        </a:xfrm>
        <a:prstGeom xmlns:a="http://schemas.openxmlformats.org/drawingml/2006/main" prst="rect">
          <a:avLst/>
        </a:prstGeom>
        <a:effectLst xmlns:a="http://schemas.openxmlformats.org/drawingml/2006/main"/>
      </cdr:spPr>
      <cdr:txBody>
        <a:bodyPr xmlns:a="http://schemas.openxmlformats.org/drawingml/2006/main" vertOverflow="clip" vert="horz" wrap="none" lIns="36000" tIns="36000" rIns="36000" bIns="0" rtlCol="0" anchor="t" anchorCtr="0">
          <a:noAutofit/>
        </a:bodyPr>
        <a:lstStyle xmlns:a="http://schemas.openxmlformats.org/drawingml/2006/main"/>
        <a:p xmlns:a="http://schemas.openxmlformats.org/drawingml/2006/main">
          <a:r>
            <a:rPr lang="en-US" altLang="ko-KR" sz="750">
              <a:latin typeface="Arial Narrow"/>
              <a:ea typeface="돋움"/>
            </a:rPr>
            <a:t>(%)</a:t>
          </a:r>
          <a:endParaRPr lang="ko-KR" altLang="en-US" sz="750">
            <a:latin typeface="Arial Narrow"/>
            <a:ea typeface="돋움"/>
          </a:endParaRP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161925</xdr:colOff>
      <xdr:row>142</xdr:row>
      <xdr:rowOff>57150</xdr:rowOff>
    </xdr:from>
    <xdr:to>
      <xdr:col>20</xdr:col>
      <xdr:colOff>238125</xdr:colOff>
      <xdr:row>151</xdr:row>
      <xdr:rowOff>123825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10701B4-C805-421B-AC01-ED4DFD711BDA}"/>
            </a:ext>
          </a:extLst>
        </xdr:cNvPr>
        <xdr:cNvSpPr txBox="1"/>
      </xdr:nvSpPr>
      <xdr:spPr>
        <a:xfrm>
          <a:off x="8001000" y="7543800"/>
          <a:ext cx="4953000" cy="1524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 b="1">
              <a:solidFill>
                <a:srgbClr val="C00000"/>
              </a:solidFill>
            </a:rPr>
            <a:t>파라다이스 </a:t>
          </a:r>
          <a:r>
            <a:rPr lang="en-US" altLang="ko-KR" sz="1100" b="1">
              <a:solidFill>
                <a:srgbClr val="C00000"/>
              </a:solidFill>
            </a:rPr>
            <a:t>Fact</a:t>
          </a:r>
          <a:r>
            <a:rPr lang="en-US" altLang="ko-KR" sz="1100" b="1" baseline="0">
              <a:solidFill>
                <a:srgbClr val="C00000"/>
              </a:solidFill>
            </a:rPr>
            <a:t> Sheet</a:t>
          </a:r>
          <a:r>
            <a:rPr lang="ko-KR" altLang="en-US" sz="1100" b="1" baseline="0">
              <a:solidFill>
                <a:srgbClr val="C00000"/>
              </a:solidFill>
            </a:rPr>
            <a:t>의 데이터를</a:t>
          </a:r>
          <a:endParaRPr lang="en-US" altLang="ko-KR" sz="1100" b="1" baseline="0">
            <a:solidFill>
              <a:srgbClr val="C00000"/>
            </a:solidFill>
          </a:endParaRPr>
        </a:p>
        <a:p>
          <a:r>
            <a:rPr lang="en-US" altLang="ko-KR" sz="1100" b="1" baseline="0">
              <a:solidFill>
                <a:srgbClr val="C00000"/>
              </a:solidFill>
            </a:rPr>
            <a:t>Row </a:t>
          </a:r>
          <a:r>
            <a:rPr lang="ko-KR" altLang="en-US" sz="1100" b="1" baseline="0">
              <a:solidFill>
                <a:srgbClr val="C00000"/>
              </a:solidFill>
            </a:rPr>
            <a:t>전체로 끌고오다보면</a:t>
          </a:r>
          <a:r>
            <a:rPr lang="en-US" altLang="ko-KR" sz="1100" b="1" baseline="0">
              <a:solidFill>
                <a:srgbClr val="C00000"/>
              </a:solidFill>
            </a:rPr>
            <a:t>, </a:t>
          </a:r>
          <a:r>
            <a:rPr lang="ko-KR" altLang="en-US" sz="1100" b="1" baseline="0">
              <a:solidFill>
                <a:srgbClr val="C00000"/>
              </a:solidFill>
            </a:rPr>
            <a:t>빈 셀에 허수 데이터가 차면서 시트가 망가집니다</a:t>
          </a:r>
          <a:endParaRPr lang="en-US" altLang="ko-KR" sz="1100" b="1" baseline="0">
            <a:solidFill>
              <a:srgbClr val="C00000"/>
            </a:solidFill>
          </a:endParaRPr>
        </a:p>
        <a:p>
          <a:r>
            <a:rPr lang="ko-KR" altLang="en-US" sz="1100" b="1" baseline="0">
              <a:solidFill>
                <a:srgbClr val="C00000"/>
              </a:solidFill>
            </a:rPr>
            <a:t>이에 데이터 업데이트 시 아래 방법을 따라주세요</a:t>
          </a:r>
          <a:endParaRPr lang="en-US" altLang="ko-KR" sz="1100" b="1" baseline="0">
            <a:solidFill>
              <a:srgbClr val="C00000"/>
            </a:solidFill>
          </a:endParaRPr>
        </a:p>
        <a:p>
          <a:endParaRPr lang="en-US" altLang="ko-KR" sz="1100" b="1" baseline="0">
            <a:solidFill>
              <a:srgbClr val="C00000"/>
            </a:solidFill>
          </a:endParaRPr>
        </a:p>
        <a:p>
          <a:r>
            <a:rPr lang="en-US" altLang="ko-KR" sz="1100" b="1" baseline="0">
              <a:solidFill>
                <a:srgbClr val="C00000"/>
              </a:solidFill>
            </a:rPr>
            <a:t>1) </a:t>
          </a:r>
          <a:r>
            <a:rPr lang="ko-KR" altLang="en-US" sz="1100" b="1" baseline="0">
              <a:solidFill>
                <a:srgbClr val="C00000"/>
              </a:solidFill>
            </a:rPr>
            <a:t>빈 셀을 통해 </a:t>
          </a:r>
          <a:r>
            <a:rPr lang="en-US" altLang="ko-KR" sz="1100" b="1" baseline="0">
              <a:solidFill>
                <a:srgbClr val="C00000"/>
              </a:solidFill>
            </a:rPr>
            <a:t>Row </a:t>
          </a:r>
          <a:r>
            <a:rPr lang="ko-KR" altLang="en-US" sz="1100" b="1" baseline="0">
              <a:solidFill>
                <a:srgbClr val="C00000"/>
              </a:solidFill>
            </a:rPr>
            <a:t>추가</a:t>
          </a:r>
          <a:endParaRPr lang="en-US" altLang="ko-KR" sz="1100" b="1" baseline="0">
            <a:solidFill>
              <a:srgbClr val="C00000"/>
            </a:solidFill>
          </a:endParaRPr>
        </a:p>
        <a:p>
          <a:r>
            <a:rPr lang="en-US" altLang="ko-KR" sz="1100" b="1" baseline="0">
              <a:solidFill>
                <a:srgbClr val="C00000"/>
              </a:solidFill>
            </a:rPr>
            <a:t>2) </a:t>
          </a:r>
          <a:r>
            <a:rPr lang="ko-KR" altLang="en-US" sz="1100" b="1" baseline="0">
              <a:solidFill>
                <a:srgbClr val="C00000"/>
              </a:solidFill>
            </a:rPr>
            <a:t>이후 데이터 </a:t>
          </a:r>
          <a:r>
            <a:rPr lang="en-US" altLang="ko-KR" sz="1100" b="1" baseline="0">
              <a:solidFill>
                <a:srgbClr val="C00000"/>
              </a:solidFill>
            </a:rPr>
            <a:t>Column</a:t>
          </a:r>
          <a:r>
            <a:rPr lang="ko-KR" altLang="en-US" sz="1100" b="1" baseline="0">
              <a:solidFill>
                <a:srgbClr val="C00000"/>
              </a:solidFill>
            </a:rPr>
            <a:t>만 잡아서 붙여넣기</a:t>
          </a:r>
          <a:endParaRPr lang="ko-KR" altLang="en-US" sz="1100" b="1">
            <a:solidFill>
              <a:srgbClr val="C00000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9733;&#51088;&#47308;\Data_&#44060;&#48324;&#44592;&#50629;\03_Paradise\&#44032;&#44277;\&#9733;&#50644;&#53552;&#47112;&#51200;\&#9734;Model\&#54028;&#46972;&#45796;&#51060;&#49828;_NH&#51060;&#54868;&#51221;_19020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pload"/>
      <sheetName val="Upload_A"/>
      <sheetName val="Upload_Q"/>
      <sheetName val="씨트설명"/>
      <sheetName val="요약재무제표"/>
      <sheetName val="Setting"/>
      <sheetName val="TP"/>
      <sheetName val="IS"/>
      <sheetName val="Assumption"/>
      <sheetName val="Data"/>
      <sheetName val="IR_C"/>
      <sheetName val="IR_NC"/>
      <sheetName val="Hotel Busan"/>
      <sheetName val="SegaSammy"/>
      <sheetName val="ForecastA"/>
      <sheetName val="ForecastQ"/>
      <sheetName val="Cap"/>
      <sheetName val="Annual"/>
      <sheetName val="Quarter"/>
      <sheetName val="Valuation"/>
      <sheetName val="Report1"/>
      <sheetName val="Report2"/>
      <sheetName val="Report2_USD"/>
      <sheetName val="Report3"/>
      <sheetName val="Chart"/>
      <sheetName val="SummarizeA"/>
      <sheetName val="SummarizeQ"/>
      <sheetName val="SummarizeQQ"/>
      <sheetName val="SummarizeQR"/>
      <sheetName val="DetailA"/>
      <sheetName val="DetailQQ"/>
      <sheetName val="DetailQR"/>
      <sheetName val="ComQQ"/>
      <sheetName val="MarketData"/>
      <sheetName val="Econ"/>
      <sheetName val="Ev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9">
          <cell r="AC9">
            <v>1</v>
          </cell>
          <cell r="AH9">
            <v>3</v>
          </cell>
        </row>
        <row r="15">
          <cell r="AD15">
            <v>9.9999999999999995E-7</v>
          </cell>
        </row>
        <row r="16">
          <cell r="AB16" t="str">
            <v>십억원</v>
          </cell>
        </row>
        <row r="22">
          <cell r="AC22">
            <v>1</v>
          </cell>
        </row>
        <row r="34">
          <cell r="AK34">
            <v>43357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29">
          <cell r="B29">
            <v>200000</v>
          </cell>
          <cell r="C29" t="str">
            <v>매출액</v>
          </cell>
          <cell r="D29" t="str">
            <v>Sales</v>
          </cell>
          <cell r="E29">
            <v>1</v>
          </cell>
          <cell r="J29">
            <v>422.96201099999996</v>
          </cell>
          <cell r="K29">
            <v>321.89761472000004</v>
          </cell>
          <cell r="L29">
            <v>373.99921852999995</v>
          </cell>
          <cell r="M29">
            <v>518.51391100000001</v>
          </cell>
          <cell r="N29">
            <v>621.52734399999997</v>
          </cell>
          <cell r="O29">
            <v>676.15468658999998</v>
          </cell>
          <cell r="P29">
            <v>615.35706077999998</v>
          </cell>
          <cell r="Q29">
            <v>694.85626944000001</v>
          </cell>
          <cell r="R29">
            <v>668.04193049000003</v>
          </cell>
          <cell r="S29">
            <v>642.26235053253947</v>
          </cell>
          <cell r="T29">
            <v>617.47759846304643</v>
          </cell>
          <cell r="U29">
            <v>593.6492841088218</v>
          </cell>
          <cell r="V29">
            <v>570.7404987648431</v>
          </cell>
          <cell r="W29">
            <v>548.71575802427753</v>
          </cell>
          <cell r="X29">
            <v>527.5409468151521</v>
          </cell>
        </row>
        <row r="30">
          <cell r="C30" t="str">
            <v>(증감률)</v>
          </cell>
          <cell r="D30" t="str">
            <v>(% growth)</v>
          </cell>
          <cell r="J30">
            <v>0</v>
          </cell>
          <cell r="K30">
            <v>-0.23894438188681666</v>
          </cell>
          <cell r="L30">
            <v>0.16185768836876924</v>
          </cell>
          <cell r="M30">
            <v>0.38640372843027193</v>
          </cell>
          <cell r="N30">
            <v>0.19867052901498705</v>
          </cell>
          <cell r="O30">
            <v>8.7892098581587197E-2</v>
          </cell>
          <cell r="P30">
            <v>-8.9916740970348186E-2</v>
          </cell>
          <cell r="Q30">
            <v>0.12919199880347554</v>
          </cell>
          <cell r="R30">
            <v>-3.8589763278109701E-2</v>
          </cell>
          <cell r="S30">
            <v>-3.8589763278109701E-2</v>
          </cell>
          <cell r="T30">
            <v>-3.8589763278109701E-2</v>
          </cell>
          <cell r="U30">
            <v>-3.8589763278109701E-2</v>
          </cell>
          <cell r="V30">
            <v>-3.8589763278109701E-2</v>
          </cell>
          <cell r="W30">
            <v>-3.8589763278109701E-2</v>
          </cell>
          <cell r="X30">
            <v>-3.8589763278109701E-2</v>
          </cell>
        </row>
        <row r="31">
          <cell r="C31" t="str">
            <v>(직접입력)</v>
          </cell>
          <cell r="D31" t="str">
            <v>(manual)</v>
          </cell>
          <cell r="S31">
            <v>642.26235053253947</v>
          </cell>
          <cell r="T31">
            <v>617.47759846304643</v>
          </cell>
          <cell r="U31">
            <v>593.6492841088218</v>
          </cell>
          <cell r="V31">
            <v>570.7404987648431</v>
          </cell>
          <cell r="W31">
            <v>548.71575802427753</v>
          </cell>
          <cell r="X31">
            <v>527.5409468151521</v>
          </cell>
        </row>
        <row r="33">
          <cell r="B33">
            <v>200040</v>
          </cell>
          <cell r="C33" t="str">
            <v>제품매출액</v>
          </cell>
          <cell r="D33" t="str">
            <v>Sales of Finished Goods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</row>
        <row r="34">
          <cell r="C34" t="str">
            <v>제품매출비율</v>
          </cell>
          <cell r="D34" t="str">
            <v>(% of sales)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</row>
        <row r="35">
          <cell r="B35">
            <v>200070</v>
          </cell>
          <cell r="C35" t="str">
            <v>상품매출액</v>
          </cell>
          <cell r="D35" t="str">
            <v>Sales of Merchandise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</row>
        <row r="36">
          <cell r="C36" t="str">
            <v>상품매출비율</v>
          </cell>
          <cell r="D36" t="str">
            <v>(% of sales)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</row>
        <row r="37">
          <cell r="C37" t="str">
            <v>기타매출액</v>
          </cell>
          <cell r="D37" t="str">
            <v>Other Sales</v>
          </cell>
          <cell r="J37">
            <v>422.96201099999996</v>
          </cell>
          <cell r="K37">
            <v>321.89761472000004</v>
          </cell>
          <cell r="L37">
            <v>373.99921852999995</v>
          </cell>
          <cell r="M37">
            <v>518.51391100000001</v>
          </cell>
          <cell r="N37">
            <v>621.52734399999997</v>
          </cell>
          <cell r="O37">
            <v>676.15468658999998</v>
          </cell>
          <cell r="P37">
            <v>615.35706077999998</v>
          </cell>
          <cell r="Q37">
            <v>694.85626944000001</v>
          </cell>
          <cell r="R37">
            <v>668.04193049000003</v>
          </cell>
          <cell r="S37">
            <v>642.26235053253947</v>
          </cell>
          <cell r="T37">
            <v>617.47759846304643</v>
          </cell>
          <cell r="U37">
            <v>593.6492841088218</v>
          </cell>
          <cell r="V37">
            <v>570.7404987648431</v>
          </cell>
          <cell r="W37">
            <v>548.71575802427753</v>
          </cell>
          <cell r="X37">
            <v>527.5409468151521</v>
          </cell>
        </row>
        <row r="40">
          <cell r="B40">
            <v>200010</v>
          </cell>
          <cell r="C40" t="str">
            <v>*내수</v>
          </cell>
          <cell r="D40" t="str">
            <v>*Domestic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642.26235053253947</v>
          </cell>
          <cell r="T40">
            <v>617.47759846304643</v>
          </cell>
          <cell r="U40">
            <v>593.6492841088218</v>
          </cell>
          <cell r="V40">
            <v>570.7404987648431</v>
          </cell>
          <cell r="W40">
            <v>548.71575802427753</v>
          </cell>
          <cell r="X40">
            <v>527.5409468151521</v>
          </cell>
        </row>
        <row r="41">
          <cell r="B41">
            <v>200020</v>
          </cell>
          <cell r="C41" t="str">
            <v>*수출</v>
          </cell>
          <cell r="D41" t="str">
            <v>*Export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</row>
        <row r="42">
          <cell r="C42" t="str">
            <v>수출비중</v>
          </cell>
          <cell r="D42" t="str">
            <v>(% of sales)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</row>
        <row r="44">
          <cell r="B44">
            <v>200001</v>
          </cell>
          <cell r="C44" t="str">
            <v>*달러매출액</v>
          </cell>
          <cell r="D44" t="str">
            <v>*Sales in USD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</row>
        <row r="45">
          <cell r="C45" t="str">
            <v>적용환율 (average)</v>
          </cell>
          <cell r="D45" t="str">
            <v>Exchange rate</v>
          </cell>
          <cell r="S45">
            <v>1080</v>
          </cell>
          <cell r="T45">
            <v>1080</v>
          </cell>
          <cell r="U45">
            <v>1080</v>
          </cell>
          <cell r="V45">
            <v>1080</v>
          </cell>
          <cell r="W45">
            <v>1080</v>
          </cell>
          <cell r="X45">
            <v>1080</v>
          </cell>
        </row>
        <row r="47">
          <cell r="B47">
            <v>200360</v>
          </cell>
          <cell r="C47" t="str">
            <v>매출원가</v>
          </cell>
          <cell r="D47" t="str">
            <v>Cost of Sales</v>
          </cell>
          <cell r="E47">
            <v>1</v>
          </cell>
          <cell r="J47">
            <v>295.48552599999999</v>
          </cell>
          <cell r="K47">
            <v>249.38058272999999</v>
          </cell>
          <cell r="L47">
            <v>275.20538498000002</v>
          </cell>
          <cell r="M47">
            <v>382.91382199999998</v>
          </cell>
          <cell r="N47">
            <v>446.24941200000001</v>
          </cell>
          <cell r="O47">
            <v>532.08262356</v>
          </cell>
          <cell r="P47">
            <v>492.74247363999996</v>
          </cell>
          <cell r="Q47">
            <v>556.42044870999996</v>
          </cell>
          <cell r="R47">
            <v>597.72029378999991</v>
          </cell>
          <cell r="S47">
            <v>574.65440914612168</v>
          </cell>
          <cell r="T47">
            <v>552.4786315304508</v>
          </cell>
          <cell r="U47">
            <v>531.15861192347666</v>
          </cell>
          <cell r="V47">
            <v>510.66132682622037</v>
          </cell>
          <cell r="W47">
            <v>490.95502710871114</v>
          </cell>
          <cell r="X47">
            <v>472.00918883238802</v>
          </cell>
        </row>
        <row r="48">
          <cell r="C48" t="str">
            <v>(증감률)</v>
          </cell>
          <cell r="D48" t="str">
            <v>(% growth)</v>
          </cell>
          <cell r="J48">
            <v>0</v>
          </cell>
          <cell r="K48">
            <v>-0.15603113930528023</v>
          </cell>
          <cell r="L48">
            <v>0.10355578596895043</v>
          </cell>
          <cell r="M48">
            <v>0.3913747437312225</v>
          </cell>
          <cell r="N48">
            <v>0.16540429297953119</v>
          </cell>
          <cell r="O48">
            <v>0.1923435846678494</v>
          </cell>
          <cell r="P48">
            <v>-7.3936167388416685E-2</v>
          </cell>
          <cell r="Q48">
            <v>0.12923175588983926</v>
          </cell>
          <cell r="R48">
            <v>7.4224168388759226E-2</v>
          </cell>
          <cell r="S48">
            <v>-3.8589763278109701E-2</v>
          </cell>
          <cell r="T48">
            <v>-3.8589763278109701E-2</v>
          </cell>
          <cell r="U48">
            <v>-3.8589763278109701E-2</v>
          </cell>
          <cell r="V48">
            <v>-3.8589763278109701E-2</v>
          </cell>
          <cell r="W48">
            <v>-3.8589763278109701E-2</v>
          </cell>
          <cell r="X48">
            <v>-3.8589763278109701E-2</v>
          </cell>
        </row>
        <row r="49">
          <cell r="C49" t="str">
            <v>(직접입력)</v>
          </cell>
          <cell r="D49" t="str">
            <v>(manual)</v>
          </cell>
          <cell r="S49">
            <v>574.65440914612168</v>
          </cell>
          <cell r="T49">
            <v>552.4786315304508</v>
          </cell>
          <cell r="U49">
            <v>531.15861192347666</v>
          </cell>
          <cell r="V49">
            <v>510.66132682622037</v>
          </cell>
          <cell r="W49">
            <v>490.95502710871114</v>
          </cell>
          <cell r="X49">
            <v>472.00918883238802</v>
          </cell>
        </row>
        <row r="50">
          <cell r="C50" t="str">
            <v>(% of sales)</v>
          </cell>
          <cell r="D50" t="str">
            <v>(% of sales)</v>
          </cell>
          <cell r="J50">
            <v>0.69861008392075197</v>
          </cell>
          <cell r="K50">
            <v>0.77472019463990627</v>
          </cell>
          <cell r="L50">
            <v>0.73584481288942771</v>
          </cell>
          <cell r="M50">
            <v>0.73848321882341939</v>
          </cell>
          <cell r="N50">
            <v>0.71798838185951164</v>
          </cell>
          <cell r="O50">
            <v>0.78692440370917527</v>
          </cell>
          <cell r="P50">
            <v>0.80074237389170588</v>
          </cell>
          <cell r="Q50">
            <v>0.80077056677984859</v>
          </cell>
          <cell r="R50">
            <v>0.89473469629605418</v>
          </cell>
          <cell r="S50">
            <v>0.89473469629605418</v>
          </cell>
          <cell r="T50">
            <v>0.89473469629605418</v>
          </cell>
          <cell r="U50">
            <v>0.89473469629605418</v>
          </cell>
          <cell r="V50">
            <v>0.89473469629605418</v>
          </cell>
          <cell r="W50">
            <v>0.89473469629605418</v>
          </cell>
          <cell r="X50">
            <v>0.89473469629605418</v>
          </cell>
        </row>
        <row r="52">
          <cell r="B52">
            <v>200810</v>
          </cell>
          <cell r="C52" t="str">
            <v>매출총이익</v>
          </cell>
          <cell r="D52" t="str">
            <v>Gross Profit</v>
          </cell>
          <cell r="J52">
            <v>127.47648499999997</v>
          </cell>
          <cell r="K52">
            <v>72.517031990000049</v>
          </cell>
          <cell r="L52">
            <v>98.793833549999931</v>
          </cell>
          <cell r="M52">
            <v>135.60008900000003</v>
          </cell>
          <cell r="N52">
            <v>175.27793199999996</v>
          </cell>
          <cell r="O52">
            <v>144.07206302999998</v>
          </cell>
          <cell r="P52">
            <v>122.61458714000003</v>
          </cell>
          <cell r="Q52">
            <v>138.43582073000005</v>
          </cell>
          <cell r="R52">
            <v>70.321636700000113</v>
          </cell>
          <cell r="S52">
            <v>67.607941386417792</v>
          </cell>
          <cell r="T52">
            <v>64.998966932595636</v>
          </cell>
          <cell r="U52">
            <v>62.490672185345147</v>
          </cell>
          <cell r="V52">
            <v>60.079171938622721</v>
          </cell>
          <cell r="W52">
            <v>57.760730915566398</v>
          </cell>
          <cell r="X52">
            <v>55.531757982764077</v>
          </cell>
        </row>
        <row r="53">
          <cell r="C53" t="str">
            <v>(증감률)</v>
          </cell>
          <cell r="D53" t="str">
            <v>(% growth)</v>
          </cell>
          <cell r="J53">
            <v>0</v>
          </cell>
          <cell r="K53">
            <v>-0.43113404805599975</v>
          </cell>
          <cell r="L53">
            <v>0.36235351666934457</v>
          </cell>
          <cell r="M53">
            <v>0.37255620242099741</v>
          </cell>
          <cell r="N53">
            <v>0.29260926960011013</v>
          </cell>
          <cell r="O53">
            <v>-0.1780364967450665</v>
          </cell>
          <cell r="P53">
            <v>-0.14893571618761292</v>
          </cell>
          <cell r="Q53">
            <v>0.12903222984338325</v>
          </cell>
          <cell r="R53">
            <v>-0.49202716226782983</v>
          </cell>
          <cell r="S53">
            <v>-3.8589763278110922E-2</v>
          </cell>
          <cell r="T53">
            <v>-3.8589763278109368E-2</v>
          </cell>
          <cell r="U53">
            <v>-3.8589763278108813E-2</v>
          </cell>
          <cell r="V53">
            <v>-3.8589763278109701E-2</v>
          </cell>
          <cell r="W53">
            <v>-3.8589763278110034E-2</v>
          </cell>
          <cell r="X53">
            <v>-3.8589763278110034E-2</v>
          </cell>
        </row>
        <row r="54">
          <cell r="C54" t="str">
            <v>(% of sales)</v>
          </cell>
          <cell r="D54" t="str">
            <v>(% of sales)</v>
          </cell>
          <cell r="J54">
            <v>0.30138991607924803</v>
          </cell>
          <cell r="K54">
            <v>0.22527980536009373</v>
          </cell>
          <cell r="L54">
            <v>0.26415518711057223</v>
          </cell>
          <cell r="M54">
            <v>0.26151678117658067</v>
          </cell>
          <cell r="N54">
            <v>0.28201161814048842</v>
          </cell>
          <cell r="O54">
            <v>0.21307559629082476</v>
          </cell>
          <cell r="P54">
            <v>0.19925762610829406</v>
          </cell>
          <cell r="Q54">
            <v>0.19922943322015146</v>
          </cell>
          <cell r="R54">
            <v>0.10526530370394581</v>
          </cell>
          <cell r="S54">
            <v>0.10526530370394568</v>
          </cell>
          <cell r="T54">
            <v>0.10526530370394573</v>
          </cell>
          <cell r="U54">
            <v>0.10526530370394582</v>
          </cell>
          <cell r="V54">
            <v>0.10526530370394582</v>
          </cell>
          <cell r="W54">
            <v>0.10526530370394578</v>
          </cell>
          <cell r="X54">
            <v>0.10526530370394575</v>
          </cell>
        </row>
        <row r="67">
          <cell r="B67">
            <v>200820</v>
          </cell>
          <cell r="C67" t="str">
            <v xml:space="preserve">판매비와 관리비 </v>
          </cell>
          <cell r="D67" t="str">
            <v>SG&amp;A</v>
          </cell>
          <cell r="J67">
            <v>88.577571999999989</v>
          </cell>
          <cell r="K67">
            <v>38.426179770000005</v>
          </cell>
          <cell r="L67">
            <v>47.900466689999995</v>
          </cell>
          <cell r="M67">
            <v>45.829445</v>
          </cell>
          <cell r="N67">
            <v>43.027107999999998</v>
          </cell>
          <cell r="O67">
            <v>65.0242243</v>
          </cell>
          <cell r="P67">
            <v>64.292858209999991</v>
          </cell>
          <cell r="Q67">
            <v>72.649975689999991</v>
          </cell>
          <cell r="R67">
            <v>100.27393109999998</v>
          </cell>
          <cell r="S67">
            <v>92.82833179586315</v>
          </cell>
          <cell r="T67">
            <v>89.145939968316853</v>
          </cell>
          <cell r="U67">
            <v>85.614073228560883</v>
          </cell>
          <cell r="V67">
            <v>82.226241171350196</v>
          </cell>
          <cell r="W67">
            <v>78.976258266381208</v>
          </cell>
          <cell r="X67">
            <v>75.85822777273485</v>
          </cell>
        </row>
        <row r="68">
          <cell r="C68" t="str">
            <v>(증감률)</v>
          </cell>
          <cell r="D68" t="str">
            <v>(% growth)</v>
          </cell>
          <cell r="J68">
            <v>0</v>
          </cell>
          <cell r="K68">
            <v>-0.5661861247449862</v>
          </cell>
          <cell r="L68">
            <v>0.24655812721192572</v>
          </cell>
          <cell r="M68">
            <v>-4.3235939712302551E-2</v>
          </cell>
          <cell r="N68">
            <v>-6.1147085678214141E-2</v>
          </cell>
          <cell r="O68">
            <v>0.51123854989277939</v>
          </cell>
          <cell r="P68">
            <v>-1.124759422927879E-2</v>
          </cell>
          <cell r="Q68">
            <v>0.12998516029110285</v>
          </cell>
          <cell r="R68">
            <v>0.38023351209190204</v>
          </cell>
          <cell r="S68">
            <v>-7.4252592099052883E-2</v>
          </cell>
          <cell r="T68">
            <v>-3.9668835540901171E-2</v>
          </cell>
          <cell r="U68">
            <v>-3.9618929824636107E-2</v>
          </cell>
          <cell r="V68">
            <v>-3.9570971564059421E-2</v>
          </cell>
          <cell r="W68">
            <v>-3.9524887173139622E-2</v>
          </cell>
          <cell r="X68">
            <v>-3.9480605464106255E-2</v>
          </cell>
        </row>
        <row r="70">
          <cell r="B70">
            <v>201080</v>
          </cell>
          <cell r="C70" t="str">
            <v>유형자산 감가상각비</v>
          </cell>
          <cell r="D70" t="str">
            <v>Depreciation (SG&amp;A)</v>
          </cell>
          <cell r="J70">
            <v>7.7053989999999999</v>
          </cell>
          <cell r="K70">
            <v>1.840735</v>
          </cell>
          <cell r="L70">
            <v>1.551288</v>
          </cell>
          <cell r="M70">
            <v>1.7626489999999999</v>
          </cell>
          <cell r="N70">
            <v>1.301906</v>
          </cell>
          <cell r="O70">
            <v>1.472926</v>
          </cell>
          <cell r="P70">
            <v>1.563833</v>
          </cell>
          <cell r="Q70">
            <v>1.6234629999999999</v>
          </cell>
          <cell r="R70">
            <v>1.7324659999999998</v>
          </cell>
          <cell r="S70">
            <v>2.7202911397630292</v>
          </cell>
          <cell r="T70">
            <v>2.5049888752544605</v>
          </cell>
          <cell r="U70">
            <v>2.3067270901361074</v>
          </cell>
          <cell r="V70">
            <v>2.1241570854590246</v>
          </cell>
          <cell r="W70">
            <v>1.9560369074434139</v>
          </cell>
          <cell r="X70">
            <v>1.801222898942989</v>
          </cell>
        </row>
        <row r="72">
          <cell r="B72">
            <v>201100</v>
          </cell>
          <cell r="C72" t="str">
            <v>무형자산 상각비</v>
          </cell>
          <cell r="D72" t="str">
            <v>Amortization (SG&amp;A)</v>
          </cell>
          <cell r="J72">
            <v>5.6278999999999996E-2</v>
          </cell>
          <cell r="K72">
            <v>5.3978999999999999E-2</v>
          </cell>
          <cell r="L72">
            <v>6.2214999999999999E-2</v>
          </cell>
          <cell r="M72">
            <v>0.15182699999999999</v>
          </cell>
          <cell r="N72">
            <v>1.9398989999999998</v>
          </cell>
          <cell r="O72">
            <v>4.0949429999999998</v>
          </cell>
          <cell r="P72">
            <v>4.7279809999999998</v>
          </cell>
          <cell r="Q72">
            <v>5.8769489999999998</v>
          </cell>
          <cell r="R72">
            <v>6.1183769999999997</v>
          </cell>
          <cell r="S72">
            <v>1.2515376473110078</v>
          </cell>
          <cell r="T72">
            <v>1.2133995011030987</v>
          </cell>
          <cell r="U72">
            <v>1.1764235398277012</v>
          </cell>
          <cell r="V72">
            <v>1.1405743481867041</v>
          </cell>
          <cell r="W72">
            <v>1.1058175900934928</v>
          </cell>
          <cell r="X72">
            <v>1.072119975786104</v>
          </cell>
        </row>
        <row r="74">
          <cell r="B74">
            <v>200831</v>
          </cell>
          <cell r="C74" t="str">
            <v>인건비</v>
          </cell>
          <cell r="D74" t="str">
            <v>Salaries and Wages</v>
          </cell>
          <cell r="E74">
            <v>1</v>
          </cell>
          <cell r="J74">
            <v>38.956658999999988</v>
          </cell>
          <cell r="K74">
            <v>15.995217999999999</v>
          </cell>
          <cell r="L74">
            <v>16.995151999999997</v>
          </cell>
          <cell r="M74">
            <v>17.467652999999999</v>
          </cell>
          <cell r="N74">
            <v>18.250885</v>
          </cell>
          <cell r="O74">
            <v>29.835191999999999</v>
          </cell>
          <cell r="P74">
            <v>28.837508999999997</v>
          </cell>
          <cell r="Q74">
            <v>27.055249999999997</v>
          </cell>
          <cell r="R74">
            <v>24.084423999999999</v>
          </cell>
          <cell r="S74">
            <v>23.155011779150374</v>
          </cell>
          <cell r="T74">
            <v>22.261465355891119</v>
          </cell>
          <cell r="U74">
            <v>21.40240067758344</v>
          </cell>
          <cell r="V74">
            <v>20.576487101852241</v>
          </cell>
          <cell r="W74">
            <v>19.782445335496686</v>
          </cell>
          <cell r="X74">
            <v>19.019045452937721</v>
          </cell>
        </row>
        <row r="75">
          <cell r="C75" t="str">
            <v>(증감률)</v>
          </cell>
          <cell r="D75" t="str">
            <v>(% growth)</v>
          </cell>
          <cell r="J75">
            <v>0</v>
          </cell>
          <cell r="K75">
            <v>-0.58940991320636593</v>
          </cell>
          <cell r="L75">
            <v>6.2514559038832518E-2</v>
          </cell>
          <cell r="M75">
            <v>2.78021049767605E-2</v>
          </cell>
          <cell r="N75">
            <v>4.4838994683487288E-2</v>
          </cell>
          <cell r="O75">
            <v>0.63472576809288972</v>
          </cell>
          <cell r="P75">
            <v>-3.3439804912266058E-2</v>
          </cell>
          <cell r="Q75">
            <v>-6.1803500434104763E-2</v>
          </cell>
          <cell r="R75">
            <v>-0.1098058971918574</v>
          </cell>
          <cell r="S75">
            <v>-3.8589763278109701E-2</v>
          </cell>
          <cell r="T75">
            <v>-3.8589763278109701E-2</v>
          </cell>
          <cell r="U75">
            <v>-3.8589763278109701E-2</v>
          </cell>
          <cell r="V75">
            <v>-3.8589763278109701E-2</v>
          </cell>
          <cell r="W75">
            <v>-3.8589763278109701E-2</v>
          </cell>
          <cell r="X75">
            <v>-3.8589763278109701E-2</v>
          </cell>
        </row>
        <row r="76">
          <cell r="C76" t="str">
            <v>(직접입력)</v>
          </cell>
          <cell r="D76" t="str">
            <v>(manual)</v>
          </cell>
          <cell r="S76">
            <v>23.155011779150374</v>
          </cell>
          <cell r="T76">
            <v>22.261465355891119</v>
          </cell>
          <cell r="U76">
            <v>21.40240067758344</v>
          </cell>
          <cell r="V76">
            <v>20.576487101852241</v>
          </cell>
          <cell r="W76">
            <v>19.782445335496686</v>
          </cell>
          <cell r="X76">
            <v>19.019045452937721</v>
          </cell>
        </row>
        <row r="78">
          <cell r="B78">
            <v>200830</v>
          </cell>
          <cell r="C78" t="str">
            <v>급여</v>
          </cell>
          <cell r="D78" t="str">
            <v>Salaries and Wages</v>
          </cell>
          <cell r="E78">
            <v>0</v>
          </cell>
          <cell r="J78">
            <v>29.387732999999997</v>
          </cell>
          <cell r="K78">
            <v>13.703956999999999</v>
          </cell>
          <cell r="L78">
            <v>14.280519999999999</v>
          </cell>
          <cell r="M78">
            <v>15.171393999999999</v>
          </cell>
          <cell r="N78">
            <v>15.697462</v>
          </cell>
          <cell r="O78">
            <v>22.953787999999999</v>
          </cell>
          <cell r="P78">
            <v>24.056968999999999</v>
          </cell>
          <cell r="Q78">
            <v>22.525967999999999</v>
          </cell>
          <cell r="R78">
            <v>17.336189999999998</v>
          </cell>
        </row>
        <row r="79">
          <cell r="B79">
            <v>200840</v>
          </cell>
          <cell r="C79" t="str">
            <v>퇴직급여</v>
          </cell>
          <cell r="D79" t="str">
            <v>Severance and Retirement Benefits</v>
          </cell>
          <cell r="E79">
            <v>0</v>
          </cell>
          <cell r="J79">
            <v>3.8314329999999996</v>
          </cell>
          <cell r="K79">
            <v>0.9415389999999999</v>
          </cell>
          <cell r="L79">
            <v>1.180107</v>
          </cell>
          <cell r="M79">
            <v>0.88886899999999991</v>
          </cell>
          <cell r="N79">
            <v>1.05257</v>
          </cell>
          <cell r="O79">
            <v>4.5682010000000002</v>
          </cell>
          <cell r="P79">
            <v>1.7691209999999999</v>
          </cell>
          <cell r="Q79">
            <v>1.740702</v>
          </cell>
          <cell r="R79">
            <v>1.4082059999999998</v>
          </cell>
        </row>
        <row r="80">
          <cell r="B80">
            <v>200850</v>
          </cell>
          <cell r="C80" t="str">
            <v>명예퇴직금</v>
          </cell>
          <cell r="D80" t="str">
            <v>Retirement Allowances Paid to Early Retirees</v>
          </cell>
          <cell r="E80">
            <v>0</v>
          </cell>
          <cell r="J80">
            <v>2.0547309999999999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</row>
        <row r="81">
          <cell r="B81">
            <v>200860</v>
          </cell>
          <cell r="C81" t="str">
            <v>복리후생비</v>
          </cell>
          <cell r="D81" t="str">
            <v>Employee Benefits</v>
          </cell>
          <cell r="E81">
            <v>0</v>
          </cell>
          <cell r="J81">
            <v>3.6827619999999999</v>
          </cell>
          <cell r="K81">
            <v>1.3497219999999999</v>
          </cell>
          <cell r="L81">
            <v>1.5345249999999999</v>
          </cell>
          <cell r="M81">
            <v>1.4073899999999999</v>
          </cell>
          <cell r="N81">
            <v>1.500853</v>
          </cell>
          <cell r="O81">
            <v>2.3132029999999997</v>
          </cell>
          <cell r="P81">
            <v>3.0114190000000001</v>
          </cell>
          <cell r="Q81">
            <v>2.7885800000000001</v>
          </cell>
          <cell r="R81">
            <v>5.3400279999999993</v>
          </cell>
        </row>
        <row r="82">
          <cell r="B82">
            <v>200870</v>
          </cell>
          <cell r="C82" t="str">
            <v>주식보상비</v>
          </cell>
          <cell r="D82" t="str">
            <v>Compensation Expenses Associated With Stock Options</v>
          </cell>
          <cell r="E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</row>
        <row r="84">
          <cell r="B84">
            <v>200821</v>
          </cell>
          <cell r="C84" t="str">
            <v>기타 판관비</v>
          </cell>
          <cell r="D84" t="str">
            <v>Other SG&amp;A</v>
          </cell>
          <cell r="E84">
            <v>1</v>
          </cell>
          <cell r="J84">
            <v>41.859234999999998</v>
          </cell>
          <cell r="K84">
            <v>20.536247770000003</v>
          </cell>
          <cell r="L84">
            <v>29.291811689999996</v>
          </cell>
          <cell r="M84">
            <v>26.447316000000001</v>
          </cell>
          <cell r="N84">
            <v>21.534417999999999</v>
          </cell>
          <cell r="O84">
            <v>29.621163299999999</v>
          </cell>
          <cell r="P84">
            <v>29.163535209999992</v>
          </cell>
          <cell r="Q84">
            <v>38.094313689999993</v>
          </cell>
          <cell r="R84">
            <v>68.338664099999988</v>
          </cell>
          <cell r="S84">
            <v>65.701491229638734</v>
          </cell>
          <cell r="T84">
            <v>63.166086236068175</v>
          </cell>
          <cell r="U84">
            <v>60.728521921013638</v>
          </cell>
          <cell r="V84">
            <v>58.385022635852224</v>
          </cell>
          <cell r="W84">
            <v>56.131958433347613</v>
          </cell>
          <cell r="X84">
            <v>53.965839445068035</v>
          </cell>
        </row>
        <row r="85">
          <cell r="C85" t="str">
            <v>(증감률)</v>
          </cell>
          <cell r="D85" t="str">
            <v>(% growth)</v>
          </cell>
          <cell r="J85">
            <v>0</v>
          </cell>
          <cell r="K85">
            <v>-0.50939744192649472</v>
          </cell>
          <cell r="L85">
            <v>0.42634681944139752</v>
          </cell>
          <cell r="M85">
            <v>-9.7108902655245632E-2</v>
          </cell>
          <cell r="N85">
            <v>-0.18576168560923167</v>
          </cell>
          <cell r="O85">
            <v>0.37552653152734394</v>
          </cell>
          <cell r="P85">
            <v>-1.5449362517103049E-2</v>
          </cell>
          <cell r="Q85">
            <v>0.30623099756910444</v>
          </cell>
          <cell r="R85">
            <v>0.79393346356412597</v>
          </cell>
          <cell r="S85">
            <v>-3.8589763278109701E-2</v>
          </cell>
          <cell r="T85">
            <v>-3.8589763278109701E-2</v>
          </cell>
          <cell r="U85">
            <v>-3.8589763278109701E-2</v>
          </cell>
          <cell r="V85">
            <v>-3.8589763278109701E-2</v>
          </cell>
          <cell r="W85">
            <v>-3.8589763278109701E-2</v>
          </cell>
          <cell r="X85">
            <v>-3.8589763278109701E-2</v>
          </cell>
        </row>
        <row r="86">
          <cell r="C86" t="str">
            <v>(직접입력)</v>
          </cell>
          <cell r="D86" t="str">
            <v>(manual)</v>
          </cell>
          <cell r="S86">
            <v>617.47759846304643</v>
          </cell>
          <cell r="T86">
            <v>593.6492841088218</v>
          </cell>
          <cell r="U86">
            <v>570.7404987648431</v>
          </cell>
          <cell r="V86">
            <v>548.71575802427753</v>
          </cell>
          <cell r="W86">
            <v>527.5409468151521</v>
          </cell>
          <cell r="X86">
            <v>507.18326655804555</v>
          </cell>
        </row>
        <row r="88">
          <cell r="B88">
            <v>200880</v>
          </cell>
          <cell r="C88" t="str">
            <v>교육훈련비</v>
          </cell>
          <cell r="D88" t="str">
            <v>Training Expenses</v>
          </cell>
          <cell r="E88">
            <v>0</v>
          </cell>
          <cell r="J88">
            <v>0.61389499999999997</v>
          </cell>
          <cell r="K88">
            <v>0.27183799999999997</v>
          </cell>
          <cell r="L88">
            <v>0.27581</v>
          </cell>
          <cell r="M88">
            <v>0.280339</v>
          </cell>
          <cell r="N88">
            <v>0.335009</v>
          </cell>
          <cell r="O88">
            <v>0.353074</v>
          </cell>
          <cell r="P88">
            <v>0.47572999999999999</v>
          </cell>
          <cell r="Q88">
            <v>1.663049</v>
          </cell>
          <cell r="R88">
            <v>0.301732</v>
          </cell>
        </row>
        <row r="89">
          <cell r="B89">
            <v>200920</v>
          </cell>
          <cell r="C89" t="str">
            <v>수도광열비</v>
          </cell>
          <cell r="D89" t="str">
            <v>Water, Light and Heating Expenses</v>
          </cell>
          <cell r="E89">
            <v>0</v>
          </cell>
          <cell r="J89">
            <v>4.6996180000000001</v>
          </cell>
          <cell r="K89">
            <v>1.8723539999999999</v>
          </cell>
          <cell r="L89">
            <v>1.8009249999999999</v>
          </cell>
          <cell r="M89">
            <v>2.1044769999999997</v>
          </cell>
          <cell r="N89">
            <v>0.74974099999999999</v>
          </cell>
          <cell r="O89">
            <v>0.67693199999999998</v>
          </cell>
          <cell r="P89">
            <v>0.63481100000000001</v>
          </cell>
          <cell r="Q89">
            <v>0.61308799999999997</v>
          </cell>
          <cell r="R89">
            <v>1.542659</v>
          </cell>
        </row>
        <row r="90">
          <cell r="B90">
            <v>200930</v>
          </cell>
          <cell r="C90" t="str">
            <v>세금과공과</v>
          </cell>
          <cell r="D90" t="str">
            <v>Taxes and Dues</v>
          </cell>
          <cell r="E90">
            <v>0</v>
          </cell>
          <cell r="J90">
            <v>3.171049</v>
          </cell>
          <cell r="K90">
            <v>2.1151139999999997</v>
          </cell>
          <cell r="L90">
            <v>7.6166869999999998</v>
          </cell>
          <cell r="M90">
            <v>2.2984179999999999</v>
          </cell>
          <cell r="N90">
            <v>2.19597</v>
          </cell>
          <cell r="O90">
            <v>2.277663</v>
          </cell>
          <cell r="P90">
            <v>2.6256469999999998</v>
          </cell>
          <cell r="Q90">
            <v>3.3457249999999998</v>
          </cell>
          <cell r="R90">
            <v>4.2668289999999995</v>
          </cell>
        </row>
        <row r="91">
          <cell r="B91">
            <v>200950</v>
          </cell>
          <cell r="C91" t="str">
            <v>임차료</v>
          </cell>
          <cell r="D91" t="str">
            <v>Rent</v>
          </cell>
          <cell r="E91">
            <v>0</v>
          </cell>
          <cell r="J91">
            <v>0.39651999999999998</v>
          </cell>
          <cell r="K91">
            <v>0.88303299999999996</v>
          </cell>
          <cell r="L91">
            <v>0.93832599999999999</v>
          </cell>
          <cell r="M91">
            <v>1.011347</v>
          </cell>
          <cell r="N91">
            <v>1.047728</v>
          </cell>
          <cell r="O91">
            <v>1.2134909999999999</v>
          </cell>
          <cell r="P91">
            <v>0.95043899999999992</v>
          </cell>
          <cell r="Q91">
            <v>0.83008899999999997</v>
          </cell>
          <cell r="R91">
            <v>3.5095609999999997</v>
          </cell>
        </row>
        <row r="92">
          <cell r="B92">
            <v>201010</v>
          </cell>
          <cell r="C92" t="str">
            <v>보험료</v>
          </cell>
          <cell r="D92" t="str">
            <v>Insurance Premium</v>
          </cell>
          <cell r="E92">
            <v>0</v>
          </cell>
          <cell r="J92">
            <v>0.58443299999999998</v>
          </cell>
          <cell r="K92">
            <v>0.348688</v>
          </cell>
          <cell r="L92">
            <v>0.37697399999999998</v>
          </cell>
          <cell r="M92">
            <v>0.37702999999999998</v>
          </cell>
          <cell r="N92">
            <v>0.38087399999999999</v>
          </cell>
          <cell r="O92">
            <v>0.45611099999999999</v>
          </cell>
          <cell r="P92">
            <v>0.50770499999999996</v>
          </cell>
          <cell r="Q92">
            <v>0.27426600000000001</v>
          </cell>
          <cell r="R92">
            <v>0.32184299999999999</v>
          </cell>
        </row>
        <row r="93">
          <cell r="B93">
            <v>201050</v>
          </cell>
          <cell r="C93" t="str">
            <v>지급수수료</v>
          </cell>
          <cell r="D93" t="str">
            <v>Commission Expenses</v>
          </cell>
          <cell r="E93">
            <v>0</v>
          </cell>
          <cell r="J93">
            <v>3.5063629999999999</v>
          </cell>
          <cell r="K93">
            <v>2.992918</v>
          </cell>
          <cell r="L93">
            <v>3.659278</v>
          </cell>
          <cell r="M93">
            <v>1.2478199999999999</v>
          </cell>
          <cell r="N93">
            <v>2.6392479999999998</v>
          </cell>
          <cell r="O93">
            <v>7.0232729999999997</v>
          </cell>
          <cell r="P93">
            <v>7.2069559999999999</v>
          </cell>
          <cell r="Q93">
            <v>5.8276439999999994</v>
          </cell>
          <cell r="R93">
            <v>7.1226569999999993</v>
          </cell>
        </row>
        <row r="94">
          <cell r="B94">
            <v>201090</v>
          </cell>
          <cell r="C94" t="str">
            <v>개발비상각</v>
          </cell>
          <cell r="D94" t="str">
            <v>Amortization of Development Expenses</v>
          </cell>
          <cell r="E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</row>
        <row r="95">
          <cell r="B95">
            <v>201130</v>
          </cell>
          <cell r="C95" t="str">
            <v>연구개발비</v>
          </cell>
          <cell r="D95" t="str">
            <v>Research &amp; Development</v>
          </cell>
          <cell r="E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</row>
        <row r="96">
          <cell r="B96">
            <v>201140</v>
          </cell>
          <cell r="C96" t="str">
            <v>특허권등사용료</v>
          </cell>
          <cell r="D96" t="str">
            <v>Royalties</v>
          </cell>
          <cell r="E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B97">
            <v>290500</v>
          </cell>
          <cell r="C97" t="str">
            <v>기타관리비</v>
          </cell>
          <cell r="D97" t="str">
            <v>Other General and Administrative Expenses</v>
          </cell>
          <cell r="E97">
            <v>0</v>
          </cell>
          <cell r="J97">
            <v>15.172103999999999</v>
          </cell>
          <cell r="K97">
            <v>6.159815</v>
          </cell>
          <cell r="L97">
            <v>6.1519559999999993</v>
          </cell>
          <cell r="M97">
            <v>7.7784939999999994</v>
          </cell>
          <cell r="N97">
            <v>4.2247279999999998</v>
          </cell>
          <cell r="O97">
            <v>4.6590549999999995</v>
          </cell>
          <cell r="P97">
            <v>4.8343579999999999</v>
          </cell>
          <cell r="Q97">
            <v>4.7880599999999998</v>
          </cell>
          <cell r="R97">
            <v>13.681908999999999</v>
          </cell>
        </row>
        <row r="98">
          <cell r="B98">
            <v>201160</v>
          </cell>
          <cell r="C98" t="str">
            <v>광고선전비</v>
          </cell>
          <cell r="D98" t="str">
            <v>Advertising Expenses</v>
          </cell>
          <cell r="E98">
            <v>0</v>
          </cell>
          <cell r="J98">
            <v>8.0827739999999988</v>
          </cell>
          <cell r="K98">
            <v>3.0826279999999997</v>
          </cell>
          <cell r="L98">
            <v>3.9621769999999996</v>
          </cell>
          <cell r="M98">
            <v>7.9042569999999994</v>
          </cell>
          <cell r="N98">
            <v>8.5484189999999991</v>
          </cell>
          <cell r="O98">
            <v>10.470801</v>
          </cell>
          <cell r="P98">
            <v>9.0432539999999992</v>
          </cell>
          <cell r="Q98">
            <v>15.433508999999999</v>
          </cell>
          <cell r="R98">
            <v>30.743381999999997</v>
          </cell>
        </row>
        <row r="99">
          <cell r="B99">
            <v>201200</v>
          </cell>
          <cell r="C99" t="str">
            <v>수출비용</v>
          </cell>
          <cell r="D99" t="str">
            <v>Export Expenses</v>
          </cell>
          <cell r="E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</row>
        <row r="100">
          <cell r="B100">
            <v>201210</v>
          </cell>
          <cell r="C100" t="str">
            <v>판매촉진비</v>
          </cell>
          <cell r="D100" t="str">
            <v>Sales Promotion Expenses</v>
          </cell>
          <cell r="E100">
            <v>0</v>
          </cell>
          <cell r="J100">
            <v>0.457484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</row>
        <row r="101">
          <cell r="B101">
            <v>201220</v>
          </cell>
          <cell r="C101" t="str">
            <v>판매수수료</v>
          </cell>
          <cell r="D101" t="str">
            <v>Sales Commission</v>
          </cell>
          <cell r="E101">
            <v>0</v>
          </cell>
          <cell r="J101">
            <v>1.487422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</row>
        <row r="102">
          <cell r="B102">
            <v>201280</v>
          </cell>
          <cell r="C102" t="str">
            <v>기타물류원가</v>
          </cell>
          <cell r="D102" t="str">
            <v>Other Distribution Costs</v>
          </cell>
          <cell r="E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</row>
        <row r="103">
          <cell r="B103">
            <v>201290</v>
          </cell>
          <cell r="C103" t="str">
            <v>애프터서비스비</v>
          </cell>
          <cell r="D103" t="str">
            <v>After-Sales Service Costs</v>
          </cell>
          <cell r="E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</row>
        <row r="104">
          <cell r="B104">
            <v>201300</v>
          </cell>
          <cell r="C104" t="str">
            <v>대손상각비</v>
          </cell>
          <cell r="D104" t="str">
            <v>Expenses of Allowance for Doubtful Accounts</v>
          </cell>
          <cell r="E104">
            <v>0</v>
          </cell>
          <cell r="J104">
            <v>3.0506999999999999E-2</v>
          </cell>
          <cell r="K104">
            <v>1.245735</v>
          </cell>
          <cell r="L104">
            <v>2.931559</v>
          </cell>
          <cell r="M104">
            <v>1.2487569999999999</v>
          </cell>
          <cell r="N104">
            <v>-0.21800699999999998</v>
          </cell>
          <cell r="O104">
            <v>-0.21527399999999999</v>
          </cell>
          <cell r="P104">
            <v>-0.488703</v>
          </cell>
          <cell r="Q104">
            <v>2.537757</v>
          </cell>
          <cell r="R104">
            <v>2.250972</v>
          </cell>
        </row>
        <row r="105">
          <cell r="B105">
            <v>290700</v>
          </cell>
          <cell r="C105" t="str">
            <v>기타판매비</v>
          </cell>
          <cell r="D105" t="str">
            <v>Other Sales Expenses</v>
          </cell>
          <cell r="E105">
            <v>0</v>
          </cell>
          <cell r="J105">
            <v>2.7854479999999997</v>
          </cell>
          <cell r="K105">
            <v>1.564125</v>
          </cell>
          <cell r="L105">
            <v>1.57812</v>
          </cell>
          <cell r="M105">
            <v>2.1963779999999997</v>
          </cell>
          <cell r="N105">
            <v>1.6307079999999998</v>
          </cell>
          <cell r="O105">
            <v>2.7060369999999998</v>
          </cell>
          <cell r="P105">
            <v>3.3733389999999996</v>
          </cell>
          <cell r="Q105">
            <v>2.7811269999999997</v>
          </cell>
          <cell r="R105">
            <v>4.5971199999999994</v>
          </cell>
        </row>
        <row r="106">
          <cell r="B106">
            <v>201360</v>
          </cell>
          <cell r="C106" t="str">
            <v>기타</v>
          </cell>
          <cell r="D106" t="str">
            <v>Other Sales</v>
          </cell>
          <cell r="E106">
            <v>1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</row>
        <row r="119">
          <cell r="B119">
            <v>112830</v>
          </cell>
          <cell r="C119" t="str">
            <v>유동자산</v>
          </cell>
          <cell r="D119" t="str">
            <v>Current Assets</v>
          </cell>
          <cell r="J119">
            <v>214.34547599999999</v>
          </cell>
          <cell r="K119">
            <v>217.18959278</v>
          </cell>
          <cell r="L119">
            <v>276.40617713999995</v>
          </cell>
          <cell r="M119">
            <v>348.59322199999997</v>
          </cell>
          <cell r="N119">
            <v>378.03881999999999</v>
          </cell>
          <cell r="O119">
            <v>705.06814732999999</v>
          </cell>
          <cell r="P119">
            <v>698.10866228999998</v>
          </cell>
          <cell r="Q119">
            <v>491.98201423</v>
          </cell>
          <cell r="R119">
            <v>344.65852530999996</v>
          </cell>
          <cell r="S119">
            <v>166.0011691016386</v>
          </cell>
          <cell r="T119">
            <v>159.59522328211688</v>
          </cell>
          <cell r="U119">
            <v>153.43648139534292</v>
          </cell>
          <cell r="V119">
            <v>147.51540390007054</v>
          </cell>
          <cell r="W119">
            <v>141.82281938369209</v>
          </cell>
          <cell r="X119">
            <v>136.34991035624128</v>
          </cell>
        </row>
        <row r="120">
          <cell r="C120" t="str">
            <v>(증감률)</v>
          </cell>
          <cell r="D120" t="str">
            <v>(% growth)</v>
          </cell>
          <cell r="J120">
            <v>0</v>
          </cell>
          <cell r="K120">
            <v>1.3268844451841844E-2</v>
          </cell>
          <cell r="L120">
            <v>0.2726492720117708</v>
          </cell>
          <cell r="M120">
            <v>0.26116292192499446</v>
          </cell>
          <cell r="N120">
            <v>8.446979499790741E-2</v>
          </cell>
          <cell r="O120">
            <v>0.8650681094867454</v>
          </cell>
          <cell r="P120">
            <v>-9.8706558597982941E-3</v>
          </cell>
          <cell r="Q120">
            <v>-0.29526441826956351</v>
          </cell>
          <cell r="R120">
            <v>-0.29944893239761161</v>
          </cell>
          <cell r="S120">
            <v>-0.51836047301505062</v>
          </cell>
          <cell r="T120">
            <v>-3.8589763278109812E-2</v>
          </cell>
          <cell r="U120">
            <v>-3.8589763278109701E-2</v>
          </cell>
          <cell r="V120">
            <v>-3.8589763278109812E-2</v>
          </cell>
          <cell r="W120">
            <v>-3.858976327810959E-2</v>
          </cell>
          <cell r="X120">
            <v>-3.8589763278109923E-2</v>
          </cell>
        </row>
        <row r="122">
          <cell r="B122">
            <v>190650</v>
          </cell>
          <cell r="C122" t="str">
            <v>현금및현금성자산</v>
          </cell>
          <cell r="D122" t="str">
            <v>Cash and Cash Equivalents</v>
          </cell>
          <cell r="J122">
            <v>105.51892599999999</v>
          </cell>
          <cell r="K122">
            <v>129.44851631999998</v>
          </cell>
          <cell r="L122">
            <v>175.92549265999997</v>
          </cell>
          <cell r="M122">
            <v>143.339449</v>
          </cell>
          <cell r="N122">
            <v>252.31065899999999</v>
          </cell>
          <cell r="O122">
            <v>332.13054418000002</v>
          </cell>
          <cell r="P122">
            <v>338.80500413999999</v>
          </cell>
          <cell r="Q122">
            <v>182.29878818</v>
          </cell>
          <cell r="R122">
            <v>171.99428400999997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</row>
        <row r="124">
          <cell r="B124">
            <v>113090</v>
          </cell>
          <cell r="C124" t="str">
            <v>단기금융자산</v>
          </cell>
          <cell r="D124" t="str">
            <v>Current Financial Assets</v>
          </cell>
          <cell r="E124">
            <v>1</v>
          </cell>
          <cell r="J124">
            <v>83.263954999999996</v>
          </cell>
          <cell r="K124">
            <v>74.254818999999998</v>
          </cell>
          <cell r="L124">
            <v>83.981274999999997</v>
          </cell>
          <cell r="M124">
            <v>178.11115099999998</v>
          </cell>
          <cell r="N124">
            <v>88.926611999999992</v>
          </cell>
          <cell r="O124">
            <v>311.83811900000001</v>
          </cell>
          <cell r="P124">
            <v>319.85831999999999</v>
          </cell>
          <cell r="Q124">
            <v>267.184259</v>
          </cell>
          <cell r="R124">
            <v>128.136887</v>
          </cell>
          <cell r="S124">
            <v>123.19211486347611</v>
          </cell>
          <cell r="T124">
            <v>118.43816031316486</v>
          </cell>
          <cell r="U124">
            <v>113.86765974358502</v>
          </cell>
          <cell r="V124">
            <v>109.47353370904773</v>
          </cell>
          <cell r="W124">
            <v>105.24897595799742</v>
          </cell>
          <cell r="X124">
            <v>101.18744289051483</v>
          </cell>
        </row>
        <row r="125">
          <cell r="C125" t="str">
            <v>(증감률)</v>
          </cell>
          <cell r="D125" t="str">
            <v>(% growth)</v>
          </cell>
          <cell r="J125">
            <v>0</v>
          </cell>
          <cell r="K125">
            <v>-0.10819971258871863</v>
          </cell>
          <cell r="L125">
            <v>0.13098753900403426</v>
          </cell>
          <cell r="M125">
            <v>1.120843616627635</v>
          </cell>
          <cell r="N125">
            <v>-0.50072406190895924</v>
          </cell>
          <cell r="O125">
            <v>2.5066906518377201</v>
          </cell>
          <cell r="P125">
            <v>2.5719116783153639E-2</v>
          </cell>
          <cell r="Q125">
            <v>-0.1646793524082788</v>
          </cell>
          <cell r="R125">
            <v>-0.52041752953717224</v>
          </cell>
          <cell r="S125">
            <v>-3.8589763278109701E-2</v>
          </cell>
          <cell r="T125">
            <v>-3.8589763278109701E-2</v>
          </cell>
          <cell r="U125">
            <v>-3.8589763278109701E-2</v>
          </cell>
          <cell r="V125">
            <v>-3.8589763278109701E-2</v>
          </cell>
          <cell r="W125">
            <v>-3.8589763278109701E-2</v>
          </cell>
          <cell r="X125">
            <v>-3.8589763278109701E-2</v>
          </cell>
        </row>
        <row r="126">
          <cell r="C126" t="str">
            <v>(직접입력)</v>
          </cell>
          <cell r="D126" t="str">
            <v>(manual)</v>
          </cell>
          <cell r="S126">
            <v>123.19211486347611</v>
          </cell>
          <cell r="T126">
            <v>118.43816031316486</v>
          </cell>
          <cell r="U126">
            <v>113.86765974358502</v>
          </cell>
          <cell r="V126">
            <v>109.47353370904773</v>
          </cell>
          <cell r="W126">
            <v>105.24897595799742</v>
          </cell>
          <cell r="X126">
            <v>101.18744289051483</v>
          </cell>
        </row>
        <row r="128">
          <cell r="B128">
            <v>190560</v>
          </cell>
          <cell r="C128" t="str">
            <v>매출채권</v>
          </cell>
          <cell r="D128" t="str">
            <v>Accounts Receivables</v>
          </cell>
          <cell r="E128">
            <v>1</v>
          </cell>
          <cell r="J128">
            <v>12.009646999999999</v>
          </cell>
          <cell r="K128">
            <v>8.6108849999999997</v>
          </cell>
          <cell r="L128">
            <v>11.159431999999999</v>
          </cell>
          <cell r="M128">
            <v>19.539324000000001</v>
          </cell>
          <cell r="N128">
            <v>28.615022</v>
          </cell>
          <cell r="O128">
            <v>33.622692000000001</v>
          </cell>
          <cell r="P128">
            <v>24.42653</v>
          </cell>
          <cell r="Q128">
            <v>18.946846000000001</v>
          </cell>
          <cell r="R128">
            <v>12.719465999999999</v>
          </cell>
          <cell r="S128">
            <v>12.228624818036034</v>
          </cell>
          <cell r="T128">
            <v>11.756725081091206</v>
          </cell>
          <cell r="U128">
            <v>11.30303584328608</v>
          </cell>
          <cell r="V128">
            <v>10.866854365769681</v>
          </cell>
          <cell r="W128">
            <v>10.447505028216936</v>
          </cell>
          <cell r="X128">
            <v>10.044338282331184</v>
          </cell>
        </row>
        <row r="129">
          <cell r="C129" t="str">
            <v>(증감률)</v>
          </cell>
          <cell r="D129" t="str">
            <v>(% growth)</v>
          </cell>
          <cell r="J129">
            <v>0</v>
          </cell>
          <cell r="K129">
            <v>-0.2830026561147051</v>
          </cell>
          <cell r="L129">
            <v>0.29596806832282629</v>
          </cell>
          <cell r="M129">
            <v>0.75092459902977171</v>
          </cell>
          <cell r="N129">
            <v>0.46448372523020742</v>
          </cell>
          <cell r="O129">
            <v>0.17500143805585755</v>
          </cell>
          <cell r="P129">
            <v>-0.27351058029499842</v>
          </cell>
          <cell r="Q129">
            <v>-0.22433329662461265</v>
          </cell>
          <cell r="R129">
            <v>-0.32867634011486668</v>
          </cell>
          <cell r="S129">
            <v>-3.8589763278109701E-2</v>
          </cell>
          <cell r="T129">
            <v>-3.8589763278109701E-2</v>
          </cell>
          <cell r="U129">
            <v>-3.8589763278109701E-2</v>
          </cell>
          <cell r="V129">
            <v>-3.8589763278109701E-2</v>
          </cell>
          <cell r="W129">
            <v>-3.8589763278109701E-2</v>
          </cell>
          <cell r="X129">
            <v>-3.8589763278109701E-2</v>
          </cell>
        </row>
        <row r="130">
          <cell r="C130" t="str">
            <v>(직접입력)</v>
          </cell>
          <cell r="D130" t="str">
            <v>(manual)</v>
          </cell>
          <cell r="S130">
            <v>12.228624818036034</v>
          </cell>
          <cell r="T130">
            <v>11.756725081091206</v>
          </cell>
          <cell r="U130">
            <v>11.30303584328608</v>
          </cell>
          <cell r="V130">
            <v>10.866854365769681</v>
          </cell>
          <cell r="W130">
            <v>10.447505028216936</v>
          </cell>
          <cell r="X130">
            <v>10.044338282331184</v>
          </cell>
        </row>
        <row r="131">
          <cell r="C131" t="str">
            <v>(회전율)</v>
          </cell>
          <cell r="D131" t="str">
            <v>(turnover)</v>
          </cell>
          <cell r="J131">
            <v>35.218521493595937</v>
          </cell>
          <cell r="K131">
            <v>31.221077586165098</v>
          </cell>
          <cell r="L131">
            <v>37.834417984294333</v>
          </cell>
          <cell r="M131">
            <v>33.780776719421468</v>
          </cell>
          <cell r="N131">
            <v>25.813966780900728</v>
          </cell>
          <cell r="O131">
            <v>21.728133735438934</v>
          </cell>
          <cell r="P131">
            <v>21.201216470394726</v>
          </cell>
          <cell r="Q131">
            <v>32.040681797054489</v>
          </cell>
          <cell r="R131">
            <v>42.192594482742422</v>
          </cell>
          <cell r="S131">
            <v>42.192594482742422</v>
          </cell>
          <cell r="T131">
            <v>42.192594482742422</v>
          </cell>
          <cell r="U131">
            <v>42.192594482742422</v>
          </cell>
          <cell r="V131">
            <v>42.192594482742422</v>
          </cell>
          <cell r="W131">
            <v>42.192594482742422</v>
          </cell>
          <cell r="X131">
            <v>42.192594482742422</v>
          </cell>
        </row>
        <row r="132">
          <cell r="C132" t="str">
            <v>(회전기일)</v>
          </cell>
          <cell r="D132" t="str">
            <v>(inventory days)</v>
          </cell>
          <cell r="J132">
            <v>10.363864935851177</v>
          </cell>
          <cell r="K132">
            <v>11.690820055542904</v>
          </cell>
          <cell r="L132">
            <v>9.6473005122351108</v>
          </cell>
          <cell r="M132">
            <v>10.804961739975381</v>
          </cell>
          <cell r="N132">
            <v>14.139632358636826</v>
          </cell>
          <cell r="O132">
            <v>16.798497489210458</v>
          </cell>
          <cell r="P132">
            <v>17.215993266692227</v>
          </cell>
          <cell r="Q132">
            <v>11.391767575731008</v>
          </cell>
          <cell r="R132">
            <v>8.6508071967295574</v>
          </cell>
          <cell r="S132">
            <v>7.0890447969064043</v>
          </cell>
          <cell r="T132">
            <v>7.0890447969064034</v>
          </cell>
          <cell r="U132">
            <v>7.0890447969064043</v>
          </cell>
          <cell r="V132">
            <v>7.0890447969064034</v>
          </cell>
          <cell r="W132">
            <v>7.0890447969064025</v>
          </cell>
          <cell r="X132">
            <v>7.0890447969064043</v>
          </cell>
        </row>
        <row r="143">
          <cell r="B143">
            <v>112840</v>
          </cell>
          <cell r="C143" t="str">
            <v>재고자산</v>
          </cell>
          <cell r="D143" t="str">
            <v>Inventories</v>
          </cell>
          <cell r="E143">
            <v>1</v>
          </cell>
          <cell r="J143">
            <v>4.7989329999999999</v>
          </cell>
          <cell r="K143">
            <v>0.73141580000000006</v>
          </cell>
          <cell r="L143">
            <v>0.69622425999999993</v>
          </cell>
          <cell r="M143">
            <v>2.4464069999999998</v>
          </cell>
          <cell r="N143">
            <v>2.615516</v>
          </cell>
          <cell r="O143">
            <v>2.51662381</v>
          </cell>
          <cell r="P143">
            <v>2.7010402599999996</v>
          </cell>
          <cell r="Q143">
            <v>2.4027578599999999</v>
          </cell>
          <cell r="R143">
            <v>5.3733386100000002</v>
          </cell>
          <cell r="S143">
            <v>5.1659827450269731</v>
          </cell>
          <cell r="T143">
            <v>4.966628693797583</v>
          </cell>
          <cell r="U143">
            <v>4.7749676682136668</v>
          </cell>
          <cell r="V143">
            <v>4.5907027962366742</v>
          </cell>
          <cell r="W143">
            <v>4.4135486620497444</v>
          </cell>
          <cell r="X143">
            <v>4.2432308639648273</v>
          </cell>
        </row>
        <row r="144">
          <cell r="C144" t="str">
            <v>(증감률)</v>
          </cell>
          <cell r="D144" t="str">
            <v>(% growth)</v>
          </cell>
          <cell r="J144">
            <v>0</v>
          </cell>
          <cell r="K144">
            <v>-0.84758782837768309</v>
          </cell>
          <cell r="L144">
            <v>-4.8114273714076394E-2</v>
          </cell>
          <cell r="M144">
            <v>2.5138203888499948</v>
          </cell>
          <cell r="N144">
            <v>6.9125456230300308E-2</v>
          </cell>
          <cell r="O144">
            <v>-3.7809820318438048E-2</v>
          </cell>
          <cell r="P144">
            <v>7.3279307486167289E-2</v>
          </cell>
          <cell r="Q144">
            <v>-0.11043241539835458</v>
          </cell>
          <cell r="R144">
            <v>1.2363213120443191</v>
          </cell>
          <cell r="S144">
            <v>-3.8589763278109701E-2</v>
          </cell>
          <cell r="T144">
            <v>-3.8589763278109701E-2</v>
          </cell>
          <cell r="U144">
            <v>-3.8589763278109701E-2</v>
          </cell>
          <cell r="V144">
            <v>-3.8589763278109701E-2</v>
          </cell>
          <cell r="W144">
            <v>-3.8589763278109701E-2</v>
          </cell>
          <cell r="X144">
            <v>-3.8589763278109701E-2</v>
          </cell>
        </row>
        <row r="145">
          <cell r="C145" t="str">
            <v>(직접입력)</v>
          </cell>
          <cell r="D145" t="str">
            <v>(manual)</v>
          </cell>
          <cell r="S145">
            <v>5.1659827450269731</v>
          </cell>
          <cell r="T145">
            <v>4.966628693797583</v>
          </cell>
          <cell r="U145">
            <v>4.7749676682136668</v>
          </cell>
          <cell r="V145">
            <v>4.5907027962366742</v>
          </cell>
          <cell r="W145">
            <v>4.4135486620497444</v>
          </cell>
          <cell r="X145">
            <v>4.2432308639648273</v>
          </cell>
        </row>
        <row r="146">
          <cell r="C146" t="str">
            <v>(회전율)</v>
          </cell>
          <cell r="D146" t="str">
            <v>(turnover)</v>
          </cell>
          <cell r="J146">
            <v>61.573171786311669</v>
          </cell>
          <cell r="K146">
            <v>90.186204070889701</v>
          </cell>
          <cell r="L146">
            <v>385.53889413834469</v>
          </cell>
          <cell r="M146">
            <v>243.68994662135449</v>
          </cell>
          <cell r="N146">
            <v>176.3161596887191</v>
          </cell>
          <cell r="O146">
            <v>207.35312881509361</v>
          </cell>
          <cell r="P146">
            <v>188.87474050815999</v>
          </cell>
          <cell r="Q146">
            <v>218.04171545484249</v>
          </cell>
          <cell r="R146">
            <v>153.73273623751734</v>
          </cell>
          <cell r="S146">
            <v>153.73273623751734</v>
          </cell>
          <cell r="T146">
            <v>153.73273623751734</v>
          </cell>
          <cell r="U146">
            <v>153.73273623751734</v>
          </cell>
          <cell r="V146">
            <v>153.73273623751734</v>
          </cell>
          <cell r="W146">
            <v>153.73273623751734</v>
          </cell>
          <cell r="X146">
            <v>153.73273623751734</v>
          </cell>
        </row>
        <row r="147">
          <cell r="C147" t="str">
            <v>(회전기일)</v>
          </cell>
          <cell r="D147" t="str">
            <v>(inventory days)</v>
          </cell>
          <cell r="J147">
            <v>5.9279064146106437</v>
          </cell>
          <cell r="K147">
            <v>4.0471822022035262</v>
          </cell>
          <cell r="L147">
            <v>0.9467267908617939</v>
          </cell>
          <cell r="M147">
            <v>1.497804915880002</v>
          </cell>
          <cell r="N147">
            <v>2.0701449069920566</v>
          </cell>
          <cell r="O147">
            <v>1.7602820950220019</v>
          </cell>
          <cell r="P147">
            <v>1.9324976914222725</v>
          </cell>
          <cell r="Q147">
            <v>1.6739915994450765</v>
          </cell>
          <cell r="R147">
            <v>2.3742503316669934</v>
          </cell>
          <cell r="S147">
            <v>3.3471006515906478</v>
          </cell>
          <cell r="T147">
            <v>3.3471006515906483</v>
          </cell>
          <cell r="U147">
            <v>3.3471006515906492</v>
          </cell>
          <cell r="V147">
            <v>3.3471006515906483</v>
          </cell>
          <cell r="W147">
            <v>3.3471006515906483</v>
          </cell>
          <cell r="X147">
            <v>3.3471006515906478</v>
          </cell>
        </row>
        <row r="149">
          <cell r="B149">
            <v>112831</v>
          </cell>
          <cell r="C149" t="str">
            <v>기타유동자산</v>
          </cell>
          <cell r="D149" t="str">
            <v>Other Current Assets</v>
          </cell>
          <cell r="E149">
            <v>1</v>
          </cell>
          <cell r="J149">
            <v>8.7540150000000096</v>
          </cell>
          <cell r="K149">
            <v>4.1439566600000148</v>
          </cell>
          <cell r="L149">
            <v>4.6437532200000078</v>
          </cell>
          <cell r="M149">
            <v>5.1568909999999732</v>
          </cell>
          <cell r="N149">
            <v>5.5710109999999986</v>
          </cell>
          <cell r="O149">
            <v>24.960168339999996</v>
          </cell>
          <cell r="P149">
            <v>12.317767889999914</v>
          </cell>
          <cell r="Q149">
            <v>21.149363190000031</v>
          </cell>
          <cell r="R149">
            <v>26.434549689999983</v>
          </cell>
          <cell r="S149">
            <v>25.414446675099455</v>
          </cell>
          <cell r="T149">
            <v>24.433709194063226</v>
          </cell>
          <cell r="U149">
            <v>23.490818140258153</v>
          </cell>
          <cell r="V149">
            <v>22.584313029016464</v>
          </cell>
          <cell r="W149">
            <v>21.71278973542799</v>
          </cell>
          <cell r="X149">
            <v>20.874898319430454</v>
          </cell>
        </row>
        <row r="150">
          <cell r="C150" t="str">
            <v>(증감률)</v>
          </cell>
          <cell r="D150" t="str">
            <v>(% growth)</v>
          </cell>
          <cell r="J150">
            <v>0</v>
          </cell>
          <cell r="K150">
            <v>-0.52662216594328315</v>
          </cell>
          <cell r="L150">
            <v>0.12060853937598637</v>
          </cell>
          <cell r="M150">
            <v>0.11050065662187891</v>
          </cell>
          <cell r="N150">
            <v>8.0304198789547421E-2</v>
          </cell>
          <cell r="O150">
            <v>3.4803660125603777</v>
          </cell>
          <cell r="P150">
            <v>-0.50650301223088956</v>
          </cell>
          <cell r="Q150">
            <v>0.71698016871790382</v>
          </cell>
          <cell r="R150">
            <v>0.24989813889521395</v>
          </cell>
          <cell r="S150">
            <v>-3.8589763278109701E-2</v>
          </cell>
          <cell r="T150">
            <v>-3.8589763278109701E-2</v>
          </cell>
          <cell r="U150">
            <v>-3.8589763278109701E-2</v>
          </cell>
          <cell r="V150">
            <v>-3.8589763278109701E-2</v>
          </cell>
          <cell r="W150">
            <v>-3.8589763278109701E-2</v>
          </cell>
          <cell r="X150">
            <v>-3.8589763278109701E-2</v>
          </cell>
        </row>
        <row r="151">
          <cell r="C151" t="str">
            <v>(직접입력)</v>
          </cell>
          <cell r="D151" t="str">
            <v>(manual)</v>
          </cell>
          <cell r="S151">
            <v>25.414446675099455</v>
          </cell>
          <cell r="T151">
            <v>24.433709194063226</v>
          </cell>
          <cell r="U151">
            <v>23.490818140258153</v>
          </cell>
          <cell r="V151">
            <v>22.584313029016464</v>
          </cell>
          <cell r="W151">
            <v>21.71278973542799</v>
          </cell>
          <cell r="X151">
            <v>20.874898319430454</v>
          </cell>
        </row>
        <row r="153">
          <cell r="B153">
            <v>190600</v>
          </cell>
          <cell r="C153" t="str">
            <v>미수수익</v>
          </cell>
          <cell r="D153" t="str">
            <v>Accrued Income</v>
          </cell>
          <cell r="J153" t="e">
            <v>#N/A</v>
          </cell>
          <cell r="K153" t="e">
            <v>#N/A</v>
          </cell>
          <cell r="L153" t="e">
            <v>#N/A</v>
          </cell>
          <cell r="M153" t="e">
            <v>#N/A</v>
          </cell>
          <cell r="N153" t="e">
            <v>#N/A</v>
          </cell>
          <cell r="O153" t="e">
            <v>#N/A</v>
          </cell>
          <cell r="P153" t="e">
            <v>#N/A</v>
          </cell>
          <cell r="Q153" t="e">
            <v>#N/A</v>
          </cell>
          <cell r="R153" t="e">
            <v>#N/A</v>
          </cell>
        </row>
        <row r="154">
          <cell r="B154">
            <v>190610</v>
          </cell>
          <cell r="C154" t="str">
            <v>선급금등</v>
          </cell>
          <cell r="D154" t="str">
            <v>Advance Payments</v>
          </cell>
          <cell r="J154" t="e">
            <v>#N/A</v>
          </cell>
          <cell r="K154" t="e">
            <v>#N/A</v>
          </cell>
          <cell r="L154" t="e">
            <v>#N/A</v>
          </cell>
          <cell r="M154" t="e">
            <v>#N/A</v>
          </cell>
          <cell r="N154" t="e">
            <v>#N/A</v>
          </cell>
          <cell r="O154" t="e">
            <v>#N/A</v>
          </cell>
          <cell r="P154" t="e">
            <v>#N/A</v>
          </cell>
          <cell r="Q154" t="e">
            <v>#N/A</v>
          </cell>
          <cell r="R154" t="e">
            <v>#N/A</v>
          </cell>
        </row>
        <row r="155">
          <cell r="B155">
            <v>113760</v>
          </cell>
          <cell r="C155" t="str">
            <v>선급제세</v>
          </cell>
          <cell r="D155" t="str">
            <v>Prepaid Taxes</v>
          </cell>
          <cell r="J155" t="e">
            <v>#N/A</v>
          </cell>
          <cell r="K155" t="e">
            <v>#N/A</v>
          </cell>
          <cell r="L155" t="e">
            <v>#N/A</v>
          </cell>
          <cell r="M155" t="e">
            <v>#N/A</v>
          </cell>
          <cell r="N155" t="e">
            <v>#N/A</v>
          </cell>
          <cell r="O155" t="e">
            <v>#N/A</v>
          </cell>
          <cell r="P155" t="e">
            <v>#N/A</v>
          </cell>
          <cell r="Q155" t="e">
            <v>#N/A</v>
          </cell>
          <cell r="R155" t="e">
            <v>#N/A</v>
          </cell>
        </row>
        <row r="156">
          <cell r="B156">
            <v>190620</v>
          </cell>
          <cell r="C156" t="str">
            <v>선급비용</v>
          </cell>
          <cell r="D156" t="str">
            <v>Prepaid Expenses</v>
          </cell>
          <cell r="J156" t="e">
            <v>#N/A</v>
          </cell>
          <cell r="K156" t="e">
            <v>#N/A</v>
          </cell>
          <cell r="L156" t="e">
            <v>#N/A</v>
          </cell>
          <cell r="M156" t="e">
            <v>#N/A</v>
          </cell>
          <cell r="N156" t="e">
            <v>#N/A</v>
          </cell>
          <cell r="O156" t="e">
            <v>#N/A</v>
          </cell>
          <cell r="P156" t="e">
            <v>#N/A</v>
          </cell>
          <cell r="Q156" t="e">
            <v>#N/A</v>
          </cell>
          <cell r="R156" t="e">
            <v>#N/A</v>
          </cell>
        </row>
        <row r="157">
          <cell r="B157">
            <v>190630</v>
          </cell>
          <cell r="C157" t="str">
            <v>단기보증금</v>
          </cell>
          <cell r="D157" t="str">
            <v>Short-Term Deposits Provided</v>
          </cell>
          <cell r="J157" t="e">
            <v>#N/A</v>
          </cell>
          <cell r="K157" t="e">
            <v>#N/A</v>
          </cell>
          <cell r="L157" t="e">
            <v>#N/A</v>
          </cell>
          <cell r="M157" t="e">
            <v>#N/A</v>
          </cell>
          <cell r="N157" t="e">
            <v>#N/A</v>
          </cell>
          <cell r="O157" t="e">
            <v>#N/A</v>
          </cell>
          <cell r="P157" t="e">
            <v>#N/A</v>
          </cell>
          <cell r="Q157" t="e">
            <v>#N/A</v>
          </cell>
          <cell r="R157" t="e">
            <v>#N/A</v>
          </cell>
        </row>
        <row r="158">
          <cell r="B158">
            <v>190640</v>
          </cell>
          <cell r="C158" t="str">
            <v>기타</v>
          </cell>
          <cell r="D158" t="str">
            <v>Other Intangible Assets</v>
          </cell>
          <cell r="J158" t="e">
            <v>#N/A</v>
          </cell>
          <cell r="K158" t="e">
            <v>#N/A</v>
          </cell>
          <cell r="L158" t="e">
            <v>#N/A</v>
          </cell>
          <cell r="M158" t="e">
            <v>#N/A</v>
          </cell>
          <cell r="N158" t="e">
            <v>#N/A</v>
          </cell>
          <cell r="O158" t="e">
            <v>#N/A</v>
          </cell>
          <cell r="P158" t="e">
            <v>#N/A</v>
          </cell>
          <cell r="Q158" t="e">
            <v>#N/A</v>
          </cell>
          <cell r="R158" t="e">
            <v>#N/A</v>
          </cell>
        </row>
        <row r="172">
          <cell r="B172">
            <v>110010</v>
          </cell>
          <cell r="C172" t="str">
            <v>비유동자산</v>
          </cell>
          <cell r="D172" t="str">
            <v xml:space="preserve">Non-Current Assets </v>
          </cell>
          <cell r="J172">
            <v>537.80492400000003</v>
          </cell>
          <cell r="K172">
            <v>481.27809910999997</v>
          </cell>
          <cell r="L172">
            <v>465.62742035000002</v>
          </cell>
          <cell r="M172">
            <v>688.043363</v>
          </cell>
          <cell r="N172">
            <v>851.98604599999999</v>
          </cell>
          <cell r="O172">
            <v>896.84016417999987</v>
          </cell>
          <cell r="P172">
            <v>1295.7608283299999</v>
          </cell>
          <cell r="Q172">
            <v>1816.0366290799998</v>
          </cell>
          <cell r="R172">
            <v>2090.66546634</v>
          </cell>
          <cell r="S172">
            <v>2005.9559541706133</v>
          </cell>
          <cell r="T172">
            <v>1928.5874817325378</v>
          </cell>
          <cell r="U172">
            <v>1857.208434547721</v>
          </cell>
          <cell r="V172">
            <v>1791.3492607504443</v>
          </cell>
          <cell r="W172">
            <v>1730.5774193961222</v>
          </cell>
          <cell r="X172">
            <v>1674.494456422748</v>
          </cell>
        </row>
        <row r="173">
          <cell r="C173" t="str">
            <v>(증감률)</v>
          </cell>
          <cell r="D173" t="str">
            <v>(% growth)</v>
          </cell>
          <cell r="J173">
            <v>0</v>
          </cell>
          <cell r="K173">
            <v>-0.10510655884214259</v>
          </cell>
          <cell r="L173">
            <v>-3.251899221872312E-2</v>
          </cell>
          <cell r="M173">
            <v>0.47766934018365093</v>
          </cell>
          <cell r="N173">
            <v>0.2382737656027647</v>
          </cell>
          <cell r="O173">
            <v>5.2646540856609247E-2</v>
          </cell>
          <cell r="P173">
            <v>0.44480686758129484</v>
          </cell>
          <cell r="Q173">
            <v>0.40152147632101265</v>
          </cell>
          <cell r="R173">
            <v>0.15122428306918367</v>
          </cell>
          <cell r="S173">
            <v>-4.0517965945877754E-2</v>
          </cell>
          <cell r="T173">
            <v>-3.8569377496658119E-2</v>
          </cell>
          <cell r="U173">
            <v>-3.7011049724689493E-2</v>
          </cell>
          <cell r="V173">
            <v>-3.5461379871083332E-2</v>
          </cell>
          <cell r="W173">
            <v>-3.3925177343062107E-2</v>
          </cell>
          <cell r="X173">
            <v>-3.2407081211624722E-2</v>
          </cell>
        </row>
        <row r="175">
          <cell r="B175">
            <v>190310</v>
          </cell>
          <cell r="C175" t="str">
            <v>투자자산</v>
          </cell>
          <cell r="D175" t="str">
            <v>Investment Assets</v>
          </cell>
          <cell r="J175">
            <v>46.353730999999996</v>
          </cell>
          <cell r="K175">
            <v>92.180016909999992</v>
          </cell>
          <cell r="L175">
            <v>70.205034189999992</v>
          </cell>
          <cell r="M175">
            <v>35.307653999999999</v>
          </cell>
          <cell r="N175">
            <v>34.051566999999999</v>
          </cell>
          <cell r="O175">
            <v>38.545926649999998</v>
          </cell>
          <cell r="P175">
            <v>49.924820920000002</v>
          </cell>
          <cell r="Q175">
            <v>43.534462089999998</v>
          </cell>
          <cell r="R175">
            <v>33.342641370000003</v>
          </cell>
          <cell r="S175">
            <v>32.055956732464793</v>
          </cell>
          <cell r="T175">
            <v>30.818924950505647</v>
          </cell>
          <cell r="U175">
            <v>29.629629932179803</v>
          </cell>
          <cell r="V175">
            <v>28.486229527078994</v>
          </cell>
          <cell r="W175">
            <v>27.386952672943114</v>
          </cell>
          <cell r="X175">
            <v>26.330096652385446</v>
          </cell>
        </row>
        <row r="176">
          <cell r="C176" t="str">
            <v>(증감률)</v>
          </cell>
          <cell r="D176" t="str">
            <v>(% growth)</v>
          </cell>
          <cell r="J176">
            <v>0</v>
          </cell>
          <cell r="K176">
            <v>0.98862130234996615</v>
          </cell>
          <cell r="L176">
            <v>-0.23839204479052423</v>
          </cell>
          <cell r="M176">
            <v>-0.49707803140662488</v>
          </cell>
          <cell r="N176">
            <v>-3.5575487399984174E-2</v>
          </cell>
          <cell r="O176">
            <v>0.13198686715357333</v>
          </cell>
          <cell r="P176">
            <v>0.29520354701344309</v>
          </cell>
          <cell r="Q176">
            <v>-0.12799963449523388</v>
          </cell>
          <cell r="R176">
            <v>-0.23410926035861346</v>
          </cell>
          <cell r="S176">
            <v>-3.8589763278109812E-2</v>
          </cell>
          <cell r="T176">
            <v>-3.8589763278109812E-2</v>
          </cell>
          <cell r="U176">
            <v>-3.8589763278109812E-2</v>
          </cell>
          <cell r="V176">
            <v>-3.858976327810959E-2</v>
          </cell>
          <cell r="W176">
            <v>-3.8589763278109812E-2</v>
          </cell>
          <cell r="X176">
            <v>-3.8589763278109701E-2</v>
          </cell>
        </row>
        <row r="178">
          <cell r="B178">
            <v>111450</v>
          </cell>
          <cell r="C178" t="str">
            <v>관계기업등지분관련투자자산</v>
          </cell>
          <cell r="D178" t="str">
            <v>Investments in Associates, Subs and JVs</v>
          </cell>
          <cell r="E178">
            <v>1</v>
          </cell>
          <cell r="J178">
            <v>14.596124999999999</v>
          </cell>
          <cell r="K178">
            <v>59.117957060000002</v>
          </cell>
          <cell r="L178">
            <v>55.60370099</v>
          </cell>
          <cell r="M178">
            <v>3.0974139999999997</v>
          </cell>
          <cell r="N178">
            <v>0.955924</v>
          </cell>
          <cell r="O178">
            <v>9.3641499999999999E-3</v>
          </cell>
          <cell r="P178">
            <v>8.7497900000000003E-3</v>
          </cell>
          <cell r="Q178">
            <v>8.1628399999999993E-3</v>
          </cell>
          <cell r="R178">
            <v>6.8214999999999994E-3</v>
          </cell>
          <cell r="S178">
            <v>6.558259929798374E-3</v>
          </cell>
          <cell r="T178">
            <v>6.3051782315911428E-3</v>
          </cell>
          <cell r="U178">
            <v>6.0618628962077498E-3</v>
          </cell>
          <cell r="V178">
            <v>5.8279370420187366E-3</v>
          </cell>
          <cell r="W178">
            <v>5.6030383311675069E-3</v>
          </cell>
          <cell r="X178">
            <v>5.3868184083295783E-3</v>
          </cell>
        </row>
        <row r="179">
          <cell r="C179" t="str">
            <v>(증감률)</v>
          </cell>
          <cell r="D179" t="str">
            <v>(% growth)</v>
          </cell>
          <cell r="J179">
            <v>0</v>
          </cell>
          <cell r="K179">
            <v>3.0502501218645364</v>
          </cell>
          <cell r="L179">
            <v>-5.9444815835454357E-2</v>
          </cell>
          <cell r="M179">
            <v>-0.94429482309896873</v>
          </cell>
          <cell r="N179">
            <v>-0.69137997051734124</v>
          </cell>
          <cell r="O179">
            <v>-0.99020408526200832</v>
          </cell>
          <cell r="P179">
            <v>-6.5607663268956506E-2</v>
          </cell>
          <cell r="Q179">
            <v>-6.7081609958639099E-2</v>
          </cell>
          <cell r="R179">
            <v>-0.16432271121325426</v>
          </cell>
          <cell r="S179">
            <v>-3.8589763278109701E-2</v>
          </cell>
          <cell r="T179">
            <v>-3.8589763278109701E-2</v>
          </cell>
          <cell r="U179">
            <v>-3.8589763278109701E-2</v>
          </cell>
          <cell r="V179">
            <v>-3.8589763278109701E-2</v>
          </cell>
          <cell r="W179">
            <v>-3.8589763278109701E-2</v>
          </cell>
          <cell r="X179">
            <v>-3.8589763278109701E-2</v>
          </cell>
        </row>
        <row r="180">
          <cell r="C180" t="str">
            <v>(직접입력)</v>
          </cell>
          <cell r="D180" t="str">
            <v>(manual)</v>
          </cell>
          <cell r="S180">
            <v>6.558259929798374E-3</v>
          </cell>
          <cell r="T180">
            <v>6.3051782315911428E-3</v>
          </cell>
          <cell r="U180">
            <v>6.0618628962077498E-3</v>
          </cell>
          <cell r="V180">
            <v>5.8279370420187366E-3</v>
          </cell>
          <cell r="W180">
            <v>5.6030383311675069E-3</v>
          </cell>
          <cell r="X180">
            <v>5.3868184083295783E-3</v>
          </cell>
        </row>
        <row r="182">
          <cell r="C182" t="str">
            <v>지분법이익 (IS)</v>
          </cell>
          <cell r="D182" t="str">
            <v>Gains (IS)</v>
          </cell>
        </row>
        <row r="183">
          <cell r="C183" t="str">
            <v>지분법손실 (IS)</v>
          </cell>
          <cell r="D183" t="str">
            <v>Losses (IS)</v>
          </cell>
        </row>
        <row r="185">
          <cell r="C185" t="str">
            <v>지분법적용투자주식</v>
          </cell>
          <cell r="D185" t="str">
            <v>Equity Method Subsidiaries</v>
          </cell>
          <cell r="K185" t="str">
            <v>주식수</v>
          </cell>
          <cell r="L185" t="str">
            <v>취득단가</v>
          </cell>
          <cell r="M185" t="str">
            <v>취득원가</v>
          </cell>
          <cell r="N185" t="str">
            <v>기초장부가</v>
          </cell>
          <cell r="O185" t="str">
            <v>매각금액</v>
          </cell>
          <cell r="P185" t="str">
            <v>지분융</v>
          </cell>
          <cell r="Q185" t="str">
            <v>투자차액</v>
          </cell>
          <cell r="S185" t="str">
            <v>Forecast Net Profit of the Subsidiary</v>
          </cell>
        </row>
        <row r="186">
          <cell r="J186" t="str">
            <v>2018F</v>
          </cell>
          <cell r="K186" t="str">
            <v>(천주)</v>
          </cell>
          <cell r="L186" t="str">
            <v>(원)</v>
          </cell>
          <cell r="M186" t="str">
            <v>(십억원)</v>
          </cell>
          <cell r="N186" t="str">
            <v>(십억원)</v>
          </cell>
          <cell r="O186" t="str">
            <v>(십억원)</v>
          </cell>
          <cell r="P186" t="str">
            <v>(%)</v>
          </cell>
          <cell r="Q186" t="str">
            <v>금액</v>
          </cell>
          <cell r="R186" t="str">
            <v>상각년수</v>
          </cell>
          <cell r="S186" t="str">
            <v>2018F</v>
          </cell>
          <cell r="T186" t="str">
            <v>2019F</v>
          </cell>
          <cell r="U186" t="str">
            <v>2020F</v>
          </cell>
          <cell r="V186" t="str">
            <v>2021F</v>
          </cell>
          <cell r="W186" t="str">
            <v>2022F</v>
          </cell>
          <cell r="X186" t="str">
            <v>2023F</v>
          </cell>
        </row>
        <row r="188">
          <cell r="C188" t="str">
            <v>지분법적용 관계기업</v>
          </cell>
          <cell r="D188" t="str">
            <v>Equity Method Subsidiary</v>
          </cell>
          <cell r="J188" t="str">
            <v>H</v>
          </cell>
          <cell r="M188">
            <v>0</v>
          </cell>
          <cell r="N188">
            <v>6.8214999999999994E-3</v>
          </cell>
        </row>
        <row r="189">
          <cell r="C189" t="str">
            <v>지분법적용 관계기업</v>
          </cell>
          <cell r="D189" t="str">
            <v>Equity Method Subsidiary</v>
          </cell>
          <cell r="M189">
            <v>0</v>
          </cell>
        </row>
        <row r="190">
          <cell r="C190" t="str">
            <v>지분법적용 관계기업</v>
          </cell>
          <cell r="D190" t="str">
            <v>Equity Method Subsidiary</v>
          </cell>
          <cell r="M190">
            <v>0</v>
          </cell>
        </row>
        <row r="191">
          <cell r="C191" t="str">
            <v>지분법적용 관계기업</v>
          </cell>
          <cell r="D191" t="str">
            <v>Equity Method Subsidiary</v>
          </cell>
          <cell r="M191">
            <v>0</v>
          </cell>
        </row>
        <row r="192">
          <cell r="C192" t="str">
            <v>지분법적용 관계기업</v>
          </cell>
          <cell r="D192" t="str">
            <v>Equity Method Subsidiary</v>
          </cell>
          <cell r="M192">
            <v>0</v>
          </cell>
        </row>
        <row r="193">
          <cell r="C193" t="str">
            <v>지분법적용 관계기업</v>
          </cell>
          <cell r="D193" t="str">
            <v>Equity Method Subsidiary</v>
          </cell>
          <cell r="M193">
            <v>0</v>
          </cell>
        </row>
        <row r="194">
          <cell r="C194" t="str">
            <v>지분법적용 관계기업</v>
          </cell>
          <cell r="D194" t="str">
            <v>Equity Method Subsidiary</v>
          </cell>
          <cell r="M194">
            <v>0</v>
          </cell>
        </row>
        <row r="195">
          <cell r="C195" t="str">
            <v>지분법적용 관계기업</v>
          </cell>
          <cell r="D195" t="str">
            <v>Equity Method Subsidiary</v>
          </cell>
          <cell r="M195">
            <v>0</v>
          </cell>
        </row>
        <row r="196">
          <cell r="C196" t="str">
            <v>지분법적용 관계기업</v>
          </cell>
          <cell r="D196" t="str">
            <v>Equity Method Subsidiary</v>
          </cell>
          <cell r="M196">
            <v>0</v>
          </cell>
        </row>
        <row r="197">
          <cell r="C197" t="str">
            <v>지분법적용 관계기업</v>
          </cell>
          <cell r="D197" t="str">
            <v>Equity Method Subsidiary</v>
          </cell>
        </row>
        <row r="198">
          <cell r="C198" t="str">
            <v>지분법적용 관계기업</v>
          </cell>
          <cell r="D198" t="str">
            <v>Equity Method Subsidiary</v>
          </cell>
        </row>
        <row r="199">
          <cell r="C199" t="str">
            <v>지분법적용 관계기업</v>
          </cell>
          <cell r="D199" t="str">
            <v>Equity Method Subsidiary</v>
          </cell>
        </row>
        <row r="200">
          <cell r="C200" t="str">
            <v>지분법적용 관계기업</v>
          </cell>
          <cell r="D200" t="str">
            <v>Equity Method Subsidiary</v>
          </cell>
        </row>
        <row r="201">
          <cell r="C201" t="str">
            <v>지분법적용 관계기업</v>
          </cell>
          <cell r="D201" t="str">
            <v>Equity Method Subsidiary</v>
          </cell>
        </row>
        <row r="202">
          <cell r="C202" t="str">
            <v>지분법적용 관계기업</v>
          </cell>
          <cell r="D202" t="str">
            <v>Equity Method Subsidiary</v>
          </cell>
        </row>
        <row r="203">
          <cell r="C203" t="str">
            <v>지분법적용 관계기업</v>
          </cell>
          <cell r="D203" t="str">
            <v>Equity Method Subsidiary</v>
          </cell>
        </row>
        <row r="204">
          <cell r="C204" t="str">
            <v>지분법적용 관계기업</v>
          </cell>
          <cell r="D204" t="str">
            <v>Equity Method Subsidiary</v>
          </cell>
        </row>
        <row r="205">
          <cell r="C205" t="str">
            <v>지분법적용 관계기업</v>
          </cell>
          <cell r="D205" t="str">
            <v>Equity Method Subsidiary</v>
          </cell>
        </row>
        <row r="206">
          <cell r="C206" t="str">
            <v>지분법적용 관계기업</v>
          </cell>
          <cell r="D206" t="str">
            <v>Equity Method Subsidiary</v>
          </cell>
        </row>
        <row r="207">
          <cell r="C207" t="str">
            <v>지분법적용 관계기업</v>
          </cell>
          <cell r="D207" t="str">
            <v>Equity Method Subsidiary</v>
          </cell>
          <cell r="M207">
            <v>0</v>
          </cell>
        </row>
        <row r="209">
          <cell r="B209" t="str">
            <v>D</v>
          </cell>
          <cell r="C209" t="str">
            <v>Disposal</v>
          </cell>
          <cell r="D209" t="str">
            <v>Disposal</v>
          </cell>
          <cell r="M209">
            <v>0</v>
          </cell>
          <cell r="N209">
            <v>0</v>
          </cell>
          <cell r="O209">
            <v>0</v>
          </cell>
          <cell r="Q209">
            <v>0</v>
          </cell>
          <cell r="S209">
            <v>0</v>
          </cell>
        </row>
        <row r="210">
          <cell r="B210" t="str">
            <v>A</v>
          </cell>
          <cell r="C210" t="str">
            <v>Acquisition</v>
          </cell>
          <cell r="D210" t="str">
            <v>Acquisition</v>
          </cell>
          <cell r="M210">
            <v>0</v>
          </cell>
          <cell r="N210">
            <v>0</v>
          </cell>
          <cell r="Q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</row>
        <row r="211">
          <cell r="B211" t="str">
            <v>H</v>
          </cell>
          <cell r="C211" t="str">
            <v>Holding</v>
          </cell>
          <cell r="D211" t="str">
            <v>Holding</v>
          </cell>
          <cell r="M211">
            <v>0</v>
          </cell>
          <cell r="N211">
            <v>6.8214999999999994E-3</v>
          </cell>
          <cell r="Q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</row>
        <row r="213">
          <cell r="C213" t="str">
            <v>총 투자차액 상각액</v>
          </cell>
          <cell r="D213" t="str">
            <v>Amortization of Investment Gains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</row>
        <row r="214">
          <cell r="C214" t="str">
            <v>지분법이익 (IS)</v>
          </cell>
          <cell r="D214" t="str">
            <v>Gains (IS)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</row>
        <row r="215">
          <cell r="C215" t="str">
            <v>지분법손실 (IS)</v>
          </cell>
          <cell r="D215" t="str">
            <v>Losses (IS)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</row>
        <row r="216">
          <cell r="C216" t="str">
            <v>처분이익</v>
          </cell>
          <cell r="D216" t="str">
            <v xml:space="preserve">Gains on Disposal </v>
          </cell>
          <cell r="S216">
            <v>0</v>
          </cell>
        </row>
        <row r="217">
          <cell r="C217" t="str">
            <v>처분손실</v>
          </cell>
          <cell r="D217" t="str">
            <v xml:space="preserve">Losses on Disposal </v>
          </cell>
          <cell r="S217">
            <v>0</v>
          </cell>
        </row>
        <row r="218">
          <cell r="C218" t="str">
            <v>투자유가증권평가손익 (BS)</v>
          </cell>
          <cell r="D218" t="str">
            <v>Gain/Loss on Valuation (BS)</v>
          </cell>
          <cell r="S218">
            <v>0</v>
          </cell>
        </row>
        <row r="219">
          <cell r="C219" t="str">
            <v>지분법투자주식취득 (처분)</v>
          </cell>
          <cell r="D219" t="str">
            <v>Equity Method Investment Acq. (Dis.)</v>
          </cell>
          <cell r="S219">
            <v>0</v>
          </cell>
        </row>
        <row r="220">
          <cell r="C220" t="str">
            <v>관계기업등지분관련투자자산</v>
          </cell>
          <cell r="D220" t="str">
            <v>Investments in Associates, Subs and JVs</v>
          </cell>
          <cell r="R220">
            <v>6.8214999999999994E-3</v>
          </cell>
          <cell r="S220">
            <v>6.8214999999999994E-3</v>
          </cell>
          <cell r="T220">
            <v>6.8214999999999994E-3</v>
          </cell>
          <cell r="U220">
            <v>6.8214999999999994E-3</v>
          </cell>
          <cell r="V220">
            <v>6.8214999999999994E-3</v>
          </cell>
          <cell r="W220">
            <v>6.8214999999999994E-3</v>
          </cell>
          <cell r="X220">
            <v>6.8214999999999994E-3</v>
          </cell>
        </row>
        <row r="231">
          <cell r="B231">
            <v>111500</v>
          </cell>
          <cell r="C231" t="str">
            <v>장기매도가능금융자산</v>
          </cell>
          <cell r="D231" t="str">
            <v>LT Available-for-Sale Financial Assets</v>
          </cell>
          <cell r="E231">
            <v>1</v>
          </cell>
          <cell r="J231">
            <v>26.321110999999998</v>
          </cell>
          <cell r="K231">
            <v>28.990883849999999</v>
          </cell>
          <cell r="L231">
            <v>6.6250751999999995</v>
          </cell>
          <cell r="M231">
            <v>14.254648</v>
          </cell>
          <cell r="N231">
            <v>19.262636999999998</v>
          </cell>
          <cell r="O231">
            <v>23.413618499999998</v>
          </cell>
          <cell r="P231">
            <v>23.642080129999997</v>
          </cell>
          <cell r="Q231">
            <v>12.05959225</v>
          </cell>
          <cell r="R231">
            <v>6.3860048699999998</v>
          </cell>
          <cell r="S231">
            <v>6.1395704537738442</v>
          </cell>
          <cell r="T231">
            <v>5.9026458833334354</v>
          </cell>
          <cell r="U231">
            <v>5.6748641759810896</v>
          </cell>
          <cell r="V231">
            <v>5.4558725107945545</v>
          </cell>
          <cell r="W231">
            <v>5.2453316821274463</v>
          </cell>
          <cell r="X231">
            <v>5.0429155741989788</v>
          </cell>
        </row>
        <row r="232">
          <cell r="C232" t="str">
            <v>(증감률)</v>
          </cell>
          <cell r="D232" t="str">
            <v>(% growth)</v>
          </cell>
          <cell r="J232">
            <v>0</v>
          </cell>
          <cell r="K232">
            <v>0.10143085715492783</v>
          </cell>
          <cell r="L232">
            <v>-0.77147729492214157</v>
          </cell>
          <cell r="M232">
            <v>1.1516205582089092</v>
          </cell>
          <cell r="N232">
            <v>0.35132323155226275</v>
          </cell>
          <cell r="O232">
            <v>0.21549393782377768</v>
          </cell>
          <cell r="P232">
            <v>9.7576387007416443E-3</v>
          </cell>
          <cell r="Q232">
            <v>-0.48990984787767056</v>
          </cell>
          <cell r="R232">
            <v>-0.47046262115537119</v>
          </cell>
          <cell r="S232">
            <v>-3.8589763278109701E-2</v>
          </cell>
          <cell r="T232">
            <v>-3.8589763278109701E-2</v>
          </cell>
          <cell r="U232">
            <v>-3.8589763278109701E-2</v>
          </cell>
          <cell r="V232">
            <v>-3.8589763278109701E-2</v>
          </cell>
          <cell r="W232">
            <v>-3.8589763278109701E-2</v>
          </cell>
          <cell r="X232">
            <v>-3.8589763278109701E-2</v>
          </cell>
        </row>
        <row r="233">
          <cell r="C233" t="str">
            <v>(직접입력)</v>
          </cell>
          <cell r="D233" t="str">
            <v>(manual)</v>
          </cell>
          <cell r="S233">
            <v>6.1395704537738442</v>
          </cell>
          <cell r="T233">
            <v>5.9026458833334354</v>
          </cell>
          <cell r="U233">
            <v>5.6748641759810896</v>
          </cell>
          <cell r="V233">
            <v>5.4558725107945545</v>
          </cell>
          <cell r="W233">
            <v>5.2453316821274463</v>
          </cell>
          <cell r="X233">
            <v>5.0429155741989788</v>
          </cell>
        </row>
        <row r="235">
          <cell r="C235" t="str">
            <v>처분이익 (IS)</v>
          </cell>
          <cell r="D235" t="str">
            <v>Gains on Disposal (IS)</v>
          </cell>
        </row>
        <row r="236">
          <cell r="C236" t="str">
            <v>처분손실 (IS)</v>
          </cell>
          <cell r="D236" t="str">
            <v>Losses on Disposal (IS)</v>
          </cell>
        </row>
        <row r="237">
          <cell r="C237" t="str">
            <v>매도가능금융자산평가손익 (기타포괄)</v>
          </cell>
          <cell r="D237" t="str">
            <v>Accum. Unrec. Gain on AFS Securities (Other Comprehensive))</v>
          </cell>
          <cell r="J237">
            <v>2.5837789999999998</v>
          </cell>
          <cell r="K237">
            <v>-0.13993</v>
          </cell>
          <cell r="L237">
            <v>1.2208399999999999</v>
          </cell>
          <cell r="M237">
            <v>1.0863209999999999</v>
          </cell>
          <cell r="N237">
            <v>1.264192</v>
          </cell>
          <cell r="O237">
            <v>1.5883859999999999</v>
          </cell>
          <cell r="P237">
            <v>1.334546</v>
          </cell>
          <cell r="Q237">
            <v>2.516734</v>
          </cell>
          <cell r="R237">
            <v>1.2761279999999999</v>
          </cell>
          <cell r="S237">
            <v>1.2761279999999999</v>
          </cell>
          <cell r="T237">
            <v>1.2761279999999999</v>
          </cell>
          <cell r="U237">
            <v>1.2761279999999999</v>
          </cell>
          <cell r="V237">
            <v>1.2761279999999999</v>
          </cell>
          <cell r="W237">
            <v>1.2761279999999999</v>
          </cell>
          <cell r="X237">
            <v>1.2761279999999999</v>
          </cell>
        </row>
        <row r="239">
          <cell r="C239" t="str">
            <v>장기매도가능금융자산</v>
          </cell>
          <cell r="D239" t="str">
            <v>LT Available-for-Sale Financial Assets</v>
          </cell>
          <cell r="J239">
            <v>26.321110999999998</v>
          </cell>
          <cell r="K239">
            <v>28.990883849999999</v>
          </cell>
          <cell r="L239">
            <v>6.6250751999999995</v>
          </cell>
          <cell r="M239">
            <v>14.254648</v>
          </cell>
          <cell r="N239">
            <v>19.262636999999998</v>
          </cell>
          <cell r="O239">
            <v>23.413618499999998</v>
          </cell>
          <cell r="P239">
            <v>23.642080129999997</v>
          </cell>
          <cell r="Q239">
            <v>12.05959225</v>
          </cell>
          <cell r="R239">
            <v>6.3860048699999998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</row>
        <row r="240">
          <cell r="C240" t="str">
            <v>처분이익 (IS)</v>
          </cell>
          <cell r="D240" t="str">
            <v>Gains on Disposal (IS)</v>
          </cell>
          <cell r="S240">
            <v>0</v>
          </cell>
        </row>
        <row r="241">
          <cell r="C241" t="str">
            <v>처분손실 (IS)</v>
          </cell>
          <cell r="D241" t="str">
            <v>Losses on Disposal (IS)</v>
          </cell>
          <cell r="S241">
            <v>0</v>
          </cell>
        </row>
        <row r="242">
          <cell r="C242" t="str">
            <v>매도가능금융자산평가손익 (기타포괄)</v>
          </cell>
          <cell r="D242" t="str">
            <v>Accum. Unrec. Gain on AFS Securities (Other Comprehensive))</v>
          </cell>
          <cell r="J242">
            <v>2.5837789999999998</v>
          </cell>
          <cell r="K242">
            <v>-0.13993</v>
          </cell>
          <cell r="L242">
            <v>1.2208399999999999</v>
          </cell>
          <cell r="M242">
            <v>1.0863209999999999</v>
          </cell>
          <cell r="N242">
            <v>1.264192</v>
          </cell>
          <cell r="O242">
            <v>1.5883859999999999</v>
          </cell>
          <cell r="P242">
            <v>1.334546</v>
          </cell>
          <cell r="Q242">
            <v>2.516734</v>
          </cell>
          <cell r="R242">
            <v>1.2761279999999999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</row>
        <row r="245">
          <cell r="C245" t="str">
            <v>매도가능증권 (공정가액법)</v>
          </cell>
          <cell r="D245" t="str">
            <v>Available-for-Sale Securities (MV based)</v>
          </cell>
          <cell r="K245" t="str">
            <v>주식수</v>
          </cell>
          <cell r="L245" t="str">
            <v>취득단가</v>
          </cell>
          <cell r="M245" t="str">
            <v>시가(MV)</v>
          </cell>
          <cell r="N245" t="str">
            <v>취득원가</v>
          </cell>
          <cell r="O245" t="str">
            <v>시가(MV)</v>
          </cell>
          <cell r="P245" t="str">
            <v>매각금액</v>
          </cell>
          <cell r="Q245" t="str">
            <v>감액사유</v>
          </cell>
          <cell r="R245" t="str">
            <v>평가손익</v>
          </cell>
          <cell r="S245" t="str">
            <v>감액손실</v>
          </cell>
          <cell r="T245" t="str">
            <v>처분손익</v>
          </cell>
        </row>
        <row r="246">
          <cell r="J246">
            <v>0</v>
          </cell>
          <cell r="K246" t="str">
            <v>(천주)</v>
          </cell>
          <cell r="L246" t="str">
            <v>(원)</v>
          </cell>
          <cell r="M246" t="str">
            <v>(원)</v>
          </cell>
          <cell r="N246" t="str">
            <v>(십억원)</v>
          </cell>
          <cell r="O246" t="str">
            <v>(십억원)</v>
          </cell>
          <cell r="Q246" t="str">
            <v>(Y/N)</v>
          </cell>
        </row>
        <row r="248">
          <cell r="C248" t="str">
            <v>New Company</v>
          </cell>
          <cell r="D248" t="str">
            <v>New Company</v>
          </cell>
          <cell r="N248">
            <v>0</v>
          </cell>
          <cell r="O248">
            <v>0</v>
          </cell>
          <cell r="R248">
            <v>0</v>
          </cell>
          <cell r="S248">
            <v>0</v>
          </cell>
          <cell r="T248">
            <v>0</v>
          </cell>
        </row>
        <row r="249">
          <cell r="C249" t="str">
            <v>New Company</v>
          </cell>
          <cell r="D249" t="str">
            <v>New Company</v>
          </cell>
          <cell r="N249">
            <v>0</v>
          </cell>
          <cell r="O249">
            <v>0</v>
          </cell>
          <cell r="R249">
            <v>0</v>
          </cell>
          <cell r="S249">
            <v>0</v>
          </cell>
          <cell r="T249">
            <v>0</v>
          </cell>
        </row>
        <row r="250">
          <cell r="C250" t="str">
            <v>New Company</v>
          </cell>
          <cell r="D250" t="str">
            <v>New Company</v>
          </cell>
          <cell r="N250">
            <v>0</v>
          </cell>
          <cell r="O250">
            <v>0</v>
          </cell>
          <cell r="R250">
            <v>0</v>
          </cell>
          <cell r="S250">
            <v>0</v>
          </cell>
          <cell r="T250">
            <v>0</v>
          </cell>
        </row>
        <row r="251">
          <cell r="C251" t="str">
            <v>New Company</v>
          </cell>
          <cell r="D251" t="str">
            <v>New Company</v>
          </cell>
          <cell r="N251">
            <v>0</v>
          </cell>
          <cell r="O251">
            <v>0</v>
          </cell>
          <cell r="R251">
            <v>0</v>
          </cell>
          <cell r="S251">
            <v>0</v>
          </cell>
          <cell r="T251">
            <v>0</v>
          </cell>
        </row>
        <row r="252">
          <cell r="C252" t="str">
            <v>New Company</v>
          </cell>
          <cell r="D252" t="str">
            <v>New Company</v>
          </cell>
          <cell r="N252">
            <v>0</v>
          </cell>
          <cell r="O252">
            <v>0</v>
          </cell>
          <cell r="R252">
            <v>0</v>
          </cell>
          <cell r="S252">
            <v>0</v>
          </cell>
          <cell r="T252">
            <v>0</v>
          </cell>
        </row>
        <row r="253">
          <cell r="C253" t="str">
            <v>New Company</v>
          </cell>
          <cell r="D253" t="str">
            <v>New Company</v>
          </cell>
          <cell r="N253">
            <v>0</v>
          </cell>
          <cell r="O253">
            <v>0</v>
          </cell>
          <cell r="R253">
            <v>0</v>
          </cell>
          <cell r="S253">
            <v>0</v>
          </cell>
          <cell r="T253">
            <v>0</v>
          </cell>
        </row>
        <row r="254">
          <cell r="C254" t="str">
            <v>New Company</v>
          </cell>
          <cell r="D254" t="str">
            <v>New Company</v>
          </cell>
          <cell r="N254">
            <v>0</v>
          </cell>
          <cell r="O254">
            <v>0</v>
          </cell>
          <cell r="R254">
            <v>0</v>
          </cell>
          <cell r="S254">
            <v>0</v>
          </cell>
          <cell r="T254">
            <v>0</v>
          </cell>
        </row>
        <row r="255">
          <cell r="C255" t="str">
            <v>New Company</v>
          </cell>
          <cell r="D255" t="str">
            <v>New Company</v>
          </cell>
          <cell r="N255">
            <v>0</v>
          </cell>
          <cell r="O255">
            <v>0</v>
          </cell>
          <cell r="R255">
            <v>0</v>
          </cell>
          <cell r="S255">
            <v>0</v>
          </cell>
          <cell r="T255">
            <v>0</v>
          </cell>
        </row>
        <row r="256">
          <cell r="C256" t="str">
            <v>New Company</v>
          </cell>
          <cell r="D256" t="str">
            <v>New Company</v>
          </cell>
          <cell r="N256">
            <v>0</v>
          </cell>
          <cell r="O256">
            <v>0</v>
          </cell>
          <cell r="R256">
            <v>0</v>
          </cell>
          <cell r="S256">
            <v>0</v>
          </cell>
          <cell r="T256">
            <v>0</v>
          </cell>
        </row>
        <row r="257">
          <cell r="C257" t="str">
            <v>New Company</v>
          </cell>
          <cell r="D257" t="str">
            <v>New Company</v>
          </cell>
          <cell r="N257">
            <v>0</v>
          </cell>
          <cell r="O257">
            <v>0</v>
          </cell>
          <cell r="R257">
            <v>0</v>
          </cell>
          <cell r="S257">
            <v>0</v>
          </cell>
          <cell r="T257">
            <v>0</v>
          </cell>
        </row>
        <row r="258">
          <cell r="C258" t="str">
            <v>New Company</v>
          </cell>
          <cell r="D258" t="str">
            <v>New Company</v>
          </cell>
          <cell r="N258">
            <v>0</v>
          </cell>
          <cell r="O258">
            <v>0</v>
          </cell>
          <cell r="R258">
            <v>0</v>
          </cell>
          <cell r="S258">
            <v>0</v>
          </cell>
          <cell r="T258">
            <v>0</v>
          </cell>
        </row>
        <row r="259">
          <cell r="C259" t="str">
            <v>New Company</v>
          </cell>
          <cell r="D259" t="str">
            <v>New Company</v>
          </cell>
          <cell r="N259">
            <v>0</v>
          </cell>
          <cell r="O259">
            <v>0</v>
          </cell>
          <cell r="R259">
            <v>0</v>
          </cell>
          <cell r="S259">
            <v>0</v>
          </cell>
          <cell r="T259">
            <v>0</v>
          </cell>
        </row>
        <row r="260">
          <cell r="C260" t="str">
            <v>New Company</v>
          </cell>
          <cell r="D260" t="str">
            <v>New Company</v>
          </cell>
          <cell r="N260">
            <v>0</v>
          </cell>
          <cell r="O260">
            <v>0</v>
          </cell>
          <cell r="R260">
            <v>0</v>
          </cell>
          <cell r="S260">
            <v>0</v>
          </cell>
          <cell r="T260">
            <v>0</v>
          </cell>
        </row>
        <row r="261">
          <cell r="C261" t="str">
            <v>New Company</v>
          </cell>
          <cell r="D261" t="str">
            <v>New Company</v>
          </cell>
          <cell r="N261">
            <v>0</v>
          </cell>
          <cell r="O261">
            <v>0</v>
          </cell>
          <cell r="R261">
            <v>0</v>
          </cell>
          <cell r="S261">
            <v>0</v>
          </cell>
          <cell r="T261">
            <v>0</v>
          </cell>
        </row>
        <row r="262">
          <cell r="C262" t="str">
            <v>New Company</v>
          </cell>
          <cell r="D262" t="str">
            <v>New Company</v>
          </cell>
          <cell r="N262">
            <v>0</v>
          </cell>
          <cell r="O262">
            <v>0</v>
          </cell>
          <cell r="R262">
            <v>0</v>
          </cell>
          <cell r="S262">
            <v>0</v>
          </cell>
          <cell r="T262">
            <v>0</v>
          </cell>
        </row>
        <row r="263">
          <cell r="C263" t="str">
            <v>New Company</v>
          </cell>
          <cell r="D263" t="str">
            <v>New Company</v>
          </cell>
          <cell r="N263">
            <v>0</v>
          </cell>
          <cell r="O263">
            <v>0</v>
          </cell>
          <cell r="R263">
            <v>0</v>
          </cell>
          <cell r="S263">
            <v>0</v>
          </cell>
          <cell r="T263">
            <v>0</v>
          </cell>
        </row>
        <row r="264">
          <cell r="C264" t="str">
            <v>New Company</v>
          </cell>
          <cell r="D264" t="str">
            <v>New Company</v>
          </cell>
          <cell r="N264">
            <v>0</v>
          </cell>
          <cell r="O264">
            <v>0</v>
          </cell>
          <cell r="R264">
            <v>0</v>
          </cell>
          <cell r="S264">
            <v>0</v>
          </cell>
          <cell r="T264">
            <v>0</v>
          </cell>
        </row>
        <row r="265">
          <cell r="C265" t="str">
            <v>New Company</v>
          </cell>
          <cell r="D265" t="str">
            <v>New Company</v>
          </cell>
          <cell r="N265">
            <v>0</v>
          </cell>
          <cell r="O265">
            <v>0</v>
          </cell>
          <cell r="R265">
            <v>0</v>
          </cell>
          <cell r="S265">
            <v>0</v>
          </cell>
          <cell r="T265">
            <v>0</v>
          </cell>
        </row>
        <row r="266">
          <cell r="C266" t="str">
            <v>New Company</v>
          </cell>
          <cell r="D266" t="str">
            <v>New Company</v>
          </cell>
          <cell r="N266">
            <v>0</v>
          </cell>
          <cell r="O266">
            <v>0</v>
          </cell>
          <cell r="R266">
            <v>0</v>
          </cell>
          <cell r="S266">
            <v>0</v>
          </cell>
          <cell r="T266">
            <v>0</v>
          </cell>
        </row>
        <row r="267">
          <cell r="C267" t="str">
            <v>New Company</v>
          </cell>
          <cell r="D267" t="str">
            <v>New Company</v>
          </cell>
          <cell r="N267">
            <v>0</v>
          </cell>
          <cell r="O267">
            <v>0</v>
          </cell>
          <cell r="R267">
            <v>0</v>
          </cell>
          <cell r="S267">
            <v>0</v>
          </cell>
          <cell r="T267">
            <v>0</v>
          </cell>
        </row>
        <row r="269">
          <cell r="B269" t="str">
            <v>D</v>
          </cell>
          <cell r="C269" t="str">
            <v>Disposal</v>
          </cell>
          <cell r="D269" t="str">
            <v>Disposal</v>
          </cell>
          <cell r="N269">
            <v>0</v>
          </cell>
          <cell r="P269">
            <v>0</v>
          </cell>
          <cell r="R269">
            <v>0</v>
          </cell>
          <cell r="S269">
            <v>0</v>
          </cell>
          <cell r="T269">
            <v>0</v>
          </cell>
        </row>
        <row r="270">
          <cell r="B270" t="str">
            <v>A</v>
          </cell>
          <cell r="C270" t="str">
            <v>Acquisition</v>
          </cell>
          <cell r="D270" t="str">
            <v>Acquisition</v>
          </cell>
          <cell r="N270">
            <v>0</v>
          </cell>
        </row>
        <row r="271">
          <cell r="B271" t="str">
            <v>H</v>
          </cell>
          <cell r="C271" t="str">
            <v>Holding</v>
          </cell>
          <cell r="D271" t="str">
            <v>Holding</v>
          </cell>
          <cell r="N271">
            <v>0</v>
          </cell>
        </row>
        <row r="273">
          <cell r="C273" t="str">
            <v>장기매도가능금융자산 (BV)</v>
          </cell>
          <cell r="D273" t="str">
            <v>LT Available-for-Sale Financial Assets (BV)</v>
          </cell>
          <cell r="N273">
            <v>0</v>
          </cell>
        </row>
        <row r="276">
          <cell r="C276" t="str">
            <v>매도가능증권 (원가법)</v>
          </cell>
          <cell r="D276" t="str">
            <v>Available-for-Sale Securities (Cost-based)</v>
          </cell>
          <cell r="K276" t="str">
            <v>주식수</v>
          </cell>
          <cell r="L276" t="str">
            <v>취득단가</v>
          </cell>
          <cell r="N276" t="str">
            <v>취득원가</v>
          </cell>
          <cell r="O276" t="str">
            <v>순자산가액</v>
          </cell>
          <cell r="P276" t="str">
            <v>매각금액</v>
          </cell>
          <cell r="Q276" t="str">
            <v>감액사유</v>
          </cell>
          <cell r="S276" t="str">
            <v>감액손실</v>
          </cell>
          <cell r="T276" t="str">
            <v>처분손익</v>
          </cell>
        </row>
        <row r="277">
          <cell r="J277">
            <v>0</v>
          </cell>
          <cell r="K277" t="str">
            <v>(천주)</v>
          </cell>
          <cell r="L277" t="str">
            <v>(원)</v>
          </cell>
          <cell r="N277" t="str">
            <v>(십억원)</v>
          </cell>
          <cell r="P277" t="str">
            <v>(%)</v>
          </cell>
          <cell r="Q277" t="str">
            <v>(Y/N)</v>
          </cell>
        </row>
        <row r="279">
          <cell r="C279" t="str">
            <v>New Company</v>
          </cell>
          <cell r="D279" t="str">
            <v>New Company</v>
          </cell>
          <cell r="J279" t="str">
            <v>H</v>
          </cell>
          <cell r="N279">
            <v>0</v>
          </cell>
          <cell r="S279">
            <v>0</v>
          </cell>
          <cell r="T279">
            <v>0</v>
          </cell>
        </row>
        <row r="280">
          <cell r="C280" t="str">
            <v>New Company</v>
          </cell>
          <cell r="D280" t="str">
            <v>New Company</v>
          </cell>
          <cell r="N280">
            <v>0</v>
          </cell>
          <cell r="S280">
            <v>0</v>
          </cell>
          <cell r="T280">
            <v>0</v>
          </cell>
        </row>
        <row r="281">
          <cell r="C281" t="str">
            <v>New Company</v>
          </cell>
          <cell r="D281" t="str">
            <v>New Company</v>
          </cell>
          <cell r="N281">
            <v>0</v>
          </cell>
          <cell r="S281">
            <v>0</v>
          </cell>
          <cell r="T281">
            <v>0</v>
          </cell>
        </row>
        <row r="282">
          <cell r="C282" t="str">
            <v>New Company</v>
          </cell>
          <cell r="D282" t="str">
            <v>New Company</v>
          </cell>
          <cell r="N282">
            <v>0</v>
          </cell>
          <cell r="S282">
            <v>0</v>
          </cell>
          <cell r="T282">
            <v>0</v>
          </cell>
        </row>
        <row r="283">
          <cell r="C283" t="str">
            <v>New Company</v>
          </cell>
          <cell r="D283" t="str">
            <v>New Company</v>
          </cell>
          <cell r="N283">
            <v>0</v>
          </cell>
          <cell r="S283">
            <v>0</v>
          </cell>
          <cell r="T283">
            <v>0</v>
          </cell>
        </row>
        <row r="284">
          <cell r="C284" t="str">
            <v>New Company</v>
          </cell>
          <cell r="D284" t="str">
            <v>New Company</v>
          </cell>
          <cell r="N284">
            <v>0</v>
          </cell>
          <cell r="S284">
            <v>0</v>
          </cell>
          <cell r="T284">
            <v>0</v>
          </cell>
        </row>
        <row r="285">
          <cell r="C285" t="str">
            <v>New Company</v>
          </cell>
          <cell r="D285" t="str">
            <v>New Company</v>
          </cell>
          <cell r="N285">
            <v>0</v>
          </cell>
          <cell r="S285">
            <v>0</v>
          </cell>
          <cell r="T285">
            <v>0</v>
          </cell>
        </row>
        <row r="286">
          <cell r="C286" t="str">
            <v>New Company</v>
          </cell>
          <cell r="D286" t="str">
            <v>New Company</v>
          </cell>
          <cell r="N286">
            <v>0</v>
          </cell>
          <cell r="S286">
            <v>0</v>
          </cell>
          <cell r="T286">
            <v>0</v>
          </cell>
        </row>
        <row r="287">
          <cell r="C287" t="str">
            <v>New Company</v>
          </cell>
          <cell r="D287" t="str">
            <v>New Company</v>
          </cell>
          <cell r="N287">
            <v>0</v>
          </cell>
          <cell r="S287">
            <v>0</v>
          </cell>
          <cell r="T287">
            <v>0</v>
          </cell>
        </row>
        <row r="288">
          <cell r="C288" t="str">
            <v>New Company</v>
          </cell>
          <cell r="D288" t="str">
            <v>New Company</v>
          </cell>
          <cell r="N288">
            <v>0</v>
          </cell>
          <cell r="S288">
            <v>0</v>
          </cell>
          <cell r="T288">
            <v>0</v>
          </cell>
        </row>
        <row r="289">
          <cell r="C289" t="str">
            <v>New Company</v>
          </cell>
          <cell r="D289" t="str">
            <v>New Company</v>
          </cell>
          <cell r="N289">
            <v>0</v>
          </cell>
          <cell r="S289">
            <v>0</v>
          </cell>
          <cell r="T289">
            <v>0</v>
          </cell>
        </row>
        <row r="290">
          <cell r="C290" t="str">
            <v>New Company</v>
          </cell>
          <cell r="D290" t="str">
            <v>New Company</v>
          </cell>
          <cell r="N290">
            <v>0</v>
          </cell>
          <cell r="S290">
            <v>0</v>
          </cell>
          <cell r="T290">
            <v>0</v>
          </cell>
        </row>
        <row r="291">
          <cell r="C291" t="str">
            <v>New Company</v>
          </cell>
          <cell r="D291" t="str">
            <v>New Company</v>
          </cell>
          <cell r="N291">
            <v>0</v>
          </cell>
          <cell r="S291">
            <v>0</v>
          </cell>
          <cell r="T291">
            <v>0</v>
          </cell>
        </row>
        <row r="292">
          <cell r="C292" t="str">
            <v>New Company</v>
          </cell>
          <cell r="D292" t="str">
            <v>New Company</v>
          </cell>
          <cell r="N292">
            <v>0</v>
          </cell>
          <cell r="S292">
            <v>0</v>
          </cell>
          <cell r="T292">
            <v>0</v>
          </cell>
        </row>
        <row r="293">
          <cell r="C293" t="str">
            <v>New Company</v>
          </cell>
          <cell r="D293" t="str">
            <v>New Company</v>
          </cell>
          <cell r="N293">
            <v>0</v>
          </cell>
          <cell r="S293">
            <v>0</v>
          </cell>
          <cell r="T293">
            <v>0</v>
          </cell>
        </row>
        <row r="294">
          <cell r="C294" t="str">
            <v>New Company</v>
          </cell>
          <cell r="D294" t="str">
            <v>New Company</v>
          </cell>
          <cell r="N294">
            <v>0</v>
          </cell>
          <cell r="S294">
            <v>0</v>
          </cell>
          <cell r="T294">
            <v>0</v>
          </cell>
        </row>
        <row r="295">
          <cell r="C295" t="str">
            <v>New Company</v>
          </cell>
          <cell r="D295" t="str">
            <v>New Company</v>
          </cell>
          <cell r="N295">
            <v>0</v>
          </cell>
          <cell r="S295">
            <v>0</v>
          </cell>
          <cell r="T295">
            <v>0</v>
          </cell>
        </row>
        <row r="296">
          <cell r="C296" t="str">
            <v>New Company</v>
          </cell>
          <cell r="D296" t="str">
            <v>New Company</v>
          </cell>
          <cell r="N296">
            <v>0</v>
          </cell>
          <cell r="S296">
            <v>0</v>
          </cell>
          <cell r="T296">
            <v>0</v>
          </cell>
        </row>
        <row r="297">
          <cell r="C297" t="str">
            <v>New Company</v>
          </cell>
          <cell r="D297" t="str">
            <v>New Company</v>
          </cell>
          <cell r="N297">
            <v>0</v>
          </cell>
          <cell r="S297">
            <v>0</v>
          </cell>
          <cell r="T297">
            <v>0</v>
          </cell>
        </row>
        <row r="298">
          <cell r="C298" t="str">
            <v>New Company</v>
          </cell>
          <cell r="D298" t="str">
            <v>New Company</v>
          </cell>
          <cell r="N298">
            <v>0</v>
          </cell>
          <cell r="S298">
            <v>0</v>
          </cell>
          <cell r="T298">
            <v>0</v>
          </cell>
        </row>
        <row r="300">
          <cell r="B300" t="str">
            <v>D</v>
          </cell>
          <cell r="C300" t="str">
            <v>Disposal</v>
          </cell>
          <cell r="D300" t="str">
            <v>Disposal</v>
          </cell>
          <cell r="N300">
            <v>0</v>
          </cell>
          <cell r="P300">
            <v>0</v>
          </cell>
          <cell r="S300">
            <v>0</v>
          </cell>
          <cell r="T300">
            <v>0</v>
          </cell>
        </row>
        <row r="301">
          <cell r="B301" t="str">
            <v>A</v>
          </cell>
          <cell r="C301" t="str">
            <v>Acquisition</v>
          </cell>
          <cell r="D301" t="str">
            <v>Acquisition</v>
          </cell>
          <cell r="N301">
            <v>0</v>
          </cell>
        </row>
        <row r="302">
          <cell r="B302" t="str">
            <v>H</v>
          </cell>
          <cell r="C302" t="str">
            <v>Holding</v>
          </cell>
          <cell r="D302" t="str">
            <v>Holding</v>
          </cell>
          <cell r="N302">
            <v>0</v>
          </cell>
        </row>
        <row r="304">
          <cell r="C304" t="str">
            <v>장기매도가능금융자산 (BV)</v>
          </cell>
          <cell r="D304" t="str">
            <v>LT Available-for-Sale Financial Assets (BV)</v>
          </cell>
          <cell r="N304">
            <v>0</v>
          </cell>
        </row>
        <row r="315">
          <cell r="B315">
            <v>111580</v>
          </cell>
          <cell r="C315" t="str">
            <v>장기만기보유금융자산</v>
          </cell>
          <cell r="D315" t="str">
            <v>LT Held to Maturity Investments</v>
          </cell>
          <cell r="E315">
            <v>1</v>
          </cell>
          <cell r="J315">
            <v>0.18756999999999999</v>
          </cell>
          <cell r="K315">
            <v>8.6824999999999999E-2</v>
          </cell>
          <cell r="L315">
            <v>7.1349999999999997E-2</v>
          </cell>
          <cell r="M315">
            <v>0.16397999999999999</v>
          </cell>
          <cell r="N315">
            <v>0.13636999999999999</v>
          </cell>
          <cell r="O315">
            <v>2.1849999999999999E-3</v>
          </cell>
          <cell r="P315">
            <v>1.885E-3</v>
          </cell>
          <cell r="Q315">
            <v>5.8500000000000002E-4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</row>
        <row r="316">
          <cell r="C316" t="str">
            <v>(증감률)</v>
          </cell>
          <cell r="D316" t="str">
            <v>(% growth)</v>
          </cell>
          <cell r="J316">
            <v>0</v>
          </cell>
          <cell r="K316">
            <v>-0.53710614703843895</v>
          </cell>
          <cell r="L316">
            <v>-0.17823207601497271</v>
          </cell>
          <cell r="M316">
            <v>1.2982480728801682</v>
          </cell>
          <cell r="N316">
            <v>-0.16837419197463099</v>
          </cell>
          <cell r="O316">
            <v>-0.98397741438732855</v>
          </cell>
          <cell r="P316">
            <v>-0.13729977116704806</v>
          </cell>
          <cell r="Q316">
            <v>-0.68965517241379315</v>
          </cell>
          <cell r="R316">
            <v>-1</v>
          </cell>
          <cell r="S316">
            <v>-3.8589763278109701E-2</v>
          </cell>
          <cell r="T316">
            <v>-3.8589763278109701E-2</v>
          </cell>
          <cell r="U316">
            <v>-3.8589763278109701E-2</v>
          </cell>
          <cell r="V316">
            <v>-3.8589763278109701E-2</v>
          </cell>
          <cell r="W316">
            <v>-3.8589763278109701E-2</v>
          </cell>
          <cell r="X316">
            <v>-3.8589763278109701E-2</v>
          </cell>
        </row>
        <row r="317">
          <cell r="C317" t="str">
            <v>(직접입력)</v>
          </cell>
          <cell r="D317" t="str">
            <v>(manual)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</row>
        <row r="319">
          <cell r="B319">
            <v>111640</v>
          </cell>
          <cell r="C319" t="str">
            <v>기타금융자산</v>
          </cell>
          <cell r="D319" t="str">
            <v>Other Financial Assets</v>
          </cell>
          <cell r="E319">
            <v>1</v>
          </cell>
          <cell r="J319">
            <v>5.2489249999999998</v>
          </cell>
          <cell r="K319">
            <v>3.9843509999999998</v>
          </cell>
          <cell r="L319">
            <v>7.9049079999999998</v>
          </cell>
          <cell r="M319">
            <v>17.791612000000001</v>
          </cell>
          <cell r="N319">
            <v>13.696636</v>
          </cell>
          <cell r="O319">
            <v>15.120759</v>
          </cell>
          <cell r="P319">
            <v>26.272105999999997</v>
          </cell>
          <cell r="Q319">
            <v>31.466121999999999</v>
          </cell>
          <cell r="R319">
            <v>26.949814999999997</v>
          </cell>
          <cell r="S319">
            <v>25.909828018761146</v>
          </cell>
          <cell r="T319">
            <v>24.90997388894062</v>
          </cell>
          <cell r="U319">
            <v>23.948703893302508</v>
          </cell>
          <cell r="V319">
            <v>23.02452907924242</v>
          </cell>
          <cell r="W319">
            <v>22.136017952484501</v>
          </cell>
          <cell r="X319">
            <v>21.281794259778138</v>
          </cell>
        </row>
        <row r="320">
          <cell r="C320" t="str">
            <v>(증감률)</v>
          </cell>
          <cell r="D320" t="str">
            <v>(% growth)</v>
          </cell>
          <cell r="J320">
            <v>0</v>
          </cell>
          <cell r="K320">
            <v>-0.24092056944993501</v>
          </cell>
          <cell r="L320">
            <v>0.9839888604191751</v>
          </cell>
          <cell r="M320">
            <v>1.2507044990276928</v>
          </cell>
          <cell r="N320">
            <v>-0.23016329267971902</v>
          </cell>
          <cell r="O320">
            <v>0.10397611501101434</v>
          </cell>
          <cell r="P320">
            <v>0.73748592911242072</v>
          </cell>
          <cell r="Q320">
            <v>0.19770078576875427</v>
          </cell>
          <cell r="R320">
            <v>-0.14352918990144392</v>
          </cell>
          <cell r="S320">
            <v>-3.8589763278109701E-2</v>
          </cell>
          <cell r="T320">
            <v>-3.8589763278109701E-2</v>
          </cell>
          <cell r="U320">
            <v>-3.8589763278109701E-2</v>
          </cell>
          <cell r="V320">
            <v>-3.8589763278109701E-2</v>
          </cell>
          <cell r="W320">
            <v>-3.8589763278109701E-2</v>
          </cell>
          <cell r="X320">
            <v>-3.8589763278109701E-2</v>
          </cell>
        </row>
        <row r="321">
          <cell r="C321" t="str">
            <v>(직접입력)</v>
          </cell>
          <cell r="D321" t="str">
            <v>(manual)</v>
          </cell>
          <cell r="S321">
            <v>25.909828018761146</v>
          </cell>
          <cell r="T321">
            <v>24.90997388894062</v>
          </cell>
          <cell r="U321">
            <v>23.948703893302508</v>
          </cell>
          <cell r="V321">
            <v>23.02452907924242</v>
          </cell>
          <cell r="W321">
            <v>22.136017952484501</v>
          </cell>
          <cell r="X321">
            <v>21.281794259778138</v>
          </cell>
        </row>
        <row r="332">
          <cell r="B332">
            <v>110020</v>
          </cell>
          <cell r="C332" t="str">
            <v>유형자산</v>
          </cell>
          <cell r="D332" t="str">
            <v>Tangible Assets</v>
          </cell>
          <cell r="J332">
            <v>479.68944299999998</v>
          </cell>
          <cell r="K332">
            <v>199.64487080999999</v>
          </cell>
          <cell r="L332">
            <v>198.77977268000001</v>
          </cell>
          <cell r="M332">
            <v>483.47878900000001</v>
          </cell>
          <cell r="N332">
            <v>483.62126699999999</v>
          </cell>
          <cell r="O332">
            <v>550.13434993999999</v>
          </cell>
          <cell r="P332">
            <v>830.87816800999997</v>
          </cell>
          <cell r="Q332">
            <v>1336.9636371500001</v>
          </cell>
          <cell r="R332">
            <v>1624.1577014300001</v>
          </cell>
          <cell r="S332">
            <v>1543.3540007475779</v>
          </cell>
          <cell r="T332">
            <v>1468.9456521961463</v>
          </cell>
          <cell r="U332">
            <v>1400.4264842942764</v>
          </cell>
          <cell r="V332">
            <v>1337.3303873997249</v>
          </cell>
          <cell r="W332">
            <v>1279.2281429441566</v>
          </cell>
          <cell r="X332">
            <v>1225.7245036237005</v>
          </cell>
        </row>
        <row r="333">
          <cell r="C333" t="str">
            <v>(증감률)</v>
          </cell>
          <cell r="D333" t="str">
            <v>(% growth)</v>
          </cell>
          <cell r="J333">
            <v>0</v>
          </cell>
          <cell r="K333">
            <v>-0.58380390954320005</v>
          </cell>
          <cell r="L333">
            <v>-4.3331848521331873E-3</v>
          </cell>
          <cell r="M333">
            <v>1.432233332806526</v>
          </cell>
          <cell r="N333">
            <v>2.9469338312582138E-4</v>
          </cell>
          <cell r="O333">
            <v>0.13753134421195745</v>
          </cell>
          <cell r="P333">
            <v>0.51031864870939092</v>
          </cell>
          <cell r="Q333">
            <v>0.60909708381446981</v>
          </cell>
          <cell r="R333">
            <v>0.21481067719404123</v>
          </cell>
          <cell r="S333">
            <v>-4.9751142152808292E-2</v>
          </cell>
          <cell r="T333">
            <v>-4.8212107212855404E-2</v>
          </cell>
          <cell r="U333">
            <v>-4.6645134760043949E-2</v>
          </cell>
          <cell r="V333">
            <v>-4.5054915486226199E-2</v>
          </cell>
          <cell r="W333">
            <v>-4.3446440014378918E-2</v>
          </cell>
          <cell r="X333">
            <v>-4.1824939214765045E-2</v>
          </cell>
        </row>
        <row r="335">
          <cell r="B335">
            <v>190010</v>
          </cell>
          <cell r="C335" t="str">
            <v>토지</v>
          </cell>
          <cell r="D335" t="str">
            <v>Land</v>
          </cell>
          <cell r="J335">
            <v>211.495452</v>
          </cell>
          <cell r="K335">
            <v>127.628434</v>
          </cell>
          <cell r="L335">
            <v>127.69087399999999</v>
          </cell>
          <cell r="M335">
            <v>306.517808</v>
          </cell>
          <cell r="N335">
            <v>306.517808</v>
          </cell>
          <cell r="O335">
            <v>327.69219299999997</v>
          </cell>
          <cell r="P335">
            <v>338.06281000000001</v>
          </cell>
          <cell r="Q335">
            <v>377.67782</v>
          </cell>
          <cell r="R335">
            <v>390.79872899999998</v>
          </cell>
          <cell r="S335">
            <v>390.79872899999998</v>
          </cell>
          <cell r="T335">
            <v>390.79872899999998</v>
          </cell>
          <cell r="U335">
            <v>390.79872899999998</v>
          </cell>
          <cell r="V335">
            <v>390.79872899999998</v>
          </cell>
          <cell r="W335">
            <v>390.79872899999998</v>
          </cell>
          <cell r="X335">
            <v>390.79872899999998</v>
          </cell>
        </row>
        <row r="336">
          <cell r="C336" t="str">
            <v>증가 (CF, BV)</v>
          </cell>
          <cell r="D336" t="str">
            <v>increase (CF, BV)</v>
          </cell>
        </row>
        <row r="337">
          <cell r="C337" t="str">
            <v>감소 (CF, BV)</v>
          </cell>
          <cell r="D337" t="str">
            <v>disposal (CF, BV)</v>
          </cell>
        </row>
        <row r="338">
          <cell r="C338" t="str">
            <v>재평가이익</v>
          </cell>
          <cell r="D338" t="str">
            <v>revaluation surplus</v>
          </cell>
        </row>
        <row r="339">
          <cell r="C339" t="str">
            <v>재평가손실</v>
          </cell>
          <cell r="D339" t="str">
            <v>revaluation loss</v>
          </cell>
        </row>
        <row r="340">
          <cell r="C340" t="str">
            <v>처분이익 (IS)</v>
          </cell>
          <cell r="D340" t="str">
            <v>Gains on Disposal (IS)</v>
          </cell>
        </row>
        <row r="341">
          <cell r="C341" t="str">
            <v>처분손실 (IS)</v>
          </cell>
          <cell r="D341" t="str">
            <v>Losses on Disposal (IS)</v>
          </cell>
        </row>
        <row r="343">
          <cell r="B343">
            <v>190150</v>
          </cell>
          <cell r="C343" t="str">
            <v>건설중인자산</v>
          </cell>
          <cell r="D343" t="str">
            <v>Construction in Progress</v>
          </cell>
          <cell r="J343">
            <v>0.83058199999999993</v>
          </cell>
          <cell r="K343">
            <v>1.462324</v>
          </cell>
          <cell r="L343">
            <v>1.5470649999999999</v>
          </cell>
          <cell r="M343">
            <v>2.532168</v>
          </cell>
          <cell r="N343">
            <v>8.9780800000000003</v>
          </cell>
          <cell r="O343">
            <v>33.963564999999996</v>
          </cell>
          <cell r="P343">
            <v>295.30740900000001</v>
          </cell>
          <cell r="Q343">
            <v>731.28075100000001</v>
          </cell>
          <cell r="R343">
            <v>212.42409499999999</v>
          </cell>
          <cell r="S343">
            <v>212.42409499999999</v>
          </cell>
          <cell r="T343">
            <v>212.42409499999999</v>
          </cell>
          <cell r="U343">
            <v>212.42409499999999</v>
          </cell>
          <cell r="V343">
            <v>212.42409499999999</v>
          </cell>
          <cell r="W343">
            <v>212.42409499999999</v>
          </cell>
          <cell r="X343">
            <v>212.42409499999999</v>
          </cell>
        </row>
        <row r="344">
          <cell r="C344" t="str">
            <v>증가 (CF, BV)</v>
          </cell>
          <cell r="D344" t="str">
            <v>increase (CF, BV)</v>
          </cell>
        </row>
        <row r="345">
          <cell r="C345" t="str">
            <v>감소 (CF, BV)</v>
          </cell>
          <cell r="D345" t="str">
            <v>disposal (CF, BV)</v>
          </cell>
        </row>
        <row r="346">
          <cell r="C346" t="str">
            <v>처분이익 (IS)</v>
          </cell>
          <cell r="D346" t="str">
            <v>Gains on Disposal (IS)</v>
          </cell>
        </row>
        <row r="347">
          <cell r="C347" t="str">
            <v>처분손실 (IS)</v>
          </cell>
          <cell r="D347" t="str">
            <v>Losses on Disposal (IS)</v>
          </cell>
        </row>
        <row r="349">
          <cell r="B349">
            <v>190021</v>
          </cell>
          <cell r="C349" t="str">
            <v>감가상각자산</v>
          </cell>
          <cell r="D349" t="str">
            <v>Depreciating Assets</v>
          </cell>
          <cell r="J349">
            <v>267.36340899999999</v>
          </cell>
          <cell r="K349">
            <v>70.554112809999992</v>
          </cell>
          <cell r="L349">
            <v>69.541833680000011</v>
          </cell>
          <cell r="M349">
            <v>174.42881299999999</v>
          </cell>
          <cell r="N349">
            <v>168.12537899999998</v>
          </cell>
          <cell r="O349">
            <v>188.47859194000003</v>
          </cell>
          <cell r="P349">
            <v>197.50794900999995</v>
          </cell>
          <cell r="Q349">
            <v>228.00506615000006</v>
          </cell>
          <cell r="R349">
            <v>1020.93487743</v>
          </cell>
          <cell r="S349">
            <v>940.13117674757791</v>
          </cell>
          <cell r="T349">
            <v>865.72282819614634</v>
          </cell>
          <cell r="U349">
            <v>797.20366029427623</v>
          </cell>
          <cell r="V349">
            <v>734.107563399725</v>
          </cell>
          <cell r="W349">
            <v>676.00531894415667</v>
          </cell>
          <cell r="X349">
            <v>622.5016796237004</v>
          </cell>
        </row>
        <row r="350">
          <cell r="C350" t="str">
            <v>증가 (CF, BV)</v>
          </cell>
          <cell r="D350" t="str">
            <v>increase (CF, BV)</v>
          </cell>
        </row>
        <row r="351">
          <cell r="C351" t="str">
            <v>감소 (CF, BV)</v>
          </cell>
          <cell r="D351" t="str">
            <v>disposal (CF, BV)</v>
          </cell>
        </row>
        <row r="352">
          <cell r="C352" t="str">
            <v>재평가이익</v>
          </cell>
          <cell r="D352" t="str">
            <v>revaluation surplus</v>
          </cell>
        </row>
        <row r="353">
          <cell r="C353" t="str">
            <v>재평가손실</v>
          </cell>
          <cell r="D353" t="str">
            <v>revaluation loss</v>
          </cell>
        </row>
        <row r="354">
          <cell r="C354" t="str">
            <v>처분이익 (IS)</v>
          </cell>
          <cell r="D354" t="str">
            <v>Gains on Disposal (IS)</v>
          </cell>
        </row>
        <row r="355">
          <cell r="C355" t="str">
            <v>처분손실 (IS)</v>
          </cell>
          <cell r="D355" t="str">
            <v>Losses on Disposal (IS)</v>
          </cell>
        </row>
        <row r="358">
          <cell r="C358" t="str">
            <v>* 감가상각비</v>
          </cell>
          <cell r="D358" t="str">
            <v>* Depreciation</v>
          </cell>
          <cell r="J358">
            <v>12.823704999999999</v>
          </cell>
          <cell r="K358">
            <v>8.2026678799999999</v>
          </cell>
          <cell r="L358">
            <v>8.0161759299999993</v>
          </cell>
          <cell r="M358">
            <v>12.467283999999999</v>
          </cell>
          <cell r="N358">
            <v>14.848398999999999</v>
          </cell>
          <cell r="O358">
            <v>17.511480639999998</v>
          </cell>
          <cell r="P358">
            <v>22.050847769999997</v>
          </cell>
          <cell r="Q358">
            <v>25.694533119999999</v>
          </cell>
          <cell r="R358">
            <v>51.461280029999998</v>
          </cell>
          <cell r="S358">
            <v>80.803700682422118</v>
          </cell>
          <cell r="T358">
            <v>74.408348551431629</v>
          </cell>
          <cell r="U358">
            <v>68.519167901870105</v>
          </cell>
          <cell r="V358">
            <v>63.096096894551181</v>
          </cell>
          <cell r="W358">
            <v>58.102244455568375</v>
          </cell>
          <cell r="X358">
            <v>53.503639320456251</v>
          </cell>
        </row>
        <row r="359">
          <cell r="C359" t="str">
            <v>(상각기간)</v>
          </cell>
          <cell r="D359" t="str">
            <v>(Life)</v>
          </cell>
          <cell r="J359">
            <v>10.924577335489237</v>
          </cell>
          <cell r="K359">
            <v>21.098025346967965</v>
          </cell>
          <cell r="L359">
            <v>9.2383278332066272</v>
          </cell>
          <cell r="M359">
            <v>10.284434471854496</v>
          </cell>
          <cell r="N359">
            <v>12.035054789408607</v>
          </cell>
          <cell r="O359">
            <v>10.682005116273253</v>
          </cell>
          <cell r="P359">
            <v>9.2521927722690904</v>
          </cell>
          <cell r="Q359">
            <v>8.7802246916249871</v>
          </cell>
          <cell r="R359">
            <v>12.63475396309531</v>
          </cell>
          <cell r="S359">
            <v>12.63475396309531</v>
          </cell>
          <cell r="T359">
            <v>12.63475396309531</v>
          </cell>
          <cell r="U359">
            <v>12.63475396309531</v>
          </cell>
          <cell r="V359">
            <v>12.63475396309531</v>
          </cell>
          <cell r="W359">
            <v>12.63475396309531</v>
          </cell>
          <cell r="X359">
            <v>12.63475396309531</v>
          </cell>
        </row>
        <row r="360">
          <cell r="C360" t="str">
            <v>(상각률)</v>
          </cell>
          <cell r="D360" t="str">
            <v>(Depreciation Rate)</v>
          </cell>
          <cell r="J360">
            <v>0</v>
          </cell>
          <cell r="K360">
            <v>3.0679844750184197E-2</v>
          </cell>
          <cell r="L360">
            <v>0.11361741521131885</v>
          </cell>
          <cell r="M360">
            <v>0.17927746998114527</v>
          </cell>
          <cell r="N360">
            <v>8.5125838699596029E-2</v>
          </cell>
          <cell r="O360">
            <v>0.10415727086628605</v>
          </cell>
          <cell r="P360">
            <v>0.11699391184447955</v>
          </cell>
          <cell r="Q360">
            <v>0.13009366584379381</v>
          </cell>
          <cell r="R360">
            <v>0.22570235345623693</v>
          </cell>
          <cell r="S360">
            <v>7.914677269702973E-2</v>
          </cell>
          <cell r="T360">
            <v>7.914677269702973E-2</v>
          </cell>
          <cell r="U360">
            <v>7.9146772697029716E-2</v>
          </cell>
          <cell r="V360">
            <v>7.914677269702973E-2</v>
          </cell>
          <cell r="W360">
            <v>7.914677269702973E-2</v>
          </cell>
          <cell r="X360">
            <v>7.914677269702973E-2</v>
          </cell>
        </row>
        <row r="362">
          <cell r="C362" t="str">
            <v>감가상각비 배분 (판관비)</v>
          </cell>
          <cell r="D362" t="str">
            <v>Depreciation (SG&amp;A)</v>
          </cell>
          <cell r="J362">
            <v>7.7053989999999999</v>
          </cell>
          <cell r="K362">
            <v>1.840735</v>
          </cell>
          <cell r="L362">
            <v>1.551288</v>
          </cell>
          <cell r="M362">
            <v>1.7626489999999999</v>
          </cell>
          <cell r="N362">
            <v>1.301906</v>
          </cell>
          <cell r="O362">
            <v>1.472926</v>
          </cell>
          <cell r="P362">
            <v>1.563833</v>
          </cell>
          <cell r="Q362">
            <v>1.6234629999999999</v>
          </cell>
          <cell r="R362">
            <v>1.7324659999999998</v>
          </cell>
          <cell r="S362">
            <v>2.7202911397630292</v>
          </cell>
          <cell r="T362">
            <v>2.5049888752544605</v>
          </cell>
          <cell r="U362">
            <v>2.3067270901361074</v>
          </cell>
          <cell r="V362">
            <v>2.1241570854590246</v>
          </cell>
          <cell r="W362">
            <v>1.9560369074434139</v>
          </cell>
          <cell r="X362">
            <v>1.801222898942989</v>
          </cell>
        </row>
        <row r="363">
          <cell r="C363" t="str">
            <v>(% of total depreciation)</v>
          </cell>
          <cell r="D363" t="str">
            <v>(% of total depreciation)</v>
          </cell>
          <cell r="J363">
            <v>0.6008715110024756</v>
          </cell>
          <cell r="K363">
            <v>0.22440686700093482</v>
          </cell>
          <cell r="L363">
            <v>0.19351970485009054</v>
          </cell>
          <cell r="M363">
            <v>0.14138195616623475</v>
          </cell>
          <cell r="N363">
            <v>8.7679890606387936E-2</v>
          </cell>
          <cell r="O363">
            <v>8.4112019439151212E-2</v>
          </cell>
          <cell r="P363">
            <v>7.091940483701413E-2</v>
          </cell>
          <cell r="Q363">
            <v>6.3183206809713774E-2</v>
          </cell>
          <cell r="R363">
            <v>3.3665427657260702E-2</v>
          </cell>
          <cell r="S363">
            <v>3.3665427657260702E-2</v>
          </cell>
          <cell r="T363">
            <v>3.3665427657260702E-2</v>
          </cell>
          <cell r="U363">
            <v>3.3665427657260702E-2</v>
          </cell>
          <cell r="V363">
            <v>3.3665427657260702E-2</v>
          </cell>
          <cell r="W363">
            <v>3.3665427657260702E-2</v>
          </cell>
          <cell r="X363">
            <v>3.3665427657260702E-2</v>
          </cell>
        </row>
        <row r="369">
          <cell r="C369" t="str">
            <v>* CAPEX</v>
          </cell>
          <cell r="D369" t="str">
            <v>* CAPEX</v>
          </cell>
          <cell r="J369">
            <v>42.254193999999998</v>
          </cell>
          <cell r="K369">
            <v>4.71301288</v>
          </cell>
          <cell r="L369">
            <v>9.0794478499999993</v>
          </cell>
          <cell r="M369">
            <v>16.993430999999998</v>
          </cell>
          <cell r="N369">
            <v>15.582488999999999</v>
          </cell>
          <cell r="O369">
            <v>77.189381409999996</v>
          </cell>
          <cell r="P369">
            <v>295.60528493999999</v>
          </cell>
          <cell r="Q369">
            <v>489.76382313999994</v>
          </cell>
          <cell r="R369">
            <v>357.31332555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</row>
        <row r="380">
          <cell r="B380">
            <v>110610</v>
          </cell>
          <cell r="C380" t="str">
            <v>무형자산</v>
          </cell>
          <cell r="D380" t="str">
            <v>Intangible Assets</v>
          </cell>
          <cell r="J380">
            <v>-5.5055069999999997</v>
          </cell>
          <cell r="K380">
            <v>15.509126409999999</v>
          </cell>
          <cell r="L380">
            <v>19.331772999999998</v>
          </cell>
          <cell r="M380">
            <v>22.785180999999998</v>
          </cell>
          <cell r="N380">
            <v>189.27396099999999</v>
          </cell>
          <cell r="O380">
            <v>186.47951</v>
          </cell>
          <cell r="P380">
            <v>279.89092599999998</v>
          </cell>
          <cell r="Q380">
            <v>285.118405</v>
          </cell>
          <cell r="R380">
            <v>289.61752100000001</v>
          </cell>
          <cell r="S380">
            <v>287.84027069057061</v>
          </cell>
          <cell r="T380">
            <v>286.11717858588611</v>
          </cell>
          <cell r="U380">
            <v>284.44659432126491</v>
          </cell>
          <cell r="V380">
            <v>282.82691782364026</v>
          </cell>
          <cell r="W380">
            <v>281.25659777902251</v>
          </cell>
          <cell r="X380">
            <v>279.73413014666227</v>
          </cell>
        </row>
        <row r="381">
          <cell r="C381" t="str">
            <v>(증감률)</v>
          </cell>
          <cell r="D381" t="str">
            <v>(% growth)</v>
          </cell>
          <cell r="J381">
            <v>0</v>
          </cell>
          <cell r="K381">
            <v>-3.8170205595960551</v>
          </cell>
          <cell r="L381">
            <v>0.24647723469035809</v>
          </cell>
          <cell r="M381">
            <v>0.17863896912093891</v>
          </cell>
          <cell r="N381">
            <v>7.3068886308166707</v>
          </cell>
          <cell r="O381">
            <v>-1.4764054100394608E-2</v>
          </cell>
          <cell r="P381">
            <v>0.50092053545185733</v>
          </cell>
          <cell r="Q381">
            <v>1.8676843421497669E-2</v>
          </cell>
          <cell r="R381">
            <v>1.5779816108328903E-2</v>
          </cell>
          <cell r="S381">
            <v>-6.1365427868205202E-3</v>
          </cell>
          <cell r="T381">
            <v>-5.9862787807646312E-3</v>
          </cell>
          <cell r="U381">
            <v>-5.8388114718519457E-3</v>
          </cell>
          <cell r="V381">
            <v>-5.6941321497958608E-3</v>
          </cell>
          <cell r="W381">
            <v>-5.5522298114387691E-3</v>
          </cell>
          <cell r="X381">
            <v>-5.413091263929859E-3</v>
          </cell>
        </row>
        <row r="383">
          <cell r="B383">
            <v>190170</v>
          </cell>
          <cell r="C383" t="str">
            <v>영업권</v>
          </cell>
          <cell r="D383" t="str">
            <v>Goodwill</v>
          </cell>
          <cell r="J383">
            <v>0</v>
          </cell>
          <cell r="K383">
            <v>0</v>
          </cell>
          <cell r="L383">
            <v>3.0042039999999997</v>
          </cell>
          <cell r="M383">
            <v>5.0505990000000001</v>
          </cell>
          <cell r="N383">
            <v>147.47371899999999</v>
          </cell>
          <cell r="O383">
            <v>147.47371899999999</v>
          </cell>
          <cell r="P383">
            <v>223.45022999999998</v>
          </cell>
          <cell r="Q383">
            <v>232.29934999999998</v>
          </cell>
          <cell r="R383">
            <v>231.29544999999999</v>
          </cell>
          <cell r="S383">
            <v>231.29544999999999</v>
          </cell>
          <cell r="T383">
            <v>231.29544999999999</v>
          </cell>
          <cell r="U383">
            <v>231.29544999999999</v>
          </cell>
          <cell r="V383">
            <v>231.29544999999999</v>
          </cell>
          <cell r="W383">
            <v>231.29544999999999</v>
          </cell>
          <cell r="X383">
            <v>231.29544999999999</v>
          </cell>
        </row>
        <row r="385">
          <cell r="B385">
            <v>110611</v>
          </cell>
          <cell r="C385" t="str">
            <v>기타무형자산</v>
          </cell>
          <cell r="D385" t="str">
            <v>Other Intangible Assets</v>
          </cell>
          <cell r="J385">
            <v>-5.5055069999999997</v>
          </cell>
          <cell r="K385">
            <v>15.509126409999999</v>
          </cell>
          <cell r="L385">
            <v>16.327568999999997</v>
          </cell>
          <cell r="M385">
            <v>17.734581999999996</v>
          </cell>
          <cell r="N385">
            <v>41.800241999999997</v>
          </cell>
          <cell r="O385">
            <v>39.005791000000016</v>
          </cell>
          <cell r="P385">
            <v>56.440696000000003</v>
          </cell>
          <cell r="Q385">
            <v>52.81905500000002</v>
          </cell>
          <cell r="R385">
            <v>58.322071000000022</v>
          </cell>
          <cell r="S385">
            <v>56.544820690570603</v>
          </cell>
          <cell r="T385">
            <v>54.82172858588612</v>
          </cell>
          <cell r="U385">
            <v>53.151144321264894</v>
          </cell>
          <cell r="V385">
            <v>51.531467823640249</v>
          </cell>
          <cell r="W385">
            <v>49.961147779022546</v>
          </cell>
          <cell r="X385">
            <v>48.438680146662293</v>
          </cell>
        </row>
        <row r="386">
          <cell r="C386" t="str">
            <v>증가</v>
          </cell>
          <cell r="D386" t="str">
            <v>increase</v>
          </cell>
        </row>
        <row r="387">
          <cell r="C387" t="str">
            <v>처분</v>
          </cell>
          <cell r="D387" t="str">
            <v>disposal</v>
          </cell>
        </row>
        <row r="389">
          <cell r="C389" t="str">
            <v>* 무형자산상각비</v>
          </cell>
          <cell r="D389" t="str">
            <v>* Amortization</v>
          </cell>
          <cell r="J389">
            <v>0.78786899999999993</v>
          </cell>
          <cell r="K389">
            <v>1.1654769999999999</v>
          </cell>
          <cell r="L389">
            <v>0.61485999999999996</v>
          </cell>
          <cell r="M389">
            <v>0.87348300000000001</v>
          </cell>
          <cell r="N389">
            <v>2.717708</v>
          </cell>
          <cell r="O389">
            <v>4.9121104799999999</v>
          </cell>
          <cell r="P389">
            <v>5.5168326099999998</v>
          </cell>
          <cell r="Q389">
            <v>6.7266031699999997</v>
          </cell>
          <cell r="R389">
            <v>8.6884221499999992</v>
          </cell>
          <cell r="S389">
            <v>1.7772503094294203</v>
          </cell>
          <cell r="T389">
            <v>1.7230921046844796</v>
          </cell>
          <cell r="U389">
            <v>1.6705842646212232</v>
          </cell>
          <cell r="V389">
            <v>1.6196764976246432</v>
          </cell>
          <cell r="W389">
            <v>1.5703200446177024</v>
          </cell>
          <cell r="X389">
            <v>1.5224676323602566</v>
          </cell>
        </row>
        <row r="390">
          <cell r="C390" t="str">
            <v>(상각기간)</v>
          </cell>
          <cell r="D390" t="str">
            <v>(Life)</v>
          </cell>
          <cell r="J390">
            <v>0</v>
          </cell>
          <cell r="K390">
            <v>-4.7238229497450401</v>
          </cell>
          <cell r="L390">
            <v>25.223833734508666</v>
          </cell>
          <cell r="M390">
            <v>22.131825118519764</v>
          </cell>
          <cell r="N390">
            <v>8.3839695066578148</v>
          </cell>
          <cell r="O390">
            <v>38.532105857684208</v>
          </cell>
          <cell r="P390">
            <v>33.801915552409703</v>
          </cell>
          <cell r="Q390">
            <v>41.60954926675123</v>
          </cell>
          <cell r="R390">
            <v>32.815901446501428</v>
          </cell>
          <cell r="S390">
            <v>32.815901446501428</v>
          </cell>
          <cell r="T390">
            <v>32.815901446501428</v>
          </cell>
          <cell r="U390">
            <v>32.815901446501428</v>
          </cell>
          <cell r="V390">
            <v>32.815901446501428</v>
          </cell>
          <cell r="W390">
            <v>32.815901446501428</v>
          </cell>
          <cell r="X390">
            <v>32.815901446501428</v>
          </cell>
        </row>
        <row r="391">
          <cell r="C391" t="str">
            <v>(상각률)</v>
          </cell>
          <cell r="D391" t="str">
            <v>(Amortization Rate)</v>
          </cell>
          <cell r="J391">
            <v>0</v>
          </cell>
          <cell r="K391">
            <v>-0.21169294671680555</v>
          </cell>
          <cell r="L391">
            <v>3.9645044069248771E-2</v>
          </cell>
          <cell r="M391">
            <v>5.3497431246500943E-2</v>
          </cell>
          <cell r="N391">
            <v>0.1532434201155686</v>
          </cell>
          <cell r="O391">
            <v>0.11751392444091592</v>
          </cell>
          <cell r="P391">
            <v>0.14143624494116777</v>
          </cell>
          <cell r="Q391">
            <v>0.11918001808482304</v>
          </cell>
          <cell r="R391">
            <v>0.16449408551516106</v>
          </cell>
          <cell r="S391">
            <v>3.0473031546314939E-2</v>
          </cell>
          <cell r="T391">
            <v>3.0473031546314939E-2</v>
          </cell>
          <cell r="U391">
            <v>3.0473031546314939E-2</v>
          </cell>
          <cell r="V391">
            <v>3.0473031546314939E-2</v>
          </cell>
          <cell r="W391">
            <v>3.0473031546314935E-2</v>
          </cell>
          <cell r="X391">
            <v>3.0473031546314939E-2</v>
          </cell>
        </row>
        <row r="393">
          <cell r="C393" t="str">
            <v>무형자산상각비 배분 (판관비)</v>
          </cell>
          <cell r="D393" t="str">
            <v>Amortization (SG&amp;A)</v>
          </cell>
          <cell r="J393">
            <v>5.6278999999999996E-2</v>
          </cell>
          <cell r="K393">
            <v>5.3978999999999999E-2</v>
          </cell>
          <cell r="L393">
            <v>6.2214999999999999E-2</v>
          </cell>
          <cell r="M393">
            <v>0.15182699999999999</v>
          </cell>
          <cell r="N393">
            <v>1.9398989999999998</v>
          </cell>
          <cell r="O393">
            <v>4.0949429999999998</v>
          </cell>
          <cell r="P393">
            <v>4.7279809999999998</v>
          </cell>
          <cell r="Q393">
            <v>5.8769489999999998</v>
          </cell>
          <cell r="R393">
            <v>6.1183769999999997</v>
          </cell>
          <cell r="S393">
            <v>1.2515376473110078</v>
          </cell>
          <cell r="T393">
            <v>1.2133995011030987</v>
          </cell>
          <cell r="U393">
            <v>1.1764235398277012</v>
          </cell>
          <cell r="V393">
            <v>1.1405743481867041</v>
          </cell>
          <cell r="W393">
            <v>1.1058175900934928</v>
          </cell>
          <cell r="X393">
            <v>1.072119975786104</v>
          </cell>
        </row>
        <row r="394">
          <cell r="C394" t="str">
            <v>(% of total amortization)</v>
          </cell>
          <cell r="D394" t="str">
            <v>(% of total amortization)</v>
          </cell>
          <cell r="J394">
            <v>7.1431925865848261E-2</v>
          </cell>
          <cell r="K394">
            <v>4.6314942294013527E-2</v>
          </cell>
          <cell r="L394">
            <v>0.1011856357544807</v>
          </cell>
          <cell r="M394">
            <v>0.17381792204313076</v>
          </cell>
          <cell r="N394">
            <v>0.71379964293441378</v>
          </cell>
          <cell r="O394">
            <v>0.83364228403918139</v>
          </cell>
          <cell r="P394">
            <v>0.85701005164265809</v>
          </cell>
          <cell r="Q394">
            <v>0.87368748407972463</v>
          </cell>
          <cell r="R394">
            <v>0.70419886308125579</v>
          </cell>
          <cell r="S394">
            <v>0.70419886308125579</v>
          </cell>
          <cell r="T394">
            <v>0.70419886308125579</v>
          </cell>
          <cell r="U394">
            <v>0.70419886308125579</v>
          </cell>
          <cell r="V394">
            <v>0.70419886308125579</v>
          </cell>
          <cell r="W394">
            <v>0.70419886308125579</v>
          </cell>
          <cell r="X394">
            <v>0.70419886308125579</v>
          </cell>
        </row>
        <row r="400">
          <cell r="B400">
            <v>111160</v>
          </cell>
          <cell r="C400" t="str">
            <v>생물자산</v>
          </cell>
          <cell r="D400" t="str">
            <v>Biological Assets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</row>
        <row r="401">
          <cell r="B401">
            <v>111930</v>
          </cell>
          <cell r="C401" t="str">
            <v>장기매출채권및기타채권</v>
          </cell>
          <cell r="D401" t="str">
            <v>Trade and Other Non-Current Receivables</v>
          </cell>
          <cell r="J401">
            <v>16.141078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5.8823049999999997</v>
          </cell>
          <cell r="P401">
            <v>7.2005710000000001</v>
          </cell>
          <cell r="Q401">
            <v>7.2265629999999996</v>
          </cell>
          <cell r="R401">
            <v>8.2215749999999996</v>
          </cell>
          <cell r="S401">
            <v>8.4730659999999993</v>
          </cell>
          <cell r="T401">
            <v>8.4730659999999993</v>
          </cell>
          <cell r="U401">
            <v>8.4730659999999993</v>
          </cell>
          <cell r="V401">
            <v>8.4730659999999993</v>
          </cell>
          <cell r="W401">
            <v>8.4730659999999993</v>
          </cell>
          <cell r="X401">
            <v>8.4730659999999993</v>
          </cell>
        </row>
        <row r="402">
          <cell r="B402">
            <v>111330</v>
          </cell>
          <cell r="C402" t="str">
            <v>투자부동산</v>
          </cell>
          <cell r="D402" t="str">
            <v>Investment in Properties</v>
          </cell>
          <cell r="J402">
            <v>0</v>
          </cell>
          <cell r="K402">
            <v>170.82721319999999</v>
          </cell>
          <cell r="L402">
            <v>170.58624918000001</v>
          </cell>
          <cell r="M402">
            <v>140.41546399999999</v>
          </cell>
          <cell r="N402">
            <v>139.355411</v>
          </cell>
          <cell r="O402">
            <v>115.79317037</v>
          </cell>
          <cell r="P402">
            <v>122.92256798999999</v>
          </cell>
          <cell r="Q402">
            <v>139.34356136</v>
          </cell>
          <cell r="R402">
            <v>134.54736619999997</v>
          </cell>
          <cell r="S402">
            <v>134.22748099999998</v>
          </cell>
          <cell r="T402">
            <v>134.22748099999998</v>
          </cell>
          <cell r="U402">
            <v>134.22748099999998</v>
          </cell>
          <cell r="V402">
            <v>134.22748099999998</v>
          </cell>
          <cell r="W402">
            <v>134.22748099999998</v>
          </cell>
          <cell r="X402">
            <v>134.22748099999998</v>
          </cell>
        </row>
        <row r="403">
          <cell r="B403">
            <v>112340</v>
          </cell>
          <cell r="C403" t="str">
            <v>이연법인세자산</v>
          </cell>
          <cell r="D403" t="str">
            <v>Deferred Tax Assets</v>
          </cell>
          <cell r="J403">
            <v>1.0464579999999999</v>
          </cell>
          <cell r="K403">
            <v>0.18579472</v>
          </cell>
          <cell r="L403">
            <v>1.7539804099999998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</row>
        <row r="404">
          <cell r="B404">
            <v>112350</v>
          </cell>
          <cell r="C404" t="str">
            <v>장기당기법인세자산</v>
          </cell>
          <cell r="D404" t="str">
            <v>Long-Term Current Income Tax Assets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</row>
        <row r="405">
          <cell r="B405">
            <v>112360</v>
          </cell>
          <cell r="C405" t="str">
            <v>기타비유동자산</v>
          </cell>
          <cell r="D405" t="str">
            <v>Other Non-Current Financial Assets</v>
          </cell>
          <cell r="J405">
            <v>7.9718999999999998E-2</v>
          </cell>
          <cell r="K405">
            <v>2.9310769999999997</v>
          </cell>
          <cell r="L405">
            <v>4.9706109999999999</v>
          </cell>
          <cell r="M405">
            <v>6.0562749999999994</v>
          </cell>
          <cell r="N405">
            <v>5.68384</v>
          </cell>
          <cell r="O405">
            <v>4.9029999999999994E-3</v>
          </cell>
          <cell r="P405">
            <v>4.9437730000000002</v>
          </cell>
          <cell r="Q405">
            <v>3.8499999999999996</v>
          </cell>
          <cell r="R405">
            <v>0.77866299999999999</v>
          </cell>
          <cell r="S405">
            <v>5.1789999999999996E-3</v>
          </cell>
          <cell r="T405">
            <v>5.1789999999999996E-3</v>
          </cell>
          <cell r="U405">
            <v>5.1789999999999996E-3</v>
          </cell>
          <cell r="V405">
            <v>5.1789999999999996E-3</v>
          </cell>
          <cell r="W405">
            <v>5.1789999999999996E-3</v>
          </cell>
          <cell r="X405">
            <v>5.1789999999999996E-3</v>
          </cell>
        </row>
        <row r="416">
          <cell r="B416">
            <v>114350</v>
          </cell>
          <cell r="C416" t="str">
            <v>기타금융업자산</v>
          </cell>
          <cell r="D416" t="str">
            <v>Other Financial Institutions Assets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0</v>
          </cell>
        </row>
        <row r="419">
          <cell r="B419">
            <v>110000</v>
          </cell>
          <cell r="C419" t="str">
            <v>자산총계</v>
          </cell>
          <cell r="D419" t="str">
            <v>Assets</v>
          </cell>
          <cell r="J419">
            <v>752.15039899999999</v>
          </cell>
          <cell r="K419">
            <v>698.46769188999997</v>
          </cell>
          <cell r="L419">
            <v>742.03359748999992</v>
          </cell>
          <cell r="M419">
            <v>1036.636585</v>
          </cell>
          <cell r="N419">
            <v>1230.024866</v>
          </cell>
          <cell r="O419">
            <v>1601.90831151</v>
          </cell>
          <cell r="P419">
            <v>1993.8694906199999</v>
          </cell>
          <cell r="Q419">
            <v>2308.0186433099998</v>
          </cell>
          <cell r="R419">
            <v>2435.3239916500002</v>
          </cell>
          <cell r="S419">
            <v>2171.9571232722519</v>
          </cell>
          <cell r="T419">
            <v>2088.1827050146549</v>
          </cell>
          <cell r="U419">
            <v>2010.644915943064</v>
          </cell>
          <cell r="V419">
            <v>1938.8646646505149</v>
          </cell>
          <cell r="W419">
            <v>1872.4002387798143</v>
          </cell>
          <cell r="X419">
            <v>1810.8443667789893</v>
          </cell>
        </row>
        <row r="420">
          <cell r="C420" t="str">
            <v>(증감률)</v>
          </cell>
          <cell r="D420" t="str">
            <v>(% growth)</v>
          </cell>
          <cell r="J420">
            <v>0</v>
          </cell>
          <cell r="K420">
            <v>-7.1372304237785844E-2</v>
          </cell>
          <cell r="L420">
            <v>6.237354441135845E-2</v>
          </cell>
          <cell r="M420">
            <v>0.39702108975459205</v>
          </cell>
          <cell r="N420">
            <v>0.1865535943823553</v>
          </cell>
          <cell r="O420">
            <v>0.30233815249552842</v>
          </cell>
          <cell r="P420">
            <v>0.24468390375010118</v>
          </cell>
          <cell r="Q420">
            <v>0.15755753030370823</v>
          </cell>
          <cell r="R420">
            <v>5.5157850959742571E-2</v>
          </cell>
          <cell r="S420">
            <v>-0.10814448889788575</v>
          </cell>
          <cell r="T420">
            <v>-3.8570935567725728E-2</v>
          </cell>
          <cell r="U420">
            <v>-3.7131707338341702E-2</v>
          </cell>
          <cell r="V420">
            <v>-3.5700113293689939E-2</v>
          </cell>
          <cell r="W420">
            <v>-3.4280074871899768E-2</v>
          </cell>
          <cell r="X420">
            <v>-3.2875381409339655E-2</v>
          </cell>
        </row>
        <row r="433">
          <cell r="B433">
            <v>131580</v>
          </cell>
          <cell r="C433" t="str">
            <v>유동부채</v>
          </cell>
          <cell r="D433" t="str">
            <v>Current Liabilities</v>
          </cell>
          <cell r="J433">
            <v>193.94927899999999</v>
          </cell>
          <cell r="K433">
            <v>97.694907979999996</v>
          </cell>
          <cell r="L433">
            <v>120.30843470999999</v>
          </cell>
          <cell r="M433">
            <v>216.91185099999998</v>
          </cell>
          <cell r="N433">
            <v>247.91696199999998</v>
          </cell>
          <cell r="O433">
            <v>334.75328150999997</v>
          </cell>
          <cell r="P433">
            <v>239.59892527</v>
          </cell>
          <cell r="Q433">
            <v>289.94914521999999</v>
          </cell>
          <cell r="R433">
            <v>252.63188649999998</v>
          </cell>
          <cell r="S433">
            <v>243.1975790076099</v>
          </cell>
          <cell r="T433">
            <v>234.12733920804405</v>
          </cell>
          <cell r="U433">
            <v>225.40711781521912</v>
          </cell>
          <cell r="V433">
            <v>217.02340770167604</v>
          </cell>
          <cell r="W433">
            <v>208.96322297680686</v>
          </cell>
          <cell r="X433">
            <v>201.21407887244823</v>
          </cell>
        </row>
        <row r="434">
          <cell r="C434" t="str">
            <v>(증감률)</v>
          </cell>
          <cell r="D434" t="str">
            <v>(% growth)</v>
          </cell>
          <cell r="J434">
            <v>0</v>
          </cell>
          <cell r="K434">
            <v>-0.49628630493645709</v>
          </cell>
          <cell r="L434">
            <v>0.23147088417985318</v>
          </cell>
          <cell r="M434">
            <v>0.80296461775817929</v>
          </cell>
          <cell r="N434">
            <v>0.14293875994815974</v>
          </cell>
          <cell r="O434">
            <v>0.3502637286673429</v>
          </cell>
          <cell r="P434">
            <v>-0.28425219854687955</v>
          </cell>
          <cell r="Q434">
            <v>0.21014376376380306</v>
          </cell>
          <cell r="R434">
            <v>-0.1287027719694962</v>
          </cell>
          <cell r="S434">
            <v>-3.7344088361506489E-2</v>
          </cell>
          <cell r="T434">
            <v>-3.7295765182276064E-2</v>
          </cell>
          <cell r="U434">
            <v>-3.7245634885365475E-2</v>
          </cell>
          <cell r="V434">
            <v>-3.7193635209052056E-2</v>
          </cell>
          <cell r="W434">
            <v>-3.7139702164979527E-2</v>
          </cell>
          <cell r="X434">
            <v>-3.7083770024061713E-2</v>
          </cell>
        </row>
        <row r="436">
          <cell r="B436">
            <v>132010</v>
          </cell>
          <cell r="C436" t="str">
            <v>매입채무</v>
          </cell>
          <cell r="D436" t="str">
            <v>Account Payables</v>
          </cell>
          <cell r="E436">
            <v>1</v>
          </cell>
          <cell r="J436">
            <v>4.9472809999999994</v>
          </cell>
          <cell r="K436">
            <v>5.3732945199999991</v>
          </cell>
          <cell r="L436">
            <v>5.7769304299999993</v>
          </cell>
          <cell r="M436">
            <v>7.8604240000000001</v>
          </cell>
          <cell r="N436">
            <v>7.0228909999999996</v>
          </cell>
          <cell r="O436">
            <v>1.7414996399999998</v>
          </cell>
          <cell r="P436">
            <v>1.5188248200000001</v>
          </cell>
          <cell r="Q436">
            <v>1.65245256</v>
          </cell>
          <cell r="R436">
            <v>2.5641192500000001</v>
          </cell>
          <cell r="S436">
            <v>2.4651704951256557</v>
          </cell>
          <cell r="T436">
            <v>2.3700401492785761</v>
          </cell>
          <cell r="U436">
            <v>2.2785808609583</v>
          </cell>
          <cell r="V436">
            <v>2.1906509649238877</v>
          </cell>
          <cell r="W436">
            <v>2.1061142627625125</v>
          </cell>
          <cell r="X436">
            <v>2.0248398119258564</v>
          </cell>
        </row>
        <row r="437">
          <cell r="C437" t="str">
            <v>(증감률)</v>
          </cell>
          <cell r="D437" t="str">
            <v>(% growth)</v>
          </cell>
          <cell r="J437">
            <v>0</v>
          </cell>
          <cell r="K437">
            <v>8.6110637337963869E-2</v>
          </cell>
          <cell r="L437">
            <v>7.5118888141646245E-2</v>
          </cell>
          <cell r="M437">
            <v>0.36065754906451253</v>
          </cell>
          <cell r="N437">
            <v>-0.10655061355468876</v>
          </cell>
          <cell r="O437">
            <v>-0.75202525000032039</v>
          </cell>
          <cell r="P437">
            <v>-0.12786383349467689</v>
          </cell>
          <cell r="Q437">
            <v>8.7981008896075297E-2</v>
          </cell>
          <cell r="R437">
            <v>0.55170521203949119</v>
          </cell>
          <cell r="S437">
            <v>-3.8589763278109701E-2</v>
          </cell>
          <cell r="T437">
            <v>-3.8589763278109701E-2</v>
          </cell>
          <cell r="U437">
            <v>-3.8589763278109701E-2</v>
          </cell>
          <cell r="V437">
            <v>-3.8589763278109701E-2</v>
          </cell>
          <cell r="W437">
            <v>-3.8589763278109701E-2</v>
          </cell>
          <cell r="X437">
            <v>-3.8589763278109701E-2</v>
          </cell>
        </row>
        <row r="438">
          <cell r="C438" t="str">
            <v>(직접입력)</v>
          </cell>
          <cell r="D438" t="str">
            <v>(manual)</v>
          </cell>
          <cell r="S438">
            <v>2.4651704951256557</v>
          </cell>
          <cell r="T438">
            <v>2.3700401492785761</v>
          </cell>
          <cell r="U438">
            <v>2.2785808609583</v>
          </cell>
          <cell r="V438">
            <v>2.1906509649238877</v>
          </cell>
          <cell r="W438">
            <v>2.1061142627625125</v>
          </cell>
          <cell r="X438">
            <v>2.0248398119258564</v>
          </cell>
        </row>
        <row r="439">
          <cell r="C439" t="str">
            <v>(회전율)</v>
          </cell>
          <cell r="D439" t="str">
            <v>(turnover)</v>
          </cell>
          <cell r="J439">
            <v>85.49383206654322</v>
          </cell>
          <cell r="K439">
            <v>62.379779905917509</v>
          </cell>
          <cell r="L439">
            <v>67.083708213438328</v>
          </cell>
          <cell r="M439">
            <v>76.043181785955838</v>
          </cell>
          <cell r="N439">
            <v>83.520014727901682</v>
          </cell>
          <cell r="O439">
            <v>154.29588076644654</v>
          </cell>
          <cell r="P439">
            <v>377.48209930001877</v>
          </cell>
          <cell r="Q439">
            <v>438.21853857514031</v>
          </cell>
          <cell r="R439">
            <v>316.86496072742091</v>
          </cell>
          <cell r="S439">
            <v>316.86496072742091</v>
          </cell>
          <cell r="T439">
            <v>316.86496072742091</v>
          </cell>
          <cell r="U439">
            <v>316.86496072742091</v>
          </cell>
          <cell r="V439">
            <v>316.86496072742091</v>
          </cell>
          <cell r="W439">
            <v>316.86496072742091</v>
          </cell>
          <cell r="X439">
            <v>316.86496072742091</v>
          </cell>
        </row>
        <row r="440">
          <cell r="C440" t="str">
            <v>(회전기일)</v>
          </cell>
          <cell r="D440" t="str">
            <v>(inventory days)</v>
          </cell>
          <cell r="J440">
            <v>4.2693138344285009</v>
          </cell>
          <cell r="K440">
            <v>5.851255014854182</v>
          </cell>
          <cell r="L440">
            <v>5.4409633832210025</v>
          </cell>
          <cell r="M440">
            <v>4.7999043625948152</v>
          </cell>
          <cell r="N440">
            <v>4.3702099573273161</v>
          </cell>
          <cell r="O440">
            <v>2.3655848632309926</v>
          </cell>
          <cell r="P440">
            <v>0.96693326829758308</v>
          </cell>
          <cell r="Q440">
            <v>0.83291775192074469</v>
          </cell>
          <cell r="R440">
            <v>1.1519102622204624</v>
          </cell>
          <cell r="S440">
            <v>1.4290817104947686</v>
          </cell>
          <cell r="T440">
            <v>1.4290817104947684</v>
          </cell>
          <cell r="U440">
            <v>1.4290817104947686</v>
          </cell>
          <cell r="V440">
            <v>1.4290817104947686</v>
          </cell>
          <cell r="W440">
            <v>1.4290817104947684</v>
          </cell>
          <cell r="X440">
            <v>1.4290817104947684</v>
          </cell>
        </row>
        <row r="446">
          <cell r="B446">
            <v>131650</v>
          </cell>
          <cell r="C446" t="str">
            <v>단기차입금</v>
          </cell>
          <cell r="D446" t="str">
            <v>ST Borrowings</v>
          </cell>
          <cell r="E446">
            <v>1</v>
          </cell>
          <cell r="J446">
            <v>125.09101199999999</v>
          </cell>
          <cell r="K446">
            <v>24.743460649999996</v>
          </cell>
          <cell r="L446">
            <v>21.43664016</v>
          </cell>
          <cell r="M446">
            <v>81.110197999999997</v>
          </cell>
          <cell r="N446">
            <v>63.039581999999996</v>
          </cell>
          <cell r="O446">
            <v>44.518930999999995</v>
          </cell>
          <cell r="P446">
            <v>36.4</v>
          </cell>
          <cell r="Q446">
            <v>59.57</v>
          </cell>
          <cell r="R446">
            <v>43.827999999999996</v>
          </cell>
          <cell r="S446">
            <v>42.136687855047001</v>
          </cell>
          <cell r="T446">
            <v>40.510643045397138</v>
          </cell>
          <cell r="U446">
            <v>38.947346920031265</v>
          </cell>
          <cell r="V446">
            <v>37.44437802207684</v>
          </cell>
          <cell r="W446">
            <v>35.999408338108843</v>
          </cell>
          <cell r="X446">
            <v>34.610199692189212</v>
          </cell>
        </row>
        <row r="447">
          <cell r="C447" t="str">
            <v>(증감률)</v>
          </cell>
          <cell r="D447" t="str">
            <v>(% growth)</v>
          </cell>
          <cell r="J447">
            <v>0</v>
          </cell>
          <cell r="K447">
            <v>-0.80219633485737574</v>
          </cell>
          <cell r="L447">
            <v>-0.1336442196496066</v>
          </cell>
          <cell r="M447">
            <v>2.7837178491874259</v>
          </cell>
          <cell r="N447">
            <v>-0.22279092451481874</v>
          </cell>
          <cell r="O447">
            <v>-0.29379400072798711</v>
          </cell>
          <cell r="P447">
            <v>-0.18237030444419244</v>
          </cell>
          <cell r="Q447">
            <v>0.63653846153846172</v>
          </cell>
          <cell r="R447">
            <v>-0.26426053382575132</v>
          </cell>
          <cell r="S447">
            <v>-3.8589763278109701E-2</v>
          </cell>
          <cell r="T447">
            <v>-3.8589763278109701E-2</v>
          </cell>
          <cell r="U447">
            <v>-3.8589763278109701E-2</v>
          </cell>
          <cell r="V447">
            <v>-3.8589763278109701E-2</v>
          </cell>
          <cell r="W447">
            <v>-3.8589763278109701E-2</v>
          </cell>
          <cell r="X447">
            <v>-3.8589763278109701E-2</v>
          </cell>
        </row>
        <row r="448">
          <cell r="C448" t="str">
            <v>(직접입력)</v>
          </cell>
          <cell r="D448" t="str">
            <v>(manual)</v>
          </cell>
          <cell r="S448">
            <v>42.136687855047001</v>
          </cell>
          <cell r="T448">
            <v>40.510643045397138</v>
          </cell>
          <cell r="U448">
            <v>38.947346920031265</v>
          </cell>
          <cell r="V448">
            <v>37.44437802207684</v>
          </cell>
          <cell r="W448">
            <v>35.999408338108843</v>
          </cell>
          <cell r="X448">
            <v>34.610199692189212</v>
          </cell>
        </row>
        <row r="454">
          <cell r="B454">
            <v>190930</v>
          </cell>
          <cell r="C454" t="str">
            <v>단기사채</v>
          </cell>
          <cell r="D454" t="str">
            <v>ST Bonds</v>
          </cell>
          <cell r="E454">
            <v>1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</row>
        <row r="455">
          <cell r="C455" t="str">
            <v>(증감률)</v>
          </cell>
          <cell r="D455" t="str">
            <v>(% growth)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-3.8589763278109701E-2</v>
          </cell>
          <cell r="T455">
            <v>-3.8589763278109701E-2</v>
          </cell>
          <cell r="U455">
            <v>-3.8589763278109701E-2</v>
          </cell>
          <cell r="V455">
            <v>-3.8589763278109701E-2</v>
          </cell>
          <cell r="W455">
            <v>-3.8589763278109701E-2</v>
          </cell>
          <cell r="X455">
            <v>-3.8589763278109701E-2</v>
          </cell>
        </row>
        <row r="456">
          <cell r="C456" t="str">
            <v>(직접입력)</v>
          </cell>
          <cell r="D456" t="str">
            <v>(manual)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</row>
        <row r="458">
          <cell r="B458">
            <v>190940</v>
          </cell>
          <cell r="C458" t="str">
            <v>유동성장기부채</v>
          </cell>
          <cell r="D458" t="str">
            <v>Current Portion of Long-Term Debt</v>
          </cell>
          <cell r="J458">
            <v>3.4499999999999997</v>
          </cell>
          <cell r="K458">
            <v>0</v>
          </cell>
          <cell r="L458">
            <v>0.85349999999999993</v>
          </cell>
          <cell r="M458">
            <v>2.5665</v>
          </cell>
          <cell r="N458">
            <v>6.7602500000000001</v>
          </cell>
          <cell r="O458">
            <v>12.80291667</v>
          </cell>
          <cell r="P458">
            <v>10.06170666</v>
          </cell>
          <cell r="Q458">
            <v>10.78544666</v>
          </cell>
          <cell r="R458">
            <v>8.1549399999999999</v>
          </cell>
          <cell r="S458">
            <v>8.1549399999999999</v>
          </cell>
          <cell r="T458">
            <v>8.1549399999999999</v>
          </cell>
          <cell r="U458">
            <v>8.1549399999999999</v>
          </cell>
          <cell r="V458">
            <v>8.1549399999999999</v>
          </cell>
          <cell r="W458">
            <v>8.1549399999999999</v>
          </cell>
          <cell r="X458">
            <v>8.1549399999999999</v>
          </cell>
        </row>
        <row r="464">
          <cell r="B464">
            <v>190960</v>
          </cell>
          <cell r="C464" t="str">
            <v>단기금융부채</v>
          </cell>
          <cell r="D464" t="str">
            <v>Short-Term Financial Liabilities</v>
          </cell>
          <cell r="E464">
            <v>1</v>
          </cell>
          <cell r="J464">
            <v>0</v>
          </cell>
          <cell r="K464">
            <v>0</v>
          </cell>
          <cell r="L464">
            <v>0</v>
          </cell>
          <cell r="M464">
            <v>0.32165699999999997</v>
          </cell>
          <cell r="N464">
            <v>6.7889999999999999E-3</v>
          </cell>
          <cell r="O464">
            <v>0</v>
          </cell>
          <cell r="P464">
            <v>0</v>
          </cell>
          <cell r="Q464">
            <v>1.08361255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</row>
        <row r="465">
          <cell r="C465" t="str">
            <v>(증감률)</v>
          </cell>
          <cell r="D465" t="str">
            <v>(% growth)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-0.97889366623452934</v>
          </cell>
          <cell r="O465">
            <v>-1</v>
          </cell>
          <cell r="P465">
            <v>0</v>
          </cell>
          <cell r="Q465">
            <v>0</v>
          </cell>
          <cell r="R465">
            <v>-1</v>
          </cell>
          <cell r="S465">
            <v>-3.8589763278109701E-2</v>
          </cell>
          <cell r="T465">
            <v>-3.8589763278109701E-2</v>
          </cell>
          <cell r="U465">
            <v>-3.8589763278109701E-2</v>
          </cell>
          <cell r="V465">
            <v>-3.8589763278109701E-2</v>
          </cell>
          <cell r="W465">
            <v>-3.8589763278109701E-2</v>
          </cell>
          <cell r="X465">
            <v>-3.8589763278109701E-2</v>
          </cell>
        </row>
        <row r="466">
          <cell r="C466" t="str">
            <v>(직접입력)</v>
          </cell>
          <cell r="D466" t="str">
            <v>(manual)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</row>
        <row r="472">
          <cell r="B472">
            <v>132240</v>
          </cell>
          <cell r="C472" t="str">
            <v>단기충당부채</v>
          </cell>
          <cell r="D472" t="str">
            <v>Other Short-Term Provisions</v>
          </cell>
          <cell r="E472">
            <v>1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</row>
        <row r="473">
          <cell r="C473" t="str">
            <v>(증감률)</v>
          </cell>
          <cell r="D473" t="str">
            <v>(% growth)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-3.8589763278109701E-2</v>
          </cell>
          <cell r="T473">
            <v>-3.8589763278109701E-2</v>
          </cell>
          <cell r="U473">
            <v>-3.8589763278109701E-2</v>
          </cell>
          <cell r="V473">
            <v>-3.8589763278109701E-2</v>
          </cell>
          <cell r="W473">
            <v>-3.8589763278109701E-2</v>
          </cell>
          <cell r="X473">
            <v>-3.8589763278109701E-2</v>
          </cell>
        </row>
        <row r="474">
          <cell r="C474" t="str">
            <v>(직접입력)</v>
          </cell>
          <cell r="D474" t="str">
            <v>(manual)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</row>
        <row r="480">
          <cell r="B480">
            <v>131581</v>
          </cell>
          <cell r="C480" t="str">
            <v>기타유동부채</v>
          </cell>
          <cell r="D480" t="str">
            <v>Other Current Liabilities</v>
          </cell>
          <cell r="E480">
            <v>1</v>
          </cell>
          <cell r="J480">
            <v>60.460985999999991</v>
          </cell>
          <cell r="K480">
            <v>67.578152810000006</v>
          </cell>
          <cell r="L480">
            <v>92.241364119999986</v>
          </cell>
          <cell r="M480">
            <v>125.05307199999999</v>
          </cell>
          <cell r="N480">
            <v>171.08744999999999</v>
          </cell>
          <cell r="O480">
            <v>275.68993419999998</v>
          </cell>
          <cell r="P480">
            <v>191.61839379</v>
          </cell>
          <cell r="Q480">
            <v>216.85763344999998</v>
          </cell>
          <cell r="R480">
            <v>198.08482724999999</v>
          </cell>
          <cell r="S480">
            <v>190.44078065743724</v>
          </cell>
          <cell r="T480">
            <v>183.09171601336834</v>
          </cell>
          <cell r="U480">
            <v>176.02625003422958</v>
          </cell>
          <cell r="V480">
            <v>169.23343871467532</v>
          </cell>
          <cell r="W480">
            <v>162.7027603759355</v>
          </cell>
          <cell r="X480">
            <v>156.42409936833315</v>
          </cell>
        </row>
        <row r="481">
          <cell r="C481" t="str">
            <v>(증감률)</v>
          </cell>
          <cell r="D481" t="str">
            <v>(% growth)</v>
          </cell>
          <cell r="J481">
            <v>0</v>
          </cell>
          <cell r="K481">
            <v>0.11771503048263243</v>
          </cell>
          <cell r="L481">
            <v>0.3649583524329536</v>
          </cell>
          <cell r="M481">
            <v>0.35571577017566769</v>
          </cell>
          <cell r="N481">
            <v>0.36811872962225189</v>
          </cell>
          <cell r="O481">
            <v>0.61139776295689718</v>
          </cell>
          <cell r="P481">
            <v>-0.30494961904923978</v>
          </cell>
          <cell r="Q481">
            <v>0.13171616336404735</v>
          </cell>
          <cell r="R481">
            <v>-8.6567421682798962E-2</v>
          </cell>
          <cell r="S481">
            <v>-3.8589763278109701E-2</v>
          </cell>
          <cell r="T481">
            <v>-3.8589763278109701E-2</v>
          </cell>
          <cell r="U481">
            <v>-3.8589763278109701E-2</v>
          </cell>
          <cell r="V481">
            <v>-3.8589763278109701E-2</v>
          </cell>
          <cell r="W481">
            <v>-3.8589763278109701E-2</v>
          </cell>
          <cell r="X481">
            <v>-3.8589763278109701E-2</v>
          </cell>
        </row>
        <row r="482">
          <cell r="C482" t="str">
            <v>(직접입력)</v>
          </cell>
          <cell r="D482" t="str">
            <v>(manual)</v>
          </cell>
          <cell r="S482">
            <v>190.44078065743724</v>
          </cell>
          <cell r="T482">
            <v>183.09171601336834</v>
          </cell>
          <cell r="U482">
            <v>176.02625003422958</v>
          </cell>
          <cell r="V482">
            <v>169.23343871467532</v>
          </cell>
          <cell r="W482">
            <v>162.7027603759355</v>
          </cell>
          <cell r="X482">
            <v>156.42409936833315</v>
          </cell>
        </row>
        <row r="493">
          <cell r="B493">
            <v>130010</v>
          </cell>
          <cell r="C493" t="str">
            <v>비유동부채</v>
          </cell>
          <cell r="D493" t="str">
            <v>Non-Current Liabilities</v>
          </cell>
          <cell r="J493">
            <v>56.553460999999999</v>
          </cell>
          <cell r="K493">
            <v>55.652050529999997</v>
          </cell>
          <cell r="L493">
            <v>61.501930090000002</v>
          </cell>
          <cell r="M493">
            <v>91.754183999999995</v>
          </cell>
          <cell r="N493">
            <v>92.461490999999995</v>
          </cell>
          <cell r="O493">
            <v>88.950957279999997</v>
          </cell>
          <cell r="P493">
            <v>467.75521395999994</v>
          </cell>
          <cell r="Q493">
            <v>708.40399210999999</v>
          </cell>
          <cell r="R493">
            <v>889.35321798999996</v>
          </cell>
          <cell r="S493">
            <v>887.70759685405721</v>
          </cell>
          <cell r="T493">
            <v>885.20726673482022</v>
          </cell>
          <cell r="U493">
            <v>882.80342376300166</v>
          </cell>
          <cell r="V493">
            <v>880.49234452242331</v>
          </cell>
          <cell r="W493">
            <v>878.27044928265605</v>
          </cell>
          <cell r="X493">
            <v>876.13429645421991</v>
          </cell>
        </row>
        <row r="494">
          <cell r="C494" t="str">
            <v>(증감률)</v>
          </cell>
          <cell r="D494" t="str">
            <v>(% growth)</v>
          </cell>
          <cell r="J494">
            <v>0</v>
          </cell>
          <cell r="K494">
            <v>-1.5939085850112722E-2</v>
          </cell>
          <cell r="L494">
            <v>0.10511525638837949</v>
          </cell>
          <cell r="M494">
            <v>0.49189113033899567</v>
          </cell>
          <cell r="N494">
            <v>7.7087165856108975E-3</v>
          </cell>
          <cell r="O494">
            <v>-3.7967522284493516E-2</v>
          </cell>
          <cell r="P494">
            <v>4.2585742555597141</v>
          </cell>
          <cell r="Q494">
            <v>0.51447588603593664</v>
          </cell>
          <cell r="R494">
            <v>0.2554322503760007</v>
          </cell>
          <cell r="S494">
            <v>-1.8503572063999218E-3</v>
          </cell>
          <cell r="T494">
            <v>-2.8166145339950655E-3</v>
          </cell>
          <cell r="U494">
            <v>-2.7155707619588298E-3</v>
          </cell>
          <cell r="V494">
            <v>-2.6178865853592193E-3</v>
          </cell>
          <cell r="W494">
            <v>-2.5234691176927448E-3</v>
          </cell>
          <cell r="X494">
            <v>-2.4322266907430556E-3</v>
          </cell>
        </row>
        <row r="496">
          <cell r="B496">
            <v>190710</v>
          </cell>
          <cell r="C496" t="str">
            <v>사채</v>
          </cell>
          <cell r="D496" t="str">
            <v>Bonds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99.792353999999989</v>
          </cell>
          <cell r="S496">
            <v>99.792353999999989</v>
          </cell>
          <cell r="T496">
            <v>99.792353999999989</v>
          </cell>
          <cell r="U496">
            <v>99.792353999999989</v>
          </cell>
          <cell r="V496">
            <v>99.792353999999989</v>
          </cell>
          <cell r="W496">
            <v>99.792353999999989</v>
          </cell>
          <cell r="X496">
            <v>99.792353999999989</v>
          </cell>
        </row>
        <row r="497">
          <cell r="B497">
            <v>190760</v>
          </cell>
          <cell r="C497" t="str">
            <v>장기차입금</v>
          </cell>
          <cell r="D497" t="str">
            <v>LT Borrowings</v>
          </cell>
          <cell r="J497">
            <v>17.69087</v>
          </cell>
          <cell r="K497">
            <v>1.2183126200000001</v>
          </cell>
          <cell r="L497">
            <v>3.4681855299999995</v>
          </cell>
          <cell r="M497">
            <v>6.2901369999999996</v>
          </cell>
          <cell r="N497">
            <v>11.837933</v>
          </cell>
          <cell r="O497">
            <v>23.092083329999998</v>
          </cell>
          <cell r="P497">
            <v>394.85081481999998</v>
          </cell>
          <cell r="Q497">
            <v>636.46198810999999</v>
          </cell>
          <cell r="R497">
            <v>721.77307916999996</v>
          </cell>
          <cell r="S497">
            <v>721.77307917000007</v>
          </cell>
          <cell r="T497">
            <v>721.77307917000007</v>
          </cell>
          <cell r="U497">
            <v>721.77307917000007</v>
          </cell>
          <cell r="V497">
            <v>721.77307917000007</v>
          </cell>
          <cell r="W497">
            <v>721.77307917000007</v>
          </cell>
          <cell r="X497">
            <v>721.77307917000007</v>
          </cell>
        </row>
        <row r="499">
          <cell r="C499" t="str">
            <v>장기차입금 Breakdown</v>
          </cell>
          <cell r="D499" t="str">
            <v>LT Debt Breakdown</v>
          </cell>
        </row>
        <row r="500">
          <cell r="C500" t="str">
            <v>기초장기성차입금</v>
          </cell>
          <cell r="D500" t="str">
            <v>Beginning LT Debt</v>
          </cell>
          <cell r="J500">
            <v>0</v>
          </cell>
          <cell r="K500">
            <v>21.14087</v>
          </cell>
          <cell r="L500">
            <v>1.2183126200000001</v>
          </cell>
          <cell r="M500">
            <v>4.3216855299999999</v>
          </cell>
          <cell r="N500">
            <v>8.8566369999999992</v>
          </cell>
          <cell r="O500">
            <v>18.598182999999999</v>
          </cell>
          <cell r="P500">
            <v>35.894999999999996</v>
          </cell>
          <cell r="Q500">
            <v>404.91252148000001</v>
          </cell>
          <cell r="R500">
            <v>647.24743477000004</v>
          </cell>
          <cell r="S500">
            <v>829.72037317000002</v>
          </cell>
          <cell r="T500">
            <v>829.72037317000002</v>
          </cell>
          <cell r="U500">
            <v>829.72037317000002</v>
          </cell>
          <cell r="V500">
            <v>829.72037317000002</v>
          </cell>
          <cell r="W500">
            <v>829.72037317000002</v>
          </cell>
          <cell r="X500">
            <v>829.72037317000002</v>
          </cell>
        </row>
        <row r="501">
          <cell r="C501" t="str">
            <v>유동성장기부채의 상환</v>
          </cell>
          <cell r="D501" t="str">
            <v>Current Portion of Long-Term Debt Paydown</v>
          </cell>
          <cell r="J501">
            <v>0</v>
          </cell>
          <cell r="K501">
            <v>3.4499999999999997</v>
          </cell>
          <cell r="L501">
            <v>0</v>
          </cell>
          <cell r="M501">
            <v>0.85349999999999993</v>
          </cell>
          <cell r="N501">
            <v>2.5665</v>
          </cell>
          <cell r="O501">
            <v>6.7602500000000001</v>
          </cell>
          <cell r="P501">
            <v>12.80291667</v>
          </cell>
          <cell r="Q501">
            <v>10.06170666</v>
          </cell>
          <cell r="R501">
            <v>10.78544666</v>
          </cell>
          <cell r="S501">
            <v>8.1549399999999999</v>
          </cell>
          <cell r="T501">
            <v>8.1549399999999999</v>
          </cell>
          <cell r="U501">
            <v>8.1549399999999999</v>
          </cell>
          <cell r="V501">
            <v>8.1549399999999999</v>
          </cell>
          <cell r="W501">
            <v>8.1549399999999999</v>
          </cell>
          <cell r="X501">
            <v>8.1549399999999999</v>
          </cell>
        </row>
        <row r="502">
          <cell r="C502" t="str">
            <v>장기성차입금 차입(상환)</v>
          </cell>
          <cell r="D502" t="str">
            <v>Long-Term Debt Issue (Paydown)</v>
          </cell>
          <cell r="J502">
            <v>21.14087</v>
          </cell>
          <cell r="K502">
            <v>-16.472557380000001</v>
          </cell>
          <cell r="L502">
            <v>3.10337291</v>
          </cell>
          <cell r="M502">
            <v>5.3884514699999997</v>
          </cell>
          <cell r="N502">
            <v>12.308045999999999</v>
          </cell>
          <cell r="O502">
            <v>24.057066999999996</v>
          </cell>
          <cell r="P502">
            <v>381.82043815000003</v>
          </cell>
          <cell r="Q502">
            <v>252.39661995000006</v>
          </cell>
          <cell r="R502">
            <v>193.25838506000002</v>
          </cell>
          <cell r="S502">
            <v>8.1549400000000105</v>
          </cell>
          <cell r="T502">
            <v>8.1549400000000105</v>
          </cell>
          <cell r="U502">
            <v>8.1549400000000105</v>
          </cell>
          <cell r="V502">
            <v>8.1549400000000105</v>
          </cell>
          <cell r="W502">
            <v>8.1549400000000105</v>
          </cell>
          <cell r="X502">
            <v>8.1549400000000105</v>
          </cell>
        </row>
        <row r="503">
          <cell r="C503" t="str">
            <v>기말장기성차입금</v>
          </cell>
          <cell r="D503" t="str">
            <v>Ending LT Debt</v>
          </cell>
          <cell r="J503">
            <v>21.14087</v>
          </cell>
          <cell r="K503">
            <v>1.2183126200000001</v>
          </cell>
          <cell r="L503">
            <v>4.3216855299999999</v>
          </cell>
          <cell r="M503">
            <v>8.8566369999999992</v>
          </cell>
          <cell r="N503">
            <v>18.598182999999999</v>
          </cell>
          <cell r="O503">
            <v>35.894999999999996</v>
          </cell>
          <cell r="P503">
            <v>404.91252148000001</v>
          </cell>
          <cell r="Q503">
            <v>647.24743477000004</v>
          </cell>
          <cell r="R503">
            <v>829.72037317000002</v>
          </cell>
          <cell r="S503">
            <v>829.72037317000002</v>
          </cell>
          <cell r="T503">
            <v>829.72037317000002</v>
          </cell>
          <cell r="U503">
            <v>829.72037317000002</v>
          </cell>
          <cell r="V503">
            <v>829.72037317000002</v>
          </cell>
          <cell r="W503">
            <v>829.72037317000002</v>
          </cell>
          <cell r="X503">
            <v>829.72037317000002</v>
          </cell>
        </row>
        <row r="504">
          <cell r="C504" t="str">
            <v>차입금평균만기</v>
          </cell>
          <cell r="D504" t="str">
            <v xml:space="preserve">Avg. Maturity </v>
          </cell>
          <cell r="J504">
            <v>6.1277884057971015</v>
          </cell>
          <cell r="K504">
            <v>0</v>
          </cell>
          <cell r="L504">
            <v>5.0634862683069715</v>
          </cell>
          <cell r="M504">
            <v>3.4508618741476718</v>
          </cell>
          <cell r="N504">
            <v>2.7511087607706814</v>
          </cell>
          <cell r="O504">
            <v>2.803658019903366</v>
          </cell>
          <cell r="P504">
            <v>40.242926489769083</v>
          </cell>
          <cell r="Q504">
            <v>60.011184995281411</v>
          </cell>
          <cell r="R504">
            <v>101.74450985169726</v>
          </cell>
          <cell r="S504">
            <v>101.74450985169726</v>
          </cell>
          <cell r="T504">
            <v>101.74450985169726</v>
          </cell>
          <cell r="U504">
            <v>101.74450985169726</v>
          </cell>
          <cell r="V504">
            <v>101.74450985169726</v>
          </cell>
          <cell r="W504">
            <v>101.74450985169726</v>
          </cell>
          <cell r="X504">
            <v>101.74450985169726</v>
          </cell>
        </row>
        <row r="506">
          <cell r="C506" t="str">
            <v>장기성차입금 (유동성대체후)</v>
          </cell>
          <cell r="D506" t="str">
            <v>LT Debt (excl. current portion)</v>
          </cell>
          <cell r="J506">
            <v>17.69087</v>
          </cell>
          <cell r="K506">
            <v>1.2183126200000001</v>
          </cell>
          <cell r="L506">
            <v>3.46818553</v>
          </cell>
          <cell r="M506">
            <v>6.2901369999999996</v>
          </cell>
          <cell r="N506">
            <v>11.837933</v>
          </cell>
          <cell r="O506">
            <v>23.092083329999994</v>
          </cell>
          <cell r="P506">
            <v>394.85081481999998</v>
          </cell>
          <cell r="Q506">
            <v>636.46198810999999</v>
          </cell>
          <cell r="R506">
            <v>821.56543317000001</v>
          </cell>
          <cell r="S506">
            <v>821.56543317000001</v>
          </cell>
          <cell r="T506">
            <v>821.56543317000001</v>
          </cell>
          <cell r="U506">
            <v>821.56543317000001</v>
          </cell>
          <cell r="V506">
            <v>821.56543317000001</v>
          </cell>
          <cell r="W506">
            <v>821.56543317000001</v>
          </cell>
          <cell r="X506">
            <v>821.56543317000001</v>
          </cell>
        </row>
        <row r="507">
          <cell r="C507" t="str">
            <v>사채 비중 (%)</v>
          </cell>
          <cell r="D507" t="str">
            <v>Bonds proportion (%)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0.12146610601051268</v>
          </cell>
          <cell r="S507">
            <v>0.12146610601051268</v>
          </cell>
          <cell r="T507">
            <v>0.12146610601051268</v>
          </cell>
          <cell r="U507">
            <v>0.12146610601051268</v>
          </cell>
          <cell r="V507">
            <v>0.12146610601051268</v>
          </cell>
          <cell r="W507">
            <v>0.12146610601051268</v>
          </cell>
          <cell r="X507">
            <v>0.12146610601051268</v>
          </cell>
        </row>
        <row r="508">
          <cell r="C508" t="str">
            <v>차입금 비중 (%)</v>
          </cell>
          <cell r="D508" t="str">
            <v>LT Borrownig proportion (%)</v>
          </cell>
          <cell r="J508">
            <v>1</v>
          </cell>
          <cell r="K508">
            <v>1</v>
          </cell>
          <cell r="L508">
            <v>0.99999999999999989</v>
          </cell>
          <cell r="M508">
            <v>1</v>
          </cell>
          <cell r="N508">
            <v>1</v>
          </cell>
          <cell r="O508">
            <v>1.0000000000000002</v>
          </cell>
          <cell r="P508">
            <v>1</v>
          </cell>
          <cell r="Q508">
            <v>1</v>
          </cell>
          <cell r="R508">
            <v>0.87853389398948722</v>
          </cell>
          <cell r="S508">
            <v>0.87853389398948734</v>
          </cell>
          <cell r="T508">
            <v>0.87853389398948734</v>
          </cell>
          <cell r="U508">
            <v>0.87853389398948734</v>
          </cell>
          <cell r="V508">
            <v>0.87853389398948734</v>
          </cell>
          <cell r="W508">
            <v>0.87853389398948734</v>
          </cell>
          <cell r="X508">
            <v>0.87853389398948734</v>
          </cell>
        </row>
        <row r="511">
          <cell r="B511">
            <v>190770</v>
          </cell>
          <cell r="C511" t="str">
            <v>장기금융부채 (리스포함)</v>
          </cell>
          <cell r="D511" t="str">
            <v>LT Financial Liabilities (incl. Leases)</v>
          </cell>
          <cell r="J511">
            <v>0</v>
          </cell>
          <cell r="K511">
            <v>0</v>
          </cell>
          <cell r="L511">
            <v>0</v>
          </cell>
          <cell r="M511">
            <v>0.94520499999999996</v>
          </cell>
          <cell r="N511">
            <v>0.44520499999999996</v>
          </cell>
          <cell r="O511">
            <v>0</v>
          </cell>
          <cell r="P511">
            <v>1.9967119999999998</v>
          </cell>
          <cell r="Q511">
            <v>2.2724139999999999</v>
          </cell>
          <cell r="R511">
            <v>0.39451999999999998</v>
          </cell>
          <cell r="S511">
            <v>1.3495889999999999</v>
          </cell>
          <cell r="T511">
            <v>1.3495889999999999</v>
          </cell>
          <cell r="U511">
            <v>1.3495889999999999</v>
          </cell>
          <cell r="V511">
            <v>1.3495889999999999</v>
          </cell>
          <cell r="W511">
            <v>1.3495889999999999</v>
          </cell>
          <cell r="X511">
            <v>1.3495889999999999</v>
          </cell>
        </row>
        <row r="517">
          <cell r="B517">
            <v>130880</v>
          </cell>
          <cell r="C517" t="str">
            <v xml:space="preserve">비유동종업원급여충당부채                                                              </v>
          </cell>
          <cell r="D517" t="str">
            <v>Non-Current Provisions for Employee Benefits</v>
          </cell>
          <cell r="E517">
            <v>1</v>
          </cell>
          <cell r="J517">
            <v>14.224969999999999</v>
          </cell>
          <cell r="K517">
            <v>11.761567599999999</v>
          </cell>
          <cell r="L517">
            <v>13.066687979999999</v>
          </cell>
          <cell r="M517">
            <v>15.519153999999999</v>
          </cell>
          <cell r="N517">
            <v>12.745626</v>
          </cell>
          <cell r="O517">
            <v>11.41172108</v>
          </cell>
          <cell r="P517">
            <v>11.959939939999998</v>
          </cell>
          <cell r="Q517">
            <v>14.88070284</v>
          </cell>
          <cell r="R517">
            <v>13.071971999999999</v>
          </cell>
          <cell r="S517">
            <v>12.567527694941921</v>
          </cell>
          <cell r="T517">
            <v>12.082549776203024</v>
          </cell>
          <cell r="U517">
            <v>11.616287040543371</v>
          </cell>
          <cell r="V517">
            <v>11.168017273478229</v>
          </cell>
          <cell r="W517">
            <v>10.737046130608864</v>
          </cell>
          <cell r="X517">
            <v>10.322706062122524</v>
          </cell>
        </row>
        <row r="518">
          <cell r="C518" t="str">
            <v>(증감률)</v>
          </cell>
          <cell r="D518" t="str">
            <v>(% growth)</v>
          </cell>
          <cell r="J518">
            <v>0</v>
          </cell>
          <cell r="K518">
            <v>-0.17317452339091044</v>
          </cell>
          <cell r="L518">
            <v>0.11096483261295886</v>
          </cell>
          <cell r="M518">
            <v>0.18768841987761298</v>
          </cell>
          <cell r="N518">
            <v>-0.1787164429195045</v>
          </cell>
          <cell r="O518">
            <v>-0.10465589685434051</v>
          </cell>
          <cell r="P518">
            <v>4.8039980661707338E-2</v>
          </cell>
          <cell r="Q518">
            <v>0.2442121711858698</v>
          </cell>
          <cell r="R518">
            <v>-0.12154875071747628</v>
          </cell>
          <cell r="S518">
            <v>-3.8589763278109701E-2</v>
          </cell>
          <cell r="T518">
            <v>-3.8589763278109701E-2</v>
          </cell>
          <cell r="U518">
            <v>-3.8589763278109701E-2</v>
          </cell>
          <cell r="V518">
            <v>-3.8589763278109701E-2</v>
          </cell>
          <cell r="W518">
            <v>-3.8589763278109701E-2</v>
          </cell>
          <cell r="X518">
            <v>-3.8589763278109701E-2</v>
          </cell>
        </row>
        <row r="519">
          <cell r="C519" t="str">
            <v>(직접입력)</v>
          </cell>
          <cell r="D519" t="str">
            <v>(manual)</v>
          </cell>
          <cell r="S519">
            <v>12.567527694941921</v>
          </cell>
          <cell r="T519">
            <v>12.082549776203024</v>
          </cell>
          <cell r="U519">
            <v>11.616287040543371</v>
          </cell>
          <cell r="V519">
            <v>11.168017273478229</v>
          </cell>
          <cell r="W519">
            <v>10.737046130608864</v>
          </cell>
          <cell r="X519">
            <v>10.322706062122524</v>
          </cell>
        </row>
        <row r="525">
          <cell r="B525">
            <v>131000</v>
          </cell>
          <cell r="C525" t="str">
            <v>장기충당부채</v>
          </cell>
          <cell r="D525" t="str">
            <v>Long-term Provisions</v>
          </cell>
          <cell r="E525">
            <v>1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</row>
        <row r="526">
          <cell r="C526" t="str">
            <v>(증감률)</v>
          </cell>
          <cell r="D526" t="str">
            <v>(% growth)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-3.8589763278109701E-2</v>
          </cell>
          <cell r="T526">
            <v>-3.8589763278109701E-2</v>
          </cell>
          <cell r="U526">
            <v>-3.8589763278109701E-2</v>
          </cell>
          <cell r="V526">
            <v>-3.8589763278109701E-2</v>
          </cell>
          <cell r="W526">
            <v>-3.8589763278109701E-2</v>
          </cell>
          <cell r="X526">
            <v>-3.8589763278109701E-2</v>
          </cell>
        </row>
        <row r="527">
          <cell r="C527" t="str">
            <v>(직접입력)</v>
          </cell>
          <cell r="D527" t="str">
            <v>(manual)</v>
          </cell>
          <cell r="S527">
            <v>0</v>
          </cell>
          <cell r="T527">
            <v>0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</row>
        <row r="533">
          <cell r="B533">
            <v>131090</v>
          </cell>
          <cell r="C533" t="str">
            <v>이연법인세부채</v>
          </cell>
          <cell r="D533" t="str">
            <v>Deferred Tax Liabilities</v>
          </cell>
          <cell r="E533">
            <v>1</v>
          </cell>
          <cell r="J533">
            <v>0</v>
          </cell>
          <cell r="K533">
            <v>35.022472309999998</v>
          </cell>
          <cell r="L533">
            <v>37.633243579999998</v>
          </cell>
          <cell r="M533">
            <v>43.494509000000001</v>
          </cell>
          <cell r="N533">
            <v>42.335068</v>
          </cell>
          <cell r="O533">
            <v>42.829844369999996</v>
          </cell>
          <cell r="P533">
            <v>47.68415838</v>
          </cell>
          <cell r="Q533">
            <v>45.310128640000002</v>
          </cell>
          <cell r="R533">
            <v>43.838383669999999</v>
          </cell>
          <cell r="S533">
            <v>42.146670821679749</v>
          </cell>
          <cell r="T533">
            <v>40.520240771710711</v>
          </cell>
          <cell r="U533">
            <v>38.956574272358388</v>
          </cell>
          <cell r="V533">
            <v>37.45324929306198</v>
          </cell>
          <cell r="W533">
            <v>36.007937268846689</v>
          </cell>
          <cell r="X533">
            <v>34.618399493508875</v>
          </cell>
        </row>
        <row r="534">
          <cell r="C534" t="str">
            <v>(증감률)</v>
          </cell>
          <cell r="D534" t="str">
            <v>(% growth)</v>
          </cell>
          <cell r="J534">
            <v>0</v>
          </cell>
          <cell r="K534">
            <v>0</v>
          </cell>
          <cell r="L534">
            <v>7.4545601660866989E-2</v>
          </cell>
          <cell r="M534">
            <v>0.15574701679753544</v>
          </cell>
          <cell r="N534">
            <v>-2.6657181024850818E-2</v>
          </cell>
          <cell r="O534">
            <v>1.1687151890248382E-2</v>
          </cell>
          <cell r="P534">
            <v>0.11333952017346549</v>
          </cell>
          <cell r="Q534">
            <v>-4.978655009659827E-2</v>
          </cell>
          <cell r="R534">
            <v>-3.2481588867102396E-2</v>
          </cell>
          <cell r="S534">
            <v>-3.8589763278109701E-2</v>
          </cell>
          <cell r="T534">
            <v>-3.8589763278109701E-2</v>
          </cell>
          <cell r="U534">
            <v>-3.8589763278109701E-2</v>
          </cell>
          <cell r="V534">
            <v>-3.8589763278109701E-2</v>
          </cell>
          <cell r="W534">
            <v>-3.8589763278109701E-2</v>
          </cell>
          <cell r="X534">
            <v>-3.8589763278109701E-2</v>
          </cell>
        </row>
        <row r="535">
          <cell r="C535" t="str">
            <v>(직접입력)</v>
          </cell>
          <cell r="D535" t="str">
            <v>(manual)</v>
          </cell>
          <cell r="S535">
            <v>42.146670821679749</v>
          </cell>
          <cell r="T535">
            <v>40.520240771710711</v>
          </cell>
          <cell r="U535">
            <v>38.956574272358388</v>
          </cell>
          <cell r="V535">
            <v>37.45324929306198</v>
          </cell>
          <cell r="W535">
            <v>36.007937268846689</v>
          </cell>
          <cell r="X535">
            <v>34.618399493508875</v>
          </cell>
        </row>
        <row r="541">
          <cell r="B541">
            <v>130011</v>
          </cell>
          <cell r="C541" t="str">
            <v>기타비유동부채</v>
          </cell>
          <cell r="D541" t="str">
            <v>Other Non-Current Liabilities</v>
          </cell>
          <cell r="E541">
            <v>1</v>
          </cell>
          <cell r="J541">
            <v>24.637620999999999</v>
          </cell>
          <cell r="K541">
            <v>7.6496980000000008</v>
          </cell>
          <cell r="L541">
            <v>7.3338130000000064</v>
          </cell>
          <cell r="M541">
            <v>25.505178999999998</v>
          </cell>
          <cell r="N541">
            <v>25.097658999999993</v>
          </cell>
          <cell r="O541">
            <v>11.617308499999993</v>
          </cell>
          <cell r="P541">
            <v>11.263588819999939</v>
          </cell>
          <cell r="Q541">
            <v>9.4787585199999285</v>
          </cell>
          <cell r="R541">
            <v>10.482909149999955</v>
          </cell>
          <cell r="S541">
            <v>10.078376167435527</v>
          </cell>
          <cell r="T541">
            <v>9.6894540169064474</v>
          </cell>
          <cell r="U541">
            <v>9.3155402800998992</v>
          </cell>
          <cell r="V541">
            <v>8.956055785883148</v>
          </cell>
          <cell r="W541">
            <v>8.6104437132003717</v>
          </cell>
          <cell r="X541">
            <v>8.2781687285884811</v>
          </cell>
        </row>
        <row r="542">
          <cell r="C542" t="str">
            <v>(증감률)</v>
          </cell>
          <cell r="D542" t="str">
            <v>(% growth)</v>
          </cell>
          <cell r="J542">
            <v>0</v>
          </cell>
          <cell r="K542">
            <v>-0.6895114995071967</v>
          </cell>
          <cell r="L542">
            <v>-4.1293787022702699E-2</v>
          </cell>
          <cell r="M542">
            <v>2.4777514779828689</v>
          </cell>
          <cell r="N542">
            <v>-1.5977931384053567E-2</v>
          </cell>
          <cell r="O542">
            <v>-0.53711585211991308</v>
          </cell>
          <cell r="P542">
            <v>-3.0447644564147947E-2</v>
          </cell>
          <cell r="Q542">
            <v>-0.15846017894676834</v>
          </cell>
          <cell r="R542">
            <v>0.10593693550492866</v>
          </cell>
          <cell r="S542">
            <v>-3.8589763278109701E-2</v>
          </cell>
          <cell r="T542">
            <v>-3.8589763278109701E-2</v>
          </cell>
          <cell r="U542">
            <v>-3.8589763278109701E-2</v>
          </cell>
          <cell r="V542">
            <v>-3.8589763278109701E-2</v>
          </cell>
          <cell r="W542">
            <v>-3.8589763278109701E-2</v>
          </cell>
          <cell r="X542">
            <v>-3.8589763278109701E-2</v>
          </cell>
        </row>
        <row r="543">
          <cell r="C543" t="str">
            <v>(직접입력)</v>
          </cell>
          <cell r="D543" t="str">
            <v>(manual)</v>
          </cell>
          <cell r="S543">
            <v>10.078376167435527</v>
          </cell>
          <cell r="T543">
            <v>9.6894540169064474</v>
          </cell>
          <cell r="U543">
            <v>9.3155402800998992</v>
          </cell>
          <cell r="V543">
            <v>8.956055785883148</v>
          </cell>
          <cell r="W543">
            <v>8.6104437132003717</v>
          </cell>
          <cell r="X543">
            <v>8.2781687285884811</v>
          </cell>
        </row>
        <row r="554">
          <cell r="B554">
            <v>132780</v>
          </cell>
          <cell r="C554" t="str">
            <v>기타금융업부채</v>
          </cell>
          <cell r="D554" t="str">
            <v>Other Financial Institutions Liabilities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</row>
        <row r="557">
          <cell r="B557">
            <v>130000</v>
          </cell>
          <cell r="C557" t="str">
            <v>부채총계</v>
          </cell>
          <cell r="D557" t="str">
            <v>Liabilities</v>
          </cell>
          <cell r="J557">
            <v>250.50273999999999</v>
          </cell>
          <cell r="K557">
            <v>153.34695850999998</v>
          </cell>
          <cell r="L557">
            <v>181.8103648</v>
          </cell>
          <cell r="M557">
            <v>308.66603399999997</v>
          </cell>
          <cell r="N557">
            <v>340.37845299999998</v>
          </cell>
          <cell r="O557">
            <v>423.70423878999998</v>
          </cell>
          <cell r="P557">
            <v>707.35413922999999</v>
          </cell>
          <cell r="Q557">
            <v>998.35313732999998</v>
          </cell>
          <cell r="R557">
            <v>1141.9851044899999</v>
          </cell>
          <cell r="S557">
            <v>1130.9051758616672</v>
          </cell>
          <cell r="T557">
            <v>1119.3346059428643</v>
          </cell>
          <cell r="U557">
            <v>1108.2105415782207</v>
          </cell>
          <cell r="V557">
            <v>1097.5157522240993</v>
          </cell>
          <cell r="W557">
            <v>1087.233672259463</v>
          </cell>
          <cell r="X557">
            <v>1077.3483753266682</v>
          </cell>
        </row>
        <row r="558">
          <cell r="C558" t="str">
            <v>(증감률)</v>
          </cell>
          <cell r="D558" t="str">
            <v>(% growth)</v>
          </cell>
          <cell r="J558">
            <v>0</v>
          </cell>
          <cell r="K558">
            <v>-0.38784318882100854</v>
          </cell>
          <cell r="L558">
            <v>0.18561441691811509</v>
          </cell>
          <cell r="M558">
            <v>0.69773617879017613</v>
          </cell>
          <cell r="N558">
            <v>0.10274022894271551</v>
          </cell>
          <cell r="O558">
            <v>0.24480335066920356</v>
          </cell>
          <cell r="P558">
            <v>0.66945259091586551</v>
          </cell>
          <cell r="Q558">
            <v>0.41139081820708778</v>
          </cell>
          <cell r="R558">
            <v>0.14386889947992731</v>
          </cell>
          <cell r="S558">
            <v>-9.7023407615118851E-3</v>
          </cell>
          <cell r="T558">
            <v>-1.0231246762123059E-2</v>
          </cell>
          <cell r="U558">
            <v>-9.9381045717542582E-3</v>
          </cell>
          <cell r="V558">
            <v>-9.6505031786566775E-3</v>
          </cell>
          <cell r="W558">
            <v>-9.3685033165126219E-3</v>
          </cell>
          <cell r="X558">
            <v>-9.0921548743531089E-3</v>
          </cell>
        </row>
        <row r="572">
          <cell r="C572" t="str">
            <v>총이자수익</v>
          </cell>
          <cell r="D572" t="str">
            <v>Total Interest Income</v>
          </cell>
          <cell r="J572">
            <v>10.288407999999999</v>
          </cell>
          <cell r="K572">
            <v>6.0561720000000001</v>
          </cell>
          <cell r="L572">
            <v>7.7444639999999998</v>
          </cell>
          <cell r="M572">
            <v>8.9535789999999995</v>
          </cell>
          <cell r="N572">
            <v>8.7329100000000004</v>
          </cell>
          <cell r="O572">
            <v>12.440232999999999</v>
          </cell>
          <cell r="P572">
            <v>12.257107999999999</v>
          </cell>
          <cell r="Q572">
            <v>9.5013139999999989</v>
          </cell>
          <cell r="R572">
            <v>6.079529</v>
          </cell>
          <cell r="S572">
            <v>3.449931529077892</v>
          </cell>
          <cell r="T572">
            <v>2.0079270693263562</v>
          </cell>
          <cell r="U572">
            <v>1.9304416390413435</v>
          </cell>
          <cell r="V572">
            <v>1.8559463531685318</v>
          </cell>
          <cell r="W572">
            <v>1.7843258227428873</v>
          </cell>
          <cell r="X572">
            <v>1.7154691116322209</v>
          </cell>
        </row>
        <row r="573">
          <cell r="C573" t="str">
            <v>이자발생자산</v>
          </cell>
          <cell r="D573" t="str">
            <v>Interest-Earning Assets</v>
          </cell>
          <cell r="J573">
            <v>215.29156199999997</v>
          </cell>
          <cell r="K573">
            <v>232.78104416999997</v>
          </cell>
          <cell r="L573">
            <v>266.60319285999998</v>
          </cell>
          <cell r="M573">
            <v>335.86922799999996</v>
          </cell>
          <cell r="N573">
            <v>360.63627799999995</v>
          </cell>
          <cell r="O573">
            <v>667.38446668000006</v>
          </cell>
          <cell r="P573">
            <v>682.30728926999996</v>
          </cell>
          <cell r="Q573">
            <v>461.54322442999995</v>
          </cell>
          <cell r="R573">
            <v>306.51717588000002</v>
          </cell>
          <cell r="S573">
            <v>129.33168531724996</v>
          </cell>
          <cell r="T573">
            <v>124.34080619649829</v>
          </cell>
          <cell r="U573">
            <v>119.54252391956611</v>
          </cell>
          <cell r="V573">
            <v>114.92940621984228</v>
          </cell>
          <cell r="W573">
            <v>110.49430764012486</v>
          </cell>
          <cell r="X573">
            <v>106.23035846471382</v>
          </cell>
        </row>
        <row r="574">
          <cell r="C574" t="str">
            <v>평균이자율 (기타수익)</v>
          </cell>
          <cell r="D574" t="str">
            <v>Avg. rate (Other Income)</v>
          </cell>
          <cell r="J574">
            <v>4.778825470177972E-2</v>
          </cell>
          <cell r="K574">
            <v>2.7032101122032314E-2</v>
          </cell>
          <cell r="L574">
            <v>3.1016053073916947E-2</v>
          </cell>
          <cell r="M574">
            <v>2.9722784612179271E-2</v>
          </cell>
          <cell r="N574">
            <v>2.5076355964944806E-2</v>
          </cell>
          <cell r="O574">
            <v>2.4202299543813907E-2</v>
          </cell>
          <cell r="P574">
            <v>1.8162825616983423E-2</v>
          </cell>
          <cell r="Q574">
            <v>1.6612859610940261E-2</v>
          </cell>
          <cell r="R574">
            <v>1.5830861733129885E-2</v>
          </cell>
          <cell r="S574">
            <v>1.5830861733129885E-2</v>
          </cell>
          <cell r="T574">
            <v>1.5830861733129885E-2</v>
          </cell>
          <cell r="U574">
            <v>1.5830861733129885E-2</v>
          </cell>
          <cell r="V574">
            <v>1.5830861733129885E-2</v>
          </cell>
          <cell r="W574">
            <v>1.5830861733129885E-2</v>
          </cell>
          <cell r="X574">
            <v>1.5830861733129885E-2</v>
          </cell>
        </row>
        <row r="576">
          <cell r="C576" t="str">
            <v>기타영업수익 비중 (%)</v>
          </cell>
          <cell r="D576" t="str">
            <v>Other Operating proportion (%)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</row>
        <row r="577">
          <cell r="C577" t="str">
            <v>금융수익 비중 (%)</v>
          </cell>
          <cell r="D577" t="str">
            <v>Financial proportion (%)</v>
          </cell>
          <cell r="J577">
            <v>1</v>
          </cell>
          <cell r="K577">
            <v>1</v>
          </cell>
          <cell r="L577">
            <v>1</v>
          </cell>
          <cell r="M577">
            <v>1</v>
          </cell>
          <cell r="N577">
            <v>1</v>
          </cell>
          <cell r="O577">
            <v>1</v>
          </cell>
          <cell r="P577">
            <v>1</v>
          </cell>
          <cell r="Q577">
            <v>1</v>
          </cell>
          <cell r="R577">
            <v>1</v>
          </cell>
          <cell r="S577">
            <v>1</v>
          </cell>
          <cell r="T577">
            <v>1</v>
          </cell>
          <cell r="U577">
            <v>1</v>
          </cell>
          <cell r="V577">
            <v>1</v>
          </cell>
          <cell r="W577">
            <v>1</v>
          </cell>
          <cell r="X577">
            <v>1</v>
          </cell>
        </row>
        <row r="588">
          <cell r="C588" t="str">
            <v>총이자비용</v>
          </cell>
          <cell r="D588" t="str">
            <v>Total Interest Expense</v>
          </cell>
          <cell r="J588">
            <v>8.2861949999999993</v>
          </cell>
          <cell r="K588">
            <v>0</v>
          </cell>
          <cell r="L588">
            <v>1.3516299999999999</v>
          </cell>
          <cell r="M588">
            <v>4.8839199999999998</v>
          </cell>
          <cell r="N588">
            <v>3.1799399999999998</v>
          </cell>
          <cell r="O588">
            <v>3.3665789999999998</v>
          </cell>
          <cell r="P588">
            <v>2.993814</v>
          </cell>
          <cell r="Q588">
            <v>3.5143149999999999</v>
          </cell>
          <cell r="R588">
            <v>25.062961999999999</v>
          </cell>
          <cell r="S588">
            <v>27.680319234978523</v>
          </cell>
          <cell r="T588">
            <v>27.627709395613532</v>
          </cell>
          <cell r="U588">
            <v>27.577129757495733</v>
          </cell>
          <cell r="V588">
            <v>27.528501975639596</v>
          </cell>
          <cell r="W588">
            <v>27.481750728374028</v>
          </cell>
          <cell r="X588">
            <v>27.43680360067339</v>
          </cell>
        </row>
        <row r="589">
          <cell r="C589" t="str">
            <v>총차입금</v>
          </cell>
          <cell r="D589" t="str">
            <v>Interest-Bearing Debts</v>
          </cell>
          <cell r="J589">
            <v>146.23188199999998</v>
          </cell>
          <cell r="K589">
            <v>25.961773269999995</v>
          </cell>
          <cell r="L589">
            <v>25.758325689999999</v>
          </cell>
          <cell r="M589">
            <v>89.966835000000003</v>
          </cell>
          <cell r="N589">
            <v>81.637764999999987</v>
          </cell>
          <cell r="O589">
            <v>80.413930999999991</v>
          </cell>
          <cell r="P589">
            <v>441.31252147999999</v>
          </cell>
          <cell r="Q589">
            <v>706.81743477000009</v>
          </cell>
          <cell r="R589">
            <v>873.54837316999999</v>
          </cell>
          <cell r="S589">
            <v>871.85706102504707</v>
          </cell>
          <cell r="T589">
            <v>870.23101621539718</v>
          </cell>
          <cell r="U589">
            <v>868.66772009003125</v>
          </cell>
          <cell r="V589">
            <v>867.16475119207689</v>
          </cell>
          <cell r="W589">
            <v>865.71978150810889</v>
          </cell>
          <cell r="X589">
            <v>864.33057286218923</v>
          </cell>
        </row>
        <row r="590">
          <cell r="C590" t="str">
            <v>평균이자율 (기타수익)</v>
          </cell>
          <cell r="D590" t="str">
            <v>Avg. rate (Other Income)</v>
          </cell>
          <cell r="J590">
            <v>5.6664763433736019E-2</v>
          </cell>
          <cell r="K590">
            <v>0</v>
          </cell>
          <cell r="L590">
            <v>5.2267108036484704E-2</v>
          </cell>
          <cell r="M590">
            <v>8.4405499562586084E-2</v>
          </cell>
          <cell r="N590">
            <v>3.7061244278999511E-2</v>
          </cell>
          <cell r="O590">
            <v>4.1549444814202995E-2</v>
          </cell>
          <cell r="P590">
            <v>1.1476565873817814E-2</v>
          </cell>
          <cell r="Q590">
            <v>6.1218069973165545E-3</v>
          </cell>
          <cell r="R590">
            <v>3.1717924893185909E-2</v>
          </cell>
          <cell r="S590">
            <v>3.1717924893185909E-2</v>
          </cell>
          <cell r="T590">
            <v>3.1717924893185909E-2</v>
          </cell>
          <cell r="U590">
            <v>3.1717924893185909E-2</v>
          </cell>
          <cell r="V590">
            <v>3.1717924893185909E-2</v>
          </cell>
          <cell r="W590">
            <v>3.1717924893185909E-2</v>
          </cell>
          <cell r="X590">
            <v>3.1717924893185909E-2</v>
          </cell>
        </row>
        <row r="592">
          <cell r="C592" t="str">
            <v>기타영업비용 비중 (%)</v>
          </cell>
          <cell r="D592" t="str">
            <v>Other Operating proportion (%)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</row>
        <row r="593">
          <cell r="C593" t="str">
            <v>금융비용 비중 (%)</v>
          </cell>
          <cell r="D593" t="str">
            <v>Financial proportion (%)</v>
          </cell>
          <cell r="J593">
            <v>1</v>
          </cell>
          <cell r="K593">
            <v>0</v>
          </cell>
          <cell r="L593">
            <v>1</v>
          </cell>
          <cell r="M593">
            <v>1</v>
          </cell>
          <cell r="N593">
            <v>1</v>
          </cell>
          <cell r="O593">
            <v>1</v>
          </cell>
          <cell r="P593">
            <v>1</v>
          </cell>
          <cell r="Q593">
            <v>1</v>
          </cell>
          <cell r="R593">
            <v>1</v>
          </cell>
          <cell r="S593">
            <v>1</v>
          </cell>
          <cell r="T593">
            <v>1</v>
          </cell>
          <cell r="U593">
            <v>1</v>
          </cell>
          <cell r="V593">
            <v>1</v>
          </cell>
          <cell r="W593">
            <v>1</v>
          </cell>
          <cell r="X593">
            <v>1</v>
          </cell>
        </row>
        <row r="606">
          <cell r="C606" t="str">
            <v>총외환차익</v>
          </cell>
          <cell r="D606" t="str">
            <v>Total Gains on Foreign Currencies Transaction</v>
          </cell>
          <cell r="J606">
            <v>0</v>
          </cell>
          <cell r="K606">
            <v>3.3874519999999997</v>
          </cell>
          <cell r="L606">
            <v>2.6056140000000001</v>
          </cell>
          <cell r="M606">
            <v>2.6673719999999999</v>
          </cell>
          <cell r="N606">
            <v>5.3500109999999994</v>
          </cell>
          <cell r="O606">
            <v>5.3991119999999997</v>
          </cell>
          <cell r="P606">
            <v>6.6176009999999996</v>
          </cell>
          <cell r="Q606">
            <v>8.5731799999999989</v>
          </cell>
          <cell r="R606">
            <v>5.2312349999999999</v>
          </cell>
          <cell r="S606">
            <v>0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</row>
        <row r="608">
          <cell r="C608" t="str">
            <v>기타영업수익 비중 (%)</v>
          </cell>
          <cell r="D608" t="str">
            <v>Other Operating proportion (%)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</row>
        <row r="609">
          <cell r="C609" t="str">
            <v>금융수익 비중 (%)</v>
          </cell>
          <cell r="D609" t="str">
            <v>Financial proportion (%)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1</v>
          </cell>
          <cell r="T609">
            <v>1</v>
          </cell>
          <cell r="U609">
            <v>1</v>
          </cell>
          <cell r="V609">
            <v>1</v>
          </cell>
          <cell r="W609">
            <v>1</v>
          </cell>
          <cell r="X609">
            <v>1</v>
          </cell>
        </row>
        <row r="610">
          <cell r="C610" t="str">
            <v>기타영업외수익 비중 (%)</v>
          </cell>
          <cell r="D610" t="str">
            <v>Other Non-Operating proportion (%)</v>
          </cell>
          <cell r="J610">
            <v>0</v>
          </cell>
          <cell r="K610">
            <v>1</v>
          </cell>
          <cell r="L610">
            <v>1</v>
          </cell>
          <cell r="M610">
            <v>1</v>
          </cell>
          <cell r="N610">
            <v>1</v>
          </cell>
          <cell r="O610">
            <v>1</v>
          </cell>
          <cell r="P610">
            <v>1</v>
          </cell>
          <cell r="Q610">
            <v>1</v>
          </cell>
          <cell r="R610">
            <v>1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</row>
        <row r="612">
          <cell r="C612" t="str">
            <v>총외환차손</v>
          </cell>
          <cell r="D612" t="str">
            <v>Total Losses on Foreign Currencies Transaction</v>
          </cell>
          <cell r="J612">
            <v>0</v>
          </cell>
          <cell r="K612">
            <v>4.5322629999999995</v>
          </cell>
          <cell r="L612">
            <v>3.7782739999999997</v>
          </cell>
          <cell r="M612">
            <v>3.2600289999999998</v>
          </cell>
          <cell r="N612">
            <v>6.5127769999999998</v>
          </cell>
          <cell r="O612">
            <v>5.7566039999999994</v>
          </cell>
          <cell r="P612">
            <v>5.4013689999999999</v>
          </cell>
          <cell r="Q612">
            <v>7.4173479999999996</v>
          </cell>
          <cell r="R612">
            <v>6.8630459999999998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</row>
        <row r="614">
          <cell r="C614" t="str">
            <v>기타영업비용 비중 (%)</v>
          </cell>
          <cell r="D614" t="str">
            <v>Other Operating proportion (%)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</row>
        <row r="615">
          <cell r="C615" t="str">
            <v>금융비용 비중 (%)</v>
          </cell>
          <cell r="D615" t="str">
            <v>Financial proportion (%)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1</v>
          </cell>
          <cell r="T615">
            <v>1</v>
          </cell>
          <cell r="U615">
            <v>1</v>
          </cell>
          <cell r="V615">
            <v>1</v>
          </cell>
          <cell r="W615">
            <v>1</v>
          </cell>
          <cell r="X615">
            <v>1</v>
          </cell>
        </row>
        <row r="616">
          <cell r="C616" t="str">
            <v>기타영업외비용 비중 (%)</v>
          </cell>
          <cell r="D616" t="str">
            <v>Other Non-Operating proportion (%)</v>
          </cell>
          <cell r="J616">
            <v>0</v>
          </cell>
          <cell r="K616">
            <v>1</v>
          </cell>
          <cell r="L616">
            <v>1</v>
          </cell>
          <cell r="M616">
            <v>1</v>
          </cell>
          <cell r="N616">
            <v>1</v>
          </cell>
          <cell r="O616">
            <v>1</v>
          </cell>
          <cell r="P616">
            <v>1</v>
          </cell>
          <cell r="Q616">
            <v>1</v>
          </cell>
          <cell r="R616">
            <v>1</v>
          </cell>
          <cell r="S616">
            <v>0</v>
          </cell>
          <cell r="T616">
            <v>0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</row>
        <row r="627">
          <cell r="C627" t="str">
            <v>총외화환산이익</v>
          </cell>
          <cell r="D627" t="str">
            <v>Total Gains on FC Translation</v>
          </cell>
          <cell r="E627">
            <v>2</v>
          </cell>
          <cell r="J627">
            <v>0</v>
          </cell>
          <cell r="K627">
            <v>0.24874599999999999</v>
          </cell>
          <cell r="L627">
            <v>0.169044</v>
          </cell>
          <cell r="M627">
            <v>3.7767009999999996</v>
          </cell>
          <cell r="N627">
            <v>2.9749639999999999</v>
          </cell>
          <cell r="O627">
            <v>1.040049</v>
          </cell>
          <cell r="P627">
            <v>0.40544599999999997</v>
          </cell>
          <cell r="Q627">
            <v>0.41894699999999996</v>
          </cell>
          <cell r="R627">
            <v>0.41797599999999996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</row>
        <row r="629">
          <cell r="C629" t="str">
            <v>기타영업수익 비중 (%)</v>
          </cell>
          <cell r="D629" t="str">
            <v>Other Operating proportion (%)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</row>
        <row r="630">
          <cell r="C630" t="str">
            <v>금융수익 비중 (%)</v>
          </cell>
          <cell r="D630" t="str">
            <v>Financial proportion (%)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1</v>
          </cell>
          <cell r="T630">
            <v>1</v>
          </cell>
          <cell r="U630">
            <v>1</v>
          </cell>
          <cell r="V630">
            <v>1</v>
          </cell>
          <cell r="W630">
            <v>1</v>
          </cell>
          <cell r="X630">
            <v>1</v>
          </cell>
        </row>
        <row r="631">
          <cell r="C631" t="str">
            <v>기타영업외수익 비중 (%)</v>
          </cell>
          <cell r="D631" t="str">
            <v>Other Non-Operating proportion (%)</v>
          </cell>
          <cell r="J631">
            <v>0</v>
          </cell>
          <cell r="K631">
            <v>1</v>
          </cell>
          <cell r="L631">
            <v>1</v>
          </cell>
          <cell r="M631">
            <v>1</v>
          </cell>
          <cell r="N631">
            <v>1</v>
          </cell>
          <cell r="O631">
            <v>1</v>
          </cell>
          <cell r="P631">
            <v>1</v>
          </cell>
          <cell r="Q631">
            <v>1</v>
          </cell>
          <cell r="R631">
            <v>1</v>
          </cell>
          <cell r="S631">
            <v>0</v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</row>
        <row r="633">
          <cell r="C633" t="str">
            <v>총외화환산손실</v>
          </cell>
          <cell r="D633" t="str">
            <v>Total Losses on FC Translation</v>
          </cell>
          <cell r="J633">
            <v>0</v>
          </cell>
          <cell r="K633">
            <v>3.59E-4</v>
          </cell>
          <cell r="L633">
            <v>9.9999999999999991E-6</v>
          </cell>
          <cell r="M633">
            <v>0.24942599999999998</v>
          </cell>
          <cell r="N633">
            <v>8.351299999999999E-2</v>
          </cell>
          <cell r="O633">
            <v>6.0901999999999998E-2</v>
          </cell>
          <cell r="P633">
            <v>8.2299999999999995E-4</v>
          </cell>
          <cell r="Q633">
            <v>7.8999999999999996E-5</v>
          </cell>
          <cell r="R633">
            <v>2.1762999999999998E-2</v>
          </cell>
          <cell r="S633">
            <v>0</v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</row>
        <row r="635">
          <cell r="C635" t="str">
            <v>기타영업비용 비중 (%)</v>
          </cell>
          <cell r="D635" t="str">
            <v>Other Operating proportion (%)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</row>
        <row r="636">
          <cell r="C636" t="str">
            <v>금융비용 비중 (%)</v>
          </cell>
          <cell r="D636" t="str">
            <v>Financial proportion (%)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  <cell r="S636">
            <v>1</v>
          </cell>
          <cell r="T636">
            <v>1</v>
          </cell>
          <cell r="U636">
            <v>1</v>
          </cell>
          <cell r="V636">
            <v>1</v>
          </cell>
          <cell r="W636">
            <v>1</v>
          </cell>
          <cell r="X636">
            <v>1</v>
          </cell>
        </row>
        <row r="637">
          <cell r="C637" t="str">
            <v>기타영업외비용 비중 (%)</v>
          </cell>
          <cell r="D637" t="str">
            <v>Other Non-Operating proportion (%)</v>
          </cell>
          <cell r="J637">
            <v>0</v>
          </cell>
          <cell r="K637">
            <v>1</v>
          </cell>
          <cell r="L637">
            <v>1</v>
          </cell>
          <cell r="M637">
            <v>1</v>
          </cell>
          <cell r="N637">
            <v>1</v>
          </cell>
          <cell r="O637">
            <v>1</v>
          </cell>
          <cell r="P637">
            <v>1</v>
          </cell>
          <cell r="Q637">
            <v>1</v>
          </cell>
          <cell r="R637">
            <v>1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</row>
        <row r="639">
          <cell r="C639" t="str">
            <v>순달러자산</v>
          </cell>
          <cell r="D639" t="str">
            <v>Net Dollar Asset</v>
          </cell>
          <cell r="S639">
            <v>0</v>
          </cell>
          <cell r="T639">
            <v>0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</row>
        <row r="640">
          <cell r="C640" t="str">
            <v>달러자산 (USD bn)</v>
          </cell>
          <cell r="D640" t="str">
            <v>Assets held in USD (USD bn)</v>
          </cell>
        </row>
        <row r="641">
          <cell r="C641" t="str">
            <v>달러부채 (USD bn)</v>
          </cell>
          <cell r="D641" t="str">
            <v>Liabilities held in USD (USD bn)</v>
          </cell>
        </row>
        <row r="643">
          <cell r="C643" t="str">
            <v>순엔화자산</v>
          </cell>
          <cell r="D643" t="str">
            <v>Net Yet Asset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</row>
        <row r="644">
          <cell r="C644" t="str">
            <v>엔화자산 (JPY bn)</v>
          </cell>
          <cell r="D644" t="str">
            <v>Assets held in JPY (JPY bn)</v>
          </cell>
        </row>
        <row r="645">
          <cell r="C645" t="str">
            <v>엔화부채 (JPY bn)</v>
          </cell>
          <cell r="D645" t="str">
            <v>Liabilities held in JPY (JPY bn)</v>
          </cell>
        </row>
        <row r="647">
          <cell r="C647" t="str">
            <v>순달러자산</v>
          </cell>
          <cell r="D647" t="str">
            <v>Net Dollar Asset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</row>
        <row r="648">
          <cell r="C648" t="str">
            <v>달러자산 (십억원)</v>
          </cell>
          <cell r="D648" t="str">
            <v>Assets held in USD (십억원)</v>
          </cell>
        </row>
        <row r="649">
          <cell r="C649" t="str">
            <v>달러부채 (십억원)</v>
          </cell>
          <cell r="D649" t="str">
            <v>Liabilities held in USD (십억원)</v>
          </cell>
        </row>
        <row r="651">
          <cell r="C651" t="str">
            <v>순엔화자산</v>
          </cell>
          <cell r="D651" t="str">
            <v>Net Yet Asset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</row>
        <row r="652">
          <cell r="C652" t="str">
            <v>엔화자산 (십억원)</v>
          </cell>
          <cell r="D652" t="str">
            <v>Assets held in JPY (십억원)</v>
          </cell>
        </row>
        <row r="653">
          <cell r="C653" t="str">
            <v>엔화부채 (십억원)</v>
          </cell>
          <cell r="D653" t="str">
            <v>Liabilities held in JPY (십억원)</v>
          </cell>
        </row>
        <row r="655">
          <cell r="C655" t="str">
            <v>환율</v>
          </cell>
          <cell r="D655" t="str">
            <v>Exchange rates</v>
          </cell>
        </row>
        <row r="656">
          <cell r="B656" t="str">
            <v>E100</v>
          </cell>
          <cell r="C656" t="str">
            <v>W/$ (Year-end)</v>
          </cell>
          <cell r="D656" t="str">
            <v>W/$ (Year-end)</v>
          </cell>
          <cell r="J656">
            <v>1167.5999999999999</v>
          </cell>
          <cell r="K656">
            <v>1138.9000000000001</v>
          </cell>
          <cell r="L656">
            <v>1153.3</v>
          </cell>
          <cell r="M656">
            <v>1071.0999999999999</v>
          </cell>
          <cell r="N656">
            <v>1055.3</v>
          </cell>
          <cell r="O656">
            <v>1099.2</v>
          </cell>
          <cell r="P656">
            <v>1172</v>
          </cell>
          <cell r="Q656">
            <v>1208.5</v>
          </cell>
          <cell r="R656">
            <v>1070.5</v>
          </cell>
          <cell r="S656">
            <v>1080</v>
          </cell>
          <cell r="T656">
            <v>1120</v>
          </cell>
          <cell r="U656">
            <v>1120</v>
          </cell>
          <cell r="V656">
            <v>1120</v>
          </cell>
          <cell r="W656">
            <v>1120</v>
          </cell>
          <cell r="X656">
            <v>1120</v>
          </cell>
        </row>
        <row r="657">
          <cell r="B657" t="str">
            <v>E110</v>
          </cell>
          <cell r="C657" t="str">
            <v>W/$ (Average)</v>
          </cell>
          <cell r="D657" t="str">
            <v>W/$ (Average)</v>
          </cell>
          <cell r="J657">
            <v>1276.4000000000001</v>
          </cell>
          <cell r="K657">
            <v>1156.26</v>
          </cell>
          <cell r="L657">
            <v>1108.1099999999999</v>
          </cell>
          <cell r="M657">
            <v>1126.8800000000001</v>
          </cell>
          <cell r="N657">
            <v>1095.04</v>
          </cell>
          <cell r="O657">
            <v>1053.22</v>
          </cell>
          <cell r="P657">
            <v>1131.49</v>
          </cell>
          <cell r="Q657">
            <v>1160.5</v>
          </cell>
          <cell r="R657">
            <v>1130.6089999999999</v>
          </cell>
          <cell r="S657">
            <v>1080</v>
          </cell>
          <cell r="T657">
            <v>1080</v>
          </cell>
          <cell r="U657">
            <v>1080</v>
          </cell>
          <cell r="V657">
            <v>1080</v>
          </cell>
          <cell r="W657">
            <v>1080</v>
          </cell>
          <cell r="X657">
            <v>1080</v>
          </cell>
        </row>
        <row r="658">
          <cell r="B658" t="str">
            <v>E120</v>
          </cell>
          <cell r="C658" t="str">
            <v>W/100Yen (Year-end)</v>
          </cell>
          <cell r="D658" t="str">
            <v>W/100Yen (Year-end)</v>
          </cell>
          <cell r="J658">
            <v>1262.82</v>
          </cell>
          <cell r="K658">
            <v>1397.08</v>
          </cell>
          <cell r="L658">
            <v>1485.16</v>
          </cell>
          <cell r="M658">
            <v>1247.5</v>
          </cell>
          <cell r="N658">
            <v>1004.66</v>
          </cell>
          <cell r="O658">
            <v>920.14</v>
          </cell>
          <cell r="P658">
            <v>972.01</v>
          </cell>
          <cell r="Q658">
            <v>1036.81</v>
          </cell>
          <cell r="R658">
            <v>949.11</v>
          </cell>
          <cell r="S658">
            <v>973.21428000000003</v>
          </cell>
          <cell r="T658">
            <v>973.21428000000003</v>
          </cell>
          <cell r="U658">
            <v>973.21428000000003</v>
          </cell>
          <cell r="V658">
            <v>973.21428000000003</v>
          </cell>
          <cell r="W658">
            <v>973.21428000000003</v>
          </cell>
          <cell r="X658">
            <v>973.21428000000003</v>
          </cell>
        </row>
        <row r="659">
          <cell r="B659" t="str">
            <v>E130</v>
          </cell>
          <cell r="C659" t="str">
            <v>W/100Yen (Average)</v>
          </cell>
          <cell r="D659" t="str">
            <v>W/100Yen (Average)</v>
          </cell>
          <cell r="J659">
            <v>1363.13</v>
          </cell>
          <cell r="K659">
            <v>1320.56</v>
          </cell>
          <cell r="L659">
            <v>1391.31</v>
          </cell>
          <cell r="M659">
            <v>1413.14</v>
          </cell>
          <cell r="N659">
            <v>1123.4100000000001</v>
          </cell>
          <cell r="O659">
            <v>996.19</v>
          </cell>
          <cell r="P659">
            <v>934.56</v>
          </cell>
          <cell r="Q659">
            <v>1068.17</v>
          </cell>
          <cell r="R659">
            <v>1008.91</v>
          </cell>
          <cell r="S659">
            <v>963.96396000000004</v>
          </cell>
          <cell r="T659">
            <v>963.96396000000004</v>
          </cell>
          <cell r="U659">
            <v>963.96396000000004</v>
          </cell>
          <cell r="V659">
            <v>963.96396000000004</v>
          </cell>
          <cell r="W659">
            <v>963.96396000000004</v>
          </cell>
          <cell r="X659">
            <v>963.96396000000004</v>
          </cell>
        </row>
        <row r="672">
          <cell r="B672">
            <v>203590</v>
          </cell>
          <cell r="C672" t="str">
            <v>기타영업수익</v>
          </cell>
          <cell r="D672" t="str">
            <v>Other Operating Income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</row>
        <row r="674">
          <cell r="B674">
            <v>203600</v>
          </cell>
          <cell r="C674" t="str">
            <v>이자수익</v>
          </cell>
          <cell r="D674" t="str">
            <v>Interest Income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</row>
        <row r="675">
          <cell r="B675">
            <v>203610</v>
          </cell>
          <cell r="C675" t="str">
            <v>배당금수익</v>
          </cell>
          <cell r="D675" t="str">
            <v>Dividend Income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</row>
        <row r="677">
          <cell r="B677">
            <v>203620</v>
          </cell>
          <cell r="C677" t="str">
            <v>외환거래이익</v>
          </cell>
          <cell r="D677" t="str">
            <v>Gains on Foreign Exchange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</row>
        <row r="678">
          <cell r="B678">
            <v>203630</v>
          </cell>
          <cell r="C678" t="str">
            <v>외환차익</v>
          </cell>
          <cell r="D678" t="str">
            <v>Gains on Foreign Currencies Transaction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</row>
        <row r="679">
          <cell r="B679">
            <v>203640</v>
          </cell>
          <cell r="C679" t="str">
            <v>외화환산이익</v>
          </cell>
          <cell r="D679" t="str">
            <v>Gains on Foreign Currency Translation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</row>
        <row r="680">
          <cell r="B680">
            <v>203650</v>
          </cell>
          <cell r="C680" t="str">
            <v>기타외화거래이익</v>
          </cell>
          <cell r="D680" t="str">
            <v>Other Revenues on Foreign Exchange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</row>
        <row r="682">
          <cell r="B682">
            <v>203720</v>
          </cell>
          <cell r="C682" t="str">
            <v>자산처분이익</v>
          </cell>
          <cell r="D682" t="str">
            <v>Gains on Disposal of Assets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0</v>
          </cell>
        </row>
        <row r="683">
          <cell r="B683">
            <v>203800</v>
          </cell>
          <cell r="C683" t="str">
            <v>투자자산평가이익</v>
          </cell>
          <cell r="D683" t="str">
            <v>Gains on Investment Assets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</row>
        <row r="684">
          <cell r="B684">
            <v>203810</v>
          </cell>
          <cell r="C684" t="str">
            <v>자산재평가이익</v>
          </cell>
          <cell r="D684" t="str">
            <v>Gains on Revaluation of Assets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</row>
        <row r="685">
          <cell r="B685">
            <v>203591</v>
          </cell>
          <cell r="C685" t="str">
            <v>기타 기타수익</v>
          </cell>
          <cell r="D685" t="str">
            <v>Others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</row>
        <row r="696">
          <cell r="B696">
            <v>204030</v>
          </cell>
          <cell r="C696" t="str">
            <v>기타영업비용</v>
          </cell>
          <cell r="D696" t="str">
            <v>Other Operating Expenses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</row>
        <row r="698">
          <cell r="B698">
            <v>204040</v>
          </cell>
          <cell r="C698" t="str">
            <v>이자비용</v>
          </cell>
          <cell r="D698" t="str">
            <v>Interest Expenses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</row>
        <row r="700">
          <cell r="B700">
            <v>204050</v>
          </cell>
          <cell r="C700" t="str">
            <v>외환거래손실</v>
          </cell>
          <cell r="D700" t="str">
            <v>Losses on Foreign Exchange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</row>
        <row r="701">
          <cell r="B701">
            <v>204060</v>
          </cell>
          <cell r="C701" t="str">
            <v>외환차손</v>
          </cell>
          <cell r="D701" t="str">
            <v>Losses on Foreign Currencies Transaction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</row>
        <row r="702">
          <cell r="B702">
            <v>204070</v>
          </cell>
          <cell r="C702" t="str">
            <v>외화환산손실</v>
          </cell>
          <cell r="D702" t="str">
            <v>Losses on Foreign Currency Translation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</row>
        <row r="703">
          <cell r="B703">
            <v>204080</v>
          </cell>
          <cell r="C703" t="str">
            <v>기타외환거래손실</v>
          </cell>
          <cell r="D703" t="str">
            <v>Other Expenses on Foreign Exchange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</row>
        <row r="705">
          <cell r="B705">
            <v>204160</v>
          </cell>
          <cell r="C705" t="str">
            <v>자산처분손실</v>
          </cell>
          <cell r="D705" t="str">
            <v>Losses on Disposal of Assets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</row>
        <row r="706">
          <cell r="B706">
            <v>204240</v>
          </cell>
          <cell r="C706" t="str">
            <v>투자자산평가손실</v>
          </cell>
          <cell r="D706" t="str">
            <v>Losses on Investment Assets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</row>
        <row r="707">
          <cell r="B707">
            <v>204250</v>
          </cell>
          <cell r="C707" t="str">
            <v>자산재평가손실</v>
          </cell>
          <cell r="D707" t="str">
            <v>Losses on Revaluation of Assets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</row>
        <row r="708">
          <cell r="B708">
            <v>204031</v>
          </cell>
          <cell r="C708" t="str">
            <v>기타 기타비용</v>
          </cell>
          <cell r="D708" t="str">
            <v>Others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</row>
        <row r="711">
          <cell r="C711" t="str">
            <v>EBITDA</v>
          </cell>
          <cell r="D711" t="str">
            <v>EBITDA</v>
          </cell>
          <cell r="J711">
            <v>52.510486999999976</v>
          </cell>
          <cell r="K711">
            <v>43.458997100000047</v>
          </cell>
          <cell r="L711">
            <v>59.524402789999932</v>
          </cell>
          <cell r="M711">
            <v>103.11141100000003</v>
          </cell>
          <cell r="N711">
            <v>149.81693099999995</v>
          </cell>
          <cell r="O711">
            <v>101.47142984999998</v>
          </cell>
          <cell r="P711">
            <v>85.889409310000019</v>
          </cell>
          <cell r="Q711">
            <v>98.206981330000062</v>
          </cell>
          <cell r="R711">
            <v>30.197407780000127</v>
          </cell>
          <cell r="S711">
            <v>57.36056058240618</v>
          </cell>
          <cell r="T711">
            <v>51.984467620394895</v>
          </cell>
          <cell r="U711">
            <v>47.066351123275595</v>
          </cell>
          <cell r="V711">
            <v>42.568704159448352</v>
          </cell>
          <cell r="W711">
            <v>38.457037149371267</v>
          </cell>
          <cell r="X711">
            <v>34.699637162845733</v>
          </cell>
        </row>
        <row r="712">
          <cell r="C712" t="str">
            <v>(증감률)</v>
          </cell>
          <cell r="D712" t="str">
            <v>(% growth)</v>
          </cell>
          <cell r="J712">
            <v>0</v>
          </cell>
          <cell r="K712">
            <v>-0.17237489913205206</v>
          </cell>
          <cell r="L712">
            <v>0.36966811850335746</v>
          </cell>
          <cell r="M712">
            <v>0.7322544396417312</v>
          </cell>
          <cell r="N712">
            <v>0.45296169984522772</v>
          </cell>
          <cell r="O712">
            <v>-0.32269718000030312</v>
          </cell>
          <cell r="P712">
            <v>-0.1535606678947371</v>
          </cell>
          <cell r="Q712">
            <v>0.14341200060582926</v>
          </cell>
          <cell r="R712">
            <v>-0.69251261599692926</v>
          </cell>
          <cell r="S712">
            <v>0.89951935610831879</v>
          </cell>
          <cell r="T712">
            <v>-9.3724554073836175E-2</v>
          </cell>
          <cell r="U712">
            <v>-9.4607422606166947E-2</v>
          </cell>
          <cell r="V712">
            <v>-9.5559712118899243E-2</v>
          </cell>
          <cell r="W712">
            <v>-9.6588963447797993E-2</v>
          </cell>
          <cell r="X712">
            <v>-9.7703834331578587E-2</v>
          </cell>
        </row>
        <row r="713">
          <cell r="C713" t="str">
            <v>(% of sales)</v>
          </cell>
          <cell r="D713" t="str">
            <v>(% of sales)</v>
          </cell>
          <cell r="J713">
            <v>0.12414941681370051</v>
          </cell>
          <cell r="K713">
            <v>0.13500875779338251</v>
          </cell>
          <cell r="L713">
            <v>0.15915648974872187</v>
          </cell>
          <cell r="M713">
            <v>0.19885948826549424</v>
          </cell>
          <cell r="N713">
            <v>0.24104640358349216</v>
          </cell>
          <cell r="O713">
            <v>0.15007132519001415</v>
          </cell>
          <cell r="P713">
            <v>0.13957653984034948</v>
          </cell>
          <cell r="Q713">
            <v>0.14133423795563826</v>
          </cell>
          <cell r="R713">
            <v>4.5202862876961514E-2</v>
          </cell>
          <cell r="S713">
            <v>8.931017135730436E-2</v>
          </cell>
          <cell r="T713">
            <v>8.41884268348983E-2</v>
          </cell>
          <cell r="U713">
            <v>7.9283092531528876E-2</v>
          </cell>
          <cell r="V713">
            <v>7.4585042154135861E-2</v>
          </cell>
          <cell r="W713">
            <v>7.0085534426495844E-2</v>
          </cell>
          <cell r="X713">
            <v>6.5776196847529875E-2</v>
          </cell>
        </row>
        <row r="715">
          <cell r="B715">
            <v>201370</v>
          </cell>
          <cell r="C715" t="str">
            <v>영업이익 (GP-SG&amp;A)</v>
          </cell>
          <cell r="D715" t="str">
            <v>Operating Income</v>
          </cell>
          <cell r="J715">
            <v>38.898912999999979</v>
          </cell>
          <cell r="K715">
            <v>34.090852220000045</v>
          </cell>
          <cell r="L715">
            <v>50.893366859999936</v>
          </cell>
          <cell r="M715">
            <v>89.770644000000033</v>
          </cell>
          <cell r="N715">
            <v>132.25082399999997</v>
          </cell>
          <cell r="O715">
            <v>79.047838729999981</v>
          </cell>
          <cell r="P715">
            <v>58.321728930000035</v>
          </cell>
          <cell r="Q715">
            <v>65.785845040000055</v>
          </cell>
          <cell r="R715">
            <v>-29.952294399999872</v>
          </cell>
          <cell r="S715">
            <v>-25.220390409445358</v>
          </cell>
          <cell r="T715">
            <v>-24.146973035721217</v>
          </cell>
          <cell r="U715">
            <v>-23.123401043215736</v>
          </cell>
          <cell r="V715">
            <v>-22.147069232727475</v>
          </cell>
          <cell r="W715">
            <v>-21.21552735081481</v>
          </cell>
          <cell r="X715">
            <v>-20.326469789970773</v>
          </cell>
        </row>
        <row r="716">
          <cell r="C716" t="str">
            <v>(증감률)</v>
          </cell>
          <cell r="D716" t="str">
            <v>(% growth)</v>
          </cell>
          <cell r="J716">
            <v>0</v>
          </cell>
          <cell r="K716">
            <v>-0.12360398811143991</v>
          </cell>
          <cell r="L716">
            <v>0.49287458499328385</v>
          </cell>
          <cell r="M716">
            <v>0.76389674212251846</v>
          </cell>
          <cell r="N716">
            <v>0.47320792307115367</v>
          </cell>
          <cell r="O716">
            <v>-0.40228849742365314</v>
          </cell>
          <cell r="P716">
            <v>-0.26219704590271153</v>
          </cell>
          <cell r="Q716">
            <v>0.12798173591456341</v>
          </cell>
          <cell r="R716">
            <v>-1.4552999871292653</v>
          </cell>
          <cell r="S716">
            <v>-0.15798135285938342</v>
          </cell>
          <cell r="T716">
            <v>-4.2561489187817325E-2</v>
          </cell>
          <cell r="U716">
            <v>-4.238924651099274E-2</v>
          </cell>
          <cell r="V716">
            <v>-4.2222673414848311E-2</v>
          </cell>
          <cell r="W716">
            <v>-4.206163226943338E-2</v>
          </cell>
          <cell r="X716">
            <v>-4.1905984524579387E-2</v>
          </cell>
        </row>
        <row r="717">
          <cell r="C717" t="str">
            <v>(% of sales)</v>
          </cell>
          <cell r="D717" t="str">
            <v>(% of sales)</v>
          </cell>
          <cell r="J717">
            <v>9.1967864697900692E-2</v>
          </cell>
          <cell r="K717">
            <v>0.10590588640942149</v>
          </cell>
          <cell r="L717">
            <v>0.13607880535161487</v>
          </cell>
          <cell r="M717">
            <v>0.17313063756933617</v>
          </cell>
          <cell r="N717">
            <v>0.21278359717669956</v>
          </cell>
          <cell r="O717">
            <v>0.11690792106855902</v>
          </cell>
          <cell r="P717">
            <v>9.4777053270622968E-2</v>
          </cell>
          <cell r="Q717">
            <v>9.4675471652602802E-2</v>
          </cell>
          <cell r="R717">
            <v>-4.4835949710567202E-2</v>
          </cell>
          <cell r="S717">
            <v>-3.9268050491413006E-2</v>
          </cell>
          <cell r="T717">
            <v>-3.9105828447582647E-2</v>
          </cell>
          <cell r="U717">
            <v>-3.8951282621233631E-2</v>
          </cell>
          <cell r="V717">
            <v>-3.8804096223514231E-2</v>
          </cell>
          <cell r="W717">
            <v>-3.8663965888648934E-2</v>
          </cell>
          <cell r="X717">
            <v>-3.8530601108188622E-2</v>
          </cell>
        </row>
        <row r="719">
          <cell r="B719">
            <v>201380</v>
          </cell>
          <cell r="C719" t="str">
            <v>영업이익 (reported)</v>
          </cell>
          <cell r="D719" t="str">
            <v>Operating Income (reported)</v>
          </cell>
          <cell r="J719">
            <v>38.898912999999979</v>
          </cell>
          <cell r="K719">
            <v>34.090852220000045</v>
          </cell>
          <cell r="L719">
            <v>50.893366859999936</v>
          </cell>
          <cell r="M719">
            <v>89.770644000000033</v>
          </cell>
          <cell r="N719">
            <v>132.25082399999997</v>
          </cell>
          <cell r="O719">
            <v>79.047838729999981</v>
          </cell>
          <cell r="P719">
            <v>58.321728930000035</v>
          </cell>
          <cell r="Q719">
            <v>65.785845040000055</v>
          </cell>
          <cell r="R719">
            <v>-29.952294399999872</v>
          </cell>
          <cell r="S719">
            <v>-25.220390409445358</v>
          </cell>
          <cell r="T719">
            <v>-24.146973035721217</v>
          </cell>
          <cell r="U719">
            <v>-23.123401043215736</v>
          </cell>
          <cell r="V719">
            <v>-22.147069232727475</v>
          </cell>
          <cell r="W719">
            <v>-21.21552735081481</v>
          </cell>
          <cell r="X719">
            <v>-20.326469789970773</v>
          </cell>
        </row>
        <row r="720">
          <cell r="C720" t="str">
            <v>(증감률)</v>
          </cell>
          <cell r="D720" t="str">
            <v>(% growth)</v>
          </cell>
          <cell r="J720">
            <v>0</v>
          </cell>
          <cell r="K720">
            <v>-0.12360398811143991</v>
          </cell>
          <cell r="L720">
            <v>0.49287458499328385</v>
          </cell>
          <cell r="M720">
            <v>0.76389674212251846</v>
          </cell>
          <cell r="N720">
            <v>0.47320792307115367</v>
          </cell>
          <cell r="O720">
            <v>-0.40228849742365314</v>
          </cell>
          <cell r="P720">
            <v>-0.26219704590271153</v>
          </cell>
          <cell r="Q720">
            <v>0.12798173591456341</v>
          </cell>
          <cell r="R720">
            <v>-1.4552999871292653</v>
          </cell>
          <cell r="S720">
            <v>-0.15798135285938342</v>
          </cell>
          <cell r="T720">
            <v>-4.2561489187817325E-2</v>
          </cell>
          <cell r="U720">
            <v>-4.238924651099274E-2</v>
          </cell>
          <cell r="V720">
            <v>-4.2222673414848311E-2</v>
          </cell>
          <cell r="W720">
            <v>-4.206163226943338E-2</v>
          </cell>
          <cell r="X720">
            <v>-4.1905984524579387E-2</v>
          </cell>
        </row>
        <row r="721">
          <cell r="C721" t="str">
            <v>(% of sales)</v>
          </cell>
          <cell r="D721" t="str">
            <v>(% of sales)</v>
          </cell>
          <cell r="J721">
            <v>9.1967864697900692E-2</v>
          </cell>
          <cell r="K721">
            <v>0.10590588640942149</v>
          </cell>
          <cell r="L721">
            <v>0.13607880535161487</v>
          </cell>
          <cell r="M721">
            <v>0.17313063756933617</v>
          </cell>
          <cell r="N721">
            <v>0.21278359717669956</v>
          </cell>
          <cell r="O721">
            <v>0.11690792106855902</v>
          </cell>
          <cell r="P721">
            <v>9.4777053270622968E-2</v>
          </cell>
          <cell r="Q721">
            <v>9.4675471652602802E-2</v>
          </cell>
          <cell r="R721">
            <v>-4.4835949710567202E-2</v>
          </cell>
          <cell r="S721">
            <v>-3.9268050491413006E-2</v>
          </cell>
          <cell r="T721">
            <v>-3.9105828447582647E-2</v>
          </cell>
          <cell r="U721">
            <v>-3.8951282621233631E-2</v>
          </cell>
          <cell r="V721">
            <v>-3.8804096223514231E-2</v>
          </cell>
          <cell r="W721">
            <v>-3.8663965888648934E-2</v>
          </cell>
          <cell r="X721">
            <v>-3.8530601108188622E-2</v>
          </cell>
        </row>
        <row r="727">
          <cell r="B727">
            <v>201381</v>
          </cell>
          <cell r="C727" t="str">
            <v>모델 영업이익</v>
          </cell>
          <cell r="D727" t="str">
            <v>Model Operating Income</v>
          </cell>
          <cell r="J727">
            <v>38.898912999999979</v>
          </cell>
          <cell r="K727">
            <v>34.090852220000045</v>
          </cell>
          <cell r="L727">
            <v>50.893366859999936</v>
          </cell>
          <cell r="M727">
            <v>89.770644000000033</v>
          </cell>
          <cell r="N727">
            <v>132.25082399999997</v>
          </cell>
          <cell r="O727">
            <v>79.047838729999981</v>
          </cell>
          <cell r="P727">
            <v>58.321728930000035</v>
          </cell>
          <cell r="Q727">
            <v>65.785845040000055</v>
          </cell>
          <cell r="R727">
            <v>-29.952294399999872</v>
          </cell>
          <cell r="S727">
            <v>-25.220390409445358</v>
          </cell>
          <cell r="T727">
            <v>-24.146973035721217</v>
          </cell>
          <cell r="U727">
            <v>-23.123401043215736</v>
          </cell>
          <cell r="V727">
            <v>-22.147069232727475</v>
          </cell>
          <cell r="W727">
            <v>-21.21552735081481</v>
          </cell>
          <cell r="X727">
            <v>-20.326469789970773</v>
          </cell>
        </row>
        <row r="728">
          <cell r="C728" t="str">
            <v>(증감률)</v>
          </cell>
          <cell r="D728" t="str">
            <v>(% growth)</v>
          </cell>
          <cell r="J728">
            <v>0</v>
          </cell>
          <cell r="K728">
            <v>-0.12360398811143991</v>
          </cell>
          <cell r="L728">
            <v>0.49287458499328385</v>
          </cell>
          <cell r="M728">
            <v>0.76389674212251846</v>
          </cell>
          <cell r="N728">
            <v>0.47320792307115367</v>
          </cell>
          <cell r="O728">
            <v>-0.40228849742365314</v>
          </cell>
          <cell r="P728">
            <v>-0.26219704590271153</v>
          </cell>
          <cell r="Q728">
            <v>0.12798173591456341</v>
          </cell>
          <cell r="R728">
            <v>-1.4552999871292653</v>
          </cell>
          <cell r="S728">
            <v>-0.15798135285938342</v>
          </cell>
          <cell r="T728">
            <v>-4.2561489187817325E-2</v>
          </cell>
          <cell r="U728">
            <v>-4.238924651099274E-2</v>
          </cell>
          <cell r="V728">
            <v>-4.2222673414848311E-2</v>
          </cell>
          <cell r="W728">
            <v>-4.206163226943338E-2</v>
          </cell>
          <cell r="X728">
            <v>-4.1905984524579387E-2</v>
          </cell>
        </row>
        <row r="729">
          <cell r="C729" t="str">
            <v>(% of sales)</v>
          </cell>
          <cell r="D729" t="str">
            <v>(% of sales)</v>
          </cell>
          <cell r="J729">
            <v>9.1967864697900692E-2</v>
          </cell>
          <cell r="K729">
            <v>0.10590588640942149</v>
          </cell>
          <cell r="L729">
            <v>0.13607880535161487</v>
          </cell>
          <cell r="M729">
            <v>0.17313063756933617</v>
          </cell>
          <cell r="N729">
            <v>0.21278359717669956</v>
          </cell>
          <cell r="O729">
            <v>0.11690792106855902</v>
          </cell>
          <cell r="P729">
            <v>9.4777053270622968E-2</v>
          </cell>
          <cell r="Q729">
            <v>9.4675471652602802E-2</v>
          </cell>
          <cell r="R729">
            <v>-4.4835949710567202E-2</v>
          </cell>
          <cell r="S729">
            <v>-3.9268050491413006E-2</v>
          </cell>
          <cell r="T729">
            <v>-3.9105828447582647E-2</v>
          </cell>
          <cell r="U729">
            <v>-3.8951282621233631E-2</v>
          </cell>
          <cell r="V729">
            <v>-3.8804096223514231E-2</v>
          </cell>
          <cell r="W729">
            <v>-3.8663965888648934E-2</v>
          </cell>
          <cell r="X729">
            <v>-3.8530601108188622E-2</v>
          </cell>
        </row>
        <row r="742">
          <cell r="B742">
            <v>202210</v>
          </cell>
          <cell r="C742" t="str">
            <v>금융수익</v>
          </cell>
          <cell r="D742" t="str">
            <v>Financial Income</v>
          </cell>
          <cell r="J742">
            <v>10.672219</v>
          </cell>
          <cell r="K742">
            <v>6.6929700799999994</v>
          </cell>
          <cell r="L742">
            <v>7.7444634599999995</v>
          </cell>
          <cell r="M742">
            <v>8.9535789999999995</v>
          </cell>
          <cell r="N742">
            <v>8.7329100000000004</v>
          </cell>
          <cell r="O742">
            <v>12.440233300000001</v>
          </cell>
          <cell r="P742">
            <v>12.25710816</v>
          </cell>
          <cell r="Q742">
            <v>9.5013142100000003</v>
          </cell>
          <cell r="R742">
            <v>6.0795290999999994</v>
          </cell>
          <cell r="S742">
            <v>3.449931529077892</v>
          </cell>
          <cell r="T742">
            <v>2.0079270693263562</v>
          </cell>
          <cell r="U742">
            <v>1.9304416390413435</v>
          </cell>
          <cell r="V742">
            <v>1.8559463531685318</v>
          </cell>
          <cell r="W742">
            <v>1.7843258227428873</v>
          </cell>
          <cell r="X742">
            <v>1.7154691116322209</v>
          </cell>
        </row>
        <row r="744">
          <cell r="B744">
            <v>202220</v>
          </cell>
          <cell r="C744" t="str">
            <v>이자수익</v>
          </cell>
          <cell r="D744" t="str">
            <v>Interest Income</v>
          </cell>
          <cell r="J744">
            <v>10.288407999999999</v>
          </cell>
          <cell r="K744">
            <v>6.0561720000000001</v>
          </cell>
          <cell r="L744">
            <v>7.7444639999999998</v>
          </cell>
          <cell r="M744">
            <v>8.9535789999999995</v>
          </cell>
          <cell r="N744">
            <v>8.7329100000000004</v>
          </cell>
          <cell r="O744">
            <v>12.440232999999999</v>
          </cell>
          <cell r="P744">
            <v>12.257107999999999</v>
          </cell>
          <cell r="Q744">
            <v>9.5013139999999989</v>
          </cell>
          <cell r="R744">
            <v>6.079529</v>
          </cell>
          <cell r="S744">
            <v>3.449931529077892</v>
          </cell>
          <cell r="T744">
            <v>2.0079270693263562</v>
          </cell>
          <cell r="U744">
            <v>1.9304416390413435</v>
          </cell>
          <cell r="V744">
            <v>1.8559463531685318</v>
          </cell>
          <cell r="W744">
            <v>1.7843258227428873</v>
          </cell>
          <cell r="X744">
            <v>1.7154691116322209</v>
          </cell>
        </row>
        <row r="745">
          <cell r="B745">
            <v>202230</v>
          </cell>
          <cell r="C745" t="str">
            <v>배당금수익</v>
          </cell>
          <cell r="D745" t="str">
            <v>Dividend Income</v>
          </cell>
          <cell r="J745">
            <v>0.38381099999999996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</row>
        <row r="747">
          <cell r="B747">
            <v>202240</v>
          </cell>
          <cell r="C747" t="str">
            <v>외환거래이익</v>
          </cell>
          <cell r="D747" t="str">
            <v>Gains on Foreign Exchange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</row>
        <row r="748">
          <cell r="B748">
            <v>202250</v>
          </cell>
          <cell r="C748" t="str">
            <v>외환차익</v>
          </cell>
          <cell r="D748" t="str">
            <v>Gains on Foreign Currencies Transaction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  <cell r="V748">
            <v>0</v>
          </cell>
          <cell r="W748">
            <v>0</v>
          </cell>
          <cell r="X748">
            <v>0</v>
          </cell>
        </row>
        <row r="749">
          <cell r="B749">
            <v>202260</v>
          </cell>
          <cell r="C749" t="str">
            <v>외화환산이익</v>
          </cell>
          <cell r="D749" t="str">
            <v>Gains on Foreign Currency Translation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</row>
        <row r="750">
          <cell r="B750">
            <v>202270</v>
          </cell>
          <cell r="C750" t="str">
            <v>기타외화거래이익</v>
          </cell>
          <cell r="D750" t="str">
            <v>Other Revenues on Foreign Exchange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</row>
        <row r="752">
          <cell r="B752">
            <v>202290</v>
          </cell>
          <cell r="C752" t="str">
            <v>금융자산처분이익</v>
          </cell>
          <cell r="D752" t="str">
            <v>Gains from Disposal of Financial Assets</v>
          </cell>
          <cell r="J752">
            <v>0</v>
          </cell>
          <cell r="K752">
            <v>0.63679799999999998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  <cell r="V752">
            <v>0</v>
          </cell>
          <cell r="W752">
            <v>0</v>
          </cell>
          <cell r="X752">
            <v>0</v>
          </cell>
        </row>
        <row r="753">
          <cell r="B753">
            <v>202370</v>
          </cell>
          <cell r="C753" t="str">
            <v>금융자산평가이익</v>
          </cell>
          <cell r="D753" t="str">
            <v>Gains on Financial Assets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</row>
        <row r="754">
          <cell r="B754">
            <v>202241</v>
          </cell>
          <cell r="C754" t="str">
            <v>기타금융수익</v>
          </cell>
          <cell r="D754" t="str">
            <v>Others</v>
          </cell>
          <cell r="J754">
            <v>0</v>
          </cell>
          <cell r="K754">
            <v>7.9999999513802322E-8</v>
          </cell>
          <cell r="L754">
            <v>-5.4000000027087935E-7</v>
          </cell>
          <cell r="M754">
            <v>0</v>
          </cell>
          <cell r="N754">
            <v>0</v>
          </cell>
          <cell r="O754">
            <v>3.0000000172947239E-7</v>
          </cell>
          <cell r="P754">
            <v>1.6000000080396148E-7</v>
          </cell>
          <cell r="Q754">
            <v>2.1000000138826636E-7</v>
          </cell>
          <cell r="R754">
            <v>9.9999999392252903E-8</v>
          </cell>
          <cell r="S754">
            <v>0</v>
          </cell>
          <cell r="T754">
            <v>0</v>
          </cell>
          <cell r="U754">
            <v>0</v>
          </cell>
          <cell r="V754">
            <v>0</v>
          </cell>
          <cell r="W754">
            <v>0</v>
          </cell>
          <cell r="X754">
            <v>0</v>
          </cell>
        </row>
        <row r="756">
          <cell r="B756">
            <v>202550</v>
          </cell>
          <cell r="C756" t="str">
            <v>금융비용</v>
          </cell>
          <cell r="D756" t="str">
            <v>Financial Costs</v>
          </cell>
          <cell r="J756">
            <v>8.2861949999999993</v>
          </cell>
          <cell r="K756">
            <v>1.4499056100000001</v>
          </cell>
          <cell r="L756">
            <v>1.3516302299999998</v>
          </cell>
          <cell r="M756">
            <v>4.8839199999999998</v>
          </cell>
          <cell r="N756">
            <v>3.1799399999999998</v>
          </cell>
          <cell r="O756">
            <v>3.3665786299999998</v>
          </cell>
          <cell r="P756">
            <v>2.9938135199999998</v>
          </cell>
          <cell r="Q756">
            <v>3.5143145099999997</v>
          </cell>
          <cell r="R756">
            <v>25.062962149999997</v>
          </cell>
          <cell r="S756">
            <v>27.680319234978523</v>
          </cell>
          <cell r="T756">
            <v>27.627709395613532</v>
          </cell>
          <cell r="U756">
            <v>27.577129757495733</v>
          </cell>
          <cell r="V756">
            <v>27.528501975639596</v>
          </cell>
          <cell r="W756">
            <v>27.481750728374028</v>
          </cell>
          <cell r="X756">
            <v>27.43680360067339</v>
          </cell>
        </row>
        <row r="758">
          <cell r="B758">
            <v>202560</v>
          </cell>
          <cell r="C758" t="str">
            <v>이자비용</v>
          </cell>
          <cell r="D758" t="str">
            <v>Interest Expenses</v>
          </cell>
          <cell r="J758">
            <v>8.2861949999999993</v>
          </cell>
          <cell r="K758">
            <v>0</v>
          </cell>
          <cell r="L758">
            <v>1.3516299999999999</v>
          </cell>
          <cell r="M758">
            <v>4.8839199999999998</v>
          </cell>
          <cell r="N758">
            <v>3.1799399999999998</v>
          </cell>
          <cell r="O758">
            <v>3.3665789999999998</v>
          </cell>
          <cell r="P758">
            <v>2.993814</v>
          </cell>
          <cell r="Q758">
            <v>3.5143149999999999</v>
          </cell>
          <cell r="R758">
            <v>25.062961999999999</v>
          </cell>
          <cell r="S758">
            <v>27.680319234978523</v>
          </cell>
          <cell r="T758">
            <v>27.627709395613532</v>
          </cell>
          <cell r="U758">
            <v>27.577129757495733</v>
          </cell>
          <cell r="V758">
            <v>27.528501975639596</v>
          </cell>
          <cell r="W758">
            <v>27.481750728374028</v>
          </cell>
          <cell r="X758">
            <v>27.43680360067339</v>
          </cell>
        </row>
        <row r="760">
          <cell r="B760">
            <v>202570</v>
          </cell>
          <cell r="C760" t="str">
            <v>외환거래손실</v>
          </cell>
          <cell r="D760" t="str">
            <v>Losses on Foreign Exchange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>
            <v>0</v>
          </cell>
          <cell r="S760">
            <v>0</v>
          </cell>
          <cell r="T760">
            <v>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</row>
        <row r="761">
          <cell r="B761">
            <v>202580</v>
          </cell>
          <cell r="C761" t="str">
            <v>외환차손</v>
          </cell>
          <cell r="D761" t="str">
            <v>Losses on Foreign Currencies Transaction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>
            <v>0</v>
          </cell>
          <cell r="S761">
            <v>0</v>
          </cell>
          <cell r="T761">
            <v>0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</row>
        <row r="762">
          <cell r="B762">
            <v>202590</v>
          </cell>
          <cell r="C762" t="str">
            <v>외화환산손실</v>
          </cell>
          <cell r="D762" t="str">
            <v>Losses on Foreign Currency Translation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>
            <v>0</v>
          </cell>
          <cell r="S762">
            <v>0</v>
          </cell>
          <cell r="T762">
            <v>0</v>
          </cell>
          <cell r="U762">
            <v>0</v>
          </cell>
          <cell r="V762">
            <v>0</v>
          </cell>
          <cell r="W762">
            <v>0</v>
          </cell>
          <cell r="X762">
            <v>0</v>
          </cell>
        </row>
        <row r="763">
          <cell r="B763">
            <v>202600</v>
          </cell>
          <cell r="C763" t="str">
            <v>기타외환거래손실</v>
          </cell>
          <cell r="D763" t="str">
            <v>Other Expenses on Foreign Exchange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>
            <v>0</v>
          </cell>
          <cell r="S763">
            <v>0</v>
          </cell>
          <cell r="T763">
            <v>0</v>
          </cell>
          <cell r="U763">
            <v>0</v>
          </cell>
          <cell r="V763">
            <v>0</v>
          </cell>
          <cell r="W763">
            <v>0</v>
          </cell>
          <cell r="X763">
            <v>0</v>
          </cell>
        </row>
        <row r="765">
          <cell r="B765">
            <v>202620</v>
          </cell>
          <cell r="C765" t="str">
            <v>금융자산처분손실</v>
          </cell>
          <cell r="D765" t="str">
            <v>Losses from Disposal of Financial Assets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>
            <v>0</v>
          </cell>
          <cell r="S765">
            <v>0</v>
          </cell>
          <cell r="T765">
            <v>0</v>
          </cell>
          <cell r="U765">
            <v>0</v>
          </cell>
          <cell r="V765">
            <v>0</v>
          </cell>
          <cell r="W765">
            <v>0</v>
          </cell>
          <cell r="X765">
            <v>0</v>
          </cell>
        </row>
        <row r="766">
          <cell r="B766">
            <v>202700</v>
          </cell>
          <cell r="C766" t="str">
            <v>금융자산평가손실</v>
          </cell>
          <cell r="D766" t="str">
            <v>Losses on Financial Assets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>
            <v>0</v>
          </cell>
          <cell r="S766">
            <v>0</v>
          </cell>
          <cell r="T766">
            <v>0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</row>
        <row r="767">
          <cell r="B767">
            <v>202551</v>
          </cell>
          <cell r="C767" t="str">
            <v>기타금융비용</v>
          </cell>
          <cell r="D767" t="str">
            <v>Others</v>
          </cell>
          <cell r="J767">
            <v>0</v>
          </cell>
          <cell r="K767">
            <v>1.4499056100000001</v>
          </cell>
          <cell r="L767">
            <v>2.2999999993444931E-7</v>
          </cell>
          <cell r="M767">
            <v>0</v>
          </cell>
          <cell r="N767">
            <v>0</v>
          </cell>
          <cell r="O767">
            <v>-3.6999999997178179E-7</v>
          </cell>
          <cell r="P767">
            <v>-4.800000001914384E-7</v>
          </cell>
          <cell r="Q767">
            <v>-4.9000000013066369E-7</v>
          </cell>
          <cell r="R767">
            <v>1.4999999820020093E-7</v>
          </cell>
          <cell r="S767">
            <v>0</v>
          </cell>
          <cell r="T767">
            <v>0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</row>
        <row r="769">
          <cell r="B769">
            <v>204410</v>
          </cell>
          <cell r="C769" t="str">
            <v>기타영업외손익</v>
          </cell>
          <cell r="D769" t="str">
            <v>Other Non-Operating Profits</v>
          </cell>
          <cell r="J769">
            <v>0</v>
          </cell>
          <cell r="K769">
            <v>10.266297099999999</v>
          </cell>
          <cell r="L769">
            <v>4.6342067899999995</v>
          </cell>
          <cell r="M769">
            <v>12.181386999999999</v>
          </cell>
          <cell r="N769">
            <v>6.0196549999999993</v>
          </cell>
          <cell r="O769">
            <v>30.937780979999999</v>
          </cell>
          <cell r="P769">
            <v>12.55979881</v>
          </cell>
          <cell r="Q769">
            <v>3.6765055599999998</v>
          </cell>
          <cell r="R769">
            <v>15.42865535</v>
          </cell>
          <cell r="S769">
            <v>0</v>
          </cell>
          <cell r="T769">
            <v>0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</row>
        <row r="771">
          <cell r="B771">
            <v>201390</v>
          </cell>
          <cell r="C771" t="str">
            <v xml:space="preserve">기타영업외수익             </v>
          </cell>
          <cell r="D771" t="str">
            <v>Other Non-Operating Income</v>
          </cell>
          <cell r="J771">
            <v>0</v>
          </cell>
          <cell r="K771">
            <v>18.734968120000001</v>
          </cell>
          <cell r="L771">
            <v>21.816060609999997</v>
          </cell>
          <cell r="M771">
            <v>25.921158999999999</v>
          </cell>
          <cell r="N771">
            <v>30.968014</v>
          </cell>
          <cell r="O771">
            <v>47.029099880000004</v>
          </cell>
          <cell r="P771">
            <v>23.161940449999999</v>
          </cell>
          <cell r="Q771">
            <v>23.613145169999999</v>
          </cell>
          <cell r="R771">
            <v>41.799356869999997</v>
          </cell>
          <cell r="S771">
            <v>0</v>
          </cell>
          <cell r="T771">
            <v>0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</row>
        <row r="773">
          <cell r="B773">
            <v>201420</v>
          </cell>
          <cell r="C773" t="str">
            <v>외환거래이익</v>
          </cell>
          <cell r="D773" t="str">
            <v>Gains on Foreign Exchange</v>
          </cell>
          <cell r="J773">
            <v>0</v>
          </cell>
          <cell r="K773">
            <v>3.6361979999999998</v>
          </cell>
          <cell r="L773">
            <v>2.7746580000000001</v>
          </cell>
          <cell r="M773">
            <v>6.4440729999999995</v>
          </cell>
          <cell r="N773">
            <v>8.3249750000000002</v>
          </cell>
          <cell r="O773">
            <v>6.4391609999999995</v>
          </cell>
          <cell r="P773">
            <v>7.023047</v>
          </cell>
          <cell r="Q773">
            <v>8.992127</v>
          </cell>
          <cell r="R773">
            <v>5.6492109999999993</v>
          </cell>
          <cell r="S773">
            <v>0</v>
          </cell>
          <cell r="T773">
            <v>0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</row>
        <row r="774">
          <cell r="B774">
            <v>201430</v>
          </cell>
          <cell r="C774" t="str">
            <v>외환차익</v>
          </cell>
          <cell r="D774" t="str">
            <v>Gains on Foreign Currencies Transaction</v>
          </cell>
          <cell r="J774">
            <v>0</v>
          </cell>
          <cell r="K774">
            <v>3.3874519999999997</v>
          </cell>
          <cell r="L774">
            <v>2.6056140000000001</v>
          </cell>
          <cell r="M774">
            <v>2.6673719999999999</v>
          </cell>
          <cell r="N774">
            <v>5.3500109999999994</v>
          </cell>
          <cell r="O774">
            <v>5.3991119999999997</v>
          </cell>
          <cell r="P774">
            <v>6.6176009999999996</v>
          </cell>
          <cell r="Q774">
            <v>8.5731799999999989</v>
          </cell>
          <cell r="R774">
            <v>5.2312349999999999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</row>
        <row r="775">
          <cell r="B775">
            <v>201440</v>
          </cell>
          <cell r="C775" t="str">
            <v>외화환산이익</v>
          </cell>
          <cell r="D775" t="str">
            <v>Gains on Foreign Currency Translation</v>
          </cell>
          <cell r="J775">
            <v>0</v>
          </cell>
          <cell r="K775">
            <v>0.24874599999999999</v>
          </cell>
          <cell r="L775">
            <v>0.169044</v>
          </cell>
          <cell r="M775">
            <v>3.7767009999999996</v>
          </cell>
          <cell r="N775">
            <v>2.9749639999999999</v>
          </cell>
          <cell r="O775">
            <v>1.040049</v>
          </cell>
          <cell r="P775">
            <v>0.40544599999999997</v>
          </cell>
          <cell r="Q775">
            <v>0.41894699999999996</v>
          </cell>
          <cell r="R775">
            <v>0.41797599999999996</v>
          </cell>
          <cell r="S775">
            <v>0</v>
          </cell>
          <cell r="T775">
            <v>0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</row>
        <row r="776">
          <cell r="B776">
            <v>201450</v>
          </cell>
          <cell r="C776" t="str">
            <v>기타외화거래이익</v>
          </cell>
          <cell r="D776" t="str">
            <v>Other Revenues on Foreign Exchange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>
            <v>0</v>
          </cell>
          <cell r="S776">
            <v>0</v>
          </cell>
          <cell r="T776">
            <v>0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</row>
        <row r="778">
          <cell r="B778">
            <v>201520</v>
          </cell>
          <cell r="C778" t="str">
            <v>자산처분이익</v>
          </cell>
          <cell r="D778" t="str">
            <v>Gains on Disposal of Assets</v>
          </cell>
          <cell r="J778">
            <v>0</v>
          </cell>
          <cell r="K778">
            <v>0.31248100000000001</v>
          </cell>
          <cell r="L778">
            <v>1.016902</v>
          </cell>
          <cell r="M778">
            <v>0.239092</v>
          </cell>
          <cell r="N778">
            <v>9.7457999999999989E-2</v>
          </cell>
          <cell r="O778">
            <v>10.204214</v>
          </cell>
          <cell r="P778">
            <v>4.2078989999999994</v>
          </cell>
          <cell r="Q778">
            <v>1.2785249999999999</v>
          </cell>
          <cell r="R778">
            <v>0.745282</v>
          </cell>
          <cell r="S778">
            <v>0</v>
          </cell>
          <cell r="T778">
            <v>0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</row>
        <row r="779">
          <cell r="B779">
            <v>201600</v>
          </cell>
          <cell r="C779" t="str">
            <v>투자자산평가이익</v>
          </cell>
          <cell r="D779" t="str">
            <v>Gains on Investment Assets</v>
          </cell>
          <cell r="J779">
            <v>0</v>
          </cell>
          <cell r="K779">
            <v>0</v>
          </cell>
          <cell r="L779">
            <v>2.9887E-2</v>
          </cell>
          <cell r="M779">
            <v>5.8687999999999997E-2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>
            <v>0</v>
          </cell>
          <cell r="S779">
            <v>0</v>
          </cell>
          <cell r="T779">
            <v>0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</row>
        <row r="780">
          <cell r="B780">
            <v>201610</v>
          </cell>
          <cell r="C780" t="str">
            <v>자산재평가이익</v>
          </cell>
          <cell r="D780" t="str">
            <v>Gains on Revaluation of Assets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>
            <v>0</v>
          </cell>
          <cell r="S780">
            <v>0</v>
          </cell>
          <cell r="T780">
            <v>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</row>
        <row r="781">
          <cell r="B781">
            <v>201391</v>
          </cell>
          <cell r="C781" t="str">
            <v>기타 기타수익</v>
          </cell>
          <cell r="D781" t="str">
            <v>Others</v>
          </cell>
          <cell r="J781">
            <v>0</v>
          </cell>
          <cell r="K781">
            <v>14.786289120000001</v>
          </cell>
          <cell r="L781">
            <v>17.994613609999998</v>
          </cell>
          <cell r="M781">
            <v>19.179306</v>
          </cell>
          <cell r="N781">
            <v>22.545580999999999</v>
          </cell>
          <cell r="O781">
            <v>30.385724880000005</v>
          </cell>
          <cell r="P781">
            <v>11.93099445</v>
          </cell>
          <cell r="Q781">
            <v>13.342493169999999</v>
          </cell>
          <cell r="R781">
            <v>35.40486387</v>
          </cell>
          <cell r="S781">
            <v>0</v>
          </cell>
          <cell r="T781">
            <v>0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</row>
        <row r="784">
          <cell r="B784">
            <v>201830</v>
          </cell>
          <cell r="C784" t="str">
            <v>기타영업외비용</v>
          </cell>
          <cell r="D784" t="str">
            <v>Other Non-Operating Expenses</v>
          </cell>
          <cell r="J784">
            <v>0</v>
          </cell>
          <cell r="K784">
            <v>8.4686710199999986</v>
          </cell>
          <cell r="L784">
            <v>17.181853820000001</v>
          </cell>
          <cell r="M784">
            <v>13.739771999999999</v>
          </cell>
          <cell r="N784">
            <v>24.948359</v>
          </cell>
          <cell r="O784">
            <v>16.091318900000001</v>
          </cell>
          <cell r="P784">
            <v>10.602141639999999</v>
          </cell>
          <cell r="Q784">
            <v>19.936639609999997</v>
          </cell>
          <cell r="R784">
            <v>26.370701519999997</v>
          </cell>
          <cell r="S784">
            <v>0</v>
          </cell>
          <cell r="T784">
            <v>0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</row>
        <row r="786">
          <cell r="B786">
            <v>201850</v>
          </cell>
          <cell r="C786" t="str">
            <v>외환거래손실</v>
          </cell>
          <cell r="D786" t="str">
            <v>Losses on Foreign Exchange</v>
          </cell>
          <cell r="J786">
            <v>0</v>
          </cell>
          <cell r="K786">
            <v>4.5326219999999999</v>
          </cell>
          <cell r="L786">
            <v>3.7782839999999998</v>
          </cell>
          <cell r="M786">
            <v>3.509455</v>
          </cell>
          <cell r="N786">
            <v>6.5962899999999998</v>
          </cell>
          <cell r="O786">
            <v>5.8175059999999998</v>
          </cell>
          <cell r="P786">
            <v>5.4021919999999994</v>
          </cell>
          <cell r="Q786">
            <v>7.417427</v>
          </cell>
          <cell r="R786">
            <v>6.8848089999999997</v>
          </cell>
          <cell r="S786">
            <v>0</v>
          </cell>
          <cell r="T786">
            <v>0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</row>
        <row r="787">
          <cell r="B787">
            <v>201860</v>
          </cell>
          <cell r="C787" t="str">
            <v>외환차손</v>
          </cell>
          <cell r="D787" t="str">
            <v>Losses on Foreign Currencies Transaction</v>
          </cell>
          <cell r="J787">
            <v>0</v>
          </cell>
          <cell r="K787">
            <v>4.5322629999999995</v>
          </cell>
          <cell r="L787">
            <v>3.7782739999999997</v>
          </cell>
          <cell r="M787">
            <v>3.2600289999999998</v>
          </cell>
          <cell r="N787">
            <v>6.5127769999999998</v>
          </cell>
          <cell r="O787">
            <v>5.7566039999999994</v>
          </cell>
          <cell r="P787">
            <v>5.4013689999999999</v>
          </cell>
          <cell r="Q787">
            <v>7.4173479999999996</v>
          </cell>
          <cell r="R787">
            <v>6.8630459999999998</v>
          </cell>
          <cell r="S787">
            <v>0</v>
          </cell>
          <cell r="T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</row>
        <row r="788">
          <cell r="B788">
            <v>201870</v>
          </cell>
          <cell r="C788" t="str">
            <v>외화환산손실</v>
          </cell>
          <cell r="D788" t="str">
            <v>Losses on Foreign Currency Translation</v>
          </cell>
          <cell r="J788">
            <v>0</v>
          </cell>
          <cell r="K788">
            <v>3.59E-4</v>
          </cell>
          <cell r="L788">
            <v>9.9999999999999991E-6</v>
          </cell>
          <cell r="M788">
            <v>0.24942599999999998</v>
          </cell>
          <cell r="N788">
            <v>8.351299999999999E-2</v>
          </cell>
          <cell r="O788">
            <v>6.0901999999999998E-2</v>
          </cell>
          <cell r="P788">
            <v>8.2299999999999995E-4</v>
          </cell>
          <cell r="Q788">
            <v>7.8999999999999996E-5</v>
          </cell>
          <cell r="R788">
            <v>2.1762999999999998E-2</v>
          </cell>
          <cell r="S788">
            <v>0</v>
          </cell>
          <cell r="T788">
            <v>0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</row>
        <row r="789">
          <cell r="B789">
            <v>201880</v>
          </cell>
          <cell r="C789" t="str">
            <v>기타외환거래손실</v>
          </cell>
          <cell r="D789" t="str">
            <v>Other Expenses on Foreign Exchange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</row>
        <row r="791">
          <cell r="B791">
            <v>201960</v>
          </cell>
          <cell r="C791" t="str">
            <v>자산처분손실</v>
          </cell>
          <cell r="D791" t="str">
            <v>Losses on Disposal of Assets</v>
          </cell>
          <cell r="J791">
            <v>0</v>
          </cell>
          <cell r="K791">
            <v>0.31011</v>
          </cell>
          <cell r="L791">
            <v>6.7895499999999993</v>
          </cell>
          <cell r="M791">
            <v>0.78241699999999992</v>
          </cell>
          <cell r="N791">
            <v>1.132298</v>
          </cell>
          <cell r="O791">
            <v>3.5711349999999999</v>
          </cell>
          <cell r="P791">
            <v>0.51698299999999997</v>
          </cell>
          <cell r="Q791">
            <v>0.50873400000000002</v>
          </cell>
          <cell r="R791">
            <v>0.90099299999999993</v>
          </cell>
          <cell r="S791">
            <v>0</v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</row>
        <row r="792">
          <cell r="B792">
            <v>202040</v>
          </cell>
          <cell r="C792" t="str">
            <v>투자자산평가손실</v>
          </cell>
          <cell r="D792" t="str">
            <v>Losses on Investment Assets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3.2293999999999996E-2</v>
          </cell>
          <cell r="O792">
            <v>0</v>
          </cell>
          <cell r="P792">
            <v>0</v>
          </cell>
          <cell r="Q792">
            <v>0</v>
          </cell>
          <cell r="R792">
            <v>1.2603769999999999</v>
          </cell>
          <cell r="S792">
            <v>0</v>
          </cell>
          <cell r="T792">
            <v>0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</row>
        <row r="793">
          <cell r="B793">
            <v>202050</v>
          </cell>
          <cell r="C793" t="str">
            <v>자산재평가손실</v>
          </cell>
          <cell r="D793" t="str">
            <v>Losses on Revaluation of Assets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>
            <v>0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</row>
        <row r="794">
          <cell r="B794">
            <v>201831</v>
          </cell>
          <cell r="C794" t="str">
            <v>기타 기타비용</v>
          </cell>
          <cell r="D794" t="str">
            <v>Others</v>
          </cell>
          <cell r="J794">
            <v>0</v>
          </cell>
          <cell r="K794">
            <v>3.6259390199999988</v>
          </cell>
          <cell r="L794">
            <v>6.6140198200000011</v>
          </cell>
          <cell r="M794">
            <v>9.4478999999999989</v>
          </cell>
          <cell r="N794">
            <v>17.187477000000001</v>
          </cell>
          <cell r="O794">
            <v>6.7026779000000012</v>
          </cell>
          <cell r="P794">
            <v>4.6829666400000001</v>
          </cell>
          <cell r="Q794">
            <v>12.010478609999996</v>
          </cell>
          <cell r="R794">
            <v>17.324522519999999</v>
          </cell>
          <cell r="S794">
            <v>0</v>
          </cell>
          <cell r="T794">
            <v>0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</row>
        <row r="797">
          <cell r="B797">
            <v>202880</v>
          </cell>
          <cell r="C797" t="str">
            <v>종속 및 관계기업관련손익</v>
          </cell>
          <cell r="D797" t="str">
            <v>Gains(Losses) in Associates, Subsidiaries and JVs</v>
          </cell>
          <cell r="J797">
            <v>-6.0024429999999995</v>
          </cell>
          <cell r="K797">
            <v>0.53911153000000001</v>
          </cell>
          <cell r="L797">
            <v>4.0351177700000003</v>
          </cell>
          <cell r="M797">
            <v>0.422929</v>
          </cell>
          <cell r="N797">
            <v>-2.1414900000000001</v>
          </cell>
          <cell r="O797">
            <v>-1.3544399999999999E-3</v>
          </cell>
          <cell r="P797">
            <v>-1.0006143599999999</v>
          </cell>
          <cell r="Q797">
            <v>-5.8695000000000004E-4</v>
          </cell>
          <cell r="R797">
            <v>-1.3413399999999999E-3</v>
          </cell>
          <cell r="S797">
            <v>0</v>
          </cell>
          <cell r="T797">
            <v>0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</row>
        <row r="799">
          <cell r="B799">
            <v>202890</v>
          </cell>
          <cell r="C799" t="str">
            <v>지분법관련손익</v>
          </cell>
          <cell r="D799" t="str">
            <v>Gains(Losses) in Equity Method</v>
          </cell>
          <cell r="J799">
            <v>-6.0024429999999995</v>
          </cell>
          <cell r="K799">
            <v>0.53911153000000001</v>
          </cell>
          <cell r="L799">
            <v>4.0351177700000003</v>
          </cell>
          <cell r="M799">
            <v>0.422929</v>
          </cell>
          <cell r="N799">
            <v>-2.1414900000000001</v>
          </cell>
          <cell r="O799">
            <v>-1.3544399999999999E-3</v>
          </cell>
          <cell r="P799">
            <v>-1.0006143599999999</v>
          </cell>
          <cell r="Q799">
            <v>-5.8695000000000004E-4</v>
          </cell>
          <cell r="R799">
            <v>-1.3413399999999999E-3</v>
          </cell>
          <cell r="S799">
            <v>0</v>
          </cell>
          <cell r="T799">
            <v>0</v>
          </cell>
          <cell r="U799">
            <v>0</v>
          </cell>
          <cell r="V799">
            <v>0</v>
          </cell>
          <cell r="W799">
            <v>0</v>
          </cell>
          <cell r="X799">
            <v>0</v>
          </cell>
        </row>
        <row r="800">
          <cell r="B800">
            <v>202900</v>
          </cell>
          <cell r="C800" t="str">
            <v>지분법이익</v>
          </cell>
          <cell r="D800" t="str">
            <v>Gains</v>
          </cell>
          <cell r="J800">
            <v>0.39252299999999996</v>
          </cell>
          <cell r="K800">
            <v>0.53911153000000001</v>
          </cell>
          <cell r="L800">
            <v>4.0351177700000003</v>
          </cell>
          <cell r="M800">
            <v>0.42522899999999997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>
            <v>0</v>
          </cell>
          <cell r="S800">
            <v>0</v>
          </cell>
          <cell r="T800">
            <v>0</v>
          </cell>
          <cell r="U800">
            <v>0</v>
          </cell>
          <cell r="V800">
            <v>0</v>
          </cell>
          <cell r="W800">
            <v>0</v>
          </cell>
          <cell r="X800">
            <v>0</v>
          </cell>
        </row>
        <row r="801">
          <cell r="B801">
            <v>202910</v>
          </cell>
          <cell r="C801" t="str">
            <v>지분법손실</v>
          </cell>
          <cell r="D801" t="str">
            <v>Losses</v>
          </cell>
          <cell r="J801">
            <v>6.3949660000000002</v>
          </cell>
          <cell r="K801">
            <v>0</v>
          </cell>
          <cell r="L801">
            <v>0</v>
          </cell>
          <cell r="M801">
            <v>2.3E-3</v>
          </cell>
          <cell r="N801">
            <v>2.1414900000000001</v>
          </cell>
          <cell r="O801">
            <v>1.3544399999999999E-3</v>
          </cell>
          <cell r="P801">
            <v>1.0006143599999999</v>
          </cell>
          <cell r="Q801">
            <v>5.8695000000000004E-4</v>
          </cell>
          <cell r="R801">
            <v>1.3413399999999999E-3</v>
          </cell>
          <cell r="S801">
            <v>0</v>
          </cell>
          <cell r="T801">
            <v>0</v>
          </cell>
          <cell r="U801">
            <v>0</v>
          </cell>
          <cell r="V801">
            <v>0</v>
          </cell>
          <cell r="W801">
            <v>0</v>
          </cell>
          <cell r="X801">
            <v>0</v>
          </cell>
        </row>
        <row r="802">
          <cell r="B802">
            <v>291800</v>
          </cell>
          <cell r="C802" t="str">
            <v>기타</v>
          </cell>
          <cell r="D802" t="str">
            <v>Others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>
            <v>0</v>
          </cell>
          <cell r="S802">
            <v>0</v>
          </cell>
          <cell r="T802">
            <v>0</v>
          </cell>
          <cell r="U802">
            <v>0</v>
          </cell>
          <cell r="V802">
            <v>0</v>
          </cell>
          <cell r="W802">
            <v>0</v>
          </cell>
          <cell r="X802">
            <v>0</v>
          </cell>
        </row>
        <row r="808">
          <cell r="B808">
            <v>202990</v>
          </cell>
          <cell r="C808" t="str">
            <v>관계기업처분손익</v>
          </cell>
          <cell r="D808" t="str">
            <v>Gains(Losses) in Associates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>
            <v>0</v>
          </cell>
          <cell r="S808">
            <v>0</v>
          </cell>
          <cell r="T808">
            <v>0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</row>
        <row r="809">
          <cell r="B809">
            <v>203000</v>
          </cell>
          <cell r="C809" t="str">
            <v>관계기업처분이익</v>
          </cell>
          <cell r="D809" t="str">
            <v>Gains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>
            <v>0</v>
          </cell>
          <cell r="S809">
            <v>0</v>
          </cell>
          <cell r="T809">
            <v>0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</row>
        <row r="810">
          <cell r="B810">
            <v>203010</v>
          </cell>
          <cell r="C810" t="str">
            <v>관계기업처분손실</v>
          </cell>
          <cell r="D810" t="str">
            <v>Losses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>
            <v>0</v>
          </cell>
          <cell r="S810">
            <v>0</v>
          </cell>
          <cell r="T810">
            <v>0</v>
          </cell>
          <cell r="U810">
            <v>0</v>
          </cell>
          <cell r="V810">
            <v>0</v>
          </cell>
          <cell r="W810">
            <v>0</v>
          </cell>
          <cell r="X810">
            <v>0</v>
          </cell>
        </row>
        <row r="811">
          <cell r="B811">
            <v>291900</v>
          </cell>
          <cell r="C811" t="str">
            <v>기타</v>
          </cell>
          <cell r="D811" t="str">
            <v>Others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</row>
        <row r="817">
          <cell r="B817">
            <v>203050</v>
          </cell>
          <cell r="C817" t="str">
            <v>종속기업관련손익</v>
          </cell>
          <cell r="D817" t="str">
            <v>Gains(Losses) in Subsidiaries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>
            <v>0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</row>
        <row r="818">
          <cell r="B818">
            <v>203060</v>
          </cell>
          <cell r="C818" t="str">
            <v>종속기업관련이익</v>
          </cell>
          <cell r="D818" t="str">
            <v>Gains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>
            <v>0</v>
          </cell>
          <cell r="S818">
            <v>0</v>
          </cell>
          <cell r="T818">
            <v>0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</row>
        <row r="819">
          <cell r="B819">
            <v>203070</v>
          </cell>
          <cell r="C819" t="str">
            <v>종속기업관련손실</v>
          </cell>
          <cell r="D819" t="str">
            <v>Losses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>
            <v>0</v>
          </cell>
          <cell r="S819">
            <v>0</v>
          </cell>
          <cell r="T819">
            <v>0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</row>
        <row r="820">
          <cell r="B820">
            <v>292000</v>
          </cell>
          <cell r="C820" t="str">
            <v>기타</v>
          </cell>
          <cell r="D820" t="str">
            <v>Others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>
            <v>0</v>
          </cell>
          <cell r="S820">
            <v>0</v>
          </cell>
          <cell r="T820">
            <v>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</row>
        <row r="822">
          <cell r="B822">
            <v>203110</v>
          </cell>
          <cell r="C822" t="str">
            <v>기타</v>
          </cell>
          <cell r="D822" t="str">
            <v>Others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T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</row>
        <row r="835">
          <cell r="B835">
            <v>203125</v>
          </cell>
          <cell r="C835" t="str">
            <v>법인세차감전순이익</v>
          </cell>
          <cell r="D835" t="str">
            <v>Pre-Tax Income</v>
          </cell>
          <cell r="J835">
            <v>35.282493999999978</v>
          </cell>
          <cell r="K835">
            <v>50.13932532000004</v>
          </cell>
          <cell r="L835">
            <v>65.955524649999944</v>
          </cell>
          <cell r="M835">
            <v>106.44461900000003</v>
          </cell>
          <cell r="N835">
            <v>142.78052099999996</v>
          </cell>
          <cell r="O835">
            <v>122.44249127999997</v>
          </cell>
          <cell r="P835">
            <v>98.179392210000032</v>
          </cell>
          <cell r="Q835">
            <v>75.44876335000005</v>
          </cell>
          <cell r="R835">
            <v>-33.508413439999877</v>
          </cell>
          <cell r="S835">
            <v>-49.450778115345983</v>
          </cell>
          <cell r="T835">
            <v>-49.766755362008396</v>
          </cell>
          <cell r="U835">
            <v>-48.770089161670128</v>
          </cell>
          <cell r="V835">
            <v>-47.819624855198541</v>
          </cell>
          <cell r="W835">
            <v>-46.912952256445948</v>
          </cell>
          <cell r="X835">
            <v>-46.047804279011942</v>
          </cell>
        </row>
        <row r="836">
          <cell r="C836" t="str">
            <v>(증감률)</v>
          </cell>
          <cell r="D836" t="str">
            <v>(% growth)</v>
          </cell>
          <cell r="J836">
            <v>0</v>
          </cell>
          <cell r="K836">
            <v>0.42108223188531024</v>
          </cell>
          <cell r="L836">
            <v>0.31544499709673968</v>
          </cell>
          <cell r="M836">
            <v>0.61388480441721605</v>
          </cell>
          <cell r="N836">
            <v>0.34135968864710686</v>
          </cell>
          <cell r="O836">
            <v>-0.14244260755989258</v>
          </cell>
          <cell r="P836">
            <v>-0.19815914243785993</v>
          </cell>
          <cell r="Q836">
            <v>-0.23152138497028463</v>
          </cell>
          <cell r="R836">
            <v>-1.4441214401958764</v>
          </cell>
          <cell r="S836">
            <v>0.4757719939170646</v>
          </cell>
          <cell r="T836">
            <v>6.3897325523449844E-3</v>
          </cell>
          <cell r="U836">
            <v>-2.0026746632132553E-2</v>
          </cell>
          <cell r="V836">
            <v>-1.9488672725630041E-2</v>
          </cell>
          <cell r="W836">
            <v>-1.8960261639401566E-2</v>
          </cell>
          <cell r="X836">
            <v>-1.844155901135236E-2</v>
          </cell>
        </row>
        <row r="837">
          <cell r="B837">
            <v>203120</v>
          </cell>
          <cell r="C837" t="str">
            <v>세전계속사업이익</v>
          </cell>
          <cell r="D837" t="str">
            <v>Pre-Tax Income from Continuing Operations</v>
          </cell>
          <cell r="J837">
            <v>35.282493999999978</v>
          </cell>
          <cell r="K837">
            <v>50.13932532000004</v>
          </cell>
          <cell r="L837">
            <v>65.955524649999944</v>
          </cell>
          <cell r="M837">
            <v>106.44461900000003</v>
          </cell>
          <cell r="N837">
            <v>141.68195899999998</v>
          </cell>
          <cell r="O837">
            <v>119.05791993999998</v>
          </cell>
          <cell r="P837">
            <v>79.144208020000036</v>
          </cell>
          <cell r="Q837">
            <v>75.44876335000005</v>
          </cell>
          <cell r="R837">
            <v>-33.508413439999877</v>
          </cell>
          <cell r="S837">
            <v>-49.450778115345983</v>
          </cell>
          <cell r="T837">
            <v>-49.766755362008396</v>
          </cell>
          <cell r="U837">
            <v>-48.770089161670128</v>
          </cell>
          <cell r="V837">
            <v>-47.819624855198541</v>
          </cell>
          <cell r="W837">
            <v>-46.912952256445948</v>
          </cell>
          <cell r="X837">
            <v>-46.047804279011942</v>
          </cell>
        </row>
        <row r="838">
          <cell r="B838">
            <v>203121</v>
          </cell>
          <cell r="C838" t="str">
            <v>세전중단사업이익</v>
          </cell>
          <cell r="D838" t="str">
            <v>Pre-Tax Income from Discontinued Operations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1.098562</v>
          </cell>
          <cell r="O838">
            <v>3.3845713399999999</v>
          </cell>
          <cell r="P838">
            <v>19.035184189999999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</row>
        <row r="840">
          <cell r="B840">
            <v>203135</v>
          </cell>
          <cell r="C840" t="str">
            <v>법인세비용</v>
          </cell>
          <cell r="D840" t="str">
            <v>Income Tax Expenses</v>
          </cell>
          <cell r="J840">
            <v>10.806286999999999</v>
          </cell>
          <cell r="K840">
            <v>12.136355499999999</v>
          </cell>
          <cell r="L840">
            <v>33.44290282</v>
          </cell>
          <cell r="M840">
            <v>26.638759</v>
          </cell>
          <cell r="N840">
            <v>35.060943999999999</v>
          </cell>
          <cell r="O840">
            <v>16.616361640000001</v>
          </cell>
          <cell r="P840">
            <v>26.347511519999998</v>
          </cell>
          <cell r="Q840">
            <v>17.826685359999999</v>
          </cell>
          <cell r="R840">
            <v>6.3441141100000005</v>
          </cell>
          <cell r="S840">
            <v>9.3624659297520836</v>
          </cell>
          <cell r="T840">
            <v>9.4222895830736419</v>
          </cell>
          <cell r="U840">
            <v>9.2335917768988427</v>
          </cell>
          <cell r="V840">
            <v>9.0536413286767932</v>
          </cell>
          <cell r="W840">
            <v>8.8819819202957824</v>
          </cell>
          <cell r="X840">
            <v>8.7181843265748817</v>
          </cell>
        </row>
        <row r="841">
          <cell r="C841" t="str">
            <v>(법인세율)</v>
          </cell>
          <cell r="D841" t="str">
            <v>(Tax rate)</v>
          </cell>
          <cell r="J841">
            <v>0.30627900057178514</v>
          </cell>
          <cell r="K841">
            <v>0.24205262880070977</v>
          </cell>
          <cell r="L841">
            <v>0.5070523356074923</v>
          </cell>
          <cell r="M841">
            <v>0.25025932968955428</v>
          </cell>
          <cell r="N841">
            <v>0.24555831393835584</v>
          </cell>
          <cell r="O841">
            <v>0.13570747757820373</v>
          </cell>
          <cell r="P841">
            <v>0.26836091492239222</v>
          </cell>
          <cell r="Q841">
            <v>0.23627538170908918</v>
          </cell>
          <cell r="R841">
            <v>-0.18932899110128754</v>
          </cell>
          <cell r="S841">
            <v>-0.18932899110128754</v>
          </cell>
          <cell r="T841">
            <v>-0.18932899110128754</v>
          </cell>
          <cell r="U841">
            <v>-0.18932899110128754</v>
          </cell>
          <cell r="V841">
            <v>-0.18932899110128754</v>
          </cell>
          <cell r="W841">
            <v>-0.18932899110128754</v>
          </cell>
          <cell r="X841">
            <v>-0.18932899110128754</v>
          </cell>
        </row>
        <row r="842">
          <cell r="B842">
            <v>203130</v>
          </cell>
          <cell r="C842" t="str">
            <v>계속사업손익법인세비용</v>
          </cell>
          <cell r="D842" t="str">
            <v>Income Tax Expenses (Continuing Op.)</v>
          </cell>
          <cell r="J842">
            <v>10.806286999999999</v>
          </cell>
          <cell r="K842">
            <v>12.136355499999999</v>
          </cell>
          <cell r="L842">
            <v>33.44290282</v>
          </cell>
          <cell r="M842">
            <v>26.638759</v>
          </cell>
          <cell r="N842">
            <v>35.060943999999999</v>
          </cell>
          <cell r="O842">
            <v>13.61113864</v>
          </cell>
          <cell r="P842">
            <v>23.769718519999998</v>
          </cell>
          <cell r="Q842">
            <v>17.826685359999999</v>
          </cell>
          <cell r="R842">
            <v>6.3441141100000005</v>
          </cell>
          <cell r="S842">
            <v>9.3624659297520836</v>
          </cell>
          <cell r="T842">
            <v>9.4222895830736419</v>
          </cell>
          <cell r="U842">
            <v>9.2335917768988427</v>
          </cell>
          <cell r="V842">
            <v>9.0536413286767932</v>
          </cell>
          <cell r="W842">
            <v>8.8819819202957824</v>
          </cell>
          <cell r="X842">
            <v>8.7181843265748817</v>
          </cell>
        </row>
        <row r="843">
          <cell r="B843">
            <v>203160</v>
          </cell>
          <cell r="C843" t="str">
            <v>중단사업손익법인세비용(법인세효과)</v>
          </cell>
          <cell r="D843" t="str">
            <v>Income Tax Effect (Discontinued Op.)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3.005223</v>
          </cell>
          <cell r="P843">
            <v>2.5777929999999998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</row>
        <row r="845">
          <cell r="B845">
            <v>203140</v>
          </cell>
          <cell r="C845" t="str">
            <v>계속사업이익</v>
          </cell>
          <cell r="D845" t="str">
            <v>Income from Continuing Operations</v>
          </cell>
          <cell r="J845">
            <v>34.628732999999997</v>
          </cell>
          <cell r="K845">
            <v>38.002969839999999</v>
          </cell>
          <cell r="L845">
            <v>32.512621829999993</v>
          </cell>
          <cell r="M845">
            <v>79.805858999999998</v>
          </cell>
          <cell r="N845">
            <v>106.621015</v>
          </cell>
          <cell r="O845">
            <v>105.4467813</v>
          </cell>
          <cell r="P845">
            <v>55.374489509999997</v>
          </cell>
          <cell r="Q845">
            <v>57.622077990000001</v>
          </cell>
          <cell r="R845">
            <v>-39.852527559999999</v>
          </cell>
          <cell r="S845">
            <v>-58.813244045098067</v>
          </cell>
          <cell r="T845">
            <v>-59.189044945082038</v>
          </cell>
          <cell r="U845">
            <v>-58.003680938568969</v>
          </cell>
          <cell r="V845">
            <v>-56.87326618387533</v>
          </cell>
          <cell r="W845">
            <v>-55.794934176741734</v>
          </cell>
          <cell r="X845">
            <v>-54.765988605586827</v>
          </cell>
        </row>
        <row r="846">
          <cell r="B846">
            <v>203150</v>
          </cell>
          <cell r="C846" t="str">
            <v>중단사업이익</v>
          </cell>
          <cell r="D846" t="str">
            <v>Income from Discontinued Operations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1.098562</v>
          </cell>
          <cell r="O846">
            <v>0.37934834000000001</v>
          </cell>
          <cell r="P846">
            <v>16.457391189999999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</row>
        <row r="848">
          <cell r="B848">
            <v>203170</v>
          </cell>
          <cell r="C848" t="str">
            <v>당기순이익</v>
          </cell>
          <cell r="D848" t="str">
            <v>Net Income</v>
          </cell>
          <cell r="J848">
            <v>34.628732999999997</v>
          </cell>
          <cell r="K848">
            <v>38.002969839999999</v>
          </cell>
          <cell r="L848">
            <v>32.512621829999993</v>
          </cell>
          <cell r="M848">
            <v>79.805858999999998</v>
          </cell>
          <cell r="N848">
            <v>107.719577</v>
          </cell>
          <cell r="O848">
            <v>105.82612963999999</v>
          </cell>
          <cell r="P848">
            <v>71.831880709999993</v>
          </cell>
          <cell r="Q848">
            <v>57.622077990000001</v>
          </cell>
          <cell r="R848">
            <v>-39.852527559999999</v>
          </cell>
          <cell r="S848">
            <v>-58.813244045098067</v>
          </cell>
          <cell r="T848">
            <v>-59.189044945082038</v>
          </cell>
          <cell r="U848">
            <v>-58.003680938568969</v>
          </cell>
          <cell r="V848">
            <v>-56.87326618387533</v>
          </cell>
          <cell r="W848">
            <v>-55.794934176741734</v>
          </cell>
          <cell r="X848">
            <v>-54.765988605586827</v>
          </cell>
        </row>
        <row r="849">
          <cell r="C849" t="str">
            <v>(증감률)</v>
          </cell>
          <cell r="D849" t="str">
            <v>(% growth)</v>
          </cell>
          <cell r="J849">
            <v>0</v>
          </cell>
          <cell r="K849">
            <v>9.7440378196915312E-2</v>
          </cell>
          <cell r="L849">
            <v>-0.14447155138441692</v>
          </cell>
          <cell r="M849">
            <v>1.4546116095245711</v>
          </cell>
          <cell r="N849">
            <v>0.34977028440982005</v>
          </cell>
          <cell r="O849">
            <v>-1.7577560298069228E-2</v>
          </cell>
          <cell r="P849">
            <v>-0.32122736648918238</v>
          </cell>
          <cell r="Q849">
            <v>-0.19782027951304626</v>
          </cell>
          <cell r="R849">
            <v>-1.691619062521768</v>
          </cell>
          <cell r="S849">
            <v>0.4757719935467517</v>
          </cell>
          <cell r="T849">
            <v>6.3897325523449844E-3</v>
          </cell>
          <cell r="U849">
            <v>-2.0026746632132664E-2</v>
          </cell>
          <cell r="V849">
            <v>-1.9488672725630041E-2</v>
          </cell>
          <cell r="W849">
            <v>-1.8960261639401454E-2</v>
          </cell>
          <cell r="X849">
            <v>-1.8441559011352471E-2</v>
          </cell>
        </row>
        <row r="850">
          <cell r="C850" t="str">
            <v>일회성 수익 (비용)</v>
          </cell>
          <cell r="D850" t="str">
            <v>Non-Recurring profit (expense)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>
            <v>0</v>
          </cell>
          <cell r="S850">
            <v>0</v>
          </cell>
          <cell r="T850">
            <v>0</v>
          </cell>
          <cell r="U850">
            <v>0</v>
          </cell>
          <cell r="V850">
            <v>0</v>
          </cell>
          <cell r="W850">
            <v>0</v>
          </cell>
          <cell r="X850">
            <v>0</v>
          </cell>
        </row>
        <row r="852">
          <cell r="B852">
            <v>203171</v>
          </cell>
          <cell r="C852" t="str">
            <v>조정당기순이익</v>
          </cell>
          <cell r="D852" t="str">
            <v>Adj. Net Income</v>
          </cell>
          <cell r="J852">
            <v>34.628732999999997</v>
          </cell>
          <cell r="K852">
            <v>45.30162336881093</v>
          </cell>
          <cell r="L852">
            <v>34.797043243442396</v>
          </cell>
          <cell r="M852">
            <v>88.938740254690941</v>
          </cell>
          <cell r="N852">
            <v>112.26105566770941</v>
          </cell>
          <cell r="O852">
            <v>132.56542240133726</v>
          </cell>
          <cell r="P852">
            <v>81.021120420107223</v>
          </cell>
          <cell r="Q852">
            <v>60.429915795455415</v>
          </cell>
          <cell r="R852">
            <v>-21.502780458535018</v>
          </cell>
          <cell r="S852">
            <v>-58.813244045098067</v>
          </cell>
          <cell r="T852">
            <v>-59.189044945082038</v>
          </cell>
          <cell r="U852">
            <v>-58.003680938568969</v>
          </cell>
          <cell r="V852">
            <v>-56.87326618387533</v>
          </cell>
          <cell r="W852">
            <v>-55.794934176741734</v>
          </cell>
          <cell r="X852">
            <v>-54.765988605586827</v>
          </cell>
        </row>
        <row r="853">
          <cell r="C853" t="str">
            <v>(증감률)</v>
          </cell>
          <cell r="D853" t="str">
            <v>(% growth)</v>
          </cell>
          <cell r="J853">
            <v>0</v>
          </cell>
          <cell r="K853">
            <v>0.30820909239766103</v>
          </cell>
          <cell r="L853">
            <v>-0.23188087631757326</v>
          </cell>
          <cell r="M853">
            <v>1.5559280894204051</v>
          </cell>
          <cell r="N853">
            <v>0.26222898307566678</v>
          </cell>
          <cell r="O853">
            <v>0.18086741312791843</v>
          </cell>
          <cell r="P853">
            <v>-0.38882161764009193</v>
          </cell>
          <cell r="Q853">
            <v>-0.25414613520379847</v>
          </cell>
          <cell r="R853">
            <v>-1.355830058266474</v>
          </cell>
          <cell r="S853">
            <v>1.7351460039556672</v>
          </cell>
          <cell r="T853">
            <v>6.3897325523449844E-3</v>
          </cell>
          <cell r="U853">
            <v>-2.0026746632132664E-2</v>
          </cell>
          <cell r="V853">
            <v>-1.9488672725630041E-2</v>
          </cell>
          <cell r="W853">
            <v>-1.8960261639401454E-2</v>
          </cell>
          <cell r="X853">
            <v>-1.8441559011352471E-2</v>
          </cell>
        </row>
        <row r="855">
          <cell r="B855">
            <v>203180</v>
          </cell>
          <cell r="C855" t="str">
            <v>지배주주지분 순이익</v>
          </cell>
          <cell r="D855" t="str">
            <v>Net Income Attri. to Parent Shareholders</v>
          </cell>
          <cell r="J855">
            <v>31.796391</v>
          </cell>
          <cell r="K855">
            <v>38.057728999999995</v>
          </cell>
          <cell r="L855">
            <v>32.571570999999999</v>
          </cell>
          <cell r="M855">
            <v>74.733066999999991</v>
          </cell>
          <cell r="N855">
            <v>101.19126299999999</v>
          </cell>
          <cell r="O855">
            <v>96.372090909999997</v>
          </cell>
          <cell r="P855">
            <v>65.238130459999994</v>
          </cell>
          <cell r="Q855">
            <v>55.125791729999996</v>
          </cell>
          <cell r="R855">
            <v>-18.952812260000002</v>
          </cell>
          <cell r="S855">
            <v>-27.97002953225752</v>
          </cell>
          <cell r="T855">
            <v>-28.148750540449836</v>
          </cell>
          <cell r="U855">
            <v>-27.585022645365139</v>
          </cell>
          <cell r="V855">
            <v>-27.047427166900523</v>
          </cell>
          <cell r="W855">
            <v>-26.534600871143436</v>
          </cell>
          <cell r="X855">
            <v>-26.04526146333556</v>
          </cell>
        </row>
        <row r="856">
          <cell r="C856" t="str">
            <v>(증감률)</v>
          </cell>
          <cell r="D856" t="str">
            <v>(% growth)</v>
          </cell>
          <cell r="J856">
            <v>0</v>
          </cell>
          <cell r="K856">
            <v>0.19691976991979976</v>
          </cell>
          <cell r="L856">
            <v>-0.14415358310003201</v>
          </cell>
          <cell r="M856">
            <v>1.2944262344607202</v>
          </cell>
          <cell r="N856">
            <v>0.35403599854934376</v>
          </cell>
          <cell r="O856">
            <v>-4.7624389172808312E-2</v>
          </cell>
          <cell r="P856">
            <v>-0.32305992488090141</v>
          </cell>
          <cell r="Q856">
            <v>-0.15500656837798654</v>
          </cell>
          <cell r="R856">
            <v>-1.3438102504328422</v>
          </cell>
          <cell r="S856">
            <v>0.4757719935467517</v>
          </cell>
          <cell r="T856">
            <v>6.3897325523449844E-3</v>
          </cell>
          <cell r="U856">
            <v>-2.0026746632132664E-2</v>
          </cell>
          <cell r="V856">
            <v>-1.9488672725630152E-2</v>
          </cell>
          <cell r="W856">
            <v>-1.8960261639401343E-2</v>
          </cell>
          <cell r="X856">
            <v>-1.8441559011352471E-2</v>
          </cell>
        </row>
        <row r="858">
          <cell r="B858">
            <v>203181</v>
          </cell>
          <cell r="C858" t="str">
            <v>조정지배주주지분 순이익</v>
          </cell>
          <cell r="D858" t="str">
            <v>Adj. Net Income Attri. to Parent Shareholders</v>
          </cell>
          <cell r="J858">
            <v>31.796390999999996</v>
          </cell>
          <cell r="K858">
            <v>45.366899098694589</v>
          </cell>
          <cell r="L858">
            <v>34.860134153578258</v>
          </cell>
          <cell r="M858">
            <v>83.285424374035188</v>
          </cell>
          <cell r="N858">
            <v>105.45750665850483</v>
          </cell>
          <cell r="O858">
            <v>120.72261342869068</v>
          </cell>
          <cell r="P858">
            <v>73.583851233432711</v>
          </cell>
          <cell r="Q858">
            <v>57.811989223566933</v>
          </cell>
          <cell r="R858">
            <v>-10.226155931641765</v>
          </cell>
          <cell r="S858">
            <v>-27.97002953225752</v>
          </cell>
          <cell r="T858">
            <v>-28.148750540449836</v>
          </cell>
          <cell r="U858">
            <v>-27.585022645365139</v>
          </cell>
          <cell r="V858">
            <v>-27.047427166900523</v>
          </cell>
          <cell r="W858">
            <v>-26.534600871143436</v>
          </cell>
          <cell r="X858">
            <v>-26.04526146333556</v>
          </cell>
        </row>
        <row r="860">
          <cell r="B860">
            <v>203190</v>
          </cell>
          <cell r="C860" t="str">
            <v>비지배주주지분 순이익</v>
          </cell>
          <cell r="D860" t="str">
            <v>Net Income Attri. to Non-Controlling Shareholders</v>
          </cell>
          <cell r="J860">
            <v>2.8323419999999997</v>
          </cell>
          <cell r="K860">
            <v>-5.4758999999999995E-2</v>
          </cell>
          <cell r="L860">
            <v>-5.8948999999999994E-2</v>
          </cell>
          <cell r="M860">
            <v>5.0727919999999997</v>
          </cell>
          <cell r="N860">
            <v>6.528314</v>
          </cell>
          <cell r="O860">
            <v>9.4540387300000006</v>
          </cell>
          <cell r="P860">
            <v>6.5937502499999994</v>
          </cell>
          <cell r="Q860">
            <v>2.4962862699999997</v>
          </cell>
          <cell r="R860">
            <v>-20.8997153</v>
          </cell>
          <cell r="S860">
            <v>-30.843214512840547</v>
          </cell>
          <cell r="T860">
            <v>-31.040294404632203</v>
          </cell>
          <cell r="U860">
            <v>-30.41865829320383</v>
          </cell>
          <cell r="V860">
            <v>-29.825839016974808</v>
          </cell>
          <cell r="W860">
            <v>-29.260333305598298</v>
          </cell>
          <cell r="X860">
            <v>-28.720727142251267</v>
          </cell>
        </row>
        <row r="861">
          <cell r="C861" t="str">
            <v>(비지배주주 비중)</v>
          </cell>
          <cell r="D861" t="str">
            <v>(Distribution)</v>
          </cell>
          <cell r="J861">
            <v>8.1791672828457215E-2</v>
          </cell>
          <cell r="K861">
            <v>-1.4409137030749488E-3</v>
          </cell>
          <cell r="L861">
            <v>-1.813111237482751E-3</v>
          </cell>
          <cell r="M861">
            <v>6.356415510796018E-2</v>
          </cell>
          <cell r="N861">
            <v>6.060471254914044E-2</v>
          </cell>
          <cell r="O861">
            <v>8.9335580561821643E-2</v>
          </cell>
          <cell r="P861">
            <v>9.1794203142478187E-2</v>
          </cell>
          <cell r="Q861">
            <v>4.3321698159396758E-2</v>
          </cell>
          <cell r="R861">
            <v>0.52442634331120952</v>
          </cell>
          <cell r="S861">
            <v>0.52442634331120952</v>
          </cell>
          <cell r="T861">
            <v>0.52442634331120952</v>
          </cell>
          <cell r="U861">
            <v>0.52442634331120952</v>
          </cell>
          <cell r="V861">
            <v>0.52442634331120952</v>
          </cell>
          <cell r="W861">
            <v>0.52442634331120952</v>
          </cell>
          <cell r="X861">
            <v>0.52442634331120952</v>
          </cell>
        </row>
        <row r="863">
          <cell r="B863">
            <v>203200</v>
          </cell>
          <cell r="C863" t="str">
            <v>기타포괄이익</v>
          </cell>
          <cell r="D863" t="str">
            <v>Other Comprehensive Income</v>
          </cell>
          <cell r="J863">
            <v>0</v>
          </cell>
          <cell r="K863">
            <v>-2.1503559399999999</v>
          </cell>
          <cell r="L863">
            <v>-1.11441002</v>
          </cell>
          <cell r="M863">
            <v>-3.662795</v>
          </cell>
          <cell r="N863">
            <v>-0.92671799999999993</v>
          </cell>
          <cell r="O863">
            <v>-2.1125263900000002</v>
          </cell>
          <cell r="P863">
            <v>-1.8084269099999999</v>
          </cell>
          <cell r="Q863">
            <v>-2.5277520199999999</v>
          </cell>
          <cell r="R863">
            <v>-4.7845994599999999</v>
          </cell>
          <cell r="S863">
            <v>0</v>
          </cell>
          <cell r="T863">
            <v>0</v>
          </cell>
          <cell r="U863">
            <v>0</v>
          </cell>
          <cell r="V863">
            <v>0</v>
          </cell>
          <cell r="W863">
            <v>0</v>
          </cell>
          <cell r="X863">
            <v>0</v>
          </cell>
        </row>
        <row r="864">
          <cell r="B864">
            <v>203210</v>
          </cell>
          <cell r="C864" t="str">
            <v>금융자산평가손익</v>
          </cell>
          <cell r="D864" t="str">
            <v>Unrec. Gain on Financial Assets</v>
          </cell>
          <cell r="J864">
            <v>0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  <cell r="Q864">
            <v>0</v>
          </cell>
          <cell r="R864">
            <v>0</v>
          </cell>
          <cell r="S864">
            <v>0</v>
          </cell>
          <cell r="T864">
            <v>0</v>
          </cell>
          <cell r="U864">
            <v>0</v>
          </cell>
          <cell r="V864">
            <v>0</v>
          </cell>
          <cell r="W864">
            <v>0</v>
          </cell>
          <cell r="X864">
            <v>0</v>
          </cell>
        </row>
        <row r="865">
          <cell r="B865">
            <v>203220</v>
          </cell>
          <cell r="C865" t="str">
            <v>매도가능금융자산평가손익</v>
          </cell>
          <cell r="D865" t="str">
            <v>Unrec. Gain on Available-for-sale Securities</v>
          </cell>
          <cell r="J865">
            <v>0</v>
          </cell>
          <cell r="K865">
            <v>-0.45421178000000001</v>
          </cell>
          <cell r="L865">
            <v>1.3607703799999997</v>
          </cell>
          <cell r="M865">
            <v>-0.17746599999999998</v>
          </cell>
          <cell r="N865">
            <v>0.23465799999999998</v>
          </cell>
          <cell r="O865">
            <v>0.42769611999999996</v>
          </cell>
          <cell r="P865">
            <v>-0.33488000000000001</v>
          </cell>
          <cell r="Q865">
            <v>3.9665379999999993E-2</v>
          </cell>
          <cell r="R865">
            <v>0.12079047999999999</v>
          </cell>
          <cell r="S865">
            <v>0</v>
          </cell>
          <cell r="T865">
            <v>0</v>
          </cell>
          <cell r="U865">
            <v>0</v>
          </cell>
          <cell r="V865">
            <v>0</v>
          </cell>
          <cell r="W865">
            <v>0</v>
          </cell>
          <cell r="X865">
            <v>0</v>
          </cell>
        </row>
        <row r="866">
          <cell r="B866">
            <v>203230</v>
          </cell>
          <cell r="C866" t="str">
            <v>관계기업등기타포괄이익</v>
          </cell>
          <cell r="D866" t="str">
            <v>Other Compre. Income of affiliated entities</v>
          </cell>
          <cell r="J866">
            <v>0</v>
          </cell>
          <cell r="K866">
            <v>-0.22065699999999999</v>
          </cell>
          <cell r="L866">
            <v>-0.68218011999999995</v>
          </cell>
          <cell r="M866">
            <v>0</v>
          </cell>
          <cell r="N866">
            <v>0</v>
          </cell>
          <cell r="O866">
            <v>0</v>
          </cell>
          <cell r="P866">
            <v>0</v>
          </cell>
          <cell r="Q866">
            <v>0</v>
          </cell>
          <cell r="R866">
            <v>0</v>
          </cell>
          <cell r="S866">
            <v>0</v>
          </cell>
          <cell r="T866">
            <v>0</v>
          </cell>
          <cell r="U866">
            <v>0</v>
          </cell>
          <cell r="V866">
            <v>0</v>
          </cell>
          <cell r="W866">
            <v>0</v>
          </cell>
          <cell r="X866">
            <v>0</v>
          </cell>
        </row>
        <row r="867">
          <cell r="B867">
            <v>203240</v>
          </cell>
          <cell r="C867" t="str">
            <v>해외사업환산손익(환율변동)</v>
          </cell>
          <cell r="D867" t="str">
            <v>Translation Gains (Loss)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>
            <v>0.25734553999999998</v>
          </cell>
          <cell r="R867">
            <v>-2.9039538299999998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</row>
        <row r="868">
          <cell r="B868">
            <v>203250</v>
          </cell>
          <cell r="C868" t="str">
            <v>현금흐름위험회피평가손익</v>
          </cell>
          <cell r="D868" t="str">
            <v>Unrec. Gains on Cash Flow Hedge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  <cell r="Q868">
            <v>-2.16150602</v>
          </cell>
          <cell r="R868">
            <v>2.6624762899999999</v>
          </cell>
          <cell r="S868">
            <v>0</v>
          </cell>
          <cell r="T868">
            <v>0</v>
          </cell>
          <cell r="U868">
            <v>0</v>
          </cell>
          <cell r="V868">
            <v>0</v>
          </cell>
          <cell r="W868">
            <v>0</v>
          </cell>
          <cell r="X868">
            <v>0</v>
          </cell>
        </row>
        <row r="869">
          <cell r="B869">
            <v>203270</v>
          </cell>
          <cell r="C869" t="str">
            <v>재평가손익</v>
          </cell>
          <cell r="D869" t="str">
            <v>Revaluation Surplus</v>
          </cell>
          <cell r="J869">
            <v>0</v>
          </cell>
          <cell r="K869">
            <v>0</v>
          </cell>
          <cell r="L869">
            <v>0</v>
          </cell>
          <cell r="M869">
            <v>0</v>
          </cell>
          <cell r="N869">
            <v>0</v>
          </cell>
          <cell r="O869">
            <v>0</v>
          </cell>
          <cell r="P869">
            <v>0</v>
          </cell>
          <cell r="Q869">
            <v>0</v>
          </cell>
          <cell r="R869">
            <v>0</v>
          </cell>
          <cell r="S869">
            <v>0</v>
          </cell>
          <cell r="T869">
            <v>0</v>
          </cell>
          <cell r="U869">
            <v>0</v>
          </cell>
          <cell r="V869">
            <v>0</v>
          </cell>
          <cell r="W869">
            <v>0</v>
          </cell>
          <cell r="X869">
            <v>0</v>
          </cell>
        </row>
        <row r="870">
          <cell r="C870" t="str">
            <v>기타</v>
          </cell>
          <cell r="D870" t="str">
            <v>Misc.</v>
          </cell>
          <cell r="J870">
            <v>0</v>
          </cell>
          <cell r="K870">
            <v>-1.4754871599999999</v>
          </cell>
          <cell r="L870">
            <v>-1.7930002799999998</v>
          </cell>
          <cell r="M870">
            <v>-3.4853290000000001</v>
          </cell>
          <cell r="N870">
            <v>-1.161376</v>
          </cell>
          <cell r="O870">
            <v>-2.54022251</v>
          </cell>
          <cell r="P870">
            <v>-1.4735469099999998</v>
          </cell>
          <cell r="Q870">
            <v>-0.66325691999999981</v>
          </cell>
          <cell r="R870">
            <v>-4.6639124000000001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</row>
        <row r="872">
          <cell r="B872">
            <v>203300</v>
          </cell>
          <cell r="C872" t="str">
            <v>총포괄이익</v>
          </cell>
          <cell r="D872" t="str">
            <v>Total Comprehensive Income</v>
          </cell>
          <cell r="J872">
            <v>0</v>
          </cell>
          <cell r="K872">
            <v>35.852613899999994</v>
          </cell>
          <cell r="L872">
            <v>31.398211809999996</v>
          </cell>
          <cell r="M872">
            <v>76.143063999999995</v>
          </cell>
          <cell r="N872">
            <v>106.79285899999999</v>
          </cell>
          <cell r="O872">
            <v>103.71360324999999</v>
          </cell>
          <cell r="P872">
            <v>70.023453799999999</v>
          </cell>
          <cell r="Q872">
            <v>55.094325969999993</v>
          </cell>
          <cell r="R872">
            <v>-44.637127030000002</v>
          </cell>
          <cell r="S872">
            <v>-58.813244045098067</v>
          </cell>
          <cell r="T872">
            <v>-59.189044945082038</v>
          </cell>
          <cell r="U872">
            <v>-58.003680938568969</v>
          </cell>
          <cell r="V872">
            <v>-56.87326618387533</v>
          </cell>
          <cell r="W872">
            <v>-55.794934176741734</v>
          </cell>
          <cell r="X872">
            <v>-54.765988605586827</v>
          </cell>
        </row>
        <row r="873">
          <cell r="C873" t="str">
            <v>(증감률)</v>
          </cell>
          <cell r="D873" t="str">
            <v>(% growth)</v>
          </cell>
          <cell r="J873">
            <v>0</v>
          </cell>
          <cell r="K873">
            <v>0</v>
          </cell>
          <cell r="L873">
            <v>-0.12424204557090879</v>
          </cell>
          <cell r="M873">
            <v>1.4250764489635439</v>
          </cell>
          <cell r="N873">
            <v>0.402529047163114</v>
          </cell>
          <cell r="O873">
            <v>-2.8833910608199065E-2</v>
          </cell>
          <cell r="P873">
            <v>-0.32483828923377023</v>
          </cell>
          <cell r="Q873">
            <v>-0.21320182053059489</v>
          </cell>
          <cell r="R873">
            <v>-1.8101946297392919</v>
          </cell>
          <cell r="S873">
            <v>0.31758578471169274</v>
          </cell>
          <cell r="T873">
            <v>6.3897325523449844E-3</v>
          </cell>
          <cell r="U873">
            <v>-2.0026746632132664E-2</v>
          </cell>
          <cell r="V873">
            <v>-1.9488672725630041E-2</v>
          </cell>
          <cell r="W873">
            <v>-1.8960261639401454E-2</v>
          </cell>
          <cell r="X873">
            <v>-1.8441559011352471E-2</v>
          </cell>
        </row>
        <row r="875">
          <cell r="B875">
            <v>203310</v>
          </cell>
          <cell r="C875" t="str">
            <v>지배주주지분 총포괄이익</v>
          </cell>
          <cell r="D875" t="str">
            <v>Total Comprehensive Income Attributable to Parent</v>
          </cell>
          <cell r="J875">
            <v>0</v>
          </cell>
          <cell r="K875">
            <v>35.913831000000002</v>
          </cell>
          <cell r="L875">
            <v>31.459429480000001</v>
          </cell>
          <cell r="M875">
            <v>71.049937</v>
          </cell>
          <cell r="N875">
            <v>99.945110999999997</v>
          </cell>
          <cell r="O875">
            <v>94.870958329999993</v>
          </cell>
          <cell r="P875">
            <v>63.793600899999994</v>
          </cell>
          <cell r="Q875">
            <v>53.36535095</v>
          </cell>
          <cell r="R875">
            <v>-24.320040159999998</v>
          </cell>
          <cell r="S875">
            <v>-32.043739198433485</v>
          </cell>
          <cell r="T875">
            <v>-32.248490121888565</v>
          </cell>
          <cell r="U875">
            <v>-31.602657780948675</v>
          </cell>
          <cell r="V875">
            <v>-30.986763926195678</v>
          </cell>
          <cell r="W875">
            <v>-30.399246774796644</v>
          </cell>
          <cell r="X875">
            <v>-29.838637271498566</v>
          </cell>
        </row>
        <row r="876">
          <cell r="B876">
            <v>203320</v>
          </cell>
          <cell r="C876" t="str">
            <v>비지배주주지분 총포괄이익</v>
          </cell>
          <cell r="D876" t="str">
            <v>Total Comprehensive Income Attributable to Non-Controlling Interests</v>
          </cell>
          <cell r="J876">
            <v>0</v>
          </cell>
          <cell r="K876">
            <v>-6.1217000000000001E-2</v>
          </cell>
          <cell r="L876">
            <v>-6.1217669999999995E-2</v>
          </cell>
          <cell r="M876">
            <v>5.093127</v>
          </cell>
          <cell r="N876">
            <v>6.8477489999999994</v>
          </cell>
          <cell r="O876">
            <v>8.8426449199999997</v>
          </cell>
          <cell r="P876">
            <v>6.2298529</v>
          </cell>
          <cell r="Q876">
            <v>1.72897502</v>
          </cell>
          <cell r="R876">
            <v>-20.317086870000001</v>
          </cell>
          <cell r="S876">
            <v>-26.769504846664582</v>
          </cell>
          <cell r="T876">
            <v>-26.94055482319347</v>
          </cell>
          <cell r="U876">
            <v>-26.401023157620294</v>
          </cell>
          <cell r="V876">
            <v>-25.886502257679652</v>
          </cell>
          <cell r="W876">
            <v>-25.395687401945089</v>
          </cell>
          <cell r="X876">
            <v>-24.927351334088261</v>
          </cell>
        </row>
        <row r="877">
          <cell r="C877" t="str">
            <v>(비지배주주 비중)</v>
          </cell>
          <cell r="D877" t="str">
            <v>(Distribution)</v>
          </cell>
          <cell r="J877">
            <v>0</v>
          </cell>
          <cell r="K877">
            <v>-1.7074626740116153E-3</v>
          </cell>
          <cell r="L877">
            <v>-1.9497183588175814E-3</v>
          </cell>
          <cell r="M877">
            <v>6.6888915843995991E-2</v>
          </cell>
          <cell r="N877">
            <v>6.4121787394042895E-2</v>
          </cell>
          <cell r="O877">
            <v>8.5260222795315907E-2</v>
          </cell>
          <cell r="P877">
            <v>8.8968089431772646E-2</v>
          </cell>
          <cell r="Q877">
            <v>3.1382088619097782E-2</v>
          </cell>
          <cell r="R877">
            <v>0.45516116788486777</v>
          </cell>
          <cell r="S877">
            <v>0.45516116788486777</v>
          </cell>
          <cell r="T877">
            <v>0.45516116788486777</v>
          </cell>
          <cell r="U877">
            <v>0.45516116788486777</v>
          </cell>
          <cell r="V877">
            <v>0.45516116788486777</v>
          </cell>
          <cell r="W877">
            <v>0.45516116788486777</v>
          </cell>
          <cell r="X877">
            <v>0.45516116788486777</v>
          </cell>
        </row>
        <row r="888">
          <cell r="B888">
            <v>120000</v>
          </cell>
          <cell r="C888" t="str">
            <v>자본총계</v>
          </cell>
          <cell r="D888" t="str">
            <v>Stockholders' Equity</v>
          </cell>
          <cell r="J888">
            <v>501.64765999999997</v>
          </cell>
          <cell r="K888">
            <v>545.12073337999993</v>
          </cell>
          <cell r="L888">
            <v>560.22323269000003</v>
          </cell>
          <cell r="M888">
            <v>727.970551</v>
          </cell>
          <cell r="N888">
            <v>889.64641299999994</v>
          </cell>
          <cell r="O888">
            <v>1178.2040727199999</v>
          </cell>
          <cell r="P888">
            <v>1286.5153513800001</v>
          </cell>
          <cell r="Q888">
            <v>1309.66550598</v>
          </cell>
          <cell r="R888">
            <v>1293.33888716</v>
          </cell>
          <cell r="S888">
            <v>1226.0071974149018</v>
          </cell>
          <cell r="T888">
            <v>1158.2997067698197</v>
          </cell>
          <cell r="U888">
            <v>1091.7775801312507</v>
          </cell>
          <cell r="V888">
            <v>1026.3858682473754</v>
          </cell>
          <cell r="W888">
            <v>962.07248837063355</v>
          </cell>
          <cell r="X888">
            <v>898.78805406504682</v>
          </cell>
        </row>
        <row r="889">
          <cell r="C889" t="str">
            <v>(증감률)</v>
          </cell>
          <cell r="D889" t="str">
            <v>(% growth)</v>
          </cell>
          <cell r="J889">
            <v>0</v>
          </cell>
          <cell r="K889">
            <v>8.6660572442418982E-2</v>
          </cell>
          <cell r="L889">
            <v>2.770487047219361E-2</v>
          </cell>
          <cell r="M889">
            <v>0.2994294212050701</v>
          </cell>
          <cell r="N889">
            <v>0.22209121203860338</v>
          </cell>
          <cell r="O889">
            <v>0.32435095056129892</v>
          </cell>
          <cell r="P889">
            <v>9.192913279441739E-2</v>
          </cell>
          <cell r="Q889">
            <v>1.7994464329685211E-2</v>
          </cell>
          <cell r="R889">
            <v>-1.2466250920904476E-2</v>
          </cell>
          <cell r="S889">
            <v>-5.2060361297068591E-2</v>
          </cell>
          <cell r="T889">
            <v>-5.5226013997182744E-2</v>
          </cell>
          <cell r="U889">
            <v>-5.7430841301066238E-2</v>
          </cell>
          <cell r="V889">
            <v>-5.9894719468423396E-2</v>
          </cell>
          <cell r="W889">
            <v>-6.2660040308779141E-2</v>
          </cell>
          <cell r="X889">
            <v>-6.5779278662011498E-2</v>
          </cell>
        </row>
        <row r="891">
          <cell r="B891">
            <v>120020</v>
          </cell>
          <cell r="C891" t="str">
            <v>자본금</v>
          </cell>
          <cell r="D891" t="str">
            <v>Capital Stock</v>
          </cell>
          <cell r="J891">
            <v>47.032354999999995</v>
          </cell>
          <cell r="K891">
            <v>47.032354999999995</v>
          </cell>
          <cell r="L891">
            <v>47.032354999999995</v>
          </cell>
          <cell r="M891">
            <v>47.032354999999995</v>
          </cell>
          <cell r="N891">
            <v>47.032354999999995</v>
          </cell>
          <cell r="O891">
            <v>47.032354999999995</v>
          </cell>
          <cell r="P891">
            <v>47.032354999999995</v>
          </cell>
          <cell r="Q891">
            <v>47.032354999999995</v>
          </cell>
          <cell r="R891">
            <v>47.032354999999995</v>
          </cell>
          <cell r="S891">
            <v>47.032354999999995</v>
          </cell>
          <cell r="T891">
            <v>47.032354999999995</v>
          </cell>
          <cell r="U891">
            <v>47.032354999999995</v>
          </cell>
          <cell r="V891">
            <v>47.032354999999995</v>
          </cell>
          <cell r="W891">
            <v>47.032354999999995</v>
          </cell>
          <cell r="X891">
            <v>47.032354999999995</v>
          </cell>
        </row>
        <row r="892">
          <cell r="B892">
            <v>120030</v>
          </cell>
          <cell r="C892" t="str">
            <v>보통주자본금</v>
          </cell>
          <cell r="D892" t="str">
            <v>Common Stock</v>
          </cell>
          <cell r="J892">
            <v>47.032354999999995</v>
          </cell>
          <cell r="K892">
            <v>47.032354999999995</v>
          </cell>
          <cell r="L892">
            <v>47.032354999999995</v>
          </cell>
          <cell r="M892">
            <v>47.032354999999995</v>
          </cell>
          <cell r="N892">
            <v>47.032354999999995</v>
          </cell>
          <cell r="O892">
            <v>47.032354999999995</v>
          </cell>
          <cell r="P892">
            <v>47.032354999999995</v>
          </cell>
          <cell r="Q892">
            <v>47.032354999999995</v>
          </cell>
          <cell r="R892">
            <v>47.032354999999995</v>
          </cell>
          <cell r="S892">
            <v>47.032354999999995</v>
          </cell>
          <cell r="T892">
            <v>47.032354999999995</v>
          </cell>
          <cell r="U892">
            <v>47.032354999999995</v>
          </cell>
          <cell r="V892">
            <v>47.032354999999995</v>
          </cell>
          <cell r="W892">
            <v>47.032354999999995</v>
          </cell>
          <cell r="X892">
            <v>47.032354999999995</v>
          </cell>
        </row>
        <row r="893">
          <cell r="B893">
            <v>120040</v>
          </cell>
          <cell r="C893" t="str">
            <v>우선주자본금</v>
          </cell>
          <cell r="D893" t="str">
            <v>Preferred Stock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  <cell r="Q893">
            <v>0</v>
          </cell>
          <cell r="R893">
            <v>0</v>
          </cell>
          <cell r="S893">
            <v>0</v>
          </cell>
          <cell r="T893">
            <v>0</v>
          </cell>
          <cell r="U893">
            <v>0</v>
          </cell>
          <cell r="V893">
            <v>0</v>
          </cell>
          <cell r="W893">
            <v>0</v>
          </cell>
          <cell r="X893">
            <v>0</v>
          </cell>
        </row>
        <row r="895">
          <cell r="B895">
            <v>120050</v>
          </cell>
          <cell r="C895" t="str">
            <v>자본잉여금</v>
          </cell>
          <cell r="D895" t="str">
            <v>Capital Surplus</v>
          </cell>
          <cell r="J895">
            <v>74.30774199999999</v>
          </cell>
          <cell r="K895">
            <v>69.780038469999994</v>
          </cell>
          <cell r="L895">
            <v>69.572700799999993</v>
          </cell>
          <cell r="M895">
            <v>86.030923999999999</v>
          </cell>
          <cell r="N895">
            <v>99.230629999999991</v>
          </cell>
          <cell r="O895">
            <v>295.02010647000003</v>
          </cell>
          <cell r="P895">
            <v>295.02010647000003</v>
          </cell>
          <cell r="Q895">
            <v>295.02010647000003</v>
          </cell>
          <cell r="R895">
            <v>295.02010647000003</v>
          </cell>
          <cell r="S895">
            <v>295.02010647000003</v>
          </cell>
          <cell r="T895">
            <v>295.02010647000003</v>
          </cell>
          <cell r="U895">
            <v>295.02010647000003</v>
          </cell>
          <cell r="V895">
            <v>295.02010647000003</v>
          </cell>
          <cell r="W895">
            <v>295.02010647000003</v>
          </cell>
          <cell r="X895">
            <v>295.02010647000003</v>
          </cell>
        </row>
        <row r="896">
          <cell r="B896">
            <v>120060</v>
          </cell>
          <cell r="C896" t="str">
            <v>주식발행초과금</v>
          </cell>
          <cell r="D896" t="str">
            <v>Paid-In Capital in Excess of Par Value</v>
          </cell>
          <cell r="J896">
            <v>68.731905999999995</v>
          </cell>
          <cell r="K896">
            <v>68.731905999999995</v>
          </cell>
          <cell r="L896">
            <v>68.731905999999995</v>
          </cell>
          <cell r="M896">
            <v>68.731905999999995</v>
          </cell>
          <cell r="N896">
            <v>68.731905999999995</v>
          </cell>
          <cell r="O896">
            <v>68.731905999999995</v>
          </cell>
          <cell r="P896">
            <v>68.730443999999991</v>
          </cell>
          <cell r="Q896">
            <v>68.730443999999991</v>
          </cell>
          <cell r="R896">
            <v>68.730443999999991</v>
          </cell>
          <cell r="S896">
            <v>68.730443999999991</v>
          </cell>
          <cell r="T896">
            <v>68.730443999999991</v>
          </cell>
          <cell r="U896">
            <v>68.730443999999991</v>
          </cell>
          <cell r="V896">
            <v>68.730443999999991</v>
          </cell>
          <cell r="W896">
            <v>68.730443999999991</v>
          </cell>
          <cell r="X896">
            <v>68.730443999999991</v>
          </cell>
        </row>
        <row r="897">
          <cell r="B897">
            <v>120051</v>
          </cell>
          <cell r="C897" t="str">
            <v>기타</v>
          </cell>
          <cell r="D897" t="str">
            <v>Others</v>
          </cell>
          <cell r="J897">
            <v>5.5758359999999954</v>
          </cell>
          <cell r="K897">
            <v>1.0481324699999988</v>
          </cell>
          <cell r="L897">
            <v>0.84079479999999762</v>
          </cell>
          <cell r="M897">
            <v>17.299018000000004</v>
          </cell>
          <cell r="N897">
            <v>30.498723999999996</v>
          </cell>
          <cell r="O897">
            <v>226.28820047000005</v>
          </cell>
          <cell r="P897">
            <v>226.28966247000005</v>
          </cell>
          <cell r="Q897">
            <v>226.28966247000005</v>
          </cell>
          <cell r="R897">
            <v>226.28966247000005</v>
          </cell>
          <cell r="S897">
            <v>226.28966247000005</v>
          </cell>
          <cell r="T897">
            <v>226.28966247000005</v>
          </cell>
          <cell r="U897">
            <v>226.28966247000005</v>
          </cell>
          <cell r="V897">
            <v>226.28966247000005</v>
          </cell>
          <cell r="W897">
            <v>226.28966247000005</v>
          </cell>
          <cell r="X897">
            <v>226.28966247000005</v>
          </cell>
        </row>
        <row r="899">
          <cell r="B899">
            <v>120210</v>
          </cell>
          <cell r="C899" t="str">
            <v>기타자본</v>
          </cell>
          <cell r="D899" t="str">
            <v>Other Reserves</v>
          </cell>
          <cell r="J899">
            <v>-41.141232000000059</v>
          </cell>
          <cell r="K899">
            <v>-43.561209600000076</v>
          </cell>
          <cell r="L899">
            <v>-42.634448200000008</v>
          </cell>
          <cell r="M899">
            <v>-41.606569999999998</v>
          </cell>
          <cell r="N899">
            <v>-41.606569999999998</v>
          </cell>
          <cell r="O899">
            <v>-17.437872040000084</v>
          </cell>
          <cell r="P899">
            <v>-26.145488399999977</v>
          </cell>
          <cell r="Q899">
            <v>-26.145487609999918</v>
          </cell>
          <cell r="R899">
            <v>-26.14548818999998</v>
          </cell>
          <cell r="S899">
            <v>-26.14548818999998</v>
          </cell>
          <cell r="T899">
            <v>-26.14548818999998</v>
          </cell>
          <cell r="U899">
            <v>-26.14548818999998</v>
          </cell>
          <cell r="V899">
            <v>-26.14548818999998</v>
          </cell>
          <cell r="W899">
            <v>-26.14548818999998</v>
          </cell>
          <cell r="X899">
            <v>-26.14548818999998</v>
          </cell>
        </row>
        <row r="900">
          <cell r="B900">
            <v>120220</v>
          </cell>
          <cell r="C900" t="str">
            <v>자기주식</v>
          </cell>
          <cell r="D900" t="str">
            <v>Treasury Stock</v>
          </cell>
          <cell r="J900">
            <v>-43.572058999999996</v>
          </cell>
          <cell r="K900">
            <v>-43.572058999999996</v>
          </cell>
          <cell r="L900">
            <v>-42.635047999999998</v>
          </cell>
          <cell r="M900">
            <v>-41.606569999999998</v>
          </cell>
          <cell r="N900">
            <v>-41.606569999999998</v>
          </cell>
          <cell r="O900">
            <v>-17.437870999999998</v>
          </cell>
          <cell r="P900">
            <v>-26.145488</v>
          </cell>
          <cell r="Q900">
            <v>-26.145488</v>
          </cell>
          <cell r="R900">
            <v>-26.145488</v>
          </cell>
          <cell r="S900">
            <v>-26.145488</v>
          </cell>
          <cell r="T900">
            <v>-26.145488</v>
          </cell>
          <cell r="U900">
            <v>-26.145488</v>
          </cell>
          <cell r="V900">
            <v>-26.145488</v>
          </cell>
          <cell r="W900">
            <v>-26.145488</v>
          </cell>
          <cell r="X900">
            <v>-26.145488</v>
          </cell>
        </row>
        <row r="901">
          <cell r="B901">
            <v>120211</v>
          </cell>
          <cell r="C901" t="str">
            <v>기타 (신종자본증권 포함)</v>
          </cell>
          <cell r="D901" t="str">
            <v>Others</v>
          </cell>
          <cell r="J901">
            <v>2.4308269999999368</v>
          </cell>
          <cell r="K901">
            <v>1.0849399999919074E-2</v>
          </cell>
          <cell r="L901">
            <v>5.9979999999115741E-4</v>
          </cell>
          <cell r="M901">
            <v>0</v>
          </cell>
          <cell r="N901">
            <v>0</v>
          </cell>
          <cell r="O901">
            <v>-1.0400000860499858E-6</v>
          </cell>
          <cell r="P901">
            <v>-3.9999997625272954E-7</v>
          </cell>
          <cell r="Q901">
            <v>3.9000008200673619E-7</v>
          </cell>
          <cell r="R901">
            <v>-1.899999801935337E-7</v>
          </cell>
          <cell r="S901">
            <v>-1.899999801935337E-7</v>
          </cell>
          <cell r="T901">
            <v>-1.899999801935337E-7</v>
          </cell>
          <cell r="U901">
            <v>-1.899999801935337E-7</v>
          </cell>
          <cell r="V901">
            <v>-1.899999801935337E-7</v>
          </cell>
          <cell r="W901">
            <v>-1.899999801935337E-7</v>
          </cell>
          <cell r="X901">
            <v>-1.899999801935337E-7</v>
          </cell>
        </row>
        <row r="903">
          <cell r="B903">
            <v>120310</v>
          </cell>
          <cell r="C903" t="str">
            <v>기타포괄이익누계액</v>
          </cell>
          <cell r="D903" t="str">
            <v>Accum. Other Comprehensive Income</v>
          </cell>
          <cell r="J903">
            <v>7.1155339999999994</v>
          </cell>
          <cell r="K903">
            <v>1.5388299999999999</v>
          </cell>
          <cell r="L903">
            <v>3.2440819999999997</v>
          </cell>
          <cell r="M903">
            <v>-0.43912799999999996</v>
          </cell>
          <cell r="N903">
            <v>-2.6764749999999999</v>
          </cell>
          <cell r="O903">
            <v>-1.4627839999999999</v>
          </cell>
          <cell r="P903">
            <v>0.70955000000000001</v>
          </cell>
          <cell r="Q903">
            <v>1.247139</v>
          </cell>
          <cell r="R903">
            <v>-1.786335</v>
          </cell>
          <cell r="S903">
            <v>-1.7863349999999998</v>
          </cell>
          <cell r="T903">
            <v>-1.7863349999999998</v>
          </cell>
          <cell r="U903">
            <v>-1.7863349999999998</v>
          </cell>
          <cell r="V903">
            <v>-1.7863349999999998</v>
          </cell>
          <cell r="W903">
            <v>-1.7863349999999998</v>
          </cell>
          <cell r="X903">
            <v>-1.7863349999999998</v>
          </cell>
        </row>
        <row r="904">
          <cell r="B904">
            <v>120320</v>
          </cell>
          <cell r="C904" t="str">
            <v>금융자산평가손익</v>
          </cell>
          <cell r="D904" t="str">
            <v>Accum. Unrec. Gain on Financial Assets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0</v>
          </cell>
          <cell r="Q904">
            <v>0</v>
          </cell>
          <cell r="R904">
            <v>0</v>
          </cell>
          <cell r="S904">
            <v>0</v>
          </cell>
          <cell r="T904">
            <v>0</v>
          </cell>
          <cell r="U904">
            <v>0</v>
          </cell>
          <cell r="V904">
            <v>0</v>
          </cell>
          <cell r="W904">
            <v>0</v>
          </cell>
          <cell r="X904">
            <v>0</v>
          </cell>
        </row>
        <row r="905">
          <cell r="B905">
            <v>120330</v>
          </cell>
          <cell r="C905" t="str">
            <v>매도가능금융자산평가손익</v>
          </cell>
          <cell r="D905" t="str">
            <v>Accum. Unrec. Gain on AFS Securities</v>
          </cell>
          <cell r="J905">
            <v>2.5837789999999998</v>
          </cell>
          <cell r="K905">
            <v>-0.13993</v>
          </cell>
          <cell r="L905">
            <v>1.2208399999999999</v>
          </cell>
          <cell r="M905">
            <v>1.0863209999999999</v>
          </cell>
          <cell r="N905">
            <v>1.264192</v>
          </cell>
          <cell r="O905">
            <v>1.5883859999999999</v>
          </cell>
          <cell r="P905">
            <v>1.334546</v>
          </cell>
          <cell r="Q905">
            <v>2.516734</v>
          </cell>
          <cell r="R905">
            <v>1.2761279999999999</v>
          </cell>
          <cell r="S905">
            <v>1.2761279999999999</v>
          </cell>
          <cell r="T905">
            <v>1.2761279999999999</v>
          </cell>
          <cell r="U905">
            <v>1.2761279999999999</v>
          </cell>
          <cell r="V905">
            <v>1.2761279999999999</v>
          </cell>
          <cell r="W905">
            <v>1.2761279999999999</v>
          </cell>
          <cell r="X905">
            <v>1.2761279999999999</v>
          </cell>
        </row>
        <row r="906">
          <cell r="B906">
            <v>120340</v>
          </cell>
          <cell r="C906" t="str">
            <v>관계기업등기타포괄이익</v>
          </cell>
          <cell r="D906" t="str">
            <v>Accum. Other Compre. Income of affiliated entities</v>
          </cell>
          <cell r="J906">
            <v>0.75139299999999998</v>
          </cell>
          <cell r="K906">
            <v>2.4199769999999998</v>
          </cell>
          <cell r="L906">
            <v>2.4199769999999998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  <cell r="Q906">
            <v>0</v>
          </cell>
          <cell r="R906">
            <v>0</v>
          </cell>
          <cell r="S906">
            <v>0</v>
          </cell>
          <cell r="T906">
            <v>0</v>
          </cell>
          <cell r="U906">
            <v>0</v>
          </cell>
          <cell r="V906">
            <v>0</v>
          </cell>
          <cell r="W906">
            <v>0</v>
          </cell>
          <cell r="X906">
            <v>0</v>
          </cell>
        </row>
        <row r="907">
          <cell r="B907">
            <v>120350</v>
          </cell>
          <cell r="C907" t="str">
            <v>해외사업환산손익(환율변동)</v>
          </cell>
          <cell r="D907" t="str">
            <v>Cumulative Translation Account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  <cell r="Q907">
            <v>-0.368454</v>
          </cell>
          <cell r="R907">
            <v>-3.2713129999999997</v>
          </cell>
          <cell r="S907">
            <v>-3.2713129999999997</v>
          </cell>
          <cell r="T907">
            <v>-3.2713129999999997</v>
          </cell>
          <cell r="U907">
            <v>-3.2713129999999997</v>
          </cell>
          <cell r="V907">
            <v>-3.2713129999999997</v>
          </cell>
          <cell r="W907">
            <v>-3.2713129999999997</v>
          </cell>
          <cell r="X907">
            <v>-3.2713129999999997</v>
          </cell>
        </row>
        <row r="908">
          <cell r="B908">
            <v>120380</v>
          </cell>
          <cell r="C908" t="str">
            <v>현금흐름위험회피평가손익</v>
          </cell>
          <cell r="D908" t="str">
            <v>Accum. Unrec. Gain on Cash Flow Hedge</v>
          </cell>
          <cell r="J908">
            <v>0</v>
          </cell>
          <cell r="K908">
            <v>0</v>
          </cell>
          <cell r="L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  <cell r="Q908">
            <v>-0.90114099999999997</v>
          </cell>
          <cell r="R908">
            <v>0.20884999999999998</v>
          </cell>
          <cell r="S908">
            <v>0.20884999999999998</v>
          </cell>
          <cell r="T908">
            <v>0.20884999999999998</v>
          </cell>
          <cell r="U908">
            <v>0.20884999999999998</v>
          </cell>
          <cell r="V908">
            <v>0.20884999999999998</v>
          </cell>
          <cell r="W908">
            <v>0.20884999999999998</v>
          </cell>
          <cell r="X908">
            <v>0.20884999999999998</v>
          </cell>
        </row>
        <row r="909">
          <cell r="B909">
            <v>120400</v>
          </cell>
          <cell r="C909" t="str">
            <v>재평가손익</v>
          </cell>
          <cell r="D909" t="str">
            <v>Accum. Revalution surplus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</row>
        <row r="910">
          <cell r="C910" t="str">
            <v>기타</v>
          </cell>
          <cell r="D910" t="str">
            <v>Misc.</v>
          </cell>
          <cell r="J910">
            <v>3.7803619999999993</v>
          </cell>
          <cell r="K910">
            <v>-0.74121699999999979</v>
          </cell>
          <cell r="L910">
            <v>-0.39673500000000006</v>
          </cell>
          <cell r="M910">
            <v>-1.5254489999999998</v>
          </cell>
          <cell r="N910">
            <v>-3.9406669999999999</v>
          </cell>
          <cell r="O910">
            <v>-3.0511699999999999</v>
          </cell>
          <cell r="P910">
            <v>-0.624996</v>
          </cell>
          <cell r="Q910">
            <v>0</v>
          </cell>
          <cell r="R910">
            <v>0</v>
          </cell>
          <cell r="S910">
            <v>0</v>
          </cell>
          <cell r="T910">
            <v>0</v>
          </cell>
          <cell r="U910">
            <v>0</v>
          </cell>
          <cell r="V910">
            <v>0</v>
          </cell>
          <cell r="W910">
            <v>0</v>
          </cell>
          <cell r="X910">
            <v>0</v>
          </cell>
        </row>
        <row r="912">
          <cell r="B912">
            <v>120460</v>
          </cell>
          <cell r="C912" t="str">
            <v>이익잉여금</v>
          </cell>
          <cell r="D912" t="str">
            <v>Retained Earnings</v>
          </cell>
          <cell r="J912">
            <v>329.69469499999997</v>
          </cell>
          <cell r="K912">
            <v>471.086477</v>
          </cell>
          <cell r="L912">
            <v>481.45352107999997</v>
          </cell>
          <cell r="M912">
            <v>542.09068000000002</v>
          </cell>
          <cell r="N912">
            <v>628.66686299999992</v>
          </cell>
          <cell r="O912">
            <v>687.21001269999999</v>
          </cell>
          <cell r="P912">
            <v>706.06559225000001</v>
          </cell>
          <cell r="Q912">
            <v>726.94918203999998</v>
          </cell>
          <cell r="R912">
            <v>680.10727935</v>
          </cell>
          <cell r="S912">
            <v>643.61880411774246</v>
          </cell>
          <cell r="T912">
            <v>606.95160787729253</v>
          </cell>
          <cell r="U912">
            <v>570.84813953192736</v>
          </cell>
          <cell r="V912">
            <v>535.28226666502678</v>
          </cell>
          <cell r="W912">
            <v>500.22922009388333</v>
          </cell>
          <cell r="X912">
            <v>465.66551293054783</v>
          </cell>
        </row>
        <row r="914">
          <cell r="B914">
            <v>120620</v>
          </cell>
          <cell r="C914" t="str">
            <v>비지배주주지분</v>
          </cell>
          <cell r="D914" t="str">
            <v>Non-Controlling Interests Equity</v>
          </cell>
          <cell r="J914">
            <v>84.638565999999997</v>
          </cell>
          <cell r="K914">
            <v>-0.75575748999999992</v>
          </cell>
          <cell r="L914">
            <v>1.5550220099999998</v>
          </cell>
          <cell r="M914">
            <v>94.862290000000002</v>
          </cell>
          <cell r="N914">
            <v>158.99960999999999</v>
          </cell>
          <cell r="O914">
            <v>167.84225458999998</v>
          </cell>
          <cell r="P914">
            <v>263.83323605999999</v>
          </cell>
          <cell r="Q914">
            <v>265.56221108</v>
          </cell>
          <cell r="R914">
            <v>299.11096952999998</v>
          </cell>
          <cell r="S914">
            <v>268.2677550171594</v>
          </cell>
          <cell r="T914">
            <v>237.22746061252721</v>
          </cell>
          <cell r="U914">
            <v>206.80880231932338</v>
          </cell>
          <cell r="V914">
            <v>176.98296330234857</v>
          </cell>
          <cell r="W914">
            <v>147.72262999675027</v>
          </cell>
          <cell r="X914">
            <v>119.00190285449901</v>
          </cell>
        </row>
        <row r="927">
          <cell r="B927">
            <v>400000</v>
          </cell>
          <cell r="C927" t="str">
            <v>영업활동현금흐름</v>
          </cell>
          <cell r="D927" t="str">
            <v>Cash Flows from Operating Activities</v>
          </cell>
          <cell r="J927">
            <v>53.324748999999997</v>
          </cell>
          <cell r="K927">
            <v>59.319743590000002</v>
          </cell>
          <cell r="L927">
            <v>56.793091849999996</v>
          </cell>
          <cell r="M927">
            <v>99.19997699999999</v>
          </cell>
          <cell r="N927">
            <v>155.70435499999999</v>
          </cell>
          <cell r="O927">
            <v>135.26412443999999</v>
          </cell>
          <cell r="P927">
            <v>-0.67254359999999991</v>
          </cell>
          <cell r="Q927">
            <v>112.20558473</v>
          </cell>
          <cell r="R927">
            <v>3.9664298999999996</v>
          </cell>
          <cell r="S927">
            <v>25.816384117394591</v>
          </cell>
          <cell r="T927">
            <v>19.303636799614285</v>
          </cell>
          <cell r="U927">
            <v>14.847814755262227</v>
          </cell>
          <cell r="V927">
            <v>10.7931568564237</v>
          </cell>
          <cell r="W927">
            <v>7.1060372735403163</v>
          </cell>
          <cell r="X927">
            <v>3.755564010766534</v>
          </cell>
        </row>
        <row r="929">
          <cell r="B929">
            <v>400010</v>
          </cell>
          <cell r="C929" t="str">
            <v>당기순이익</v>
          </cell>
          <cell r="D929" t="str">
            <v>Net Income</v>
          </cell>
          <cell r="J929">
            <v>34.628732999999997</v>
          </cell>
          <cell r="K929">
            <v>38.002969839999999</v>
          </cell>
          <cell r="L929">
            <v>32.512621829999993</v>
          </cell>
          <cell r="M929">
            <v>79.805858999999998</v>
          </cell>
          <cell r="N929">
            <v>107.719577</v>
          </cell>
          <cell r="O929">
            <v>105.82612963999999</v>
          </cell>
          <cell r="P929">
            <v>71.831880709999993</v>
          </cell>
          <cell r="Q929">
            <v>57.622077990000001</v>
          </cell>
          <cell r="R929">
            <v>-39.852527559999999</v>
          </cell>
          <cell r="S929">
            <v>-58.813244045098067</v>
          </cell>
          <cell r="T929">
            <v>-59.189044945082038</v>
          </cell>
          <cell r="U929">
            <v>-58.003680938568969</v>
          </cell>
          <cell r="V929">
            <v>-56.87326618387533</v>
          </cell>
          <cell r="W929">
            <v>-55.794934176741734</v>
          </cell>
          <cell r="X929">
            <v>-54.765988605586827</v>
          </cell>
        </row>
        <row r="931">
          <cell r="B931">
            <v>400030</v>
          </cell>
          <cell r="C931" t="str">
            <v>현금유출이없는비용등가산</v>
          </cell>
          <cell r="D931" t="str">
            <v>Non-Cash Expenses</v>
          </cell>
          <cell r="J931">
            <v>30.164061999999998</v>
          </cell>
          <cell r="K931">
            <v>29.433711949999999</v>
          </cell>
          <cell r="L931">
            <v>59.404636529999998</v>
          </cell>
          <cell r="M931">
            <v>55.642221999999997</v>
          </cell>
          <cell r="N931">
            <v>81.331637000000001</v>
          </cell>
          <cell r="O931">
            <v>60.078882450000002</v>
          </cell>
          <cell r="P931">
            <v>69.791228140000001</v>
          </cell>
          <cell r="Q931">
            <v>74.013195719999999</v>
          </cell>
          <cell r="R931">
            <v>120.87008820999999</v>
          </cell>
          <cell r="S931">
            <v>119.62373615658214</v>
          </cell>
          <cell r="T931">
            <v>113.18143963480328</v>
          </cell>
          <cell r="U931">
            <v>107.00047370088591</v>
          </cell>
          <cell r="V931">
            <v>101.29791669649221</v>
          </cell>
          <cell r="W931">
            <v>96.03629714885588</v>
          </cell>
          <cell r="X931">
            <v>91.181094880064776</v>
          </cell>
        </row>
        <row r="932">
          <cell r="B932">
            <v>400140</v>
          </cell>
          <cell r="C932" t="str">
            <v>유형자산감가상각비</v>
          </cell>
          <cell r="D932" t="str">
            <v>Depreciation</v>
          </cell>
          <cell r="J932">
            <v>12.823704999999999</v>
          </cell>
          <cell r="K932">
            <v>8.2026678799999999</v>
          </cell>
          <cell r="L932">
            <v>8.0161759299999993</v>
          </cell>
          <cell r="M932">
            <v>12.467283999999999</v>
          </cell>
          <cell r="N932">
            <v>14.848398999999999</v>
          </cell>
          <cell r="O932">
            <v>17.511480639999998</v>
          </cell>
          <cell r="P932">
            <v>22.050847769999997</v>
          </cell>
          <cell r="Q932">
            <v>25.694533119999999</v>
          </cell>
          <cell r="R932">
            <v>51.461280029999998</v>
          </cell>
          <cell r="S932">
            <v>80.803700682422118</v>
          </cell>
          <cell r="T932">
            <v>74.408348551431629</v>
          </cell>
          <cell r="U932">
            <v>68.519167901870105</v>
          </cell>
          <cell r="V932">
            <v>63.096096894551181</v>
          </cell>
          <cell r="W932">
            <v>58.102244455568375</v>
          </cell>
          <cell r="X932">
            <v>53.503639320456251</v>
          </cell>
        </row>
        <row r="933">
          <cell r="B933">
            <v>400160</v>
          </cell>
          <cell r="C933" t="str">
            <v>무형자산상각비</v>
          </cell>
          <cell r="D933" t="str">
            <v>Amortization</v>
          </cell>
          <cell r="J933">
            <v>0.78786899999999993</v>
          </cell>
          <cell r="K933">
            <v>1.1654769999999999</v>
          </cell>
          <cell r="L933">
            <v>0.61485999999999996</v>
          </cell>
          <cell r="M933">
            <v>0.87348300000000001</v>
          </cell>
          <cell r="N933">
            <v>2.717708</v>
          </cell>
          <cell r="O933">
            <v>4.9121104799999999</v>
          </cell>
          <cell r="P933">
            <v>5.5168326099999998</v>
          </cell>
          <cell r="Q933">
            <v>6.7266031699999997</v>
          </cell>
          <cell r="R933">
            <v>8.6884221499999992</v>
          </cell>
          <cell r="S933">
            <v>1.7772503094294203</v>
          </cell>
          <cell r="T933">
            <v>1.7230921046844796</v>
          </cell>
          <cell r="U933">
            <v>1.6705842646212232</v>
          </cell>
          <cell r="V933">
            <v>1.6196764976246432</v>
          </cell>
          <cell r="W933">
            <v>1.5703200446177024</v>
          </cell>
          <cell r="X933">
            <v>1.5224676323602566</v>
          </cell>
        </row>
        <row r="934">
          <cell r="B934">
            <v>400200</v>
          </cell>
          <cell r="C934" t="str">
            <v>외화환산손실</v>
          </cell>
          <cell r="D934" t="str">
            <v>Losses on Foreign Currency Translation</v>
          </cell>
          <cell r="J934">
            <v>9.3379999999999991E-3</v>
          </cell>
          <cell r="K934">
            <v>3.5882999999999998E-4</v>
          </cell>
          <cell r="L934">
            <v>9.9799999999999993E-6</v>
          </cell>
          <cell r="M934">
            <v>0.24942599999999998</v>
          </cell>
          <cell r="N934">
            <v>8.351299999999999E-2</v>
          </cell>
          <cell r="O934">
            <v>6.0901829999999997E-2</v>
          </cell>
          <cell r="P934">
            <v>8.2339999999999996E-4</v>
          </cell>
          <cell r="Q934">
            <v>7.9250000000000002E-5</v>
          </cell>
          <cell r="R934">
            <v>2.1762819999999999E-2</v>
          </cell>
          <cell r="S934">
            <v>0</v>
          </cell>
          <cell r="T934">
            <v>0</v>
          </cell>
          <cell r="U934">
            <v>0</v>
          </cell>
          <cell r="V934">
            <v>0</v>
          </cell>
          <cell r="W934">
            <v>0</v>
          </cell>
          <cell r="X934">
            <v>0</v>
          </cell>
        </row>
        <row r="935">
          <cell r="B935">
            <v>400320</v>
          </cell>
          <cell r="C935" t="str">
            <v>자산처분손실</v>
          </cell>
          <cell r="D935" t="str">
            <v>Losses on Disposal of Assets</v>
          </cell>
          <cell r="J935">
            <v>0.28040199999999998</v>
          </cell>
          <cell r="K935">
            <v>0.31010995000000002</v>
          </cell>
          <cell r="L935">
            <v>3.0191647000000001</v>
          </cell>
          <cell r="M935">
            <v>0.78226799999999996</v>
          </cell>
          <cell r="N935">
            <v>1.019547</v>
          </cell>
          <cell r="O935">
            <v>3.5602041699999996</v>
          </cell>
          <cell r="P935">
            <v>0.51698259999999996</v>
          </cell>
          <cell r="Q935">
            <v>0.50873362</v>
          </cell>
          <cell r="R935">
            <v>0.90099231999999996</v>
          </cell>
          <cell r="S935">
            <v>0</v>
          </cell>
          <cell r="T935">
            <v>0</v>
          </cell>
          <cell r="U935">
            <v>0</v>
          </cell>
          <cell r="V935">
            <v>0</v>
          </cell>
          <cell r="W935">
            <v>0</v>
          </cell>
          <cell r="X935">
            <v>0</v>
          </cell>
        </row>
        <row r="936">
          <cell r="B936">
            <v>400460</v>
          </cell>
          <cell r="C936" t="str">
            <v>자산재평가손실</v>
          </cell>
          <cell r="D936" t="str">
            <v>Losses on Revaluation of Assets</v>
          </cell>
          <cell r="J936">
            <v>0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>
            <v>0</v>
          </cell>
          <cell r="R936">
            <v>0</v>
          </cell>
          <cell r="S936">
            <v>0</v>
          </cell>
          <cell r="T936">
            <v>0</v>
          </cell>
          <cell r="U936">
            <v>0</v>
          </cell>
          <cell r="V936">
            <v>0</v>
          </cell>
          <cell r="W936">
            <v>0</v>
          </cell>
          <cell r="X936">
            <v>0</v>
          </cell>
        </row>
        <row r="937">
          <cell r="B937">
            <v>400641</v>
          </cell>
          <cell r="C937" t="str">
            <v>지분법, 종속, 관계기업관련손실</v>
          </cell>
          <cell r="D937" t="str">
            <v>Losses in Associates, Subsidiaries and JVs</v>
          </cell>
          <cell r="J937">
            <v>6.3949660000000002</v>
          </cell>
          <cell r="K937">
            <v>0</v>
          </cell>
          <cell r="L937">
            <v>1.6086799999999999E-3</v>
          </cell>
          <cell r="M937">
            <v>0</v>
          </cell>
          <cell r="N937">
            <v>2.1414900000000001</v>
          </cell>
          <cell r="O937">
            <v>0.94655991999999989</v>
          </cell>
          <cell r="P937">
            <v>1.0006143599999999</v>
          </cell>
          <cell r="Q937">
            <v>5.8695000000000004E-4</v>
          </cell>
          <cell r="R937">
            <v>1.3413399999999999E-3</v>
          </cell>
          <cell r="S937">
            <v>0</v>
          </cell>
          <cell r="T937">
            <v>0</v>
          </cell>
          <cell r="U937">
            <v>0</v>
          </cell>
          <cell r="V937">
            <v>0</v>
          </cell>
          <cell r="W937">
            <v>0</v>
          </cell>
          <cell r="X937">
            <v>0</v>
          </cell>
        </row>
        <row r="938">
          <cell r="B938">
            <v>400031</v>
          </cell>
          <cell r="C938" t="str">
            <v>기타</v>
          </cell>
          <cell r="D938" t="str">
            <v>Others</v>
          </cell>
          <cell r="J938">
            <v>9.8677819999999983</v>
          </cell>
          <cell r="K938">
            <v>19.755098289999999</v>
          </cell>
          <cell r="L938">
            <v>47.752817239999999</v>
          </cell>
          <cell r="M938">
            <v>41.269760999999995</v>
          </cell>
          <cell r="N938">
            <v>60.520980000000002</v>
          </cell>
          <cell r="O938">
            <v>33.087625410000008</v>
          </cell>
          <cell r="P938">
            <v>40.705127400000002</v>
          </cell>
          <cell r="Q938">
            <v>41.08265961</v>
          </cell>
          <cell r="R938">
            <v>59.79628954999999</v>
          </cell>
          <cell r="S938">
            <v>37.042785164730603</v>
          </cell>
          <cell r="T938">
            <v>37.049998978687171</v>
          </cell>
          <cell r="U938">
            <v>36.810721534394574</v>
          </cell>
          <cell r="V938">
            <v>36.582143304316389</v>
          </cell>
          <cell r="W938">
            <v>36.36373264866981</v>
          </cell>
          <cell r="X938">
            <v>36.154987927248271</v>
          </cell>
        </row>
        <row r="940">
          <cell r="B940">
            <v>400790</v>
          </cell>
          <cell r="C940" t="str">
            <v>현금유입이없는수익등차감</v>
          </cell>
          <cell r="D940" t="str">
            <v>Non-Cash Revenues</v>
          </cell>
          <cell r="J940">
            <v>-4.4554390000000001</v>
          </cell>
          <cell r="K940">
            <v>-8.1785554699999992</v>
          </cell>
          <cell r="L940">
            <v>-15.82204748</v>
          </cell>
          <cell r="M940">
            <v>-16.000173999999998</v>
          </cell>
          <cell r="N940">
            <v>-13.486082</v>
          </cell>
          <cell r="O940">
            <v>-35.692439999999998</v>
          </cell>
          <cell r="P940">
            <v>-35.617247139999996</v>
          </cell>
          <cell r="Q940">
            <v>-12.04599457</v>
          </cell>
          <cell r="R940">
            <v>-8.2283200799999996</v>
          </cell>
          <cell r="S940">
            <v>-3.4954071790778922</v>
          </cell>
          <cell r="T940">
            <v>-2.0534027193263564</v>
          </cell>
          <cell r="U940">
            <v>-1.9759172890413434</v>
          </cell>
          <cell r="V940">
            <v>-1.9014220031685318</v>
          </cell>
          <cell r="W940">
            <v>-1.8298014727428873</v>
          </cell>
          <cell r="X940">
            <v>-1.7609447616322209</v>
          </cell>
        </row>
        <row r="941">
          <cell r="B941">
            <v>400880</v>
          </cell>
          <cell r="C941" t="str">
            <v>외환환산이익</v>
          </cell>
          <cell r="D941" t="str">
            <v>Gains on Foreign Currency Translation</v>
          </cell>
          <cell r="J941">
            <v>-3.6026219999999998</v>
          </cell>
          <cell r="K941">
            <v>-0.24874627999999999</v>
          </cell>
          <cell r="L941">
            <v>-0.16904439999999998</v>
          </cell>
          <cell r="M941">
            <v>-3.7767009999999996</v>
          </cell>
          <cell r="N941">
            <v>-2.9749639999999999</v>
          </cell>
          <cell r="O941">
            <v>-1.04004925</v>
          </cell>
          <cell r="P941">
            <v>-0.40544570000000002</v>
          </cell>
          <cell r="Q941">
            <v>-0.41894718999999997</v>
          </cell>
          <cell r="R941">
            <v>-0.41797628999999997</v>
          </cell>
          <cell r="S941">
            <v>0</v>
          </cell>
          <cell r="T941">
            <v>0</v>
          </cell>
          <cell r="U941">
            <v>0</v>
          </cell>
          <cell r="V941">
            <v>0</v>
          </cell>
          <cell r="W941">
            <v>0</v>
          </cell>
          <cell r="X941">
            <v>0</v>
          </cell>
        </row>
        <row r="942">
          <cell r="B942">
            <v>401010</v>
          </cell>
          <cell r="C942" t="str">
            <v>자산처분이익</v>
          </cell>
          <cell r="D942" t="str">
            <v>Gains on Disposal of Assets</v>
          </cell>
          <cell r="J942">
            <v>-8.0825999999999995E-2</v>
          </cell>
          <cell r="K942">
            <v>-0.30530571999999995</v>
          </cell>
          <cell r="L942">
            <v>-9.9799999999999997E-4</v>
          </cell>
          <cell r="M942">
            <v>-0.16988399999999998</v>
          </cell>
          <cell r="N942">
            <v>-4.9831E-2</v>
          </cell>
          <cell r="O942">
            <v>-10.1501626</v>
          </cell>
          <cell r="P942">
            <v>-4.2079000899999999</v>
          </cell>
          <cell r="Q942">
            <v>-0.54354327000000002</v>
          </cell>
          <cell r="R942">
            <v>-0.29032891999999999</v>
          </cell>
          <cell r="S942">
            <v>0</v>
          </cell>
          <cell r="T942">
            <v>0</v>
          </cell>
          <cell r="U942">
            <v>0</v>
          </cell>
          <cell r="V942">
            <v>0</v>
          </cell>
          <cell r="W942">
            <v>0</v>
          </cell>
          <cell r="X942">
            <v>0</v>
          </cell>
        </row>
        <row r="943">
          <cell r="B943">
            <v>401150</v>
          </cell>
          <cell r="C943" t="str">
            <v>자산재평가이익</v>
          </cell>
          <cell r="D943" t="str">
            <v>Gains on Revaluation of Assets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</v>
          </cell>
          <cell r="Q943">
            <v>0</v>
          </cell>
          <cell r="R943">
            <v>0</v>
          </cell>
          <cell r="S943">
            <v>0</v>
          </cell>
          <cell r="T943">
            <v>0</v>
          </cell>
          <cell r="U943">
            <v>0</v>
          </cell>
          <cell r="V943">
            <v>0</v>
          </cell>
          <cell r="W943">
            <v>0</v>
          </cell>
          <cell r="X943">
            <v>0</v>
          </cell>
        </row>
        <row r="944">
          <cell r="B944">
            <v>401321</v>
          </cell>
          <cell r="C944" t="str">
            <v>지분법, 종속, 관계기업관련이익</v>
          </cell>
          <cell r="D944" t="str">
            <v>Gains in Associates, Subsidiaries and JVs</v>
          </cell>
          <cell r="J944">
            <v>-0.39252299999999996</v>
          </cell>
          <cell r="K944">
            <v>-0.53911153000000001</v>
          </cell>
          <cell r="L944">
            <v>-6.5180670799999998</v>
          </cell>
          <cell r="M944">
            <v>-0.83030599999999999</v>
          </cell>
          <cell r="N944">
            <v>0</v>
          </cell>
          <cell r="O944">
            <v>0</v>
          </cell>
          <cell r="P944">
            <v>-17.65288507</v>
          </cell>
          <cell r="Q944">
            <v>0</v>
          </cell>
          <cell r="R944">
            <v>0</v>
          </cell>
          <cell r="S944">
            <v>0</v>
          </cell>
          <cell r="T944">
            <v>0</v>
          </cell>
          <cell r="U944">
            <v>0</v>
          </cell>
          <cell r="V944">
            <v>0</v>
          </cell>
          <cell r="W944">
            <v>0</v>
          </cell>
          <cell r="X944">
            <v>0</v>
          </cell>
        </row>
        <row r="945">
          <cell r="B945">
            <v>400791</v>
          </cell>
          <cell r="C945" t="str">
            <v>기타</v>
          </cell>
          <cell r="D945" t="str">
            <v>Others</v>
          </cell>
          <cell r="J945">
            <v>-0.37946800000000014</v>
          </cell>
          <cell r="K945">
            <v>-7.0853919399999992</v>
          </cell>
          <cell r="L945">
            <v>-9.1339380000000006</v>
          </cell>
          <cell r="M945">
            <v>-11.223282999999999</v>
          </cell>
          <cell r="N945">
            <v>-10.461286999999999</v>
          </cell>
          <cell r="O945">
            <v>-24.502228149999997</v>
          </cell>
          <cell r="P945">
            <v>-13.351016279999996</v>
          </cell>
          <cell r="Q945">
            <v>-11.08350411</v>
          </cell>
          <cell r="R945">
            <v>-7.5200148699999998</v>
          </cell>
          <cell r="S945">
            <v>-3.4954071790778922</v>
          </cell>
          <cell r="T945">
            <v>-2.0534027193263564</v>
          </cell>
          <cell r="U945">
            <v>-1.9759172890413434</v>
          </cell>
          <cell r="V945">
            <v>-1.9014220031685318</v>
          </cell>
          <cell r="W945">
            <v>-1.8298014727428873</v>
          </cell>
          <cell r="X945">
            <v>-1.7609447616322209</v>
          </cell>
        </row>
        <row r="947">
          <cell r="B947">
            <v>401490</v>
          </cell>
          <cell r="C947" t="str">
            <v>영업관련자산부채변동</v>
          </cell>
          <cell r="D947" t="str">
            <v>Changes in A/L from Operating Activities</v>
          </cell>
          <cell r="J947">
            <v>-7.012607</v>
          </cell>
          <cell r="K947">
            <v>15.754713769999999</v>
          </cell>
          <cell r="L947">
            <v>8.067548089999999</v>
          </cell>
          <cell r="M947">
            <v>-5.7030259999999995</v>
          </cell>
          <cell r="N947">
            <v>2.344414</v>
          </cell>
          <cell r="O947">
            <v>26.577589999999997</v>
          </cell>
          <cell r="P947">
            <v>-25.226538299999998</v>
          </cell>
          <cell r="Q947">
            <v>-0.64170592000000004</v>
          </cell>
          <cell r="R947">
            <v>-36.553666319999998</v>
          </cell>
          <cell r="S947">
            <v>-8.6253851215423261</v>
          </cell>
          <cell r="T947">
            <v>-8.292533839942557</v>
          </cell>
          <cell r="U947">
            <v>-7.9725269220834312</v>
          </cell>
          <cell r="V947">
            <v>-7.6648689954319149</v>
          </cell>
          <cell r="W947">
            <v>-7.3690835153404795</v>
          </cell>
          <cell r="X947">
            <v>-7.0847123269068559</v>
          </cell>
        </row>
        <row r="948">
          <cell r="B948">
            <v>401500</v>
          </cell>
          <cell r="C948" t="str">
            <v>영업활동자산의감소(증가)</v>
          </cell>
          <cell r="D948" t="str">
            <v>Decr.(Incr.) in Operating Assets</v>
          </cell>
          <cell r="J948">
            <v>2.0119210000000001</v>
          </cell>
          <cell r="K948">
            <v>-2.0095784299999999</v>
          </cell>
          <cell r="L948">
            <v>-4.89606633</v>
          </cell>
          <cell r="M948">
            <v>-8.4934159999999999</v>
          </cell>
          <cell r="N948">
            <v>-2.862984</v>
          </cell>
          <cell r="O948">
            <v>-6.4248879999999993</v>
          </cell>
          <cell r="P948">
            <v>6.29629744</v>
          </cell>
          <cell r="Q948">
            <v>-3.4119431200000001</v>
          </cell>
          <cell r="R948">
            <v>-1.64595677</v>
          </cell>
          <cell r="S948">
            <v>1.7183000618375202</v>
          </cell>
          <cell r="T948">
            <v>1.6519912692104466</v>
          </cell>
          <cell r="U948">
            <v>1.5882413171941154</v>
          </cell>
          <cell r="V948">
            <v>1.5269514607350807</v>
          </cell>
          <cell r="W948">
            <v>1.4680267653281494</v>
          </cell>
          <cell r="X948">
            <v>1.411375959968205</v>
          </cell>
        </row>
        <row r="949">
          <cell r="B949">
            <v>401510</v>
          </cell>
          <cell r="C949" t="str">
            <v>매출채권의감소(증가)</v>
          </cell>
          <cell r="D949" t="str">
            <v>Decr.(Incr.) in Receivables</v>
          </cell>
          <cell r="J949">
            <v>1.1662269999999999</v>
          </cell>
          <cell r="K949">
            <v>-0.59694661999999998</v>
          </cell>
          <cell r="L949">
            <v>-5.6694065</v>
          </cell>
          <cell r="M949">
            <v>-7.187087</v>
          </cell>
          <cell r="N949">
            <v>-5.3798069999999996</v>
          </cell>
          <cell r="O949">
            <v>-6.4097211799999991</v>
          </cell>
          <cell r="P949">
            <v>12.92651517</v>
          </cell>
          <cell r="Q949">
            <v>3.1747007099999998</v>
          </cell>
          <cell r="R949">
            <v>0.92668841000000002</v>
          </cell>
          <cell r="S949">
            <v>0.49084118196396531</v>
          </cell>
          <cell r="T949">
            <v>0.47189973694482745</v>
          </cell>
          <cell r="U949">
            <v>0.4536892378051256</v>
          </cell>
          <cell r="V949">
            <v>0.43618147751639924</v>
          </cell>
          <cell r="W949">
            <v>0.41934933755274528</v>
          </cell>
          <cell r="X949">
            <v>0.40316674588575196</v>
          </cell>
        </row>
        <row r="950">
          <cell r="B950">
            <v>401590</v>
          </cell>
          <cell r="C950" t="str">
            <v>재고자산의감소(증가)</v>
          </cell>
          <cell r="D950" t="str">
            <v>Decr.(Incr.) in Inventories</v>
          </cell>
          <cell r="J950">
            <v>0.603939</v>
          </cell>
          <cell r="K950">
            <v>-5.4977599999999995E-2</v>
          </cell>
          <cell r="L950">
            <v>-6.6118780000000002E-2</v>
          </cell>
          <cell r="M950">
            <v>0.34282799999999997</v>
          </cell>
          <cell r="N950">
            <v>0.107886</v>
          </cell>
          <cell r="O950">
            <v>-0.15546535999999997</v>
          </cell>
          <cell r="P950">
            <v>-0.13789894999999999</v>
          </cell>
          <cell r="Q950">
            <v>0.32833688</v>
          </cell>
          <cell r="R950">
            <v>-2.9759501199999998</v>
          </cell>
          <cell r="S950">
            <v>0.20735586497302716</v>
          </cell>
          <cell r="T950">
            <v>0.19935405122939009</v>
          </cell>
          <cell r="U950">
            <v>0.19166102558391618</v>
          </cell>
          <cell r="V950">
            <v>0.18426487197699259</v>
          </cell>
          <cell r="W950">
            <v>0.17715413418692982</v>
          </cell>
          <cell r="X950">
            <v>0.17031779808491709</v>
          </cell>
        </row>
        <row r="951">
          <cell r="B951">
            <v>401501</v>
          </cell>
          <cell r="C951" t="str">
            <v>기타영업자산의감소(증가)</v>
          </cell>
          <cell r="D951" t="str">
            <v>Others</v>
          </cell>
          <cell r="J951">
            <v>0.24175500000000016</v>
          </cell>
          <cell r="K951">
            <v>-1.35765421</v>
          </cell>
          <cell r="L951">
            <v>0.83945895000000004</v>
          </cell>
          <cell r="M951">
            <v>-1.6491569999999998</v>
          </cell>
          <cell r="N951">
            <v>2.4089369999999999</v>
          </cell>
          <cell r="O951">
            <v>0.14029853999999986</v>
          </cell>
          <cell r="P951">
            <v>-6.4923187799999997</v>
          </cell>
          <cell r="Q951">
            <v>-6.91498071</v>
          </cell>
          <cell r="R951">
            <v>0.40330493999999972</v>
          </cell>
          <cell r="S951">
            <v>1.0201030149005277</v>
          </cell>
          <cell r="T951">
            <v>0.98073748103622904</v>
          </cell>
          <cell r="U951">
            <v>0.94289105380507365</v>
          </cell>
          <cell r="V951">
            <v>0.90650511124168887</v>
          </cell>
          <cell r="W951">
            <v>0.87152329358847425</v>
          </cell>
          <cell r="X951">
            <v>0.83789141599753592</v>
          </cell>
        </row>
        <row r="952">
          <cell r="B952">
            <v>401730</v>
          </cell>
          <cell r="C952" t="str">
            <v>영업활동부채의증가(감소)</v>
          </cell>
          <cell r="D952" t="str">
            <v>Incr.(Decr.) in Operating Liabilities</v>
          </cell>
          <cell r="J952">
            <v>-9.0245280000000001</v>
          </cell>
          <cell r="K952">
            <v>17.764291999999998</v>
          </cell>
          <cell r="L952">
            <v>12.963614419999999</v>
          </cell>
          <cell r="M952">
            <v>2.7903899999999999</v>
          </cell>
          <cell r="N952">
            <v>5.0599970000000001</v>
          </cell>
          <cell r="O952">
            <v>32.972711230000002</v>
          </cell>
          <cell r="P952">
            <v>-31.522835749999999</v>
          </cell>
          <cell r="Q952">
            <v>2.7702372</v>
          </cell>
          <cell r="R952">
            <v>-34.907709539999999</v>
          </cell>
          <cell r="S952">
            <v>-10.343685183379847</v>
          </cell>
          <cell r="T952">
            <v>-9.9445251091530036</v>
          </cell>
          <cell r="U952">
            <v>-9.5607682392775466</v>
          </cell>
          <cell r="V952">
            <v>-9.1918204561669956</v>
          </cell>
          <cell r="W952">
            <v>-8.8371102806686288</v>
          </cell>
          <cell r="X952">
            <v>-8.4960882868750609</v>
          </cell>
        </row>
        <row r="953">
          <cell r="B953">
            <v>401740</v>
          </cell>
          <cell r="C953" t="str">
            <v>매입채무의증가(감소)</v>
          </cell>
          <cell r="D953" t="str">
            <v>Incr.(Decr.) in Payables</v>
          </cell>
          <cell r="J953">
            <v>-1.9495419999999999</v>
          </cell>
          <cell r="K953">
            <v>18.462532629999998</v>
          </cell>
          <cell r="L953">
            <v>11.741702220000001</v>
          </cell>
          <cell r="M953">
            <v>5.0785640000000001</v>
          </cell>
          <cell r="N953">
            <v>-9.7745599999999992</v>
          </cell>
          <cell r="O953">
            <v>22.642831269999999</v>
          </cell>
          <cell r="P953">
            <v>-3.4856582499999997</v>
          </cell>
          <cell r="Q953">
            <v>4.28311171</v>
          </cell>
          <cell r="R953">
            <v>9.1212280000000003</v>
          </cell>
          <cell r="S953">
            <v>-9.8948754874344402E-2</v>
          </cell>
          <cell r="T953">
            <v>-9.5130345847079578E-2</v>
          </cell>
          <cell r="U953">
            <v>-9.1459288320276055E-2</v>
          </cell>
          <cell r="V953">
            <v>-8.7929896034412369E-2</v>
          </cell>
          <cell r="W953">
            <v>-8.453670216137521E-2</v>
          </cell>
          <cell r="X953">
            <v>-8.1274450836656076E-2</v>
          </cell>
        </row>
        <row r="954">
          <cell r="B954">
            <v>401731</v>
          </cell>
          <cell r="C954" t="str">
            <v>기타영업부채의증가(감소)</v>
          </cell>
          <cell r="D954" t="str">
            <v>Others</v>
          </cell>
          <cell r="J954">
            <v>-7.074986</v>
          </cell>
          <cell r="K954">
            <v>-0.69824063000000081</v>
          </cell>
          <cell r="L954">
            <v>1.2219121999999984</v>
          </cell>
          <cell r="M954">
            <v>-2.2881740000000002</v>
          </cell>
          <cell r="N954">
            <v>14.834557</v>
          </cell>
          <cell r="O954">
            <v>10.329879960000003</v>
          </cell>
          <cell r="P954">
            <v>-28.037177499999999</v>
          </cell>
          <cell r="Q954">
            <v>-1.5128745100000001</v>
          </cell>
          <cell r="R954">
            <v>-44.028937540000001</v>
          </cell>
          <cell r="S954">
            <v>-10.244736428505503</v>
          </cell>
          <cell r="T954">
            <v>-9.8493947633059236</v>
          </cell>
          <cell r="U954">
            <v>-9.4693089509572701</v>
          </cell>
          <cell r="V954">
            <v>-9.1038905601325837</v>
          </cell>
          <cell r="W954">
            <v>-8.7525735785072527</v>
          </cell>
          <cell r="X954">
            <v>-8.4148138360384053</v>
          </cell>
        </row>
        <row r="956">
          <cell r="B956">
            <v>402090</v>
          </cell>
          <cell r="C956" t="str">
            <v>이자수입</v>
          </cell>
          <cell r="D956" t="str">
            <v>Interest Received</v>
          </cell>
          <cell r="J956">
            <v>0</v>
          </cell>
          <cell r="K956">
            <v>7.5795448399999996</v>
          </cell>
          <cell r="L956">
            <v>7.3982891899999998</v>
          </cell>
          <cell r="M956">
            <v>9.725638</v>
          </cell>
          <cell r="N956">
            <v>8.7447389999999992</v>
          </cell>
          <cell r="O956">
            <v>10.42105969</v>
          </cell>
          <cell r="P956">
            <v>13.134152589999999</v>
          </cell>
          <cell r="Q956">
            <v>9.373038489999999</v>
          </cell>
          <cell r="R956">
            <v>7.6366354999999997</v>
          </cell>
          <cell r="S956">
            <v>3.4499315290778925</v>
          </cell>
          <cell r="T956">
            <v>2.0079270693263562</v>
          </cell>
          <cell r="U956">
            <v>1.9304416390413435</v>
          </cell>
          <cell r="V956">
            <v>1.8559463531685318</v>
          </cell>
          <cell r="W956">
            <v>1.7843258227428873</v>
          </cell>
          <cell r="X956">
            <v>1.7154691116322209</v>
          </cell>
        </row>
        <row r="957">
          <cell r="B957">
            <v>402100</v>
          </cell>
          <cell r="C957" t="str">
            <v>(이자지급)</v>
          </cell>
          <cell r="D957" t="str">
            <v>(Interest Paid)</v>
          </cell>
          <cell r="J957">
            <v>0</v>
          </cell>
          <cell r="K957">
            <v>-11.985694929999999</v>
          </cell>
          <cell r="L957">
            <v>-2.7486337999999999</v>
          </cell>
          <cell r="M957">
            <v>-2.733104</v>
          </cell>
          <cell r="N957">
            <v>-3.2895239999999997</v>
          </cell>
          <cell r="O957">
            <v>-2.8263564799999998</v>
          </cell>
          <cell r="P957">
            <v>-2.08118633</v>
          </cell>
          <cell r="Q957">
            <v>-1.58142005</v>
          </cell>
          <cell r="R957">
            <v>-24.487613209999999</v>
          </cell>
          <cell r="S957">
            <v>-17.006256942795073</v>
          </cell>
          <cell r="T957">
            <v>-16.973934467090761</v>
          </cell>
          <cell r="U957">
            <v>-16.942859308072439</v>
          </cell>
          <cell r="V957">
            <v>-16.912983332084465</v>
          </cell>
          <cell r="W957">
            <v>-16.88426026293757</v>
          </cell>
          <cell r="X957">
            <v>-16.856645610229673</v>
          </cell>
        </row>
        <row r="958">
          <cell r="B958">
            <v>402110</v>
          </cell>
          <cell r="C958" t="str">
            <v>배당금수입</v>
          </cell>
          <cell r="D958" t="str">
            <v>Divideds Received</v>
          </cell>
          <cell r="J958">
            <v>0</v>
          </cell>
          <cell r="K958">
            <v>0.32830890000000001</v>
          </cell>
          <cell r="L958">
            <v>0.32968694999999998</v>
          </cell>
          <cell r="M958">
            <v>0.56350999999999996</v>
          </cell>
          <cell r="N958">
            <v>0.24082499999999998</v>
          </cell>
          <cell r="O958">
            <v>5.3929099999999994E-2</v>
          </cell>
          <cell r="P958">
            <v>3.9044749999999996E-2</v>
          </cell>
          <cell r="Q958">
            <v>4.5016300000000002E-2</v>
          </cell>
          <cell r="R958">
            <v>4.5475649999999999E-2</v>
          </cell>
          <cell r="S958">
            <v>4.5475649999999999E-2</v>
          </cell>
          <cell r="T958">
            <v>4.5475649999999999E-2</v>
          </cell>
          <cell r="U958">
            <v>4.5475649999999999E-2</v>
          </cell>
          <cell r="V958">
            <v>4.5475649999999999E-2</v>
          </cell>
          <cell r="W958">
            <v>4.5475649999999999E-2</v>
          </cell>
          <cell r="X958">
            <v>4.5475649999999999E-2</v>
          </cell>
        </row>
        <row r="959">
          <cell r="B959">
            <v>402120</v>
          </cell>
          <cell r="C959" t="str">
            <v>(배당금지급)</v>
          </cell>
          <cell r="D959" t="str">
            <v>(Divideds Paid)</v>
          </cell>
          <cell r="J959">
            <v>0</v>
          </cell>
          <cell r="K959">
            <v>0</v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0</v>
          </cell>
          <cell r="Q959">
            <v>0</v>
          </cell>
          <cell r="R959">
            <v>0</v>
          </cell>
          <cell r="S959">
            <v>0</v>
          </cell>
          <cell r="T959">
            <v>0</v>
          </cell>
          <cell r="U959">
            <v>0</v>
          </cell>
          <cell r="V959">
            <v>0</v>
          </cell>
          <cell r="W959">
            <v>0</v>
          </cell>
          <cell r="X959">
            <v>0</v>
          </cell>
        </row>
        <row r="960">
          <cell r="B960">
            <v>402130</v>
          </cell>
          <cell r="C960" t="str">
            <v>법인세환입</v>
          </cell>
          <cell r="D960" t="str">
            <v>Refunds of Income Taxes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  <cell r="Q960">
            <v>0</v>
          </cell>
          <cell r="R960">
            <v>0</v>
          </cell>
        </row>
        <row r="961">
          <cell r="B961">
            <v>402140</v>
          </cell>
          <cell r="C961" t="str">
            <v>(법인세납부)</v>
          </cell>
          <cell r="D961" t="str">
            <v>(Payments of Income Taxes)</v>
          </cell>
          <cell r="J961">
            <v>0</v>
          </cell>
          <cell r="K961">
            <v>-11.670014199999999</v>
          </cell>
          <cell r="L961">
            <v>-32.34900949</v>
          </cell>
          <cell r="M961">
            <v>-22.100949</v>
          </cell>
          <cell r="N961">
            <v>-27.901230999999999</v>
          </cell>
          <cell r="O961">
            <v>-29.174670879999997</v>
          </cell>
          <cell r="P961">
            <v>-92.543877999999992</v>
          </cell>
          <cell r="Q961">
            <v>-14.578623259999999</v>
          </cell>
          <cell r="R961">
            <v>-15.463642259999999</v>
          </cell>
          <cell r="S961">
            <v>-9.3624659297520836</v>
          </cell>
          <cell r="T961">
            <v>-9.4222895830736419</v>
          </cell>
          <cell r="U961">
            <v>-9.2335917768988427</v>
          </cell>
          <cell r="V961">
            <v>-9.0536413286767932</v>
          </cell>
          <cell r="W961">
            <v>-8.8819819202957824</v>
          </cell>
          <cell r="X961">
            <v>-8.7181843265748817</v>
          </cell>
        </row>
        <row r="963">
          <cell r="B963">
            <v>402340</v>
          </cell>
          <cell r="C963" t="str">
            <v>투자활동현금흐름</v>
          </cell>
          <cell r="D963" t="str">
            <v>Cash Flows from Investing Activities</v>
          </cell>
          <cell r="J963">
            <v>-0.32590999999999998</v>
          </cell>
          <cell r="K963">
            <v>-12.62004423</v>
          </cell>
          <cell r="L963">
            <v>10.125811519999999</v>
          </cell>
          <cell r="M963">
            <v>-165.46926399999998</v>
          </cell>
          <cell r="N963">
            <v>-82.978687999999991</v>
          </cell>
          <cell r="O963">
            <v>-296.62912301</v>
          </cell>
          <cell r="P963">
            <v>-398.08748048000001</v>
          </cell>
          <cell r="Q963">
            <v>-499.09255126999994</v>
          </cell>
          <cell r="R963">
            <v>-207.48755729999999</v>
          </cell>
          <cell r="S963">
            <v>-3.6007273181243606</v>
          </cell>
          <cell r="T963">
            <v>-4.6627885962523568</v>
          </cell>
          <cell r="U963">
            <v>-4.8744748615176432</v>
          </cell>
          <cell r="V963">
            <v>-5.0779922039170193</v>
          </cell>
          <cell r="W963">
            <v>-5.2736558602502228</v>
          </cell>
          <cell r="X963">
            <v>-5.4617689024034748</v>
          </cell>
        </row>
        <row r="964">
          <cell r="B964">
            <v>403200</v>
          </cell>
          <cell r="C964" t="str">
            <v>(CAPEX)</v>
          </cell>
          <cell r="D964" t="str">
            <v>(CAPEX)</v>
          </cell>
          <cell r="J964">
            <v>-42.254193999999998</v>
          </cell>
          <cell r="K964">
            <v>-4.71301288</v>
          </cell>
          <cell r="L964">
            <v>-9.0794478499999993</v>
          </cell>
          <cell r="M964">
            <v>-16.993430999999998</v>
          </cell>
          <cell r="N964">
            <v>-15.582488999999999</v>
          </cell>
          <cell r="O964">
            <v>-77.189381409999996</v>
          </cell>
          <cell r="P964">
            <v>-295.60528493999999</v>
          </cell>
          <cell r="Q964">
            <v>-489.76382313999994</v>
          </cell>
          <cell r="R964">
            <v>-357.31332555</v>
          </cell>
          <cell r="S964">
            <v>0</v>
          </cell>
          <cell r="T964">
            <v>0</v>
          </cell>
          <cell r="U964">
            <v>0</v>
          </cell>
          <cell r="V964">
            <v>0</v>
          </cell>
          <cell r="W964">
            <v>0</v>
          </cell>
          <cell r="X964">
            <v>0</v>
          </cell>
        </row>
        <row r="965">
          <cell r="B965">
            <v>402630</v>
          </cell>
          <cell r="C965" t="str">
            <v>유형자산의감소</v>
          </cell>
          <cell r="D965" t="str">
            <v>Decr. in Tangible Assets</v>
          </cell>
          <cell r="J965">
            <v>0.103778</v>
          </cell>
          <cell r="K965">
            <v>2.6689899700000002</v>
          </cell>
          <cell r="L965">
            <v>5.324516E-2</v>
          </cell>
          <cell r="M965">
            <v>8.1766999999999992E-2</v>
          </cell>
          <cell r="N965">
            <v>0.194136</v>
          </cell>
          <cell r="O965">
            <v>0.23399945</v>
          </cell>
          <cell r="P965">
            <v>7.0931987199999993</v>
          </cell>
          <cell r="Q965">
            <v>2.2580220000000002E-2</v>
          </cell>
          <cell r="R965">
            <v>17.787963980000001</v>
          </cell>
          <cell r="S965">
            <v>0</v>
          </cell>
          <cell r="T965">
            <v>0</v>
          </cell>
          <cell r="U965">
            <v>0</v>
          </cell>
          <cell r="V965">
            <v>0</v>
          </cell>
          <cell r="W965">
            <v>0</v>
          </cell>
          <cell r="X965">
            <v>0</v>
          </cell>
        </row>
        <row r="966">
          <cell r="B966">
            <v>403451</v>
          </cell>
          <cell r="C966" t="str">
            <v>무형자산의감소(증가)</v>
          </cell>
          <cell r="D966" t="str">
            <v>Decr.(Incr.) in Intangible Assets</v>
          </cell>
          <cell r="J966">
            <v>4.717638</v>
          </cell>
          <cell r="K966">
            <v>-22.180110409999998</v>
          </cell>
          <cell r="L966">
            <v>-4.4375065899999999</v>
          </cell>
          <cell r="M966">
            <v>-4.3268909999999998</v>
          </cell>
          <cell r="N966">
            <v>-169.20648799999998</v>
          </cell>
          <cell r="O966">
            <v>-2.117659480000019</v>
          </cell>
          <cell r="P966">
            <v>-98.928248609999969</v>
          </cell>
          <cell r="Q966">
            <v>-11.954082170000017</v>
          </cell>
          <cell r="R966">
            <v>-13.187538150000014</v>
          </cell>
          <cell r="S966">
            <v>-1.5099033134902129E-14</v>
          </cell>
          <cell r="T966">
            <v>1.7319479184152442E-14</v>
          </cell>
          <cell r="U966">
            <v>-2.55351295663786E-14</v>
          </cell>
          <cell r="V966">
            <v>9.5479180117763462E-15</v>
          </cell>
          <cell r="W966">
            <v>4.241051954068098E-14</v>
          </cell>
          <cell r="X966">
            <v>-9.9920072216264089E-15</v>
          </cell>
        </row>
        <row r="967">
          <cell r="B967">
            <v>403101</v>
          </cell>
          <cell r="C967" t="str">
            <v>투자자산의감소(증가)</v>
          </cell>
          <cell r="D967" t="str">
            <v>Decr.(Incr.) in Investment Assets</v>
          </cell>
          <cell r="J967">
            <v>-52.356173999999996</v>
          </cell>
          <cell r="K967">
            <v>-45.96204316</v>
          </cell>
          <cell r="L967">
            <v>26.718577749999994</v>
          </cell>
          <cell r="M967">
            <v>35.20153118999999</v>
          </cell>
          <cell r="N967">
            <v>-0.68303899999999929</v>
          </cell>
          <cell r="O967">
            <v>-4.0680179699999997</v>
          </cell>
          <cell r="P967">
            <v>-12.714388630000004</v>
          </cell>
          <cell r="Q967">
            <v>6.4294372600000038</v>
          </cell>
          <cell r="R967">
            <v>9.0508928599999958</v>
          </cell>
          <cell r="S967">
            <v>1.2866846375352097</v>
          </cell>
          <cell r="T967">
            <v>1.2370317819591463</v>
          </cell>
          <cell r="U967">
            <v>1.1892950183258435</v>
          </cell>
          <cell r="V967">
            <v>1.1434004051008095</v>
          </cell>
          <cell r="W967">
            <v>1.0992768541358799</v>
          </cell>
          <cell r="X967">
            <v>1.0568560205576674</v>
          </cell>
        </row>
        <row r="968">
          <cell r="B968">
            <v>402931</v>
          </cell>
          <cell r="C968" t="str">
            <v>유동자산의감소(증가)</v>
          </cell>
          <cell r="D968" t="str">
            <v>Decr.(Incr.) in Current Assets</v>
          </cell>
          <cell r="J968">
            <v>-83.263954999999996</v>
          </cell>
          <cell r="K968">
            <v>9.6459339999999987</v>
          </cell>
          <cell r="L968">
            <v>-9.7264559999999989</v>
          </cell>
          <cell r="M968">
            <v>-94.129875999999982</v>
          </cell>
          <cell r="N968">
            <v>89.184538999999987</v>
          </cell>
          <cell r="O968">
            <v>-222.91150700000003</v>
          </cell>
          <cell r="P968">
            <v>-8.0202009999999859</v>
          </cell>
          <cell r="Q968">
            <v>52.674060999999995</v>
          </cell>
          <cell r="R968">
            <v>139.047372</v>
          </cell>
          <cell r="S968">
            <v>4.9447721365238948</v>
          </cell>
          <cell r="T968">
            <v>4.7539545503112492</v>
          </cell>
          <cell r="U968">
            <v>4.5705005695798349</v>
          </cell>
          <cell r="V968">
            <v>4.3941260345372939</v>
          </cell>
          <cell r="W968">
            <v>4.2245577510503125</v>
          </cell>
          <cell r="X968">
            <v>4.0615330674825856</v>
          </cell>
        </row>
        <row r="969">
          <cell r="B969">
            <v>403560</v>
          </cell>
          <cell r="C969" t="str">
            <v>이자수입</v>
          </cell>
          <cell r="D969" t="str">
            <v>Interest Received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  <cell r="Q969">
            <v>0</v>
          </cell>
          <cell r="R969">
            <v>0</v>
          </cell>
          <cell r="S969">
            <v>0</v>
          </cell>
          <cell r="T969">
            <v>0</v>
          </cell>
          <cell r="U969">
            <v>0</v>
          </cell>
          <cell r="V969">
            <v>0</v>
          </cell>
          <cell r="W969">
            <v>0</v>
          </cell>
          <cell r="X969">
            <v>0</v>
          </cell>
        </row>
        <row r="970">
          <cell r="B970">
            <v>403570</v>
          </cell>
          <cell r="C970" t="str">
            <v>(이자지급)</v>
          </cell>
          <cell r="D970" t="str">
            <v>(Interest Paid)</v>
          </cell>
          <cell r="J970">
            <v>0</v>
          </cell>
          <cell r="K970">
            <v>0</v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</v>
          </cell>
          <cell r="Q970">
            <v>-26.841737999999999</v>
          </cell>
          <cell r="R970">
            <v>-15.369772999999999</v>
          </cell>
          <cell r="S970">
            <v>-10.674062292183446</v>
          </cell>
          <cell r="T970">
            <v>-10.65377492852277</v>
          </cell>
          <cell r="U970">
            <v>-10.634270449423296</v>
          </cell>
          <cell r="V970">
            <v>-10.615518643555133</v>
          </cell>
          <cell r="W970">
            <v>-10.597490465436458</v>
          </cell>
          <cell r="X970">
            <v>-10.580157990443718</v>
          </cell>
        </row>
        <row r="971">
          <cell r="B971">
            <v>403580</v>
          </cell>
          <cell r="C971" t="str">
            <v>배당금수입</v>
          </cell>
          <cell r="D971" t="str">
            <v>Divideds Received</v>
          </cell>
          <cell r="J971">
            <v>0</v>
          </cell>
          <cell r="K971">
            <v>0</v>
          </cell>
          <cell r="L971">
            <v>0</v>
          </cell>
          <cell r="M971">
            <v>0</v>
          </cell>
          <cell r="N971">
            <v>0</v>
          </cell>
          <cell r="O971">
            <v>0</v>
          </cell>
          <cell r="P971">
            <v>0</v>
          </cell>
          <cell r="Q971">
            <v>0</v>
          </cell>
          <cell r="R971">
            <v>0</v>
          </cell>
          <cell r="S971">
            <v>0</v>
          </cell>
          <cell r="T971">
            <v>0</v>
          </cell>
          <cell r="U971">
            <v>0</v>
          </cell>
          <cell r="V971">
            <v>0</v>
          </cell>
          <cell r="W971">
            <v>0</v>
          </cell>
          <cell r="X971">
            <v>0</v>
          </cell>
        </row>
        <row r="972">
          <cell r="B972">
            <v>403590</v>
          </cell>
          <cell r="C972" t="str">
            <v>(배당금지급)</v>
          </cell>
          <cell r="D972" t="str">
            <v>(Divideds Paid)</v>
          </cell>
          <cell r="J972">
            <v>0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</v>
          </cell>
          <cell r="Q972">
            <v>0</v>
          </cell>
          <cell r="R972">
            <v>0</v>
          </cell>
          <cell r="S972">
            <v>0</v>
          </cell>
          <cell r="T972">
            <v>0</v>
          </cell>
          <cell r="U972">
            <v>0</v>
          </cell>
          <cell r="V972">
            <v>0</v>
          </cell>
          <cell r="W972">
            <v>0</v>
          </cell>
          <cell r="X972">
            <v>0</v>
          </cell>
        </row>
        <row r="973">
          <cell r="B973">
            <v>403600</v>
          </cell>
          <cell r="C973" t="str">
            <v>법인세환입</v>
          </cell>
          <cell r="D973" t="str">
            <v>Refunds of Income Taxes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</v>
          </cell>
          <cell r="Q973">
            <v>0</v>
          </cell>
          <cell r="R973">
            <v>0</v>
          </cell>
        </row>
        <row r="974">
          <cell r="B974">
            <v>403610</v>
          </cell>
          <cell r="C974" t="str">
            <v>(법인세납부)</v>
          </cell>
          <cell r="D974" t="str">
            <v>(Payments of Income Taxes)</v>
          </cell>
          <cell r="J974">
            <v>0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O974">
            <v>0</v>
          </cell>
          <cell r="P974">
            <v>0</v>
          </cell>
          <cell r="Q974">
            <v>0</v>
          </cell>
          <cell r="R974">
            <v>0</v>
          </cell>
          <cell r="S974">
            <v>0</v>
          </cell>
          <cell r="T974">
            <v>0</v>
          </cell>
          <cell r="U974">
            <v>0</v>
          </cell>
          <cell r="V974">
            <v>0</v>
          </cell>
          <cell r="W974">
            <v>0</v>
          </cell>
          <cell r="X974">
            <v>0</v>
          </cell>
        </row>
        <row r="975">
          <cell r="B975">
            <v>402341</v>
          </cell>
          <cell r="C975" t="str">
            <v>기타</v>
          </cell>
          <cell r="D975" t="str">
            <v>Others</v>
          </cell>
          <cell r="J975">
            <v>172.72699700000001</v>
          </cell>
          <cell r="K975">
            <v>47.920198250000006</v>
          </cell>
          <cell r="L975">
            <v>6.5973990500000035</v>
          </cell>
          <cell r="M975">
            <v>-85.302364189999992</v>
          </cell>
          <cell r="N975">
            <v>13.114653000000004</v>
          </cell>
          <cell r="O975">
            <v>9.4234434000000533</v>
          </cell>
          <cell r="P975">
            <v>10.087443979999989</v>
          </cell>
          <cell r="Q975">
            <v>-29.658986439999978</v>
          </cell>
          <cell r="R975">
            <v>12.496850560000041</v>
          </cell>
          <cell r="S975">
            <v>0.84187819999999647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</row>
        <row r="977">
          <cell r="C977" t="str">
            <v>Free Cash Flow</v>
          </cell>
          <cell r="D977" t="str">
            <v>Free Cash Flow</v>
          </cell>
          <cell r="J977">
            <v>11.070554999999999</v>
          </cell>
          <cell r="K977">
            <v>54.606730710000001</v>
          </cell>
          <cell r="L977">
            <v>47.713643999999995</v>
          </cell>
          <cell r="M977">
            <v>82.206545999999989</v>
          </cell>
          <cell r="N977">
            <v>140.12186599999998</v>
          </cell>
          <cell r="O977">
            <v>58.074743029999993</v>
          </cell>
          <cell r="P977">
            <v>-296.27782853999997</v>
          </cell>
          <cell r="Q977">
            <v>-377.55823840999994</v>
          </cell>
          <cell r="R977">
            <v>-353.34689565000002</v>
          </cell>
          <cell r="S977">
            <v>25.816384117394591</v>
          </cell>
          <cell r="T977">
            <v>19.303636799614285</v>
          </cell>
          <cell r="U977">
            <v>14.847814755262227</v>
          </cell>
          <cell r="V977">
            <v>10.7931568564237</v>
          </cell>
          <cell r="W977">
            <v>7.1060372735403163</v>
          </cell>
          <cell r="X977">
            <v>3.755564010766534</v>
          </cell>
        </row>
        <row r="980">
          <cell r="B980">
            <v>403630</v>
          </cell>
          <cell r="C980" t="str">
            <v>재무활동현금흐름</v>
          </cell>
          <cell r="D980" t="str">
            <v>Cash Flows from Financing Activities</v>
          </cell>
          <cell r="J980">
            <v>-17.482482999999998</v>
          </cell>
          <cell r="K980">
            <v>-18.072803910000001</v>
          </cell>
          <cell r="L980">
            <v>-20.605782250000001</v>
          </cell>
          <cell r="M980">
            <v>33.389635999999996</v>
          </cell>
          <cell r="N980">
            <v>35.923936999999995</v>
          </cell>
          <cell r="O980">
            <v>247.30054543999998</v>
          </cell>
          <cell r="P980">
            <v>398.58575286000001</v>
          </cell>
          <cell r="Q980">
            <v>230.20412196000001</v>
          </cell>
          <cell r="R980">
            <v>193.56277469999998</v>
          </cell>
          <cell r="S980">
            <v>-9.2546891449527866</v>
          </cell>
          <cell r="T980">
            <v>-10.144490509649863</v>
          </cell>
          <cell r="U980">
            <v>-10.081741825365874</v>
          </cell>
          <cell r="V980">
            <v>-10.021414597954426</v>
          </cell>
          <cell r="W980">
            <v>-9.9634153839679982</v>
          </cell>
          <cell r="X980">
            <v>-9.9076543459196316</v>
          </cell>
        </row>
        <row r="981">
          <cell r="B981">
            <v>403991</v>
          </cell>
          <cell r="C981" t="str">
            <v>단기차입금의증가(감소)</v>
          </cell>
          <cell r="D981" t="str">
            <v>Incr.(Decr.) in ST Borrowing</v>
          </cell>
          <cell r="J981">
            <v>125.09101199999999</v>
          </cell>
          <cell r="K981">
            <v>-100.34755135</v>
          </cell>
          <cell r="L981">
            <v>-3.3068204899999962</v>
          </cell>
          <cell r="M981">
            <v>59.995214840000003</v>
          </cell>
          <cell r="N981">
            <v>-18.385484000000005</v>
          </cell>
          <cell r="O981">
            <v>-18.527439999999999</v>
          </cell>
          <cell r="P981">
            <v>-8.1189309999999963</v>
          </cell>
          <cell r="Q981">
            <v>24.25361255</v>
          </cell>
          <cell r="R981">
            <v>-16.825612550000002</v>
          </cell>
          <cell r="S981">
            <v>-1.6913121449529953</v>
          </cell>
          <cell r="T981">
            <v>-1.6260448096498621</v>
          </cell>
          <cell r="U981">
            <v>-1.5632961253658735</v>
          </cell>
          <cell r="V981">
            <v>-1.5029688979544247</v>
          </cell>
          <cell r="W981">
            <v>-1.4449696839679973</v>
          </cell>
          <cell r="X981">
            <v>-1.3892086459196307</v>
          </cell>
        </row>
        <row r="982">
          <cell r="B982">
            <v>404011</v>
          </cell>
          <cell r="C982" t="str">
            <v>유동성장기부채의증가(감소)</v>
          </cell>
          <cell r="D982" t="str">
            <v>Incr.(Decr.) in ST Portion of LT Debt</v>
          </cell>
          <cell r="J982">
            <v>3.4499999999999997</v>
          </cell>
          <cell r="K982">
            <v>-3.4499999999999997</v>
          </cell>
          <cell r="L982">
            <v>0.85349999999999993</v>
          </cell>
          <cell r="M982">
            <v>1.7130000000000001</v>
          </cell>
          <cell r="N982">
            <v>4.1937499999999996</v>
          </cell>
          <cell r="O982">
            <v>6.04266667</v>
          </cell>
          <cell r="P982">
            <v>-2.7412100099999996</v>
          </cell>
          <cell r="Q982">
            <v>0.72373999999999938</v>
          </cell>
          <cell r="R982">
            <v>-2.63050666</v>
          </cell>
          <cell r="S982">
            <v>0</v>
          </cell>
          <cell r="T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</row>
        <row r="983">
          <cell r="B983">
            <v>404081</v>
          </cell>
          <cell r="C983" t="str">
            <v>사채의증가(감소)</v>
          </cell>
          <cell r="D983" t="str">
            <v>Incr.(Decr.) in Bond</v>
          </cell>
          <cell r="J983">
            <v>0</v>
          </cell>
          <cell r="K983">
            <v>0</v>
          </cell>
          <cell r="L983">
            <v>0</v>
          </cell>
          <cell r="M983">
            <v>0</v>
          </cell>
          <cell r="N983">
            <v>0</v>
          </cell>
          <cell r="O983">
            <v>0</v>
          </cell>
          <cell r="P983">
            <v>0</v>
          </cell>
          <cell r="Q983">
            <v>0</v>
          </cell>
          <cell r="R983">
            <v>99.792353999999989</v>
          </cell>
          <cell r="S983">
            <v>0</v>
          </cell>
          <cell r="T983">
            <v>0</v>
          </cell>
          <cell r="U983">
            <v>0</v>
          </cell>
          <cell r="V983">
            <v>0</v>
          </cell>
          <cell r="W983">
            <v>0</v>
          </cell>
          <cell r="X983">
            <v>0</v>
          </cell>
        </row>
        <row r="984">
          <cell r="B984">
            <v>404091</v>
          </cell>
          <cell r="C984" t="str">
            <v>장기차입금의증가(감소)</v>
          </cell>
          <cell r="D984" t="str">
            <v>Incr.(Decr.) in LT Borrowing</v>
          </cell>
          <cell r="J984">
            <v>17.69087</v>
          </cell>
          <cell r="K984">
            <v>-16.472557380000001</v>
          </cell>
          <cell r="L984">
            <v>2.2498729099999997</v>
          </cell>
          <cell r="M984">
            <v>3.7671564699999998</v>
          </cell>
          <cell r="N984">
            <v>5.0477959999999999</v>
          </cell>
          <cell r="O984">
            <v>10.808945329999998</v>
          </cell>
          <cell r="P984">
            <v>373.75544349</v>
          </cell>
          <cell r="Q984">
            <v>241.88687529000003</v>
          </cell>
          <cell r="R984">
            <v>83.433197059999884</v>
          </cell>
          <cell r="S984">
            <v>0.95506900000020778</v>
          </cell>
          <cell r="T984">
            <v>0</v>
          </cell>
          <cell r="U984">
            <v>0</v>
          </cell>
          <cell r="V984">
            <v>0</v>
          </cell>
          <cell r="W984">
            <v>0</v>
          </cell>
          <cell r="X984">
            <v>0</v>
          </cell>
        </row>
        <row r="985">
          <cell r="B985">
            <v>403841</v>
          </cell>
          <cell r="C985" t="str">
            <v>자본금및자본잉여금의증가(감소)</v>
          </cell>
          <cell r="D985" t="str">
            <v>Incr.(Decr.) in Paid-in Capital</v>
          </cell>
          <cell r="J985">
            <v>121.34009699999999</v>
          </cell>
          <cell r="K985">
            <v>-4.5277035299999966</v>
          </cell>
          <cell r="L985">
            <v>-0.20733767000000114</v>
          </cell>
          <cell r="M985">
            <v>16.458223200000006</v>
          </cell>
          <cell r="N985">
            <v>13.199705999999992</v>
          </cell>
          <cell r="O985">
            <v>195.78947647000004</v>
          </cell>
          <cell r="P985">
            <v>0</v>
          </cell>
          <cell r="Q985">
            <v>0</v>
          </cell>
          <cell r="R985">
            <v>0</v>
          </cell>
          <cell r="S985">
            <v>0</v>
          </cell>
          <cell r="T985">
            <v>0</v>
          </cell>
          <cell r="U985">
            <v>0</v>
          </cell>
          <cell r="V985">
            <v>0</v>
          </cell>
          <cell r="W985">
            <v>0</v>
          </cell>
          <cell r="X985">
            <v>0</v>
          </cell>
        </row>
        <row r="986">
          <cell r="B986">
            <v>404221</v>
          </cell>
          <cell r="C986" t="str">
            <v>자기주식의처분(취득)</v>
          </cell>
          <cell r="D986" t="str">
            <v>Decr.(Incr.) of Treasury Stock</v>
          </cell>
          <cell r="J986">
            <v>-6.3355920000000001</v>
          </cell>
          <cell r="K986">
            <v>0</v>
          </cell>
          <cell r="L986">
            <v>0</v>
          </cell>
          <cell r="M986">
            <v>0</v>
          </cell>
          <cell r="N986">
            <v>0</v>
          </cell>
          <cell r="O986">
            <v>282.46616100999995</v>
          </cell>
          <cell r="P986">
            <v>-8.7076166999999991</v>
          </cell>
          <cell r="Q986">
            <v>0</v>
          </cell>
          <cell r="R986">
            <v>0</v>
          </cell>
          <cell r="S986">
            <v>0</v>
          </cell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</row>
        <row r="987">
          <cell r="B987">
            <v>404290</v>
          </cell>
          <cell r="C987" t="str">
            <v>이자수입</v>
          </cell>
          <cell r="D987" t="str">
            <v>Interest Received</v>
          </cell>
          <cell r="J987">
            <v>0</v>
          </cell>
          <cell r="K987">
            <v>0</v>
          </cell>
          <cell r="L987">
            <v>0</v>
          </cell>
          <cell r="M987">
            <v>0</v>
          </cell>
          <cell r="N987">
            <v>0</v>
          </cell>
          <cell r="O987">
            <v>0</v>
          </cell>
          <cell r="P987">
            <v>0</v>
          </cell>
          <cell r="Q987">
            <v>0</v>
          </cell>
          <cell r="R987">
            <v>0</v>
          </cell>
          <cell r="S987">
            <v>0</v>
          </cell>
          <cell r="T987">
            <v>0</v>
          </cell>
          <cell r="U987">
            <v>0</v>
          </cell>
          <cell r="V987">
            <v>0</v>
          </cell>
          <cell r="W987">
            <v>0</v>
          </cell>
          <cell r="X987">
            <v>0</v>
          </cell>
        </row>
        <row r="988">
          <cell r="B988">
            <v>404300</v>
          </cell>
          <cell r="C988" t="str">
            <v>(이자지급)</v>
          </cell>
          <cell r="D988" t="str">
            <v>(Interest Paid)</v>
          </cell>
          <cell r="J988">
            <v>0</v>
          </cell>
          <cell r="K988">
            <v>0</v>
          </cell>
          <cell r="L988">
            <v>0</v>
          </cell>
          <cell r="M988">
            <v>0</v>
          </cell>
          <cell r="N988">
            <v>0</v>
          </cell>
          <cell r="O988">
            <v>0</v>
          </cell>
          <cell r="P988">
            <v>0</v>
          </cell>
          <cell r="Q988">
            <v>0</v>
          </cell>
          <cell r="R988">
            <v>0</v>
          </cell>
          <cell r="S988">
            <v>0</v>
          </cell>
          <cell r="T988">
            <v>0</v>
          </cell>
          <cell r="U988">
            <v>0</v>
          </cell>
          <cell r="V988">
            <v>0</v>
          </cell>
          <cell r="W988">
            <v>0</v>
          </cell>
          <cell r="X988">
            <v>0</v>
          </cell>
        </row>
        <row r="989">
          <cell r="B989">
            <v>404310</v>
          </cell>
          <cell r="C989" t="str">
            <v>배당금수입</v>
          </cell>
          <cell r="D989" t="str">
            <v>Divideds Received</v>
          </cell>
          <cell r="J989">
            <v>0</v>
          </cell>
          <cell r="K989">
            <v>0</v>
          </cell>
          <cell r="L989">
            <v>0</v>
          </cell>
          <cell r="M989">
            <v>0</v>
          </cell>
          <cell r="N989">
            <v>0</v>
          </cell>
          <cell r="O989">
            <v>0</v>
          </cell>
          <cell r="P989">
            <v>0</v>
          </cell>
          <cell r="Q989">
            <v>0</v>
          </cell>
          <cell r="R989">
            <v>0</v>
          </cell>
          <cell r="S989">
            <v>0</v>
          </cell>
          <cell r="T989">
            <v>0</v>
          </cell>
          <cell r="U989">
            <v>0</v>
          </cell>
          <cell r="V989">
            <v>0</v>
          </cell>
          <cell r="W989">
            <v>0</v>
          </cell>
          <cell r="X989">
            <v>0</v>
          </cell>
        </row>
        <row r="990">
          <cell r="B990">
            <v>404320</v>
          </cell>
          <cell r="C990" t="str">
            <v>(배당금지급)</v>
          </cell>
          <cell r="D990" t="str">
            <v>(Divideds Paid)</v>
          </cell>
          <cell r="J990">
            <v>-11.976865</v>
          </cell>
          <cell r="K990">
            <v>-15.509706999999999</v>
          </cell>
          <cell r="L990">
            <v>-19.38713375</v>
          </cell>
          <cell r="M990">
            <v>-11.657907</v>
          </cell>
          <cell r="N990">
            <v>-15.606275</v>
          </cell>
          <cell r="O990">
            <v>-35.114118299999994</v>
          </cell>
          <cell r="P990">
            <v>-42.765687</v>
          </cell>
          <cell r="Q990">
            <v>-31.944171379999997</v>
          </cell>
          <cell r="R990">
            <v>-25.555337099999999</v>
          </cell>
          <cell r="S990">
            <v>-8.5184459999999991</v>
          </cell>
          <cell r="T990">
            <v>-8.5184457000000009</v>
          </cell>
          <cell r="U990">
            <v>-8.5184457000000009</v>
          </cell>
          <cell r="V990">
            <v>-8.5184457000000009</v>
          </cell>
          <cell r="W990">
            <v>-8.5184457000000009</v>
          </cell>
          <cell r="X990">
            <v>-8.5184457000000009</v>
          </cell>
        </row>
        <row r="991">
          <cell r="B991">
            <v>404330</v>
          </cell>
          <cell r="C991" t="str">
            <v>법인세환입</v>
          </cell>
          <cell r="D991" t="str">
            <v>Refunds of Income Taxes</v>
          </cell>
          <cell r="J991">
            <v>0</v>
          </cell>
          <cell r="K991">
            <v>0</v>
          </cell>
          <cell r="L991">
            <v>0</v>
          </cell>
          <cell r="M991">
            <v>0</v>
          </cell>
          <cell r="N991">
            <v>0</v>
          </cell>
          <cell r="O991">
            <v>0</v>
          </cell>
          <cell r="P991">
            <v>0</v>
          </cell>
          <cell r="Q991">
            <v>0</v>
          </cell>
          <cell r="R991">
            <v>0</v>
          </cell>
        </row>
        <row r="992">
          <cell r="B992">
            <v>404340</v>
          </cell>
          <cell r="C992" t="str">
            <v>(법인세납부)</v>
          </cell>
          <cell r="D992" t="str">
            <v>(Payments of Income Taxes)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</v>
          </cell>
          <cell r="Q992">
            <v>0</v>
          </cell>
          <cell r="R992">
            <v>0</v>
          </cell>
          <cell r="S992">
            <v>0</v>
          </cell>
          <cell r="T992">
            <v>0</v>
          </cell>
          <cell r="U992">
            <v>0</v>
          </cell>
          <cell r="V992">
            <v>0</v>
          </cell>
          <cell r="W992">
            <v>0</v>
          </cell>
          <cell r="X992">
            <v>0</v>
          </cell>
        </row>
        <row r="993">
          <cell r="B993">
            <v>403631</v>
          </cell>
          <cell r="C993" t="str">
            <v>기타</v>
          </cell>
          <cell r="D993" t="str">
            <v>Others</v>
          </cell>
          <cell r="J993">
            <v>-266.74200499999989</v>
          </cell>
          <cell r="K993">
            <v>122.23471534999999</v>
          </cell>
          <cell r="L993">
            <v>-0.80786325000000403</v>
          </cell>
          <cell r="M993">
            <v>-36.886051510000016</v>
          </cell>
          <cell r="N993">
            <v>47.474444000000005</v>
          </cell>
          <cell r="O993">
            <v>-194.16514574000004</v>
          </cell>
          <cell r="P993">
            <v>87.163754080000047</v>
          </cell>
          <cell r="Q993">
            <v>-4.715934500000003</v>
          </cell>
          <cell r="R993">
            <v>55.348679950000104</v>
          </cell>
          <cell r="S993">
            <v>0</v>
          </cell>
          <cell r="T993">
            <v>0</v>
          </cell>
          <cell r="U993">
            <v>0</v>
          </cell>
          <cell r="V993">
            <v>0</v>
          </cell>
          <cell r="W993">
            <v>0</v>
          </cell>
          <cell r="X993">
            <v>0</v>
          </cell>
        </row>
        <row r="995">
          <cell r="B995">
            <v>404361</v>
          </cell>
          <cell r="C995" t="str">
            <v>기타현금흐름</v>
          </cell>
          <cell r="D995" t="str">
            <v>Other Cash Flows</v>
          </cell>
          <cell r="J995">
            <v>-0.319494</v>
          </cell>
          <cell r="K995">
            <v>0.24005812999999998</v>
          </cell>
          <cell r="L995">
            <v>0.16385522</v>
          </cell>
          <cell r="M995">
            <v>0.29360799999999998</v>
          </cell>
          <cell r="N995">
            <v>-6.1161849999999998</v>
          </cell>
          <cell r="O995">
            <v>-6.1156618500000004</v>
          </cell>
          <cell r="P995">
            <v>0.40264028999999996</v>
          </cell>
          <cell r="Q995">
            <v>0.17662861999999999</v>
          </cell>
          <cell r="R995">
            <v>-0.34615147999999996</v>
          </cell>
          <cell r="S995">
            <v>0</v>
          </cell>
          <cell r="T995">
            <v>0</v>
          </cell>
          <cell r="U995">
            <v>0</v>
          </cell>
          <cell r="V995">
            <v>0</v>
          </cell>
          <cell r="W995">
            <v>0</v>
          </cell>
          <cell r="X995">
            <v>0</v>
          </cell>
        </row>
        <row r="996">
          <cell r="B996">
            <v>404390</v>
          </cell>
          <cell r="C996" t="str">
            <v>현금순증</v>
          </cell>
          <cell r="D996" t="str">
            <v>Incr.(Decr.) in Cash and Cash Equivalents</v>
          </cell>
          <cell r="J996">
            <v>35.196861999999996</v>
          </cell>
          <cell r="K996">
            <v>28.86695357</v>
          </cell>
          <cell r="L996">
            <v>46.47697634</v>
          </cell>
          <cell r="M996">
            <v>-32.586042999999997</v>
          </cell>
          <cell r="N996">
            <v>102.53341899999999</v>
          </cell>
          <cell r="O996">
            <v>79.819884000000002</v>
          </cell>
          <cell r="P996">
            <v>0.22836907000000001</v>
          </cell>
          <cell r="Q996">
            <v>-156.50621595999999</v>
          </cell>
          <cell r="R996">
            <v>-10.30450417</v>
          </cell>
          <cell r="S996">
            <v>12.960967654317445</v>
          </cell>
          <cell r="T996">
            <v>4.4963576937120653</v>
          </cell>
          <cell r="U996">
            <v>-0.10840193162129097</v>
          </cell>
          <cell r="V996">
            <v>-4.3062499454477452</v>
          </cell>
          <cell r="W996">
            <v>-8.1310339706779047</v>
          </cell>
          <cell r="X996">
            <v>-11.613859237556571</v>
          </cell>
        </row>
        <row r="997">
          <cell r="B997">
            <v>404400</v>
          </cell>
          <cell r="C997" t="str">
            <v>기초현금</v>
          </cell>
          <cell r="D997" t="str">
            <v>Beginning Cash and Cash Equivalents</v>
          </cell>
          <cell r="J997">
            <v>70.322063999999997</v>
          </cell>
          <cell r="K997">
            <v>100.58156274</v>
          </cell>
          <cell r="L997">
            <v>129.44851631999998</v>
          </cell>
          <cell r="M997">
            <v>175.92549299999999</v>
          </cell>
          <cell r="N997">
            <v>143.339449</v>
          </cell>
          <cell r="O997">
            <v>252.31065905999998</v>
          </cell>
          <cell r="P997">
            <v>338.57663507999996</v>
          </cell>
          <cell r="Q997">
            <v>338.80500413999999</v>
          </cell>
          <cell r="R997">
            <v>182.29878818</v>
          </cell>
          <cell r="S997">
            <v>171.99428400999997</v>
          </cell>
          <cell r="T997">
            <v>184.95525166431742</v>
          </cell>
          <cell r="U997">
            <v>189.45160935802949</v>
          </cell>
          <cell r="V997">
            <v>189.34320742640818</v>
          </cell>
          <cell r="W997">
            <v>185.03695748096044</v>
          </cell>
          <cell r="X997">
            <v>176.90592351028255</v>
          </cell>
        </row>
        <row r="998">
          <cell r="B998">
            <v>404410</v>
          </cell>
          <cell r="C998" t="str">
            <v>기말현금</v>
          </cell>
          <cell r="D998" t="str">
            <v>Ending Cash and Cash Equivalents</v>
          </cell>
          <cell r="J998">
            <v>105.51892599999999</v>
          </cell>
          <cell r="K998">
            <v>129.44851631999998</v>
          </cell>
          <cell r="L998">
            <v>175.92549265999997</v>
          </cell>
          <cell r="M998">
            <v>143.339449</v>
          </cell>
          <cell r="N998">
            <v>245.87286799999998</v>
          </cell>
          <cell r="O998">
            <v>332.13054418000002</v>
          </cell>
          <cell r="P998">
            <v>338.80500413999999</v>
          </cell>
          <cell r="Q998">
            <v>182.29878818</v>
          </cell>
          <cell r="R998">
            <v>171.99428400999997</v>
          </cell>
          <cell r="S998">
            <v>184.95525166431742</v>
          </cell>
          <cell r="T998">
            <v>189.45160935802949</v>
          </cell>
          <cell r="U998">
            <v>189.34320742640818</v>
          </cell>
          <cell r="V998">
            <v>185.03695748096044</v>
          </cell>
          <cell r="W998">
            <v>176.90592351028255</v>
          </cell>
          <cell r="X998">
            <v>165.29206427272598</v>
          </cell>
        </row>
      </sheetData>
      <sheetData sheetId="15">
        <row r="29">
          <cell r="B29">
            <v>200000</v>
          </cell>
          <cell r="C29" t="str">
            <v>매출액</v>
          </cell>
          <cell r="D29" t="str">
            <v>Sales</v>
          </cell>
          <cell r="E29">
            <v>1</v>
          </cell>
          <cell r="I29">
            <v>615.35706077999998</v>
          </cell>
          <cell r="J29">
            <v>156.97121600000003</v>
          </cell>
          <cell r="K29">
            <v>189.03303599999998</v>
          </cell>
          <cell r="L29">
            <v>175.208977</v>
          </cell>
          <cell r="M29">
            <v>173.64304043999999</v>
          </cell>
          <cell r="N29">
            <v>694.85626944000001</v>
          </cell>
          <cell r="O29">
            <v>142.43588999999997</v>
          </cell>
          <cell r="P29">
            <v>139.88500199999999</v>
          </cell>
          <cell r="Q29">
            <v>196.09245299999998</v>
          </cell>
          <cell r="R29">
            <v>189.62858549000001</v>
          </cell>
          <cell r="S29">
            <v>668.04193049000003</v>
          </cell>
          <cell r="T29">
            <v>179.51326</v>
          </cell>
          <cell r="U29">
            <v>181.06565000000001</v>
          </cell>
          <cell r="V29">
            <v>188.52529165810611</v>
          </cell>
          <cell r="W29">
            <v>93.158148874433323</v>
          </cell>
          <cell r="X29">
            <v>642.26235053253947</v>
          </cell>
          <cell r="Y29">
            <v>172.58588579131825</v>
          </cell>
          <cell r="Z29">
            <v>174.07836942870293</v>
          </cell>
          <cell r="AA29">
            <v>181.25014528108321</v>
          </cell>
          <cell r="AB29">
            <v>89.563197961942024</v>
          </cell>
          <cell r="AC29">
            <v>617.47759846304643</v>
          </cell>
          <cell r="AD29">
            <v>165.92583731348839</v>
          </cell>
          <cell r="AE29">
            <v>167.36072636060996</v>
          </cell>
          <cell r="AF29">
            <v>174.25574508056323</v>
          </cell>
          <cell r="AG29">
            <v>86.106975354160227</v>
          </cell>
          <cell r="AH29">
            <v>593.6492841088218</v>
          </cell>
          <cell r="AI29">
            <v>159.52279852983875</v>
          </cell>
          <cell r="AJ29">
            <v>160.90231554830154</v>
          </cell>
          <cell r="AK29">
            <v>167.53125712805365</v>
          </cell>
          <cell r="AL29">
            <v>82.784127558649175</v>
          </cell>
          <cell r="AM29">
            <v>570.7404987648431</v>
          </cell>
        </row>
        <row r="30">
          <cell r="C30" t="str">
            <v>(분기배분)</v>
          </cell>
          <cell r="D30" t="str">
            <v>(Q Distribution)</v>
          </cell>
          <cell r="J30">
            <v>0.22590458329822166</v>
          </cell>
          <cell r="K30">
            <v>0.27204624080364975</v>
          </cell>
          <cell r="L30">
            <v>0.25215139404470621</v>
          </cell>
          <cell r="M30">
            <v>0.24989778185342237</v>
          </cell>
          <cell r="O30">
            <v>0.21321399675545083</v>
          </cell>
          <cell r="P30">
            <v>0.20939554182983119</v>
          </cell>
          <cell r="Q30">
            <v>0.29353315121427892</v>
          </cell>
          <cell r="R30">
            <v>0.28385731020043892</v>
          </cell>
          <cell r="T30">
            <v>0.27950145271812127</v>
          </cell>
          <cell r="U30">
            <v>0.28191851795433326</v>
          </cell>
          <cell r="V30">
            <v>0.29353315121427892</v>
          </cell>
          <cell r="W30">
            <v>0.14504687811326655</v>
          </cell>
          <cell r="Y30">
            <v>0.27950145271812127</v>
          </cell>
          <cell r="Z30">
            <v>0.28191851795433326</v>
          </cell>
          <cell r="AA30">
            <v>0.29353315121427892</v>
          </cell>
          <cell r="AB30">
            <v>0.14504687811326655</v>
          </cell>
          <cell r="AD30">
            <v>0.27950145271812127</v>
          </cell>
          <cell r="AE30">
            <v>0.28191851795433326</v>
          </cell>
          <cell r="AF30">
            <v>0.29353315121427892</v>
          </cell>
          <cell r="AG30">
            <v>0.14504687811326655</v>
          </cell>
          <cell r="AI30">
            <v>0.27950145271812127</v>
          </cell>
          <cell r="AJ30">
            <v>0.28191851795433326</v>
          </cell>
          <cell r="AK30">
            <v>0.29353315121427892</v>
          </cell>
          <cell r="AL30">
            <v>0.14504687811326655</v>
          </cell>
        </row>
        <row r="31">
          <cell r="C31" t="str">
            <v>(manual)</v>
          </cell>
          <cell r="D31" t="str">
            <v>(manual)</v>
          </cell>
        </row>
        <row r="33">
          <cell r="B33">
            <v>200360</v>
          </cell>
          <cell r="C33" t="str">
            <v>매출원가</v>
          </cell>
          <cell r="D33" t="str">
            <v>Cost of Sales</v>
          </cell>
          <cell r="E33">
            <v>1</v>
          </cell>
          <cell r="I33">
            <v>492.74247363999996</v>
          </cell>
          <cell r="J33">
            <v>124.47524399999998</v>
          </cell>
          <cell r="K33">
            <v>138.07232299999998</v>
          </cell>
          <cell r="L33">
            <v>147.05944599999998</v>
          </cell>
          <cell r="M33">
            <v>146.81343570999999</v>
          </cell>
          <cell r="N33">
            <v>556.42044870999996</v>
          </cell>
          <cell r="O33">
            <v>124.45601599999998</v>
          </cell>
          <cell r="P33">
            <v>132.39244499999998</v>
          </cell>
          <cell r="Q33">
            <v>163.30634899999998</v>
          </cell>
          <cell r="R33">
            <v>177.56548378999997</v>
          </cell>
          <cell r="S33">
            <v>597.72029378999991</v>
          </cell>
          <cell r="T33">
            <v>159.22275600000003</v>
          </cell>
          <cell r="U33">
            <v>161.65075199999998</v>
          </cell>
          <cell r="V33">
            <v>157.00439565027764</v>
          </cell>
          <cell r="W33">
            <v>96.776505495844049</v>
          </cell>
          <cell r="X33">
            <v>574.65440914612168</v>
          </cell>
          <cell r="Y33">
            <v>153.0783875374718</v>
          </cell>
          <cell r="Z33">
            <v>155.41268774659153</v>
          </cell>
          <cell r="AA33">
            <v>150.94563318851073</v>
          </cell>
          <cell r="AB33">
            <v>93.041923057876772</v>
          </cell>
          <cell r="AC33">
            <v>552.4786315304508</v>
          </cell>
          <cell r="AD33">
            <v>147.17112879940601</v>
          </cell>
          <cell r="AE33">
            <v>149.41534891603578</v>
          </cell>
          <cell r="AF33">
            <v>145.12067693590171</v>
          </cell>
          <cell r="AG33">
            <v>89.451457272133155</v>
          </cell>
          <cell r="AH33">
            <v>531.15861192347666</v>
          </cell>
          <cell r="AI33">
            <v>141.49182977766475</v>
          </cell>
          <cell r="AJ33">
            <v>143.6494459712498</v>
          </cell>
          <cell r="AK33">
            <v>139.52050436618623</v>
          </cell>
          <cell r="AL33">
            <v>85.999546711119592</v>
          </cell>
          <cell r="AM33">
            <v>510.66132682622037</v>
          </cell>
        </row>
        <row r="34">
          <cell r="C34" t="str">
            <v>(분기배분)</v>
          </cell>
          <cell r="D34" t="str">
            <v>(Q Distribution)</v>
          </cell>
          <cell r="J34">
            <v>0.22370717015987143</v>
          </cell>
          <cell r="K34">
            <v>0.24814386911930641</v>
          </cell>
          <cell r="L34">
            <v>0.264295545465558</v>
          </cell>
          <cell r="M34">
            <v>0.26385341525526407</v>
          </cell>
          <cell r="O34">
            <v>0.20821781909202791</v>
          </cell>
          <cell r="P34">
            <v>0.22149565001471086</v>
          </cell>
          <cell r="Q34">
            <v>0.27321533281815463</v>
          </cell>
          <cell r="R34">
            <v>0.29707119807510662</v>
          </cell>
          <cell r="T34">
            <v>0.27707567098734864</v>
          </cell>
          <cell r="U34">
            <v>0.28130081215281483</v>
          </cell>
          <cell r="V34">
            <v>0.27321533281815463</v>
          </cell>
          <cell r="W34">
            <v>0.16840818404168201</v>
          </cell>
          <cell r="Y34">
            <v>0.27707567098734864</v>
          </cell>
          <cell r="Z34">
            <v>0.28130081215281483</v>
          </cell>
          <cell r="AA34">
            <v>0.27321533281815463</v>
          </cell>
          <cell r="AB34">
            <v>0.16840818404168201</v>
          </cell>
          <cell r="AD34">
            <v>0.27707567098734864</v>
          </cell>
          <cell r="AE34">
            <v>0.28130081215281483</v>
          </cell>
          <cell r="AF34">
            <v>0.27321533281815463</v>
          </cell>
          <cell r="AG34">
            <v>0.16840818404168201</v>
          </cell>
          <cell r="AI34">
            <v>0.27707567098734864</v>
          </cell>
          <cell r="AJ34">
            <v>0.28130081215281483</v>
          </cell>
          <cell r="AK34">
            <v>0.27321533281815463</v>
          </cell>
          <cell r="AL34">
            <v>0.16840818404168201</v>
          </cell>
        </row>
        <row r="35">
          <cell r="C35" t="str">
            <v>(manual)</v>
          </cell>
          <cell r="D35" t="str">
            <v>(manual)</v>
          </cell>
        </row>
        <row r="37">
          <cell r="B37">
            <v>200810</v>
          </cell>
          <cell r="C37" t="str">
            <v>매출총이익</v>
          </cell>
          <cell r="D37" t="str">
            <v>Gross Profit</v>
          </cell>
          <cell r="I37">
            <v>122.61458714000003</v>
          </cell>
          <cell r="J37">
            <v>32.495971999999995</v>
          </cell>
          <cell r="K37">
            <v>50.960712999999998</v>
          </cell>
          <cell r="L37">
            <v>28.149531</v>
          </cell>
          <cell r="M37">
            <v>26.82960473</v>
          </cell>
          <cell r="N37">
            <v>138.43582073000005</v>
          </cell>
          <cell r="O37">
            <v>17.979874000000002</v>
          </cell>
          <cell r="P37">
            <v>7.4925569999999997</v>
          </cell>
          <cell r="Q37">
            <v>32.786104000000002</v>
          </cell>
          <cell r="R37">
            <v>12.063101699999999</v>
          </cell>
          <cell r="S37">
            <v>70.321636700000113</v>
          </cell>
          <cell r="T37">
            <v>20.29050399999997</v>
          </cell>
          <cell r="U37">
            <v>19.414898000000022</v>
          </cell>
          <cell r="V37">
            <v>31.520896007828469</v>
          </cell>
          <cell r="W37">
            <v>-3.6183566214107259</v>
          </cell>
          <cell r="X37">
            <v>67.607941386417792</v>
          </cell>
          <cell r="Y37">
            <v>19.50749825384645</v>
          </cell>
          <cell r="Z37">
            <v>18.665681682111398</v>
          </cell>
          <cell r="AA37">
            <v>30.30451209257248</v>
          </cell>
          <cell r="AB37">
            <v>-3.4787250959347489</v>
          </cell>
          <cell r="AC37">
            <v>64.998966932595636</v>
          </cell>
          <cell r="AD37">
            <v>18.754708514082381</v>
          </cell>
          <cell r="AE37">
            <v>17.945377444574177</v>
          </cell>
          <cell r="AF37">
            <v>29.135068144661517</v>
          </cell>
          <cell r="AG37">
            <v>-3.3444819179729279</v>
          </cell>
          <cell r="AH37">
            <v>62.490672185345147</v>
          </cell>
          <cell r="AI37">
            <v>18.030968752174005</v>
          </cell>
          <cell r="AJ37">
            <v>17.25286957705174</v>
          </cell>
          <cell r="AK37">
            <v>28.010752761867423</v>
          </cell>
          <cell r="AL37">
            <v>-3.2154191524704174</v>
          </cell>
          <cell r="AM37">
            <v>60.079171938622721</v>
          </cell>
        </row>
        <row r="39">
          <cell r="B39">
            <v>200820</v>
          </cell>
          <cell r="C39" t="str">
            <v>판매비와 관리비</v>
          </cell>
          <cell r="D39" t="str">
            <v>SG&amp;A</v>
          </cell>
          <cell r="E39">
            <v>1</v>
          </cell>
          <cell r="I39">
            <v>64.292858209999991</v>
          </cell>
          <cell r="J39">
            <v>17.152031000000008</v>
          </cell>
          <cell r="K39">
            <v>18.193607</v>
          </cell>
          <cell r="L39">
            <v>17.216421</v>
          </cell>
          <cell r="M39">
            <v>20.08791669</v>
          </cell>
          <cell r="N39">
            <v>72.649975689999991</v>
          </cell>
          <cell r="O39">
            <v>25.678100999999998</v>
          </cell>
          <cell r="P39">
            <v>34.805358999999996</v>
          </cell>
          <cell r="Q39">
            <v>22.343602999999998</v>
          </cell>
          <cell r="R39">
            <v>17.4468681</v>
          </cell>
          <cell r="S39">
            <v>100.27393109999998</v>
          </cell>
          <cell r="T39">
            <v>15.480686000000002</v>
          </cell>
          <cell r="U39">
            <v>19.481978999999999</v>
          </cell>
          <cell r="V39">
            <v>20.684532560417821</v>
          </cell>
          <cell r="W39">
            <v>37.181134235445327</v>
          </cell>
          <cell r="X39">
            <v>92.82833179586315</v>
          </cell>
          <cell r="Y39">
            <v>14.866585213005672</v>
          </cell>
          <cell r="Z39">
            <v>18.709151579037709</v>
          </cell>
          <cell r="AA39">
            <v>19.864001240038196</v>
          </cell>
          <cell r="AB39">
            <v>35.706201936235274</v>
          </cell>
          <cell r="AC39">
            <v>89.145939968316853</v>
          </cell>
          <cell r="AD39">
            <v>14.277587016719627</v>
          </cell>
          <cell r="AE39">
            <v>17.967915015549334</v>
          </cell>
          <cell r="AF39">
            <v>19.077010768872636</v>
          </cell>
          <cell r="AG39">
            <v>34.291560427419284</v>
          </cell>
          <cell r="AH39">
            <v>85.614073228560883</v>
          </cell>
          <cell r="AI39">
            <v>13.71260902687763</v>
          </cell>
          <cell r="AJ39">
            <v>17.256907161403596</v>
          </cell>
          <cell r="AK39">
            <v>18.322114918210321</v>
          </cell>
          <cell r="AL39">
            <v>32.934610064858646</v>
          </cell>
          <cell r="AM39">
            <v>82.226241171350196</v>
          </cell>
        </row>
        <row r="40">
          <cell r="C40" t="str">
            <v>(분기배분)</v>
          </cell>
          <cell r="D40" t="str">
            <v>(Q Distribution)</v>
          </cell>
          <cell r="J40">
            <v>0.23609135222822825</v>
          </cell>
          <cell r="K40">
            <v>0.25042825998501034</v>
          </cell>
          <cell r="L40">
            <v>0.23697765672301221</v>
          </cell>
          <cell r="M40">
            <v>0.2765027310637494</v>
          </cell>
          <cell r="O40">
            <v>0.25607952853062127</v>
          </cell>
          <cell r="P40">
            <v>0.34710276757066327</v>
          </cell>
          <cell r="Q40">
            <v>0.22282564126978763</v>
          </cell>
          <cell r="R40">
            <v>0.17399206262892791</v>
          </cell>
          <cell r="T40">
            <v>0.16676682323714764</v>
          </cell>
          <cell r="U40">
            <v>0.20987104500426026</v>
          </cell>
          <cell r="V40">
            <v>0.22282564126978763</v>
          </cell>
          <cell r="W40">
            <v>0.40053649048880446</v>
          </cell>
          <cell r="Y40">
            <v>0.16676682323714764</v>
          </cell>
          <cell r="Z40">
            <v>0.20987104500426026</v>
          </cell>
          <cell r="AA40">
            <v>0.22282564126978763</v>
          </cell>
          <cell r="AB40">
            <v>0.40053649048880446</v>
          </cell>
          <cell r="AD40">
            <v>0.16676682323714764</v>
          </cell>
          <cell r="AE40">
            <v>0.20987104500426026</v>
          </cell>
          <cell r="AF40">
            <v>0.22282564126978763</v>
          </cell>
          <cell r="AG40">
            <v>0.40053649048880446</v>
          </cell>
          <cell r="AI40">
            <v>0.16676682323714764</v>
          </cell>
          <cell r="AJ40">
            <v>0.20987104500426026</v>
          </cell>
          <cell r="AK40">
            <v>0.22282564126978763</v>
          </cell>
          <cell r="AL40">
            <v>0.40053649048880446</v>
          </cell>
        </row>
        <row r="41">
          <cell r="C41" t="str">
            <v>(manual)</v>
          </cell>
          <cell r="D41" t="str">
            <v>(manual)</v>
          </cell>
        </row>
        <row r="43">
          <cell r="B43">
            <v>201080</v>
          </cell>
          <cell r="C43" t="str">
            <v>유형자산 감가상각비</v>
          </cell>
          <cell r="D43" t="str">
            <v>Depreciation (SG&amp;A)</v>
          </cell>
          <cell r="E43">
            <v>1</v>
          </cell>
          <cell r="I43">
            <v>1.563833</v>
          </cell>
          <cell r="J43">
            <v>0.38204600000000011</v>
          </cell>
          <cell r="K43">
            <v>0.388598</v>
          </cell>
          <cell r="L43">
            <v>0.39144899999999999</v>
          </cell>
          <cell r="M43">
            <v>0.46137</v>
          </cell>
          <cell r="N43">
            <v>1.6234629999999999</v>
          </cell>
          <cell r="O43">
            <v>0.44557700000000011</v>
          </cell>
          <cell r="P43">
            <v>0.42621100000000001</v>
          </cell>
          <cell r="Q43">
            <v>0.43364999999999998</v>
          </cell>
          <cell r="R43">
            <v>0.42702799999999996</v>
          </cell>
          <cell r="S43">
            <v>1.7324659999999998</v>
          </cell>
          <cell r="T43">
            <v>0.42634899999999998</v>
          </cell>
          <cell r="U43">
            <v>0.42353099999999999</v>
          </cell>
          <cell r="V43">
            <v>0.68091047833448837</v>
          </cell>
          <cell r="W43">
            <v>1.1895006614285408</v>
          </cell>
          <cell r="X43">
            <v>2.7202911397630292</v>
          </cell>
          <cell r="Y43">
            <v>0.39260485260739403</v>
          </cell>
          <cell r="Z43">
            <v>0.39000988821285421</v>
          </cell>
          <cell r="AA43">
            <v>0.62701861147872273</v>
          </cell>
          <cell r="AB43">
            <v>1.0953555229554897</v>
          </cell>
          <cell r="AC43">
            <v>2.5049888752544605</v>
          </cell>
          <cell r="AD43">
            <v>0.36153144557832573</v>
          </cell>
          <cell r="AE43">
            <v>0.35914186424087746</v>
          </cell>
          <cell r="AF43">
            <v>0.57739211195920903</v>
          </cell>
          <cell r="AG43">
            <v>1.0086616683576952</v>
          </cell>
          <cell r="AH43">
            <v>2.3067270901361074</v>
          </cell>
          <cell r="AI43">
            <v>0.3329173984323095</v>
          </cell>
          <cell r="AJ43">
            <v>0.33071694474581731</v>
          </cell>
          <cell r="AK43">
            <v>0.53169338971691571</v>
          </cell>
          <cell r="AL43">
            <v>0.92882935256398191</v>
          </cell>
          <cell r="AM43">
            <v>2.1241570854590246</v>
          </cell>
        </row>
        <row r="44">
          <cell r="C44" t="str">
            <v>(분기배분)</v>
          </cell>
          <cell r="D44" t="str">
            <v>(Q Distribution)</v>
          </cell>
          <cell r="J44">
            <v>0.23532781467763672</v>
          </cell>
          <cell r="K44">
            <v>0.23936363193987176</v>
          </cell>
          <cell r="L44">
            <v>0.24111975450010256</v>
          </cell>
          <cell r="M44">
            <v>0.28418879888238907</v>
          </cell>
          <cell r="O44">
            <v>0.25719234894075854</v>
          </cell>
          <cell r="P44">
            <v>0.24601406319085053</v>
          </cell>
          <cell r="Q44">
            <v>0.25030794255125355</v>
          </cell>
          <cell r="R44">
            <v>0.24648564531713754</v>
          </cell>
          <cell r="T44">
            <v>0.15672918011163328</v>
          </cell>
          <cell r="U44">
            <v>0.15569326158114632</v>
          </cell>
          <cell r="V44">
            <v>0.25030794255125355</v>
          </cell>
          <cell r="W44">
            <v>0.43726961575596679</v>
          </cell>
          <cell r="Y44">
            <v>0.15672918011163328</v>
          </cell>
          <cell r="Z44">
            <v>0.15569326158114632</v>
          </cell>
          <cell r="AA44">
            <v>0.25030794255125355</v>
          </cell>
          <cell r="AB44">
            <v>0.43726961575596679</v>
          </cell>
          <cell r="AD44">
            <v>0.15672918011163328</v>
          </cell>
          <cell r="AE44">
            <v>0.15569326158114632</v>
          </cell>
          <cell r="AF44">
            <v>0.25030794255125355</v>
          </cell>
          <cell r="AG44">
            <v>0.43726961575596679</v>
          </cell>
          <cell r="AI44">
            <v>0.15672918011163328</v>
          </cell>
          <cell r="AJ44">
            <v>0.15569326158114632</v>
          </cell>
          <cell r="AK44">
            <v>0.25030794255125355</v>
          </cell>
          <cell r="AL44">
            <v>0.43726961575596679</v>
          </cell>
        </row>
        <row r="45">
          <cell r="C45" t="str">
            <v>(manual)</v>
          </cell>
          <cell r="D45" t="str">
            <v>(manual)</v>
          </cell>
        </row>
        <row r="47">
          <cell r="B47">
            <v>201100</v>
          </cell>
          <cell r="C47" t="str">
            <v>무형자산 상각비</v>
          </cell>
          <cell r="D47" t="str">
            <v>Amortization (SG&amp;A)</v>
          </cell>
          <cell r="E47">
            <v>1</v>
          </cell>
          <cell r="I47">
            <v>4.7279809999999998</v>
          </cell>
          <cell r="J47">
            <v>1.424213</v>
          </cell>
          <cell r="K47">
            <v>1.423335</v>
          </cell>
          <cell r="L47">
            <v>1.48532</v>
          </cell>
          <cell r="M47">
            <v>1.544081</v>
          </cell>
          <cell r="N47">
            <v>5.8769489999999998</v>
          </cell>
          <cell r="O47">
            <v>1.5331149999999996</v>
          </cell>
          <cell r="P47">
            <v>1.524219</v>
          </cell>
          <cell r="Q47">
            <v>1.530454</v>
          </cell>
          <cell r="R47">
            <v>1.530589</v>
          </cell>
          <cell r="S47">
            <v>6.1183769999999997</v>
          </cell>
          <cell r="T47">
            <v>1.5218170000000002</v>
          </cell>
          <cell r="U47">
            <v>1.5066059999999999</v>
          </cell>
          <cell r="V47">
            <v>0.31306027701099842</v>
          </cell>
          <cell r="W47">
            <v>-2.0899456296999905</v>
          </cell>
          <cell r="X47">
            <v>1.2515376473110078</v>
          </cell>
          <cell r="Y47">
            <v>1.475442622551282</v>
          </cell>
          <cell r="Z47">
            <v>1.4606951478341323</v>
          </cell>
          <cell r="AA47">
            <v>0.30352038131374415</v>
          </cell>
          <cell r="AB47">
            <v>-2.02625865059606</v>
          </cell>
          <cell r="AC47">
            <v>1.2133995011030987</v>
          </cell>
          <cell r="AD47">
            <v>1.4304814129694992</v>
          </cell>
          <cell r="AE47">
            <v>1.4161833385146338</v>
          </cell>
          <cell r="AF47">
            <v>0.29427119515902089</v>
          </cell>
          <cell r="AG47">
            <v>-1.9645124068154527</v>
          </cell>
          <cell r="AH47">
            <v>1.1764235398277012</v>
          </cell>
          <cell r="AI47">
            <v>1.3868903077456625</v>
          </cell>
          <cell r="AJ47">
            <v>1.3730279389647118</v>
          </cell>
          <cell r="AK47">
            <v>0.28530385974576822</v>
          </cell>
          <cell r="AL47">
            <v>-1.9046477582694383</v>
          </cell>
          <cell r="AM47">
            <v>1.1405743481867041</v>
          </cell>
        </row>
        <row r="48">
          <cell r="C48" t="str">
            <v>(분기배분)</v>
          </cell>
          <cell r="D48" t="str">
            <v>(Q Distribution)</v>
          </cell>
          <cell r="J48">
            <v>0.24233883942161144</v>
          </cell>
          <cell r="K48">
            <v>0.24218944217484278</v>
          </cell>
          <cell r="L48">
            <v>0.25273658151534073</v>
          </cell>
          <cell r="M48">
            <v>0.2627351368882051</v>
          </cell>
          <cell r="O48">
            <v>0.25057543855175968</v>
          </cell>
          <cell r="P48">
            <v>0.249121458190628</v>
          </cell>
          <cell r="Q48">
            <v>0.25014051929130882</v>
          </cell>
          <cell r="R48">
            <v>0.25016258396630348</v>
          </cell>
          <cell r="T48">
            <v>1.2159578285716786</v>
          </cell>
          <cell r="U48">
            <v>1.2038039792386743</v>
          </cell>
          <cell r="V48">
            <v>0.25014051929130882</v>
          </cell>
          <cell r="W48">
            <v>-1.6699023271016618</v>
          </cell>
          <cell r="Y48">
            <v>1.2159578285716786</v>
          </cell>
          <cell r="Z48">
            <v>1.2038039792386743</v>
          </cell>
          <cell r="AA48">
            <v>0.25014051929130882</v>
          </cell>
          <cell r="AB48">
            <v>-1.6699023271016618</v>
          </cell>
          <cell r="AD48">
            <v>1.2159578285716786</v>
          </cell>
          <cell r="AE48">
            <v>1.2038039792386743</v>
          </cell>
          <cell r="AF48">
            <v>0.25014051929130882</v>
          </cell>
          <cell r="AG48">
            <v>-1.6699023271016618</v>
          </cell>
          <cell r="AI48">
            <v>1.2159578285716786</v>
          </cell>
          <cell r="AJ48">
            <v>1.2038039792386743</v>
          </cell>
          <cell r="AK48">
            <v>0.25014051929130882</v>
          </cell>
          <cell r="AL48">
            <v>-1.6699023271016618</v>
          </cell>
        </row>
        <row r="49">
          <cell r="C49" t="str">
            <v>(manual)</v>
          </cell>
          <cell r="D49" t="str">
            <v>(manual)</v>
          </cell>
        </row>
        <row r="52">
          <cell r="B52">
            <v>201370</v>
          </cell>
          <cell r="C52" t="str">
            <v>영업이익 (GP-SG&amp;A)</v>
          </cell>
          <cell r="D52" t="str">
            <v>Operating Income</v>
          </cell>
          <cell r="I52">
            <v>58.321728930000035</v>
          </cell>
          <cell r="J52">
            <v>15.343940999999987</v>
          </cell>
          <cell r="K52">
            <v>32.767105999999998</v>
          </cell>
          <cell r="L52">
            <v>10.933109999999999</v>
          </cell>
          <cell r="M52">
            <v>6.7416880399999997</v>
          </cell>
          <cell r="N52">
            <v>65.785845040000055</v>
          </cell>
          <cell r="O52">
            <v>-7.6982269999999957</v>
          </cell>
          <cell r="P52">
            <v>-27.312801999999998</v>
          </cell>
          <cell r="Q52">
            <v>10.442501000000004</v>
          </cell>
          <cell r="R52">
            <v>-5.3837664000000007</v>
          </cell>
          <cell r="S52">
            <v>-29.952294399999872</v>
          </cell>
          <cell r="T52">
            <v>4.809817999999968</v>
          </cell>
          <cell r="U52">
            <v>-6.7080999999976854E-2</v>
          </cell>
          <cell r="V52">
            <v>10.836363447410648</v>
          </cell>
          <cell r="W52">
            <v>-40.799490856856053</v>
          </cell>
          <cell r="X52">
            <v>-25.220390409445358</v>
          </cell>
          <cell r="Y52">
            <v>4.6409130408407773</v>
          </cell>
          <cell r="Z52">
            <v>-4.346989692631098E-2</v>
          </cell>
          <cell r="AA52">
            <v>10.440510852534285</v>
          </cell>
          <cell r="AB52">
            <v>-39.184927032170023</v>
          </cell>
          <cell r="AC52">
            <v>-24.146973035721217</v>
          </cell>
          <cell r="AD52">
            <v>4.477121497362754</v>
          </cell>
          <cell r="AE52">
            <v>-2.253757097515674E-2</v>
          </cell>
          <cell r="AF52">
            <v>10.058057375788881</v>
          </cell>
          <cell r="AG52">
            <v>-37.636042345392212</v>
          </cell>
          <cell r="AH52">
            <v>-23.123401043215736</v>
          </cell>
          <cell r="AI52">
            <v>4.318359725296375</v>
          </cell>
          <cell r="AJ52">
            <v>-4.0375843518560828E-3</v>
          </cell>
          <cell r="AK52">
            <v>9.6886378436571015</v>
          </cell>
          <cell r="AL52">
            <v>-36.150029217329063</v>
          </cell>
          <cell r="AM52">
            <v>-22.147069232727475</v>
          </cell>
        </row>
        <row r="54">
          <cell r="B54">
            <v>203590</v>
          </cell>
          <cell r="C54" t="str">
            <v>기타영업수익</v>
          </cell>
          <cell r="D54" t="str">
            <v>Other Operating Income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</row>
        <row r="56">
          <cell r="B56">
            <v>203600</v>
          </cell>
          <cell r="C56" t="str">
            <v>이자수익</v>
          </cell>
          <cell r="D56" t="str">
            <v>Interest Income</v>
          </cell>
          <cell r="E56">
            <v>1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</row>
        <row r="57">
          <cell r="C57" t="str">
            <v>(분기배분)</v>
          </cell>
          <cell r="D57" t="str">
            <v>(Q Distribution)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T57">
            <v>0</v>
          </cell>
          <cell r="U57">
            <v>0</v>
          </cell>
          <cell r="V57">
            <v>0</v>
          </cell>
          <cell r="W57">
            <v>1</v>
          </cell>
          <cell r="Y57">
            <v>0</v>
          </cell>
          <cell r="Z57">
            <v>0</v>
          </cell>
          <cell r="AA57">
            <v>0</v>
          </cell>
          <cell r="AB57">
            <v>1</v>
          </cell>
          <cell r="AD57">
            <v>0</v>
          </cell>
          <cell r="AE57">
            <v>0</v>
          </cell>
          <cell r="AF57">
            <v>0</v>
          </cell>
          <cell r="AG57">
            <v>1</v>
          </cell>
          <cell r="AI57">
            <v>0</v>
          </cell>
          <cell r="AJ57">
            <v>0</v>
          </cell>
          <cell r="AK57">
            <v>0</v>
          </cell>
          <cell r="AL57">
            <v>1</v>
          </cell>
        </row>
        <row r="58">
          <cell r="C58" t="str">
            <v>(manual)</v>
          </cell>
          <cell r="D58" t="str">
            <v>(manual)</v>
          </cell>
        </row>
        <row r="60">
          <cell r="B60">
            <v>203610</v>
          </cell>
          <cell r="C60" t="str">
            <v>배당금수익</v>
          </cell>
          <cell r="D60" t="str">
            <v>Dividend Income</v>
          </cell>
          <cell r="E60">
            <v>1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</row>
        <row r="61">
          <cell r="C61" t="str">
            <v>(분기배분)</v>
          </cell>
          <cell r="D61" t="str">
            <v>(Q Distribution)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T61">
            <v>0</v>
          </cell>
          <cell r="U61">
            <v>0</v>
          </cell>
          <cell r="V61">
            <v>0</v>
          </cell>
          <cell r="W61">
            <v>1</v>
          </cell>
          <cell r="Y61">
            <v>0</v>
          </cell>
          <cell r="Z61">
            <v>0</v>
          </cell>
          <cell r="AA61">
            <v>0</v>
          </cell>
          <cell r="AB61">
            <v>1</v>
          </cell>
          <cell r="AD61">
            <v>0</v>
          </cell>
          <cell r="AE61">
            <v>0</v>
          </cell>
          <cell r="AF61">
            <v>0</v>
          </cell>
          <cell r="AG61">
            <v>1</v>
          </cell>
          <cell r="AI61">
            <v>0</v>
          </cell>
          <cell r="AJ61">
            <v>0</v>
          </cell>
          <cell r="AK61">
            <v>0</v>
          </cell>
          <cell r="AL61">
            <v>1</v>
          </cell>
        </row>
        <row r="62">
          <cell r="C62" t="str">
            <v>(manual)</v>
          </cell>
          <cell r="D62" t="str">
            <v>(manual)</v>
          </cell>
        </row>
        <row r="64">
          <cell r="B64">
            <v>203620</v>
          </cell>
          <cell r="C64" t="str">
            <v>외환거래이익</v>
          </cell>
          <cell r="D64" t="str">
            <v>Gains on Foreign Exchange</v>
          </cell>
          <cell r="E64">
            <v>1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</row>
        <row r="65">
          <cell r="C65" t="str">
            <v>(분기배분)</v>
          </cell>
          <cell r="D65" t="str">
            <v>(Q Distribution)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T65">
            <v>0</v>
          </cell>
          <cell r="U65">
            <v>0</v>
          </cell>
          <cell r="V65">
            <v>0</v>
          </cell>
          <cell r="W65">
            <v>1</v>
          </cell>
          <cell r="Y65">
            <v>0</v>
          </cell>
          <cell r="Z65">
            <v>0</v>
          </cell>
          <cell r="AA65">
            <v>0</v>
          </cell>
          <cell r="AB65">
            <v>1</v>
          </cell>
          <cell r="AD65">
            <v>0</v>
          </cell>
          <cell r="AE65">
            <v>0</v>
          </cell>
          <cell r="AF65">
            <v>0</v>
          </cell>
          <cell r="AG65">
            <v>1</v>
          </cell>
          <cell r="AI65">
            <v>0</v>
          </cell>
          <cell r="AJ65">
            <v>0</v>
          </cell>
          <cell r="AK65">
            <v>0</v>
          </cell>
          <cell r="AL65">
            <v>1</v>
          </cell>
        </row>
        <row r="66">
          <cell r="C66" t="str">
            <v>(manual)</v>
          </cell>
          <cell r="D66" t="str">
            <v>(manual)</v>
          </cell>
        </row>
        <row r="68">
          <cell r="B68">
            <v>203720</v>
          </cell>
          <cell r="C68" t="str">
            <v>자산처분이익</v>
          </cell>
          <cell r="D68" t="str">
            <v>Gains on Disposal of Assets</v>
          </cell>
          <cell r="E68">
            <v>1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</row>
        <row r="69">
          <cell r="C69" t="str">
            <v>(분기배분)</v>
          </cell>
          <cell r="D69" t="str">
            <v>(Q Distribution)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T69">
            <v>0</v>
          </cell>
          <cell r="U69">
            <v>0</v>
          </cell>
          <cell r="V69">
            <v>0</v>
          </cell>
          <cell r="W69">
            <v>1</v>
          </cell>
          <cell r="Y69">
            <v>0</v>
          </cell>
          <cell r="Z69">
            <v>0</v>
          </cell>
          <cell r="AA69">
            <v>0</v>
          </cell>
          <cell r="AB69">
            <v>1</v>
          </cell>
          <cell r="AD69">
            <v>0</v>
          </cell>
          <cell r="AE69">
            <v>0</v>
          </cell>
          <cell r="AF69">
            <v>0</v>
          </cell>
          <cell r="AG69">
            <v>1</v>
          </cell>
          <cell r="AI69">
            <v>0</v>
          </cell>
          <cell r="AJ69">
            <v>0</v>
          </cell>
          <cell r="AK69">
            <v>0</v>
          </cell>
          <cell r="AL69">
            <v>1</v>
          </cell>
        </row>
        <row r="70">
          <cell r="C70" t="str">
            <v>(manual)</v>
          </cell>
          <cell r="D70" t="str">
            <v>(manual)</v>
          </cell>
        </row>
        <row r="72">
          <cell r="B72">
            <v>203800</v>
          </cell>
          <cell r="C72" t="str">
            <v>투자자산평가이익</v>
          </cell>
          <cell r="D72" t="str">
            <v>Gains on Investment Assets</v>
          </cell>
          <cell r="E72">
            <v>1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</row>
        <row r="73">
          <cell r="C73" t="str">
            <v>(분기배분)</v>
          </cell>
          <cell r="D73" t="str">
            <v>(Q Distribution)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T73">
            <v>0</v>
          </cell>
          <cell r="U73">
            <v>0</v>
          </cell>
          <cell r="V73">
            <v>0</v>
          </cell>
          <cell r="W73">
            <v>1</v>
          </cell>
          <cell r="Y73">
            <v>0</v>
          </cell>
          <cell r="Z73">
            <v>0</v>
          </cell>
          <cell r="AA73">
            <v>0</v>
          </cell>
          <cell r="AB73">
            <v>1</v>
          </cell>
          <cell r="AD73">
            <v>0</v>
          </cell>
          <cell r="AE73">
            <v>0</v>
          </cell>
          <cell r="AF73">
            <v>0</v>
          </cell>
          <cell r="AG73">
            <v>1</v>
          </cell>
          <cell r="AI73">
            <v>0</v>
          </cell>
          <cell r="AJ73">
            <v>0</v>
          </cell>
          <cell r="AK73">
            <v>0</v>
          </cell>
          <cell r="AL73">
            <v>1</v>
          </cell>
        </row>
        <row r="74">
          <cell r="C74" t="str">
            <v>(manual)</v>
          </cell>
          <cell r="D74" t="str">
            <v>(manual)</v>
          </cell>
        </row>
        <row r="76">
          <cell r="B76">
            <v>203810</v>
          </cell>
          <cell r="C76" t="str">
            <v>자산재평가이익</v>
          </cell>
          <cell r="D76" t="str">
            <v>Gains on Revaluation of Assets</v>
          </cell>
          <cell r="E76">
            <v>1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</row>
        <row r="77">
          <cell r="C77" t="str">
            <v>(분기배분)</v>
          </cell>
          <cell r="D77" t="str">
            <v>(Q Distribution)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T77">
            <v>0</v>
          </cell>
          <cell r="U77">
            <v>0</v>
          </cell>
          <cell r="V77">
            <v>0</v>
          </cell>
          <cell r="W77">
            <v>1</v>
          </cell>
          <cell r="Y77">
            <v>0</v>
          </cell>
          <cell r="Z77">
            <v>0</v>
          </cell>
          <cell r="AA77">
            <v>0</v>
          </cell>
          <cell r="AB77">
            <v>1</v>
          </cell>
          <cell r="AD77">
            <v>0</v>
          </cell>
          <cell r="AE77">
            <v>0</v>
          </cell>
          <cell r="AF77">
            <v>0</v>
          </cell>
          <cell r="AG77">
            <v>1</v>
          </cell>
          <cell r="AI77">
            <v>0</v>
          </cell>
          <cell r="AJ77">
            <v>0</v>
          </cell>
          <cell r="AK77">
            <v>0</v>
          </cell>
          <cell r="AL77">
            <v>1</v>
          </cell>
        </row>
        <row r="78">
          <cell r="C78" t="str">
            <v>(manual)</v>
          </cell>
          <cell r="D78" t="str">
            <v>(manual)</v>
          </cell>
        </row>
        <row r="80">
          <cell r="B80">
            <v>203591</v>
          </cell>
          <cell r="C80" t="str">
            <v>기타 기타수익</v>
          </cell>
          <cell r="D80" t="str">
            <v>Others</v>
          </cell>
          <cell r="E80">
            <v>1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</row>
        <row r="81">
          <cell r="C81" t="str">
            <v>(분기배분)</v>
          </cell>
          <cell r="D81" t="str">
            <v>(Q Distribution)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T81">
            <v>0</v>
          </cell>
          <cell r="U81">
            <v>0</v>
          </cell>
          <cell r="V81">
            <v>0</v>
          </cell>
          <cell r="W81">
            <v>1</v>
          </cell>
          <cell r="Y81">
            <v>0</v>
          </cell>
          <cell r="Z81">
            <v>0</v>
          </cell>
          <cell r="AA81">
            <v>0</v>
          </cell>
          <cell r="AB81">
            <v>1</v>
          </cell>
          <cell r="AD81">
            <v>0</v>
          </cell>
          <cell r="AE81">
            <v>0</v>
          </cell>
          <cell r="AF81">
            <v>0</v>
          </cell>
          <cell r="AG81">
            <v>1</v>
          </cell>
          <cell r="AI81">
            <v>0</v>
          </cell>
          <cell r="AJ81">
            <v>0</v>
          </cell>
          <cell r="AK81">
            <v>0</v>
          </cell>
          <cell r="AL81">
            <v>1</v>
          </cell>
        </row>
        <row r="82">
          <cell r="C82" t="str">
            <v>(manual)</v>
          </cell>
          <cell r="D82" t="str">
            <v>(manual)</v>
          </cell>
        </row>
        <row r="84">
          <cell r="B84">
            <v>204030</v>
          </cell>
          <cell r="C84" t="str">
            <v>기타영업비용</v>
          </cell>
          <cell r="D84" t="str">
            <v>Other Operating Expenses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</row>
        <row r="86">
          <cell r="B86">
            <v>204040</v>
          </cell>
          <cell r="C86" t="str">
            <v>이자비용</v>
          </cell>
          <cell r="D86" t="str">
            <v>Interest Expenses</v>
          </cell>
          <cell r="E86">
            <v>1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</row>
        <row r="87">
          <cell r="C87" t="str">
            <v>(분기배분)</v>
          </cell>
          <cell r="D87" t="str">
            <v>(Q Distribution)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T87">
            <v>0</v>
          </cell>
          <cell r="U87">
            <v>0</v>
          </cell>
          <cell r="V87">
            <v>0</v>
          </cell>
          <cell r="W87">
            <v>1</v>
          </cell>
          <cell r="Y87">
            <v>0</v>
          </cell>
          <cell r="Z87">
            <v>0</v>
          </cell>
          <cell r="AA87">
            <v>0</v>
          </cell>
          <cell r="AB87">
            <v>1</v>
          </cell>
          <cell r="AD87">
            <v>0</v>
          </cell>
          <cell r="AE87">
            <v>0</v>
          </cell>
          <cell r="AF87">
            <v>0</v>
          </cell>
          <cell r="AG87">
            <v>1</v>
          </cell>
          <cell r="AI87">
            <v>0</v>
          </cell>
          <cell r="AJ87">
            <v>0</v>
          </cell>
          <cell r="AK87">
            <v>0</v>
          </cell>
          <cell r="AL87">
            <v>1</v>
          </cell>
        </row>
        <row r="88">
          <cell r="C88" t="str">
            <v>(manual)</v>
          </cell>
          <cell r="D88" t="str">
            <v>(manual)</v>
          </cell>
        </row>
        <row r="90">
          <cell r="B90">
            <v>204050</v>
          </cell>
          <cell r="C90" t="str">
            <v>외환거래손실</v>
          </cell>
          <cell r="D90" t="str">
            <v>Losses on Foreign Exchange</v>
          </cell>
          <cell r="E90">
            <v>1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</row>
        <row r="91">
          <cell r="C91" t="str">
            <v>(분기배분)</v>
          </cell>
          <cell r="D91" t="str">
            <v>(Q Distribution)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T91">
            <v>0</v>
          </cell>
          <cell r="U91">
            <v>0</v>
          </cell>
          <cell r="V91">
            <v>0</v>
          </cell>
          <cell r="W91">
            <v>1</v>
          </cell>
          <cell r="Y91">
            <v>0</v>
          </cell>
          <cell r="Z91">
            <v>0</v>
          </cell>
          <cell r="AA91">
            <v>0</v>
          </cell>
          <cell r="AB91">
            <v>1</v>
          </cell>
          <cell r="AD91">
            <v>0</v>
          </cell>
          <cell r="AE91">
            <v>0</v>
          </cell>
          <cell r="AF91">
            <v>0</v>
          </cell>
          <cell r="AG91">
            <v>1</v>
          </cell>
          <cell r="AI91">
            <v>0</v>
          </cell>
          <cell r="AJ91">
            <v>0</v>
          </cell>
          <cell r="AK91">
            <v>0</v>
          </cell>
          <cell r="AL91">
            <v>1</v>
          </cell>
        </row>
        <row r="92">
          <cell r="C92" t="str">
            <v>(manual)</v>
          </cell>
          <cell r="D92" t="str">
            <v>(manual)</v>
          </cell>
        </row>
        <row r="94">
          <cell r="B94">
            <v>204160</v>
          </cell>
          <cell r="C94" t="str">
            <v>자산처분손실</v>
          </cell>
          <cell r="D94" t="str">
            <v>Losses on Disposal of Assets</v>
          </cell>
          <cell r="E94">
            <v>1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</row>
        <row r="95">
          <cell r="C95" t="str">
            <v>(분기배분)</v>
          </cell>
          <cell r="D95" t="str">
            <v>(Q Distribution)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T95">
            <v>0</v>
          </cell>
          <cell r="U95">
            <v>0</v>
          </cell>
          <cell r="V95">
            <v>0</v>
          </cell>
          <cell r="W95">
            <v>1</v>
          </cell>
          <cell r="Y95">
            <v>0</v>
          </cell>
          <cell r="Z95">
            <v>0</v>
          </cell>
          <cell r="AA95">
            <v>0</v>
          </cell>
          <cell r="AB95">
            <v>1</v>
          </cell>
          <cell r="AD95">
            <v>0</v>
          </cell>
          <cell r="AE95">
            <v>0</v>
          </cell>
          <cell r="AF95">
            <v>0</v>
          </cell>
          <cell r="AG95">
            <v>1</v>
          </cell>
          <cell r="AI95">
            <v>0</v>
          </cell>
          <cell r="AJ95">
            <v>0</v>
          </cell>
          <cell r="AK95">
            <v>0</v>
          </cell>
          <cell r="AL95">
            <v>1</v>
          </cell>
        </row>
        <row r="96">
          <cell r="C96" t="str">
            <v>(manual)</v>
          </cell>
          <cell r="D96" t="str">
            <v>(manual)</v>
          </cell>
        </row>
        <row r="98">
          <cell r="B98">
            <v>204240</v>
          </cell>
          <cell r="C98" t="str">
            <v>투자자산평가손실</v>
          </cell>
          <cell r="D98" t="str">
            <v>Losses on Investment Assets</v>
          </cell>
          <cell r="E98">
            <v>1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</row>
        <row r="99">
          <cell r="C99" t="str">
            <v>(분기배분)</v>
          </cell>
          <cell r="D99" t="str">
            <v>(Q Distribution)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T99">
            <v>0</v>
          </cell>
          <cell r="U99">
            <v>0</v>
          </cell>
          <cell r="V99">
            <v>0</v>
          </cell>
          <cell r="W99">
            <v>1</v>
          </cell>
          <cell r="Y99">
            <v>0</v>
          </cell>
          <cell r="Z99">
            <v>0</v>
          </cell>
          <cell r="AA99">
            <v>0</v>
          </cell>
          <cell r="AB99">
            <v>1</v>
          </cell>
          <cell r="AD99">
            <v>0</v>
          </cell>
          <cell r="AE99">
            <v>0</v>
          </cell>
          <cell r="AF99">
            <v>0</v>
          </cell>
          <cell r="AG99">
            <v>1</v>
          </cell>
          <cell r="AI99">
            <v>0</v>
          </cell>
          <cell r="AJ99">
            <v>0</v>
          </cell>
          <cell r="AK99">
            <v>0</v>
          </cell>
          <cell r="AL99">
            <v>1</v>
          </cell>
        </row>
        <row r="100">
          <cell r="C100" t="str">
            <v>(manual)</v>
          </cell>
          <cell r="D100" t="str">
            <v>(manual)</v>
          </cell>
        </row>
        <row r="102">
          <cell r="B102">
            <v>204250</v>
          </cell>
          <cell r="C102" t="str">
            <v>자산재평가손실</v>
          </cell>
          <cell r="D102" t="str">
            <v>Losses on Revaluation of Assets</v>
          </cell>
          <cell r="E102">
            <v>1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</row>
        <row r="103">
          <cell r="C103" t="str">
            <v>(분기배분)</v>
          </cell>
          <cell r="D103" t="str">
            <v>(Q Distribution)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1</v>
          </cell>
          <cell r="Y103">
            <v>0</v>
          </cell>
          <cell r="Z103">
            <v>0</v>
          </cell>
          <cell r="AA103">
            <v>0</v>
          </cell>
          <cell r="AB103">
            <v>1</v>
          </cell>
          <cell r="AD103">
            <v>0</v>
          </cell>
          <cell r="AE103">
            <v>0</v>
          </cell>
          <cell r="AF103">
            <v>0</v>
          </cell>
          <cell r="AG103">
            <v>1</v>
          </cell>
          <cell r="AI103">
            <v>0</v>
          </cell>
          <cell r="AJ103">
            <v>0</v>
          </cell>
          <cell r="AK103">
            <v>0</v>
          </cell>
          <cell r="AL103">
            <v>1</v>
          </cell>
        </row>
        <row r="104">
          <cell r="C104" t="str">
            <v>(manual)</v>
          </cell>
          <cell r="D104" t="str">
            <v>(manual)</v>
          </cell>
        </row>
        <row r="106">
          <cell r="B106">
            <v>204031</v>
          </cell>
          <cell r="C106" t="str">
            <v>기타 기타비용</v>
          </cell>
          <cell r="D106" t="str">
            <v>Others</v>
          </cell>
          <cell r="E106">
            <v>1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</row>
        <row r="107">
          <cell r="C107" t="str">
            <v>(분기배분)</v>
          </cell>
          <cell r="D107" t="str">
            <v>(Q Distribution)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1</v>
          </cell>
          <cell r="Y107">
            <v>0</v>
          </cell>
          <cell r="Z107">
            <v>0</v>
          </cell>
          <cell r="AA107">
            <v>0</v>
          </cell>
          <cell r="AB107">
            <v>1</v>
          </cell>
          <cell r="AD107">
            <v>0</v>
          </cell>
          <cell r="AE107">
            <v>0</v>
          </cell>
          <cell r="AF107">
            <v>0</v>
          </cell>
          <cell r="AG107">
            <v>1</v>
          </cell>
          <cell r="AI107">
            <v>0</v>
          </cell>
          <cell r="AJ107">
            <v>0</v>
          </cell>
          <cell r="AK107">
            <v>0</v>
          </cell>
          <cell r="AL107">
            <v>1</v>
          </cell>
        </row>
        <row r="108">
          <cell r="C108" t="str">
            <v>(manual)</v>
          </cell>
          <cell r="D108" t="str">
            <v>(manual)</v>
          </cell>
        </row>
        <row r="111">
          <cell r="B111">
            <v>201380</v>
          </cell>
          <cell r="C111" t="str">
            <v>영업이익 (reported)</v>
          </cell>
          <cell r="D111" t="str">
            <v>Operating Income (reported)</v>
          </cell>
          <cell r="I111">
            <v>58.321728930000035</v>
          </cell>
          <cell r="J111">
            <v>15.343940999999987</v>
          </cell>
          <cell r="K111">
            <v>32.767105999999998</v>
          </cell>
          <cell r="L111">
            <v>10.933109999999999</v>
          </cell>
          <cell r="M111">
            <v>6.7416880399999997</v>
          </cell>
          <cell r="N111">
            <v>65.785845040000055</v>
          </cell>
          <cell r="O111">
            <v>-7.6982269999999957</v>
          </cell>
          <cell r="P111">
            <v>-27.312801999999998</v>
          </cell>
          <cell r="Q111">
            <v>10.442501000000004</v>
          </cell>
          <cell r="R111">
            <v>-5.3837664000000007</v>
          </cell>
          <cell r="S111">
            <v>-29.952294399999872</v>
          </cell>
          <cell r="T111">
            <v>4.809817999999968</v>
          </cell>
          <cell r="U111">
            <v>-6.7080999999976854E-2</v>
          </cell>
          <cell r="V111">
            <v>10.836363447410648</v>
          </cell>
          <cell r="W111">
            <v>-40.799490856856053</v>
          </cell>
          <cell r="X111">
            <v>-25.220390409445358</v>
          </cell>
          <cell r="Y111">
            <v>4.6409130408407773</v>
          </cell>
          <cell r="Z111">
            <v>-4.346989692631098E-2</v>
          </cell>
          <cell r="AA111">
            <v>10.440510852534285</v>
          </cell>
          <cell r="AB111">
            <v>-39.184927032170023</v>
          </cell>
          <cell r="AC111">
            <v>-24.146973035721217</v>
          </cell>
          <cell r="AD111">
            <v>4.477121497362754</v>
          </cell>
          <cell r="AE111">
            <v>-2.253757097515674E-2</v>
          </cell>
          <cell r="AF111">
            <v>10.058057375788881</v>
          </cell>
          <cell r="AG111">
            <v>-37.636042345392212</v>
          </cell>
          <cell r="AH111">
            <v>-23.123401043215736</v>
          </cell>
          <cell r="AI111">
            <v>4.318359725296375</v>
          </cell>
          <cell r="AJ111">
            <v>-4.0375843518560828E-3</v>
          </cell>
          <cell r="AK111">
            <v>9.6886378436571015</v>
          </cell>
          <cell r="AL111">
            <v>-36.150029217329063</v>
          </cell>
          <cell r="AM111">
            <v>-22.147069232727475</v>
          </cell>
        </row>
        <row r="113">
          <cell r="B113">
            <v>201381</v>
          </cell>
          <cell r="C113" t="str">
            <v>모델 영업이익</v>
          </cell>
          <cell r="D113" t="str">
            <v>Model Operating Income</v>
          </cell>
          <cell r="I113">
            <v>0</v>
          </cell>
          <cell r="J113">
            <v>15.343940999999987</v>
          </cell>
          <cell r="K113">
            <v>32.767105999999998</v>
          </cell>
          <cell r="L113">
            <v>10.933109999999999</v>
          </cell>
          <cell r="M113">
            <v>6.7416880399999997</v>
          </cell>
          <cell r="N113">
            <v>0</v>
          </cell>
          <cell r="O113">
            <v>-7.6982269999999957</v>
          </cell>
          <cell r="P113">
            <v>-27.312801999999998</v>
          </cell>
          <cell r="Q113">
            <v>10.442501000000004</v>
          </cell>
          <cell r="R113">
            <v>-5.3837664000000007</v>
          </cell>
          <cell r="S113">
            <v>0</v>
          </cell>
          <cell r="T113">
            <v>4.809817999999968</v>
          </cell>
          <cell r="U113">
            <v>-6.7080999999976854E-2</v>
          </cell>
          <cell r="V113">
            <v>10.836363447410648</v>
          </cell>
          <cell r="W113">
            <v>-40.799490856856053</v>
          </cell>
          <cell r="X113">
            <v>0</v>
          </cell>
          <cell r="Y113">
            <v>4.6409130408407773</v>
          </cell>
          <cell r="Z113">
            <v>-4.346989692631098E-2</v>
          </cell>
          <cell r="AA113">
            <v>10.440510852534285</v>
          </cell>
          <cell r="AB113">
            <v>-39.184927032170023</v>
          </cell>
          <cell r="AC113">
            <v>0</v>
          </cell>
          <cell r="AD113">
            <v>4.477121497362754</v>
          </cell>
          <cell r="AE113">
            <v>-2.253757097515674E-2</v>
          </cell>
          <cell r="AF113">
            <v>10.058057375788881</v>
          </cell>
          <cell r="AG113">
            <v>-37.636042345392212</v>
          </cell>
          <cell r="AH113">
            <v>0</v>
          </cell>
          <cell r="AI113">
            <v>4.318359725296375</v>
          </cell>
          <cell r="AJ113">
            <v>-4.0375843518560828E-3</v>
          </cell>
          <cell r="AK113">
            <v>9.6886378436571015</v>
          </cell>
          <cell r="AL113">
            <v>-36.150029217329063</v>
          </cell>
          <cell r="AM113">
            <v>0</v>
          </cell>
        </row>
        <row r="115">
          <cell r="B115">
            <v>202210</v>
          </cell>
          <cell r="C115" t="str">
            <v>금융수익</v>
          </cell>
          <cell r="D115" t="str">
            <v>Financial Income</v>
          </cell>
          <cell r="I115">
            <v>12.25710816</v>
          </cell>
          <cell r="J115">
            <v>2.7429400000000008</v>
          </cell>
          <cell r="K115">
            <v>2.5100690000000001</v>
          </cell>
          <cell r="L115">
            <v>2.2905519999999999</v>
          </cell>
          <cell r="M115">
            <v>1.9577532099999999</v>
          </cell>
          <cell r="N115">
            <v>9.5013142100000003</v>
          </cell>
          <cell r="O115">
            <v>1.7880929999999999</v>
          </cell>
          <cell r="P115">
            <v>1.461751</v>
          </cell>
          <cell r="Q115">
            <v>1.2154529999999999</v>
          </cell>
          <cell r="R115">
            <v>1.6142320999999999</v>
          </cell>
          <cell r="S115">
            <v>6.0795290999999994</v>
          </cell>
          <cell r="T115">
            <v>1.070462</v>
          </cell>
          <cell r="U115">
            <v>0.78654399999999991</v>
          </cell>
          <cell r="V115">
            <v>0.68972935679923741</v>
          </cell>
          <cell r="W115">
            <v>0.90319617227865479</v>
          </cell>
          <cell r="X115">
            <v>3.449931529077892</v>
          </cell>
          <cell r="Y115">
            <v>0.62302964808687977</v>
          </cell>
          <cell r="Z115">
            <v>0.4577838648404583</v>
          </cell>
          <cell r="AA115">
            <v>0.40143586455364016</v>
          </cell>
          <cell r="AB115">
            <v>0.52567769184537805</v>
          </cell>
          <cell r="AC115">
            <v>2.0079270693263562</v>
          </cell>
          <cell r="AD115">
            <v>0.59898708145196311</v>
          </cell>
          <cell r="AE115">
            <v>0.4401180938637268</v>
          </cell>
          <cell r="AF115">
            <v>0.38594454956917185</v>
          </cell>
          <cell r="AG115">
            <v>0.50539191415648177</v>
          </cell>
          <cell r="AH115">
            <v>1.9304416390413435</v>
          </cell>
          <cell r="AI115">
            <v>0.57587231177208598</v>
          </cell>
          <cell r="AJ115">
            <v>0.4231340408071127</v>
          </cell>
          <cell r="AK115">
            <v>0.37105104076282081</v>
          </cell>
          <cell r="AL115">
            <v>0.48588895982651237</v>
          </cell>
          <cell r="AM115">
            <v>1.8559463531685318</v>
          </cell>
        </row>
        <row r="117">
          <cell r="B117">
            <v>202220</v>
          </cell>
          <cell r="C117" t="str">
            <v>이자수익</v>
          </cell>
          <cell r="D117" t="str">
            <v>Interest Income</v>
          </cell>
          <cell r="E117">
            <v>1</v>
          </cell>
          <cell r="I117">
            <v>12.257107999999999</v>
          </cell>
          <cell r="J117">
            <v>2.7429400000000008</v>
          </cell>
          <cell r="K117">
            <v>2.5100690000000001</v>
          </cell>
          <cell r="L117">
            <v>2.2905519999999999</v>
          </cell>
          <cell r="M117">
            <v>1.9577529999999999</v>
          </cell>
          <cell r="N117">
            <v>9.5013139999999989</v>
          </cell>
          <cell r="O117">
            <v>1.7880929999999999</v>
          </cell>
          <cell r="P117">
            <v>1.461751</v>
          </cell>
          <cell r="Q117">
            <v>1.2154529999999999</v>
          </cell>
          <cell r="R117">
            <v>1.6142319999999999</v>
          </cell>
          <cell r="S117">
            <v>6.079529</v>
          </cell>
          <cell r="T117">
            <v>1.070462</v>
          </cell>
          <cell r="U117">
            <v>0.78654399999999991</v>
          </cell>
          <cell r="V117">
            <v>0.68972935679923741</v>
          </cell>
          <cell r="W117">
            <v>0.90319617227865479</v>
          </cell>
          <cell r="X117">
            <v>3.449931529077892</v>
          </cell>
          <cell r="Y117">
            <v>0.62302964808687977</v>
          </cell>
          <cell r="Z117">
            <v>0.4577838648404583</v>
          </cell>
          <cell r="AA117">
            <v>0.40143586455364016</v>
          </cell>
          <cell r="AB117">
            <v>0.52567769184537805</v>
          </cell>
          <cell r="AC117">
            <v>2.0079270693263562</v>
          </cell>
          <cell r="AD117">
            <v>0.59898708145196311</v>
          </cell>
          <cell r="AE117">
            <v>0.4401180938637268</v>
          </cell>
          <cell r="AF117">
            <v>0.38594454956917185</v>
          </cell>
          <cell r="AG117">
            <v>0.50539191415648177</v>
          </cell>
          <cell r="AH117">
            <v>1.9304416390413435</v>
          </cell>
          <cell r="AI117">
            <v>0.57587231177208598</v>
          </cell>
          <cell r="AJ117">
            <v>0.4231340408071127</v>
          </cell>
          <cell r="AK117">
            <v>0.37105104076282081</v>
          </cell>
          <cell r="AL117">
            <v>0.48588895982651237</v>
          </cell>
          <cell r="AM117">
            <v>1.8559463531685318</v>
          </cell>
        </row>
        <row r="118">
          <cell r="C118" t="str">
            <v>(분기배분)</v>
          </cell>
          <cell r="D118" t="str">
            <v>(Q Distribution)</v>
          </cell>
          <cell r="J118">
            <v>0.28869059584811124</v>
          </cell>
          <cell r="K118">
            <v>0.26418124903565976</v>
          </cell>
          <cell r="L118">
            <v>0.24107739203230208</v>
          </cell>
          <cell r="M118">
            <v>0.20605076308392714</v>
          </cell>
          <cell r="O118">
            <v>0.29411702781580612</v>
          </cell>
          <cell r="P118">
            <v>0.24043819841964731</v>
          </cell>
          <cell r="Q118">
            <v>0.19992552054608176</v>
          </cell>
          <cell r="R118">
            <v>0.26551925321846476</v>
          </cell>
          <cell r="T118">
            <v>0.31028499869564552</v>
          </cell>
          <cell r="U118">
            <v>0.22798829291844808</v>
          </cell>
          <cell r="V118">
            <v>0.19992552054608176</v>
          </cell>
          <cell r="W118">
            <v>0.26180118783982476</v>
          </cell>
          <cell r="Y118">
            <v>0.31028499869564552</v>
          </cell>
          <cell r="Z118">
            <v>0.22798829291844808</v>
          </cell>
          <cell r="AA118">
            <v>0.19992552054608176</v>
          </cell>
          <cell r="AB118">
            <v>0.26180118783982476</v>
          </cell>
          <cell r="AD118">
            <v>0.31028499869564552</v>
          </cell>
          <cell r="AE118">
            <v>0.22798829291844808</v>
          </cell>
          <cell r="AF118">
            <v>0.19992552054608176</v>
          </cell>
          <cell r="AG118">
            <v>0.26180118783982476</v>
          </cell>
          <cell r="AI118">
            <v>0.31028499869564552</v>
          </cell>
          <cell r="AJ118">
            <v>0.22798829291844808</v>
          </cell>
          <cell r="AK118">
            <v>0.19992552054608176</v>
          </cell>
          <cell r="AL118">
            <v>0.26180118783982476</v>
          </cell>
        </row>
        <row r="119">
          <cell r="C119" t="str">
            <v>(manual)</v>
          </cell>
          <cell r="D119" t="str">
            <v>(manual)</v>
          </cell>
        </row>
        <row r="121">
          <cell r="B121">
            <v>202230</v>
          </cell>
          <cell r="C121" t="str">
            <v>배당금수익</v>
          </cell>
          <cell r="D121" t="str">
            <v>Dividend Income</v>
          </cell>
          <cell r="E121">
            <v>1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</row>
        <row r="122">
          <cell r="C122" t="str">
            <v>(분기배분)</v>
          </cell>
          <cell r="D122" t="str">
            <v>(Q Distribution)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1</v>
          </cell>
          <cell r="Y122">
            <v>0</v>
          </cell>
          <cell r="Z122">
            <v>0</v>
          </cell>
          <cell r="AA122">
            <v>0</v>
          </cell>
          <cell r="AB122">
            <v>1</v>
          </cell>
          <cell r="AD122">
            <v>0</v>
          </cell>
          <cell r="AE122">
            <v>0</v>
          </cell>
          <cell r="AF122">
            <v>0</v>
          </cell>
          <cell r="AG122">
            <v>1</v>
          </cell>
          <cell r="AI122">
            <v>0</v>
          </cell>
          <cell r="AJ122">
            <v>0</v>
          </cell>
          <cell r="AK122">
            <v>0</v>
          </cell>
          <cell r="AL122">
            <v>1</v>
          </cell>
        </row>
        <row r="123">
          <cell r="C123" t="str">
            <v>(manual)</v>
          </cell>
          <cell r="D123" t="str">
            <v>(manual)</v>
          </cell>
        </row>
        <row r="125">
          <cell r="B125">
            <v>202240</v>
          </cell>
          <cell r="C125" t="str">
            <v>외환거래이익</v>
          </cell>
          <cell r="D125" t="str">
            <v>Gains on Foreign Exchange</v>
          </cell>
          <cell r="E125">
            <v>1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</row>
        <row r="126">
          <cell r="C126" t="str">
            <v>(분기배분)</v>
          </cell>
          <cell r="D126" t="str">
            <v>(Q Distribution)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1</v>
          </cell>
          <cell r="Y126">
            <v>0</v>
          </cell>
          <cell r="Z126">
            <v>0</v>
          </cell>
          <cell r="AA126">
            <v>0</v>
          </cell>
          <cell r="AB126">
            <v>1</v>
          </cell>
          <cell r="AD126">
            <v>0</v>
          </cell>
          <cell r="AE126">
            <v>0</v>
          </cell>
          <cell r="AF126">
            <v>0</v>
          </cell>
          <cell r="AG126">
            <v>1</v>
          </cell>
          <cell r="AI126">
            <v>0</v>
          </cell>
          <cell r="AJ126">
            <v>0</v>
          </cell>
          <cell r="AK126">
            <v>0</v>
          </cell>
          <cell r="AL126">
            <v>1</v>
          </cell>
        </row>
        <row r="127">
          <cell r="C127" t="str">
            <v>(manual)</v>
          </cell>
          <cell r="D127" t="str">
            <v>(manual)</v>
          </cell>
        </row>
        <row r="129">
          <cell r="B129">
            <v>202290</v>
          </cell>
          <cell r="C129" t="str">
            <v>금융자산처분이익</v>
          </cell>
          <cell r="D129" t="str">
            <v>Gains from Disposal of Financial Assets</v>
          </cell>
          <cell r="E129">
            <v>1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</row>
        <row r="130">
          <cell r="C130" t="str">
            <v>(분기배분)</v>
          </cell>
          <cell r="D130" t="str">
            <v>(Q Distribution)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1</v>
          </cell>
          <cell r="Y130">
            <v>0</v>
          </cell>
          <cell r="Z130">
            <v>0</v>
          </cell>
          <cell r="AA130">
            <v>0</v>
          </cell>
          <cell r="AB130">
            <v>1</v>
          </cell>
          <cell r="AD130">
            <v>0</v>
          </cell>
          <cell r="AE130">
            <v>0</v>
          </cell>
          <cell r="AF130">
            <v>0</v>
          </cell>
          <cell r="AG130">
            <v>1</v>
          </cell>
          <cell r="AI130">
            <v>0</v>
          </cell>
          <cell r="AJ130">
            <v>0</v>
          </cell>
          <cell r="AK130">
            <v>0</v>
          </cell>
          <cell r="AL130">
            <v>1</v>
          </cell>
        </row>
        <row r="131">
          <cell r="C131" t="str">
            <v>(manual)</v>
          </cell>
          <cell r="D131" t="str">
            <v>(manual)</v>
          </cell>
        </row>
        <row r="133">
          <cell r="B133">
            <v>202370</v>
          </cell>
          <cell r="C133" t="str">
            <v>금융자산평가이익</v>
          </cell>
          <cell r="D133" t="str">
            <v>Gains on Financial Assets</v>
          </cell>
          <cell r="E133">
            <v>1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</row>
        <row r="134">
          <cell r="C134" t="str">
            <v>(분기배분)</v>
          </cell>
          <cell r="D134" t="str">
            <v>(Q Distribution)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1</v>
          </cell>
          <cell r="Y134">
            <v>0</v>
          </cell>
          <cell r="Z134">
            <v>0</v>
          </cell>
          <cell r="AA134">
            <v>0</v>
          </cell>
          <cell r="AB134">
            <v>1</v>
          </cell>
          <cell r="AD134">
            <v>0</v>
          </cell>
          <cell r="AE134">
            <v>0</v>
          </cell>
          <cell r="AF134">
            <v>0</v>
          </cell>
          <cell r="AG134">
            <v>1</v>
          </cell>
          <cell r="AI134">
            <v>0</v>
          </cell>
          <cell r="AJ134">
            <v>0</v>
          </cell>
          <cell r="AK134">
            <v>0</v>
          </cell>
          <cell r="AL134">
            <v>1</v>
          </cell>
        </row>
        <row r="135">
          <cell r="C135" t="str">
            <v>(manual)</v>
          </cell>
          <cell r="D135" t="str">
            <v>(manual)</v>
          </cell>
        </row>
        <row r="137">
          <cell r="B137">
            <v>202241</v>
          </cell>
          <cell r="C137" t="str">
            <v>기타금융수익</v>
          </cell>
          <cell r="D137" t="str">
            <v>Others</v>
          </cell>
          <cell r="E137">
            <v>1</v>
          </cell>
          <cell r="I137">
            <v>1.6000000080396148E-7</v>
          </cell>
          <cell r="J137">
            <v>0</v>
          </cell>
          <cell r="K137">
            <v>0</v>
          </cell>
          <cell r="L137">
            <v>0</v>
          </cell>
          <cell r="M137">
            <v>2.1000000005599873E-7</v>
          </cell>
          <cell r="N137">
            <v>2.1000000138826636E-7</v>
          </cell>
          <cell r="O137">
            <v>0</v>
          </cell>
          <cell r="P137">
            <v>0</v>
          </cell>
          <cell r="Q137">
            <v>0</v>
          </cell>
          <cell r="R137">
            <v>1.0000000005838672E-7</v>
          </cell>
          <cell r="S137">
            <v>9.9999999392252903E-8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</row>
        <row r="138">
          <cell r="C138" t="str">
            <v>(분기배분)</v>
          </cell>
          <cell r="D138" t="str">
            <v>(Q Distribution)</v>
          </cell>
          <cell r="J138">
            <v>0</v>
          </cell>
          <cell r="K138">
            <v>0</v>
          </cell>
          <cell r="L138">
            <v>0</v>
          </cell>
          <cell r="M138">
            <v>0.99999999365586845</v>
          </cell>
          <cell r="O138">
            <v>0</v>
          </cell>
          <cell r="P138">
            <v>0</v>
          </cell>
          <cell r="Q138">
            <v>0</v>
          </cell>
          <cell r="R138">
            <v>1.0000000066613381</v>
          </cell>
          <cell r="T138">
            <v>0</v>
          </cell>
          <cell r="U138">
            <v>0</v>
          </cell>
          <cell r="V138">
            <v>0</v>
          </cell>
          <cell r="W138">
            <v>1</v>
          </cell>
          <cell r="Y138">
            <v>0</v>
          </cell>
          <cell r="Z138">
            <v>0</v>
          </cell>
          <cell r="AA138">
            <v>0</v>
          </cell>
          <cell r="AB138">
            <v>1</v>
          </cell>
          <cell r="AD138">
            <v>0</v>
          </cell>
          <cell r="AE138">
            <v>0</v>
          </cell>
          <cell r="AF138">
            <v>0</v>
          </cell>
          <cell r="AG138">
            <v>1</v>
          </cell>
          <cell r="AI138">
            <v>0</v>
          </cell>
          <cell r="AJ138">
            <v>0</v>
          </cell>
          <cell r="AK138">
            <v>0</v>
          </cell>
          <cell r="AL138">
            <v>1</v>
          </cell>
        </row>
        <row r="139">
          <cell r="C139" t="str">
            <v>(manual)</v>
          </cell>
          <cell r="D139" t="str">
            <v>(manual)</v>
          </cell>
        </row>
        <row r="141">
          <cell r="B141">
            <v>202550</v>
          </cell>
          <cell r="C141" t="str">
            <v>금융비용</v>
          </cell>
          <cell r="D141" t="str">
            <v>Financial Costs</v>
          </cell>
          <cell r="I141">
            <v>2.9938135199999998</v>
          </cell>
          <cell r="J141">
            <v>1.0615250000000005</v>
          </cell>
          <cell r="K141">
            <v>1.093869</v>
          </cell>
          <cell r="L141">
            <v>0.73418499999999998</v>
          </cell>
          <cell r="M141">
            <v>0.62473550999999994</v>
          </cell>
          <cell r="N141">
            <v>3.5143145099999997</v>
          </cell>
          <cell r="O141">
            <v>3.6213669999999993</v>
          </cell>
          <cell r="P141">
            <v>5.8471229999999998</v>
          </cell>
          <cell r="Q141">
            <v>10.599682</v>
          </cell>
          <cell r="R141">
            <v>4.99479015</v>
          </cell>
          <cell r="S141">
            <v>25.062962149999997</v>
          </cell>
          <cell r="T141">
            <v>8.3997799999999998</v>
          </cell>
          <cell r="U141">
            <v>6.4915249999999993</v>
          </cell>
          <cell r="V141">
            <v>11.706620372694003</v>
          </cell>
          <cell r="W141">
            <v>1.0823938622845226</v>
          </cell>
          <cell r="X141">
            <v>27.680319234978523</v>
          </cell>
          <cell r="Y141">
            <v>8.3838151885847179</v>
          </cell>
          <cell r="Z141">
            <v>6.4791870610989095</v>
          </cell>
          <cell r="AA141">
            <v>11.684370505845065</v>
          </cell>
          <cell r="AB141">
            <v>1.0803366400848411</v>
          </cell>
          <cell r="AC141">
            <v>27.627709395613532</v>
          </cell>
          <cell r="AD141">
            <v>8.3684664554627286</v>
          </cell>
          <cell r="AE141">
            <v>6.4673252403393526</v>
          </cell>
          <cell r="AF141">
            <v>11.662979256090797</v>
          </cell>
          <cell r="AG141">
            <v>1.0783588056028535</v>
          </cell>
          <cell r="AH141">
            <v>27.577129757495733</v>
          </cell>
          <cell r="AI141">
            <v>8.353710026318538</v>
          </cell>
          <cell r="AJ141">
            <v>6.4559211644349546</v>
          </cell>
          <cell r="AK141">
            <v>11.642413489600768</v>
          </cell>
          <cell r="AL141">
            <v>1.0764572952853335</v>
          </cell>
          <cell r="AM141">
            <v>27.528501975639596</v>
          </cell>
        </row>
        <row r="143">
          <cell r="B143">
            <v>202560</v>
          </cell>
          <cell r="C143" t="str">
            <v>이자비용</v>
          </cell>
          <cell r="D143" t="str">
            <v>Interest Expenses</v>
          </cell>
          <cell r="E143">
            <v>1</v>
          </cell>
          <cell r="I143">
            <v>2.993814</v>
          </cell>
          <cell r="J143">
            <v>1.0615250000000005</v>
          </cell>
          <cell r="K143">
            <v>1.093869</v>
          </cell>
          <cell r="L143">
            <v>0.73418499999999998</v>
          </cell>
          <cell r="M143">
            <v>0.62473599999999996</v>
          </cell>
          <cell r="N143">
            <v>3.5143149999999999</v>
          </cell>
          <cell r="O143">
            <v>3.6213669999999993</v>
          </cell>
          <cell r="P143">
            <v>5.8471229999999998</v>
          </cell>
          <cell r="Q143">
            <v>10.599682</v>
          </cell>
          <cell r="R143">
            <v>4.9947900000000001</v>
          </cell>
          <cell r="S143">
            <v>25.062961999999999</v>
          </cell>
          <cell r="T143">
            <v>8.3997799999999998</v>
          </cell>
          <cell r="U143">
            <v>6.4915249999999993</v>
          </cell>
          <cell r="V143">
            <v>11.706620372694003</v>
          </cell>
          <cell r="W143">
            <v>1.0823938622845226</v>
          </cell>
          <cell r="X143">
            <v>27.680319234978523</v>
          </cell>
          <cell r="Y143">
            <v>8.3838151885847179</v>
          </cell>
          <cell r="Z143">
            <v>6.4791870610989095</v>
          </cell>
          <cell r="AA143">
            <v>11.684370505845065</v>
          </cell>
          <cell r="AB143">
            <v>1.0803366400848411</v>
          </cell>
          <cell r="AC143">
            <v>27.627709395613532</v>
          </cell>
          <cell r="AD143">
            <v>8.3684664554627286</v>
          </cell>
          <cell r="AE143">
            <v>6.4673252403393526</v>
          </cell>
          <cell r="AF143">
            <v>11.662979256090797</v>
          </cell>
          <cell r="AG143">
            <v>1.0783588056028535</v>
          </cell>
          <cell r="AH143">
            <v>27.577129757495733</v>
          </cell>
          <cell r="AI143">
            <v>8.353710026318538</v>
          </cell>
          <cell r="AJ143">
            <v>6.4559211644349546</v>
          </cell>
          <cell r="AK143">
            <v>11.642413489600768</v>
          </cell>
          <cell r="AL143">
            <v>1.0764572952853335</v>
          </cell>
          <cell r="AM143">
            <v>27.528501975639596</v>
          </cell>
        </row>
        <row r="144">
          <cell r="C144" t="str">
            <v>(분기배분)</v>
          </cell>
          <cell r="D144" t="str">
            <v>(Q Distribution)</v>
          </cell>
          <cell r="J144">
            <v>0.30205744220424197</v>
          </cell>
          <cell r="K144">
            <v>0.31126094274417632</v>
          </cell>
          <cell r="L144">
            <v>0.20891268995522599</v>
          </cell>
          <cell r="M144">
            <v>0.17776892509635589</v>
          </cell>
          <cell r="O144">
            <v>0.14449078285319986</v>
          </cell>
          <cell r="P144">
            <v>0.23329736525156125</v>
          </cell>
          <cell r="Q144">
            <v>0.42292215900099916</v>
          </cell>
          <cell r="R144">
            <v>0.19928969289423973</v>
          </cell>
          <cell r="T144">
            <v>0.30345676033192315</v>
          </cell>
          <cell r="U144">
            <v>0.23451770714395939</v>
          </cell>
          <cell r="V144">
            <v>0.42292215900099916</v>
          </cell>
          <cell r="W144">
            <v>3.9103373523118323E-2</v>
          </cell>
          <cell r="Y144">
            <v>0.30345676033192315</v>
          </cell>
          <cell r="Z144">
            <v>0.23451770714395939</v>
          </cell>
          <cell r="AA144">
            <v>0.42292215900099916</v>
          </cell>
          <cell r="AB144">
            <v>3.9103373523118323E-2</v>
          </cell>
          <cell r="AD144">
            <v>0.30345676033192315</v>
          </cell>
          <cell r="AE144">
            <v>0.23451770714395939</v>
          </cell>
          <cell r="AF144">
            <v>0.42292215900099916</v>
          </cell>
          <cell r="AG144">
            <v>3.9103373523118323E-2</v>
          </cell>
          <cell r="AI144">
            <v>0.30345676033192315</v>
          </cell>
          <cell r="AJ144">
            <v>0.23451770714395939</v>
          </cell>
          <cell r="AK144">
            <v>0.42292215900099916</v>
          </cell>
          <cell r="AL144">
            <v>3.9103373523118323E-2</v>
          </cell>
        </row>
        <row r="145">
          <cell r="C145" t="str">
            <v>(manual)</v>
          </cell>
          <cell r="D145" t="str">
            <v>(manual)</v>
          </cell>
        </row>
        <row r="147">
          <cell r="B147">
            <v>202570</v>
          </cell>
          <cell r="C147" t="str">
            <v>외환거래손실</v>
          </cell>
          <cell r="D147" t="str">
            <v>Losses on Foreign Exchange</v>
          </cell>
          <cell r="E147">
            <v>1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</row>
        <row r="148">
          <cell r="C148" t="str">
            <v>(분기배분)</v>
          </cell>
          <cell r="D148" t="str">
            <v>(Q Distribution)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1</v>
          </cell>
          <cell r="Y148">
            <v>0</v>
          </cell>
          <cell r="Z148">
            <v>0</v>
          </cell>
          <cell r="AA148">
            <v>0</v>
          </cell>
          <cell r="AB148">
            <v>1</v>
          </cell>
          <cell r="AD148">
            <v>0</v>
          </cell>
          <cell r="AE148">
            <v>0</v>
          </cell>
          <cell r="AF148">
            <v>0</v>
          </cell>
          <cell r="AG148">
            <v>1</v>
          </cell>
          <cell r="AI148">
            <v>0</v>
          </cell>
          <cell r="AJ148">
            <v>0</v>
          </cell>
          <cell r="AK148">
            <v>0</v>
          </cell>
          <cell r="AL148">
            <v>1</v>
          </cell>
        </row>
        <row r="149">
          <cell r="C149" t="str">
            <v>(manual)</v>
          </cell>
          <cell r="D149" t="str">
            <v>(manual)</v>
          </cell>
        </row>
        <row r="151">
          <cell r="B151">
            <v>202620</v>
          </cell>
          <cell r="C151" t="str">
            <v>금융자산처분손실</v>
          </cell>
          <cell r="D151" t="str">
            <v>Losses from Disposal of Financial Assets</v>
          </cell>
          <cell r="E151">
            <v>1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</row>
        <row r="152">
          <cell r="B152">
            <v>202700</v>
          </cell>
          <cell r="C152" t="str">
            <v>(분기배분)</v>
          </cell>
          <cell r="D152" t="str">
            <v>(Q Distribution)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1</v>
          </cell>
          <cell r="Y152">
            <v>0</v>
          </cell>
          <cell r="Z152">
            <v>0</v>
          </cell>
          <cell r="AA152">
            <v>0</v>
          </cell>
          <cell r="AB152">
            <v>1</v>
          </cell>
          <cell r="AD152">
            <v>0</v>
          </cell>
          <cell r="AE152">
            <v>0</v>
          </cell>
          <cell r="AF152">
            <v>0</v>
          </cell>
          <cell r="AG152">
            <v>1</v>
          </cell>
          <cell r="AI152">
            <v>0</v>
          </cell>
          <cell r="AJ152">
            <v>0</v>
          </cell>
          <cell r="AK152">
            <v>0</v>
          </cell>
          <cell r="AL152">
            <v>1</v>
          </cell>
        </row>
        <row r="153">
          <cell r="C153" t="str">
            <v>(manual)</v>
          </cell>
          <cell r="D153" t="str">
            <v>(manual)</v>
          </cell>
        </row>
        <row r="155">
          <cell r="B155">
            <v>202700</v>
          </cell>
          <cell r="C155" t="str">
            <v>금융자산평가손실</v>
          </cell>
          <cell r="D155" t="str">
            <v>Losses on Financial Assets</v>
          </cell>
          <cell r="E155">
            <v>1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</row>
        <row r="156">
          <cell r="C156" t="str">
            <v>(분기배분)</v>
          </cell>
          <cell r="D156" t="str">
            <v>(Q Distribution)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1</v>
          </cell>
          <cell r="Y156">
            <v>0</v>
          </cell>
          <cell r="Z156">
            <v>0</v>
          </cell>
          <cell r="AA156">
            <v>0</v>
          </cell>
          <cell r="AB156">
            <v>1</v>
          </cell>
          <cell r="AD156">
            <v>0</v>
          </cell>
          <cell r="AE156">
            <v>0</v>
          </cell>
          <cell r="AF156">
            <v>0</v>
          </cell>
          <cell r="AG156">
            <v>1</v>
          </cell>
          <cell r="AI156">
            <v>0</v>
          </cell>
          <cell r="AJ156">
            <v>0</v>
          </cell>
          <cell r="AK156">
            <v>0</v>
          </cell>
          <cell r="AL156">
            <v>1</v>
          </cell>
        </row>
        <row r="157">
          <cell r="C157" t="str">
            <v>(manual)</v>
          </cell>
          <cell r="D157" t="str">
            <v>(manual)</v>
          </cell>
        </row>
        <row r="159">
          <cell r="B159">
            <v>202551</v>
          </cell>
          <cell r="C159" t="str">
            <v>기타금융비용</v>
          </cell>
          <cell r="D159" t="str">
            <v>Others</v>
          </cell>
          <cell r="E159">
            <v>1</v>
          </cell>
          <cell r="I159">
            <v>-4.800000001914384E-7</v>
          </cell>
          <cell r="J159">
            <v>0</v>
          </cell>
          <cell r="K159">
            <v>0</v>
          </cell>
          <cell r="L159">
            <v>0</v>
          </cell>
          <cell r="M159">
            <v>-4.9000000001964139E-7</v>
          </cell>
          <cell r="N159">
            <v>-4.9000000013066369E-7</v>
          </cell>
          <cell r="O159">
            <v>0</v>
          </cell>
          <cell r="P159">
            <v>0</v>
          </cell>
          <cell r="Q159">
            <v>0</v>
          </cell>
          <cell r="R159">
            <v>1.4999999997655777E-7</v>
          </cell>
          <cell r="S159">
            <v>1.4999999820020093E-7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</row>
        <row r="160">
          <cell r="C160" t="str">
            <v>(분기배분)</v>
          </cell>
          <cell r="D160" t="str">
            <v>(Q Distribution)</v>
          </cell>
          <cell r="J160">
            <v>0</v>
          </cell>
          <cell r="K160">
            <v>0</v>
          </cell>
          <cell r="L160">
            <v>0</v>
          </cell>
          <cell r="M160">
            <v>0.99999999977342391</v>
          </cell>
          <cell r="O160">
            <v>0</v>
          </cell>
          <cell r="P160">
            <v>0</v>
          </cell>
          <cell r="Q160">
            <v>0</v>
          </cell>
          <cell r="R160">
            <v>1.0000000118423791</v>
          </cell>
          <cell r="T160">
            <v>0</v>
          </cell>
          <cell r="U160">
            <v>0</v>
          </cell>
          <cell r="V160">
            <v>0</v>
          </cell>
          <cell r="W160">
            <v>1</v>
          </cell>
          <cell r="Y160">
            <v>0</v>
          </cell>
          <cell r="Z160">
            <v>0</v>
          </cell>
          <cell r="AA160">
            <v>0</v>
          </cell>
          <cell r="AB160">
            <v>1</v>
          </cell>
          <cell r="AD160">
            <v>0</v>
          </cell>
          <cell r="AE160">
            <v>0</v>
          </cell>
          <cell r="AF160">
            <v>0</v>
          </cell>
          <cell r="AG160">
            <v>1</v>
          </cell>
          <cell r="AI160">
            <v>0</v>
          </cell>
          <cell r="AJ160">
            <v>0</v>
          </cell>
          <cell r="AK160">
            <v>0</v>
          </cell>
          <cell r="AL160">
            <v>1</v>
          </cell>
        </row>
        <row r="161">
          <cell r="C161" t="str">
            <v>(manual)</v>
          </cell>
          <cell r="D161" t="str">
            <v>(manual)</v>
          </cell>
        </row>
        <row r="163">
          <cell r="B163">
            <v>204410</v>
          </cell>
          <cell r="C163" t="str">
            <v>기타영업외손익</v>
          </cell>
          <cell r="D163" t="str">
            <v>Other Non-Operating Profits</v>
          </cell>
          <cell r="E163">
            <v>1</v>
          </cell>
          <cell r="I163">
            <v>12.55979881</v>
          </cell>
          <cell r="J163">
            <v>2.8120469999999997</v>
          </cell>
          <cell r="K163">
            <v>1.8302149999999999</v>
          </cell>
          <cell r="L163">
            <v>1.318649</v>
          </cell>
          <cell r="M163">
            <v>-2.28440544</v>
          </cell>
          <cell r="N163">
            <v>3.6765055599999998</v>
          </cell>
          <cell r="O163">
            <v>17.448381000000001</v>
          </cell>
          <cell r="P163">
            <v>4.002548</v>
          </cell>
          <cell r="Q163">
            <v>1.8030489999999999</v>
          </cell>
          <cell r="R163">
            <v>-7.8253226500000004</v>
          </cell>
          <cell r="S163">
            <v>15.42865535</v>
          </cell>
          <cell r="T163">
            <v>2.5120209999999998</v>
          </cell>
          <cell r="U163">
            <v>1.1431769999999999</v>
          </cell>
          <cell r="V163">
            <v>0</v>
          </cell>
          <cell r="W163">
            <v>-3.6551979999999995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</row>
        <row r="164">
          <cell r="C164" t="str">
            <v>(분기배분)</v>
          </cell>
          <cell r="D164" t="str">
            <v>(Q Distribution)</v>
          </cell>
          <cell r="J164">
            <v>0.7648695083164786</v>
          </cell>
          <cell r="K164">
            <v>0.49781374463636063</v>
          </cell>
          <cell r="L164">
            <v>0.35866911622459235</v>
          </cell>
          <cell r="M164">
            <v>-0.62135236917743164</v>
          </cell>
          <cell r="O164">
            <v>1.1309074319298993</v>
          </cell>
          <cell r="P164">
            <v>0.25942299631445198</v>
          </cell>
          <cell r="Q164">
            <v>0.11686365137451851</v>
          </cell>
          <cell r="R164">
            <v>-0.50719407961886975</v>
          </cell>
          <cell r="T164">
            <v>0</v>
          </cell>
          <cell r="U164">
            <v>0</v>
          </cell>
          <cell r="V164">
            <v>0.11686365137451851</v>
          </cell>
          <cell r="W164">
            <v>0.88313634862548152</v>
          </cell>
          <cell r="Y164">
            <v>0</v>
          </cell>
          <cell r="Z164">
            <v>0</v>
          </cell>
          <cell r="AA164">
            <v>0.11686365137451851</v>
          </cell>
          <cell r="AB164">
            <v>0.88313634862548152</v>
          </cell>
          <cell r="AD164">
            <v>0</v>
          </cell>
          <cell r="AE164">
            <v>0</v>
          </cell>
          <cell r="AF164">
            <v>0.11686365137451851</v>
          </cell>
          <cell r="AG164">
            <v>0.88313634862548152</v>
          </cell>
          <cell r="AI164">
            <v>0</v>
          </cell>
          <cell r="AJ164">
            <v>0</v>
          </cell>
          <cell r="AK164">
            <v>0.11686365137451851</v>
          </cell>
          <cell r="AL164">
            <v>0.88313634862548152</v>
          </cell>
        </row>
        <row r="165">
          <cell r="C165" t="str">
            <v>(manual)</v>
          </cell>
          <cell r="D165" t="str">
            <v>(manual)</v>
          </cell>
        </row>
        <row r="167">
          <cell r="B167">
            <v>201390</v>
          </cell>
          <cell r="C167" t="str">
            <v xml:space="preserve">기타영업외수익             </v>
          </cell>
          <cell r="D167" t="str">
            <v>Other Non-Operating Income</v>
          </cell>
          <cell r="I167">
            <v>23.161940449999999</v>
          </cell>
          <cell r="J167">
            <v>7.8899259999999991</v>
          </cell>
          <cell r="K167">
            <v>6.0388060000000001</v>
          </cell>
          <cell r="L167">
            <v>4.8036110000000001</v>
          </cell>
          <cell r="M167">
            <v>4.8808021699999999</v>
          </cell>
          <cell r="N167">
            <v>23.613145169999999</v>
          </cell>
          <cell r="O167">
            <v>21.013299999999997</v>
          </cell>
          <cell r="P167">
            <v>8.9597189999999998</v>
          </cell>
          <cell r="Q167">
            <v>6.4747729999999999</v>
          </cell>
          <cell r="R167">
            <v>5.3515648699999998</v>
          </cell>
          <cell r="S167">
            <v>41.799356869999997</v>
          </cell>
          <cell r="T167">
            <v>6.5379209999999999</v>
          </cell>
          <cell r="U167">
            <v>6.7564979999999997</v>
          </cell>
          <cell r="V167">
            <v>0</v>
          </cell>
          <cell r="W167">
            <v>-13.294419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</row>
        <row r="168">
          <cell r="C168" t="str">
            <v>(분기배분)</v>
          </cell>
          <cell r="J168">
            <v>0.33413278676760022</v>
          </cell>
          <cell r="K168">
            <v>0.25573916378035805</v>
          </cell>
          <cell r="L168">
            <v>0.20342952899399805</v>
          </cell>
          <cell r="M168">
            <v>0.20669852045804368</v>
          </cell>
          <cell r="O168">
            <v>0.50271826108122608</v>
          </cell>
          <cell r="P168">
            <v>0.21435064247197833</v>
          </cell>
          <cell r="Q168">
            <v>0.15490125889106773</v>
          </cell>
          <cell r="R168">
            <v>0.12802983755572792</v>
          </cell>
          <cell r="T168">
            <v>0</v>
          </cell>
          <cell r="U168">
            <v>0</v>
          </cell>
          <cell r="V168">
            <v>0.15490125889106773</v>
          </cell>
          <cell r="W168">
            <v>0.84509874110893224</v>
          </cell>
          <cell r="Y168">
            <v>0.27950145271812127</v>
          </cell>
          <cell r="Z168">
            <v>0.28191851795433326</v>
          </cell>
          <cell r="AA168">
            <v>0.29353315121427892</v>
          </cell>
          <cell r="AB168">
            <v>0.14504687811326655</v>
          </cell>
          <cell r="AD168">
            <v>0.27950145271812127</v>
          </cell>
          <cell r="AE168">
            <v>0.28191851795433326</v>
          </cell>
          <cell r="AF168">
            <v>0.29353315121427892</v>
          </cell>
          <cell r="AG168">
            <v>0.14504687811326655</v>
          </cell>
          <cell r="AI168">
            <v>0.27950145271812127</v>
          </cell>
          <cell r="AJ168">
            <v>0.28191851795433326</v>
          </cell>
          <cell r="AK168">
            <v>0.29353315121427892</v>
          </cell>
          <cell r="AL168">
            <v>0.14504687811326655</v>
          </cell>
        </row>
        <row r="171">
          <cell r="B171">
            <v>201830</v>
          </cell>
          <cell r="C171" t="str">
            <v>기타영업외비용</v>
          </cell>
          <cell r="D171" t="str">
            <v>Other Non-Operating Expenses</v>
          </cell>
          <cell r="I171">
            <v>10.602141639999999</v>
          </cell>
          <cell r="J171">
            <v>5.0778789999999994</v>
          </cell>
          <cell r="K171">
            <v>4.2085910000000002</v>
          </cell>
          <cell r="L171">
            <v>3.4849619999999999</v>
          </cell>
          <cell r="M171">
            <v>7.1652076100000004</v>
          </cell>
          <cell r="N171">
            <v>19.936639609999997</v>
          </cell>
          <cell r="O171">
            <v>3.5649189999999962</v>
          </cell>
          <cell r="P171">
            <v>4.9571709999999998</v>
          </cell>
          <cell r="Q171">
            <v>4.6717240000000002</v>
          </cell>
          <cell r="R171">
            <v>13.176887519999999</v>
          </cell>
          <cell r="S171">
            <v>26.370701519999997</v>
          </cell>
          <cell r="T171">
            <v>4.0258999999999991</v>
          </cell>
          <cell r="U171">
            <v>5.613321</v>
          </cell>
          <cell r="V171">
            <v>0</v>
          </cell>
          <cell r="W171">
            <v>-9.6392209999999992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</row>
        <row r="172">
          <cell r="C172" t="str">
            <v>(분기배분)</v>
          </cell>
          <cell r="J172">
            <v>0.25470084725075692</v>
          </cell>
          <cell r="K172">
            <v>0.21109831357381903</v>
          </cell>
          <cell r="L172">
            <v>0.17480187575101583</v>
          </cell>
          <cell r="M172">
            <v>0.35939896342440841</v>
          </cell>
          <cell r="O172">
            <v>0.13518483750977575</v>
          </cell>
          <cell r="P172">
            <v>0.18798024755770701</v>
          </cell>
          <cell r="Q172">
            <v>0.17715584837426049</v>
          </cell>
          <cell r="R172">
            <v>0.49967906655825667</v>
          </cell>
          <cell r="T172">
            <v>0</v>
          </cell>
          <cell r="U172">
            <v>0</v>
          </cell>
          <cell r="V172">
            <v>0.17715584837426049</v>
          </cell>
          <cell r="W172">
            <v>0.82284415162573954</v>
          </cell>
          <cell r="Y172">
            <v>0.27950145271812127</v>
          </cell>
          <cell r="Z172">
            <v>0.28191851795433326</v>
          </cell>
          <cell r="AA172">
            <v>0.29353315121427892</v>
          </cell>
          <cell r="AB172">
            <v>0.14504687811326655</v>
          </cell>
          <cell r="AD172">
            <v>0.27950145271812127</v>
          </cell>
          <cell r="AE172">
            <v>0.28191851795433326</v>
          </cell>
          <cell r="AF172">
            <v>0.29353315121427892</v>
          </cell>
          <cell r="AG172">
            <v>0.14504687811326655</v>
          </cell>
          <cell r="AI172">
            <v>0.27950145271812127</v>
          </cell>
          <cell r="AJ172">
            <v>0.28191851795433326</v>
          </cell>
          <cell r="AK172">
            <v>0.29353315121427892</v>
          </cell>
          <cell r="AL172">
            <v>0.14504687811326655</v>
          </cell>
        </row>
        <row r="175">
          <cell r="B175">
            <v>202880</v>
          </cell>
          <cell r="C175" t="str">
            <v>종속 및 관계기업관련손익</v>
          </cell>
          <cell r="D175" t="str">
            <v>Gains(Losses) in Associates, Subs and JVs</v>
          </cell>
          <cell r="E175">
            <v>1</v>
          </cell>
          <cell r="I175">
            <v>-1.0006143599999999</v>
          </cell>
          <cell r="J175">
            <v>0</v>
          </cell>
          <cell r="K175">
            <v>-3.9599999999999998E-4</v>
          </cell>
          <cell r="L175">
            <v>-1.1E-5</v>
          </cell>
          <cell r="M175">
            <v>-1.7994999999999998E-4</v>
          </cell>
          <cell r="N175">
            <v>-5.8695000000000004E-4</v>
          </cell>
          <cell r="O175">
            <v>-3.7999999999999991E-4</v>
          </cell>
          <cell r="P175">
            <v>-9.5299999999999996E-4</v>
          </cell>
          <cell r="Q175">
            <v>-1.1E-5</v>
          </cell>
          <cell r="R175">
            <v>2.6599999999999999E-6</v>
          </cell>
          <cell r="S175">
            <v>-1.3413399999999999E-3</v>
          </cell>
          <cell r="T175">
            <v>-1.9999999999999998E-4</v>
          </cell>
          <cell r="U175">
            <v>-9.68E-4</v>
          </cell>
          <cell r="V175">
            <v>0</v>
          </cell>
          <cell r="W175">
            <v>1.168E-3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</row>
        <row r="176">
          <cell r="C176" t="str">
            <v>(분기배분)</v>
          </cell>
          <cell r="D176" t="str">
            <v>(Q Distribution)</v>
          </cell>
          <cell r="J176">
            <v>0</v>
          </cell>
          <cell r="K176">
            <v>0.67467416304625594</v>
          </cell>
          <cell r="L176">
            <v>1.8740948973507112E-2</v>
          </cell>
          <cell r="M176">
            <v>0.30658488798023675</v>
          </cell>
          <cell r="O176">
            <v>0.28329879076147729</v>
          </cell>
          <cell r="P176">
            <v>0.71048354630444188</v>
          </cell>
          <cell r="Q176">
            <v>8.2007544694111863E-3</v>
          </cell>
          <cell r="R176">
            <v>-1.9830915353303414E-3</v>
          </cell>
          <cell r="T176">
            <v>0</v>
          </cell>
          <cell r="U176">
            <v>0</v>
          </cell>
          <cell r="V176">
            <v>8.2007544694111863E-3</v>
          </cell>
          <cell r="W176">
            <v>0.99179924553058885</v>
          </cell>
          <cell r="Y176">
            <v>0</v>
          </cell>
          <cell r="Z176">
            <v>0</v>
          </cell>
          <cell r="AA176">
            <v>8.2007544694111863E-3</v>
          </cell>
          <cell r="AB176">
            <v>0.99179924553058885</v>
          </cell>
          <cell r="AD176">
            <v>0</v>
          </cell>
          <cell r="AE176">
            <v>0</v>
          </cell>
          <cell r="AF176">
            <v>8.2007544694111863E-3</v>
          </cell>
          <cell r="AG176">
            <v>0.99179924553058885</v>
          </cell>
          <cell r="AI176">
            <v>0</v>
          </cell>
          <cell r="AJ176">
            <v>0</v>
          </cell>
          <cell r="AK176">
            <v>8.2007544694111863E-3</v>
          </cell>
          <cell r="AL176">
            <v>0.99179924553058885</v>
          </cell>
        </row>
        <row r="177">
          <cell r="C177" t="str">
            <v>(manual)</v>
          </cell>
          <cell r="D177" t="str">
            <v>(manual)</v>
          </cell>
        </row>
        <row r="179">
          <cell r="B179">
            <v>203125</v>
          </cell>
          <cell r="C179" t="str">
            <v>법인세차감전순이익</v>
          </cell>
          <cell r="D179" t="str">
            <v>Pre-Tax Income</v>
          </cell>
          <cell r="J179">
            <v>19.837402999999988</v>
          </cell>
          <cell r="K179">
            <v>36.013125000000002</v>
          </cell>
          <cell r="L179">
            <v>13.808114999999999</v>
          </cell>
          <cell r="M179">
            <v>5.7901203499999987</v>
          </cell>
          <cell r="N179">
            <v>75.44876335000005</v>
          </cell>
          <cell r="O179">
            <v>7.9165000000000063</v>
          </cell>
          <cell r="P179">
            <v>-27.696578999999996</v>
          </cell>
          <cell r="Q179">
            <v>2.8613100000000036</v>
          </cell>
          <cell r="R179">
            <v>-16.589644440000001</v>
          </cell>
          <cell r="S179">
            <v>-33.508413439999877</v>
          </cell>
          <cell r="T179">
            <v>-7.6790000000319875E-3</v>
          </cell>
          <cell r="U179">
            <v>-4.6298529999999767</v>
          </cell>
          <cell r="V179">
            <v>-0.18052756848411811</v>
          </cell>
          <cell r="W179">
            <v>-44.632718546861916</v>
          </cell>
          <cell r="X179">
            <v>-49.450778115345983</v>
          </cell>
          <cell r="Y179">
            <v>-3.1198724996570606</v>
          </cell>
          <cell r="Z179">
            <v>-6.0648730931847625</v>
          </cell>
          <cell r="AA179">
            <v>-0.84242378875713975</v>
          </cell>
          <cell r="AB179">
            <v>-39.739585980409487</v>
          </cell>
          <cell r="AC179">
            <v>-49.766755362008396</v>
          </cell>
          <cell r="AD179">
            <v>-3.2923578766480119</v>
          </cell>
          <cell r="AE179">
            <v>-6.0497447174507828</v>
          </cell>
          <cell r="AF179">
            <v>-1.2189773307327432</v>
          </cell>
          <cell r="AG179">
            <v>-38.209009236838583</v>
          </cell>
          <cell r="AH179">
            <v>-48.770089161670128</v>
          </cell>
          <cell r="AI179">
            <v>-3.4594779892500771</v>
          </cell>
          <cell r="AJ179">
            <v>-6.0368247079796982</v>
          </cell>
          <cell r="AK179">
            <v>-1.5827246051808466</v>
          </cell>
          <cell r="AL179">
            <v>-36.740597552787889</v>
          </cell>
          <cell r="AM179">
            <v>-47.819624855198541</v>
          </cell>
        </row>
        <row r="180">
          <cell r="B180">
            <v>203120</v>
          </cell>
          <cell r="C180" t="str">
            <v>세전계속사업이익</v>
          </cell>
          <cell r="D180" t="str">
            <v>Pre-Tax Income from Continuing Operations</v>
          </cell>
          <cell r="I180">
            <v>79.144208020000036</v>
          </cell>
          <cell r="J180">
            <v>19.837402999999988</v>
          </cell>
          <cell r="K180">
            <v>36.013125000000002</v>
          </cell>
          <cell r="L180">
            <v>13.808114999999999</v>
          </cell>
          <cell r="M180">
            <v>5.7901203499999987</v>
          </cell>
          <cell r="N180">
            <v>75.44876335000005</v>
          </cell>
          <cell r="O180">
            <v>7.9165000000000063</v>
          </cell>
          <cell r="P180">
            <v>-27.696578999999996</v>
          </cell>
          <cell r="Q180">
            <v>2.8613100000000036</v>
          </cell>
          <cell r="R180">
            <v>-16.589644440000001</v>
          </cell>
          <cell r="S180">
            <v>-33.508413439999877</v>
          </cell>
          <cell r="T180">
            <v>-7.6790000000319875E-3</v>
          </cell>
          <cell r="U180">
            <v>-4.6298529999999767</v>
          </cell>
          <cell r="V180">
            <v>-0.18052756848411811</v>
          </cell>
          <cell r="W180">
            <v>-44.632718546861916</v>
          </cell>
          <cell r="X180">
            <v>-49.450778115345983</v>
          </cell>
          <cell r="Y180">
            <v>-3.1198724996570606</v>
          </cell>
          <cell r="Z180">
            <v>-6.0648730931847625</v>
          </cell>
          <cell r="AA180">
            <v>-0.84242378875713975</v>
          </cell>
          <cell r="AB180">
            <v>-39.739585980409487</v>
          </cell>
          <cell r="AC180">
            <v>-49.766755362008396</v>
          </cell>
          <cell r="AD180">
            <v>-3.2923578766480119</v>
          </cell>
          <cell r="AE180">
            <v>-6.0497447174507828</v>
          </cell>
          <cell r="AF180">
            <v>-1.2189773307327432</v>
          </cell>
          <cell r="AG180">
            <v>-38.209009236838583</v>
          </cell>
          <cell r="AH180">
            <v>-48.770089161670128</v>
          </cell>
          <cell r="AI180">
            <v>-3.4594779892500771</v>
          </cell>
          <cell r="AJ180">
            <v>-6.0368247079796982</v>
          </cell>
          <cell r="AK180">
            <v>-1.5827246051808466</v>
          </cell>
          <cell r="AL180">
            <v>-36.740597552787889</v>
          </cell>
          <cell r="AM180">
            <v>-47.819624855198541</v>
          </cell>
        </row>
        <row r="181">
          <cell r="B181">
            <v>203121</v>
          </cell>
          <cell r="C181" t="str">
            <v>세전중단사업이익</v>
          </cell>
          <cell r="D181" t="str">
            <v>Pre-Tax Income from Discontinued Operations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</row>
        <row r="183">
          <cell r="B183">
            <v>203135</v>
          </cell>
          <cell r="C183" t="str">
            <v>법인세비용</v>
          </cell>
          <cell r="D183" t="str">
            <v>Income Tax Expenses</v>
          </cell>
          <cell r="J183">
            <v>4.0767919999999993</v>
          </cell>
          <cell r="K183">
            <v>8.9965010000000003</v>
          </cell>
          <cell r="L183">
            <v>3.3598589999999997</v>
          </cell>
          <cell r="M183">
            <v>1.3935333599999999</v>
          </cell>
          <cell r="N183">
            <v>17.826685359999999</v>
          </cell>
          <cell r="O183">
            <v>6.6482019999999995</v>
          </cell>
          <cell r="P183">
            <v>2.0641099999999999</v>
          </cell>
          <cell r="Q183">
            <v>1.447376</v>
          </cell>
          <cell r="R183">
            <v>-3.81557389</v>
          </cell>
          <cell r="S183">
            <v>6.3441141100000005</v>
          </cell>
          <cell r="T183">
            <v>-1.132204</v>
          </cell>
          <cell r="U183">
            <v>-2.7310999999999998E-2</v>
          </cell>
          <cell r="V183">
            <v>2.1359969654677053</v>
          </cell>
          <cell r="W183">
            <v>8.3859839642843781</v>
          </cell>
          <cell r="X183">
            <v>9.3624659297520836</v>
          </cell>
          <cell r="Y183">
            <v>-1.1394384807546953</v>
          </cell>
          <cell r="Z183">
            <v>-2.7485509985737094E-2</v>
          </cell>
          <cell r="AA183">
            <v>2.1496454148096644</v>
          </cell>
          <cell r="AB183">
            <v>8.4395681590044092</v>
          </cell>
          <cell r="AC183">
            <v>9.4222895830736419</v>
          </cell>
          <cell r="AD183">
            <v>-1.1166192349977189</v>
          </cell>
          <cell r="AE183">
            <v>-2.6935064641197784E-2</v>
          </cell>
          <cell r="AF183">
            <v>2.1065950107383453</v>
          </cell>
          <cell r="AG183">
            <v>8.2705510657994132</v>
          </cell>
          <cell r="AH183">
            <v>9.2335917768988427</v>
          </cell>
          <cell r="AI183">
            <v>-1.0948578081677049</v>
          </cell>
          <cell r="AJ183">
            <v>-2.6410135981561795E-2</v>
          </cell>
          <cell r="AK183">
            <v>2.0655402700086207</v>
          </cell>
          <cell r="AL183">
            <v>8.1093690028174397</v>
          </cell>
          <cell r="AM183">
            <v>9.0536413286767932</v>
          </cell>
        </row>
        <row r="185">
          <cell r="B185">
            <v>203130</v>
          </cell>
          <cell r="C185" t="str">
            <v>계속사업손익법인세비용</v>
          </cell>
          <cell r="D185" t="str">
            <v>Income Tax Expenses (Continuing Op.)</v>
          </cell>
          <cell r="E185">
            <v>1</v>
          </cell>
          <cell r="I185">
            <v>23.769718519999998</v>
          </cell>
          <cell r="J185">
            <v>4.0767919999999993</v>
          </cell>
          <cell r="K185">
            <v>8.9965010000000003</v>
          </cell>
          <cell r="L185">
            <v>3.3598589999999997</v>
          </cell>
          <cell r="M185">
            <v>1.3935333599999999</v>
          </cell>
          <cell r="N185">
            <v>17.826685359999999</v>
          </cell>
          <cell r="O185">
            <v>6.6482019999999995</v>
          </cell>
          <cell r="P185">
            <v>2.0641099999999999</v>
          </cell>
          <cell r="Q185">
            <v>1.447376</v>
          </cell>
          <cell r="R185">
            <v>-3.81557389</v>
          </cell>
          <cell r="S185">
            <v>6.3441141100000005</v>
          </cell>
          <cell r="T185">
            <v>-1.132204</v>
          </cell>
          <cell r="U185">
            <v>-2.7310999999999998E-2</v>
          </cell>
          <cell r="V185">
            <v>2.1359969654677053</v>
          </cell>
          <cell r="W185">
            <v>8.3859839642843781</v>
          </cell>
          <cell r="X185">
            <v>9.3624659297520836</v>
          </cell>
          <cell r="Y185">
            <v>-1.1394384807546953</v>
          </cell>
          <cell r="Z185">
            <v>-2.7485509985737094E-2</v>
          </cell>
          <cell r="AA185">
            <v>2.1496454148096644</v>
          </cell>
          <cell r="AB185">
            <v>8.4395681590044092</v>
          </cell>
          <cell r="AC185">
            <v>9.4222895830736419</v>
          </cell>
          <cell r="AD185">
            <v>-1.1166192349977189</v>
          </cell>
          <cell r="AE185">
            <v>-2.6935064641197784E-2</v>
          </cell>
          <cell r="AF185">
            <v>2.1065950107383453</v>
          </cell>
          <cell r="AG185">
            <v>8.2705510657994132</v>
          </cell>
          <cell r="AH185">
            <v>9.2335917768988427</v>
          </cell>
          <cell r="AI185">
            <v>-1.0948578081677049</v>
          </cell>
          <cell r="AJ185">
            <v>-2.6410135981561795E-2</v>
          </cell>
          <cell r="AK185">
            <v>2.0655402700086207</v>
          </cell>
          <cell r="AL185">
            <v>8.1093690028174397</v>
          </cell>
          <cell r="AM185">
            <v>9.0536413286767932</v>
          </cell>
        </row>
        <row r="186">
          <cell r="C186" t="str">
            <v>(분기배분)</v>
          </cell>
          <cell r="D186" t="str">
            <v>(Q Distribution)</v>
          </cell>
          <cell r="J186">
            <v>0.22869041090205228</v>
          </cell>
          <cell r="K186">
            <v>0.50466482233352217</v>
          </cell>
          <cell r="L186">
            <v>0.1884735682573353</v>
          </cell>
          <cell r="M186">
            <v>7.817119850709027E-2</v>
          </cell>
          <cell r="O186">
            <v>1.0479322856946529</v>
          </cell>
          <cell r="P186">
            <v>0.32535827133790313</v>
          </cell>
          <cell r="Q186">
            <v>0.22814469836199083</v>
          </cell>
          <cell r="R186">
            <v>-0.60143525539454712</v>
          </cell>
          <cell r="T186">
            <v>-0.12093010628771181</v>
          </cell>
          <cell r="U186">
            <v>-2.9170733655981581E-3</v>
          </cell>
          <cell r="V186">
            <v>0.22814469836199083</v>
          </cell>
          <cell r="W186">
            <v>0.89570248129131913</v>
          </cell>
          <cell r="Y186">
            <v>-0.12093010628771181</v>
          </cell>
          <cell r="Z186">
            <v>-2.9170733655981581E-3</v>
          </cell>
          <cell r="AA186">
            <v>0.22814469836199083</v>
          </cell>
          <cell r="AB186">
            <v>0.89570248129131913</v>
          </cell>
          <cell r="AD186">
            <v>-0.12093010628771181</v>
          </cell>
          <cell r="AE186">
            <v>-2.9170733655981581E-3</v>
          </cell>
          <cell r="AF186">
            <v>0.22814469836199083</v>
          </cell>
          <cell r="AG186">
            <v>0.89570248129131913</v>
          </cell>
          <cell r="AI186">
            <v>-0.12093010628771181</v>
          </cell>
          <cell r="AJ186">
            <v>-2.9170733655981581E-3</v>
          </cell>
          <cell r="AK186">
            <v>0.22814469836199083</v>
          </cell>
          <cell r="AL186">
            <v>0.89570248129131913</v>
          </cell>
        </row>
        <row r="187">
          <cell r="C187" t="str">
            <v>(manual)</v>
          </cell>
          <cell r="D187" t="str">
            <v>(manual)</v>
          </cell>
        </row>
        <row r="189">
          <cell r="B189">
            <v>203160</v>
          </cell>
          <cell r="C189" t="str">
            <v>중단사업손익법인세비용(법인세효과)</v>
          </cell>
          <cell r="D189" t="str">
            <v>Income Tax Effect (Discontinued Op.)</v>
          </cell>
          <cell r="E189">
            <v>1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</row>
        <row r="190">
          <cell r="C190" t="str">
            <v>(분기배분)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1</v>
          </cell>
          <cell r="Y190">
            <v>0</v>
          </cell>
          <cell r="Z190">
            <v>0</v>
          </cell>
          <cell r="AA190">
            <v>0</v>
          </cell>
          <cell r="AB190">
            <v>1</v>
          </cell>
          <cell r="AD190">
            <v>0</v>
          </cell>
          <cell r="AE190">
            <v>0</v>
          </cell>
          <cell r="AF190">
            <v>0</v>
          </cell>
          <cell r="AG190">
            <v>1</v>
          </cell>
          <cell r="AI190">
            <v>0</v>
          </cell>
          <cell r="AJ190">
            <v>0</v>
          </cell>
          <cell r="AK190">
            <v>0</v>
          </cell>
          <cell r="AL190">
            <v>1</v>
          </cell>
        </row>
        <row r="191">
          <cell r="C191" t="str">
            <v>(manual)</v>
          </cell>
        </row>
        <row r="193">
          <cell r="B193">
            <v>203140</v>
          </cell>
          <cell r="C193" t="str">
            <v>계속사업이익</v>
          </cell>
          <cell r="D193" t="str">
            <v>Income from Continuing Operations</v>
          </cell>
          <cell r="I193">
            <v>55.374489509999997</v>
          </cell>
          <cell r="J193">
            <v>15.760611999999995</v>
          </cell>
          <cell r="K193">
            <v>27.016620999999997</v>
          </cell>
          <cell r="L193">
            <v>10.448257</v>
          </cell>
          <cell r="M193">
            <v>4.3965879900000004</v>
          </cell>
          <cell r="N193">
            <v>57.622077990000001</v>
          </cell>
          <cell r="O193">
            <v>1.268298999999999</v>
          </cell>
          <cell r="P193">
            <v>-29.76069</v>
          </cell>
          <cell r="Q193">
            <v>1.413934</v>
          </cell>
          <cell r="R193">
            <v>-12.77407056</v>
          </cell>
          <cell r="S193">
            <v>-39.852527559999999</v>
          </cell>
          <cell r="T193">
            <v>1.124524999999968</v>
          </cell>
          <cell r="U193">
            <v>-4.6025419999999766</v>
          </cell>
          <cell r="V193">
            <v>-2.3165245339518235</v>
          </cell>
          <cell r="W193">
            <v>-53.018702511146294</v>
          </cell>
          <cell r="X193">
            <v>-58.813244045098067</v>
          </cell>
          <cell r="Y193">
            <v>-1.9804340189023653</v>
          </cell>
          <cell r="Z193">
            <v>-6.0373875831990258</v>
          </cell>
          <cell r="AA193">
            <v>-2.9920692035668042</v>
          </cell>
          <cell r="AB193">
            <v>-48.179154139413896</v>
          </cell>
          <cell r="AC193">
            <v>-59.189044945082038</v>
          </cell>
          <cell r="AD193">
            <v>-2.1757386416502928</v>
          </cell>
          <cell r="AE193">
            <v>-6.0228096528095847</v>
          </cell>
          <cell r="AF193">
            <v>-3.3255723414710885</v>
          </cell>
          <cell r="AG193">
            <v>-46.479560302637992</v>
          </cell>
          <cell r="AH193">
            <v>-58.003680938568969</v>
          </cell>
          <cell r="AI193">
            <v>-2.3646201810823722</v>
          </cell>
          <cell r="AJ193">
            <v>-6.0104145719981368</v>
          </cell>
          <cell r="AK193">
            <v>-3.6482648751894673</v>
          </cell>
          <cell r="AL193">
            <v>-44.849966555605327</v>
          </cell>
          <cell r="AM193">
            <v>-56.87326618387533</v>
          </cell>
        </row>
        <row r="195">
          <cell r="B195">
            <v>203150</v>
          </cell>
          <cell r="C195" t="str">
            <v>중단사업이익</v>
          </cell>
          <cell r="D195" t="str">
            <v>Income from Discontinued Operations</v>
          </cell>
          <cell r="E195">
            <v>1</v>
          </cell>
          <cell r="I195">
            <v>16.457391189999999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</row>
        <row r="196">
          <cell r="C196" t="str">
            <v>(분기배분)</v>
          </cell>
          <cell r="D196" t="str">
            <v>(Q Distribution)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1</v>
          </cell>
          <cell r="Y196">
            <v>0</v>
          </cell>
          <cell r="Z196">
            <v>0</v>
          </cell>
          <cell r="AA196">
            <v>0</v>
          </cell>
          <cell r="AB196">
            <v>1</v>
          </cell>
          <cell r="AD196">
            <v>0</v>
          </cell>
          <cell r="AE196">
            <v>0</v>
          </cell>
          <cell r="AF196">
            <v>0</v>
          </cell>
          <cell r="AG196">
            <v>1</v>
          </cell>
          <cell r="AI196">
            <v>0</v>
          </cell>
          <cell r="AJ196">
            <v>0</v>
          </cell>
          <cell r="AK196">
            <v>0</v>
          </cell>
          <cell r="AL196">
            <v>1</v>
          </cell>
        </row>
        <row r="197">
          <cell r="C197" t="str">
            <v>(manual)</v>
          </cell>
          <cell r="D197" t="str">
            <v>(manual)</v>
          </cell>
        </row>
        <row r="199">
          <cell r="B199">
            <v>203170</v>
          </cell>
          <cell r="C199" t="str">
            <v>당기순이익</v>
          </cell>
          <cell r="D199" t="str">
            <v>Net Income</v>
          </cell>
          <cell r="I199">
            <v>71.831880709999993</v>
          </cell>
          <cell r="J199">
            <v>15.760611999999995</v>
          </cell>
          <cell r="K199">
            <v>27.016620999999997</v>
          </cell>
          <cell r="L199">
            <v>10.448257</v>
          </cell>
          <cell r="M199">
            <v>4.3965879900000004</v>
          </cell>
          <cell r="N199">
            <v>57.622077990000001</v>
          </cell>
          <cell r="O199">
            <v>1.268298999999999</v>
          </cell>
          <cell r="P199">
            <v>-29.76069</v>
          </cell>
          <cell r="Q199">
            <v>1.413934</v>
          </cell>
          <cell r="R199">
            <v>-12.77407056</v>
          </cell>
          <cell r="S199">
            <v>-39.852527559999999</v>
          </cell>
          <cell r="T199">
            <v>1.124524999999968</v>
          </cell>
          <cell r="U199">
            <v>-4.6025419999999766</v>
          </cell>
          <cell r="V199">
            <v>-2.3165245339518235</v>
          </cell>
          <cell r="W199">
            <v>-53.018702511146294</v>
          </cell>
          <cell r="X199">
            <v>-58.813244045098067</v>
          </cell>
          <cell r="Y199">
            <v>-1.9804340189023653</v>
          </cell>
          <cell r="Z199">
            <v>-6.0373875831990258</v>
          </cell>
          <cell r="AA199">
            <v>-2.9920692035668042</v>
          </cell>
          <cell r="AB199">
            <v>-48.179154139413896</v>
          </cell>
          <cell r="AC199">
            <v>-59.189044945082038</v>
          </cell>
          <cell r="AD199">
            <v>-2.1757386416502928</v>
          </cell>
          <cell r="AE199">
            <v>-6.0228096528095847</v>
          </cell>
          <cell r="AF199">
            <v>-3.3255723414710885</v>
          </cell>
          <cell r="AG199">
            <v>-46.479560302637992</v>
          </cell>
          <cell r="AH199">
            <v>-58.003680938568969</v>
          </cell>
          <cell r="AI199">
            <v>-2.3646201810823722</v>
          </cell>
          <cell r="AJ199">
            <v>-6.0104145719981368</v>
          </cell>
          <cell r="AK199">
            <v>-3.6482648751894673</v>
          </cell>
          <cell r="AL199">
            <v>-44.849966555605327</v>
          </cell>
          <cell r="AM199">
            <v>-56.87326618387533</v>
          </cell>
        </row>
        <row r="200">
          <cell r="C200" t="str">
            <v>일회성 요인</v>
          </cell>
          <cell r="D200" t="str">
            <v>Non-Recurring events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</row>
        <row r="201">
          <cell r="C201" t="str">
            <v>(분기배분)</v>
          </cell>
          <cell r="D201" t="str">
            <v>(Q Distribution)</v>
          </cell>
          <cell r="J201">
            <v>0.25</v>
          </cell>
          <cell r="K201">
            <v>0.25</v>
          </cell>
          <cell r="L201">
            <v>0.25</v>
          </cell>
          <cell r="M201">
            <v>0.25</v>
          </cell>
          <cell r="O201">
            <v>0.25</v>
          </cell>
          <cell r="P201">
            <v>0.25</v>
          </cell>
          <cell r="Q201">
            <v>0.25</v>
          </cell>
          <cell r="R201">
            <v>0.25</v>
          </cell>
          <cell r="T201">
            <v>0.25</v>
          </cell>
          <cell r="U201">
            <v>0.25</v>
          </cell>
          <cell r="V201">
            <v>0.25</v>
          </cell>
          <cell r="W201">
            <v>0.25</v>
          </cell>
          <cell r="Y201">
            <v>0.25</v>
          </cell>
          <cell r="Z201">
            <v>0.25</v>
          </cell>
          <cell r="AA201">
            <v>0.25</v>
          </cell>
          <cell r="AB201">
            <v>0.25</v>
          </cell>
          <cell r="AD201">
            <v>0.25</v>
          </cell>
          <cell r="AE201">
            <v>0.25</v>
          </cell>
          <cell r="AF201">
            <v>0.25</v>
          </cell>
          <cell r="AG201">
            <v>0.25</v>
          </cell>
          <cell r="AI201">
            <v>0.25</v>
          </cell>
          <cell r="AJ201">
            <v>0.25</v>
          </cell>
          <cell r="AK201">
            <v>0.25</v>
          </cell>
          <cell r="AL201">
            <v>0.25</v>
          </cell>
        </row>
        <row r="204">
          <cell r="B204">
            <v>203171</v>
          </cell>
          <cell r="C204" t="str">
            <v>조정 당기순이익</v>
          </cell>
          <cell r="D204" t="str">
            <v>Adj. Net Income</v>
          </cell>
          <cell r="I204">
            <v>81.021120420107223</v>
          </cell>
          <cell r="J204">
            <v>13.526469815122418</v>
          </cell>
          <cell r="K204">
            <v>25.643615172425744</v>
          </cell>
          <cell r="L204">
            <v>9.4504682123092838</v>
          </cell>
          <cell r="M204">
            <v>6.1311956717538392</v>
          </cell>
          <cell r="N204">
            <v>60.429915795455415</v>
          </cell>
          <cell r="O204">
            <v>-1.5270962789159483</v>
          </cell>
          <cell r="P204">
            <v>-33.763238000000001</v>
          </cell>
          <cell r="Q204">
            <v>0.522946206029405</v>
          </cell>
          <cell r="R204">
            <v>-6.7485512085067159</v>
          </cell>
          <cell r="S204">
            <v>-21.502780458535018</v>
          </cell>
          <cell r="T204">
            <v>1.124524999999968</v>
          </cell>
          <cell r="U204">
            <v>-5.7389755230371007</v>
          </cell>
          <cell r="V204">
            <v>-2.3165245339518235</v>
          </cell>
          <cell r="W204">
            <v>-51.882268988109111</v>
          </cell>
          <cell r="X204">
            <v>-58.813244045098067</v>
          </cell>
          <cell r="Y204">
            <v>-1.9804340189023653</v>
          </cell>
          <cell r="Z204">
            <v>-6.0373875831990258</v>
          </cell>
          <cell r="AA204">
            <v>-2.9920692035668042</v>
          </cell>
          <cell r="AB204">
            <v>-48.179154139413839</v>
          </cell>
          <cell r="AC204">
            <v>-59.189044945082038</v>
          </cell>
          <cell r="AD204">
            <v>-2.1757386416502928</v>
          </cell>
          <cell r="AE204">
            <v>-6.0228096528095847</v>
          </cell>
          <cell r="AF204">
            <v>-3.3255723414710885</v>
          </cell>
          <cell r="AG204">
            <v>-46.479560302638006</v>
          </cell>
          <cell r="AH204">
            <v>-58.003680938568969</v>
          </cell>
          <cell r="AI204">
            <v>-2.3646201810823722</v>
          </cell>
          <cell r="AJ204">
            <v>-6.0104145719981368</v>
          </cell>
          <cell r="AK204">
            <v>-3.6482648751894673</v>
          </cell>
          <cell r="AL204">
            <v>-44.849966555605356</v>
          </cell>
          <cell r="AM204">
            <v>-56.87326618387533</v>
          </cell>
        </row>
        <row r="206">
          <cell r="B206">
            <v>203180</v>
          </cell>
          <cell r="C206" t="str">
            <v>지배주주지분 순이익</v>
          </cell>
          <cell r="D206" t="str">
            <v>Net Income Attri. to Parent Shareholders</v>
          </cell>
          <cell r="I206">
            <v>65.238130459999994</v>
          </cell>
          <cell r="J206">
            <v>14.600427999999994</v>
          </cell>
          <cell r="K206">
            <v>25.498146999999999</v>
          </cell>
          <cell r="L206">
            <v>9.6289289999999994</v>
          </cell>
          <cell r="M206">
            <v>5.3982877299999998</v>
          </cell>
          <cell r="N206">
            <v>55.125791729999996</v>
          </cell>
          <cell r="O206">
            <v>8.0737799999999993</v>
          </cell>
          <cell r="P206">
            <v>-19.451630999999999</v>
          </cell>
          <cell r="Q206">
            <v>4.225536</v>
          </cell>
          <cell r="R206">
            <v>-11.800497259999998</v>
          </cell>
          <cell r="S206">
            <v>-18.952812260000002</v>
          </cell>
          <cell r="T206">
            <v>3.1024209999999997</v>
          </cell>
          <cell r="U206">
            <v>-1.7133509999999998</v>
          </cell>
          <cell r="V206">
            <v>-1.1016780434207647</v>
          </cell>
          <cell r="W206">
            <v>-28.257421488836755</v>
          </cell>
          <cell r="X206">
            <v>-27.97002953225752</v>
          </cell>
          <cell r="Y206">
            <v>-0.94184224820027518</v>
          </cell>
          <cell r="Z206">
            <v>-2.87122248978946</v>
          </cell>
          <cell r="AA206">
            <v>-1.4229492922061819</v>
          </cell>
          <cell r="AB206">
            <v>-22.912736510253918</v>
          </cell>
          <cell r="AC206">
            <v>-28.148750540449836</v>
          </cell>
          <cell r="AD206">
            <v>-1.0347239818087317</v>
          </cell>
          <cell r="AE206">
            <v>-2.8642896101271988</v>
          </cell>
          <cell r="AF206">
            <v>-1.5815545990165085</v>
          </cell>
          <cell r="AG206">
            <v>-22.1044544544127</v>
          </cell>
          <cell r="AH206">
            <v>-27.585022645365139</v>
          </cell>
          <cell r="AI206">
            <v>-1.1245510661974536</v>
          </cell>
          <cell r="AJ206">
            <v>-2.8583948362207452</v>
          </cell>
          <cell r="AK206">
            <v>-1.7350186672631287</v>
          </cell>
          <cell r="AL206">
            <v>-21.329462597219194</v>
          </cell>
          <cell r="AM206">
            <v>-27.047427166900523</v>
          </cell>
        </row>
        <row r="207">
          <cell r="B207">
            <v>203181</v>
          </cell>
          <cell r="C207" t="str">
            <v>조정 지배주주지분 순이익</v>
          </cell>
          <cell r="D207" t="str">
            <v>Adj. Net Income Attri. to Parent Shareholders</v>
          </cell>
          <cell r="I207">
            <v>73.583851233432711</v>
          </cell>
          <cell r="J207">
            <v>12.530747450027205</v>
          </cell>
          <cell r="K207">
            <v>24.202311209752768</v>
          </cell>
          <cell r="L207">
            <v>8.7093844871046926</v>
          </cell>
          <cell r="M207">
            <v>7.5281009820203444</v>
          </cell>
          <cell r="N207">
            <v>57.811989223566933</v>
          </cell>
          <cell r="O207">
            <v>-9.7212403343265379</v>
          </cell>
          <cell r="P207">
            <v>-22.067702292560352</v>
          </cell>
          <cell r="Q207">
            <v>1.562822606741664</v>
          </cell>
          <cell r="R207">
            <v>-6.2342116924202413</v>
          </cell>
          <cell r="S207">
            <v>-10.226155931641765</v>
          </cell>
          <cell r="T207">
            <v>3.1024209999999997</v>
          </cell>
          <cell r="U207">
            <v>-2.1364018951638437</v>
          </cell>
          <cell r="V207">
            <v>-1.1016780434207647</v>
          </cell>
          <cell r="W207">
            <v>-27.834370593672912</v>
          </cell>
          <cell r="X207">
            <v>-27.97002953225752</v>
          </cell>
          <cell r="Y207">
            <v>-0.94184224820027518</v>
          </cell>
          <cell r="Z207">
            <v>-2.87122248978946</v>
          </cell>
          <cell r="AA207">
            <v>-1.4229492922061819</v>
          </cell>
          <cell r="AB207">
            <v>-22.912736510253918</v>
          </cell>
          <cell r="AC207">
            <v>-28.148750540449836</v>
          </cell>
          <cell r="AD207">
            <v>-1.0347239818087317</v>
          </cell>
          <cell r="AE207">
            <v>-2.8642896101271988</v>
          </cell>
          <cell r="AF207">
            <v>-1.5815545990165085</v>
          </cell>
          <cell r="AG207">
            <v>-22.1044544544127</v>
          </cell>
          <cell r="AH207">
            <v>-27.585022645365139</v>
          </cell>
          <cell r="AI207">
            <v>-1.1245510661974536</v>
          </cell>
          <cell r="AJ207">
            <v>-2.8583948362207456</v>
          </cell>
          <cell r="AK207">
            <v>-1.7350186672631287</v>
          </cell>
          <cell r="AL207">
            <v>-21.329462597219194</v>
          </cell>
          <cell r="AM207">
            <v>-27.047427166900523</v>
          </cell>
        </row>
        <row r="209">
          <cell r="B209">
            <v>203190</v>
          </cell>
          <cell r="C209" t="str">
            <v>비지배주주지분 순이익</v>
          </cell>
          <cell r="D209" t="str">
            <v>Net Income Attri. to Non-Controlling Shareholders</v>
          </cell>
          <cell r="I209">
            <v>6.5937502499999994</v>
          </cell>
          <cell r="J209">
            <v>1.1601839999999997</v>
          </cell>
          <cell r="K209">
            <v>1.5184739999999999</v>
          </cell>
          <cell r="L209">
            <v>0.81932799999999995</v>
          </cell>
          <cell r="M209">
            <v>-1.0016997299999999</v>
          </cell>
          <cell r="N209">
            <v>2.4962862699999997</v>
          </cell>
          <cell r="O209">
            <v>-6.8054810000000003</v>
          </cell>
          <cell r="P209">
            <v>-10.309059999999999</v>
          </cell>
          <cell r="Q209">
            <v>-2.8116019999999997</v>
          </cell>
          <cell r="R209">
            <v>-0.97357230000000006</v>
          </cell>
          <cell r="S209">
            <v>-20.8997153</v>
          </cell>
          <cell r="T209">
            <v>-1.9778960000000316</v>
          </cell>
          <cell r="U209">
            <v>-2.8891909999999767</v>
          </cell>
          <cell r="V209">
            <v>-1.2148464905310588</v>
          </cell>
          <cell r="W209">
            <v>-24.761281022309539</v>
          </cell>
          <cell r="X209">
            <v>-30.843214512840547</v>
          </cell>
          <cell r="Y209">
            <v>-1.03859177070209</v>
          </cell>
          <cell r="Z209">
            <v>-3.1661650934095658</v>
          </cell>
          <cell r="AA209">
            <v>-1.5691199113606222</v>
          </cell>
          <cell r="AB209">
            <v>-25.266417629159978</v>
          </cell>
          <cell r="AC209">
            <v>-31.040294404632203</v>
          </cell>
          <cell r="AD209">
            <v>-1.1410146598415611</v>
          </cell>
          <cell r="AE209">
            <v>-3.1585200426823858</v>
          </cell>
          <cell r="AF209">
            <v>-1.74401774245458</v>
          </cell>
          <cell r="AG209">
            <v>-24.375105848225292</v>
          </cell>
          <cell r="AH209">
            <v>-30.41865829320383</v>
          </cell>
          <cell r="AI209">
            <v>-1.2400691148849186</v>
          </cell>
          <cell r="AJ209">
            <v>-3.1520197357773916</v>
          </cell>
          <cell r="AK209">
            <v>-1.9132462079263386</v>
          </cell>
          <cell r="AL209">
            <v>-23.520503958386133</v>
          </cell>
          <cell r="AM209">
            <v>-29.825839016974808</v>
          </cell>
        </row>
        <row r="211">
          <cell r="B211">
            <v>203200</v>
          </cell>
          <cell r="C211" t="str">
            <v>기타포괄이익</v>
          </cell>
          <cell r="D211" t="str">
            <v>Other Comprehensive Income</v>
          </cell>
          <cell r="E211">
            <v>1</v>
          </cell>
          <cell r="I211">
            <v>-1.8084269099999999</v>
          </cell>
          <cell r="J211">
            <v>-0.1218780000000006</v>
          </cell>
          <cell r="K211">
            <v>-3.8186559999999998</v>
          </cell>
          <cell r="L211">
            <v>-1.085807</v>
          </cell>
          <cell r="M211">
            <v>2.4985889800000001</v>
          </cell>
          <cell r="N211">
            <v>-2.5277520199999999</v>
          </cell>
          <cell r="O211">
            <v>-1.5638930000000002</v>
          </cell>
          <cell r="P211">
            <v>0.57826899999999992</v>
          </cell>
          <cell r="Q211">
            <v>-0.69065799999999999</v>
          </cell>
          <cell r="R211">
            <v>-3.1083174599999999</v>
          </cell>
          <cell r="S211">
            <v>-4.7845994599999999</v>
          </cell>
          <cell r="T211">
            <v>-0.59592199999999995</v>
          </cell>
          <cell r="U211">
            <v>0.39763099999999996</v>
          </cell>
          <cell r="V211">
            <v>0</v>
          </cell>
          <cell r="W211">
            <v>0.198291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</row>
        <row r="212">
          <cell r="C212" t="str">
            <v>(분기배분)</v>
          </cell>
          <cell r="D212" t="str">
            <v>(Q Distribution)</v>
          </cell>
          <cell r="J212">
            <v>4.821596384284587E-2</v>
          </cell>
          <cell r="K212">
            <v>1.5106924926915892</v>
          </cell>
          <cell r="L212">
            <v>0.42955439909014492</v>
          </cell>
          <cell r="M212">
            <v>-0.98846285562457992</v>
          </cell>
          <cell r="O212">
            <v>0.32685975348080659</v>
          </cell>
          <cell r="P212">
            <v>-0.12086048264529126</v>
          </cell>
          <cell r="Q212">
            <v>0.14435022320551782</v>
          </cell>
          <cell r="R212">
            <v>0.6496505059589669</v>
          </cell>
          <cell r="T212">
            <v>0</v>
          </cell>
          <cell r="U212">
            <v>0</v>
          </cell>
          <cell r="V212">
            <v>0.14435022320551782</v>
          </cell>
          <cell r="W212">
            <v>0.85564977679448218</v>
          </cell>
          <cell r="Y212">
            <v>0</v>
          </cell>
          <cell r="Z212">
            <v>0</v>
          </cell>
          <cell r="AA212">
            <v>0.14435022320551782</v>
          </cell>
          <cell r="AB212">
            <v>0.85564977679448218</v>
          </cell>
          <cell r="AD212">
            <v>0</v>
          </cell>
          <cell r="AE212">
            <v>0</v>
          </cell>
          <cell r="AF212">
            <v>0.14435022320551782</v>
          </cell>
          <cell r="AG212">
            <v>0.85564977679448218</v>
          </cell>
          <cell r="AI212">
            <v>0</v>
          </cell>
          <cell r="AJ212">
            <v>0</v>
          </cell>
          <cell r="AK212">
            <v>0.14435022320551782</v>
          </cell>
          <cell r="AL212">
            <v>0.85564977679448218</v>
          </cell>
        </row>
        <row r="213">
          <cell r="C213" t="str">
            <v>(manual)</v>
          </cell>
          <cell r="D213" t="str">
            <v>(manual)</v>
          </cell>
        </row>
        <row r="215">
          <cell r="B215">
            <v>203300</v>
          </cell>
          <cell r="C215" t="str">
            <v>총포괄이익</v>
          </cell>
          <cell r="D215" t="str">
            <v>Total Comprehensive Income</v>
          </cell>
          <cell r="I215">
            <v>70.023453799999999</v>
          </cell>
          <cell r="J215">
            <v>15.638734999999997</v>
          </cell>
          <cell r="K215">
            <v>23.197963999999999</v>
          </cell>
          <cell r="L215">
            <v>9.3624499999999991</v>
          </cell>
          <cell r="M215">
            <v>6.8951769699999996</v>
          </cell>
          <cell r="N215">
            <v>55.094325969999993</v>
          </cell>
          <cell r="O215">
            <v>-0.29559400000000835</v>
          </cell>
          <cell r="P215">
            <v>-29.182420999999998</v>
          </cell>
          <cell r="Q215">
            <v>0.72327599999999992</v>
          </cell>
          <cell r="R215">
            <v>-15.882388029999998</v>
          </cell>
          <cell r="S215">
            <v>-44.637127030000002</v>
          </cell>
          <cell r="T215">
            <v>0.52860200000000024</v>
          </cell>
          <cell r="U215">
            <v>-4.2049089999999998</v>
          </cell>
          <cell r="V215">
            <v>-2.3165245339518235</v>
          </cell>
          <cell r="W215">
            <v>-52.820412511146245</v>
          </cell>
          <cell r="X215">
            <v>-58.813244045098067</v>
          </cell>
          <cell r="Y215">
            <v>-1.9804340189023653</v>
          </cell>
          <cell r="Z215">
            <v>-6.0373875831990258</v>
          </cell>
          <cell r="AA215">
            <v>-2.9920692035668042</v>
          </cell>
          <cell r="AB215">
            <v>-48.179154139413839</v>
          </cell>
          <cell r="AC215">
            <v>-59.189044945082038</v>
          </cell>
          <cell r="AD215">
            <v>-2.1757386416502928</v>
          </cell>
          <cell r="AE215">
            <v>-6.0228096528095847</v>
          </cell>
          <cell r="AF215">
            <v>-3.3255723414710885</v>
          </cell>
          <cell r="AG215">
            <v>-46.479560302638006</v>
          </cell>
          <cell r="AH215">
            <v>-58.003680938568969</v>
          </cell>
          <cell r="AI215">
            <v>-2.3646201810823722</v>
          </cell>
          <cell r="AJ215">
            <v>-6.0104145719981368</v>
          </cell>
          <cell r="AK215">
            <v>-3.6482648751894673</v>
          </cell>
          <cell r="AL215">
            <v>-44.849966555605356</v>
          </cell>
          <cell r="AM215">
            <v>-56.87326618387533</v>
          </cell>
        </row>
        <row r="217">
          <cell r="B217">
            <v>203310</v>
          </cell>
          <cell r="C217" t="str">
            <v>지배주주지분 총포괄이익</v>
          </cell>
          <cell r="D217" t="str">
            <v>Total Comprehensive Income Attributable to Parent</v>
          </cell>
          <cell r="J217">
            <v>14.478925999999994</v>
          </cell>
          <cell r="K217">
            <v>23.882237999999997</v>
          </cell>
          <cell r="L217">
            <v>8.2358370000000001</v>
          </cell>
          <cell r="M217">
            <v>6.7683499500000002</v>
          </cell>
          <cell r="N217">
            <v>53.36535095</v>
          </cell>
          <cell r="O217">
            <v>6.3429800000000007</v>
          </cell>
          <cell r="P217">
            <v>-18.978719999999999</v>
          </cell>
          <cell r="Q217">
            <v>3.2624169999999997</v>
          </cell>
          <cell r="R217">
            <v>-14.946717159999999</v>
          </cell>
          <cell r="S217">
            <v>-24.320040159999998</v>
          </cell>
          <cell r="T217">
            <v>2.6020689999999997</v>
          </cell>
          <cell r="U217">
            <v>-1.242021</v>
          </cell>
          <cell r="V217">
            <v>-1.2621325216443626</v>
          </cell>
          <cell r="W217">
            <v>-32.141654676789123</v>
          </cell>
          <cell r="X217">
            <v>-32.043739198433485</v>
          </cell>
          <cell r="Y217">
            <v>-1.0790173579398423</v>
          </cell>
          <cell r="Z217">
            <v>-3.2894031998565576</v>
          </cell>
          <cell r="AA217">
            <v>-1.6301954904789913</v>
          </cell>
          <cell r="AB217">
            <v>-26.249874073613174</v>
          </cell>
          <cell r="AC217">
            <v>-32.248490121888565</v>
          </cell>
          <cell r="AD217">
            <v>-1.1854269005045097</v>
          </cell>
          <cell r="AE217">
            <v>-3.2814605772885193</v>
          </cell>
          <cell r="AF217">
            <v>-1.8119009506414936</v>
          </cell>
          <cell r="AG217">
            <v>-25.323869352514151</v>
          </cell>
          <cell r="AH217">
            <v>-31.602657780948675</v>
          </cell>
          <cell r="AI217">
            <v>-1.2883368978567922</v>
          </cell>
          <cell r="AJ217">
            <v>-3.2747072559352373</v>
          </cell>
          <cell r="AK217">
            <v>-1.9877163738448882</v>
          </cell>
          <cell r="AL217">
            <v>-24.436003398558761</v>
          </cell>
          <cell r="AM217">
            <v>-30.986763926195678</v>
          </cell>
        </row>
        <row r="218">
          <cell r="B218">
            <v>203320</v>
          </cell>
          <cell r="C218" t="str">
            <v>비지배주주지분 총포괄이익</v>
          </cell>
          <cell r="D218" t="str">
            <v>Total Comprehensive Income Attributable to Non-Controlling Interests</v>
          </cell>
          <cell r="J218">
            <v>1.1598089999999996</v>
          </cell>
          <cell r="K218">
            <v>-0.68427399999999994</v>
          </cell>
          <cell r="L218">
            <v>1.1266129999999999</v>
          </cell>
          <cell r="M218">
            <v>0.12682701999999998</v>
          </cell>
          <cell r="N218">
            <v>1.72897502</v>
          </cell>
          <cell r="O218">
            <v>-6.638575000000003</v>
          </cell>
          <cell r="P218">
            <v>-10.2037</v>
          </cell>
          <cell r="Q218">
            <v>-2.5391409999999999</v>
          </cell>
          <cell r="R218">
            <v>-0.93567086999999993</v>
          </cell>
          <cell r="S218">
            <v>-20.317086870000001</v>
          </cell>
          <cell r="T218">
            <v>-2.0734669999999995</v>
          </cell>
          <cell r="U218">
            <v>-2.9628879999999995</v>
          </cell>
          <cell r="V218">
            <v>-1.0543920123074608</v>
          </cell>
          <cell r="W218">
            <v>-20.678757834357121</v>
          </cell>
          <cell r="X218">
            <v>-26.769504846664582</v>
          </cell>
          <cell r="Y218">
            <v>-0.90141666096252293</v>
          </cell>
          <cell r="Z218">
            <v>-2.7479843833424682</v>
          </cell>
          <cell r="AA218">
            <v>-1.3618737130878129</v>
          </cell>
          <cell r="AB218">
            <v>-21.929280065800665</v>
          </cell>
          <cell r="AC218">
            <v>-26.94055482319347</v>
          </cell>
          <cell r="AD218">
            <v>-0.99031174114578313</v>
          </cell>
          <cell r="AE218">
            <v>-2.7413490755210654</v>
          </cell>
          <cell r="AF218">
            <v>-1.5136713908295949</v>
          </cell>
          <cell r="AG218">
            <v>-21.155690950123855</v>
          </cell>
          <cell r="AH218">
            <v>-26.401023157620294</v>
          </cell>
          <cell r="AI218">
            <v>-1.07628328322558</v>
          </cell>
          <cell r="AJ218">
            <v>-2.7357073160628995</v>
          </cell>
          <cell r="AK218">
            <v>-1.6605485013445791</v>
          </cell>
          <cell r="AL218">
            <v>-20.413963157046595</v>
          </cell>
          <cell r="AM218">
            <v>-25.886502257679652</v>
          </cell>
        </row>
        <row r="229">
          <cell r="I229">
            <v>0</v>
          </cell>
        </row>
        <row r="231">
          <cell r="B231">
            <v>110000</v>
          </cell>
          <cell r="C231" t="str">
            <v>자산총계</v>
          </cell>
          <cell r="D231" t="str">
            <v>Assets</v>
          </cell>
          <cell r="I231">
            <v>1993.8694906199999</v>
          </cell>
          <cell r="J231">
            <v>2100.8122899999998</v>
          </cell>
          <cell r="K231">
            <v>2151.3137120000001</v>
          </cell>
          <cell r="L231">
            <v>2216.1320390000001</v>
          </cell>
          <cell r="M231">
            <v>2308.0186433099998</v>
          </cell>
          <cell r="N231">
            <v>2308.0186433099998</v>
          </cell>
          <cell r="O231">
            <v>2476.9063189999997</v>
          </cell>
          <cell r="P231">
            <v>2413.716132</v>
          </cell>
          <cell r="Q231">
            <v>2463.5448019999999</v>
          </cell>
          <cell r="R231">
            <v>2435.3239916500002</v>
          </cell>
          <cell r="S231">
            <v>2435.3239916500002</v>
          </cell>
          <cell r="T231">
            <v>2438.9981600000001</v>
          </cell>
          <cell r="U231">
            <v>2527.1552790000001</v>
          </cell>
          <cell r="V231">
            <v>2413.2149870412127</v>
          </cell>
          <cell r="W231">
            <v>2171.9571232722519</v>
          </cell>
          <cell r="X231">
            <v>2171.9571232722519</v>
          </cell>
          <cell r="Y231">
            <v>2334.754040180288</v>
          </cell>
          <cell r="Z231">
            <v>2312.4040868398233</v>
          </cell>
          <cell r="AA231">
            <v>2289.1333479003506</v>
          </cell>
          <cell r="AB231">
            <v>2088.1827050146549</v>
          </cell>
          <cell r="AC231">
            <v>2088.1827050146549</v>
          </cell>
          <cell r="AD231">
            <v>2255.9320895292576</v>
          </cell>
          <cell r="AE231">
            <v>2234.0421904368332</v>
          </cell>
          <cell r="AF231">
            <v>2211.2504593118738</v>
          </cell>
          <cell r="AG231">
            <v>2010.644915943064</v>
          </cell>
          <cell r="AH231">
            <v>2010.644915943064</v>
          </cell>
          <cell r="AI231">
            <v>2178.7218340812124</v>
          </cell>
          <cell r="AJ231">
            <v>2157.2716404158659</v>
          </cell>
          <cell r="AK231">
            <v>2134.9377299426073</v>
          </cell>
          <cell r="AL231">
            <v>1938.8646646505149</v>
          </cell>
          <cell r="AM231">
            <v>1938.8646646505149</v>
          </cell>
        </row>
        <row r="233">
          <cell r="B233">
            <v>112830</v>
          </cell>
          <cell r="C233" t="str">
            <v>유동자산</v>
          </cell>
          <cell r="D233" t="str">
            <v>Current Assets</v>
          </cell>
          <cell r="I233">
            <v>698.10866228999998</v>
          </cell>
          <cell r="J233">
            <v>687.471947</v>
          </cell>
          <cell r="K233">
            <v>653.08768599999996</v>
          </cell>
          <cell r="L233">
            <v>550.13206500000001</v>
          </cell>
          <cell r="M233">
            <v>491.98201423</v>
          </cell>
          <cell r="N233">
            <v>491.98201423</v>
          </cell>
          <cell r="O233">
            <v>569.73422499999992</v>
          </cell>
          <cell r="P233">
            <v>401.556196</v>
          </cell>
          <cell r="Q233">
            <v>420.27330999999998</v>
          </cell>
          <cell r="R233">
            <v>344.65852530999996</v>
          </cell>
          <cell r="S233">
            <v>344.65852530999996</v>
          </cell>
          <cell r="T233">
            <v>303.90722699999998</v>
          </cell>
          <cell r="U233">
            <v>291.55122599999999</v>
          </cell>
          <cell r="V233">
            <v>331.30997519013789</v>
          </cell>
          <cell r="W233">
            <v>166.0011691016386</v>
          </cell>
          <cell r="X233">
            <v>166.0011691016386</v>
          </cell>
          <cell r="Y233">
            <v>350.42268645069885</v>
          </cell>
          <cell r="Z233">
            <v>349.88433819636708</v>
          </cell>
          <cell r="AA233">
            <v>349.32381077627724</v>
          </cell>
          <cell r="AB233">
            <v>159.59522328211688</v>
          </cell>
          <cell r="AC233">
            <v>159.59522328211688</v>
          </cell>
          <cell r="AD233">
            <v>347.29515517851155</v>
          </cell>
          <cell r="AE233">
            <v>345.52833128142265</v>
          </cell>
          <cell r="AF233">
            <v>343.68871680729586</v>
          </cell>
          <cell r="AG233">
            <v>153.43648139534292</v>
          </cell>
          <cell r="AH233">
            <v>153.43648139534292</v>
          </cell>
          <cell r="AI233">
            <v>339.92113428464523</v>
          </cell>
          <cell r="AJ233">
            <v>337.03786128992442</v>
          </cell>
          <cell r="AK233">
            <v>334.03580163774899</v>
          </cell>
          <cell r="AL233">
            <v>147.51540390007054</v>
          </cell>
          <cell r="AM233">
            <v>147.51540390007054</v>
          </cell>
        </row>
        <row r="234">
          <cell r="B234">
            <v>190650</v>
          </cell>
          <cell r="C234" t="str">
            <v>현금및현금성자산</v>
          </cell>
          <cell r="D234" t="str">
            <v>Cash and Cash Equivalents</v>
          </cell>
          <cell r="I234">
            <v>338.80500413999999</v>
          </cell>
          <cell r="J234">
            <v>512.70918399999994</v>
          </cell>
          <cell r="K234">
            <v>562.19399099999998</v>
          </cell>
          <cell r="L234">
            <v>467.797055</v>
          </cell>
          <cell r="M234">
            <v>182.29878818</v>
          </cell>
          <cell r="N234">
            <v>182.29878818</v>
          </cell>
          <cell r="O234">
            <v>462.72685999999999</v>
          </cell>
          <cell r="P234">
            <v>192.54992799999999</v>
          </cell>
          <cell r="Q234">
            <v>242.83562099999997</v>
          </cell>
          <cell r="R234">
            <v>171.99428400999997</v>
          </cell>
          <cell r="S234">
            <v>171.99428400999997</v>
          </cell>
          <cell r="T234">
            <v>190.00047599999999</v>
          </cell>
          <cell r="U234">
            <v>219.35100399999999</v>
          </cell>
          <cell r="V234">
            <v>196.33058918706183</v>
          </cell>
          <cell r="W234">
            <v>0</v>
          </cell>
          <cell r="X234">
            <v>0</v>
          </cell>
          <cell r="Y234">
            <v>186.21198851165013</v>
          </cell>
          <cell r="Z234">
            <v>187.47959500885372</v>
          </cell>
          <cell r="AA234">
            <v>188.79942505167605</v>
          </cell>
          <cell r="AB234">
            <v>0</v>
          </cell>
          <cell r="AC234">
            <v>0</v>
          </cell>
          <cell r="AD234">
            <v>189.42130920066393</v>
          </cell>
          <cell r="AE234">
            <v>189.39074868875764</v>
          </cell>
          <cell r="AF234">
            <v>189.35892912817098</v>
          </cell>
          <cell r="AG234">
            <v>0</v>
          </cell>
          <cell r="AH234">
            <v>0</v>
          </cell>
          <cell r="AI234">
            <v>188.13960265088758</v>
          </cell>
          <cell r="AJ234">
            <v>186.92559104832662</v>
          </cell>
          <cell r="AK234">
            <v>185.6615639319225</v>
          </cell>
          <cell r="AL234">
            <v>0</v>
          </cell>
          <cell r="AM234">
            <v>0</v>
          </cell>
        </row>
        <row r="235">
          <cell r="C235" t="str">
            <v>현금및현금성자산 (추정)</v>
          </cell>
          <cell r="D235" t="str">
            <v>Cash and Cash Equivalents</v>
          </cell>
          <cell r="T235">
            <v>190.00047700000005</v>
          </cell>
          <cell r="U235">
            <v>219.35100400000056</v>
          </cell>
          <cell r="V235">
            <v>196.33058918706183</v>
          </cell>
          <cell r="Y235">
            <v>186.21198851165013</v>
          </cell>
          <cell r="Z235">
            <v>187.47959500885372</v>
          </cell>
          <cell r="AA235">
            <v>188.79942505167605</v>
          </cell>
          <cell r="AD235">
            <v>189.42130920066393</v>
          </cell>
          <cell r="AE235">
            <v>189.39074868875764</v>
          </cell>
          <cell r="AF235">
            <v>189.35892912817098</v>
          </cell>
          <cell r="AI235">
            <v>188.13960265088758</v>
          </cell>
          <cell r="AJ235">
            <v>186.92559104832662</v>
          </cell>
          <cell r="AK235">
            <v>185.6615639319225</v>
          </cell>
        </row>
        <row r="236">
          <cell r="B236">
            <v>113090</v>
          </cell>
          <cell r="C236" t="str">
            <v>단기금융자산</v>
          </cell>
          <cell r="D236" t="str">
            <v>Current Financial Assets</v>
          </cell>
          <cell r="I236">
            <v>319.85831999999999</v>
          </cell>
          <cell r="J236">
            <v>125.131141</v>
          </cell>
          <cell r="K236">
            <v>50.607424999999999</v>
          </cell>
          <cell r="L236">
            <v>35.936442999999997</v>
          </cell>
          <cell r="M236">
            <v>267.184259</v>
          </cell>
          <cell r="N236">
            <v>267.184259</v>
          </cell>
          <cell r="O236">
            <v>70.524188999999993</v>
          </cell>
          <cell r="P236">
            <v>156.462852</v>
          </cell>
          <cell r="Q236">
            <v>137.19749199999998</v>
          </cell>
          <cell r="R236">
            <v>128.136887</v>
          </cell>
          <cell r="S236">
            <v>128.136887</v>
          </cell>
          <cell r="T236">
            <v>50.917445999999998</v>
          </cell>
          <cell r="U236">
            <v>20.781590999999999</v>
          </cell>
          <cell r="V236">
            <v>89.322978607735394</v>
          </cell>
          <cell r="W236">
            <v>123.19211486347611</v>
          </cell>
          <cell r="X236">
            <v>123.19211486347611</v>
          </cell>
          <cell r="Y236">
            <v>121.86337766050819</v>
          </cell>
          <cell r="Z236">
            <v>120.52314983926219</v>
          </cell>
          <cell r="AA236">
            <v>119.12770657937986</v>
          </cell>
          <cell r="AB236">
            <v>118.43816031316486</v>
          </cell>
          <cell r="AC236">
            <v>118.43816031316486</v>
          </cell>
          <cell r="AD236">
            <v>117.1606987643183</v>
          </cell>
          <cell r="AE236">
            <v>115.87219001743291</v>
          </cell>
          <cell r="AF236">
            <v>114.53059658261749</v>
          </cell>
          <cell r="AG236">
            <v>113.86765974358502</v>
          </cell>
          <cell r="AH236">
            <v>113.86765974358502</v>
          </cell>
          <cell r="AI236">
            <v>112.63949513350533</v>
          </cell>
          <cell r="AJ236">
            <v>111.40070963414402</v>
          </cell>
          <cell r="AK236">
            <v>110.11088797239358</v>
          </cell>
          <cell r="AL236">
            <v>109.47353370904773</v>
          </cell>
          <cell r="AM236">
            <v>109.47353370904773</v>
          </cell>
        </row>
        <row r="237">
          <cell r="B237">
            <v>190560</v>
          </cell>
          <cell r="C237" t="str">
            <v>매출채권</v>
          </cell>
          <cell r="D237" t="str">
            <v>Accounts Receivables</v>
          </cell>
          <cell r="I237">
            <v>24.42653</v>
          </cell>
          <cell r="J237">
            <v>19.120860999999998</v>
          </cell>
          <cell r="K237">
            <v>15.429912</v>
          </cell>
          <cell r="L237">
            <v>18.677616999999998</v>
          </cell>
          <cell r="M237">
            <v>18.946846000000001</v>
          </cell>
          <cell r="N237">
            <v>18.946846000000001</v>
          </cell>
          <cell r="O237">
            <v>8.7734539999999992</v>
          </cell>
          <cell r="P237">
            <v>11.537875999999999</v>
          </cell>
          <cell r="Q237">
            <v>15.401726</v>
          </cell>
          <cell r="R237">
            <v>12.719465999999999</v>
          </cell>
          <cell r="S237">
            <v>12.719465999999999</v>
          </cell>
          <cell r="T237">
            <v>24.344244</v>
          </cell>
          <cell r="U237">
            <v>18.282208999999998</v>
          </cell>
          <cell r="V237">
            <v>14.230661911097485</v>
          </cell>
          <cell r="W237">
            <v>12.228624818036034</v>
          </cell>
          <cell r="X237">
            <v>12.228624818036034</v>
          </cell>
          <cell r="Y237">
            <v>12.096728156022655</v>
          </cell>
          <cell r="Z237">
            <v>11.963690881560129</v>
          </cell>
          <cell r="AA237">
            <v>11.825172664717526</v>
          </cell>
          <cell r="AB237">
            <v>11.756725081091206</v>
          </cell>
          <cell r="AC237">
            <v>11.756725081091206</v>
          </cell>
          <cell r="AD237">
            <v>11.629918280042096</v>
          </cell>
          <cell r="AE237">
            <v>11.502014882508243</v>
          </cell>
          <cell r="AF237">
            <v>11.3688420508633</v>
          </cell>
          <cell r="AG237">
            <v>11.30303584328608</v>
          </cell>
          <cell r="AH237">
            <v>11.30303584328608</v>
          </cell>
          <cell r="AI237">
            <v>11.18112248667151</v>
          </cell>
          <cell r="AJ237">
            <v>11.058154850970956</v>
          </cell>
          <cell r="AK237">
            <v>10.930121127374267</v>
          </cell>
          <cell r="AL237">
            <v>10.866854365769681</v>
          </cell>
          <cell r="AM237">
            <v>10.866854365769681</v>
          </cell>
        </row>
        <row r="238">
          <cell r="B238">
            <v>112840</v>
          </cell>
          <cell r="C238" t="str">
            <v>재고자산</v>
          </cell>
          <cell r="D238" t="str">
            <v>Inventories</v>
          </cell>
          <cell r="I238">
            <v>2.7010402599999996</v>
          </cell>
          <cell r="J238">
            <v>2.406574</v>
          </cell>
          <cell r="K238">
            <v>2.6109049999999998</v>
          </cell>
          <cell r="L238">
            <v>2.6908509999999999</v>
          </cell>
          <cell r="M238">
            <v>2.4027578599999999</v>
          </cell>
          <cell r="N238">
            <v>2.4027578599999999</v>
          </cell>
          <cell r="O238">
            <v>2.7630629999999998</v>
          </cell>
          <cell r="P238">
            <v>5.6098129999999999</v>
          </cell>
          <cell r="Q238">
            <v>5.7756340000000002</v>
          </cell>
          <cell r="R238">
            <v>5.3733386100000002</v>
          </cell>
          <cell r="S238">
            <v>5.3733386100000002</v>
          </cell>
          <cell r="T238">
            <v>5.4861399999999998</v>
          </cell>
          <cell r="U238">
            <v>5.2626369999999998</v>
          </cell>
          <cell r="V238">
            <v>5.1979481720932634</v>
          </cell>
          <cell r="W238">
            <v>5.1659827450269731</v>
          </cell>
          <cell r="X238">
            <v>5.1659827450269731</v>
          </cell>
          <cell r="Y238">
            <v>5.1102629981031154</v>
          </cell>
          <cell r="Z238">
            <v>5.0540613994323333</v>
          </cell>
          <cell r="AA238">
            <v>4.9955443765676382</v>
          </cell>
          <cell r="AB238">
            <v>4.966628693797583</v>
          </cell>
          <cell r="AC238">
            <v>4.966628693797583</v>
          </cell>
          <cell r="AD238">
            <v>4.9130591587174335</v>
          </cell>
          <cell r="AE238">
            <v>4.8590263664352085</v>
          </cell>
          <cell r="AF238">
            <v>4.8027675016306013</v>
          </cell>
          <cell r="AG238">
            <v>4.7749676682136668</v>
          </cell>
          <cell r="AH238">
            <v>4.7749676682136668</v>
          </cell>
          <cell r="AI238">
            <v>4.723465368811179</v>
          </cell>
          <cell r="AJ238">
            <v>4.6715176891923802</v>
          </cell>
          <cell r="AK238">
            <v>4.6174298406628775</v>
          </cell>
          <cell r="AL238">
            <v>4.5907027962366742</v>
          </cell>
          <cell r="AM238">
            <v>4.5907027962366742</v>
          </cell>
        </row>
        <row r="239">
          <cell r="B239">
            <v>112831</v>
          </cell>
          <cell r="C239" t="str">
            <v>기타유동자산</v>
          </cell>
          <cell r="D239" t="str">
            <v>Other Current Assets</v>
          </cell>
          <cell r="I239">
            <v>12.317767889999914</v>
          </cell>
          <cell r="J239">
            <v>28.104187000000024</v>
          </cell>
          <cell r="K239">
            <v>22.245452999999998</v>
          </cell>
          <cell r="L239">
            <v>25.030099000000064</v>
          </cell>
          <cell r="M239">
            <v>21.149363190000031</v>
          </cell>
          <cell r="N239">
            <v>21.149363190000031</v>
          </cell>
          <cell r="O239">
            <v>24.946658999999954</v>
          </cell>
          <cell r="P239">
            <v>35.395726999999965</v>
          </cell>
          <cell r="Q239">
            <v>19.062837000000002</v>
          </cell>
          <cell r="R239">
            <v>26.434549689999983</v>
          </cell>
          <cell r="S239">
            <v>26.434549689999983</v>
          </cell>
          <cell r="T239">
            <v>33.158920999999985</v>
          </cell>
          <cell r="U239">
            <v>27.873784999999998</v>
          </cell>
          <cell r="V239">
            <v>26.227797312149836</v>
          </cell>
          <cell r="W239">
            <v>25.414446675099455</v>
          </cell>
          <cell r="X239">
            <v>25.414446675099455</v>
          </cell>
          <cell r="Y239">
            <v>25.14032912441472</v>
          </cell>
          <cell r="Z239">
            <v>24.863841067258718</v>
          </cell>
          <cell r="AA239">
            <v>24.575962103936199</v>
          </cell>
          <cell r="AB239">
            <v>24.433709194063226</v>
          </cell>
          <cell r="AC239">
            <v>24.433709194063226</v>
          </cell>
          <cell r="AD239">
            <v>24.170169774769789</v>
          </cell>
          <cell r="AE239">
            <v>23.904351326288662</v>
          </cell>
          <cell r="AF239">
            <v>23.627581544013506</v>
          </cell>
          <cell r="AG239">
            <v>23.490818140258153</v>
          </cell>
          <cell r="AH239">
            <v>23.490818140258153</v>
          </cell>
          <cell r="AI239">
            <v>23.2374486447697</v>
          </cell>
          <cell r="AJ239">
            <v>22.981888067290413</v>
          </cell>
          <cell r="AK239">
            <v>22.715798765395789</v>
          </cell>
          <cell r="AL239">
            <v>22.584313029016464</v>
          </cell>
          <cell r="AM239">
            <v>22.584313029016464</v>
          </cell>
        </row>
        <row r="241">
          <cell r="B241">
            <v>110010</v>
          </cell>
          <cell r="C241" t="str">
            <v>비유동자산</v>
          </cell>
          <cell r="D241" t="str">
            <v xml:space="preserve">Non-Current Assets </v>
          </cell>
          <cell r="I241">
            <v>1295.7608283299999</v>
          </cell>
          <cell r="J241">
            <v>1413.3403429999998</v>
          </cell>
          <cell r="K241">
            <v>1498.2260259999998</v>
          </cell>
          <cell r="L241">
            <v>1665.9999739999998</v>
          </cell>
          <cell r="M241">
            <v>1816.0366290799998</v>
          </cell>
          <cell r="N241">
            <v>1816.0366290799998</v>
          </cell>
          <cell r="O241">
            <v>1907.172094</v>
          </cell>
          <cell r="P241">
            <v>2012.1599369999999</v>
          </cell>
          <cell r="Q241">
            <v>2043.271491</v>
          </cell>
          <cell r="R241">
            <v>2090.66546634</v>
          </cell>
          <cell r="S241">
            <v>2090.66546634</v>
          </cell>
          <cell r="T241">
            <v>2135.0909320000001</v>
          </cell>
          <cell r="U241">
            <v>2235.6040539999999</v>
          </cell>
          <cell r="V241">
            <v>2081.905011851075</v>
          </cell>
          <cell r="W241">
            <v>2005.9559541706133</v>
          </cell>
          <cell r="X241">
            <v>2005.9559541706133</v>
          </cell>
          <cell r="Y241">
            <v>1984.3313537295892</v>
          </cell>
          <cell r="Z241">
            <v>1962.5197486434563</v>
          </cell>
          <cell r="AA241">
            <v>1939.8095371240731</v>
          </cell>
          <cell r="AB241">
            <v>1928.5874817325378</v>
          </cell>
          <cell r="AC241">
            <v>1928.5874817325378</v>
          </cell>
          <cell r="AD241">
            <v>1908.6369343507463</v>
          </cell>
          <cell r="AE241">
            <v>1888.5138591554103</v>
          </cell>
          <cell r="AF241">
            <v>1867.561742504578</v>
          </cell>
          <cell r="AG241">
            <v>1857.208434547721</v>
          </cell>
          <cell r="AH241">
            <v>1857.208434547721</v>
          </cell>
          <cell r="AI241">
            <v>1838.800699796567</v>
          </cell>
          <cell r="AJ241">
            <v>1820.2337791259415</v>
          </cell>
          <cell r="AK241">
            <v>1800.9019283048583</v>
          </cell>
          <cell r="AL241">
            <v>1791.3492607504443</v>
          </cell>
          <cell r="AM241">
            <v>1791.3492607504443</v>
          </cell>
        </row>
        <row r="242">
          <cell r="B242">
            <v>190310</v>
          </cell>
          <cell r="C242" t="str">
            <v>투자자산</v>
          </cell>
          <cell r="D242" t="str">
            <v>Investment Assets</v>
          </cell>
          <cell r="I242">
            <v>49.924820920000002</v>
          </cell>
          <cell r="J242">
            <v>57.430867999999997</v>
          </cell>
          <cell r="K242">
            <v>45.029119000000001</v>
          </cell>
          <cell r="L242">
            <v>46.292167999999997</v>
          </cell>
          <cell r="M242">
            <v>43.534462089999998</v>
          </cell>
          <cell r="N242">
            <v>43.534462089999998</v>
          </cell>
          <cell r="O242">
            <v>36.288433999999995</v>
          </cell>
          <cell r="P242">
            <v>47.035741999999999</v>
          </cell>
          <cell r="Q242">
            <v>39.225218999999996</v>
          </cell>
          <cell r="R242">
            <v>33.342641370000003</v>
          </cell>
          <cell r="S242">
            <v>33.342641370000003</v>
          </cell>
          <cell r="T242">
            <v>29.702604999999998</v>
          </cell>
          <cell r="U242">
            <v>30.858595999999999</v>
          </cell>
          <cell r="V242">
            <v>31.65996643512791</v>
          </cell>
          <cell r="W242">
            <v>32.055956732464793</v>
          </cell>
          <cell r="X242">
            <v>32.055956732464793</v>
          </cell>
          <cell r="Y242">
            <v>31.710204552348721</v>
          </cell>
          <cell r="Z242">
            <v>31.361462385716393</v>
          </cell>
          <cell r="AA242">
            <v>30.998352548605709</v>
          </cell>
          <cell r="AB242">
            <v>30.818924950505647</v>
          </cell>
          <cell r="AC242">
            <v>30.818924950505647</v>
          </cell>
          <cell r="AD242">
            <v>30.48651526517315</v>
          </cell>
          <cell r="AE242">
            <v>30.151230976196253</v>
          </cell>
          <cell r="AF242">
            <v>29.80213346174363</v>
          </cell>
          <cell r="AG242">
            <v>29.629629932179803</v>
          </cell>
          <cell r="AH242">
            <v>29.629629932179803</v>
          </cell>
          <cell r="AI242">
            <v>29.310047857915642</v>
          </cell>
          <cell r="AJ242">
            <v>28.987702110281234</v>
          </cell>
          <cell r="AK242">
            <v>28.652076186272311</v>
          </cell>
          <cell r="AL242">
            <v>28.486229527078994</v>
          </cell>
          <cell r="AM242">
            <v>28.486229527078994</v>
          </cell>
        </row>
        <row r="243">
          <cell r="B243">
            <v>111450</v>
          </cell>
          <cell r="C243" t="str">
            <v>관계기업등지분관련투자자산</v>
          </cell>
          <cell r="D243" t="str">
            <v>Investments in Associates, Subs and JVs</v>
          </cell>
          <cell r="I243">
            <v>8.7497900000000003E-3</v>
          </cell>
          <cell r="J243">
            <v>8.7499999999999991E-3</v>
          </cell>
          <cell r="K243">
            <v>8.3529999999999993E-3</v>
          </cell>
          <cell r="L243">
            <v>8.3420000000000005E-3</v>
          </cell>
          <cell r="M243">
            <v>8.1628399999999993E-3</v>
          </cell>
          <cell r="N243">
            <v>8.1628399999999993E-3</v>
          </cell>
          <cell r="O243">
            <v>7.783E-3</v>
          </cell>
          <cell r="P243">
            <v>6.8299999999999993E-3</v>
          </cell>
          <cell r="Q243">
            <v>6.8189999999999995E-3</v>
          </cell>
          <cell r="R243">
            <v>6.8214999999999994E-3</v>
          </cell>
          <cell r="S243">
            <v>6.8214999999999994E-3</v>
          </cell>
          <cell r="T243">
            <v>6.6209999999999993E-3</v>
          </cell>
          <cell r="U243">
            <v>5.6540000000000002E-3</v>
          </cell>
          <cell r="V243">
            <v>6.2592037232919416E-3</v>
          </cell>
          <cell r="W243">
            <v>6.558259929798374E-3</v>
          </cell>
          <cell r="X243">
            <v>6.558259929798374E-3</v>
          </cell>
          <cell r="Y243">
            <v>6.4875232274930836E-3</v>
          </cell>
          <cell r="Z243">
            <v>6.4161748102131355E-3</v>
          </cell>
          <cell r="AA243">
            <v>6.3418869418237055E-3</v>
          </cell>
          <cell r="AB243">
            <v>6.3051782315911428E-3</v>
          </cell>
          <cell r="AC243">
            <v>6.3051782315911428E-3</v>
          </cell>
          <cell r="AD243">
            <v>6.2371712418828875E-3</v>
          </cell>
          <cell r="AE243">
            <v>6.1685761431360397E-3</v>
          </cell>
          <cell r="AF243">
            <v>6.0971550260021934E-3</v>
          </cell>
          <cell r="AG243">
            <v>6.0618628962077498E-3</v>
          </cell>
          <cell r="AH243">
            <v>6.0618628962077498E-3</v>
          </cell>
          <cell r="AI243">
            <v>5.9964802801335936E-3</v>
          </cell>
          <cell r="AJ243">
            <v>5.9305322500094251E-3</v>
          </cell>
          <cell r="AK243">
            <v>5.8618672568788322E-3</v>
          </cell>
          <cell r="AL243">
            <v>5.8279370420187366E-3</v>
          </cell>
          <cell r="AM243">
            <v>5.8279370420187366E-3</v>
          </cell>
        </row>
        <row r="244">
          <cell r="B244">
            <v>111500</v>
          </cell>
          <cell r="C244" t="str">
            <v>장기매도가능금융자산</v>
          </cell>
          <cell r="D244" t="str">
            <v>LT Available-for-Sale Financial Assets</v>
          </cell>
          <cell r="I244">
            <v>23.642080129999997</v>
          </cell>
          <cell r="J244">
            <v>25.681585999999999</v>
          </cell>
          <cell r="K244">
            <v>11.539463</v>
          </cell>
          <cell r="L244">
            <v>12.036349999999999</v>
          </cell>
          <cell r="M244">
            <v>12.05959225</v>
          </cell>
          <cell r="N244">
            <v>12.05959225</v>
          </cell>
          <cell r="O244">
            <v>11.879301</v>
          </cell>
          <cell r="P244">
            <v>13.739709999999999</v>
          </cell>
          <cell r="Q244">
            <v>6.0198839999999993</v>
          </cell>
          <cell r="R244">
            <v>6.3860048699999998</v>
          </cell>
          <cell r="S244">
            <v>6.3860048699999998</v>
          </cell>
          <cell r="T244">
            <v>4.0824769999999999</v>
          </cell>
          <cell r="U244">
            <v>3.9883099999999998</v>
          </cell>
          <cell r="V244">
            <v>5.4281071130767042</v>
          </cell>
          <cell r="W244">
            <v>6.1395704537738442</v>
          </cell>
          <cell r="X244">
            <v>6.1395704537738442</v>
          </cell>
          <cell r="Y244">
            <v>6.0733496921511332</v>
          </cell>
          <cell r="Z244">
            <v>6.006556268385606</v>
          </cell>
          <cell r="AA244">
            <v>5.9370110526241433</v>
          </cell>
          <cell r="AB244">
            <v>5.9026458833334354</v>
          </cell>
          <cell r="AC244">
            <v>5.9026458833334354</v>
          </cell>
          <cell r="AD244">
            <v>5.8389805652258406</v>
          </cell>
          <cell r="AE244">
            <v>5.7747646838719593</v>
          </cell>
          <cell r="AF244">
            <v>5.7079032015238571</v>
          </cell>
          <cell r="AG244">
            <v>5.6748641759810896</v>
          </cell>
          <cell r="AH244">
            <v>5.6748641759810896</v>
          </cell>
          <cell r="AI244">
            <v>5.6136556874282926</v>
          </cell>
          <cell r="AJ244">
            <v>5.5519178817345534</v>
          </cell>
          <cell r="AK244">
            <v>5.4876365681626869</v>
          </cell>
          <cell r="AL244">
            <v>5.4558725107945545</v>
          </cell>
          <cell r="AM244">
            <v>5.4558725107945545</v>
          </cell>
        </row>
        <row r="245">
          <cell r="B245">
            <v>111580</v>
          </cell>
          <cell r="C245" t="str">
            <v>장기만기보유금융자산</v>
          </cell>
          <cell r="D245" t="str">
            <v>LT Held to Maturity Investments</v>
          </cell>
          <cell r="I245">
            <v>1.885E-3</v>
          </cell>
          <cell r="J245">
            <v>1.885E-3</v>
          </cell>
          <cell r="K245">
            <v>1.885E-3</v>
          </cell>
          <cell r="L245">
            <v>1.885E-3</v>
          </cell>
          <cell r="M245">
            <v>5.8500000000000002E-4</v>
          </cell>
          <cell r="N245">
            <v>5.8500000000000002E-4</v>
          </cell>
          <cell r="O245">
            <v>5.8500000000000002E-4</v>
          </cell>
          <cell r="P245">
            <v>5.8500000000000002E-4</v>
          </cell>
          <cell r="Q245">
            <v>5.8500000000000002E-4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</row>
        <row r="246">
          <cell r="B246">
            <v>111640</v>
          </cell>
          <cell r="C246" t="str">
            <v>기타금융자산</v>
          </cell>
          <cell r="D246" t="str">
            <v>Other Financial Assets</v>
          </cell>
          <cell r="I246">
            <v>26.272105999999997</v>
          </cell>
          <cell r="J246">
            <v>31.738647</v>
          </cell>
          <cell r="K246">
            <v>33.479417999999995</v>
          </cell>
          <cell r="L246">
            <v>34.245590999999997</v>
          </cell>
          <cell r="M246">
            <v>31.466121999999999</v>
          </cell>
          <cell r="N246">
            <v>31.466121999999999</v>
          </cell>
          <cell r="O246">
            <v>24.400765</v>
          </cell>
          <cell r="P246">
            <v>33.288616999999995</v>
          </cell>
          <cell r="Q246">
            <v>33.197930999999997</v>
          </cell>
          <cell r="R246">
            <v>26.949814999999997</v>
          </cell>
          <cell r="S246">
            <v>26.949814999999997</v>
          </cell>
          <cell r="T246">
            <v>25.613506999999998</v>
          </cell>
          <cell r="U246">
            <v>26.864632</v>
          </cell>
          <cell r="V246">
            <v>26.225600118327915</v>
          </cell>
          <cell r="W246">
            <v>25.909828018761146</v>
          </cell>
          <cell r="X246">
            <v>25.909828018761146</v>
          </cell>
          <cell r="Y246">
            <v>25.630367336970096</v>
          </cell>
          <cell r="Z246">
            <v>25.348489942520573</v>
          </cell>
          <cell r="AA246">
            <v>25.054999609039744</v>
          </cell>
          <cell r="AB246">
            <v>24.90997388894062</v>
          </cell>
          <cell r="AC246">
            <v>24.90997388894062</v>
          </cell>
          <cell r="AD246">
            <v>24.641297528705426</v>
          </cell>
          <cell r="AE246">
            <v>24.37029771618116</v>
          </cell>
          <cell r="AF246">
            <v>24.088133105193769</v>
          </cell>
          <cell r="AG246">
            <v>23.948703893302508</v>
          </cell>
          <cell r="AH246">
            <v>23.948703893302508</v>
          </cell>
          <cell r="AI246">
            <v>23.690395690207215</v>
          </cell>
          <cell r="AJ246">
            <v>23.429853696296671</v>
          </cell>
          <cell r="AK246">
            <v>23.158577750852743</v>
          </cell>
          <cell r="AL246">
            <v>23.02452907924242</v>
          </cell>
          <cell r="AM246">
            <v>23.02452907924242</v>
          </cell>
        </row>
        <row r="247">
          <cell r="B247">
            <v>110020</v>
          </cell>
          <cell r="C247" t="str">
            <v>유형자산</v>
          </cell>
          <cell r="D247" t="str">
            <v>Tangible Assets</v>
          </cell>
          <cell r="I247">
            <v>830.87816800999997</v>
          </cell>
          <cell r="J247">
            <v>914.36835499999995</v>
          </cell>
          <cell r="K247">
            <v>1012.0762619999999</v>
          </cell>
          <cell r="L247">
            <v>1179.123145</v>
          </cell>
          <cell r="M247">
            <v>1336.9636371500001</v>
          </cell>
          <cell r="N247">
            <v>1336.9636371500001</v>
          </cell>
          <cell r="O247">
            <v>1437.672145</v>
          </cell>
          <cell r="P247">
            <v>1521.1630299999999</v>
          </cell>
          <cell r="Q247">
            <v>1563.9902709999999</v>
          </cell>
          <cell r="R247">
            <v>1624.1577014300001</v>
          </cell>
          <cell r="S247">
            <v>1624.1577014300001</v>
          </cell>
          <cell r="T247">
            <v>1674.445618</v>
          </cell>
          <cell r="U247">
            <v>1776.2685809999998</v>
          </cell>
          <cell r="V247">
            <v>1620.3833465307735</v>
          </cell>
          <cell r="W247">
            <v>1543.3540007475779</v>
          </cell>
          <cell r="X247">
            <v>1543.3540007475779</v>
          </cell>
          <cell r="Y247">
            <v>1522.5567592330965</v>
          </cell>
          <cell r="Z247">
            <v>1501.5796678860474</v>
          </cell>
          <cell r="AA247">
            <v>1479.7383508590954</v>
          </cell>
          <cell r="AB247">
            <v>1468.9456521961463</v>
          </cell>
          <cell r="AC247">
            <v>1468.9456521961463</v>
          </cell>
          <cell r="AD247">
            <v>1449.7944452285367</v>
          </cell>
          <cell r="AE247">
            <v>1430.4776229621775</v>
          </cell>
          <cell r="AF247">
            <v>1410.3649756893612</v>
          </cell>
          <cell r="AG247">
            <v>1400.4264842942764</v>
          </cell>
          <cell r="AH247">
            <v>1400.4264842942764</v>
          </cell>
          <cell r="AI247">
            <v>1382.7910335514059</v>
          </cell>
          <cell r="AJ247">
            <v>1365.0030754261909</v>
          </cell>
          <cell r="AK247">
            <v>1346.4822792754119</v>
          </cell>
          <cell r="AL247">
            <v>1337.3303873997249</v>
          </cell>
          <cell r="AM247">
            <v>1337.3303873997249</v>
          </cell>
        </row>
        <row r="248">
          <cell r="B248">
            <v>190010</v>
          </cell>
          <cell r="C248" t="str">
            <v>토지</v>
          </cell>
          <cell r="D248" t="str">
            <v>Land</v>
          </cell>
          <cell r="I248">
            <v>338.06281000000001</v>
          </cell>
          <cell r="J248">
            <v>346.84423199999998</v>
          </cell>
          <cell r="K248">
            <v>347.37606399999999</v>
          </cell>
          <cell r="L248">
            <v>347.034064</v>
          </cell>
          <cell r="M248">
            <v>377.67782</v>
          </cell>
          <cell r="N248">
            <v>377.67782</v>
          </cell>
          <cell r="O248">
            <v>377.41817599999996</v>
          </cell>
          <cell r="P248">
            <v>387.59998400000001</v>
          </cell>
          <cell r="Q248">
            <v>387.62088299999999</v>
          </cell>
          <cell r="R248">
            <v>390.79872899999998</v>
          </cell>
          <cell r="S248">
            <v>390.79872899999998</v>
          </cell>
          <cell r="T248">
            <v>390.78495999999996</v>
          </cell>
          <cell r="U248">
            <v>0</v>
          </cell>
          <cell r="V248">
            <v>261.55404884665683</v>
          </cell>
          <cell r="W248">
            <v>390.79872899999998</v>
          </cell>
          <cell r="X248">
            <v>390.79872899999998</v>
          </cell>
          <cell r="Y248">
            <v>390.79872899999998</v>
          </cell>
          <cell r="Z248">
            <v>390.79872899999998</v>
          </cell>
          <cell r="AA248">
            <v>390.79872899999998</v>
          </cell>
          <cell r="AB248">
            <v>390.79872899999998</v>
          </cell>
          <cell r="AC248">
            <v>390.79872899999998</v>
          </cell>
          <cell r="AD248">
            <v>390.79872899999998</v>
          </cell>
          <cell r="AE248">
            <v>390.79872899999998</v>
          </cell>
          <cell r="AF248">
            <v>390.79872899999998</v>
          </cell>
          <cell r="AG248">
            <v>390.79872899999998</v>
          </cell>
          <cell r="AH248">
            <v>390.79872899999998</v>
          </cell>
          <cell r="AI248">
            <v>390.79872899999998</v>
          </cell>
          <cell r="AJ248">
            <v>390.79872899999998</v>
          </cell>
          <cell r="AK248">
            <v>390.79872899999998</v>
          </cell>
          <cell r="AL248">
            <v>390.79872899999998</v>
          </cell>
          <cell r="AM248">
            <v>390.79872899999998</v>
          </cell>
        </row>
        <row r="249">
          <cell r="B249">
            <v>190021</v>
          </cell>
          <cell r="C249" t="str">
            <v>감가상각자산</v>
          </cell>
          <cell r="D249" t="str">
            <v>Depreciating Assets</v>
          </cell>
          <cell r="I249">
            <v>197.50794900999995</v>
          </cell>
          <cell r="J249">
            <v>221.20786699999991</v>
          </cell>
          <cell r="K249">
            <v>220.55003900000003</v>
          </cell>
          <cell r="L249">
            <v>228.33015000000012</v>
          </cell>
          <cell r="M249">
            <v>228.00506615000006</v>
          </cell>
          <cell r="N249">
            <v>228.00506615000006</v>
          </cell>
          <cell r="O249">
            <v>245.87048700000014</v>
          </cell>
          <cell r="P249">
            <v>972.50746200000003</v>
          </cell>
          <cell r="Q249">
            <v>991.84053199999983</v>
          </cell>
          <cell r="R249">
            <v>1020.93487743</v>
          </cell>
          <cell r="S249">
            <v>1020.93487743</v>
          </cell>
          <cell r="T249">
            <v>1007.5796150000001</v>
          </cell>
          <cell r="U249">
            <v>1776.2685809999998</v>
          </cell>
          <cell r="V249">
            <v>1216.6579496298173</v>
          </cell>
          <cell r="W249">
            <v>940.13117674757791</v>
          </cell>
          <cell r="X249">
            <v>940.13117674757791</v>
          </cell>
          <cell r="Y249">
            <v>919.33393523309644</v>
          </cell>
          <cell r="Z249">
            <v>898.35684388604739</v>
          </cell>
          <cell r="AA249">
            <v>876.5155268590953</v>
          </cell>
          <cell r="AB249">
            <v>865.72282819614634</v>
          </cell>
          <cell r="AC249">
            <v>865.72282819614634</v>
          </cell>
          <cell r="AD249">
            <v>846.57162122853674</v>
          </cell>
          <cell r="AE249">
            <v>827.25479896217746</v>
          </cell>
          <cell r="AF249">
            <v>807.1421516893613</v>
          </cell>
          <cell r="AG249">
            <v>797.20366029427623</v>
          </cell>
          <cell r="AH249">
            <v>797.20366029427623</v>
          </cell>
          <cell r="AI249">
            <v>779.56820955140586</v>
          </cell>
          <cell r="AJ249">
            <v>761.78025142619094</v>
          </cell>
          <cell r="AK249">
            <v>743.25945527541182</v>
          </cell>
          <cell r="AL249">
            <v>734.107563399725</v>
          </cell>
          <cell r="AM249">
            <v>734.107563399725</v>
          </cell>
        </row>
        <row r="250">
          <cell r="B250">
            <v>190150</v>
          </cell>
          <cell r="C250" t="str">
            <v>건설중인자산</v>
          </cell>
          <cell r="D250" t="str">
            <v>Construction in Progress</v>
          </cell>
          <cell r="I250">
            <v>295.30740900000001</v>
          </cell>
          <cell r="J250">
            <v>346.31625600000001</v>
          </cell>
          <cell r="K250">
            <v>444.15015899999997</v>
          </cell>
          <cell r="L250">
            <v>603.75893099999996</v>
          </cell>
          <cell r="M250">
            <v>731.28075100000001</v>
          </cell>
          <cell r="N250">
            <v>731.28075100000001</v>
          </cell>
          <cell r="O250">
            <v>814.38348199999996</v>
          </cell>
          <cell r="P250">
            <v>161.05558399999998</v>
          </cell>
          <cell r="Q250">
            <v>184.52885599999999</v>
          </cell>
          <cell r="R250">
            <v>212.42409499999999</v>
          </cell>
          <cell r="S250">
            <v>212.42409499999999</v>
          </cell>
          <cell r="T250">
            <v>276.08104299999997</v>
          </cell>
          <cell r="U250">
            <v>0</v>
          </cell>
          <cell r="V250">
            <v>142.1713480542995</v>
          </cell>
          <cell r="W250">
            <v>212.42409499999999</v>
          </cell>
          <cell r="X250">
            <v>212.42409499999999</v>
          </cell>
          <cell r="Y250">
            <v>212.42409499999999</v>
          </cell>
          <cell r="Z250">
            <v>212.42409499999999</v>
          </cell>
          <cell r="AA250">
            <v>212.42409499999999</v>
          </cell>
          <cell r="AB250">
            <v>212.42409499999999</v>
          </cell>
          <cell r="AC250">
            <v>212.42409499999999</v>
          </cell>
          <cell r="AD250">
            <v>212.42409499999999</v>
          </cell>
          <cell r="AE250">
            <v>212.42409499999999</v>
          </cell>
          <cell r="AF250">
            <v>212.42409499999999</v>
          </cell>
          <cell r="AG250">
            <v>212.42409499999999</v>
          </cell>
          <cell r="AH250">
            <v>212.42409499999999</v>
          </cell>
          <cell r="AI250">
            <v>212.42409499999999</v>
          </cell>
          <cell r="AJ250">
            <v>212.42409499999999</v>
          </cell>
          <cell r="AK250">
            <v>212.42409499999999</v>
          </cell>
          <cell r="AL250">
            <v>212.42409499999999</v>
          </cell>
          <cell r="AM250">
            <v>212.42409499999999</v>
          </cell>
        </row>
        <row r="251">
          <cell r="B251">
            <v>110610</v>
          </cell>
          <cell r="C251" t="str">
            <v>무형자산</v>
          </cell>
          <cell r="D251" t="str">
            <v>Intangible Assets</v>
          </cell>
          <cell r="I251">
            <v>279.89092599999998</v>
          </cell>
          <cell r="J251">
            <v>285.420751</v>
          </cell>
          <cell r="K251">
            <v>284.94418899999999</v>
          </cell>
          <cell r="L251">
            <v>284.45527299999998</v>
          </cell>
          <cell r="M251">
            <v>285.118405</v>
          </cell>
          <cell r="N251">
            <v>285.118405</v>
          </cell>
          <cell r="O251">
            <v>282.82988799999998</v>
          </cell>
          <cell r="P251">
            <v>293.296989</v>
          </cell>
          <cell r="Q251">
            <v>292.20507699999996</v>
          </cell>
          <cell r="R251">
            <v>289.61752100000001</v>
          </cell>
          <cell r="S251">
            <v>289.61752100000001</v>
          </cell>
          <cell r="T251">
            <v>287.62923000000001</v>
          </cell>
          <cell r="U251">
            <v>285.77115099999997</v>
          </cell>
          <cell r="V251">
            <v>287.15597288517324</v>
          </cell>
          <cell r="W251">
            <v>287.84027069057061</v>
          </cell>
          <cell r="X251">
            <v>287.84027069057061</v>
          </cell>
          <cell r="Y251">
            <v>287.35866394414415</v>
          </cell>
          <cell r="Z251">
            <v>286.87289237169267</v>
          </cell>
          <cell r="AA251">
            <v>286.36710771637223</v>
          </cell>
          <cell r="AB251">
            <v>286.11717858588611</v>
          </cell>
          <cell r="AC251">
            <v>286.11717858588611</v>
          </cell>
          <cell r="AD251">
            <v>285.65024785703645</v>
          </cell>
          <cell r="AE251">
            <v>285.17927921703659</v>
          </cell>
          <cell r="AF251">
            <v>284.68890735347333</v>
          </cell>
          <cell r="AG251">
            <v>284.44659432126491</v>
          </cell>
          <cell r="AH251">
            <v>284.44659432126491</v>
          </cell>
          <cell r="AI251">
            <v>283.99389238724541</v>
          </cell>
          <cell r="AJ251">
            <v>283.53727558946957</v>
          </cell>
          <cell r="AK251">
            <v>283.06184684317412</v>
          </cell>
          <cell r="AL251">
            <v>282.82691782364026</v>
          </cell>
          <cell r="AM251">
            <v>282.82691782364026</v>
          </cell>
        </row>
        <row r="252">
          <cell r="B252">
            <v>190170</v>
          </cell>
          <cell r="C252" t="str">
            <v>영업권</v>
          </cell>
          <cell r="D252" t="str">
            <v>Goodwill</v>
          </cell>
          <cell r="I252">
            <v>223.45022999999998</v>
          </cell>
          <cell r="J252">
            <v>231.92845499999999</v>
          </cell>
          <cell r="K252">
            <v>232.010775</v>
          </cell>
          <cell r="L252">
            <v>231.50803499999998</v>
          </cell>
          <cell r="M252">
            <v>232.29934999999998</v>
          </cell>
          <cell r="N252">
            <v>232.29934999999998</v>
          </cell>
          <cell r="O252">
            <v>231.622761</v>
          </cell>
          <cell r="P252">
            <v>231.794837</v>
          </cell>
          <cell r="Q252">
            <v>231.84682699999999</v>
          </cell>
          <cell r="R252">
            <v>231.29544999999999</v>
          </cell>
          <cell r="S252">
            <v>231.29544999999999</v>
          </cell>
          <cell r="T252">
            <v>231.25957</v>
          </cell>
          <cell r="U252">
            <v>0</v>
          </cell>
          <cell r="V252">
            <v>154.8015818324462</v>
          </cell>
          <cell r="W252">
            <v>231.29544999999999</v>
          </cell>
          <cell r="X252">
            <v>231.29544999999999</v>
          </cell>
          <cell r="Y252">
            <v>231.29544999999999</v>
          </cell>
          <cell r="Z252">
            <v>231.29544999999999</v>
          </cell>
          <cell r="AA252">
            <v>231.29544999999999</v>
          </cell>
          <cell r="AB252">
            <v>231.29544999999999</v>
          </cell>
          <cell r="AC252">
            <v>231.29544999999999</v>
          </cell>
          <cell r="AD252">
            <v>231.29544999999999</v>
          </cell>
          <cell r="AE252">
            <v>231.29544999999999</v>
          </cell>
          <cell r="AF252">
            <v>231.29544999999999</v>
          </cell>
          <cell r="AG252">
            <v>231.29544999999999</v>
          </cell>
          <cell r="AH252">
            <v>231.29544999999999</v>
          </cell>
          <cell r="AI252">
            <v>231.29544999999999</v>
          </cell>
          <cell r="AJ252">
            <v>231.29544999999999</v>
          </cell>
          <cell r="AK252">
            <v>231.29544999999999</v>
          </cell>
          <cell r="AL252">
            <v>231.29544999999999</v>
          </cell>
          <cell r="AM252">
            <v>231.29544999999999</v>
          </cell>
        </row>
        <row r="253">
          <cell r="B253">
            <v>110611</v>
          </cell>
          <cell r="C253" t="str">
            <v>기타무형자산</v>
          </cell>
          <cell r="D253" t="str">
            <v>Other Intangible Assets</v>
          </cell>
          <cell r="I253">
            <v>56.440696000000003</v>
          </cell>
          <cell r="J253">
            <v>53.49229600000001</v>
          </cell>
          <cell r="K253">
            <v>52.933413999999999</v>
          </cell>
          <cell r="L253">
            <v>52.947237999999999</v>
          </cell>
          <cell r="M253">
            <v>52.81905500000002</v>
          </cell>
          <cell r="N253">
            <v>52.81905500000002</v>
          </cell>
          <cell r="O253">
            <v>51.207126999999986</v>
          </cell>
          <cell r="P253">
            <v>61.502151999999995</v>
          </cell>
          <cell r="Q253">
            <v>60.35824999999997</v>
          </cell>
          <cell r="R253">
            <v>58.322071000000022</v>
          </cell>
          <cell r="S253">
            <v>58.322071000000022</v>
          </cell>
          <cell r="T253">
            <v>56.36966000000001</v>
          </cell>
          <cell r="U253">
            <v>285.77115099999997</v>
          </cell>
          <cell r="V253">
            <v>132.35439105272701</v>
          </cell>
          <cell r="W253">
            <v>56.544820690570603</v>
          </cell>
          <cell r="X253">
            <v>56.544820690570603</v>
          </cell>
          <cell r="Y253">
            <v>56.063213944144167</v>
          </cell>
          <cell r="Z253">
            <v>55.577442371692705</v>
          </cell>
          <cell r="AA253">
            <v>55.071657716372222</v>
          </cell>
          <cell r="AB253">
            <v>54.82172858588612</v>
          </cell>
          <cell r="AC253">
            <v>54.82172858588612</v>
          </cell>
          <cell r="AD253">
            <v>54.354797857036452</v>
          </cell>
          <cell r="AE253">
            <v>53.883829217036606</v>
          </cell>
          <cell r="AF253">
            <v>53.393457353473352</v>
          </cell>
          <cell r="AG253">
            <v>53.151144321264894</v>
          </cell>
          <cell r="AH253">
            <v>53.151144321264894</v>
          </cell>
          <cell r="AI253">
            <v>52.698442387245407</v>
          </cell>
          <cell r="AJ253">
            <v>52.241825589469599</v>
          </cell>
          <cell r="AK253">
            <v>51.766396843174135</v>
          </cell>
          <cell r="AL253">
            <v>51.531467823640249</v>
          </cell>
          <cell r="AM253">
            <v>51.531467823640249</v>
          </cell>
        </row>
        <row r="255">
          <cell r="B255">
            <v>111160</v>
          </cell>
          <cell r="C255" t="str">
            <v>생물자산</v>
          </cell>
          <cell r="D255" t="str">
            <v>Biological Assets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</row>
        <row r="256">
          <cell r="B256">
            <v>111930</v>
          </cell>
          <cell r="C256" t="str">
            <v>장기매출채권및기타채권</v>
          </cell>
          <cell r="D256" t="str">
            <v>Trade and Other Non-Current Receivables</v>
          </cell>
          <cell r="I256">
            <v>7.2005710000000001</v>
          </cell>
          <cell r="J256">
            <v>7.2342949999999995</v>
          </cell>
          <cell r="K256">
            <v>7.5453719999999995</v>
          </cell>
          <cell r="L256">
            <v>7.2563769999999996</v>
          </cell>
          <cell r="M256">
            <v>7.2265629999999996</v>
          </cell>
          <cell r="N256">
            <v>7.2265629999999996</v>
          </cell>
          <cell r="O256">
            <v>7.3855930000000001</v>
          </cell>
          <cell r="P256">
            <v>7.8656699999999997</v>
          </cell>
          <cell r="Q256">
            <v>7.9319359999999994</v>
          </cell>
          <cell r="R256">
            <v>8.2215749999999996</v>
          </cell>
          <cell r="S256">
            <v>8.2215749999999996</v>
          </cell>
          <cell r="T256">
            <v>8.5335830000000001</v>
          </cell>
          <cell r="U256">
            <v>8.4730659999999993</v>
          </cell>
          <cell r="V256">
            <v>8.4730659999999993</v>
          </cell>
          <cell r="W256">
            <v>8.4730659999999993</v>
          </cell>
          <cell r="X256">
            <v>8.4730659999999993</v>
          </cell>
          <cell r="Y256">
            <v>8.4730659999999993</v>
          </cell>
          <cell r="Z256">
            <v>8.4730659999999993</v>
          </cell>
          <cell r="AA256">
            <v>8.4730659999999993</v>
          </cell>
          <cell r="AB256">
            <v>8.4730659999999993</v>
          </cell>
          <cell r="AC256">
            <v>8.4730659999999993</v>
          </cell>
          <cell r="AD256">
            <v>8.4730659999999993</v>
          </cell>
          <cell r="AE256">
            <v>8.4730659999999993</v>
          </cell>
          <cell r="AF256">
            <v>8.4730659999999993</v>
          </cell>
          <cell r="AG256">
            <v>8.4730659999999993</v>
          </cell>
          <cell r="AH256">
            <v>8.4730659999999993</v>
          </cell>
          <cell r="AI256">
            <v>8.4730659999999993</v>
          </cell>
          <cell r="AJ256">
            <v>8.4730659999999993</v>
          </cell>
          <cell r="AK256">
            <v>8.4730659999999993</v>
          </cell>
          <cell r="AL256">
            <v>8.4730659999999993</v>
          </cell>
          <cell r="AM256">
            <v>8.4730659999999993</v>
          </cell>
        </row>
        <row r="257">
          <cell r="B257">
            <v>111330</v>
          </cell>
          <cell r="C257" t="str">
            <v>투자부동산</v>
          </cell>
          <cell r="D257" t="str">
            <v>Investment in Properties</v>
          </cell>
          <cell r="I257">
            <v>122.92256798999999</v>
          </cell>
          <cell r="J257">
            <v>144.03001499999999</v>
          </cell>
          <cell r="K257">
            <v>143.77721199999999</v>
          </cell>
          <cell r="L257">
            <v>143.523011</v>
          </cell>
          <cell r="M257">
            <v>139.34356136</v>
          </cell>
          <cell r="N257">
            <v>139.34356136</v>
          </cell>
          <cell r="O257">
            <v>139.14603399999999</v>
          </cell>
          <cell r="P257">
            <v>138.94850599999998</v>
          </cell>
          <cell r="Q257">
            <v>138.750978</v>
          </cell>
          <cell r="R257">
            <v>134.54736619999997</v>
          </cell>
          <cell r="S257">
            <v>134.54736619999997</v>
          </cell>
          <cell r="T257">
            <v>134.38742399999998</v>
          </cell>
          <cell r="U257">
            <v>134.22748099999998</v>
          </cell>
          <cell r="V257">
            <v>134.22748099999998</v>
          </cell>
          <cell r="W257">
            <v>134.22748099999998</v>
          </cell>
          <cell r="X257">
            <v>134.22748099999998</v>
          </cell>
          <cell r="Y257">
            <v>134.22748099999998</v>
          </cell>
          <cell r="Z257">
            <v>134.22748099999998</v>
          </cell>
          <cell r="AA257">
            <v>134.22748099999998</v>
          </cell>
          <cell r="AB257">
            <v>134.22748099999998</v>
          </cell>
          <cell r="AC257">
            <v>134.22748099999998</v>
          </cell>
          <cell r="AD257">
            <v>134.22748099999998</v>
          </cell>
          <cell r="AE257">
            <v>134.22748099999998</v>
          </cell>
          <cell r="AF257">
            <v>134.22748099999998</v>
          </cell>
          <cell r="AG257">
            <v>134.22748099999998</v>
          </cell>
          <cell r="AH257">
            <v>134.22748099999998</v>
          </cell>
          <cell r="AI257">
            <v>134.22748099999998</v>
          </cell>
          <cell r="AJ257">
            <v>134.22748099999998</v>
          </cell>
          <cell r="AK257">
            <v>134.22748099999998</v>
          </cell>
          <cell r="AL257">
            <v>134.22748099999998</v>
          </cell>
          <cell r="AM257">
            <v>134.22748099999998</v>
          </cell>
        </row>
        <row r="258">
          <cell r="B258">
            <v>112340</v>
          </cell>
          <cell r="C258" t="str">
            <v>이연법인세자산</v>
          </cell>
          <cell r="D258" t="str">
            <v>Deferred Tax Assets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</row>
        <row r="259">
          <cell r="B259">
            <v>112350</v>
          </cell>
          <cell r="C259" t="str">
            <v>장기당기법인세자산</v>
          </cell>
          <cell r="D259" t="str">
            <v>Long-Term Current Income Tax Assets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</row>
        <row r="260">
          <cell r="B260">
            <v>112360</v>
          </cell>
          <cell r="C260" t="str">
            <v>기타비유동자산</v>
          </cell>
          <cell r="D260" t="str">
            <v>Other Non-Current Financial Assets</v>
          </cell>
          <cell r="I260">
            <v>4.9437730000000002</v>
          </cell>
          <cell r="J260">
            <v>4.8560609999999995</v>
          </cell>
          <cell r="K260">
            <v>4.8538709999999998</v>
          </cell>
          <cell r="L260">
            <v>5.35</v>
          </cell>
          <cell r="M260">
            <v>3.8499999999999996</v>
          </cell>
          <cell r="N260">
            <v>3.8499999999999996</v>
          </cell>
          <cell r="O260">
            <v>3.8499999999999996</v>
          </cell>
          <cell r="P260">
            <v>3.8499999999999996</v>
          </cell>
          <cell r="Q260">
            <v>1.16801</v>
          </cell>
          <cell r="R260">
            <v>0.77866299999999999</v>
          </cell>
          <cell r="S260">
            <v>0.77866299999999999</v>
          </cell>
          <cell r="T260">
            <v>0.39247099999999996</v>
          </cell>
          <cell r="U260">
            <v>5.1789999999999996E-3</v>
          </cell>
          <cell r="V260">
            <v>5.1789999999999996E-3</v>
          </cell>
          <cell r="W260">
            <v>5.1789999999999996E-3</v>
          </cell>
          <cell r="X260">
            <v>5.1789999999999996E-3</v>
          </cell>
          <cell r="Y260">
            <v>5.1789999999999996E-3</v>
          </cell>
          <cell r="Z260">
            <v>5.1789999999999996E-3</v>
          </cell>
          <cell r="AA260">
            <v>5.1789999999999996E-3</v>
          </cell>
          <cell r="AB260">
            <v>5.1789999999999996E-3</v>
          </cell>
          <cell r="AC260">
            <v>5.1789999999999996E-3</v>
          </cell>
          <cell r="AD260">
            <v>5.1789999999999996E-3</v>
          </cell>
          <cell r="AE260">
            <v>5.1789999999999996E-3</v>
          </cell>
          <cell r="AF260">
            <v>5.1789999999999996E-3</v>
          </cell>
          <cell r="AG260">
            <v>5.1789999999999996E-3</v>
          </cell>
          <cell r="AH260">
            <v>5.1789999999999996E-3</v>
          </cell>
          <cell r="AI260">
            <v>5.1789999999999996E-3</v>
          </cell>
          <cell r="AJ260">
            <v>5.1789999999999996E-3</v>
          </cell>
          <cell r="AK260">
            <v>5.1789999999999996E-3</v>
          </cell>
          <cell r="AL260">
            <v>5.1789999999999996E-3</v>
          </cell>
          <cell r="AM260">
            <v>5.1789999999999996E-3</v>
          </cell>
        </row>
        <row r="262">
          <cell r="B262">
            <v>114350</v>
          </cell>
          <cell r="C262" t="str">
            <v>기타금융업자산</v>
          </cell>
          <cell r="D262" t="str">
            <v>Other Financial Institutions Assets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</row>
        <row r="265">
          <cell r="B265">
            <v>130000</v>
          </cell>
          <cell r="C265" t="str">
            <v>부채총계</v>
          </cell>
          <cell r="D265" t="str">
            <v>Liabilities</v>
          </cell>
          <cell r="I265">
            <v>707.35413922999999</v>
          </cell>
          <cell r="J265">
            <v>830.60237599999994</v>
          </cell>
          <cell r="K265">
            <v>857.90583299999992</v>
          </cell>
          <cell r="L265">
            <v>913.3617099999999</v>
          </cell>
          <cell r="M265">
            <v>998.35313732999998</v>
          </cell>
          <cell r="N265">
            <v>998.35313732999998</v>
          </cell>
          <cell r="O265">
            <v>1193.0917449999999</v>
          </cell>
          <cell r="P265">
            <v>1159.0839779999999</v>
          </cell>
          <cell r="Q265">
            <v>1154.323695</v>
          </cell>
          <cell r="R265">
            <v>1141.9851044899999</v>
          </cell>
          <cell r="S265">
            <v>1141.9851044899999</v>
          </cell>
          <cell r="T265">
            <v>1153.649116</v>
          </cell>
          <cell r="U265">
            <v>1201.1253159999999</v>
          </cell>
          <cell r="V265">
            <v>1154.1283311050963</v>
          </cell>
          <cell r="W265">
            <v>1130.9051758616672</v>
          </cell>
          <cell r="X265">
            <v>1130.9051758616672</v>
          </cell>
          <cell r="Y265">
            <v>1127.671184760585</v>
          </cell>
          <cell r="Z265">
            <v>1124.4092268371892</v>
          </cell>
          <cell r="AA265">
            <v>1121.012880987578</v>
          </cell>
          <cell r="AB265">
            <v>1119.3346059428643</v>
          </cell>
          <cell r="AC265">
            <v>1119.3346059428643</v>
          </cell>
          <cell r="AD265">
            <v>1116.2254137928167</v>
          </cell>
          <cell r="AE265">
            <v>1113.0893340535076</v>
          </cell>
          <cell r="AF265">
            <v>1109.8240523862432</v>
          </cell>
          <cell r="AG265">
            <v>1108.2105415782207</v>
          </cell>
          <cell r="AH265">
            <v>1108.2105415782207</v>
          </cell>
          <cell r="AI265">
            <v>1105.2213324172296</v>
          </cell>
          <cell r="AJ265">
            <v>1102.206273252682</v>
          </cell>
          <cell r="AK265">
            <v>1099.0669980319938</v>
          </cell>
          <cell r="AL265">
            <v>1097.5157522240993</v>
          </cell>
          <cell r="AM265">
            <v>1097.5157522240993</v>
          </cell>
        </row>
        <row r="267">
          <cell r="B267">
            <v>131580</v>
          </cell>
          <cell r="C267" t="str">
            <v>유동부채</v>
          </cell>
          <cell r="D267" t="str">
            <v>Current Liabilities</v>
          </cell>
          <cell r="I267">
            <v>239.59892527</v>
          </cell>
          <cell r="J267">
            <v>297.58809500000001</v>
          </cell>
          <cell r="K267">
            <v>258.73864299999997</v>
          </cell>
          <cell r="L267">
            <v>250.05823699999999</v>
          </cell>
          <cell r="M267">
            <v>289.94914521999999</v>
          </cell>
          <cell r="N267">
            <v>289.94914521999999</v>
          </cell>
          <cell r="O267">
            <v>316.682906</v>
          </cell>
          <cell r="P267">
            <v>278.06263899999999</v>
          </cell>
          <cell r="Q267">
            <v>270.61926399999999</v>
          </cell>
          <cell r="R267">
            <v>252.63188649999998</v>
          </cell>
          <cell r="S267">
            <v>252.63188649999998</v>
          </cell>
          <cell r="T267">
            <v>260.42557099999999</v>
          </cell>
          <cell r="U267">
            <v>295.296921</v>
          </cell>
          <cell r="V267">
            <v>260.42783666283913</v>
          </cell>
          <cell r="W267">
            <v>243.1975790076099</v>
          </cell>
          <cell r="X267">
            <v>243.1975790076099</v>
          </cell>
          <cell r="Y267">
            <v>240.6624338071295</v>
          </cell>
          <cell r="Z267">
            <v>238.10536524534552</v>
          </cell>
          <cell r="AA267">
            <v>235.44294917470978</v>
          </cell>
          <cell r="AB267">
            <v>234.12733920804405</v>
          </cell>
          <cell r="AC267">
            <v>234.12733920804405</v>
          </cell>
          <cell r="AD267">
            <v>231.69002466072587</v>
          </cell>
          <cell r="AE267">
            <v>229.23163276942699</v>
          </cell>
          <cell r="AF267">
            <v>226.67195870470491</v>
          </cell>
          <cell r="AG267">
            <v>225.40711781521912</v>
          </cell>
          <cell r="AH267">
            <v>225.40711781521912</v>
          </cell>
          <cell r="AI267">
            <v>223.06385865931622</v>
          </cell>
          <cell r="AJ267">
            <v>220.70033552914742</v>
          </cell>
          <cell r="AK267">
            <v>218.23943868065209</v>
          </cell>
          <cell r="AL267">
            <v>217.02340770167604</v>
          </cell>
          <cell r="AM267">
            <v>217.02340770167604</v>
          </cell>
        </row>
        <row r="268">
          <cell r="B268">
            <v>132010</v>
          </cell>
          <cell r="C268" t="str">
            <v>매입채무</v>
          </cell>
          <cell r="D268" t="str">
            <v>Account Payables</v>
          </cell>
          <cell r="I268">
            <v>1.5188248200000001</v>
          </cell>
          <cell r="J268">
            <v>0.98756199999999994</v>
          </cell>
          <cell r="K268">
            <v>1.1827939999999999</v>
          </cell>
          <cell r="L268">
            <v>1.293806</v>
          </cell>
          <cell r="M268">
            <v>1.65245256</v>
          </cell>
          <cell r="N268">
            <v>1.65245256</v>
          </cell>
          <cell r="O268">
            <v>0.888347</v>
          </cell>
          <cell r="P268">
            <v>1.9681469999999999</v>
          </cell>
          <cell r="Q268">
            <v>2.517833</v>
          </cell>
          <cell r="R268">
            <v>2.5641192500000001</v>
          </cell>
          <cell r="S268">
            <v>2.5641192500000001</v>
          </cell>
          <cell r="T268">
            <v>1.696925</v>
          </cell>
          <cell r="U268">
            <v>2.2233619999999998</v>
          </cell>
          <cell r="V268">
            <v>2.3851997600855306</v>
          </cell>
          <cell r="W268">
            <v>2.4651704951256557</v>
          </cell>
          <cell r="X268">
            <v>2.4651704951256557</v>
          </cell>
          <cell r="Y268">
            <v>2.4385814252638198</v>
          </cell>
          <cell r="Z268">
            <v>2.4117624191501279</v>
          </cell>
          <cell r="AA268">
            <v>2.3838385089575302</v>
          </cell>
          <cell r="AB268">
            <v>2.3700401492785761</v>
          </cell>
          <cell r="AC268">
            <v>2.3700401492785761</v>
          </cell>
          <cell r="AD268">
            <v>2.3444771453284936</v>
          </cell>
          <cell r="AE268">
            <v>2.3186930783120832</v>
          </cell>
          <cell r="AF268">
            <v>2.2918467452036171</v>
          </cell>
          <cell r="AG268">
            <v>2.2785808609583</v>
          </cell>
          <cell r="AH268">
            <v>2.2785808609583</v>
          </cell>
          <cell r="AI268">
            <v>2.2540043272793282</v>
          </cell>
          <cell r="AJ268">
            <v>2.2292152613054284</v>
          </cell>
          <cell r="AK268">
            <v>2.2034049218365035</v>
          </cell>
          <cell r="AL268">
            <v>2.1906509649238877</v>
          </cell>
          <cell r="AM268">
            <v>2.1906509649238877</v>
          </cell>
        </row>
        <row r="269">
          <cell r="B269">
            <v>131650</v>
          </cell>
          <cell r="C269" t="str">
            <v>단기차입금</v>
          </cell>
          <cell r="D269" t="str">
            <v>ST Borrowings</v>
          </cell>
          <cell r="I269">
            <v>36.4</v>
          </cell>
          <cell r="J269">
            <v>58.47</v>
          </cell>
          <cell r="K269">
            <v>58.693999999999996</v>
          </cell>
          <cell r="L269">
            <v>57.326000000000001</v>
          </cell>
          <cell r="M269">
            <v>59.57</v>
          </cell>
          <cell r="N269">
            <v>59.57</v>
          </cell>
          <cell r="O269">
            <v>59.721999999999994</v>
          </cell>
          <cell r="P269">
            <v>60.192</v>
          </cell>
          <cell r="Q269">
            <v>60.333999999999996</v>
          </cell>
          <cell r="R269">
            <v>43.827999999999996</v>
          </cell>
          <cell r="S269">
            <v>43.827999999999996</v>
          </cell>
          <cell r="T269">
            <v>43.73</v>
          </cell>
          <cell r="U269">
            <v>67.834000000000003</v>
          </cell>
          <cell r="V269">
            <v>50.635284811781403</v>
          </cell>
          <cell r="W269">
            <v>42.136687855047001</v>
          </cell>
          <cell r="X269">
            <v>42.136687855047001</v>
          </cell>
          <cell r="Y269">
            <v>41.6822059685651</v>
          </cell>
          <cell r="Z269">
            <v>41.223793825701279</v>
          </cell>
          <cell r="AA269">
            <v>40.746495768709131</v>
          </cell>
          <cell r="AB269">
            <v>40.510643045397138</v>
          </cell>
          <cell r="AC269">
            <v>40.510643045397138</v>
          </cell>
          <cell r="AD269">
            <v>40.073699507328769</v>
          </cell>
          <cell r="AE269">
            <v>39.632977380541867</v>
          </cell>
          <cell r="AF269">
            <v>39.174098142582153</v>
          </cell>
          <cell r="AG269">
            <v>38.947346920031265</v>
          </cell>
          <cell r="AH269">
            <v>38.947346920031265</v>
          </cell>
          <cell r="AI269">
            <v>38.527264929662849</v>
          </cell>
          <cell r="AJ269">
            <v>38.103550165420081</v>
          </cell>
          <cell r="AK269">
            <v>37.66237896862647</v>
          </cell>
          <cell r="AL269">
            <v>37.44437802207684</v>
          </cell>
          <cell r="AM269">
            <v>37.44437802207684</v>
          </cell>
        </row>
        <row r="270">
          <cell r="B270">
            <v>190930</v>
          </cell>
          <cell r="C270" t="str">
            <v>단기사채</v>
          </cell>
          <cell r="D270" t="str">
            <v>ST Bonds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</row>
        <row r="271">
          <cell r="B271">
            <v>190940</v>
          </cell>
          <cell r="C271" t="str">
            <v>유동성장기부채</v>
          </cell>
          <cell r="D271" t="str">
            <v>Current Portion of Long-Term Debt</v>
          </cell>
          <cell r="I271">
            <v>10.06170666</v>
          </cell>
          <cell r="J271">
            <v>7.8087199999999992</v>
          </cell>
          <cell r="K271">
            <v>5.5558129999999997</v>
          </cell>
          <cell r="L271">
            <v>4.3029069999999994</v>
          </cell>
          <cell r="M271">
            <v>10.78544666</v>
          </cell>
          <cell r="N271">
            <v>10.78544666</v>
          </cell>
          <cell r="O271">
            <v>9.4825400000000002</v>
          </cell>
          <cell r="P271">
            <v>8.179632999999999</v>
          </cell>
          <cell r="Q271">
            <v>6.2147769999999998</v>
          </cell>
          <cell r="R271">
            <v>8.1549399999999999</v>
          </cell>
          <cell r="S271">
            <v>8.1549399999999999</v>
          </cell>
          <cell r="T271">
            <v>7.0818300000000001</v>
          </cell>
          <cell r="U271">
            <v>5.3837199999999994</v>
          </cell>
          <cell r="V271">
            <v>7.2384440752280756</v>
          </cell>
          <cell r="W271">
            <v>8.1549399999999999</v>
          </cell>
          <cell r="X271">
            <v>8.1549399999999999</v>
          </cell>
          <cell r="Y271">
            <v>8.1549399999999999</v>
          </cell>
          <cell r="Z271">
            <v>8.1549399999999999</v>
          </cell>
          <cell r="AA271">
            <v>8.1549399999999999</v>
          </cell>
          <cell r="AB271">
            <v>8.1549399999999999</v>
          </cell>
          <cell r="AC271">
            <v>8.1549399999999999</v>
          </cell>
          <cell r="AD271">
            <v>8.1549399999999999</v>
          </cell>
          <cell r="AE271">
            <v>8.1549399999999999</v>
          </cell>
          <cell r="AF271">
            <v>8.1549399999999999</v>
          </cell>
          <cell r="AG271">
            <v>8.1549399999999999</v>
          </cell>
          <cell r="AH271">
            <v>8.1549399999999999</v>
          </cell>
          <cell r="AI271">
            <v>8.1549399999999999</v>
          </cell>
          <cell r="AJ271">
            <v>8.1549399999999999</v>
          </cell>
          <cell r="AK271">
            <v>8.1549399999999999</v>
          </cell>
          <cell r="AL271">
            <v>8.1549399999999999</v>
          </cell>
          <cell r="AM271">
            <v>8.1549399999999999</v>
          </cell>
        </row>
        <row r="272">
          <cell r="B272">
            <v>190960</v>
          </cell>
          <cell r="C272" t="str">
            <v>단기금융부채</v>
          </cell>
          <cell r="D272" t="str">
            <v>Short-Term Financial Liabilities</v>
          </cell>
          <cell r="I272">
            <v>0</v>
          </cell>
          <cell r="J272">
            <v>0</v>
          </cell>
          <cell r="K272">
            <v>2.1508569999999998</v>
          </cell>
          <cell r="L272">
            <v>2.1908529999999997</v>
          </cell>
          <cell r="M272">
            <v>1.08361255</v>
          </cell>
          <cell r="N272">
            <v>1.08361255</v>
          </cell>
          <cell r="O272">
            <v>1.1173979999999999</v>
          </cell>
          <cell r="P272">
            <v>1.1219619999999999</v>
          </cell>
          <cell r="Q272">
            <v>0.71385199999999993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</row>
        <row r="273">
          <cell r="B273">
            <v>132240</v>
          </cell>
          <cell r="C273" t="str">
            <v>단기충당부채</v>
          </cell>
          <cell r="D273" t="str">
            <v>Other Short-Term Provisions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</row>
        <row r="274">
          <cell r="B274">
            <v>131581</v>
          </cell>
          <cell r="C274" t="str">
            <v>기타유동부채</v>
          </cell>
          <cell r="D274" t="str">
            <v>Other Current Liabilities</v>
          </cell>
          <cell r="I274">
            <v>191.61839379</v>
          </cell>
          <cell r="J274">
            <v>230.32181300000002</v>
          </cell>
          <cell r="K274">
            <v>191.15517899999998</v>
          </cell>
          <cell r="L274">
            <v>184.944671</v>
          </cell>
          <cell r="M274">
            <v>216.85763344999998</v>
          </cell>
          <cell r="N274">
            <v>216.85763344999998</v>
          </cell>
          <cell r="O274">
            <v>245.472621</v>
          </cell>
          <cell r="P274">
            <v>206.60089699999997</v>
          </cell>
          <cell r="Q274">
            <v>200.83880199999999</v>
          </cell>
          <cell r="R274">
            <v>198.08482724999999</v>
          </cell>
          <cell r="S274">
            <v>198.08482724999999</v>
          </cell>
          <cell r="T274">
            <v>207.91681599999998</v>
          </cell>
          <cell r="U274">
            <v>219.85583899999997</v>
          </cell>
          <cell r="V274">
            <v>200.16890801574411</v>
          </cell>
          <cell r="W274">
            <v>190.44078065743724</v>
          </cell>
          <cell r="X274">
            <v>190.44078065743724</v>
          </cell>
          <cell r="Y274">
            <v>188.3867064133006</v>
          </cell>
          <cell r="Z274">
            <v>186.3148690004941</v>
          </cell>
          <cell r="AA274">
            <v>184.15767489704311</v>
          </cell>
          <cell r="AB274">
            <v>183.09171601336834</v>
          </cell>
          <cell r="AC274">
            <v>183.09171601336834</v>
          </cell>
          <cell r="AD274">
            <v>181.11690800806861</v>
          </cell>
          <cell r="AE274">
            <v>179.12502231057303</v>
          </cell>
          <cell r="AF274">
            <v>177.05107381691914</v>
          </cell>
          <cell r="AG274">
            <v>176.02625003422958</v>
          </cell>
          <cell r="AH274">
            <v>176.02625003422958</v>
          </cell>
          <cell r="AI274">
            <v>174.12764940237406</v>
          </cell>
          <cell r="AJ274">
            <v>172.21263010242191</v>
          </cell>
          <cell r="AK274">
            <v>170.21871479018913</v>
          </cell>
          <cell r="AL274">
            <v>169.23343871467532</v>
          </cell>
          <cell r="AM274">
            <v>169.23343871467532</v>
          </cell>
        </row>
        <row r="276">
          <cell r="B276">
            <v>130010</v>
          </cell>
          <cell r="C276" t="str">
            <v>비유동부채</v>
          </cell>
          <cell r="D276" t="str">
            <v>Non-Current Liabilities</v>
          </cell>
          <cell r="I276">
            <v>467.75521395999994</v>
          </cell>
          <cell r="J276">
            <v>533.01428099999998</v>
          </cell>
          <cell r="K276">
            <v>599.16719000000001</v>
          </cell>
          <cell r="L276">
            <v>663.30347299999994</v>
          </cell>
          <cell r="M276">
            <v>708.40399210999999</v>
          </cell>
          <cell r="N276">
            <v>708.40399210999999</v>
          </cell>
          <cell r="O276">
            <v>876.40883799999995</v>
          </cell>
          <cell r="P276">
            <v>881.02133900000001</v>
          </cell>
          <cell r="Q276">
            <v>883.70443</v>
          </cell>
          <cell r="R276">
            <v>889.35321798999996</v>
          </cell>
          <cell r="S276">
            <v>889.35321798999996</v>
          </cell>
          <cell r="T276">
            <v>893.22354499999994</v>
          </cell>
          <cell r="U276">
            <v>905.828395</v>
          </cell>
          <cell r="V276">
            <v>893.7004944422572</v>
          </cell>
          <cell r="W276">
            <v>887.70759685405721</v>
          </cell>
          <cell r="X276">
            <v>887.70759685405721</v>
          </cell>
          <cell r="Y276">
            <v>887.00875095345555</v>
          </cell>
          <cell r="Z276">
            <v>886.30386159184366</v>
          </cell>
          <cell r="AA276">
            <v>885.56993181286816</v>
          </cell>
          <cell r="AB276">
            <v>885.20726673482022</v>
          </cell>
          <cell r="AC276">
            <v>885.20726673482022</v>
          </cell>
          <cell r="AD276">
            <v>884.5353891320907</v>
          </cell>
          <cell r="AE276">
            <v>883.85770128408069</v>
          </cell>
          <cell r="AF276">
            <v>883.15209368153842</v>
          </cell>
          <cell r="AG276">
            <v>882.80342376300166</v>
          </cell>
          <cell r="AH276">
            <v>882.80342376300166</v>
          </cell>
          <cell r="AI276">
            <v>882.15747375791341</v>
          </cell>
          <cell r="AJ276">
            <v>881.50593772353454</v>
          </cell>
          <cell r="AK276">
            <v>880.82755935134162</v>
          </cell>
          <cell r="AL276">
            <v>880.49234452242331</v>
          </cell>
          <cell r="AM276">
            <v>880.49234452242331</v>
          </cell>
        </row>
        <row r="277">
          <cell r="B277">
            <v>190710</v>
          </cell>
          <cell r="C277" t="str">
            <v>사채</v>
          </cell>
          <cell r="D277" t="str">
            <v>Bonds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99.719314999999995</v>
          </cell>
          <cell r="P277">
            <v>99.743538999999998</v>
          </cell>
          <cell r="Q277">
            <v>99.767907999999991</v>
          </cell>
          <cell r="R277">
            <v>99.792353999999989</v>
          </cell>
          <cell r="S277">
            <v>99.792353999999989</v>
          </cell>
          <cell r="T277">
            <v>99.816803999999991</v>
          </cell>
          <cell r="U277">
            <v>99.841617999999997</v>
          </cell>
          <cell r="V277">
            <v>99.808646555350336</v>
          </cell>
          <cell r="W277">
            <v>99.792353999999989</v>
          </cell>
          <cell r="X277">
            <v>99.792353999999989</v>
          </cell>
          <cell r="Y277">
            <v>99.792353999999989</v>
          </cell>
          <cell r="Z277">
            <v>99.792353999999989</v>
          </cell>
          <cell r="AA277">
            <v>99.792353999999989</v>
          </cell>
          <cell r="AB277">
            <v>99.792353999999989</v>
          </cell>
          <cell r="AC277">
            <v>99.792353999999989</v>
          </cell>
          <cell r="AD277">
            <v>99.792353999999989</v>
          </cell>
          <cell r="AE277">
            <v>99.792353999999989</v>
          </cell>
          <cell r="AF277">
            <v>99.792353999999989</v>
          </cell>
          <cell r="AG277">
            <v>99.792353999999989</v>
          </cell>
          <cell r="AH277">
            <v>99.792353999999989</v>
          </cell>
          <cell r="AI277">
            <v>99.792353999999989</v>
          </cell>
          <cell r="AJ277">
            <v>99.792353999999989</v>
          </cell>
          <cell r="AK277">
            <v>99.792353999999989</v>
          </cell>
          <cell r="AL277">
            <v>99.792353999999989</v>
          </cell>
          <cell r="AM277">
            <v>99.792353999999989</v>
          </cell>
        </row>
        <row r="278">
          <cell r="B278">
            <v>190760</v>
          </cell>
          <cell r="C278" t="str">
            <v>장기차입금</v>
          </cell>
          <cell r="D278" t="str">
            <v>LT Borrowings</v>
          </cell>
          <cell r="I278">
            <v>394.85081481999998</v>
          </cell>
          <cell r="J278">
            <v>457.31573499999996</v>
          </cell>
          <cell r="K278">
            <v>519.67688099999998</v>
          </cell>
          <cell r="L278">
            <v>581.45523800000001</v>
          </cell>
          <cell r="M278">
            <v>636.46198810999999</v>
          </cell>
          <cell r="N278">
            <v>636.46198810999999</v>
          </cell>
          <cell r="O278">
            <v>700.75677299999995</v>
          </cell>
          <cell r="P278">
            <v>710.40509999999995</v>
          </cell>
          <cell r="Q278">
            <v>710.27226399999995</v>
          </cell>
          <cell r="R278">
            <v>721.77307916999996</v>
          </cell>
          <cell r="S278">
            <v>721.77307916999996</v>
          </cell>
          <cell r="T278">
            <v>721.56815199999994</v>
          </cell>
          <cell r="U278">
            <v>731.84579399999996</v>
          </cell>
          <cell r="V278">
            <v>725.10432031761184</v>
          </cell>
          <cell r="W278">
            <v>721.77307917000007</v>
          </cell>
          <cell r="X278">
            <v>721.77307917000007</v>
          </cell>
          <cell r="Y278">
            <v>721.77307917000007</v>
          </cell>
          <cell r="Z278">
            <v>721.77307917000007</v>
          </cell>
          <cell r="AA278">
            <v>721.77307917000007</v>
          </cell>
          <cell r="AB278">
            <v>721.77307917000007</v>
          </cell>
          <cell r="AC278">
            <v>721.77307917000007</v>
          </cell>
          <cell r="AD278">
            <v>721.77307917000007</v>
          </cell>
          <cell r="AE278">
            <v>721.77307917000007</v>
          </cell>
          <cell r="AF278">
            <v>721.77307917000007</v>
          </cell>
          <cell r="AG278">
            <v>721.77307917000007</v>
          </cell>
          <cell r="AH278">
            <v>721.77307917000007</v>
          </cell>
          <cell r="AI278">
            <v>721.77307917000007</v>
          </cell>
          <cell r="AJ278">
            <v>721.77307917000007</v>
          </cell>
          <cell r="AK278">
            <v>721.77307917000007</v>
          </cell>
          <cell r="AL278">
            <v>721.77307917000007</v>
          </cell>
          <cell r="AM278">
            <v>721.77307917000007</v>
          </cell>
        </row>
        <row r="279">
          <cell r="B279">
            <v>190770</v>
          </cell>
          <cell r="C279" t="str">
            <v>장기금융부채 (리스포함)</v>
          </cell>
          <cell r="D279" t="str">
            <v>LT Financial Liabilities (incl. Leases)</v>
          </cell>
          <cell r="I279">
            <v>1.9967119999999998</v>
          </cell>
          <cell r="J279">
            <v>1.7972599999999999</v>
          </cell>
          <cell r="K279">
            <v>5.8210389999999999</v>
          </cell>
          <cell r="L279">
            <v>4.7052749999999994</v>
          </cell>
          <cell r="M279">
            <v>2.2724139999999999</v>
          </cell>
          <cell r="N279">
            <v>2.2724139999999999</v>
          </cell>
          <cell r="O279">
            <v>1.550705</v>
          </cell>
          <cell r="P279">
            <v>1.038467</v>
          </cell>
          <cell r="Q279">
            <v>0.59616400000000003</v>
          </cell>
          <cell r="R279">
            <v>0.39451999999999998</v>
          </cell>
          <cell r="S279">
            <v>0.39451999999999998</v>
          </cell>
          <cell r="T279">
            <v>0.19725999999999999</v>
          </cell>
          <cell r="U279">
            <v>1.3495889999999999</v>
          </cell>
          <cell r="V279">
            <v>1.3495889999999999</v>
          </cell>
          <cell r="W279">
            <v>1.3495889999999999</v>
          </cell>
          <cell r="X279">
            <v>1.3495889999999999</v>
          </cell>
          <cell r="Y279">
            <v>1.3495889999999999</v>
          </cell>
          <cell r="Z279">
            <v>1.3495889999999999</v>
          </cell>
          <cell r="AA279">
            <v>1.3495889999999999</v>
          </cell>
          <cell r="AB279">
            <v>1.3495889999999999</v>
          </cell>
          <cell r="AC279">
            <v>1.3495889999999999</v>
          </cell>
          <cell r="AD279">
            <v>1.3495889999999999</v>
          </cell>
          <cell r="AE279">
            <v>1.3495889999999999</v>
          </cell>
          <cell r="AF279">
            <v>1.3495889999999999</v>
          </cell>
          <cell r="AG279">
            <v>1.3495889999999999</v>
          </cell>
          <cell r="AH279">
            <v>1.3495889999999999</v>
          </cell>
          <cell r="AI279">
            <v>1.3495889999999999</v>
          </cell>
          <cell r="AJ279">
            <v>1.3495889999999999</v>
          </cell>
          <cell r="AK279">
            <v>1.3495889999999999</v>
          </cell>
          <cell r="AL279">
            <v>1.3495889999999999</v>
          </cell>
          <cell r="AM279">
            <v>1.3495889999999999</v>
          </cell>
        </row>
        <row r="280">
          <cell r="B280">
            <v>130880</v>
          </cell>
          <cell r="C280" t="str">
            <v>비유동종업원급여충당부채</v>
          </cell>
          <cell r="D280" t="str">
            <v>Non-Current Provisions for Employee Benefits</v>
          </cell>
          <cell r="I280">
            <v>11.959939939999998</v>
          </cell>
          <cell r="J280">
            <v>14.382588</v>
          </cell>
          <cell r="K280">
            <v>17.625501</v>
          </cell>
          <cell r="L280">
            <v>21.424151999999999</v>
          </cell>
          <cell r="M280">
            <v>14.88070284</v>
          </cell>
          <cell r="N280">
            <v>14.88070284</v>
          </cell>
          <cell r="O280">
            <v>19.147027999999999</v>
          </cell>
          <cell r="P280">
            <v>12.908571</v>
          </cell>
          <cell r="Q280">
            <v>16.332916000000001</v>
          </cell>
          <cell r="R280">
            <v>13.071971999999999</v>
          </cell>
          <cell r="S280">
            <v>13.071971999999999</v>
          </cell>
          <cell r="T280">
            <v>18.305706999999998</v>
          </cell>
          <cell r="U280">
            <v>17.375474999999998</v>
          </cell>
          <cell r="V280">
            <v>14.157608638210187</v>
          </cell>
          <cell r="W280">
            <v>12.567527694941921</v>
          </cell>
          <cell r="X280">
            <v>12.567527694941921</v>
          </cell>
          <cell r="Y280">
            <v>12.431975662118187</v>
          </cell>
          <cell r="Z280">
            <v>12.295251406026741</v>
          </cell>
          <cell r="AA280">
            <v>12.152894309269971</v>
          </cell>
          <cell r="AB280">
            <v>12.082549776203024</v>
          </cell>
          <cell r="AC280">
            <v>12.082549776203024</v>
          </cell>
          <cell r="AD280">
            <v>11.952228664237825</v>
          </cell>
          <cell r="AE280">
            <v>11.820780564823323</v>
          </cell>
          <cell r="AF280">
            <v>11.683916994731355</v>
          </cell>
          <cell r="AG280">
            <v>11.616287040543371</v>
          </cell>
          <cell r="AH280">
            <v>11.616287040543371</v>
          </cell>
          <cell r="AI280">
            <v>11.49099498943905</v>
          </cell>
          <cell r="AJ280">
            <v>11.364619441064312</v>
          </cell>
          <cell r="AK280">
            <v>11.233037403743589</v>
          </cell>
          <cell r="AL280">
            <v>11.168017273478229</v>
          </cell>
          <cell r="AM280">
            <v>11.168017273478229</v>
          </cell>
        </row>
        <row r="281">
          <cell r="B281">
            <v>131000</v>
          </cell>
          <cell r="C281" t="str">
            <v>장기충당부채</v>
          </cell>
          <cell r="D281" t="str">
            <v>Long-term Provisions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</row>
        <row r="282">
          <cell r="B282">
            <v>131090</v>
          </cell>
          <cell r="C282" t="str">
            <v>이연법인세부채</v>
          </cell>
          <cell r="D282" t="str">
            <v>Deferred Tax Liabilities</v>
          </cell>
          <cell r="I282">
            <v>47.68415838</v>
          </cell>
          <cell r="J282">
            <v>47.663658999999996</v>
          </cell>
          <cell r="K282">
            <v>46.487009999999998</v>
          </cell>
          <cell r="L282">
            <v>46.152048999999998</v>
          </cell>
          <cell r="M282">
            <v>45.310128640000002</v>
          </cell>
          <cell r="N282">
            <v>45.310128640000002</v>
          </cell>
          <cell r="O282">
            <v>45.682960000000001</v>
          </cell>
          <cell r="P282">
            <v>47.401153000000001</v>
          </cell>
          <cell r="Q282">
            <v>46.252269999999996</v>
          </cell>
          <cell r="R282">
            <v>43.838383669999999</v>
          </cell>
          <cell r="S282">
            <v>43.838383669999999</v>
          </cell>
          <cell r="T282">
            <v>42.859761999999996</v>
          </cell>
          <cell r="U282">
            <v>41.687290999999995</v>
          </cell>
          <cell r="V282">
            <v>41.994745050902999</v>
          </cell>
          <cell r="W282">
            <v>42.146670821679749</v>
          </cell>
          <cell r="X282">
            <v>42.146670821679749</v>
          </cell>
          <cell r="Y282">
            <v>41.692081259968994</v>
          </cell>
          <cell r="Z282">
            <v>41.233560510725333</v>
          </cell>
          <cell r="AA282">
            <v>40.756149372928327</v>
          </cell>
          <cell r="AB282">
            <v>40.520240771710711</v>
          </cell>
          <cell r="AC282">
            <v>40.520240771710711</v>
          </cell>
          <cell r="AD282">
            <v>40.083193713575078</v>
          </cell>
          <cell r="AE282">
            <v>39.642367171502833</v>
          </cell>
          <cell r="AF282">
            <v>39.183379216499745</v>
          </cell>
          <cell r="AG282">
            <v>38.956574272358388</v>
          </cell>
          <cell r="AH282">
            <v>38.956574272358388</v>
          </cell>
          <cell r="AI282">
            <v>38.536392756737605</v>
          </cell>
          <cell r="AJ282">
            <v>38.112577606570632</v>
          </cell>
          <cell r="AK282">
            <v>37.671301888098618</v>
          </cell>
          <cell r="AL282">
            <v>37.45324929306198</v>
          </cell>
          <cell r="AM282">
            <v>37.45324929306198</v>
          </cell>
        </row>
        <row r="283">
          <cell r="B283">
            <v>130011</v>
          </cell>
          <cell r="C283" t="str">
            <v>기타비유동부채</v>
          </cell>
          <cell r="D283" t="str">
            <v>Other Non-Current Liabilities</v>
          </cell>
          <cell r="I283">
            <v>11.263588819999939</v>
          </cell>
          <cell r="J283">
            <v>11.855039000000033</v>
          </cell>
          <cell r="K283">
            <v>9.5567589999999427</v>
          </cell>
          <cell r="L283">
            <v>9.5667589999998199</v>
          </cell>
          <cell r="M283">
            <v>9.4787585199999285</v>
          </cell>
          <cell r="N283">
            <v>9.4787585199999285</v>
          </cell>
          <cell r="O283">
            <v>9.5520570000001044</v>
          </cell>
          <cell r="P283">
            <v>9.5245089999999664</v>
          </cell>
          <cell r="Q283">
            <v>10.482908000000066</v>
          </cell>
          <cell r="R283">
            <v>10.482909149999955</v>
          </cell>
          <cell r="S283">
            <v>10.482909149999955</v>
          </cell>
          <cell r="T283">
            <v>10.475860000000075</v>
          </cell>
          <cell r="U283">
            <v>13.728628000000022</v>
          </cell>
          <cell r="V283">
            <v>11.285584880181759</v>
          </cell>
          <cell r="W283">
            <v>10.078376167435527</v>
          </cell>
          <cell r="X283">
            <v>10.078376167435527</v>
          </cell>
          <cell r="Y283">
            <v>9.9696718613683935</v>
          </cell>
          <cell r="Z283">
            <v>9.8600275050916224</v>
          </cell>
          <cell r="AA283">
            <v>9.7458659606697875</v>
          </cell>
          <cell r="AB283">
            <v>9.6894540169064474</v>
          </cell>
          <cell r="AC283">
            <v>9.6894540169064474</v>
          </cell>
          <cell r="AD283">
            <v>9.5849445842777552</v>
          </cell>
          <cell r="AE283">
            <v>9.479531377754487</v>
          </cell>
          <cell r="AF283">
            <v>9.3697753003073547</v>
          </cell>
          <cell r="AG283">
            <v>9.3155402800998992</v>
          </cell>
          <cell r="AH283">
            <v>9.3155402800998992</v>
          </cell>
          <cell r="AI283">
            <v>9.2150638417366775</v>
          </cell>
          <cell r="AJ283">
            <v>9.1137185058995289</v>
          </cell>
          <cell r="AK283">
            <v>9.0081978894994137</v>
          </cell>
          <cell r="AL283">
            <v>8.956055785883148</v>
          </cell>
          <cell r="AM283">
            <v>8.956055785883148</v>
          </cell>
        </row>
        <row r="285">
          <cell r="B285">
            <v>132780</v>
          </cell>
          <cell r="C285" t="str">
            <v>기타금융업부채</v>
          </cell>
          <cell r="D285" t="str">
            <v>Other Financial Institutions Liabilities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</row>
        <row r="288">
          <cell r="B288">
            <v>120000</v>
          </cell>
          <cell r="C288" t="str">
            <v>자본총계</v>
          </cell>
          <cell r="D288" t="str">
            <v>Stockholders' Equity</v>
          </cell>
          <cell r="I288">
            <v>1286.5153513800001</v>
          </cell>
          <cell r="J288">
            <v>1270.2099149999999</v>
          </cell>
          <cell r="K288">
            <v>1293.4078789999999</v>
          </cell>
          <cell r="L288">
            <v>1302.7703289999999</v>
          </cell>
          <cell r="M288">
            <v>1309.66550598</v>
          </cell>
          <cell r="N288">
            <v>1309.66550598</v>
          </cell>
          <cell r="O288">
            <v>1283.814574</v>
          </cell>
          <cell r="P288">
            <v>1254.6321539999999</v>
          </cell>
          <cell r="Q288">
            <v>1309.2211069999998</v>
          </cell>
          <cell r="R288">
            <v>1293.33888716</v>
          </cell>
          <cell r="S288">
            <v>1293.33888716</v>
          </cell>
          <cell r="T288">
            <v>1285.349044</v>
          </cell>
          <cell r="U288">
            <v>1326.0299639999998</v>
          </cell>
          <cell r="V288">
            <v>1259.0866559361164</v>
          </cell>
          <cell r="W288">
            <v>1226.0071974149018</v>
          </cell>
          <cell r="X288">
            <v>1226.0071974149018</v>
          </cell>
          <cell r="Y288">
            <v>1207.0828554197028</v>
          </cell>
          <cell r="Z288">
            <v>1187.9948600026344</v>
          </cell>
          <cell r="AA288">
            <v>1168.1204669127721</v>
          </cell>
          <cell r="AB288">
            <v>1158.2997067698197</v>
          </cell>
          <cell r="AC288">
            <v>1158.2997067698197</v>
          </cell>
          <cell r="AD288">
            <v>1139.7066757364407</v>
          </cell>
          <cell r="AE288">
            <v>1120.9528563833251</v>
          </cell>
          <cell r="AF288">
            <v>1101.4264069256305</v>
          </cell>
          <cell r="AG288">
            <v>1091.7775801312507</v>
          </cell>
          <cell r="AH288">
            <v>1091.7775801312507</v>
          </cell>
          <cell r="AI288">
            <v>1073.5005016639827</v>
          </cell>
          <cell r="AJ288">
            <v>1055.065367163184</v>
          </cell>
          <cell r="AK288">
            <v>1035.8707319106136</v>
          </cell>
          <cell r="AL288">
            <v>1026.3858682473754</v>
          </cell>
          <cell r="AM288">
            <v>1026.3858682473754</v>
          </cell>
        </row>
        <row r="289">
          <cell r="B289">
            <v>120020</v>
          </cell>
          <cell r="C289" t="str">
            <v>자본금</v>
          </cell>
          <cell r="D289" t="str">
            <v>Capital Stock</v>
          </cell>
          <cell r="I289">
            <v>47.032354999999995</v>
          </cell>
          <cell r="J289">
            <v>47.032354999999995</v>
          </cell>
          <cell r="K289">
            <v>47.032354999999995</v>
          </cell>
          <cell r="L289">
            <v>47.032354999999995</v>
          </cell>
          <cell r="M289">
            <v>47.032354999999995</v>
          </cell>
          <cell r="N289">
            <v>47.032354999999995</v>
          </cell>
          <cell r="O289">
            <v>47.032354999999995</v>
          </cell>
          <cell r="P289">
            <v>47.032354999999995</v>
          </cell>
          <cell r="Q289">
            <v>47.032354999999995</v>
          </cell>
          <cell r="R289">
            <v>47.032354999999995</v>
          </cell>
          <cell r="S289">
            <v>47.032354999999995</v>
          </cell>
          <cell r="T289">
            <v>47.032354999999995</v>
          </cell>
          <cell r="U289">
            <v>47.032354999999995</v>
          </cell>
          <cell r="V289">
            <v>47.032354999999995</v>
          </cell>
          <cell r="W289">
            <v>47.032354999999995</v>
          </cell>
          <cell r="X289">
            <v>47.032354999999995</v>
          </cell>
          <cell r="Y289">
            <v>47.032354999999995</v>
          </cell>
          <cell r="Z289">
            <v>47.032354999999995</v>
          </cell>
          <cell r="AA289">
            <v>47.032354999999995</v>
          </cell>
          <cell r="AB289">
            <v>47.032354999999995</v>
          </cell>
          <cell r="AC289">
            <v>47.032354999999995</v>
          </cell>
          <cell r="AD289">
            <v>47.032354999999995</v>
          </cell>
          <cell r="AE289">
            <v>47.032354999999995</v>
          </cell>
          <cell r="AF289">
            <v>47.032354999999995</v>
          </cell>
          <cell r="AG289">
            <v>47.032354999999995</v>
          </cell>
          <cell r="AH289">
            <v>47.032354999999995</v>
          </cell>
          <cell r="AI289">
            <v>47.032354999999995</v>
          </cell>
          <cell r="AJ289">
            <v>47.032354999999995</v>
          </cell>
          <cell r="AK289">
            <v>47.032354999999995</v>
          </cell>
          <cell r="AL289">
            <v>47.032354999999995</v>
          </cell>
          <cell r="AM289">
            <v>47.032354999999995</v>
          </cell>
        </row>
        <row r="290">
          <cell r="B290">
            <v>120030</v>
          </cell>
          <cell r="C290" t="str">
            <v>보통주자본금</v>
          </cell>
          <cell r="D290" t="str">
            <v>Common Stock</v>
          </cell>
          <cell r="I290">
            <v>47.032354999999995</v>
          </cell>
          <cell r="J290">
            <v>47.032354999999995</v>
          </cell>
          <cell r="K290">
            <v>47.032354999999995</v>
          </cell>
          <cell r="L290">
            <v>47.032354999999995</v>
          </cell>
          <cell r="M290">
            <v>47.032354999999995</v>
          </cell>
          <cell r="N290">
            <v>47.032354999999995</v>
          </cell>
          <cell r="O290">
            <v>47.032354999999995</v>
          </cell>
          <cell r="P290">
            <v>47.032354999999995</v>
          </cell>
          <cell r="Q290">
            <v>47.032354999999995</v>
          </cell>
          <cell r="R290">
            <v>47.032354999999995</v>
          </cell>
          <cell r="S290">
            <v>47.032354999999995</v>
          </cell>
          <cell r="T290">
            <v>47.032354999999995</v>
          </cell>
          <cell r="U290">
            <v>47.032354999999995</v>
          </cell>
          <cell r="V290">
            <v>47.032354999999995</v>
          </cell>
          <cell r="W290">
            <v>47.032354999999995</v>
          </cell>
          <cell r="X290">
            <v>47.032354999999995</v>
          </cell>
          <cell r="Y290">
            <v>47.032354999999995</v>
          </cell>
          <cell r="Z290">
            <v>47.032354999999995</v>
          </cell>
          <cell r="AA290">
            <v>47.032354999999995</v>
          </cell>
          <cell r="AB290">
            <v>47.032354999999995</v>
          </cell>
          <cell r="AC290">
            <v>47.032354999999995</v>
          </cell>
          <cell r="AD290">
            <v>47.032354999999995</v>
          </cell>
          <cell r="AE290">
            <v>47.032354999999995</v>
          </cell>
          <cell r="AF290">
            <v>47.032354999999995</v>
          </cell>
          <cell r="AG290">
            <v>47.032354999999995</v>
          </cell>
          <cell r="AH290">
            <v>47.032354999999995</v>
          </cell>
          <cell r="AI290">
            <v>47.032354999999995</v>
          </cell>
          <cell r="AJ290">
            <v>47.032354999999995</v>
          </cell>
          <cell r="AK290">
            <v>47.032354999999995</v>
          </cell>
          <cell r="AL290">
            <v>47.032354999999995</v>
          </cell>
          <cell r="AM290">
            <v>47.032354999999995</v>
          </cell>
        </row>
        <row r="291">
          <cell r="B291">
            <v>120040</v>
          </cell>
          <cell r="C291" t="str">
            <v>우선주자본금</v>
          </cell>
          <cell r="D291" t="str">
            <v>Preferred Stock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</row>
        <row r="292">
          <cell r="B292">
            <v>120050</v>
          </cell>
          <cell r="C292" t="str">
            <v>자본잉여금</v>
          </cell>
          <cell r="D292" t="str">
            <v>Capital Surplus</v>
          </cell>
          <cell r="I292">
            <v>295.02010647000003</v>
          </cell>
          <cell r="J292">
            <v>295.020106</v>
          </cell>
          <cell r="K292">
            <v>295.020106</v>
          </cell>
          <cell r="L292">
            <v>295.020106</v>
          </cell>
          <cell r="M292">
            <v>295.02010647000003</v>
          </cell>
          <cell r="N292">
            <v>295.02010647000003</v>
          </cell>
          <cell r="O292">
            <v>295.020106</v>
          </cell>
          <cell r="P292">
            <v>295.020106</v>
          </cell>
          <cell r="Q292">
            <v>295.020106</v>
          </cell>
          <cell r="R292">
            <v>295.02010647000003</v>
          </cell>
          <cell r="S292">
            <v>295.02010647000003</v>
          </cell>
          <cell r="T292">
            <v>295.020106</v>
          </cell>
          <cell r="U292">
            <v>295.020106</v>
          </cell>
          <cell r="V292">
            <v>295.02010631456199</v>
          </cell>
          <cell r="W292">
            <v>295.02010647000003</v>
          </cell>
          <cell r="X292">
            <v>295.02010647000003</v>
          </cell>
          <cell r="Y292">
            <v>295.02010647000003</v>
          </cell>
          <cell r="Z292">
            <v>295.02010647000003</v>
          </cell>
          <cell r="AA292">
            <v>295.02010647000003</v>
          </cell>
          <cell r="AB292">
            <v>295.02010647000003</v>
          </cell>
          <cell r="AC292">
            <v>295.02010647000003</v>
          </cell>
          <cell r="AD292">
            <v>295.02010647000003</v>
          </cell>
          <cell r="AE292">
            <v>295.02010647000003</v>
          </cell>
          <cell r="AF292">
            <v>295.02010647000003</v>
          </cell>
          <cell r="AG292">
            <v>295.02010647000003</v>
          </cell>
          <cell r="AH292">
            <v>295.02010647000003</v>
          </cell>
          <cell r="AI292">
            <v>295.02010647000003</v>
          </cell>
          <cell r="AJ292">
            <v>295.02010647000003</v>
          </cell>
          <cell r="AK292">
            <v>295.02010647000003</v>
          </cell>
          <cell r="AL292">
            <v>295.02010647000003</v>
          </cell>
          <cell r="AM292">
            <v>295.02010647000003</v>
          </cell>
        </row>
        <row r="293">
          <cell r="B293">
            <v>120060</v>
          </cell>
          <cell r="C293" t="str">
            <v>주식발행초과금</v>
          </cell>
          <cell r="D293" t="str">
            <v>Paid-In Capital in Excess of Par Value</v>
          </cell>
          <cell r="I293">
            <v>68.730443999999991</v>
          </cell>
          <cell r="J293">
            <v>68.730443999999991</v>
          </cell>
          <cell r="K293">
            <v>68.730443999999991</v>
          </cell>
          <cell r="L293">
            <v>68.730443999999991</v>
          </cell>
          <cell r="M293">
            <v>68.730443999999991</v>
          </cell>
          <cell r="N293">
            <v>68.730443999999991</v>
          </cell>
          <cell r="O293">
            <v>68.730443999999991</v>
          </cell>
          <cell r="P293">
            <v>68.730443999999991</v>
          </cell>
          <cell r="Q293">
            <v>68.730443999999991</v>
          </cell>
          <cell r="R293">
            <v>68.730443999999991</v>
          </cell>
          <cell r="S293">
            <v>68.730443999999991</v>
          </cell>
          <cell r="T293">
            <v>68.730443999999991</v>
          </cell>
          <cell r="U293">
            <v>68.730443999999991</v>
          </cell>
          <cell r="V293">
            <v>68.730443999999991</v>
          </cell>
          <cell r="W293">
            <v>68.730443999999991</v>
          </cell>
          <cell r="X293">
            <v>68.730443999999991</v>
          </cell>
          <cell r="Y293">
            <v>68.730443999999991</v>
          </cell>
          <cell r="Z293">
            <v>68.730443999999991</v>
          </cell>
          <cell r="AA293">
            <v>68.730443999999991</v>
          </cell>
          <cell r="AB293">
            <v>68.730443999999991</v>
          </cell>
          <cell r="AC293">
            <v>68.730443999999991</v>
          </cell>
          <cell r="AD293">
            <v>68.730443999999991</v>
          </cell>
          <cell r="AE293">
            <v>68.730443999999991</v>
          </cell>
          <cell r="AF293">
            <v>68.730443999999991</v>
          </cell>
          <cell r="AG293">
            <v>68.730443999999991</v>
          </cell>
          <cell r="AH293">
            <v>68.730443999999991</v>
          </cell>
          <cell r="AI293">
            <v>68.730443999999991</v>
          </cell>
          <cell r="AJ293">
            <v>68.730443999999991</v>
          </cell>
          <cell r="AK293">
            <v>68.730443999999991</v>
          </cell>
          <cell r="AL293">
            <v>68.730443999999991</v>
          </cell>
          <cell r="AM293">
            <v>68.730443999999991</v>
          </cell>
        </row>
        <row r="294">
          <cell r="B294">
            <v>120051</v>
          </cell>
          <cell r="C294" t="str">
            <v>기타</v>
          </cell>
          <cell r="D294" t="str">
            <v>Others</v>
          </cell>
          <cell r="I294">
            <v>226.28966247000005</v>
          </cell>
          <cell r="J294">
            <v>226.28966200000002</v>
          </cell>
          <cell r="K294">
            <v>226.28966200000002</v>
          </cell>
          <cell r="L294">
            <v>226.28966200000002</v>
          </cell>
          <cell r="M294">
            <v>226.28966247000005</v>
          </cell>
          <cell r="N294">
            <v>226.28966247000005</v>
          </cell>
          <cell r="O294">
            <v>226.28966200000002</v>
          </cell>
          <cell r="P294">
            <v>226.28966200000002</v>
          </cell>
          <cell r="Q294">
            <v>226.28966200000002</v>
          </cell>
          <cell r="R294">
            <v>226.28966247000005</v>
          </cell>
          <cell r="S294">
            <v>226.28966247000005</v>
          </cell>
          <cell r="T294">
            <v>226.28966200000002</v>
          </cell>
          <cell r="U294">
            <v>226.28966200000002</v>
          </cell>
          <cell r="V294">
            <v>226.28966231456198</v>
          </cell>
          <cell r="W294">
            <v>226.28966247000005</v>
          </cell>
          <cell r="X294">
            <v>226.28966247000005</v>
          </cell>
          <cell r="Y294">
            <v>226.28966247000005</v>
          </cell>
          <cell r="Z294">
            <v>226.28966247000005</v>
          </cell>
          <cell r="AA294">
            <v>226.28966247000005</v>
          </cell>
          <cell r="AB294">
            <v>226.28966247000005</v>
          </cell>
          <cell r="AC294">
            <v>226.28966247000005</v>
          </cell>
          <cell r="AD294">
            <v>226.28966247000005</v>
          </cell>
          <cell r="AE294">
            <v>226.28966247000005</v>
          </cell>
          <cell r="AF294">
            <v>226.28966247000005</v>
          </cell>
          <cell r="AG294">
            <v>226.28966247000005</v>
          </cell>
          <cell r="AH294">
            <v>226.28966247000005</v>
          </cell>
          <cell r="AI294">
            <v>226.28966247000005</v>
          </cell>
          <cell r="AJ294">
            <v>226.28966247000005</v>
          </cell>
          <cell r="AK294">
            <v>226.28966247000005</v>
          </cell>
          <cell r="AL294">
            <v>226.28966247000005</v>
          </cell>
          <cell r="AM294">
            <v>226.28966247000005</v>
          </cell>
        </row>
        <row r="295">
          <cell r="B295">
            <v>120210</v>
          </cell>
          <cell r="C295" t="str">
            <v>기타자본</v>
          </cell>
          <cell r="D295" t="str">
            <v>Other Reserves</v>
          </cell>
          <cell r="I295">
            <v>-26.145488399999977</v>
          </cell>
          <cell r="J295">
            <v>-26.145488</v>
          </cell>
          <cell r="K295">
            <v>-26.145488</v>
          </cell>
          <cell r="L295">
            <v>-24.993365999999998</v>
          </cell>
          <cell r="M295">
            <v>-26.145488</v>
          </cell>
          <cell r="N295">
            <v>-26.145487609999918</v>
          </cell>
          <cell r="O295">
            <v>-26.145488</v>
          </cell>
          <cell r="P295">
            <v>-26.145488</v>
          </cell>
          <cell r="Q295">
            <v>-26.145488</v>
          </cell>
          <cell r="R295">
            <v>-26.145488</v>
          </cell>
          <cell r="S295">
            <v>-26.14548818999998</v>
          </cell>
          <cell r="T295">
            <v>-26.145488</v>
          </cell>
          <cell r="U295">
            <v>-27.515243999999999</v>
          </cell>
          <cell r="V295">
            <v>-26.598492865845884</v>
          </cell>
          <cell r="W295">
            <v>-26.14548818999998</v>
          </cell>
          <cell r="X295">
            <v>-26.14548818999998</v>
          </cell>
          <cell r="Y295">
            <v>-26.14548818999998</v>
          </cell>
          <cell r="Z295">
            <v>-26.14548818999998</v>
          </cell>
          <cell r="AA295">
            <v>-26.14548818999998</v>
          </cell>
          <cell r="AB295">
            <v>-26.14548818999998</v>
          </cell>
          <cell r="AC295">
            <v>-26.14548818999998</v>
          </cell>
          <cell r="AD295">
            <v>-26.14548818999998</v>
          </cell>
          <cell r="AE295">
            <v>-26.14548818999998</v>
          </cell>
          <cell r="AF295">
            <v>-26.14548818999998</v>
          </cell>
          <cell r="AG295">
            <v>-26.14548818999998</v>
          </cell>
          <cell r="AH295">
            <v>-26.14548818999998</v>
          </cell>
          <cell r="AI295">
            <v>-26.14548818999998</v>
          </cell>
          <cell r="AJ295">
            <v>-26.14548818999998</v>
          </cell>
          <cell r="AK295">
            <v>-26.14548818999998</v>
          </cell>
          <cell r="AL295">
            <v>-26.14548818999998</v>
          </cell>
          <cell r="AM295">
            <v>-26.14548818999998</v>
          </cell>
        </row>
        <row r="296">
          <cell r="B296">
            <v>120220</v>
          </cell>
          <cell r="C296" t="str">
            <v>자기주식</v>
          </cell>
          <cell r="D296" t="str">
            <v>Treasury Stock</v>
          </cell>
          <cell r="I296">
            <v>-26.145488</v>
          </cell>
          <cell r="J296">
            <v>-26.145488</v>
          </cell>
          <cell r="K296">
            <v>-26.145488</v>
          </cell>
          <cell r="L296">
            <v>-24.993365999999998</v>
          </cell>
          <cell r="M296">
            <v>-26.145488</v>
          </cell>
          <cell r="N296">
            <v>-26.145488</v>
          </cell>
          <cell r="O296">
            <v>-26.145488</v>
          </cell>
          <cell r="P296">
            <v>-26.145488</v>
          </cell>
          <cell r="Q296">
            <v>-26.145488</v>
          </cell>
          <cell r="R296">
            <v>-26.145488</v>
          </cell>
          <cell r="S296">
            <v>-26.145488</v>
          </cell>
          <cell r="T296">
            <v>-26.145488</v>
          </cell>
          <cell r="U296">
            <v>0</v>
          </cell>
          <cell r="V296">
            <v>-17.498670640435169</v>
          </cell>
          <cell r="W296">
            <v>-26.145488</v>
          </cell>
          <cell r="X296">
            <v>-26.145488</v>
          </cell>
          <cell r="Y296">
            <v>-26.145488</v>
          </cell>
          <cell r="Z296">
            <v>-26.145488</v>
          </cell>
          <cell r="AA296">
            <v>-26.145488</v>
          </cell>
          <cell r="AB296">
            <v>-26.145488</v>
          </cell>
          <cell r="AC296">
            <v>-26.145488</v>
          </cell>
          <cell r="AD296">
            <v>-26.145488</v>
          </cell>
          <cell r="AE296">
            <v>-26.145488</v>
          </cell>
          <cell r="AF296">
            <v>-26.145488</v>
          </cell>
          <cell r="AG296">
            <v>-26.145488</v>
          </cell>
          <cell r="AH296">
            <v>-26.145488</v>
          </cell>
          <cell r="AI296">
            <v>-26.145488</v>
          </cell>
          <cell r="AJ296">
            <v>-26.145488</v>
          </cell>
          <cell r="AK296">
            <v>-26.145488</v>
          </cell>
          <cell r="AL296">
            <v>-26.145488</v>
          </cell>
          <cell r="AM296">
            <v>-26.145488</v>
          </cell>
        </row>
        <row r="297">
          <cell r="B297">
            <v>120211</v>
          </cell>
          <cell r="C297" t="str">
            <v>기타</v>
          </cell>
          <cell r="D297" t="str">
            <v>Others</v>
          </cell>
          <cell r="I297">
            <v>-3.9999997625272954E-7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3.9000008200673619E-7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-1.899999801935337E-7</v>
          </cell>
          <cell r="T297">
            <v>0</v>
          </cell>
          <cell r="U297">
            <v>-27.515243999999999</v>
          </cell>
          <cell r="V297">
            <v>-9.0998222254107155</v>
          </cell>
          <cell r="W297">
            <v>-1.899999801935337E-7</v>
          </cell>
          <cell r="X297">
            <v>-1.899999801935337E-7</v>
          </cell>
          <cell r="Y297">
            <v>-1.899999801935337E-7</v>
          </cell>
          <cell r="Z297">
            <v>-1.899999801935337E-7</v>
          </cell>
          <cell r="AA297">
            <v>-1.899999801935337E-7</v>
          </cell>
          <cell r="AB297">
            <v>-1.899999801935337E-7</v>
          </cell>
          <cell r="AC297">
            <v>-1.899999801935337E-7</v>
          </cell>
          <cell r="AD297">
            <v>-1.899999801935337E-7</v>
          </cell>
          <cell r="AE297">
            <v>-1.899999801935337E-7</v>
          </cell>
          <cell r="AF297">
            <v>-1.899999801935337E-7</v>
          </cell>
          <cell r="AG297">
            <v>-1.899999801935337E-7</v>
          </cell>
          <cell r="AH297">
            <v>-1.899999801935337E-7</v>
          </cell>
          <cell r="AI297">
            <v>-1.899999801935337E-7</v>
          </cell>
          <cell r="AJ297">
            <v>-1.899999801935337E-7</v>
          </cell>
          <cell r="AK297">
            <v>-1.899999801935337E-7</v>
          </cell>
          <cell r="AL297">
            <v>-1.899999801935337E-7</v>
          </cell>
          <cell r="AM297">
            <v>-1.899999801935337E-7</v>
          </cell>
        </row>
        <row r="298">
          <cell r="B298">
            <v>120310</v>
          </cell>
          <cell r="C298" t="str">
            <v>기타포괄이익누계액</v>
          </cell>
          <cell r="D298" t="str">
            <v>Accum. Other Comprehensive Income</v>
          </cell>
          <cell r="I298">
            <v>0.70955000000000001</v>
          </cell>
          <cell r="J298">
            <v>0.70100499999999999</v>
          </cell>
          <cell r="K298">
            <v>-0.75148099999999995</v>
          </cell>
          <cell r="L298">
            <v>-3.1389579999999997</v>
          </cell>
          <cell r="M298">
            <v>1.247139</v>
          </cell>
          <cell r="N298">
            <v>1.247139</v>
          </cell>
          <cell r="O298">
            <v>-0.37184400000000001</v>
          </cell>
          <cell r="P298">
            <v>0.224437</v>
          </cell>
          <cell r="Q298">
            <v>-0.61610699999999996</v>
          </cell>
          <cell r="R298">
            <v>-1.786335</v>
          </cell>
          <cell r="S298">
            <v>-1.786335</v>
          </cell>
          <cell r="T298">
            <v>-2.09863</v>
          </cell>
          <cell r="U298">
            <v>0</v>
          </cell>
          <cell r="V298">
            <v>-1.1955595481133017</v>
          </cell>
          <cell r="W298">
            <v>-1.7863349999999998</v>
          </cell>
          <cell r="X298">
            <v>-1.7863349999999998</v>
          </cell>
          <cell r="Y298">
            <v>-1.7863349999999998</v>
          </cell>
          <cell r="Z298">
            <v>-1.7863349999999998</v>
          </cell>
          <cell r="AA298">
            <v>-1.7863349999999998</v>
          </cell>
          <cell r="AB298">
            <v>-1.7863349999999998</v>
          </cell>
          <cell r="AC298">
            <v>-1.7863349999999998</v>
          </cell>
          <cell r="AD298">
            <v>-1.7863349999999998</v>
          </cell>
          <cell r="AE298">
            <v>-1.7863349999999998</v>
          </cell>
          <cell r="AF298">
            <v>-1.7863349999999998</v>
          </cell>
          <cell r="AG298">
            <v>-1.7863349999999998</v>
          </cell>
          <cell r="AH298">
            <v>-1.7863349999999998</v>
          </cell>
          <cell r="AI298">
            <v>-1.7863349999999998</v>
          </cell>
          <cell r="AJ298">
            <v>-1.7863349999999998</v>
          </cell>
          <cell r="AK298">
            <v>-1.7863349999999998</v>
          </cell>
          <cell r="AL298">
            <v>-1.7863349999999998</v>
          </cell>
          <cell r="AM298">
            <v>-1.7863349999999998</v>
          </cell>
        </row>
        <row r="299">
          <cell r="B299">
            <v>120460</v>
          </cell>
          <cell r="C299" t="str">
            <v>이익잉여금</v>
          </cell>
          <cell r="D299" t="str">
            <v>Retained Earnings</v>
          </cell>
          <cell r="I299">
            <v>706.06559225000001</v>
          </cell>
          <cell r="J299">
            <v>688.607846</v>
          </cell>
          <cell r="K299">
            <v>713.94361600000002</v>
          </cell>
          <cell r="L299">
            <v>723.41480799999999</v>
          </cell>
          <cell r="M299">
            <v>726.94918203999998</v>
          </cell>
          <cell r="N299">
            <v>726.94918203999998</v>
          </cell>
          <cell r="O299">
            <v>709.35580900000002</v>
          </cell>
          <cell r="P299">
            <v>689.78080799999998</v>
          </cell>
          <cell r="Q299">
            <v>693.88376899999992</v>
          </cell>
          <cell r="R299">
            <v>680.10727935</v>
          </cell>
          <cell r="S299">
            <v>680.10727935</v>
          </cell>
          <cell r="T299">
            <v>674.503197</v>
          </cell>
          <cell r="U299">
            <v>672.53230199999996</v>
          </cell>
          <cell r="V299">
            <v>653.18105575420248</v>
          </cell>
          <cell r="W299">
            <v>643.61880411774246</v>
          </cell>
          <cell r="X299">
            <v>643.61880411774246</v>
          </cell>
          <cell r="Y299">
            <v>633.37026950143627</v>
          </cell>
          <cell r="Z299">
            <v>623.03310787978796</v>
          </cell>
          <cell r="AA299">
            <v>612.27007022113628</v>
          </cell>
          <cell r="AB299">
            <v>606.95160787729253</v>
          </cell>
          <cell r="AC299">
            <v>606.95160787729253</v>
          </cell>
          <cell r="AD299">
            <v>596.86063602660022</v>
          </cell>
          <cell r="AE299">
            <v>586.68239973766367</v>
          </cell>
          <cell r="AF299">
            <v>576.08483490448373</v>
          </cell>
          <cell r="AG299">
            <v>570.84813953192736</v>
          </cell>
          <cell r="AH299">
            <v>570.84813953192736</v>
          </cell>
          <cell r="AI299">
            <v>560.90742639844063</v>
          </cell>
          <cell r="AJ299">
            <v>550.88074823005184</v>
          </cell>
          <cell r="AK299">
            <v>540.44098549174407</v>
          </cell>
          <cell r="AL299">
            <v>535.28226666502678</v>
          </cell>
          <cell r="AM299">
            <v>535.28226666502678</v>
          </cell>
        </row>
        <row r="300">
          <cell r="B300">
            <v>120620</v>
          </cell>
          <cell r="C300" t="str">
            <v>비지배주주지분</v>
          </cell>
          <cell r="D300" t="str">
            <v>Non-Controlling Interests Equity</v>
          </cell>
          <cell r="I300">
            <v>263.83323605999999</v>
          </cell>
          <cell r="J300">
            <v>264.99408999999997</v>
          </cell>
          <cell r="K300">
            <v>264.30877099999998</v>
          </cell>
          <cell r="L300">
            <v>265.435384</v>
          </cell>
          <cell r="M300">
            <v>265.56221108</v>
          </cell>
          <cell r="N300">
            <v>265.56221108</v>
          </cell>
          <cell r="O300">
            <v>258.92363699999999</v>
          </cell>
          <cell r="P300">
            <v>248.71993599999999</v>
          </cell>
          <cell r="Q300">
            <v>300.04647199999999</v>
          </cell>
          <cell r="R300">
            <v>299.11096952999998</v>
          </cell>
          <cell r="S300">
            <v>299.11096952999998</v>
          </cell>
          <cell r="T300">
            <v>297.03750299999996</v>
          </cell>
          <cell r="U300">
            <v>338.960444</v>
          </cell>
          <cell r="V300">
            <v>291.64719128131111</v>
          </cell>
          <cell r="W300">
            <v>268.2677550171594</v>
          </cell>
          <cell r="X300">
            <v>268.2677550171594</v>
          </cell>
          <cell r="Y300">
            <v>259.59194763826656</v>
          </cell>
          <cell r="Z300">
            <v>250.84111384284645</v>
          </cell>
          <cell r="AA300">
            <v>241.7297584116358</v>
          </cell>
          <cell r="AB300">
            <v>237.22746061252721</v>
          </cell>
          <cell r="AC300">
            <v>237.22746061252721</v>
          </cell>
          <cell r="AD300">
            <v>228.72540142984062</v>
          </cell>
          <cell r="AE300">
            <v>220.1498183656613</v>
          </cell>
          <cell r="AF300">
            <v>211.22093374114681</v>
          </cell>
          <cell r="AG300">
            <v>206.80880231932338</v>
          </cell>
          <cell r="AH300">
            <v>206.80880231932338</v>
          </cell>
          <cell r="AI300">
            <v>198.47243698554209</v>
          </cell>
          <cell r="AJ300">
            <v>190.06398065313203</v>
          </cell>
          <cell r="AK300">
            <v>181.30910813886962</v>
          </cell>
          <cell r="AL300">
            <v>176.98296330234857</v>
          </cell>
          <cell r="AM300">
            <v>176.98296330234857</v>
          </cell>
        </row>
        <row r="311">
          <cell r="I311">
            <v>0</v>
          </cell>
        </row>
        <row r="313">
          <cell r="B313">
            <v>400000</v>
          </cell>
          <cell r="C313" t="str">
            <v>영업활동현금흐름</v>
          </cell>
          <cell r="D313" t="str">
            <v>Cash Flows from Operating Activities</v>
          </cell>
          <cell r="I313">
            <v>-0.67254359999999991</v>
          </cell>
          <cell r="J313">
            <v>22.952441</v>
          </cell>
          <cell r="K313">
            <v>39.572063999999997</v>
          </cell>
          <cell r="L313">
            <v>10.452463</v>
          </cell>
          <cell r="M313">
            <v>39.228616729999992</v>
          </cell>
          <cell r="N313">
            <v>112.20558473</v>
          </cell>
          <cell r="O313">
            <v>26.127247999999998</v>
          </cell>
          <cell r="P313">
            <v>-74.023781999999997</v>
          </cell>
          <cell r="Q313">
            <v>59.553080999999999</v>
          </cell>
          <cell r="R313">
            <v>-7.6901170999999993</v>
          </cell>
          <cell r="S313">
            <v>3.9664298999999996</v>
          </cell>
          <cell r="T313">
            <v>7.0108549999999994</v>
          </cell>
          <cell r="U313">
            <v>49.204529999999998</v>
          </cell>
          <cell r="V313">
            <v>3.5839296723027516</v>
          </cell>
          <cell r="W313">
            <v>-40.937596825159545</v>
          </cell>
          <cell r="X313">
            <v>25.816384117394591</v>
          </cell>
          <cell r="Y313">
            <v>18.757619017613873</v>
          </cell>
          <cell r="Z313">
            <v>12.686985494601249</v>
          </cell>
          <cell r="AA313">
            <v>18.101590101055287</v>
          </cell>
          <cell r="AB313">
            <v>-30.242557813656173</v>
          </cell>
          <cell r="AC313">
            <v>19.303636799614285</v>
          </cell>
          <cell r="AD313">
            <v>17.171890522187784</v>
          </cell>
          <cell r="AE313">
            <v>11.411237828739475</v>
          </cell>
          <cell r="AF313">
            <v>16.216890318426653</v>
          </cell>
          <cell r="AG313">
            <v>-29.952203914091704</v>
          </cell>
          <cell r="AH313">
            <v>14.847814755262227</v>
          </cell>
          <cell r="AI313">
            <v>15.706545888236272</v>
          </cell>
          <cell r="AJ313">
            <v>10.238400988827575</v>
          </cell>
          <cell r="AK313">
            <v>14.468746995702571</v>
          </cell>
          <cell r="AL313">
            <v>-29.62053701634267</v>
          </cell>
          <cell r="AM313">
            <v>10.7931568564237</v>
          </cell>
        </row>
        <row r="315">
          <cell r="B315">
            <v>400010</v>
          </cell>
          <cell r="C315" t="str">
            <v>당기순이익</v>
          </cell>
          <cell r="D315" t="str">
            <v>Net Income</v>
          </cell>
          <cell r="I315">
            <v>71.831880709999993</v>
          </cell>
          <cell r="J315">
            <v>15.760611999999995</v>
          </cell>
          <cell r="K315">
            <v>27.016620999999997</v>
          </cell>
          <cell r="L315">
            <v>10.448257</v>
          </cell>
          <cell r="M315">
            <v>4.3965879900000004</v>
          </cell>
          <cell r="N315">
            <v>57.622077990000001</v>
          </cell>
          <cell r="O315">
            <v>1.268298999999999</v>
          </cell>
          <cell r="P315">
            <v>-29.76069</v>
          </cell>
          <cell r="Q315">
            <v>1.413934</v>
          </cell>
          <cell r="R315">
            <v>-12.77407056</v>
          </cell>
          <cell r="S315">
            <v>-39.852527559999999</v>
          </cell>
          <cell r="T315">
            <v>1.124524999999968</v>
          </cell>
          <cell r="U315">
            <v>-4.6025419999999766</v>
          </cell>
          <cell r="V315">
            <v>-2.3165245339518235</v>
          </cell>
          <cell r="W315">
            <v>-53.018702511146294</v>
          </cell>
          <cell r="X315">
            <v>-58.813244045098067</v>
          </cell>
          <cell r="Y315">
            <v>-1.9804340189023653</v>
          </cell>
          <cell r="Z315">
            <v>-6.0373875831990258</v>
          </cell>
          <cell r="AA315">
            <v>-2.9920692035668042</v>
          </cell>
          <cell r="AB315">
            <v>-48.179154139413896</v>
          </cell>
          <cell r="AC315">
            <v>-59.189044945082038</v>
          </cell>
          <cell r="AD315">
            <v>-2.1757386416502928</v>
          </cell>
          <cell r="AE315">
            <v>-6.0228096528095847</v>
          </cell>
          <cell r="AF315">
            <v>-3.3255723414710885</v>
          </cell>
          <cell r="AG315">
            <v>-46.479560302637992</v>
          </cell>
          <cell r="AH315">
            <v>-58.003680938568969</v>
          </cell>
          <cell r="AI315">
            <v>-2.3646201810823722</v>
          </cell>
          <cell r="AJ315">
            <v>-6.0104145719981368</v>
          </cell>
          <cell r="AK315">
            <v>-3.6482648751894673</v>
          </cell>
          <cell r="AL315">
            <v>-44.849966555605327</v>
          </cell>
          <cell r="AM315">
            <v>-56.87326618387533</v>
          </cell>
        </row>
        <row r="317">
          <cell r="B317">
            <v>400030</v>
          </cell>
          <cell r="C317" t="str">
            <v>현금유출이없는비용등가산</v>
          </cell>
          <cell r="D317" t="str">
            <v>Non-Cash Expenses</v>
          </cell>
          <cell r="E317">
            <v>1</v>
          </cell>
          <cell r="I317">
            <v>69.791228140000001</v>
          </cell>
          <cell r="J317">
            <v>15.993443999999998</v>
          </cell>
          <cell r="K317">
            <v>21.784564</v>
          </cell>
          <cell r="L317">
            <v>16.329948999999999</v>
          </cell>
          <cell r="M317">
            <v>19.905238719999996</v>
          </cell>
          <cell r="N317">
            <v>74.013195719999999</v>
          </cell>
          <cell r="O317">
            <v>23.505240999999998</v>
          </cell>
          <cell r="P317">
            <v>26.565738</v>
          </cell>
          <cell r="Q317">
            <v>33.415352999999996</v>
          </cell>
          <cell r="R317">
            <v>37.383756210000001</v>
          </cell>
          <cell r="S317">
            <v>120.87008820999999</v>
          </cell>
          <cell r="T317">
            <v>30.192235</v>
          </cell>
          <cell r="U317">
            <v>27.711347</v>
          </cell>
          <cell r="V317">
            <v>33.070790549157124</v>
          </cell>
          <cell r="W317">
            <v>28.649363607425016</v>
          </cell>
          <cell r="X317">
            <v>119.62373615658214</v>
          </cell>
          <cell r="Y317">
            <v>28.566242226537145</v>
          </cell>
          <cell r="Z317">
            <v>26.218961624590673</v>
          </cell>
          <cell r="AA317">
            <v>31.289774124052016</v>
          </cell>
          <cell r="AB317">
            <v>27.106461659623449</v>
          </cell>
          <cell r="AC317">
            <v>113.18143963480328</v>
          </cell>
          <cell r="AD317">
            <v>27.006207554492175</v>
          </cell>
          <cell r="AE317">
            <v>24.787114590773221</v>
          </cell>
          <cell r="AF317">
            <v>29.581004306626369</v>
          </cell>
          <cell r="AG317">
            <v>25.626147248994144</v>
          </cell>
          <cell r="AH317">
            <v>107.00047370088591</v>
          </cell>
          <cell r="AI317">
            <v>25.566920112807658</v>
          </cell>
          <cell r="AJ317">
            <v>23.466093019191593</v>
          </cell>
          <cell r="AK317">
            <v>28.004493871940735</v>
          </cell>
          <cell r="AL317">
            <v>24.260409692552216</v>
          </cell>
          <cell r="AM317">
            <v>101.29791669649221</v>
          </cell>
        </row>
        <row r="318">
          <cell r="C318" t="str">
            <v>(분기배분)</v>
          </cell>
          <cell r="D318" t="str">
            <v>(Q Distribution)</v>
          </cell>
          <cell r="J318">
            <v>0.21608908849855563</v>
          </cell>
          <cell r="K318">
            <v>0.29433351428863286</v>
          </cell>
          <cell r="L318">
            <v>0.22063564261943208</v>
          </cell>
          <cell r="M318">
            <v>0.26894175459337938</v>
          </cell>
          <cell r="O318">
            <v>0.19446697978048907</v>
          </cell>
          <cell r="P318">
            <v>0.21978752885366162</v>
          </cell>
          <cell r="Q318">
            <v>0.27645676026929078</v>
          </cell>
          <cell r="R318">
            <v>0.30928873109655858</v>
          </cell>
          <cell r="T318">
            <v>0.25239334575271677</v>
          </cell>
          <cell r="U318">
            <v>0.23165425099018042</v>
          </cell>
          <cell r="V318">
            <v>0.27645676026929078</v>
          </cell>
          <cell r="W318">
            <v>0.23949564298781201</v>
          </cell>
          <cell r="Y318">
            <v>0.25239334575271677</v>
          </cell>
          <cell r="Z318">
            <v>0.23165425099018042</v>
          </cell>
          <cell r="AA318">
            <v>0.27645676026929078</v>
          </cell>
          <cell r="AB318">
            <v>0.23949564298781201</v>
          </cell>
          <cell r="AD318">
            <v>0.25239334575271677</v>
          </cell>
          <cell r="AE318">
            <v>0.23165425099018042</v>
          </cell>
          <cell r="AF318">
            <v>0.27645676026929078</v>
          </cell>
          <cell r="AG318">
            <v>0.23949564298781201</v>
          </cell>
          <cell r="AI318">
            <v>0.25239334575271677</v>
          </cell>
          <cell r="AJ318">
            <v>0.23165425099018042</v>
          </cell>
          <cell r="AK318">
            <v>0.27645676026929078</v>
          </cell>
          <cell r="AL318">
            <v>0.23949564298781201</v>
          </cell>
        </row>
        <row r="319">
          <cell r="C319" t="str">
            <v>(manual)</v>
          </cell>
          <cell r="D319" t="str">
            <v>(manual)</v>
          </cell>
        </row>
        <row r="321">
          <cell r="B321">
            <v>400140</v>
          </cell>
          <cell r="C321" t="str">
            <v>유형자산감가상각비</v>
          </cell>
          <cell r="D321" t="str">
            <v>Depreciation</v>
          </cell>
          <cell r="E321">
            <v>1</v>
          </cell>
          <cell r="I321">
            <v>22.050847769999997</v>
          </cell>
          <cell r="J321">
            <v>5.6963200000000001</v>
          </cell>
          <cell r="K321">
            <v>5.9244249999999994</v>
          </cell>
          <cell r="L321">
            <v>7.0811989999999998</v>
          </cell>
          <cell r="M321">
            <v>6.9925891199999999</v>
          </cell>
          <cell r="N321">
            <v>25.694533119999999</v>
          </cell>
          <cell r="O321">
            <v>7.3927269999999998</v>
          </cell>
          <cell r="P321">
            <v>13.396806999999999</v>
          </cell>
          <cell r="Q321">
            <v>14.738344</v>
          </cell>
          <cell r="R321">
            <v>15.933402029999998</v>
          </cell>
          <cell r="S321">
            <v>51.461280029999998</v>
          </cell>
          <cell r="T321">
            <v>15.175129999999999</v>
          </cell>
          <cell r="U321">
            <v>15.367996</v>
          </cell>
          <cell r="V321">
            <v>23.141918281790005</v>
          </cell>
          <cell r="W321">
            <v>27.118656400632112</v>
          </cell>
          <cell r="X321">
            <v>80.803700682422118</v>
          </cell>
          <cell r="Y321">
            <v>13.974067435242123</v>
          </cell>
          <cell r="Z321">
            <v>14.151668713779138</v>
          </cell>
          <cell r="AA321">
            <v>21.310310135767935</v>
          </cell>
          <cell r="AB321">
            <v>24.97230226664243</v>
          </cell>
          <cell r="AC321">
            <v>74.408348551431629</v>
          </cell>
          <cell r="AD321">
            <v>12.86806509629205</v>
          </cell>
          <cell r="AE321">
            <v>13.031609806805992</v>
          </cell>
          <cell r="AF321">
            <v>19.623667863349102</v>
          </cell>
          <cell r="AG321">
            <v>22.995825135422962</v>
          </cell>
          <cell r="AH321">
            <v>68.519167901870105</v>
          </cell>
          <cell r="AI321">
            <v>11.849599273065241</v>
          </cell>
          <cell r="AJ321">
            <v>12.000199947550335</v>
          </cell>
          <cell r="AK321">
            <v>18.070517883486605</v>
          </cell>
          <cell r="AL321">
            <v>21.175779790448999</v>
          </cell>
          <cell r="AM321">
            <v>63.096096894551181</v>
          </cell>
        </row>
        <row r="322">
          <cell r="C322" t="str">
            <v>(분기배분)</v>
          </cell>
          <cell r="D322" t="str">
            <v>(Q Distribution)</v>
          </cell>
          <cell r="J322">
            <v>0.22169385111598403</v>
          </cell>
          <cell r="K322">
            <v>0.2305714204781005</v>
          </cell>
          <cell r="L322">
            <v>0.27559165861971496</v>
          </cell>
          <cell r="M322">
            <v>0.27214306978620051</v>
          </cell>
          <cell r="O322">
            <v>0.14365610407845117</v>
          </cell>
          <cell r="P322">
            <v>0.26032790074771095</v>
          </cell>
          <cell r="Q322">
            <v>0.28639676260303082</v>
          </cell>
          <cell r="R322">
            <v>0.30961923257080703</v>
          </cell>
          <cell r="T322">
            <v>0.18780241340235013</v>
          </cell>
          <cell r="U322">
            <v>0.19018925952908891</v>
          </cell>
          <cell r="V322">
            <v>0.28639676260303082</v>
          </cell>
          <cell r="W322">
            <v>0.3356115644655302</v>
          </cell>
          <cell r="Y322">
            <v>0.18780241340235013</v>
          </cell>
          <cell r="Z322">
            <v>0.19018925952908891</v>
          </cell>
          <cell r="AA322">
            <v>0.28639676260303082</v>
          </cell>
          <cell r="AB322">
            <v>0.3356115644655302</v>
          </cell>
          <cell r="AD322">
            <v>0.18780241340235013</v>
          </cell>
          <cell r="AE322">
            <v>0.19018925952908891</v>
          </cell>
          <cell r="AF322">
            <v>0.28639676260303082</v>
          </cell>
          <cell r="AG322">
            <v>0.3356115644655302</v>
          </cell>
          <cell r="AI322">
            <v>0.18780241340235013</v>
          </cell>
          <cell r="AJ322">
            <v>0.19018925952908891</v>
          </cell>
          <cell r="AK322">
            <v>0.28639676260303082</v>
          </cell>
          <cell r="AL322">
            <v>0.3356115644655302</v>
          </cell>
        </row>
        <row r="323">
          <cell r="C323" t="str">
            <v>(manual)</v>
          </cell>
          <cell r="D323" t="str">
            <v>(manual)</v>
          </cell>
        </row>
        <row r="325">
          <cell r="B325">
            <v>400160</v>
          </cell>
          <cell r="C325" t="str">
            <v>무형자산상각비</v>
          </cell>
          <cell r="D325" t="str">
            <v>Amortization</v>
          </cell>
          <cell r="E325">
            <v>1</v>
          </cell>
          <cell r="I325">
            <v>5.5168326099999998</v>
          </cell>
          <cell r="J325">
            <v>1.6243669999999999</v>
          </cell>
          <cell r="K325">
            <v>1.642517</v>
          </cell>
          <cell r="L325">
            <v>1.7034859999999998</v>
          </cell>
          <cell r="M325">
            <v>1.7562331699999998</v>
          </cell>
          <cell r="N325">
            <v>6.7266031699999997</v>
          </cell>
          <cell r="O325">
            <v>1.745347</v>
          </cell>
          <cell r="P325">
            <v>2.264265</v>
          </cell>
          <cell r="Q325">
            <v>2.3254329999999999</v>
          </cell>
          <cell r="R325">
            <v>2.3533771499999996</v>
          </cell>
          <cell r="S325">
            <v>8.6884221499999992</v>
          </cell>
          <cell r="T325">
            <v>2.3263639999999999</v>
          </cell>
          <cell r="U325">
            <v>2.3212739999999998</v>
          </cell>
          <cell r="V325">
            <v>0.47567630203228384</v>
          </cell>
          <cell r="W325">
            <v>-3.346063992602863</v>
          </cell>
          <cell r="X325">
            <v>1.7772503094294203</v>
          </cell>
          <cell r="Y325">
            <v>2.2554726364397886</v>
          </cell>
          <cell r="Z325">
            <v>2.2505377441703591</v>
          </cell>
          <cell r="AA325">
            <v>0.46118100307461962</v>
          </cell>
          <cell r="AB325">
            <v>-3.2440992790002876</v>
          </cell>
          <cell r="AC325">
            <v>1.7230921046844796</v>
          </cell>
          <cell r="AD325">
            <v>2.1867415476377086</v>
          </cell>
          <cell r="AE325">
            <v>2.1819570364960832</v>
          </cell>
          <cell r="AF325">
            <v>0.4471274198193656</v>
          </cell>
          <cell r="AG325">
            <v>-3.1452417393319347</v>
          </cell>
          <cell r="AH325">
            <v>1.6705842646212232</v>
          </cell>
          <cell r="AI325">
            <v>2.1201049034729071</v>
          </cell>
          <cell r="AJ325">
            <v>2.1154661908902339</v>
          </cell>
          <cell r="AK325">
            <v>0.43350209184998761</v>
          </cell>
          <cell r="AL325">
            <v>-3.0493966885884864</v>
          </cell>
          <cell r="AM325">
            <v>1.6196764976246432</v>
          </cell>
        </row>
        <row r="326">
          <cell r="C326" t="str">
            <v>(분기배분)</v>
          </cell>
          <cell r="D326" t="str">
            <v>(Q Distribution)</v>
          </cell>
          <cell r="J326">
            <v>0.24148399406769225</v>
          </cell>
          <cell r="K326">
            <v>0.24418223559336266</v>
          </cell>
          <cell r="L326">
            <v>0.253246097167941</v>
          </cell>
          <cell r="M326">
            <v>0.26108767317100406</v>
          </cell>
          <cell r="O326">
            <v>0.20088192883215281</v>
          </cell>
          <cell r="P326">
            <v>0.2606071575378045</v>
          </cell>
          <cell r="Q326">
            <v>0.26764733110948113</v>
          </cell>
          <cell r="R326">
            <v>0.27086358252056153</v>
          </cell>
          <cell r="T326">
            <v>1.3089681220800409</v>
          </cell>
          <cell r="U326">
            <v>1.3061041473360251</v>
          </cell>
          <cell r="V326">
            <v>0.26764733110948113</v>
          </cell>
          <cell r="W326">
            <v>-1.8827196005255473</v>
          </cell>
          <cell r="Y326">
            <v>1.3089681220800409</v>
          </cell>
          <cell r="Z326">
            <v>1.3061041473360251</v>
          </cell>
          <cell r="AA326">
            <v>0.26764733110948113</v>
          </cell>
          <cell r="AB326">
            <v>-1.8827196005255473</v>
          </cell>
          <cell r="AD326">
            <v>1.3089681220800409</v>
          </cell>
          <cell r="AE326">
            <v>1.3061041473360251</v>
          </cell>
          <cell r="AF326">
            <v>0.26764733110948113</v>
          </cell>
          <cell r="AG326">
            <v>-1.8827196005255473</v>
          </cell>
          <cell r="AI326">
            <v>1.3089681220800409</v>
          </cell>
          <cell r="AJ326">
            <v>1.3061041473360251</v>
          </cell>
          <cell r="AK326">
            <v>0.26764733110948113</v>
          </cell>
          <cell r="AL326">
            <v>-1.8827196005255473</v>
          </cell>
        </row>
        <row r="327">
          <cell r="C327" t="str">
            <v>(manual)</v>
          </cell>
          <cell r="D327" t="str">
            <v>(manual)</v>
          </cell>
        </row>
        <row r="329">
          <cell r="B329">
            <v>400790</v>
          </cell>
          <cell r="C329" t="str">
            <v>현금유입이없는수익등차감</v>
          </cell>
          <cell r="D329" t="str">
            <v>Non-Cash Revenues</v>
          </cell>
          <cell r="E329">
            <v>1</v>
          </cell>
          <cell r="I329">
            <v>-35.617247139999996</v>
          </cell>
          <cell r="J329">
            <v>-3.2526619999999999</v>
          </cell>
          <cell r="K329">
            <v>-3.4482519999999997</v>
          </cell>
          <cell r="L329">
            <v>-2.7019500000000001</v>
          </cell>
          <cell r="M329">
            <v>-2.6431305699999998</v>
          </cell>
          <cell r="N329">
            <v>-12.04599457</v>
          </cell>
          <cell r="O329">
            <v>-2.0436459999999999</v>
          </cell>
          <cell r="P329">
            <v>-1.4553879999999999</v>
          </cell>
          <cell r="Q329">
            <v>-2.2958029999999998</v>
          </cell>
          <cell r="R329">
            <v>-2.0367710799999998</v>
          </cell>
          <cell r="S329">
            <v>-8.2283200799999996</v>
          </cell>
          <cell r="T329">
            <v>-2.5600069999999997</v>
          </cell>
          <cell r="U329">
            <v>-1.1296809999999999</v>
          </cell>
          <cell r="V329">
            <v>-0.97526180434494747</v>
          </cell>
          <cell r="W329">
            <v>1.1695426252670549</v>
          </cell>
          <cell r="X329">
            <v>-3.4954071790778922</v>
          </cell>
          <cell r="Y329">
            <v>-1.5038949873305634</v>
          </cell>
          <cell r="Z329">
            <v>-0.66363943269787085</v>
          </cell>
          <cell r="AA329">
            <v>-0.57292473766256391</v>
          </cell>
          <cell r="AB329">
            <v>0.68705643836464159</v>
          </cell>
          <cell r="AC329">
            <v>-2.0534027193263564</v>
          </cell>
          <cell r="AD329">
            <v>-1.4471453058871628</v>
          </cell>
          <cell r="AE329">
            <v>-0.63859690864123275</v>
          </cell>
          <cell r="AF329">
            <v>-0.55130534493414884</v>
          </cell>
          <cell r="AG329">
            <v>0.6611302704212012</v>
          </cell>
          <cell r="AH329">
            <v>-1.9759172890413434</v>
          </cell>
          <cell r="AI329">
            <v>-1.3925855812167716</v>
          </cell>
          <cell r="AJ329">
            <v>-0.61452076965982672</v>
          </cell>
          <cell r="AK329">
            <v>-0.53052023945333993</v>
          </cell>
          <cell r="AL329">
            <v>0.63620458716140638</v>
          </cell>
          <cell r="AM329">
            <v>-1.9014220031685318</v>
          </cell>
        </row>
        <row r="330">
          <cell r="C330" t="str">
            <v>(분기배분)</v>
          </cell>
          <cell r="D330" t="str">
            <v>(Q Distribution)</v>
          </cell>
          <cell r="J330">
            <v>0.2700202113738791</v>
          </cell>
          <cell r="K330">
            <v>0.28625714381340617</v>
          </cell>
          <cell r="L330">
            <v>0.22430277419592098</v>
          </cell>
          <cell r="M330">
            <v>0.21941987061679374</v>
          </cell>
          <cell r="O330">
            <v>0.24836734353192541</v>
          </cell>
          <cell r="P330">
            <v>0.17687547225314065</v>
          </cell>
          <cell r="Q330">
            <v>0.27901235947058589</v>
          </cell>
          <cell r="R330">
            <v>0.24753182426029299</v>
          </cell>
          <cell r="T330">
            <v>0.73239164104347454</v>
          </cell>
          <cell r="U330">
            <v>0.32319010121676756</v>
          </cell>
          <cell r="V330">
            <v>0.27901235947058589</v>
          </cell>
          <cell r="W330">
            <v>-0.33459410173082782</v>
          </cell>
          <cell r="Y330">
            <v>0.73239164104347454</v>
          </cell>
          <cell r="Z330">
            <v>0.32319010121676756</v>
          </cell>
          <cell r="AA330">
            <v>0.27901235947058589</v>
          </cell>
          <cell r="AB330">
            <v>-0.33459410173082782</v>
          </cell>
          <cell r="AD330">
            <v>0.73239164104347454</v>
          </cell>
          <cell r="AE330">
            <v>0.32319010121676756</v>
          </cell>
          <cell r="AF330">
            <v>0.27901235947058589</v>
          </cell>
          <cell r="AG330">
            <v>-0.33459410173082782</v>
          </cell>
          <cell r="AI330">
            <v>0.73239164104347454</v>
          </cell>
          <cell r="AJ330">
            <v>0.32319010121676756</v>
          </cell>
          <cell r="AK330">
            <v>0.27901235947058589</v>
          </cell>
          <cell r="AL330">
            <v>-0.33459410173082782</v>
          </cell>
        </row>
        <row r="331">
          <cell r="C331" t="str">
            <v>(manual)</v>
          </cell>
          <cell r="D331" t="str">
            <v>(manual)</v>
          </cell>
        </row>
        <row r="333">
          <cell r="B333">
            <v>401490</v>
          </cell>
          <cell r="C333" t="str">
            <v>영업관련자산부채변동</v>
          </cell>
          <cell r="D333" t="str">
            <v>Changes in A/L from Operating Activities</v>
          </cell>
          <cell r="I333">
            <v>-25.226538299999998</v>
          </cell>
          <cell r="J333">
            <v>-6.4136519999999999</v>
          </cell>
          <cell r="K333">
            <v>-4.8154389999999996</v>
          </cell>
          <cell r="L333">
            <v>-4.9848189999999999</v>
          </cell>
          <cell r="M333">
            <v>15.572204079999999</v>
          </cell>
          <cell r="N333">
            <v>-0.64170592000000004</v>
          </cell>
          <cell r="O333">
            <v>7.8135629999999994</v>
          </cell>
          <cell r="P333">
            <v>-58.950317999999996</v>
          </cell>
          <cell r="Q333">
            <v>36.549498999999997</v>
          </cell>
          <cell r="R333">
            <v>-22.363122319999999</v>
          </cell>
          <cell r="S333">
            <v>-36.553666319999998</v>
          </cell>
          <cell r="T333">
            <v>-17.981241000000001</v>
          </cell>
          <cell r="U333">
            <v>31.447298999999997</v>
          </cell>
          <cell r="V333">
            <v>-19.440000570387014</v>
          </cell>
          <cell r="W333">
            <v>-9.6061088214066359</v>
          </cell>
          <cell r="X333">
            <v>-8.6253851215423261</v>
          </cell>
          <cell r="Y333">
            <v>-2.3177752549781188</v>
          </cell>
          <cell r="Z333">
            <v>-2.3378188502427757</v>
          </cell>
          <cell r="AA333">
            <v>-2.434133589589377</v>
          </cell>
          <cell r="AB333">
            <v>-1.2028061451322851</v>
          </cell>
          <cell r="AC333">
            <v>-8.292533839942557</v>
          </cell>
          <cell r="AD333">
            <v>-2.2283328565566447</v>
          </cell>
          <cell r="AE333">
            <v>-2.2476029742248191</v>
          </cell>
          <cell r="AF333">
            <v>-2.340200950579777</v>
          </cell>
          <cell r="AG333">
            <v>-1.1563901407222184</v>
          </cell>
          <cell r="AH333">
            <v>-7.9725269220834312</v>
          </cell>
          <cell r="AI333">
            <v>-2.1423420191172857</v>
          </cell>
          <cell r="AJ333">
            <v>-2.1608685075062737</v>
          </cell>
          <cell r="AK333">
            <v>-2.2498931498737633</v>
          </cell>
          <cell r="AL333">
            <v>-1.1117653189345642</v>
          </cell>
          <cell r="AM333">
            <v>-7.6648689954319149</v>
          </cell>
        </row>
        <row r="334">
          <cell r="B334">
            <v>401500</v>
          </cell>
          <cell r="C334" t="str">
            <v>영업활동자산의감소(증가)</v>
          </cell>
          <cell r="D334" t="str">
            <v>Decr.(Incr.) in Operating Assets</v>
          </cell>
          <cell r="I334">
            <v>6.29629744</v>
          </cell>
          <cell r="J334">
            <v>-12.939</v>
          </cell>
          <cell r="K334">
            <v>10.577415999999999</v>
          </cell>
          <cell r="L334">
            <v>-5.8457599999999994</v>
          </cell>
          <cell r="M334">
            <v>4.7954008799999999</v>
          </cell>
          <cell r="N334">
            <v>-3.4119431200000001</v>
          </cell>
          <cell r="O334">
            <v>5.583577</v>
          </cell>
          <cell r="P334">
            <v>-17.076456</v>
          </cell>
          <cell r="Q334">
            <v>16.004207000000001</v>
          </cell>
          <cell r="R334">
            <v>-6.1572847699999995</v>
          </cell>
          <cell r="S334">
            <v>-1.64595677</v>
          </cell>
          <cell r="T334">
            <v>-19.756958999999998</v>
          </cell>
          <cell r="U334">
            <v>12.88753</v>
          </cell>
          <cell r="V334">
            <v>5.762223604659412</v>
          </cell>
          <cell r="W334">
            <v>2.8473531571781221</v>
          </cell>
          <cell r="X334">
            <v>1.7183000618375202</v>
          </cell>
          <cell r="Y334">
            <v>0.46173395962197183</v>
          </cell>
          <cell r="Z334">
            <v>0.46572693028930878</v>
          </cell>
          <cell r="AA334">
            <v>0.48491420302981858</v>
          </cell>
          <cell r="AB334">
            <v>0.23961617626934739</v>
          </cell>
          <cell r="AC334">
            <v>1.6519912692104466</v>
          </cell>
          <cell r="AD334">
            <v>0.44391575542269646</v>
          </cell>
          <cell r="AE334">
            <v>0.44775463829720508</v>
          </cell>
          <cell r="AF334">
            <v>0.46620147872470685</v>
          </cell>
          <cell r="AG334">
            <v>0.23036944474950705</v>
          </cell>
          <cell r="AH334">
            <v>1.5882413171941154</v>
          </cell>
          <cell r="AI334">
            <v>0.426785151505511</v>
          </cell>
          <cell r="AJ334">
            <v>0.43047589279863985</v>
          </cell>
          <cell r="AK334">
            <v>0.44821087402081528</v>
          </cell>
          <cell r="AL334">
            <v>0.22147954241011458</v>
          </cell>
          <cell r="AM334">
            <v>1.5269514607350807</v>
          </cell>
        </row>
        <row r="335">
          <cell r="B335">
            <v>401510</v>
          </cell>
          <cell r="C335" t="str">
            <v>매출채권의감소(증가)</v>
          </cell>
          <cell r="D335" t="str">
            <v>Decr.(Incr.) in Receivables</v>
          </cell>
          <cell r="I335">
            <v>12.92651517</v>
          </cell>
          <cell r="J335">
            <v>0.85852099999999998</v>
          </cell>
          <cell r="K335">
            <v>7.7986829999999996</v>
          </cell>
          <cell r="L335">
            <v>-2.9511620000000001</v>
          </cell>
          <cell r="M335">
            <v>-2.5313412899999999</v>
          </cell>
          <cell r="N335">
            <v>3.1747007099999998</v>
          </cell>
          <cell r="O335">
            <v>9.455169999999999</v>
          </cell>
          <cell r="P335">
            <v>-20.302161999999999</v>
          </cell>
          <cell r="Q335">
            <v>16.666263000000001</v>
          </cell>
          <cell r="R335">
            <v>-4.89258259</v>
          </cell>
          <cell r="S335">
            <v>0.92668841000000002</v>
          </cell>
          <cell r="T335">
            <v>-12.706398</v>
          </cell>
          <cell r="U335">
            <v>9.4762539999999991</v>
          </cell>
          <cell r="V335">
            <v>4.0515470889025131</v>
          </cell>
          <cell r="W335">
            <v>2.0020370930614515</v>
          </cell>
          <cell r="X335">
            <v>0.49084118196396531</v>
          </cell>
          <cell r="Y335">
            <v>0.13189666201337857</v>
          </cell>
          <cell r="Z335">
            <v>0.13303727446252545</v>
          </cell>
          <cell r="AA335">
            <v>0.13851821684260379</v>
          </cell>
          <cell r="AB335">
            <v>6.8447583626319641E-2</v>
          </cell>
          <cell r="AC335">
            <v>0.47189973694482745</v>
          </cell>
          <cell r="AD335">
            <v>0.12680680104910991</v>
          </cell>
          <cell r="AE335">
            <v>0.12790339753385283</v>
          </cell>
          <cell r="AF335">
            <v>0.1331728316449432</v>
          </cell>
          <cell r="AG335">
            <v>6.5806207577219666E-2</v>
          </cell>
          <cell r="AH335">
            <v>0.4536892378051256</v>
          </cell>
          <cell r="AI335">
            <v>0.12191335661457003</v>
          </cell>
          <cell r="AJ335">
            <v>0.12296763570055447</v>
          </cell>
          <cell r="AK335">
            <v>0.12803372359668863</v>
          </cell>
          <cell r="AL335">
            <v>6.3266761604586108E-2</v>
          </cell>
          <cell r="AM335">
            <v>0.43618147751639924</v>
          </cell>
        </row>
        <row r="336">
          <cell r="B336">
            <v>401590</v>
          </cell>
          <cell r="C336" t="str">
            <v>재고자산의감소(증가)</v>
          </cell>
          <cell r="D336" t="str">
            <v>Decr.(Incr.) in Inventories</v>
          </cell>
          <cell r="I336">
            <v>-0.13789894999999999</v>
          </cell>
          <cell r="J336">
            <v>0.29446600000000001</v>
          </cell>
          <cell r="K336">
            <v>-0.20433099999999998</v>
          </cell>
          <cell r="L336">
            <v>-7.9946000000000003E-2</v>
          </cell>
          <cell r="M336">
            <v>0.31814787999999999</v>
          </cell>
          <cell r="N336">
            <v>0.32833688</v>
          </cell>
          <cell r="O336">
            <v>-0.36030499999999999</v>
          </cell>
          <cell r="P336">
            <v>-2.8495309999999998</v>
          </cell>
          <cell r="Q336">
            <v>-0.16303999999999999</v>
          </cell>
          <cell r="R336">
            <v>0.39692588000000001</v>
          </cell>
          <cell r="S336">
            <v>-2.9759501199999998</v>
          </cell>
          <cell r="T336">
            <v>-0.112801</v>
          </cell>
          <cell r="U336">
            <v>0.22350299999999998</v>
          </cell>
          <cell r="V336">
            <v>6.4688827906736357E-2</v>
          </cell>
          <cell r="W336">
            <v>3.1965427066290353E-2</v>
          </cell>
          <cell r="X336">
            <v>0.20735586497302716</v>
          </cell>
          <cell r="Y336">
            <v>5.5719746923857727E-2</v>
          </cell>
          <cell r="Z336">
            <v>5.6201598670782005E-2</v>
          </cell>
          <cell r="AA336">
            <v>5.8517022864695178E-2</v>
          </cell>
          <cell r="AB336">
            <v>2.8915682770055184E-2</v>
          </cell>
          <cell r="AC336">
            <v>0.19935405122939009</v>
          </cell>
          <cell r="AD336">
            <v>5.35695350801495E-2</v>
          </cell>
          <cell r="AE336">
            <v>5.4032792282225017E-2</v>
          </cell>
          <cell r="AF336">
            <v>5.6258864804607178E-2</v>
          </cell>
          <cell r="AG336">
            <v>2.7799833416934483E-2</v>
          </cell>
          <cell r="AH336">
            <v>0.19166102558391618</v>
          </cell>
          <cell r="AI336">
            <v>5.150229940248785E-2</v>
          </cell>
          <cell r="AJ336">
            <v>5.1947679618798759E-2</v>
          </cell>
          <cell r="AK336">
            <v>5.4087848529502658E-2</v>
          </cell>
          <cell r="AL336">
            <v>2.6727044426203328E-2</v>
          </cell>
          <cell r="AM336">
            <v>0.18426487197699259</v>
          </cell>
        </row>
        <row r="337">
          <cell r="B337">
            <v>401501</v>
          </cell>
          <cell r="C337" t="str">
            <v>기타영업자산의감소(증가)</v>
          </cell>
          <cell r="D337" t="str">
            <v>Others</v>
          </cell>
          <cell r="I337">
            <v>-6.4923187799999997</v>
          </cell>
          <cell r="J337">
            <v>-14.091987</v>
          </cell>
          <cell r="K337">
            <v>2.9830639999999997</v>
          </cell>
          <cell r="L337">
            <v>-2.8146519999999993</v>
          </cell>
          <cell r="M337">
            <v>7.0085942899999996</v>
          </cell>
          <cell r="N337">
            <v>-6.91498071</v>
          </cell>
          <cell r="O337">
            <v>-3.5112879999999986</v>
          </cell>
          <cell r="P337">
            <v>6.0752369999999978</v>
          </cell>
          <cell r="Q337">
            <v>-0.49901600000000101</v>
          </cell>
          <cell r="R337">
            <v>-1.66162806</v>
          </cell>
          <cell r="S337">
            <v>0.40330493999999972</v>
          </cell>
          <cell r="T337">
            <v>-6.937759999999999</v>
          </cell>
          <cell r="U337">
            <v>3.1877730000000017</v>
          </cell>
          <cell r="V337">
            <v>1.6459876878501625</v>
          </cell>
          <cell r="W337">
            <v>0.81335063705038024</v>
          </cell>
          <cell r="X337">
            <v>1.0201030149005277</v>
          </cell>
          <cell r="Y337">
            <v>0.27411755068473553</v>
          </cell>
          <cell r="Z337">
            <v>0.27648805715600133</v>
          </cell>
          <cell r="AA337">
            <v>0.28787896332251961</v>
          </cell>
          <cell r="AB337">
            <v>0.14225290987297257</v>
          </cell>
          <cell r="AC337">
            <v>0.98073748103622904</v>
          </cell>
          <cell r="AD337">
            <v>0.26353941929343705</v>
          </cell>
          <cell r="AE337">
            <v>0.26581844848112723</v>
          </cell>
          <cell r="AF337">
            <v>0.27676978227515647</v>
          </cell>
          <cell r="AG337">
            <v>0.1367634037553529</v>
          </cell>
          <cell r="AH337">
            <v>0.94289105380507365</v>
          </cell>
          <cell r="AI337">
            <v>0.25336949548845311</v>
          </cell>
          <cell r="AJ337">
            <v>0.25556057747928662</v>
          </cell>
          <cell r="AK337">
            <v>0.26608930189462399</v>
          </cell>
          <cell r="AL337">
            <v>0.13148573637932515</v>
          </cell>
          <cell r="AM337">
            <v>0.90650511124168887</v>
          </cell>
        </row>
        <row r="338">
          <cell r="B338">
            <v>401730</v>
          </cell>
          <cell r="C338" t="str">
            <v>영업활동부채의증가(감소)</v>
          </cell>
          <cell r="D338" t="str">
            <v>Incr.(Decr.) in Operating Liabilities</v>
          </cell>
          <cell r="I338">
            <v>-31.522835749999999</v>
          </cell>
          <cell r="J338">
            <v>6.5253480000000001</v>
          </cell>
          <cell r="K338">
            <v>-15.392854</v>
          </cell>
          <cell r="L338">
            <v>0.86094099999999996</v>
          </cell>
          <cell r="M338">
            <v>10.776802199999999</v>
          </cell>
          <cell r="N338">
            <v>2.7702372</v>
          </cell>
          <cell r="O338">
            <v>2.2299850000000001</v>
          </cell>
          <cell r="P338">
            <v>-41.873860999999998</v>
          </cell>
          <cell r="Q338">
            <v>20.545292</v>
          </cell>
          <cell r="R338">
            <v>-16.205837539999997</v>
          </cell>
          <cell r="S338">
            <v>-34.907709539999999</v>
          </cell>
          <cell r="T338">
            <v>1.7757179999999999</v>
          </cell>
          <cell r="U338">
            <v>18.559768999999999</v>
          </cell>
          <cell r="V338">
            <v>-25.202224175046425</v>
          </cell>
          <cell r="W338">
            <v>-12.453461978584759</v>
          </cell>
          <cell r="X338">
            <v>-10.343685183379847</v>
          </cell>
          <cell r="Y338">
            <v>-2.7795092146000906</v>
          </cell>
          <cell r="Z338">
            <v>-2.8035457805320845</v>
          </cell>
          <cell r="AA338">
            <v>-2.9190477926191956</v>
          </cell>
          <cell r="AB338">
            <v>-1.4424223214016325</v>
          </cell>
          <cell r="AC338">
            <v>-9.9445251091530036</v>
          </cell>
          <cell r="AD338">
            <v>-2.6722486119793412</v>
          </cell>
          <cell r="AE338">
            <v>-2.6953576125220242</v>
          </cell>
          <cell r="AF338">
            <v>-2.8064024293044838</v>
          </cell>
          <cell r="AG338">
            <v>-1.3867595854717254</v>
          </cell>
          <cell r="AH338">
            <v>-9.5607682392775466</v>
          </cell>
          <cell r="AI338">
            <v>-2.5691271706227967</v>
          </cell>
          <cell r="AJ338">
            <v>-2.5913444003049135</v>
          </cell>
          <cell r="AK338">
            <v>-2.6981040238945786</v>
          </cell>
          <cell r="AL338">
            <v>-1.3332448613446788</v>
          </cell>
          <cell r="AM338">
            <v>-9.1918204561669956</v>
          </cell>
        </row>
        <row r="339">
          <cell r="B339">
            <v>401740</v>
          </cell>
          <cell r="C339" t="str">
            <v>매입채무의증가(감소)</v>
          </cell>
          <cell r="D339" t="str">
            <v>Incr.(Decr.) in Payables</v>
          </cell>
          <cell r="I339">
            <v>-3.4856582499999997</v>
          </cell>
          <cell r="J339">
            <v>3.444169</v>
          </cell>
          <cell r="K339">
            <v>-1.1161479999999999</v>
          </cell>
          <cell r="L339">
            <v>4.4965250000000001</v>
          </cell>
          <cell r="M339">
            <v>-2.5414342899999998</v>
          </cell>
          <cell r="N339">
            <v>4.28311171</v>
          </cell>
          <cell r="O339">
            <v>36.644590999999998</v>
          </cell>
          <cell r="P339">
            <v>-31.605504999999997</v>
          </cell>
          <cell r="Q339">
            <v>-4.0919980000000002</v>
          </cell>
          <cell r="R339">
            <v>8.1741399999999995</v>
          </cell>
          <cell r="S339">
            <v>9.1212280000000003</v>
          </cell>
          <cell r="T339">
            <v>-5.1918059999999997</v>
          </cell>
          <cell r="U339">
            <v>5.0454099999999995</v>
          </cell>
          <cell r="V339">
            <v>-0.16183776008553075</v>
          </cell>
          <cell r="W339">
            <v>-7.9970735040125085E-2</v>
          </cell>
          <cell r="X339">
            <v>-9.8948754874344402E-2</v>
          </cell>
          <cell r="Y339">
            <v>-2.6589069861835846E-2</v>
          </cell>
          <cell r="Z339">
            <v>-2.6819006113691923E-2</v>
          </cell>
          <cell r="AA339">
            <v>-2.7923910192597656E-2</v>
          </cell>
          <cell r="AB339">
            <v>-1.3798359678954153E-2</v>
          </cell>
          <cell r="AC339">
            <v>-9.5130345847079578E-2</v>
          </cell>
          <cell r="AD339">
            <v>-2.5563003950082486E-2</v>
          </cell>
          <cell r="AE339">
            <v>-2.578406701641045E-2</v>
          </cell>
          <cell r="AF339">
            <v>-2.6846333108466069E-2</v>
          </cell>
          <cell r="AG339">
            <v>-1.326588424531705E-2</v>
          </cell>
          <cell r="AH339">
            <v>-9.1459288320276055E-2</v>
          </cell>
          <cell r="AI339">
            <v>-2.4576533678971835E-2</v>
          </cell>
          <cell r="AJ339">
            <v>-2.4789065973899849E-2</v>
          </cell>
          <cell r="AK339">
            <v>-2.5810339468924859E-2</v>
          </cell>
          <cell r="AL339">
            <v>-1.2753956912615827E-2</v>
          </cell>
          <cell r="AM339">
            <v>-8.7929896034412369E-2</v>
          </cell>
        </row>
        <row r="340">
          <cell r="B340">
            <v>401731</v>
          </cell>
          <cell r="C340" t="str">
            <v>기타영업부채의증가(감소)</v>
          </cell>
          <cell r="D340" t="str">
            <v>Others</v>
          </cell>
          <cell r="I340">
            <v>-28.037177499999999</v>
          </cell>
          <cell r="J340">
            <v>3.0811790000000001</v>
          </cell>
          <cell r="K340">
            <v>-14.276706000000001</v>
          </cell>
          <cell r="L340">
            <v>-3.6355840000000001</v>
          </cell>
          <cell r="M340">
            <v>13.318236489999999</v>
          </cell>
          <cell r="N340">
            <v>-1.5128745100000001</v>
          </cell>
          <cell r="O340">
            <v>-34.414605999999999</v>
          </cell>
          <cell r="P340">
            <v>-10.268356000000001</v>
          </cell>
          <cell r="Q340">
            <v>24.63729</v>
          </cell>
          <cell r="R340">
            <v>-24.379977539999999</v>
          </cell>
          <cell r="S340">
            <v>-44.028937540000001</v>
          </cell>
          <cell r="T340">
            <v>6.9675239999999992</v>
          </cell>
          <cell r="U340">
            <v>13.514358999999999</v>
          </cell>
          <cell r="V340">
            <v>-25.040386414960892</v>
          </cell>
          <cell r="W340">
            <v>-12.373491243544635</v>
          </cell>
          <cell r="X340">
            <v>-10.244736428505503</v>
          </cell>
          <cell r="Y340">
            <v>-2.7529201447382547</v>
          </cell>
          <cell r="Z340">
            <v>-2.7767267744183926</v>
          </cell>
          <cell r="AA340">
            <v>-2.8911238824265979</v>
          </cell>
          <cell r="AB340">
            <v>-1.4286239617226784</v>
          </cell>
          <cell r="AC340">
            <v>-9.8493947633059236</v>
          </cell>
          <cell r="AD340">
            <v>-2.6466856080292587</v>
          </cell>
          <cell r="AE340">
            <v>-2.6695735455056138</v>
          </cell>
          <cell r="AF340">
            <v>-2.7795560961960177</v>
          </cell>
          <cell r="AG340">
            <v>-1.3734937012264083</v>
          </cell>
          <cell r="AH340">
            <v>-9.4693089509572701</v>
          </cell>
          <cell r="AI340">
            <v>-2.5445506369438249</v>
          </cell>
          <cell r="AJ340">
            <v>-2.5665553343310137</v>
          </cell>
          <cell r="AK340">
            <v>-2.6722936844256537</v>
          </cell>
          <cell r="AL340">
            <v>-1.320490904432063</v>
          </cell>
          <cell r="AM340">
            <v>-9.1038905601325837</v>
          </cell>
        </row>
        <row r="342">
          <cell r="C342" t="str">
            <v>기타 계정</v>
          </cell>
          <cell r="D342" t="str">
            <v>Others</v>
          </cell>
          <cell r="E342">
            <v>1</v>
          </cell>
          <cell r="I342">
            <v>-81.451867010000001</v>
          </cell>
          <cell r="J342">
            <v>0.86469900000000699</v>
          </cell>
          <cell r="K342">
            <v>-0.96542999999999957</v>
          </cell>
          <cell r="L342">
            <v>-8.6389739999999993</v>
          </cell>
          <cell r="M342">
            <v>1.9977165099999965</v>
          </cell>
          <cell r="N342">
            <v>-6.7419884899999971</v>
          </cell>
          <cell r="O342">
            <v>-4.4162089999999985</v>
          </cell>
          <cell r="P342">
            <v>-10.423124000000001</v>
          </cell>
          <cell r="Q342">
            <v>-9.5299019999999928</v>
          </cell>
          <cell r="R342">
            <v>-7.8999093499999979</v>
          </cell>
          <cell r="S342">
            <v>-32.269144349999991</v>
          </cell>
          <cell r="T342">
            <v>-3.7646569999999677</v>
          </cell>
          <cell r="U342">
            <v>-4.2218930000000192</v>
          </cell>
          <cell r="V342">
            <v>-6.7550739681705885</v>
          </cell>
          <cell r="W342">
            <v>-8.1316917252986904</v>
          </cell>
          <cell r="X342">
            <v>-22.873315693469266</v>
          </cell>
          <cell r="Y342">
            <v>-4.0065189477122241</v>
          </cell>
          <cell r="Z342">
            <v>-4.4931302638497543</v>
          </cell>
          <cell r="AA342">
            <v>-7.1890564921779845</v>
          </cell>
          <cell r="AB342">
            <v>-8.6541156270980828</v>
          </cell>
          <cell r="AC342">
            <v>-24.342821330838046</v>
          </cell>
          <cell r="AD342">
            <v>-3.9831002282102892</v>
          </cell>
          <cell r="AE342">
            <v>-4.4668672263581097</v>
          </cell>
          <cell r="AF342">
            <v>-7.1470353512147016</v>
          </cell>
          <cell r="AG342">
            <v>-8.6035309901468366</v>
          </cell>
          <cell r="AH342">
            <v>-24.200533795929935</v>
          </cell>
          <cell r="AI342">
            <v>-3.9608264431549554</v>
          </cell>
          <cell r="AJ342">
            <v>-4.441888181199781</v>
          </cell>
          <cell r="AK342">
            <v>-7.1070686117215915</v>
          </cell>
          <cell r="AL342">
            <v>-8.555419421516401</v>
          </cell>
          <cell r="AM342">
            <v>-24.065202657592728</v>
          </cell>
        </row>
        <row r="343">
          <cell r="C343" t="str">
            <v>(분기배분)</v>
          </cell>
          <cell r="D343" t="str">
            <v>(Q Distribution)</v>
          </cell>
          <cell r="J343">
            <v>-0.12825578110709698</v>
          </cell>
          <cell r="K343">
            <v>0.14319662536237882</v>
          </cell>
          <cell r="L343">
            <v>1.2813688443422429</v>
          </cell>
          <cell r="M343">
            <v>-0.29630968859752493</v>
          </cell>
          <cell r="O343">
            <v>0.13685547258708147</v>
          </cell>
          <cell r="P343">
            <v>0.32300589959708692</v>
          </cell>
          <cell r="Q343">
            <v>0.29532552510956167</v>
          </cell>
          <cell r="R343">
            <v>0.24481310270626994</v>
          </cell>
          <cell r="T343">
            <v>0.16458728810685036</v>
          </cell>
          <cell r="U343">
            <v>0.18457721899958054</v>
          </cell>
          <cell r="V343">
            <v>0.29532552510956167</v>
          </cell>
          <cell r="W343">
            <v>0.35550996778400745</v>
          </cell>
          <cell r="Y343">
            <v>0.16458728810685036</v>
          </cell>
          <cell r="Z343">
            <v>0.18457721899958054</v>
          </cell>
          <cell r="AA343">
            <v>0.29532552510956167</v>
          </cell>
          <cell r="AB343">
            <v>0.35550996778400745</v>
          </cell>
          <cell r="AD343">
            <v>0.16458728810685036</v>
          </cell>
          <cell r="AE343">
            <v>0.18457721899958054</v>
          </cell>
          <cell r="AF343">
            <v>0.29532552510956167</v>
          </cell>
          <cell r="AG343">
            <v>0.35550996778400745</v>
          </cell>
          <cell r="AI343">
            <v>0.16458728810685036</v>
          </cell>
          <cell r="AJ343">
            <v>0.18457721899958054</v>
          </cell>
          <cell r="AK343">
            <v>0.29532552510956167</v>
          </cell>
          <cell r="AL343">
            <v>0.35550996778400745</v>
          </cell>
        </row>
        <row r="344">
          <cell r="C344" t="str">
            <v>(manual)</v>
          </cell>
          <cell r="D344" t="str">
            <v>(manual)</v>
          </cell>
        </row>
        <row r="346">
          <cell r="B346">
            <v>402340</v>
          </cell>
          <cell r="C346" t="str">
            <v>투자활동현금흐름</v>
          </cell>
          <cell r="D346" t="str">
            <v>Cash Flows from Investing Activities</v>
          </cell>
          <cell r="I346">
            <v>-398.08748048000001</v>
          </cell>
          <cell r="J346">
            <v>68.825131999999996</v>
          </cell>
          <cell r="K346">
            <v>-18.206903000000001</v>
          </cell>
          <cell r="L346">
            <v>-163.52562399999999</v>
          </cell>
          <cell r="M346">
            <v>-386.18515626999994</v>
          </cell>
          <cell r="N346">
            <v>-499.09255126999994</v>
          </cell>
          <cell r="O346">
            <v>90.266938999999994</v>
          </cell>
          <cell r="P346">
            <v>-177.79192799999998</v>
          </cell>
          <cell r="Q346">
            <v>-60.473597999999996</v>
          </cell>
          <cell r="R346">
            <v>-59.488970299999991</v>
          </cell>
          <cell r="S346">
            <v>-207.48755729999999</v>
          </cell>
          <cell r="T346">
            <v>13.041452999999999</v>
          </cell>
          <cell r="U346">
            <v>-86.883408000000003</v>
          </cell>
          <cell r="V346">
            <v>-53.371849420097739</v>
          </cell>
          <cell r="W346">
            <v>123.61307710197332</v>
          </cell>
          <cell r="X346">
            <v>-3.6007273181243606</v>
          </cell>
          <cell r="Y346">
            <v>76.544151485813003</v>
          </cell>
          <cell r="Z346">
            <v>23.549683240992032</v>
          </cell>
          <cell r="AA346">
            <v>-58.121940899604773</v>
          </cell>
          <cell r="AB346">
            <v>-46.634682423452638</v>
          </cell>
          <cell r="AC346">
            <v>-4.6627885962523568</v>
          </cell>
          <cell r="AD346">
            <v>72.825233439642048</v>
          </cell>
          <cell r="AE346">
            <v>20.981978298698657</v>
          </cell>
          <cell r="AF346">
            <v>-58.099512882449204</v>
          </cell>
          <cell r="AG346">
            <v>-40.582173717409162</v>
          </cell>
          <cell r="AH346">
            <v>-4.8744748615176432</v>
          </cell>
          <cell r="AI346">
            <v>70.957852776569993</v>
          </cell>
          <cell r="AJ346">
            <v>20.853531806083026</v>
          </cell>
          <cell r="AK346">
            <v>-58.077950357166465</v>
          </cell>
          <cell r="AL346">
            <v>-38.811426429403582</v>
          </cell>
          <cell r="AM346">
            <v>-5.0779922039170193</v>
          </cell>
        </row>
        <row r="348">
          <cell r="B348">
            <v>403200</v>
          </cell>
          <cell r="C348" t="str">
            <v>(CAPEX)</v>
          </cell>
          <cell r="D348" t="str">
            <v>(CAPEX)</v>
          </cell>
          <cell r="E348">
            <v>1</v>
          </cell>
          <cell r="I348">
            <v>-295.60528493999999</v>
          </cell>
          <cell r="J348">
            <v>-106.608801</v>
          </cell>
          <cell r="K348">
            <v>-66.475269999999995</v>
          </cell>
          <cell r="L348">
            <v>-168.637889</v>
          </cell>
          <cell r="M348">
            <v>-148.04186313999998</v>
          </cell>
          <cell r="N348">
            <v>-489.76382313999994</v>
          </cell>
          <cell r="O348">
            <v>-107.883844</v>
          </cell>
          <cell r="P348">
            <v>-76.498725999999991</v>
          </cell>
          <cell r="Q348">
            <v>-86.337693000000002</v>
          </cell>
          <cell r="R348">
            <v>-86.593062549999999</v>
          </cell>
          <cell r="S348">
            <v>-357.31332555</v>
          </cell>
          <cell r="T348">
            <v>-65.284424999999999</v>
          </cell>
          <cell r="U348">
            <v>-111.685524</v>
          </cell>
          <cell r="V348">
            <v>0</v>
          </cell>
          <cell r="W348">
            <v>176.96994899999999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</row>
        <row r="349">
          <cell r="C349" t="str">
            <v>(분기배분)</v>
          </cell>
          <cell r="D349" t="str">
            <v>(Q Distribution)</v>
          </cell>
          <cell r="J349">
            <v>0.21767389905710874</v>
          </cell>
          <cell r="K349">
            <v>0.13572923694896491</v>
          </cell>
          <cell r="L349">
            <v>0.34432491954758881</v>
          </cell>
          <cell r="M349">
            <v>0.30227194444633759</v>
          </cell>
          <cell r="O349">
            <v>0.30193064821732618</v>
          </cell>
          <cell r="P349">
            <v>0.2140942431470983</v>
          </cell>
          <cell r="Q349">
            <v>0.2416302075135412</v>
          </cell>
          <cell r="R349">
            <v>0.2423449011220343</v>
          </cell>
          <cell r="T349">
            <v>0</v>
          </cell>
          <cell r="U349">
            <v>0</v>
          </cell>
          <cell r="V349">
            <v>0.2416302075135412</v>
          </cell>
          <cell r="W349">
            <v>0.75836979248645875</v>
          </cell>
          <cell r="Y349">
            <v>0</v>
          </cell>
          <cell r="Z349">
            <v>0</v>
          </cell>
          <cell r="AA349">
            <v>0.2416302075135412</v>
          </cell>
          <cell r="AB349">
            <v>0.75836979248645875</v>
          </cell>
          <cell r="AD349">
            <v>0</v>
          </cell>
          <cell r="AE349">
            <v>0</v>
          </cell>
          <cell r="AF349">
            <v>0.2416302075135412</v>
          </cell>
          <cell r="AG349">
            <v>0.75836979248645875</v>
          </cell>
          <cell r="AI349">
            <v>0</v>
          </cell>
          <cell r="AJ349">
            <v>0</v>
          </cell>
          <cell r="AK349">
            <v>0.2416302075135412</v>
          </cell>
          <cell r="AL349">
            <v>0.75836979248645875</v>
          </cell>
        </row>
        <row r="350">
          <cell r="C350" t="str">
            <v>(manual)</v>
          </cell>
          <cell r="D350" t="str">
            <v>(manual)</v>
          </cell>
        </row>
        <row r="352">
          <cell r="B352">
            <v>402630</v>
          </cell>
          <cell r="C352" t="str">
            <v>유형자산의감소</v>
          </cell>
          <cell r="D352" t="str">
            <v>Decr. in Tangible Assets</v>
          </cell>
          <cell r="E352">
            <v>1</v>
          </cell>
          <cell r="I352">
            <v>7.0931987199999993</v>
          </cell>
          <cell r="J352">
            <v>1.5491E-2</v>
          </cell>
          <cell r="K352">
            <v>-7.3229999999999996E-3</v>
          </cell>
          <cell r="L352">
            <v>1.2303999999999999E-2</v>
          </cell>
          <cell r="M352">
            <v>2.1082199999999996E-3</v>
          </cell>
          <cell r="N352">
            <v>2.2580220000000002E-2</v>
          </cell>
          <cell r="O352">
            <v>0.38133899999999998</v>
          </cell>
          <cell r="P352">
            <v>0.14341599999999999</v>
          </cell>
          <cell r="Q352">
            <v>-2.1776999999999998E-2</v>
          </cell>
          <cell r="R352">
            <v>17.284985979999998</v>
          </cell>
          <cell r="S352">
            <v>17.787963980000001</v>
          </cell>
          <cell r="T352">
            <v>2.3250999999999997E-2</v>
          </cell>
          <cell r="U352">
            <v>0.15943099999999999</v>
          </cell>
          <cell r="V352">
            <v>0</v>
          </cell>
          <cell r="W352">
            <v>-0.18268199999999998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</row>
        <row r="353">
          <cell r="C353" t="str">
            <v>(분기배분)</v>
          </cell>
          <cell r="D353" t="str">
            <v>(Q Distribution)</v>
          </cell>
          <cell r="J353">
            <v>0.68604291720806965</v>
          </cell>
          <cell r="K353">
            <v>-0.32431039201566675</v>
          </cell>
          <cell r="L353">
            <v>0.54490168829178809</v>
          </cell>
          <cell r="M353">
            <v>9.3365786515808943E-2</v>
          </cell>
          <cell r="O353">
            <v>2.1438035315832698E-2</v>
          </cell>
          <cell r="P353">
            <v>8.0625303807254495E-3</v>
          </cell>
          <cell r="Q353">
            <v>-1.2242547839924284E-3</v>
          </cell>
          <cell r="R353">
            <v>0.97172368908743412</v>
          </cell>
          <cell r="T353">
            <v>0</v>
          </cell>
          <cell r="U353">
            <v>0</v>
          </cell>
          <cell r="V353">
            <v>-1.2242547839924284E-3</v>
          </cell>
          <cell r="W353">
            <v>1.0012242547839925</v>
          </cell>
          <cell r="Y353">
            <v>0</v>
          </cell>
          <cell r="Z353">
            <v>0</v>
          </cell>
          <cell r="AA353">
            <v>-1.2242547839924284E-3</v>
          </cell>
          <cell r="AB353">
            <v>1.0012242547839925</v>
          </cell>
          <cell r="AD353">
            <v>0</v>
          </cell>
          <cell r="AE353">
            <v>0</v>
          </cell>
          <cell r="AF353">
            <v>-1.2242547839924284E-3</v>
          </cell>
          <cell r="AG353">
            <v>1.0012242547839925</v>
          </cell>
          <cell r="AI353">
            <v>0</v>
          </cell>
          <cell r="AJ353">
            <v>0</v>
          </cell>
          <cell r="AK353">
            <v>-1.2242547839924284E-3</v>
          </cell>
          <cell r="AL353">
            <v>1.0012242547839925</v>
          </cell>
        </row>
        <row r="354">
          <cell r="C354" t="str">
            <v>(manual)</v>
          </cell>
          <cell r="D354" t="str">
            <v>(manual)</v>
          </cell>
        </row>
        <row r="356">
          <cell r="B356">
            <v>403451</v>
          </cell>
          <cell r="C356" t="str">
            <v>무형자산의순감</v>
          </cell>
          <cell r="D356" t="str">
            <v>Decr.(Incr.) in Intangible Assets</v>
          </cell>
          <cell r="E356">
            <v>1</v>
          </cell>
          <cell r="I356">
            <v>-98.928248609999969</v>
          </cell>
          <cell r="J356">
            <v>-7.1541920000000161</v>
          </cell>
          <cell r="K356">
            <v>-1.1659549999999987</v>
          </cell>
          <cell r="L356">
            <v>-1.2145699999999824</v>
          </cell>
          <cell r="M356">
            <v>-2.4193651700000185</v>
          </cell>
          <cell r="N356">
            <v>-11.954082170000017</v>
          </cell>
          <cell r="O356">
            <v>0.54317000000001303</v>
          </cell>
          <cell r="P356">
            <v>-12.731366000000014</v>
          </cell>
          <cell r="Q356">
            <v>-1.2335209999999637</v>
          </cell>
          <cell r="R356">
            <v>0.23417884999994998</v>
          </cell>
          <cell r="S356">
            <v>-13.187538150000014</v>
          </cell>
          <cell r="T356">
            <v>-0.33807299999999607</v>
          </cell>
          <cell r="U356">
            <v>-0.46319499999996783</v>
          </cell>
          <cell r="V356">
            <v>-1.4123162518848935E-15</v>
          </cell>
          <cell r="W356">
            <v>0.80126799999995024</v>
          </cell>
          <cell r="X356">
            <v>-1.5099033134902129E-14</v>
          </cell>
          <cell r="Y356">
            <v>0.38778961764705427</v>
          </cell>
          <cell r="Z356">
            <v>0.53131191176466896</v>
          </cell>
          <cell r="AA356">
            <v>1.6200098183385543E-15</v>
          </cell>
          <cell r="AB356">
            <v>-0.91910152941170764</v>
          </cell>
          <cell r="AC356">
            <v>1.7319479184152442E-14</v>
          </cell>
          <cell r="AD356">
            <v>-0.57174110294116975</v>
          </cell>
          <cell r="AE356">
            <v>-0.78334448529406331</v>
          </cell>
          <cell r="AF356">
            <v>-2.3884760142170994E-15</v>
          </cell>
          <cell r="AG356">
            <v>1.35508558823521</v>
          </cell>
          <cell r="AH356">
            <v>-2.55351295663786E-14</v>
          </cell>
          <cell r="AI356">
            <v>0.21378145588235045</v>
          </cell>
          <cell r="AJ356">
            <v>0.29290272058821498</v>
          </cell>
          <cell r="AK356">
            <v>8.9308233575074145E-16</v>
          </cell>
          <cell r="AL356">
            <v>-0.50668417647055675</v>
          </cell>
          <cell r="AM356">
            <v>9.5479180117763462E-15</v>
          </cell>
        </row>
        <row r="357">
          <cell r="C357" t="str">
            <v>(분기배분)</v>
          </cell>
          <cell r="D357" t="str">
            <v>(Q Distribution)</v>
          </cell>
          <cell r="J357">
            <v>0.59847271402853386</v>
          </cell>
          <cell r="K357">
            <v>9.7536137314337787E-2</v>
          </cell>
          <cell r="L357">
            <v>0.10160294891129903</v>
          </cell>
          <cell r="M357">
            <v>0.20238819974582917</v>
          </cell>
          <cell r="O357">
            <v>-4.1188127292736014E-2</v>
          </cell>
          <cell r="P357">
            <v>0.96540884698786633</v>
          </cell>
          <cell r="Q357">
            <v>9.3536866848795613E-2</v>
          </cell>
          <cell r="R357">
            <v>-1.775758654392592E-2</v>
          </cell>
          <cell r="T357">
            <v>22390374070941.293</v>
          </cell>
          <cell r="U357">
            <v>30677129844113.707</v>
          </cell>
          <cell r="V357">
            <v>9.3536866848795613E-2</v>
          </cell>
          <cell r="W357">
            <v>-53067503915054.094</v>
          </cell>
          <cell r="Y357">
            <v>22390374070941.293</v>
          </cell>
          <cell r="Z357">
            <v>30677129844113.707</v>
          </cell>
          <cell r="AA357">
            <v>9.3536866848795613E-2</v>
          </cell>
          <cell r="AB357">
            <v>-53067503915054.094</v>
          </cell>
          <cell r="AD357">
            <v>22390374070941.293</v>
          </cell>
          <cell r="AE357">
            <v>30677129844113.707</v>
          </cell>
          <cell r="AF357">
            <v>9.3536866848795613E-2</v>
          </cell>
          <cell r="AG357">
            <v>-53067503915054.094</v>
          </cell>
          <cell r="AI357">
            <v>22390374070941.293</v>
          </cell>
          <cell r="AJ357">
            <v>30677129844113.707</v>
          </cell>
          <cell r="AK357">
            <v>9.3536866848795613E-2</v>
          </cell>
          <cell r="AL357">
            <v>-53067503915054.094</v>
          </cell>
        </row>
        <row r="358">
          <cell r="C358" t="str">
            <v>(manual)</v>
          </cell>
          <cell r="D358" t="str">
            <v>(manual)</v>
          </cell>
        </row>
        <row r="360">
          <cell r="B360">
            <v>403101</v>
          </cell>
          <cell r="C360" t="str">
            <v>투자자산의순감</v>
          </cell>
          <cell r="D360" t="str">
            <v>Decr.(Incr.) in Investment Assets</v>
          </cell>
          <cell r="E360">
            <v>1</v>
          </cell>
          <cell r="I360">
            <v>-12.714388630000004</v>
          </cell>
          <cell r="J360">
            <v>-7.5060470799999948</v>
          </cell>
          <cell r="K360">
            <v>12.401352999999995</v>
          </cell>
          <cell r="L360">
            <v>-1.2630599999999952</v>
          </cell>
          <cell r="M360">
            <v>2.7575259599999984</v>
          </cell>
          <cell r="N360">
            <v>6.4294372600000038</v>
          </cell>
          <cell r="O360">
            <v>7.2456480900000031</v>
          </cell>
          <cell r="P360">
            <v>-10.748261000000005</v>
          </cell>
          <cell r="Q360">
            <v>7.8105120000000037</v>
          </cell>
          <cell r="R360">
            <v>5.8825802899999928</v>
          </cell>
          <cell r="S360">
            <v>9.0508928599999958</v>
          </cell>
          <cell r="T360">
            <v>3.6398363700000043</v>
          </cell>
          <cell r="U360">
            <v>-1.1569590000000003</v>
          </cell>
          <cell r="V360">
            <v>1.1103507639669943</v>
          </cell>
          <cell r="W360">
            <v>-2.3065434964317886</v>
          </cell>
          <cell r="X360">
            <v>1.2866846375352097</v>
          </cell>
          <cell r="Y360">
            <v>3.4993759461106522</v>
          </cell>
          <cell r="Z360">
            <v>-1.1123122260675224</v>
          </cell>
          <cell r="AA360">
            <v>1.0675025908298406</v>
          </cell>
          <cell r="AB360">
            <v>-2.2175345289138235</v>
          </cell>
          <cell r="AC360">
            <v>1.2370317819591463</v>
          </cell>
          <cell r="AD360">
            <v>3.3643358567291277</v>
          </cell>
          <cell r="AE360">
            <v>-1.0693883605722285</v>
          </cell>
          <cell r="AF360">
            <v>1.0263079185509472</v>
          </cell>
          <cell r="AG360">
            <v>-2.1319603963820031</v>
          </cell>
          <cell r="AH360">
            <v>1.1892950183258435</v>
          </cell>
          <cell r="AI360">
            <v>3.2345069324298819</v>
          </cell>
          <cell r="AJ360">
            <v>-1.0281209168853762</v>
          </cell>
          <cell r="AK360">
            <v>0.98670293892361272</v>
          </cell>
          <cell r="AL360">
            <v>-2.0496885493673087</v>
          </cell>
          <cell r="AM360">
            <v>1.1434004051008095</v>
          </cell>
        </row>
        <row r="361">
          <cell r="C361" t="str">
            <v>(분기배분)</v>
          </cell>
          <cell r="D361" t="str">
            <v>(Q Distribution)</v>
          </cell>
          <cell r="J361">
            <v>-1.1674500856704821</v>
          </cell>
          <cell r="K361">
            <v>1.9288395700123819</v>
          </cell>
          <cell r="L361">
            <v>-0.19644954121536826</v>
          </cell>
          <cell r="M361">
            <v>0.42889071756802505</v>
          </cell>
          <cell r="O361">
            <v>0.80054511771118309</v>
          </cell>
          <cell r="P361">
            <v>-1.1875359885764916</v>
          </cell>
          <cell r="Q361">
            <v>0.86295486211290839</v>
          </cell>
          <cell r="R361">
            <v>0.64994474920786938</v>
          </cell>
          <cell r="T361">
            <v>2.8288488599448298</v>
          </cell>
          <cell r="U361">
            <v>-0.8991783738214878</v>
          </cell>
          <cell r="V361">
            <v>0.86295486211290839</v>
          </cell>
          <cell r="W361">
            <v>-1.7926253482362506</v>
          </cell>
          <cell r="Y361">
            <v>2.8288488599448298</v>
          </cell>
          <cell r="Z361">
            <v>-0.8991783738214878</v>
          </cell>
          <cell r="AA361">
            <v>0.86295486211290839</v>
          </cell>
          <cell r="AB361">
            <v>-1.7926253482362506</v>
          </cell>
          <cell r="AD361">
            <v>2.8288488599448298</v>
          </cell>
          <cell r="AE361">
            <v>-0.8991783738214878</v>
          </cell>
          <cell r="AF361">
            <v>0.86295486211290839</v>
          </cell>
          <cell r="AG361">
            <v>-1.7926253482362506</v>
          </cell>
          <cell r="AI361">
            <v>2.8288488599448298</v>
          </cell>
          <cell r="AJ361">
            <v>-0.8991783738214878</v>
          </cell>
          <cell r="AK361">
            <v>0.86295486211290839</v>
          </cell>
          <cell r="AL361">
            <v>-1.7926253482362506</v>
          </cell>
        </row>
        <row r="362">
          <cell r="C362" t="str">
            <v>(manual)</v>
          </cell>
          <cell r="D362" t="str">
            <v>(manual)</v>
          </cell>
        </row>
        <row r="364">
          <cell r="B364">
            <v>402931</v>
          </cell>
          <cell r="C364" t="str">
            <v>유동자산의순감</v>
          </cell>
          <cell r="D364" t="str">
            <v>Decr.(Incr.) in Current Assets</v>
          </cell>
          <cell r="E364">
            <v>1</v>
          </cell>
          <cell r="I364">
            <v>-8.0202009999999859</v>
          </cell>
          <cell r="J364">
            <v>178.94075988999987</v>
          </cell>
          <cell r="K364">
            <v>80.382450000000034</v>
          </cell>
          <cell r="L364">
            <v>11.886335999999943</v>
          </cell>
          <cell r="M364">
            <v>-227.36708018999997</v>
          </cell>
          <cell r="N364">
            <v>52.674060999999995</v>
          </cell>
          <cell r="O364">
            <v>192.8627741900001</v>
          </cell>
          <cell r="P364">
            <v>-96.387731000000016</v>
          </cell>
          <cell r="Q364">
            <v>35.598249999999979</v>
          </cell>
          <cell r="R364">
            <v>1.68889231</v>
          </cell>
          <cell r="S364">
            <v>139.047372</v>
          </cell>
          <cell r="T364">
            <v>70.495069690000008</v>
          </cell>
          <cell r="U364">
            <v>35.420990999999979</v>
          </cell>
          <cell r="V364">
            <v>1.2659371563600039</v>
          </cell>
          <cell r="W364">
            <v>-102.23722570983611</v>
          </cell>
          <cell r="X364">
            <v>4.9447721365238948</v>
          </cell>
          <cell r="Y364">
            <v>67.774681638389126</v>
          </cell>
          <cell r="Z364">
            <v>34.054103342233958</v>
          </cell>
          <cell r="AA364">
            <v>1.2170849411711091</v>
          </cell>
          <cell r="AB364">
            <v>-98.291915371482943</v>
          </cell>
          <cell r="AC364">
            <v>4.7539545503112492</v>
          </cell>
          <cell r="AD364">
            <v>65.159272717714288</v>
          </cell>
          <cell r="AE364">
            <v>32.739963555608789</v>
          </cell>
          <cell r="AF364">
            <v>1.1701179214019612</v>
          </cell>
          <cell r="AG364">
            <v>-94.498853625145216</v>
          </cell>
          <cell r="AH364">
            <v>4.5705005695798349</v>
          </cell>
          <cell r="AI364">
            <v>62.644791808164051</v>
          </cell>
          <cell r="AJ364">
            <v>31.476536112263979</v>
          </cell>
          <cell r="AK364">
            <v>1.1249633478075884</v>
          </cell>
          <cell r="AL364">
            <v>-90.852165233698329</v>
          </cell>
          <cell r="AM364">
            <v>4.3941260345372939</v>
          </cell>
        </row>
        <row r="365">
          <cell r="B365">
            <v>402341</v>
          </cell>
          <cell r="C365" t="str">
            <v>(분기배분)</v>
          </cell>
          <cell r="D365" t="str">
            <v>(Q Distribution)</v>
          </cell>
          <cell r="J365">
            <v>3.3971324119095332</v>
          </cell>
          <cell r="K365">
            <v>1.5260347972790638</v>
          </cell>
          <cell r="L365">
            <v>0.22565824191910977</v>
          </cell>
          <cell r="M365">
            <v>-4.3164904295114059</v>
          </cell>
          <cell r="O365">
            <v>1.3870292650335032</v>
          </cell>
          <cell r="P365">
            <v>-0.69320066689214388</v>
          </cell>
          <cell r="Q365">
            <v>0.25601526650931583</v>
          </cell>
          <cell r="R365">
            <v>1.2146164905583401E-2</v>
          </cell>
          <cell r="T365">
            <v>14.256484979216262</v>
          </cell>
          <cell r="U365">
            <v>7.1633211848868807</v>
          </cell>
          <cell r="V365">
            <v>0.25601526650931583</v>
          </cell>
          <cell r="W365">
            <v>-20.675821430612459</v>
          </cell>
          <cell r="Y365">
            <v>14.256484979216262</v>
          </cell>
          <cell r="Z365">
            <v>7.1633211848868807</v>
          </cell>
          <cell r="AA365">
            <v>0.25601526650931583</v>
          </cell>
          <cell r="AB365">
            <v>-20.675821430612459</v>
          </cell>
          <cell r="AD365">
            <v>14.256484979216262</v>
          </cell>
          <cell r="AE365">
            <v>7.1633211848868807</v>
          </cell>
          <cell r="AF365">
            <v>0.25601526650931583</v>
          </cell>
          <cell r="AG365">
            <v>-20.675821430612459</v>
          </cell>
          <cell r="AI365">
            <v>14.256484979216262</v>
          </cell>
          <cell r="AJ365">
            <v>7.1633211848868807</v>
          </cell>
          <cell r="AK365">
            <v>0.25601526650931583</v>
          </cell>
          <cell r="AL365">
            <v>-20.675821430612459</v>
          </cell>
        </row>
        <row r="366">
          <cell r="C366" t="str">
            <v>(manual)</v>
          </cell>
          <cell r="D366" t="str">
            <v>(manual)</v>
          </cell>
        </row>
        <row r="368">
          <cell r="C368" t="str">
            <v>기타 계정</v>
          </cell>
          <cell r="D368" t="str">
            <v>Others</v>
          </cell>
          <cell r="E368">
            <v>1</v>
          </cell>
          <cell r="I368">
            <v>10.087443979999934</v>
          </cell>
          <cell r="J368">
            <v>11.137921190000156</v>
          </cell>
          <cell r="K368">
            <v>-43.342158000000033</v>
          </cell>
          <cell r="L368">
            <v>-4.3087449999999583</v>
          </cell>
          <cell r="M368">
            <v>-11.116481949999979</v>
          </cell>
          <cell r="N368">
            <v>-56.500724439999985</v>
          </cell>
          <cell r="O368">
            <v>-2.8821482800001093</v>
          </cell>
          <cell r="P368">
            <v>18.430740000000029</v>
          </cell>
          <cell r="Q368">
            <v>-16.289369000000011</v>
          </cell>
          <cell r="R368">
            <v>2.0134548200000673</v>
          </cell>
          <cell r="S368">
            <v>-2.872922439999968</v>
          </cell>
          <cell r="T368">
            <v>4.5057939399999896</v>
          </cell>
          <cell r="U368">
            <v>-9.1581520000000154</v>
          </cell>
          <cell r="V368">
            <v>-55.748137340424734</v>
          </cell>
          <cell r="W368">
            <v>50.568311308241306</v>
          </cell>
          <cell r="X368">
            <v>-9.83218409218345</v>
          </cell>
          <cell r="Y368">
            <v>4.882304283666179</v>
          </cell>
          <cell r="Z368">
            <v>-9.923419786939073</v>
          </cell>
          <cell r="AA368">
            <v>-60.406528431605722</v>
          </cell>
          <cell r="AB368">
            <v>54.793869006355841</v>
          </cell>
          <cell r="AC368">
            <v>-10.65377492852277</v>
          </cell>
          <cell r="AD368">
            <v>4.8733659681398116</v>
          </cell>
          <cell r="AE368">
            <v>-9.9052524110438416</v>
          </cell>
          <cell r="AF368">
            <v>-60.295938722402113</v>
          </cell>
          <cell r="AG368">
            <v>54.69355471588284</v>
          </cell>
          <cell r="AH368">
            <v>-10.634270449423296</v>
          </cell>
          <cell r="AI368">
            <v>4.8647725800937112</v>
          </cell>
          <cell r="AJ368">
            <v>-9.8877861098837911</v>
          </cell>
          <cell r="AK368">
            <v>-60.189616643897665</v>
          </cell>
          <cell r="AL368">
            <v>54.597111530132608</v>
          </cell>
          <cell r="AM368">
            <v>-10.615518643555133</v>
          </cell>
        </row>
        <row r="369">
          <cell r="C369" t="str">
            <v>(분기배분)</v>
          </cell>
          <cell r="D369" t="str">
            <v>(Q Distribution)</v>
          </cell>
          <cell r="J369">
            <v>-0.19712882092030323</v>
          </cell>
          <cell r="K369">
            <v>0.76710800488985809</v>
          </cell>
          <cell r="L369">
            <v>7.6259995649711698E-2</v>
          </cell>
          <cell r="M369">
            <v>0.1967493702103757</v>
          </cell>
          <cell r="O369">
            <v>1.003211308412538</v>
          </cell>
          <cell r="P369">
            <v>-6.4153280796540519</v>
          </cell>
          <cell r="Q369">
            <v>5.6699647624320111</v>
          </cell>
          <cell r="R369">
            <v>-0.70083855796681016</v>
          </cell>
          <cell r="T369">
            <v>-0.45826989179159888</v>
          </cell>
          <cell r="U369">
            <v>0.93144635150604149</v>
          </cell>
          <cell r="V369">
            <v>5.6699647624320111</v>
          </cell>
          <cell r="W369">
            <v>-5.1431412221464541</v>
          </cell>
          <cell r="Y369">
            <v>-0.45826989179159888</v>
          </cell>
          <cell r="Z369">
            <v>0.93144635150604149</v>
          </cell>
          <cell r="AA369">
            <v>5.6699647624320111</v>
          </cell>
          <cell r="AB369">
            <v>-5.1431412221464541</v>
          </cell>
          <cell r="AD369">
            <v>-0.45826989179159888</v>
          </cell>
          <cell r="AE369">
            <v>0.93144635150604149</v>
          </cell>
          <cell r="AF369">
            <v>5.6699647624320111</v>
          </cell>
          <cell r="AG369">
            <v>-5.1431412221464541</v>
          </cell>
          <cell r="AI369">
            <v>-0.45826989179159888</v>
          </cell>
          <cell r="AJ369">
            <v>0.93144635150604149</v>
          </cell>
          <cell r="AK369">
            <v>5.6699647624320111</v>
          </cell>
          <cell r="AL369">
            <v>-5.1431412221464541</v>
          </cell>
        </row>
        <row r="370">
          <cell r="C370" t="str">
            <v>(manual)</v>
          </cell>
          <cell r="D370" t="str">
            <v>(manual)</v>
          </cell>
        </row>
        <row r="372">
          <cell r="B372">
            <v>403630</v>
          </cell>
          <cell r="C372" t="str">
            <v>재무활동현금흐름</v>
          </cell>
          <cell r="D372" t="str">
            <v>Cash Flows from Financing Activities</v>
          </cell>
          <cell r="I372">
            <v>398.58575286000001</v>
          </cell>
          <cell r="J372">
            <v>81.879513000000003</v>
          </cell>
          <cell r="K372">
            <v>28.089421999999999</v>
          </cell>
          <cell r="L372">
            <v>58.816593999999995</v>
          </cell>
          <cell r="M372">
            <v>61.418592959999998</v>
          </cell>
          <cell r="N372">
            <v>230.20412196000001</v>
          </cell>
          <cell r="O372">
            <v>163.83627300000001</v>
          </cell>
          <cell r="P372">
            <v>-17.920742999999998</v>
          </cell>
          <cell r="Q372">
            <v>50.675292999999996</v>
          </cell>
          <cell r="R372">
            <v>-3.0280482999999996</v>
          </cell>
          <cell r="S372">
            <v>193.56277469999998</v>
          </cell>
          <cell r="T372">
            <v>-2.3231099999999998</v>
          </cell>
          <cell r="U372">
            <v>66.904301000000004</v>
          </cell>
          <cell r="V372">
            <v>26.767504934856831</v>
          </cell>
          <cell r="W372">
            <v>-278.60397046387561</v>
          </cell>
          <cell r="X372">
            <v>-9.2546891449527866</v>
          </cell>
          <cell r="Y372">
            <v>90.910218008223254</v>
          </cell>
          <cell r="Z372">
            <v>-34.969062238389697</v>
          </cell>
          <cell r="AA372">
            <v>41.340180841371819</v>
          </cell>
          <cell r="AB372">
            <v>-111.92218481456725</v>
          </cell>
          <cell r="AC372">
            <v>-10.144490509649863</v>
          </cell>
          <cell r="AD372">
            <v>99.424185238834099</v>
          </cell>
          <cell r="AE372">
            <v>-32.423776639344418</v>
          </cell>
          <cell r="AF372">
            <v>41.8508030034359</v>
          </cell>
          <cell r="AG372">
            <v>-118.82455149667013</v>
          </cell>
          <cell r="AH372">
            <v>-10.081741825365874</v>
          </cell>
          <cell r="AI372">
            <v>101.47520398608131</v>
          </cell>
          <cell r="AJ372">
            <v>-32.305944397471563</v>
          </cell>
          <cell r="AK372">
            <v>42.345176245059776</v>
          </cell>
          <cell r="AL372">
            <v>-117.22960048617625</v>
          </cell>
          <cell r="AM372">
            <v>-10.021414597954426</v>
          </cell>
        </row>
        <row r="374">
          <cell r="B374">
            <v>404361</v>
          </cell>
          <cell r="C374" t="str">
            <v>기타현금흐름</v>
          </cell>
          <cell r="D374" t="str">
            <v>Other Cash Flows</v>
          </cell>
          <cell r="E374">
            <v>1</v>
          </cell>
          <cell r="I374">
            <v>0.40264028999999996</v>
          </cell>
          <cell r="J374">
            <v>0.24709399999999998</v>
          </cell>
          <cell r="K374">
            <v>3.0223E-2</v>
          </cell>
          <cell r="L374">
            <v>-0.14036799999999999</v>
          </cell>
          <cell r="M374">
            <v>3.9679619999999999E-2</v>
          </cell>
          <cell r="N374">
            <v>0.17662861999999999</v>
          </cell>
          <cell r="O374">
            <v>0.19761199999999998</v>
          </cell>
          <cell r="P374">
            <v>-0.44047899999999995</v>
          </cell>
          <cell r="Q374">
            <v>0.53091699999999997</v>
          </cell>
          <cell r="R374">
            <v>-0.63420147999999998</v>
          </cell>
          <cell r="S374">
            <v>-0.34615147999999996</v>
          </cell>
          <cell r="T374">
            <v>0.27699499999999999</v>
          </cell>
          <cell r="U374">
            <v>0.12510399999999999</v>
          </cell>
          <cell r="V374">
            <v>0</v>
          </cell>
          <cell r="W374">
            <v>-0.40209899999999998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</row>
        <row r="375">
          <cell r="C375" t="str">
            <v>(분기배분)</v>
          </cell>
          <cell r="D375" t="str">
            <v>(Q Distribution)</v>
          </cell>
          <cell r="J375">
            <v>1.3989465580379896</v>
          </cell>
          <cell r="K375">
            <v>0.17111043499066009</v>
          </cell>
          <cell r="L375">
            <v>-0.79470699595569505</v>
          </cell>
          <cell r="M375">
            <v>0.22465000292704546</v>
          </cell>
          <cell r="O375">
            <v>-0.5708830134136651</v>
          </cell>
          <cell r="P375">
            <v>1.2725035871578536</v>
          </cell>
          <cell r="Q375">
            <v>-1.5337707063970953</v>
          </cell>
          <cell r="R375">
            <v>1.832150132652907</v>
          </cell>
          <cell r="T375">
            <v>0</v>
          </cell>
          <cell r="U375">
            <v>0</v>
          </cell>
          <cell r="V375">
            <v>-1.5337707063970953</v>
          </cell>
          <cell r="W375">
            <v>2.5337707063970951</v>
          </cell>
          <cell r="Y375">
            <v>0</v>
          </cell>
          <cell r="Z375">
            <v>0</v>
          </cell>
          <cell r="AA375">
            <v>-1.5337707063970953</v>
          </cell>
          <cell r="AB375">
            <v>2.5337707063970951</v>
          </cell>
          <cell r="AD375">
            <v>0</v>
          </cell>
          <cell r="AE375">
            <v>0</v>
          </cell>
          <cell r="AF375">
            <v>-1.5337707063970953</v>
          </cell>
          <cell r="AG375">
            <v>2.5337707063970951</v>
          </cell>
          <cell r="AI375">
            <v>0</v>
          </cell>
          <cell r="AJ375">
            <v>0</v>
          </cell>
          <cell r="AK375">
            <v>-1.5337707063970953</v>
          </cell>
          <cell r="AL375">
            <v>2.5337707063970951</v>
          </cell>
        </row>
        <row r="376">
          <cell r="C376" t="str">
            <v>(manual)</v>
          </cell>
          <cell r="D376" t="str">
            <v>(manual)</v>
          </cell>
        </row>
        <row r="378">
          <cell r="B378">
            <v>404390</v>
          </cell>
          <cell r="C378" t="str">
            <v>현금순증</v>
          </cell>
          <cell r="D378" t="str">
            <v>Incr.(Decr.) in Cash and Cash Equivalents</v>
          </cell>
          <cell r="I378">
            <v>0.22836907000000001</v>
          </cell>
          <cell r="J378">
            <v>173.90418</v>
          </cell>
          <cell r="K378">
            <v>49.484806999999996</v>
          </cell>
          <cell r="L378">
            <v>-94.396935999999997</v>
          </cell>
          <cell r="M378">
            <v>-285.49826695999997</v>
          </cell>
          <cell r="N378">
            <v>-156.50621595999999</v>
          </cell>
          <cell r="O378">
            <v>280.42807099999999</v>
          </cell>
          <cell r="P378">
            <v>-270.17693099999997</v>
          </cell>
          <cell r="Q378">
            <v>50.285691999999997</v>
          </cell>
          <cell r="R378">
            <v>-70.841336170000005</v>
          </cell>
          <cell r="S378">
            <v>-10.30450417</v>
          </cell>
          <cell r="T378">
            <v>18.006191990000019</v>
          </cell>
          <cell r="U378">
            <v>29.350527999999997</v>
          </cell>
          <cell r="V378">
            <v>-23.020414812938157</v>
          </cell>
          <cell r="W378">
            <v>-196.33058918706183</v>
          </cell>
          <cell r="X378">
            <v>12.960967654317445</v>
          </cell>
          <cell r="Y378">
            <v>186.21198851165013</v>
          </cell>
          <cell r="Z378">
            <v>1.2676064972035874</v>
          </cell>
          <cell r="AA378">
            <v>1.319830042822332</v>
          </cell>
          <cell r="AB378">
            <v>-188.79942505167605</v>
          </cell>
          <cell r="AC378">
            <v>4.4963576937120653</v>
          </cell>
          <cell r="AD378">
            <v>189.42130920066393</v>
          </cell>
          <cell r="AE378">
            <v>-3.0560511906287502E-2</v>
          </cell>
          <cell r="AF378">
            <v>-3.1819560586654916E-2</v>
          </cell>
          <cell r="AG378">
            <v>-189.35892912817098</v>
          </cell>
          <cell r="AH378">
            <v>-0.10840193162129097</v>
          </cell>
          <cell r="AI378">
            <v>188.13960265088758</v>
          </cell>
          <cell r="AJ378">
            <v>-1.2140116025609586</v>
          </cell>
          <cell r="AK378">
            <v>-1.2640271164041224</v>
          </cell>
          <cell r="AL378">
            <v>-185.6615639319225</v>
          </cell>
          <cell r="AM378">
            <v>-4.3062499454477452</v>
          </cell>
        </row>
        <row r="379">
          <cell r="B379">
            <v>404400</v>
          </cell>
          <cell r="C379" t="str">
            <v>기초현금</v>
          </cell>
          <cell r="D379" t="str">
            <v>Beginning Cash and Cash Equivalents</v>
          </cell>
          <cell r="I379">
            <v>338.57663507999996</v>
          </cell>
          <cell r="J379">
            <v>338.805004</v>
          </cell>
          <cell r="K379">
            <v>512.70918399999994</v>
          </cell>
          <cell r="L379">
            <v>562.19399099999998</v>
          </cell>
          <cell r="M379">
            <v>467.797055</v>
          </cell>
          <cell r="N379">
            <v>338.80500413999999</v>
          </cell>
          <cell r="O379">
            <v>182.298788</v>
          </cell>
          <cell r="P379">
            <v>462.72685999999999</v>
          </cell>
          <cell r="Q379">
            <v>192.54992799999999</v>
          </cell>
          <cell r="R379">
            <v>242.83562099999997</v>
          </cell>
          <cell r="S379">
            <v>182.29878818</v>
          </cell>
          <cell r="T379">
            <v>171.99428400999997</v>
          </cell>
          <cell r="U379">
            <v>190.00047599999999</v>
          </cell>
          <cell r="V379">
            <v>219.35100399999999</v>
          </cell>
          <cell r="W379">
            <v>196.33058918706183</v>
          </cell>
          <cell r="X379">
            <v>171.99428400999997</v>
          </cell>
          <cell r="Y379">
            <v>0</v>
          </cell>
          <cell r="Z379">
            <v>186.21198851165013</v>
          </cell>
          <cell r="AA379">
            <v>187.47959500885372</v>
          </cell>
          <cell r="AB379">
            <v>188.79942505167605</v>
          </cell>
          <cell r="AC379">
            <v>184.95525166431742</v>
          </cell>
          <cell r="AD379">
            <v>0</v>
          </cell>
          <cell r="AE379">
            <v>189.42130920066393</v>
          </cell>
          <cell r="AF379">
            <v>189.39074868875764</v>
          </cell>
          <cell r="AG379">
            <v>189.35892912817098</v>
          </cell>
          <cell r="AH379">
            <v>189.45160935802949</v>
          </cell>
          <cell r="AI379">
            <v>0</v>
          </cell>
          <cell r="AJ379">
            <v>188.13960265088758</v>
          </cell>
          <cell r="AK379">
            <v>186.92559104832662</v>
          </cell>
          <cell r="AL379">
            <v>185.6615639319225</v>
          </cell>
          <cell r="AM379">
            <v>189.34320742640818</v>
          </cell>
        </row>
        <row r="380">
          <cell r="B380">
            <v>404410</v>
          </cell>
          <cell r="C380" t="str">
            <v>기말현금</v>
          </cell>
          <cell r="D380" t="str">
            <v>Ending Cash and Cash Equivalents</v>
          </cell>
          <cell r="I380">
            <v>338.80500413999999</v>
          </cell>
          <cell r="J380">
            <v>512.70918399999994</v>
          </cell>
          <cell r="K380">
            <v>562.19399099999998</v>
          </cell>
          <cell r="L380">
            <v>467.797055</v>
          </cell>
          <cell r="M380">
            <v>182.29878818</v>
          </cell>
          <cell r="N380">
            <v>182.29878818</v>
          </cell>
          <cell r="O380">
            <v>462.72685999999999</v>
          </cell>
          <cell r="P380">
            <v>192.54992799999999</v>
          </cell>
          <cell r="Q380">
            <v>242.83562099999997</v>
          </cell>
          <cell r="R380">
            <v>171.99428400999997</v>
          </cell>
          <cell r="S380">
            <v>171.99428400999997</v>
          </cell>
          <cell r="T380">
            <v>190.00047599999999</v>
          </cell>
          <cell r="U380">
            <v>219.35100399999999</v>
          </cell>
          <cell r="V380">
            <v>196.33058918706183</v>
          </cell>
          <cell r="W380">
            <v>0</v>
          </cell>
          <cell r="X380">
            <v>184.95525166431742</v>
          </cell>
          <cell r="Y380">
            <v>186.21198851165013</v>
          </cell>
          <cell r="Z380">
            <v>187.47959500885372</v>
          </cell>
          <cell r="AA380">
            <v>188.79942505167605</v>
          </cell>
          <cell r="AB380">
            <v>0</v>
          </cell>
          <cell r="AC380">
            <v>189.45160935802949</v>
          </cell>
          <cell r="AD380">
            <v>189.42130920066393</v>
          </cell>
          <cell r="AE380">
            <v>189.39074868875764</v>
          </cell>
          <cell r="AF380">
            <v>189.35892912817098</v>
          </cell>
          <cell r="AG380">
            <v>0</v>
          </cell>
          <cell r="AH380">
            <v>189.34320742640818</v>
          </cell>
          <cell r="AI380">
            <v>188.13960265088758</v>
          </cell>
          <cell r="AJ380">
            <v>186.92559104832662</v>
          </cell>
          <cell r="AK380">
            <v>185.6615639319225</v>
          </cell>
          <cell r="AL380">
            <v>0</v>
          </cell>
          <cell r="AM380">
            <v>185.03695748096044</v>
          </cell>
        </row>
        <row r="391">
          <cell r="I391">
            <v>0</v>
          </cell>
        </row>
        <row r="393">
          <cell r="B393">
            <v>900000</v>
          </cell>
          <cell r="C393" t="str">
            <v>액면가</v>
          </cell>
          <cell r="D393" t="str">
            <v>Face Value</v>
          </cell>
          <cell r="J393">
            <v>500</v>
          </cell>
          <cell r="K393">
            <v>500</v>
          </cell>
          <cell r="L393">
            <v>500</v>
          </cell>
          <cell r="M393">
            <v>500</v>
          </cell>
          <cell r="N393">
            <v>500</v>
          </cell>
          <cell r="O393">
            <v>500</v>
          </cell>
          <cell r="P393">
            <v>500</v>
          </cell>
          <cell r="Q393">
            <v>500</v>
          </cell>
          <cell r="R393">
            <v>500</v>
          </cell>
          <cell r="S393">
            <v>500</v>
          </cell>
          <cell r="T393">
            <v>500</v>
          </cell>
          <cell r="U393">
            <v>500</v>
          </cell>
          <cell r="V393">
            <v>500</v>
          </cell>
          <cell r="W393">
            <v>500</v>
          </cell>
          <cell r="X393">
            <v>500</v>
          </cell>
          <cell r="Y393">
            <v>500</v>
          </cell>
          <cell r="Z393">
            <v>500</v>
          </cell>
          <cell r="AA393">
            <v>500</v>
          </cell>
          <cell r="AB393">
            <v>500</v>
          </cell>
          <cell r="AC393">
            <v>500</v>
          </cell>
          <cell r="AD393">
            <v>500</v>
          </cell>
          <cell r="AE393">
            <v>500</v>
          </cell>
          <cell r="AF393">
            <v>500</v>
          </cell>
          <cell r="AG393">
            <v>500</v>
          </cell>
          <cell r="AH393">
            <v>500</v>
          </cell>
          <cell r="AI393">
            <v>500</v>
          </cell>
          <cell r="AJ393">
            <v>500</v>
          </cell>
          <cell r="AK393">
            <v>500</v>
          </cell>
          <cell r="AL393">
            <v>500</v>
          </cell>
          <cell r="AM393">
            <v>500</v>
          </cell>
        </row>
        <row r="395">
          <cell r="B395">
            <v>900010</v>
          </cell>
          <cell r="C395" t="str">
            <v>기말발행주식수</v>
          </cell>
          <cell r="D395" t="str">
            <v>Shares (FY-end)</v>
          </cell>
          <cell r="J395">
            <v>90942.672000000006</v>
          </cell>
          <cell r="K395">
            <v>90942.672000000006</v>
          </cell>
          <cell r="L395">
            <v>90942.672000000006</v>
          </cell>
          <cell r="M395">
            <v>90942.672000000006</v>
          </cell>
          <cell r="N395">
            <v>90942.672000000006</v>
          </cell>
          <cell r="O395">
            <v>90942.672000000006</v>
          </cell>
          <cell r="P395">
            <v>90942.672000000006</v>
          </cell>
          <cell r="Q395">
            <v>90942.672000000006</v>
          </cell>
          <cell r="R395">
            <v>90942.672000000006</v>
          </cell>
          <cell r="S395">
            <v>90942.672000000006</v>
          </cell>
          <cell r="T395">
            <v>90942.672000000006</v>
          </cell>
          <cell r="U395">
            <v>90942.672000000006</v>
          </cell>
          <cell r="V395">
            <v>90942.672000000006</v>
          </cell>
          <cell r="W395">
            <v>90942.672000000006</v>
          </cell>
          <cell r="X395">
            <v>90942.672000000006</v>
          </cell>
          <cell r="Y395">
            <v>90942.672000000006</v>
          </cell>
          <cell r="Z395">
            <v>90942.672000000006</v>
          </cell>
          <cell r="AA395">
            <v>90942.672000000006</v>
          </cell>
          <cell r="AB395">
            <v>90942.672000000006</v>
          </cell>
          <cell r="AC395">
            <v>90942.672000000006</v>
          </cell>
          <cell r="AD395">
            <v>90942.672000000006</v>
          </cell>
          <cell r="AE395">
            <v>90942.672000000006</v>
          </cell>
          <cell r="AF395">
            <v>90942.672000000006</v>
          </cell>
          <cell r="AG395">
            <v>90942.672000000006</v>
          </cell>
          <cell r="AH395">
            <v>90942.672000000006</v>
          </cell>
          <cell r="AI395">
            <v>90942.672000000006</v>
          </cell>
          <cell r="AJ395">
            <v>90942.672000000006</v>
          </cell>
          <cell r="AK395">
            <v>90942.672000000006</v>
          </cell>
          <cell r="AL395">
            <v>90942.672000000006</v>
          </cell>
          <cell r="AM395">
            <v>90942.672000000006</v>
          </cell>
        </row>
        <row r="396">
          <cell r="B396">
            <v>900020</v>
          </cell>
          <cell r="C396" t="str">
            <v>보통주기말발행주식수</v>
          </cell>
          <cell r="D396" t="str">
            <v>Common (FY-end)</v>
          </cell>
          <cell r="J396">
            <v>90942.672000000006</v>
          </cell>
          <cell r="K396">
            <v>90942.672000000006</v>
          </cell>
          <cell r="L396">
            <v>90942.672000000006</v>
          </cell>
          <cell r="M396">
            <v>90942.672000000006</v>
          </cell>
          <cell r="N396">
            <v>90942.672000000006</v>
          </cell>
          <cell r="O396">
            <v>90942.672000000006</v>
          </cell>
          <cell r="P396">
            <v>90942.672000000006</v>
          </cell>
          <cell r="Q396">
            <v>90942.672000000006</v>
          </cell>
          <cell r="R396">
            <v>90942.672000000006</v>
          </cell>
          <cell r="S396">
            <v>90942.672000000006</v>
          </cell>
          <cell r="T396">
            <v>90942.672000000006</v>
          </cell>
          <cell r="U396">
            <v>90942.672000000006</v>
          </cell>
          <cell r="V396">
            <v>90942.672000000006</v>
          </cell>
          <cell r="W396">
            <v>90942.672000000006</v>
          </cell>
          <cell r="X396">
            <v>90942.672000000006</v>
          </cell>
          <cell r="Y396">
            <v>90942.672000000006</v>
          </cell>
          <cell r="Z396">
            <v>90942.672000000006</v>
          </cell>
          <cell r="AA396">
            <v>90942.672000000006</v>
          </cell>
          <cell r="AB396">
            <v>90942.672000000006</v>
          </cell>
          <cell r="AC396">
            <v>90942.672000000006</v>
          </cell>
          <cell r="AD396">
            <v>90942.672000000006</v>
          </cell>
          <cell r="AE396">
            <v>90942.672000000006</v>
          </cell>
          <cell r="AF396">
            <v>90942.672000000006</v>
          </cell>
          <cell r="AG396">
            <v>90942.672000000006</v>
          </cell>
          <cell r="AH396">
            <v>90942.672000000006</v>
          </cell>
          <cell r="AI396">
            <v>90942.672000000006</v>
          </cell>
          <cell r="AJ396">
            <v>90942.672000000006</v>
          </cell>
          <cell r="AK396">
            <v>90942.672000000006</v>
          </cell>
          <cell r="AL396">
            <v>90942.672000000006</v>
          </cell>
          <cell r="AM396">
            <v>90942.672000000006</v>
          </cell>
        </row>
        <row r="397">
          <cell r="B397">
            <v>900030</v>
          </cell>
          <cell r="C397" t="str">
            <v>우선주기말발행주식수</v>
          </cell>
          <cell r="D397" t="str">
            <v>Preferred (FY-end)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</row>
        <row r="398">
          <cell r="B398">
            <v>900040</v>
          </cell>
          <cell r="C398" t="str">
            <v>평균발행주식수</v>
          </cell>
          <cell r="D398" t="str">
            <v>Shares (Wgt. Shrs)</v>
          </cell>
          <cell r="J398">
            <v>90942.672000000006</v>
          </cell>
          <cell r="K398">
            <v>90942.672000000006</v>
          </cell>
          <cell r="L398">
            <v>90942.672000000006</v>
          </cell>
          <cell r="M398">
            <v>90942.672000000006</v>
          </cell>
          <cell r="N398">
            <v>90942.672000000006</v>
          </cell>
          <cell r="O398">
            <v>90942.672000000006</v>
          </cell>
          <cell r="P398">
            <v>90942.672000000006</v>
          </cell>
          <cell r="Q398">
            <v>90942.672000000006</v>
          </cell>
          <cell r="R398">
            <v>90942.672000000006</v>
          </cell>
          <cell r="S398">
            <v>90942.672000000006</v>
          </cell>
          <cell r="T398">
            <v>90942.672000000006</v>
          </cell>
          <cell r="U398">
            <v>90942.672000000006</v>
          </cell>
          <cell r="V398">
            <v>90942.672000000006</v>
          </cell>
          <cell r="W398">
            <v>90942.672000000006</v>
          </cell>
          <cell r="X398">
            <v>90942.672000000006</v>
          </cell>
          <cell r="Y398">
            <v>90942.672000000006</v>
          </cell>
          <cell r="Z398">
            <v>90942.672000000006</v>
          </cell>
          <cell r="AA398">
            <v>90942.672000000006</v>
          </cell>
          <cell r="AB398">
            <v>90942.672000000006</v>
          </cell>
          <cell r="AC398">
            <v>90942.672000000006</v>
          </cell>
          <cell r="AD398">
            <v>90942.672000000006</v>
          </cell>
          <cell r="AE398">
            <v>90942.672000000006</v>
          </cell>
          <cell r="AF398">
            <v>90942.672000000006</v>
          </cell>
          <cell r="AG398">
            <v>90942.672000000006</v>
          </cell>
          <cell r="AH398">
            <v>90942.672000000006</v>
          </cell>
          <cell r="AI398">
            <v>90942.672000000006</v>
          </cell>
          <cell r="AJ398">
            <v>90942.672000000006</v>
          </cell>
          <cell r="AK398">
            <v>90942.672000000006</v>
          </cell>
          <cell r="AL398">
            <v>90942.672000000006</v>
          </cell>
          <cell r="AM398">
            <v>90942.672000000006</v>
          </cell>
        </row>
        <row r="399">
          <cell r="B399">
            <v>900050</v>
          </cell>
          <cell r="C399" t="str">
            <v>보통주평균발행주식수</v>
          </cell>
          <cell r="D399" t="str">
            <v>Common (Wgt.)</v>
          </cell>
          <cell r="J399">
            <v>90942.672000000006</v>
          </cell>
          <cell r="K399">
            <v>90942.672000000006</v>
          </cell>
          <cell r="L399">
            <v>90942.672000000006</v>
          </cell>
          <cell r="M399">
            <v>90942.672000000006</v>
          </cell>
          <cell r="N399">
            <v>90942.672000000006</v>
          </cell>
          <cell r="O399">
            <v>90942.672000000006</v>
          </cell>
          <cell r="P399">
            <v>90942.672000000006</v>
          </cell>
          <cell r="Q399">
            <v>90942.672000000006</v>
          </cell>
          <cell r="R399">
            <v>90942.672000000006</v>
          </cell>
          <cell r="S399">
            <v>90942.672000000006</v>
          </cell>
          <cell r="T399">
            <v>90942.672000000006</v>
          </cell>
          <cell r="U399">
            <v>90942.672000000006</v>
          </cell>
          <cell r="V399">
            <v>90942.672000000006</v>
          </cell>
          <cell r="W399">
            <v>90942.672000000006</v>
          </cell>
          <cell r="X399">
            <v>90942.672000000006</v>
          </cell>
          <cell r="Y399">
            <v>90942.672000000006</v>
          </cell>
          <cell r="Z399">
            <v>90942.672000000006</v>
          </cell>
          <cell r="AA399">
            <v>90942.672000000006</v>
          </cell>
          <cell r="AB399">
            <v>90942.672000000006</v>
          </cell>
          <cell r="AC399">
            <v>90942.672000000006</v>
          </cell>
          <cell r="AD399">
            <v>90942.672000000006</v>
          </cell>
          <cell r="AE399">
            <v>90942.672000000006</v>
          </cell>
          <cell r="AF399">
            <v>90942.672000000006</v>
          </cell>
          <cell r="AG399">
            <v>90942.672000000006</v>
          </cell>
          <cell r="AH399">
            <v>90942.672000000006</v>
          </cell>
          <cell r="AI399">
            <v>90942.672000000006</v>
          </cell>
          <cell r="AJ399">
            <v>90942.672000000006</v>
          </cell>
          <cell r="AK399">
            <v>90942.672000000006</v>
          </cell>
          <cell r="AL399">
            <v>90942.672000000006</v>
          </cell>
          <cell r="AM399">
            <v>90942.672000000006</v>
          </cell>
        </row>
        <row r="400">
          <cell r="B400">
            <v>900060</v>
          </cell>
          <cell r="C400" t="str">
            <v>우선주평균발행주식수</v>
          </cell>
          <cell r="D400" t="str">
            <v>Preferred (Wgt.)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</row>
        <row r="402">
          <cell r="B402">
            <v>900080</v>
          </cell>
          <cell r="C402" t="str">
            <v>수정기말발행주식수</v>
          </cell>
          <cell r="D402" t="str">
            <v>Shares (Adj. FY-end)</v>
          </cell>
          <cell r="J402">
            <v>90942.672000000006</v>
          </cell>
          <cell r="K402">
            <v>90942.672000000006</v>
          </cell>
          <cell r="L402">
            <v>90942.672000000006</v>
          </cell>
          <cell r="M402">
            <v>90942.672000000006</v>
          </cell>
          <cell r="N402">
            <v>90942.672000000006</v>
          </cell>
          <cell r="O402">
            <v>90942.672000000006</v>
          </cell>
          <cell r="P402">
            <v>90942.672000000006</v>
          </cell>
          <cell r="Q402">
            <v>90942.672000000006</v>
          </cell>
          <cell r="R402">
            <v>90942.672000000006</v>
          </cell>
          <cell r="S402">
            <v>90942.672000000006</v>
          </cell>
          <cell r="T402">
            <v>90942.672000000006</v>
          </cell>
          <cell r="U402">
            <v>90942.672000000006</v>
          </cell>
          <cell r="V402">
            <v>90942.672000000006</v>
          </cell>
          <cell r="W402">
            <v>90942.672000000006</v>
          </cell>
          <cell r="X402">
            <v>90942.672000000006</v>
          </cell>
          <cell r="Y402">
            <v>90942.672000000006</v>
          </cell>
          <cell r="Z402">
            <v>90942.672000000006</v>
          </cell>
          <cell r="AA402">
            <v>90942.672000000006</v>
          </cell>
          <cell r="AB402">
            <v>90942.672000000006</v>
          </cell>
          <cell r="AC402">
            <v>90942.672000000006</v>
          </cell>
          <cell r="AD402">
            <v>90942.672000000006</v>
          </cell>
          <cell r="AE402">
            <v>90942.672000000006</v>
          </cell>
          <cell r="AF402">
            <v>90942.672000000006</v>
          </cell>
          <cell r="AG402">
            <v>90942.672000000006</v>
          </cell>
          <cell r="AH402">
            <v>90942.672000000006</v>
          </cell>
          <cell r="AI402">
            <v>90942.672000000006</v>
          </cell>
          <cell r="AJ402">
            <v>90942.672000000006</v>
          </cell>
          <cell r="AK402">
            <v>90942.672000000006</v>
          </cell>
          <cell r="AL402">
            <v>90942.672000000006</v>
          </cell>
          <cell r="AM402">
            <v>90942.672000000006</v>
          </cell>
        </row>
        <row r="403">
          <cell r="B403">
            <v>900090</v>
          </cell>
          <cell r="C403" t="str">
            <v>보통주수정기말발행주식수</v>
          </cell>
          <cell r="D403" t="str">
            <v>Common (Adj. FY-end)</v>
          </cell>
          <cell r="J403">
            <v>90942.672000000006</v>
          </cell>
          <cell r="K403">
            <v>90942.672000000006</v>
          </cell>
          <cell r="L403">
            <v>90942.672000000006</v>
          </cell>
          <cell r="M403">
            <v>90942.672000000006</v>
          </cell>
          <cell r="N403">
            <v>90942.672000000006</v>
          </cell>
          <cell r="O403">
            <v>90942.672000000006</v>
          </cell>
          <cell r="P403">
            <v>90942.672000000006</v>
          </cell>
          <cell r="Q403">
            <v>90942.672000000006</v>
          </cell>
          <cell r="R403">
            <v>90942.672000000006</v>
          </cell>
          <cell r="S403">
            <v>90942.672000000006</v>
          </cell>
          <cell r="T403">
            <v>90942.672000000006</v>
          </cell>
          <cell r="U403">
            <v>90942.672000000006</v>
          </cell>
          <cell r="V403">
            <v>90942.672000000006</v>
          </cell>
          <cell r="W403">
            <v>90942.672000000006</v>
          </cell>
          <cell r="X403">
            <v>90942.672000000006</v>
          </cell>
          <cell r="Y403">
            <v>90942.672000000006</v>
          </cell>
          <cell r="Z403">
            <v>90942.672000000006</v>
          </cell>
          <cell r="AA403">
            <v>90942.672000000006</v>
          </cell>
          <cell r="AB403">
            <v>90942.672000000006</v>
          </cell>
          <cell r="AC403">
            <v>90942.672000000006</v>
          </cell>
          <cell r="AD403">
            <v>90942.672000000006</v>
          </cell>
          <cell r="AE403">
            <v>90942.672000000006</v>
          </cell>
          <cell r="AF403">
            <v>90942.672000000006</v>
          </cell>
          <cell r="AG403">
            <v>90942.672000000006</v>
          </cell>
          <cell r="AH403">
            <v>90942.672000000006</v>
          </cell>
          <cell r="AI403">
            <v>90942.672000000006</v>
          </cell>
          <cell r="AJ403">
            <v>90942.672000000006</v>
          </cell>
          <cell r="AK403">
            <v>90942.672000000006</v>
          </cell>
          <cell r="AL403">
            <v>90942.672000000006</v>
          </cell>
          <cell r="AM403">
            <v>90942.672000000006</v>
          </cell>
        </row>
        <row r="404">
          <cell r="B404">
            <v>900100</v>
          </cell>
          <cell r="C404" t="str">
            <v>우선주수정기말발행주식수</v>
          </cell>
          <cell r="D404" t="str">
            <v>Preferred (Adj. FY-end)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</row>
        <row r="405">
          <cell r="B405">
            <v>900110</v>
          </cell>
          <cell r="C405" t="str">
            <v>수정평균발행주식수</v>
          </cell>
          <cell r="D405" t="str">
            <v>Shares (Adj.Wgt.)</v>
          </cell>
          <cell r="J405">
            <v>90942.672000000006</v>
          </cell>
          <cell r="K405">
            <v>90942.672000000006</v>
          </cell>
          <cell r="L405">
            <v>90942.672000000006</v>
          </cell>
          <cell r="M405">
            <v>90942.672000000006</v>
          </cell>
          <cell r="N405">
            <v>90942.672000000006</v>
          </cell>
          <cell r="O405">
            <v>90942.672000000006</v>
          </cell>
          <cell r="P405">
            <v>90942.672000000006</v>
          </cell>
          <cell r="Q405">
            <v>90942.672000000006</v>
          </cell>
          <cell r="R405">
            <v>90942.672000000006</v>
          </cell>
          <cell r="S405">
            <v>90942.672000000006</v>
          </cell>
          <cell r="T405">
            <v>90942.672000000006</v>
          </cell>
          <cell r="U405">
            <v>90942.672000000006</v>
          </cell>
          <cell r="V405">
            <v>90942.672000000006</v>
          </cell>
          <cell r="W405">
            <v>90942.672000000006</v>
          </cell>
          <cell r="X405">
            <v>90942.672000000006</v>
          </cell>
          <cell r="Y405">
            <v>90942.672000000006</v>
          </cell>
          <cell r="Z405">
            <v>90942.672000000006</v>
          </cell>
          <cell r="AA405">
            <v>90942.672000000006</v>
          </cell>
          <cell r="AB405">
            <v>90942.672000000006</v>
          </cell>
          <cell r="AC405">
            <v>90942.672000000006</v>
          </cell>
          <cell r="AD405">
            <v>90942.672000000006</v>
          </cell>
          <cell r="AE405">
            <v>90942.672000000006</v>
          </cell>
          <cell r="AF405">
            <v>90942.672000000006</v>
          </cell>
          <cell r="AG405">
            <v>90942.672000000006</v>
          </cell>
          <cell r="AH405">
            <v>90942.672000000006</v>
          </cell>
          <cell r="AI405">
            <v>90942.672000000006</v>
          </cell>
          <cell r="AJ405">
            <v>90942.672000000006</v>
          </cell>
          <cell r="AK405">
            <v>90942.672000000006</v>
          </cell>
          <cell r="AL405">
            <v>90942.672000000006</v>
          </cell>
          <cell r="AM405">
            <v>90942.672000000006</v>
          </cell>
        </row>
        <row r="406">
          <cell r="B406">
            <v>900120</v>
          </cell>
          <cell r="C406" t="str">
            <v>보통주수정평균발행주식수</v>
          </cell>
          <cell r="D406" t="str">
            <v>Common (Adj.Wgt.)</v>
          </cell>
          <cell r="J406">
            <v>90942.672000000006</v>
          </cell>
          <cell r="K406">
            <v>90942.672000000006</v>
          </cell>
          <cell r="L406">
            <v>90942.672000000006</v>
          </cell>
          <cell r="M406">
            <v>90942.672000000006</v>
          </cell>
          <cell r="N406">
            <v>90942.672000000006</v>
          </cell>
          <cell r="O406">
            <v>90942.672000000006</v>
          </cell>
          <cell r="P406">
            <v>90942.672000000006</v>
          </cell>
          <cell r="Q406">
            <v>90942.672000000006</v>
          </cell>
          <cell r="R406">
            <v>90942.672000000006</v>
          </cell>
          <cell r="S406">
            <v>90942.672000000006</v>
          </cell>
          <cell r="T406">
            <v>90942.672000000006</v>
          </cell>
          <cell r="U406">
            <v>90942.672000000006</v>
          </cell>
          <cell r="V406">
            <v>90942.672000000006</v>
          </cell>
          <cell r="W406">
            <v>90942.672000000006</v>
          </cell>
          <cell r="X406">
            <v>90942.672000000006</v>
          </cell>
          <cell r="Y406">
            <v>90942.672000000006</v>
          </cell>
          <cell r="Z406">
            <v>90942.672000000006</v>
          </cell>
          <cell r="AA406">
            <v>90942.672000000006</v>
          </cell>
          <cell r="AB406">
            <v>90942.672000000006</v>
          </cell>
          <cell r="AC406">
            <v>90942.672000000006</v>
          </cell>
          <cell r="AD406">
            <v>90942.672000000006</v>
          </cell>
          <cell r="AE406">
            <v>90942.672000000006</v>
          </cell>
          <cell r="AF406">
            <v>90942.672000000006</v>
          </cell>
          <cell r="AG406">
            <v>90942.672000000006</v>
          </cell>
          <cell r="AH406">
            <v>90942.672000000006</v>
          </cell>
          <cell r="AI406">
            <v>90942.672000000006</v>
          </cell>
          <cell r="AJ406">
            <v>90942.672000000006</v>
          </cell>
          <cell r="AK406">
            <v>90942.672000000006</v>
          </cell>
          <cell r="AL406">
            <v>90942.672000000006</v>
          </cell>
          <cell r="AM406">
            <v>90942.672000000006</v>
          </cell>
        </row>
        <row r="407">
          <cell r="B407">
            <v>900130</v>
          </cell>
          <cell r="C407" t="str">
            <v>우선주수정평균발행주식수</v>
          </cell>
          <cell r="D407" t="str">
            <v>Preferred Shares(Adj.Wgt.)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J407">
            <v>0</v>
          </cell>
          <cell r="AK407">
            <v>0</v>
          </cell>
          <cell r="AL407">
            <v>0</v>
          </cell>
          <cell r="AM407">
            <v>0</v>
          </cell>
        </row>
        <row r="408">
          <cell r="B408">
            <v>900071</v>
          </cell>
          <cell r="C408" t="str">
            <v>보통주평균발행주식수 (FD)</v>
          </cell>
          <cell r="D408" t="str">
            <v>Common (Wgt.) (FD)</v>
          </cell>
          <cell r="J408">
            <v>90942.672000000006</v>
          </cell>
          <cell r="K408">
            <v>90942.672000000006</v>
          </cell>
          <cell r="L408">
            <v>90942.672000000006</v>
          </cell>
          <cell r="M408">
            <v>90942.672000000006</v>
          </cell>
          <cell r="N408">
            <v>90942.672000000006</v>
          </cell>
          <cell r="O408">
            <v>90942.672000000006</v>
          </cell>
          <cell r="P408">
            <v>90942.672000000006</v>
          </cell>
          <cell r="Q408">
            <v>90942.672000000006</v>
          </cell>
          <cell r="R408">
            <v>90942.672000000006</v>
          </cell>
          <cell r="S408">
            <v>90942.672000000006</v>
          </cell>
          <cell r="T408">
            <v>90942.672000000006</v>
          </cell>
          <cell r="U408">
            <v>90942.672000000006</v>
          </cell>
          <cell r="V408">
            <v>90942.672000000006</v>
          </cell>
          <cell r="W408">
            <v>90942.672000000006</v>
          </cell>
          <cell r="X408">
            <v>90942.672000000006</v>
          </cell>
          <cell r="Y408">
            <v>90942.672000000006</v>
          </cell>
          <cell r="Z408">
            <v>90942.672000000006</v>
          </cell>
          <cell r="AA408">
            <v>90942.672000000006</v>
          </cell>
          <cell r="AB408">
            <v>90942.672000000006</v>
          </cell>
          <cell r="AC408">
            <v>90942.672000000006</v>
          </cell>
          <cell r="AD408">
            <v>90942.672000000006</v>
          </cell>
          <cell r="AE408">
            <v>90942.672000000006</v>
          </cell>
          <cell r="AF408">
            <v>90942.672000000006</v>
          </cell>
          <cell r="AG408">
            <v>90942.672000000006</v>
          </cell>
          <cell r="AH408">
            <v>90942.672000000006</v>
          </cell>
          <cell r="AI408">
            <v>90942.672000000006</v>
          </cell>
          <cell r="AJ408">
            <v>90942.672000000006</v>
          </cell>
          <cell r="AK408">
            <v>90942.672000000006</v>
          </cell>
          <cell r="AL408">
            <v>90942.672000000006</v>
          </cell>
          <cell r="AM408">
            <v>90942.672000000006</v>
          </cell>
        </row>
        <row r="409">
          <cell r="B409">
            <v>900140</v>
          </cell>
          <cell r="C409" t="str">
            <v>기말자기주식수</v>
          </cell>
          <cell r="D409" t="str">
            <v>No. of Total TS</v>
          </cell>
          <cell r="J409">
            <v>5758.2150000000001</v>
          </cell>
          <cell r="K409">
            <v>5758.2150000000001</v>
          </cell>
          <cell r="L409">
            <v>5758.2150000000001</v>
          </cell>
          <cell r="M409">
            <v>5758.2150000000001</v>
          </cell>
          <cell r="N409">
            <v>5758.2150000000001</v>
          </cell>
          <cell r="O409">
            <v>5758.2150000000001</v>
          </cell>
          <cell r="P409">
            <v>5758.2150000000001</v>
          </cell>
          <cell r="Q409">
            <v>5758.2150000000001</v>
          </cell>
          <cell r="R409">
            <v>5758.2150000000001</v>
          </cell>
          <cell r="S409">
            <v>5758.2150000000001</v>
          </cell>
          <cell r="T409">
            <v>5758.2150000000001</v>
          </cell>
          <cell r="U409">
            <v>5758.2150000000001</v>
          </cell>
          <cell r="V409">
            <v>5758.2150000000001</v>
          </cell>
          <cell r="W409">
            <v>5758.2150000000001</v>
          </cell>
          <cell r="X409">
            <v>5758.2150000000001</v>
          </cell>
          <cell r="Y409">
            <v>5758.2150000000001</v>
          </cell>
          <cell r="Z409">
            <v>5758.2150000000001</v>
          </cell>
          <cell r="AA409">
            <v>5758.2150000000001</v>
          </cell>
          <cell r="AB409">
            <v>5758.2150000000001</v>
          </cell>
          <cell r="AC409">
            <v>5758.2150000000001</v>
          </cell>
          <cell r="AD409">
            <v>5758.2150000000001</v>
          </cell>
          <cell r="AE409">
            <v>5758.2150000000001</v>
          </cell>
          <cell r="AF409">
            <v>5758.2150000000001</v>
          </cell>
          <cell r="AG409">
            <v>5758.2150000000001</v>
          </cell>
          <cell r="AH409">
            <v>5758.2150000000001</v>
          </cell>
          <cell r="AI409">
            <v>5758.2150000000001</v>
          </cell>
          <cell r="AJ409">
            <v>5758.2150000000001</v>
          </cell>
          <cell r="AK409">
            <v>5758.2150000000001</v>
          </cell>
          <cell r="AL409">
            <v>5758.2150000000001</v>
          </cell>
          <cell r="AM409">
            <v>5758.2150000000001</v>
          </cell>
        </row>
        <row r="410">
          <cell r="B410">
            <v>900150</v>
          </cell>
          <cell r="C410" t="str">
            <v>보통주 기말자기주식수</v>
          </cell>
          <cell r="D410" t="str">
            <v>No. of Common TS</v>
          </cell>
          <cell r="J410">
            <v>5758.2150000000001</v>
          </cell>
          <cell r="K410">
            <v>5758.2150000000001</v>
          </cell>
          <cell r="L410">
            <v>5758.2150000000001</v>
          </cell>
          <cell r="M410">
            <v>5758.2150000000001</v>
          </cell>
          <cell r="N410">
            <v>5758.2150000000001</v>
          </cell>
          <cell r="O410">
            <v>5758.2150000000001</v>
          </cell>
          <cell r="P410">
            <v>5758.2150000000001</v>
          </cell>
          <cell r="Q410">
            <v>5758.2150000000001</v>
          </cell>
          <cell r="R410">
            <v>5758.2150000000001</v>
          </cell>
          <cell r="S410">
            <v>5758.2150000000001</v>
          </cell>
          <cell r="T410">
            <v>5758.2150000000001</v>
          </cell>
          <cell r="U410">
            <v>5758.2150000000001</v>
          </cell>
          <cell r="V410">
            <v>5758.2150000000001</v>
          </cell>
          <cell r="W410">
            <v>5758.2150000000001</v>
          </cell>
          <cell r="X410">
            <v>5758.2150000000001</v>
          </cell>
          <cell r="Y410">
            <v>5758.2150000000001</v>
          </cell>
          <cell r="Z410">
            <v>5758.2150000000001</v>
          </cell>
          <cell r="AA410">
            <v>5758.2150000000001</v>
          </cell>
          <cell r="AB410">
            <v>5758.2150000000001</v>
          </cell>
          <cell r="AC410">
            <v>5758.2150000000001</v>
          </cell>
          <cell r="AD410">
            <v>5758.2150000000001</v>
          </cell>
          <cell r="AE410">
            <v>5758.2150000000001</v>
          </cell>
          <cell r="AF410">
            <v>5758.2150000000001</v>
          </cell>
          <cell r="AG410">
            <v>5758.2150000000001</v>
          </cell>
          <cell r="AH410">
            <v>5758.2150000000001</v>
          </cell>
          <cell r="AI410">
            <v>5758.2150000000001</v>
          </cell>
          <cell r="AJ410">
            <v>5758.2150000000001</v>
          </cell>
          <cell r="AK410">
            <v>5758.2150000000001</v>
          </cell>
          <cell r="AL410">
            <v>5758.2150000000001</v>
          </cell>
          <cell r="AM410">
            <v>5758.2150000000001</v>
          </cell>
        </row>
        <row r="411">
          <cell r="B411">
            <v>900160</v>
          </cell>
          <cell r="C411" t="str">
            <v>우선주 기말자기주식수</v>
          </cell>
          <cell r="D411" t="str">
            <v>No. of Preferred TS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</row>
        <row r="413">
          <cell r="C413" t="str">
            <v>희석증권주식수</v>
          </cell>
          <cell r="D413" t="str">
            <v>Share Dilution</v>
          </cell>
        </row>
      </sheetData>
      <sheetData sheetId="16" refreshError="1"/>
      <sheetData sheetId="17">
        <row r="27">
          <cell r="B27">
            <v>200000</v>
          </cell>
          <cell r="C27" t="str">
            <v>매출액</v>
          </cell>
          <cell r="D27" t="str">
            <v>Sales</v>
          </cell>
          <cell r="J27">
            <v>422.96201099999996</v>
          </cell>
          <cell r="K27">
            <v>321.89761472000004</v>
          </cell>
          <cell r="L27">
            <v>373.99921852999995</v>
          </cell>
          <cell r="M27">
            <v>518.51391100000001</v>
          </cell>
          <cell r="N27">
            <v>621.52734399999997</v>
          </cell>
          <cell r="O27">
            <v>676.15468658999998</v>
          </cell>
          <cell r="P27">
            <v>615.35706077999998</v>
          </cell>
          <cell r="Q27">
            <v>694.85626944000001</v>
          </cell>
          <cell r="R27">
            <v>668.04193049000003</v>
          </cell>
          <cell r="S27">
            <v>642.26235053253947</v>
          </cell>
          <cell r="T27">
            <v>617.47759846304643</v>
          </cell>
          <cell r="U27">
            <v>593.6492841088218</v>
          </cell>
          <cell r="V27">
            <v>570.7404987648431</v>
          </cell>
          <cell r="W27">
            <v>548.71575802427753</v>
          </cell>
          <cell r="X27">
            <v>527.5409468151521</v>
          </cell>
        </row>
        <row r="29">
          <cell r="B29">
            <v>200040</v>
          </cell>
          <cell r="C29" t="str">
            <v>제품매출액</v>
          </cell>
          <cell r="D29" t="str">
            <v>Sales of Finished Goods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</row>
        <row r="30">
          <cell r="B30">
            <v>200070</v>
          </cell>
          <cell r="C30" t="str">
            <v>상품매출액</v>
          </cell>
          <cell r="D30" t="str">
            <v>Sales of Merchandise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</row>
        <row r="32">
          <cell r="B32">
            <v>200010</v>
          </cell>
          <cell r="C32" t="str">
            <v>*내수</v>
          </cell>
          <cell r="D32" t="str">
            <v>*Domestic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642.26235053253947</v>
          </cell>
          <cell r="T32">
            <v>617.47759846304643</v>
          </cell>
          <cell r="U32">
            <v>593.6492841088218</v>
          </cell>
          <cell r="V32">
            <v>570.7404987648431</v>
          </cell>
          <cell r="W32">
            <v>548.71575802427753</v>
          </cell>
          <cell r="X32">
            <v>527.5409468151521</v>
          </cell>
        </row>
        <row r="33">
          <cell r="B33">
            <v>200020</v>
          </cell>
          <cell r="C33" t="str">
            <v>*수출</v>
          </cell>
          <cell r="D33" t="str">
            <v>*Export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</row>
        <row r="35">
          <cell r="B35">
            <v>200001</v>
          </cell>
          <cell r="C35" t="str">
            <v>*달러매출액</v>
          </cell>
          <cell r="D35" t="str">
            <v>Sales in USD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</row>
        <row r="37">
          <cell r="B37">
            <v>200360</v>
          </cell>
          <cell r="C37" t="str">
            <v>매출원가</v>
          </cell>
          <cell r="D37" t="str">
            <v>Cost of Sales</v>
          </cell>
          <cell r="J37">
            <v>295.48552599999999</v>
          </cell>
          <cell r="K37">
            <v>249.38058272999999</v>
          </cell>
          <cell r="L37">
            <v>275.20538498000002</v>
          </cell>
          <cell r="M37">
            <v>382.91382199999998</v>
          </cell>
          <cell r="N37">
            <v>446.24941200000001</v>
          </cell>
          <cell r="O37">
            <v>532.08262356</v>
          </cell>
          <cell r="P37">
            <v>492.74247363999996</v>
          </cell>
          <cell r="Q37">
            <v>556.42044870999996</v>
          </cell>
          <cell r="R37">
            <v>597.72029378999991</v>
          </cell>
          <cell r="S37">
            <v>574.65440914612168</v>
          </cell>
          <cell r="T37">
            <v>552.4786315304508</v>
          </cell>
          <cell r="U37">
            <v>531.15861192347666</v>
          </cell>
          <cell r="V37">
            <v>510.66132682622037</v>
          </cell>
          <cell r="W37">
            <v>490.95502710871114</v>
          </cell>
          <cell r="X37">
            <v>472.00918883238802</v>
          </cell>
        </row>
        <row r="38">
          <cell r="B38">
            <v>200810</v>
          </cell>
          <cell r="C38" t="str">
            <v>매출총이익</v>
          </cell>
          <cell r="D38" t="str">
            <v>Gross Profit</v>
          </cell>
          <cell r="J38">
            <v>127.47648499999997</v>
          </cell>
          <cell r="K38">
            <v>72.517031990000049</v>
          </cell>
          <cell r="L38">
            <v>98.793833549999931</v>
          </cell>
          <cell r="M38">
            <v>135.60008900000003</v>
          </cell>
          <cell r="N38">
            <v>175.27793199999996</v>
          </cell>
          <cell r="O38">
            <v>144.07206302999998</v>
          </cell>
          <cell r="P38">
            <v>122.61458714000003</v>
          </cell>
          <cell r="Q38">
            <v>138.43582073000005</v>
          </cell>
          <cell r="R38">
            <v>70.321636700000113</v>
          </cell>
          <cell r="S38">
            <v>67.607941386417792</v>
          </cell>
          <cell r="T38">
            <v>64.998966932595636</v>
          </cell>
          <cell r="U38">
            <v>62.490672185345147</v>
          </cell>
          <cell r="V38">
            <v>60.079171938622721</v>
          </cell>
          <cell r="W38">
            <v>57.760730915566398</v>
          </cell>
          <cell r="X38">
            <v>55.531757982764077</v>
          </cell>
        </row>
        <row r="40">
          <cell r="B40">
            <v>200820</v>
          </cell>
          <cell r="C40" t="str">
            <v>판매비와 관리비</v>
          </cell>
          <cell r="D40" t="str">
            <v>SG&amp;A</v>
          </cell>
          <cell r="J40">
            <v>88.577571999999989</v>
          </cell>
          <cell r="K40">
            <v>38.426179770000005</v>
          </cell>
          <cell r="L40">
            <v>47.900466689999995</v>
          </cell>
          <cell r="M40">
            <v>45.829445</v>
          </cell>
          <cell r="N40">
            <v>43.027107999999998</v>
          </cell>
          <cell r="O40">
            <v>65.0242243</v>
          </cell>
          <cell r="P40">
            <v>64.292858209999991</v>
          </cell>
          <cell r="Q40">
            <v>72.649975689999991</v>
          </cell>
          <cell r="R40">
            <v>100.27393109999998</v>
          </cell>
          <cell r="S40">
            <v>92.82833179586315</v>
          </cell>
          <cell r="T40">
            <v>89.145939968316853</v>
          </cell>
          <cell r="U40">
            <v>85.614073228560883</v>
          </cell>
          <cell r="V40">
            <v>82.226241171350196</v>
          </cell>
          <cell r="W40">
            <v>78.976258266381208</v>
          </cell>
          <cell r="X40">
            <v>75.85822777273485</v>
          </cell>
        </row>
        <row r="41">
          <cell r="B41">
            <v>201080</v>
          </cell>
          <cell r="C41" t="str">
            <v>유형자산 감가상각비</v>
          </cell>
          <cell r="D41" t="str">
            <v>Depreciation (SG&amp;A)</v>
          </cell>
          <cell r="J41">
            <v>7.7053989999999999</v>
          </cell>
          <cell r="K41">
            <v>1.840735</v>
          </cell>
          <cell r="L41">
            <v>1.551288</v>
          </cell>
          <cell r="M41">
            <v>1.7626489999999999</v>
          </cell>
          <cell r="N41">
            <v>1.301906</v>
          </cell>
          <cell r="O41">
            <v>1.472926</v>
          </cell>
          <cell r="P41">
            <v>1.563833</v>
          </cell>
          <cell r="Q41">
            <v>1.6234629999999999</v>
          </cell>
          <cell r="R41">
            <v>1.7324659999999998</v>
          </cell>
          <cell r="S41">
            <v>2.7202911397630292</v>
          </cell>
          <cell r="T41">
            <v>2.5049888752544605</v>
          </cell>
          <cell r="U41">
            <v>2.3067270901361074</v>
          </cell>
          <cell r="V41">
            <v>2.1241570854590246</v>
          </cell>
          <cell r="W41">
            <v>1.9560369074434139</v>
          </cell>
          <cell r="X41">
            <v>1.801222898942989</v>
          </cell>
        </row>
        <row r="42">
          <cell r="B42">
            <v>201100</v>
          </cell>
          <cell r="C42" t="str">
            <v>무형자산 상각비</v>
          </cell>
          <cell r="D42" t="str">
            <v>Amortization (SG&amp;A)</v>
          </cell>
          <cell r="J42">
            <v>5.6278999999999996E-2</v>
          </cell>
          <cell r="K42">
            <v>5.3978999999999999E-2</v>
          </cell>
          <cell r="L42">
            <v>6.2214999999999999E-2</v>
          </cell>
          <cell r="M42">
            <v>0.15182699999999999</v>
          </cell>
          <cell r="N42">
            <v>1.9398989999999998</v>
          </cell>
          <cell r="O42">
            <v>4.0949429999999998</v>
          </cell>
          <cell r="P42">
            <v>4.7279809999999998</v>
          </cell>
          <cell r="Q42">
            <v>5.8769489999999998</v>
          </cell>
          <cell r="R42">
            <v>6.1183769999999997</v>
          </cell>
          <cell r="S42">
            <v>1.2515376473110078</v>
          </cell>
          <cell r="T42">
            <v>1.2133995011030987</v>
          </cell>
          <cell r="U42">
            <v>1.1764235398277012</v>
          </cell>
          <cell r="V42">
            <v>1.1405743481867041</v>
          </cell>
          <cell r="W42">
            <v>1.1058175900934928</v>
          </cell>
          <cell r="X42">
            <v>1.072119975786104</v>
          </cell>
        </row>
        <row r="43">
          <cell r="B43">
            <v>200831</v>
          </cell>
          <cell r="C43" t="str">
            <v>인건비</v>
          </cell>
          <cell r="D43" t="str">
            <v>Salaries and Wages</v>
          </cell>
          <cell r="J43">
            <v>38.956658999999988</v>
          </cell>
          <cell r="K43">
            <v>15.995217999999999</v>
          </cell>
          <cell r="L43">
            <v>16.995151999999997</v>
          </cell>
          <cell r="M43">
            <v>17.467652999999999</v>
          </cell>
          <cell r="N43">
            <v>18.250885</v>
          </cell>
          <cell r="O43">
            <v>29.835191999999999</v>
          </cell>
          <cell r="P43">
            <v>28.837508999999997</v>
          </cell>
          <cell r="Q43">
            <v>27.055249999999997</v>
          </cell>
          <cell r="R43">
            <v>24.084423999999999</v>
          </cell>
          <cell r="S43">
            <v>23.155011779150374</v>
          </cell>
          <cell r="T43">
            <v>22.261465355891119</v>
          </cell>
          <cell r="U43">
            <v>21.40240067758344</v>
          </cell>
          <cell r="V43">
            <v>20.576487101852241</v>
          </cell>
          <cell r="W43">
            <v>19.782445335496686</v>
          </cell>
          <cell r="X43">
            <v>19.019045452937721</v>
          </cell>
        </row>
        <row r="44">
          <cell r="B44">
            <v>200880</v>
          </cell>
          <cell r="C44" t="str">
            <v>교육훈련비</v>
          </cell>
          <cell r="D44" t="str">
            <v>Training Expenses</v>
          </cell>
          <cell r="J44">
            <v>0.61389499999999997</v>
          </cell>
          <cell r="K44">
            <v>0.27183799999999997</v>
          </cell>
          <cell r="L44">
            <v>0.27581</v>
          </cell>
          <cell r="M44">
            <v>0.280339</v>
          </cell>
          <cell r="N44">
            <v>0.335009</v>
          </cell>
          <cell r="O44">
            <v>0.353074</v>
          </cell>
          <cell r="P44">
            <v>0.47572999999999999</v>
          </cell>
          <cell r="Q44">
            <v>1.663049</v>
          </cell>
          <cell r="R44">
            <v>0.301732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</row>
        <row r="45">
          <cell r="B45">
            <v>200920</v>
          </cell>
          <cell r="C45" t="str">
            <v>수도광열비</v>
          </cell>
          <cell r="D45" t="str">
            <v>Water, Light and Heating Expenses</v>
          </cell>
          <cell r="J45">
            <v>4.6996180000000001</v>
          </cell>
          <cell r="K45">
            <v>1.8723539999999999</v>
          </cell>
          <cell r="L45">
            <v>1.8009249999999999</v>
          </cell>
          <cell r="M45">
            <v>2.1044769999999997</v>
          </cell>
          <cell r="N45">
            <v>0.74974099999999999</v>
          </cell>
          <cell r="O45">
            <v>0.67693199999999998</v>
          </cell>
          <cell r="P45">
            <v>0.63481100000000001</v>
          </cell>
          <cell r="Q45">
            <v>0.61308799999999997</v>
          </cell>
          <cell r="R45">
            <v>1.542659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</row>
        <row r="46">
          <cell r="B46">
            <v>200930</v>
          </cell>
          <cell r="C46" t="str">
            <v>세금과공과</v>
          </cell>
          <cell r="D46" t="str">
            <v>Taxes and Dues</v>
          </cell>
          <cell r="J46">
            <v>3.171049</v>
          </cell>
          <cell r="K46">
            <v>2.1151139999999997</v>
          </cell>
          <cell r="L46">
            <v>7.6166869999999998</v>
          </cell>
          <cell r="M46">
            <v>2.2984179999999999</v>
          </cell>
          <cell r="N46">
            <v>2.19597</v>
          </cell>
          <cell r="O46">
            <v>2.277663</v>
          </cell>
          <cell r="P46">
            <v>2.6256469999999998</v>
          </cell>
          <cell r="Q46">
            <v>3.3457249999999998</v>
          </cell>
          <cell r="R46">
            <v>4.2668289999999995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</row>
        <row r="47">
          <cell r="B47">
            <v>200950</v>
          </cell>
          <cell r="C47" t="str">
            <v>임차료</v>
          </cell>
          <cell r="D47" t="str">
            <v>Rent</v>
          </cell>
          <cell r="J47">
            <v>0.39651999999999998</v>
          </cell>
          <cell r="K47">
            <v>0.88303299999999996</v>
          </cell>
          <cell r="L47">
            <v>0.93832599999999999</v>
          </cell>
          <cell r="M47">
            <v>1.011347</v>
          </cell>
          <cell r="N47">
            <v>1.047728</v>
          </cell>
          <cell r="O47">
            <v>1.2134909999999999</v>
          </cell>
          <cell r="P47">
            <v>0.95043899999999992</v>
          </cell>
          <cell r="Q47">
            <v>0.83008899999999997</v>
          </cell>
          <cell r="R47">
            <v>3.5095609999999997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</row>
        <row r="48">
          <cell r="B48">
            <v>201010</v>
          </cell>
          <cell r="C48" t="str">
            <v>보험료</v>
          </cell>
          <cell r="D48" t="str">
            <v>Insurance Premium</v>
          </cell>
          <cell r="J48">
            <v>0.58443299999999998</v>
          </cell>
          <cell r="K48">
            <v>0.348688</v>
          </cell>
          <cell r="L48">
            <v>0.37697399999999998</v>
          </cell>
          <cell r="M48">
            <v>0.37702999999999998</v>
          </cell>
          <cell r="N48">
            <v>0.38087399999999999</v>
          </cell>
          <cell r="O48">
            <v>0.45611099999999999</v>
          </cell>
          <cell r="P48">
            <v>0.50770499999999996</v>
          </cell>
          <cell r="Q48">
            <v>0.27426600000000001</v>
          </cell>
          <cell r="R48">
            <v>0.32184299999999999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</row>
        <row r="49">
          <cell r="B49">
            <v>201050</v>
          </cell>
          <cell r="C49" t="str">
            <v>지급수수료</v>
          </cell>
          <cell r="D49" t="str">
            <v>Commission Expenses</v>
          </cell>
          <cell r="J49">
            <v>3.5063629999999999</v>
          </cell>
          <cell r="K49">
            <v>2.992918</v>
          </cell>
          <cell r="L49">
            <v>3.659278</v>
          </cell>
          <cell r="M49">
            <v>1.2478199999999999</v>
          </cell>
          <cell r="N49">
            <v>2.6392479999999998</v>
          </cell>
          <cell r="O49">
            <v>7.0232729999999997</v>
          </cell>
          <cell r="P49">
            <v>7.2069559999999999</v>
          </cell>
          <cell r="Q49">
            <v>5.8276439999999994</v>
          </cell>
          <cell r="R49">
            <v>7.1226569999999993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</row>
        <row r="50">
          <cell r="B50">
            <v>201090</v>
          </cell>
          <cell r="C50" t="str">
            <v>개발비상각</v>
          </cell>
          <cell r="D50" t="str">
            <v>Amortization of Development Expenses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</row>
        <row r="51">
          <cell r="B51">
            <v>201130</v>
          </cell>
          <cell r="C51" t="str">
            <v>연구개발비</v>
          </cell>
          <cell r="D51" t="str">
            <v>Research &amp; Development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</row>
        <row r="52">
          <cell r="B52">
            <v>201140</v>
          </cell>
          <cell r="C52" t="str">
            <v>특허권등사용료</v>
          </cell>
          <cell r="D52" t="str">
            <v>Royalties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</row>
        <row r="53">
          <cell r="B53">
            <v>290500</v>
          </cell>
          <cell r="C53" t="str">
            <v>기타관리비</v>
          </cell>
          <cell r="D53" t="str">
            <v>Other General and Administrative Expenses</v>
          </cell>
          <cell r="J53">
            <v>15.172103999999999</v>
          </cell>
          <cell r="K53">
            <v>6.159815</v>
          </cell>
          <cell r="L53">
            <v>6.1519559999999993</v>
          </cell>
          <cell r="M53">
            <v>7.7784939999999994</v>
          </cell>
          <cell r="N53">
            <v>4.2247279999999998</v>
          </cell>
          <cell r="O53">
            <v>4.6590549999999995</v>
          </cell>
          <cell r="P53">
            <v>4.8343579999999999</v>
          </cell>
          <cell r="Q53">
            <v>4.7880599999999998</v>
          </cell>
          <cell r="R53">
            <v>13.681908999999999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</row>
        <row r="54">
          <cell r="B54">
            <v>201160</v>
          </cell>
          <cell r="C54" t="str">
            <v>광고선전비</v>
          </cell>
          <cell r="D54" t="str">
            <v>Advertising Expenses</v>
          </cell>
          <cell r="J54">
            <v>8.0827739999999988</v>
          </cell>
          <cell r="K54">
            <v>3.0826279999999997</v>
          </cell>
          <cell r="L54">
            <v>3.9621769999999996</v>
          </cell>
          <cell r="M54">
            <v>7.9042569999999994</v>
          </cell>
          <cell r="N54">
            <v>8.5484189999999991</v>
          </cell>
          <cell r="O54">
            <v>10.470801</v>
          </cell>
          <cell r="P54">
            <v>9.0432539999999992</v>
          </cell>
          <cell r="Q54">
            <v>15.433508999999999</v>
          </cell>
          <cell r="R54">
            <v>30.743381999999997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</row>
        <row r="55">
          <cell r="B55">
            <v>201200</v>
          </cell>
          <cell r="C55" t="str">
            <v>수출비용</v>
          </cell>
          <cell r="D55" t="str">
            <v>Export Expenses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</row>
        <row r="56">
          <cell r="B56">
            <v>201210</v>
          </cell>
          <cell r="C56" t="str">
            <v>판매촉진비</v>
          </cell>
          <cell r="D56" t="str">
            <v>Sales Promotion Expenses</v>
          </cell>
          <cell r="J56">
            <v>0.457484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</row>
        <row r="57">
          <cell r="B57">
            <v>201220</v>
          </cell>
          <cell r="C57" t="str">
            <v>판매수수료</v>
          </cell>
          <cell r="D57" t="str">
            <v>Sales Commission</v>
          </cell>
          <cell r="J57">
            <v>1.487422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</row>
        <row r="58">
          <cell r="B58">
            <v>201280</v>
          </cell>
          <cell r="C58" t="str">
            <v>기타물류원가</v>
          </cell>
          <cell r="D58" t="str">
            <v>Other Distribution Costs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</row>
        <row r="59">
          <cell r="B59">
            <v>201290</v>
          </cell>
          <cell r="C59" t="str">
            <v>애프터서비스비</v>
          </cell>
          <cell r="D59" t="str">
            <v>After-Sales Service Costs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</row>
        <row r="60">
          <cell r="B60">
            <v>201300</v>
          </cell>
          <cell r="C60" t="str">
            <v>대손상각비</v>
          </cell>
          <cell r="D60" t="str">
            <v>Expenses of Allowance for Doubtful Accounts</v>
          </cell>
          <cell r="J60">
            <v>3.0506999999999999E-2</v>
          </cell>
          <cell r="K60">
            <v>1.245735</v>
          </cell>
          <cell r="L60">
            <v>2.931559</v>
          </cell>
          <cell r="M60">
            <v>1.2487569999999999</v>
          </cell>
          <cell r="N60">
            <v>-0.21800699999999998</v>
          </cell>
          <cell r="O60">
            <v>-0.21527399999999999</v>
          </cell>
          <cell r="P60">
            <v>-0.488703</v>
          </cell>
          <cell r="Q60">
            <v>2.537757</v>
          </cell>
          <cell r="R60">
            <v>2.250972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</row>
        <row r="61">
          <cell r="B61">
            <v>290700</v>
          </cell>
          <cell r="C61" t="str">
            <v>기타판매비</v>
          </cell>
          <cell r="D61" t="str">
            <v>Other Sales Expenses</v>
          </cell>
          <cell r="J61">
            <v>2.7854479999999997</v>
          </cell>
          <cell r="K61">
            <v>1.564125</v>
          </cell>
          <cell r="L61">
            <v>1.57812</v>
          </cell>
          <cell r="M61">
            <v>2.1963779999999997</v>
          </cell>
          <cell r="N61">
            <v>1.6307079999999998</v>
          </cell>
          <cell r="O61">
            <v>2.7060369999999998</v>
          </cell>
          <cell r="P61">
            <v>3.3733389999999996</v>
          </cell>
          <cell r="Q61">
            <v>2.7811269999999997</v>
          </cell>
          <cell r="R61">
            <v>4.5971199999999994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</row>
        <row r="62">
          <cell r="B62">
            <v>201360</v>
          </cell>
          <cell r="C62" t="str">
            <v>기타</v>
          </cell>
          <cell r="D62" t="str">
            <v>Other Sales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</row>
        <row r="64">
          <cell r="B64">
            <v>201370</v>
          </cell>
          <cell r="C64" t="str">
            <v>영업이익 (GP-SG&amp;A)</v>
          </cell>
          <cell r="D64" t="str">
            <v>Operating Income</v>
          </cell>
          <cell r="J64">
            <v>38.898912999999979</v>
          </cell>
          <cell r="K64">
            <v>34.090852220000045</v>
          </cell>
          <cell r="L64">
            <v>50.893366859999936</v>
          </cell>
          <cell r="M64">
            <v>89.770644000000033</v>
          </cell>
          <cell r="N64">
            <v>132.25082399999997</v>
          </cell>
          <cell r="O64">
            <v>79.047838729999981</v>
          </cell>
          <cell r="P64">
            <v>58.321728930000035</v>
          </cell>
          <cell r="Q64">
            <v>65.785845040000055</v>
          </cell>
          <cell r="R64">
            <v>-29.952294399999872</v>
          </cell>
          <cell r="S64">
            <v>-25.220390409445358</v>
          </cell>
          <cell r="T64">
            <v>-24.146973035721217</v>
          </cell>
          <cell r="U64">
            <v>-23.123401043215736</v>
          </cell>
          <cell r="V64">
            <v>-22.147069232727475</v>
          </cell>
          <cell r="W64">
            <v>-21.21552735081481</v>
          </cell>
          <cell r="X64">
            <v>-20.326469789970773</v>
          </cell>
        </row>
        <row r="66">
          <cell r="B66">
            <v>203590</v>
          </cell>
          <cell r="C66" t="str">
            <v>기타영업수익</v>
          </cell>
          <cell r="D66" t="str">
            <v>Other Operating Income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</row>
        <row r="67">
          <cell r="B67">
            <v>203600</v>
          </cell>
          <cell r="C67" t="str">
            <v>이자수익</v>
          </cell>
          <cell r="D67" t="str">
            <v>Interest Income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</row>
        <row r="68">
          <cell r="B68">
            <v>203610</v>
          </cell>
          <cell r="C68" t="str">
            <v>배당금수익</v>
          </cell>
          <cell r="D68" t="str">
            <v>Dividend Income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</row>
        <row r="69">
          <cell r="B69">
            <v>203620</v>
          </cell>
          <cell r="C69" t="str">
            <v>외환거래이익</v>
          </cell>
          <cell r="D69" t="str">
            <v>Gains on Foreign Exchange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</row>
        <row r="70">
          <cell r="B70">
            <v>203720</v>
          </cell>
          <cell r="C70" t="str">
            <v>자산처분이익</v>
          </cell>
          <cell r="D70" t="str">
            <v>Gains on Disposal of Assets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</row>
        <row r="71">
          <cell r="B71">
            <v>203800</v>
          </cell>
          <cell r="C71" t="str">
            <v>투자자산평가이익</v>
          </cell>
          <cell r="D71" t="str">
            <v>Gains on Investment Assets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</row>
        <row r="72">
          <cell r="B72">
            <v>203810</v>
          </cell>
          <cell r="C72" t="str">
            <v>자산재평가이익</v>
          </cell>
          <cell r="D72" t="str">
            <v>Gains on Revaluation of Assets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</row>
        <row r="73">
          <cell r="B73">
            <v>203591</v>
          </cell>
          <cell r="C73" t="str">
            <v>기타 기타수익</v>
          </cell>
          <cell r="D73" t="str">
            <v>Others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</row>
        <row r="75">
          <cell r="B75">
            <v>204030</v>
          </cell>
          <cell r="C75" t="str">
            <v>기타영업비용</v>
          </cell>
          <cell r="D75" t="str">
            <v>Other Operating Expenses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</row>
        <row r="76">
          <cell r="B76">
            <v>204040</v>
          </cell>
          <cell r="C76" t="str">
            <v>이자비용</v>
          </cell>
          <cell r="D76" t="str">
            <v>Interest Expenses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</row>
        <row r="77">
          <cell r="B77">
            <v>204050</v>
          </cell>
          <cell r="C77" t="str">
            <v>외환거래손실</v>
          </cell>
          <cell r="D77" t="str">
            <v>Losses on Foreign Exchange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</row>
        <row r="78">
          <cell r="B78">
            <v>204160</v>
          </cell>
          <cell r="C78" t="str">
            <v>자산처분손실</v>
          </cell>
          <cell r="D78" t="str">
            <v>Losses on Disposal of Assets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</row>
        <row r="79">
          <cell r="B79">
            <v>204240</v>
          </cell>
          <cell r="C79" t="str">
            <v>투자자산평가손실</v>
          </cell>
          <cell r="D79" t="str">
            <v>Losses on Investment Assets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</row>
        <row r="80">
          <cell r="B80">
            <v>204250</v>
          </cell>
          <cell r="C80" t="str">
            <v>자산재평가손실</v>
          </cell>
          <cell r="D80" t="str">
            <v>Losses on Revaluation of Assets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</row>
        <row r="81">
          <cell r="B81">
            <v>204031</v>
          </cell>
          <cell r="C81" t="str">
            <v>기타 기타비용</v>
          </cell>
          <cell r="D81" t="str">
            <v>Others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</row>
        <row r="83">
          <cell r="B83">
            <v>201380</v>
          </cell>
          <cell r="C83" t="str">
            <v>영업이익 (reported)</v>
          </cell>
          <cell r="D83" t="str">
            <v>Operating Income (reported)</v>
          </cell>
          <cell r="E83" t="str">
            <v>ㅓ</v>
          </cell>
          <cell r="J83">
            <v>38.898912999999979</v>
          </cell>
          <cell r="K83">
            <v>34.090852220000045</v>
          </cell>
          <cell r="L83">
            <v>50.893366859999936</v>
          </cell>
          <cell r="M83">
            <v>89.770644000000033</v>
          </cell>
          <cell r="N83">
            <v>132.25082399999997</v>
          </cell>
          <cell r="O83">
            <v>79.047838729999981</v>
          </cell>
          <cell r="P83">
            <v>58.321728930000035</v>
          </cell>
          <cell r="Q83">
            <v>65.785845040000055</v>
          </cell>
          <cell r="R83">
            <v>-29.952294399999872</v>
          </cell>
          <cell r="S83">
            <v>-25.220390409445358</v>
          </cell>
          <cell r="T83">
            <v>-24.146973035721217</v>
          </cell>
          <cell r="U83">
            <v>-23.123401043215736</v>
          </cell>
          <cell r="V83">
            <v>-22.147069232727475</v>
          </cell>
          <cell r="W83">
            <v>-21.21552735081481</v>
          </cell>
          <cell r="X83">
            <v>-20.326469789970773</v>
          </cell>
        </row>
        <row r="84">
          <cell r="B84">
            <v>201381</v>
          </cell>
          <cell r="C84" t="str">
            <v>모델 영업이익</v>
          </cell>
          <cell r="D84" t="str">
            <v>Model Operating Income</v>
          </cell>
          <cell r="J84">
            <v>38.898912999999979</v>
          </cell>
          <cell r="K84">
            <v>34.090852220000045</v>
          </cell>
          <cell r="L84">
            <v>50.893366859999936</v>
          </cell>
          <cell r="M84">
            <v>89.770644000000033</v>
          </cell>
          <cell r="N84">
            <v>132.25082399999997</v>
          </cell>
          <cell r="O84">
            <v>79.047838729999981</v>
          </cell>
          <cell r="P84">
            <v>58.321728930000035</v>
          </cell>
          <cell r="Q84">
            <v>65.785845040000055</v>
          </cell>
          <cell r="R84">
            <v>-29.952294399999872</v>
          </cell>
          <cell r="S84">
            <v>-25.220390409445358</v>
          </cell>
          <cell r="T84">
            <v>-24.146973035721217</v>
          </cell>
          <cell r="U84">
            <v>-23.123401043215736</v>
          </cell>
          <cell r="V84">
            <v>-22.147069232727475</v>
          </cell>
          <cell r="W84">
            <v>-21.21552735081481</v>
          </cell>
          <cell r="X84">
            <v>-20.326469789970773</v>
          </cell>
        </row>
        <row r="86">
          <cell r="B86">
            <v>202210</v>
          </cell>
          <cell r="C86" t="str">
            <v>금융수익</v>
          </cell>
          <cell r="D86" t="str">
            <v>Financial Income</v>
          </cell>
          <cell r="J86">
            <v>10.672219</v>
          </cell>
          <cell r="K86">
            <v>6.6929700799999994</v>
          </cell>
          <cell r="L86">
            <v>7.7444634599999995</v>
          </cell>
          <cell r="M86">
            <v>8.9535789999999995</v>
          </cell>
          <cell r="N86">
            <v>8.7329100000000004</v>
          </cell>
          <cell r="O86">
            <v>12.440233300000001</v>
          </cell>
          <cell r="P86">
            <v>12.25710816</v>
          </cell>
          <cell r="Q86">
            <v>9.5013142100000003</v>
          </cell>
          <cell r="R86">
            <v>6.0795290999999994</v>
          </cell>
          <cell r="S86">
            <v>3.449931529077892</v>
          </cell>
          <cell r="T86">
            <v>2.0079270693263562</v>
          </cell>
          <cell r="U86">
            <v>1.9304416390413435</v>
          </cell>
          <cell r="V86">
            <v>1.8559463531685318</v>
          </cell>
          <cell r="W86">
            <v>1.7843258227428873</v>
          </cell>
          <cell r="X86">
            <v>1.7154691116322209</v>
          </cell>
        </row>
        <row r="87">
          <cell r="B87">
            <v>202220</v>
          </cell>
          <cell r="C87" t="str">
            <v>이자수익</v>
          </cell>
          <cell r="D87" t="str">
            <v>Interest Income</v>
          </cell>
          <cell r="J87">
            <v>10.288407999999999</v>
          </cell>
          <cell r="K87">
            <v>6.0561720000000001</v>
          </cell>
          <cell r="L87">
            <v>7.7444639999999998</v>
          </cell>
          <cell r="M87">
            <v>8.9535789999999995</v>
          </cell>
          <cell r="N87">
            <v>8.7329100000000004</v>
          </cell>
          <cell r="O87">
            <v>12.440232999999999</v>
          </cell>
          <cell r="P87">
            <v>12.257107999999999</v>
          </cell>
          <cell r="Q87">
            <v>9.5013139999999989</v>
          </cell>
          <cell r="R87">
            <v>6.079529</v>
          </cell>
          <cell r="S87">
            <v>3.449931529077892</v>
          </cell>
          <cell r="T87">
            <v>2.0079270693263562</v>
          </cell>
          <cell r="U87">
            <v>1.9304416390413435</v>
          </cell>
          <cell r="V87">
            <v>1.8559463531685318</v>
          </cell>
          <cell r="W87">
            <v>1.7843258227428873</v>
          </cell>
          <cell r="X87">
            <v>1.7154691116322209</v>
          </cell>
        </row>
        <row r="88">
          <cell r="B88">
            <v>202230</v>
          </cell>
          <cell r="C88" t="str">
            <v>배당금수익</v>
          </cell>
          <cell r="D88" t="str">
            <v>Dividend Income</v>
          </cell>
          <cell r="J88">
            <v>0.38381099999999996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</row>
        <row r="89">
          <cell r="B89">
            <v>202240</v>
          </cell>
          <cell r="C89" t="str">
            <v>외환거래이익</v>
          </cell>
          <cell r="D89" t="str">
            <v>Gains on Foreign Exchange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</row>
        <row r="90">
          <cell r="B90">
            <v>202290</v>
          </cell>
          <cell r="C90" t="str">
            <v>금융자산처분이익</v>
          </cell>
          <cell r="D90" t="str">
            <v>Gains from Disposal of Financial Assets</v>
          </cell>
          <cell r="J90">
            <v>0</v>
          </cell>
          <cell r="K90">
            <v>0.63679799999999998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</row>
        <row r="91">
          <cell r="B91">
            <v>202370</v>
          </cell>
          <cell r="C91" t="str">
            <v>금융자산평가이익</v>
          </cell>
          <cell r="D91" t="str">
            <v>Gains on Financial Assets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</row>
        <row r="92">
          <cell r="B92">
            <v>202241</v>
          </cell>
          <cell r="C92" t="str">
            <v>기타금융수익</v>
          </cell>
          <cell r="D92" t="str">
            <v>Others</v>
          </cell>
          <cell r="J92">
            <v>0</v>
          </cell>
          <cell r="K92">
            <v>7.9999999513802322E-8</v>
          </cell>
          <cell r="L92">
            <v>-5.4000000027087935E-7</v>
          </cell>
          <cell r="M92">
            <v>0</v>
          </cell>
          <cell r="N92">
            <v>0</v>
          </cell>
          <cell r="O92">
            <v>3.0000000172947239E-7</v>
          </cell>
          <cell r="P92">
            <v>1.6000000080396148E-7</v>
          </cell>
          <cell r="Q92">
            <v>2.1000000138826636E-7</v>
          </cell>
          <cell r="R92">
            <v>9.9999999392252903E-8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</row>
        <row r="94">
          <cell r="B94">
            <v>202550</v>
          </cell>
          <cell r="C94" t="str">
            <v>금융비용</v>
          </cell>
          <cell r="D94" t="str">
            <v>Financial Costs</v>
          </cell>
          <cell r="J94">
            <v>8.2861949999999993</v>
          </cell>
          <cell r="K94">
            <v>1.4499056100000001</v>
          </cell>
          <cell r="L94">
            <v>1.3516302299999998</v>
          </cell>
          <cell r="M94">
            <v>4.8839199999999998</v>
          </cell>
          <cell r="N94">
            <v>3.1799399999999998</v>
          </cell>
          <cell r="O94">
            <v>3.3665786299999998</v>
          </cell>
          <cell r="P94">
            <v>2.9938135199999998</v>
          </cell>
          <cell r="Q94">
            <v>3.5143145099999997</v>
          </cell>
          <cell r="R94">
            <v>25.062962149999997</v>
          </cell>
          <cell r="S94">
            <v>27.680319234978523</v>
          </cell>
          <cell r="T94">
            <v>27.627709395613532</v>
          </cell>
          <cell r="U94">
            <v>27.577129757495733</v>
          </cell>
          <cell r="V94">
            <v>27.528501975639596</v>
          </cell>
          <cell r="W94">
            <v>27.481750728374028</v>
          </cell>
          <cell r="X94">
            <v>27.43680360067339</v>
          </cell>
        </row>
        <row r="95">
          <cell r="B95">
            <v>202560</v>
          </cell>
          <cell r="C95" t="str">
            <v>이자비용</v>
          </cell>
          <cell r="D95" t="str">
            <v>Interest Expenses</v>
          </cell>
          <cell r="J95">
            <v>8.2861949999999993</v>
          </cell>
          <cell r="K95">
            <v>0</v>
          </cell>
          <cell r="L95">
            <v>1.3516299999999999</v>
          </cell>
          <cell r="M95">
            <v>4.8839199999999998</v>
          </cell>
          <cell r="N95">
            <v>3.1799399999999998</v>
          </cell>
          <cell r="O95">
            <v>3.3665789999999998</v>
          </cell>
          <cell r="P95">
            <v>2.993814</v>
          </cell>
          <cell r="Q95">
            <v>3.5143149999999999</v>
          </cell>
          <cell r="R95">
            <v>25.062961999999999</v>
          </cell>
          <cell r="S95">
            <v>27.680319234978523</v>
          </cell>
          <cell r="T95">
            <v>27.627709395613532</v>
          </cell>
          <cell r="U95">
            <v>27.577129757495733</v>
          </cell>
          <cell r="V95">
            <v>27.528501975639596</v>
          </cell>
          <cell r="W95">
            <v>27.481750728374028</v>
          </cell>
          <cell r="X95">
            <v>27.43680360067339</v>
          </cell>
        </row>
        <row r="96">
          <cell r="B96">
            <v>202570</v>
          </cell>
          <cell r="C96" t="str">
            <v>외환거래손실</v>
          </cell>
          <cell r="D96" t="str">
            <v>Losses on Foreign Exchange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</row>
        <row r="97">
          <cell r="B97">
            <v>202620</v>
          </cell>
          <cell r="C97" t="str">
            <v>금융자산처분손실</v>
          </cell>
          <cell r="D97" t="str">
            <v>Losses from Disposal of Financial Assets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</row>
        <row r="98">
          <cell r="B98">
            <v>202700</v>
          </cell>
          <cell r="C98" t="str">
            <v>금융자산평가손실</v>
          </cell>
          <cell r="D98" t="str">
            <v>Losses on Financial Assets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</row>
        <row r="99">
          <cell r="B99">
            <v>202551</v>
          </cell>
          <cell r="C99" t="str">
            <v>기타금융비용</v>
          </cell>
          <cell r="D99" t="str">
            <v>Others</v>
          </cell>
          <cell r="J99">
            <v>0</v>
          </cell>
          <cell r="K99">
            <v>1.4499056100000001</v>
          </cell>
          <cell r="L99">
            <v>2.2999999993444931E-7</v>
          </cell>
          <cell r="M99">
            <v>0</v>
          </cell>
          <cell r="N99">
            <v>0</v>
          </cell>
          <cell r="O99">
            <v>-3.6999999997178179E-7</v>
          </cell>
          <cell r="P99">
            <v>-4.800000001914384E-7</v>
          </cell>
          <cell r="Q99">
            <v>-4.9000000013066369E-7</v>
          </cell>
          <cell r="R99">
            <v>1.4999999820020093E-7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</row>
        <row r="101">
          <cell r="B101">
            <v>204410</v>
          </cell>
          <cell r="C101" t="str">
            <v>기타영업외손익</v>
          </cell>
          <cell r="D101" t="str">
            <v>Other Non-Operating Profits</v>
          </cell>
          <cell r="J101">
            <v>0</v>
          </cell>
          <cell r="K101">
            <v>10.266297099999999</v>
          </cell>
          <cell r="L101">
            <v>4.6342067899999995</v>
          </cell>
          <cell r="M101">
            <v>12.181386999999999</v>
          </cell>
          <cell r="N101">
            <v>6.0196549999999993</v>
          </cell>
          <cell r="O101">
            <v>30.937780979999999</v>
          </cell>
          <cell r="P101">
            <v>12.55979881</v>
          </cell>
          <cell r="Q101">
            <v>3.6765055599999998</v>
          </cell>
          <cell r="R101">
            <v>15.42865535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</row>
        <row r="103">
          <cell r="B103">
            <v>201390</v>
          </cell>
          <cell r="C103" t="str">
            <v xml:space="preserve">기타영업외수익             </v>
          </cell>
          <cell r="D103" t="str">
            <v>Other Non-Operating Income</v>
          </cell>
          <cell r="J103">
            <v>0</v>
          </cell>
          <cell r="K103">
            <v>18.734968120000001</v>
          </cell>
          <cell r="L103">
            <v>21.816060609999997</v>
          </cell>
          <cell r="M103">
            <v>25.921158999999999</v>
          </cell>
          <cell r="N103">
            <v>30.968014</v>
          </cell>
          <cell r="O103">
            <v>47.029099880000004</v>
          </cell>
          <cell r="P103">
            <v>23.161940449999999</v>
          </cell>
          <cell r="Q103">
            <v>23.613145169999999</v>
          </cell>
          <cell r="R103">
            <v>41.799356869999997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</row>
        <row r="105">
          <cell r="B105">
            <v>201830</v>
          </cell>
          <cell r="C105" t="str">
            <v>기타영업외비용</v>
          </cell>
          <cell r="D105" t="str">
            <v>Other Non-Operating Expenses</v>
          </cell>
          <cell r="J105">
            <v>0</v>
          </cell>
          <cell r="K105">
            <v>8.4686710199999986</v>
          </cell>
          <cell r="L105">
            <v>17.181853820000001</v>
          </cell>
          <cell r="M105">
            <v>13.739771999999999</v>
          </cell>
          <cell r="N105">
            <v>24.948359</v>
          </cell>
          <cell r="O105">
            <v>16.091318900000001</v>
          </cell>
          <cell r="P105">
            <v>10.602141639999999</v>
          </cell>
          <cell r="Q105">
            <v>19.936639609999997</v>
          </cell>
          <cell r="R105">
            <v>26.370701519999997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</row>
        <row r="107">
          <cell r="B107">
            <v>202880</v>
          </cell>
          <cell r="C107" t="str">
            <v>종속 및 관계기업관련손익</v>
          </cell>
          <cell r="D107" t="str">
            <v>Gains(Losses) in Associates, Subsidiaries and JVs</v>
          </cell>
          <cell r="J107">
            <v>-6.0024429999999995</v>
          </cell>
          <cell r="K107">
            <v>0.53911153000000001</v>
          </cell>
          <cell r="L107">
            <v>4.0351177700000003</v>
          </cell>
          <cell r="M107">
            <v>0.422929</v>
          </cell>
          <cell r="N107">
            <v>-2.1414900000000001</v>
          </cell>
          <cell r="O107">
            <v>-1.3544399999999999E-3</v>
          </cell>
          <cell r="P107">
            <v>-1.0006143599999999</v>
          </cell>
          <cell r="Q107">
            <v>-5.8695000000000004E-4</v>
          </cell>
          <cell r="R107">
            <v>-1.3413399999999999E-3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</row>
        <row r="108">
          <cell r="B108">
            <v>202890</v>
          </cell>
          <cell r="C108" t="str">
            <v>지분법관련손익</v>
          </cell>
          <cell r="D108" t="str">
            <v>Gains(Losses) in Equity Method</v>
          </cell>
          <cell r="J108">
            <v>-6.0024429999999995</v>
          </cell>
          <cell r="K108">
            <v>0.53911153000000001</v>
          </cell>
          <cell r="L108">
            <v>4.0351177700000003</v>
          </cell>
          <cell r="M108">
            <v>0.422929</v>
          </cell>
          <cell r="N108">
            <v>-2.1414900000000001</v>
          </cell>
          <cell r="O108">
            <v>-1.3544399999999999E-3</v>
          </cell>
          <cell r="P108">
            <v>-1.0006143599999999</v>
          </cell>
          <cell r="Q108">
            <v>-5.8695000000000004E-4</v>
          </cell>
          <cell r="R108">
            <v>-1.3413399999999999E-3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</row>
        <row r="109">
          <cell r="B109">
            <v>202900</v>
          </cell>
          <cell r="C109" t="str">
            <v>지분법이익</v>
          </cell>
          <cell r="D109" t="str">
            <v>Gains</v>
          </cell>
          <cell r="J109">
            <v>0.39252299999999996</v>
          </cell>
          <cell r="K109">
            <v>0.53911153000000001</v>
          </cell>
          <cell r="L109">
            <v>4.0351177700000003</v>
          </cell>
          <cell r="M109">
            <v>0.42522899999999997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</row>
        <row r="110">
          <cell r="B110">
            <v>202910</v>
          </cell>
          <cell r="C110" t="str">
            <v>지분법손실</v>
          </cell>
          <cell r="D110" t="str">
            <v>Losses</v>
          </cell>
          <cell r="J110">
            <v>6.3949660000000002</v>
          </cell>
          <cell r="K110">
            <v>0</v>
          </cell>
          <cell r="L110">
            <v>0</v>
          </cell>
          <cell r="M110">
            <v>2.3E-3</v>
          </cell>
          <cell r="N110">
            <v>2.1414900000000001</v>
          </cell>
          <cell r="O110">
            <v>1.3544399999999999E-3</v>
          </cell>
          <cell r="P110">
            <v>1.0006143599999999</v>
          </cell>
          <cell r="Q110">
            <v>5.8695000000000004E-4</v>
          </cell>
          <cell r="R110">
            <v>1.3413399999999999E-3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</row>
        <row r="111">
          <cell r="B111">
            <v>202990</v>
          </cell>
          <cell r="C111" t="str">
            <v>관계기업처분손익</v>
          </cell>
          <cell r="D111" t="str">
            <v>Gains(Losses) in Associates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</row>
        <row r="112">
          <cell r="B112">
            <v>203050</v>
          </cell>
          <cell r="C112" t="str">
            <v>종속기업관련손익</v>
          </cell>
          <cell r="D112" t="str">
            <v>Gains(Losses) in Subsidiaries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</row>
        <row r="113">
          <cell r="B113">
            <v>203110</v>
          </cell>
          <cell r="C113" t="str">
            <v>기타</v>
          </cell>
          <cell r="D113" t="str">
            <v>Others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</row>
        <row r="115">
          <cell r="B115">
            <v>203125</v>
          </cell>
          <cell r="C115" t="str">
            <v>법인세차감전순이익</v>
          </cell>
          <cell r="D115" t="str">
            <v>Pre-Tax Income</v>
          </cell>
          <cell r="J115">
            <v>35.282493999999978</v>
          </cell>
          <cell r="K115">
            <v>50.13932532000004</v>
          </cell>
          <cell r="L115">
            <v>65.955524649999944</v>
          </cell>
          <cell r="M115">
            <v>106.44461900000003</v>
          </cell>
          <cell r="N115">
            <v>142.78052099999996</v>
          </cell>
          <cell r="O115">
            <v>122.44249127999997</v>
          </cell>
          <cell r="P115">
            <v>98.179392210000032</v>
          </cell>
          <cell r="Q115">
            <v>75.44876335000005</v>
          </cell>
          <cell r="R115">
            <v>-33.508413439999877</v>
          </cell>
          <cell r="S115">
            <v>-49.450778115345983</v>
          </cell>
          <cell r="T115">
            <v>-49.766755362008396</v>
          </cell>
          <cell r="U115">
            <v>-48.770089161670128</v>
          </cell>
          <cell r="V115">
            <v>-47.819624855198541</v>
          </cell>
          <cell r="W115">
            <v>-46.912952256445948</v>
          </cell>
          <cell r="X115">
            <v>-46.047804279011942</v>
          </cell>
        </row>
        <row r="116">
          <cell r="B116">
            <v>203120</v>
          </cell>
          <cell r="C116" t="str">
            <v>세전계속사업이익</v>
          </cell>
          <cell r="D116" t="str">
            <v>Pre-Tax Income from Continuing Operations</v>
          </cell>
          <cell r="J116">
            <v>35.282493999999978</v>
          </cell>
          <cell r="K116">
            <v>50.13932532000004</v>
          </cell>
          <cell r="L116">
            <v>65.955524649999944</v>
          </cell>
          <cell r="M116">
            <v>106.44461900000003</v>
          </cell>
          <cell r="N116">
            <v>141.68195899999998</v>
          </cell>
          <cell r="O116">
            <v>119.05791993999998</v>
          </cell>
          <cell r="P116">
            <v>79.144208020000036</v>
          </cell>
          <cell r="Q116">
            <v>75.44876335000005</v>
          </cell>
          <cell r="R116">
            <v>-33.508413439999877</v>
          </cell>
          <cell r="S116">
            <v>-49.450778115345983</v>
          </cell>
          <cell r="T116">
            <v>-49.766755362008396</v>
          </cell>
          <cell r="U116">
            <v>-48.770089161670128</v>
          </cell>
          <cell r="V116">
            <v>-47.819624855198541</v>
          </cell>
          <cell r="W116">
            <v>-46.912952256445948</v>
          </cell>
          <cell r="X116">
            <v>-46.047804279011942</v>
          </cell>
        </row>
        <row r="117">
          <cell r="B117">
            <v>203121</v>
          </cell>
          <cell r="C117" t="str">
            <v>세전중단사업이익</v>
          </cell>
          <cell r="D117" t="str">
            <v>Pre-Tax Income from Discontinued Operations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1.098562</v>
          </cell>
          <cell r="O117">
            <v>3.3845713399999999</v>
          </cell>
          <cell r="P117">
            <v>19.035184189999999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</row>
        <row r="119">
          <cell r="B119">
            <v>203135</v>
          </cell>
          <cell r="C119" t="str">
            <v>법인세비용</v>
          </cell>
          <cell r="D119" t="str">
            <v>Income Tax Expenses</v>
          </cell>
          <cell r="J119">
            <v>10.806286999999999</v>
          </cell>
          <cell r="K119">
            <v>12.136355499999999</v>
          </cell>
          <cell r="L119">
            <v>33.44290282</v>
          </cell>
          <cell r="M119">
            <v>26.638759</v>
          </cell>
          <cell r="N119">
            <v>35.060943999999999</v>
          </cell>
          <cell r="O119">
            <v>16.616361640000001</v>
          </cell>
          <cell r="P119">
            <v>26.347511519999998</v>
          </cell>
          <cell r="Q119">
            <v>17.826685359999999</v>
          </cell>
          <cell r="R119">
            <v>6.3441141100000005</v>
          </cell>
          <cell r="S119">
            <v>9.3624659297520836</v>
          </cell>
          <cell r="T119">
            <v>9.4222895830736419</v>
          </cell>
          <cell r="U119">
            <v>9.2335917768988427</v>
          </cell>
          <cell r="V119">
            <v>9.0536413286767932</v>
          </cell>
          <cell r="W119">
            <v>8.8819819202957824</v>
          </cell>
          <cell r="X119">
            <v>8.7181843265748817</v>
          </cell>
        </row>
        <row r="120">
          <cell r="B120">
            <v>203130</v>
          </cell>
          <cell r="C120" t="str">
            <v>계속사업손익법인세비용</v>
          </cell>
          <cell r="D120" t="str">
            <v>Income Tax Expenses (Continuing Op.)</v>
          </cell>
          <cell r="J120">
            <v>10.806286999999999</v>
          </cell>
          <cell r="K120">
            <v>12.136355499999999</v>
          </cell>
          <cell r="L120">
            <v>33.44290282</v>
          </cell>
          <cell r="M120">
            <v>26.638759</v>
          </cell>
          <cell r="N120">
            <v>35.060943999999999</v>
          </cell>
          <cell r="O120">
            <v>13.61113864</v>
          </cell>
          <cell r="P120">
            <v>23.769718519999998</v>
          </cell>
          <cell r="Q120">
            <v>17.826685359999999</v>
          </cell>
          <cell r="R120">
            <v>6.3441141100000005</v>
          </cell>
          <cell r="S120">
            <v>9.3624659297520836</v>
          </cell>
          <cell r="T120">
            <v>9.4222895830736419</v>
          </cell>
          <cell r="U120">
            <v>9.2335917768988427</v>
          </cell>
          <cell r="V120">
            <v>9.0536413286767932</v>
          </cell>
          <cell r="W120">
            <v>8.8819819202957824</v>
          </cell>
          <cell r="X120">
            <v>8.7181843265748817</v>
          </cell>
        </row>
        <row r="121">
          <cell r="B121">
            <v>203160</v>
          </cell>
          <cell r="C121" t="str">
            <v>중단사업손익법인세비용(법인세효과)</v>
          </cell>
          <cell r="D121" t="str">
            <v>Income Tax Effect (Discontinued Op.)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3.005223</v>
          </cell>
          <cell r="P121">
            <v>2.5777929999999998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</row>
        <row r="123">
          <cell r="B123">
            <v>203140</v>
          </cell>
          <cell r="C123" t="str">
            <v>계속사업이익</v>
          </cell>
          <cell r="D123" t="str">
            <v>Income from Continuing Operations</v>
          </cell>
          <cell r="J123">
            <v>34.628732999999997</v>
          </cell>
          <cell r="K123">
            <v>38.002969839999999</v>
          </cell>
          <cell r="L123">
            <v>32.512621829999993</v>
          </cell>
          <cell r="M123">
            <v>79.805858999999998</v>
          </cell>
          <cell r="N123">
            <v>106.621015</v>
          </cell>
          <cell r="O123">
            <v>105.4467813</v>
          </cell>
          <cell r="P123">
            <v>55.374489509999997</v>
          </cell>
          <cell r="Q123">
            <v>57.622077990000001</v>
          </cell>
          <cell r="R123">
            <v>-39.852527559999999</v>
          </cell>
          <cell r="S123">
            <v>-58.813244045098067</v>
          </cell>
          <cell r="T123">
            <v>-59.189044945082038</v>
          </cell>
          <cell r="U123">
            <v>-58.003680938568969</v>
          </cell>
          <cell r="V123">
            <v>-56.87326618387533</v>
          </cell>
          <cell r="W123">
            <v>-55.794934176741734</v>
          </cell>
          <cell r="X123">
            <v>-54.765988605586827</v>
          </cell>
        </row>
        <row r="124">
          <cell r="B124">
            <v>203150</v>
          </cell>
          <cell r="C124" t="str">
            <v>중단사업이익</v>
          </cell>
          <cell r="D124" t="str">
            <v>Income from Discontinued Operations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1.098562</v>
          </cell>
          <cell r="O124">
            <v>0.37934834000000001</v>
          </cell>
          <cell r="P124">
            <v>16.457391189999999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</row>
        <row r="126">
          <cell r="B126">
            <v>203170</v>
          </cell>
          <cell r="C126" t="str">
            <v>당기순이익</v>
          </cell>
          <cell r="D126" t="str">
            <v>Net Income</v>
          </cell>
          <cell r="J126">
            <v>34.628732999999997</v>
          </cell>
          <cell r="K126">
            <v>38.002969839999999</v>
          </cell>
          <cell r="L126">
            <v>32.512621829999993</v>
          </cell>
          <cell r="M126">
            <v>79.805858999999998</v>
          </cell>
          <cell r="N126">
            <v>107.719577</v>
          </cell>
          <cell r="O126">
            <v>105.82612963999999</v>
          </cell>
          <cell r="P126">
            <v>71.831880709999993</v>
          </cell>
          <cell r="Q126">
            <v>57.622077990000001</v>
          </cell>
          <cell r="R126">
            <v>-39.852527559999999</v>
          </cell>
          <cell r="S126">
            <v>-58.813244045098067</v>
          </cell>
          <cell r="T126">
            <v>-59.189044945082038</v>
          </cell>
          <cell r="U126">
            <v>-58.003680938568969</v>
          </cell>
          <cell r="V126">
            <v>-56.87326618387533</v>
          </cell>
          <cell r="W126">
            <v>-55.794934176741734</v>
          </cell>
          <cell r="X126">
            <v>-54.765988605586827</v>
          </cell>
        </row>
        <row r="127">
          <cell r="B127">
            <v>203171</v>
          </cell>
          <cell r="C127" t="str">
            <v>조정 당기순이익</v>
          </cell>
          <cell r="D127" t="str">
            <v>Adj. Net Income</v>
          </cell>
          <cell r="J127">
            <v>34.628732999999997</v>
          </cell>
          <cell r="K127">
            <v>45.30162336881093</v>
          </cell>
          <cell r="L127">
            <v>34.797043243442396</v>
          </cell>
          <cell r="M127">
            <v>88.938740254690941</v>
          </cell>
          <cell r="N127">
            <v>112.26105566770941</v>
          </cell>
          <cell r="O127">
            <v>132.56542240133726</v>
          </cell>
          <cell r="P127">
            <v>81.021120420107223</v>
          </cell>
          <cell r="Q127">
            <v>60.429915795455415</v>
          </cell>
          <cell r="R127">
            <v>-21.502780458535018</v>
          </cell>
          <cell r="S127">
            <v>-58.813244045098067</v>
          </cell>
          <cell r="T127">
            <v>-59.189044945082038</v>
          </cell>
          <cell r="U127">
            <v>-58.003680938568969</v>
          </cell>
          <cell r="V127">
            <v>-56.87326618387533</v>
          </cell>
          <cell r="W127">
            <v>-55.794934176741734</v>
          </cell>
          <cell r="X127">
            <v>-54.765988605586827</v>
          </cell>
        </row>
        <row r="129">
          <cell r="B129">
            <v>203180</v>
          </cell>
          <cell r="C129" t="str">
            <v>지배주주지분 순이익</v>
          </cell>
          <cell r="D129" t="str">
            <v>Net Income Attri. to Parent Shareholders</v>
          </cell>
          <cell r="J129">
            <v>31.796391</v>
          </cell>
          <cell r="K129">
            <v>38.057728999999995</v>
          </cell>
          <cell r="L129">
            <v>32.571570999999999</v>
          </cell>
          <cell r="M129">
            <v>74.733066999999991</v>
          </cell>
          <cell r="N129">
            <v>101.19126299999999</v>
          </cell>
          <cell r="O129">
            <v>96.372090909999997</v>
          </cell>
          <cell r="P129">
            <v>65.238130459999994</v>
          </cell>
          <cell r="Q129">
            <v>55.125791729999996</v>
          </cell>
          <cell r="R129">
            <v>-18.952812260000002</v>
          </cell>
          <cell r="S129">
            <v>-27.97002953225752</v>
          </cell>
          <cell r="T129">
            <v>-28.148750540449836</v>
          </cell>
          <cell r="U129">
            <v>-27.585022645365139</v>
          </cell>
          <cell r="V129">
            <v>-27.047427166900523</v>
          </cell>
          <cell r="W129">
            <v>-26.534600871143436</v>
          </cell>
          <cell r="X129">
            <v>-26.04526146333556</v>
          </cell>
        </row>
        <row r="130">
          <cell r="B130">
            <v>203181</v>
          </cell>
          <cell r="C130" t="str">
            <v>조정 지배주주지분 순이익</v>
          </cell>
          <cell r="D130" t="str">
            <v>Adj. Net Income Attri. to Parent Shareholders</v>
          </cell>
          <cell r="J130">
            <v>31.796390999999996</v>
          </cell>
          <cell r="K130">
            <v>45.366899098694589</v>
          </cell>
          <cell r="L130">
            <v>34.860134153578258</v>
          </cell>
          <cell r="M130">
            <v>83.285424374035188</v>
          </cell>
          <cell r="N130">
            <v>105.45750665850483</v>
          </cell>
          <cell r="O130">
            <v>120.72261342869068</v>
          </cell>
          <cell r="P130">
            <v>73.583851233432711</v>
          </cell>
          <cell r="Q130">
            <v>57.811989223566933</v>
          </cell>
          <cell r="R130">
            <v>-10.226155931641765</v>
          </cell>
          <cell r="S130">
            <v>-27.97002953225752</v>
          </cell>
          <cell r="T130">
            <v>-28.148750540449836</v>
          </cell>
          <cell r="U130">
            <v>-27.585022645365139</v>
          </cell>
          <cell r="V130">
            <v>-27.047427166900523</v>
          </cell>
          <cell r="W130">
            <v>-26.534600871143436</v>
          </cell>
          <cell r="X130">
            <v>-26.04526146333556</v>
          </cell>
        </row>
        <row r="132">
          <cell r="B132">
            <v>203190</v>
          </cell>
          <cell r="C132" t="str">
            <v>비지배주주지분 순이익</v>
          </cell>
          <cell r="D132" t="str">
            <v>Net Income Attri. to Non-Controlling Shareholders</v>
          </cell>
          <cell r="J132">
            <v>2.8323419999999997</v>
          </cell>
          <cell r="K132">
            <v>-5.4758999999999995E-2</v>
          </cell>
          <cell r="L132">
            <v>-5.8948999999999994E-2</v>
          </cell>
          <cell r="M132">
            <v>5.0727919999999997</v>
          </cell>
          <cell r="N132">
            <v>6.528314</v>
          </cell>
          <cell r="O132">
            <v>9.4540387300000006</v>
          </cell>
          <cell r="P132">
            <v>6.5937502499999994</v>
          </cell>
          <cell r="Q132">
            <v>2.4962862699999997</v>
          </cell>
          <cell r="R132">
            <v>-20.8997153</v>
          </cell>
          <cell r="S132">
            <v>-30.843214512840547</v>
          </cell>
          <cell r="T132">
            <v>-31.040294404632203</v>
          </cell>
          <cell r="U132">
            <v>-30.41865829320383</v>
          </cell>
          <cell r="V132">
            <v>-29.825839016974808</v>
          </cell>
          <cell r="W132">
            <v>-29.260333305598298</v>
          </cell>
          <cell r="X132">
            <v>-28.720727142251267</v>
          </cell>
        </row>
        <row r="133">
          <cell r="B133">
            <v>203200</v>
          </cell>
          <cell r="C133" t="str">
            <v>기타포괄이익</v>
          </cell>
          <cell r="D133" t="str">
            <v>Other Comprehensive Income</v>
          </cell>
          <cell r="J133">
            <v>0</v>
          </cell>
          <cell r="K133">
            <v>-2.1503559399999999</v>
          </cell>
          <cell r="L133">
            <v>-1.11441002</v>
          </cell>
          <cell r="M133">
            <v>-3.662795</v>
          </cell>
          <cell r="N133">
            <v>-0.92671799999999993</v>
          </cell>
          <cell r="O133">
            <v>-2.1125263900000002</v>
          </cell>
          <cell r="P133">
            <v>-1.8084269099999999</v>
          </cell>
          <cell r="Q133">
            <v>-2.5277520199999999</v>
          </cell>
          <cell r="R133">
            <v>-4.7845994599999999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</row>
        <row r="135">
          <cell r="B135">
            <v>203300</v>
          </cell>
          <cell r="C135" t="str">
            <v>총포괄이익</v>
          </cell>
          <cell r="D135" t="str">
            <v>Total Comprehensive Income</v>
          </cell>
          <cell r="J135">
            <v>0</v>
          </cell>
          <cell r="K135">
            <v>35.852613899999994</v>
          </cell>
          <cell r="L135">
            <v>31.398211809999996</v>
          </cell>
          <cell r="M135">
            <v>76.143063999999995</v>
          </cell>
          <cell r="N135">
            <v>106.79285899999999</v>
          </cell>
          <cell r="O135">
            <v>103.71360324999999</v>
          </cell>
          <cell r="P135">
            <v>70.023453799999999</v>
          </cell>
          <cell r="Q135">
            <v>55.094325969999993</v>
          </cell>
          <cell r="R135">
            <v>-44.637127030000002</v>
          </cell>
          <cell r="S135">
            <v>-58.813244045098067</v>
          </cell>
          <cell r="T135">
            <v>-59.189044945082038</v>
          </cell>
          <cell r="U135">
            <v>-58.003680938568969</v>
          </cell>
          <cell r="V135">
            <v>-56.87326618387533</v>
          </cell>
          <cell r="W135">
            <v>-55.794934176741734</v>
          </cell>
          <cell r="X135">
            <v>-54.765988605586827</v>
          </cell>
        </row>
        <row r="136">
          <cell r="B136">
            <v>203310</v>
          </cell>
          <cell r="C136" t="str">
            <v>지배주주지분 총포괄이익</v>
          </cell>
          <cell r="D136" t="str">
            <v>Total Comprehensive Income Attributable to Parent</v>
          </cell>
          <cell r="J136">
            <v>0</v>
          </cell>
          <cell r="K136">
            <v>35.913831000000002</v>
          </cell>
          <cell r="L136">
            <v>31.459429480000001</v>
          </cell>
          <cell r="M136">
            <v>71.049937</v>
          </cell>
          <cell r="N136">
            <v>99.945110999999997</v>
          </cell>
          <cell r="O136">
            <v>94.870958329999993</v>
          </cell>
          <cell r="P136">
            <v>63.793600899999994</v>
          </cell>
          <cell r="Q136">
            <v>53.36535095</v>
          </cell>
          <cell r="R136">
            <v>-24.320040159999998</v>
          </cell>
          <cell r="S136">
            <v>-32.043739198433485</v>
          </cell>
          <cell r="T136">
            <v>-32.248490121888565</v>
          </cell>
          <cell r="U136">
            <v>-31.602657780948675</v>
          </cell>
          <cell r="V136">
            <v>-30.986763926195678</v>
          </cell>
          <cell r="W136">
            <v>-30.399246774796644</v>
          </cell>
          <cell r="X136">
            <v>-29.838637271498566</v>
          </cell>
        </row>
        <row r="137">
          <cell r="B137">
            <v>203320</v>
          </cell>
          <cell r="C137" t="str">
            <v>비지배주주지분 총포괄이익</v>
          </cell>
          <cell r="D137" t="str">
            <v>Total Comprehensive Income Attributable to Non-Controlling Interests</v>
          </cell>
          <cell r="J137">
            <v>0</v>
          </cell>
          <cell r="K137">
            <v>-6.1217000000000001E-2</v>
          </cell>
          <cell r="L137">
            <v>-6.1217669999999995E-2</v>
          </cell>
          <cell r="M137">
            <v>5.093127</v>
          </cell>
          <cell r="N137">
            <v>6.8477489999999994</v>
          </cell>
          <cell r="O137">
            <v>8.8426449199999997</v>
          </cell>
          <cell r="P137">
            <v>6.2298529</v>
          </cell>
          <cell r="Q137">
            <v>1.72897502</v>
          </cell>
          <cell r="R137">
            <v>-20.317086870000001</v>
          </cell>
          <cell r="S137">
            <v>-26.769504846664582</v>
          </cell>
          <cell r="T137">
            <v>-26.94055482319347</v>
          </cell>
          <cell r="U137">
            <v>-26.401023157620294</v>
          </cell>
          <cell r="V137">
            <v>-25.886502257679652</v>
          </cell>
          <cell r="W137">
            <v>-25.395687401945089</v>
          </cell>
          <cell r="X137">
            <v>-24.927351334088261</v>
          </cell>
        </row>
        <row r="150">
          <cell r="B150">
            <v>110000</v>
          </cell>
          <cell r="C150" t="str">
            <v>자산총계</v>
          </cell>
          <cell r="D150" t="str">
            <v>Assets</v>
          </cell>
          <cell r="J150">
            <v>752.15039899999999</v>
          </cell>
          <cell r="K150">
            <v>698.46769188999997</v>
          </cell>
          <cell r="L150">
            <v>742.03359748999992</v>
          </cell>
          <cell r="M150">
            <v>1036.636585</v>
          </cell>
          <cell r="N150">
            <v>1230.024866</v>
          </cell>
          <cell r="O150">
            <v>1601.90831151</v>
          </cell>
          <cell r="P150">
            <v>1993.8694906199999</v>
          </cell>
          <cell r="Q150">
            <v>2308.0186433099998</v>
          </cell>
          <cell r="R150">
            <v>2435.3239916500002</v>
          </cell>
          <cell r="S150">
            <v>2171.9571232722519</v>
          </cell>
          <cell r="T150">
            <v>2088.1827050146549</v>
          </cell>
          <cell r="U150">
            <v>2010.644915943064</v>
          </cell>
          <cell r="V150">
            <v>1938.8646646505149</v>
          </cell>
          <cell r="W150">
            <v>1872.4002387798143</v>
          </cell>
          <cell r="X150">
            <v>1810.8443667789893</v>
          </cell>
        </row>
        <row r="152">
          <cell r="B152">
            <v>112830</v>
          </cell>
          <cell r="C152" t="str">
            <v>유동자산</v>
          </cell>
          <cell r="D152" t="str">
            <v>Current Assets</v>
          </cell>
          <cell r="J152">
            <v>214.34547599999999</v>
          </cell>
          <cell r="K152">
            <v>217.18959278</v>
          </cell>
          <cell r="L152">
            <v>276.40617713999995</v>
          </cell>
          <cell r="M152">
            <v>348.59322199999997</v>
          </cell>
          <cell r="N152">
            <v>378.03881999999999</v>
          </cell>
          <cell r="O152">
            <v>705.06814732999999</v>
          </cell>
          <cell r="P152">
            <v>698.10866228999998</v>
          </cell>
          <cell r="Q152">
            <v>491.98201423</v>
          </cell>
          <cell r="R152">
            <v>344.65852530999996</v>
          </cell>
          <cell r="S152">
            <v>166.0011691016386</v>
          </cell>
          <cell r="T152">
            <v>159.59522328211688</v>
          </cell>
          <cell r="U152">
            <v>153.43648139534292</v>
          </cell>
          <cell r="V152">
            <v>147.51540390007054</v>
          </cell>
          <cell r="W152">
            <v>141.82281938369209</v>
          </cell>
          <cell r="X152">
            <v>136.34991035624128</v>
          </cell>
        </row>
        <row r="153">
          <cell r="B153">
            <v>190650</v>
          </cell>
          <cell r="C153" t="str">
            <v>현금및현금성자산</v>
          </cell>
          <cell r="D153" t="str">
            <v>Cash and Cash Equivalents</v>
          </cell>
          <cell r="J153">
            <v>105.51892599999999</v>
          </cell>
          <cell r="K153">
            <v>129.44851631999998</v>
          </cell>
          <cell r="L153">
            <v>175.92549265999997</v>
          </cell>
          <cell r="M153">
            <v>143.339449</v>
          </cell>
          <cell r="N153">
            <v>252.31065899999999</v>
          </cell>
          <cell r="O153">
            <v>332.13054418000002</v>
          </cell>
          <cell r="P153">
            <v>338.80500413999999</v>
          </cell>
          <cell r="Q153">
            <v>182.29878818</v>
          </cell>
          <cell r="R153">
            <v>171.99428400999997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</row>
        <row r="154">
          <cell r="B154">
            <v>113090</v>
          </cell>
          <cell r="C154" t="str">
            <v>단기금융자산</v>
          </cell>
          <cell r="D154" t="str">
            <v>Current Financial Assets</v>
          </cell>
          <cell r="J154">
            <v>83.263954999999996</v>
          </cell>
          <cell r="K154">
            <v>74.254818999999998</v>
          </cell>
          <cell r="L154">
            <v>83.981274999999997</v>
          </cell>
          <cell r="M154">
            <v>178.11115099999998</v>
          </cell>
          <cell r="N154">
            <v>88.926611999999992</v>
          </cell>
          <cell r="O154">
            <v>311.83811900000001</v>
          </cell>
          <cell r="P154">
            <v>319.85831999999999</v>
          </cell>
          <cell r="Q154">
            <v>267.184259</v>
          </cell>
          <cell r="R154">
            <v>128.136887</v>
          </cell>
          <cell r="S154">
            <v>123.19211486347611</v>
          </cell>
          <cell r="T154">
            <v>118.43816031316486</v>
          </cell>
          <cell r="U154">
            <v>113.86765974358502</v>
          </cell>
          <cell r="V154">
            <v>109.47353370904773</v>
          </cell>
          <cell r="W154">
            <v>105.24897595799742</v>
          </cell>
          <cell r="X154">
            <v>101.18744289051483</v>
          </cell>
        </row>
        <row r="155">
          <cell r="B155">
            <v>190560</v>
          </cell>
          <cell r="C155" t="str">
            <v>매출채권</v>
          </cell>
          <cell r="D155" t="str">
            <v>Accounts Receivables</v>
          </cell>
          <cell r="J155">
            <v>12.009646999999999</v>
          </cell>
          <cell r="K155">
            <v>8.6108849999999997</v>
          </cell>
          <cell r="L155">
            <v>11.159431999999999</v>
          </cell>
          <cell r="M155">
            <v>19.539324000000001</v>
          </cell>
          <cell r="N155">
            <v>28.615022</v>
          </cell>
          <cell r="O155">
            <v>33.622692000000001</v>
          </cell>
          <cell r="P155">
            <v>24.42653</v>
          </cell>
          <cell r="Q155">
            <v>18.946846000000001</v>
          </cell>
          <cell r="R155">
            <v>12.719465999999999</v>
          </cell>
          <cell r="S155">
            <v>12.228624818036034</v>
          </cell>
          <cell r="T155">
            <v>11.756725081091206</v>
          </cell>
          <cell r="U155">
            <v>11.30303584328608</v>
          </cell>
          <cell r="V155">
            <v>10.866854365769681</v>
          </cell>
          <cell r="W155">
            <v>10.447505028216936</v>
          </cell>
          <cell r="X155">
            <v>10.044338282331184</v>
          </cell>
        </row>
        <row r="156">
          <cell r="B156">
            <v>112840</v>
          </cell>
          <cell r="C156" t="str">
            <v>재고자산</v>
          </cell>
          <cell r="D156" t="str">
            <v>Inventories</v>
          </cell>
          <cell r="J156">
            <v>4.7989329999999999</v>
          </cell>
          <cell r="K156">
            <v>0.73141580000000006</v>
          </cell>
          <cell r="L156">
            <v>0.69622425999999993</v>
          </cell>
          <cell r="M156">
            <v>2.4464069999999998</v>
          </cell>
          <cell r="N156">
            <v>2.615516</v>
          </cell>
          <cell r="O156">
            <v>2.51662381</v>
          </cell>
          <cell r="P156">
            <v>2.7010402599999996</v>
          </cell>
          <cell r="Q156">
            <v>2.4027578599999999</v>
          </cell>
          <cell r="R156">
            <v>5.3733386100000002</v>
          </cell>
          <cell r="S156">
            <v>5.1659827450269731</v>
          </cell>
          <cell r="T156">
            <v>4.966628693797583</v>
          </cell>
          <cell r="U156">
            <v>4.7749676682136668</v>
          </cell>
          <cell r="V156">
            <v>4.5907027962366742</v>
          </cell>
          <cell r="W156">
            <v>4.4135486620497444</v>
          </cell>
          <cell r="X156">
            <v>4.2432308639648273</v>
          </cell>
        </row>
        <row r="157">
          <cell r="B157">
            <v>112831</v>
          </cell>
          <cell r="C157" t="str">
            <v>기타유동자산</v>
          </cell>
          <cell r="D157" t="str">
            <v>Other Current Assets</v>
          </cell>
          <cell r="J157">
            <v>8.7540150000000096</v>
          </cell>
          <cell r="K157">
            <v>4.1439566600000148</v>
          </cell>
          <cell r="L157">
            <v>4.6437532200000078</v>
          </cell>
          <cell r="M157">
            <v>5.1568909999999732</v>
          </cell>
          <cell r="N157">
            <v>5.5710109999999986</v>
          </cell>
          <cell r="O157">
            <v>24.960168339999996</v>
          </cell>
          <cell r="P157">
            <v>12.317767889999914</v>
          </cell>
          <cell r="Q157">
            <v>21.149363190000031</v>
          </cell>
          <cell r="R157">
            <v>26.434549689999983</v>
          </cell>
          <cell r="S157">
            <v>25.414446675099455</v>
          </cell>
          <cell r="T157">
            <v>24.433709194063226</v>
          </cell>
          <cell r="U157">
            <v>23.490818140258153</v>
          </cell>
          <cell r="V157">
            <v>22.584313029016464</v>
          </cell>
          <cell r="W157">
            <v>21.71278973542799</v>
          </cell>
          <cell r="X157">
            <v>20.874898319430454</v>
          </cell>
        </row>
        <row r="159">
          <cell r="B159">
            <v>110010</v>
          </cell>
          <cell r="C159" t="str">
            <v>비유동자산</v>
          </cell>
          <cell r="D159" t="str">
            <v xml:space="preserve">Non-Current Assets </v>
          </cell>
          <cell r="J159">
            <v>537.80492400000003</v>
          </cell>
          <cell r="K159">
            <v>481.27809910999997</v>
          </cell>
          <cell r="L159">
            <v>465.62742035000002</v>
          </cell>
          <cell r="M159">
            <v>688.043363</v>
          </cell>
          <cell r="N159">
            <v>851.98604599999999</v>
          </cell>
          <cell r="O159">
            <v>896.84016417999987</v>
          </cell>
          <cell r="P159">
            <v>1295.7608283299999</v>
          </cell>
          <cell r="Q159">
            <v>1816.0366290799998</v>
          </cell>
          <cell r="R159">
            <v>2090.66546634</v>
          </cell>
          <cell r="S159">
            <v>2005.9559541706133</v>
          </cell>
          <cell r="T159">
            <v>1928.5874817325378</v>
          </cell>
          <cell r="U159">
            <v>1857.208434547721</v>
          </cell>
          <cell r="V159">
            <v>1791.3492607504443</v>
          </cell>
          <cell r="W159">
            <v>1730.5774193961222</v>
          </cell>
          <cell r="X159">
            <v>1674.494456422748</v>
          </cell>
        </row>
        <row r="160">
          <cell r="B160">
            <v>190310</v>
          </cell>
          <cell r="C160" t="str">
            <v>투자자산</v>
          </cell>
          <cell r="D160" t="str">
            <v>Investment Assets</v>
          </cell>
          <cell r="J160">
            <v>46.353730999999996</v>
          </cell>
          <cell r="K160">
            <v>92.180016909999992</v>
          </cell>
          <cell r="L160">
            <v>70.205034189999992</v>
          </cell>
          <cell r="M160">
            <v>35.307653999999999</v>
          </cell>
          <cell r="N160">
            <v>34.051566999999999</v>
          </cell>
          <cell r="O160">
            <v>38.545926649999998</v>
          </cell>
          <cell r="P160">
            <v>49.924820920000002</v>
          </cell>
          <cell r="Q160">
            <v>43.534462089999998</v>
          </cell>
          <cell r="R160">
            <v>33.342641370000003</v>
          </cell>
          <cell r="S160">
            <v>32.055956732464793</v>
          </cell>
          <cell r="T160">
            <v>30.818924950505647</v>
          </cell>
          <cell r="U160">
            <v>29.629629932179803</v>
          </cell>
          <cell r="V160">
            <v>28.486229527078994</v>
          </cell>
          <cell r="W160">
            <v>27.386952672943114</v>
          </cell>
          <cell r="X160">
            <v>26.330096652385446</v>
          </cell>
        </row>
        <row r="161">
          <cell r="B161">
            <v>111450</v>
          </cell>
          <cell r="C161" t="str">
            <v>관계기업등지분관련투자자산</v>
          </cell>
          <cell r="D161" t="str">
            <v>Investments in Associates, Subs and JVs</v>
          </cell>
          <cell r="J161">
            <v>14.596124999999999</v>
          </cell>
          <cell r="K161">
            <v>59.117957060000002</v>
          </cell>
          <cell r="L161">
            <v>55.60370099</v>
          </cell>
          <cell r="M161">
            <v>3.0974139999999997</v>
          </cell>
          <cell r="N161">
            <v>0.955924</v>
          </cell>
          <cell r="O161">
            <v>9.3641499999999999E-3</v>
          </cell>
          <cell r="P161">
            <v>8.7497900000000003E-3</v>
          </cell>
          <cell r="Q161">
            <v>8.1628399999999993E-3</v>
          </cell>
          <cell r="R161">
            <v>6.8214999999999994E-3</v>
          </cell>
          <cell r="S161">
            <v>6.558259929798374E-3</v>
          </cell>
          <cell r="T161">
            <v>6.3051782315911428E-3</v>
          </cell>
          <cell r="U161">
            <v>6.0618628962077498E-3</v>
          </cell>
          <cell r="V161">
            <v>5.8279370420187366E-3</v>
          </cell>
          <cell r="W161">
            <v>5.6030383311675069E-3</v>
          </cell>
          <cell r="X161">
            <v>5.3868184083295783E-3</v>
          </cell>
        </row>
        <row r="162">
          <cell r="B162">
            <v>111500</v>
          </cell>
          <cell r="C162" t="str">
            <v>장기매도가능금융자산</v>
          </cell>
          <cell r="D162" t="str">
            <v>LT Available-for-Sale Financial Assets</v>
          </cell>
          <cell r="J162">
            <v>26.321110999999998</v>
          </cell>
          <cell r="K162">
            <v>28.990883849999999</v>
          </cell>
          <cell r="L162">
            <v>6.6250751999999995</v>
          </cell>
          <cell r="M162">
            <v>14.254648</v>
          </cell>
          <cell r="N162">
            <v>19.262636999999998</v>
          </cell>
          <cell r="O162">
            <v>23.413618499999998</v>
          </cell>
          <cell r="P162">
            <v>23.642080129999997</v>
          </cell>
          <cell r="Q162">
            <v>12.05959225</v>
          </cell>
          <cell r="R162">
            <v>6.3860048699999998</v>
          </cell>
          <cell r="S162">
            <v>6.1395704537738442</v>
          </cell>
          <cell r="T162">
            <v>5.9026458833334354</v>
          </cell>
          <cell r="U162">
            <v>5.6748641759810896</v>
          </cell>
          <cell r="V162">
            <v>5.4558725107945545</v>
          </cell>
          <cell r="W162">
            <v>5.2453316821274463</v>
          </cell>
          <cell r="X162">
            <v>5.0429155741989788</v>
          </cell>
        </row>
        <row r="163">
          <cell r="B163">
            <v>111580</v>
          </cell>
          <cell r="C163" t="str">
            <v>장기만기보유금융자산</v>
          </cell>
          <cell r="D163" t="str">
            <v>LT Held to Maturity Investments</v>
          </cell>
          <cell r="J163">
            <v>0.18756999999999999</v>
          </cell>
          <cell r="K163">
            <v>8.6824999999999999E-2</v>
          </cell>
          <cell r="L163">
            <v>7.1349999999999997E-2</v>
          </cell>
          <cell r="M163">
            <v>0.16397999999999999</v>
          </cell>
          <cell r="N163">
            <v>0.13636999999999999</v>
          </cell>
          <cell r="O163">
            <v>2.1849999999999999E-3</v>
          </cell>
          <cell r="P163">
            <v>1.885E-3</v>
          </cell>
          <cell r="Q163">
            <v>5.8500000000000002E-4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</row>
        <row r="164">
          <cell r="B164">
            <v>111640</v>
          </cell>
          <cell r="C164" t="str">
            <v>기타금융자산</v>
          </cell>
          <cell r="D164" t="str">
            <v>Other Financial Assets</v>
          </cell>
          <cell r="J164">
            <v>5.2489249999999998</v>
          </cell>
          <cell r="K164">
            <v>3.9843509999999998</v>
          </cell>
          <cell r="L164">
            <v>7.9049079999999998</v>
          </cell>
          <cell r="M164">
            <v>17.791612000000001</v>
          </cell>
          <cell r="N164">
            <v>13.696636</v>
          </cell>
          <cell r="O164">
            <v>15.120759</v>
          </cell>
          <cell r="P164">
            <v>26.272105999999997</v>
          </cell>
          <cell r="Q164">
            <v>31.466121999999999</v>
          </cell>
          <cell r="R164">
            <v>26.949814999999997</v>
          </cell>
          <cell r="S164">
            <v>25.909828018761146</v>
          </cell>
          <cell r="T164">
            <v>24.90997388894062</v>
          </cell>
          <cell r="U164">
            <v>23.948703893302508</v>
          </cell>
          <cell r="V164">
            <v>23.02452907924242</v>
          </cell>
          <cell r="W164">
            <v>22.136017952484501</v>
          </cell>
          <cell r="X164">
            <v>21.281794259778138</v>
          </cell>
        </row>
        <row r="165">
          <cell r="B165">
            <v>110020</v>
          </cell>
          <cell r="C165" t="str">
            <v>유형자산</v>
          </cell>
          <cell r="D165" t="str">
            <v>Tangible Assets</v>
          </cell>
          <cell r="J165">
            <v>479.68944299999998</v>
          </cell>
          <cell r="K165">
            <v>199.64487080999999</v>
          </cell>
          <cell r="L165">
            <v>198.77977268000001</v>
          </cell>
          <cell r="M165">
            <v>483.47878900000001</v>
          </cell>
          <cell r="N165">
            <v>483.62126699999999</v>
          </cell>
          <cell r="O165">
            <v>550.13434993999999</v>
          </cell>
          <cell r="P165">
            <v>830.87816800999997</v>
          </cell>
          <cell r="Q165">
            <v>1336.9636371500001</v>
          </cell>
          <cell r="R165">
            <v>1624.1577014300001</v>
          </cell>
          <cell r="S165">
            <v>1543.3540007475779</v>
          </cell>
          <cell r="T165">
            <v>1468.9456521961463</v>
          </cell>
          <cell r="U165">
            <v>1400.4264842942764</v>
          </cell>
          <cell r="V165">
            <v>1337.3303873997249</v>
          </cell>
          <cell r="W165">
            <v>1279.2281429441566</v>
          </cell>
          <cell r="X165">
            <v>1225.7245036237005</v>
          </cell>
        </row>
        <row r="166">
          <cell r="B166">
            <v>190010</v>
          </cell>
          <cell r="C166" t="str">
            <v>토지</v>
          </cell>
          <cell r="D166" t="str">
            <v>Land</v>
          </cell>
          <cell r="J166">
            <v>211.495452</v>
          </cell>
          <cell r="K166">
            <v>127.628434</v>
          </cell>
          <cell r="L166">
            <v>127.69087399999999</v>
          </cell>
          <cell r="M166">
            <v>306.517808</v>
          </cell>
          <cell r="N166">
            <v>306.517808</v>
          </cell>
          <cell r="O166">
            <v>327.69219299999997</v>
          </cell>
          <cell r="P166">
            <v>338.06281000000001</v>
          </cell>
          <cell r="Q166">
            <v>377.67782</v>
          </cell>
          <cell r="R166">
            <v>390.79872899999998</v>
          </cell>
          <cell r="S166">
            <v>390.79872899999998</v>
          </cell>
          <cell r="T166">
            <v>390.79872899999998</v>
          </cell>
          <cell r="U166">
            <v>390.79872899999998</v>
          </cell>
          <cell r="V166">
            <v>390.79872899999998</v>
          </cell>
          <cell r="W166">
            <v>390.79872899999998</v>
          </cell>
          <cell r="X166">
            <v>390.79872899999998</v>
          </cell>
        </row>
        <row r="167">
          <cell r="B167">
            <v>190021</v>
          </cell>
          <cell r="C167" t="str">
            <v>감가상각자산</v>
          </cell>
          <cell r="D167" t="str">
            <v>Depreciating Assets</v>
          </cell>
          <cell r="J167">
            <v>267.36340899999999</v>
          </cell>
          <cell r="K167">
            <v>70.554112809999992</v>
          </cell>
          <cell r="L167">
            <v>69.541833680000011</v>
          </cell>
          <cell r="M167">
            <v>174.42881299999999</v>
          </cell>
          <cell r="N167">
            <v>168.12537899999998</v>
          </cell>
          <cell r="O167">
            <v>188.47859194000003</v>
          </cell>
          <cell r="P167">
            <v>197.50794900999995</v>
          </cell>
          <cell r="Q167">
            <v>228.00506615000006</v>
          </cell>
          <cell r="R167">
            <v>1020.93487743</v>
          </cell>
          <cell r="S167">
            <v>940.13117674757791</v>
          </cell>
          <cell r="T167">
            <v>865.72282819614634</v>
          </cell>
          <cell r="U167">
            <v>797.20366029427623</v>
          </cell>
          <cell r="V167">
            <v>734.107563399725</v>
          </cell>
          <cell r="W167">
            <v>676.00531894415667</v>
          </cell>
          <cell r="X167">
            <v>622.5016796237004</v>
          </cell>
        </row>
        <row r="168">
          <cell r="B168">
            <v>190150</v>
          </cell>
          <cell r="C168" t="str">
            <v>건설중인자산</v>
          </cell>
          <cell r="D168" t="str">
            <v>Construction in Progress</v>
          </cell>
          <cell r="J168">
            <v>0.83058199999999993</v>
          </cell>
          <cell r="K168">
            <v>1.462324</v>
          </cell>
          <cell r="L168">
            <v>1.5470649999999999</v>
          </cell>
          <cell r="M168">
            <v>2.532168</v>
          </cell>
          <cell r="N168">
            <v>8.9780800000000003</v>
          </cell>
          <cell r="O168">
            <v>33.963564999999996</v>
          </cell>
          <cell r="P168">
            <v>295.30740900000001</v>
          </cell>
          <cell r="Q168">
            <v>731.28075100000001</v>
          </cell>
          <cell r="R168">
            <v>212.42409499999999</v>
          </cell>
          <cell r="S168">
            <v>212.42409499999999</v>
          </cell>
          <cell r="T168">
            <v>212.42409499999999</v>
          </cell>
          <cell r="U168">
            <v>212.42409499999999</v>
          </cell>
          <cell r="V168">
            <v>212.42409499999999</v>
          </cell>
          <cell r="W168">
            <v>212.42409499999999</v>
          </cell>
          <cell r="X168">
            <v>212.42409499999999</v>
          </cell>
        </row>
        <row r="169">
          <cell r="B169">
            <v>110610</v>
          </cell>
          <cell r="C169" t="str">
            <v>무형자산</v>
          </cell>
          <cell r="D169" t="str">
            <v>Intangible Assets</v>
          </cell>
          <cell r="J169">
            <v>-5.5055069999999997</v>
          </cell>
          <cell r="K169">
            <v>15.509126409999999</v>
          </cell>
          <cell r="L169">
            <v>19.331772999999998</v>
          </cell>
          <cell r="M169">
            <v>22.785180999999998</v>
          </cell>
          <cell r="N169">
            <v>189.27396099999999</v>
          </cell>
          <cell r="O169">
            <v>186.47951</v>
          </cell>
          <cell r="P169">
            <v>279.89092599999998</v>
          </cell>
          <cell r="Q169">
            <v>285.118405</v>
          </cell>
          <cell r="R169">
            <v>289.61752100000001</v>
          </cell>
          <cell r="S169">
            <v>287.84027069057061</v>
          </cell>
          <cell r="T169">
            <v>286.11717858588611</v>
          </cell>
          <cell r="U169">
            <v>284.44659432126491</v>
          </cell>
          <cell r="V169">
            <v>282.82691782364026</v>
          </cell>
          <cell r="W169">
            <v>281.25659777902251</v>
          </cell>
          <cell r="X169">
            <v>279.73413014666227</v>
          </cell>
        </row>
        <row r="170">
          <cell r="B170">
            <v>190170</v>
          </cell>
          <cell r="C170" t="str">
            <v>영업권</v>
          </cell>
          <cell r="D170" t="str">
            <v>Goodwill</v>
          </cell>
          <cell r="J170">
            <v>0</v>
          </cell>
          <cell r="K170">
            <v>0</v>
          </cell>
          <cell r="L170">
            <v>3.0042039999999997</v>
          </cell>
          <cell r="M170">
            <v>5.0505990000000001</v>
          </cell>
          <cell r="N170">
            <v>147.47371899999999</v>
          </cell>
          <cell r="O170">
            <v>147.47371899999999</v>
          </cell>
          <cell r="P170">
            <v>223.45022999999998</v>
          </cell>
          <cell r="Q170">
            <v>232.29934999999998</v>
          </cell>
          <cell r="R170">
            <v>231.29544999999999</v>
          </cell>
          <cell r="S170">
            <v>231.29544999999999</v>
          </cell>
          <cell r="T170">
            <v>231.29544999999999</v>
          </cell>
          <cell r="U170">
            <v>231.29544999999999</v>
          </cell>
          <cell r="V170">
            <v>231.29544999999999</v>
          </cell>
          <cell r="W170">
            <v>231.29544999999999</v>
          </cell>
          <cell r="X170">
            <v>231.29544999999999</v>
          </cell>
        </row>
        <row r="171">
          <cell r="B171">
            <v>110611</v>
          </cell>
          <cell r="C171" t="str">
            <v>기타무형자산</v>
          </cell>
          <cell r="D171" t="str">
            <v>Other Intangible Assets</v>
          </cell>
          <cell r="J171">
            <v>-5.5055069999999997</v>
          </cell>
          <cell r="K171">
            <v>15.509126409999999</v>
          </cell>
          <cell r="L171">
            <v>16.327568999999997</v>
          </cell>
          <cell r="M171">
            <v>17.734581999999996</v>
          </cell>
          <cell r="N171">
            <v>41.800241999999997</v>
          </cell>
          <cell r="O171">
            <v>39.005791000000016</v>
          </cell>
          <cell r="P171">
            <v>56.440696000000003</v>
          </cell>
          <cell r="Q171">
            <v>52.81905500000002</v>
          </cell>
          <cell r="R171">
            <v>58.322071000000022</v>
          </cell>
          <cell r="S171">
            <v>56.544820690570603</v>
          </cell>
          <cell r="T171">
            <v>54.82172858588612</v>
          </cell>
          <cell r="U171">
            <v>53.151144321264894</v>
          </cell>
          <cell r="V171">
            <v>51.531467823640249</v>
          </cell>
          <cell r="W171">
            <v>49.961147779022546</v>
          </cell>
          <cell r="X171">
            <v>48.438680146662293</v>
          </cell>
        </row>
        <row r="172">
          <cell r="B172">
            <v>111160</v>
          </cell>
          <cell r="C172" t="str">
            <v>생물자산</v>
          </cell>
          <cell r="D172" t="str">
            <v>Biological Assets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</row>
        <row r="173">
          <cell r="B173">
            <v>111930</v>
          </cell>
          <cell r="C173" t="str">
            <v>장기매출채권및기타채권</v>
          </cell>
          <cell r="D173" t="str">
            <v>Trade and Other Non-Current Receivables</v>
          </cell>
          <cell r="J173">
            <v>16.141078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5.8823049999999997</v>
          </cell>
          <cell r="P173">
            <v>7.2005710000000001</v>
          </cell>
          <cell r="Q173">
            <v>7.2265629999999996</v>
          </cell>
          <cell r="R173">
            <v>8.2215749999999996</v>
          </cell>
          <cell r="S173">
            <v>8.4730659999999993</v>
          </cell>
          <cell r="T173">
            <v>8.4730659999999993</v>
          </cell>
          <cell r="U173">
            <v>8.4730659999999993</v>
          </cell>
          <cell r="V173">
            <v>8.4730659999999993</v>
          </cell>
          <cell r="W173">
            <v>8.4730659999999993</v>
          </cell>
          <cell r="X173">
            <v>8.4730659999999993</v>
          </cell>
        </row>
        <row r="174">
          <cell r="B174">
            <v>111330</v>
          </cell>
          <cell r="C174" t="str">
            <v>투자부동산</v>
          </cell>
          <cell r="D174" t="str">
            <v>Investment in Properties</v>
          </cell>
          <cell r="J174">
            <v>0</v>
          </cell>
          <cell r="K174">
            <v>170.82721319999999</v>
          </cell>
          <cell r="L174">
            <v>170.58624918000001</v>
          </cell>
          <cell r="M174">
            <v>140.41546399999999</v>
          </cell>
          <cell r="N174">
            <v>139.355411</v>
          </cell>
          <cell r="O174">
            <v>115.79317037</v>
          </cell>
          <cell r="P174">
            <v>122.92256798999999</v>
          </cell>
          <cell r="Q174">
            <v>139.34356136</v>
          </cell>
          <cell r="R174">
            <v>134.54736619999997</v>
          </cell>
          <cell r="S174">
            <v>134.22748099999998</v>
          </cell>
          <cell r="T174">
            <v>134.22748099999998</v>
          </cell>
          <cell r="U174">
            <v>134.22748099999998</v>
          </cell>
          <cell r="V174">
            <v>134.22748099999998</v>
          </cell>
          <cell r="W174">
            <v>134.22748099999998</v>
          </cell>
          <cell r="X174">
            <v>134.22748099999998</v>
          </cell>
        </row>
        <row r="175">
          <cell r="B175">
            <v>112340</v>
          </cell>
          <cell r="C175" t="str">
            <v>이연법인세자산</v>
          </cell>
          <cell r="D175" t="str">
            <v>Deferred Tax Assets</v>
          </cell>
          <cell r="J175">
            <v>1.0464579999999999</v>
          </cell>
          <cell r="K175">
            <v>0.18579472</v>
          </cell>
          <cell r="L175">
            <v>1.7539804099999998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</row>
        <row r="176">
          <cell r="B176">
            <v>112350</v>
          </cell>
          <cell r="C176" t="str">
            <v>장기당기법인세자산</v>
          </cell>
          <cell r="D176" t="str">
            <v>Long-Term Current Income Tax Assets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</row>
        <row r="177">
          <cell r="B177">
            <v>112360</v>
          </cell>
          <cell r="C177" t="str">
            <v>기타비유동자산</v>
          </cell>
          <cell r="D177" t="str">
            <v>Other Non-Current Financial Assets</v>
          </cell>
          <cell r="J177">
            <v>7.9718999999999998E-2</v>
          </cell>
          <cell r="K177">
            <v>2.9310769999999997</v>
          </cell>
          <cell r="L177">
            <v>4.9706109999999999</v>
          </cell>
          <cell r="M177">
            <v>6.0562749999999994</v>
          </cell>
          <cell r="N177">
            <v>5.68384</v>
          </cell>
          <cell r="O177">
            <v>4.9029999999999994E-3</v>
          </cell>
          <cell r="P177">
            <v>4.9437730000000002</v>
          </cell>
          <cell r="Q177">
            <v>3.8499999999999996</v>
          </cell>
          <cell r="R177">
            <v>0.77866299999999999</v>
          </cell>
          <cell r="S177">
            <v>5.1789999999999996E-3</v>
          </cell>
          <cell r="T177">
            <v>5.1789999999999996E-3</v>
          </cell>
          <cell r="U177">
            <v>5.1789999999999996E-3</v>
          </cell>
          <cell r="V177">
            <v>5.1789999999999996E-3</v>
          </cell>
          <cell r="W177">
            <v>5.1789999999999996E-3</v>
          </cell>
          <cell r="X177">
            <v>5.1789999999999996E-3</v>
          </cell>
        </row>
        <row r="179">
          <cell r="B179">
            <v>114350</v>
          </cell>
          <cell r="C179" t="str">
            <v>기타금융업자산</v>
          </cell>
          <cell r="D179" t="str">
            <v>Other Financial Institutions Assets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</row>
        <row r="181">
          <cell r="B181">
            <v>130000</v>
          </cell>
          <cell r="C181" t="str">
            <v>부채총계</v>
          </cell>
          <cell r="D181" t="str">
            <v>Liabilities</v>
          </cell>
          <cell r="J181">
            <v>250.50273999999999</v>
          </cell>
          <cell r="K181">
            <v>153.34695850999998</v>
          </cell>
          <cell r="L181">
            <v>181.8103648</v>
          </cell>
          <cell r="M181">
            <v>308.66603399999997</v>
          </cell>
          <cell r="N181">
            <v>340.37845299999998</v>
          </cell>
          <cell r="O181">
            <v>423.70423878999998</v>
          </cell>
          <cell r="P181">
            <v>707.35413922999999</v>
          </cell>
          <cell r="Q181">
            <v>998.35313732999998</v>
          </cell>
          <cell r="R181">
            <v>1141.9851044899999</v>
          </cell>
          <cell r="S181">
            <v>1130.9051758616672</v>
          </cell>
          <cell r="T181">
            <v>1119.3346059428643</v>
          </cell>
          <cell r="U181">
            <v>1108.2105415782207</v>
          </cell>
          <cell r="V181">
            <v>1097.5157522240993</v>
          </cell>
          <cell r="W181">
            <v>1087.233672259463</v>
          </cell>
          <cell r="X181">
            <v>1077.3483753266682</v>
          </cell>
        </row>
        <row r="183">
          <cell r="B183">
            <v>131580</v>
          </cell>
          <cell r="C183" t="str">
            <v>유동부채</v>
          </cell>
          <cell r="D183" t="str">
            <v>Current Liabilities</v>
          </cell>
          <cell r="J183">
            <v>193.94927899999999</v>
          </cell>
          <cell r="K183">
            <v>97.694907979999996</v>
          </cell>
          <cell r="L183">
            <v>120.30843470999999</v>
          </cell>
          <cell r="M183">
            <v>216.91185099999998</v>
          </cell>
          <cell r="N183">
            <v>247.91696199999998</v>
          </cell>
          <cell r="O183">
            <v>334.75328150999997</v>
          </cell>
          <cell r="P183">
            <v>239.59892527</v>
          </cell>
          <cell r="Q183">
            <v>289.94914521999999</v>
          </cell>
          <cell r="R183">
            <v>252.63188649999998</v>
          </cell>
          <cell r="S183">
            <v>243.1975790076099</v>
          </cell>
          <cell r="T183">
            <v>234.12733920804405</v>
          </cell>
          <cell r="U183">
            <v>225.40711781521912</v>
          </cell>
          <cell r="V183">
            <v>217.02340770167604</v>
          </cell>
          <cell r="W183">
            <v>208.96322297680686</v>
          </cell>
          <cell r="X183">
            <v>201.21407887244823</v>
          </cell>
        </row>
        <row r="184">
          <cell r="B184">
            <v>132010</v>
          </cell>
          <cell r="C184" t="str">
            <v>매입채무</v>
          </cell>
          <cell r="D184" t="str">
            <v>Account Payables</v>
          </cell>
          <cell r="J184">
            <v>4.9472809999999994</v>
          </cell>
          <cell r="K184">
            <v>5.3732945199999991</v>
          </cell>
          <cell r="L184">
            <v>5.7769304299999993</v>
          </cell>
          <cell r="M184">
            <v>7.8604240000000001</v>
          </cell>
          <cell r="N184">
            <v>7.0228909999999996</v>
          </cell>
          <cell r="O184">
            <v>1.7414996399999998</v>
          </cell>
          <cell r="P184">
            <v>1.5188248200000001</v>
          </cell>
          <cell r="Q184">
            <v>1.65245256</v>
          </cell>
          <cell r="R184">
            <v>2.5641192500000001</v>
          </cell>
          <cell r="S184">
            <v>2.4651704951256557</v>
          </cell>
          <cell r="T184">
            <v>2.3700401492785761</v>
          </cell>
          <cell r="U184">
            <v>2.2785808609583</v>
          </cell>
          <cell r="V184">
            <v>2.1906509649238877</v>
          </cell>
          <cell r="W184">
            <v>2.1061142627625125</v>
          </cell>
          <cell r="X184">
            <v>2.0248398119258564</v>
          </cell>
        </row>
        <row r="185">
          <cell r="B185">
            <v>131650</v>
          </cell>
          <cell r="C185" t="str">
            <v>단기차입금</v>
          </cell>
          <cell r="D185" t="str">
            <v>ST Borrowings</v>
          </cell>
          <cell r="J185">
            <v>125.09101199999999</v>
          </cell>
          <cell r="K185">
            <v>24.743460649999996</v>
          </cell>
          <cell r="L185">
            <v>21.43664016</v>
          </cell>
          <cell r="M185">
            <v>81.110197999999997</v>
          </cell>
          <cell r="N185">
            <v>63.039581999999996</v>
          </cell>
          <cell r="O185">
            <v>44.518930999999995</v>
          </cell>
          <cell r="P185">
            <v>36.4</v>
          </cell>
          <cell r="Q185">
            <v>59.57</v>
          </cell>
          <cell r="R185">
            <v>43.827999999999996</v>
          </cell>
          <cell r="S185">
            <v>42.136687855047001</v>
          </cell>
          <cell r="T185">
            <v>40.510643045397138</v>
          </cell>
          <cell r="U185">
            <v>38.947346920031265</v>
          </cell>
          <cell r="V185">
            <v>37.44437802207684</v>
          </cell>
          <cell r="W185">
            <v>35.999408338108843</v>
          </cell>
          <cell r="X185">
            <v>34.610199692189212</v>
          </cell>
        </row>
        <row r="186">
          <cell r="B186">
            <v>190930</v>
          </cell>
          <cell r="C186" t="str">
            <v>단기사채</v>
          </cell>
          <cell r="D186" t="str">
            <v>ST Bonds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</row>
        <row r="187">
          <cell r="B187">
            <v>190940</v>
          </cell>
          <cell r="C187" t="str">
            <v>유동성장기부채</v>
          </cell>
          <cell r="D187" t="str">
            <v>Current Portion of Long-Term Debt</v>
          </cell>
          <cell r="J187">
            <v>3.4499999999999997</v>
          </cell>
          <cell r="K187">
            <v>0</v>
          </cell>
          <cell r="L187">
            <v>0.85349999999999993</v>
          </cell>
          <cell r="M187">
            <v>2.5665</v>
          </cell>
          <cell r="N187">
            <v>6.7602500000000001</v>
          </cell>
          <cell r="O187">
            <v>12.80291667</v>
          </cell>
          <cell r="P187">
            <v>10.06170666</v>
          </cell>
          <cell r="Q187">
            <v>10.78544666</v>
          </cell>
          <cell r="R187">
            <v>8.1549399999999999</v>
          </cell>
          <cell r="S187">
            <v>8.1549399999999999</v>
          </cell>
          <cell r="T187">
            <v>8.1549399999999999</v>
          </cell>
          <cell r="U187">
            <v>8.1549399999999999</v>
          </cell>
          <cell r="V187">
            <v>8.1549399999999999</v>
          </cell>
          <cell r="W187">
            <v>8.1549399999999999</v>
          </cell>
          <cell r="X187">
            <v>8.1549399999999999</v>
          </cell>
        </row>
        <row r="188">
          <cell r="B188">
            <v>190960</v>
          </cell>
          <cell r="C188" t="str">
            <v>단기금융부채</v>
          </cell>
          <cell r="D188" t="str">
            <v>Short-Term Financial Liabilities</v>
          </cell>
          <cell r="J188">
            <v>0</v>
          </cell>
          <cell r="K188">
            <v>0</v>
          </cell>
          <cell r="L188">
            <v>0</v>
          </cell>
          <cell r="M188">
            <v>0.32165699999999997</v>
          </cell>
          <cell r="N188">
            <v>6.7889999999999999E-3</v>
          </cell>
          <cell r="O188">
            <v>0</v>
          </cell>
          <cell r="P188">
            <v>0</v>
          </cell>
          <cell r="Q188">
            <v>1.08361255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</row>
        <row r="189">
          <cell r="B189">
            <v>132240</v>
          </cell>
          <cell r="C189" t="str">
            <v>단기충당부채</v>
          </cell>
          <cell r="D189" t="str">
            <v>Other Short-Term Provisions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</row>
        <row r="190">
          <cell r="B190">
            <v>131581</v>
          </cell>
          <cell r="C190" t="str">
            <v>기타유동부채</v>
          </cell>
          <cell r="D190" t="str">
            <v>Other Current Liabilities</v>
          </cell>
          <cell r="J190">
            <v>60.460985999999991</v>
          </cell>
          <cell r="K190">
            <v>67.578152810000006</v>
          </cell>
          <cell r="L190">
            <v>92.241364119999986</v>
          </cell>
          <cell r="M190">
            <v>125.05307199999999</v>
          </cell>
          <cell r="N190">
            <v>171.08744999999999</v>
          </cell>
          <cell r="O190">
            <v>275.68993419999998</v>
          </cell>
          <cell r="P190">
            <v>191.61839379</v>
          </cell>
          <cell r="Q190">
            <v>216.85763344999998</v>
          </cell>
          <cell r="R190">
            <v>198.08482724999999</v>
          </cell>
          <cell r="S190">
            <v>190.44078065743724</v>
          </cell>
          <cell r="T190">
            <v>183.09171601336834</v>
          </cell>
          <cell r="U190">
            <v>176.02625003422958</v>
          </cell>
          <cell r="V190">
            <v>169.23343871467532</v>
          </cell>
          <cell r="W190">
            <v>162.7027603759355</v>
          </cell>
          <cell r="X190">
            <v>156.42409936833315</v>
          </cell>
        </row>
        <row r="192">
          <cell r="B192">
            <v>130010</v>
          </cell>
          <cell r="C192" t="str">
            <v>비유동부채</v>
          </cell>
          <cell r="D192" t="str">
            <v>Non-Current Liabilities</v>
          </cell>
          <cell r="J192">
            <v>56.553460999999999</v>
          </cell>
          <cell r="K192">
            <v>55.652050529999997</v>
          </cell>
          <cell r="L192">
            <v>61.501930090000002</v>
          </cell>
          <cell r="M192">
            <v>91.754183999999995</v>
          </cell>
          <cell r="N192">
            <v>92.461490999999995</v>
          </cell>
          <cell r="O192">
            <v>88.950957279999997</v>
          </cell>
          <cell r="P192">
            <v>467.75521395999994</v>
          </cell>
          <cell r="Q192">
            <v>708.40399210999999</v>
          </cell>
          <cell r="R192">
            <v>889.35321798999996</v>
          </cell>
          <cell r="S192">
            <v>887.70759685405721</v>
          </cell>
          <cell r="T192">
            <v>885.20726673482022</v>
          </cell>
          <cell r="U192">
            <v>882.80342376300166</v>
          </cell>
          <cell r="V192">
            <v>880.49234452242331</v>
          </cell>
          <cell r="W192">
            <v>878.27044928265605</v>
          </cell>
          <cell r="X192">
            <v>876.13429645421991</v>
          </cell>
        </row>
        <row r="193">
          <cell r="B193">
            <v>190710</v>
          </cell>
          <cell r="C193" t="str">
            <v>사채</v>
          </cell>
          <cell r="D193" t="str">
            <v>Bonds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99.792353999999989</v>
          </cell>
          <cell r="S193">
            <v>99.792353999999989</v>
          </cell>
          <cell r="T193">
            <v>99.792353999999989</v>
          </cell>
          <cell r="U193">
            <v>99.792353999999989</v>
          </cell>
          <cell r="V193">
            <v>99.792353999999989</v>
          </cell>
          <cell r="W193">
            <v>99.792353999999989</v>
          </cell>
          <cell r="X193">
            <v>99.792353999999989</v>
          </cell>
        </row>
        <row r="194">
          <cell r="B194">
            <v>190760</v>
          </cell>
          <cell r="C194" t="str">
            <v>장기차입금</v>
          </cell>
          <cell r="D194" t="str">
            <v>LT Borrowings</v>
          </cell>
          <cell r="J194">
            <v>17.69087</v>
          </cell>
          <cell r="K194">
            <v>1.2183126200000001</v>
          </cell>
          <cell r="L194">
            <v>3.4681855299999995</v>
          </cell>
          <cell r="M194">
            <v>6.2901369999999996</v>
          </cell>
          <cell r="N194">
            <v>11.837933</v>
          </cell>
          <cell r="O194">
            <v>23.092083329999998</v>
          </cell>
          <cell r="P194">
            <v>394.85081481999998</v>
          </cell>
          <cell r="Q194">
            <v>636.46198810999999</v>
          </cell>
          <cell r="R194">
            <v>721.77307916999996</v>
          </cell>
          <cell r="S194">
            <v>721.77307917000007</v>
          </cell>
          <cell r="T194">
            <v>721.77307917000007</v>
          </cell>
          <cell r="U194">
            <v>721.77307917000007</v>
          </cell>
          <cell r="V194">
            <v>721.77307917000007</v>
          </cell>
          <cell r="W194">
            <v>721.77307917000007</v>
          </cell>
          <cell r="X194">
            <v>721.77307917000007</v>
          </cell>
        </row>
        <row r="195">
          <cell r="B195">
            <v>190770</v>
          </cell>
          <cell r="C195" t="str">
            <v>장기금융부채 (리스포함)</v>
          </cell>
          <cell r="D195" t="str">
            <v>LT Financial Liabilities (incl. Leases)</v>
          </cell>
          <cell r="J195">
            <v>0</v>
          </cell>
          <cell r="K195">
            <v>0</v>
          </cell>
          <cell r="L195">
            <v>0</v>
          </cell>
          <cell r="M195">
            <v>0.94520499999999996</v>
          </cell>
          <cell r="N195">
            <v>0.44520499999999996</v>
          </cell>
          <cell r="O195">
            <v>0</v>
          </cell>
          <cell r="P195">
            <v>1.9967119999999998</v>
          </cell>
          <cell r="Q195">
            <v>2.2724139999999999</v>
          </cell>
          <cell r="R195">
            <v>0.39451999999999998</v>
          </cell>
          <cell r="S195">
            <v>1.3495889999999999</v>
          </cell>
          <cell r="T195">
            <v>1.3495889999999999</v>
          </cell>
          <cell r="U195">
            <v>1.3495889999999999</v>
          </cell>
          <cell r="V195">
            <v>1.3495889999999999</v>
          </cell>
          <cell r="W195">
            <v>1.3495889999999999</v>
          </cell>
          <cell r="X195">
            <v>1.3495889999999999</v>
          </cell>
        </row>
        <row r="196">
          <cell r="B196">
            <v>130880</v>
          </cell>
          <cell r="C196" t="str">
            <v>비유동종업원급여충당부채</v>
          </cell>
          <cell r="D196" t="str">
            <v>Non-Current Provisions for Employee Benefits</v>
          </cell>
          <cell r="J196">
            <v>14.224969999999999</v>
          </cell>
          <cell r="K196">
            <v>11.761567599999999</v>
          </cell>
          <cell r="L196">
            <v>13.066687979999999</v>
          </cell>
          <cell r="M196">
            <v>15.519153999999999</v>
          </cell>
          <cell r="N196">
            <v>12.745626</v>
          </cell>
          <cell r="O196">
            <v>11.41172108</v>
          </cell>
          <cell r="P196">
            <v>11.959939939999998</v>
          </cell>
          <cell r="Q196">
            <v>14.88070284</v>
          </cell>
          <cell r="R196">
            <v>13.071971999999999</v>
          </cell>
          <cell r="S196">
            <v>12.567527694941921</v>
          </cell>
          <cell r="T196">
            <v>12.082549776203024</v>
          </cell>
          <cell r="U196">
            <v>11.616287040543371</v>
          </cell>
          <cell r="V196">
            <v>11.168017273478229</v>
          </cell>
          <cell r="W196">
            <v>10.737046130608864</v>
          </cell>
          <cell r="X196">
            <v>10.322706062122524</v>
          </cell>
        </row>
        <row r="197">
          <cell r="B197">
            <v>131000</v>
          </cell>
          <cell r="C197" t="str">
            <v>장기충당부채</v>
          </cell>
          <cell r="D197" t="str">
            <v>Long-term Provisions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</row>
        <row r="198">
          <cell r="B198">
            <v>131090</v>
          </cell>
          <cell r="C198" t="str">
            <v>이연법인세부채</v>
          </cell>
          <cell r="D198" t="str">
            <v>Deferred Tax Liabilities</v>
          </cell>
          <cell r="J198">
            <v>0</v>
          </cell>
          <cell r="K198">
            <v>35.022472309999998</v>
          </cell>
          <cell r="L198">
            <v>37.633243579999998</v>
          </cell>
          <cell r="M198">
            <v>43.494509000000001</v>
          </cell>
          <cell r="N198">
            <v>42.335068</v>
          </cell>
          <cell r="O198">
            <v>42.829844369999996</v>
          </cell>
          <cell r="P198">
            <v>47.68415838</v>
          </cell>
          <cell r="Q198">
            <v>45.310128640000002</v>
          </cell>
          <cell r="R198">
            <v>43.838383669999999</v>
          </cell>
          <cell r="S198">
            <v>42.146670821679749</v>
          </cell>
          <cell r="T198">
            <v>40.520240771710711</v>
          </cell>
          <cell r="U198">
            <v>38.956574272358388</v>
          </cell>
          <cell r="V198">
            <v>37.45324929306198</v>
          </cell>
          <cell r="W198">
            <v>36.007937268846689</v>
          </cell>
          <cell r="X198">
            <v>34.618399493508875</v>
          </cell>
        </row>
        <row r="199">
          <cell r="B199">
            <v>130011</v>
          </cell>
          <cell r="C199" t="str">
            <v>기타비유동부채</v>
          </cell>
          <cell r="D199" t="str">
            <v>Other Non-Current Liabilities</v>
          </cell>
          <cell r="J199">
            <v>24.637620999999999</v>
          </cell>
          <cell r="K199">
            <v>7.6496980000000008</v>
          </cell>
          <cell r="L199">
            <v>7.3338130000000064</v>
          </cell>
          <cell r="M199">
            <v>25.505178999999998</v>
          </cell>
          <cell r="N199">
            <v>25.097658999999993</v>
          </cell>
          <cell r="O199">
            <v>11.617308499999993</v>
          </cell>
          <cell r="P199">
            <v>11.263588819999939</v>
          </cell>
          <cell r="Q199">
            <v>9.4787585199999285</v>
          </cell>
          <cell r="R199">
            <v>10.482909149999955</v>
          </cell>
          <cell r="S199">
            <v>10.078376167435527</v>
          </cell>
          <cell r="T199">
            <v>9.6894540169064474</v>
          </cell>
          <cell r="U199">
            <v>9.3155402800998992</v>
          </cell>
          <cell r="V199">
            <v>8.956055785883148</v>
          </cell>
          <cell r="W199">
            <v>8.6104437132003717</v>
          </cell>
          <cell r="X199">
            <v>8.2781687285884811</v>
          </cell>
        </row>
        <row r="201">
          <cell r="B201">
            <v>132780</v>
          </cell>
          <cell r="C201" t="str">
            <v>기타금융업부채</v>
          </cell>
          <cell r="D201" t="str">
            <v>Other Financial Institutions Liabilities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</row>
        <row r="203">
          <cell r="B203">
            <v>120000</v>
          </cell>
          <cell r="C203" t="str">
            <v>자본총계</v>
          </cell>
          <cell r="D203" t="str">
            <v>Shareholders' Equity</v>
          </cell>
          <cell r="J203">
            <v>501.64765999999997</v>
          </cell>
          <cell r="K203">
            <v>545.12073337999993</v>
          </cell>
          <cell r="L203">
            <v>560.22323269000003</v>
          </cell>
          <cell r="M203">
            <v>727.970551</v>
          </cell>
          <cell r="N203">
            <v>889.64641299999994</v>
          </cell>
          <cell r="O203">
            <v>1178.2040727199999</v>
          </cell>
          <cell r="P203">
            <v>1286.5153513800001</v>
          </cell>
          <cell r="Q203">
            <v>1309.66550598</v>
          </cell>
          <cell r="R203">
            <v>1293.33888716</v>
          </cell>
          <cell r="S203">
            <v>1226.0071974149018</v>
          </cell>
          <cell r="T203">
            <v>1158.2997067698197</v>
          </cell>
          <cell r="U203">
            <v>1091.7775801312507</v>
          </cell>
          <cell r="V203">
            <v>1026.3858682473754</v>
          </cell>
          <cell r="W203">
            <v>962.07248837063355</v>
          </cell>
          <cell r="X203">
            <v>898.78805406504682</v>
          </cell>
        </row>
        <row r="204">
          <cell r="B204">
            <v>120020</v>
          </cell>
          <cell r="C204" t="str">
            <v>자본금</v>
          </cell>
          <cell r="D204" t="str">
            <v>Capital Stock</v>
          </cell>
          <cell r="J204">
            <v>47.032354999999995</v>
          </cell>
          <cell r="K204">
            <v>47.032354999999995</v>
          </cell>
          <cell r="L204">
            <v>47.032354999999995</v>
          </cell>
          <cell r="M204">
            <v>47.032354999999995</v>
          </cell>
          <cell r="N204">
            <v>47.032354999999995</v>
          </cell>
          <cell r="O204">
            <v>47.032354999999995</v>
          </cell>
          <cell r="P204">
            <v>47.032354999999995</v>
          </cell>
          <cell r="Q204">
            <v>47.032354999999995</v>
          </cell>
          <cell r="R204">
            <v>47.032354999999995</v>
          </cell>
          <cell r="S204">
            <v>47.032354999999995</v>
          </cell>
          <cell r="T204">
            <v>47.032354999999995</v>
          </cell>
          <cell r="U204">
            <v>47.032354999999995</v>
          </cell>
          <cell r="V204">
            <v>47.032354999999995</v>
          </cell>
          <cell r="W204">
            <v>47.032354999999995</v>
          </cell>
          <cell r="X204">
            <v>47.032354999999995</v>
          </cell>
        </row>
        <row r="205">
          <cell r="B205">
            <v>120030</v>
          </cell>
          <cell r="C205" t="str">
            <v>보통주자본금</v>
          </cell>
          <cell r="D205" t="str">
            <v>Common Stock</v>
          </cell>
          <cell r="J205">
            <v>47.032354999999995</v>
          </cell>
          <cell r="K205">
            <v>47.032354999999995</v>
          </cell>
          <cell r="L205">
            <v>47.032354999999995</v>
          </cell>
          <cell r="M205">
            <v>47.032354999999995</v>
          </cell>
          <cell r="N205">
            <v>47.032354999999995</v>
          </cell>
          <cell r="O205">
            <v>47.032354999999995</v>
          </cell>
          <cell r="P205">
            <v>47.032354999999995</v>
          </cell>
          <cell r="Q205">
            <v>47.032354999999995</v>
          </cell>
          <cell r="R205">
            <v>47.032354999999995</v>
          </cell>
          <cell r="S205">
            <v>47.032354999999995</v>
          </cell>
          <cell r="T205">
            <v>47.032354999999995</v>
          </cell>
          <cell r="U205">
            <v>47.032354999999995</v>
          </cell>
          <cell r="V205">
            <v>47.032354999999995</v>
          </cell>
          <cell r="W205">
            <v>47.032354999999995</v>
          </cell>
          <cell r="X205">
            <v>47.032354999999995</v>
          </cell>
        </row>
        <row r="206">
          <cell r="B206">
            <v>120040</v>
          </cell>
          <cell r="C206" t="str">
            <v>우선주자본금</v>
          </cell>
          <cell r="D206" t="str">
            <v>Preferred Stock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</row>
        <row r="207">
          <cell r="B207">
            <v>120050</v>
          </cell>
          <cell r="C207" t="str">
            <v>자본잉여금</v>
          </cell>
          <cell r="D207" t="str">
            <v>Capital Surplus</v>
          </cell>
          <cell r="J207">
            <v>74.30774199999999</v>
          </cell>
          <cell r="K207">
            <v>69.780038469999994</v>
          </cell>
          <cell r="L207">
            <v>69.572700799999993</v>
          </cell>
          <cell r="M207">
            <v>86.030923999999999</v>
          </cell>
          <cell r="N207">
            <v>99.230629999999991</v>
          </cell>
          <cell r="O207">
            <v>295.02010647000003</v>
          </cell>
          <cell r="P207">
            <v>295.02010647000003</v>
          </cell>
          <cell r="Q207">
            <v>295.02010647000003</v>
          </cell>
          <cell r="R207">
            <v>295.02010647000003</v>
          </cell>
          <cell r="S207">
            <v>295.02010647000003</v>
          </cell>
          <cell r="T207">
            <v>295.02010647000003</v>
          </cell>
          <cell r="U207">
            <v>295.02010647000003</v>
          </cell>
          <cell r="V207">
            <v>295.02010647000003</v>
          </cell>
          <cell r="W207">
            <v>295.02010647000003</v>
          </cell>
          <cell r="X207">
            <v>295.02010647000003</v>
          </cell>
        </row>
        <row r="208">
          <cell r="B208">
            <v>120060</v>
          </cell>
          <cell r="C208" t="str">
            <v>주식발행초과금</v>
          </cell>
          <cell r="D208" t="str">
            <v>Paid-In Capital in Excess of Par Value</v>
          </cell>
          <cell r="J208">
            <v>68.731905999999995</v>
          </cell>
          <cell r="K208">
            <v>68.731905999999995</v>
          </cell>
          <cell r="L208">
            <v>68.731905999999995</v>
          </cell>
          <cell r="M208">
            <v>68.731905999999995</v>
          </cell>
          <cell r="N208">
            <v>68.731905999999995</v>
          </cell>
          <cell r="O208">
            <v>68.731905999999995</v>
          </cell>
          <cell r="P208">
            <v>68.730443999999991</v>
          </cell>
          <cell r="Q208">
            <v>68.730443999999991</v>
          </cell>
          <cell r="R208">
            <v>68.730443999999991</v>
          </cell>
          <cell r="S208">
            <v>68.730443999999991</v>
          </cell>
          <cell r="T208">
            <v>68.730443999999991</v>
          </cell>
          <cell r="U208">
            <v>68.730443999999991</v>
          </cell>
          <cell r="V208">
            <v>68.730443999999991</v>
          </cell>
          <cell r="W208">
            <v>68.730443999999991</v>
          </cell>
          <cell r="X208">
            <v>68.730443999999991</v>
          </cell>
        </row>
        <row r="209">
          <cell r="B209">
            <v>120051</v>
          </cell>
          <cell r="C209" t="str">
            <v>기타</v>
          </cell>
          <cell r="D209" t="str">
            <v>Others</v>
          </cell>
          <cell r="J209">
            <v>5.5758359999999954</v>
          </cell>
          <cell r="K209">
            <v>1.0481324699999988</v>
          </cell>
          <cell r="L209">
            <v>0.84079479999999762</v>
          </cell>
          <cell r="M209">
            <v>17.299018000000004</v>
          </cell>
          <cell r="N209">
            <v>30.498723999999996</v>
          </cell>
          <cell r="O209">
            <v>226.28820047000005</v>
          </cell>
          <cell r="P209">
            <v>226.28966247000005</v>
          </cell>
          <cell r="Q209">
            <v>226.28966247000005</v>
          </cell>
          <cell r="R209">
            <v>226.28966247000005</v>
          </cell>
          <cell r="S209">
            <v>226.28966247000005</v>
          </cell>
          <cell r="T209">
            <v>226.28966247000005</v>
          </cell>
          <cell r="U209">
            <v>226.28966247000005</v>
          </cell>
          <cell r="V209">
            <v>226.28966247000005</v>
          </cell>
          <cell r="W209">
            <v>226.28966247000005</v>
          </cell>
          <cell r="X209">
            <v>226.28966247000005</v>
          </cell>
        </row>
        <row r="210">
          <cell r="B210">
            <v>120210</v>
          </cell>
          <cell r="C210" t="str">
            <v>기타자본</v>
          </cell>
          <cell r="D210" t="str">
            <v>Other Reserves</v>
          </cell>
          <cell r="J210">
            <v>-41.141232000000059</v>
          </cell>
          <cell r="K210">
            <v>-43.561209600000076</v>
          </cell>
          <cell r="L210">
            <v>-42.634448200000008</v>
          </cell>
          <cell r="M210">
            <v>-41.606569999999998</v>
          </cell>
          <cell r="N210">
            <v>-41.606569999999998</v>
          </cell>
          <cell r="O210">
            <v>-17.437872040000084</v>
          </cell>
          <cell r="P210">
            <v>-26.145488399999977</v>
          </cell>
          <cell r="Q210">
            <v>-26.145487609999918</v>
          </cell>
          <cell r="R210">
            <v>-26.14548818999998</v>
          </cell>
          <cell r="S210">
            <v>-26.14548818999998</v>
          </cell>
          <cell r="T210">
            <v>-26.14548818999998</v>
          </cell>
          <cell r="U210">
            <v>-26.14548818999998</v>
          </cell>
          <cell r="V210">
            <v>-26.14548818999998</v>
          </cell>
          <cell r="W210">
            <v>-26.14548818999998</v>
          </cell>
          <cell r="X210">
            <v>-26.14548818999998</v>
          </cell>
        </row>
        <row r="211">
          <cell r="B211">
            <v>120220</v>
          </cell>
          <cell r="C211" t="str">
            <v>자기주식</v>
          </cell>
          <cell r="D211" t="str">
            <v>Treasury Stock</v>
          </cell>
          <cell r="J211">
            <v>-43.572058999999996</v>
          </cell>
          <cell r="K211">
            <v>-43.572058999999996</v>
          </cell>
          <cell r="L211">
            <v>-42.635047999999998</v>
          </cell>
          <cell r="M211">
            <v>-41.606569999999998</v>
          </cell>
          <cell r="N211">
            <v>-41.606569999999998</v>
          </cell>
          <cell r="O211">
            <v>-17.437870999999998</v>
          </cell>
          <cell r="P211">
            <v>-26.145488</v>
          </cell>
          <cell r="Q211">
            <v>-26.145488</v>
          </cell>
          <cell r="R211">
            <v>-26.145488</v>
          </cell>
          <cell r="S211">
            <v>-26.145488</v>
          </cell>
          <cell r="T211">
            <v>-26.145488</v>
          </cell>
          <cell r="U211">
            <v>-26.145488</v>
          </cell>
          <cell r="V211">
            <v>-26.145488</v>
          </cell>
          <cell r="W211">
            <v>-26.145488</v>
          </cell>
          <cell r="X211">
            <v>-26.145488</v>
          </cell>
        </row>
        <row r="212">
          <cell r="B212">
            <v>120211</v>
          </cell>
          <cell r="C212" t="str">
            <v>기타</v>
          </cell>
          <cell r="D212" t="str">
            <v>Others</v>
          </cell>
          <cell r="J212">
            <v>2.4308269999999368</v>
          </cell>
          <cell r="K212">
            <v>1.0849399999919074E-2</v>
          </cell>
          <cell r="L212">
            <v>5.9979999999115741E-4</v>
          </cell>
          <cell r="M212">
            <v>0</v>
          </cell>
          <cell r="N212">
            <v>0</v>
          </cell>
          <cell r="O212">
            <v>-1.0400000860499858E-6</v>
          </cell>
          <cell r="P212">
            <v>-3.9999997625272954E-7</v>
          </cell>
          <cell r="Q212">
            <v>3.9000008200673619E-7</v>
          </cell>
          <cell r="R212">
            <v>-1.899999801935337E-7</v>
          </cell>
          <cell r="S212">
            <v>-1.899999801935337E-7</v>
          </cell>
          <cell r="T212">
            <v>-1.899999801935337E-7</v>
          </cell>
          <cell r="U212">
            <v>-1.899999801935337E-7</v>
          </cell>
          <cell r="V212">
            <v>-1.899999801935337E-7</v>
          </cell>
          <cell r="W212">
            <v>-1.899999801935337E-7</v>
          </cell>
          <cell r="X212">
            <v>-1.899999801935337E-7</v>
          </cell>
        </row>
        <row r="213">
          <cell r="B213">
            <v>120310</v>
          </cell>
          <cell r="C213" t="str">
            <v>기타포괄이익누계액</v>
          </cell>
          <cell r="D213" t="str">
            <v>Accumulated Other Comprehensive Income</v>
          </cell>
          <cell r="J213">
            <v>7.1155339999999994</v>
          </cell>
          <cell r="K213">
            <v>1.5388299999999999</v>
          </cell>
          <cell r="L213">
            <v>3.2440819999999997</v>
          </cell>
          <cell r="M213">
            <v>-0.43912799999999996</v>
          </cell>
          <cell r="N213">
            <v>-2.6764749999999999</v>
          </cell>
          <cell r="O213">
            <v>-1.4627839999999999</v>
          </cell>
          <cell r="P213">
            <v>0.70955000000000001</v>
          </cell>
          <cell r="Q213">
            <v>1.247139</v>
          </cell>
          <cell r="R213">
            <v>-1.786335</v>
          </cell>
          <cell r="S213">
            <v>-1.7863349999999998</v>
          </cell>
          <cell r="T213">
            <v>-1.7863349999999998</v>
          </cell>
          <cell r="U213">
            <v>-1.7863349999999998</v>
          </cell>
          <cell r="V213">
            <v>-1.7863349999999998</v>
          </cell>
          <cell r="W213">
            <v>-1.7863349999999998</v>
          </cell>
          <cell r="X213">
            <v>-1.7863349999999998</v>
          </cell>
        </row>
        <row r="214">
          <cell r="B214">
            <v>120460</v>
          </cell>
          <cell r="C214" t="str">
            <v>이익잉여금</v>
          </cell>
          <cell r="D214" t="str">
            <v>Retained Earnings</v>
          </cell>
          <cell r="J214">
            <v>329.69469499999997</v>
          </cell>
          <cell r="K214">
            <v>471.086477</v>
          </cell>
          <cell r="L214">
            <v>481.45352107999997</v>
          </cell>
          <cell r="M214">
            <v>542.09068000000002</v>
          </cell>
          <cell r="N214">
            <v>628.66686299999992</v>
          </cell>
          <cell r="O214">
            <v>687.21001269999999</v>
          </cell>
          <cell r="P214">
            <v>706.06559225000001</v>
          </cell>
          <cell r="Q214">
            <v>726.94918203999998</v>
          </cell>
          <cell r="R214">
            <v>680.10727935</v>
          </cell>
          <cell r="S214">
            <v>643.61880411774246</v>
          </cell>
          <cell r="T214">
            <v>606.95160787729253</v>
          </cell>
          <cell r="U214">
            <v>570.84813953192736</v>
          </cell>
          <cell r="V214">
            <v>535.28226666502678</v>
          </cell>
          <cell r="W214">
            <v>500.22922009388333</v>
          </cell>
          <cell r="X214">
            <v>465.66551293054783</v>
          </cell>
        </row>
        <row r="215">
          <cell r="B215">
            <v>120620</v>
          </cell>
          <cell r="C215" t="str">
            <v>비지배주주지분</v>
          </cell>
          <cell r="D215" t="str">
            <v>Non-Controlling Interests Equity</v>
          </cell>
          <cell r="J215">
            <v>84.638565999999997</v>
          </cell>
          <cell r="K215">
            <v>-0.75575748999999992</v>
          </cell>
          <cell r="L215">
            <v>1.5550220099999998</v>
          </cell>
          <cell r="M215">
            <v>94.862290000000002</v>
          </cell>
          <cell r="N215">
            <v>158.99960999999999</v>
          </cell>
          <cell r="O215">
            <v>167.84225458999998</v>
          </cell>
          <cell r="P215">
            <v>263.83323605999999</v>
          </cell>
          <cell r="Q215">
            <v>265.56221108</v>
          </cell>
          <cell r="R215">
            <v>299.11096952999998</v>
          </cell>
          <cell r="S215">
            <v>268.2677550171594</v>
          </cell>
          <cell r="T215">
            <v>237.22746061252721</v>
          </cell>
          <cell r="U215">
            <v>206.80880231932338</v>
          </cell>
          <cell r="V215">
            <v>176.98296330234857</v>
          </cell>
          <cell r="W215">
            <v>147.72262999675027</v>
          </cell>
          <cell r="X215">
            <v>119.00190285449901</v>
          </cell>
        </row>
        <row r="228">
          <cell r="B228">
            <v>400000</v>
          </cell>
          <cell r="C228" t="str">
            <v>영업활동현금흐름</v>
          </cell>
          <cell r="D228" t="str">
            <v>Cash Flows from Operating Activities</v>
          </cell>
          <cell r="J228">
            <v>53.324748999999997</v>
          </cell>
          <cell r="K228">
            <v>59.319743590000002</v>
          </cell>
          <cell r="L228">
            <v>56.793091849999996</v>
          </cell>
          <cell r="M228">
            <v>99.19997699999999</v>
          </cell>
          <cell r="N228">
            <v>155.70435499999999</v>
          </cell>
          <cell r="O228">
            <v>135.26412443999999</v>
          </cell>
          <cell r="P228">
            <v>-0.67254359999999991</v>
          </cell>
          <cell r="Q228">
            <v>112.20558473</v>
          </cell>
          <cell r="R228">
            <v>3.9664298999999996</v>
          </cell>
          <cell r="S228">
            <v>25.816384117394591</v>
          </cell>
          <cell r="T228">
            <v>19.303636799614285</v>
          </cell>
          <cell r="U228">
            <v>14.847814755262227</v>
          </cell>
          <cell r="V228">
            <v>10.7931568564237</v>
          </cell>
          <cell r="W228">
            <v>7.1060372735403163</v>
          </cell>
          <cell r="X228">
            <v>3.755564010766534</v>
          </cell>
        </row>
        <row r="229">
          <cell r="B229">
            <v>400010</v>
          </cell>
          <cell r="C229" t="str">
            <v>당기순이익</v>
          </cell>
          <cell r="D229" t="str">
            <v>Net Income</v>
          </cell>
          <cell r="J229">
            <v>34.628732999999997</v>
          </cell>
          <cell r="K229">
            <v>38.002969839999999</v>
          </cell>
          <cell r="L229">
            <v>32.512621829999993</v>
          </cell>
          <cell r="M229">
            <v>79.805858999999998</v>
          </cell>
          <cell r="N229">
            <v>107.719577</v>
          </cell>
          <cell r="O229">
            <v>105.82612963999999</v>
          </cell>
          <cell r="P229">
            <v>71.831880709999993</v>
          </cell>
          <cell r="Q229">
            <v>57.622077990000001</v>
          </cell>
          <cell r="R229">
            <v>-39.852527559999999</v>
          </cell>
          <cell r="S229">
            <v>-58.813244045098067</v>
          </cell>
          <cell r="T229">
            <v>-59.189044945082038</v>
          </cell>
          <cell r="U229">
            <v>-58.003680938568969</v>
          </cell>
          <cell r="V229">
            <v>-56.87326618387533</v>
          </cell>
          <cell r="W229">
            <v>-55.794934176741734</v>
          </cell>
          <cell r="X229">
            <v>-54.765988605586827</v>
          </cell>
        </row>
        <row r="230">
          <cell r="B230">
            <v>400030</v>
          </cell>
          <cell r="C230" t="str">
            <v>현금유출이없는비용등가산</v>
          </cell>
          <cell r="D230" t="str">
            <v>Non-Cash Expenses</v>
          </cell>
          <cell r="J230">
            <v>30.164061999999998</v>
          </cell>
          <cell r="K230">
            <v>29.433711949999999</v>
          </cell>
          <cell r="L230">
            <v>59.404636529999998</v>
          </cell>
          <cell r="M230">
            <v>55.642221999999997</v>
          </cell>
          <cell r="N230">
            <v>81.331637000000001</v>
          </cell>
          <cell r="O230">
            <v>60.078882450000002</v>
          </cell>
          <cell r="P230">
            <v>69.791228140000001</v>
          </cell>
          <cell r="Q230">
            <v>74.013195719999999</v>
          </cell>
          <cell r="R230">
            <v>120.87008820999999</v>
          </cell>
          <cell r="S230">
            <v>119.62373615658214</v>
          </cell>
          <cell r="T230">
            <v>113.18143963480328</v>
          </cell>
          <cell r="U230">
            <v>107.00047370088591</v>
          </cell>
          <cell r="V230">
            <v>101.29791669649221</v>
          </cell>
          <cell r="W230">
            <v>96.03629714885588</v>
          </cell>
          <cell r="X230">
            <v>91.181094880064776</v>
          </cell>
        </row>
        <row r="231">
          <cell r="B231">
            <v>400140</v>
          </cell>
          <cell r="C231" t="str">
            <v>유형자산감가상각비</v>
          </cell>
          <cell r="D231" t="str">
            <v>Depreciation</v>
          </cell>
          <cell r="J231">
            <v>12.823704999999999</v>
          </cell>
          <cell r="K231">
            <v>8.2026678799999999</v>
          </cell>
          <cell r="L231">
            <v>8.0161759299999993</v>
          </cell>
          <cell r="M231">
            <v>12.467283999999999</v>
          </cell>
          <cell r="N231">
            <v>14.848398999999999</v>
          </cell>
          <cell r="O231">
            <v>17.511480639999998</v>
          </cell>
          <cell r="P231">
            <v>22.050847769999997</v>
          </cell>
          <cell r="Q231">
            <v>25.694533119999999</v>
          </cell>
          <cell r="R231">
            <v>51.461280029999998</v>
          </cell>
          <cell r="S231">
            <v>80.803700682422118</v>
          </cell>
          <cell r="T231">
            <v>74.408348551431629</v>
          </cell>
          <cell r="U231">
            <v>68.519167901870105</v>
          </cell>
          <cell r="V231">
            <v>63.096096894551181</v>
          </cell>
          <cell r="W231">
            <v>58.102244455568375</v>
          </cell>
          <cell r="X231">
            <v>53.503639320456251</v>
          </cell>
        </row>
        <row r="232">
          <cell r="B232">
            <v>400160</v>
          </cell>
          <cell r="C232" t="str">
            <v>무형자산상각비</v>
          </cell>
          <cell r="D232" t="str">
            <v>Amortization</v>
          </cell>
          <cell r="J232">
            <v>0.78786899999999993</v>
          </cell>
          <cell r="K232">
            <v>1.1654769999999999</v>
          </cell>
          <cell r="L232">
            <v>0.61485999999999996</v>
          </cell>
          <cell r="M232">
            <v>0.87348300000000001</v>
          </cell>
          <cell r="N232">
            <v>2.717708</v>
          </cell>
          <cell r="O232">
            <v>4.9121104799999999</v>
          </cell>
          <cell r="P232">
            <v>5.5168326099999998</v>
          </cell>
          <cell r="Q232">
            <v>6.7266031699999997</v>
          </cell>
          <cell r="R232">
            <v>8.6884221499999992</v>
          </cell>
          <cell r="S232">
            <v>1.7772503094294203</v>
          </cell>
          <cell r="T232">
            <v>1.7230921046844796</v>
          </cell>
          <cell r="U232">
            <v>1.6705842646212232</v>
          </cell>
          <cell r="V232">
            <v>1.6196764976246432</v>
          </cell>
          <cell r="W232">
            <v>1.5703200446177024</v>
          </cell>
          <cell r="X232">
            <v>1.5224676323602566</v>
          </cell>
        </row>
        <row r="233">
          <cell r="B233">
            <v>400200</v>
          </cell>
          <cell r="C233" t="str">
            <v>외화환산손실</v>
          </cell>
          <cell r="D233" t="str">
            <v>Losses on Foreign Currency Translation</v>
          </cell>
          <cell r="J233">
            <v>9.3379999999999991E-3</v>
          </cell>
          <cell r="K233">
            <v>3.5882999999999998E-4</v>
          </cell>
          <cell r="L233">
            <v>9.9799999999999993E-6</v>
          </cell>
          <cell r="M233">
            <v>0.24942599999999998</v>
          </cell>
          <cell r="N233">
            <v>8.351299999999999E-2</v>
          </cell>
          <cell r="O233">
            <v>6.0901829999999997E-2</v>
          </cell>
          <cell r="P233">
            <v>8.2339999999999996E-4</v>
          </cell>
          <cell r="Q233">
            <v>7.9250000000000002E-5</v>
          </cell>
          <cell r="R233">
            <v>2.1762819999999999E-2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</row>
        <row r="234">
          <cell r="B234">
            <v>400320</v>
          </cell>
          <cell r="C234" t="str">
            <v>자산처분손실</v>
          </cell>
          <cell r="D234" t="str">
            <v>Losses on Disposal of Assets</v>
          </cell>
          <cell r="J234">
            <v>0.28040199999999998</v>
          </cell>
          <cell r="K234">
            <v>0.31010995000000002</v>
          </cell>
          <cell r="L234">
            <v>3.0191647000000001</v>
          </cell>
          <cell r="M234">
            <v>0.78226799999999996</v>
          </cell>
          <cell r="N234">
            <v>1.019547</v>
          </cell>
          <cell r="O234">
            <v>3.5602041699999996</v>
          </cell>
          <cell r="P234">
            <v>0.51698259999999996</v>
          </cell>
          <cell r="Q234">
            <v>0.50873362</v>
          </cell>
          <cell r="R234">
            <v>0.90099231999999996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</row>
        <row r="235">
          <cell r="B235">
            <v>400460</v>
          </cell>
          <cell r="C235" t="str">
            <v>자산재평가손실</v>
          </cell>
          <cell r="D235" t="str">
            <v>Losses on Revaluation of Assets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</row>
        <row r="236">
          <cell r="B236">
            <v>400641</v>
          </cell>
          <cell r="C236" t="str">
            <v>지분법, 종속, 관계기업관련손실</v>
          </cell>
          <cell r="D236" t="str">
            <v>Losses in Associates, Subsidiaries and JVs</v>
          </cell>
          <cell r="J236">
            <v>6.3949660000000002</v>
          </cell>
          <cell r="K236">
            <v>0</v>
          </cell>
          <cell r="L236">
            <v>1.6086799999999999E-3</v>
          </cell>
          <cell r="M236">
            <v>0</v>
          </cell>
          <cell r="N236">
            <v>2.1414900000000001</v>
          </cell>
          <cell r="O236">
            <v>0.94655991999999989</v>
          </cell>
          <cell r="P236">
            <v>1.0006143599999999</v>
          </cell>
          <cell r="Q236">
            <v>5.8695000000000004E-4</v>
          </cell>
          <cell r="R236">
            <v>1.3413399999999999E-3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</row>
        <row r="237">
          <cell r="B237">
            <v>400031</v>
          </cell>
          <cell r="C237" t="str">
            <v>기타</v>
          </cell>
          <cell r="D237" t="str">
            <v>Others</v>
          </cell>
          <cell r="J237">
            <v>9.8677819999999983</v>
          </cell>
          <cell r="K237">
            <v>19.755098289999999</v>
          </cell>
          <cell r="L237">
            <v>47.752817239999999</v>
          </cell>
          <cell r="M237">
            <v>41.269760999999995</v>
          </cell>
          <cell r="N237">
            <v>60.520980000000002</v>
          </cell>
          <cell r="O237">
            <v>33.087625410000008</v>
          </cell>
          <cell r="P237">
            <v>40.705127400000002</v>
          </cell>
          <cell r="Q237">
            <v>41.08265961</v>
          </cell>
          <cell r="R237">
            <v>59.79628954999999</v>
          </cell>
          <cell r="S237">
            <v>37.042785164730603</v>
          </cell>
          <cell r="T237">
            <v>37.049998978687171</v>
          </cell>
          <cell r="U237">
            <v>36.810721534394574</v>
          </cell>
          <cell r="V237">
            <v>36.582143304316389</v>
          </cell>
          <cell r="W237">
            <v>36.36373264866981</v>
          </cell>
          <cell r="X237">
            <v>36.154987927248271</v>
          </cell>
        </row>
        <row r="238">
          <cell r="B238">
            <v>400790</v>
          </cell>
          <cell r="C238" t="str">
            <v>현금유입이없는수익등차감</v>
          </cell>
          <cell r="D238" t="str">
            <v>Non-Cash Revenues</v>
          </cell>
          <cell r="J238">
            <v>-4.4554390000000001</v>
          </cell>
          <cell r="K238">
            <v>-8.1785554699999992</v>
          </cell>
          <cell r="L238">
            <v>-15.82204748</v>
          </cell>
          <cell r="M238">
            <v>-16.000173999999998</v>
          </cell>
          <cell r="N238">
            <v>-13.486082</v>
          </cell>
          <cell r="O238">
            <v>-35.692439999999998</v>
          </cell>
          <cell r="P238">
            <v>-35.617247139999996</v>
          </cell>
          <cell r="Q238">
            <v>-12.04599457</v>
          </cell>
          <cell r="R238">
            <v>-8.2283200799999996</v>
          </cell>
          <cell r="S238">
            <v>-3.4954071790778922</v>
          </cell>
          <cell r="T238">
            <v>-2.0534027193263564</v>
          </cell>
          <cell r="U238">
            <v>-1.9759172890413434</v>
          </cell>
          <cell r="V238">
            <v>-1.9014220031685318</v>
          </cell>
          <cell r="W238">
            <v>-1.8298014727428873</v>
          </cell>
          <cell r="X238">
            <v>-1.7609447616322209</v>
          </cell>
        </row>
        <row r="239">
          <cell r="B239">
            <v>400880</v>
          </cell>
          <cell r="C239" t="str">
            <v>외환환산이익</v>
          </cell>
          <cell r="D239" t="str">
            <v>Gains on Foreign Currency Translation</v>
          </cell>
          <cell r="J239">
            <v>-3.6026219999999998</v>
          </cell>
          <cell r="K239">
            <v>-0.24874627999999999</v>
          </cell>
          <cell r="L239">
            <v>-0.16904439999999998</v>
          </cell>
          <cell r="M239">
            <v>-3.7767009999999996</v>
          </cell>
          <cell r="N239">
            <v>-2.9749639999999999</v>
          </cell>
          <cell r="O239">
            <v>-1.04004925</v>
          </cell>
          <cell r="P239">
            <v>-0.40544570000000002</v>
          </cell>
          <cell r="Q239">
            <v>-0.41894718999999997</v>
          </cell>
          <cell r="R239">
            <v>-0.41797628999999997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</row>
        <row r="240">
          <cell r="B240">
            <v>401010</v>
          </cell>
          <cell r="C240" t="str">
            <v>자산처분이익</v>
          </cell>
          <cell r="D240" t="str">
            <v>Gains on Disposal of Assets</v>
          </cell>
          <cell r="J240">
            <v>-8.0825999999999995E-2</v>
          </cell>
          <cell r="K240">
            <v>-0.30530571999999995</v>
          </cell>
          <cell r="L240">
            <v>-9.9799999999999997E-4</v>
          </cell>
          <cell r="M240">
            <v>-0.16988399999999998</v>
          </cell>
          <cell r="N240">
            <v>-4.9831E-2</v>
          </cell>
          <cell r="O240">
            <v>-10.1501626</v>
          </cell>
          <cell r="P240">
            <v>-4.2079000899999999</v>
          </cell>
          <cell r="Q240">
            <v>-0.54354327000000002</v>
          </cell>
          <cell r="R240">
            <v>-0.29032891999999999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</row>
        <row r="241">
          <cell r="B241">
            <v>401150</v>
          </cell>
          <cell r="C241" t="str">
            <v>자산재평가이익</v>
          </cell>
          <cell r="D241" t="str">
            <v>Gains on Revaluation of Assets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</row>
        <row r="242">
          <cell r="B242">
            <v>401321</v>
          </cell>
          <cell r="C242" t="str">
            <v>지분법, 종속, 관계기업관련이익</v>
          </cell>
          <cell r="D242" t="str">
            <v>Gains in Associates, Subsidiaries and JVs</v>
          </cell>
          <cell r="J242">
            <v>-0.39252299999999996</v>
          </cell>
          <cell r="K242">
            <v>-0.53911153000000001</v>
          </cell>
          <cell r="L242">
            <v>-6.5180670799999998</v>
          </cell>
          <cell r="M242">
            <v>-0.83030599999999999</v>
          </cell>
          <cell r="N242">
            <v>0</v>
          </cell>
          <cell r="O242">
            <v>0</v>
          </cell>
          <cell r="P242">
            <v>-17.65288507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</row>
        <row r="243">
          <cell r="B243">
            <v>400791</v>
          </cell>
          <cell r="C243" t="str">
            <v>기타</v>
          </cell>
          <cell r="D243" t="str">
            <v>Others</v>
          </cell>
          <cell r="J243">
            <v>-0.37946800000000014</v>
          </cell>
          <cell r="K243">
            <v>-7.0853919399999992</v>
          </cell>
          <cell r="L243">
            <v>-9.1339380000000006</v>
          </cell>
          <cell r="M243">
            <v>-11.223282999999999</v>
          </cell>
          <cell r="N243">
            <v>-10.461286999999999</v>
          </cell>
          <cell r="O243">
            <v>-24.502228149999997</v>
          </cell>
          <cell r="P243">
            <v>-13.351016279999996</v>
          </cell>
          <cell r="Q243">
            <v>-11.08350411</v>
          </cell>
          <cell r="R243">
            <v>-7.5200148699999998</v>
          </cell>
          <cell r="S243">
            <v>-3.4954071790778922</v>
          </cell>
          <cell r="T243">
            <v>-2.0534027193263564</v>
          </cell>
          <cell r="U243">
            <v>-1.9759172890413434</v>
          </cell>
          <cell r="V243">
            <v>-1.9014220031685318</v>
          </cell>
          <cell r="W243">
            <v>-1.8298014727428873</v>
          </cell>
          <cell r="X243">
            <v>-1.7609447616322209</v>
          </cell>
        </row>
        <row r="244">
          <cell r="B244">
            <v>401490</v>
          </cell>
          <cell r="C244" t="str">
            <v>영업관련자산부채변동</v>
          </cell>
          <cell r="D244" t="str">
            <v>Changes in A/L from Operating Activities</v>
          </cell>
          <cell r="J244">
            <v>-7.012607</v>
          </cell>
          <cell r="K244">
            <v>15.754713769999999</v>
          </cell>
          <cell r="L244">
            <v>8.067548089999999</v>
          </cell>
          <cell r="M244">
            <v>-5.7030259999999995</v>
          </cell>
          <cell r="N244">
            <v>2.344414</v>
          </cell>
          <cell r="O244">
            <v>26.577589999999997</v>
          </cell>
          <cell r="P244">
            <v>-25.226538299999998</v>
          </cell>
          <cell r="Q244">
            <v>-0.64170592000000004</v>
          </cell>
          <cell r="R244">
            <v>-36.553666319999998</v>
          </cell>
          <cell r="S244">
            <v>-8.6253851215423261</v>
          </cell>
          <cell r="T244">
            <v>-8.292533839942557</v>
          </cell>
          <cell r="U244">
            <v>-7.9725269220834312</v>
          </cell>
          <cell r="V244">
            <v>-7.6648689954319149</v>
          </cell>
          <cell r="W244">
            <v>-7.3690835153404795</v>
          </cell>
          <cell r="X244">
            <v>-7.0847123269068559</v>
          </cell>
        </row>
        <row r="245">
          <cell r="B245">
            <v>401500</v>
          </cell>
          <cell r="C245" t="str">
            <v>영업활동자산의감소(증가)</v>
          </cell>
          <cell r="D245" t="str">
            <v>Decr.(Incr.) in Operating Assets</v>
          </cell>
          <cell r="J245">
            <v>2.0119210000000001</v>
          </cell>
          <cell r="K245">
            <v>-2.0095784299999999</v>
          </cell>
          <cell r="L245">
            <v>-4.89606633</v>
          </cell>
          <cell r="M245">
            <v>-8.4934159999999999</v>
          </cell>
          <cell r="N245">
            <v>-2.862984</v>
          </cell>
          <cell r="O245">
            <v>-6.4248879999999993</v>
          </cell>
          <cell r="P245">
            <v>6.29629744</v>
          </cell>
          <cell r="Q245">
            <v>-3.4119431200000001</v>
          </cell>
          <cell r="R245">
            <v>-1.64595677</v>
          </cell>
          <cell r="S245">
            <v>1.7183000618375202</v>
          </cell>
          <cell r="T245">
            <v>1.6519912692104466</v>
          </cell>
          <cell r="U245">
            <v>1.5882413171941154</v>
          </cell>
          <cell r="V245">
            <v>1.5269514607350807</v>
          </cell>
          <cell r="W245">
            <v>1.4680267653281494</v>
          </cell>
          <cell r="X245">
            <v>1.411375959968205</v>
          </cell>
        </row>
        <row r="246">
          <cell r="B246">
            <v>401510</v>
          </cell>
          <cell r="C246" t="str">
            <v>매출채권의감소(증가)</v>
          </cell>
          <cell r="D246" t="str">
            <v>Decr.(Incr.) in Receivables</v>
          </cell>
          <cell r="J246">
            <v>1.1662269999999999</v>
          </cell>
          <cell r="K246">
            <v>-0.59694661999999998</v>
          </cell>
          <cell r="L246">
            <v>-5.6694065</v>
          </cell>
          <cell r="M246">
            <v>-7.187087</v>
          </cell>
          <cell r="N246">
            <v>-5.3798069999999996</v>
          </cell>
          <cell r="O246">
            <v>-6.4097211799999991</v>
          </cell>
          <cell r="P246">
            <v>12.92651517</v>
          </cell>
          <cell r="Q246">
            <v>3.1747007099999998</v>
          </cell>
          <cell r="R246">
            <v>0.92668841000000002</v>
          </cell>
          <cell r="S246">
            <v>0.49084118196396531</v>
          </cell>
          <cell r="T246">
            <v>0.47189973694482745</v>
          </cell>
          <cell r="U246">
            <v>0.4536892378051256</v>
          </cell>
          <cell r="V246">
            <v>0.43618147751639924</v>
          </cell>
          <cell r="W246">
            <v>0.41934933755274528</v>
          </cell>
          <cell r="X246">
            <v>0.40316674588575196</v>
          </cell>
        </row>
        <row r="247">
          <cell r="B247">
            <v>401590</v>
          </cell>
          <cell r="C247" t="str">
            <v>재고자산의감소(증가)</v>
          </cell>
          <cell r="D247" t="str">
            <v>Decr.(Incr.) in Inventories</v>
          </cell>
          <cell r="J247">
            <v>0.603939</v>
          </cell>
          <cell r="K247">
            <v>-5.4977599999999995E-2</v>
          </cell>
          <cell r="L247">
            <v>-6.6118780000000002E-2</v>
          </cell>
          <cell r="M247">
            <v>0.34282799999999997</v>
          </cell>
          <cell r="N247">
            <v>0.107886</v>
          </cell>
          <cell r="O247">
            <v>-0.15546535999999997</v>
          </cell>
          <cell r="P247">
            <v>-0.13789894999999999</v>
          </cell>
          <cell r="Q247">
            <v>0.32833688</v>
          </cell>
          <cell r="R247">
            <v>-2.9759501199999998</v>
          </cell>
          <cell r="S247">
            <v>0.20735586497302716</v>
          </cell>
          <cell r="T247">
            <v>0.19935405122939009</v>
          </cell>
          <cell r="U247">
            <v>0.19166102558391618</v>
          </cell>
          <cell r="V247">
            <v>0.18426487197699259</v>
          </cell>
          <cell r="W247">
            <v>0.17715413418692982</v>
          </cell>
          <cell r="X247">
            <v>0.17031779808491709</v>
          </cell>
        </row>
        <row r="248">
          <cell r="B248">
            <v>401501</v>
          </cell>
          <cell r="C248" t="str">
            <v>기타영업자산의감소(증가)</v>
          </cell>
          <cell r="D248" t="str">
            <v>Others</v>
          </cell>
          <cell r="J248">
            <v>0.24175500000000016</v>
          </cell>
          <cell r="K248">
            <v>-1.35765421</v>
          </cell>
          <cell r="L248">
            <v>0.83945895000000004</v>
          </cell>
          <cell r="M248">
            <v>-1.6491569999999998</v>
          </cell>
          <cell r="N248">
            <v>2.4089369999999999</v>
          </cell>
          <cell r="O248">
            <v>0.14029853999999986</v>
          </cell>
          <cell r="P248">
            <v>-6.4923187799999997</v>
          </cell>
          <cell r="Q248">
            <v>-6.91498071</v>
          </cell>
          <cell r="R248">
            <v>0.40330493999999972</v>
          </cell>
          <cell r="S248">
            <v>1.0201030149005277</v>
          </cell>
          <cell r="T248">
            <v>0.98073748103622904</v>
          </cell>
          <cell r="U248">
            <v>0.94289105380507365</v>
          </cell>
          <cell r="V248">
            <v>0.90650511124168887</v>
          </cell>
          <cell r="W248">
            <v>0.87152329358847425</v>
          </cell>
          <cell r="X248">
            <v>0.83789141599753592</v>
          </cell>
        </row>
        <row r="249">
          <cell r="B249">
            <v>401730</v>
          </cell>
          <cell r="C249" t="str">
            <v>영업활동부채의증가(감소)</v>
          </cell>
          <cell r="D249" t="str">
            <v>Incr.(Decr.) in Operating Liabilities</v>
          </cell>
          <cell r="J249">
            <v>-9.0245280000000001</v>
          </cell>
          <cell r="K249">
            <v>17.764291999999998</v>
          </cell>
          <cell r="L249">
            <v>12.963614419999999</v>
          </cell>
          <cell r="M249">
            <v>2.7903899999999999</v>
          </cell>
          <cell r="N249">
            <v>5.0599970000000001</v>
          </cell>
          <cell r="O249">
            <v>32.972711230000002</v>
          </cell>
          <cell r="P249">
            <v>-31.522835749999999</v>
          </cell>
          <cell r="Q249">
            <v>2.7702372</v>
          </cell>
          <cell r="R249">
            <v>-34.907709539999999</v>
          </cell>
          <cell r="S249">
            <v>-10.343685183379847</v>
          </cell>
          <cell r="T249">
            <v>-9.9445251091530036</v>
          </cell>
          <cell r="U249">
            <v>-9.5607682392775466</v>
          </cell>
          <cell r="V249">
            <v>-9.1918204561669956</v>
          </cell>
          <cell r="W249">
            <v>-8.8371102806686288</v>
          </cell>
          <cell r="X249">
            <v>-8.4960882868750609</v>
          </cell>
        </row>
        <row r="250">
          <cell r="B250">
            <v>401740</v>
          </cell>
          <cell r="C250" t="str">
            <v>매입채무의증가(감소)</v>
          </cell>
          <cell r="D250" t="str">
            <v>Incr.(Decr.) in Payables</v>
          </cell>
          <cell r="J250">
            <v>-1.9495419999999999</v>
          </cell>
          <cell r="K250">
            <v>18.462532629999998</v>
          </cell>
          <cell r="L250">
            <v>11.741702220000001</v>
          </cell>
          <cell r="M250">
            <v>5.0785640000000001</v>
          </cell>
          <cell r="N250">
            <v>-9.7745599999999992</v>
          </cell>
          <cell r="O250">
            <v>22.642831269999999</v>
          </cell>
          <cell r="P250">
            <v>-3.4856582499999997</v>
          </cell>
          <cell r="Q250">
            <v>4.28311171</v>
          </cell>
          <cell r="R250">
            <v>9.1212280000000003</v>
          </cell>
          <cell r="S250">
            <v>-9.8948754874344402E-2</v>
          </cell>
          <cell r="T250">
            <v>-9.5130345847079578E-2</v>
          </cell>
          <cell r="U250">
            <v>-9.1459288320276055E-2</v>
          </cell>
          <cell r="V250">
            <v>-8.7929896034412369E-2</v>
          </cell>
          <cell r="W250">
            <v>-8.453670216137521E-2</v>
          </cell>
          <cell r="X250">
            <v>-8.1274450836656076E-2</v>
          </cell>
        </row>
        <row r="251">
          <cell r="B251">
            <v>401731</v>
          </cell>
          <cell r="C251" t="str">
            <v>기타영업부채의증가(감소)</v>
          </cell>
          <cell r="D251" t="str">
            <v>Others</v>
          </cell>
          <cell r="J251">
            <v>-7.074986</v>
          </cell>
          <cell r="K251">
            <v>-0.69824063000000081</v>
          </cell>
          <cell r="L251">
            <v>1.2219121999999984</v>
          </cell>
          <cell r="M251">
            <v>-2.2881740000000002</v>
          </cell>
          <cell r="N251">
            <v>14.834557</v>
          </cell>
          <cell r="O251">
            <v>10.329879960000003</v>
          </cell>
          <cell r="P251">
            <v>-28.037177499999999</v>
          </cell>
          <cell r="Q251">
            <v>-1.5128745100000001</v>
          </cell>
          <cell r="R251">
            <v>-44.028937540000001</v>
          </cell>
          <cell r="S251">
            <v>-10.244736428505503</v>
          </cell>
          <cell r="T251">
            <v>-9.8493947633059236</v>
          </cell>
          <cell r="U251">
            <v>-9.4693089509572701</v>
          </cell>
          <cell r="V251">
            <v>-9.1038905601325837</v>
          </cell>
          <cell r="W251">
            <v>-8.7525735785072527</v>
          </cell>
          <cell r="X251">
            <v>-8.4148138360384053</v>
          </cell>
        </row>
        <row r="253">
          <cell r="B253">
            <v>402090</v>
          </cell>
          <cell r="C253" t="str">
            <v>이자수입</v>
          </cell>
          <cell r="D253" t="str">
            <v>Interest Received</v>
          </cell>
          <cell r="J253">
            <v>0</v>
          </cell>
          <cell r="K253">
            <v>7.5795448399999996</v>
          </cell>
          <cell r="L253">
            <v>7.3982891899999998</v>
          </cell>
          <cell r="M253">
            <v>9.725638</v>
          </cell>
          <cell r="N253">
            <v>8.7447389999999992</v>
          </cell>
          <cell r="O253">
            <v>10.42105969</v>
          </cell>
          <cell r="P253">
            <v>13.134152589999999</v>
          </cell>
          <cell r="Q253">
            <v>9.373038489999999</v>
          </cell>
          <cell r="R253">
            <v>7.6366354999999997</v>
          </cell>
          <cell r="S253">
            <v>3.4499315290778925</v>
          </cell>
          <cell r="T253">
            <v>2.0079270693263562</v>
          </cell>
          <cell r="U253">
            <v>1.9304416390413435</v>
          </cell>
          <cell r="V253">
            <v>1.8559463531685318</v>
          </cell>
          <cell r="W253">
            <v>1.7843258227428873</v>
          </cell>
          <cell r="X253">
            <v>1.7154691116322209</v>
          </cell>
        </row>
        <row r="254">
          <cell r="B254">
            <v>402100</v>
          </cell>
          <cell r="C254" t="str">
            <v>(이자지급)</v>
          </cell>
          <cell r="D254" t="str">
            <v>(Interest Paid)</v>
          </cell>
          <cell r="J254">
            <v>0</v>
          </cell>
          <cell r="K254">
            <v>-11.985694929999999</v>
          </cell>
          <cell r="L254">
            <v>-2.7486337999999999</v>
          </cell>
          <cell r="M254">
            <v>-2.733104</v>
          </cell>
          <cell r="N254">
            <v>-3.2895239999999997</v>
          </cell>
          <cell r="O254">
            <v>-2.8263564799999998</v>
          </cell>
          <cell r="P254">
            <v>-2.08118633</v>
          </cell>
          <cell r="Q254">
            <v>-1.58142005</v>
          </cell>
          <cell r="R254">
            <v>-24.487613209999999</v>
          </cell>
          <cell r="S254">
            <v>-17.006256942795073</v>
          </cell>
          <cell r="T254">
            <v>-16.973934467090761</v>
          </cell>
          <cell r="U254">
            <v>-16.942859308072439</v>
          </cell>
          <cell r="V254">
            <v>-16.912983332084465</v>
          </cell>
          <cell r="W254">
            <v>-16.88426026293757</v>
          </cell>
          <cell r="X254">
            <v>-16.856645610229673</v>
          </cell>
        </row>
        <row r="255">
          <cell r="B255">
            <v>402110</v>
          </cell>
          <cell r="C255" t="str">
            <v>배당금수입</v>
          </cell>
          <cell r="D255" t="str">
            <v>Divideds Received</v>
          </cell>
          <cell r="J255">
            <v>0</v>
          </cell>
          <cell r="K255">
            <v>0.32830890000000001</v>
          </cell>
          <cell r="L255">
            <v>0.32968694999999998</v>
          </cell>
          <cell r="M255">
            <v>0.56350999999999996</v>
          </cell>
          <cell r="N255">
            <v>0.24082499999999998</v>
          </cell>
          <cell r="O255">
            <v>5.3929099999999994E-2</v>
          </cell>
          <cell r="P255">
            <v>3.9044749999999996E-2</v>
          </cell>
          <cell r="Q255">
            <v>4.5016300000000002E-2</v>
          </cell>
          <cell r="R255">
            <v>4.5475649999999999E-2</v>
          </cell>
          <cell r="S255">
            <v>4.5475649999999999E-2</v>
          </cell>
          <cell r="T255">
            <v>4.5475649999999999E-2</v>
          </cell>
          <cell r="U255">
            <v>4.5475649999999999E-2</v>
          </cell>
          <cell r="V255">
            <v>4.5475649999999999E-2</v>
          </cell>
          <cell r="W255">
            <v>4.5475649999999999E-2</v>
          </cell>
          <cell r="X255">
            <v>4.5475649999999999E-2</v>
          </cell>
        </row>
        <row r="256">
          <cell r="B256">
            <v>402120</v>
          </cell>
          <cell r="C256" t="str">
            <v>(배당금지급)</v>
          </cell>
          <cell r="D256" t="str">
            <v>(Divideds Paid)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</row>
        <row r="257">
          <cell r="B257">
            <v>402130</v>
          </cell>
          <cell r="C257" t="str">
            <v>법인세환입</v>
          </cell>
          <cell r="D257" t="str">
            <v>Refunds of Income Taxes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</row>
        <row r="258">
          <cell r="B258">
            <v>402140</v>
          </cell>
          <cell r="C258" t="str">
            <v>(법인세납부)</v>
          </cell>
          <cell r="D258" t="str">
            <v>(Payments of Income Taxes)</v>
          </cell>
          <cell r="J258">
            <v>0</v>
          </cell>
          <cell r="K258">
            <v>-11.670014199999999</v>
          </cell>
          <cell r="L258">
            <v>-32.34900949</v>
          </cell>
          <cell r="M258">
            <v>-22.100949</v>
          </cell>
          <cell r="N258">
            <v>-27.901230999999999</v>
          </cell>
          <cell r="O258">
            <v>-29.174670879999997</v>
          </cell>
          <cell r="P258">
            <v>-92.543877999999992</v>
          </cell>
          <cell r="Q258">
            <v>-14.578623259999999</v>
          </cell>
          <cell r="R258">
            <v>-15.463642259999999</v>
          </cell>
          <cell r="S258">
            <v>-9.3624659297520836</v>
          </cell>
          <cell r="T258">
            <v>-9.4222895830736419</v>
          </cell>
          <cell r="U258">
            <v>-9.2335917768988427</v>
          </cell>
          <cell r="V258">
            <v>-9.0536413286767932</v>
          </cell>
          <cell r="W258">
            <v>-8.8819819202957824</v>
          </cell>
          <cell r="X258">
            <v>-8.7181843265748817</v>
          </cell>
        </row>
        <row r="260">
          <cell r="B260">
            <v>402340</v>
          </cell>
          <cell r="C260" t="str">
            <v>투자활동현금흐름</v>
          </cell>
          <cell r="D260" t="str">
            <v>Cash Flows from Investing Activities</v>
          </cell>
          <cell r="J260">
            <v>-0.32590999999999998</v>
          </cell>
          <cell r="K260">
            <v>-12.62004423</v>
          </cell>
          <cell r="L260">
            <v>10.125811519999999</v>
          </cell>
          <cell r="M260">
            <v>-165.46926399999998</v>
          </cell>
          <cell r="N260">
            <v>-82.978687999999991</v>
          </cell>
          <cell r="O260">
            <v>-296.62912301</v>
          </cell>
          <cell r="P260">
            <v>-398.08748048000001</v>
          </cell>
          <cell r="Q260">
            <v>-499.09255126999994</v>
          </cell>
          <cell r="R260">
            <v>-207.48755729999999</v>
          </cell>
          <cell r="S260">
            <v>-3.6007273181243606</v>
          </cell>
          <cell r="T260">
            <v>-4.6627885962523568</v>
          </cell>
          <cell r="U260">
            <v>-4.8744748615176432</v>
          </cell>
          <cell r="V260">
            <v>-5.0779922039170193</v>
          </cell>
          <cell r="W260">
            <v>-5.2736558602502228</v>
          </cell>
          <cell r="X260">
            <v>-5.4617689024034748</v>
          </cell>
        </row>
        <row r="261">
          <cell r="B261">
            <v>403200</v>
          </cell>
          <cell r="C261" t="str">
            <v>(CAPEX)</v>
          </cell>
          <cell r="D261" t="str">
            <v>(CAPEX)</v>
          </cell>
          <cell r="J261">
            <v>-42.254193999999998</v>
          </cell>
          <cell r="K261">
            <v>-4.71301288</v>
          </cell>
          <cell r="L261">
            <v>-9.0794478499999993</v>
          </cell>
          <cell r="M261">
            <v>-16.993430999999998</v>
          </cell>
          <cell r="N261">
            <v>-15.582488999999999</v>
          </cell>
          <cell r="O261">
            <v>-77.189381409999996</v>
          </cell>
          <cell r="P261">
            <v>-295.60528493999999</v>
          </cell>
          <cell r="Q261">
            <v>-489.76382313999994</v>
          </cell>
          <cell r="R261">
            <v>-357.31332555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</row>
        <row r="262">
          <cell r="B262">
            <v>402630</v>
          </cell>
          <cell r="C262" t="str">
            <v>유형자산의감소</v>
          </cell>
          <cell r="D262" t="str">
            <v>Decr. in Tangible Assets</v>
          </cell>
          <cell r="J262">
            <v>0.103778</v>
          </cell>
          <cell r="K262">
            <v>2.6689899700000002</v>
          </cell>
          <cell r="L262">
            <v>5.324516E-2</v>
          </cell>
          <cell r="M262">
            <v>8.1766999999999992E-2</v>
          </cell>
          <cell r="N262">
            <v>0.194136</v>
          </cell>
          <cell r="O262">
            <v>0.23399945</v>
          </cell>
          <cell r="P262">
            <v>7.0931987199999993</v>
          </cell>
          <cell r="Q262">
            <v>2.2580220000000002E-2</v>
          </cell>
          <cell r="R262">
            <v>17.787963980000001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</row>
        <row r="263">
          <cell r="B263">
            <v>403451</v>
          </cell>
          <cell r="C263" t="str">
            <v>무형자산의순감</v>
          </cell>
          <cell r="D263" t="str">
            <v>Decr.(Incr.) in Intangible Assets</v>
          </cell>
          <cell r="J263">
            <v>4.717638</v>
          </cell>
          <cell r="K263">
            <v>-22.180110409999998</v>
          </cell>
          <cell r="L263">
            <v>-4.4375065899999999</v>
          </cell>
          <cell r="M263">
            <v>-4.3268909999999998</v>
          </cell>
          <cell r="N263">
            <v>-169.20648799999998</v>
          </cell>
          <cell r="O263">
            <v>-2.117659480000019</v>
          </cell>
          <cell r="P263">
            <v>-98.928248609999969</v>
          </cell>
          <cell r="Q263">
            <v>-11.954082170000017</v>
          </cell>
          <cell r="R263">
            <v>-13.187538150000014</v>
          </cell>
          <cell r="S263">
            <v>-1.5099033134902129E-14</v>
          </cell>
          <cell r="T263">
            <v>1.7319479184152442E-14</v>
          </cell>
          <cell r="U263">
            <v>-2.55351295663786E-14</v>
          </cell>
          <cell r="V263">
            <v>9.5479180117763462E-15</v>
          </cell>
          <cell r="W263">
            <v>4.241051954068098E-14</v>
          </cell>
          <cell r="X263">
            <v>-9.9920072216264089E-15</v>
          </cell>
        </row>
        <row r="264">
          <cell r="B264">
            <v>403101</v>
          </cell>
          <cell r="C264" t="str">
            <v>투자자산의순감</v>
          </cell>
          <cell r="D264" t="str">
            <v>Decr.(Incr.) in Investment Assets</v>
          </cell>
          <cell r="J264">
            <v>-52.356173999999996</v>
          </cell>
          <cell r="K264">
            <v>-45.96204316</v>
          </cell>
          <cell r="L264">
            <v>26.718577749999994</v>
          </cell>
          <cell r="M264">
            <v>35.20153118999999</v>
          </cell>
          <cell r="N264">
            <v>-0.68303899999999929</v>
          </cell>
          <cell r="O264">
            <v>-4.0680179699999997</v>
          </cell>
          <cell r="P264">
            <v>-12.714388630000004</v>
          </cell>
          <cell r="Q264">
            <v>6.4294372600000038</v>
          </cell>
          <cell r="R264">
            <v>9.0508928599999958</v>
          </cell>
          <cell r="S264">
            <v>1.2866846375352097</v>
          </cell>
          <cell r="T264">
            <v>1.2370317819591463</v>
          </cell>
          <cell r="U264">
            <v>1.1892950183258435</v>
          </cell>
          <cell r="V264">
            <v>1.1434004051008095</v>
          </cell>
          <cell r="W264">
            <v>1.0992768541358799</v>
          </cell>
          <cell r="X264">
            <v>1.0568560205576674</v>
          </cell>
        </row>
        <row r="265">
          <cell r="B265">
            <v>402931</v>
          </cell>
          <cell r="C265" t="str">
            <v>유동자산의순감</v>
          </cell>
          <cell r="D265" t="str">
            <v>Decr.(Incr.) in Current Assets</v>
          </cell>
          <cell r="J265">
            <v>-83.263954999999996</v>
          </cell>
          <cell r="K265">
            <v>9.6459339999999987</v>
          </cell>
          <cell r="L265">
            <v>-9.7264559999999989</v>
          </cell>
          <cell r="M265">
            <v>-94.129875999999982</v>
          </cell>
          <cell r="N265">
            <v>89.184538999999987</v>
          </cell>
          <cell r="O265">
            <v>-222.91150700000003</v>
          </cell>
          <cell r="P265">
            <v>-8.0202009999999859</v>
          </cell>
          <cell r="Q265">
            <v>52.674060999999995</v>
          </cell>
          <cell r="R265">
            <v>139.047372</v>
          </cell>
          <cell r="S265">
            <v>4.9447721365238948</v>
          </cell>
          <cell r="T265">
            <v>4.7539545503112492</v>
          </cell>
          <cell r="U265">
            <v>4.5705005695798349</v>
          </cell>
          <cell r="V265">
            <v>4.3941260345372939</v>
          </cell>
          <cell r="W265">
            <v>4.2245577510503125</v>
          </cell>
          <cell r="X265">
            <v>4.0615330674825856</v>
          </cell>
        </row>
        <row r="266">
          <cell r="B266">
            <v>403560</v>
          </cell>
          <cell r="C266" t="str">
            <v>이자수입</v>
          </cell>
          <cell r="D266" t="str">
            <v>Interest Received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</row>
        <row r="267">
          <cell r="B267">
            <v>403570</v>
          </cell>
          <cell r="C267" t="str">
            <v>(이자지급)</v>
          </cell>
          <cell r="D267" t="str">
            <v>(Interest Paid)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-26.841737999999999</v>
          </cell>
          <cell r="R267">
            <v>-15.369772999999999</v>
          </cell>
          <cell r="S267">
            <v>-10.674062292183446</v>
          </cell>
          <cell r="T267">
            <v>-10.65377492852277</v>
          </cell>
          <cell r="U267">
            <v>-10.634270449423296</v>
          </cell>
          <cell r="V267">
            <v>-10.615518643555133</v>
          </cell>
          <cell r="W267">
            <v>-10.597490465436458</v>
          </cell>
          <cell r="X267">
            <v>-10.580157990443718</v>
          </cell>
        </row>
        <row r="268">
          <cell r="B268">
            <v>403580</v>
          </cell>
          <cell r="C268" t="str">
            <v>배당금수입</v>
          </cell>
          <cell r="D268" t="str">
            <v>Divideds Received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</row>
        <row r="269">
          <cell r="B269">
            <v>403590</v>
          </cell>
          <cell r="C269" t="str">
            <v>(배당금지급)</v>
          </cell>
          <cell r="D269" t="str">
            <v>(Divideds Paid)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</row>
        <row r="270">
          <cell r="B270">
            <v>403600</v>
          </cell>
          <cell r="C270" t="str">
            <v>법인세환입</v>
          </cell>
          <cell r="D270" t="str">
            <v>Refunds of Income Taxes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</row>
        <row r="271">
          <cell r="B271">
            <v>403610</v>
          </cell>
          <cell r="C271" t="str">
            <v>(법인세납부)</v>
          </cell>
          <cell r="D271" t="str">
            <v>(Payments of Income Taxes)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</row>
        <row r="272">
          <cell r="B272">
            <v>402341</v>
          </cell>
          <cell r="C272" t="str">
            <v>기타</v>
          </cell>
          <cell r="D272" t="str">
            <v>Others</v>
          </cell>
          <cell r="J272">
            <v>172.72699700000001</v>
          </cell>
          <cell r="K272">
            <v>47.920198250000006</v>
          </cell>
          <cell r="L272">
            <v>6.5973990500000035</v>
          </cell>
          <cell r="M272">
            <v>-85.302364189999992</v>
          </cell>
          <cell r="N272">
            <v>13.114653000000004</v>
          </cell>
          <cell r="O272">
            <v>9.4234434000000533</v>
          </cell>
          <cell r="P272">
            <v>10.087443979999989</v>
          </cell>
          <cell r="Q272">
            <v>-29.658986439999978</v>
          </cell>
          <cell r="R272">
            <v>12.496850560000041</v>
          </cell>
          <cell r="S272">
            <v>0.84187819999999647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</row>
        <row r="274">
          <cell r="B274">
            <v>403630</v>
          </cell>
          <cell r="C274" t="str">
            <v>재무활동현금흐름</v>
          </cell>
          <cell r="D274" t="str">
            <v>Cash Flows from Financing Activities</v>
          </cell>
          <cell r="J274">
            <v>-17.482482999999998</v>
          </cell>
          <cell r="K274">
            <v>-18.072803910000001</v>
          </cell>
          <cell r="L274">
            <v>-20.605782250000001</v>
          </cell>
          <cell r="M274">
            <v>33.389635999999996</v>
          </cell>
          <cell r="N274">
            <v>35.923936999999995</v>
          </cell>
          <cell r="O274">
            <v>247.30054543999998</v>
          </cell>
          <cell r="P274">
            <v>398.58575286000001</v>
          </cell>
          <cell r="Q274">
            <v>230.20412196000001</v>
          </cell>
          <cell r="R274">
            <v>193.56277469999998</v>
          </cell>
          <cell r="S274">
            <v>-9.2546891449527866</v>
          </cell>
          <cell r="T274">
            <v>-10.144490509649863</v>
          </cell>
          <cell r="U274">
            <v>-10.081741825365874</v>
          </cell>
          <cell r="V274">
            <v>-10.021414597954426</v>
          </cell>
          <cell r="W274">
            <v>-9.9634153839679982</v>
          </cell>
          <cell r="X274">
            <v>-9.9076543459196316</v>
          </cell>
        </row>
        <row r="275">
          <cell r="B275">
            <v>403991</v>
          </cell>
          <cell r="C275" t="str">
            <v>단기차입금의증가(감소)</v>
          </cell>
          <cell r="D275" t="str">
            <v>Incr.(Decr.) in ST Borrowing</v>
          </cell>
          <cell r="J275">
            <v>125.09101199999999</v>
          </cell>
          <cell r="K275">
            <v>-100.34755135</v>
          </cell>
          <cell r="L275">
            <v>-3.3068204899999962</v>
          </cell>
          <cell r="M275">
            <v>59.995214840000003</v>
          </cell>
          <cell r="N275">
            <v>-18.385484000000005</v>
          </cell>
          <cell r="O275">
            <v>-18.527439999999999</v>
          </cell>
          <cell r="P275">
            <v>-8.1189309999999963</v>
          </cell>
          <cell r="Q275">
            <v>24.25361255</v>
          </cell>
          <cell r="R275">
            <v>-16.825612550000002</v>
          </cell>
          <cell r="S275">
            <v>-1.6913121449529953</v>
          </cell>
          <cell r="T275">
            <v>-1.6260448096498621</v>
          </cell>
          <cell r="U275">
            <v>-1.5632961253658735</v>
          </cell>
          <cell r="V275">
            <v>-1.5029688979544247</v>
          </cell>
          <cell r="W275">
            <v>-1.4449696839679973</v>
          </cell>
          <cell r="X275">
            <v>-1.3892086459196307</v>
          </cell>
        </row>
        <row r="276">
          <cell r="B276">
            <v>404011</v>
          </cell>
          <cell r="C276" t="str">
            <v>유동성장기부채의증가(감소)</v>
          </cell>
          <cell r="D276" t="str">
            <v>Incr.(Decr.) in ST Portion of LT Debt</v>
          </cell>
          <cell r="J276">
            <v>3.4499999999999997</v>
          </cell>
          <cell r="K276">
            <v>-3.4499999999999997</v>
          </cell>
          <cell r="L276">
            <v>0.85349999999999993</v>
          </cell>
          <cell r="M276">
            <v>1.7130000000000001</v>
          </cell>
          <cell r="N276">
            <v>4.1937499999999996</v>
          </cell>
          <cell r="O276">
            <v>6.04266667</v>
          </cell>
          <cell r="P276">
            <v>-2.7412100099999996</v>
          </cell>
          <cell r="Q276">
            <v>0.72373999999999938</v>
          </cell>
          <cell r="R276">
            <v>-2.63050666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</row>
        <row r="277">
          <cell r="B277">
            <v>404081</v>
          </cell>
          <cell r="C277" t="str">
            <v>사채의증가(감소)</v>
          </cell>
          <cell r="D277" t="str">
            <v>Incr.(Decr.) in Bond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99.792353999999989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</row>
        <row r="278">
          <cell r="B278">
            <v>404091</v>
          </cell>
          <cell r="C278" t="str">
            <v>장기차입금의증가(감소)</v>
          </cell>
          <cell r="D278" t="str">
            <v>Incr.(Decr.) in LT Borrowing</v>
          </cell>
          <cell r="J278">
            <v>17.69087</v>
          </cell>
          <cell r="K278">
            <v>-16.472557380000001</v>
          </cell>
          <cell r="L278">
            <v>2.2498729099999997</v>
          </cell>
          <cell r="M278">
            <v>3.7671564699999998</v>
          </cell>
          <cell r="N278">
            <v>5.0477959999999999</v>
          </cell>
          <cell r="O278">
            <v>10.808945329999998</v>
          </cell>
          <cell r="P278">
            <v>373.75544349</v>
          </cell>
          <cell r="Q278">
            <v>241.88687529000003</v>
          </cell>
          <cell r="R278">
            <v>83.433197059999884</v>
          </cell>
          <cell r="S278">
            <v>0.95506900000020778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</row>
        <row r="279">
          <cell r="B279">
            <v>403841</v>
          </cell>
          <cell r="C279" t="str">
            <v>자본금및자본잉여금의증가</v>
          </cell>
          <cell r="D279" t="str">
            <v>Incr.(Decr.) in Paid-in Capital</v>
          </cell>
          <cell r="J279">
            <v>121.34009699999999</v>
          </cell>
          <cell r="K279">
            <v>-4.5277035299999966</v>
          </cell>
          <cell r="L279">
            <v>-0.20733767000000114</v>
          </cell>
          <cell r="M279">
            <v>16.458223200000006</v>
          </cell>
          <cell r="N279">
            <v>13.199705999999992</v>
          </cell>
          <cell r="O279">
            <v>195.78947647000004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</row>
        <row r="280">
          <cell r="B280">
            <v>404221</v>
          </cell>
          <cell r="C280" t="str">
            <v>자기주식의처분(취득)</v>
          </cell>
          <cell r="D280" t="str">
            <v>Decr.(Incr.) of Treasury Stock</v>
          </cell>
          <cell r="J280">
            <v>-6.3355920000000001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282.46616100999995</v>
          </cell>
          <cell r="P280">
            <v>-8.7076166999999991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</row>
        <row r="281">
          <cell r="B281">
            <v>404290</v>
          </cell>
          <cell r="C281" t="str">
            <v>이자수입</v>
          </cell>
          <cell r="D281" t="str">
            <v>Interest Received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</row>
        <row r="282">
          <cell r="B282">
            <v>404300</v>
          </cell>
          <cell r="C282" t="str">
            <v>(이자지급)</v>
          </cell>
          <cell r="D282" t="str">
            <v>(Interest Paid)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</row>
        <row r="283">
          <cell r="B283">
            <v>404310</v>
          </cell>
          <cell r="C283" t="str">
            <v>배당금수입</v>
          </cell>
          <cell r="D283" t="str">
            <v>Divideds Received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</row>
        <row r="284">
          <cell r="B284">
            <v>404320</v>
          </cell>
          <cell r="C284" t="str">
            <v>(배당금지급)</v>
          </cell>
          <cell r="D284" t="str">
            <v>(Divideds Paid)</v>
          </cell>
          <cell r="J284">
            <v>-11.976865</v>
          </cell>
          <cell r="K284">
            <v>-15.509706999999999</v>
          </cell>
          <cell r="L284">
            <v>-19.38713375</v>
          </cell>
          <cell r="M284">
            <v>-11.657907</v>
          </cell>
          <cell r="N284">
            <v>-15.606275</v>
          </cell>
          <cell r="O284">
            <v>-35.114118299999994</v>
          </cell>
          <cell r="P284">
            <v>-42.765687</v>
          </cell>
          <cell r="Q284">
            <v>-31.944171379999997</v>
          </cell>
          <cell r="R284">
            <v>-25.555337099999999</v>
          </cell>
          <cell r="S284">
            <v>-8.5184459999999991</v>
          </cell>
          <cell r="T284">
            <v>-8.5184457000000009</v>
          </cell>
          <cell r="U284">
            <v>-8.5184457000000009</v>
          </cell>
          <cell r="V284">
            <v>-8.5184457000000009</v>
          </cell>
          <cell r="W284">
            <v>-8.5184457000000009</v>
          </cell>
          <cell r="X284">
            <v>-8.5184457000000009</v>
          </cell>
        </row>
        <row r="285">
          <cell r="B285">
            <v>404330</v>
          </cell>
          <cell r="C285" t="str">
            <v>법인세환입</v>
          </cell>
          <cell r="D285" t="str">
            <v>Refunds of Income Taxes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</row>
        <row r="286">
          <cell r="B286">
            <v>404340</v>
          </cell>
          <cell r="C286" t="str">
            <v>(법인세납부)</v>
          </cell>
          <cell r="D286" t="str">
            <v>(Payments of Income Taxes)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</row>
        <row r="287">
          <cell r="B287">
            <v>403631</v>
          </cell>
          <cell r="C287" t="str">
            <v>기타</v>
          </cell>
          <cell r="D287" t="str">
            <v>Others</v>
          </cell>
          <cell r="J287">
            <v>-266.74200499999989</v>
          </cell>
          <cell r="K287">
            <v>122.23471534999999</v>
          </cell>
          <cell r="L287">
            <v>-0.80786325000000403</v>
          </cell>
          <cell r="M287">
            <v>-36.886051510000016</v>
          </cell>
          <cell r="N287">
            <v>47.474444000000005</v>
          </cell>
          <cell r="O287">
            <v>-194.16514574000004</v>
          </cell>
          <cell r="P287">
            <v>87.163754080000047</v>
          </cell>
          <cell r="Q287">
            <v>-4.715934500000003</v>
          </cell>
          <cell r="R287">
            <v>55.348679950000104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</row>
        <row r="289">
          <cell r="B289">
            <v>404361</v>
          </cell>
          <cell r="C289" t="str">
            <v>기타현금흐름</v>
          </cell>
          <cell r="D289" t="str">
            <v>Other Cash Flows</v>
          </cell>
          <cell r="J289">
            <v>-0.319494</v>
          </cell>
          <cell r="K289">
            <v>0.24005812999999998</v>
          </cell>
          <cell r="L289">
            <v>0.16385522</v>
          </cell>
          <cell r="M289">
            <v>0.29360799999999998</v>
          </cell>
          <cell r="N289">
            <v>-6.1161849999999998</v>
          </cell>
          <cell r="O289">
            <v>-6.1156618500000004</v>
          </cell>
          <cell r="P289">
            <v>0.40264028999999996</v>
          </cell>
          <cell r="Q289">
            <v>0.17662861999999999</v>
          </cell>
          <cell r="R289">
            <v>-0.34615147999999996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</row>
        <row r="290">
          <cell r="B290">
            <v>404390</v>
          </cell>
          <cell r="C290" t="str">
            <v>현금순증</v>
          </cell>
          <cell r="D290" t="str">
            <v>Incr.(Decr.) in Cash and Cash Equivalents</v>
          </cell>
          <cell r="J290">
            <v>35.196861999999996</v>
          </cell>
          <cell r="K290">
            <v>28.86695357</v>
          </cell>
          <cell r="L290">
            <v>46.47697634</v>
          </cell>
          <cell r="M290">
            <v>-32.586042999999997</v>
          </cell>
          <cell r="N290">
            <v>102.53341899999999</v>
          </cell>
          <cell r="O290">
            <v>79.819884000000002</v>
          </cell>
          <cell r="P290">
            <v>0.22836907000000001</v>
          </cell>
          <cell r="Q290">
            <v>-156.50621595999999</v>
          </cell>
          <cell r="R290">
            <v>-10.30450417</v>
          </cell>
          <cell r="S290">
            <v>12.960967654317445</v>
          </cell>
          <cell r="T290">
            <v>4.4963576937120653</v>
          </cell>
          <cell r="U290">
            <v>-0.10840193162129097</v>
          </cell>
          <cell r="V290">
            <v>-4.3062499454477452</v>
          </cell>
          <cell r="W290">
            <v>-8.1310339706779047</v>
          </cell>
          <cell r="X290">
            <v>-11.613859237556571</v>
          </cell>
        </row>
        <row r="291">
          <cell r="B291">
            <v>404400</v>
          </cell>
          <cell r="C291" t="str">
            <v>기초현금</v>
          </cell>
          <cell r="D291" t="str">
            <v>Beginning Cash and Cash Equivalents</v>
          </cell>
          <cell r="J291">
            <v>70.322063999999997</v>
          </cell>
          <cell r="K291">
            <v>100.58156274</v>
          </cell>
          <cell r="L291">
            <v>129.44851631999998</v>
          </cell>
          <cell r="M291">
            <v>175.92549299999999</v>
          </cell>
          <cell r="N291">
            <v>143.339449</v>
          </cell>
          <cell r="O291">
            <v>252.31065905999998</v>
          </cell>
          <cell r="P291">
            <v>338.57663507999996</v>
          </cell>
          <cell r="Q291">
            <v>338.80500413999999</v>
          </cell>
          <cell r="R291">
            <v>182.29878818</v>
          </cell>
          <cell r="S291">
            <v>171.99428400999997</v>
          </cell>
          <cell r="T291">
            <v>184.95525166431742</v>
          </cell>
          <cell r="U291">
            <v>189.45160935802949</v>
          </cell>
          <cell r="V291">
            <v>189.34320742640818</v>
          </cell>
          <cell r="W291">
            <v>185.03695748096044</v>
          </cell>
          <cell r="X291">
            <v>176.90592351028255</v>
          </cell>
        </row>
        <row r="292">
          <cell r="B292">
            <v>404410</v>
          </cell>
          <cell r="C292" t="str">
            <v>기말현금</v>
          </cell>
          <cell r="D292" t="str">
            <v>Ending Cash and Cash Equivalents</v>
          </cell>
          <cell r="J292">
            <v>105.51892599999999</v>
          </cell>
          <cell r="K292">
            <v>129.44851631999998</v>
          </cell>
          <cell r="L292">
            <v>175.92549265999997</v>
          </cell>
          <cell r="M292">
            <v>143.339449</v>
          </cell>
          <cell r="N292">
            <v>245.87286799999998</v>
          </cell>
          <cell r="O292">
            <v>332.13054418000002</v>
          </cell>
          <cell r="P292">
            <v>338.80500413999999</v>
          </cell>
          <cell r="Q292">
            <v>182.29878818</v>
          </cell>
          <cell r="R292">
            <v>171.99428400999997</v>
          </cell>
          <cell r="S292">
            <v>184.95525166431742</v>
          </cell>
          <cell r="T292">
            <v>189.45160935802949</v>
          </cell>
          <cell r="U292">
            <v>189.34320742640818</v>
          </cell>
          <cell r="V292">
            <v>185.03695748096044</v>
          </cell>
          <cell r="W292">
            <v>176.90592351028255</v>
          </cell>
          <cell r="X292">
            <v>165.29206427272598</v>
          </cell>
        </row>
        <row r="305">
          <cell r="B305">
            <v>900000</v>
          </cell>
          <cell r="C305" t="str">
            <v>액면가</v>
          </cell>
          <cell r="D305" t="str">
            <v>Face Value</v>
          </cell>
          <cell r="J305">
            <v>500</v>
          </cell>
          <cell r="K305">
            <v>500</v>
          </cell>
          <cell r="L305">
            <v>500</v>
          </cell>
          <cell r="M305">
            <v>500</v>
          </cell>
          <cell r="N305">
            <v>500</v>
          </cell>
          <cell r="O305">
            <v>500</v>
          </cell>
          <cell r="P305">
            <v>500</v>
          </cell>
          <cell r="Q305">
            <v>500</v>
          </cell>
          <cell r="R305">
            <v>500</v>
          </cell>
          <cell r="S305">
            <v>500</v>
          </cell>
          <cell r="T305">
            <v>500</v>
          </cell>
          <cell r="U305">
            <v>500</v>
          </cell>
          <cell r="V305">
            <v>500</v>
          </cell>
          <cell r="W305">
            <v>500</v>
          </cell>
          <cell r="X305">
            <v>500</v>
          </cell>
        </row>
        <row r="307">
          <cell r="B307">
            <v>900010</v>
          </cell>
          <cell r="C307" t="str">
            <v>기말발행주식수</v>
          </cell>
          <cell r="D307" t="str">
            <v>Shares (FY-end)</v>
          </cell>
          <cell r="J307">
            <v>90942.672000000006</v>
          </cell>
          <cell r="K307">
            <v>90942.672000000006</v>
          </cell>
          <cell r="L307">
            <v>90942.672000000006</v>
          </cell>
          <cell r="M307">
            <v>90942.672000000006</v>
          </cell>
          <cell r="N307">
            <v>90942.672000000006</v>
          </cell>
          <cell r="O307">
            <v>90942.672000000006</v>
          </cell>
          <cell r="P307">
            <v>90942.672000000006</v>
          </cell>
          <cell r="Q307">
            <v>90942.672000000006</v>
          </cell>
          <cell r="R307">
            <v>90942.672000000006</v>
          </cell>
          <cell r="S307">
            <v>90942.672000000006</v>
          </cell>
          <cell r="T307">
            <v>90942.672000000006</v>
          </cell>
          <cell r="U307">
            <v>90942.672000000006</v>
          </cell>
          <cell r="V307">
            <v>90942.672000000006</v>
          </cell>
          <cell r="W307">
            <v>90942.672000000006</v>
          </cell>
          <cell r="X307">
            <v>90942.672000000006</v>
          </cell>
        </row>
        <row r="308">
          <cell r="B308">
            <v>900020</v>
          </cell>
          <cell r="C308" t="str">
            <v>보통주기말발행주식수</v>
          </cell>
          <cell r="D308" t="str">
            <v>Common (FY-end)</v>
          </cell>
          <cell r="J308">
            <v>90942.672000000006</v>
          </cell>
          <cell r="K308">
            <v>90942.672000000006</v>
          </cell>
          <cell r="L308">
            <v>90942.672000000006</v>
          </cell>
          <cell r="M308">
            <v>90942.672000000006</v>
          </cell>
          <cell r="N308">
            <v>90942.672000000006</v>
          </cell>
          <cell r="O308">
            <v>90942.672000000006</v>
          </cell>
          <cell r="P308">
            <v>90942.672000000006</v>
          </cell>
          <cell r="Q308">
            <v>90942.672000000006</v>
          </cell>
          <cell r="R308">
            <v>90942.672000000006</v>
          </cell>
          <cell r="S308">
            <v>90942.672000000006</v>
          </cell>
          <cell r="T308">
            <v>90942.672000000006</v>
          </cell>
          <cell r="U308">
            <v>90942.672000000006</v>
          </cell>
          <cell r="V308">
            <v>90942.672000000006</v>
          </cell>
          <cell r="W308">
            <v>90942.672000000006</v>
          </cell>
          <cell r="X308">
            <v>90942.672000000006</v>
          </cell>
        </row>
        <row r="309">
          <cell r="B309">
            <v>900030</v>
          </cell>
          <cell r="C309" t="str">
            <v>우선주기말발행주식수</v>
          </cell>
          <cell r="D309" t="str">
            <v>Preferred (FY-end)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</row>
        <row r="310">
          <cell r="B310">
            <v>900040</v>
          </cell>
          <cell r="C310" t="str">
            <v>평균발행주식수</v>
          </cell>
          <cell r="D310" t="str">
            <v>Shares (Wgt. Shrs)</v>
          </cell>
          <cell r="J310">
            <v>90942.672000000006</v>
          </cell>
          <cell r="K310">
            <v>90942.672000000006</v>
          </cell>
          <cell r="L310">
            <v>90942.672000000006</v>
          </cell>
          <cell r="M310">
            <v>90942.672000000006</v>
          </cell>
          <cell r="N310">
            <v>90942.672000000006</v>
          </cell>
          <cell r="O310">
            <v>90942.672000000006</v>
          </cell>
          <cell r="P310">
            <v>90942.672000000006</v>
          </cell>
          <cell r="Q310">
            <v>90942.672000000006</v>
          </cell>
          <cell r="R310">
            <v>90942.672000000006</v>
          </cell>
          <cell r="S310">
            <v>90942.672000000006</v>
          </cell>
          <cell r="T310">
            <v>90942.672000000006</v>
          </cell>
          <cell r="U310">
            <v>90942.672000000006</v>
          </cell>
          <cell r="V310">
            <v>90942.672000000006</v>
          </cell>
          <cell r="W310">
            <v>90942.672000000006</v>
          </cell>
          <cell r="X310">
            <v>90942.672000000006</v>
          </cell>
        </row>
        <row r="311">
          <cell r="B311">
            <v>900050</v>
          </cell>
          <cell r="C311" t="str">
            <v>보통주평균발행주식수</v>
          </cell>
          <cell r="D311" t="str">
            <v>Common (Wgt.)</v>
          </cell>
          <cell r="J311">
            <v>90942.672000000006</v>
          </cell>
          <cell r="K311">
            <v>90942.672000000006</v>
          </cell>
          <cell r="L311">
            <v>90942.672000000006</v>
          </cell>
          <cell r="M311">
            <v>90942.672000000006</v>
          </cell>
          <cell r="N311">
            <v>90942.672000000006</v>
          </cell>
          <cell r="O311">
            <v>90942.672000000006</v>
          </cell>
          <cell r="P311">
            <v>90942.672000000006</v>
          </cell>
          <cell r="Q311">
            <v>90942.672000000006</v>
          </cell>
          <cell r="R311">
            <v>90942.672000000006</v>
          </cell>
          <cell r="S311">
            <v>90942.672000000006</v>
          </cell>
          <cell r="T311">
            <v>90942.672000000006</v>
          </cell>
          <cell r="U311">
            <v>90942.672000000006</v>
          </cell>
          <cell r="V311">
            <v>90942.672000000006</v>
          </cell>
          <cell r="W311">
            <v>90942.672000000006</v>
          </cell>
          <cell r="X311">
            <v>90942.672000000006</v>
          </cell>
        </row>
        <row r="312">
          <cell r="B312">
            <v>900060</v>
          </cell>
          <cell r="C312" t="str">
            <v>우선주평균발행주식수</v>
          </cell>
          <cell r="D312" t="str">
            <v>Preferred (Wgt.)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</row>
        <row r="313">
          <cell r="B313">
            <v>900070</v>
          </cell>
          <cell r="C313" t="str">
            <v>보통주평균발행주식수 (자사주제외)</v>
          </cell>
          <cell r="D313" t="str">
            <v>Common (Wgt.) (W)</v>
          </cell>
          <cell r="J313">
            <v>77741.787285999992</v>
          </cell>
          <cell r="K313">
            <v>77612.805018999992</v>
          </cell>
          <cell r="L313">
            <v>77736.446299999996</v>
          </cell>
          <cell r="M313">
            <v>77846.944790999987</v>
          </cell>
          <cell r="N313">
            <v>78019.478025999997</v>
          </cell>
          <cell r="O313">
            <v>81602.109152999998</v>
          </cell>
          <cell r="P313">
            <v>85390.223115000001</v>
          </cell>
          <cell r="Q313">
            <v>85202.151050999993</v>
          </cell>
          <cell r="R313">
            <v>85373.028198</v>
          </cell>
          <cell r="S313">
            <v>85184.456999999995</v>
          </cell>
          <cell r="T313">
            <v>85184.457000000009</v>
          </cell>
          <cell r="U313">
            <v>85184.457000000009</v>
          </cell>
          <cell r="V313">
            <v>85184.457000000009</v>
          </cell>
          <cell r="W313">
            <v>85184.457000000009</v>
          </cell>
          <cell r="X313">
            <v>85184.457000000009</v>
          </cell>
        </row>
        <row r="314">
          <cell r="B314">
            <v>900080</v>
          </cell>
          <cell r="C314" t="str">
            <v>수정기말발행주식수</v>
          </cell>
          <cell r="D314" t="str">
            <v>Shares (Adj. FY-end)</v>
          </cell>
          <cell r="J314">
            <v>90942.672000000006</v>
          </cell>
          <cell r="K314">
            <v>90942.672000000006</v>
          </cell>
          <cell r="L314">
            <v>90942.672000000006</v>
          </cell>
          <cell r="M314">
            <v>90942.672000000006</v>
          </cell>
          <cell r="N314">
            <v>90942.672000000006</v>
          </cell>
          <cell r="O314">
            <v>90942.672000000006</v>
          </cell>
          <cell r="P314">
            <v>90942.672000000006</v>
          </cell>
          <cell r="Q314">
            <v>90942.672000000006</v>
          </cell>
          <cell r="R314">
            <v>90942.672000000006</v>
          </cell>
          <cell r="S314">
            <v>90942.672000000006</v>
          </cell>
          <cell r="T314">
            <v>90942.672000000006</v>
          </cell>
          <cell r="U314">
            <v>90942.672000000006</v>
          </cell>
          <cell r="V314">
            <v>90942.672000000006</v>
          </cell>
          <cell r="W314">
            <v>90942.672000000006</v>
          </cell>
          <cell r="X314">
            <v>90942.672000000006</v>
          </cell>
        </row>
        <row r="315">
          <cell r="B315">
            <v>900090</v>
          </cell>
          <cell r="C315" t="str">
            <v>보통주수정기말발행주식수</v>
          </cell>
          <cell r="D315" t="str">
            <v>Common (Adj. FY-end)</v>
          </cell>
          <cell r="J315">
            <v>90942.672000000006</v>
          </cell>
          <cell r="K315">
            <v>90942.672000000006</v>
          </cell>
          <cell r="L315">
            <v>90942.672000000006</v>
          </cell>
          <cell r="M315">
            <v>90942.672000000006</v>
          </cell>
          <cell r="N315">
            <v>90942.672000000006</v>
          </cell>
          <cell r="O315">
            <v>90942.672000000006</v>
          </cell>
          <cell r="P315">
            <v>90942.672000000006</v>
          </cell>
          <cell r="Q315">
            <v>90942.672000000006</v>
          </cell>
          <cell r="R315">
            <v>90942.672000000006</v>
          </cell>
          <cell r="S315">
            <v>90942.672000000006</v>
          </cell>
          <cell r="T315">
            <v>90942.672000000006</v>
          </cell>
          <cell r="U315">
            <v>90942.672000000006</v>
          </cell>
          <cell r="V315">
            <v>90942.672000000006</v>
          </cell>
          <cell r="W315">
            <v>90942.672000000006</v>
          </cell>
          <cell r="X315">
            <v>90942.672000000006</v>
          </cell>
        </row>
        <row r="316">
          <cell r="B316">
            <v>900100</v>
          </cell>
          <cell r="C316" t="str">
            <v>우선주수정기말발행주식수</v>
          </cell>
          <cell r="D316" t="str">
            <v>Preferred (Adj. FY-end)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</row>
        <row r="317">
          <cell r="B317">
            <v>900110</v>
          </cell>
          <cell r="C317" t="str">
            <v>수정평균발행주식수</v>
          </cell>
          <cell r="D317" t="str">
            <v>Shares (Adj.Wgt.)</v>
          </cell>
          <cell r="J317">
            <v>90942.672000000006</v>
          </cell>
          <cell r="K317">
            <v>90942.672000000006</v>
          </cell>
          <cell r="L317">
            <v>90942.672000000006</v>
          </cell>
          <cell r="M317">
            <v>90942.672000000006</v>
          </cell>
          <cell r="N317">
            <v>90942.672000000006</v>
          </cell>
          <cell r="O317">
            <v>90942.672000000006</v>
          </cell>
          <cell r="P317">
            <v>90942.672000000006</v>
          </cell>
          <cell r="Q317">
            <v>90942.672000000006</v>
          </cell>
          <cell r="R317">
            <v>90942.672000000006</v>
          </cell>
          <cell r="S317">
            <v>90942.672000000006</v>
          </cell>
          <cell r="T317">
            <v>90942.672000000006</v>
          </cell>
          <cell r="U317">
            <v>90942.672000000006</v>
          </cell>
          <cell r="V317">
            <v>90942.672000000006</v>
          </cell>
          <cell r="W317">
            <v>90942.672000000006</v>
          </cell>
          <cell r="X317">
            <v>90942.672000000006</v>
          </cell>
        </row>
        <row r="318">
          <cell r="B318">
            <v>900120</v>
          </cell>
          <cell r="C318" t="str">
            <v>보통주수정평균발행주식수</v>
          </cell>
          <cell r="D318" t="str">
            <v>Common (Adj.Wgt.)</v>
          </cell>
          <cell r="J318">
            <v>90942.672000000006</v>
          </cell>
          <cell r="K318">
            <v>90942.672000000006</v>
          </cell>
          <cell r="L318">
            <v>90942.672000000006</v>
          </cell>
          <cell r="M318">
            <v>90942.672000000006</v>
          </cell>
          <cell r="N318">
            <v>90942.672000000006</v>
          </cell>
          <cell r="O318">
            <v>90942.672000000006</v>
          </cell>
          <cell r="P318">
            <v>90942.672000000006</v>
          </cell>
          <cell r="Q318">
            <v>90942.672000000006</v>
          </cell>
          <cell r="R318">
            <v>90942.672000000006</v>
          </cell>
          <cell r="S318">
            <v>90942.672000000006</v>
          </cell>
          <cell r="T318">
            <v>90942.672000000006</v>
          </cell>
          <cell r="U318">
            <v>90942.672000000006</v>
          </cell>
          <cell r="V318">
            <v>90942.672000000006</v>
          </cell>
          <cell r="W318">
            <v>90942.672000000006</v>
          </cell>
          <cell r="X318">
            <v>90942.672000000006</v>
          </cell>
        </row>
        <row r="319">
          <cell r="B319">
            <v>900130</v>
          </cell>
          <cell r="C319" t="str">
            <v>우선주수정평균발행주식수</v>
          </cell>
          <cell r="D319" t="str">
            <v>Preferred Shares(Adj.Wgt.)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</row>
        <row r="320">
          <cell r="B320">
            <v>900071</v>
          </cell>
          <cell r="C320" t="str">
            <v>보통주평균발행주식수 (FD)</v>
          </cell>
          <cell r="D320" t="str">
            <v>Common (Wgt.) (FD)</v>
          </cell>
          <cell r="J320">
            <v>90942.672000000006</v>
          </cell>
          <cell r="K320">
            <v>90942.672000000006</v>
          </cell>
          <cell r="L320">
            <v>90942.672000000006</v>
          </cell>
          <cell r="M320">
            <v>90942.672000000006</v>
          </cell>
          <cell r="N320">
            <v>90942.672000000006</v>
          </cell>
          <cell r="O320">
            <v>90942.672000000006</v>
          </cell>
          <cell r="P320">
            <v>90942.672000000006</v>
          </cell>
          <cell r="Q320">
            <v>90942.672000000006</v>
          </cell>
          <cell r="R320">
            <v>90942.672000000006</v>
          </cell>
          <cell r="S320">
            <v>90942.672000000006</v>
          </cell>
          <cell r="T320">
            <v>90942.672000000006</v>
          </cell>
          <cell r="U320">
            <v>90942.672000000006</v>
          </cell>
          <cell r="V320">
            <v>90942.672000000006</v>
          </cell>
          <cell r="W320">
            <v>90942.672000000006</v>
          </cell>
          <cell r="X320">
            <v>90942.672000000006</v>
          </cell>
        </row>
        <row r="321">
          <cell r="B321">
            <v>900140</v>
          </cell>
          <cell r="C321" t="str">
            <v>기말자기주식수</v>
          </cell>
          <cell r="D321" t="str">
            <v>No. of Total TS</v>
          </cell>
          <cell r="J321">
            <v>13394.137000000001</v>
          </cell>
          <cell r="K321">
            <v>13394.137000000001</v>
          </cell>
          <cell r="L321">
            <v>13223.293</v>
          </cell>
          <cell r="M321">
            <v>12911.298000000001</v>
          </cell>
          <cell r="N321">
            <v>12911.298000000001</v>
          </cell>
          <cell r="O321">
            <v>5411.2979999999998</v>
          </cell>
          <cell r="P321">
            <v>5758.2150000000001</v>
          </cell>
          <cell r="Q321">
            <v>5758.2150000000001</v>
          </cell>
          <cell r="R321">
            <v>5758.2150000000001</v>
          </cell>
          <cell r="S321">
            <v>5758.2150000000001</v>
          </cell>
          <cell r="T321">
            <v>5758.2150000000001</v>
          </cell>
          <cell r="U321">
            <v>5758.2150000000001</v>
          </cell>
          <cell r="V321">
            <v>5758.2150000000001</v>
          </cell>
          <cell r="W321">
            <v>5758.2150000000001</v>
          </cell>
          <cell r="X321">
            <v>5758.2150000000001</v>
          </cell>
        </row>
        <row r="322">
          <cell r="B322">
            <v>900150</v>
          </cell>
          <cell r="C322" t="str">
            <v>보통주 기말자기주식수</v>
          </cell>
          <cell r="D322" t="str">
            <v>No. of Common TS</v>
          </cell>
          <cell r="J322">
            <v>13394.137000000001</v>
          </cell>
          <cell r="K322">
            <v>13394.137000000001</v>
          </cell>
          <cell r="L322">
            <v>13223.293</v>
          </cell>
          <cell r="M322">
            <v>12911.298000000001</v>
          </cell>
          <cell r="N322">
            <v>12911.298000000001</v>
          </cell>
          <cell r="O322">
            <v>5411.2979999999998</v>
          </cell>
          <cell r="P322">
            <v>5758.2150000000001</v>
          </cell>
          <cell r="Q322">
            <v>5758.2150000000001</v>
          </cell>
          <cell r="R322">
            <v>5758.2150000000001</v>
          </cell>
          <cell r="S322">
            <v>5758.2150000000001</v>
          </cell>
          <cell r="T322">
            <v>5758.2150000000001</v>
          </cell>
          <cell r="U322">
            <v>5758.2150000000001</v>
          </cell>
          <cell r="V322">
            <v>5758.2150000000001</v>
          </cell>
          <cell r="W322">
            <v>5758.2150000000001</v>
          </cell>
          <cell r="X322">
            <v>5758.2150000000001</v>
          </cell>
        </row>
        <row r="323">
          <cell r="B323">
            <v>900160</v>
          </cell>
          <cell r="C323" t="str">
            <v>우선주 기말자기주식수</v>
          </cell>
          <cell r="D323" t="str">
            <v>No. of Preferred TS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</row>
        <row r="325">
          <cell r="B325">
            <v>900170</v>
          </cell>
          <cell r="C325" t="str">
            <v>보통주 주가(연말)</v>
          </cell>
          <cell r="D325" t="str">
            <v>Common Stock Price (FY-end)</v>
          </cell>
          <cell r="J325">
            <v>3810</v>
          </cell>
          <cell r="K325">
            <v>3995</v>
          </cell>
          <cell r="L325">
            <v>8400</v>
          </cell>
          <cell r="M325">
            <v>17200</v>
          </cell>
          <cell r="N325">
            <v>26450</v>
          </cell>
          <cell r="O325">
            <v>23600</v>
          </cell>
          <cell r="P325">
            <v>17650</v>
          </cell>
          <cell r="Q325">
            <v>12150</v>
          </cell>
          <cell r="R325">
            <v>22300</v>
          </cell>
          <cell r="S325">
            <v>21400</v>
          </cell>
          <cell r="T325">
            <v>21400</v>
          </cell>
          <cell r="U325">
            <v>21400</v>
          </cell>
          <cell r="V325">
            <v>21400</v>
          </cell>
          <cell r="W325">
            <v>21400</v>
          </cell>
          <cell r="X325">
            <v>21400</v>
          </cell>
        </row>
        <row r="326">
          <cell r="B326">
            <v>900180</v>
          </cell>
          <cell r="C326" t="str">
            <v>보통주 주가(최고)</v>
          </cell>
          <cell r="D326" t="str">
            <v>Common Stock Price (High)</v>
          </cell>
          <cell r="J326">
            <v>4430</v>
          </cell>
          <cell r="K326">
            <v>4840</v>
          </cell>
          <cell r="L326">
            <v>10600</v>
          </cell>
          <cell r="M326">
            <v>21650</v>
          </cell>
          <cell r="N326">
            <v>28450</v>
          </cell>
          <cell r="O326">
            <v>41400</v>
          </cell>
          <cell r="P326">
            <v>32750</v>
          </cell>
          <cell r="Q326">
            <v>18600</v>
          </cell>
          <cell r="R326">
            <v>28000</v>
          </cell>
          <cell r="S326">
            <v>26350</v>
          </cell>
          <cell r="T326">
            <v>26350</v>
          </cell>
          <cell r="U326">
            <v>26350</v>
          </cell>
          <cell r="V326">
            <v>26350</v>
          </cell>
          <cell r="W326">
            <v>26350</v>
          </cell>
          <cell r="X326">
            <v>26350</v>
          </cell>
        </row>
        <row r="327">
          <cell r="B327">
            <v>900190</v>
          </cell>
          <cell r="C327" t="str">
            <v>보통주 주가(최저)</v>
          </cell>
          <cell r="D327" t="str">
            <v>Common Stock Price (Low)</v>
          </cell>
          <cell r="J327">
            <v>2420</v>
          </cell>
          <cell r="K327">
            <v>2900</v>
          </cell>
          <cell r="L327">
            <v>3930</v>
          </cell>
          <cell r="M327">
            <v>7840</v>
          </cell>
          <cell r="N327">
            <v>16050</v>
          </cell>
          <cell r="O327">
            <v>22550</v>
          </cell>
          <cell r="P327">
            <v>17150</v>
          </cell>
          <cell r="Q327">
            <v>11950</v>
          </cell>
          <cell r="R327">
            <v>12000</v>
          </cell>
          <cell r="S327">
            <v>16600</v>
          </cell>
          <cell r="T327">
            <v>16600</v>
          </cell>
          <cell r="U327">
            <v>16600</v>
          </cell>
          <cell r="V327">
            <v>16600</v>
          </cell>
          <cell r="W327">
            <v>16600</v>
          </cell>
          <cell r="X327">
            <v>16600</v>
          </cell>
        </row>
        <row r="328">
          <cell r="B328">
            <v>900200</v>
          </cell>
          <cell r="C328" t="str">
            <v>보통주 주가(평균)</v>
          </cell>
          <cell r="D328" t="str">
            <v>Common Stock Price (Avg.)</v>
          </cell>
          <cell r="J328">
            <v>3240.1581000000001</v>
          </cell>
          <cell r="K328">
            <v>3507.7689</v>
          </cell>
          <cell r="L328">
            <v>6708.2862999999998</v>
          </cell>
          <cell r="M328">
            <v>13312.620999999999</v>
          </cell>
          <cell r="N328">
            <v>22830.769199999999</v>
          </cell>
          <cell r="O328">
            <v>33014.693899999998</v>
          </cell>
          <cell r="P328">
            <v>23300</v>
          </cell>
          <cell r="Q328">
            <v>15147.3577</v>
          </cell>
          <cell r="R328">
            <v>16053.2922</v>
          </cell>
          <cell r="S328">
            <v>20608.2857</v>
          </cell>
          <cell r="T328">
            <v>20608.2857</v>
          </cell>
          <cell r="U328">
            <v>20608.2857</v>
          </cell>
          <cell r="V328">
            <v>20608.2857</v>
          </cell>
          <cell r="W328">
            <v>20608.2857</v>
          </cell>
          <cell r="X328">
            <v>20608.2857</v>
          </cell>
        </row>
        <row r="329">
          <cell r="B329">
            <v>900210</v>
          </cell>
          <cell r="C329" t="str">
            <v>우선주 주가(연말)</v>
          </cell>
          <cell r="D329" t="str">
            <v>Preferred Stock Price (FY-end)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</row>
        <row r="330">
          <cell r="B330">
            <v>900220</v>
          </cell>
          <cell r="C330" t="str">
            <v>우선주 주가(최고)</v>
          </cell>
          <cell r="D330" t="str">
            <v>Preferred Stock Price (High)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</row>
        <row r="331">
          <cell r="B331">
            <v>900230</v>
          </cell>
          <cell r="C331" t="str">
            <v>우선주 주가(최저)</v>
          </cell>
          <cell r="D331" t="str">
            <v>Preferred Stock Price (Low)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</row>
        <row r="332">
          <cell r="B332">
            <v>900240</v>
          </cell>
          <cell r="C332" t="str">
            <v>우선주 주가(평균)</v>
          </cell>
          <cell r="D332" t="str">
            <v>Preferred Stock Price (Avg.)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</row>
        <row r="333">
          <cell r="B333">
            <v>900250</v>
          </cell>
          <cell r="C333" t="str">
            <v>보통주 수정주가(연말)</v>
          </cell>
          <cell r="D333" t="str">
            <v>Common Stock Adj. Price (FY-end)</v>
          </cell>
          <cell r="J333">
            <v>3810</v>
          </cell>
          <cell r="K333">
            <v>3995</v>
          </cell>
          <cell r="L333">
            <v>8400</v>
          </cell>
          <cell r="M333">
            <v>17200</v>
          </cell>
          <cell r="N333">
            <v>26450</v>
          </cell>
          <cell r="O333">
            <v>23600</v>
          </cell>
          <cell r="P333">
            <v>17650</v>
          </cell>
          <cell r="Q333">
            <v>12150</v>
          </cell>
          <cell r="R333">
            <v>22300</v>
          </cell>
          <cell r="S333">
            <v>21400</v>
          </cell>
          <cell r="T333">
            <v>21400</v>
          </cell>
          <cell r="U333">
            <v>21400</v>
          </cell>
          <cell r="V333">
            <v>21400</v>
          </cell>
          <cell r="W333">
            <v>21400</v>
          </cell>
          <cell r="X333">
            <v>21400</v>
          </cell>
        </row>
        <row r="334">
          <cell r="B334">
            <v>900260</v>
          </cell>
          <cell r="C334" t="str">
            <v>보통주 수정주가(최고)</v>
          </cell>
          <cell r="D334" t="str">
            <v>Common Stock Adj. Price (High)</v>
          </cell>
          <cell r="J334">
            <v>4430</v>
          </cell>
          <cell r="K334">
            <v>4840</v>
          </cell>
          <cell r="L334">
            <v>10600</v>
          </cell>
          <cell r="M334">
            <v>21650</v>
          </cell>
          <cell r="N334">
            <v>28450</v>
          </cell>
          <cell r="O334">
            <v>41400</v>
          </cell>
          <cell r="P334">
            <v>32750</v>
          </cell>
          <cell r="Q334">
            <v>18600</v>
          </cell>
          <cell r="R334">
            <v>28000</v>
          </cell>
          <cell r="S334">
            <v>26350</v>
          </cell>
          <cell r="T334">
            <v>26350</v>
          </cell>
          <cell r="U334">
            <v>26350</v>
          </cell>
          <cell r="V334">
            <v>26350</v>
          </cell>
          <cell r="W334">
            <v>26350</v>
          </cell>
          <cell r="X334">
            <v>26350</v>
          </cell>
        </row>
        <row r="335">
          <cell r="B335">
            <v>900270</v>
          </cell>
          <cell r="C335" t="str">
            <v>보통주 수정주가(최저)</v>
          </cell>
          <cell r="D335" t="str">
            <v>Common Stock Adj. Price (Low)</v>
          </cell>
          <cell r="J335">
            <v>2420</v>
          </cell>
          <cell r="K335">
            <v>2900</v>
          </cell>
          <cell r="L335">
            <v>3930</v>
          </cell>
          <cell r="M335">
            <v>7840</v>
          </cell>
          <cell r="N335">
            <v>16050</v>
          </cell>
          <cell r="O335">
            <v>22550</v>
          </cell>
          <cell r="P335">
            <v>17150</v>
          </cell>
          <cell r="Q335">
            <v>11950</v>
          </cell>
          <cell r="R335">
            <v>12000</v>
          </cell>
          <cell r="S335">
            <v>16600</v>
          </cell>
          <cell r="T335">
            <v>16600</v>
          </cell>
          <cell r="U335">
            <v>16600</v>
          </cell>
          <cell r="V335">
            <v>16600</v>
          </cell>
          <cell r="W335">
            <v>16600</v>
          </cell>
          <cell r="X335">
            <v>16600</v>
          </cell>
        </row>
        <row r="336">
          <cell r="B336">
            <v>900280</v>
          </cell>
          <cell r="C336" t="str">
            <v>보통주 수정주가(평균)</v>
          </cell>
          <cell r="D336" t="str">
            <v>Common Stock Adj. Price (Avg.)</v>
          </cell>
          <cell r="J336">
            <v>3240.1581000000001</v>
          </cell>
          <cell r="K336">
            <v>3507.7689</v>
          </cell>
          <cell r="L336">
            <v>6708.2862999999998</v>
          </cell>
          <cell r="M336">
            <v>13312.620999999999</v>
          </cell>
          <cell r="N336">
            <v>22830.769199999999</v>
          </cell>
          <cell r="O336">
            <v>33014.693899999998</v>
          </cell>
          <cell r="P336">
            <v>23300</v>
          </cell>
          <cell r="Q336">
            <v>15147.3577</v>
          </cell>
          <cell r="R336">
            <v>16053.2922</v>
          </cell>
          <cell r="S336">
            <v>20608.2857</v>
          </cell>
          <cell r="T336">
            <v>20608.2857</v>
          </cell>
          <cell r="U336">
            <v>20608.2857</v>
          </cell>
          <cell r="V336">
            <v>20608.2857</v>
          </cell>
          <cell r="W336">
            <v>20608.2857</v>
          </cell>
          <cell r="X336">
            <v>20608.2857</v>
          </cell>
        </row>
        <row r="337">
          <cell r="B337">
            <v>900290</v>
          </cell>
          <cell r="C337" t="str">
            <v>우선주 수정주가(연말)</v>
          </cell>
          <cell r="D337" t="str">
            <v>Preferred Stock Adj. Price (FY-end)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</row>
        <row r="338">
          <cell r="B338">
            <v>900300</v>
          </cell>
          <cell r="C338" t="str">
            <v>우선주 수정주가(최고)</v>
          </cell>
          <cell r="D338" t="str">
            <v>Preferred Stock Adj. Price (High)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</row>
        <row r="339">
          <cell r="B339">
            <v>900310</v>
          </cell>
          <cell r="C339" t="str">
            <v>우선주 수정주가(최저)</v>
          </cell>
          <cell r="D339" t="str">
            <v>Preferred Stock Adj. Price (Low)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</row>
        <row r="340">
          <cell r="B340">
            <v>900320</v>
          </cell>
          <cell r="C340" t="str">
            <v>우선주 수정주가(평균)</v>
          </cell>
          <cell r="D340" t="str">
            <v>Preferred Stock Adj. Price (Avg.)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</row>
        <row r="342">
          <cell r="B342">
            <v>900410</v>
          </cell>
          <cell r="C342" t="str">
            <v>보통주 시가총액(연말)</v>
          </cell>
          <cell r="D342" t="str">
            <v>Common Market Cap (FY-end)</v>
          </cell>
          <cell r="J342">
            <v>346.49158029999995</v>
          </cell>
          <cell r="K342">
            <v>363.3159746</v>
          </cell>
          <cell r="L342">
            <v>763.91844480000009</v>
          </cell>
          <cell r="M342">
            <v>1564.2139583999997</v>
          </cell>
          <cell r="N342">
            <v>2405.4336744000002</v>
          </cell>
          <cell r="O342">
            <v>2146.2470592</v>
          </cell>
          <cell r="P342">
            <v>1605.1381607999999</v>
          </cell>
          <cell r="Q342">
            <v>1104.9534647999999</v>
          </cell>
          <cell r="R342">
            <v>2028.0215856</v>
          </cell>
          <cell r="S342">
            <v>1946.1731808</v>
          </cell>
          <cell r="T342">
            <v>1946.1731808</v>
          </cell>
          <cell r="U342">
            <v>1946.1731808</v>
          </cell>
          <cell r="V342">
            <v>1946.1731808</v>
          </cell>
          <cell r="W342">
            <v>1946.1731808</v>
          </cell>
          <cell r="X342">
            <v>1946.1731808</v>
          </cell>
        </row>
        <row r="343">
          <cell r="B343">
            <v>900420</v>
          </cell>
          <cell r="C343" t="str">
            <v>보통주 시가총액(최고)</v>
          </cell>
          <cell r="D343" t="str">
            <v>Common Market Cap (High)</v>
          </cell>
          <cell r="J343">
            <v>393.32705639999995</v>
          </cell>
          <cell r="K343">
            <v>418.33629119999995</v>
          </cell>
          <cell r="L343">
            <v>858.49882369999989</v>
          </cell>
          <cell r="M343">
            <v>1918.8903791999999</v>
          </cell>
          <cell r="N343">
            <v>2523.6591479999997</v>
          </cell>
          <cell r="O343">
            <v>3696.8196167999999</v>
          </cell>
          <cell r="P343">
            <v>2937.4483055999999</v>
          </cell>
          <cell r="Q343">
            <v>1677.8922983999998</v>
          </cell>
          <cell r="R343">
            <v>2478.1878119999997</v>
          </cell>
          <cell r="S343">
            <v>2328.1324032000002</v>
          </cell>
          <cell r="T343">
            <v>2328.1324032000002</v>
          </cell>
          <cell r="U343">
            <v>2328.1324032000002</v>
          </cell>
          <cell r="V343">
            <v>2328.1324032000002</v>
          </cell>
          <cell r="W343">
            <v>2328.1324032000002</v>
          </cell>
          <cell r="X343">
            <v>2328.1324032000002</v>
          </cell>
        </row>
        <row r="344">
          <cell r="B344">
            <v>900430</v>
          </cell>
          <cell r="C344" t="str">
            <v>보통주 시가총액(최저)</v>
          </cell>
          <cell r="D344" t="str">
            <v>Common Market Cap (Low)</v>
          </cell>
          <cell r="J344">
            <v>226.90196660000001</v>
          </cell>
          <cell r="K344">
            <v>273.73744269999997</v>
          </cell>
          <cell r="L344">
            <v>364.68011469999999</v>
          </cell>
          <cell r="M344">
            <v>713.89997519999986</v>
          </cell>
          <cell r="N344">
            <v>1518.7426224000001</v>
          </cell>
          <cell r="O344">
            <v>2146.2470592</v>
          </cell>
          <cell r="P344">
            <v>1582.4024927999999</v>
          </cell>
          <cell r="Q344">
            <v>1095.8591976</v>
          </cell>
          <cell r="R344">
            <v>1104.9534647999999</v>
          </cell>
          <cell r="S344">
            <v>1555.1196912</v>
          </cell>
          <cell r="T344">
            <v>1555.1196912</v>
          </cell>
          <cell r="U344">
            <v>1555.1196912</v>
          </cell>
          <cell r="V344">
            <v>1555.1196912</v>
          </cell>
          <cell r="W344">
            <v>1555.1196912</v>
          </cell>
          <cell r="X344">
            <v>1555.1196912</v>
          </cell>
        </row>
        <row r="345">
          <cell r="B345">
            <v>900440</v>
          </cell>
          <cell r="C345" t="str">
            <v>보통주 시가총액(평균)</v>
          </cell>
          <cell r="D345" t="str">
            <v>Common Market Cap (Avg.)</v>
          </cell>
          <cell r="J345">
            <v>294.66863559999996</v>
          </cell>
          <cell r="K345">
            <v>319.00587869999998</v>
          </cell>
          <cell r="L345">
            <v>610.06947979999995</v>
          </cell>
          <cell r="M345">
            <v>1210.6853220999999</v>
          </cell>
          <cell r="N345">
            <v>2076.2911577</v>
          </cell>
          <cell r="O345">
            <v>3002.4444764999998</v>
          </cell>
          <cell r="P345">
            <v>2118.9642576000001</v>
          </cell>
          <cell r="Q345">
            <v>1377.5411850999999</v>
          </cell>
          <cell r="R345">
            <v>1459.9292853000002</v>
          </cell>
          <cell r="S345">
            <v>1874.1725681999999</v>
          </cell>
          <cell r="T345">
            <v>1874.1725681999999</v>
          </cell>
          <cell r="U345">
            <v>1874.1725681999999</v>
          </cell>
          <cell r="V345">
            <v>1874.1725681999999</v>
          </cell>
          <cell r="W345">
            <v>1874.1725681999999</v>
          </cell>
          <cell r="X345">
            <v>1874.1725681999999</v>
          </cell>
        </row>
        <row r="346">
          <cell r="B346">
            <v>900450</v>
          </cell>
          <cell r="C346" t="str">
            <v>우선주 시가총액(연말)</v>
          </cell>
          <cell r="D346" t="str">
            <v>Preferred Market Cap (FY-end)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</row>
        <row r="347">
          <cell r="B347">
            <v>900460</v>
          </cell>
          <cell r="C347" t="str">
            <v>우선주 시가총액(최고)</v>
          </cell>
          <cell r="D347" t="str">
            <v>Preferred Market Cap (High)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</row>
        <row r="348">
          <cell r="B348">
            <v>900470</v>
          </cell>
          <cell r="C348" t="str">
            <v>우선주 시가총액(최저)</v>
          </cell>
          <cell r="D348" t="str">
            <v>Preferred Market Cap (Low)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</row>
        <row r="349">
          <cell r="B349">
            <v>900480</v>
          </cell>
          <cell r="C349" t="str">
            <v>우선주 시가총액(평균)</v>
          </cell>
          <cell r="D349" t="str">
            <v>Preferred Market Cap (Avg.)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</row>
        <row r="350">
          <cell r="B350">
            <v>900490</v>
          </cell>
          <cell r="C350" t="str">
            <v>전    체 시가총액(연말)</v>
          </cell>
          <cell r="D350" t="str">
            <v>Total Market Cap (FY-end)</v>
          </cell>
          <cell r="J350">
            <v>346.49158029999995</v>
          </cell>
          <cell r="K350">
            <v>363.3159746</v>
          </cell>
          <cell r="L350">
            <v>763.91844480000009</v>
          </cell>
          <cell r="M350">
            <v>1564.2139583999997</v>
          </cell>
          <cell r="N350">
            <v>2405.4336744000002</v>
          </cell>
          <cell r="O350">
            <v>2146.2470592</v>
          </cell>
          <cell r="P350">
            <v>1605.1381607999999</v>
          </cell>
          <cell r="Q350">
            <v>1104.9534647999999</v>
          </cell>
          <cell r="R350">
            <v>2028.0215856</v>
          </cell>
          <cell r="S350">
            <v>1946.1731808</v>
          </cell>
          <cell r="T350">
            <v>1946.1731808</v>
          </cell>
          <cell r="U350">
            <v>1946.1731808</v>
          </cell>
          <cell r="V350">
            <v>1946.1731808</v>
          </cell>
          <cell r="W350">
            <v>1946.1731808</v>
          </cell>
          <cell r="X350">
            <v>1946.1731808</v>
          </cell>
        </row>
        <row r="351">
          <cell r="B351">
            <v>900500</v>
          </cell>
          <cell r="C351" t="str">
            <v>전    체 시가총액(최고)</v>
          </cell>
          <cell r="D351" t="str">
            <v>Total Market Cap (High)</v>
          </cell>
          <cell r="J351">
            <v>393.32705639999995</v>
          </cell>
          <cell r="K351">
            <v>418.33629119999995</v>
          </cell>
          <cell r="L351">
            <v>858.49882369999989</v>
          </cell>
          <cell r="M351">
            <v>1918.8903791999999</v>
          </cell>
          <cell r="N351">
            <v>2523.6591479999997</v>
          </cell>
          <cell r="O351">
            <v>3696.8196167999999</v>
          </cell>
          <cell r="P351">
            <v>2937.4483055999999</v>
          </cell>
          <cell r="Q351">
            <v>1677.8922983999998</v>
          </cell>
          <cell r="R351">
            <v>2478.1878119999997</v>
          </cell>
          <cell r="S351">
            <v>2328.1324032000002</v>
          </cell>
          <cell r="T351">
            <v>2328.1324032000002</v>
          </cell>
          <cell r="U351">
            <v>2328.1324032000002</v>
          </cell>
          <cell r="V351">
            <v>2328.1324032000002</v>
          </cell>
          <cell r="W351">
            <v>2328.1324032000002</v>
          </cell>
          <cell r="X351">
            <v>2328.1324032000002</v>
          </cell>
        </row>
        <row r="352">
          <cell r="B352">
            <v>900510</v>
          </cell>
          <cell r="C352" t="str">
            <v>전    체 시가총액(최저)</v>
          </cell>
          <cell r="D352" t="str">
            <v>Total Market Cap (Low)</v>
          </cell>
          <cell r="J352">
            <v>226.90196660000001</v>
          </cell>
          <cell r="K352">
            <v>273.73744269999997</v>
          </cell>
          <cell r="L352">
            <v>364.68011469999999</v>
          </cell>
          <cell r="M352">
            <v>713.89997519999986</v>
          </cell>
          <cell r="N352">
            <v>1518.7426224000001</v>
          </cell>
          <cell r="O352">
            <v>2146.2470592</v>
          </cell>
          <cell r="P352">
            <v>1582.4024927999999</v>
          </cell>
          <cell r="Q352">
            <v>1095.8591976</v>
          </cell>
          <cell r="R352">
            <v>1104.9534647999999</v>
          </cell>
          <cell r="S352">
            <v>1555.1196912</v>
          </cell>
          <cell r="T352">
            <v>1555.1196912</v>
          </cell>
          <cell r="U352">
            <v>1555.1196912</v>
          </cell>
          <cell r="V352">
            <v>1555.1196912</v>
          </cell>
          <cell r="W352">
            <v>1555.1196912</v>
          </cell>
          <cell r="X352">
            <v>1555.1196912</v>
          </cell>
        </row>
        <row r="353">
          <cell r="B353">
            <v>900520</v>
          </cell>
          <cell r="C353" t="str">
            <v>전    체 시가총액(평균)</v>
          </cell>
          <cell r="D353" t="str">
            <v>Total Market Cap (Avg.)</v>
          </cell>
          <cell r="J353">
            <v>294.66863559999996</v>
          </cell>
          <cell r="K353">
            <v>319.00587869999998</v>
          </cell>
          <cell r="L353">
            <v>610.06947979999995</v>
          </cell>
          <cell r="M353">
            <v>1210.6853220999999</v>
          </cell>
          <cell r="N353">
            <v>2076.2911577</v>
          </cell>
          <cell r="O353">
            <v>3002.4444764999998</v>
          </cell>
          <cell r="P353">
            <v>2118.9642576000001</v>
          </cell>
          <cell r="Q353">
            <v>1377.5411850999999</v>
          </cell>
          <cell r="R353">
            <v>1459.9292853000002</v>
          </cell>
          <cell r="S353">
            <v>1874.1725681999999</v>
          </cell>
          <cell r="T353">
            <v>1874.1725681999999</v>
          </cell>
          <cell r="U353">
            <v>1874.1725681999999</v>
          </cell>
          <cell r="V353">
            <v>1874.1725681999999</v>
          </cell>
          <cell r="W353">
            <v>1874.1725681999999</v>
          </cell>
          <cell r="X353">
            <v>1874.1725681999999</v>
          </cell>
        </row>
        <row r="356">
          <cell r="B356">
            <v>920000</v>
          </cell>
          <cell r="C356" t="str">
            <v>DPS(보통주, 중간현금)</v>
          </cell>
          <cell r="D356" t="str">
            <v>DPS(Comm., Interim Cash)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100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</row>
        <row r="357">
          <cell r="B357">
            <v>920010</v>
          </cell>
          <cell r="C357" t="str">
            <v>DPS(우선주, 중간현금)</v>
          </cell>
          <cell r="D357" t="str">
            <v>DPS(Pref., Interim Cash)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</row>
        <row r="358">
          <cell r="B358">
            <v>920020</v>
          </cell>
          <cell r="C358" t="str">
            <v>DPS(보통주, 기말현금)</v>
          </cell>
          <cell r="D358" t="str">
            <v>DPS(Comm., FY-End Cash)</v>
          </cell>
          <cell r="J358">
            <v>200</v>
          </cell>
          <cell r="K358">
            <v>250</v>
          </cell>
          <cell r="L358">
            <v>150</v>
          </cell>
          <cell r="M358">
            <v>200</v>
          </cell>
          <cell r="N358">
            <v>350</v>
          </cell>
          <cell r="O358">
            <v>500</v>
          </cell>
          <cell r="P358">
            <v>375</v>
          </cell>
          <cell r="Q358">
            <v>300</v>
          </cell>
          <cell r="R358">
            <v>100</v>
          </cell>
          <cell r="S358">
            <v>100</v>
          </cell>
          <cell r="T358">
            <v>100</v>
          </cell>
          <cell r="U358">
            <v>100</v>
          </cell>
          <cell r="V358">
            <v>100</v>
          </cell>
          <cell r="W358">
            <v>100</v>
          </cell>
          <cell r="X358">
            <v>100</v>
          </cell>
        </row>
        <row r="359">
          <cell r="B359">
            <v>920030</v>
          </cell>
          <cell r="C359" t="str">
            <v>DPS(우선주, 기말현금)</v>
          </cell>
          <cell r="D359" t="str">
            <v>DPS(Pref., FY-End Cash)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</row>
        <row r="360">
          <cell r="B360">
            <v>920040</v>
          </cell>
          <cell r="C360" t="str">
            <v>DPS(보통주, 현금)</v>
          </cell>
          <cell r="D360" t="str">
            <v>DPS(Comm., Cash)</v>
          </cell>
          <cell r="J360">
            <v>200</v>
          </cell>
          <cell r="K360">
            <v>250</v>
          </cell>
          <cell r="L360">
            <v>150</v>
          </cell>
          <cell r="M360">
            <v>200</v>
          </cell>
          <cell r="N360">
            <v>350</v>
          </cell>
          <cell r="O360">
            <v>600</v>
          </cell>
          <cell r="P360">
            <v>375</v>
          </cell>
          <cell r="Q360">
            <v>300</v>
          </cell>
          <cell r="R360">
            <v>100</v>
          </cell>
          <cell r="S360">
            <v>100</v>
          </cell>
          <cell r="T360">
            <v>100</v>
          </cell>
          <cell r="U360">
            <v>100</v>
          </cell>
          <cell r="V360">
            <v>100</v>
          </cell>
          <cell r="W360">
            <v>100</v>
          </cell>
          <cell r="X360">
            <v>100</v>
          </cell>
        </row>
        <row r="361">
          <cell r="B361">
            <v>920050</v>
          </cell>
          <cell r="C361" t="str">
            <v>DPS(우선주, 현금)</v>
          </cell>
          <cell r="D361" t="str">
            <v>DPS(Pref., Cash)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</row>
        <row r="363">
          <cell r="B363">
            <v>920060</v>
          </cell>
          <cell r="C363" t="str">
            <v>DPS(보통주, 주식)</v>
          </cell>
          <cell r="D363" t="str">
            <v>DPS(Comm., Stock)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</row>
        <row r="364">
          <cell r="B364">
            <v>920070</v>
          </cell>
          <cell r="C364" t="str">
            <v>DPS(우선주, 주식)</v>
          </cell>
          <cell r="D364" t="str">
            <v>DPS(Pref., Stock)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</row>
        <row r="365">
          <cell r="B365">
            <v>920080</v>
          </cell>
          <cell r="C365" t="str">
            <v>DPS(보통주)</v>
          </cell>
          <cell r="D365" t="str">
            <v>DPS(Comm.)</v>
          </cell>
          <cell r="J365">
            <v>200</v>
          </cell>
          <cell r="K365">
            <v>250</v>
          </cell>
          <cell r="L365">
            <v>150</v>
          </cell>
          <cell r="M365">
            <v>200</v>
          </cell>
          <cell r="N365">
            <v>350</v>
          </cell>
          <cell r="O365">
            <v>600</v>
          </cell>
          <cell r="P365">
            <v>375</v>
          </cell>
          <cell r="Q365">
            <v>300</v>
          </cell>
          <cell r="R365">
            <v>100</v>
          </cell>
          <cell r="S365">
            <v>100</v>
          </cell>
          <cell r="T365">
            <v>100</v>
          </cell>
          <cell r="U365">
            <v>100</v>
          </cell>
          <cell r="V365">
            <v>100</v>
          </cell>
          <cell r="W365">
            <v>100</v>
          </cell>
          <cell r="X365">
            <v>100</v>
          </cell>
        </row>
        <row r="366">
          <cell r="B366">
            <v>920090</v>
          </cell>
          <cell r="C366" t="str">
            <v>DPS(우선주)</v>
          </cell>
          <cell r="D366" t="str">
            <v>DPS(Pref.)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</row>
        <row r="368">
          <cell r="B368">
            <v>920100</v>
          </cell>
          <cell r="C368" t="str">
            <v>현금배당액(보통주, 중간)</v>
          </cell>
          <cell r="D368" t="str">
            <v>Cash Dividend(Comm., Interim )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7.8031369999999995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</row>
        <row r="369">
          <cell r="B369">
            <v>920110</v>
          </cell>
          <cell r="C369" t="str">
            <v>현금배당액(우선주, 중간)</v>
          </cell>
          <cell r="D369" t="str">
            <v>Cash Dividend(Pref., Interim )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</row>
        <row r="370">
          <cell r="B370">
            <v>920120</v>
          </cell>
          <cell r="C370" t="str">
            <v>현금배당액(보통주, 기말)</v>
          </cell>
          <cell r="D370" t="str">
            <v>Cash Dividend(Comm., FY-End )</v>
          </cell>
          <cell r="J370">
            <v>15.509706999999999</v>
          </cell>
          <cell r="K370">
            <v>19.387134</v>
          </cell>
          <cell r="L370">
            <v>11.657907</v>
          </cell>
          <cell r="M370">
            <v>15.606275</v>
          </cell>
          <cell r="N370">
            <v>27.310980999999998</v>
          </cell>
          <cell r="O370">
            <v>42.765687</v>
          </cell>
          <cell r="P370">
            <v>31.944170999999997</v>
          </cell>
          <cell r="Q370">
            <v>25.555336999999998</v>
          </cell>
          <cell r="R370">
            <v>8.5184459999999991</v>
          </cell>
          <cell r="S370">
            <v>8.5184457000000009</v>
          </cell>
          <cell r="T370">
            <v>8.5184457000000009</v>
          </cell>
          <cell r="U370">
            <v>8.5184457000000009</v>
          </cell>
          <cell r="V370">
            <v>8.5184457000000009</v>
          </cell>
          <cell r="W370">
            <v>8.5184457000000009</v>
          </cell>
          <cell r="X370">
            <v>8.5184457000000009</v>
          </cell>
        </row>
        <row r="371">
          <cell r="B371">
            <v>920130</v>
          </cell>
          <cell r="C371" t="str">
            <v>현금배당액(우선주, 기말)</v>
          </cell>
          <cell r="D371" t="str">
            <v>Cash Dividend(Pref., FY-End )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</row>
        <row r="372">
          <cell r="B372">
            <v>920140</v>
          </cell>
          <cell r="C372" t="str">
            <v>현금배당액(보통주, 연간)</v>
          </cell>
          <cell r="D372" t="str">
            <v>Cash Dividend(Comm.)</v>
          </cell>
          <cell r="J372">
            <v>15.509706999999999</v>
          </cell>
          <cell r="K372">
            <v>19.387134</v>
          </cell>
          <cell r="L372">
            <v>11.657907</v>
          </cell>
          <cell r="M372">
            <v>15.606275</v>
          </cell>
          <cell r="N372">
            <v>27.310980999999998</v>
          </cell>
          <cell r="O372">
            <v>50.568823999999999</v>
          </cell>
          <cell r="P372">
            <v>31.944170999999997</v>
          </cell>
          <cell r="Q372">
            <v>25.555336999999998</v>
          </cell>
          <cell r="R372">
            <v>8.5184459999999991</v>
          </cell>
          <cell r="S372">
            <v>8.5184457000000009</v>
          </cell>
          <cell r="T372">
            <v>8.5184457000000009</v>
          </cell>
          <cell r="U372">
            <v>8.5184457000000009</v>
          </cell>
          <cell r="V372">
            <v>8.5184457000000009</v>
          </cell>
          <cell r="W372">
            <v>8.5184457000000009</v>
          </cell>
          <cell r="X372">
            <v>8.5184457000000009</v>
          </cell>
        </row>
        <row r="373">
          <cell r="B373">
            <v>920150</v>
          </cell>
          <cell r="C373" t="str">
            <v>현금배당액(우선주, 연간)</v>
          </cell>
          <cell r="D373" t="str">
            <v>Cash Dividend(Pref.)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</row>
        <row r="375">
          <cell r="B375">
            <v>920160</v>
          </cell>
          <cell r="C375" t="str">
            <v>주식배당액(보통주)</v>
          </cell>
          <cell r="D375" t="str">
            <v>Stock Dividend(Comm.)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</row>
        <row r="376">
          <cell r="B376">
            <v>920170</v>
          </cell>
          <cell r="C376" t="str">
            <v>주식배당액(우선주)</v>
          </cell>
          <cell r="D376" t="str">
            <v>Stock Dividend(Pref.)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</row>
        <row r="389">
          <cell r="B389">
            <v>800001</v>
          </cell>
          <cell r="C389" t="str">
            <v>매출원가 (A)</v>
          </cell>
          <cell r="D389" t="str">
            <v>COGS (A)</v>
          </cell>
          <cell r="J389">
            <v>289.63562999999999</v>
          </cell>
          <cell r="K389">
            <v>241.90715184999999</v>
          </cell>
          <cell r="L389">
            <v>268.18785205</v>
          </cell>
          <cell r="M389">
            <v>371.48753099999999</v>
          </cell>
          <cell r="N389">
            <v>431.92511000000002</v>
          </cell>
          <cell r="O389">
            <v>515.22690144000001</v>
          </cell>
          <cell r="P389">
            <v>471.46660725999993</v>
          </cell>
          <cell r="Q389">
            <v>531.49972442000001</v>
          </cell>
          <cell r="R389">
            <v>545.42143460999989</v>
          </cell>
          <cell r="S389">
            <v>496.04528694134422</v>
          </cell>
          <cell r="T389">
            <v>480.06557925069222</v>
          </cell>
          <cell r="U389">
            <v>464.45201038694915</v>
          </cell>
          <cell r="V389">
            <v>449.21028486769029</v>
          </cell>
          <cell r="W389">
            <v>434.34431710606196</v>
          </cell>
          <cell r="X389">
            <v>419.85642475430063</v>
          </cell>
        </row>
        <row r="390">
          <cell r="B390">
            <v>800002</v>
          </cell>
          <cell r="C390" t="str">
            <v>판매관리비 (A)</v>
          </cell>
          <cell r="D390" t="str">
            <v>SG&amp;A (A)</v>
          </cell>
          <cell r="J390">
            <v>80.815893999999986</v>
          </cell>
          <cell r="K390">
            <v>36.531465770000004</v>
          </cell>
          <cell r="L390">
            <v>46.286963689999993</v>
          </cell>
          <cell r="M390">
            <v>43.914968999999999</v>
          </cell>
          <cell r="N390">
            <v>39.785302999999999</v>
          </cell>
          <cell r="O390">
            <v>59.456355299999998</v>
          </cell>
          <cell r="P390">
            <v>58.001044209999989</v>
          </cell>
          <cell r="Q390">
            <v>65.149563689999994</v>
          </cell>
          <cell r="R390">
            <v>92.423088099999987</v>
          </cell>
          <cell r="S390">
            <v>88.856503008789105</v>
          </cell>
          <cell r="T390">
            <v>85.4275515919593</v>
          </cell>
          <cell r="U390">
            <v>82.130922598597081</v>
          </cell>
          <cell r="V390">
            <v>78.961509737704475</v>
          </cell>
          <cell r="W390">
            <v>75.914403768844295</v>
          </cell>
          <cell r="X390">
            <v>72.984884898005745</v>
          </cell>
        </row>
        <row r="391">
          <cell r="B391">
            <v>800005</v>
          </cell>
          <cell r="C391" t="str">
            <v>EBIT</v>
          </cell>
          <cell r="D391" t="str">
            <v>EBIT</v>
          </cell>
          <cell r="J391">
            <v>38.898912999999979</v>
          </cell>
          <cell r="K391">
            <v>34.090852220000045</v>
          </cell>
          <cell r="L391">
            <v>50.893366859999936</v>
          </cell>
          <cell r="M391">
            <v>89.770644000000033</v>
          </cell>
          <cell r="N391">
            <v>132.25082399999997</v>
          </cell>
          <cell r="O391">
            <v>79.047838729999981</v>
          </cell>
          <cell r="P391">
            <v>58.321728930000035</v>
          </cell>
          <cell r="Q391">
            <v>65.785845040000055</v>
          </cell>
          <cell r="R391">
            <v>-29.952294399999872</v>
          </cell>
          <cell r="S391">
            <v>-25.220390409445358</v>
          </cell>
          <cell r="T391">
            <v>-24.146973035721217</v>
          </cell>
          <cell r="U391">
            <v>-23.123401043215736</v>
          </cell>
          <cell r="V391">
            <v>-22.147069232727475</v>
          </cell>
          <cell r="W391">
            <v>-21.21552735081481</v>
          </cell>
          <cell r="X391">
            <v>-20.326469789970773</v>
          </cell>
        </row>
        <row r="392">
          <cell r="B392">
            <v>800000</v>
          </cell>
          <cell r="C392" t="str">
            <v>NOPLAT</v>
          </cell>
          <cell r="D392" t="str">
            <v>NOPLAT</v>
          </cell>
          <cell r="J392">
            <v>25.938534803031164</v>
          </cell>
          <cell r="K392">
            <v>61.722207412092523</v>
          </cell>
          <cell r="L392">
            <v>26.130351906708022</v>
          </cell>
          <cell r="M392">
            <v>74.919948636760424</v>
          </cell>
          <cell r="N392">
            <v>98.364289395811056</v>
          </cell>
          <cell r="O392">
            <v>70.505575878345397</v>
          </cell>
          <cell r="P392">
            <v>45.660028629571656</v>
          </cell>
          <cell r="Q392">
            <v>47.868239652119051</v>
          </cell>
          <cell r="R392">
            <v>-37.094877049920591</v>
          </cell>
          <cell r="S392">
            <v>-31.687054329166482</v>
          </cell>
          <cell r="T392">
            <v>-30.345125128693343</v>
          </cell>
          <cell r="U392">
            <v>-29.064997732910552</v>
          </cell>
          <cell r="V392">
            <v>-27.843476485706539</v>
          </cell>
          <cell r="W392">
            <v>-26.677553764041637</v>
          </cell>
          <cell r="X392">
            <v>-25.56439758329455</v>
          </cell>
        </row>
        <row r="393">
          <cell r="B393">
            <v>800010</v>
          </cell>
          <cell r="C393" t="str">
            <v>EBITDA</v>
          </cell>
          <cell r="D393" t="str">
            <v>EBITDA</v>
          </cell>
          <cell r="J393">
            <v>52.510486999999976</v>
          </cell>
          <cell r="K393">
            <v>43.458997100000047</v>
          </cell>
          <cell r="L393">
            <v>59.524402789999932</v>
          </cell>
          <cell r="M393">
            <v>103.11141100000003</v>
          </cell>
          <cell r="N393">
            <v>149.81693099999995</v>
          </cell>
          <cell r="O393">
            <v>101.47142984999998</v>
          </cell>
          <cell r="P393">
            <v>85.889409310000019</v>
          </cell>
          <cell r="Q393">
            <v>98.206981330000062</v>
          </cell>
          <cell r="R393">
            <v>30.197407780000127</v>
          </cell>
          <cell r="S393">
            <v>57.36056058240618</v>
          </cell>
          <cell r="T393">
            <v>51.984467620394895</v>
          </cell>
          <cell r="U393">
            <v>47.066351123275595</v>
          </cell>
          <cell r="V393">
            <v>42.568704159448352</v>
          </cell>
          <cell r="W393">
            <v>38.457037149371267</v>
          </cell>
          <cell r="X393">
            <v>34.699637162845733</v>
          </cell>
        </row>
        <row r="394">
          <cell r="B394">
            <v>800015</v>
          </cell>
          <cell r="C394" t="str">
            <v>총이자수익</v>
          </cell>
          <cell r="D394" t="str">
            <v>Total Interest Income</v>
          </cell>
          <cell r="J394">
            <v>10.288407999999999</v>
          </cell>
          <cell r="K394">
            <v>6.0561720000000001</v>
          </cell>
          <cell r="L394">
            <v>7.7444639999999998</v>
          </cell>
          <cell r="M394">
            <v>8.9535789999999995</v>
          </cell>
          <cell r="N394">
            <v>8.7329100000000004</v>
          </cell>
          <cell r="O394">
            <v>12.440232999999999</v>
          </cell>
          <cell r="P394">
            <v>12.257107999999999</v>
          </cell>
          <cell r="Q394">
            <v>9.5013139999999989</v>
          </cell>
          <cell r="R394">
            <v>6.079529</v>
          </cell>
          <cell r="S394">
            <v>3.449931529077892</v>
          </cell>
          <cell r="T394">
            <v>2.0079270693263562</v>
          </cell>
          <cell r="U394">
            <v>1.9304416390413435</v>
          </cell>
          <cell r="V394">
            <v>1.8559463531685318</v>
          </cell>
          <cell r="W394">
            <v>1.7843258227428873</v>
          </cell>
          <cell r="X394">
            <v>1.7154691116322209</v>
          </cell>
        </row>
        <row r="395">
          <cell r="B395">
            <v>800016</v>
          </cell>
          <cell r="C395" t="str">
            <v>총이자비용</v>
          </cell>
          <cell r="D395" t="str">
            <v>Total Interest Expense</v>
          </cell>
          <cell r="J395">
            <v>8.2861949999999993</v>
          </cell>
          <cell r="K395">
            <v>0</v>
          </cell>
          <cell r="L395">
            <v>1.3516299999999999</v>
          </cell>
          <cell r="M395">
            <v>4.8839199999999998</v>
          </cell>
          <cell r="N395">
            <v>3.1799399999999998</v>
          </cell>
          <cell r="O395">
            <v>3.3665789999999998</v>
          </cell>
          <cell r="P395">
            <v>2.993814</v>
          </cell>
          <cell r="Q395">
            <v>3.5143149999999999</v>
          </cell>
          <cell r="R395">
            <v>25.062961999999999</v>
          </cell>
          <cell r="S395">
            <v>27.680319234978523</v>
          </cell>
          <cell r="T395">
            <v>27.627709395613532</v>
          </cell>
          <cell r="U395">
            <v>27.577129757495733</v>
          </cell>
          <cell r="V395">
            <v>27.528501975639596</v>
          </cell>
          <cell r="W395">
            <v>27.481750728374028</v>
          </cell>
          <cell r="X395">
            <v>27.43680360067339</v>
          </cell>
        </row>
        <row r="396">
          <cell r="B396">
            <v>800020</v>
          </cell>
          <cell r="C396" t="str">
            <v>Free Cash Flow</v>
          </cell>
          <cell r="D396" t="str">
            <v>Free Cash Flow</v>
          </cell>
          <cell r="J396">
            <v>11.070554999999999</v>
          </cell>
          <cell r="K396">
            <v>54.606730710000001</v>
          </cell>
          <cell r="L396">
            <v>47.713643999999995</v>
          </cell>
          <cell r="M396">
            <v>82.206545999999989</v>
          </cell>
          <cell r="N396">
            <v>140.12186599999998</v>
          </cell>
          <cell r="O396">
            <v>58.074743029999993</v>
          </cell>
          <cell r="P396">
            <v>-296.27782853999997</v>
          </cell>
          <cell r="Q396">
            <v>-377.55823840999994</v>
          </cell>
          <cell r="R396">
            <v>-353.34689565000002</v>
          </cell>
          <cell r="S396">
            <v>25.816384117394591</v>
          </cell>
          <cell r="T396">
            <v>19.303636799614285</v>
          </cell>
          <cell r="U396">
            <v>14.847814755262227</v>
          </cell>
          <cell r="V396">
            <v>10.7931568564237</v>
          </cell>
          <cell r="W396">
            <v>7.1060372735403163</v>
          </cell>
          <cell r="X396">
            <v>3.755564010766534</v>
          </cell>
        </row>
        <row r="397">
          <cell r="B397">
            <v>800021</v>
          </cell>
          <cell r="C397" t="str">
            <v>Gross Cash Flow</v>
          </cell>
          <cell r="D397" t="str">
            <v>Gross Cash Flow</v>
          </cell>
          <cell r="J397">
            <v>60.337356</v>
          </cell>
          <cell r="K397">
            <v>59.258126319999995</v>
          </cell>
          <cell r="L397">
            <v>76.095210879999996</v>
          </cell>
          <cell r="M397">
            <v>119.447907</v>
          </cell>
          <cell r="N397">
            <v>175.56513200000001</v>
          </cell>
          <cell r="O397">
            <v>130.21257208999998</v>
          </cell>
          <cell r="P397">
            <v>106.00586171</v>
          </cell>
          <cell r="Q397">
            <v>119.58927914</v>
          </cell>
          <cell r="R397">
            <v>72.78924056999999</v>
          </cell>
          <cell r="S397">
            <v>57.31508493240618</v>
          </cell>
          <cell r="T397">
            <v>51.938991970394888</v>
          </cell>
          <cell r="U397">
            <v>47.020875473275595</v>
          </cell>
          <cell r="V397">
            <v>42.523228509448344</v>
          </cell>
          <cell r="W397">
            <v>38.41156149937126</v>
          </cell>
          <cell r="X397">
            <v>34.654161512845725</v>
          </cell>
        </row>
        <row r="398">
          <cell r="B398">
            <v>800022</v>
          </cell>
          <cell r="C398" t="str">
            <v>Net Cash Flow</v>
          </cell>
          <cell r="D398" t="str">
            <v>Net Cash Flow</v>
          </cell>
          <cell r="J398">
            <v>52.998838999999997</v>
          </cell>
          <cell r="K398">
            <v>46.699699360000004</v>
          </cell>
          <cell r="L398">
            <v>66.918903369999995</v>
          </cell>
          <cell r="M398">
            <v>-66.269286999999991</v>
          </cell>
          <cell r="N398">
            <v>72.725667000000001</v>
          </cell>
          <cell r="O398">
            <v>-161.36499857000001</v>
          </cell>
          <cell r="P398">
            <v>-398.76002407999999</v>
          </cell>
          <cell r="Q398">
            <v>-386.88696653999995</v>
          </cell>
          <cell r="R398">
            <v>-203.52112739999998</v>
          </cell>
          <cell r="S398">
            <v>22.215656799270231</v>
          </cell>
          <cell r="T398">
            <v>14.640848203361928</v>
          </cell>
          <cell r="U398">
            <v>9.9733398937445834</v>
          </cell>
          <cell r="V398">
            <v>5.7151646525066804</v>
          </cell>
          <cell r="W398">
            <v>1.8323814132900935</v>
          </cell>
          <cell r="X398">
            <v>-1.7062048916369408</v>
          </cell>
        </row>
        <row r="400">
          <cell r="B400">
            <v>800030</v>
          </cell>
          <cell r="C400" t="str">
            <v>지배지분순이익 (계산용)</v>
          </cell>
          <cell r="D400" t="str">
            <v>Net Income Attri. to Parent (Calc.)</v>
          </cell>
          <cell r="J400">
            <v>31.796391</v>
          </cell>
          <cell r="K400">
            <v>38.057728999999995</v>
          </cell>
          <cell r="L400">
            <v>32.571570999999999</v>
          </cell>
          <cell r="M400">
            <v>74.733066999999991</v>
          </cell>
          <cell r="N400">
            <v>101.19126299999999</v>
          </cell>
          <cell r="O400">
            <v>96.372090909999997</v>
          </cell>
          <cell r="P400">
            <v>65.238130459999994</v>
          </cell>
          <cell r="Q400">
            <v>55.125791729999996</v>
          </cell>
          <cell r="R400">
            <v>-18.952812260000002</v>
          </cell>
          <cell r="S400">
            <v>-27.97002953225752</v>
          </cell>
          <cell r="T400">
            <v>-28.148750540449836</v>
          </cell>
          <cell r="U400">
            <v>-27.585022645365139</v>
          </cell>
          <cell r="V400">
            <v>-27.047427166900523</v>
          </cell>
          <cell r="W400">
            <v>-26.534600871143436</v>
          </cell>
          <cell r="X400">
            <v>-26.04526146333556</v>
          </cell>
        </row>
        <row r="401">
          <cell r="B401">
            <v>800040</v>
          </cell>
          <cell r="C401" t="str">
            <v>조정 지배지분순이익 (계산용)</v>
          </cell>
          <cell r="D401" t="str">
            <v>Adj. Net Income Attri. to Parent (Calc.)</v>
          </cell>
          <cell r="J401">
            <v>31.796390999999996</v>
          </cell>
          <cell r="K401">
            <v>45.366899098694589</v>
          </cell>
          <cell r="L401">
            <v>34.860134153578258</v>
          </cell>
          <cell r="M401">
            <v>83.285424374035188</v>
          </cell>
          <cell r="N401">
            <v>105.45750665850483</v>
          </cell>
          <cell r="O401">
            <v>120.72261342869068</v>
          </cell>
          <cell r="P401">
            <v>73.583851233432711</v>
          </cell>
          <cell r="Q401">
            <v>57.811989223566933</v>
          </cell>
          <cell r="R401">
            <v>-10.226155931641765</v>
          </cell>
          <cell r="S401">
            <v>-27.97002953225752</v>
          </cell>
          <cell r="T401">
            <v>-28.148750540449836</v>
          </cell>
          <cell r="U401">
            <v>-27.585022645365139</v>
          </cell>
          <cell r="V401">
            <v>-27.047427166900523</v>
          </cell>
          <cell r="W401">
            <v>-26.534600871143436</v>
          </cell>
          <cell r="X401">
            <v>-26.04526146333556</v>
          </cell>
        </row>
        <row r="403">
          <cell r="B403">
            <v>800050</v>
          </cell>
          <cell r="C403" t="str">
            <v>금융자산 (이자성)</v>
          </cell>
          <cell r="D403" t="str">
            <v>Financial Assets (Interest related)</v>
          </cell>
          <cell r="J403">
            <v>188.78288099999997</v>
          </cell>
          <cell r="K403">
            <v>203.70333531999998</v>
          </cell>
          <cell r="L403">
            <v>259.90676765999996</v>
          </cell>
          <cell r="M403">
            <v>321.45060000000001</v>
          </cell>
          <cell r="N403">
            <v>341.23727099999996</v>
          </cell>
          <cell r="O403">
            <v>643.96866318000002</v>
          </cell>
          <cell r="P403">
            <v>658.66332413999999</v>
          </cell>
          <cell r="Q403">
            <v>449.48304717999997</v>
          </cell>
          <cell r="R403">
            <v>300.13117101</v>
          </cell>
          <cell r="S403">
            <v>123.19211486347611</v>
          </cell>
          <cell r="T403">
            <v>118.43816031316486</v>
          </cell>
          <cell r="U403">
            <v>113.86765974358502</v>
          </cell>
          <cell r="V403">
            <v>109.47353370904773</v>
          </cell>
          <cell r="W403">
            <v>105.24897595799742</v>
          </cell>
          <cell r="X403">
            <v>101.18744289051483</v>
          </cell>
        </row>
        <row r="404">
          <cell r="B404">
            <v>800060</v>
          </cell>
          <cell r="C404" t="str">
            <v>감가상각대상자산</v>
          </cell>
          <cell r="D404" t="str">
            <v>Depreciating Assets</v>
          </cell>
          <cell r="J404">
            <v>267.36340899999999</v>
          </cell>
          <cell r="K404">
            <v>70.554112809999992</v>
          </cell>
          <cell r="L404">
            <v>69.541833680000011</v>
          </cell>
          <cell r="M404">
            <v>174.42881299999999</v>
          </cell>
          <cell r="N404">
            <v>168.12537899999998</v>
          </cell>
          <cell r="O404">
            <v>188.47859194000003</v>
          </cell>
          <cell r="P404">
            <v>197.50794900999995</v>
          </cell>
          <cell r="Q404">
            <v>228.00506615000006</v>
          </cell>
          <cell r="R404">
            <v>1020.93487743</v>
          </cell>
          <cell r="S404">
            <v>940.13117674757791</v>
          </cell>
          <cell r="T404">
            <v>865.72282819614634</v>
          </cell>
          <cell r="U404">
            <v>797.20366029427623</v>
          </cell>
          <cell r="V404">
            <v>734.107563399725</v>
          </cell>
          <cell r="W404">
            <v>676.00531894415667</v>
          </cell>
          <cell r="X404">
            <v>622.5016796237004</v>
          </cell>
        </row>
        <row r="405">
          <cell r="B405">
            <v>800070</v>
          </cell>
          <cell r="C405" t="str">
            <v>순자산</v>
          </cell>
          <cell r="D405" t="str">
            <v>Net Assets</v>
          </cell>
          <cell r="J405">
            <v>378.942542</v>
          </cell>
          <cell r="K405">
            <v>486.79530545999995</v>
          </cell>
          <cell r="L405">
            <v>496.70138968000003</v>
          </cell>
          <cell r="M405">
            <v>568.71650999999997</v>
          </cell>
          <cell r="N405">
            <v>499.76627199999996</v>
          </cell>
          <cell r="O405">
            <v>806.44443712999987</v>
          </cell>
          <cell r="P405">
            <v>716.64570132000006</v>
          </cell>
          <cell r="Q405">
            <v>732.8394019000001</v>
          </cell>
          <cell r="R405">
            <v>678.46490863000008</v>
          </cell>
          <cell r="S405">
            <v>643.75368370717183</v>
          </cell>
          <cell r="T405">
            <v>608.8095795714064</v>
          </cell>
          <cell r="U405">
            <v>574.37669549066243</v>
          </cell>
          <cell r="V405">
            <v>540.43049912138645</v>
          </cell>
          <cell r="W405">
            <v>506.94777259486079</v>
          </cell>
          <cell r="X405">
            <v>473.90653306388549</v>
          </cell>
        </row>
        <row r="406">
          <cell r="B406">
            <v>800080</v>
          </cell>
          <cell r="C406" t="str">
            <v>순운전자본</v>
          </cell>
          <cell r="D406" t="str">
            <v>Net Working Capital</v>
          </cell>
          <cell r="J406">
            <v>-39.845671999999979</v>
          </cell>
          <cell r="K406">
            <v>-59.465189869999989</v>
          </cell>
          <cell r="L406">
            <v>-81.518885069999982</v>
          </cell>
          <cell r="M406">
            <v>-105.77087400000002</v>
          </cell>
          <cell r="N406">
            <v>-141.30879199999998</v>
          </cell>
          <cell r="O406">
            <v>-216.33194968999999</v>
          </cell>
          <cell r="P406">
            <v>-153.69188046000008</v>
          </cell>
          <cell r="Q406">
            <v>-176.01111895999995</v>
          </cell>
          <cell r="R406">
            <v>-156.12159220000001</v>
          </cell>
          <cell r="S406">
            <v>-150.09689691440045</v>
          </cell>
          <cell r="T406">
            <v>-144.3046931936949</v>
          </cell>
          <cell r="U406">
            <v>-138.73600924342998</v>
          </cell>
          <cell r="V406">
            <v>-133.38221948857637</v>
          </cell>
          <cell r="W406">
            <v>-128.23503121300334</v>
          </cell>
          <cell r="X406">
            <v>-123.28647171453254</v>
          </cell>
        </row>
        <row r="407">
          <cell r="B407">
            <v>800081</v>
          </cell>
          <cell r="C407" t="str">
            <v>영업용고정자산</v>
          </cell>
          <cell r="D407" t="str">
            <v>Operating Fixed Assets</v>
          </cell>
          <cell r="J407">
            <v>489.57415099999997</v>
          </cell>
          <cell r="K407">
            <v>216.62275021999997</v>
          </cell>
          <cell r="L407">
            <v>221.53509167999999</v>
          </cell>
          <cell r="M407">
            <v>509.78807699999999</v>
          </cell>
          <cell r="N407">
            <v>669.60098800000003</v>
          </cell>
          <cell r="O407">
            <v>708.53750293999997</v>
          </cell>
          <cell r="P407">
            <v>827.60602900999993</v>
          </cell>
          <cell r="Q407">
            <v>901.87785414999985</v>
          </cell>
          <cell r="R407">
            <v>1710.3513654300002</v>
          </cell>
          <cell r="S407">
            <v>1627.2484214381484</v>
          </cell>
          <cell r="T407">
            <v>1551.1169807820324</v>
          </cell>
          <cell r="U407">
            <v>1480.9272286155413</v>
          </cell>
          <cell r="V407">
            <v>1416.2114552233652</v>
          </cell>
          <cell r="W407">
            <v>1356.5388907231791</v>
          </cell>
          <cell r="X407">
            <v>1301.5127837703626</v>
          </cell>
        </row>
        <row r="409">
          <cell r="B409">
            <v>800090</v>
          </cell>
          <cell r="C409" t="str">
            <v>총차입금</v>
          </cell>
          <cell r="D409" t="str">
            <v>Interest-Bearing Debts</v>
          </cell>
          <cell r="J409">
            <v>146.23188199999998</v>
          </cell>
          <cell r="K409">
            <v>25.961773269999995</v>
          </cell>
          <cell r="L409">
            <v>25.758325689999999</v>
          </cell>
          <cell r="M409">
            <v>89.966835000000003</v>
          </cell>
          <cell r="N409">
            <v>81.637764999999987</v>
          </cell>
          <cell r="O409">
            <v>80.413930999999991</v>
          </cell>
          <cell r="P409">
            <v>441.31252147999999</v>
          </cell>
          <cell r="Q409">
            <v>706.81743477000009</v>
          </cell>
          <cell r="R409">
            <v>873.54837316999999</v>
          </cell>
          <cell r="S409">
            <v>871.85706102504707</v>
          </cell>
          <cell r="T409">
            <v>870.23101621539718</v>
          </cell>
          <cell r="U409">
            <v>868.66772009003125</v>
          </cell>
          <cell r="V409">
            <v>867.16475119207689</v>
          </cell>
          <cell r="W409">
            <v>865.71978150810889</v>
          </cell>
          <cell r="X409">
            <v>864.33057286218923</v>
          </cell>
        </row>
        <row r="410">
          <cell r="B410">
            <v>800100</v>
          </cell>
          <cell r="C410" t="str">
            <v>순차입금</v>
          </cell>
          <cell r="D410" t="str">
            <v>Net Interest-Bearing Debts</v>
          </cell>
          <cell r="J410">
            <v>-42.55099899999999</v>
          </cell>
          <cell r="K410">
            <v>-177.74156204999997</v>
          </cell>
          <cell r="L410">
            <v>-234.14844196999996</v>
          </cell>
          <cell r="M410">
            <v>-231.48376500000001</v>
          </cell>
          <cell r="N410">
            <v>-259.59950599999996</v>
          </cell>
          <cell r="O410">
            <v>-563.55473217999997</v>
          </cell>
          <cell r="P410">
            <v>-217.35080266</v>
          </cell>
          <cell r="Q410">
            <v>257.33438759000012</v>
          </cell>
          <cell r="R410">
            <v>573.41720215999999</v>
          </cell>
          <cell r="S410">
            <v>748.66494616157092</v>
          </cell>
          <cell r="T410">
            <v>751.7928559022323</v>
          </cell>
          <cell r="U410">
            <v>754.80006034644623</v>
          </cell>
          <cell r="V410">
            <v>757.69121748302916</v>
          </cell>
          <cell r="W410">
            <v>760.47080555011144</v>
          </cell>
          <cell r="X410">
            <v>763.1431299716744</v>
          </cell>
        </row>
        <row r="412">
          <cell r="B412">
            <v>800105</v>
          </cell>
          <cell r="C412" t="str">
            <v>지배주주지분 자본총계</v>
          </cell>
          <cell r="D412" t="str">
            <v>Controlling Shareholders' Equity</v>
          </cell>
          <cell r="J412">
            <v>417.009094</v>
          </cell>
          <cell r="K412">
            <v>545.87649086999988</v>
          </cell>
          <cell r="L412">
            <v>558.66821068000002</v>
          </cell>
          <cell r="M412">
            <v>633.10826099999997</v>
          </cell>
          <cell r="N412">
            <v>730.64680299999998</v>
          </cell>
          <cell r="O412">
            <v>1010.3618181299998</v>
          </cell>
          <cell r="P412">
            <v>1022.6821153200001</v>
          </cell>
          <cell r="Q412">
            <v>1044.1032949</v>
          </cell>
          <cell r="R412">
            <v>994.22791763000009</v>
          </cell>
          <cell r="S412">
            <v>957.73944239774244</v>
          </cell>
          <cell r="T412">
            <v>921.07224615729251</v>
          </cell>
          <cell r="U412">
            <v>884.96877781192734</v>
          </cell>
          <cell r="V412">
            <v>849.40290494502676</v>
          </cell>
          <cell r="W412">
            <v>814.34985837388331</v>
          </cell>
          <cell r="X412">
            <v>779.78615121054781</v>
          </cell>
        </row>
        <row r="413">
          <cell r="B413">
            <v>800110</v>
          </cell>
          <cell r="C413" t="str">
            <v>운영투하자본</v>
          </cell>
          <cell r="D413" t="str">
            <v>IC</v>
          </cell>
          <cell r="J413">
            <v>449.72847899999999</v>
          </cell>
          <cell r="K413">
            <v>157.15756034999998</v>
          </cell>
          <cell r="L413">
            <v>140.01620661000001</v>
          </cell>
          <cell r="M413">
            <v>404.01720299999999</v>
          </cell>
          <cell r="N413">
            <v>528.2921960000001</v>
          </cell>
          <cell r="O413">
            <v>492.20555324999998</v>
          </cell>
          <cell r="P413">
            <v>673.91414854999982</v>
          </cell>
          <cell r="Q413">
            <v>725.86673518999987</v>
          </cell>
          <cell r="R413">
            <v>1554.2297732300003</v>
          </cell>
          <cell r="S413">
            <v>1477.1515245237479</v>
          </cell>
          <cell r="T413">
            <v>1406.8122875883375</v>
          </cell>
          <cell r="U413">
            <v>1342.1912193721114</v>
          </cell>
          <cell r="V413">
            <v>1282.8292357347889</v>
          </cell>
          <cell r="W413">
            <v>1228.3038595101757</v>
          </cell>
          <cell r="X413">
            <v>1178.22631205583</v>
          </cell>
        </row>
        <row r="415">
          <cell r="B415">
            <v>800130</v>
          </cell>
          <cell r="C415" t="str">
            <v>WACC</v>
          </cell>
          <cell r="D415" t="str">
            <v>WACC</v>
          </cell>
          <cell r="J415">
            <v>8.2519043631167861</v>
          </cell>
          <cell r="K415">
            <v>7.8588536593758196</v>
          </cell>
          <cell r="L415">
            <v>7.9241340070858683</v>
          </cell>
          <cell r="M415">
            <v>8.2112106371933571</v>
          </cell>
          <cell r="N415">
            <v>7.0490548755660702</v>
          </cell>
          <cell r="O415">
            <v>7.6499654927039407</v>
          </cell>
          <cell r="P415">
            <v>5.5681308780919565</v>
          </cell>
          <cell r="Q415">
            <v>5.033036411083927</v>
          </cell>
          <cell r="R415">
            <v>5.576282075495393</v>
          </cell>
          <cell r="S415">
            <v>6.7368521553640468</v>
          </cell>
          <cell r="T415">
            <v>5.8828036015048433</v>
          </cell>
          <cell r="U415">
            <v>5.7814196552583654</v>
          </cell>
          <cell r="V415">
            <v>5.4996905946011738</v>
          </cell>
          <cell r="W415">
            <v>5.4377699151254175</v>
          </cell>
          <cell r="X415">
            <v>6.2356048819266396</v>
          </cell>
        </row>
        <row r="416">
          <cell r="B416">
            <v>800140</v>
          </cell>
          <cell r="C416" t="str">
            <v>부채비용</v>
          </cell>
          <cell r="D416" t="str">
            <v>Cost of Debt (Tax Adj.)</v>
          </cell>
          <cell r="J416">
            <v>3.9309536321614713</v>
          </cell>
          <cell r="K416">
            <v>0</v>
          </cell>
          <cell r="L416">
            <v>2.5764948831136003</v>
          </cell>
          <cell r="M416">
            <v>6.3282235819941333</v>
          </cell>
          <cell r="N416">
            <v>2.5651017326095906</v>
          </cell>
          <cell r="O416">
            <v>3.591087446369273</v>
          </cell>
          <cell r="P416">
            <v>1.6096059871707373</v>
          </cell>
          <cell r="Q416">
            <v>1.6038216984109128</v>
          </cell>
          <cell r="R416">
            <v>3.0922553768633478</v>
          </cell>
          <cell r="S416">
            <v>3.4490540741937337</v>
          </cell>
          <cell r="T416">
            <v>3.3301211750836051</v>
          </cell>
          <cell r="U416">
            <v>3.3301211750836051</v>
          </cell>
          <cell r="V416">
            <v>3.3301211750836051</v>
          </cell>
          <cell r="W416">
            <v>3.3301211750836051</v>
          </cell>
          <cell r="X416">
            <v>3.3301211750836051</v>
          </cell>
        </row>
        <row r="417">
          <cell r="B417">
            <v>800141</v>
          </cell>
          <cell r="C417" t="str">
            <v>평균이자율</v>
          </cell>
          <cell r="D417" t="str">
            <v>Average Interest Rate</v>
          </cell>
          <cell r="J417">
            <v>5.6664763433736018</v>
          </cell>
          <cell r="K417">
            <v>0</v>
          </cell>
          <cell r="L417">
            <v>5.2267108036484702</v>
          </cell>
          <cell r="M417">
            <v>8.440549956258609</v>
          </cell>
          <cell r="N417">
            <v>3.4000000000000004</v>
          </cell>
          <cell r="O417">
            <v>4.1549444814202996</v>
          </cell>
          <cell r="P417">
            <v>2.2000000000000002</v>
          </cell>
          <cell r="Q417">
            <v>2.1</v>
          </cell>
          <cell r="R417">
            <v>2.6</v>
          </cell>
          <cell r="S417">
            <v>2.9</v>
          </cell>
          <cell r="T417">
            <v>2.8</v>
          </cell>
          <cell r="U417">
            <v>2.8</v>
          </cell>
          <cell r="V417">
            <v>2.8</v>
          </cell>
          <cell r="W417">
            <v>2.8</v>
          </cell>
          <cell r="X417">
            <v>2.8</v>
          </cell>
        </row>
        <row r="418">
          <cell r="B418">
            <v>800143</v>
          </cell>
          <cell r="C418" t="str">
            <v>법인세 조정 (%)</v>
          </cell>
          <cell r="D418" t="str">
            <v>Tax Effect (%)</v>
          </cell>
          <cell r="J418">
            <v>1.7355227112121303</v>
          </cell>
          <cell r="K418">
            <v>0</v>
          </cell>
          <cell r="L418">
            <v>2.6502159205348699</v>
          </cell>
          <cell r="M418">
            <v>2.1123263742644762</v>
          </cell>
          <cell r="N418">
            <v>0.83489826739040984</v>
          </cell>
          <cell r="O418">
            <v>0.56385703505102658</v>
          </cell>
          <cell r="P418">
            <v>0.59039401282926296</v>
          </cell>
          <cell r="Q418">
            <v>0.49617830158908727</v>
          </cell>
          <cell r="R418">
            <v>-0.49225537686334758</v>
          </cell>
          <cell r="S418">
            <v>-0.54905407419373387</v>
          </cell>
          <cell r="T418">
            <v>-0.53012117508360501</v>
          </cell>
          <cell r="U418">
            <v>-0.53012117508360501</v>
          </cell>
          <cell r="V418">
            <v>-0.53012117508360501</v>
          </cell>
          <cell r="W418">
            <v>-0.53012117508360501</v>
          </cell>
          <cell r="X418">
            <v>-0.53012117508360501</v>
          </cell>
        </row>
        <row r="419">
          <cell r="B419">
            <v>800150</v>
          </cell>
          <cell r="C419" t="str">
            <v>자기자본비용</v>
          </cell>
          <cell r="D419" t="str">
            <v>Cost of Equity</v>
          </cell>
          <cell r="J419">
            <v>10.409614014367447</v>
          </cell>
          <cell r="K419">
            <v>10.069614014367447</v>
          </cell>
          <cell r="L419">
            <v>9.6596140143674489</v>
          </cell>
          <cell r="M419">
            <v>9.0096140143674486</v>
          </cell>
          <cell r="N419">
            <v>8.7646140143674476</v>
          </cell>
          <cell r="O419">
            <v>9.1096140143674482</v>
          </cell>
          <cell r="P419">
            <v>7.7446140143674471</v>
          </cell>
          <cell r="Q419">
            <v>7.6471140143674479</v>
          </cell>
          <cell r="R419">
            <v>7.7696140143674475</v>
          </cell>
          <cell r="S419">
            <v>9.7696140143674484</v>
          </cell>
          <cell r="T419">
            <v>8.3496140143674467</v>
          </cell>
          <cell r="U419">
            <v>8.2696140143674484</v>
          </cell>
          <cell r="V419">
            <v>7.8196140143674473</v>
          </cell>
          <cell r="W419">
            <v>7.8196140143674473</v>
          </cell>
          <cell r="X419">
            <v>7.8196140143674473</v>
          </cell>
        </row>
        <row r="420">
          <cell r="B420">
            <v>800151</v>
          </cell>
          <cell r="C420" t="str">
            <v>무험위험이자율</v>
          </cell>
          <cell r="D420" t="str">
            <v>Risk Free Rate</v>
          </cell>
          <cell r="J420">
            <v>4.6399999999999997</v>
          </cell>
          <cell r="K420">
            <v>4.3</v>
          </cell>
          <cell r="L420">
            <v>3.8900000000000006</v>
          </cell>
          <cell r="M420">
            <v>3.2400000000000007</v>
          </cell>
          <cell r="N420">
            <v>2.9950000000000001</v>
          </cell>
          <cell r="O420">
            <v>3.34</v>
          </cell>
          <cell r="P420">
            <v>1.9750000000000001</v>
          </cell>
          <cell r="Q420">
            <v>1.8774999999999999</v>
          </cell>
          <cell r="R420">
            <v>2</v>
          </cell>
          <cell r="S420">
            <v>4</v>
          </cell>
          <cell r="T420">
            <v>2.58</v>
          </cell>
          <cell r="U420">
            <v>2.5</v>
          </cell>
          <cell r="V420">
            <v>2.0499999999999998</v>
          </cell>
          <cell r="W420">
            <v>2.0499999999999998</v>
          </cell>
          <cell r="X420">
            <v>2.0499999999999998</v>
          </cell>
        </row>
        <row r="421">
          <cell r="B421">
            <v>800152</v>
          </cell>
          <cell r="C421" t="str">
            <v>시장위험프리미엄</v>
          </cell>
          <cell r="D421" t="str">
            <v>Market Risk Premium</v>
          </cell>
          <cell r="J421">
            <v>5.7696140143674475</v>
          </cell>
          <cell r="K421">
            <v>5.7696140143674475</v>
          </cell>
          <cell r="L421">
            <v>5.7696140143674475</v>
          </cell>
          <cell r="M421">
            <v>5.7696140143674475</v>
          </cell>
          <cell r="N421">
            <v>5.7696140143674475</v>
          </cell>
          <cell r="O421">
            <v>5.7696140143674475</v>
          </cell>
          <cell r="P421">
            <v>5.7696140143674475</v>
          </cell>
          <cell r="Q421">
            <v>5.7696140143674475</v>
          </cell>
          <cell r="R421">
            <v>5.7696140143674475</v>
          </cell>
          <cell r="S421">
            <v>5.7696140143674475</v>
          </cell>
          <cell r="T421">
            <v>5.7696140143674475</v>
          </cell>
          <cell r="U421">
            <v>5.7696140143674475</v>
          </cell>
          <cell r="V421">
            <v>5.7696140143674475</v>
          </cell>
          <cell r="W421">
            <v>5.7696140143674475</v>
          </cell>
          <cell r="X421">
            <v>5.7696140143674475</v>
          </cell>
        </row>
        <row r="422">
          <cell r="B422">
            <v>800153</v>
          </cell>
          <cell r="C422" t="str">
            <v>BETA</v>
          </cell>
          <cell r="D422" t="str">
            <v>BETA</v>
          </cell>
          <cell r="J422">
            <v>0.96160233572790799</v>
          </cell>
          <cell r="K422">
            <v>0.96160233572790799</v>
          </cell>
          <cell r="L422">
            <v>0.96160233572790799</v>
          </cell>
          <cell r="M422">
            <v>0.96160233572790799</v>
          </cell>
          <cell r="N422">
            <v>0.96160233572790799</v>
          </cell>
          <cell r="O422">
            <v>0.96160233572790799</v>
          </cell>
          <cell r="P422">
            <v>0.96160233572790799</v>
          </cell>
          <cell r="Q422">
            <v>0.96160233572790799</v>
          </cell>
          <cell r="R422">
            <v>0.96160233572790799</v>
          </cell>
          <cell r="S422">
            <v>0.96160233572790799</v>
          </cell>
          <cell r="T422">
            <v>0.96160233572790799</v>
          </cell>
          <cell r="U422">
            <v>0.96160233572790799</v>
          </cell>
          <cell r="V422">
            <v>0.96160233572790799</v>
          </cell>
          <cell r="W422">
            <v>0.96160233572790799</v>
          </cell>
          <cell r="X422">
            <v>0.96160233572790799</v>
          </cell>
        </row>
        <row r="424">
          <cell r="B424">
            <v>800160</v>
          </cell>
          <cell r="C424" t="str">
            <v>Residual Income</v>
          </cell>
          <cell r="D424" t="str">
            <v>Residual Income</v>
          </cell>
          <cell r="J424">
            <v>20.183744909789283</v>
          </cell>
          <cell r="K424">
            <v>-10.421701898196742</v>
          </cell>
          <cell r="L424">
            <v>-20.775806392938453</v>
          </cell>
          <cell r="M424">
            <v>21.045836993792403</v>
          </cell>
          <cell r="N424">
            <v>41.427329269505115</v>
          </cell>
          <cell r="O424">
            <v>17.072508239098024</v>
          </cell>
          <cell r="P424">
            <v>-13.487572234107946</v>
          </cell>
          <cell r="Q424">
            <v>-23.898926645917683</v>
          </cell>
          <cell r="R424">
            <v>-98.138046033978412</v>
          </cell>
          <cell r="S424">
            <v>-123.31986791283182</v>
          </cell>
          <cell r="T424">
            <v>-119.92507555477302</v>
          </cell>
          <cell r="U424">
            <v>-115.80664113682626</v>
          </cell>
          <cell r="V424">
            <v>-111.76813665682251</v>
          </cell>
          <cell r="W424">
            <v>-107.80571243595838</v>
          </cell>
          <cell r="X424">
            <v>-103.91572896355486</v>
          </cell>
        </row>
        <row r="425">
          <cell r="B425">
            <v>800165</v>
          </cell>
          <cell r="C425" t="str">
            <v>Free Cash Flow Firm</v>
          </cell>
          <cell r="D425" t="str">
            <v>Free Cash Flow Firm</v>
          </cell>
          <cell r="J425">
            <v>-41.503299196968818</v>
          </cell>
          <cell r="K425">
            <v>10.874685952092509</v>
          </cell>
          <cell r="L425">
            <v>2.5856592067080264</v>
          </cell>
          <cell r="M425">
            <v>39.400049876760377</v>
          </cell>
          <cell r="N425">
            <v>66.221234641601768</v>
          </cell>
          <cell r="O425">
            <v>-61.468492052056952</v>
          </cell>
          <cell r="P425">
            <v>-162.72707893551063</v>
          </cell>
          <cell r="Q425">
            <v>-429.41965595788076</v>
          </cell>
          <cell r="R425">
            <v>-312.89722868992061</v>
          </cell>
          <cell r="S425">
            <v>58.610304796604865</v>
          </cell>
          <cell r="T425">
            <v>53.204949298097347</v>
          </cell>
          <cell r="U425">
            <v>48.257104883198025</v>
          </cell>
          <cell r="V425">
            <v>43.729411640619297</v>
          </cell>
          <cell r="W425">
            <v>39.587511035932756</v>
          </cell>
          <cell r="X425">
            <v>35.799806643330562</v>
          </cell>
        </row>
        <row r="426">
          <cell r="B426">
            <v>800170</v>
          </cell>
          <cell r="C426" t="str">
            <v>Economic Value Added</v>
          </cell>
          <cell r="D426" t="str">
            <v>Economic Value Added</v>
          </cell>
          <cell r="J426">
            <v>14.765905625282576</v>
          </cell>
          <cell r="K426">
            <v>19.616047685437511</v>
          </cell>
          <cell r="L426">
            <v>13.528048755612552</v>
          </cell>
          <cell r="M426">
            <v>78.101359878330612</v>
          </cell>
          <cell r="N426">
            <v>74.236447198646403</v>
          </cell>
          <cell r="O426">
            <v>30.35881645256719</v>
          </cell>
          <cell r="P426">
            <v>15.250502199271168</v>
          </cell>
          <cell r="Q426">
            <v>13.111722684192332</v>
          </cell>
          <cell r="R426">
            <v>-137.23974683295427</v>
          </cell>
          <cell r="S426">
            <v>-130.39486906178178</v>
          </cell>
          <cell r="T426">
            <v>-112.36501818620752</v>
          </cell>
          <cell r="U426">
            <v>-105.97947123226038</v>
          </cell>
          <cell r="V426">
            <v>-97.765465359256879</v>
          </cell>
          <cell r="W426">
            <v>-92.890629631549473</v>
          </cell>
          <cell r="X426">
            <v>-98.501964819469251</v>
          </cell>
        </row>
        <row r="428">
          <cell r="B428">
            <v>800180</v>
          </cell>
          <cell r="C428" t="str">
            <v>Enterprise Value (End)</v>
          </cell>
          <cell r="D428" t="str">
            <v>Enterprise Value (End)</v>
          </cell>
          <cell r="J428">
            <v>388.57914729999993</v>
          </cell>
          <cell r="K428">
            <v>184.81865506000003</v>
          </cell>
          <cell r="L428">
            <v>531.32502484000008</v>
          </cell>
          <cell r="M428">
            <v>1427.5924833999998</v>
          </cell>
          <cell r="N428">
            <v>2304.8337784</v>
          </cell>
          <cell r="O428">
            <v>1750.53458161</v>
          </cell>
          <cell r="P428">
            <v>1651.6205941999999</v>
          </cell>
          <cell r="Q428">
            <v>1627.8500634699999</v>
          </cell>
          <cell r="R428">
            <v>2900.5497572900003</v>
          </cell>
          <cell r="S428">
            <v>2963.1058819787304</v>
          </cell>
          <cell r="T428">
            <v>2935.1934973147595</v>
          </cell>
          <cell r="U428">
            <v>2907.7820434657697</v>
          </cell>
          <cell r="V428">
            <v>2880.8473615853777</v>
          </cell>
          <cell r="W428">
            <v>2854.3666163468615</v>
          </cell>
          <cell r="X428">
            <v>2828.3182136261735</v>
          </cell>
        </row>
        <row r="429">
          <cell r="B429">
            <v>800190</v>
          </cell>
          <cell r="C429" t="str">
            <v>Enterprise Value (High)</v>
          </cell>
          <cell r="D429" t="str">
            <v>Enterprise Value (High)</v>
          </cell>
          <cell r="J429">
            <v>435.41462339999998</v>
          </cell>
          <cell r="K429">
            <v>239.83897165999997</v>
          </cell>
          <cell r="L429">
            <v>625.90540374</v>
          </cell>
          <cell r="M429">
            <v>1782.2689042</v>
          </cell>
          <cell r="N429">
            <v>2423.0592519999996</v>
          </cell>
          <cell r="O429">
            <v>3301.1071392099998</v>
          </cell>
          <cell r="P429">
            <v>2983.9307389999994</v>
          </cell>
          <cell r="Q429">
            <v>2200.7888970700001</v>
          </cell>
          <cell r="R429">
            <v>3350.71598369</v>
          </cell>
          <cell r="S429">
            <v>3345.0651043787302</v>
          </cell>
          <cell r="T429">
            <v>3317.1527197147593</v>
          </cell>
          <cell r="U429">
            <v>3289.7412658657695</v>
          </cell>
          <cell r="V429">
            <v>3262.806583985378</v>
          </cell>
          <cell r="W429">
            <v>3236.3258387468618</v>
          </cell>
          <cell r="X429">
            <v>3210.2774360261733</v>
          </cell>
        </row>
        <row r="430">
          <cell r="B430">
            <v>800200</v>
          </cell>
          <cell r="C430" t="str">
            <v>Enterprise Value (Low)</v>
          </cell>
          <cell r="D430" t="str">
            <v>Enterprise Value (Low)</v>
          </cell>
          <cell r="J430">
            <v>268.98953360000002</v>
          </cell>
          <cell r="K430">
            <v>95.24012316000001</v>
          </cell>
          <cell r="L430">
            <v>132.08669474000001</v>
          </cell>
          <cell r="M430">
            <v>577.27850019999983</v>
          </cell>
          <cell r="N430">
            <v>1418.1427264000001</v>
          </cell>
          <cell r="O430">
            <v>1750.53458161</v>
          </cell>
          <cell r="P430">
            <v>1628.8849261999999</v>
          </cell>
          <cell r="Q430">
            <v>1618.7557962700002</v>
          </cell>
          <cell r="R430">
            <v>1977.4816364899998</v>
          </cell>
          <cell r="S430">
            <v>2572.0523923787305</v>
          </cell>
          <cell r="T430">
            <v>2544.1400077147596</v>
          </cell>
          <cell r="U430">
            <v>2516.7285538657698</v>
          </cell>
          <cell r="V430">
            <v>2489.7938719853778</v>
          </cell>
          <cell r="W430">
            <v>2463.3131267468616</v>
          </cell>
          <cell r="X430">
            <v>2437.2647240261736</v>
          </cell>
        </row>
        <row r="431">
          <cell r="B431">
            <v>800210</v>
          </cell>
          <cell r="C431" t="str">
            <v>Enterprise Value (Avg)</v>
          </cell>
          <cell r="D431" t="str">
            <v>Enterprise Value (Avg)</v>
          </cell>
          <cell r="J431">
            <v>336.75620259999994</v>
          </cell>
          <cell r="K431">
            <v>140.50855916</v>
          </cell>
          <cell r="L431">
            <v>377.47605984</v>
          </cell>
          <cell r="M431">
            <v>1074.0638471</v>
          </cell>
          <cell r="N431">
            <v>1975.6912617</v>
          </cell>
          <cell r="O431">
            <v>2606.7319989099997</v>
          </cell>
          <cell r="P431">
            <v>2165.4466910000001</v>
          </cell>
          <cell r="Q431">
            <v>1900.4377837699999</v>
          </cell>
          <cell r="R431">
            <v>2332.4574569900001</v>
          </cell>
          <cell r="S431">
            <v>2891.1052693787301</v>
          </cell>
          <cell r="T431">
            <v>2863.1928847147592</v>
          </cell>
          <cell r="U431">
            <v>2835.7814308657698</v>
          </cell>
          <cell r="V431">
            <v>2808.8467489853779</v>
          </cell>
          <cell r="W431">
            <v>2782.3660037468612</v>
          </cell>
          <cell r="X431">
            <v>2756.3176010261732</v>
          </cell>
        </row>
        <row r="444">
          <cell r="B444">
            <v>810000</v>
          </cell>
          <cell r="C444" t="str">
            <v>EPS_P (비지배주주지분 제외)</v>
          </cell>
          <cell r="D444" t="str">
            <v>EPS_P (excl. Minority Interest)</v>
          </cell>
          <cell r="J444">
            <v>349.63115005022064</v>
          </cell>
          <cell r="K444">
            <v>418.48043567490515</v>
          </cell>
          <cell r="L444">
            <v>358.15498141510511</v>
          </cell>
          <cell r="M444">
            <v>821.76018536160882</v>
          </cell>
          <cell r="N444">
            <v>1112.6928731541998</v>
          </cell>
          <cell r="O444">
            <v>1059.701554733294</v>
          </cell>
          <cell r="P444">
            <v>717.35445006498151</v>
          </cell>
          <cell r="Q444">
            <v>606.15979844973094</v>
          </cell>
          <cell r="R444">
            <v>-208.40395210732316</v>
          </cell>
          <cell r="S444">
            <v>-307.55671586444612</v>
          </cell>
          <cell r="T444">
            <v>-309.52192102349744</v>
          </cell>
          <cell r="U444">
            <v>-303.32320393406894</v>
          </cell>
          <cell r="V444">
            <v>-297.41183728250826</v>
          </cell>
          <cell r="W444">
            <v>-291.77283103297685</v>
          </cell>
          <cell r="X444">
            <v>-286.39208515157287</v>
          </cell>
        </row>
        <row r="445">
          <cell r="B445">
            <v>810010</v>
          </cell>
          <cell r="C445" t="str">
            <v>PER_P (End)</v>
          </cell>
          <cell r="D445" t="str">
            <v>PER_P (End)</v>
          </cell>
          <cell r="J445">
            <v>10.897198374494765</v>
          </cell>
          <cell r="K445">
            <v>9.5464438942218557</v>
          </cell>
          <cell r="L445">
            <v>23.453533905380247</v>
          </cell>
          <cell r="M445">
            <v>20.930680636992996</v>
          </cell>
          <cell r="N445">
            <v>23.771159713660261</v>
          </cell>
          <cell r="O445">
            <v>22.270421228116113</v>
          </cell>
          <cell r="P445">
            <v>24.604294290501961</v>
          </cell>
          <cell r="Q445">
            <v>20.044219413880519</v>
          </cell>
          <cell r="R445" t="str">
            <v>N/A</v>
          </cell>
          <cell r="S445" t="str">
            <v>N/A</v>
          </cell>
          <cell r="T445" t="str">
            <v>N/A</v>
          </cell>
          <cell r="U445" t="str">
            <v>N/A</v>
          </cell>
          <cell r="V445" t="str">
            <v>N/A</v>
          </cell>
          <cell r="W445" t="str">
            <v>N/A</v>
          </cell>
          <cell r="X445" t="str">
            <v>N/A</v>
          </cell>
        </row>
        <row r="446">
          <cell r="B446">
            <v>810020</v>
          </cell>
          <cell r="C446" t="str">
            <v>PER_P (High)</v>
          </cell>
          <cell r="D446" t="str">
            <v>PER_P (High)</v>
          </cell>
          <cell r="J446">
            <v>12.670495747772129</v>
          </cell>
          <cell r="K446">
            <v>11.56565417973311</v>
          </cell>
          <cell r="L446">
            <v>29.596126118694123</v>
          </cell>
          <cell r="M446">
            <v>26.345885801796413</v>
          </cell>
          <cell r="N446">
            <v>25.568600901838728</v>
          </cell>
          <cell r="O446">
            <v>39.067603340847761</v>
          </cell>
          <cell r="P446">
            <v>45.653860510704774</v>
          </cell>
          <cell r="Q446">
            <v>30.684977868162772</v>
          </cell>
          <cell r="R446" t="str">
            <v>N/A</v>
          </cell>
          <cell r="S446" t="str">
            <v>N/A</v>
          </cell>
          <cell r="T446" t="str">
            <v>N/A</v>
          </cell>
          <cell r="U446" t="str">
            <v>N/A</v>
          </cell>
          <cell r="V446" t="str">
            <v>N/A</v>
          </cell>
          <cell r="W446" t="str">
            <v>N/A</v>
          </cell>
          <cell r="X446" t="str">
            <v>N/A</v>
          </cell>
        </row>
        <row r="447">
          <cell r="B447">
            <v>810030</v>
          </cell>
          <cell r="C447" t="str">
            <v>PER_P (Low)</v>
          </cell>
          <cell r="D447" t="str">
            <v>PER_P (Low)</v>
          </cell>
          <cell r="J447">
            <v>6.9215800698890639</v>
          </cell>
          <cell r="K447">
            <v>6.9298341159557895</v>
          </cell>
          <cell r="L447">
            <v>10.97290336287433</v>
          </cell>
          <cell r="M447">
            <v>9.5404962903502959</v>
          </cell>
          <cell r="N447">
            <v>14.424465535132219</v>
          </cell>
          <cell r="O447">
            <v>21.279576215848238</v>
          </cell>
          <cell r="P447">
            <v>23.907288786521736</v>
          </cell>
          <cell r="Q447">
            <v>19.714273415298123</v>
          </cell>
          <cell r="R447" t="str">
            <v>N/A</v>
          </cell>
          <cell r="S447" t="str">
            <v>N/A</v>
          </cell>
          <cell r="T447" t="str">
            <v>N/A</v>
          </cell>
          <cell r="U447" t="str">
            <v>N/A</v>
          </cell>
          <cell r="V447" t="str">
            <v>N/A</v>
          </cell>
          <cell r="W447" t="str">
            <v>N/A</v>
          </cell>
          <cell r="X447" t="str">
            <v>N/A</v>
          </cell>
        </row>
        <row r="448">
          <cell r="B448">
            <v>810040</v>
          </cell>
          <cell r="C448" t="str">
            <v>PER_P (Avg)</v>
          </cell>
          <cell r="D448" t="str">
            <v>PER_P (Avg)</v>
          </cell>
          <cell r="J448">
            <v>9.2673610447312473</v>
          </cell>
          <cell r="K448">
            <v>8.3821574462443831</v>
          </cell>
          <cell r="L448">
            <v>18.730121450481882</v>
          </cell>
          <cell r="M448">
            <v>16.200128987925947</v>
          </cell>
          <cell r="N448">
            <v>20.518482458938202</v>
          </cell>
          <cell r="O448">
            <v>31.154709316538796</v>
          </cell>
          <cell r="P448">
            <v>32.480456485478513</v>
          </cell>
          <cell r="Q448">
            <v>24.989050311056179</v>
          </cell>
          <cell r="R448" t="str">
            <v>N/A</v>
          </cell>
          <cell r="S448" t="str">
            <v>N/A</v>
          </cell>
          <cell r="T448" t="str">
            <v>N/A</v>
          </cell>
          <cell r="U448" t="str">
            <v>N/A</v>
          </cell>
          <cell r="V448" t="str">
            <v>N/A</v>
          </cell>
          <cell r="W448" t="str">
            <v>N/A</v>
          </cell>
          <cell r="X448" t="str">
            <v>N/A</v>
          </cell>
        </row>
        <row r="449">
          <cell r="B449">
            <v>810015</v>
          </cell>
          <cell r="C449" t="str">
            <v>PEG_P</v>
          </cell>
          <cell r="D449" t="str">
            <v>PEG_P</v>
          </cell>
          <cell r="J449">
            <v>0.33064759077332334</v>
          </cell>
          <cell r="K449">
            <v>0.24771959045486647</v>
          </cell>
          <cell r="L449">
            <v>0.53840240047939725</v>
          </cell>
          <cell r="M449">
            <v>-4.7266325151043951</v>
          </cell>
          <cell r="N449">
            <v>-1.296951643575514</v>
          </cell>
          <cell r="O449" t="str">
            <v>N/A</v>
          </cell>
          <cell r="P449" t="str">
            <v>N/A</v>
          </cell>
          <cell r="Q449" t="str">
            <v>N/A</v>
          </cell>
          <cell r="R449" t="str">
            <v>N/A</v>
          </cell>
          <cell r="S449" t="str">
            <v>N/A</v>
          </cell>
          <cell r="T449" t="str">
            <v>N/A</v>
          </cell>
          <cell r="U449" t="str">
            <v>N/A</v>
          </cell>
          <cell r="V449" t="str">
            <v>N/A</v>
          </cell>
          <cell r="W449" t="str">
            <v>N/A</v>
          </cell>
          <cell r="X449" t="str">
            <v>N/A</v>
          </cell>
        </row>
        <row r="451">
          <cell r="B451">
            <v>810050</v>
          </cell>
          <cell r="C451" t="str">
            <v>Adj EPS_P (비지배주주지분 제외)</v>
          </cell>
          <cell r="D451" t="str">
            <v>Adj EPS_P (excl. Minority Interest)</v>
          </cell>
          <cell r="J451">
            <v>349.63115005022058</v>
          </cell>
          <cell r="K451">
            <v>498.85161828865762</v>
          </cell>
          <cell r="L451">
            <v>383.31988039210302</v>
          </cell>
          <cell r="M451">
            <v>915.80137841161286</v>
          </cell>
          <cell r="N451">
            <v>1159.6042247197754</v>
          </cell>
          <cell r="O451">
            <v>1327.4583952040762</v>
          </cell>
          <cell r="P451">
            <v>809.12347982729943</v>
          </cell>
          <cell r="Q451">
            <v>635.69706005082992</v>
          </cell>
          <cell r="R451">
            <v>-112.44617852928012</v>
          </cell>
          <cell r="S451">
            <v>-307.55671586444612</v>
          </cell>
          <cell r="T451">
            <v>-309.52192102349744</v>
          </cell>
          <cell r="U451">
            <v>-303.32320393406894</v>
          </cell>
          <cell r="V451">
            <v>-297.41183728250826</v>
          </cell>
          <cell r="W451">
            <v>-291.77283103297685</v>
          </cell>
          <cell r="X451">
            <v>-286.39208515157287</v>
          </cell>
        </row>
        <row r="452">
          <cell r="B452">
            <v>810060</v>
          </cell>
          <cell r="C452" t="str">
            <v>Adj PER_P (End)</v>
          </cell>
          <cell r="D452" t="str">
            <v>Adj PER_P (End)</v>
          </cell>
          <cell r="J452">
            <v>10.897198374494767</v>
          </cell>
          <cell r="K452">
            <v>8.008393385001142</v>
          </cell>
          <cell r="L452">
            <v>21.913812535388271</v>
          </cell>
          <cell r="M452">
            <v>18.781365048644147</v>
          </cell>
          <cell r="N452">
            <v>22.809506412751976</v>
          </cell>
          <cell r="O452">
            <v>17.778334963463667</v>
          </cell>
          <cell r="P452">
            <v>21.813728608848731</v>
          </cell>
          <cell r="Q452">
            <v>19.112877443586878</v>
          </cell>
          <cell r="R452" t="str">
            <v>N/A</v>
          </cell>
          <cell r="S452" t="str">
            <v>N/A</v>
          </cell>
          <cell r="T452" t="str">
            <v>N/A</v>
          </cell>
          <cell r="U452" t="str">
            <v>N/A</v>
          </cell>
          <cell r="V452" t="str">
            <v>N/A</v>
          </cell>
          <cell r="W452" t="str">
            <v>N/A</v>
          </cell>
          <cell r="X452" t="str">
            <v>N/A</v>
          </cell>
        </row>
        <row r="453">
          <cell r="B453">
            <v>810070</v>
          </cell>
          <cell r="C453" t="str">
            <v>Adj PER_P (High)</v>
          </cell>
          <cell r="D453" t="str">
            <v>Adj PER_P (High)</v>
          </cell>
          <cell r="J453">
            <v>12.670495747772131</v>
          </cell>
          <cell r="K453">
            <v>9.7022838506647116</v>
          </cell>
          <cell r="L453">
            <v>27.653144389894724</v>
          </cell>
          <cell r="M453">
            <v>23.640497285066619</v>
          </cell>
          <cell r="N453">
            <v>24.534232795568759</v>
          </cell>
          <cell r="O453">
            <v>31.187418113872706</v>
          </cell>
          <cell r="P453">
            <v>40.475898693472857</v>
          </cell>
          <cell r="Q453">
            <v>29.259219790182382</v>
          </cell>
          <cell r="R453" t="str">
            <v>N/A</v>
          </cell>
          <cell r="S453" t="str">
            <v>N/A</v>
          </cell>
          <cell r="T453" t="str">
            <v>N/A</v>
          </cell>
          <cell r="U453" t="str">
            <v>N/A</v>
          </cell>
          <cell r="V453" t="str">
            <v>N/A</v>
          </cell>
          <cell r="W453" t="str">
            <v>N/A</v>
          </cell>
          <cell r="X453" t="str">
            <v>N/A</v>
          </cell>
        </row>
        <row r="454">
          <cell r="B454">
            <v>810080</v>
          </cell>
          <cell r="C454" t="str">
            <v>Adj PER_P (Low)</v>
          </cell>
          <cell r="D454" t="str">
            <v>Adj PER_P (Low)</v>
          </cell>
          <cell r="J454">
            <v>6.9215800698890648</v>
          </cell>
          <cell r="K454">
            <v>5.8133518939933193</v>
          </cell>
          <cell r="L454">
            <v>10.252533721913798</v>
          </cell>
          <cell r="M454">
            <v>8.5608082547308211</v>
          </cell>
          <cell r="N454">
            <v>13.840929222104696</v>
          </cell>
          <cell r="O454">
            <v>16.98734972144516</v>
          </cell>
          <cell r="P454">
            <v>21.195775957039984</v>
          </cell>
          <cell r="Q454">
            <v>18.798262177025777</v>
          </cell>
          <cell r="R454" t="str">
            <v>N/A</v>
          </cell>
          <cell r="S454" t="str">
            <v>N/A</v>
          </cell>
          <cell r="T454" t="str">
            <v>N/A</v>
          </cell>
          <cell r="U454" t="str">
            <v>N/A</v>
          </cell>
          <cell r="V454" t="str">
            <v>N/A</v>
          </cell>
          <cell r="W454" t="str">
            <v>N/A</v>
          </cell>
          <cell r="X454" t="str">
            <v>N/A</v>
          </cell>
        </row>
        <row r="455">
          <cell r="B455">
            <v>810090</v>
          </cell>
          <cell r="C455" t="str">
            <v>Adj PER_P (Avg)</v>
          </cell>
          <cell r="D455" t="str">
            <v>Adj PER_P (Avg)</v>
          </cell>
          <cell r="J455">
            <v>9.2673610447312491</v>
          </cell>
          <cell r="K455">
            <v>7.0316879236227106</v>
          </cell>
          <cell r="L455">
            <v>17.500491477608737</v>
          </cell>
          <cell r="M455">
            <v>14.536581090421285</v>
          </cell>
          <cell r="N455">
            <v>19.688414989620426</v>
          </cell>
          <cell r="O455">
            <v>24.870605375865281</v>
          </cell>
          <cell r="P455">
            <v>28.796593574287559</v>
          </cell>
          <cell r="Q455">
            <v>23.82794990240922</v>
          </cell>
          <cell r="R455" t="str">
            <v>N/A</v>
          </cell>
          <cell r="S455" t="str">
            <v>N/A</v>
          </cell>
          <cell r="T455" t="str">
            <v>N/A</v>
          </cell>
          <cell r="U455" t="str">
            <v>N/A</v>
          </cell>
          <cell r="V455" t="str">
            <v>N/A</v>
          </cell>
          <cell r="W455" t="str">
            <v>N/A</v>
          </cell>
          <cell r="X455" t="str">
            <v>N/A</v>
          </cell>
        </row>
        <row r="456">
          <cell r="B456">
            <v>810065</v>
          </cell>
          <cell r="C456" t="str">
            <v>Adj PEG_P</v>
          </cell>
          <cell r="D456" t="str">
            <v>Adj PEG_P</v>
          </cell>
          <cell r="J456">
            <v>0.28792829583061386</v>
          </cell>
          <cell r="K456">
            <v>0.24665074309082141</v>
          </cell>
          <cell r="L456">
            <v>0.42722516136106847</v>
          </cell>
          <cell r="M456">
            <v>-4.6440095220812934</v>
          </cell>
          <cell r="N456">
            <v>-1.2562193336032985</v>
          </cell>
          <cell r="O456" t="str">
            <v>N/A</v>
          </cell>
          <cell r="P456" t="str">
            <v>N/A</v>
          </cell>
          <cell r="Q456" t="str">
            <v>N/A</v>
          </cell>
          <cell r="R456" t="str">
            <v>N/A</v>
          </cell>
          <cell r="S456" t="str">
            <v>N/A</v>
          </cell>
          <cell r="T456" t="str">
            <v>N/A</v>
          </cell>
          <cell r="U456" t="str">
            <v>N/A</v>
          </cell>
          <cell r="V456" t="str">
            <v>N/A</v>
          </cell>
          <cell r="W456" t="str">
            <v>N/A</v>
          </cell>
          <cell r="X456" t="str">
            <v>N/A</v>
          </cell>
        </row>
        <row r="458">
          <cell r="B458">
            <v>810051</v>
          </cell>
          <cell r="C458" t="str">
            <v>Adj User EPS_P</v>
          </cell>
          <cell r="D458" t="str">
            <v>Adj User EPS_P</v>
          </cell>
          <cell r="J458">
            <v>349.63115005022058</v>
          </cell>
          <cell r="K458">
            <v>498.85161828865762</v>
          </cell>
          <cell r="L458">
            <v>383.31988039210302</v>
          </cell>
          <cell r="M458">
            <v>915.80137841161286</v>
          </cell>
          <cell r="N458">
            <v>1159.6042247197754</v>
          </cell>
          <cell r="O458">
            <v>1327.4583952040762</v>
          </cell>
          <cell r="P458">
            <v>809.12347982729943</v>
          </cell>
          <cell r="Q458">
            <v>635.69706005082992</v>
          </cell>
          <cell r="R458">
            <v>-112.44617852928012</v>
          </cell>
          <cell r="S458">
            <v>-307.55671586444612</v>
          </cell>
          <cell r="T458">
            <v>-309.52192102349744</v>
          </cell>
          <cell r="U458">
            <v>-303.32320393406894</v>
          </cell>
          <cell r="V458">
            <v>-297.41183728250826</v>
          </cell>
          <cell r="W458">
            <v>-291.77283103297685</v>
          </cell>
          <cell r="X458">
            <v>-286.39208515157287</v>
          </cell>
        </row>
        <row r="459">
          <cell r="B459">
            <v>810061</v>
          </cell>
          <cell r="C459" t="str">
            <v>Adj User PER_P (End)</v>
          </cell>
          <cell r="D459" t="str">
            <v>Adj User PER_P (End)</v>
          </cell>
          <cell r="J459">
            <v>10.897198374494767</v>
          </cell>
          <cell r="K459">
            <v>8.008393385001142</v>
          </cell>
          <cell r="L459">
            <v>21.913812535388271</v>
          </cell>
          <cell r="M459">
            <v>18.781365048644147</v>
          </cell>
          <cell r="N459">
            <v>22.809506412751976</v>
          </cell>
          <cell r="O459">
            <v>17.778334963463667</v>
          </cell>
          <cell r="P459">
            <v>21.813728608848731</v>
          </cell>
          <cell r="Q459">
            <v>19.112877443586878</v>
          </cell>
          <cell r="R459" t="str">
            <v>N/A</v>
          </cell>
          <cell r="S459" t="str">
            <v>N/A</v>
          </cell>
          <cell r="T459" t="str">
            <v>N/A</v>
          </cell>
          <cell r="U459" t="str">
            <v>N/A</v>
          </cell>
          <cell r="V459" t="str">
            <v>N/A</v>
          </cell>
          <cell r="W459" t="str">
            <v>N/A</v>
          </cell>
          <cell r="X459" t="str">
            <v>N/A</v>
          </cell>
        </row>
        <row r="461">
          <cell r="B461">
            <v>810100</v>
          </cell>
          <cell r="C461" t="str">
            <v>EPS_C (비지배주주지분 포함)</v>
          </cell>
          <cell r="D461" t="str">
            <v>EPS_C (incl. Minority Interest)</v>
          </cell>
          <cell r="J461">
            <v>380.77540761063187</v>
          </cell>
          <cell r="K461">
            <v>417.87830733629642</v>
          </cell>
          <cell r="L461">
            <v>357.50677998552749</v>
          </cell>
          <cell r="M461">
            <v>877.54029263622249</v>
          </cell>
          <cell r="N461">
            <v>1184.4778103726708</v>
          </cell>
          <cell r="O461">
            <v>1163.6575802391203</v>
          </cell>
          <cell r="P461">
            <v>789.85892024373322</v>
          </cell>
          <cell r="Q461">
            <v>633.60880786524501</v>
          </cell>
          <cell r="R461">
            <v>-438.21592970129575</v>
          </cell>
          <cell r="S461">
            <v>-646.7067961792244</v>
          </cell>
          <cell r="T461">
            <v>-650.83907964659352</v>
          </cell>
          <cell r="U461">
            <v>-637.8048903002209</v>
          </cell>
          <cell r="V461">
            <v>-625.3749195303534</v>
          </cell>
          <cell r="W461">
            <v>-613.51764743333831</v>
          </cell>
          <cell r="X461">
            <v>-602.20342553369028</v>
          </cell>
        </row>
        <row r="462">
          <cell r="B462">
            <v>810110</v>
          </cell>
          <cell r="C462" t="str">
            <v>PER_C (End)</v>
          </cell>
          <cell r="D462" t="str">
            <v>PER_C (End)</v>
          </cell>
          <cell r="J462">
            <v>10.005898290301294</v>
          </cell>
          <cell r="K462">
            <v>9.5601995362370875</v>
          </cell>
          <cell r="L462">
            <v>23.496057893895177</v>
          </cell>
          <cell r="M462">
            <v>19.600239606467991</v>
          </cell>
          <cell r="N462">
            <v>22.330515412254172</v>
          </cell>
          <cell r="O462">
            <v>20.280880218346045</v>
          </cell>
          <cell r="P462">
            <v>22.345762702222309</v>
          </cell>
          <cell r="Q462">
            <v>19.175869794070231</v>
          </cell>
          <cell r="R462" t="str">
            <v>N/A</v>
          </cell>
          <cell r="S462" t="str">
            <v>N/A</v>
          </cell>
          <cell r="T462" t="str">
            <v>N/A</v>
          </cell>
          <cell r="U462" t="str">
            <v>N/A</v>
          </cell>
          <cell r="V462" t="str">
            <v>N/A</v>
          </cell>
          <cell r="W462" t="str">
            <v>N/A</v>
          </cell>
          <cell r="X462" t="str">
            <v>N/A</v>
          </cell>
        </row>
        <row r="463">
          <cell r="B463">
            <v>810120</v>
          </cell>
          <cell r="C463" t="str">
            <v>PER_C (High)</v>
          </cell>
          <cell r="D463" t="str">
            <v>PER_C (High)</v>
          </cell>
          <cell r="J463">
            <v>11.634154704995993</v>
          </cell>
          <cell r="K463">
            <v>11.582319338019399</v>
          </cell>
          <cell r="L463">
            <v>29.649787342296296</v>
          </cell>
          <cell r="M463">
            <v>24.671231830234419</v>
          </cell>
          <cell r="N463">
            <v>24.019023193899102</v>
          </cell>
          <cell r="O463">
            <v>35.577476315234165</v>
          </cell>
          <cell r="P463">
            <v>41.463100764746777</v>
          </cell>
          <cell r="Q463">
            <v>29.35565252425566</v>
          </cell>
          <cell r="R463" t="str">
            <v>N/A</v>
          </cell>
          <cell r="S463" t="str">
            <v>N/A</v>
          </cell>
          <cell r="T463" t="str">
            <v>N/A</v>
          </cell>
          <cell r="U463" t="str">
            <v>N/A</v>
          </cell>
          <cell r="V463" t="str">
            <v>N/A</v>
          </cell>
          <cell r="W463" t="str">
            <v>N/A</v>
          </cell>
          <cell r="X463" t="str">
            <v>N/A</v>
          </cell>
        </row>
        <row r="464">
          <cell r="B464">
            <v>810130</v>
          </cell>
          <cell r="C464" t="str">
            <v>PER_C (Low)</v>
          </cell>
          <cell r="D464" t="str">
            <v>PER_C (Low)</v>
          </cell>
          <cell r="J464">
            <v>6.3554524573567281</v>
          </cell>
          <cell r="K464">
            <v>6.9398194380694749</v>
          </cell>
          <cell r="L464">
            <v>10.992798514643816</v>
          </cell>
          <cell r="M464">
            <v>8.9340627043435497</v>
          </cell>
          <cell r="N464">
            <v>13.550274947700547</v>
          </cell>
          <cell r="O464">
            <v>19.378552920495903</v>
          </cell>
          <cell r="P464">
            <v>21.712738263065869</v>
          </cell>
          <cell r="Q464">
            <v>18.860217616390063</v>
          </cell>
          <cell r="R464" t="str">
            <v>N/A</v>
          </cell>
          <cell r="S464" t="str">
            <v>N/A</v>
          </cell>
          <cell r="T464" t="str">
            <v>N/A</v>
          </cell>
          <cell r="U464" t="str">
            <v>N/A</v>
          </cell>
          <cell r="V464" t="str">
            <v>N/A</v>
          </cell>
          <cell r="W464" t="str">
            <v>N/A</v>
          </cell>
          <cell r="X464" t="str">
            <v>N/A</v>
          </cell>
        </row>
        <row r="465">
          <cell r="B465">
            <v>810140</v>
          </cell>
          <cell r="C465" t="str">
            <v>PER_C (Avg)</v>
          </cell>
          <cell r="D465" t="str">
            <v>PER_C (Avg)</v>
          </cell>
          <cell r="J465">
            <v>8.5093680821773994</v>
          </cell>
          <cell r="K465">
            <v>8.3942354470605451</v>
          </cell>
          <cell r="L465">
            <v>18.764081342098081</v>
          </cell>
          <cell r="M465">
            <v>15.17038147616846</v>
          </cell>
          <cell r="N465">
            <v>19.274965727569672</v>
          </cell>
          <cell r="O465">
            <v>28.371485272511009</v>
          </cell>
          <cell r="P465">
            <v>29.498938864690075</v>
          </cell>
          <cell r="Q465">
            <v>23.906482220527337</v>
          </cell>
          <cell r="R465" t="str">
            <v>N/A</v>
          </cell>
          <cell r="S465" t="str">
            <v>N/A</v>
          </cell>
          <cell r="T465" t="str">
            <v>N/A</v>
          </cell>
          <cell r="U465" t="str">
            <v>N/A</v>
          </cell>
          <cell r="V465" t="str">
            <v>N/A</v>
          </cell>
          <cell r="W465" t="str">
            <v>N/A</v>
          </cell>
          <cell r="X465" t="str">
            <v>N/A</v>
          </cell>
        </row>
        <row r="466">
          <cell r="B466">
            <v>810115</v>
          </cell>
          <cell r="C466" t="str">
            <v>PEG_C</v>
          </cell>
          <cell r="D466" t="str">
            <v>PEG_C</v>
          </cell>
          <cell r="J466">
            <v>0.31181883605299116</v>
          </cell>
          <cell r="K466">
            <v>0.23024104659052758</v>
          </cell>
          <cell r="L466">
            <v>0.48747432627600817</v>
          </cell>
          <cell r="M466">
            <v>-5.6843578433863948</v>
          </cell>
          <cell r="N466">
            <v>-1.1863234802045581</v>
          </cell>
          <cell r="O466" t="str">
            <v>N/A</v>
          </cell>
          <cell r="P466" t="str">
            <v>N/A</v>
          </cell>
          <cell r="Q466" t="str">
            <v>N/A</v>
          </cell>
          <cell r="R466" t="str">
            <v>N/A</v>
          </cell>
          <cell r="S466" t="str">
            <v>N/A</v>
          </cell>
          <cell r="T466" t="str">
            <v>N/A</v>
          </cell>
          <cell r="U466" t="str">
            <v>N/A</v>
          </cell>
          <cell r="V466" t="str">
            <v>N/A</v>
          </cell>
          <cell r="W466" t="str">
            <v>N/A</v>
          </cell>
          <cell r="X466" t="str">
            <v>N/A</v>
          </cell>
        </row>
        <row r="468">
          <cell r="B468">
            <v>810150</v>
          </cell>
          <cell r="C468" t="str">
            <v>Adj EPS_C (비지배주주지분 포함)</v>
          </cell>
          <cell r="D468" t="str">
            <v>Adj EPS_C (incl. Minority Interest)</v>
          </cell>
          <cell r="J468">
            <v>380.77540761063187</v>
          </cell>
          <cell r="K468">
            <v>498.1338503976541</v>
          </cell>
          <cell r="L468">
            <v>382.62613664399913</v>
          </cell>
          <cell r="M468">
            <v>977.96489039480764</v>
          </cell>
          <cell r="N468">
            <v>1234.415629086744</v>
          </cell>
          <cell r="O468">
            <v>1457.6811906443354</v>
          </cell>
          <cell r="P468">
            <v>890.90323209446967</v>
          </cell>
          <cell r="Q468">
            <v>664.48361881708752</v>
          </cell>
          <cell r="R468">
            <v>-236.44324480080175</v>
          </cell>
          <cell r="S468">
            <v>-646.7067961792244</v>
          </cell>
          <cell r="T468">
            <v>-650.83907964659352</v>
          </cell>
          <cell r="U468">
            <v>-637.8048903002209</v>
          </cell>
          <cell r="V468">
            <v>-625.3749195303534</v>
          </cell>
          <cell r="W468">
            <v>-613.51764743333831</v>
          </cell>
          <cell r="X468">
            <v>-602.20342553369028</v>
          </cell>
        </row>
        <row r="469">
          <cell r="B469">
            <v>810160</v>
          </cell>
          <cell r="C469" t="str">
            <v>Adj PER_C (End)</v>
          </cell>
          <cell r="D469" t="str">
            <v>Adj PER_C (End)</v>
          </cell>
          <cell r="J469">
            <v>10.005898290301294</v>
          </cell>
          <cell r="K469">
            <v>8.0199327887692053</v>
          </cell>
          <cell r="L469">
            <v>21.953544715152276</v>
          </cell>
          <cell r="M469">
            <v>17.58754344755291</v>
          </cell>
          <cell r="N469">
            <v>21.427142833219364</v>
          </cell>
          <cell r="O469">
            <v>16.190097088080108</v>
          </cell>
          <cell r="P469">
            <v>19.81135477363318</v>
          </cell>
          <cell r="Q469">
            <v>18.284875136018261</v>
          </cell>
          <cell r="R469" t="str">
            <v>N/A</v>
          </cell>
          <cell r="S469" t="str">
            <v>N/A</v>
          </cell>
          <cell r="T469" t="str">
            <v>N/A</v>
          </cell>
          <cell r="U469" t="str">
            <v>N/A</v>
          </cell>
          <cell r="V469" t="str">
            <v>N/A</v>
          </cell>
          <cell r="W469" t="str">
            <v>N/A</v>
          </cell>
          <cell r="X469" t="str">
            <v>N/A</v>
          </cell>
        </row>
        <row r="470">
          <cell r="B470">
            <v>810170</v>
          </cell>
          <cell r="C470" t="str">
            <v>Adj PER_C (High)</v>
          </cell>
          <cell r="D470" t="str">
            <v>Adj PER_C (High)</v>
          </cell>
          <cell r="J470">
            <v>11.634154704995993</v>
          </cell>
          <cell r="K470">
            <v>9.7162640044162583</v>
          </cell>
          <cell r="L470">
            <v>27.703282616739777</v>
          </cell>
          <cell r="M470">
            <v>22.137809048809334</v>
          </cell>
          <cell r="N470">
            <v>23.047342669379617</v>
          </cell>
          <cell r="O470">
            <v>28.401272010445613</v>
          </cell>
          <cell r="P470">
            <v>36.760445826429837</v>
          </cell>
          <cell r="Q470">
            <v>27.991660702052648</v>
          </cell>
          <cell r="R470" t="str">
            <v>N/A</v>
          </cell>
          <cell r="S470" t="str">
            <v>N/A</v>
          </cell>
          <cell r="T470" t="str">
            <v>N/A</v>
          </cell>
          <cell r="U470" t="str">
            <v>N/A</v>
          </cell>
          <cell r="V470" t="str">
            <v>N/A</v>
          </cell>
          <cell r="W470" t="str">
            <v>N/A</v>
          </cell>
          <cell r="X470" t="str">
            <v>N/A</v>
          </cell>
        </row>
        <row r="471">
          <cell r="B471">
            <v>810180</v>
          </cell>
          <cell r="C471" t="str">
            <v>Adj PER_C (Low)</v>
          </cell>
          <cell r="D471" t="str">
            <v>Adj PER_C (Low)</v>
          </cell>
          <cell r="J471">
            <v>6.3554524573567281</v>
          </cell>
          <cell r="K471">
            <v>5.8217284323981717</v>
          </cell>
          <cell r="L471">
            <v>10.271122706017673</v>
          </cell>
          <cell r="M471">
            <v>8.0166477109776064</v>
          </cell>
          <cell r="N471">
            <v>13.002103685186041</v>
          </cell>
          <cell r="O471">
            <v>15.469774971873154</v>
          </cell>
          <cell r="P471">
            <v>19.250126593076999</v>
          </cell>
          <cell r="Q471">
            <v>17.983889537071459</v>
          </cell>
          <cell r="R471" t="str">
            <v>N/A</v>
          </cell>
          <cell r="S471" t="str">
            <v>N/A</v>
          </cell>
          <cell r="T471" t="str">
            <v>N/A</v>
          </cell>
          <cell r="U471" t="str">
            <v>N/A</v>
          </cell>
          <cell r="V471" t="str">
            <v>N/A</v>
          </cell>
          <cell r="W471" t="str">
            <v>N/A</v>
          </cell>
          <cell r="X471" t="str">
            <v>N/A</v>
          </cell>
        </row>
        <row r="472">
          <cell r="B472">
            <v>810190</v>
          </cell>
          <cell r="C472" t="str">
            <v>Adj PER_C (Avg)</v>
          </cell>
          <cell r="D472" t="str">
            <v>Adj PER_C (Avg)</v>
          </cell>
          <cell r="J472">
            <v>8.5093680821773994</v>
          </cell>
          <cell r="K472">
            <v>7.0418199791076059</v>
          </cell>
          <cell r="L472">
            <v>17.532221815368263</v>
          </cell>
          <cell r="M472">
            <v>13.612575595250306</v>
          </cell>
          <cell r="N472">
            <v>18.495204258626291</v>
          </cell>
          <cell r="O472">
            <v>22.648775405688394</v>
          </cell>
          <cell r="P472">
            <v>26.153233213918021</v>
          </cell>
          <cell r="Q472">
            <v>22.795682648979817</v>
          </cell>
          <cell r="R472" t="str">
            <v>N/A</v>
          </cell>
          <cell r="S472" t="str">
            <v>N/A</v>
          </cell>
          <cell r="T472" t="str">
            <v>N/A</v>
          </cell>
          <cell r="U472" t="str">
            <v>N/A</v>
          </cell>
          <cell r="V472" t="str">
            <v>N/A</v>
          </cell>
          <cell r="W472" t="str">
            <v>N/A</v>
          </cell>
          <cell r="X472" t="str">
            <v>N/A</v>
          </cell>
        </row>
        <row r="473">
          <cell r="B473">
            <v>810165</v>
          </cell>
          <cell r="C473" t="str">
            <v>Adj PEG_P</v>
          </cell>
          <cell r="D473" t="str">
            <v>Adj PEG_P</v>
          </cell>
          <cell r="J473">
            <v>0.27082007448117662</v>
          </cell>
          <cell r="K473">
            <v>0.22704529269690166</v>
          </cell>
          <cell r="L473">
            <v>0.39076180959199164</v>
          </cell>
          <cell r="M473">
            <v>-5.747315133367592</v>
          </cell>
          <cell r="N473">
            <v>-1.1487169282874548</v>
          </cell>
          <cell r="O473" t="str">
            <v>N/A</v>
          </cell>
          <cell r="P473" t="str">
            <v>N/A</v>
          </cell>
          <cell r="Q473" t="str">
            <v>N/A</v>
          </cell>
          <cell r="R473" t="str">
            <v>N/A</v>
          </cell>
          <cell r="S473" t="str">
            <v>N/A</v>
          </cell>
          <cell r="T473" t="str">
            <v>N/A</v>
          </cell>
          <cell r="U473" t="str">
            <v>N/A</v>
          </cell>
          <cell r="V473" t="str">
            <v>N/A</v>
          </cell>
          <cell r="W473" t="str">
            <v>N/A</v>
          </cell>
          <cell r="X473" t="str">
            <v>N/A</v>
          </cell>
        </row>
        <row r="475">
          <cell r="B475">
            <v>810151</v>
          </cell>
          <cell r="C475" t="str">
            <v>Adj User EPS_C</v>
          </cell>
          <cell r="D475" t="str">
            <v>Adj User EPS_C</v>
          </cell>
          <cell r="J475">
            <v>380.77540761063187</v>
          </cell>
          <cell r="K475">
            <v>498.1338503976541</v>
          </cell>
          <cell r="L475">
            <v>382.62613664399913</v>
          </cell>
          <cell r="M475">
            <v>977.96489039480764</v>
          </cell>
          <cell r="N475">
            <v>1234.415629086744</v>
          </cell>
          <cell r="O475">
            <v>1457.6811906443354</v>
          </cell>
          <cell r="P475">
            <v>890.90323209446967</v>
          </cell>
          <cell r="Q475">
            <v>664.48361881708752</v>
          </cell>
          <cell r="R475">
            <v>-236.44324480080175</v>
          </cell>
          <cell r="S475">
            <v>-646.7067961792244</v>
          </cell>
          <cell r="T475">
            <v>-650.83907964659352</v>
          </cell>
          <cell r="U475">
            <v>-637.8048903002209</v>
          </cell>
          <cell r="V475">
            <v>-625.3749195303534</v>
          </cell>
          <cell r="W475">
            <v>-613.51764743333831</v>
          </cell>
          <cell r="X475">
            <v>-602.20342553369028</v>
          </cell>
        </row>
        <row r="476">
          <cell r="B476">
            <v>810161</v>
          </cell>
          <cell r="C476" t="str">
            <v>Adj User PER_C (End)</v>
          </cell>
          <cell r="D476" t="str">
            <v>Adj User PER_C (End)</v>
          </cell>
          <cell r="J476">
            <v>10.005898290301294</v>
          </cell>
          <cell r="K476">
            <v>8.0199327887692053</v>
          </cell>
          <cell r="L476">
            <v>21.953544715152276</v>
          </cell>
          <cell r="M476">
            <v>17.58754344755291</v>
          </cell>
          <cell r="N476">
            <v>21.427142833219364</v>
          </cell>
          <cell r="O476">
            <v>16.190097088080108</v>
          </cell>
          <cell r="P476">
            <v>19.81135477363318</v>
          </cell>
          <cell r="Q476">
            <v>18.284875136018261</v>
          </cell>
          <cell r="R476" t="str">
            <v>N/A</v>
          </cell>
          <cell r="S476" t="str">
            <v>N/A</v>
          </cell>
          <cell r="T476" t="str">
            <v>N/A</v>
          </cell>
          <cell r="U476" t="str">
            <v>N/A</v>
          </cell>
          <cell r="V476" t="str">
            <v>N/A</v>
          </cell>
          <cell r="W476" t="str">
            <v>N/A</v>
          </cell>
          <cell r="X476" t="str">
            <v>N/A</v>
          </cell>
        </row>
        <row r="478">
          <cell r="B478">
            <v>810001</v>
          </cell>
          <cell r="C478" t="str">
            <v>EPS_P (우선주 포함)</v>
          </cell>
          <cell r="D478" t="str">
            <v>EPS_P (incl. Preferred Shares)</v>
          </cell>
          <cell r="J478">
            <v>349.63115005022064</v>
          </cell>
          <cell r="K478">
            <v>418.48043567490515</v>
          </cell>
          <cell r="L478">
            <v>358.15498141510511</v>
          </cell>
          <cell r="M478">
            <v>821.76018536160882</v>
          </cell>
          <cell r="N478">
            <v>1112.6928731541998</v>
          </cell>
          <cell r="O478">
            <v>1059.701554733294</v>
          </cell>
          <cell r="P478">
            <v>717.35445006498151</v>
          </cell>
          <cell r="Q478">
            <v>606.15979844973094</v>
          </cell>
          <cell r="R478">
            <v>-208.40395210732316</v>
          </cell>
          <cell r="S478">
            <v>-307.55671586444612</v>
          </cell>
          <cell r="T478">
            <v>-309.52192102349744</v>
          </cell>
          <cell r="U478">
            <v>-303.32320393406894</v>
          </cell>
          <cell r="V478">
            <v>-297.41183728250826</v>
          </cell>
          <cell r="W478">
            <v>-291.77283103297685</v>
          </cell>
          <cell r="X478">
            <v>-286.39208515157287</v>
          </cell>
        </row>
        <row r="479">
          <cell r="B479">
            <v>810011</v>
          </cell>
          <cell r="C479" t="str">
            <v>PER_P (우선주 포함)</v>
          </cell>
          <cell r="D479" t="str">
            <v>PER_P (incl. Preferred Shares)</v>
          </cell>
          <cell r="J479">
            <v>10.897198374494765</v>
          </cell>
          <cell r="K479">
            <v>9.5464438942218557</v>
          </cell>
          <cell r="L479">
            <v>23.453533905380247</v>
          </cell>
          <cell r="M479">
            <v>20.930680636992996</v>
          </cell>
          <cell r="N479">
            <v>23.771159713660261</v>
          </cell>
          <cell r="O479">
            <v>22.270421228116113</v>
          </cell>
          <cell r="P479">
            <v>24.604294290501961</v>
          </cell>
          <cell r="Q479">
            <v>20.044219413880519</v>
          </cell>
          <cell r="R479" t="str">
            <v>N/A</v>
          </cell>
          <cell r="S479" t="str">
            <v>N/A</v>
          </cell>
          <cell r="T479" t="str">
            <v>N/A</v>
          </cell>
          <cell r="U479" t="str">
            <v>N/A</v>
          </cell>
          <cell r="V479" t="str">
            <v>N/A</v>
          </cell>
          <cell r="W479" t="str">
            <v>N/A</v>
          </cell>
          <cell r="X479" t="str">
            <v>N/A</v>
          </cell>
        </row>
        <row r="481">
          <cell r="B481">
            <v>810101</v>
          </cell>
          <cell r="C481" t="str">
            <v>EPS_C (우선주 포함)</v>
          </cell>
          <cell r="D481" t="str">
            <v>EPS_C (incl. Preferred Shares)</v>
          </cell>
          <cell r="J481">
            <v>380.77540761063187</v>
          </cell>
          <cell r="K481">
            <v>417.87830733629642</v>
          </cell>
          <cell r="L481">
            <v>357.50677998552749</v>
          </cell>
          <cell r="M481">
            <v>877.54029263622249</v>
          </cell>
          <cell r="N481">
            <v>1184.4778103726708</v>
          </cell>
          <cell r="O481">
            <v>1163.6575802391203</v>
          </cell>
          <cell r="P481">
            <v>789.85892024373322</v>
          </cell>
          <cell r="Q481">
            <v>633.60880786524501</v>
          </cell>
          <cell r="R481">
            <v>-438.21592970129575</v>
          </cell>
          <cell r="S481">
            <v>-646.7067961792244</v>
          </cell>
          <cell r="T481">
            <v>-650.83907964659352</v>
          </cell>
          <cell r="U481">
            <v>-637.8048903002209</v>
          </cell>
          <cell r="V481">
            <v>-625.3749195303534</v>
          </cell>
          <cell r="W481">
            <v>-613.51764743333831</v>
          </cell>
          <cell r="X481">
            <v>-602.20342553369028</v>
          </cell>
        </row>
        <row r="482">
          <cell r="B482">
            <v>810111</v>
          </cell>
          <cell r="C482" t="str">
            <v>PER_C (우선주 포함)</v>
          </cell>
          <cell r="D482" t="str">
            <v>PER_C (incl. Preferred Shares)</v>
          </cell>
          <cell r="J482">
            <v>10.005898290301294</v>
          </cell>
          <cell r="K482">
            <v>9.5601995362370875</v>
          </cell>
          <cell r="L482">
            <v>23.496057893895177</v>
          </cell>
          <cell r="M482">
            <v>19.600239606467991</v>
          </cell>
          <cell r="N482">
            <v>22.330515412254172</v>
          </cell>
          <cell r="O482">
            <v>20.280880218346045</v>
          </cell>
          <cell r="P482">
            <v>22.345762702222309</v>
          </cell>
          <cell r="Q482">
            <v>19.175869794070231</v>
          </cell>
          <cell r="R482" t="str">
            <v>N/A</v>
          </cell>
          <cell r="S482" t="str">
            <v>N/A</v>
          </cell>
          <cell r="T482" t="str">
            <v>N/A</v>
          </cell>
          <cell r="U482" t="str">
            <v>N/A</v>
          </cell>
          <cell r="V482" t="str">
            <v>N/A</v>
          </cell>
          <cell r="W482" t="str">
            <v>N/A</v>
          </cell>
          <cell r="X482" t="str">
            <v>N/A</v>
          </cell>
        </row>
        <row r="484">
          <cell r="B484">
            <v>810200</v>
          </cell>
          <cell r="C484" t="str">
            <v>BPS_P (무형자산 포함, 비지배주주지분 제외)</v>
          </cell>
          <cell r="D484" t="str">
            <v>BPS_P (incl. Intangible Assets, excl. Minority Interest)</v>
          </cell>
          <cell r="J484">
            <v>4585.4062216249813</v>
          </cell>
          <cell r="K484">
            <v>6002.4241521076028</v>
          </cell>
          <cell r="L484">
            <v>6143.0811124617057</v>
          </cell>
          <cell r="M484">
            <v>6961.6193045218633</v>
          </cell>
          <cell r="N484">
            <v>8034.1470833405901</v>
          </cell>
          <cell r="O484">
            <v>11109.876100077638</v>
          </cell>
          <cell r="P484">
            <v>11245.349326441608</v>
          </cell>
          <cell r="Q484">
            <v>11480.895293025918</v>
          </cell>
          <cell r="R484">
            <v>10932.468727441834</v>
          </cell>
          <cell r="S484">
            <v>10531.243709198938</v>
          </cell>
          <cell r="T484">
            <v>10128.053485796992</v>
          </cell>
          <cell r="U484">
            <v>9731.0619794844752</v>
          </cell>
          <cell r="V484">
            <v>9339.9818398235184</v>
          </cell>
          <cell r="W484">
            <v>8954.5407064120936</v>
          </cell>
          <cell r="X484">
            <v>8574.4803188820733</v>
          </cell>
        </row>
        <row r="485">
          <cell r="B485">
            <v>810210</v>
          </cell>
          <cell r="C485" t="str">
            <v>PBR_P (End)</v>
          </cell>
          <cell r="D485" t="str">
            <v>PBR_P (End)</v>
          </cell>
          <cell r="J485">
            <v>0.8308969403914247</v>
          </cell>
          <cell r="K485">
            <v>0.66556442843134545</v>
          </cell>
          <cell r="L485">
            <v>1.3673920051226351</v>
          </cell>
          <cell r="M485">
            <v>2.4706895404102145</v>
          </cell>
          <cell r="N485">
            <v>3.2921976316373485</v>
          </cell>
          <cell r="O485">
            <v>2.1242361109531256</v>
          </cell>
          <cell r="P485">
            <v>1.5695377251197433</v>
          </cell>
          <cell r="Q485">
            <v>1.0582798370594435</v>
          </cell>
          <cell r="R485">
            <v>2.0397954529725086</v>
          </cell>
          <cell r="S485">
            <v>2.0320486915811578</v>
          </cell>
          <cell r="T485">
            <v>2.1129430279974475</v>
          </cell>
          <cell r="U485">
            <v>2.1991433252728818</v>
          </cell>
          <cell r="V485">
            <v>2.2912250116756501</v>
          </cell>
          <cell r="W485">
            <v>2.3898489829496294</v>
          </cell>
          <cell r="X485">
            <v>2.4957780768211149</v>
          </cell>
        </row>
        <row r="486">
          <cell r="B486">
            <v>810220</v>
          </cell>
          <cell r="C486" t="str">
            <v>PBR_P (High)</v>
          </cell>
          <cell r="D486" t="str">
            <v>PBR_P (High)</v>
          </cell>
          <cell r="J486">
            <v>0.96610851599317882</v>
          </cell>
          <cell r="K486">
            <v>0.80634088450756247</v>
          </cell>
          <cell r="L486">
            <v>1.7255184826547538</v>
          </cell>
          <cell r="M486">
            <v>3.1099086366209967</v>
          </cell>
          <cell r="N486">
            <v>3.5411350707025542</v>
          </cell>
          <cell r="O486">
            <v>3.7264141946381102</v>
          </cell>
          <cell r="P486">
            <v>2.9123150423609969</v>
          </cell>
          <cell r="Q486">
            <v>1.6200827135230986</v>
          </cell>
          <cell r="R486">
            <v>2.5611781472300557</v>
          </cell>
          <cell r="S486">
            <v>2.5020786459422197</v>
          </cell>
          <cell r="T486">
            <v>2.6016845227912495</v>
          </cell>
          <cell r="U486">
            <v>2.7078236738757213</v>
          </cell>
          <cell r="V486">
            <v>2.8212046288623074</v>
          </cell>
          <cell r="W486">
            <v>2.9426411542393804</v>
          </cell>
          <cell r="X486">
            <v>3.0730725385157185</v>
          </cell>
        </row>
        <row r="487">
          <cell r="B487">
            <v>810230</v>
          </cell>
          <cell r="C487" t="str">
            <v>PBR_P (Low)</v>
          </cell>
          <cell r="D487" t="str">
            <v>PBR_P (Low)</v>
          </cell>
          <cell r="J487">
            <v>0.52776131121975012</v>
          </cell>
          <cell r="K487">
            <v>0.48313813327932459</v>
          </cell>
          <cell r="L487">
            <v>0.63974411668237574</v>
          </cell>
          <cell r="M487">
            <v>1.126174767256749</v>
          </cell>
          <cell r="N487">
            <v>1.9977229484982775</v>
          </cell>
          <cell r="O487">
            <v>2.029725606016652</v>
          </cell>
          <cell r="P487">
            <v>1.5250749000455297</v>
          </cell>
          <cell r="Q487">
            <v>1.0408595928280122</v>
          </cell>
          <cell r="R487">
            <v>1.0976477773843096</v>
          </cell>
          <cell r="S487">
            <v>1.5762620691704308</v>
          </cell>
          <cell r="T487">
            <v>1.6390118815307302</v>
          </cell>
          <cell r="U487">
            <v>1.7058775326883102</v>
          </cell>
          <cell r="V487">
            <v>1.7773053828885883</v>
          </cell>
          <cell r="W487">
            <v>1.85380808957775</v>
          </cell>
          <cell r="X487">
            <v>1.9359773866930143</v>
          </cell>
        </row>
        <row r="488">
          <cell r="B488">
            <v>810240</v>
          </cell>
          <cell r="C488" t="str">
            <v>PBR_P (Avg)</v>
          </cell>
          <cell r="D488" t="str">
            <v>PBR_P (Avg)</v>
          </cell>
          <cell r="J488">
            <v>0.70662400306417117</v>
          </cell>
          <cell r="K488">
            <v>0.58439204080043794</v>
          </cell>
          <cell r="L488">
            <v>1.0920067922254408</v>
          </cell>
          <cell r="M488">
            <v>1.9122879918689168</v>
          </cell>
          <cell r="N488">
            <v>2.8417166082683898</v>
          </cell>
          <cell r="O488">
            <v>2.9716527531544017</v>
          </cell>
          <cell r="P488">
            <v>2.071967648458358</v>
          </cell>
          <cell r="Q488">
            <v>1.3193533529742474</v>
          </cell>
          <cell r="R488">
            <v>1.4684050419192394</v>
          </cell>
          <cell r="S488">
            <v>1.9568710276829759</v>
          </cell>
          <cell r="T488">
            <v>2.0347725976072195</v>
          </cell>
          <cell r="U488">
            <v>2.1177838290874571</v>
          </cell>
          <cell r="V488">
            <v>2.2064588618503564</v>
          </cell>
          <cell r="W488">
            <v>2.3014341411439436</v>
          </cell>
          <cell r="X488">
            <v>2.4034442827535552</v>
          </cell>
        </row>
        <row r="490">
          <cell r="B490">
            <v>810300</v>
          </cell>
          <cell r="C490" t="str">
            <v>BPS_C (비지배주주지분 포함)</v>
          </cell>
          <cell r="D490" t="str">
            <v>BPS_C (incl. Minority Interest)</v>
          </cell>
          <cell r="J490">
            <v>5576.6248763836629</v>
          </cell>
          <cell r="K490">
            <v>5823.5764941016896</v>
          </cell>
          <cell r="L490">
            <v>5947.6090573850743</v>
          </cell>
          <cell r="M490">
            <v>7754.1747398844855</v>
          </cell>
          <cell r="N490">
            <v>7701.252191050643</v>
          </cell>
          <cell r="O490">
            <v>10904.941991587842</v>
          </cell>
          <cell r="P490">
            <v>11068.779960412863</v>
          </cell>
          <cell r="Q490">
            <v>11265.856593481221</v>
          </cell>
          <cell r="R490">
            <v>11036.858100672476</v>
          </cell>
          <cell r="S490">
            <v>10316.025536662604</v>
          </cell>
          <cell r="T490">
            <v>9590.4651689135953</v>
          </cell>
          <cell r="U490">
            <v>8877.3616175472143</v>
          </cell>
          <cell r="V490">
            <v>8176.1282582914982</v>
          </cell>
          <cell r="W490">
            <v>7486.2094506263347</v>
          </cell>
          <cell r="X490">
            <v>6807.0786826934718</v>
          </cell>
        </row>
        <row r="491">
          <cell r="B491">
            <v>810310</v>
          </cell>
          <cell r="C491" t="str">
            <v>PBR_C (End)</v>
          </cell>
          <cell r="D491" t="str">
            <v>PBR_C (End)</v>
          </cell>
          <cell r="J491">
            <v>0.68320894527707843</v>
          </cell>
          <cell r="K491">
            <v>0.68600455476909561</v>
          </cell>
          <cell r="L491">
            <v>1.4123322361899058</v>
          </cell>
          <cell r="M491">
            <v>2.2181599689171088</v>
          </cell>
          <cell r="N491">
            <v>3.4345064080275964</v>
          </cell>
          <cell r="O491">
            <v>2.1641563997502438</v>
          </cell>
          <cell r="P491">
            <v>1.5945750175832079</v>
          </cell>
          <cell r="Q491">
            <v>1.078479909555246</v>
          </cell>
          <cell r="R491">
            <v>2.0205025557627909</v>
          </cell>
          <cell r="S491">
            <v>2.0744423250936652</v>
          </cell>
          <cell r="T491">
            <v>2.2313829019853668</v>
          </cell>
          <cell r="U491">
            <v>2.4106261434366067</v>
          </cell>
          <cell r="V491">
            <v>2.6173757705302672</v>
          </cell>
          <cell r="W491">
            <v>2.8585895360180666</v>
          </cell>
          <cell r="X491">
            <v>3.1437861963323597</v>
          </cell>
        </row>
        <row r="492">
          <cell r="B492">
            <v>810320</v>
          </cell>
          <cell r="C492" t="str">
            <v>PBR_C (High)</v>
          </cell>
          <cell r="D492" t="str">
            <v>PBR_C (High)</v>
          </cell>
          <cell r="J492">
            <v>0.79438730382610423</v>
          </cell>
          <cell r="K492">
            <v>0.83110439176030604</v>
          </cell>
          <cell r="L492">
            <v>1.782228774239643</v>
          </cell>
          <cell r="M492">
            <v>2.7920443794799654</v>
          </cell>
          <cell r="N492">
            <v>3.6942044350996261</v>
          </cell>
          <cell r="O492">
            <v>3.7964438537991567</v>
          </cell>
          <cell r="P492">
            <v>2.9587723414079354</v>
          </cell>
          <cell r="Q492">
            <v>1.6510062812944508</v>
          </cell>
          <cell r="R492">
            <v>2.5369538816752533</v>
          </cell>
          <cell r="S492">
            <v>2.5542782834681348</v>
          </cell>
          <cell r="T492">
            <v>2.7475205358558137</v>
          </cell>
          <cell r="U492">
            <v>2.9682242467081585</v>
          </cell>
          <cell r="V492">
            <v>3.2227968015641371</v>
          </cell>
          <cell r="W492">
            <v>3.5198053399100959</v>
          </cell>
          <cell r="X492">
            <v>3.870970386605499</v>
          </cell>
        </row>
        <row r="493">
          <cell r="B493">
            <v>810330</v>
          </cell>
          <cell r="C493" t="str">
            <v>PBR_C (Low)</v>
          </cell>
          <cell r="D493" t="str">
            <v>PBR_C (Low)</v>
          </cell>
          <cell r="J493">
            <v>0.43395423820748813</v>
          </cell>
          <cell r="K493">
            <v>0.49797577192249742</v>
          </cell>
          <cell r="L493">
            <v>0.66076972478884877</v>
          </cell>
          <cell r="M493">
            <v>1.0110682649017519</v>
          </cell>
          <cell r="N493">
            <v>2.0840766672530404</v>
          </cell>
          <cell r="O493">
            <v>2.0678697802698305</v>
          </cell>
          <cell r="P493">
            <v>1.5494029207678195</v>
          </cell>
          <cell r="Q493">
            <v>1.0607271538424026</v>
          </cell>
          <cell r="R493">
            <v>1.0872659492893941</v>
          </cell>
          <cell r="S493">
            <v>1.6091468503063011</v>
          </cell>
          <cell r="T493">
            <v>1.7308858024746303</v>
          </cell>
          <cell r="U493">
            <v>1.8699249523854053</v>
          </cell>
          <cell r="V493">
            <v>2.0303008313459081</v>
          </cell>
          <cell r="W493">
            <v>2.2174105746682198</v>
          </cell>
          <cell r="X493">
            <v>2.4386378906129518</v>
          </cell>
        </row>
        <row r="494">
          <cell r="B494">
            <v>810340</v>
          </cell>
          <cell r="C494" t="str">
            <v>PBR_C (Avg)</v>
          </cell>
          <cell r="D494" t="str">
            <v>PBR_C (Avg)</v>
          </cell>
          <cell r="J494">
            <v>0.58102493386666199</v>
          </cell>
          <cell r="K494">
            <v>0.60233928472525156</v>
          </cell>
          <cell r="L494">
            <v>1.1278963084620368</v>
          </cell>
          <cell r="M494">
            <v>1.7168327316026306</v>
          </cell>
          <cell r="N494">
            <v>2.964552858888434</v>
          </cell>
          <cell r="O494">
            <v>3.0274983512491667</v>
          </cell>
          <cell r="P494">
            <v>2.1050197115970959</v>
          </cell>
          <cell r="Q494">
            <v>1.3445367047157992</v>
          </cell>
          <cell r="R494">
            <v>1.4545164985877523</v>
          </cell>
          <cell r="S494">
            <v>1.9976962665281559</v>
          </cell>
          <cell r="T494">
            <v>2.1488306705705393</v>
          </cell>
          <cell r="U494">
            <v>2.3214426298986344</v>
          </cell>
          <cell r="V494">
            <v>2.5205433487544573</v>
          </cell>
          <cell r="W494">
            <v>2.7528331709014373</v>
          </cell>
          <cell r="X494">
            <v>3.0274786969034375</v>
          </cell>
        </row>
        <row r="496">
          <cell r="B496">
            <v>810201</v>
          </cell>
          <cell r="C496" t="str">
            <v>BPS_P (비지배주주지분 제외)</v>
          </cell>
          <cell r="D496" t="str">
            <v>BPS_P (excl. Minority Interest)</v>
          </cell>
          <cell r="J496">
            <v>4645.9444362927889</v>
          </cell>
          <cell r="K496">
            <v>5831.8867567471498</v>
          </cell>
          <cell r="L496">
            <v>5930.510131481512</v>
          </cell>
          <cell r="M496">
            <v>6711.0748626343411</v>
          </cell>
          <cell r="N496">
            <v>5952.9023075108234</v>
          </cell>
          <cell r="O496">
            <v>9059.3589347143861</v>
          </cell>
          <cell r="P496">
            <v>8167.6860046513702</v>
          </cell>
          <cell r="Q496">
            <v>8345.7509352705183</v>
          </cell>
          <cell r="R496">
            <v>7747.852368247989</v>
          </cell>
          <cell r="S496">
            <v>7366.1698845528963</v>
          </cell>
          <cell r="T496">
            <v>6981.9266754269811</v>
          </cell>
          <cell r="U496">
            <v>6603.3048104267536</v>
          </cell>
          <cell r="V496">
            <v>6230.0345334188823</v>
          </cell>
          <cell r="W496">
            <v>5861.8605421540806</v>
          </cell>
          <cell r="X496">
            <v>5498.5411146033357</v>
          </cell>
        </row>
        <row r="497">
          <cell r="B497">
            <v>810211</v>
          </cell>
          <cell r="C497" t="str">
            <v>PBR_P (무형자산 미포함)</v>
          </cell>
          <cell r="D497" t="str">
            <v>PBR_P (incl. Intangible Assets)</v>
          </cell>
          <cell r="J497">
            <v>0.82007007450140168</v>
          </cell>
          <cell r="K497">
            <v>0.6850270189794101</v>
          </cell>
          <cell r="L497">
            <v>1.4164042913289114</v>
          </cell>
          <cell r="M497">
            <v>2.5629277503318408</v>
          </cell>
          <cell r="N497">
            <v>4.4432108295524735</v>
          </cell>
          <cell r="O497">
            <v>2.6050408389900093</v>
          </cell>
          <cell r="P497">
            <v>2.1609547661294277</v>
          </cell>
          <cell r="Q497">
            <v>1.4558306489416186</v>
          </cell>
          <cell r="R497">
            <v>2.8782169484009756</v>
          </cell>
          <cell r="S497">
            <v>2.9051732902436194</v>
          </cell>
          <cell r="T497">
            <v>3.0650565373763796</v>
          </cell>
          <cell r="U497">
            <v>3.2408014796180482</v>
          </cell>
          <cell r="V497">
            <v>3.4349729339712396</v>
          </cell>
          <cell r="W497">
            <v>3.6507180350176087</v>
          </cell>
          <cell r="X497">
            <v>3.8919414357318658</v>
          </cell>
        </row>
        <row r="499">
          <cell r="B499">
            <v>810400</v>
          </cell>
          <cell r="C499" t="str">
            <v>CPS</v>
          </cell>
          <cell r="D499" t="str">
            <v>CPS</v>
          </cell>
          <cell r="J499">
            <v>663.46583702752866</v>
          </cell>
          <cell r="K499">
            <v>651.5986941751612</v>
          </cell>
          <cell r="L499">
            <v>836.73823526979709</v>
          </cell>
          <cell r="M499">
            <v>1313.4418021058364</v>
          </cell>
          <cell r="N499">
            <v>1930.5033395104115</v>
          </cell>
          <cell r="O499">
            <v>1431.8093940543113</v>
          </cell>
          <cell r="P499">
            <v>1165.6339029713135</v>
          </cell>
          <cell r="Q499">
            <v>1314.9963214188383</v>
          </cell>
          <cell r="R499">
            <v>800.3859900883491</v>
          </cell>
          <cell r="S499">
            <v>630.23313117967518</v>
          </cell>
          <cell r="T499">
            <v>571.117945274303</v>
          </cell>
          <cell r="U499">
            <v>517.03864026862539</v>
          </cell>
          <cell r="V499">
            <v>467.58279226113291</v>
          </cell>
          <cell r="W499">
            <v>422.37115596703887</v>
          </cell>
          <cell r="X499">
            <v>381.05501796610639</v>
          </cell>
        </row>
        <row r="500">
          <cell r="B500">
            <v>810410</v>
          </cell>
          <cell r="C500" t="str">
            <v>PCR (End)</v>
          </cell>
          <cell r="D500" t="str">
            <v>PCR (End)</v>
          </cell>
          <cell r="J500">
            <v>5.7425714895428968</v>
          </cell>
          <cell r="K500">
            <v>6.1310742880741156</v>
          </cell>
          <cell r="L500">
            <v>10.038981901300962</v>
          </cell>
          <cell r="M500">
            <v>13.095365148591513</v>
          </cell>
          <cell r="N500">
            <v>13.70109000003486</v>
          </cell>
          <cell r="O500">
            <v>16.482640844515096</v>
          </cell>
          <cell r="P500">
            <v>15.141975499347131</v>
          </cell>
          <cell r="Q500">
            <v>9.2395695730088008</v>
          </cell>
          <cell r="R500">
            <v>27.861557143870616</v>
          </cell>
          <cell r="S500">
            <v>33.955688682921696</v>
          </cell>
          <cell r="T500">
            <v>37.470368733942976</v>
          </cell>
          <cell r="U500">
            <v>41.3895564727652</v>
          </cell>
          <cell r="V500">
            <v>45.767295876125083</v>
          </cell>
          <cell r="W500">
            <v>50.666338592661901</v>
          </cell>
          <cell r="X500">
            <v>56.159869286653667</v>
          </cell>
        </row>
        <row r="501">
          <cell r="B501">
            <v>810420</v>
          </cell>
          <cell r="C501" t="str">
            <v>PCR (High)</v>
          </cell>
          <cell r="D501" t="str">
            <v>PCR (High)</v>
          </cell>
          <cell r="J501">
            <v>6.6770581886286173</v>
          </cell>
          <cell r="K501">
            <v>7.4278847445003056</v>
          </cell>
          <cell r="L501">
            <v>12.668239065927406</v>
          </cell>
          <cell r="M501">
            <v>16.48341020157013</v>
          </cell>
          <cell r="N501">
            <v>14.737089243893829</v>
          </cell>
          <cell r="O501">
            <v>28.914463176395124</v>
          </cell>
          <cell r="P501">
            <v>28.096300147513798</v>
          </cell>
          <cell r="Q501">
            <v>14.144526259914707</v>
          </cell>
          <cell r="R501">
            <v>34.983121077505707</v>
          </cell>
          <cell r="S501">
            <v>41.809925083877879</v>
          </cell>
          <cell r="T501">
            <v>46.137580193429791</v>
          </cell>
          <cell r="U501">
            <v>50.963309021372098</v>
          </cell>
          <cell r="V501">
            <v>56.353656370836262</v>
          </cell>
          <cell r="W501">
            <v>62.385888874609392</v>
          </cell>
          <cell r="X501">
            <v>69.150119425388979</v>
          </cell>
        </row>
        <row r="502">
          <cell r="B502">
            <v>810430</v>
          </cell>
          <cell r="C502" t="str">
            <v>PCR (Low)</v>
          </cell>
          <cell r="D502" t="str">
            <v>PCR (Low)</v>
          </cell>
          <cell r="J502">
            <v>3.6475125996571678</v>
          </cell>
          <cell r="K502">
            <v>4.4505920989774559</v>
          </cell>
          <cell r="L502">
            <v>4.6968093895372363</v>
          </cell>
          <cell r="M502">
            <v>5.9690501607533406</v>
          </cell>
          <cell r="N502">
            <v>8.3138939319682237</v>
          </cell>
          <cell r="O502">
            <v>15.749303010331161</v>
          </cell>
          <cell r="P502">
            <v>14.713024352056843</v>
          </cell>
          <cell r="Q502">
            <v>9.0874778927946647</v>
          </cell>
          <cell r="R502">
            <v>14.992766176073875</v>
          </cell>
          <cell r="S502">
            <v>26.339459445630848</v>
          </cell>
          <cell r="T502">
            <v>29.065800045955768</v>
          </cell>
          <cell r="U502">
            <v>32.105917637752441</v>
          </cell>
          <cell r="V502">
            <v>35.501734184283947</v>
          </cell>
          <cell r="W502">
            <v>39.301926198046147</v>
          </cell>
          <cell r="X502">
            <v>43.563263091516397</v>
          </cell>
        </row>
        <row r="503">
          <cell r="B503">
            <v>810440</v>
          </cell>
          <cell r="C503" t="str">
            <v>PCR (Avg)</v>
          </cell>
          <cell r="D503" t="str">
            <v>PCR (Avg)</v>
          </cell>
          <cell r="J503">
            <v>4.8836849151368718</v>
          </cell>
          <cell r="K503">
            <v>5.3833270866823595</v>
          </cell>
          <cell r="L503">
            <v>8.0171862802910958</v>
          </cell>
          <cell r="M503">
            <v>10.135676341849273</v>
          </cell>
          <cell r="N503">
            <v>11.826329813959314</v>
          </cell>
          <cell r="O503">
            <v>23.058022972258616</v>
          </cell>
          <cell r="P503">
            <v>19.989123463727374</v>
          </cell>
          <cell r="Q503">
            <v>11.518935416987702</v>
          </cell>
          <cell r="R503">
            <v>20.056938025899214</v>
          </cell>
          <cell r="S503">
            <v>32.699464183079769</v>
          </cell>
          <cell r="T503">
            <v>36.084115147357203</v>
          </cell>
          <cell r="U503">
            <v>39.858308634907921</v>
          </cell>
          <cell r="V503">
            <v>44.07408921175783</v>
          </cell>
          <cell r="W503">
            <v>48.79188696684637</v>
          </cell>
          <cell r="X503">
            <v>54.082179024953923</v>
          </cell>
        </row>
        <row r="505">
          <cell r="B505">
            <v>810450</v>
          </cell>
          <cell r="C505" t="str">
            <v>SPS</v>
          </cell>
          <cell r="D505" t="str">
            <v>SPS</v>
          </cell>
          <cell r="J505">
            <v>4650.8641289976613</v>
          </cell>
          <cell r="K505">
            <v>3539.5662744547467</v>
          </cell>
          <cell r="L505">
            <v>4112.472289466049</v>
          </cell>
          <cell r="M505">
            <v>5701.546915181907</v>
          </cell>
          <cell r="N505">
            <v>6834.2762570248642</v>
          </cell>
          <cell r="O505">
            <v>7434.9551395410945</v>
          </cell>
          <cell r="P505">
            <v>6766.4282041328179</v>
          </cell>
          <cell r="Q505">
            <v>7640.5965885849491</v>
          </cell>
          <cell r="R505">
            <v>7345.7477749279233</v>
          </cell>
          <cell r="S505">
            <v>7062.2771071927536</v>
          </cell>
          <cell r="T505">
            <v>6789.7455054217717</v>
          </cell>
          <cell r="U505">
            <v>6527.7308336489368</v>
          </cell>
          <cell r="V505">
            <v>6275.8272460352064</v>
          </cell>
          <cell r="W505">
            <v>6033.6445582363967</v>
          </cell>
          <cell r="X505">
            <v>5800.8076430297988</v>
          </cell>
        </row>
        <row r="506">
          <cell r="B506">
            <v>810460</v>
          </cell>
          <cell r="C506" t="str">
            <v>PSR (End)</v>
          </cell>
          <cell r="D506" t="str">
            <v>PSR (End)</v>
          </cell>
          <cell r="J506">
            <v>0.8192026028550351</v>
          </cell>
          <cell r="K506">
            <v>1.1286693595292012</v>
          </cell>
          <cell r="L506">
            <v>2.0425669545582839</v>
          </cell>
          <cell r="M506">
            <v>3.0167251547471019</v>
          </cell>
          <cell r="N506">
            <v>3.8701976632584008</v>
          </cell>
          <cell r="O506">
            <v>3.1741953457780587</v>
          </cell>
          <cell r="P506">
            <v>2.6084663085939024</v>
          </cell>
          <cell r="Q506">
            <v>1.5901899621493039</v>
          </cell>
          <cell r="R506">
            <v>3.0357699016175119</v>
          </cell>
          <cell r="S506">
            <v>3.0301841283181359</v>
          </cell>
          <cell r="T506">
            <v>3.1518117995603219</v>
          </cell>
          <cell r="U506">
            <v>3.278321448195745</v>
          </cell>
          <cell r="V506">
            <v>3.4099090304819315</v>
          </cell>
          <cell r="W506">
            <v>3.5467783681071046</v>
          </cell>
          <cell r="X506">
            <v>3.6891414638984035</v>
          </cell>
        </row>
        <row r="507">
          <cell r="B507">
            <v>810470</v>
          </cell>
          <cell r="C507" t="str">
            <v>PSR (High)</v>
          </cell>
          <cell r="D507" t="str">
            <v>PSR (High)</v>
          </cell>
          <cell r="J507">
            <v>0.95251116289968651</v>
          </cell>
          <cell r="K507">
            <v>1.3673991739978308</v>
          </cell>
          <cell r="L507">
            <v>2.5775249664664055</v>
          </cell>
          <cell r="M507">
            <v>3.7972150930392301</v>
          </cell>
          <cell r="N507">
            <v>4.1628402086843668</v>
          </cell>
          <cell r="O507">
            <v>5.5682918353903235</v>
          </cell>
          <cell r="P507">
            <v>4.8400720456912358</v>
          </cell>
          <cell r="Q507">
            <v>2.4343648803273292</v>
          </cell>
          <cell r="R507">
            <v>3.8117290244524815</v>
          </cell>
          <cell r="S507">
            <v>3.7310912047281719</v>
          </cell>
          <cell r="T507">
            <v>3.8808523793651624</v>
          </cell>
          <cell r="U507">
            <v>4.0366247738298071</v>
          </cell>
          <cell r="V507">
            <v>4.1986496707102283</v>
          </cell>
          <cell r="W507">
            <v>4.367178037365524</v>
          </cell>
          <cell r="X507">
            <v>4.5424709146599502</v>
          </cell>
        </row>
        <row r="508">
          <cell r="B508">
            <v>810480</v>
          </cell>
          <cell r="C508" t="str">
            <v>PSR (Low)</v>
          </cell>
          <cell r="D508" t="str">
            <v>PSR (Low)</v>
          </cell>
          <cell r="J508">
            <v>0.52033341178718762</v>
          </cell>
          <cell r="K508">
            <v>0.81930942243671678</v>
          </cell>
          <cell r="L508">
            <v>0.95562953945405416</v>
          </cell>
          <cell r="M508">
            <v>1.3750654193730976</v>
          </cell>
          <cell r="N508">
            <v>2.3484564270433776</v>
          </cell>
          <cell r="O508">
            <v>3.0329705528514928</v>
          </cell>
          <cell r="P508">
            <v>2.5345720788886927</v>
          </cell>
          <cell r="Q508">
            <v>1.5640139956941712</v>
          </cell>
          <cell r="R508">
            <v>1.6335981533367778</v>
          </cell>
          <cell r="S508">
            <v>2.3505166602841614</v>
          </cell>
          <cell r="T508">
            <v>2.4448633585374457</v>
          </cell>
          <cell r="U508">
            <v>2.5429970112172602</v>
          </cell>
          <cell r="V508">
            <v>2.6450696217757037</v>
          </cell>
          <cell r="W508">
            <v>2.7512392948868194</v>
          </cell>
          <cell r="X508">
            <v>2.8616704813417524</v>
          </cell>
        </row>
        <row r="509">
          <cell r="B509">
            <v>810490</v>
          </cell>
          <cell r="C509" t="str">
            <v>PSR (Avg)</v>
          </cell>
          <cell r="D509" t="str">
            <v>PSR (Avg)</v>
          </cell>
          <cell r="J509">
            <v>0.6966787268193767</v>
          </cell>
          <cell r="K509">
            <v>0.99101659017257848</v>
          </cell>
          <cell r="L509">
            <v>1.6312052283447687</v>
          </cell>
          <cell r="M509">
            <v>2.3349138747857276</v>
          </cell>
          <cell r="N509">
            <v>3.3406272063603732</v>
          </cell>
          <cell r="O509">
            <v>4.4404698186299685</v>
          </cell>
          <cell r="P509">
            <v>3.4434711042627719</v>
          </cell>
          <cell r="Q509">
            <v>1.9824836351954704</v>
          </cell>
          <cell r="R509">
            <v>2.1853857077413084</v>
          </cell>
          <cell r="S509">
            <v>2.918079450466617</v>
          </cell>
          <cell r="T509">
            <v>3.0352073849518808</v>
          </cell>
          <cell r="U509">
            <v>3.1570366832175543</v>
          </cell>
          <cell r="V509">
            <v>3.2837560519243763</v>
          </cell>
          <cell r="W509">
            <v>3.4155617721743452</v>
          </cell>
          <cell r="X509">
            <v>3.5526580035389972</v>
          </cell>
        </row>
        <row r="511">
          <cell r="B511">
            <v>810501</v>
          </cell>
          <cell r="C511" t="str">
            <v>EBITDAPS</v>
          </cell>
          <cell r="D511" t="str">
            <v>EBITDAPS</v>
          </cell>
          <cell r="J511">
            <v>577.40206929481872</v>
          </cell>
          <cell r="K511">
            <v>477.87244584148618</v>
          </cell>
          <cell r="L511">
            <v>654.52665378030599</v>
          </cell>
          <cell r="M511">
            <v>1133.8067018747813</v>
          </cell>
          <cell r="N511">
            <v>1647.3777128518939</v>
          </cell>
          <cell r="O511">
            <v>1115.7735705192385</v>
          </cell>
          <cell r="P511">
            <v>944.43463581100866</v>
          </cell>
          <cell r="Q511">
            <v>1079.8778963741033</v>
          </cell>
          <cell r="R511">
            <v>332.04882939881207</v>
          </cell>
          <cell r="S511">
            <v>630.7331786161526</v>
          </cell>
          <cell r="T511">
            <v>571.61799271078041</v>
          </cell>
          <cell r="U511">
            <v>517.5386877051028</v>
          </cell>
          <cell r="V511">
            <v>468.08283969761032</v>
          </cell>
          <cell r="W511">
            <v>422.87120340351629</v>
          </cell>
          <cell r="X511">
            <v>381.55506540258381</v>
          </cell>
        </row>
        <row r="512">
          <cell r="B512">
            <v>810500</v>
          </cell>
          <cell r="C512" t="str">
            <v>EV/EBITDA (End)</v>
          </cell>
          <cell r="D512" t="str">
            <v>EV/EBITDA (End)</v>
          </cell>
          <cell r="J512">
            <v>7.4000293941284552</v>
          </cell>
          <cell r="K512">
            <v>4.2527133020287717</v>
          </cell>
          <cell r="L512">
            <v>8.9261714513037056</v>
          </cell>
          <cell r="M512">
            <v>13.845145455336649</v>
          </cell>
          <cell r="N512">
            <v>15.384334487535329</v>
          </cell>
          <cell r="O512">
            <v>17.251502065140166</v>
          </cell>
          <cell r="P512">
            <v>19.229618732605527</v>
          </cell>
          <cell r="Q512">
            <v>16.575706140483188</v>
          </cell>
          <cell r="R512">
            <v>96.052938663531478</v>
          </cell>
          <cell r="S512">
            <v>51.657547483724976</v>
          </cell>
          <cell r="T512">
            <v>56.462894238878476</v>
          </cell>
          <cell r="U512">
            <v>61.780485932502891</v>
          </cell>
          <cell r="V512">
            <v>67.675242140204034</v>
          </cell>
          <cell r="W512">
            <v>74.222218556780504</v>
          </cell>
          <cell r="X512">
            <v>81.508581785822386</v>
          </cell>
        </row>
        <row r="513">
          <cell r="B513">
            <v>810510</v>
          </cell>
          <cell r="C513" t="str">
            <v>EV/EBITDA (High)</v>
          </cell>
          <cell r="D513" t="str">
            <v>EV/EBITDA (High)</v>
          </cell>
          <cell r="J513">
            <v>8.291955536424565</v>
          </cell>
          <cell r="K513">
            <v>5.5187415187728686</v>
          </cell>
          <cell r="L513">
            <v>10.515105980116642</v>
          </cell>
          <cell r="M513">
            <v>17.284885221869377</v>
          </cell>
          <cell r="N513">
            <v>16.173467416710068</v>
          </cell>
          <cell r="O513">
            <v>32.532380238357312</v>
          </cell>
          <cell r="P513">
            <v>34.741544539328707</v>
          </cell>
          <cell r="Q513">
            <v>22.409699058713535</v>
          </cell>
          <cell r="R513">
            <v>110.96038468272742</v>
          </cell>
          <cell r="S513">
            <v>58.316464665178664</v>
          </cell>
          <cell r="T513">
            <v>63.810458615014298</v>
          </cell>
          <cell r="U513">
            <v>69.89582126834776</v>
          </cell>
          <cell r="V513">
            <v>76.648012863252276</v>
          </cell>
          <cell r="W513">
            <v>84.154320733982289</v>
          </cell>
          <cell r="X513">
            <v>92.516167271729969</v>
          </cell>
        </row>
        <row r="514">
          <cell r="B514">
            <v>810520</v>
          </cell>
          <cell r="C514" t="str">
            <v>EV/EBITDA (Low)</v>
          </cell>
          <cell r="D514" t="str">
            <v>EV/EBITDA (Low)</v>
          </cell>
          <cell r="J514">
            <v>5.1225869148766439</v>
          </cell>
          <cell r="K514">
            <v>2.1914938106107358</v>
          </cell>
          <cell r="L514">
            <v>2.2190343548006251</v>
          </cell>
          <cell r="M514">
            <v>5.5985898612133207</v>
          </cell>
          <cell r="N514">
            <v>9.4658375187247739</v>
          </cell>
          <cell r="O514">
            <v>17.251502065140166</v>
          </cell>
          <cell r="P514">
            <v>18.96491010109148</v>
          </cell>
          <cell r="Q514">
            <v>16.483103078289059</v>
          </cell>
          <cell r="R514">
            <v>65.485145311038735</v>
          </cell>
          <cell r="S514">
            <v>44.840084655093818</v>
          </cell>
          <cell r="T514">
            <v>48.94038785378703</v>
          </cell>
          <cell r="U514">
            <v>53.471928326756966</v>
          </cell>
          <cell r="V514">
            <v>58.48883401898798</v>
          </cell>
          <cell r="W514">
            <v>64.053637756312028</v>
          </cell>
          <cell r="X514">
            <v>70.238910931202724</v>
          </cell>
        </row>
        <row r="515">
          <cell r="B515">
            <v>810530</v>
          </cell>
          <cell r="C515" t="str">
            <v>EV/EBITDA (Avg)</v>
          </cell>
          <cell r="D515" t="str">
            <v>EV/EBITDA (Avg)</v>
          </cell>
          <cell r="J515">
            <v>6.4131228224944872</v>
          </cell>
          <cell r="K515">
            <v>3.233129352632941</v>
          </cell>
          <cell r="L515">
            <v>6.341534600048365</v>
          </cell>
          <cell r="M515">
            <v>10.416537187140225</v>
          </cell>
          <cell r="N515">
            <v>13.187369735267108</v>
          </cell>
          <cell r="O515">
            <v>25.689319671196102</v>
          </cell>
          <cell r="P515">
            <v>25.212033804823005</v>
          </cell>
          <cell r="Q515">
            <v>19.351351177204528</v>
          </cell>
          <cell r="R515">
            <v>77.240320559395727</v>
          </cell>
          <cell r="S515">
            <v>50.402318945702554</v>
          </cell>
          <cell r="T515">
            <v>55.077853362327254</v>
          </cell>
          <cell r="U515">
            <v>60.250717618587572</v>
          </cell>
          <cell r="V515">
            <v>65.983844339361667</v>
          </cell>
          <cell r="W515">
            <v>72.349983513806649</v>
          </cell>
          <cell r="X515">
            <v>79.433614481060658</v>
          </cell>
        </row>
        <row r="517">
          <cell r="B517">
            <v>810541</v>
          </cell>
          <cell r="C517" t="str">
            <v>EBITPS</v>
          </cell>
          <cell r="D517" t="str">
            <v>EBITPS</v>
          </cell>
          <cell r="J517">
            <v>427.73004294397657</v>
          </cell>
          <cell r="K517">
            <v>374.8609038010236</v>
          </cell>
          <cell r="L517">
            <v>559.62031619216043</v>
          </cell>
          <cell r="M517">
            <v>987.1124525569254</v>
          </cell>
          <cell r="N517">
            <v>1454.2218860690607</v>
          </cell>
          <cell r="O517">
            <v>869.20514860174751</v>
          </cell>
          <cell r="P517">
            <v>641.30212635494183</v>
          </cell>
          <cell r="Q517">
            <v>723.37708573154805</v>
          </cell>
          <cell r="R517">
            <v>-329.35357782317931</v>
          </cell>
          <cell r="S517">
            <v>-277.32185402959527</v>
          </cell>
          <cell r="T517">
            <v>-265.51862293776912</v>
          </cell>
          <cell r="U517">
            <v>-254.26348857680074</v>
          </cell>
          <cell r="V517">
            <v>-243.52780433730246</v>
          </cell>
          <cell r="W517">
            <v>-233.28462738388433</v>
          </cell>
          <cell r="X517">
            <v>-223.50860539891298</v>
          </cell>
        </row>
        <row r="518">
          <cell r="B518">
            <v>810540</v>
          </cell>
          <cell r="C518" t="str">
            <v>EV/EBIT (End)</v>
          </cell>
          <cell r="D518" t="str">
            <v>EV/EBIT (End)</v>
          </cell>
          <cell r="J518">
            <v>9.9894603044563262</v>
          </cell>
          <cell r="K518">
            <v>5.4213562590721232</v>
          </cell>
          <cell r="L518">
            <v>10.439966102097273</v>
          </cell>
          <cell r="M518">
            <v>15.902665056073333</v>
          </cell>
          <cell r="N518">
            <v>17.427746071359078</v>
          </cell>
          <cell r="O518">
            <v>22.145255452071492</v>
          </cell>
          <cell r="P518">
            <v>28.319129499441591</v>
          </cell>
          <cell r="Q518">
            <v>24.744685767587406</v>
          </cell>
          <cell r="R518" t="str">
            <v>N/A</v>
          </cell>
          <cell r="S518" t="str">
            <v>N/A</v>
          </cell>
          <cell r="T518" t="str">
            <v>N/A</v>
          </cell>
          <cell r="U518" t="str">
            <v>N/A</v>
          </cell>
          <cell r="V518" t="str">
            <v>N/A</v>
          </cell>
          <cell r="W518" t="str">
            <v>N/A</v>
          </cell>
          <cell r="X518" t="str">
            <v>N/A</v>
          </cell>
        </row>
        <row r="519">
          <cell r="B519">
            <v>810550</v>
          </cell>
          <cell r="C519" t="str">
            <v>EV/EBIT (High)</v>
          </cell>
          <cell r="D519" t="str">
            <v>EV/EBIT (High)</v>
          </cell>
          <cell r="J519">
            <v>11.193490764124958</v>
          </cell>
          <cell r="K519">
            <v>7.0352882383882998</v>
          </cell>
          <cell r="L519">
            <v>12.298368969413488</v>
          </cell>
          <cell r="M519">
            <v>19.853582694583313</v>
          </cell>
          <cell r="N519">
            <v>18.321694933258037</v>
          </cell>
          <cell r="O519">
            <v>41.760877871505606</v>
          </cell>
          <cell r="P519">
            <v>51.163276427923236</v>
          </cell>
          <cell r="Q519">
            <v>33.453836394924238</v>
          </cell>
          <cell r="R519" t="str">
            <v>N/A</v>
          </cell>
          <cell r="S519" t="str">
            <v>N/A</v>
          </cell>
          <cell r="T519" t="str">
            <v>N/A</v>
          </cell>
          <cell r="U519" t="str">
            <v>N/A</v>
          </cell>
          <cell r="V519" t="str">
            <v>N/A</v>
          </cell>
          <cell r="W519" t="str">
            <v>N/A</v>
          </cell>
          <cell r="X519" t="str">
            <v>N/A</v>
          </cell>
        </row>
        <row r="520">
          <cell r="B520">
            <v>810560</v>
          </cell>
          <cell r="C520" t="str">
            <v>EV/EBIT (Low)</v>
          </cell>
          <cell r="D520" t="str">
            <v>EV/EBIT (Low)</v>
          </cell>
          <cell r="J520">
            <v>6.9150912674603573</v>
          </cell>
          <cell r="K520">
            <v>2.7937149398725087</v>
          </cell>
          <cell r="L520">
            <v>2.5953616922879323</v>
          </cell>
          <cell r="M520">
            <v>6.4305932816968498</v>
          </cell>
          <cell r="N520">
            <v>10.723129607116856</v>
          </cell>
          <cell r="O520">
            <v>22.145255452071492</v>
          </cell>
          <cell r="P520">
            <v>27.929297640593777</v>
          </cell>
          <cell r="Q520">
            <v>24.606445281439207</v>
          </cell>
          <cell r="R520" t="str">
            <v>N/A</v>
          </cell>
          <cell r="S520" t="str">
            <v>N/A</v>
          </cell>
          <cell r="T520" t="str">
            <v>N/A</v>
          </cell>
          <cell r="U520" t="str">
            <v>N/A</v>
          </cell>
          <cell r="V520" t="str">
            <v>N/A</v>
          </cell>
          <cell r="W520" t="str">
            <v>N/A</v>
          </cell>
          <cell r="X520" t="str">
            <v>N/A</v>
          </cell>
        </row>
        <row r="521">
          <cell r="B521">
            <v>810570</v>
          </cell>
          <cell r="C521" t="str">
            <v>EV/EBIT (Avg)</v>
          </cell>
          <cell r="D521" t="str">
            <v>EV/EBIT (Avg)</v>
          </cell>
          <cell r="J521">
            <v>8.6572137015756745</v>
          </cell>
          <cell r="K521">
            <v>4.1215912777201851</v>
          </cell>
          <cell r="L521">
            <v>7.4169991715891062</v>
          </cell>
          <cell r="M521">
            <v>11.964533161865248</v>
          </cell>
          <cell r="N521">
            <v>14.938971281570243</v>
          </cell>
          <cell r="O521">
            <v>32.976638460840057</v>
          </cell>
          <cell r="P521">
            <v>37.129329509402098</v>
          </cell>
          <cell r="Q521">
            <v>28.888247655927628</v>
          </cell>
          <cell r="R521" t="str">
            <v>N/A</v>
          </cell>
          <cell r="S521" t="str">
            <v>N/A</v>
          </cell>
          <cell r="T521" t="str">
            <v>N/A</v>
          </cell>
          <cell r="U521" t="str">
            <v>N/A</v>
          </cell>
          <cell r="V521" t="str">
            <v>N/A</v>
          </cell>
          <cell r="W521" t="str">
            <v>N/A</v>
          </cell>
          <cell r="X521" t="str">
            <v>N/A</v>
          </cell>
        </row>
        <row r="534">
          <cell r="B534">
            <v>820000</v>
          </cell>
          <cell r="C534" t="str">
            <v>ROE</v>
          </cell>
          <cell r="D534" t="str">
            <v>ROE</v>
          </cell>
          <cell r="J534">
            <v>15.249735057336663</v>
          </cell>
          <cell r="K534">
            <v>7.9049327558763292</v>
          </cell>
          <cell r="L534">
            <v>5.8977370412066676</v>
          </cell>
          <cell r="M534">
            <v>12.541457022498815</v>
          </cell>
          <cell r="N534">
            <v>14.840093455374332</v>
          </cell>
          <cell r="O534">
            <v>11.070834427855941</v>
          </cell>
          <cell r="P534">
            <v>6.4177787195472273</v>
          </cell>
          <cell r="Q534">
            <v>5.3344475393923076</v>
          </cell>
          <cell r="R534">
            <v>-1.8596400961230983</v>
          </cell>
          <cell r="S534">
            <v>-2.8658296347598755</v>
          </cell>
          <cell r="T534">
            <v>-2.9964419225109888</v>
          </cell>
          <cell r="U534">
            <v>-3.0547503937358251</v>
          </cell>
          <cell r="V534">
            <v>-3.1189885577359036</v>
          </cell>
          <cell r="W534">
            <v>-3.1897288414669642</v>
          </cell>
          <cell r="X534">
            <v>-3.2676335402680223</v>
          </cell>
        </row>
        <row r="535">
          <cell r="B535">
            <v>820010</v>
          </cell>
          <cell r="C535" t="str">
            <v>Adj ROE</v>
          </cell>
          <cell r="D535" t="str">
            <v>Adj ROE</v>
          </cell>
          <cell r="J535">
            <v>15.249735057336661</v>
          </cell>
          <cell r="K535">
            <v>9.4231131531208074</v>
          </cell>
          <cell r="L535">
            <v>6.3121273597454719</v>
          </cell>
          <cell r="M535">
            <v>13.976685452873728</v>
          </cell>
          <cell r="N535">
            <v>15.465754730059775</v>
          </cell>
          <cell r="O535">
            <v>13.868123565101683</v>
          </cell>
          <cell r="P535">
            <v>7.2387861396151578</v>
          </cell>
          <cell r="Q535">
            <v>5.594387200305726</v>
          </cell>
          <cell r="R535">
            <v>-1.0033851092285384</v>
          </cell>
          <cell r="S535">
            <v>-2.8658296347598755</v>
          </cell>
          <cell r="T535">
            <v>-2.9964419225109888</v>
          </cell>
          <cell r="U535">
            <v>-3.0547503937358251</v>
          </cell>
          <cell r="V535">
            <v>-3.1189885577359036</v>
          </cell>
          <cell r="W535">
            <v>-3.1897288414669642</v>
          </cell>
          <cell r="X535">
            <v>-3.2676335402680223</v>
          </cell>
        </row>
        <row r="536">
          <cell r="B536">
            <v>820020</v>
          </cell>
          <cell r="C536" t="str">
            <v>ROE_C</v>
          </cell>
          <cell r="D536" t="str">
            <v>ROE_C</v>
          </cell>
          <cell r="J536">
            <v>13.805998018609317</v>
          </cell>
          <cell r="K536">
            <v>7.2610082765852262</v>
          </cell>
          <cell r="L536">
            <v>5.88280622648118</v>
          </cell>
          <cell r="M536">
            <v>12.390349962937725</v>
          </cell>
          <cell r="N536">
            <v>13.318304567434049</v>
          </cell>
          <cell r="O536">
            <v>10.235375368848553</v>
          </cell>
          <cell r="P536">
            <v>5.8288079371330177</v>
          </cell>
          <cell r="Q536">
            <v>4.438987971631116</v>
          </cell>
          <cell r="R536">
            <v>-3.0620407453040031</v>
          </cell>
          <cell r="S536">
            <v>-4.6689293229851607</v>
          </cell>
          <cell r="T536">
            <v>-4.9648847504655329</v>
          </cell>
          <cell r="U536">
            <v>-5.1557056529782406</v>
          </cell>
          <cell r="V536">
            <v>-5.3700545373313524</v>
          </cell>
          <cell r="W536">
            <v>-5.6118785682430232</v>
          </cell>
          <cell r="X536">
            <v>-5.8860927357730555</v>
          </cell>
        </row>
        <row r="537">
          <cell r="B537">
            <v>820030</v>
          </cell>
          <cell r="C537" t="str">
            <v>Adj ROE_C</v>
          </cell>
          <cell r="D537" t="str">
            <v>Adj ROE_C</v>
          </cell>
          <cell r="J537">
            <v>13.805998018609317</v>
          </cell>
          <cell r="K537">
            <v>8.655519913537443</v>
          </cell>
          <cell r="L537">
            <v>6.2961475000694476</v>
          </cell>
          <cell r="M537">
            <v>13.808285893125188</v>
          </cell>
          <cell r="N537">
            <v>13.879806921672394</v>
          </cell>
          <cell r="O537">
            <v>12.821567450528674</v>
          </cell>
          <cell r="P537">
            <v>6.5744700697274974</v>
          </cell>
          <cell r="Q537">
            <v>4.6552932261356617</v>
          </cell>
          <cell r="R537">
            <v>-1.6521509157036995</v>
          </cell>
          <cell r="S537">
            <v>-4.6689293229851607</v>
          </cell>
          <cell r="T537">
            <v>-4.9648847504655329</v>
          </cell>
          <cell r="U537">
            <v>-5.1557056529782406</v>
          </cell>
          <cell r="V537">
            <v>-5.3700545373313524</v>
          </cell>
          <cell r="W537">
            <v>-5.6118785682430232</v>
          </cell>
          <cell r="X537">
            <v>-5.8860927357730555</v>
          </cell>
        </row>
        <row r="538">
          <cell r="B538">
            <v>820040</v>
          </cell>
          <cell r="C538" t="str">
            <v>ROA</v>
          </cell>
          <cell r="D538" t="str">
            <v>ROA</v>
          </cell>
          <cell r="J538">
            <v>9.2079278415698873</v>
          </cell>
          <cell r="K538">
            <v>5.2395554803378985</v>
          </cell>
          <cell r="L538">
            <v>4.5140704933341107</v>
          </cell>
          <cell r="M538">
            <v>8.9736545634647111</v>
          </cell>
          <cell r="N538">
            <v>9.5046904293957564</v>
          </cell>
          <cell r="O538">
            <v>7.4737730734909826</v>
          </cell>
          <cell r="P538">
            <v>3.9953459119442565</v>
          </cell>
          <cell r="Q538">
            <v>2.6789203343304613</v>
          </cell>
          <cell r="R538">
            <v>-1.6803562646423107</v>
          </cell>
          <cell r="S538">
            <v>-2.5530564590300906</v>
          </cell>
          <cell r="T538">
            <v>-2.7787371931819065</v>
          </cell>
          <cell r="U538">
            <v>-2.8302571516787047</v>
          </cell>
          <cell r="V538">
            <v>-2.8800166209662792</v>
          </cell>
          <cell r="W538">
            <v>-2.9278958870858593</v>
          </cell>
          <cell r="X538">
            <v>-2.9737904739171133</v>
          </cell>
        </row>
        <row r="539">
          <cell r="B539">
            <v>820050</v>
          </cell>
          <cell r="C539" t="str">
            <v>Adj ROA</v>
          </cell>
          <cell r="D539" t="str">
            <v>Adj ROA</v>
          </cell>
          <cell r="J539">
            <v>9.2079278415698873</v>
          </cell>
          <cell r="K539">
            <v>6.2458373645425791</v>
          </cell>
          <cell r="L539">
            <v>4.8312408326158796</v>
          </cell>
          <cell r="M539">
            <v>10.000588206879774</v>
          </cell>
          <cell r="N539">
            <v>9.9054100574377681</v>
          </cell>
          <cell r="O539">
            <v>9.3621857644181041</v>
          </cell>
          <cell r="P539">
            <v>4.5064586789602759</v>
          </cell>
          <cell r="Q539">
            <v>2.809460121421127</v>
          </cell>
          <cell r="R539">
            <v>-0.90665094695257453</v>
          </cell>
          <cell r="S539">
            <v>-2.5530564590300906</v>
          </cell>
          <cell r="T539">
            <v>-2.7787371931819065</v>
          </cell>
          <cell r="U539">
            <v>-2.8302571516787047</v>
          </cell>
          <cell r="V539">
            <v>-2.8800166209662792</v>
          </cell>
          <cell r="W539">
            <v>-2.9278958870858593</v>
          </cell>
          <cell r="X539">
            <v>-2.9737904739171133</v>
          </cell>
        </row>
        <row r="540">
          <cell r="B540">
            <v>820060</v>
          </cell>
          <cell r="C540" t="str">
            <v>ROIC</v>
          </cell>
          <cell r="D540" t="str">
            <v>ROIC</v>
          </cell>
          <cell r="J540">
            <v>11.535197797883361</v>
          </cell>
          <cell r="K540">
            <v>20.340625227826813</v>
          </cell>
          <cell r="L540">
            <v>17.585907513986729</v>
          </cell>
          <cell r="M540">
            <v>27.54240725416776</v>
          </cell>
          <cell r="N540">
            <v>21.101211572320754</v>
          </cell>
          <cell r="O540">
            <v>13.817879741559928</v>
          </cell>
          <cell r="P540">
            <v>7.8311049130019361</v>
          </cell>
          <cell r="Q540">
            <v>6.8393903943340701</v>
          </cell>
          <cell r="R540">
            <v>-3.2537988557006825</v>
          </cell>
          <cell r="S540">
            <v>-2.0906016905657214</v>
          </cell>
          <cell r="T540">
            <v>-2.104404015144</v>
          </cell>
          <cell r="U540">
            <v>-2.1145842600286446</v>
          </cell>
          <cell r="V540">
            <v>-2.1213912014695255</v>
          </cell>
          <cell r="W540">
            <v>-2.12474231768581</v>
          </cell>
          <cell r="X540">
            <v>-2.1245856698866139</v>
          </cell>
        </row>
        <row r="542">
          <cell r="B542">
            <v>820070</v>
          </cell>
          <cell r="C542" t="str">
            <v>매출액 증감률</v>
          </cell>
          <cell r="D542" t="str">
            <v>Sales Growth</v>
          </cell>
          <cell r="J542" t="str">
            <v>N/A</v>
          </cell>
          <cell r="K542">
            <v>-23.894438188681665</v>
          </cell>
          <cell r="L542">
            <v>16.185768836876925</v>
          </cell>
          <cell r="M542">
            <v>38.640372843027194</v>
          </cell>
          <cell r="N542">
            <v>19.867052901498706</v>
          </cell>
          <cell r="O542">
            <v>8.7892098581587206</v>
          </cell>
          <cell r="P542">
            <v>-8.991674097034819</v>
          </cell>
          <cell r="Q542">
            <v>12.919199880347554</v>
          </cell>
          <cell r="R542">
            <v>-3.8589763278109701</v>
          </cell>
          <cell r="S542">
            <v>-3.8589763278109812</v>
          </cell>
          <cell r="T542">
            <v>-3.8589763278109701</v>
          </cell>
          <cell r="U542">
            <v>-3.8589763278109701</v>
          </cell>
          <cell r="V542">
            <v>-3.8589763278109701</v>
          </cell>
          <cell r="W542">
            <v>-3.8589763278109701</v>
          </cell>
          <cell r="X542">
            <v>-3.8589763278109812</v>
          </cell>
        </row>
        <row r="543">
          <cell r="B543">
            <v>820075</v>
          </cell>
          <cell r="C543" t="str">
            <v>매출총이익 증감률</v>
          </cell>
          <cell r="D543" t="str">
            <v>Gross Profit Growth</v>
          </cell>
          <cell r="J543" t="str">
            <v>N/A</v>
          </cell>
          <cell r="K543">
            <v>-43.113404805599977</v>
          </cell>
          <cell r="L543">
            <v>36.235351666934456</v>
          </cell>
          <cell r="M543">
            <v>37.255620242099738</v>
          </cell>
          <cell r="N543">
            <v>29.260926960011012</v>
          </cell>
          <cell r="O543">
            <v>-17.803649674506651</v>
          </cell>
          <cell r="P543">
            <v>-14.893571618761293</v>
          </cell>
          <cell r="Q543">
            <v>12.903222984338324</v>
          </cell>
          <cell r="R543">
            <v>-49.202716226782982</v>
          </cell>
          <cell r="S543">
            <v>-3.8589763278110922</v>
          </cell>
          <cell r="T543">
            <v>-3.8589763278109368</v>
          </cell>
          <cell r="U543">
            <v>-3.8589763278108813</v>
          </cell>
          <cell r="V543">
            <v>-3.8589763278109701</v>
          </cell>
          <cell r="W543">
            <v>-3.8589763278110034</v>
          </cell>
          <cell r="X543">
            <v>-3.8589763278110034</v>
          </cell>
        </row>
        <row r="544">
          <cell r="B544">
            <v>820080</v>
          </cell>
          <cell r="C544" t="str">
            <v>EBITDA 증감률</v>
          </cell>
          <cell r="D544" t="str">
            <v>EBITDA Growth</v>
          </cell>
          <cell r="J544" t="str">
            <v>N/A</v>
          </cell>
          <cell r="K544">
            <v>-17.237489913205206</v>
          </cell>
          <cell r="L544">
            <v>36.966811850335745</v>
          </cell>
          <cell r="M544">
            <v>73.225443964173124</v>
          </cell>
          <cell r="N544">
            <v>45.29616998452277</v>
          </cell>
          <cell r="O544">
            <v>-32.269718000030309</v>
          </cell>
          <cell r="P544">
            <v>-15.35606678947371</v>
          </cell>
          <cell r="Q544">
            <v>14.341200060582926</v>
          </cell>
          <cell r="R544">
            <v>-69.251261599692924</v>
          </cell>
          <cell r="S544">
            <v>89.951935610831882</v>
          </cell>
          <cell r="T544">
            <v>-9.372455407383617</v>
          </cell>
          <cell r="U544">
            <v>-9.4607422606166942</v>
          </cell>
          <cell r="V544">
            <v>-9.5559712118899238</v>
          </cell>
          <cell r="W544">
            <v>-9.6588963447797997</v>
          </cell>
          <cell r="X544">
            <v>-9.7703834331578587</v>
          </cell>
        </row>
        <row r="545">
          <cell r="B545">
            <v>820090</v>
          </cell>
          <cell r="C545" t="str">
            <v>영업이익 증감률</v>
          </cell>
          <cell r="D545" t="str">
            <v>Operating Income Growth</v>
          </cell>
          <cell r="J545" t="str">
            <v>N/A</v>
          </cell>
          <cell r="K545">
            <v>-12.360398811143991</v>
          </cell>
          <cell r="L545">
            <v>49.287458499328388</v>
          </cell>
          <cell r="M545">
            <v>76.389674212251848</v>
          </cell>
          <cell r="N545">
            <v>47.320792307115369</v>
          </cell>
          <cell r="O545">
            <v>-40.228849742365313</v>
          </cell>
          <cell r="P545">
            <v>-26.219704590271153</v>
          </cell>
          <cell r="Q545">
            <v>12.79817359145634</v>
          </cell>
          <cell r="R545" t="str">
            <v>적전</v>
          </cell>
          <cell r="S545" t="str">
            <v>적지</v>
          </cell>
          <cell r="T545" t="str">
            <v>적지</v>
          </cell>
          <cell r="U545" t="str">
            <v>적지</v>
          </cell>
          <cell r="V545" t="str">
            <v>적지</v>
          </cell>
          <cell r="W545" t="str">
            <v>적지</v>
          </cell>
          <cell r="X545" t="str">
            <v>적지</v>
          </cell>
        </row>
        <row r="546">
          <cell r="B546">
            <v>820091</v>
          </cell>
          <cell r="C546" t="str">
            <v>조정영업이익 증감률</v>
          </cell>
          <cell r="D546" t="str">
            <v>GAAP Operating Income Growth</v>
          </cell>
          <cell r="J546" t="str">
            <v>N/A</v>
          </cell>
          <cell r="K546">
            <v>-12.360398811143991</v>
          </cell>
          <cell r="L546">
            <v>49.287458499328388</v>
          </cell>
          <cell r="M546">
            <v>76.389674212251848</v>
          </cell>
          <cell r="N546">
            <v>47.320792307115369</v>
          </cell>
          <cell r="O546">
            <v>-40.228849742365313</v>
          </cell>
          <cell r="P546">
            <v>-26.219704590271153</v>
          </cell>
          <cell r="Q546">
            <v>12.79817359145634</v>
          </cell>
          <cell r="R546" t="str">
            <v>적전</v>
          </cell>
          <cell r="S546" t="str">
            <v>적지</v>
          </cell>
          <cell r="T546" t="str">
            <v>적지</v>
          </cell>
          <cell r="U546" t="str">
            <v>적지</v>
          </cell>
          <cell r="V546" t="str">
            <v>적지</v>
          </cell>
          <cell r="W546" t="str">
            <v>적지</v>
          </cell>
          <cell r="X546" t="str">
            <v>적지</v>
          </cell>
        </row>
        <row r="547">
          <cell r="B547">
            <v>820092</v>
          </cell>
          <cell r="C547" t="str">
            <v>모델영업이익 증감률</v>
          </cell>
          <cell r="D547" t="str">
            <v>Model Operating Income Growth</v>
          </cell>
          <cell r="J547" t="str">
            <v>N/A</v>
          </cell>
          <cell r="K547">
            <v>-12.360398811143991</v>
          </cell>
          <cell r="L547">
            <v>49.287458499328388</v>
          </cell>
          <cell r="M547">
            <v>76.389674212251848</v>
          </cell>
          <cell r="N547">
            <v>47.320792307115369</v>
          </cell>
          <cell r="O547">
            <v>-40.228849742365313</v>
          </cell>
          <cell r="P547">
            <v>-26.219704590271153</v>
          </cell>
          <cell r="Q547">
            <v>12.79817359145634</v>
          </cell>
          <cell r="R547" t="str">
            <v>적전</v>
          </cell>
          <cell r="S547" t="str">
            <v>적지</v>
          </cell>
          <cell r="T547" t="str">
            <v>적지</v>
          </cell>
          <cell r="U547" t="str">
            <v>적지</v>
          </cell>
          <cell r="V547" t="str">
            <v>적지</v>
          </cell>
          <cell r="W547" t="str">
            <v>적지</v>
          </cell>
          <cell r="X547" t="str">
            <v>적지</v>
          </cell>
        </row>
        <row r="548">
          <cell r="B548">
            <v>820101</v>
          </cell>
          <cell r="C548" t="str">
            <v>법인세차감전순이익 증가율</v>
          </cell>
          <cell r="D548" t="str">
            <v>Pretax Income Growth</v>
          </cell>
          <cell r="J548" t="str">
            <v>N/A</v>
          </cell>
          <cell r="K548">
            <v>42.108223188531028</v>
          </cell>
          <cell r="L548">
            <v>31.544499709673968</v>
          </cell>
          <cell r="M548">
            <v>61.388480441721605</v>
          </cell>
          <cell r="N548">
            <v>34.135968864710684</v>
          </cell>
          <cell r="O548">
            <v>-14.244260755989258</v>
          </cell>
          <cell r="P548">
            <v>-19.815914243785993</v>
          </cell>
          <cell r="Q548">
            <v>-23.152138497028464</v>
          </cell>
          <cell r="R548" t="str">
            <v>적전</v>
          </cell>
          <cell r="S548" t="str">
            <v>적지</v>
          </cell>
          <cell r="T548" t="str">
            <v>적지</v>
          </cell>
          <cell r="U548" t="str">
            <v>적지</v>
          </cell>
          <cell r="V548" t="str">
            <v>적지</v>
          </cell>
          <cell r="W548" t="str">
            <v>적지</v>
          </cell>
          <cell r="X548" t="str">
            <v>적지</v>
          </cell>
        </row>
        <row r="549">
          <cell r="B549">
            <v>820102</v>
          </cell>
          <cell r="C549" t="str">
            <v>법인세비용 증가율</v>
          </cell>
          <cell r="D549" t="str">
            <v>Income Tax Growth</v>
          </cell>
          <cell r="J549" t="str">
            <v>N/A</v>
          </cell>
          <cell r="K549">
            <v>12.308284057234452</v>
          </cell>
          <cell r="L549">
            <v>175.55968362990032</v>
          </cell>
          <cell r="M549">
            <v>-20.345553903086699</v>
          </cell>
          <cell r="N549">
            <v>31.61628137406851</v>
          </cell>
          <cell r="O549">
            <v>-52.607204072999281</v>
          </cell>
          <cell r="P549">
            <v>58.563662074942634</v>
          </cell>
          <cell r="Q549">
            <v>-32.340155363560498</v>
          </cell>
          <cell r="R549">
            <v>-64.412261831719448</v>
          </cell>
          <cell r="S549">
            <v>47.577199391706436</v>
          </cell>
          <cell r="T549">
            <v>0.63897325523449844</v>
          </cell>
          <cell r="U549">
            <v>-2.0026746632132664</v>
          </cell>
          <cell r="V549">
            <v>-1.948867272562993</v>
          </cell>
          <cell r="W549">
            <v>-1.8960261639401566</v>
          </cell>
          <cell r="X549">
            <v>-1.8441559011352471</v>
          </cell>
        </row>
        <row r="550">
          <cell r="B550">
            <v>820100</v>
          </cell>
          <cell r="C550" t="str">
            <v>당기순이익 증감률</v>
          </cell>
          <cell r="D550" t="str">
            <v>NP Growth</v>
          </cell>
          <cell r="J550" t="str">
            <v>N/A</v>
          </cell>
          <cell r="K550">
            <v>9.7440378196915312</v>
          </cell>
          <cell r="L550">
            <v>-14.447155138441692</v>
          </cell>
          <cell r="M550">
            <v>145.46116095245711</v>
          </cell>
          <cell r="N550">
            <v>34.977028440982004</v>
          </cell>
          <cell r="O550">
            <v>-1.7577560298069228</v>
          </cell>
          <cell r="P550">
            <v>-32.122736648918234</v>
          </cell>
          <cell r="Q550">
            <v>-19.782027951304627</v>
          </cell>
          <cell r="R550" t="str">
            <v>적전</v>
          </cell>
          <cell r="S550" t="str">
            <v>적지</v>
          </cell>
          <cell r="T550" t="str">
            <v>적지</v>
          </cell>
          <cell r="U550" t="str">
            <v>적지</v>
          </cell>
          <cell r="V550" t="str">
            <v>적지</v>
          </cell>
          <cell r="W550" t="str">
            <v>적지</v>
          </cell>
          <cell r="X550" t="str">
            <v>적지</v>
          </cell>
        </row>
        <row r="551">
          <cell r="B551">
            <v>820105</v>
          </cell>
          <cell r="C551" t="str">
            <v>조정당기순이익 증감률</v>
          </cell>
          <cell r="D551" t="str">
            <v>Adj. NP Growth</v>
          </cell>
          <cell r="J551" t="str">
            <v>N/A</v>
          </cell>
          <cell r="K551">
            <v>30.820909239766102</v>
          </cell>
          <cell r="L551">
            <v>-23.188087631757327</v>
          </cell>
          <cell r="M551">
            <v>155.59280894204051</v>
          </cell>
          <cell r="N551">
            <v>26.222898307566677</v>
          </cell>
          <cell r="O551">
            <v>18.086741312791844</v>
          </cell>
          <cell r="P551">
            <v>-38.88216176400919</v>
          </cell>
          <cell r="Q551">
            <v>-25.414613520379849</v>
          </cell>
          <cell r="R551" t="str">
            <v>적전</v>
          </cell>
          <cell r="S551" t="str">
            <v>적지</v>
          </cell>
          <cell r="T551" t="str">
            <v>적지</v>
          </cell>
          <cell r="U551" t="str">
            <v>적지</v>
          </cell>
          <cell r="V551" t="str">
            <v>적지</v>
          </cell>
          <cell r="W551" t="str">
            <v>적지</v>
          </cell>
          <cell r="X551" t="str">
            <v>적지</v>
          </cell>
        </row>
        <row r="552">
          <cell r="B552">
            <v>820110</v>
          </cell>
          <cell r="C552" t="str">
            <v>지배지분순이익 증감률</v>
          </cell>
          <cell r="D552" t="str">
            <v>NP Growth (exc. minority int)</v>
          </cell>
          <cell r="J552" t="str">
            <v>N/A</v>
          </cell>
          <cell r="K552">
            <v>19.691976991979978</v>
          </cell>
          <cell r="L552">
            <v>-14.415358310003201</v>
          </cell>
          <cell r="M552">
            <v>129.44262344607202</v>
          </cell>
          <cell r="N552">
            <v>35.403599854934377</v>
          </cell>
          <cell r="O552">
            <v>-4.7624389172808312</v>
          </cell>
          <cell r="P552">
            <v>-32.305992488090141</v>
          </cell>
          <cell r="Q552">
            <v>-15.500656837798655</v>
          </cell>
          <cell r="R552" t="str">
            <v>적전</v>
          </cell>
          <cell r="S552" t="str">
            <v>적지</v>
          </cell>
          <cell r="T552" t="str">
            <v>적지</v>
          </cell>
          <cell r="U552" t="str">
            <v>적지</v>
          </cell>
          <cell r="V552" t="str">
            <v>적지</v>
          </cell>
          <cell r="W552" t="str">
            <v>적지</v>
          </cell>
          <cell r="X552" t="str">
            <v>적지</v>
          </cell>
        </row>
        <row r="553">
          <cell r="B553">
            <v>820115</v>
          </cell>
          <cell r="C553" t="str">
            <v>총포괄이익 증감률</v>
          </cell>
          <cell r="D553" t="str">
            <v>Total Comprehensive Income Growth (exc. minority int)</v>
          </cell>
          <cell r="J553" t="str">
            <v>N/A</v>
          </cell>
          <cell r="K553" t="str">
            <v>N/A</v>
          </cell>
          <cell r="L553">
            <v>-12.424204557090878</v>
          </cell>
          <cell r="M553">
            <v>142.50764489635438</v>
          </cell>
          <cell r="N553">
            <v>40.252904716311399</v>
          </cell>
          <cell r="O553">
            <v>-2.8833910608199065</v>
          </cell>
          <cell r="P553">
            <v>-32.483828923377025</v>
          </cell>
          <cell r="Q553">
            <v>-21.32018205305949</v>
          </cell>
          <cell r="R553" t="str">
            <v>적전</v>
          </cell>
          <cell r="S553" t="str">
            <v>적지</v>
          </cell>
          <cell r="T553" t="str">
            <v>적지</v>
          </cell>
          <cell r="U553" t="str">
            <v>적지</v>
          </cell>
          <cell r="V553" t="str">
            <v>적지</v>
          </cell>
          <cell r="W553" t="str">
            <v>적지</v>
          </cell>
          <cell r="X553" t="str">
            <v>적지</v>
          </cell>
        </row>
        <row r="554">
          <cell r="B554">
            <v>820120</v>
          </cell>
          <cell r="C554" t="str">
            <v>EPS_P 증감률</v>
          </cell>
          <cell r="D554" t="str">
            <v>EPS_P Growth</v>
          </cell>
          <cell r="J554" t="str">
            <v>N/A</v>
          </cell>
          <cell r="K554">
            <v>19.691976991979999</v>
          </cell>
          <cell r="L554">
            <v>-14.415358310003201</v>
          </cell>
          <cell r="M554">
            <v>129.44262344607202</v>
          </cell>
          <cell r="N554">
            <v>35.403599854934377</v>
          </cell>
          <cell r="O554">
            <v>-4.7624389172808312</v>
          </cell>
          <cell r="P554">
            <v>-32.305992488090155</v>
          </cell>
          <cell r="Q554">
            <v>-15.500656837798665</v>
          </cell>
          <cell r="R554" t="str">
            <v>적전</v>
          </cell>
          <cell r="S554" t="str">
            <v>적지</v>
          </cell>
          <cell r="T554" t="str">
            <v>적지</v>
          </cell>
          <cell r="U554" t="str">
            <v>적지</v>
          </cell>
          <cell r="V554" t="str">
            <v>적지</v>
          </cell>
          <cell r="W554" t="str">
            <v>적지</v>
          </cell>
          <cell r="X554" t="str">
            <v>적지</v>
          </cell>
        </row>
        <row r="555">
          <cell r="B555">
            <v>820125</v>
          </cell>
          <cell r="C555" t="str">
            <v>EPS_C 증감률</v>
          </cell>
          <cell r="D555" t="str">
            <v>EPS_C Growth</v>
          </cell>
          <cell r="J555" t="str">
            <v>N/A</v>
          </cell>
          <cell r="K555">
            <v>9.7440378196915312</v>
          </cell>
          <cell r="L555">
            <v>-14.447155138441692</v>
          </cell>
          <cell r="M555">
            <v>145.46116095245716</v>
          </cell>
          <cell r="N555">
            <v>34.977028440982004</v>
          </cell>
          <cell r="O555">
            <v>-1.7577560298069117</v>
          </cell>
          <cell r="P555">
            <v>-32.122736648918234</v>
          </cell>
          <cell r="Q555">
            <v>-19.782027951304627</v>
          </cell>
          <cell r="R555" t="str">
            <v>적전</v>
          </cell>
          <cell r="S555" t="str">
            <v>적지</v>
          </cell>
          <cell r="T555" t="str">
            <v>적지</v>
          </cell>
          <cell r="U555" t="str">
            <v>적지</v>
          </cell>
          <cell r="V555" t="str">
            <v>적지</v>
          </cell>
          <cell r="W555" t="str">
            <v>적지</v>
          </cell>
          <cell r="X555" t="str">
            <v>적지</v>
          </cell>
        </row>
        <row r="557">
          <cell r="B557">
            <v>820130</v>
          </cell>
          <cell r="C557" t="str">
            <v>매출총이익 Margin</v>
          </cell>
          <cell r="D557" t="str">
            <v>Gross Profit Margin</v>
          </cell>
          <cell r="J557">
            <v>30.138991607924805</v>
          </cell>
          <cell r="K557">
            <v>22.527980536009373</v>
          </cell>
          <cell r="L557">
            <v>26.415518711057224</v>
          </cell>
          <cell r="M557">
            <v>26.151678117658069</v>
          </cell>
          <cell r="N557">
            <v>28.201161814048842</v>
          </cell>
          <cell r="O557">
            <v>21.307559629082476</v>
          </cell>
          <cell r="P557">
            <v>19.925762610829405</v>
          </cell>
          <cell r="Q557">
            <v>19.922943322015147</v>
          </cell>
          <cell r="R557">
            <v>10.52653037039458</v>
          </cell>
          <cell r="S557">
            <v>10.526530370394568</v>
          </cell>
          <cell r="T557">
            <v>10.526530370394573</v>
          </cell>
          <cell r="U557">
            <v>10.526530370394582</v>
          </cell>
          <cell r="V557">
            <v>10.526530370394582</v>
          </cell>
          <cell r="W557">
            <v>10.526530370394578</v>
          </cell>
          <cell r="X557">
            <v>10.526530370394575</v>
          </cell>
        </row>
        <row r="558">
          <cell r="B558">
            <v>820140</v>
          </cell>
          <cell r="C558" t="str">
            <v>EBITDA Margin</v>
          </cell>
          <cell r="D558" t="str">
            <v>EBITDA Margin</v>
          </cell>
          <cell r="J558">
            <v>12.414941681370051</v>
          </cell>
          <cell r="K558">
            <v>13.500875779338251</v>
          </cell>
          <cell r="L558">
            <v>15.915648974872187</v>
          </cell>
          <cell r="M558">
            <v>19.885948826549424</v>
          </cell>
          <cell r="N558">
            <v>24.104640358349215</v>
          </cell>
          <cell r="O558">
            <v>15.007132519001415</v>
          </cell>
          <cell r="P558">
            <v>13.957653984034948</v>
          </cell>
          <cell r="Q558">
            <v>14.133423795563827</v>
          </cell>
          <cell r="R558">
            <v>4.5202862876961518</v>
          </cell>
          <cell r="S558">
            <v>8.9310171357304355</v>
          </cell>
          <cell r="T558">
            <v>8.4188426834898298</v>
          </cell>
          <cell r="U558">
            <v>7.9283092531528876</v>
          </cell>
          <cell r="V558">
            <v>7.4585042154135861</v>
          </cell>
          <cell r="W558">
            <v>7.0085534426495846</v>
          </cell>
          <cell r="X558">
            <v>6.5776196847529871</v>
          </cell>
        </row>
        <row r="559">
          <cell r="B559">
            <v>820150</v>
          </cell>
          <cell r="C559" t="str">
            <v>EBIT Margin</v>
          </cell>
          <cell r="D559" t="str">
            <v>EBIT Margin</v>
          </cell>
          <cell r="J559">
            <v>9.1967864697900694</v>
          </cell>
          <cell r="K559">
            <v>10.590588640942149</v>
          </cell>
          <cell r="L559">
            <v>13.607880535161488</v>
          </cell>
          <cell r="M559">
            <v>17.313063756933616</v>
          </cell>
          <cell r="N559">
            <v>21.278359717669957</v>
          </cell>
          <cell r="O559">
            <v>11.690792106855902</v>
          </cell>
          <cell r="P559">
            <v>9.4777053270622975</v>
          </cell>
          <cell r="Q559">
            <v>9.4675471652602798</v>
          </cell>
          <cell r="R559">
            <v>-4.4835949710567204</v>
          </cell>
          <cell r="S559">
            <v>-3.9268050491413007</v>
          </cell>
          <cell r="T559">
            <v>-3.9105828447582649</v>
          </cell>
          <cell r="U559">
            <v>-3.8951282621233632</v>
          </cell>
          <cell r="V559">
            <v>-3.8804096223514231</v>
          </cell>
          <cell r="W559">
            <v>-3.8663965888648932</v>
          </cell>
          <cell r="X559">
            <v>-3.8530601108188622</v>
          </cell>
        </row>
        <row r="560">
          <cell r="B560">
            <v>820160</v>
          </cell>
          <cell r="C560" t="str">
            <v>당기순이익 Margin</v>
          </cell>
          <cell r="D560" t="str">
            <v>NP Margin</v>
          </cell>
          <cell r="J560">
            <v>8.1871969820949246</v>
          </cell>
          <cell r="K560">
            <v>11.805918435604616</v>
          </cell>
          <cell r="L560">
            <v>8.6932325574878249</v>
          </cell>
          <cell r="M560">
            <v>15.391266715696657</v>
          </cell>
          <cell r="N560">
            <v>17.331430071401655</v>
          </cell>
          <cell r="O560">
            <v>15.651171505399889</v>
          </cell>
          <cell r="P560">
            <v>11.673203297439864</v>
          </cell>
          <cell r="Q560">
            <v>8.2926614501785973</v>
          </cell>
          <cell r="R560">
            <v>-5.9655727793566333</v>
          </cell>
          <cell r="S560">
            <v>-9.1571993899895219</v>
          </cell>
          <cell r="T560">
            <v>-9.585618181519223</v>
          </cell>
          <cell r="U560">
            <v>-9.7706983721277965</v>
          </cell>
          <cell r="V560">
            <v>-9.9648204931937538</v>
          </cell>
          <cell r="W560">
            <v>-10.168276263404326</v>
          </cell>
          <cell r="X560">
            <v>-10.381372088027998</v>
          </cell>
        </row>
        <row r="561">
          <cell r="B561">
            <v>820170</v>
          </cell>
          <cell r="C561" t="str">
            <v>지배지분순이익 Margin</v>
          </cell>
          <cell r="D561" t="str">
            <v>NP Margin (exc. minority int)</v>
          </cell>
          <cell r="J561">
            <v>8.1871969820949246</v>
          </cell>
          <cell r="K561">
            <v>14.07330197467172</v>
          </cell>
          <cell r="L561">
            <v>9.3040416983254168</v>
          </cell>
          <cell r="M561">
            <v>17.152623751822723</v>
          </cell>
          <cell r="N561">
            <v>18.062126590476993</v>
          </cell>
          <cell r="O561">
            <v>19.605783266828254</v>
          </cell>
          <cell r="P561">
            <v>13.166521615500496</v>
          </cell>
          <cell r="Q561">
            <v>8.6967504580705892</v>
          </cell>
          <cell r="R561">
            <v>-3.2187770672962115</v>
          </cell>
          <cell r="S561">
            <v>-9.1571993899895219</v>
          </cell>
          <cell r="T561">
            <v>-9.585618181519223</v>
          </cell>
          <cell r="U561">
            <v>-9.7706983721277965</v>
          </cell>
          <cell r="V561">
            <v>-9.9648204931937538</v>
          </cell>
          <cell r="W561">
            <v>-10.168276263404326</v>
          </cell>
          <cell r="X561">
            <v>-10.381372088027998</v>
          </cell>
        </row>
        <row r="563">
          <cell r="B563">
            <v>820310</v>
          </cell>
          <cell r="C563" t="str">
            <v>유동자산 증감률</v>
          </cell>
          <cell r="D563" t="str">
            <v>Current Asset Growth</v>
          </cell>
          <cell r="J563" t="str">
            <v>N/A</v>
          </cell>
          <cell r="K563">
            <v>1.3268844451841844</v>
          </cell>
          <cell r="L563">
            <v>27.26492720117708</v>
          </cell>
          <cell r="M563">
            <v>26.116292192499447</v>
          </cell>
          <cell r="N563">
            <v>8.446979499790741</v>
          </cell>
          <cell r="O563">
            <v>86.506810948674541</v>
          </cell>
          <cell r="P563">
            <v>-0.98706558597982941</v>
          </cell>
          <cell r="Q563">
            <v>-29.526441826956351</v>
          </cell>
          <cell r="R563">
            <v>-29.944893239761161</v>
          </cell>
          <cell r="S563">
            <v>-51.836047301505062</v>
          </cell>
          <cell r="T563">
            <v>-3.8589763278109812</v>
          </cell>
          <cell r="U563">
            <v>-3.8589763278109701</v>
          </cell>
          <cell r="V563">
            <v>-3.8589763278109812</v>
          </cell>
          <cell r="W563">
            <v>-3.858976327810959</v>
          </cell>
          <cell r="X563">
            <v>-3.8589763278109923</v>
          </cell>
        </row>
        <row r="564">
          <cell r="B564">
            <v>820320</v>
          </cell>
          <cell r="C564" t="str">
            <v>유형자산 증감률</v>
          </cell>
          <cell r="D564" t="str">
            <v>Tangible Asset Growth</v>
          </cell>
          <cell r="J564" t="str">
            <v>N/A</v>
          </cell>
          <cell r="K564">
            <v>-58.380390954320006</v>
          </cell>
          <cell r="L564">
            <v>-0.43331848521331873</v>
          </cell>
          <cell r="M564">
            <v>143.22333328065261</v>
          </cell>
          <cell r="N564">
            <v>2.9469338312582138E-2</v>
          </cell>
          <cell r="O564">
            <v>13.753134421195746</v>
          </cell>
          <cell r="P564">
            <v>51.031864870939089</v>
          </cell>
          <cell r="Q564">
            <v>60.909708381446983</v>
          </cell>
          <cell r="R564">
            <v>21.481067719404123</v>
          </cell>
          <cell r="S564">
            <v>-4.9751142152808292</v>
          </cell>
          <cell r="T564">
            <v>-4.8212107212855404</v>
          </cell>
          <cell r="U564">
            <v>-4.6645134760043945</v>
          </cell>
          <cell r="V564">
            <v>-4.5054915486226204</v>
          </cell>
          <cell r="W564">
            <v>-4.3446440014378922</v>
          </cell>
          <cell r="X564">
            <v>-4.1824939214765049</v>
          </cell>
        </row>
        <row r="565">
          <cell r="B565">
            <v>820330</v>
          </cell>
          <cell r="C565" t="str">
            <v>자기자본 증감률</v>
          </cell>
          <cell r="D565" t="str">
            <v>Shareholders' Equity Growth</v>
          </cell>
          <cell r="J565" t="str">
            <v>N/A</v>
          </cell>
          <cell r="K565">
            <v>8.6660572442418982</v>
          </cell>
          <cell r="L565">
            <v>2.770487047219361</v>
          </cell>
          <cell r="M565">
            <v>29.942942120507009</v>
          </cell>
          <cell r="N565">
            <v>22.209121203860338</v>
          </cell>
          <cell r="O565">
            <v>32.435095056129896</v>
          </cell>
          <cell r="P565">
            <v>9.1929132794417399</v>
          </cell>
          <cell r="Q565">
            <v>1.7994464329685211</v>
          </cell>
          <cell r="R565">
            <v>-1.2466250920904476</v>
          </cell>
          <cell r="S565">
            <v>-5.2060361297068596</v>
          </cell>
          <cell r="T565">
            <v>-5.5226013997182744</v>
          </cell>
          <cell r="U565">
            <v>-5.7430841301066238</v>
          </cell>
          <cell r="V565">
            <v>-5.9894719468423396</v>
          </cell>
          <cell r="W565">
            <v>-6.2660040308779141</v>
          </cell>
          <cell r="X565">
            <v>-6.5779278662011498</v>
          </cell>
        </row>
        <row r="566">
          <cell r="B566">
            <v>820340</v>
          </cell>
          <cell r="C566" t="str">
            <v>총자산 증감률</v>
          </cell>
          <cell r="D566" t="str">
            <v>Total Asset Growth</v>
          </cell>
          <cell r="J566" t="str">
            <v>N/A</v>
          </cell>
          <cell r="K566">
            <v>-7.1372304237785844</v>
          </cell>
          <cell r="L566">
            <v>6.237354441135845</v>
          </cell>
          <cell r="M566">
            <v>39.702108975459204</v>
          </cell>
          <cell r="N566">
            <v>18.655359438235529</v>
          </cell>
          <cell r="O566">
            <v>30.23381524955284</v>
          </cell>
          <cell r="P566">
            <v>24.468390375010117</v>
          </cell>
          <cell r="Q566">
            <v>15.755753030370823</v>
          </cell>
          <cell r="R566">
            <v>5.5157850959742571</v>
          </cell>
          <cell r="S566">
            <v>-10.814448889788576</v>
          </cell>
          <cell r="T566">
            <v>-3.8570935567725728</v>
          </cell>
          <cell r="U566">
            <v>-3.7131707338341702</v>
          </cell>
          <cell r="V566">
            <v>-3.5700113293689939</v>
          </cell>
          <cell r="W566">
            <v>-3.4280074871899768</v>
          </cell>
          <cell r="X566">
            <v>-3.2875381409339655</v>
          </cell>
        </row>
        <row r="568">
          <cell r="B568">
            <v>820180</v>
          </cell>
          <cell r="C568" t="str">
            <v>보통주현금배당성향</v>
          </cell>
          <cell r="D568" t="str">
            <v>Payout Ratio (Common, Cash)</v>
          </cell>
          <cell r="J568">
            <v>48.778199387471361</v>
          </cell>
          <cell r="K568">
            <v>50.941384337462701</v>
          </cell>
          <cell r="L568">
            <v>35.79166322680598</v>
          </cell>
          <cell r="M568">
            <v>20.882690389248982</v>
          </cell>
          <cell r="N568">
            <v>26.989465483793794</v>
          </cell>
          <cell r="O568">
            <v>52.472477791547789</v>
          </cell>
          <cell r="P568">
            <v>48.965491154879423</v>
          </cell>
          <cell r="Q568">
            <v>46.358222164258791</v>
          </cell>
          <cell r="R568">
            <v>-44.945551526293642</v>
          </cell>
          <cell r="S568">
            <v>-30.455619255516957</v>
          </cell>
          <cell r="T568">
            <v>-30.262251561606508</v>
          </cell>
          <cell r="U568">
            <v>-30.880691342957</v>
          </cell>
          <cell r="V568">
            <v>-31.494476895845043</v>
          </cell>
          <cell r="W568">
            <v>-32.103161232260589</v>
          </cell>
          <cell r="X568">
            <v>-32.706316701760088</v>
          </cell>
        </row>
        <row r="569">
          <cell r="B569">
            <v>820190</v>
          </cell>
          <cell r="C569" t="str">
            <v>보통주전체배당성향</v>
          </cell>
          <cell r="D569" t="str">
            <v>Payout Ratio (Common, Total)</v>
          </cell>
          <cell r="J569">
            <v>48.778199387471361</v>
          </cell>
          <cell r="K569">
            <v>50.941384337462701</v>
          </cell>
          <cell r="L569">
            <v>35.79166322680598</v>
          </cell>
          <cell r="M569">
            <v>20.882690389248982</v>
          </cell>
          <cell r="N569">
            <v>26.989465483793794</v>
          </cell>
          <cell r="O569">
            <v>52.472477791547789</v>
          </cell>
          <cell r="P569">
            <v>48.965491154879423</v>
          </cell>
          <cell r="Q569">
            <v>46.358222164258791</v>
          </cell>
          <cell r="R569">
            <v>-44.945551526293642</v>
          </cell>
          <cell r="S569">
            <v>-30.455619255516957</v>
          </cell>
          <cell r="T569">
            <v>-30.262251561606508</v>
          </cell>
          <cell r="U569">
            <v>-30.880691342957</v>
          </cell>
          <cell r="V569">
            <v>-31.494476895845043</v>
          </cell>
          <cell r="W569">
            <v>-32.103161232260589</v>
          </cell>
          <cell r="X569">
            <v>-32.706316701760088</v>
          </cell>
        </row>
        <row r="570">
          <cell r="B570">
            <v>820200</v>
          </cell>
          <cell r="C570" t="str">
            <v>우선주현금배당성향</v>
          </cell>
          <cell r="D570" t="str">
            <v>Payout Ratio (Preferred, Cash)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</row>
        <row r="571">
          <cell r="B571">
            <v>820210</v>
          </cell>
          <cell r="C571" t="str">
            <v>우선주전체배당성향</v>
          </cell>
          <cell r="D571" t="str">
            <v>Payout Ratio (Preferred, Total)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</row>
        <row r="573">
          <cell r="B573">
            <v>820220</v>
          </cell>
          <cell r="C573" t="str">
            <v>보통주현금배당수익률</v>
          </cell>
          <cell r="D573" t="str">
            <v>Dividend Yield (Common, Cash)</v>
          </cell>
          <cell r="J573">
            <v>5.2493438320209975</v>
          </cell>
          <cell r="K573">
            <v>6.2578222778473096</v>
          </cell>
          <cell r="L573">
            <v>1.7857142857142856</v>
          </cell>
          <cell r="M573">
            <v>1.1627906976744187</v>
          </cell>
          <cell r="N573">
            <v>1.3232514177693762</v>
          </cell>
          <cell r="O573">
            <v>2.5423728813559325</v>
          </cell>
          <cell r="P573">
            <v>2.1246458923512748</v>
          </cell>
          <cell r="Q573">
            <v>2.4691358024691357</v>
          </cell>
          <cell r="R573">
            <v>0.44843049327354262</v>
          </cell>
          <cell r="S573">
            <v>0.46728971962616817</v>
          </cell>
          <cell r="T573">
            <v>0.46728971962616817</v>
          </cell>
          <cell r="U573">
            <v>0.46728971962616817</v>
          </cell>
          <cell r="V573">
            <v>0.46728971962616817</v>
          </cell>
          <cell r="W573">
            <v>0.46728971962616817</v>
          </cell>
          <cell r="X573">
            <v>0.46728971962616817</v>
          </cell>
        </row>
        <row r="574">
          <cell r="B574">
            <v>820230</v>
          </cell>
          <cell r="C574" t="str">
            <v>보통주전체배당수익률</v>
          </cell>
          <cell r="D574" t="str">
            <v>Dividend Yield (Common, Total)</v>
          </cell>
          <cell r="J574">
            <v>5.2493438320209975</v>
          </cell>
          <cell r="K574">
            <v>6.2578222778473096</v>
          </cell>
          <cell r="L574">
            <v>1.7857142857142856</v>
          </cell>
          <cell r="M574">
            <v>1.1627906976744187</v>
          </cell>
          <cell r="N574">
            <v>1.3232514177693762</v>
          </cell>
          <cell r="O574">
            <v>2.5423728813559325</v>
          </cell>
          <cell r="P574">
            <v>2.1246458923512748</v>
          </cell>
          <cell r="Q574">
            <v>2.4691358024691357</v>
          </cell>
          <cell r="R574">
            <v>0.44843049327354262</v>
          </cell>
          <cell r="S574">
            <v>0.46728971962616817</v>
          </cell>
          <cell r="T574">
            <v>0.46728971962616817</v>
          </cell>
          <cell r="U574">
            <v>0.46728971962616817</v>
          </cell>
          <cell r="V574">
            <v>0.46728971962616817</v>
          </cell>
          <cell r="W574">
            <v>0.46728971962616817</v>
          </cell>
          <cell r="X574">
            <v>0.46728971962616817</v>
          </cell>
        </row>
        <row r="575">
          <cell r="B575">
            <v>820240</v>
          </cell>
          <cell r="C575" t="str">
            <v>우선주현금배당수익률</v>
          </cell>
          <cell r="D575" t="str">
            <v>Dividend Yield (Preferred, Cash)</v>
          </cell>
          <cell r="J575" t="str">
            <v>N/A</v>
          </cell>
          <cell r="K575" t="str">
            <v>N/A</v>
          </cell>
          <cell r="L575" t="str">
            <v>N/A</v>
          </cell>
          <cell r="M575" t="str">
            <v>N/A</v>
          </cell>
          <cell r="N575" t="str">
            <v>N/A</v>
          </cell>
          <cell r="O575" t="str">
            <v>N/A</v>
          </cell>
          <cell r="P575" t="str">
            <v>N/A</v>
          </cell>
          <cell r="Q575" t="str">
            <v>N/A</v>
          </cell>
          <cell r="R575" t="str">
            <v>N/A</v>
          </cell>
          <cell r="S575" t="str">
            <v>N/A</v>
          </cell>
          <cell r="T575" t="str">
            <v>N/A</v>
          </cell>
          <cell r="U575" t="str">
            <v>N/A</v>
          </cell>
          <cell r="V575" t="str">
            <v>N/A</v>
          </cell>
          <cell r="W575" t="str">
            <v>N/A</v>
          </cell>
          <cell r="X575" t="str">
            <v>N/A</v>
          </cell>
        </row>
        <row r="576">
          <cell r="B576">
            <v>820250</v>
          </cell>
          <cell r="C576" t="str">
            <v>우선주전체배당수익률</v>
          </cell>
          <cell r="D576" t="str">
            <v>Dividend Yield (Preferred, Total)</v>
          </cell>
          <cell r="J576" t="str">
            <v>N/A</v>
          </cell>
          <cell r="K576" t="str">
            <v>N/A</v>
          </cell>
          <cell r="L576" t="str">
            <v>N/A</v>
          </cell>
          <cell r="M576" t="str">
            <v>N/A</v>
          </cell>
          <cell r="N576" t="str">
            <v>N/A</v>
          </cell>
          <cell r="O576" t="str">
            <v>N/A</v>
          </cell>
          <cell r="P576" t="str">
            <v>N/A</v>
          </cell>
          <cell r="Q576" t="str">
            <v>N/A</v>
          </cell>
          <cell r="R576" t="str">
            <v>N/A</v>
          </cell>
          <cell r="S576" t="str">
            <v>N/A</v>
          </cell>
          <cell r="T576" t="str">
            <v>N/A</v>
          </cell>
          <cell r="U576" t="str">
            <v>N/A</v>
          </cell>
          <cell r="V576" t="str">
            <v>N/A</v>
          </cell>
          <cell r="W576" t="str">
            <v>N/A</v>
          </cell>
          <cell r="X576" t="str">
            <v>N/A</v>
          </cell>
        </row>
        <row r="578">
          <cell r="B578">
            <v>820260</v>
          </cell>
          <cell r="C578" t="str">
            <v>유동비율</v>
          </cell>
          <cell r="D578" t="str">
            <v>Current Ratio</v>
          </cell>
          <cell r="J578">
            <v>110.51625306634938</v>
          </cell>
          <cell r="K578">
            <v>222.31413823989971</v>
          </cell>
          <cell r="L578">
            <v>229.74796223246449</v>
          </cell>
          <cell r="M578">
            <v>160.70731976742016</v>
          </cell>
          <cell r="N578">
            <v>152.48606507206233</v>
          </cell>
          <cell r="O578">
            <v>210.62322201879229</v>
          </cell>
          <cell r="P578">
            <v>291.36552323985308</v>
          </cell>
          <cell r="Q578">
            <v>169.67872550778063</v>
          </cell>
          <cell r="R578">
            <v>136.42716684934385</v>
          </cell>
          <cell r="S578">
            <v>68.257739151442891</v>
          </cell>
          <cell r="T578">
            <v>68.165991986224896</v>
          </cell>
          <cell r="U578">
            <v>68.070823531457762</v>
          </cell>
          <cell r="V578">
            <v>67.972116677316052</v>
          </cell>
          <cell r="W578">
            <v>67.869751128136656</v>
          </cell>
          <cell r="X578">
            <v>67.763603382184286</v>
          </cell>
        </row>
        <row r="579">
          <cell r="B579">
            <v>820261</v>
          </cell>
          <cell r="C579" t="str">
            <v>당좌비율</v>
          </cell>
          <cell r="D579" t="str">
            <v>Quick Ratio</v>
          </cell>
          <cell r="J579">
            <v>108.04192935411736</v>
          </cell>
          <cell r="K579">
            <v>221.56546482884559</v>
          </cell>
          <cell r="L579">
            <v>229.16926277412787</v>
          </cell>
          <cell r="M579">
            <v>159.57948512458177</v>
          </cell>
          <cell r="N579">
            <v>151.43106827841817</v>
          </cell>
          <cell r="O579">
            <v>209.87143736155213</v>
          </cell>
          <cell r="P579">
            <v>290.2382058877588</v>
          </cell>
          <cell r="Q579">
            <v>168.85004299582602</v>
          </cell>
          <cell r="R579">
            <v>134.30022290555155</v>
          </cell>
          <cell r="S579">
            <v>66.133547469063785</v>
          </cell>
          <cell r="T579">
            <v>66.044655490197712</v>
          </cell>
          <cell r="U579">
            <v>65.95244869285662</v>
          </cell>
          <cell r="V579">
            <v>65.856813611691379</v>
          </cell>
          <cell r="W579">
            <v>65.757633694659091</v>
          </cell>
          <cell r="X579">
            <v>65.65478928341804</v>
          </cell>
        </row>
        <row r="580">
          <cell r="B580">
            <v>820262</v>
          </cell>
          <cell r="C580" t="str">
            <v>현금비율</v>
          </cell>
          <cell r="D580" t="str">
            <v>Cash Ratio</v>
          </cell>
          <cell r="J580">
            <v>54.405423182831214</v>
          </cell>
          <cell r="K580">
            <v>132.50282844475433</v>
          </cell>
          <cell r="L580">
            <v>146.2287270913825</v>
          </cell>
          <cell r="M580">
            <v>66.081889181794878</v>
          </cell>
          <cell r="N580">
            <v>101.7722454182058</v>
          </cell>
          <cell r="O580">
            <v>99.216516319670006</v>
          </cell>
          <cell r="P580">
            <v>141.40506004282213</v>
          </cell>
          <cell r="Q580">
            <v>62.872676531493177</v>
          </cell>
          <cell r="R580">
            <v>68.080987872447366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</row>
        <row r="581">
          <cell r="B581">
            <v>820270</v>
          </cell>
          <cell r="C581" t="str">
            <v>부채비율</v>
          </cell>
          <cell r="D581" t="str">
            <v>D/E Ratio</v>
          </cell>
          <cell r="J581">
            <v>49.935992923798352</v>
          </cell>
          <cell r="K581">
            <v>28.130824809978904</v>
          </cell>
          <cell r="L581">
            <v>32.453199758783462</v>
          </cell>
          <cell r="M581">
            <v>42.400895692276421</v>
          </cell>
          <cell r="N581">
            <v>38.259970256295524</v>
          </cell>
          <cell r="O581">
            <v>35.961871852287622</v>
          </cell>
          <cell r="P581">
            <v>54.982176347234869</v>
          </cell>
          <cell r="Q581">
            <v>76.229627547756905</v>
          </cell>
          <cell r="R581">
            <v>88.29743819097925</v>
          </cell>
          <cell r="S581">
            <v>92.242947532953963</v>
          </cell>
          <cell r="T581">
            <v>96.636008746335747</v>
          </cell>
          <cell r="U581">
            <v>101.50515652144043</v>
          </cell>
          <cell r="V581">
            <v>106.93013087740415</v>
          </cell>
          <cell r="W581">
            <v>113.00953778449714</v>
          </cell>
          <cell r="X581">
            <v>119.86678844406389</v>
          </cell>
        </row>
        <row r="582">
          <cell r="B582">
            <v>820271</v>
          </cell>
          <cell r="C582" t="str">
            <v>순부채비율</v>
          </cell>
          <cell r="D582" t="str">
            <v>Net Debt to Equity</v>
          </cell>
          <cell r="J582">
            <v>-8.482248078262737</v>
          </cell>
          <cell r="K582">
            <v>-32.605907492808115</v>
          </cell>
          <cell r="L582">
            <v>-41.795560824155643</v>
          </cell>
          <cell r="M582">
            <v>-31.798506777783103</v>
          </cell>
          <cell r="N582">
            <v>-29.180076736846232</v>
          </cell>
          <cell r="O582">
            <v>-47.831674090124174</v>
          </cell>
          <cell r="P582">
            <v>-16.894536270154521</v>
          </cell>
          <cell r="Q582">
            <v>19.648863501023587</v>
          </cell>
          <cell r="R582">
            <v>44.336191222019764</v>
          </cell>
          <cell r="S582">
            <v>61.065297800874973</v>
          </cell>
          <cell r="T582">
            <v>64.904864562106852</v>
          </cell>
          <cell r="U582">
            <v>69.134966139871281</v>
          </cell>
          <cell r="V582">
            <v>73.821283098610778</v>
          </cell>
          <cell r="W582">
            <v>79.045063105176737</v>
          </cell>
          <cell r="X582">
            <v>84.908018806004776</v>
          </cell>
        </row>
        <row r="583">
          <cell r="B583">
            <v>820272</v>
          </cell>
          <cell r="C583" t="str">
            <v>총자산 / 총자본총계</v>
          </cell>
          <cell r="D583" t="str">
            <v>Asset/Equity Ratio</v>
          </cell>
          <cell r="J583">
            <v>149.93599272445525</v>
          </cell>
          <cell r="K583">
            <v>128.13082480997892</v>
          </cell>
          <cell r="L583">
            <v>132.45319975878346</v>
          </cell>
          <cell r="M583">
            <v>142.40089569227644</v>
          </cell>
          <cell r="N583">
            <v>138.25997025629553</v>
          </cell>
          <cell r="O583">
            <v>135.96187185228763</v>
          </cell>
          <cell r="P583">
            <v>154.98217634801216</v>
          </cell>
          <cell r="Q583">
            <v>176.22962754775688</v>
          </cell>
          <cell r="R583">
            <v>188.29743819097925</v>
          </cell>
          <cell r="S583">
            <v>177.15696350330842</v>
          </cell>
          <cell r="T583">
            <v>180.2799994517847</v>
          </cell>
          <cell r="U583">
            <v>184.16250274175346</v>
          </cell>
          <cell r="V583">
            <v>188.90212001469388</v>
          </cell>
          <cell r="W583">
            <v>194.62153438676043</v>
          </cell>
          <cell r="X583">
            <v>201.47623887399101</v>
          </cell>
        </row>
        <row r="585">
          <cell r="B585">
            <v>820280</v>
          </cell>
          <cell r="C585" t="str">
            <v>이자보상배율</v>
          </cell>
          <cell r="D585" t="str">
            <v>Interest Coverage</v>
          </cell>
          <cell r="J585">
            <v>4.694424039019113</v>
          </cell>
          <cell r="K585" t="str">
            <v>N/A</v>
          </cell>
          <cell r="L585">
            <v>37.653327360298263</v>
          </cell>
          <cell r="M585">
            <v>18.380858818326271</v>
          </cell>
          <cell r="N585">
            <v>41.589094133851574</v>
          </cell>
          <cell r="O585">
            <v>23.480167472677749</v>
          </cell>
          <cell r="P585">
            <v>19.480745607442557</v>
          </cell>
          <cell r="Q585">
            <v>18.719393406680975</v>
          </cell>
          <cell r="R585">
            <v>-1.195081985920095</v>
          </cell>
          <cell r="S585">
            <v>-0.91113076389579173</v>
          </cell>
          <cell r="T585">
            <v>-0.87401285028555598</v>
          </cell>
          <cell r="U585">
            <v>-0.83849919286580465</v>
          </cell>
          <cell r="V585">
            <v>-0.80451414509680785</v>
          </cell>
          <cell r="W585">
            <v>-0.77198601939542577</v>
          </cell>
          <cell r="X585">
            <v>-0.74084685978041165</v>
          </cell>
        </row>
        <row r="586">
          <cell r="B586">
            <v>820290</v>
          </cell>
          <cell r="C586" t="str">
            <v>총자산회전율</v>
          </cell>
          <cell r="D586" t="str">
            <v>Asset Turnover</v>
          </cell>
          <cell r="J586">
            <v>0.56233701605734299</v>
          </cell>
          <cell r="K586">
            <v>0.44380752831023312</v>
          </cell>
          <cell r="L586">
            <v>0.51926259460825808</v>
          </cell>
          <cell r="M586">
            <v>0.58303547909497289</v>
          </cell>
          <cell r="N586">
            <v>0.54840774190234376</v>
          </cell>
          <cell r="O586">
            <v>0.47752163925316515</v>
          </cell>
          <cell r="P586">
            <v>0.34226645507154874</v>
          </cell>
          <cell r="Q586">
            <v>0.32304711224799448</v>
          </cell>
          <cell r="R586">
            <v>0.281675595419277</v>
          </cell>
          <cell r="S586">
            <v>0.27880319629395028</v>
          </cell>
          <cell r="T586">
            <v>0.28988607104539449</v>
          </cell>
          <cell r="U586">
            <v>0.28966784603159851</v>
          </cell>
          <cell r="V586">
            <v>0.28901841462507122</v>
          </cell>
          <cell r="W586">
            <v>0.28794417177898385</v>
          </cell>
          <cell r="X586">
            <v>0.28645447332983537</v>
          </cell>
        </row>
        <row r="587">
          <cell r="B587">
            <v>820300</v>
          </cell>
          <cell r="C587" t="str">
            <v>매출채권회전율</v>
          </cell>
          <cell r="D587" t="str">
            <v>Receivable Turnover</v>
          </cell>
          <cell r="J587">
            <v>35.218521493595937</v>
          </cell>
          <cell r="K587">
            <v>31.221077586165098</v>
          </cell>
          <cell r="L587">
            <v>37.834417984294333</v>
          </cell>
          <cell r="M587">
            <v>33.780776719421468</v>
          </cell>
          <cell r="N587">
            <v>25.813966780900728</v>
          </cell>
          <cell r="O587">
            <v>21.728133735438934</v>
          </cell>
          <cell r="P587">
            <v>21.201216470394726</v>
          </cell>
          <cell r="Q587">
            <v>32.040681797054489</v>
          </cell>
          <cell r="R587">
            <v>42.192594482742422</v>
          </cell>
          <cell r="S587">
            <v>51.487895824735475</v>
          </cell>
          <cell r="T587">
            <v>51.487895824735475</v>
          </cell>
          <cell r="U587">
            <v>51.487895824735475</v>
          </cell>
          <cell r="V587">
            <v>51.487895824735482</v>
          </cell>
          <cell r="W587">
            <v>51.487895824735482</v>
          </cell>
          <cell r="X587">
            <v>51.487895824735482</v>
          </cell>
        </row>
        <row r="588">
          <cell r="B588">
            <v>820350</v>
          </cell>
          <cell r="C588" t="str">
            <v>재고자산회전율</v>
          </cell>
          <cell r="D588" t="str">
            <v>Inventory Turnover</v>
          </cell>
          <cell r="J588">
            <v>88.136677673974603</v>
          </cell>
          <cell r="K588">
            <v>116.41132462386462</v>
          </cell>
          <cell r="L588">
            <v>523.9404931380252</v>
          </cell>
          <cell r="M588">
            <v>329.98711468299979</v>
          </cell>
          <cell r="N588">
            <v>245.56965564272707</v>
          </cell>
          <cell r="O588">
            <v>263.49815539806974</v>
          </cell>
          <cell r="P588">
            <v>235.87454175830067</v>
          </cell>
          <cell r="Q588">
            <v>272.28987240584667</v>
          </cell>
          <cell r="R588">
            <v>171.81935256778007</v>
          </cell>
          <cell r="S588">
            <v>121.87926127258612</v>
          </cell>
          <cell r="T588">
            <v>121.87926127258612</v>
          </cell>
          <cell r="U588">
            <v>121.87926127258612</v>
          </cell>
          <cell r="V588">
            <v>121.87926127258613</v>
          </cell>
          <cell r="W588">
            <v>121.87926127258613</v>
          </cell>
          <cell r="X588">
            <v>121.87926127258613</v>
          </cell>
        </row>
        <row r="589">
          <cell r="B589">
            <v>820360</v>
          </cell>
          <cell r="C589" t="str">
            <v>매입채무회전율</v>
          </cell>
          <cell r="D589" t="str">
            <v>Payables Turnover</v>
          </cell>
          <cell r="J589">
            <v>59.726853194714437</v>
          </cell>
          <cell r="K589">
            <v>48.326875230306925</v>
          </cell>
          <cell r="L589">
            <v>49.363198718246501</v>
          </cell>
          <cell r="M589">
            <v>56.15661365486708</v>
          </cell>
          <cell r="N589">
            <v>59.966400227368702</v>
          </cell>
          <cell r="O589">
            <v>121.41919396691796</v>
          </cell>
          <cell r="P589">
            <v>302.26591229512172</v>
          </cell>
          <cell r="Q589">
            <v>350.91250750825202</v>
          </cell>
          <cell r="R589">
            <v>283.51007440331011</v>
          </cell>
          <cell r="S589">
            <v>228.52308706336586</v>
          </cell>
          <cell r="T589">
            <v>228.52308706336589</v>
          </cell>
          <cell r="U589">
            <v>228.52308706336581</v>
          </cell>
          <cell r="V589">
            <v>228.52308706336584</v>
          </cell>
          <cell r="W589">
            <v>228.52308706336586</v>
          </cell>
          <cell r="X589">
            <v>228.52308706336586</v>
          </cell>
        </row>
        <row r="590">
          <cell r="B590">
            <v>820361</v>
          </cell>
          <cell r="C590" t="str">
            <v>순운전자본회전율</v>
          </cell>
          <cell r="D590" t="str">
            <v>Working Capital Turnover</v>
          </cell>
          <cell r="J590">
            <v>-10.615005087629095</v>
          </cell>
          <cell r="K590">
            <v>-6.482626545752284</v>
          </cell>
          <cell r="L590">
            <v>-5.3055526830128379</v>
          </cell>
          <cell r="M590">
            <v>-5.5370236319883794</v>
          </cell>
          <cell r="N590">
            <v>-5.0309874063048143</v>
          </cell>
          <cell r="O590">
            <v>-3.7811949689785918</v>
          </cell>
          <cell r="P590">
            <v>-3.3260401662808952</v>
          </cell>
          <cell r="Q590">
            <v>-4.2150436645245124</v>
          </cell>
          <cell r="R590">
            <v>-4.0227409589185621</v>
          </cell>
          <cell r="S590">
            <v>-4.1947979848636514</v>
          </cell>
          <cell r="T590">
            <v>-4.1947979848636514</v>
          </cell>
          <cell r="U590">
            <v>-4.1947979848636505</v>
          </cell>
          <cell r="V590">
            <v>-4.1947979848636505</v>
          </cell>
          <cell r="W590">
            <v>-4.1947979848636514</v>
          </cell>
          <cell r="X590">
            <v>-4.1947979848636496</v>
          </cell>
        </row>
        <row r="592">
          <cell r="B592">
            <v>820380</v>
          </cell>
          <cell r="C592" t="str">
            <v>주가수익률</v>
          </cell>
          <cell r="D592" t="str">
            <v>Equity Yield</v>
          </cell>
          <cell r="J592">
            <v>9.1766706049926672</v>
          </cell>
          <cell r="K592">
            <v>10.475104772838677</v>
          </cell>
          <cell r="L592">
            <v>4.2637497787512508</v>
          </cell>
          <cell r="M592">
            <v>4.7776754962884231</v>
          </cell>
          <cell r="N592">
            <v>4.2067783484090731</v>
          </cell>
          <cell r="O592">
            <v>4.4902608251410765</v>
          </cell>
          <cell r="P592">
            <v>4.0643311618412552</v>
          </cell>
          <cell r="Q592">
            <v>4.9889695345656868</v>
          </cell>
          <cell r="R592">
            <v>-0.9345468704364267</v>
          </cell>
          <cell r="S592">
            <v>-1.437180915254421</v>
          </cell>
          <cell r="T592">
            <v>-1.446364116932231</v>
          </cell>
          <cell r="U592">
            <v>-1.4173981492246213</v>
          </cell>
          <cell r="V592">
            <v>-1.3897749405724686</v>
          </cell>
          <cell r="W592">
            <v>-1.3634244440793311</v>
          </cell>
          <cell r="X592">
            <v>-1.3382807717363217</v>
          </cell>
        </row>
        <row r="593">
          <cell r="B593">
            <v>820390</v>
          </cell>
          <cell r="C593" t="str">
            <v>금융비율부담률</v>
          </cell>
          <cell r="D593" t="str">
            <v>Interest Expenses/Sales</v>
          </cell>
          <cell r="J593">
            <v>1.9590872902294765</v>
          </cell>
          <cell r="K593">
            <v>0</v>
          </cell>
          <cell r="L593">
            <v>0.36139915086255198</v>
          </cell>
          <cell r="M593">
            <v>0.94190722686319595</v>
          </cell>
          <cell r="N593">
            <v>0.51163316154920446</v>
          </cell>
          <cell r="O593">
            <v>0.49790071218442844</v>
          </cell>
          <cell r="P593">
            <v>0.48651655937857785</v>
          </cell>
          <cell r="Q593">
            <v>0.50576142931433343</v>
          </cell>
          <cell r="R593">
            <v>3.7517049239134801</v>
          </cell>
          <cell r="S593">
            <v>4.3098150174966747</v>
          </cell>
          <cell r="T593">
            <v>4.474285296240903</v>
          </cell>
          <cell r="U593">
            <v>4.6453571992248159</v>
          </cell>
          <cell r="V593">
            <v>4.8232957071059204</v>
          </cell>
          <cell r="W593">
            <v>5.0083764365225534</v>
          </cell>
          <cell r="X593">
            <v>5.2008860670083905</v>
          </cell>
        </row>
        <row r="594">
          <cell r="B594">
            <v>820400</v>
          </cell>
          <cell r="C594" t="str">
            <v>순이자비용/매출액</v>
          </cell>
          <cell r="D594" t="str">
            <v>Net Interest/Revenue</v>
          </cell>
          <cell r="J594">
            <v>-0.47337892007516474</v>
          </cell>
          <cell r="K594">
            <v>-1.881396979368086</v>
          </cell>
          <cell r="L594">
            <v>-1.7093174753484695</v>
          </cell>
          <cell r="M594">
            <v>-0.7848697814396729</v>
          </cell>
          <cell r="N594">
            <v>-0.89343937215415581</v>
          </cell>
          <cell r="O594">
            <v>-1.3419494355293868</v>
          </cell>
          <cell r="P594">
            <v>-1.5053526790215501</v>
          </cell>
          <cell r="Q594">
            <v>-0.86161689306265499</v>
          </cell>
          <cell r="R594">
            <v>2.8416529163185755</v>
          </cell>
          <cell r="S594">
            <v>3.7726620104400825</v>
          </cell>
          <cell r="T594">
            <v>4.1491031237500708</v>
          </cell>
          <cell r="U594">
            <v>4.3201750267339829</v>
          </cell>
          <cell r="V594">
            <v>4.4981135346150873</v>
          </cell>
          <cell r="W594">
            <v>4.6831942640317203</v>
          </cell>
          <cell r="X594">
            <v>4.8757038945175584</v>
          </cell>
        </row>
        <row r="595">
          <cell r="B595">
            <v>820410</v>
          </cell>
          <cell r="C595" t="str">
            <v>고정장기적합률</v>
          </cell>
          <cell r="D595" t="str">
            <v>LT. Fixed Suitability</v>
          </cell>
          <cell r="J595">
            <v>96.346084550410652</v>
          </cell>
          <cell r="K595">
            <v>80.109837196303303</v>
          </cell>
          <cell r="L595">
            <v>74.892806054041628</v>
          </cell>
          <cell r="M595">
            <v>83.935903556698207</v>
          </cell>
          <cell r="N595">
            <v>86.750757480921365</v>
          </cell>
          <cell r="O595">
            <v>70.775883214542418</v>
          </cell>
          <cell r="P595">
            <v>73.863225772066968</v>
          </cell>
          <cell r="Q595">
            <v>89.988805182318345</v>
          </cell>
          <cell r="R595">
            <v>95.783801178697374</v>
          </cell>
          <cell r="S595">
            <v>94.901921470648801</v>
          </cell>
          <cell r="T595">
            <v>94.376359206887656</v>
          </cell>
          <cell r="U595">
            <v>94.055824039882381</v>
          </cell>
          <cell r="V595">
            <v>93.941461429173017</v>
          </cell>
          <cell r="W595">
            <v>94.035594344327222</v>
          </cell>
          <cell r="X595">
            <v>94.341842950643013</v>
          </cell>
        </row>
        <row r="596">
          <cell r="B596">
            <v>820420</v>
          </cell>
          <cell r="C596" t="str">
            <v>차입금의존도</v>
          </cell>
          <cell r="D596" t="str">
            <v>Debt Reliance</v>
          </cell>
          <cell r="J596">
            <v>19.441840647085794</v>
          </cell>
          <cell r="K596">
            <v>3.716961224040217</v>
          </cell>
          <cell r="L596">
            <v>3.4713152850666082</v>
          </cell>
          <cell r="M596">
            <v>8.6787246660795798</v>
          </cell>
          <cell r="N596">
            <v>6.6370824896803331</v>
          </cell>
          <cell r="O596">
            <v>5.0198834990873946</v>
          </cell>
          <cell r="P596">
            <v>22.133470799173143</v>
          </cell>
          <cell r="Q596">
            <v>30.624424842441123</v>
          </cell>
          <cell r="R596">
            <v>35.869903806028972</v>
          </cell>
          <cell r="S596">
            <v>40.141541086755652</v>
          </cell>
          <cell r="T596">
            <v>41.674084079213266</v>
          </cell>
          <cell r="U596">
            <v>43.203437524054081</v>
          </cell>
          <cell r="V596">
            <v>44.725388367856276</v>
          </cell>
          <cell r="W596">
            <v>46.235829475874873</v>
          </cell>
          <cell r="X596">
            <v>47.730803856965551</v>
          </cell>
        </row>
        <row r="597">
          <cell r="B597">
            <v>820430</v>
          </cell>
          <cell r="C597" t="str">
            <v>EBITDA / Shareholders' Equity</v>
          </cell>
          <cell r="D597" t="str">
            <v>EBITDA / Shareholders' Equity</v>
          </cell>
          <cell r="J597">
            <v>10.467603297501672</v>
          </cell>
          <cell r="K597">
            <v>7.9723617978230656</v>
          </cell>
          <cell r="L597">
            <v>10.625122150715553</v>
          </cell>
          <cell r="M597">
            <v>14.164228327417606</v>
          </cell>
          <cell r="N597">
            <v>16.840053397708687</v>
          </cell>
          <cell r="O597">
            <v>8.6123815219670075</v>
          </cell>
          <cell r="P597">
            <v>6.6761278221724636</v>
          </cell>
          <cell r="Q597">
            <v>7.4986308245564945</v>
          </cell>
          <cell r="R597">
            <v>2.3348410907453356</v>
          </cell>
          <cell r="S597">
            <v>4.678647947854941</v>
          </cell>
          <cell r="T597">
            <v>4.4879979953862996</v>
          </cell>
          <cell r="U597">
            <v>4.3109834805013483</v>
          </cell>
          <cell r="V597">
            <v>4.1474366976756363</v>
          </cell>
          <cell r="W597">
            <v>3.9973118049038199</v>
          </cell>
          <cell r="X597">
            <v>3.8607141033868775</v>
          </cell>
        </row>
        <row r="598">
          <cell r="B598">
            <v>820440</v>
          </cell>
          <cell r="C598" t="str">
            <v>EBITDA / Total Assets</v>
          </cell>
          <cell r="D598" t="str">
            <v>EBITDA / Total Assets</v>
          </cell>
          <cell r="J598">
            <v>6.9813812596275682</v>
          </cell>
          <cell r="K598">
            <v>6.2220482929429899</v>
          </cell>
          <cell r="L598">
            <v>8.0217934863524984</v>
          </cell>
          <cell r="M598">
            <v>9.9467269911181102</v>
          </cell>
          <cell r="N598">
            <v>12.179992058794685</v>
          </cell>
          <cell r="O598">
            <v>6.3344093492061599</v>
          </cell>
          <cell r="P598">
            <v>4.3076745852253575</v>
          </cell>
          <cell r="Q598">
            <v>4.2550341443151618</v>
          </cell>
          <cell r="R598">
            <v>1.239974963640897</v>
          </cell>
          <cell r="S598">
            <v>2.6409619217522695</v>
          </cell>
          <cell r="T598">
            <v>2.4894597343210001</v>
          </cell>
          <cell r="U598">
            <v>2.3408584355234003</v>
          </cell>
          <cell r="V598">
            <v>2.195547989272447</v>
          </cell>
          <cell r="W598">
            <v>2.0538897802337677</v>
          </cell>
          <cell r="X598">
            <v>1.9162131102722628</v>
          </cell>
        </row>
        <row r="599">
          <cell r="B599">
            <v>820450</v>
          </cell>
          <cell r="C599" t="str">
            <v>원/달러 환율변동</v>
          </cell>
          <cell r="D599" t="str">
            <v>Change in Won/$ Rate</v>
          </cell>
          <cell r="J599" t="str">
            <v>N/A</v>
          </cell>
          <cell r="K599">
            <v>-2.4580335731414715</v>
          </cell>
          <cell r="L599">
            <v>1.2643779085081963</v>
          </cell>
          <cell r="M599">
            <v>-7.1273736235151315</v>
          </cell>
          <cell r="N599">
            <v>-1.4751190365045241</v>
          </cell>
          <cell r="O599">
            <v>4.1599545153037099</v>
          </cell>
          <cell r="P599">
            <v>6.6229985443959194</v>
          </cell>
          <cell r="Q599">
            <v>3.1143344709897658</v>
          </cell>
          <cell r="R599">
            <v>-11.419114604882086</v>
          </cell>
          <cell r="S599">
            <v>0.88743577767398385</v>
          </cell>
          <cell r="T599">
            <v>3.7037037037036979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</row>
        <row r="601">
          <cell r="B601">
            <v>820460</v>
          </cell>
          <cell r="C601" t="str">
            <v>EBITDAPS 3yr CAGR</v>
          </cell>
          <cell r="D601" t="str">
            <v>EBITDAPS 3yr CAGR</v>
          </cell>
          <cell r="J601">
            <v>25.223804610087829</v>
          </cell>
          <cell r="K601">
            <v>51.063797790141784</v>
          </cell>
          <cell r="L601">
            <v>19.458276451727492</v>
          </cell>
          <cell r="M601">
            <v>-5.9098208673070758</v>
          </cell>
          <cell r="N601">
            <v>-13.13186680965662</v>
          </cell>
          <cell r="O601">
            <v>-33.236059538630009</v>
          </cell>
          <cell r="P601">
            <v>-12.590643363912921</v>
          </cell>
          <cell r="Q601">
            <v>-19.107098546778367</v>
          </cell>
          <cell r="R601">
            <v>15.943646633953293</v>
          </cell>
          <cell r="S601">
            <v>-9.4630873073276689</v>
          </cell>
          <cell r="T601">
            <v>-9.5585728040504865</v>
          </cell>
          <cell r="U601">
            <v>-9.6617927616830119</v>
          </cell>
          <cell r="V601">
            <v>-99.999974478297986</v>
          </cell>
          <cell r="W601">
            <v>-99.999974478297986</v>
          </cell>
          <cell r="X601">
            <v>-99.999974478297986</v>
          </cell>
        </row>
        <row r="602">
          <cell r="B602">
            <v>820470</v>
          </cell>
          <cell r="C602" t="str">
            <v>EBITPS 3yr CAGR</v>
          </cell>
          <cell r="D602" t="str">
            <v>EBITPS 3yr CAGR</v>
          </cell>
          <cell r="J602">
            <v>32.149530676972489</v>
          </cell>
          <cell r="K602">
            <v>57.127973546407659</v>
          </cell>
          <cell r="L602">
            <v>15.809167373141431</v>
          </cell>
          <cell r="M602">
            <v>-13.390536225651402</v>
          </cell>
          <cell r="N602">
            <v>-20.766040886086522</v>
          </cell>
          <cell r="O602" t="str">
            <v>N/A</v>
          </cell>
          <cell r="P602" t="str">
            <v>N/A</v>
          </cell>
          <cell r="Q602" t="str">
            <v>N/A</v>
          </cell>
          <cell r="R602">
            <v>-8.2638438841437534</v>
          </cell>
          <cell r="S602">
            <v>-4.239114636199572</v>
          </cell>
          <cell r="T602">
            <v>-4.2224526737904773</v>
          </cell>
          <cell r="U602">
            <v>-4.2063438790799959</v>
          </cell>
          <cell r="V602">
            <v>-99.999974507007579</v>
          </cell>
          <cell r="W602">
            <v>-99.999974507007579</v>
          </cell>
          <cell r="X602">
            <v>-99.999974507007579</v>
          </cell>
        </row>
        <row r="603">
          <cell r="B603">
            <v>820480</v>
          </cell>
          <cell r="C603" t="str">
            <v>EPS_P 3yr CAGR</v>
          </cell>
          <cell r="D603" t="str">
            <v>EPS_P 3yr CAGR</v>
          </cell>
          <cell r="J603">
            <v>32.957138290372058</v>
          </cell>
          <cell r="K603">
            <v>38.537298873668128</v>
          </cell>
          <cell r="L603">
            <v>43.561347208885131</v>
          </cell>
          <cell r="M603">
            <v>-4.4282436957193214</v>
          </cell>
          <cell r="N603">
            <v>-18.328485746875266</v>
          </cell>
          <cell r="O603" t="str">
            <v>N/A</v>
          </cell>
          <cell r="P603" t="str">
            <v>N/A</v>
          </cell>
          <cell r="Q603" t="str">
            <v>N/A</v>
          </cell>
          <cell r="R603">
            <v>13.326957154775151</v>
          </cell>
          <cell r="S603">
            <v>-1.1118288599544193</v>
          </cell>
          <cell r="T603">
            <v>-1.9491990335005771</v>
          </cell>
          <cell r="U603">
            <v>-1.8963590931505383</v>
          </cell>
          <cell r="V603">
            <v>-99.999974507007579</v>
          </cell>
          <cell r="W603">
            <v>-99.999974507007579</v>
          </cell>
          <cell r="X603">
            <v>-99.999974507007579</v>
          </cell>
        </row>
        <row r="604">
          <cell r="B604">
            <v>820490</v>
          </cell>
          <cell r="C604" t="str">
            <v>EPS_C 3yr CAGR</v>
          </cell>
          <cell r="D604" t="str">
            <v>EPS_C 3yr CAGR</v>
          </cell>
          <cell r="J604">
            <v>32.088819318794684</v>
          </cell>
          <cell r="K604">
            <v>41.522568098986426</v>
          </cell>
          <cell r="L604">
            <v>48.199580218695864</v>
          </cell>
          <cell r="M604">
            <v>-3.4481009370781206</v>
          </cell>
          <cell r="N604">
            <v>-18.823293802128667</v>
          </cell>
          <cell r="O604" t="str">
            <v>N/A</v>
          </cell>
          <cell r="P604" t="str">
            <v>N/A</v>
          </cell>
          <cell r="Q604" t="str">
            <v>N/A</v>
          </cell>
          <cell r="R604">
            <v>13.32695715477514</v>
          </cell>
          <cell r="S604">
            <v>-1.1118288599544131</v>
          </cell>
          <cell r="T604">
            <v>-1.9491990335005778</v>
          </cell>
          <cell r="U604">
            <v>-1.8963590931505321</v>
          </cell>
          <cell r="V604">
            <v>-99.999974507007579</v>
          </cell>
          <cell r="W604">
            <v>-99.999974507007579</v>
          </cell>
          <cell r="X604">
            <v>-99.999974507007579</v>
          </cell>
        </row>
        <row r="624">
          <cell r="B624">
            <v>800220</v>
          </cell>
          <cell r="C624" t="str">
            <v>보통주 순이익</v>
          </cell>
          <cell r="D624" t="str">
            <v>Common Stocks Net Profit</v>
          </cell>
          <cell r="J624">
            <v>34.628732999999997</v>
          </cell>
          <cell r="K624">
            <v>38.002969839999999</v>
          </cell>
          <cell r="L624">
            <v>32.512621829999993</v>
          </cell>
          <cell r="M624">
            <v>79.805858999999998</v>
          </cell>
          <cell r="N624">
            <v>107.719577</v>
          </cell>
          <cell r="O624">
            <v>105.82612963999999</v>
          </cell>
          <cell r="P624">
            <v>71.831880709999993</v>
          </cell>
          <cell r="Q624">
            <v>57.622077990000001</v>
          </cell>
          <cell r="R624">
            <v>-39.852527559999999</v>
          </cell>
          <cell r="S624">
            <v>-58.813244045098067</v>
          </cell>
          <cell r="T624">
            <v>-59.189044945082038</v>
          </cell>
          <cell r="U624">
            <v>-58.003680938568969</v>
          </cell>
          <cell r="V624">
            <v>-56.87326618387533</v>
          </cell>
          <cell r="W624">
            <v>-55.794934176741734</v>
          </cell>
          <cell r="X624">
            <v>-54.765988605586827</v>
          </cell>
        </row>
        <row r="625">
          <cell r="B625">
            <v>800230</v>
          </cell>
          <cell r="C625" t="str">
            <v>지배주주지분 보통주 순이익</v>
          </cell>
          <cell r="D625" t="str">
            <v>Common Stocks Net Profit to Parent Shareholders</v>
          </cell>
          <cell r="J625">
            <v>31.796391</v>
          </cell>
          <cell r="K625">
            <v>38.057728999999995</v>
          </cell>
          <cell r="L625">
            <v>32.571570999999999</v>
          </cell>
          <cell r="M625">
            <v>74.733066999999991</v>
          </cell>
          <cell r="N625">
            <v>101.19126299999999</v>
          </cell>
          <cell r="O625">
            <v>96.372090909999997</v>
          </cell>
          <cell r="P625">
            <v>65.238130459999994</v>
          </cell>
          <cell r="Q625">
            <v>55.125791729999996</v>
          </cell>
          <cell r="R625">
            <v>-18.952812260000002</v>
          </cell>
          <cell r="S625">
            <v>-27.97002953225752</v>
          </cell>
          <cell r="T625">
            <v>-28.148750540449836</v>
          </cell>
          <cell r="U625">
            <v>-27.585022645365139</v>
          </cell>
          <cell r="V625">
            <v>-27.047427166900523</v>
          </cell>
          <cell r="W625">
            <v>-26.534600871143436</v>
          </cell>
          <cell r="X625">
            <v>-26.04526146333556</v>
          </cell>
        </row>
        <row r="626">
          <cell r="B626">
            <v>800240</v>
          </cell>
          <cell r="C626" t="str">
            <v>지배주주지분</v>
          </cell>
          <cell r="D626" t="str">
            <v>Controlling Interests Equity</v>
          </cell>
          <cell r="J626">
            <v>417.009094</v>
          </cell>
          <cell r="K626">
            <v>545.87649086999988</v>
          </cell>
          <cell r="L626">
            <v>558.66821068000002</v>
          </cell>
          <cell r="M626">
            <v>633.10826099999997</v>
          </cell>
          <cell r="N626">
            <v>730.64680299999998</v>
          </cell>
          <cell r="O626">
            <v>1010.3618181299998</v>
          </cell>
          <cell r="P626">
            <v>1022.6821153200001</v>
          </cell>
          <cell r="Q626">
            <v>1044.1032949</v>
          </cell>
          <cell r="R626">
            <v>994.22791763000009</v>
          </cell>
          <cell r="S626">
            <v>957.73944239774244</v>
          </cell>
          <cell r="T626">
            <v>921.07224615729251</v>
          </cell>
          <cell r="U626">
            <v>884.96877781192734</v>
          </cell>
          <cell r="V626">
            <v>849.40290494502676</v>
          </cell>
          <cell r="W626">
            <v>814.34985837388331</v>
          </cell>
          <cell r="X626">
            <v>779.78615121054781</v>
          </cell>
        </row>
        <row r="627">
          <cell r="B627">
            <v>800250</v>
          </cell>
          <cell r="C627" t="str">
            <v>지배주주지분 보통주 순이익 (계산용)</v>
          </cell>
          <cell r="D627" t="str">
            <v>Common Stocks Net Profit to Parent Shareholders (Calc)</v>
          </cell>
          <cell r="J627">
            <v>31.796391</v>
          </cell>
          <cell r="K627">
            <v>38.057728999999995</v>
          </cell>
          <cell r="L627">
            <v>32.571570999999999</v>
          </cell>
          <cell r="M627">
            <v>74.733066999999991</v>
          </cell>
          <cell r="N627">
            <v>101.19126299999999</v>
          </cell>
          <cell r="O627">
            <v>96.372090909999997</v>
          </cell>
          <cell r="P627">
            <v>65.238130459999994</v>
          </cell>
          <cell r="Q627">
            <v>55.125791729999996</v>
          </cell>
          <cell r="R627">
            <v>-18.952812260000002</v>
          </cell>
          <cell r="S627">
            <v>-27.97002953225752</v>
          </cell>
          <cell r="T627">
            <v>-28.148750540449836</v>
          </cell>
          <cell r="U627">
            <v>-27.585022645365139</v>
          </cell>
          <cell r="V627">
            <v>-27.047427166900523</v>
          </cell>
          <cell r="W627">
            <v>-26.534600871143436</v>
          </cell>
          <cell r="X627">
            <v>-26.04526146333556</v>
          </cell>
        </row>
        <row r="628">
          <cell r="B628">
            <v>800260</v>
          </cell>
          <cell r="C628" t="str">
            <v>별도 순이익</v>
          </cell>
          <cell r="D628" t="str">
            <v>Parent Net Profit</v>
          </cell>
          <cell r="J628">
            <v>37.798833999999999</v>
          </cell>
          <cell r="K628">
            <v>37.518617469999995</v>
          </cell>
          <cell r="L628">
            <v>28.536453229999999</v>
          </cell>
          <cell r="M628">
            <v>74.310137999999995</v>
          </cell>
          <cell r="N628">
            <v>103.332753</v>
          </cell>
          <cell r="O628">
            <v>96.373445349999997</v>
          </cell>
          <cell r="P628">
            <v>66.238744819999994</v>
          </cell>
          <cell r="Q628">
            <v>55.126378679999995</v>
          </cell>
          <cell r="R628">
            <v>-18.951470920000002</v>
          </cell>
          <cell r="S628">
            <v>-27.97002953225752</v>
          </cell>
          <cell r="T628">
            <v>-28.148750540449836</v>
          </cell>
          <cell r="U628">
            <v>-27.585022645365139</v>
          </cell>
          <cell r="V628">
            <v>-27.047427166900523</v>
          </cell>
          <cell r="W628">
            <v>-26.534600871143436</v>
          </cell>
          <cell r="X628">
            <v>-26.04526146333556</v>
          </cell>
        </row>
      </sheetData>
      <sheetData sheetId="18">
        <row r="27">
          <cell r="B27">
            <v>200000</v>
          </cell>
          <cell r="C27" t="str">
            <v>매출액</v>
          </cell>
          <cell r="D27" t="str">
            <v>Sales</v>
          </cell>
          <cell r="J27">
            <v>156.97121600000003</v>
          </cell>
          <cell r="K27">
            <v>189.03303599999998</v>
          </cell>
          <cell r="L27">
            <v>175.208977</v>
          </cell>
          <cell r="M27">
            <v>173.64304043999999</v>
          </cell>
          <cell r="N27">
            <v>142.43588999999997</v>
          </cell>
          <cell r="O27">
            <v>139.88500199999999</v>
          </cell>
          <cell r="P27">
            <v>196.09245299999998</v>
          </cell>
          <cell r="Q27">
            <v>189.62858549000001</v>
          </cell>
          <cell r="R27">
            <v>179.51326</v>
          </cell>
          <cell r="S27">
            <v>181.06565000000001</v>
          </cell>
          <cell r="T27">
            <v>188.52529165810611</v>
          </cell>
          <cell r="U27">
            <v>93.158148874433323</v>
          </cell>
          <cell r="V27">
            <v>172.58588579131825</v>
          </cell>
          <cell r="W27">
            <v>174.07836942870293</v>
          </cell>
          <cell r="X27">
            <v>181.25014528108321</v>
          </cell>
          <cell r="Y27">
            <v>89.563197961942024</v>
          </cell>
          <cell r="Z27">
            <v>165.92583731348839</v>
          </cell>
          <cell r="AA27">
            <v>167.36072636060996</v>
          </cell>
          <cell r="AB27">
            <v>174.25574508056323</v>
          </cell>
          <cell r="AC27">
            <v>86.106975354160227</v>
          </cell>
          <cell r="AD27">
            <v>159.52279852983875</v>
          </cell>
          <cell r="AE27">
            <v>160.90231554830154</v>
          </cell>
          <cell r="AF27">
            <v>167.53125712805365</v>
          </cell>
          <cell r="AG27">
            <v>82.784127558649175</v>
          </cell>
        </row>
        <row r="37">
          <cell r="B37">
            <v>200360</v>
          </cell>
          <cell r="C37" t="str">
            <v>매출원가</v>
          </cell>
          <cell r="D37" t="str">
            <v>Cost of Sales</v>
          </cell>
          <cell r="J37">
            <v>124.47524399999998</v>
          </cell>
          <cell r="K37">
            <v>138.07232299999998</v>
          </cell>
          <cell r="L37">
            <v>147.05944599999998</v>
          </cell>
          <cell r="M37">
            <v>146.81343570999999</v>
          </cell>
          <cell r="N37">
            <v>124.45601599999998</v>
          </cell>
          <cell r="O37">
            <v>132.39244499999998</v>
          </cell>
          <cell r="P37">
            <v>163.30634899999998</v>
          </cell>
          <cell r="Q37">
            <v>177.56548378999997</v>
          </cell>
          <cell r="R37">
            <v>159.22275600000003</v>
          </cell>
          <cell r="S37">
            <v>161.65075199999998</v>
          </cell>
          <cell r="T37">
            <v>157.00439565027764</v>
          </cell>
          <cell r="U37">
            <v>96.776505495844049</v>
          </cell>
          <cell r="V37">
            <v>153.0783875374718</v>
          </cell>
          <cell r="W37">
            <v>155.41268774659153</v>
          </cell>
          <cell r="X37">
            <v>150.94563318851073</v>
          </cell>
          <cell r="Y37">
            <v>93.041923057876772</v>
          </cell>
          <cell r="Z37">
            <v>147.17112879940601</v>
          </cell>
          <cell r="AA37">
            <v>149.41534891603578</v>
          </cell>
          <cell r="AB37">
            <v>145.12067693590171</v>
          </cell>
          <cell r="AC37">
            <v>89.451457272133155</v>
          </cell>
          <cell r="AD37">
            <v>141.49182977766475</v>
          </cell>
          <cell r="AE37">
            <v>143.6494459712498</v>
          </cell>
          <cell r="AF37">
            <v>139.52050436618623</v>
          </cell>
          <cell r="AG37">
            <v>85.999546711119592</v>
          </cell>
        </row>
        <row r="38">
          <cell r="B38">
            <v>200810</v>
          </cell>
          <cell r="C38" t="str">
            <v>매출총이익</v>
          </cell>
          <cell r="D38" t="str">
            <v>Gross Profit</v>
          </cell>
          <cell r="J38">
            <v>32.495971999999995</v>
          </cell>
          <cell r="K38">
            <v>50.960712999999998</v>
          </cell>
          <cell r="L38">
            <v>28.149531</v>
          </cell>
          <cell r="M38">
            <v>26.82960473</v>
          </cell>
          <cell r="N38">
            <v>17.979874000000002</v>
          </cell>
          <cell r="O38">
            <v>7.4925569999999997</v>
          </cell>
          <cell r="P38">
            <v>32.786104000000002</v>
          </cell>
          <cell r="Q38">
            <v>12.063101699999999</v>
          </cell>
          <cell r="R38">
            <v>20.29050399999997</v>
          </cell>
          <cell r="S38">
            <v>19.414898000000022</v>
          </cell>
          <cell r="T38">
            <v>31.520896007828469</v>
          </cell>
          <cell r="U38">
            <v>-3.6183566214107259</v>
          </cell>
          <cell r="V38">
            <v>19.50749825384645</v>
          </cell>
          <cell r="W38">
            <v>18.665681682111398</v>
          </cell>
          <cell r="X38">
            <v>30.30451209257248</v>
          </cell>
          <cell r="Y38">
            <v>-3.4787250959347489</v>
          </cell>
          <cell r="Z38">
            <v>18.754708514082381</v>
          </cell>
          <cell r="AA38">
            <v>17.945377444574177</v>
          </cell>
          <cell r="AB38">
            <v>29.135068144661517</v>
          </cell>
          <cell r="AC38">
            <v>-3.3444819179729279</v>
          </cell>
          <cell r="AD38">
            <v>18.030968752174005</v>
          </cell>
          <cell r="AE38">
            <v>17.25286957705174</v>
          </cell>
          <cell r="AF38">
            <v>28.010752761867423</v>
          </cell>
          <cell r="AG38">
            <v>-3.2154191524704174</v>
          </cell>
        </row>
        <row r="40">
          <cell r="B40">
            <v>200820</v>
          </cell>
          <cell r="C40" t="str">
            <v>판매비와 관리비</v>
          </cell>
          <cell r="D40" t="str">
            <v>SG&amp;A</v>
          </cell>
          <cell r="J40">
            <v>17.152031000000008</v>
          </cell>
          <cell r="K40">
            <v>18.193607</v>
          </cell>
          <cell r="L40">
            <v>17.216421</v>
          </cell>
          <cell r="M40">
            <v>20.08791669</v>
          </cell>
          <cell r="N40">
            <v>25.678100999999998</v>
          </cell>
          <cell r="O40">
            <v>34.805358999999996</v>
          </cell>
          <cell r="P40">
            <v>22.343602999999998</v>
          </cell>
          <cell r="Q40">
            <v>17.4468681</v>
          </cell>
          <cell r="R40">
            <v>15.480686000000002</v>
          </cell>
          <cell r="S40">
            <v>19.481978999999999</v>
          </cell>
          <cell r="T40">
            <v>20.684532560417821</v>
          </cell>
          <cell r="U40">
            <v>37.181134235445327</v>
          </cell>
          <cell r="V40">
            <v>14.866585213005672</v>
          </cell>
          <cell r="W40">
            <v>18.709151579037709</v>
          </cell>
          <cell r="X40">
            <v>19.864001240038196</v>
          </cell>
          <cell r="Y40">
            <v>35.706201936235274</v>
          </cell>
          <cell r="Z40">
            <v>14.277587016719627</v>
          </cell>
          <cell r="AA40">
            <v>17.967915015549334</v>
          </cell>
          <cell r="AB40">
            <v>19.077010768872636</v>
          </cell>
          <cell r="AC40">
            <v>34.291560427419284</v>
          </cell>
          <cell r="AD40">
            <v>13.71260902687763</v>
          </cell>
          <cell r="AE40">
            <v>17.256907161403596</v>
          </cell>
          <cell r="AF40">
            <v>18.322114918210321</v>
          </cell>
          <cell r="AG40">
            <v>32.934610064858646</v>
          </cell>
        </row>
        <row r="41">
          <cell r="B41">
            <v>201080</v>
          </cell>
          <cell r="C41" t="str">
            <v>유형자산 감가상각비</v>
          </cell>
          <cell r="D41" t="str">
            <v>Depreciation (SG&amp;A)</v>
          </cell>
          <cell r="J41">
            <v>0.38204600000000011</v>
          </cell>
          <cell r="K41">
            <v>0.388598</v>
          </cell>
          <cell r="L41">
            <v>0.39144899999999999</v>
          </cell>
          <cell r="M41">
            <v>0.46137</v>
          </cell>
          <cell r="N41">
            <v>0.44557700000000011</v>
          </cell>
          <cell r="O41">
            <v>0.42621100000000001</v>
          </cell>
          <cell r="P41">
            <v>0.43364999999999998</v>
          </cell>
          <cell r="Q41">
            <v>0.42702799999999996</v>
          </cell>
          <cell r="R41">
            <v>0.42634899999999998</v>
          </cell>
          <cell r="S41">
            <v>0.42353099999999999</v>
          </cell>
          <cell r="T41">
            <v>0.68091047833448837</v>
          </cell>
          <cell r="U41">
            <v>1.1895006614285408</v>
          </cell>
          <cell r="V41">
            <v>0.39260485260739403</v>
          </cell>
          <cell r="W41">
            <v>0.39000988821285421</v>
          </cell>
          <cell r="X41">
            <v>0.62701861147872273</v>
          </cell>
          <cell r="Y41">
            <v>1.0953555229554897</v>
          </cell>
          <cell r="Z41">
            <v>0.36153144557832573</v>
          </cell>
          <cell r="AA41">
            <v>0.35914186424087746</v>
          </cell>
          <cell r="AB41">
            <v>0.57739211195920903</v>
          </cell>
          <cell r="AC41">
            <v>1.0086616683576952</v>
          </cell>
          <cell r="AD41">
            <v>0.3329173984323095</v>
          </cell>
          <cell r="AE41">
            <v>0.33071694474581731</v>
          </cell>
          <cell r="AF41">
            <v>0.53169338971691571</v>
          </cell>
          <cell r="AG41">
            <v>0.92882935256398191</v>
          </cell>
        </row>
        <row r="42">
          <cell r="B42">
            <v>201100</v>
          </cell>
          <cell r="C42" t="str">
            <v>무형자산 상각비</v>
          </cell>
          <cell r="D42" t="str">
            <v>Amortization (SG&amp;A)</v>
          </cell>
          <cell r="J42">
            <v>1.424213</v>
          </cell>
          <cell r="K42">
            <v>1.423335</v>
          </cell>
          <cell r="L42">
            <v>1.48532</v>
          </cell>
          <cell r="M42">
            <v>1.544081</v>
          </cell>
          <cell r="N42">
            <v>1.5331149999999996</v>
          </cell>
          <cell r="O42">
            <v>1.524219</v>
          </cell>
          <cell r="P42">
            <v>1.530454</v>
          </cell>
          <cell r="Q42">
            <v>1.530589</v>
          </cell>
          <cell r="R42">
            <v>1.5218170000000002</v>
          </cell>
          <cell r="S42">
            <v>1.5066059999999999</v>
          </cell>
          <cell r="T42">
            <v>0.31306027701099842</v>
          </cell>
          <cell r="U42">
            <v>-2.0899456296999905</v>
          </cell>
          <cell r="V42">
            <v>1.475442622551282</v>
          </cell>
          <cell r="W42">
            <v>1.4606951478341323</v>
          </cell>
          <cell r="X42">
            <v>0.30352038131374415</v>
          </cell>
          <cell r="Y42">
            <v>-2.02625865059606</v>
          </cell>
          <cell r="Z42">
            <v>1.4304814129694992</v>
          </cell>
          <cell r="AA42">
            <v>1.4161833385146338</v>
          </cell>
          <cell r="AB42">
            <v>0.29427119515902089</v>
          </cell>
          <cell r="AC42">
            <v>-1.9645124068154527</v>
          </cell>
          <cell r="AD42">
            <v>1.3868903077456625</v>
          </cell>
          <cell r="AE42">
            <v>1.3730279389647118</v>
          </cell>
          <cell r="AF42">
            <v>0.28530385974576822</v>
          </cell>
          <cell r="AG42">
            <v>-1.9046477582694383</v>
          </cell>
        </row>
        <row r="64">
          <cell r="B64">
            <v>201370</v>
          </cell>
          <cell r="C64" t="str">
            <v>영업이익 (GP-SG&amp;A)</v>
          </cell>
          <cell r="D64" t="str">
            <v>Operating Income</v>
          </cell>
          <cell r="J64">
            <v>15.343940999999987</v>
          </cell>
          <cell r="K64">
            <v>32.767105999999998</v>
          </cell>
          <cell r="L64">
            <v>10.933109999999999</v>
          </cell>
          <cell r="M64">
            <v>6.7416880399999997</v>
          </cell>
          <cell r="N64">
            <v>-7.6982269999999957</v>
          </cell>
          <cell r="O64">
            <v>-27.312801999999998</v>
          </cell>
          <cell r="P64">
            <v>10.442501000000004</v>
          </cell>
          <cell r="Q64">
            <v>-5.3837664000000007</v>
          </cell>
          <cell r="R64">
            <v>4.809817999999968</v>
          </cell>
          <cell r="S64">
            <v>-6.7080999999976854E-2</v>
          </cell>
          <cell r="T64">
            <v>10.836363447410648</v>
          </cell>
          <cell r="U64">
            <v>-40.799490856856053</v>
          </cell>
          <cell r="V64">
            <v>4.6409130408407773</v>
          </cell>
          <cell r="W64">
            <v>-4.346989692631098E-2</v>
          </cell>
          <cell r="X64">
            <v>10.440510852534285</v>
          </cell>
          <cell r="Y64">
            <v>-39.184927032170023</v>
          </cell>
          <cell r="Z64">
            <v>4.477121497362754</v>
          </cell>
          <cell r="AA64">
            <v>-2.253757097515674E-2</v>
          </cell>
          <cell r="AB64">
            <v>10.058057375788881</v>
          </cell>
          <cell r="AC64">
            <v>-37.636042345392212</v>
          </cell>
          <cell r="AD64">
            <v>4.318359725296375</v>
          </cell>
          <cell r="AE64">
            <v>-4.0375843518560828E-3</v>
          </cell>
          <cell r="AF64">
            <v>9.6886378436571015</v>
          </cell>
          <cell r="AG64">
            <v>-36.150029217329063</v>
          </cell>
        </row>
        <row r="66">
          <cell r="B66">
            <v>203590</v>
          </cell>
          <cell r="C66" t="str">
            <v>기타영업수익</v>
          </cell>
          <cell r="D66" t="str">
            <v>Other Operating Income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</row>
        <row r="67">
          <cell r="B67">
            <v>203600</v>
          </cell>
          <cell r="C67" t="str">
            <v>이자수익</v>
          </cell>
          <cell r="D67" t="str">
            <v>Interest Income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</row>
        <row r="68">
          <cell r="B68">
            <v>203610</v>
          </cell>
          <cell r="C68" t="str">
            <v>배당금수익</v>
          </cell>
          <cell r="D68" t="str">
            <v>Dividend Income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</row>
        <row r="69">
          <cell r="B69">
            <v>203620</v>
          </cell>
          <cell r="C69" t="str">
            <v>외환거래이익</v>
          </cell>
          <cell r="D69" t="str">
            <v>Gains on Foreign Exchange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</row>
        <row r="70">
          <cell r="B70">
            <v>203720</v>
          </cell>
          <cell r="C70" t="str">
            <v>자산처분이익</v>
          </cell>
          <cell r="D70" t="str">
            <v>Gains on Disposal of Assets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</row>
        <row r="71">
          <cell r="B71">
            <v>203800</v>
          </cell>
          <cell r="C71" t="str">
            <v>투자자산평가이익</v>
          </cell>
          <cell r="D71" t="str">
            <v>Gains on Investment Assets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</row>
        <row r="72">
          <cell r="B72">
            <v>203810</v>
          </cell>
          <cell r="C72" t="str">
            <v>자산재평가이익</v>
          </cell>
          <cell r="D72" t="str">
            <v>Gains on Revaluation of Assets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</row>
        <row r="73">
          <cell r="B73">
            <v>203591</v>
          </cell>
          <cell r="C73" t="str">
            <v>기타 기타수익</v>
          </cell>
          <cell r="D73" t="str">
            <v>Others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</row>
        <row r="75">
          <cell r="B75">
            <v>204030</v>
          </cell>
          <cell r="C75" t="str">
            <v>기타영업비용</v>
          </cell>
          <cell r="D75" t="str">
            <v>Other Operating Expenses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</row>
        <row r="76">
          <cell r="B76">
            <v>204040</v>
          </cell>
          <cell r="C76" t="str">
            <v>이자비용</v>
          </cell>
          <cell r="D76" t="str">
            <v>Interest Expenses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</row>
        <row r="77">
          <cell r="B77">
            <v>204050</v>
          </cell>
          <cell r="C77" t="str">
            <v>외환거래손실</v>
          </cell>
          <cell r="D77" t="str">
            <v>Losses on Foreign Exchange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</row>
        <row r="78">
          <cell r="B78">
            <v>204160</v>
          </cell>
          <cell r="C78" t="str">
            <v>자산처분손실</v>
          </cell>
          <cell r="D78" t="str">
            <v>Losses on Disposal of Assets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</row>
        <row r="79">
          <cell r="B79">
            <v>204240</v>
          </cell>
          <cell r="C79" t="str">
            <v>투자자산평가손실</v>
          </cell>
          <cell r="D79" t="str">
            <v>Losses on Investment Assets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</row>
        <row r="80">
          <cell r="B80">
            <v>204250</v>
          </cell>
          <cell r="C80" t="str">
            <v>자산재평가손실</v>
          </cell>
          <cell r="D80" t="str">
            <v>Losses on Revaluation of Assets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</row>
        <row r="81">
          <cell r="B81">
            <v>204031</v>
          </cell>
          <cell r="C81" t="str">
            <v>기타 기타비용</v>
          </cell>
          <cell r="D81" t="str">
            <v>Others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</row>
        <row r="83">
          <cell r="B83">
            <v>201380</v>
          </cell>
          <cell r="C83" t="str">
            <v>영업이익 (reported)</v>
          </cell>
          <cell r="D83" t="str">
            <v>Operating Income (reported)</v>
          </cell>
          <cell r="J83">
            <v>15.343940999999987</v>
          </cell>
          <cell r="K83">
            <v>32.767105999999998</v>
          </cell>
          <cell r="L83">
            <v>10.933109999999999</v>
          </cell>
          <cell r="M83">
            <v>6.7416880399999997</v>
          </cell>
          <cell r="N83">
            <v>-7.6982269999999957</v>
          </cell>
          <cell r="O83">
            <v>-27.312801999999998</v>
          </cell>
          <cell r="P83">
            <v>10.442501000000004</v>
          </cell>
          <cell r="Q83">
            <v>-5.3837664000000007</v>
          </cell>
          <cell r="R83">
            <v>4.809817999999968</v>
          </cell>
          <cell r="S83">
            <v>-6.7080999999976854E-2</v>
          </cell>
          <cell r="T83">
            <v>10.836363447410648</v>
          </cell>
          <cell r="U83">
            <v>-40.799490856856053</v>
          </cell>
          <cell r="V83">
            <v>4.6409130408407773</v>
          </cell>
          <cell r="W83">
            <v>-4.346989692631098E-2</v>
          </cell>
          <cell r="X83">
            <v>10.440510852534285</v>
          </cell>
          <cell r="Y83">
            <v>-39.184927032170023</v>
          </cell>
          <cell r="Z83">
            <v>4.477121497362754</v>
          </cell>
          <cell r="AA83">
            <v>-2.253757097515674E-2</v>
          </cell>
          <cell r="AB83">
            <v>10.058057375788881</v>
          </cell>
          <cell r="AC83">
            <v>-37.636042345392212</v>
          </cell>
          <cell r="AD83">
            <v>4.318359725296375</v>
          </cell>
          <cell r="AE83">
            <v>-4.0375843518560828E-3</v>
          </cell>
          <cell r="AF83">
            <v>9.6886378436571015</v>
          </cell>
          <cell r="AG83">
            <v>-36.150029217329063</v>
          </cell>
        </row>
        <row r="84">
          <cell r="B84">
            <v>201381</v>
          </cell>
          <cell r="C84" t="str">
            <v>모델 영업이익</v>
          </cell>
          <cell r="D84" t="str">
            <v>Model Operating Income</v>
          </cell>
          <cell r="J84">
            <v>15.343940999999987</v>
          </cell>
          <cell r="K84">
            <v>32.767105999999998</v>
          </cell>
          <cell r="L84">
            <v>10.933109999999999</v>
          </cell>
          <cell r="M84">
            <v>6.7416880399999997</v>
          </cell>
          <cell r="N84">
            <v>-7.6982269999999957</v>
          </cell>
          <cell r="O84">
            <v>-27.312801999999998</v>
          </cell>
          <cell r="P84">
            <v>10.442501000000004</v>
          </cell>
          <cell r="Q84">
            <v>-5.3837664000000007</v>
          </cell>
          <cell r="R84">
            <v>4.809817999999968</v>
          </cell>
          <cell r="S84">
            <v>-6.7080999999976854E-2</v>
          </cell>
          <cell r="T84">
            <v>10.836363447410648</v>
          </cell>
          <cell r="U84">
            <v>-40.799490856856053</v>
          </cell>
          <cell r="V84">
            <v>4.6409130408407773</v>
          </cell>
          <cell r="W84">
            <v>-4.346989692631098E-2</v>
          </cell>
          <cell r="X84">
            <v>10.440510852534285</v>
          </cell>
          <cell r="Y84">
            <v>-39.184927032170023</v>
          </cell>
          <cell r="Z84">
            <v>4.477121497362754</v>
          </cell>
          <cell r="AA84">
            <v>-2.253757097515674E-2</v>
          </cell>
          <cell r="AB84">
            <v>10.058057375788881</v>
          </cell>
          <cell r="AC84">
            <v>-37.636042345392212</v>
          </cell>
          <cell r="AD84">
            <v>4.318359725296375</v>
          </cell>
          <cell r="AE84">
            <v>-4.0375843518560828E-3</v>
          </cell>
          <cell r="AF84">
            <v>9.6886378436571015</v>
          </cell>
          <cell r="AG84">
            <v>-36.150029217329063</v>
          </cell>
        </row>
        <row r="86">
          <cell r="B86">
            <v>202210</v>
          </cell>
          <cell r="C86" t="str">
            <v>금융수익</v>
          </cell>
          <cell r="D86" t="str">
            <v>Financial Income</v>
          </cell>
          <cell r="J86">
            <v>2.7429400000000008</v>
          </cell>
          <cell r="K86">
            <v>2.5100690000000001</v>
          </cell>
          <cell r="L86">
            <v>2.2905519999999999</v>
          </cell>
          <cell r="M86">
            <v>1.9577532099999999</v>
          </cell>
          <cell r="N86">
            <v>1.7880929999999999</v>
          </cell>
          <cell r="O86">
            <v>1.461751</v>
          </cell>
          <cell r="P86">
            <v>1.2154529999999999</v>
          </cell>
          <cell r="Q86">
            <v>1.6142320999999999</v>
          </cell>
          <cell r="R86">
            <v>1.070462</v>
          </cell>
          <cell r="S86">
            <v>0.78654399999999991</v>
          </cell>
          <cell r="T86">
            <v>0.68972935679923741</v>
          </cell>
          <cell r="U86">
            <v>0.90319617227865479</v>
          </cell>
          <cell r="V86">
            <v>0.62302964808687977</v>
          </cell>
          <cell r="W86">
            <v>0.4577838648404583</v>
          </cell>
          <cell r="X86">
            <v>0.40143586455364016</v>
          </cell>
          <cell r="Y86">
            <v>0.52567769184537805</v>
          </cell>
          <cell r="Z86">
            <v>0.59898708145196311</v>
          </cell>
          <cell r="AA86">
            <v>0.4401180938637268</v>
          </cell>
          <cell r="AB86">
            <v>0.38594454956917185</v>
          </cell>
          <cell r="AC86">
            <v>0.50539191415648177</v>
          </cell>
          <cell r="AD86">
            <v>0.57587231177208598</v>
          </cell>
          <cell r="AE86">
            <v>0.4231340408071127</v>
          </cell>
          <cell r="AF86">
            <v>0.37105104076282081</v>
          </cell>
          <cell r="AG86">
            <v>0.48588895982651237</v>
          </cell>
        </row>
        <row r="87">
          <cell r="B87">
            <v>202220</v>
          </cell>
          <cell r="C87" t="str">
            <v>이자수익</v>
          </cell>
          <cell r="D87" t="str">
            <v>Interest Income</v>
          </cell>
          <cell r="J87">
            <v>2.7429400000000008</v>
          </cell>
          <cell r="K87">
            <v>2.5100690000000001</v>
          </cell>
          <cell r="L87">
            <v>2.2905519999999999</v>
          </cell>
          <cell r="M87">
            <v>1.9577529999999999</v>
          </cell>
          <cell r="N87">
            <v>1.7880929999999999</v>
          </cell>
          <cell r="O87">
            <v>1.461751</v>
          </cell>
          <cell r="P87">
            <v>1.2154529999999999</v>
          </cell>
          <cell r="Q87">
            <v>1.6142319999999999</v>
          </cell>
          <cell r="R87">
            <v>1.070462</v>
          </cell>
          <cell r="S87">
            <v>0.78654399999999991</v>
          </cell>
          <cell r="T87">
            <v>0.68972935679923741</v>
          </cell>
          <cell r="U87">
            <v>0.90319617227865479</v>
          </cell>
          <cell r="V87">
            <v>0.62302964808687977</v>
          </cell>
          <cell r="W87">
            <v>0.4577838648404583</v>
          </cell>
          <cell r="X87">
            <v>0.40143586455364016</v>
          </cell>
          <cell r="Y87">
            <v>0.52567769184537805</v>
          </cell>
          <cell r="Z87">
            <v>0.59898708145196311</v>
          </cell>
          <cell r="AA87">
            <v>0.4401180938637268</v>
          </cell>
          <cell r="AB87">
            <v>0.38594454956917185</v>
          </cell>
          <cell r="AC87">
            <v>0.50539191415648177</v>
          </cell>
          <cell r="AD87">
            <v>0.57587231177208598</v>
          </cell>
          <cell r="AE87">
            <v>0.4231340408071127</v>
          </cell>
          <cell r="AF87">
            <v>0.37105104076282081</v>
          </cell>
          <cell r="AG87">
            <v>0.48588895982651237</v>
          </cell>
        </row>
        <row r="88">
          <cell r="B88">
            <v>202230</v>
          </cell>
          <cell r="C88" t="str">
            <v>배당금수익</v>
          </cell>
          <cell r="D88" t="str">
            <v>Dividend Income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</row>
        <row r="89">
          <cell r="B89">
            <v>202240</v>
          </cell>
          <cell r="C89" t="str">
            <v>외환거래이익</v>
          </cell>
          <cell r="D89" t="str">
            <v>Gains on Foreign Exchange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</row>
        <row r="90">
          <cell r="B90">
            <v>202290</v>
          </cell>
          <cell r="C90" t="str">
            <v>금융자산처분이익</v>
          </cell>
          <cell r="D90" t="str">
            <v>Gains from Disposal of Financial Assets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</row>
        <row r="91">
          <cell r="B91">
            <v>202370</v>
          </cell>
          <cell r="C91" t="str">
            <v>금융자산평가이익</v>
          </cell>
          <cell r="D91" t="str">
            <v>Gains on Financial Assets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</row>
        <row r="92">
          <cell r="B92">
            <v>202241</v>
          </cell>
          <cell r="C92" t="str">
            <v>기타금융수익</v>
          </cell>
          <cell r="D92" t="str">
            <v>Others</v>
          </cell>
          <cell r="J92">
            <v>0</v>
          </cell>
          <cell r="K92">
            <v>0</v>
          </cell>
          <cell r="L92">
            <v>0</v>
          </cell>
          <cell r="M92">
            <v>2.1000000005599873E-7</v>
          </cell>
          <cell r="N92">
            <v>0</v>
          </cell>
          <cell r="O92">
            <v>0</v>
          </cell>
          <cell r="P92">
            <v>0</v>
          </cell>
          <cell r="Q92">
            <v>1.0000000005838672E-7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</row>
        <row r="94">
          <cell r="B94">
            <v>202550</v>
          </cell>
          <cell r="C94" t="str">
            <v>금융비용</v>
          </cell>
          <cell r="D94" t="str">
            <v>Financial Costs</v>
          </cell>
          <cell r="J94">
            <v>1.0615250000000005</v>
          </cell>
          <cell r="K94">
            <v>1.093869</v>
          </cell>
          <cell r="L94">
            <v>0.73418499999999998</v>
          </cell>
          <cell r="M94">
            <v>0.62473550999999994</v>
          </cell>
          <cell r="N94">
            <v>3.6213669999999993</v>
          </cell>
          <cell r="O94">
            <v>5.8471229999999998</v>
          </cell>
          <cell r="P94">
            <v>10.599682</v>
          </cell>
          <cell r="Q94">
            <v>4.99479015</v>
          </cell>
          <cell r="R94">
            <v>8.3997799999999998</v>
          </cell>
          <cell r="S94">
            <v>6.4915249999999993</v>
          </cell>
          <cell r="T94">
            <v>11.706620372694003</v>
          </cell>
          <cell r="U94">
            <v>1.0823938622845226</v>
          </cell>
          <cell r="V94">
            <v>8.3838151885847179</v>
          </cell>
          <cell r="W94">
            <v>6.4791870610989095</v>
          </cell>
          <cell r="X94">
            <v>11.684370505845065</v>
          </cell>
          <cell r="Y94">
            <v>1.0803366400848411</v>
          </cell>
          <cell r="Z94">
            <v>8.3684664554627286</v>
          </cell>
          <cell r="AA94">
            <v>6.4673252403393526</v>
          </cell>
          <cell r="AB94">
            <v>11.662979256090797</v>
          </cell>
          <cell r="AC94">
            <v>1.0783588056028535</v>
          </cell>
          <cell r="AD94">
            <v>8.353710026318538</v>
          </cell>
          <cell r="AE94">
            <v>6.4559211644349546</v>
          </cell>
          <cell r="AF94">
            <v>11.642413489600768</v>
          </cell>
          <cell r="AG94">
            <v>1.0764572952853335</v>
          </cell>
        </row>
        <row r="95">
          <cell r="B95">
            <v>202560</v>
          </cell>
          <cell r="C95" t="str">
            <v>이자비용</v>
          </cell>
          <cell r="D95" t="str">
            <v>Interest Expenses</v>
          </cell>
          <cell r="J95">
            <v>1.0615250000000005</v>
          </cell>
          <cell r="K95">
            <v>1.093869</v>
          </cell>
          <cell r="L95">
            <v>0.73418499999999998</v>
          </cell>
          <cell r="M95">
            <v>0.62473599999999996</v>
          </cell>
          <cell r="N95">
            <v>3.6213669999999993</v>
          </cell>
          <cell r="O95">
            <v>5.8471229999999998</v>
          </cell>
          <cell r="P95">
            <v>10.599682</v>
          </cell>
          <cell r="Q95">
            <v>4.9947900000000001</v>
          </cell>
          <cell r="R95">
            <v>8.3997799999999998</v>
          </cell>
          <cell r="S95">
            <v>6.4915249999999993</v>
          </cell>
          <cell r="T95">
            <v>11.706620372694003</v>
          </cell>
          <cell r="U95">
            <v>1.0823938622845226</v>
          </cell>
          <cell r="V95">
            <v>8.3838151885847179</v>
          </cell>
          <cell r="W95">
            <v>6.4791870610989095</v>
          </cell>
          <cell r="X95">
            <v>11.684370505845065</v>
          </cell>
          <cell r="Y95">
            <v>1.0803366400848411</v>
          </cell>
          <cell r="Z95">
            <v>8.3684664554627286</v>
          </cell>
          <cell r="AA95">
            <v>6.4673252403393526</v>
          </cell>
          <cell r="AB95">
            <v>11.662979256090797</v>
          </cell>
          <cell r="AC95">
            <v>1.0783588056028535</v>
          </cell>
          <cell r="AD95">
            <v>8.353710026318538</v>
          </cell>
          <cell r="AE95">
            <v>6.4559211644349546</v>
          </cell>
          <cell r="AF95">
            <v>11.642413489600768</v>
          </cell>
          <cell r="AG95">
            <v>1.0764572952853335</v>
          </cell>
        </row>
        <row r="96">
          <cell r="B96">
            <v>202570</v>
          </cell>
          <cell r="C96" t="str">
            <v>외환거래손실</v>
          </cell>
          <cell r="D96" t="str">
            <v>Losses on Foreign Exchange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</row>
        <row r="97">
          <cell r="B97">
            <v>202620</v>
          </cell>
          <cell r="C97" t="str">
            <v>금융자산처분손실</v>
          </cell>
          <cell r="D97" t="str">
            <v>Losses from Disposal of Financial Assets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</row>
        <row r="98">
          <cell r="B98">
            <v>202700</v>
          </cell>
          <cell r="C98" t="str">
            <v>금융자산평가손실</v>
          </cell>
          <cell r="D98" t="str">
            <v>Losses on Financial Assets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1</v>
          </cell>
          <cell r="V98">
            <v>0</v>
          </cell>
          <cell r="W98">
            <v>0</v>
          </cell>
          <cell r="X98">
            <v>0</v>
          </cell>
          <cell r="Y98">
            <v>1</v>
          </cell>
          <cell r="Z98">
            <v>0</v>
          </cell>
          <cell r="AA98">
            <v>0</v>
          </cell>
          <cell r="AB98">
            <v>0</v>
          </cell>
          <cell r="AC98">
            <v>1</v>
          </cell>
          <cell r="AD98">
            <v>0</v>
          </cell>
          <cell r="AE98">
            <v>0</v>
          </cell>
          <cell r="AF98">
            <v>0</v>
          </cell>
          <cell r="AG98">
            <v>1</v>
          </cell>
        </row>
        <row r="99">
          <cell r="B99">
            <v>202551</v>
          </cell>
          <cell r="C99" t="str">
            <v>기타금융비용</v>
          </cell>
          <cell r="D99" t="str">
            <v>Others</v>
          </cell>
          <cell r="J99">
            <v>0</v>
          </cell>
          <cell r="K99">
            <v>0</v>
          </cell>
          <cell r="L99">
            <v>0</v>
          </cell>
          <cell r="M99">
            <v>-4.9000000001964139E-7</v>
          </cell>
          <cell r="N99">
            <v>0</v>
          </cell>
          <cell r="O99">
            <v>0</v>
          </cell>
          <cell r="P99">
            <v>0</v>
          </cell>
          <cell r="Q99">
            <v>1.4999999997655777E-7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</row>
        <row r="101">
          <cell r="B101">
            <v>204410</v>
          </cell>
          <cell r="C101" t="str">
            <v>기타영업외손익</v>
          </cell>
          <cell r="D101" t="str">
            <v>Other Non-Operating Profits</v>
          </cell>
          <cell r="J101">
            <v>2.8120469999999997</v>
          </cell>
          <cell r="K101">
            <v>1.8302149999999999</v>
          </cell>
          <cell r="L101">
            <v>1.318649</v>
          </cell>
          <cell r="M101">
            <v>-2.28440544</v>
          </cell>
          <cell r="N101">
            <v>17.448381000000001</v>
          </cell>
          <cell r="O101">
            <v>4.002548</v>
          </cell>
          <cell r="P101">
            <v>1.8030489999999999</v>
          </cell>
          <cell r="Q101">
            <v>-7.8253226500000004</v>
          </cell>
          <cell r="R101">
            <v>2.5120209999999998</v>
          </cell>
          <cell r="S101">
            <v>1.1431769999999999</v>
          </cell>
          <cell r="T101">
            <v>0</v>
          </cell>
          <cell r="U101">
            <v>-3.6551979999999995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</row>
        <row r="103">
          <cell r="B103">
            <v>201390</v>
          </cell>
          <cell r="C103" t="str">
            <v xml:space="preserve">기타영업외수익             </v>
          </cell>
          <cell r="D103" t="str">
            <v>Other Non-Operating Income</v>
          </cell>
          <cell r="J103">
            <v>7.8899259999999991</v>
          </cell>
          <cell r="K103">
            <v>6.0388060000000001</v>
          </cell>
          <cell r="L103">
            <v>4.8036110000000001</v>
          </cell>
          <cell r="M103">
            <v>4.8808021699999999</v>
          </cell>
          <cell r="N103">
            <v>21.013299999999997</v>
          </cell>
          <cell r="O103">
            <v>8.9597189999999998</v>
          </cell>
          <cell r="P103">
            <v>6.4747729999999999</v>
          </cell>
          <cell r="Q103">
            <v>5.3515648699999998</v>
          </cell>
          <cell r="R103">
            <v>6.5379209999999999</v>
          </cell>
          <cell r="S103">
            <v>6.7564979999999997</v>
          </cell>
          <cell r="T103">
            <v>0</v>
          </cell>
          <cell r="U103">
            <v>-13.294419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</row>
        <row r="105">
          <cell r="B105">
            <v>201830</v>
          </cell>
          <cell r="C105" t="str">
            <v>기타영업외비용</v>
          </cell>
          <cell r="D105" t="str">
            <v>Other Non-Operating Expenses</v>
          </cell>
          <cell r="J105">
            <v>5.0778789999999994</v>
          </cell>
          <cell r="K105">
            <v>4.2085910000000002</v>
          </cell>
          <cell r="L105">
            <v>3.4849619999999999</v>
          </cell>
          <cell r="M105">
            <v>7.1652076100000004</v>
          </cell>
          <cell r="N105">
            <v>3.5649189999999962</v>
          </cell>
          <cell r="O105">
            <v>4.9571709999999998</v>
          </cell>
          <cell r="P105">
            <v>4.6717240000000002</v>
          </cell>
          <cell r="Q105">
            <v>13.176887519999999</v>
          </cell>
          <cell r="R105">
            <v>4.0258999999999991</v>
          </cell>
          <cell r="S105">
            <v>5.613321</v>
          </cell>
          <cell r="T105">
            <v>0</v>
          </cell>
          <cell r="U105">
            <v>-9.6392209999999992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</row>
        <row r="107">
          <cell r="B107">
            <v>202880</v>
          </cell>
          <cell r="C107" t="str">
            <v>종속 및 관계기업관련손익</v>
          </cell>
          <cell r="D107" t="str">
            <v>Gains(Losses) in Associates, Subsidiaries and JVs</v>
          </cell>
          <cell r="J107">
            <v>0</v>
          </cell>
          <cell r="K107">
            <v>-3.9599999999999998E-4</v>
          </cell>
          <cell r="L107">
            <v>-1.1E-5</v>
          </cell>
          <cell r="M107">
            <v>-1.7994999999999998E-4</v>
          </cell>
          <cell r="N107">
            <v>-3.7999999999999991E-4</v>
          </cell>
          <cell r="O107">
            <v>-9.5299999999999996E-4</v>
          </cell>
          <cell r="P107">
            <v>-1.1E-5</v>
          </cell>
          <cell r="Q107">
            <v>2.6599999999999999E-6</v>
          </cell>
          <cell r="R107">
            <v>-1.9999999999999998E-4</v>
          </cell>
          <cell r="S107">
            <v>-9.68E-4</v>
          </cell>
          <cell r="T107">
            <v>0</v>
          </cell>
          <cell r="U107">
            <v>1.168E-3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</row>
        <row r="115">
          <cell r="B115">
            <v>203125</v>
          </cell>
          <cell r="C115" t="str">
            <v>법인세차감전순이익</v>
          </cell>
          <cell r="D115" t="str">
            <v>Pre-Tax Income</v>
          </cell>
          <cell r="J115">
            <v>19.837402999999988</v>
          </cell>
          <cell r="K115">
            <v>36.013125000000002</v>
          </cell>
          <cell r="L115">
            <v>13.808114999999999</v>
          </cell>
          <cell r="M115">
            <v>5.7901203499999987</v>
          </cell>
          <cell r="N115">
            <v>7.9165000000000063</v>
          </cell>
          <cell r="O115">
            <v>-27.696578999999996</v>
          </cell>
          <cell r="P115">
            <v>2.8613100000000036</v>
          </cell>
          <cell r="Q115">
            <v>-16.589644440000001</v>
          </cell>
          <cell r="R115">
            <v>-7.6790000000319875E-3</v>
          </cell>
          <cell r="S115">
            <v>-4.6298529999999767</v>
          </cell>
          <cell r="T115">
            <v>-0.18052756848411811</v>
          </cell>
          <cell r="U115">
            <v>-44.632718546861916</v>
          </cell>
          <cell r="V115">
            <v>-3.1198724996570606</v>
          </cell>
          <cell r="W115">
            <v>-6.0648730931847625</v>
          </cell>
          <cell r="X115">
            <v>-0.84242378875713975</v>
          </cell>
          <cell r="Y115">
            <v>-39.739585980409487</v>
          </cell>
          <cell r="Z115">
            <v>-3.2923578766480119</v>
          </cell>
          <cell r="AA115">
            <v>-6.0497447174507828</v>
          </cell>
          <cell r="AB115">
            <v>-1.2189773307327432</v>
          </cell>
          <cell r="AC115">
            <v>-38.209009236838583</v>
          </cell>
          <cell r="AD115">
            <v>-3.4594779892500771</v>
          </cell>
          <cell r="AE115">
            <v>-6.0368247079796982</v>
          </cell>
          <cell r="AF115">
            <v>-1.5827246051808466</v>
          </cell>
          <cell r="AG115">
            <v>-36.740597552787889</v>
          </cell>
        </row>
        <row r="116">
          <cell r="B116">
            <v>203120</v>
          </cell>
          <cell r="C116" t="str">
            <v>세전계속사업이익</v>
          </cell>
          <cell r="D116" t="str">
            <v>Pre-Tax Income from Continuing Operations</v>
          </cell>
          <cell r="J116">
            <v>19.837402999999988</v>
          </cell>
          <cell r="K116">
            <v>36.013125000000002</v>
          </cell>
          <cell r="L116">
            <v>13.808114999999999</v>
          </cell>
          <cell r="M116">
            <v>5.7901203499999987</v>
          </cell>
          <cell r="N116">
            <v>7.9165000000000063</v>
          </cell>
          <cell r="O116">
            <v>-27.696578999999996</v>
          </cell>
          <cell r="P116">
            <v>2.8613100000000036</v>
          </cell>
          <cell r="Q116">
            <v>-16.589644440000001</v>
          </cell>
          <cell r="R116">
            <v>-7.6790000000319875E-3</v>
          </cell>
          <cell r="S116">
            <v>-4.6298529999999767</v>
          </cell>
          <cell r="T116">
            <v>-0.18052756848411811</v>
          </cell>
          <cell r="U116">
            <v>-44.632718546861916</v>
          </cell>
          <cell r="V116">
            <v>-3.1198724996570606</v>
          </cell>
          <cell r="W116">
            <v>-6.0648730931847625</v>
          </cell>
          <cell r="X116">
            <v>-0.84242378875713975</v>
          </cell>
          <cell r="Y116">
            <v>-39.739585980409487</v>
          </cell>
          <cell r="Z116">
            <v>-3.2923578766480119</v>
          </cell>
          <cell r="AA116">
            <v>-6.0497447174507828</v>
          </cell>
          <cell r="AB116">
            <v>-1.2189773307327432</v>
          </cell>
          <cell r="AC116">
            <v>-38.209009236838583</v>
          </cell>
          <cell r="AD116">
            <v>-3.4594779892500771</v>
          </cell>
          <cell r="AE116">
            <v>-6.0368247079796982</v>
          </cell>
          <cell r="AF116">
            <v>-1.5827246051808466</v>
          </cell>
          <cell r="AG116">
            <v>-36.740597552787889</v>
          </cell>
        </row>
        <row r="117">
          <cell r="B117">
            <v>203121</v>
          </cell>
          <cell r="C117" t="str">
            <v>세전중단사업이익</v>
          </cell>
          <cell r="D117" t="str">
            <v>Pre-Tax Income from Discontinued Operations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</row>
        <row r="119">
          <cell r="B119">
            <v>203135</v>
          </cell>
          <cell r="C119" t="str">
            <v>법인세비용</v>
          </cell>
          <cell r="D119" t="str">
            <v>Income Tax Expenses</v>
          </cell>
          <cell r="J119">
            <v>4.0767919999999993</v>
          </cell>
          <cell r="K119">
            <v>8.9965010000000003</v>
          </cell>
          <cell r="L119">
            <v>3.3598589999999997</v>
          </cell>
          <cell r="M119">
            <v>1.3935333599999999</v>
          </cell>
          <cell r="N119">
            <v>6.6482019999999995</v>
          </cell>
          <cell r="O119">
            <v>2.0641099999999999</v>
          </cell>
          <cell r="P119">
            <v>1.447376</v>
          </cell>
          <cell r="Q119">
            <v>-3.81557389</v>
          </cell>
          <cell r="R119">
            <v>-1.132204</v>
          </cell>
          <cell r="S119">
            <v>-2.7310999999999998E-2</v>
          </cell>
          <cell r="T119">
            <v>2.1359969654677053</v>
          </cell>
          <cell r="U119">
            <v>8.3859839642843781</v>
          </cell>
          <cell r="V119">
            <v>-1.1394384807546953</v>
          </cell>
          <cell r="W119">
            <v>-2.7485509985737094E-2</v>
          </cell>
          <cell r="X119">
            <v>2.1496454148096644</v>
          </cell>
          <cell r="Y119">
            <v>8.4395681590044092</v>
          </cell>
          <cell r="Z119">
            <v>-1.1166192349977189</v>
          </cell>
          <cell r="AA119">
            <v>-2.6935064641197784E-2</v>
          </cell>
          <cell r="AB119">
            <v>2.1065950107383453</v>
          </cell>
          <cell r="AC119">
            <v>8.2705510657994132</v>
          </cell>
          <cell r="AD119">
            <v>-1.0948578081677049</v>
          </cell>
          <cell r="AE119">
            <v>-2.6410135981561795E-2</v>
          </cell>
          <cell r="AF119">
            <v>2.0655402700086207</v>
          </cell>
          <cell r="AG119">
            <v>8.1093690028174397</v>
          </cell>
        </row>
        <row r="120">
          <cell r="B120">
            <v>203130</v>
          </cell>
          <cell r="C120" t="str">
            <v>계속사업손익법인세비용</v>
          </cell>
          <cell r="D120" t="str">
            <v>Income Tax Expenses (Continuing Op.)</v>
          </cell>
          <cell r="J120">
            <v>4.0767919999999993</v>
          </cell>
          <cell r="K120">
            <v>8.9965010000000003</v>
          </cell>
          <cell r="L120">
            <v>3.3598589999999997</v>
          </cell>
          <cell r="M120">
            <v>1.3935333599999999</v>
          </cell>
          <cell r="N120">
            <v>6.6482019999999995</v>
          </cell>
          <cell r="O120">
            <v>2.0641099999999999</v>
          </cell>
          <cell r="P120">
            <v>1.447376</v>
          </cell>
          <cell r="Q120">
            <v>-3.81557389</v>
          </cell>
          <cell r="R120">
            <v>-1.132204</v>
          </cell>
          <cell r="S120">
            <v>-2.7310999999999998E-2</v>
          </cell>
          <cell r="T120">
            <v>2.1359969654677053</v>
          </cell>
          <cell r="U120">
            <v>8.3859839642843781</v>
          </cell>
          <cell r="V120">
            <v>-1.1394384807546953</v>
          </cell>
          <cell r="W120">
            <v>-2.7485509985737094E-2</v>
          </cell>
          <cell r="X120">
            <v>2.1496454148096644</v>
          </cell>
          <cell r="Y120">
            <v>8.4395681590044092</v>
          </cell>
          <cell r="Z120">
            <v>-1.1166192349977189</v>
          </cell>
          <cell r="AA120">
            <v>-2.6935064641197784E-2</v>
          </cell>
          <cell r="AB120">
            <v>2.1065950107383453</v>
          </cell>
          <cell r="AC120">
            <v>8.2705510657994132</v>
          </cell>
          <cell r="AD120">
            <v>-1.0948578081677049</v>
          </cell>
          <cell r="AE120">
            <v>-2.6410135981561795E-2</v>
          </cell>
          <cell r="AF120">
            <v>2.0655402700086207</v>
          </cell>
          <cell r="AG120">
            <v>8.1093690028174397</v>
          </cell>
        </row>
        <row r="121">
          <cell r="B121">
            <v>203160</v>
          </cell>
          <cell r="C121" t="str">
            <v>중단사업손익법인세비용(법인세효과)</v>
          </cell>
          <cell r="D121" t="str">
            <v>Income Tax Effect (Discontinued Op.)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</row>
        <row r="123">
          <cell r="B123">
            <v>203140</v>
          </cell>
          <cell r="C123" t="str">
            <v>계속사업이익</v>
          </cell>
          <cell r="D123" t="str">
            <v>Income from Continuing Operations</v>
          </cell>
          <cell r="J123">
            <v>15.760611999999995</v>
          </cell>
          <cell r="K123">
            <v>27.016620999999997</v>
          </cell>
          <cell r="L123">
            <v>10.448257</v>
          </cell>
          <cell r="M123">
            <v>4.3965879900000004</v>
          </cell>
          <cell r="N123">
            <v>1.268298999999999</v>
          </cell>
          <cell r="O123">
            <v>-29.76069</v>
          </cell>
          <cell r="P123">
            <v>1.413934</v>
          </cell>
          <cell r="Q123">
            <v>-12.77407056</v>
          </cell>
          <cell r="R123">
            <v>1.124524999999968</v>
          </cell>
          <cell r="S123">
            <v>-4.6025419999999766</v>
          </cell>
          <cell r="T123">
            <v>-2.3165245339518235</v>
          </cell>
          <cell r="U123">
            <v>-53.018702511146294</v>
          </cell>
          <cell r="V123">
            <v>-1.9804340189023653</v>
          </cell>
          <cell r="W123">
            <v>-6.0373875831990258</v>
          </cell>
          <cell r="X123">
            <v>-2.9920692035668042</v>
          </cell>
          <cell r="Y123">
            <v>-48.179154139413896</v>
          </cell>
          <cell r="Z123">
            <v>-2.1757386416502928</v>
          </cell>
          <cell r="AA123">
            <v>-6.0228096528095847</v>
          </cell>
          <cell r="AB123">
            <v>-3.3255723414710885</v>
          </cell>
          <cell r="AC123">
            <v>-46.479560302637992</v>
          </cell>
          <cell r="AD123">
            <v>-2.3646201810823722</v>
          </cell>
          <cell r="AE123">
            <v>-6.0104145719981368</v>
          </cell>
          <cell r="AF123">
            <v>-3.6482648751894673</v>
          </cell>
          <cell r="AG123">
            <v>-44.849966555605327</v>
          </cell>
        </row>
        <row r="124">
          <cell r="B124">
            <v>203150</v>
          </cell>
          <cell r="C124" t="str">
            <v>중단사업이익</v>
          </cell>
          <cell r="D124" t="str">
            <v>Income from Discontinued Operations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</row>
        <row r="126">
          <cell r="B126">
            <v>203170</v>
          </cell>
          <cell r="C126" t="str">
            <v>당기순이익</v>
          </cell>
          <cell r="D126" t="str">
            <v>Net Income</v>
          </cell>
          <cell r="J126">
            <v>15.760611999999995</v>
          </cell>
          <cell r="K126">
            <v>27.016620999999997</v>
          </cell>
          <cell r="L126">
            <v>10.448257</v>
          </cell>
          <cell r="M126">
            <v>4.3965879900000004</v>
          </cell>
          <cell r="N126">
            <v>1.268298999999999</v>
          </cell>
          <cell r="O126">
            <v>-29.76069</v>
          </cell>
          <cell r="P126">
            <v>1.413934</v>
          </cell>
          <cell r="Q126">
            <v>-12.77407056</v>
          </cell>
          <cell r="R126">
            <v>1.124524999999968</v>
          </cell>
          <cell r="S126">
            <v>-4.6025419999999766</v>
          </cell>
          <cell r="T126">
            <v>-2.3165245339518235</v>
          </cell>
          <cell r="U126">
            <v>-53.018702511146294</v>
          </cell>
          <cell r="V126">
            <v>-1.9804340189023653</v>
          </cell>
          <cell r="W126">
            <v>-6.0373875831990258</v>
          </cell>
          <cell r="X126">
            <v>-2.9920692035668042</v>
          </cell>
          <cell r="Y126">
            <v>-48.179154139413896</v>
          </cell>
          <cell r="Z126">
            <v>-2.1757386416502928</v>
          </cell>
          <cell r="AA126">
            <v>-6.0228096528095847</v>
          </cell>
          <cell r="AB126">
            <v>-3.3255723414710885</v>
          </cell>
          <cell r="AC126">
            <v>-46.479560302637992</v>
          </cell>
          <cell r="AD126">
            <v>-2.3646201810823722</v>
          </cell>
          <cell r="AE126">
            <v>-6.0104145719981368</v>
          </cell>
          <cell r="AF126">
            <v>-3.6482648751894673</v>
          </cell>
          <cell r="AG126">
            <v>-44.849966555605327</v>
          </cell>
        </row>
        <row r="127">
          <cell r="B127">
            <v>203171</v>
          </cell>
          <cell r="C127" t="str">
            <v>조정 당기순이익</v>
          </cell>
          <cell r="D127" t="str">
            <v>Adj. Net Income</v>
          </cell>
          <cell r="J127">
            <v>13.526469815122418</v>
          </cell>
          <cell r="K127">
            <v>25.643615172425744</v>
          </cell>
          <cell r="L127">
            <v>9.4504682123092838</v>
          </cell>
          <cell r="M127">
            <v>6.1311956717538392</v>
          </cell>
          <cell r="N127">
            <v>-1.5270962789159483</v>
          </cell>
          <cell r="O127">
            <v>-33.763238000000001</v>
          </cell>
          <cell r="P127">
            <v>0.522946206029405</v>
          </cell>
          <cell r="Q127">
            <v>-6.7485512085067159</v>
          </cell>
          <cell r="R127">
            <v>1.124524999999968</v>
          </cell>
          <cell r="S127">
            <v>-5.7389755230371007</v>
          </cell>
          <cell r="T127">
            <v>-2.3165245339518235</v>
          </cell>
          <cell r="U127">
            <v>-51.882268988109111</v>
          </cell>
          <cell r="V127">
            <v>-1.9804340189023653</v>
          </cell>
          <cell r="W127">
            <v>-6.0373875831990258</v>
          </cell>
          <cell r="X127">
            <v>-2.9920692035668042</v>
          </cell>
          <cell r="Y127">
            <v>-48.179154139413839</v>
          </cell>
          <cell r="Z127">
            <v>-2.1757386416502928</v>
          </cell>
          <cell r="AA127">
            <v>-6.0228096528095847</v>
          </cell>
          <cell r="AB127">
            <v>-3.3255723414710885</v>
          </cell>
          <cell r="AC127">
            <v>-46.479560302638006</v>
          </cell>
          <cell r="AD127">
            <v>-2.3646201810823722</v>
          </cell>
          <cell r="AE127">
            <v>-6.0104145719981368</v>
          </cell>
          <cell r="AF127">
            <v>-3.6482648751894673</v>
          </cell>
          <cell r="AG127">
            <v>-44.849966555605356</v>
          </cell>
        </row>
        <row r="129">
          <cell r="B129">
            <v>203180</v>
          </cell>
          <cell r="C129" t="str">
            <v>지배주주지분 순이익</v>
          </cell>
          <cell r="D129" t="str">
            <v>Net Income Attri. to Parent Shareholders</v>
          </cell>
          <cell r="J129">
            <v>14.600427999999994</v>
          </cell>
          <cell r="K129">
            <v>25.498146999999999</v>
          </cell>
          <cell r="L129">
            <v>9.6289289999999994</v>
          </cell>
          <cell r="M129">
            <v>5.3982877299999998</v>
          </cell>
          <cell r="N129">
            <v>8.0737799999999993</v>
          </cell>
          <cell r="O129">
            <v>-19.451630999999999</v>
          </cell>
          <cell r="P129">
            <v>4.225536</v>
          </cell>
          <cell r="Q129">
            <v>-11.800497259999998</v>
          </cell>
          <cell r="R129">
            <v>3.1024209999999997</v>
          </cell>
          <cell r="S129">
            <v>-1.7133509999999998</v>
          </cell>
          <cell r="T129">
            <v>-1.1016780434207647</v>
          </cell>
          <cell r="U129">
            <v>-28.257421488836755</v>
          </cell>
          <cell r="V129">
            <v>-0.94184224820027518</v>
          </cell>
          <cell r="W129">
            <v>-2.87122248978946</v>
          </cell>
          <cell r="X129">
            <v>-1.4229492922061819</v>
          </cell>
          <cell r="Y129">
            <v>-22.912736510253918</v>
          </cell>
          <cell r="Z129">
            <v>-1.0347239818087317</v>
          </cell>
          <cell r="AA129">
            <v>-2.8642896101271988</v>
          </cell>
          <cell r="AB129">
            <v>-1.5815545990165085</v>
          </cell>
          <cell r="AC129">
            <v>-22.1044544544127</v>
          </cell>
          <cell r="AD129">
            <v>-1.1245510661974536</v>
          </cell>
          <cell r="AE129">
            <v>-2.8583948362207452</v>
          </cell>
          <cell r="AF129">
            <v>-1.7350186672631287</v>
          </cell>
          <cell r="AG129">
            <v>-21.329462597219194</v>
          </cell>
        </row>
        <row r="130">
          <cell r="B130">
            <v>203181</v>
          </cell>
          <cell r="C130" t="str">
            <v>조정 지배주주지분 순이익</v>
          </cell>
          <cell r="D130" t="str">
            <v>Adj. Net Income Attri. to Parent Shareholders</v>
          </cell>
          <cell r="J130">
            <v>12.530747450027205</v>
          </cell>
          <cell r="K130">
            <v>24.202311209752768</v>
          </cell>
          <cell r="L130">
            <v>8.7093844871046926</v>
          </cell>
          <cell r="M130">
            <v>7.5281009820203444</v>
          </cell>
          <cell r="N130">
            <v>-9.7212403343265379</v>
          </cell>
          <cell r="O130">
            <v>-22.067702292560352</v>
          </cell>
          <cell r="P130">
            <v>1.562822606741664</v>
          </cell>
          <cell r="Q130">
            <v>-6.2342116924202413</v>
          </cell>
          <cell r="R130">
            <v>3.1024209999999997</v>
          </cell>
          <cell r="S130">
            <v>-2.1364018951638437</v>
          </cell>
          <cell r="T130">
            <v>-1.1016780434207647</v>
          </cell>
          <cell r="U130">
            <v>-27.834370593672912</v>
          </cell>
          <cell r="V130">
            <v>-0.94184224820027518</v>
          </cell>
          <cell r="W130">
            <v>-2.87122248978946</v>
          </cell>
          <cell r="X130">
            <v>-1.4229492922061819</v>
          </cell>
          <cell r="Y130">
            <v>-22.912736510253918</v>
          </cell>
          <cell r="Z130">
            <v>-1.0347239818087317</v>
          </cell>
          <cell r="AA130">
            <v>-2.8642896101271988</v>
          </cell>
          <cell r="AB130">
            <v>-1.5815545990165085</v>
          </cell>
          <cell r="AC130">
            <v>-22.1044544544127</v>
          </cell>
          <cell r="AD130">
            <v>-1.1245510661974536</v>
          </cell>
          <cell r="AE130">
            <v>-2.8583948362207456</v>
          </cell>
          <cell r="AF130">
            <v>-1.7350186672631287</v>
          </cell>
          <cell r="AG130">
            <v>-21.329462597219194</v>
          </cell>
        </row>
        <row r="132">
          <cell r="B132">
            <v>203190</v>
          </cell>
          <cell r="C132" t="str">
            <v>비지배주주지분 순이익</v>
          </cell>
          <cell r="D132" t="str">
            <v>Net Income Attri. to Non-Controlling Shareholders</v>
          </cell>
          <cell r="J132">
            <v>1.1601839999999997</v>
          </cell>
          <cell r="K132">
            <v>1.5184739999999999</v>
          </cell>
          <cell r="L132">
            <v>0.81932799999999995</v>
          </cell>
          <cell r="M132">
            <v>-1.0016997299999999</v>
          </cell>
          <cell r="N132">
            <v>-6.8054810000000003</v>
          </cell>
          <cell r="O132">
            <v>-10.309059999999999</v>
          </cell>
          <cell r="P132">
            <v>-2.8116019999999997</v>
          </cell>
          <cell r="Q132">
            <v>-0.97357230000000006</v>
          </cell>
          <cell r="R132">
            <v>-1.9778960000000316</v>
          </cell>
          <cell r="S132">
            <v>-2.8891909999999767</v>
          </cell>
          <cell r="T132">
            <v>-1.2148464905310588</v>
          </cell>
          <cell r="U132">
            <v>-24.761281022309539</v>
          </cell>
          <cell r="V132">
            <v>-1.03859177070209</v>
          </cell>
          <cell r="W132">
            <v>-3.1661650934095658</v>
          </cell>
          <cell r="X132">
            <v>-1.5691199113606222</v>
          </cell>
          <cell r="Y132">
            <v>-25.266417629159978</v>
          </cell>
          <cell r="Z132">
            <v>-1.1410146598415611</v>
          </cell>
          <cell r="AA132">
            <v>-3.1585200426823858</v>
          </cell>
          <cell r="AB132">
            <v>-1.74401774245458</v>
          </cell>
          <cell r="AC132">
            <v>-24.375105848225292</v>
          </cell>
          <cell r="AD132">
            <v>-1.2400691148849186</v>
          </cell>
          <cell r="AE132">
            <v>-3.1520197357773916</v>
          </cell>
          <cell r="AF132">
            <v>-1.9132462079263386</v>
          </cell>
          <cell r="AG132">
            <v>-23.520503958386133</v>
          </cell>
        </row>
        <row r="133">
          <cell r="B133">
            <v>203200</v>
          </cell>
          <cell r="C133" t="str">
            <v>기타포괄이익</v>
          </cell>
          <cell r="D133" t="str">
            <v>Other Comprehensive Income</v>
          </cell>
          <cell r="J133">
            <v>-0.1218780000000006</v>
          </cell>
          <cell r="K133">
            <v>-3.8186559999999998</v>
          </cell>
          <cell r="L133">
            <v>-1.085807</v>
          </cell>
          <cell r="M133">
            <v>2.4985889800000001</v>
          </cell>
          <cell r="N133">
            <v>-1.5638930000000002</v>
          </cell>
          <cell r="O133">
            <v>0.57826899999999992</v>
          </cell>
          <cell r="P133">
            <v>-0.69065799999999999</v>
          </cell>
          <cell r="Q133">
            <v>-3.1083174599999999</v>
          </cell>
          <cell r="R133">
            <v>-0.59592199999999995</v>
          </cell>
          <cell r="S133">
            <v>0.39763099999999996</v>
          </cell>
          <cell r="T133">
            <v>0</v>
          </cell>
          <cell r="U133">
            <v>0.198291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</row>
        <row r="135">
          <cell r="B135">
            <v>203300</v>
          </cell>
          <cell r="C135" t="str">
            <v>총포괄이익</v>
          </cell>
          <cell r="D135" t="str">
            <v>Total Comprehensive Income</v>
          </cell>
          <cell r="J135">
            <v>15.638734999999997</v>
          </cell>
          <cell r="K135">
            <v>23.197963999999999</v>
          </cell>
          <cell r="L135">
            <v>9.3624499999999991</v>
          </cell>
          <cell r="M135">
            <v>6.8951769699999996</v>
          </cell>
          <cell r="N135">
            <v>-0.29559400000000835</v>
          </cell>
          <cell r="O135">
            <v>-29.182420999999998</v>
          </cell>
          <cell r="P135">
            <v>0.72327599999999992</v>
          </cell>
          <cell r="Q135">
            <v>-15.882388029999998</v>
          </cell>
          <cell r="R135">
            <v>0.52860200000000024</v>
          </cell>
          <cell r="S135">
            <v>-4.2049089999999998</v>
          </cell>
          <cell r="T135">
            <v>-2.3165245339518235</v>
          </cell>
          <cell r="U135">
            <v>-52.820412511146245</v>
          </cell>
          <cell r="V135">
            <v>-1.9804340189023653</v>
          </cell>
          <cell r="W135">
            <v>-6.0373875831990258</v>
          </cell>
          <cell r="X135">
            <v>-2.9920692035668042</v>
          </cell>
          <cell r="Y135">
            <v>-48.179154139413839</v>
          </cell>
          <cell r="Z135">
            <v>-2.1757386416502928</v>
          </cell>
          <cell r="AA135">
            <v>-6.0228096528095847</v>
          </cell>
          <cell r="AB135">
            <v>-3.3255723414710885</v>
          </cell>
          <cell r="AC135">
            <v>-46.479560302638006</v>
          </cell>
          <cell r="AD135">
            <v>-2.3646201810823722</v>
          </cell>
          <cell r="AE135">
            <v>-6.0104145719981368</v>
          </cell>
          <cell r="AF135">
            <v>-3.6482648751894673</v>
          </cell>
          <cell r="AG135">
            <v>-44.849966555605356</v>
          </cell>
        </row>
        <row r="136">
          <cell r="B136">
            <v>203310</v>
          </cell>
          <cell r="C136" t="str">
            <v>지배주주지분 총포괄이익</v>
          </cell>
          <cell r="D136" t="str">
            <v>Total Comprehensive Income Attributable to Parent</v>
          </cell>
          <cell r="J136">
            <v>14.478925999999994</v>
          </cell>
          <cell r="K136">
            <v>23.882237999999997</v>
          </cell>
          <cell r="L136">
            <v>8.2358370000000001</v>
          </cell>
          <cell r="M136">
            <v>6.7683499500000002</v>
          </cell>
          <cell r="N136">
            <v>6.3429800000000007</v>
          </cell>
          <cell r="O136">
            <v>-18.978719999999999</v>
          </cell>
          <cell r="P136">
            <v>3.2624169999999997</v>
          </cell>
          <cell r="Q136">
            <v>-14.946717159999999</v>
          </cell>
          <cell r="R136">
            <v>2.6020689999999997</v>
          </cell>
          <cell r="S136">
            <v>-1.242021</v>
          </cell>
          <cell r="T136">
            <v>-1.2621325216443626</v>
          </cell>
          <cell r="U136">
            <v>-32.141654676789123</v>
          </cell>
          <cell r="V136">
            <v>-1.0790173579398423</v>
          </cell>
          <cell r="W136">
            <v>-3.2894031998565576</v>
          </cell>
          <cell r="X136">
            <v>-1.6301954904789913</v>
          </cell>
          <cell r="Y136">
            <v>-26.249874073613174</v>
          </cell>
          <cell r="Z136">
            <v>-1.1854269005045097</v>
          </cell>
          <cell r="AA136">
            <v>-3.2814605772885193</v>
          </cell>
          <cell r="AB136">
            <v>-1.8119009506414936</v>
          </cell>
          <cell r="AC136">
            <v>-25.323869352514151</v>
          </cell>
          <cell r="AD136">
            <v>-1.2883368978567922</v>
          </cell>
          <cell r="AE136">
            <v>-3.2747072559352373</v>
          </cell>
          <cell r="AF136">
            <v>-1.9877163738448882</v>
          </cell>
          <cell r="AG136">
            <v>-24.436003398558761</v>
          </cell>
        </row>
        <row r="137">
          <cell r="B137">
            <v>203320</v>
          </cell>
          <cell r="C137" t="str">
            <v>비지배주주지분 총포괄이익</v>
          </cell>
          <cell r="D137" t="str">
            <v>Total Comprehensive Income Attributable to Non-Controlling Interests</v>
          </cell>
          <cell r="J137">
            <v>1.1598089999999996</v>
          </cell>
          <cell r="K137">
            <v>-0.68427399999999994</v>
          </cell>
          <cell r="L137">
            <v>1.1266129999999999</v>
          </cell>
          <cell r="M137">
            <v>0.12682701999999998</v>
          </cell>
          <cell r="N137">
            <v>-6.638575000000003</v>
          </cell>
          <cell r="O137">
            <v>-10.2037</v>
          </cell>
          <cell r="P137">
            <v>-2.5391409999999999</v>
          </cell>
          <cell r="Q137">
            <v>-0.93567086999999993</v>
          </cell>
          <cell r="R137">
            <v>-2.0734669999999995</v>
          </cell>
          <cell r="S137">
            <v>-2.9628879999999995</v>
          </cell>
          <cell r="T137">
            <v>-1.0543920123074608</v>
          </cell>
          <cell r="U137">
            <v>-20.678757834357121</v>
          </cell>
          <cell r="V137">
            <v>-0.90141666096252293</v>
          </cell>
          <cell r="W137">
            <v>-2.7479843833424682</v>
          </cell>
          <cell r="X137">
            <v>-1.3618737130878129</v>
          </cell>
          <cell r="Y137">
            <v>-21.929280065800665</v>
          </cell>
          <cell r="Z137">
            <v>-0.99031174114578313</v>
          </cell>
          <cell r="AA137">
            <v>-2.7413490755210654</v>
          </cell>
          <cell r="AB137">
            <v>-1.5136713908295949</v>
          </cell>
          <cell r="AC137">
            <v>-21.155690950123855</v>
          </cell>
          <cell r="AD137">
            <v>-1.07628328322558</v>
          </cell>
          <cell r="AE137">
            <v>-2.7357073160628995</v>
          </cell>
          <cell r="AF137">
            <v>-1.6605485013445791</v>
          </cell>
          <cell r="AG137">
            <v>-20.413963157046595</v>
          </cell>
        </row>
        <row r="150">
          <cell r="B150">
            <v>110000</v>
          </cell>
          <cell r="C150" t="str">
            <v>자산총계</v>
          </cell>
          <cell r="D150" t="str">
            <v>Assets</v>
          </cell>
          <cell r="J150">
            <v>2100.8122899999998</v>
          </cell>
          <cell r="K150">
            <v>2151.3137120000001</v>
          </cell>
          <cell r="L150">
            <v>2216.1320390000001</v>
          </cell>
          <cell r="M150">
            <v>2308.0186433099998</v>
          </cell>
          <cell r="N150">
            <v>2476.9063189999997</v>
          </cell>
          <cell r="O150">
            <v>2413.716132</v>
          </cell>
          <cell r="P150">
            <v>2463.5448019999999</v>
          </cell>
          <cell r="Q150">
            <v>2435.3239916500002</v>
          </cell>
          <cell r="R150">
            <v>2438.9981600000001</v>
          </cell>
          <cell r="S150">
            <v>2527.1552790000001</v>
          </cell>
          <cell r="T150">
            <v>2413.2149870412127</v>
          </cell>
          <cell r="U150">
            <v>2171.9571232722519</v>
          </cell>
          <cell r="V150">
            <v>2334.754040180288</v>
          </cell>
          <cell r="W150">
            <v>2312.4040868398233</v>
          </cell>
          <cell r="X150">
            <v>2289.1333479003506</v>
          </cell>
          <cell r="Y150">
            <v>2088.1827050146549</v>
          </cell>
          <cell r="Z150">
            <v>2255.9320895292576</v>
          </cell>
          <cell r="AA150">
            <v>2234.0421904368332</v>
          </cell>
          <cell r="AB150">
            <v>2211.2504593118738</v>
          </cell>
          <cell r="AC150">
            <v>2010.644915943064</v>
          </cell>
          <cell r="AD150">
            <v>2178.7218340812124</v>
          </cell>
          <cell r="AE150">
            <v>2157.2716404158659</v>
          </cell>
          <cell r="AF150">
            <v>2134.9377299426073</v>
          </cell>
          <cell r="AG150">
            <v>1938.8646646505149</v>
          </cell>
        </row>
        <row r="152">
          <cell r="B152">
            <v>112830</v>
          </cell>
          <cell r="C152" t="str">
            <v>유동자산</v>
          </cell>
          <cell r="D152" t="str">
            <v>Current Assets</v>
          </cell>
          <cell r="J152">
            <v>687.471947</v>
          </cell>
          <cell r="K152">
            <v>653.08768599999996</v>
          </cell>
          <cell r="L152">
            <v>550.13206500000001</v>
          </cell>
          <cell r="M152">
            <v>491.98201423</v>
          </cell>
          <cell r="N152">
            <v>569.73422499999992</v>
          </cell>
          <cell r="O152">
            <v>401.556196</v>
          </cell>
          <cell r="P152">
            <v>420.27330999999998</v>
          </cell>
          <cell r="Q152">
            <v>344.65852530999996</v>
          </cell>
          <cell r="R152">
            <v>303.90722699999998</v>
          </cell>
          <cell r="S152">
            <v>291.55122599999999</v>
          </cell>
          <cell r="T152">
            <v>331.30997519013789</v>
          </cell>
          <cell r="U152">
            <v>166.0011691016386</v>
          </cell>
          <cell r="V152">
            <v>350.42268645069885</v>
          </cell>
          <cell r="W152">
            <v>349.88433819636708</v>
          </cell>
          <cell r="X152">
            <v>349.32381077627724</v>
          </cell>
          <cell r="Y152">
            <v>159.59522328211688</v>
          </cell>
          <cell r="Z152">
            <v>347.29515517851155</v>
          </cell>
          <cell r="AA152">
            <v>345.52833128142265</v>
          </cell>
          <cell r="AB152">
            <v>343.68871680729586</v>
          </cell>
          <cell r="AC152">
            <v>153.43648139534292</v>
          </cell>
          <cell r="AD152">
            <v>339.92113428464523</v>
          </cell>
          <cell r="AE152">
            <v>337.03786128992442</v>
          </cell>
          <cell r="AF152">
            <v>334.03580163774899</v>
          </cell>
          <cell r="AG152">
            <v>147.51540390007054</v>
          </cell>
        </row>
        <row r="153">
          <cell r="B153">
            <v>190650</v>
          </cell>
          <cell r="C153" t="str">
            <v>현금및현금성자산</v>
          </cell>
          <cell r="D153" t="str">
            <v>Cash and Cash Equivalents</v>
          </cell>
          <cell r="J153">
            <v>512.70918399999994</v>
          </cell>
          <cell r="K153">
            <v>562.19399099999998</v>
          </cell>
          <cell r="L153">
            <v>467.797055</v>
          </cell>
          <cell r="M153">
            <v>182.29878818</v>
          </cell>
          <cell r="N153">
            <v>462.72685999999999</v>
          </cell>
          <cell r="O153">
            <v>192.54992799999999</v>
          </cell>
          <cell r="P153">
            <v>242.83562099999997</v>
          </cell>
          <cell r="Q153">
            <v>171.99428400999997</v>
          </cell>
          <cell r="R153">
            <v>190.00047599999999</v>
          </cell>
          <cell r="S153">
            <v>219.35100399999999</v>
          </cell>
          <cell r="T153">
            <v>196.33058918706183</v>
          </cell>
          <cell r="U153">
            <v>0</v>
          </cell>
          <cell r="V153">
            <v>186.21198851165013</v>
          </cell>
          <cell r="W153">
            <v>187.47959500885372</v>
          </cell>
          <cell r="X153">
            <v>188.79942505167605</v>
          </cell>
          <cell r="Y153">
            <v>0</v>
          </cell>
          <cell r="Z153">
            <v>189.42130920066393</v>
          </cell>
          <cell r="AA153">
            <v>189.39074868875764</v>
          </cell>
          <cell r="AB153">
            <v>189.35892912817098</v>
          </cell>
          <cell r="AC153">
            <v>0</v>
          </cell>
          <cell r="AD153">
            <v>188.13960265088758</v>
          </cell>
          <cell r="AE153">
            <v>186.92559104832662</v>
          </cell>
          <cell r="AF153">
            <v>185.6615639319225</v>
          </cell>
          <cell r="AG153">
            <v>0</v>
          </cell>
        </row>
        <row r="154">
          <cell r="B154">
            <v>113090</v>
          </cell>
          <cell r="C154" t="str">
            <v>단기금융자산</v>
          </cell>
          <cell r="D154" t="str">
            <v>Current Financial Assets</v>
          </cell>
          <cell r="J154">
            <v>125.131141</v>
          </cell>
          <cell r="K154">
            <v>50.607424999999999</v>
          </cell>
          <cell r="L154">
            <v>35.936442999999997</v>
          </cell>
          <cell r="M154">
            <v>267.184259</v>
          </cell>
          <cell r="N154">
            <v>70.524188999999993</v>
          </cell>
          <cell r="O154">
            <v>156.462852</v>
          </cell>
          <cell r="P154">
            <v>137.19749199999998</v>
          </cell>
          <cell r="Q154">
            <v>128.136887</v>
          </cell>
          <cell r="R154">
            <v>50.917445999999998</v>
          </cell>
          <cell r="S154">
            <v>20.781590999999999</v>
          </cell>
          <cell r="T154">
            <v>89.322978607735394</v>
          </cell>
          <cell r="U154">
            <v>123.19211486347611</v>
          </cell>
          <cell r="V154">
            <v>121.86337766050819</v>
          </cell>
          <cell r="W154">
            <v>120.52314983926219</v>
          </cell>
          <cell r="X154">
            <v>119.12770657937986</v>
          </cell>
          <cell r="Y154">
            <v>118.43816031316486</v>
          </cell>
          <cell r="Z154">
            <v>117.1606987643183</v>
          </cell>
          <cell r="AA154">
            <v>115.87219001743291</v>
          </cell>
          <cell r="AB154">
            <v>114.53059658261749</v>
          </cell>
          <cell r="AC154">
            <v>113.86765974358502</v>
          </cell>
          <cell r="AD154">
            <v>112.63949513350533</v>
          </cell>
          <cell r="AE154">
            <v>111.40070963414402</v>
          </cell>
          <cell r="AF154">
            <v>110.11088797239358</v>
          </cell>
          <cell r="AG154">
            <v>109.47353370904773</v>
          </cell>
        </row>
        <row r="155">
          <cell r="B155">
            <v>190560</v>
          </cell>
          <cell r="C155" t="str">
            <v>매출채권</v>
          </cell>
          <cell r="D155" t="str">
            <v>Accounts Receivables</v>
          </cell>
          <cell r="J155">
            <v>19.120860999999998</v>
          </cell>
          <cell r="K155">
            <v>15.429912</v>
          </cell>
          <cell r="L155">
            <v>18.677616999999998</v>
          </cell>
          <cell r="M155">
            <v>18.946846000000001</v>
          </cell>
          <cell r="N155">
            <v>8.7734539999999992</v>
          </cell>
          <cell r="O155">
            <v>11.537875999999999</v>
          </cell>
          <cell r="P155">
            <v>15.401726</v>
          </cell>
          <cell r="Q155">
            <v>12.719465999999999</v>
          </cell>
          <cell r="R155">
            <v>24.344244</v>
          </cell>
          <cell r="S155">
            <v>18.282208999999998</v>
          </cell>
          <cell r="T155">
            <v>14.230661911097485</v>
          </cell>
          <cell r="U155">
            <v>12.228624818036034</v>
          </cell>
          <cell r="V155">
            <v>12.096728156022655</v>
          </cell>
          <cell r="W155">
            <v>11.963690881560129</v>
          </cell>
          <cell r="X155">
            <v>11.825172664717526</v>
          </cell>
          <cell r="Y155">
            <v>11.756725081091206</v>
          </cell>
          <cell r="Z155">
            <v>11.629918280042096</v>
          </cell>
          <cell r="AA155">
            <v>11.502014882508243</v>
          </cell>
          <cell r="AB155">
            <v>11.3688420508633</v>
          </cell>
          <cell r="AC155">
            <v>11.30303584328608</v>
          </cell>
          <cell r="AD155">
            <v>11.18112248667151</v>
          </cell>
          <cell r="AE155">
            <v>11.058154850970956</v>
          </cell>
          <cell r="AF155">
            <v>10.930121127374267</v>
          </cell>
          <cell r="AG155">
            <v>10.866854365769681</v>
          </cell>
        </row>
        <row r="156">
          <cell r="B156">
            <v>112840</v>
          </cell>
          <cell r="C156" t="str">
            <v>재고자산</v>
          </cell>
          <cell r="D156" t="str">
            <v>Inventories</v>
          </cell>
          <cell r="J156">
            <v>2.406574</v>
          </cell>
          <cell r="K156">
            <v>2.6109049999999998</v>
          </cell>
          <cell r="L156">
            <v>2.6908509999999999</v>
          </cell>
          <cell r="M156">
            <v>2.4027578599999999</v>
          </cell>
          <cell r="N156">
            <v>2.7630629999999998</v>
          </cell>
          <cell r="O156">
            <v>5.6098129999999999</v>
          </cell>
          <cell r="P156">
            <v>5.7756340000000002</v>
          </cell>
          <cell r="Q156">
            <v>5.3733386100000002</v>
          </cell>
          <cell r="R156">
            <v>5.4861399999999998</v>
          </cell>
          <cell r="S156">
            <v>5.2626369999999998</v>
          </cell>
          <cell r="T156">
            <v>5.1979481720932634</v>
          </cell>
          <cell r="U156">
            <v>5.1659827450269731</v>
          </cell>
          <cell r="V156">
            <v>5.1102629981031154</v>
          </cell>
          <cell r="W156">
            <v>5.0540613994323333</v>
          </cell>
          <cell r="X156">
            <v>4.9955443765676382</v>
          </cell>
          <cell r="Y156">
            <v>4.966628693797583</v>
          </cell>
          <cell r="Z156">
            <v>4.9130591587174335</v>
          </cell>
          <cell r="AA156">
            <v>4.8590263664352085</v>
          </cell>
          <cell r="AB156">
            <v>4.8027675016306013</v>
          </cell>
          <cell r="AC156">
            <v>4.7749676682136668</v>
          </cell>
          <cell r="AD156">
            <v>4.723465368811179</v>
          </cell>
          <cell r="AE156">
            <v>4.6715176891923802</v>
          </cell>
          <cell r="AF156">
            <v>4.6174298406628775</v>
          </cell>
          <cell r="AG156">
            <v>4.5907027962366742</v>
          </cell>
        </row>
        <row r="157">
          <cell r="B157">
            <v>112831</v>
          </cell>
          <cell r="C157" t="str">
            <v>기타유동자산</v>
          </cell>
          <cell r="D157" t="str">
            <v>Other Current Assets</v>
          </cell>
          <cell r="J157">
            <v>28.104187000000024</v>
          </cell>
          <cell r="K157">
            <v>22.245452999999998</v>
          </cell>
          <cell r="L157">
            <v>25.030099000000064</v>
          </cell>
          <cell r="M157">
            <v>21.149363190000031</v>
          </cell>
          <cell r="N157">
            <v>24.946658999999954</v>
          </cell>
          <cell r="O157">
            <v>35.395726999999965</v>
          </cell>
          <cell r="P157">
            <v>19.062837000000002</v>
          </cell>
          <cell r="Q157">
            <v>26.434549689999983</v>
          </cell>
          <cell r="R157">
            <v>33.158920999999985</v>
          </cell>
          <cell r="S157">
            <v>27.873784999999998</v>
          </cell>
          <cell r="T157">
            <v>26.227797312149836</v>
          </cell>
          <cell r="U157">
            <v>25.414446675099455</v>
          </cell>
          <cell r="V157">
            <v>25.14032912441472</v>
          </cell>
          <cell r="W157">
            <v>24.863841067258718</v>
          </cell>
          <cell r="X157">
            <v>24.575962103936199</v>
          </cell>
          <cell r="Y157">
            <v>24.433709194063226</v>
          </cell>
          <cell r="Z157">
            <v>24.170169774769789</v>
          </cell>
          <cell r="AA157">
            <v>23.904351326288662</v>
          </cell>
          <cell r="AB157">
            <v>23.627581544013506</v>
          </cell>
          <cell r="AC157">
            <v>23.490818140258153</v>
          </cell>
          <cell r="AD157">
            <v>23.2374486447697</v>
          </cell>
          <cell r="AE157">
            <v>22.981888067290413</v>
          </cell>
          <cell r="AF157">
            <v>22.715798765395789</v>
          </cell>
          <cell r="AG157">
            <v>22.584313029016464</v>
          </cell>
        </row>
        <row r="159">
          <cell r="B159">
            <v>110010</v>
          </cell>
          <cell r="C159" t="str">
            <v>비유동자산</v>
          </cell>
          <cell r="D159" t="str">
            <v xml:space="preserve">Non-Current Assets </v>
          </cell>
          <cell r="J159">
            <v>1413.3403429999998</v>
          </cell>
          <cell r="K159">
            <v>1498.2260259999998</v>
          </cell>
          <cell r="L159">
            <v>1665.9999739999998</v>
          </cell>
          <cell r="M159">
            <v>1816.0366290799998</v>
          </cell>
          <cell r="N159">
            <v>1907.172094</v>
          </cell>
          <cell r="O159">
            <v>2012.1599369999999</v>
          </cell>
          <cell r="P159">
            <v>2043.271491</v>
          </cell>
          <cell r="Q159">
            <v>2090.66546634</v>
          </cell>
          <cell r="R159">
            <v>2135.0909320000001</v>
          </cell>
          <cell r="S159">
            <v>2235.6040539999999</v>
          </cell>
          <cell r="T159">
            <v>2081.905011851075</v>
          </cell>
          <cell r="U159">
            <v>2005.9559541706133</v>
          </cell>
          <cell r="V159">
            <v>1984.3313537295892</v>
          </cell>
          <cell r="W159">
            <v>1962.5197486434563</v>
          </cell>
          <cell r="X159">
            <v>1939.8095371240731</v>
          </cell>
          <cell r="Y159">
            <v>1928.5874817325378</v>
          </cell>
          <cell r="Z159">
            <v>1908.6369343507463</v>
          </cell>
          <cell r="AA159">
            <v>1888.5138591554103</v>
          </cell>
          <cell r="AB159">
            <v>1867.561742504578</v>
          </cell>
          <cell r="AC159">
            <v>1857.208434547721</v>
          </cell>
          <cell r="AD159">
            <v>1838.800699796567</v>
          </cell>
          <cell r="AE159">
            <v>1820.2337791259415</v>
          </cell>
          <cell r="AF159">
            <v>1800.9019283048583</v>
          </cell>
          <cell r="AG159">
            <v>1791.3492607504443</v>
          </cell>
        </row>
        <row r="160">
          <cell r="B160">
            <v>190310</v>
          </cell>
          <cell r="C160" t="str">
            <v>투자자산</v>
          </cell>
          <cell r="D160" t="str">
            <v>Investment Assets</v>
          </cell>
          <cell r="J160">
            <v>57.430867999999997</v>
          </cell>
          <cell r="K160">
            <v>45.029119000000001</v>
          </cell>
          <cell r="L160">
            <v>46.292167999999997</v>
          </cell>
          <cell r="M160">
            <v>43.534462089999998</v>
          </cell>
          <cell r="N160">
            <v>36.288433999999995</v>
          </cell>
          <cell r="O160">
            <v>47.035741999999999</v>
          </cell>
          <cell r="P160">
            <v>39.225218999999996</v>
          </cell>
          <cell r="Q160">
            <v>33.342641370000003</v>
          </cell>
          <cell r="R160">
            <v>29.702604999999998</v>
          </cell>
          <cell r="S160">
            <v>30.858595999999999</v>
          </cell>
          <cell r="T160">
            <v>31.65996643512791</v>
          </cell>
          <cell r="U160">
            <v>32.055956732464793</v>
          </cell>
          <cell r="V160">
            <v>31.710204552348721</v>
          </cell>
          <cell r="W160">
            <v>31.361462385716393</v>
          </cell>
          <cell r="X160">
            <v>30.998352548605709</v>
          </cell>
          <cell r="Y160">
            <v>30.818924950505647</v>
          </cell>
          <cell r="Z160">
            <v>30.48651526517315</v>
          </cell>
          <cell r="AA160">
            <v>30.151230976196253</v>
          </cell>
          <cell r="AB160">
            <v>29.80213346174363</v>
          </cell>
          <cell r="AC160">
            <v>29.629629932179803</v>
          </cell>
          <cell r="AD160">
            <v>29.310047857915642</v>
          </cell>
          <cell r="AE160">
            <v>28.987702110281234</v>
          </cell>
          <cell r="AF160">
            <v>28.652076186272311</v>
          </cell>
          <cell r="AG160">
            <v>28.486229527078994</v>
          </cell>
        </row>
        <row r="161">
          <cell r="B161">
            <v>111450</v>
          </cell>
          <cell r="C161" t="str">
            <v>관계기업등지분관련투자자산</v>
          </cell>
          <cell r="D161" t="str">
            <v>Investments in Associates, Subs and JVs</v>
          </cell>
          <cell r="J161">
            <v>8.7499999999999991E-3</v>
          </cell>
          <cell r="K161">
            <v>8.3529999999999993E-3</v>
          </cell>
          <cell r="L161">
            <v>8.3420000000000005E-3</v>
          </cell>
          <cell r="M161">
            <v>8.1628399999999993E-3</v>
          </cell>
          <cell r="N161">
            <v>7.783E-3</v>
          </cell>
          <cell r="O161">
            <v>6.8299999999999993E-3</v>
          </cell>
          <cell r="P161">
            <v>6.8189999999999995E-3</v>
          </cell>
          <cell r="Q161">
            <v>6.8214999999999994E-3</v>
          </cell>
          <cell r="R161">
            <v>6.6209999999999993E-3</v>
          </cell>
          <cell r="S161">
            <v>5.6540000000000002E-3</v>
          </cell>
          <cell r="T161">
            <v>6.2592037232919416E-3</v>
          </cell>
          <cell r="U161">
            <v>6.558259929798374E-3</v>
          </cell>
          <cell r="V161">
            <v>6.4875232274930836E-3</v>
          </cell>
          <cell r="W161">
            <v>6.4161748102131355E-3</v>
          </cell>
          <cell r="X161">
            <v>6.3418869418237055E-3</v>
          </cell>
          <cell r="Y161">
            <v>6.3051782315911428E-3</v>
          </cell>
          <cell r="Z161">
            <v>6.2371712418828875E-3</v>
          </cell>
          <cell r="AA161">
            <v>6.1685761431360397E-3</v>
          </cell>
          <cell r="AB161">
            <v>6.0971550260021934E-3</v>
          </cell>
          <cell r="AC161">
            <v>6.0618628962077498E-3</v>
          </cell>
          <cell r="AD161">
            <v>5.9964802801335936E-3</v>
          </cell>
          <cell r="AE161">
            <v>5.9305322500094251E-3</v>
          </cell>
          <cell r="AF161">
            <v>5.8618672568788322E-3</v>
          </cell>
          <cell r="AG161">
            <v>5.8279370420187366E-3</v>
          </cell>
        </row>
        <row r="162">
          <cell r="B162">
            <v>111500</v>
          </cell>
          <cell r="C162" t="str">
            <v>장기매도가능금융자산</v>
          </cell>
          <cell r="D162" t="str">
            <v>LT Available-for-Sale Financial Assets</v>
          </cell>
          <cell r="J162">
            <v>25.681585999999999</v>
          </cell>
          <cell r="K162">
            <v>11.539463</v>
          </cell>
          <cell r="L162">
            <v>12.036349999999999</v>
          </cell>
          <cell r="M162">
            <v>12.05959225</v>
          </cell>
          <cell r="N162">
            <v>11.879301</v>
          </cell>
          <cell r="O162">
            <v>13.739709999999999</v>
          </cell>
          <cell r="P162">
            <v>6.0198839999999993</v>
          </cell>
          <cell r="Q162">
            <v>6.3860048699999998</v>
          </cell>
          <cell r="R162">
            <v>4.0824769999999999</v>
          </cell>
          <cell r="S162">
            <v>3.9883099999999998</v>
          </cell>
          <cell r="T162">
            <v>5.4281071130767042</v>
          </cell>
          <cell r="U162">
            <v>6.1395704537738442</v>
          </cell>
          <cell r="V162">
            <v>6.0733496921511332</v>
          </cell>
          <cell r="W162">
            <v>6.006556268385606</v>
          </cell>
          <cell r="X162">
            <v>5.9370110526241433</v>
          </cell>
          <cell r="Y162">
            <v>5.9026458833334354</v>
          </cell>
          <cell r="Z162">
            <v>5.8389805652258406</v>
          </cell>
          <cell r="AA162">
            <v>5.7747646838719593</v>
          </cell>
          <cell r="AB162">
            <v>5.7079032015238571</v>
          </cell>
          <cell r="AC162">
            <v>5.6748641759810896</v>
          </cell>
          <cell r="AD162">
            <v>5.6136556874282926</v>
          </cell>
          <cell r="AE162">
            <v>5.5519178817345534</v>
          </cell>
          <cell r="AF162">
            <v>5.4876365681626869</v>
          </cell>
          <cell r="AG162">
            <v>5.4558725107945545</v>
          </cell>
        </row>
        <row r="163">
          <cell r="B163">
            <v>111580</v>
          </cell>
          <cell r="C163" t="str">
            <v>장기만기보유금융자산</v>
          </cell>
          <cell r="D163" t="str">
            <v>LT Held to Maturity Investments</v>
          </cell>
          <cell r="J163">
            <v>1.885E-3</v>
          </cell>
          <cell r="K163">
            <v>1.885E-3</v>
          </cell>
          <cell r="L163">
            <v>1.885E-3</v>
          </cell>
          <cell r="M163">
            <v>5.8500000000000002E-4</v>
          </cell>
          <cell r="N163">
            <v>5.8500000000000002E-4</v>
          </cell>
          <cell r="O163">
            <v>5.8500000000000002E-4</v>
          </cell>
          <cell r="P163">
            <v>5.8500000000000002E-4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</row>
        <row r="164">
          <cell r="B164">
            <v>111640</v>
          </cell>
          <cell r="C164" t="str">
            <v>기타금융자산</v>
          </cell>
          <cell r="D164" t="str">
            <v>Other Financial Assets</v>
          </cell>
          <cell r="J164">
            <v>31.738647</v>
          </cell>
          <cell r="K164">
            <v>33.479417999999995</v>
          </cell>
          <cell r="L164">
            <v>34.245590999999997</v>
          </cell>
          <cell r="M164">
            <v>31.466121999999999</v>
          </cell>
          <cell r="N164">
            <v>24.400765</v>
          </cell>
          <cell r="O164">
            <v>33.288616999999995</v>
          </cell>
          <cell r="P164">
            <v>33.197930999999997</v>
          </cell>
          <cell r="Q164">
            <v>26.949814999999997</v>
          </cell>
          <cell r="R164">
            <v>25.613506999999998</v>
          </cell>
          <cell r="S164">
            <v>26.864632</v>
          </cell>
          <cell r="T164">
            <v>26.225600118327915</v>
          </cell>
          <cell r="U164">
            <v>25.909828018761146</v>
          </cell>
          <cell r="V164">
            <v>25.630367336970096</v>
          </cell>
          <cell r="W164">
            <v>25.348489942520573</v>
          </cell>
          <cell r="X164">
            <v>25.054999609039744</v>
          </cell>
          <cell r="Y164">
            <v>24.90997388894062</v>
          </cell>
          <cell r="Z164">
            <v>24.641297528705426</v>
          </cell>
          <cell r="AA164">
            <v>24.37029771618116</v>
          </cell>
          <cell r="AB164">
            <v>24.088133105193769</v>
          </cell>
          <cell r="AC164">
            <v>23.948703893302508</v>
          </cell>
          <cell r="AD164">
            <v>23.690395690207215</v>
          </cell>
          <cell r="AE164">
            <v>23.429853696296671</v>
          </cell>
          <cell r="AF164">
            <v>23.158577750852743</v>
          </cell>
          <cell r="AG164">
            <v>23.02452907924242</v>
          </cell>
        </row>
        <row r="165">
          <cell r="B165">
            <v>110020</v>
          </cell>
          <cell r="C165" t="str">
            <v>유형자산</v>
          </cell>
          <cell r="D165" t="str">
            <v>Tangible Assets</v>
          </cell>
          <cell r="J165">
            <v>914.36835499999995</v>
          </cell>
          <cell r="K165">
            <v>1012.0762619999999</v>
          </cell>
          <cell r="L165">
            <v>1179.123145</v>
          </cell>
          <cell r="M165">
            <v>1336.9636371500001</v>
          </cell>
          <cell r="N165">
            <v>1437.672145</v>
          </cell>
          <cell r="O165">
            <v>1521.1630299999999</v>
          </cell>
          <cell r="P165">
            <v>1563.9902709999999</v>
          </cell>
          <cell r="Q165">
            <v>1624.1577014300001</v>
          </cell>
          <cell r="R165">
            <v>1674.445618</v>
          </cell>
          <cell r="S165">
            <v>1776.2685809999998</v>
          </cell>
          <cell r="T165">
            <v>1620.3833465307735</v>
          </cell>
          <cell r="U165">
            <v>1543.3540007475779</v>
          </cell>
          <cell r="V165">
            <v>1522.5567592330965</v>
          </cell>
          <cell r="W165">
            <v>1501.5796678860474</v>
          </cell>
          <cell r="X165">
            <v>1479.7383508590954</v>
          </cell>
          <cell r="Y165">
            <v>1468.9456521961463</v>
          </cell>
          <cell r="Z165">
            <v>1449.7944452285367</v>
          </cell>
          <cell r="AA165">
            <v>1430.4776229621775</v>
          </cell>
          <cell r="AB165">
            <v>1410.3649756893612</v>
          </cell>
          <cell r="AC165">
            <v>1400.4264842942764</v>
          </cell>
          <cell r="AD165">
            <v>1382.7910335514059</v>
          </cell>
          <cell r="AE165">
            <v>1365.0030754261909</v>
          </cell>
          <cell r="AF165">
            <v>1346.4822792754119</v>
          </cell>
          <cell r="AG165">
            <v>1337.3303873997249</v>
          </cell>
        </row>
        <row r="166">
          <cell r="B166">
            <v>190010</v>
          </cell>
          <cell r="C166" t="str">
            <v>토지</v>
          </cell>
          <cell r="D166" t="str">
            <v>Land</v>
          </cell>
          <cell r="J166">
            <v>346.84423199999998</v>
          </cell>
          <cell r="K166">
            <v>347.37606399999999</v>
          </cell>
          <cell r="L166">
            <v>347.034064</v>
          </cell>
          <cell r="M166">
            <v>377.67782</v>
          </cell>
          <cell r="N166">
            <v>377.41817599999996</v>
          </cell>
          <cell r="O166">
            <v>387.59998400000001</v>
          </cell>
          <cell r="P166">
            <v>387.62088299999999</v>
          </cell>
          <cell r="Q166">
            <v>390.79872899999998</v>
          </cell>
          <cell r="R166">
            <v>390.78495999999996</v>
          </cell>
          <cell r="S166">
            <v>0</v>
          </cell>
          <cell r="T166">
            <v>261.55404884665683</v>
          </cell>
          <cell r="U166">
            <v>390.79872899999998</v>
          </cell>
          <cell r="V166">
            <v>390.79872899999998</v>
          </cell>
          <cell r="W166">
            <v>390.79872899999998</v>
          </cell>
          <cell r="X166">
            <v>390.79872899999998</v>
          </cell>
          <cell r="Y166">
            <v>390.79872899999998</v>
          </cell>
          <cell r="Z166">
            <v>390.79872899999998</v>
          </cell>
          <cell r="AA166">
            <v>390.79872899999998</v>
          </cell>
          <cell r="AB166">
            <v>390.79872899999998</v>
          </cell>
          <cell r="AC166">
            <v>390.79872899999998</v>
          </cell>
          <cell r="AD166">
            <v>390.79872899999998</v>
          </cell>
          <cell r="AE166">
            <v>390.79872899999998</v>
          </cell>
          <cell r="AF166">
            <v>390.79872899999998</v>
          </cell>
          <cell r="AG166">
            <v>390.79872899999998</v>
          </cell>
        </row>
        <row r="167">
          <cell r="B167">
            <v>190021</v>
          </cell>
          <cell r="C167" t="str">
            <v>감가상각자산</v>
          </cell>
          <cell r="D167" t="str">
            <v>Depreciating Assets</v>
          </cell>
          <cell r="J167">
            <v>221.20786699999991</v>
          </cell>
          <cell r="K167">
            <v>220.55003900000003</v>
          </cell>
          <cell r="L167">
            <v>228.33015000000012</v>
          </cell>
          <cell r="M167">
            <v>228.00506615000006</v>
          </cell>
          <cell r="N167">
            <v>245.87048700000014</v>
          </cell>
          <cell r="O167">
            <v>972.50746200000003</v>
          </cell>
          <cell r="P167">
            <v>991.84053199999983</v>
          </cell>
          <cell r="Q167">
            <v>1020.93487743</v>
          </cell>
          <cell r="R167">
            <v>1007.5796150000001</v>
          </cell>
          <cell r="S167">
            <v>1776.2685809999998</v>
          </cell>
          <cell r="T167">
            <v>1216.6579496298173</v>
          </cell>
          <cell r="U167">
            <v>940.13117674757791</v>
          </cell>
          <cell r="V167">
            <v>919.33393523309644</v>
          </cell>
          <cell r="W167">
            <v>898.35684388604739</v>
          </cell>
          <cell r="X167">
            <v>876.5155268590953</v>
          </cell>
          <cell r="Y167">
            <v>865.72282819614634</v>
          </cell>
          <cell r="Z167">
            <v>846.57162122853674</v>
          </cell>
          <cell r="AA167">
            <v>827.25479896217746</v>
          </cell>
          <cell r="AB167">
            <v>807.1421516893613</v>
          </cell>
          <cell r="AC167">
            <v>797.20366029427623</v>
          </cell>
          <cell r="AD167">
            <v>779.56820955140586</v>
          </cell>
          <cell r="AE167">
            <v>761.78025142619094</v>
          </cell>
          <cell r="AF167">
            <v>743.25945527541182</v>
          </cell>
          <cell r="AG167">
            <v>734.107563399725</v>
          </cell>
        </row>
        <row r="168">
          <cell r="B168">
            <v>190150</v>
          </cell>
          <cell r="C168" t="str">
            <v>건설중인자산</v>
          </cell>
          <cell r="D168" t="str">
            <v>Construction in Progress</v>
          </cell>
          <cell r="J168">
            <v>346.31625600000001</v>
          </cell>
          <cell r="K168">
            <v>444.15015899999997</v>
          </cell>
          <cell r="L168">
            <v>603.75893099999996</v>
          </cell>
          <cell r="M168">
            <v>731.28075100000001</v>
          </cell>
          <cell r="N168">
            <v>814.38348199999996</v>
          </cell>
          <cell r="O168">
            <v>161.05558399999998</v>
          </cell>
          <cell r="P168">
            <v>184.52885599999999</v>
          </cell>
          <cell r="Q168">
            <v>212.42409499999999</v>
          </cell>
          <cell r="R168">
            <v>276.08104299999997</v>
          </cell>
          <cell r="S168">
            <v>0</v>
          </cell>
          <cell r="T168">
            <v>142.1713480542995</v>
          </cell>
          <cell r="U168">
            <v>212.42409499999999</v>
          </cell>
          <cell r="V168">
            <v>212.42409499999999</v>
          </cell>
          <cell r="W168">
            <v>212.42409499999999</v>
          </cell>
          <cell r="X168">
            <v>212.42409499999999</v>
          </cell>
          <cell r="Y168">
            <v>212.42409499999999</v>
          </cell>
          <cell r="Z168">
            <v>212.42409499999999</v>
          </cell>
          <cell r="AA168">
            <v>212.42409499999999</v>
          </cell>
          <cell r="AB168">
            <v>212.42409499999999</v>
          </cell>
          <cell r="AC168">
            <v>212.42409499999999</v>
          </cell>
          <cell r="AD168">
            <v>212.42409499999999</v>
          </cell>
          <cell r="AE168">
            <v>212.42409499999999</v>
          </cell>
          <cell r="AF168">
            <v>212.42409499999999</v>
          </cell>
          <cell r="AG168">
            <v>212.42409499999999</v>
          </cell>
        </row>
        <row r="169">
          <cell r="B169">
            <v>110610</v>
          </cell>
          <cell r="C169" t="str">
            <v>무형자산</v>
          </cell>
          <cell r="D169" t="str">
            <v>Intangible Assets</v>
          </cell>
          <cell r="J169">
            <v>285.420751</v>
          </cell>
          <cell r="K169">
            <v>284.94418899999999</v>
          </cell>
          <cell r="L169">
            <v>284.45527299999998</v>
          </cell>
          <cell r="M169">
            <v>285.118405</v>
          </cell>
          <cell r="N169">
            <v>282.82988799999998</v>
          </cell>
          <cell r="O169">
            <v>293.296989</v>
          </cell>
          <cell r="P169">
            <v>292.20507699999996</v>
          </cell>
          <cell r="Q169">
            <v>289.61752100000001</v>
          </cell>
          <cell r="R169">
            <v>287.62923000000001</v>
          </cell>
          <cell r="S169">
            <v>285.77115099999997</v>
          </cell>
          <cell r="T169">
            <v>287.15597288517324</v>
          </cell>
          <cell r="U169">
            <v>287.84027069057061</v>
          </cell>
          <cell r="V169">
            <v>287.35866394414415</v>
          </cell>
          <cell r="W169">
            <v>286.87289237169267</v>
          </cell>
          <cell r="X169">
            <v>286.36710771637223</v>
          </cell>
          <cell r="Y169">
            <v>286.11717858588611</v>
          </cell>
          <cell r="Z169">
            <v>285.65024785703645</v>
          </cell>
          <cell r="AA169">
            <v>285.17927921703659</v>
          </cell>
          <cell r="AB169">
            <v>284.68890735347333</v>
          </cell>
          <cell r="AC169">
            <v>284.44659432126491</v>
          </cell>
          <cell r="AD169">
            <v>283.99389238724541</v>
          </cell>
          <cell r="AE169">
            <v>283.53727558946957</v>
          </cell>
          <cell r="AF169">
            <v>283.06184684317412</v>
          </cell>
          <cell r="AG169">
            <v>282.82691782364026</v>
          </cell>
        </row>
        <row r="170">
          <cell r="B170">
            <v>190170</v>
          </cell>
          <cell r="C170" t="str">
            <v>영업권</v>
          </cell>
          <cell r="D170" t="str">
            <v>Goodwill</v>
          </cell>
          <cell r="J170">
            <v>231.92845499999999</v>
          </cell>
          <cell r="K170">
            <v>232.010775</v>
          </cell>
          <cell r="L170">
            <v>231.50803499999998</v>
          </cell>
          <cell r="M170">
            <v>232.29934999999998</v>
          </cell>
          <cell r="N170">
            <v>231.622761</v>
          </cell>
          <cell r="O170">
            <v>231.794837</v>
          </cell>
          <cell r="P170">
            <v>231.84682699999999</v>
          </cell>
          <cell r="Q170">
            <v>231.29544999999999</v>
          </cell>
          <cell r="R170">
            <v>231.25957</v>
          </cell>
          <cell r="S170">
            <v>0</v>
          </cell>
          <cell r="T170">
            <v>154.8015818324462</v>
          </cell>
          <cell r="U170">
            <v>231.29544999999999</v>
          </cell>
          <cell r="V170">
            <v>231.29544999999999</v>
          </cell>
          <cell r="W170">
            <v>231.29544999999999</v>
          </cell>
          <cell r="X170">
            <v>231.29544999999999</v>
          </cell>
          <cell r="Y170">
            <v>231.29544999999999</v>
          </cell>
          <cell r="Z170">
            <v>231.29544999999999</v>
          </cell>
          <cell r="AA170">
            <v>231.29544999999999</v>
          </cell>
          <cell r="AB170">
            <v>231.29544999999999</v>
          </cell>
          <cell r="AC170">
            <v>231.29544999999999</v>
          </cell>
          <cell r="AD170">
            <v>231.29544999999999</v>
          </cell>
          <cell r="AE170">
            <v>231.29544999999999</v>
          </cell>
          <cell r="AF170">
            <v>231.29544999999999</v>
          </cell>
          <cell r="AG170">
            <v>231.29544999999999</v>
          </cell>
        </row>
        <row r="171">
          <cell r="B171">
            <v>110611</v>
          </cell>
          <cell r="C171" t="str">
            <v>기타무형자산</v>
          </cell>
          <cell r="D171" t="str">
            <v>Other Intangible Assets</v>
          </cell>
          <cell r="J171">
            <v>53.49229600000001</v>
          </cell>
          <cell r="K171">
            <v>52.933413999999999</v>
          </cell>
          <cell r="L171">
            <v>52.947237999999999</v>
          </cell>
          <cell r="M171">
            <v>52.81905500000002</v>
          </cell>
          <cell r="N171">
            <v>51.207126999999986</v>
          </cell>
          <cell r="O171">
            <v>61.502151999999995</v>
          </cell>
          <cell r="P171">
            <v>60.35824999999997</v>
          </cell>
          <cell r="Q171">
            <v>58.322071000000022</v>
          </cell>
          <cell r="R171">
            <v>56.36966000000001</v>
          </cell>
          <cell r="S171">
            <v>285.77115099999997</v>
          </cell>
          <cell r="T171">
            <v>132.35439105272701</v>
          </cell>
          <cell r="U171">
            <v>56.544820690570603</v>
          </cell>
          <cell r="V171">
            <v>56.063213944144167</v>
          </cell>
          <cell r="W171">
            <v>55.577442371692705</v>
          </cell>
          <cell r="X171">
            <v>55.071657716372222</v>
          </cell>
          <cell r="Y171">
            <v>54.82172858588612</v>
          </cell>
          <cell r="Z171">
            <v>54.354797857036452</v>
          </cell>
          <cell r="AA171">
            <v>53.883829217036606</v>
          </cell>
          <cell r="AB171">
            <v>53.393457353473352</v>
          </cell>
          <cell r="AC171">
            <v>53.151144321264894</v>
          </cell>
          <cell r="AD171">
            <v>52.698442387245407</v>
          </cell>
          <cell r="AE171">
            <v>52.241825589469599</v>
          </cell>
          <cell r="AF171">
            <v>51.766396843174135</v>
          </cell>
          <cell r="AG171">
            <v>51.531467823640249</v>
          </cell>
        </row>
        <row r="172">
          <cell r="B172">
            <v>111160</v>
          </cell>
          <cell r="C172" t="str">
            <v>생물자산</v>
          </cell>
          <cell r="D172" t="str">
            <v>Biological Assets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</row>
        <row r="173">
          <cell r="B173">
            <v>111930</v>
          </cell>
          <cell r="C173" t="str">
            <v>장기매출채권및기타채권</v>
          </cell>
          <cell r="D173" t="str">
            <v>Trade and Other Non-Current Receivables</v>
          </cell>
          <cell r="J173">
            <v>7.2342949999999995</v>
          </cell>
          <cell r="K173">
            <v>7.5453719999999995</v>
          </cell>
          <cell r="L173">
            <v>7.2563769999999996</v>
          </cell>
          <cell r="M173">
            <v>7.2265629999999996</v>
          </cell>
          <cell r="N173">
            <v>7.3855930000000001</v>
          </cell>
          <cell r="O173">
            <v>7.8656699999999997</v>
          </cell>
          <cell r="P173">
            <v>7.9319359999999994</v>
          </cell>
          <cell r="Q173">
            <v>8.2215749999999996</v>
          </cell>
          <cell r="R173">
            <v>8.5335830000000001</v>
          </cell>
          <cell r="S173">
            <v>8.4730659999999993</v>
          </cell>
          <cell r="T173">
            <v>8.4730659999999993</v>
          </cell>
          <cell r="U173">
            <v>8.4730659999999993</v>
          </cell>
          <cell r="V173">
            <v>8.4730659999999993</v>
          </cell>
          <cell r="W173">
            <v>8.4730659999999993</v>
          </cell>
          <cell r="X173">
            <v>8.4730659999999993</v>
          </cell>
          <cell r="Y173">
            <v>8.4730659999999993</v>
          </cell>
          <cell r="Z173">
            <v>8.4730659999999993</v>
          </cell>
          <cell r="AA173">
            <v>8.4730659999999993</v>
          </cell>
          <cell r="AB173">
            <v>8.4730659999999993</v>
          </cell>
          <cell r="AC173">
            <v>8.4730659999999993</v>
          </cell>
          <cell r="AD173">
            <v>8.4730659999999993</v>
          </cell>
          <cell r="AE173">
            <v>8.4730659999999993</v>
          </cell>
          <cell r="AF173">
            <v>8.4730659999999993</v>
          </cell>
          <cell r="AG173">
            <v>8.4730659999999993</v>
          </cell>
        </row>
        <row r="174">
          <cell r="B174">
            <v>111330</v>
          </cell>
          <cell r="C174" t="str">
            <v>투자부동산</v>
          </cell>
          <cell r="D174" t="str">
            <v>Investment in Properties</v>
          </cell>
          <cell r="J174">
            <v>144.03001499999999</v>
          </cell>
          <cell r="K174">
            <v>143.77721199999999</v>
          </cell>
          <cell r="L174">
            <v>143.523011</v>
          </cell>
          <cell r="M174">
            <v>139.34356136</v>
          </cell>
          <cell r="N174">
            <v>139.14603399999999</v>
          </cell>
          <cell r="O174">
            <v>138.94850599999998</v>
          </cell>
          <cell r="P174">
            <v>138.750978</v>
          </cell>
          <cell r="Q174">
            <v>134.54736619999997</v>
          </cell>
          <cell r="R174">
            <v>134.38742399999998</v>
          </cell>
          <cell r="S174">
            <v>134.22748099999998</v>
          </cell>
          <cell r="T174">
            <v>134.22748099999998</v>
          </cell>
          <cell r="U174">
            <v>134.22748099999998</v>
          </cell>
          <cell r="V174">
            <v>134.22748099999998</v>
          </cell>
          <cell r="W174">
            <v>134.22748099999998</v>
          </cell>
          <cell r="X174">
            <v>134.22748099999998</v>
          </cell>
          <cell r="Y174">
            <v>134.22748099999998</v>
          </cell>
          <cell r="Z174">
            <v>134.22748099999998</v>
          </cell>
          <cell r="AA174">
            <v>134.22748099999998</v>
          </cell>
          <cell r="AB174">
            <v>134.22748099999998</v>
          </cell>
          <cell r="AC174">
            <v>134.22748099999998</v>
          </cell>
          <cell r="AD174">
            <v>134.22748099999998</v>
          </cell>
          <cell r="AE174">
            <v>134.22748099999998</v>
          </cell>
          <cell r="AF174">
            <v>134.22748099999998</v>
          </cell>
          <cell r="AG174">
            <v>134.22748099999998</v>
          </cell>
        </row>
        <row r="175">
          <cell r="B175">
            <v>112340</v>
          </cell>
          <cell r="C175" t="str">
            <v>이연법인세자산</v>
          </cell>
          <cell r="D175" t="str">
            <v>Deferred Tax Assets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</row>
        <row r="176">
          <cell r="B176">
            <v>112350</v>
          </cell>
          <cell r="C176" t="str">
            <v>장기당기법인세자산</v>
          </cell>
          <cell r="D176" t="str">
            <v>Long-Term Current Income Tax Assets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</row>
        <row r="177">
          <cell r="B177">
            <v>112360</v>
          </cell>
          <cell r="C177" t="str">
            <v>기타비유동자산</v>
          </cell>
          <cell r="D177" t="str">
            <v>Other Non-Current Financial Assets</v>
          </cell>
          <cell r="J177">
            <v>4.8560609999999995</v>
          </cell>
          <cell r="K177">
            <v>4.8538709999999998</v>
          </cell>
          <cell r="L177">
            <v>5.35</v>
          </cell>
          <cell r="M177">
            <v>3.8499999999999996</v>
          </cell>
          <cell r="N177">
            <v>3.8499999999999996</v>
          </cell>
          <cell r="O177">
            <v>3.8499999999999996</v>
          </cell>
          <cell r="P177">
            <v>1.16801</v>
          </cell>
          <cell r="Q177">
            <v>0.77866299999999999</v>
          </cell>
          <cell r="R177">
            <v>0.39247099999999996</v>
          </cell>
          <cell r="S177">
            <v>5.1789999999999996E-3</v>
          </cell>
          <cell r="T177">
            <v>5.1789999999999996E-3</v>
          </cell>
          <cell r="U177">
            <v>5.1789999999999996E-3</v>
          </cell>
          <cell r="V177">
            <v>5.1789999999999996E-3</v>
          </cell>
          <cell r="W177">
            <v>5.1789999999999996E-3</v>
          </cell>
          <cell r="X177">
            <v>5.1789999999999996E-3</v>
          </cell>
          <cell r="Y177">
            <v>5.1789999999999996E-3</v>
          </cell>
          <cell r="Z177">
            <v>5.1789999999999996E-3</v>
          </cell>
          <cell r="AA177">
            <v>5.1789999999999996E-3</v>
          </cell>
          <cell r="AB177">
            <v>5.1789999999999996E-3</v>
          </cell>
          <cell r="AC177">
            <v>5.1789999999999996E-3</v>
          </cell>
          <cell r="AD177">
            <v>5.1789999999999996E-3</v>
          </cell>
          <cell r="AE177">
            <v>5.1789999999999996E-3</v>
          </cell>
          <cell r="AF177">
            <v>5.1789999999999996E-3</v>
          </cell>
          <cell r="AG177">
            <v>5.1789999999999996E-3</v>
          </cell>
        </row>
        <row r="179">
          <cell r="B179">
            <v>114350</v>
          </cell>
          <cell r="C179" t="str">
            <v>기타금융업자산</v>
          </cell>
          <cell r="D179" t="str">
            <v>Other Financial Institutions Assets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</row>
        <row r="181">
          <cell r="B181">
            <v>130000</v>
          </cell>
          <cell r="C181" t="str">
            <v>부채총계</v>
          </cell>
          <cell r="D181" t="str">
            <v>Liabilities</v>
          </cell>
          <cell r="J181">
            <v>830.60237599999994</v>
          </cell>
          <cell r="K181">
            <v>857.90583299999992</v>
          </cell>
          <cell r="L181">
            <v>913.3617099999999</v>
          </cell>
          <cell r="M181">
            <v>998.35313732999998</v>
          </cell>
          <cell r="N181">
            <v>1193.0917449999999</v>
          </cell>
          <cell r="O181">
            <v>1159.0839779999999</v>
          </cell>
          <cell r="P181">
            <v>1154.323695</v>
          </cell>
          <cell r="Q181">
            <v>1141.9851044899999</v>
          </cell>
          <cell r="R181">
            <v>1153.649116</v>
          </cell>
          <cell r="S181">
            <v>1201.1253159999999</v>
          </cell>
          <cell r="T181">
            <v>1154.1283311050963</v>
          </cell>
          <cell r="U181">
            <v>1130.9051758616672</v>
          </cell>
          <cell r="V181">
            <v>1127.671184760585</v>
          </cell>
          <cell r="W181">
            <v>1124.4092268371892</v>
          </cell>
          <cell r="X181">
            <v>1121.012880987578</v>
          </cell>
          <cell r="Y181">
            <v>1119.3346059428643</v>
          </cell>
          <cell r="Z181">
            <v>1116.2254137928167</v>
          </cell>
          <cell r="AA181">
            <v>1113.0893340535076</v>
          </cell>
          <cell r="AB181">
            <v>1109.8240523862432</v>
          </cell>
          <cell r="AC181">
            <v>1108.2105415782207</v>
          </cell>
          <cell r="AD181">
            <v>1105.2213324172296</v>
          </cell>
          <cell r="AE181">
            <v>1102.206273252682</v>
          </cell>
          <cell r="AF181">
            <v>1099.0669980319938</v>
          </cell>
          <cell r="AG181">
            <v>1097.5157522240993</v>
          </cell>
        </row>
        <row r="183">
          <cell r="B183">
            <v>131580</v>
          </cell>
          <cell r="C183" t="str">
            <v>유동부채</v>
          </cell>
          <cell r="D183" t="str">
            <v>Current Liabilities</v>
          </cell>
          <cell r="J183">
            <v>297.58809500000001</v>
          </cell>
          <cell r="K183">
            <v>258.73864299999997</v>
          </cell>
          <cell r="L183">
            <v>250.05823699999999</v>
          </cell>
          <cell r="M183">
            <v>289.94914521999999</v>
          </cell>
          <cell r="N183">
            <v>316.682906</v>
          </cell>
          <cell r="O183">
            <v>278.06263899999999</v>
          </cell>
          <cell r="P183">
            <v>270.61926399999999</v>
          </cell>
          <cell r="Q183">
            <v>252.63188649999998</v>
          </cell>
          <cell r="R183">
            <v>260.42557099999999</v>
          </cell>
          <cell r="S183">
            <v>295.296921</v>
          </cell>
          <cell r="T183">
            <v>260.42783666283913</v>
          </cell>
          <cell r="U183">
            <v>243.1975790076099</v>
          </cell>
          <cell r="V183">
            <v>240.6624338071295</v>
          </cell>
          <cell r="W183">
            <v>238.10536524534552</v>
          </cell>
          <cell r="X183">
            <v>235.44294917470978</v>
          </cell>
          <cell r="Y183">
            <v>234.12733920804405</v>
          </cell>
          <cell r="Z183">
            <v>231.69002466072587</v>
          </cell>
          <cell r="AA183">
            <v>229.23163276942699</v>
          </cell>
          <cell r="AB183">
            <v>226.67195870470491</v>
          </cell>
          <cell r="AC183">
            <v>225.40711781521912</v>
          </cell>
          <cell r="AD183">
            <v>223.06385865931622</v>
          </cell>
          <cell r="AE183">
            <v>220.70033552914742</v>
          </cell>
          <cell r="AF183">
            <v>218.23943868065209</v>
          </cell>
          <cell r="AG183">
            <v>217.02340770167604</v>
          </cell>
        </row>
        <row r="184">
          <cell r="B184">
            <v>132010</v>
          </cell>
          <cell r="C184" t="str">
            <v>매입채무</v>
          </cell>
          <cell r="D184" t="str">
            <v>Account Payables</v>
          </cell>
          <cell r="J184">
            <v>0.98756199999999994</v>
          </cell>
          <cell r="K184">
            <v>1.1827939999999999</v>
          </cell>
          <cell r="L184">
            <v>1.293806</v>
          </cell>
          <cell r="M184">
            <v>1.65245256</v>
          </cell>
          <cell r="N184">
            <v>0.888347</v>
          </cell>
          <cell r="O184">
            <v>1.9681469999999999</v>
          </cell>
          <cell r="P184">
            <v>2.517833</v>
          </cell>
          <cell r="Q184">
            <v>2.5641192500000001</v>
          </cell>
          <cell r="R184">
            <v>1.696925</v>
          </cell>
          <cell r="S184">
            <v>2.2233619999999998</v>
          </cell>
          <cell r="T184">
            <v>2.3851997600855306</v>
          </cell>
          <cell r="U184">
            <v>2.4651704951256557</v>
          </cell>
          <cell r="V184">
            <v>2.4385814252638198</v>
          </cell>
          <cell r="W184">
            <v>2.4117624191501279</v>
          </cell>
          <cell r="X184">
            <v>2.3838385089575302</v>
          </cell>
          <cell r="Y184">
            <v>2.3700401492785761</v>
          </cell>
          <cell r="Z184">
            <v>2.3444771453284936</v>
          </cell>
          <cell r="AA184">
            <v>2.3186930783120832</v>
          </cell>
          <cell r="AB184">
            <v>2.2918467452036171</v>
          </cell>
          <cell r="AC184">
            <v>2.2785808609583</v>
          </cell>
          <cell r="AD184">
            <v>2.2540043272793282</v>
          </cell>
          <cell r="AE184">
            <v>2.2292152613054284</v>
          </cell>
          <cell r="AF184">
            <v>2.2034049218365035</v>
          </cell>
          <cell r="AG184">
            <v>2.1906509649238877</v>
          </cell>
        </row>
        <row r="185">
          <cell r="B185">
            <v>131650</v>
          </cell>
          <cell r="C185" t="str">
            <v>단기차입금</v>
          </cell>
          <cell r="D185" t="str">
            <v>ST Borrowings</v>
          </cell>
          <cell r="J185">
            <v>58.47</v>
          </cell>
          <cell r="K185">
            <v>58.693999999999996</v>
          </cell>
          <cell r="L185">
            <v>57.326000000000001</v>
          </cell>
          <cell r="M185">
            <v>59.57</v>
          </cell>
          <cell r="N185">
            <v>59.721999999999994</v>
          </cell>
          <cell r="O185">
            <v>60.192</v>
          </cell>
          <cell r="P185">
            <v>60.333999999999996</v>
          </cell>
          <cell r="Q185">
            <v>43.827999999999996</v>
          </cell>
          <cell r="R185">
            <v>43.73</v>
          </cell>
          <cell r="S185">
            <v>67.834000000000003</v>
          </cell>
          <cell r="T185">
            <v>50.635284811781403</v>
          </cell>
          <cell r="U185">
            <v>42.136687855047001</v>
          </cell>
          <cell r="V185">
            <v>41.6822059685651</v>
          </cell>
          <cell r="W185">
            <v>41.223793825701279</v>
          </cell>
          <cell r="X185">
            <v>40.746495768709131</v>
          </cell>
          <cell r="Y185">
            <v>40.510643045397138</v>
          </cell>
          <cell r="Z185">
            <v>40.073699507328769</v>
          </cell>
          <cell r="AA185">
            <v>39.632977380541867</v>
          </cell>
          <cell r="AB185">
            <v>39.174098142582153</v>
          </cell>
          <cell r="AC185">
            <v>38.947346920031265</v>
          </cell>
          <cell r="AD185">
            <v>38.527264929662849</v>
          </cell>
          <cell r="AE185">
            <v>38.103550165420081</v>
          </cell>
          <cell r="AF185">
            <v>37.66237896862647</v>
          </cell>
          <cell r="AG185">
            <v>37.44437802207684</v>
          </cell>
        </row>
        <row r="186">
          <cell r="B186">
            <v>190930</v>
          </cell>
          <cell r="C186" t="str">
            <v>단기사채</v>
          </cell>
          <cell r="D186" t="str">
            <v>ST Bonds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</row>
        <row r="187">
          <cell r="B187">
            <v>190940</v>
          </cell>
          <cell r="C187" t="str">
            <v>유동성장기부채</v>
          </cell>
          <cell r="D187" t="str">
            <v>Current Portion of Long-Term Debt</v>
          </cell>
          <cell r="J187">
            <v>7.8087199999999992</v>
          </cell>
          <cell r="K187">
            <v>5.5558129999999997</v>
          </cell>
          <cell r="L187">
            <v>4.3029069999999994</v>
          </cell>
          <cell r="M187">
            <v>10.78544666</v>
          </cell>
          <cell r="N187">
            <v>9.4825400000000002</v>
          </cell>
          <cell r="O187">
            <v>8.179632999999999</v>
          </cell>
          <cell r="P187">
            <v>6.2147769999999998</v>
          </cell>
          <cell r="Q187">
            <v>8.1549399999999999</v>
          </cell>
          <cell r="R187">
            <v>7.0818300000000001</v>
          </cell>
          <cell r="S187">
            <v>5.3837199999999994</v>
          </cell>
          <cell r="T187">
            <v>7.2384440752280756</v>
          </cell>
          <cell r="U187">
            <v>8.1549399999999999</v>
          </cell>
          <cell r="V187">
            <v>8.1549399999999999</v>
          </cell>
          <cell r="W187">
            <v>8.1549399999999999</v>
          </cell>
          <cell r="X187">
            <v>8.1549399999999999</v>
          </cell>
          <cell r="Y187">
            <v>8.1549399999999999</v>
          </cell>
          <cell r="Z187">
            <v>8.1549399999999999</v>
          </cell>
          <cell r="AA187">
            <v>8.1549399999999999</v>
          </cell>
          <cell r="AB187">
            <v>8.1549399999999999</v>
          </cell>
          <cell r="AC187">
            <v>8.1549399999999999</v>
          </cell>
          <cell r="AD187">
            <v>8.1549399999999999</v>
          </cell>
          <cell r="AE187">
            <v>8.1549399999999999</v>
          </cell>
          <cell r="AF187">
            <v>8.1549399999999999</v>
          </cell>
          <cell r="AG187">
            <v>8.1549399999999999</v>
          </cell>
        </row>
        <row r="188">
          <cell r="B188">
            <v>190960</v>
          </cell>
          <cell r="C188" t="str">
            <v>단기금융부채</v>
          </cell>
          <cell r="D188" t="str">
            <v>Short-Term Financial Liabilities</v>
          </cell>
          <cell r="J188">
            <v>0</v>
          </cell>
          <cell r="K188">
            <v>2.1508569999999998</v>
          </cell>
          <cell r="L188">
            <v>2.1908529999999997</v>
          </cell>
          <cell r="M188">
            <v>1.08361255</v>
          </cell>
          <cell r="N188">
            <v>1.1173979999999999</v>
          </cell>
          <cell r="O188">
            <v>1.1219619999999999</v>
          </cell>
          <cell r="P188">
            <v>0.71385199999999993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</row>
        <row r="189">
          <cell r="B189">
            <v>132240</v>
          </cell>
          <cell r="C189" t="str">
            <v>단기충당부채</v>
          </cell>
          <cell r="D189" t="str">
            <v>Other Short-Term Provisions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</row>
        <row r="190">
          <cell r="B190">
            <v>131581</v>
          </cell>
          <cell r="C190" t="str">
            <v>기타유동부채</v>
          </cell>
          <cell r="D190" t="str">
            <v>Other Current Liabilities</v>
          </cell>
          <cell r="J190">
            <v>230.32181300000002</v>
          </cell>
          <cell r="K190">
            <v>191.15517899999998</v>
          </cell>
          <cell r="L190">
            <v>184.944671</v>
          </cell>
          <cell r="M190">
            <v>216.85763344999998</v>
          </cell>
          <cell r="N190">
            <v>245.472621</v>
          </cell>
          <cell r="O190">
            <v>206.60089699999997</v>
          </cell>
          <cell r="P190">
            <v>200.83880199999999</v>
          </cell>
          <cell r="Q190">
            <v>198.08482724999999</v>
          </cell>
          <cell r="R190">
            <v>207.91681599999998</v>
          </cell>
          <cell r="S190">
            <v>219.85583899999997</v>
          </cell>
          <cell r="T190">
            <v>200.16890801574411</v>
          </cell>
          <cell r="U190">
            <v>190.44078065743724</v>
          </cell>
          <cell r="V190">
            <v>188.3867064133006</v>
          </cell>
          <cell r="W190">
            <v>186.3148690004941</v>
          </cell>
          <cell r="X190">
            <v>184.15767489704311</v>
          </cell>
          <cell r="Y190">
            <v>183.09171601336834</v>
          </cell>
          <cell r="Z190">
            <v>181.11690800806861</v>
          </cell>
          <cell r="AA190">
            <v>179.12502231057303</v>
          </cell>
          <cell r="AB190">
            <v>177.05107381691914</v>
          </cell>
          <cell r="AC190">
            <v>176.02625003422958</v>
          </cell>
          <cell r="AD190">
            <v>174.12764940237406</v>
          </cell>
          <cell r="AE190">
            <v>172.21263010242191</v>
          </cell>
          <cell r="AF190">
            <v>170.21871479018913</v>
          </cell>
          <cell r="AG190">
            <v>169.23343871467532</v>
          </cell>
        </row>
        <row r="192">
          <cell r="B192">
            <v>130010</v>
          </cell>
          <cell r="C192" t="str">
            <v>비유동부채</v>
          </cell>
          <cell r="D192" t="str">
            <v>Non-Current Liabilities</v>
          </cell>
          <cell r="J192">
            <v>533.01428099999998</v>
          </cell>
          <cell r="K192">
            <v>599.16719000000001</v>
          </cell>
          <cell r="L192">
            <v>663.30347299999994</v>
          </cell>
          <cell r="M192">
            <v>708.40399210999999</v>
          </cell>
          <cell r="N192">
            <v>876.40883799999995</v>
          </cell>
          <cell r="O192">
            <v>881.02133900000001</v>
          </cell>
          <cell r="P192">
            <v>883.70443</v>
          </cell>
          <cell r="Q192">
            <v>889.35321798999996</v>
          </cell>
          <cell r="R192">
            <v>893.22354499999994</v>
          </cell>
          <cell r="S192">
            <v>905.828395</v>
          </cell>
          <cell r="T192">
            <v>893.7004944422572</v>
          </cell>
          <cell r="U192">
            <v>887.70759685405721</v>
          </cell>
          <cell r="V192">
            <v>887.00875095345555</v>
          </cell>
          <cell r="W192">
            <v>886.30386159184366</v>
          </cell>
          <cell r="X192">
            <v>885.56993181286816</v>
          </cell>
          <cell r="Y192">
            <v>885.20726673482022</v>
          </cell>
          <cell r="Z192">
            <v>884.5353891320907</v>
          </cell>
          <cell r="AA192">
            <v>883.85770128408069</v>
          </cell>
          <cell r="AB192">
            <v>883.15209368153842</v>
          </cell>
          <cell r="AC192">
            <v>882.80342376300166</v>
          </cell>
          <cell r="AD192">
            <v>882.15747375791341</v>
          </cell>
          <cell r="AE192">
            <v>881.50593772353454</v>
          </cell>
          <cell r="AF192">
            <v>880.82755935134162</v>
          </cell>
          <cell r="AG192">
            <v>880.49234452242331</v>
          </cell>
        </row>
        <row r="193">
          <cell r="B193">
            <v>190710</v>
          </cell>
          <cell r="C193" t="str">
            <v>사채</v>
          </cell>
          <cell r="D193" t="str">
            <v>Bonds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99.719314999999995</v>
          </cell>
          <cell r="O193">
            <v>99.743538999999998</v>
          </cell>
          <cell r="P193">
            <v>99.767907999999991</v>
          </cell>
          <cell r="Q193">
            <v>99.792353999999989</v>
          </cell>
          <cell r="R193">
            <v>99.816803999999991</v>
          </cell>
          <cell r="S193">
            <v>99.841617999999997</v>
          </cell>
          <cell r="T193">
            <v>99.808646555350336</v>
          </cell>
          <cell r="U193">
            <v>99.792353999999989</v>
          </cell>
          <cell r="V193">
            <v>99.792353999999989</v>
          </cell>
          <cell r="W193">
            <v>99.792353999999989</v>
          </cell>
          <cell r="X193">
            <v>99.792353999999989</v>
          </cell>
          <cell r="Y193">
            <v>99.792353999999989</v>
          </cell>
          <cell r="Z193">
            <v>99.792353999999989</v>
          </cell>
          <cell r="AA193">
            <v>99.792353999999989</v>
          </cell>
          <cell r="AB193">
            <v>99.792353999999989</v>
          </cell>
          <cell r="AC193">
            <v>99.792353999999989</v>
          </cell>
          <cell r="AD193">
            <v>99.792353999999989</v>
          </cell>
          <cell r="AE193">
            <v>99.792353999999989</v>
          </cell>
          <cell r="AF193">
            <v>99.792353999999989</v>
          </cell>
          <cell r="AG193">
            <v>99.792353999999989</v>
          </cell>
        </row>
        <row r="194">
          <cell r="B194">
            <v>190760</v>
          </cell>
          <cell r="C194" t="str">
            <v>장기차입금</v>
          </cell>
          <cell r="D194" t="str">
            <v>LT Borrowings</v>
          </cell>
          <cell r="J194">
            <v>457.31573499999996</v>
          </cell>
          <cell r="K194">
            <v>519.67688099999998</v>
          </cell>
          <cell r="L194">
            <v>581.45523800000001</v>
          </cell>
          <cell r="M194">
            <v>636.46198810999999</v>
          </cell>
          <cell r="N194">
            <v>700.75677299999995</v>
          </cell>
          <cell r="O194">
            <v>710.40509999999995</v>
          </cell>
          <cell r="P194">
            <v>710.27226399999995</v>
          </cell>
          <cell r="Q194">
            <v>721.77307916999996</v>
          </cell>
          <cell r="R194">
            <v>721.56815199999994</v>
          </cell>
          <cell r="S194">
            <v>731.84579399999996</v>
          </cell>
          <cell r="T194">
            <v>725.10432031761184</v>
          </cell>
          <cell r="U194">
            <v>721.77307917000007</v>
          </cell>
          <cell r="V194">
            <v>721.77307917000007</v>
          </cell>
          <cell r="W194">
            <v>721.77307917000007</v>
          </cell>
          <cell r="X194">
            <v>721.77307917000007</v>
          </cell>
          <cell r="Y194">
            <v>721.77307917000007</v>
          </cell>
          <cell r="Z194">
            <v>721.77307917000007</v>
          </cell>
          <cell r="AA194">
            <v>721.77307917000007</v>
          </cell>
          <cell r="AB194">
            <v>721.77307917000007</v>
          </cell>
          <cell r="AC194">
            <v>721.77307917000007</v>
          </cell>
          <cell r="AD194">
            <v>721.77307917000007</v>
          </cell>
          <cell r="AE194">
            <v>721.77307917000007</v>
          </cell>
          <cell r="AF194">
            <v>721.77307917000007</v>
          </cell>
          <cell r="AG194">
            <v>721.77307917000007</v>
          </cell>
        </row>
        <row r="195">
          <cell r="B195">
            <v>190770</v>
          </cell>
          <cell r="C195" t="str">
            <v>장기금융부채 (리스포함)</v>
          </cell>
          <cell r="D195" t="str">
            <v>LT Financial Liabilities (incl. Leases)</v>
          </cell>
          <cell r="J195">
            <v>1.7972599999999999</v>
          </cell>
          <cell r="K195">
            <v>5.8210389999999999</v>
          </cell>
          <cell r="L195">
            <v>4.7052749999999994</v>
          </cell>
          <cell r="M195">
            <v>2.2724139999999999</v>
          </cell>
          <cell r="N195">
            <v>1.550705</v>
          </cell>
          <cell r="O195">
            <v>1.038467</v>
          </cell>
          <cell r="P195">
            <v>0.59616400000000003</v>
          </cell>
          <cell r="Q195">
            <v>0.39451999999999998</v>
          </cell>
          <cell r="R195">
            <v>0.19725999999999999</v>
          </cell>
          <cell r="S195">
            <v>1.3495889999999999</v>
          </cell>
          <cell r="T195">
            <v>1.3495889999999999</v>
          </cell>
          <cell r="U195">
            <v>1.3495889999999999</v>
          </cell>
          <cell r="V195">
            <v>1.3495889999999999</v>
          </cell>
          <cell r="W195">
            <v>1.3495889999999999</v>
          </cell>
          <cell r="X195">
            <v>1.3495889999999999</v>
          </cell>
          <cell r="Y195">
            <v>1.3495889999999999</v>
          </cell>
          <cell r="Z195">
            <v>1.3495889999999999</v>
          </cell>
          <cell r="AA195">
            <v>1.3495889999999999</v>
          </cell>
          <cell r="AB195">
            <v>1.3495889999999999</v>
          </cell>
          <cell r="AC195">
            <v>1.3495889999999999</v>
          </cell>
          <cell r="AD195">
            <v>1.3495889999999999</v>
          </cell>
          <cell r="AE195">
            <v>1.3495889999999999</v>
          </cell>
          <cell r="AF195">
            <v>1.3495889999999999</v>
          </cell>
          <cell r="AG195">
            <v>1.3495889999999999</v>
          </cell>
        </row>
        <row r="196">
          <cell r="B196">
            <v>130880</v>
          </cell>
          <cell r="C196" t="str">
            <v>비유동종업원급여충당부채</v>
          </cell>
          <cell r="D196" t="str">
            <v>Non-Current Provisions for Employee Benefits</v>
          </cell>
          <cell r="J196">
            <v>14.382588</v>
          </cell>
          <cell r="K196">
            <v>17.625501</v>
          </cell>
          <cell r="L196">
            <v>21.424151999999999</v>
          </cell>
          <cell r="M196">
            <v>14.88070284</v>
          </cell>
          <cell r="N196">
            <v>19.147027999999999</v>
          </cell>
          <cell r="O196">
            <v>12.908571</v>
          </cell>
          <cell r="P196">
            <v>16.332916000000001</v>
          </cell>
          <cell r="Q196">
            <v>13.071971999999999</v>
          </cell>
          <cell r="R196">
            <v>18.305706999999998</v>
          </cell>
          <cell r="S196">
            <v>17.375474999999998</v>
          </cell>
          <cell r="T196">
            <v>14.157608638210187</v>
          </cell>
          <cell r="U196">
            <v>12.567527694941921</v>
          </cell>
          <cell r="V196">
            <v>12.431975662118187</v>
          </cell>
          <cell r="W196">
            <v>12.295251406026741</v>
          </cell>
          <cell r="X196">
            <v>12.152894309269971</v>
          </cell>
          <cell r="Y196">
            <v>12.082549776203024</v>
          </cell>
          <cell r="Z196">
            <v>11.952228664237825</v>
          </cell>
          <cell r="AA196">
            <v>11.820780564823323</v>
          </cell>
          <cell r="AB196">
            <v>11.683916994731355</v>
          </cell>
          <cell r="AC196">
            <v>11.616287040543371</v>
          </cell>
          <cell r="AD196">
            <v>11.49099498943905</v>
          </cell>
          <cell r="AE196">
            <v>11.364619441064312</v>
          </cell>
          <cell r="AF196">
            <v>11.233037403743589</v>
          </cell>
          <cell r="AG196">
            <v>11.168017273478229</v>
          </cell>
        </row>
        <row r="197">
          <cell r="B197">
            <v>131000</v>
          </cell>
          <cell r="C197" t="str">
            <v>장기충당부채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</row>
        <row r="198">
          <cell r="B198">
            <v>131090</v>
          </cell>
          <cell r="C198" t="str">
            <v>이연법인세부채</v>
          </cell>
          <cell r="D198" t="str">
            <v>Deferred Tax Liabilities</v>
          </cell>
          <cell r="J198">
            <v>47.663658999999996</v>
          </cell>
          <cell r="K198">
            <v>46.487009999999998</v>
          </cell>
          <cell r="L198">
            <v>46.152048999999998</v>
          </cell>
          <cell r="M198">
            <v>45.310128640000002</v>
          </cell>
          <cell r="N198">
            <v>45.682960000000001</v>
          </cell>
          <cell r="O198">
            <v>47.401153000000001</v>
          </cell>
          <cell r="P198">
            <v>46.252269999999996</v>
          </cell>
          <cell r="Q198">
            <v>43.838383669999999</v>
          </cell>
          <cell r="R198">
            <v>42.859761999999996</v>
          </cell>
          <cell r="S198">
            <v>41.687290999999995</v>
          </cell>
          <cell r="T198">
            <v>41.994745050902999</v>
          </cell>
          <cell r="U198">
            <v>42.146670821679749</v>
          </cell>
          <cell r="V198">
            <v>41.692081259968994</v>
          </cell>
          <cell r="W198">
            <v>41.233560510725333</v>
          </cell>
          <cell r="X198">
            <v>40.756149372928327</v>
          </cell>
          <cell r="Y198">
            <v>40.520240771710711</v>
          </cell>
          <cell r="Z198">
            <v>40.083193713575078</v>
          </cell>
          <cell r="AA198">
            <v>39.642367171502833</v>
          </cell>
          <cell r="AB198">
            <v>39.183379216499745</v>
          </cell>
          <cell r="AC198">
            <v>38.956574272358388</v>
          </cell>
          <cell r="AD198">
            <v>38.536392756737605</v>
          </cell>
          <cell r="AE198">
            <v>38.112577606570632</v>
          </cell>
          <cell r="AF198">
            <v>37.671301888098618</v>
          </cell>
          <cell r="AG198">
            <v>37.45324929306198</v>
          </cell>
        </row>
        <row r="199">
          <cell r="B199">
            <v>130011</v>
          </cell>
          <cell r="C199" t="str">
            <v>기타비유동부채</v>
          </cell>
          <cell r="D199" t="str">
            <v>Other Non-Current Liabilities</v>
          </cell>
          <cell r="J199">
            <v>11.855039000000033</v>
          </cell>
          <cell r="K199">
            <v>9.5567589999999427</v>
          </cell>
          <cell r="L199">
            <v>9.5667589999998199</v>
          </cell>
          <cell r="M199">
            <v>9.4787585199999285</v>
          </cell>
          <cell r="N199">
            <v>9.5520570000001044</v>
          </cell>
          <cell r="O199">
            <v>9.5245089999999664</v>
          </cell>
          <cell r="P199">
            <v>10.482908000000066</v>
          </cell>
          <cell r="Q199">
            <v>10.482909149999955</v>
          </cell>
          <cell r="R199">
            <v>10.475860000000075</v>
          </cell>
          <cell r="S199">
            <v>13.728628000000022</v>
          </cell>
          <cell r="T199">
            <v>11.285584880181759</v>
          </cell>
          <cell r="U199">
            <v>10.078376167435527</v>
          </cell>
          <cell r="V199">
            <v>9.9696718613683935</v>
          </cell>
          <cell r="W199">
            <v>9.8600275050916224</v>
          </cell>
          <cell r="X199">
            <v>9.7458659606697875</v>
          </cell>
          <cell r="Y199">
            <v>9.6894540169064474</v>
          </cell>
          <cell r="Z199">
            <v>9.5849445842777552</v>
          </cell>
          <cell r="AA199">
            <v>9.479531377754487</v>
          </cell>
          <cell r="AB199">
            <v>9.3697753003073547</v>
          </cell>
          <cell r="AC199">
            <v>9.3155402800998992</v>
          </cell>
          <cell r="AD199">
            <v>9.2150638417366775</v>
          </cell>
          <cell r="AE199">
            <v>9.1137185058995289</v>
          </cell>
          <cell r="AF199">
            <v>9.0081978894994137</v>
          </cell>
          <cell r="AG199">
            <v>8.956055785883148</v>
          </cell>
        </row>
        <row r="201">
          <cell r="B201">
            <v>132780</v>
          </cell>
          <cell r="C201" t="str">
            <v>기타금융업부채</v>
          </cell>
          <cell r="D201" t="str">
            <v>Other Financial Institutions Liabilities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</row>
        <row r="203">
          <cell r="B203">
            <v>120000</v>
          </cell>
          <cell r="C203" t="str">
            <v>자본총계</v>
          </cell>
          <cell r="D203" t="str">
            <v>Shareholders' Equity</v>
          </cell>
          <cell r="J203">
            <v>1270.2099149999999</v>
          </cell>
          <cell r="K203">
            <v>1293.4078789999999</v>
          </cell>
          <cell r="L203">
            <v>1302.7703289999999</v>
          </cell>
          <cell r="M203">
            <v>1309.66550598</v>
          </cell>
          <cell r="N203">
            <v>1283.814574</v>
          </cell>
          <cell r="O203">
            <v>1254.6321539999999</v>
          </cell>
          <cell r="P203">
            <v>1309.2211069999998</v>
          </cell>
          <cell r="Q203">
            <v>1293.33888716</v>
          </cell>
          <cell r="R203">
            <v>1285.349044</v>
          </cell>
          <cell r="S203">
            <v>1326.0299639999998</v>
          </cell>
          <cell r="T203">
            <v>1259.0866559361164</v>
          </cell>
          <cell r="U203">
            <v>1226.0071974149018</v>
          </cell>
          <cell r="V203">
            <v>1207.0828554197028</v>
          </cell>
          <cell r="W203">
            <v>1187.9948600026344</v>
          </cell>
          <cell r="X203">
            <v>1168.1204669127721</v>
          </cell>
          <cell r="Y203">
            <v>1158.2997067698197</v>
          </cell>
          <cell r="Z203">
            <v>1139.7066757364407</v>
          </cell>
          <cell r="AA203">
            <v>1120.9528563833251</v>
          </cell>
          <cell r="AB203">
            <v>1101.4264069256305</v>
          </cell>
          <cell r="AC203">
            <v>1091.7775801312507</v>
          </cell>
          <cell r="AD203">
            <v>1073.5005016639827</v>
          </cell>
          <cell r="AE203">
            <v>1055.065367163184</v>
          </cell>
          <cell r="AF203">
            <v>1035.8707319106136</v>
          </cell>
          <cell r="AG203">
            <v>1026.3858682473754</v>
          </cell>
        </row>
        <row r="204">
          <cell r="B204">
            <v>120020</v>
          </cell>
          <cell r="C204" t="str">
            <v>자본금</v>
          </cell>
          <cell r="D204" t="str">
            <v>Capital Stock</v>
          </cell>
          <cell r="J204">
            <v>47.032354999999995</v>
          </cell>
          <cell r="K204">
            <v>47.032354999999995</v>
          </cell>
          <cell r="L204">
            <v>47.032354999999995</v>
          </cell>
          <cell r="M204">
            <v>47.032354999999995</v>
          </cell>
          <cell r="N204">
            <v>47.032354999999995</v>
          </cell>
          <cell r="O204">
            <v>47.032354999999995</v>
          </cell>
          <cell r="P204">
            <v>47.032354999999995</v>
          </cell>
          <cell r="Q204">
            <v>47.032354999999995</v>
          </cell>
          <cell r="R204">
            <v>47.032354999999995</v>
          </cell>
          <cell r="S204">
            <v>47.032354999999995</v>
          </cell>
          <cell r="T204">
            <v>47.032354999999995</v>
          </cell>
          <cell r="U204">
            <v>47.032354999999995</v>
          </cell>
          <cell r="V204">
            <v>47.032354999999995</v>
          </cell>
          <cell r="W204">
            <v>47.032354999999995</v>
          </cell>
          <cell r="X204">
            <v>47.032354999999995</v>
          </cell>
          <cell r="Y204">
            <v>47.032354999999995</v>
          </cell>
          <cell r="Z204">
            <v>47.032354999999995</v>
          </cell>
          <cell r="AA204">
            <v>47.032354999999995</v>
          </cell>
          <cell r="AB204">
            <v>47.032354999999995</v>
          </cell>
          <cell r="AC204">
            <v>47.032354999999995</v>
          </cell>
          <cell r="AD204">
            <v>47.032354999999995</v>
          </cell>
          <cell r="AE204">
            <v>47.032354999999995</v>
          </cell>
          <cell r="AF204">
            <v>47.032354999999995</v>
          </cell>
          <cell r="AG204">
            <v>47.032354999999995</v>
          </cell>
        </row>
        <row r="205">
          <cell r="B205">
            <v>120030</v>
          </cell>
          <cell r="C205" t="str">
            <v>보통주자본금</v>
          </cell>
          <cell r="D205" t="str">
            <v>Common Stock</v>
          </cell>
          <cell r="J205">
            <v>47.032354999999995</v>
          </cell>
          <cell r="K205">
            <v>47.032354999999995</v>
          </cell>
          <cell r="L205">
            <v>47.032354999999995</v>
          </cell>
          <cell r="M205">
            <v>47.032354999999995</v>
          </cell>
          <cell r="N205">
            <v>47.032354999999995</v>
          </cell>
          <cell r="O205">
            <v>47.032354999999995</v>
          </cell>
          <cell r="P205">
            <v>47.032354999999995</v>
          </cell>
          <cell r="Q205">
            <v>47.032354999999995</v>
          </cell>
          <cell r="R205">
            <v>47.032354999999995</v>
          </cell>
          <cell r="S205">
            <v>47.032354999999995</v>
          </cell>
          <cell r="T205">
            <v>47.032354999999995</v>
          </cell>
          <cell r="U205">
            <v>47.032354999999995</v>
          </cell>
          <cell r="V205">
            <v>47.032354999999995</v>
          </cell>
          <cell r="W205">
            <v>47.032354999999995</v>
          </cell>
          <cell r="X205">
            <v>47.032354999999995</v>
          </cell>
          <cell r="Y205">
            <v>47.032354999999995</v>
          </cell>
          <cell r="Z205">
            <v>47.032354999999995</v>
          </cell>
          <cell r="AA205">
            <v>47.032354999999995</v>
          </cell>
          <cell r="AB205">
            <v>47.032354999999995</v>
          </cell>
          <cell r="AC205">
            <v>47.032354999999995</v>
          </cell>
          <cell r="AD205">
            <v>47.032354999999995</v>
          </cell>
          <cell r="AE205">
            <v>47.032354999999995</v>
          </cell>
          <cell r="AF205">
            <v>47.032354999999995</v>
          </cell>
          <cell r="AG205">
            <v>47.032354999999995</v>
          </cell>
        </row>
        <row r="206">
          <cell r="B206">
            <v>120040</v>
          </cell>
          <cell r="C206" t="str">
            <v>우선주자본금</v>
          </cell>
          <cell r="D206" t="str">
            <v>Preferred Stock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</row>
        <row r="207">
          <cell r="B207">
            <v>120050</v>
          </cell>
          <cell r="C207" t="str">
            <v>자본잉여금</v>
          </cell>
          <cell r="D207" t="str">
            <v>Capital Surplus</v>
          </cell>
          <cell r="J207">
            <v>295.020106</v>
          </cell>
          <cell r="K207">
            <v>295.020106</v>
          </cell>
          <cell r="L207">
            <v>295.020106</v>
          </cell>
          <cell r="M207">
            <v>295.02010647000003</v>
          </cell>
          <cell r="N207">
            <v>295.020106</v>
          </cell>
          <cell r="O207">
            <v>295.020106</v>
          </cell>
          <cell r="P207">
            <v>295.020106</v>
          </cell>
          <cell r="Q207">
            <v>295.02010647000003</v>
          </cell>
          <cell r="R207">
            <v>295.020106</v>
          </cell>
          <cell r="S207">
            <v>295.020106</v>
          </cell>
          <cell r="T207">
            <v>295.02010631456199</v>
          </cell>
          <cell r="U207">
            <v>295.02010647000003</v>
          </cell>
          <cell r="V207">
            <v>295.02010647000003</v>
          </cell>
          <cell r="W207">
            <v>295.02010647000003</v>
          </cell>
          <cell r="X207">
            <v>295.02010647000003</v>
          </cell>
          <cell r="Y207">
            <v>295.02010647000003</v>
          </cell>
          <cell r="Z207">
            <v>295.02010647000003</v>
          </cell>
          <cell r="AA207">
            <v>295.02010647000003</v>
          </cell>
          <cell r="AB207">
            <v>295.02010647000003</v>
          </cell>
          <cell r="AC207">
            <v>295.02010647000003</v>
          </cell>
          <cell r="AD207">
            <v>295.02010647000003</v>
          </cell>
          <cell r="AE207">
            <v>295.02010647000003</v>
          </cell>
          <cell r="AF207">
            <v>295.02010647000003</v>
          </cell>
          <cell r="AG207">
            <v>295.02010647000003</v>
          </cell>
        </row>
        <row r="208">
          <cell r="B208">
            <v>120060</v>
          </cell>
          <cell r="C208" t="str">
            <v>주식발행초과금</v>
          </cell>
          <cell r="D208" t="str">
            <v>Paid-In Capital in Excess of Par Value</v>
          </cell>
          <cell r="J208">
            <v>68.730443999999991</v>
          </cell>
          <cell r="K208">
            <v>68.730443999999991</v>
          </cell>
          <cell r="L208">
            <v>68.730443999999991</v>
          </cell>
          <cell r="M208">
            <v>68.730443999999991</v>
          </cell>
          <cell r="N208">
            <v>68.730443999999991</v>
          </cell>
          <cell r="O208">
            <v>68.730443999999991</v>
          </cell>
          <cell r="P208">
            <v>68.730443999999991</v>
          </cell>
          <cell r="Q208">
            <v>68.730443999999991</v>
          </cell>
          <cell r="R208">
            <v>68.730443999999991</v>
          </cell>
          <cell r="S208">
            <v>68.730443999999991</v>
          </cell>
          <cell r="T208">
            <v>68.730443999999991</v>
          </cell>
          <cell r="U208">
            <v>68.730443999999991</v>
          </cell>
          <cell r="V208">
            <v>68.730443999999991</v>
          </cell>
          <cell r="W208">
            <v>68.730443999999991</v>
          </cell>
          <cell r="X208">
            <v>68.730443999999991</v>
          </cell>
          <cell r="Y208">
            <v>68.730443999999991</v>
          </cell>
          <cell r="Z208">
            <v>68.730443999999991</v>
          </cell>
          <cell r="AA208">
            <v>68.730443999999991</v>
          </cell>
          <cell r="AB208">
            <v>68.730443999999991</v>
          </cell>
          <cell r="AC208">
            <v>68.730443999999991</v>
          </cell>
          <cell r="AD208">
            <v>68.730443999999991</v>
          </cell>
          <cell r="AE208">
            <v>68.730443999999991</v>
          </cell>
          <cell r="AF208">
            <v>68.730443999999991</v>
          </cell>
          <cell r="AG208">
            <v>68.730443999999991</v>
          </cell>
        </row>
        <row r="209">
          <cell r="B209">
            <v>120051</v>
          </cell>
          <cell r="C209" t="str">
            <v>기타</v>
          </cell>
          <cell r="D209" t="str">
            <v>Others</v>
          </cell>
          <cell r="J209">
            <v>226.28966200000002</v>
          </cell>
          <cell r="K209">
            <v>226.28966200000002</v>
          </cell>
          <cell r="L209">
            <v>226.28966200000002</v>
          </cell>
          <cell r="M209">
            <v>226.28966247000005</v>
          </cell>
          <cell r="N209">
            <v>226.28966200000002</v>
          </cell>
          <cell r="O209">
            <v>226.28966200000002</v>
          </cell>
          <cell r="P209">
            <v>226.28966200000002</v>
          </cell>
          <cell r="Q209">
            <v>226.28966247000005</v>
          </cell>
          <cell r="R209">
            <v>226.28966200000002</v>
          </cell>
          <cell r="S209">
            <v>226.28966200000002</v>
          </cell>
          <cell r="T209">
            <v>226.28966231456198</v>
          </cell>
          <cell r="U209">
            <v>226.28966247000005</v>
          </cell>
          <cell r="V209">
            <v>226.28966247000005</v>
          </cell>
          <cell r="W209">
            <v>226.28966247000005</v>
          </cell>
          <cell r="X209">
            <v>226.28966247000005</v>
          </cell>
          <cell r="Y209">
            <v>226.28966247000005</v>
          </cell>
          <cell r="Z209">
            <v>226.28966247000005</v>
          </cell>
          <cell r="AA209">
            <v>226.28966247000005</v>
          </cell>
          <cell r="AB209">
            <v>226.28966247000005</v>
          </cell>
          <cell r="AC209">
            <v>226.28966247000005</v>
          </cell>
          <cell r="AD209">
            <v>226.28966247000005</v>
          </cell>
          <cell r="AE209">
            <v>226.28966247000005</v>
          </cell>
          <cell r="AF209">
            <v>226.28966247000005</v>
          </cell>
          <cell r="AG209">
            <v>226.28966247000005</v>
          </cell>
        </row>
        <row r="210">
          <cell r="B210">
            <v>120210</v>
          </cell>
          <cell r="C210" t="str">
            <v>기타자본</v>
          </cell>
          <cell r="D210" t="str">
            <v>Other Reserves</v>
          </cell>
          <cell r="J210">
            <v>-26.145488</v>
          </cell>
          <cell r="K210">
            <v>-26.145488</v>
          </cell>
          <cell r="L210">
            <v>-24.993365999999998</v>
          </cell>
          <cell r="M210">
            <v>-26.145488</v>
          </cell>
          <cell r="N210">
            <v>-26.145488</v>
          </cell>
          <cell r="O210">
            <v>-26.145488</v>
          </cell>
          <cell r="P210">
            <v>-26.145488</v>
          </cell>
          <cell r="Q210">
            <v>-26.145488</v>
          </cell>
          <cell r="R210">
            <v>-26.145488</v>
          </cell>
          <cell r="S210">
            <v>-27.515243999999999</v>
          </cell>
          <cell r="T210">
            <v>-26.598492865845884</v>
          </cell>
          <cell r="U210">
            <v>-26.14548818999998</v>
          </cell>
          <cell r="V210">
            <v>-26.14548818999998</v>
          </cell>
          <cell r="W210">
            <v>-26.14548818999998</v>
          </cell>
          <cell r="X210">
            <v>-26.14548818999998</v>
          </cell>
          <cell r="Y210">
            <v>-26.14548818999998</v>
          </cell>
          <cell r="Z210">
            <v>-26.14548818999998</v>
          </cell>
          <cell r="AA210">
            <v>-26.14548818999998</v>
          </cell>
          <cell r="AB210">
            <v>-26.14548818999998</v>
          </cell>
          <cell r="AC210">
            <v>-26.14548818999998</v>
          </cell>
          <cell r="AD210">
            <v>-26.14548818999998</v>
          </cell>
          <cell r="AE210">
            <v>-26.14548818999998</v>
          </cell>
          <cell r="AF210">
            <v>-26.14548818999998</v>
          </cell>
          <cell r="AG210">
            <v>-26.14548818999998</v>
          </cell>
        </row>
        <row r="211">
          <cell r="B211">
            <v>120220</v>
          </cell>
          <cell r="C211" t="str">
            <v>자기주식</v>
          </cell>
          <cell r="D211" t="str">
            <v>Treasury Stock</v>
          </cell>
          <cell r="J211">
            <v>-26.145488</v>
          </cell>
          <cell r="K211">
            <v>-26.145488</v>
          </cell>
          <cell r="L211">
            <v>-24.993365999999998</v>
          </cell>
          <cell r="M211">
            <v>-26.145488</v>
          </cell>
          <cell r="N211">
            <v>-26.145488</v>
          </cell>
          <cell r="O211">
            <v>-26.145488</v>
          </cell>
          <cell r="P211">
            <v>-26.145488</v>
          </cell>
          <cell r="Q211">
            <v>-26.145488</v>
          </cell>
          <cell r="R211">
            <v>-26.145488</v>
          </cell>
          <cell r="S211">
            <v>0</v>
          </cell>
          <cell r="T211">
            <v>-17.498670640435169</v>
          </cell>
          <cell r="U211">
            <v>-26.145488</v>
          </cell>
          <cell r="V211">
            <v>-26.145488</v>
          </cell>
          <cell r="W211">
            <v>-26.145488</v>
          </cell>
          <cell r="X211">
            <v>-26.145488</v>
          </cell>
          <cell r="Y211">
            <v>-26.145488</v>
          </cell>
          <cell r="Z211">
            <v>-26.145488</v>
          </cell>
          <cell r="AA211">
            <v>-26.145488</v>
          </cell>
          <cell r="AB211">
            <v>-26.145488</v>
          </cell>
          <cell r="AC211">
            <v>-26.145488</v>
          </cell>
          <cell r="AD211">
            <v>-26.145488</v>
          </cell>
          <cell r="AE211">
            <v>-26.145488</v>
          </cell>
          <cell r="AF211">
            <v>-26.145488</v>
          </cell>
          <cell r="AG211">
            <v>-26.145488</v>
          </cell>
        </row>
        <row r="212">
          <cell r="B212">
            <v>120211</v>
          </cell>
          <cell r="C212" t="str">
            <v>기타</v>
          </cell>
          <cell r="D212" t="str">
            <v>Others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-27.515243999999999</v>
          </cell>
          <cell r="T212">
            <v>-9.0998222254107155</v>
          </cell>
          <cell r="U212">
            <v>-1.899999801935337E-7</v>
          </cell>
          <cell r="V212">
            <v>-1.899999801935337E-7</v>
          </cell>
          <cell r="W212">
            <v>-1.899999801935337E-7</v>
          </cell>
          <cell r="X212">
            <v>-1.899999801935337E-7</v>
          </cell>
          <cell r="Y212">
            <v>-1.899999801935337E-7</v>
          </cell>
          <cell r="Z212">
            <v>-1.899999801935337E-7</v>
          </cell>
          <cell r="AA212">
            <v>-1.899999801935337E-7</v>
          </cell>
          <cell r="AB212">
            <v>-1.899999801935337E-7</v>
          </cell>
          <cell r="AC212">
            <v>-1.899999801935337E-7</v>
          </cell>
          <cell r="AD212">
            <v>-1.899999801935337E-7</v>
          </cell>
          <cell r="AE212">
            <v>-1.899999801935337E-7</v>
          </cell>
          <cell r="AF212">
            <v>-1.899999801935337E-7</v>
          </cell>
          <cell r="AG212">
            <v>-1.899999801935337E-7</v>
          </cell>
        </row>
        <row r="213">
          <cell r="B213">
            <v>120310</v>
          </cell>
          <cell r="C213" t="str">
            <v>기타포괄이익누계액</v>
          </cell>
          <cell r="D213" t="str">
            <v>Accumulated Other Comprehensive Income</v>
          </cell>
          <cell r="J213">
            <v>0.70100499999999999</v>
          </cell>
          <cell r="K213">
            <v>-0.75148099999999995</v>
          </cell>
          <cell r="L213">
            <v>-3.1389579999999997</v>
          </cell>
          <cell r="M213">
            <v>1.247139</v>
          </cell>
          <cell r="N213">
            <v>-0.37184400000000001</v>
          </cell>
          <cell r="O213">
            <v>0.224437</v>
          </cell>
          <cell r="P213">
            <v>-0.61610699999999996</v>
          </cell>
          <cell r="Q213">
            <v>-1.786335</v>
          </cell>
          <cell r="R213">
            <v>-2.09863</v>
          </cell>
          <cell r="S213">
            <v>0</v>
          </cell>
          <cell r="T213">
            <v>-1.1955595481133017</v>
          </cell>
          <cell r="U213">
            <v>-1.7863349999999998</v>
          </cell>
          <cell r="V213">
            <v>-1.7863349999999998</v>
          </cell>
          <cell r="W213">
            <v>-1.7863349999999998</v>
          </cell>
          <cell r="X213">
            <v>-1.7863349999999998</v>
          </cell>
          <cell r="Y213">
            <v>-1.7863349999999998</v>
          </cell>
          <cell r="Z213">
            <v>-1.7863349999999998</v>
          </cell>
          <cell r="AA213">
            <v>-1.7863349999999998</v>
          </cell>
          <cell r="AB213">
            <v>-1.7863349999999998</v>
          </cell>
          <cell r="AC213">
            <v>-1.7863349999999998</v>
          </cell>
          <cell r="AD213">
            <v>-1.7863349999999998</v>
          </cell>
          <cell r="AE213">
            <v>-1.7863349999999998</v>
          </cell>
          <cell r="AF213">
            <v>-1.7863349999999998</v>
          </cell>
          <cell r="AG213">
            <v>-1.7863349999999998</v>
          </cell>
        </row>
        <row r="214">
          <cell r="B214">
            <v>120460</v>
          </cell>
          <cell r="C214" t="str">
            <v>이익잉여금</v>
          </cell>
          <cell r="D214" t="str">
            <v>Retained Earnings</v>
          </cell>
          <cell r="J214">
            <v>688.607846</v>
          </cell>
          <cell r="K214">
            <v>713.94361600000002</v>
          </cell>
          <cell r="L214">
            <v>723.41480799999999</v>
          </cell>
          <cell r="M214">
            <v>726.94918203999998</v>
          </cell>
          <cell r="N214">
            <v>709.35580900000002</v>
          </cell>
          <cell r="O214">
            <v>689.78080799999998</v>
          </cell>
          <cell r="P214">
            <v>693.88376899999992</v>
          </cell>
          <cell r="Q214">
            <v>680.10727935</v>
          </cell>
          <cell r="R214">
            <v>674.503197</v>
          </cell>
          <cell r="S214">
            <v>672.53230199999996</v>
          </cell>
          <cell r="T214">
            <v>653.18105575420248</v>
          </cell>
          <cell r="U214">
            <v>643.61880411774246</v>
          </cell>
          <cell r="V214">
            <v>633.37026950143627</v>
          </cell>
          <cell r="W214">
            <v>623.03310787978796</v>
          </cell>
          <cell r="X214">
            <v>612.27007022113628</v>
          </cell>
          <cell r="Y214">
            <v>606.95160787729253</v>
          </cell>
          <cell r="Z214">
            <v>596.86063602660022</v>
          </cell>
          <cell r="AA214">
            <v>586.68239973766367</v>
          </cell>
          <cell r="AB214">
            <v>576.08483490448373</v>
          </cell>
          <cell r="AC214">
            <v>570.84813953192736</v>
          </cell>
          <cell r="AD214">
            <v>560.90742639844063</v>
          </cell>
          <cell r="AE214">
            <v>550.88074823005184</v>
          </cell>
          <cell r="AF214">
            <v>540.44098549174407</v>
          </cell>
          <cell r="AG214">
            <v>535.28226666502678</v>
          </cell>
        </row>
        <row r="215">
          <cell r="B215">
            <v>120620</v>
          </cell>
          <cell r="C215" t="str">
            <v>비지배주주지분</v>
          </cell>
          <cell r="D215" t="str">
            <v>Non-Controlling Interests Equity</v>
          </cell>
          <cell r="J215">
            <v>264.99408999999997</v>
          </cell>
          <cell r="K215">
            <v>264.30877099999998</v>
          </cell>
          <cell r="L215">
            <v>265.435384</v>
          </cell>
          <cell r="M215">
            <v>265.56221108</v>
          </cell>
          <cell r="N215">
            <v>258.92363699999999</v>
          </cell>
          <cell r="O215">
            <v>248.71993599999999</v>
          </cell>
          <cell r="P215">
            <v>300.04647199999999</v>
          </cell>
          <cell r="Q215">
            <v>299.11096952999998</v>
          </cell>
          <cell r="R215">
            <v>297.03750299999996</v>
          </cell>
          <cell r="S215">
            <v>338.960444</v>
          </cell>
          <cell r="T215">
            <v>291.64719128131111</v>
          </cell>
          <cell r="U215">
            <v>268.2677550171594</v>
          </cell>
          <cell r="V215">
            <v>259.59194763826656</v>
          </cell>
          <cell r="W215">
            <v>250.84111384284645</v>
          </cell>
          <cell r="X215">
            <v>241.7297584116358</v>
          </cell>
          <cell r="Y215">
            <v>237.22746061252721</v>
          </cell>
          <cell r="Z215">
            <v>228.72540142984062</v>
          </cell>
          <cell r="AA215">
            <v>220.1498183656613</v>
          </cell>
          <cell r="AB215">
            <v>211.22093374114681</v>
          </cell>
          <cell r="AC215">
            <v>206.80880231932338</v>
          </cell>
          <cell r="AD215">
            <v>198.47243698554209</v>
          </cell>
          <cell r="AE215">
            <v>190.06398065313203</v>
          </cell>
          <cell r="AF215">
            <v>181.30910813886962</v>
          </cell>
          <cell r="AG215">
            <v>176.98296330234857</v>
          </cell>
        </row>
        <row r="228">
          <cell r="B228">
            <v>400000</v>
          </cell>
          <cell r="C228" t="str">
            <v>영업활동현금흐름</v>
          </cell>
          <cell r="D228" t="str">
            <v>Cash Flows from Operating Activities</v>
          </cell>
          <cell r="J228">
            <v>22.952441</v>
          </cell>
          <cell r="K228">
            <v>39.572063999999997</v>
          </cell>
          <cell r="L228">
            <v>10.452463</v>
          </cell>
          <cell r="M228">
            <v>39.228616729999992</v>
          </cell>
          <cell r="N228">
            <v>26.127247999999998</v>
          </cell>
          <cell r="O228">
            <v>-74.023781999999997</v>
          </cell>
          <cell r="P228">
            <v>59.553080999999999</v>
          </cell>
          <cell r="Q228">
            <v>-7.6901170999999993</v>
          </cell>
          <cell r="R228">
            <v>7.0108549999999994</v>
          </cell>
          <cell r="S228">
            <v>49.204529999999998</v>
          </cell>
          <cell r="T228">
            <v>3.5839296723027516</v>
          </cell>
          <cell r="U228">
            <v>-40.937596825159545</v>
          </cell>
          <cell r="V228">
            <v>18.757619017613873</v>
          </cell>
          <cell r="W228">
            <v>12.686985494601249</v>
          </cell>
          <cell r="X228">
            <v>18.101590101055287</v>
          </cell>
          <cell r="Y228">
            <v>-30.242557813656173</v>
          </cell>
          <cell r="Z228">
            <v>17.171890522187784</v>
          </cell>
          <cell r="AA228">
            <v>11.411237828739475</v>
          </cell>
          <cell r="AB228">
            <v>16.216890318426653</v>
          </cell>
          <cell r="AC228">
            <v>-29.952203914091704</v>
          </cell>
          <cell r="AD228">
            <v>15.706545888236272</v>
          </cell>
          <cell r="AE228">
            <v>10.238400988827575</v>
          </cell>
          <cell r="AF228">
            <v>14.468746995702571</v>
          </cell>
          <cell r="AG228">
            <v>-29.62053701634267</v>
          </cell>
        </row>
        <row r="229">
          <cell r="B229">
            <v>400010</v>
          </cell>
          <cell r="C229" t="str">
            <v>당기순이익</v>
          </cell>
          <cell r="D229" t="str">
            <v>Net Income</v>
          </cell>
          <cell r="J229">
            <v>15.760611999999995</v>
          </cell>
          <cell r="K229">
            <v>27.016620999999997</v>
          </cell>
          <cell r="L229">
            <v>10.448257</v>
          </cell>
          <cell r="M229">
            <v>4.3965879900000004</v>
          </cell>
          <cell r="N229">
            <v>1.268298999999999</v>
          </cell>
          <cell r="O229">
            <v>-29.76069</v>
          </cell>
          <cell r="P229">
            <v>1.413934</v>
          </cell>
          <cell r="Q229">
            <v>-12.77407056</v>
          </cell>
          <cell r="R229">
            <v>1.124524999999968</v>
          </cell>
          <cell r="S229">
            <v>-4.6025419999999766</v>
          </cell>
          <cell r="T229">
            <v>-2.3165245339518235</v>
          </cell>
          <cell r="U229">
            <v>-53.018702511146294</v>
          </cell>
          <cell r="V229">
            <v>-1.9804340189023653</v>
          </cell>
          <cell r="W229">
            <v>-6.0373875831990258</v>
          </cell>
          <cell r="X229">
            <v>-2.9920692035668042</v>
          </cell>
          <cell r="Y229">
            <v>-48.179154139413896</v>
          </cell>
          <cell r="Z229">
            <v>-2.1757386416502928</v>
          </cell>
          <cell r="AA229">
            <v>-6.0228096528095847</v>
          </cell>
          <cell r="AB229">
            <v>-3.3255723414710885</v>
          </cell>
          <cell r="AC229">
            <v>-46.479560302637992</v>
          </cell>
          <cell r="AD229">
            <v>-2.3646201810823722</v>
          </cell>
          <cell r="AE229">
            <v>-6.0104145719981368</v>
          </cell>
          <cell r="AF229">
            <v>-3.6482648751894673</v>
          </cell>
          <cell r="AG229">
            <v>-44.849966555605327</v>
          </cell>
        </row>
        <row r="230">
          <cell r="B230">
            <v>400030</v>
          </cell>
          <cell r="C230" t="str">
            <v>현금유출이없는비용등가산</v>
          </cell>
          <cell r="D230" t="str">
            <v>Non-Cash Expenses</v>
          </cell>
          <cell r="J230">
            <v>15.993443999999998</v>
          </cell>
          <cell r="K230">
            <v>21.784564</v>
          </cell>
          <cell r="L230">
            <v>16.329948999999999</v>
          </cell>
          <cell r="M230">
            <v>19.905238719999996</v>
          </cell>
          <cell r="N230">
            <v>23.505240999999998</v>
          </cell>
          <cell r="O230">
            <v>26.565738</v>
          </cell>
          <cell r="P230">
            <v>33.415352999999996</v>
          </cell>
          <cell r="Q230">
            <v>37.383756210000001</v>
          </cell>
          <cell r="R230">
            <v>30.192235</v>
          </cell>
          <cell r="S230">
            <v>27.711347</v>
          </cell>
          <cell r="T230">
            <v>33.070790549157124</v>
          </cell>
          <cell r="U230">
            <v>28.649363607425016</v>
          </cell>
          <cell r="V230">
            <v>28.566242226537145</v>
          </cell>
          <cell r="W230">
            <v>26.218961624590673</v>
          </cell>
          <cell r="X230">
            <v>31.289774124052016</v>
          </cell>
          <cell r="Y230">
            <v>27.106461659623449</v>
          </cell>
          <cell r="Z230">
            <v>27.006207554492175</v>
          </cell>
          <cell r="AA230">
            <v>24.787114590773221</v>
          </cell>
          <cell r="AB230">
            <v>29.581004306626369</v>
          </cell>
          <cell r="AC230">
            <v>25.626147248994144</v>
          </cell>
          <cell r="AD230">
            <v>25.566920112807658</v>
          </cell>
          <cell r="AE230">
            <v>23.466093019191593</v>
          </cell>
          <cell r="AF230">
            <v>28.004493871940735</v>
          </cell>
          <cell r="AG230">
            <v>24.260409692552216</v>
          </cell>
        </row>
        <row r="231">
          <cell r="B231">
            <v>400140</v>
          </cell>
          <cell r="C231" t="str">
            <v>유형자산감가상각비</v>
          </cell>
          <cell r="D231" t="str">
            <v>Depreciation</v>
          </cell>
          <cell r="J231">
            <v>5.6963200000000001</v>
          </cell>
          <cell r="K231">
            <v>5.9244249999999994</v>
          </cell>
          <cell r="L231">
            <v>7.0811989999999998</v>
          </cell>
          <cell r="M231">
            <v>6.9925891199999999</v>
          </cell>
          <cell r="N231">
            <v>7.3927269999999998</v>
          </cell>
          <cell r="O231">
            <v>13.396806999999999</v>
          </cell>
          <cell r="P231">
            <v>14.738344</v>
          </cell>
          <cell r="Q231">
            <v>15.933402029999998</v>
          </cell>
          <cell r="R231">
            <v>15.175129999999999</v>
          </cell>
          <cell r="S231">
            <v>15.367996</v>
          </cell>
          <cell r="T231">
            <v>23.141918281790005</v>
          </cell>
          <cell r="U231">
            <v>27.118656400632112</v>
          </cell>
          <cell r="V231">
            <v>13.974067435242123</v>
          </cell>
          <cell r="W231">
            <v>14.151668713779138</v>
          </cell>
          <cell r="X231">
            <v>21.310310135767935</v>
          </cell>
          <cell r="Y231">
            <v>24.97230226664243</v>
          </cell>
          <cell r="Z231">
            <v>12.86806509629205</v>
          </cell>
          <cell r="AA231">
            <v>13.031609806805992</v>
          </cell>
          <cell r="AB231">
            <v>19.623667863349102</v>
          </cell>
          <cell r="AC231">
            <v>22.995825135422962</v>
          </cell>
          <cell r="AD231">
            <v>11.849599273065241</v>
          </cell>
          <cell r="AE231">
            <v>12.000199947550335</v>
          </cell>
          <cell r="AF231">
            <v>18.070517883486605</v>
          </cell>
          <cell r="AG231">
            <v>21.175779790448999</v>
          </cell>
        </row>
        <row r="232">
          <cell r="B232">
            <v>400160</v>
          </cell>
          <cell r="C232" t="str">
            <v>무형자산상각비</v>
          </cell>
          <cell r="D232" t="str">
            <v>Amortization</v>
          </cell>
          <cell r="J232">
            <v>1.6243669999999999</v>
          </cell>
          <cell r="K232">
            <v>1.642517</v>
          </cell>
          <cell r="L232">
            <v>1.7034859999999998</v>
          </cell>
          <cell r="M232">
            <v>1.7562331699999998</v>
          </cell>
          <cell r="N232">
            <v>1.745347</v>
          </cell>
          <cell r="O232">
            <v>2.264265</v>
          </cell>
          <cell r="P232">
            <v>2.3254329999999999</v>
          </cell>
          <cell r="Q232">
            <v>2.3533771499999996</v>
          </cell>
          <cell r="R232">
            <v>2.3263639999999999</v>
          </cell>
          <cell r="S232">
            <v>2.3212739999999998</v>
          </cell>
          <cell r="T232">
            <v>0.47567630203228384</v>
          </cell>
          <cell r="U232">
            <v>-3.346063992602863</v>
          </cell>
          <cell r="V232">
            <v>2.2554726364397886</v>
          </cell>
          <cell r="W232">
            <v>2.2505377441703591</v>
          </cell>
          <cell r="X232">
            <v>0.46118100307461962</v>
          </cell>
          <cell r="Y232">
            <v>-3.2440992790002876</v>
          </cell>
          <cell r="Z232">
            <v>2.1867415476377086</v>
          </cell>
          <cell r="AA232">
            <v>2.1819570364960832</v>
          </cell>
          <cell r="AB232">
            <v>0.4471274198193656</v>
          </cell>
          <cell r="AC232">
            <v>-3.1452417393319347</v>
          </cell>
          <cell r="AD232">
            <v>2.1201049034729071</v>
          </cell>
          <cell r="AE232">
            <v>2.1154661908902339</v>
          </cell>
          <cell r="AF232">
            <v>0.43350209184998761</v>
          </cell>
          <cell r="AG232">
            <v>-3.0493966885884864</v>
          </cell>
        </row>
        <row r="233">
          <cell r="R233" t="e">
            <v>#N/A</v>
          </cell>
          <cell r="S233" t="e">
            <v>#N/A</v>
          </cell>
          <cell r="T233" t="e">
            <v>#N/A</v>
          </cell>
          <cell r="U233" t="e">
            <v>#N/A</v>
          </cell>
          <cell r="V233" t="e">
            <v>#N/A</v>
          </cell>
          <cell r="W233" t="e">
            <v>#N/A</v>
          </cell>
          <cell r="X233" t="e">
            <v>#N/A</v>
          </cell>
          <cell r="Y233" t="e">
            <v>#N/A</v>
          </cell>
          <cell r="Z233" t="e">
            <v>#N/A</v>
          </cell>
          <cell r="AA233" t="e">
            <v>#N/A</v>
          </cell>
          <cell r="AB233" t="e">
            <v>#N/A</v>
          </cell>
          <cell r="AC233" t="e">
            <v>#N/A</v>
          </cell>
          <cell r="AD233" t="e">
            <v>#N/A</v>
          </cell>
          <cell r="AE233" t="e">
            <v>#N/A</v>
          </cell>
          <cell r="AF233" t="e">
            <v>#N/A</v>
          </cell>
          <cell r="AG233" t="e">
            <v>#N/A</v>
          </cell>
        </row>
        <row r="234">
          <cell r="R234" t="e">
            <v>#N/A</v>
          </cell>
          <cell r="S234" t="e">
            <v>#N/A</v>
          </cell>
          <cell r="T234" t="e">
            <v>#N/A</v>
          </cell>
          <cell r="U234" t="e">
            <v>#N/A</v>
          </cell>
          <cell r="V234" t="e">
            <v>#N/A</v>
          </cell>
          <cell r="W234" t="e">
            <v>#N/A</v>
          </cell>
          <cell r="X234" t="e">
            <v>#N/A</v>
          </cell>
          <cell r="Y234" t="e">
            <v>#N/A</v>
          </cell>
          <cell r="Z234" t="e">
            <v>#N/A</v>
          </cell>
          <cell r="AA234" t="e">
            <v>#N/A</v>
          </cell>
          <cell r="AB234" t="e">
            <v>#N/A</v>
          </cell>
          <cell r="AC234" t="e">
            <v>#N/A</v>
          </cell>
          <cell r="AD234" t="e">
            <v>#N/A</v>
          </cell>
          <cell r="AE234" t="e">
            <v>#N/A</v>
          </cell>
          <cell r="AF234" t="e">
            <v>#N/A</v>
          </cell>
          <cell r="AG234" t="e">
            <v>#N/A</v>
          </cell>
        </row>
        <row r="235">
          <cell r="R235" t="e">
            <v>#N/A</v>
          </cell>
          <cell r="S235" t="e">
            <v>#N/A</v>
          </cell>
          <cell r="T235" t="e">
            <v>#N/A</v>
          </cell>
          <cell r="U235" t="e">
            <v>#N/A</v>
          </cell>
          <cell r="V235" t="e">
            <v>#N/A</v>
          </cell>
          <cell r="W235" t="e">
            <v>#N/A</v>
          </cell>
          <cell r="X235" t="e">
            <v>#N/A</v>
          </cell>
          <cell r="Y235" t="e">
            <v>#N/A</v>
          </cell>
          <cell r="Z235" t="e">
            <v>#N/A</v>
          </cell>
          <cell r="AA235" t="e">
            <v>#N/A</v>
          </cell>
          <cell r="AB235" t="e">
            <v>#N/A</v>
          </cell>
          <cell r="AC235" t="e">
            <v>#N/A</v>
          </cell>
          <cell r="AD235" t="e">
            <v>#N/A</v>
          </cell>
          <cell r="AE235" t="e">
            <v>#N/A</v>
          </cell>
          <cell r="AF235" t="e">
            <v>#N/A</v>
          </cell>
          <cell r="AG235" t="e">
            <v>#N/A</v>
          </cell>
        </row>
        <row r="236">
          <cell r="R236" t="e">
            <v>#N/A</v>
          </cell>
          <cell r="S236" t="e">
            <v>#N/A</v>
          </cell>
          <cell r="T236" t="e">
            <v>#N/A</v>
          </cell>
          <cell r="U236" t="e">
            <v>#N/A</v>
          </cell>
          <cell r="V236" t="e">
            <v>#N/A</v>
          </cell>
          <cell r="W236" t="e">
            <v>#N/A</v>
          </cell>
          <cell r="X236" t="e">
            <v>#N/A</v>
          </cell>
          <cell r="Y236" t="e">
            <v>#N/A</v>
          </cell>
          <cell r="Z236" t="e">
            <v>#N/A</v>
          </cell>
          <cell r="AA236" t="e">
            <v>#N/A</v>
          </cell>
          <cell r="AB236" t="e">
            <v>#N/A</v>
          </cell>
          <cell r="AC236" t="e">
            <v>#N/A</v>
          </cell>
          <cell r="AD236" t="e">
            <v>#N/A</v>
          </cell>
          <cell r="AE236" t="e">
            <v>#N/A</v>
          </cell>
          <cell r="AF236" t="e">
            <v>#N/A</v>
          </cell>
          <cell r="AG236" t="e">
            <v>#N/A</v>
          </cell>
        </row>
        <row r="237">
          <cell r="R237" t="e">
            <v>#N/A</v>
          </cell>
          <cell r="S237" t="e">
            <v>#N/A</v>
          </cell>
          <cell r="T237" t="e">
            <v>#N/A</v>
          </cell>
          <cell r="U237" t="e">
            <v>#N/A</v>
          </cell>
          <cell r="V237" t="e">
            <v>#N/A</v>
          </cell>
          <cell r="W237" t="e">
            <v>#N/A</v>
          </cell>
          <cell r="X237" t="e">
            <v>#N/A</v>
          </cell>
          <cell r="Y237" t="e">
            <v>#N/A</v>
          </cell>
          <cell r="Z237" t="e">
            <v>#N/A</v>
          </cell>
          <cell r="AA237" t="e">
            <v>#N/A</v>
          </cell>
          <cell r="AB237" t="e">
            <v>#N/A</v>
          </cell>
          <cell r="AC237" t="e">
            <v>#N/A</v>
          </cell>
          <cell r="AD237" t="e">
            <v>#N/A</v>
          </cell>
          <cell r="AE237" t="e">
            <v>#N/A</v>
          </cell>
          <cell r="AF237" t="e">
            <v>#N/A</v>
          </cell>
          <cell r="AG237" t="e">
            <v>#N/A</v>
          </cell>
        </row>
        <row r="238">
          <cell r="B238">
            <v>400790</v>
          </cell>
          <cell r="C238" t="str">
            <v>현금유입이없는수익등차감</v>
          </cell>
          <cell r="D238" t="str">
            <v>Non-Cash Revenues</v>
          </cell>
          <cell r="J238">
            <v>-3.2526619999999999</v>
          </cell>
          <cell r="K238">
            <v>-3.4482519999999997</v>
          </cell>
          <cell r="L238">
            <v>-2.7019500000000001</v>
          </cell>
          <cell r="M238">
            <v>-2.6431305699999998</v>
          </cell>
          <cell r="N238">
            <v>-2.0436459999999999</v>
          </cell>
          <cell r="O238">
            <v>-1.4553879999999999</v>
          </cell>
          <cell r="P238">
            <v>-2.2958029999999998</v>
          </cell>
          <cell r="Q238">
            <v>-2.0367710799999998</v>
          </cell>
          <cell r="R238">
            <v>-2.5600069999999997</v>
          </cell>
          <cell r="S238">
            <v>-1.1296809999999999</v>
          </cell>
          <cell r="T238">
            <v>-0.97526180434494747</v>
          </cell>
          <cell r="U238">
            <v>1.1695426252670549</v>
          </cell>
          <cell r="V238">
            <v>-1.5038949873305634</v>
          </cell>
          <cell r="W238">
            <v>-0.66363943269787085</v>
          </cell>
          <cell r="X238">
            <v>-0.57292473766256391</v>
          </cell>
          <cell r="Y238">
            <v>0.68705643836464159</v>
          </cell>
          <cell r="Z238">
            <v>-1.4471453058871628</v>
          </cell>
          <cell r="AA238">
            <v>-0.63859690864123275</v>
          </cell>
          <cell r="AB238">
            <v>-0.55130534493414884</v>
          </cell>
          <cell r="AC238">
            <v>0.6611302704212012</v>
          </cell>
          <cell r="AD238">
            <v>-1.3925855812167716</v>
          </cell>
          <cell r="AE238">
            <v>-0.61452076965982672</v>
          </cell>
          <cell r="AF238">
            <v>-0.53052023945333993</v>
          </cell>
          <cell r="AG238">
            <v>0.63620458716140638</v>
          </cell>
        </row>
        <row r="239">
          <cell r="R239" t="e">
            <v>#N/A</v>
          </cell>
          <cell r="S239" t="e">
            <v>#N/A</v>
          </cell>
          <cell r="T239" t="e">
            <v>#N/A</v>
          </cell>
          <cell r="U239" t="e">
            <v>#N/A</v>
          </cell>
          <cell r="V239" t="e">
            <v>#N/A</v>
          </cell>
          <cell r="W239" t="e">
            <v>#N/A</v>
          </cell>
          <cell r="X239" t="e">
            <v>#N/A</v>
          </cell>
          <cell r="Y239" t="e">
            <v>#N/A</v>
          </cell>
          <cell r="Z239" t="e">
            <v>#N/A</v>
          </cell>
          <cell r="AA239" t="e">
            <v>#N/A</v>
          </cell>
          <cell r="AB239" t="e">
            <v>#N/A</v>
          </cell>
          <cell r="AC239" t="e">
            <v>#N/A</v>
          </cell>
          <cell r="AD239" t="e">
            <v>#N/A</v>
          </cell>
          <cell r="AE239" t="e">
            <v>#N/A</v>
          </cell>
          <cell r="AF239" t="e">
            <v>#N/A</v>
          </cell>
          <cell r="AG239" t="e">
            <v>#N/A</v>
          </cell>
        </row>
        <row r="240">
          <cell r="R240" t="e">
            <v>#N/A</v>
          </cell>
          <cell r="S240" t="e">
            <v>#N/A</v>
          </cell>
          <cell r="T240" t="e">
            <v>#N/A</v>
          </cell>
          <cell r="U240" t="e">
            <v>#N/A</v>
          </cell>
          <cell r="V240" t="e">
            <v>#N/A</v>
          </cell>
          <cell r="W240" t="e">
            <v>#N/A</v>
          </cell>
          <cell r="X240" t="e">
            <v>#N/A</v>
          </cell>
          <cell r="Y240" t="e">
            <v>#N/A</v>
          </cell>
          <cell r="Z240" t="e">
            <v>#N/A</v>
          </cell>
          <cell r="AA240" t="e">
            <v>#N/A</v>
          </cell>
          <cell r="AB240" t="e">
            <v>#N/A</v>
          </cell>
          <cell r="AC240" t="e">
            <v>#N/A</v>
          </cell>
          <cell r="AD240" t="e">
            <v>#N/A</v>
          </cell>
          <cell r="AE240" t="e">
            <v>#N/A</v>
          </cell>
          <cell r="AF240" t="e">
            <v>#N/A</v>
          </cell>
          <cell r="AG240" t="e">
            <v>#N/A</v>
          </cell>
        </row>
        <row r="241">
          <cell r="R241" t="e">
            <v>#N/A</v>
          </cell>
          <cell r="S241" t="e">
            <v>#N/A</v>
          </cell>
          <cell r="T241" t="e">
            <v>#N/A</v>
          </cell>
          <cell r="U241" t="e">
            <v>#N/A</v>
          </cell>
          <cell r="V241" t="e">
            <v>#N/A</v>
          </cell>
          <cell r="W241" t="e">
            <v>#N/A</v>
          </cell>
          <cell r="X241" t="e">
            <v>#N/A</v>
          </cell>
          <cell r="Y241" t="e">
            <v>#N/A</v>
          </cell>
          <cell r="Z241" t="e">
            <v>#N/A</v>
          </cell>
          <cell r="AA241" t="e">
            <v>#N/A</v>
          </cell>
          <cell r="AB241" t="e">
            <v>#N/A</v>
          </cell>
          <cell r="AC241" t="e">
            <v>#N/A</v>
          </cell>
          <cell r="AD241" t="e">
            <v>#N/A</v>
          </cell>
          <cell r="AE241" t="e">
            <v>#N/A</v>
          </cell>
          <cell r="AF241" t="e">
            <v>#N/A</v>
          </cell>
          <cell r="AG241" t="e">
            <v>#N/A</v>
          </cell>
        </row>
        <row r="242">
          <cell r="R242" t="e">
            <v>#N/A</v>
          </cell>
          <cell r="S242" t="e">
            <v>#N/A</v>
          </cell>
          <cell r="T242" t="e">
            <v>#N/A</v>
          </cell>
          <cell r="U242" t="e">
            <v>#N/A</v>
          </cell>
          <cell r="V242" t="e">
            <v>#N/A</v>
          </cell>
          <cell r="W242" t="e">
            <v>#N/A</v>
          </cell>
          <cell r="X242" t="e">
            <v>#N/A</v>
          </cell>
          <cell r="Y242" t="e">
            <v>#N/A</v>
          </cell>
          <cell r="Z242" t="e">
            <v>#N/A</v>
          </cell>
          <cell r="AA242" t="e">
            <v>#N/A</v>
          </cell>
          <cell r="AB242" t="e">
            <v>#N/A</v>
          </cell>
          <cell r="AC242" t="e">
            <v>#N/A</v>
          </cell>
          <cell r="AD242" t="e">
            <v>#N/A</v>
          </cell>
          <cell r="AE242" t="e">
            <v>#N/A</v>
          </cell>
          <cell r="AF242" t="e">
            <v>#N/A</v>
          </cell>
          <cell r="AG242" t="e">
            <v>#N/A</v>
          </cell>
        </row>
        <row r="243">
          <cell r="R243" t="e">
            <v>#N/A</v>
          </cell>
          <cell r="S243" t="e">
            <v>#N/A</v>
          </cell>
          <cell r="T243" t="e">
            <v>#N/A</v>
          </cell>
          <cell r="U243" t="e">
            <v>#N/A</v>
          </cell>
          <cell r="V243" t="e">
            <v>#N/A</v>
          </cell>
          <cell r="W243" t="e">
            <v>#N/A</v>
          </cell>
          <cell r="X243" t="e">
            <v>#N/A</v>
          </cell>
          <cell r="Y243" t="e">
            <v>#N/A</v>
          </cell>
          <cell r="Z243" t="e">
            <v>#N/A</v>
          </cell>
          <cell r="AA243" t="e">
            <v>#N/A</v>
          </cell>
          <cell r="AB243" t="e">
            <v>#N/A</v>
          </cell>
          <cell r="AC243" t="e">
            <v>#N/A</v>
          </cell>
          <cell r="AD243" t="e">
            <v>#N/A</v>
          </cell>
          <cell r="AE243" t="e">
            <v>#N/A</v>
          </cell>
          <cell r="AF243" t="e">
            <v>#N/A</v>
          </cell>
          <cell r="AG243" t="e">
            <v>#N/A</v>
          </cell>
        </row>
        <row r="244">
          <cell r="B244">
            <v>401490</v>
          </cell>
          <cell r="C244" t="str">
            <v>영업관련자산부채변동</v>
          </cell>
          <cell r="D244" t="str">
            <v>Changes in A/L from Operating Activities</v>
          </cell>
          <cell r="J244">
            <v>-6.4136519999999999</v>
          </cell>
          <cell r="K244">
            <v>-4.8154389999999996</v>
          </cell>
          <cell r="L244">
            <v>-4.9848189999999999</v>
          </cell>
          <cell r="M244">
            <v>15.572204079999999</v>
          </cell>
          <cell r="N244">
            <v>7.8135629999999994</v>
          </cell>
          <cell r="O244">
            <v>-58.950317999999996</v>
          </cell>
          <cell r="P244">
            <v>36.549498999999997</v>
          </cell>
          <cell r="Q244">
            <v>-22.363122319999999</v>
          </cell>
          <cell r="R244">
            <v>-17.981241000000001</v>
          </cell>
          <cell r="S244">
            <v>31.447298999999997</v>
          </cell>
          <cell r="T244">
            <v>-19.440000570387014</v>
          </cell>
          <cell r="U244">
            <v>-9.6061088214066359</v>
          </cell>
          <cell r="V244">
            <v>-2.3177752549781188</v>
          </cell>
          <cell r="W244">
            <v>-2.3378188502427757</v>
          </cell>
          <cell r="X244">
            <v>-2.434133589589377</v>
          </cell>
          <cell r="Y244">
            <v>-1.2028061451322851</v>
          </cell>
          <cell r="Z244">
            <v>-2.2283328565566447</v>
          </cell>
          <cell r="AA244">
            <v>-2.2476029742248191</v>
          </cell>
          <cell r="AB244">
            <v>-2.340200950579777</v>
          </cell>
          <cell r="AC244">
            <v>-1.1563901407222184</v>
          </cell>
          <cell r="AD244">
            <v>-2.1423420191172857</v>
          </cell>
          <cell r="AE244">
            <v>-2.1608685075062737</v>
          </cell>
          <cell r="AF244">
            <v>-2.2498931498737633</v>
          </cell>
          <cell r="AG244">
            <v>-1.1117653189345642</v>
          </cell>
        </row>
        <row r="245">
          <cell r="B245">
            <v>401500</v>
          </cell>
          <cell r="C245" t="str">
            <v>영업활동자산의감소(증가)</v>
          </cell>
          <cell r="D245" t="str">
            <v>Decr.(Incr.) in Operating Assets</v>
          </cell>
          <cell r="J245">
            <v>-12.939</v>
          </cell>
          <cell r="K245">
            <v>10.577415999999999</v>
          </cell>
          <cell r="L245">
            <v>-5.8457599999999994</v>
          </cell>
          <cell r="M245">
            <v>4.7954008799999999</v>
          </cell>
          <cell r="N245">
            <v>5.583577</v>
          </cell>
          <cell r="O245">
            <v>-17.076456</v>
          </cell>
          <cell r="P245">
            <v>16.004207000000001</v>
          </cell>
          <cell r="Q245">
            <v>-6.1572847699999995</v>
          </cell>
          <cell r="R245">
            <v>-19.756958999999998</v>
          </cell>
          <cell r="S245">
            <v>12.88753</v>
          </cell>
          <cell r="T245">
            <v>5.762223604659412</v>
          </cell>
          <cell r="U245">
            <v>2.8473531571781221</v>
          </cell>
          <cell r="V245">
            <v>0.46173395962197183</v>
          </cell>
          <cell r="W245">
            <v>0.46572693028930878</v>
          </cell>
          <cell r="X245">
            <v>0.48491420302981858</v>
          </cell>
          <cell r="Y245">
            <v>0.23961617626934739</v>
          </cell>
          <cell r="Z245">
            <v>0.44391575542269646</v>
          </cell>
          <cell r="AA245">
            <v>0.44775463829720508</v>
          </cell>
          <cell r="AB245">
            <v>0.46620147872470685</v>
          </cell>
          <cell r="AC245">
            <v>0.23036944474950705</v>
          </cell>
          <cell r="AD245">
            <v>0.426785151505511</v>
          </cell>
          <cell r="AE245">
            <v>0.43047589279863985</v>
          </cell>
          <cell r="AF245">
            <v>0.44821087402081528</v>
          </cell>
          <cell r="AG245">
            <v>0.22147954241011458</v>
          </cell>
        </row>
        <row r="246">
          <cell r="B246">
            <v>401510</v>
          </cell>
          <cell r="C246" t="str">
            <v>매출채권의감소(증가)</v>
          </cell>
          <cell r="D246" t="str">
            <v>Decr.(Incr.) in Receivables</v>
          </cell>
          <cell r="J246">
            <v>0.85852099999999998</v>
          </cell>
          <cell r="K246">
            <v>7.7986829999999996</v>
          </cell>
          <cell r="L246">
            <v>-2.9511620000000001</v>
          </cell>
          <cell r="M246">
            <v>-2.5313412899999999</v>
          </cell>
          <cell r="N246">
            <v>9.455169999999999</v>
          </cell>
          <cell r="O246">
            <v>-20.302161999999999</v>
          </cell>
          <cell r="P246">
            <v>16.666263000000001</v>
          </cell>
          <cell r="Q246">
            <v>-4.89258259</v>
          </cell>
          <cell r="R246">
            <v>-12.706398</v>
          </cell>
          <cell r="S246">
            <v>9.4762539999999991</v>
          </cell>
          <cell r="T246">
            <v>4.0515470889025131</v>
          </cell>
          <cell r="U246">
            <v>2.0020370930614515</v>
          </cell>
          <cell r="V246">
            <v>0.13189666201337857</v>
          </cell>
          <cell r="W246">
            <v>0.13303727446252545</v>
          </cell>
          <cell r="X246">
            <v>0.13851821684260379</v>
          </cell>
          <cell r="Y246">
            <v>6.8447583626319641E-2</v>
          </cell>
          <cell r="Z246">
            <v>0.12680680104910991</v>
          </cell>
          <cell r="AA246">
            <v>0.12790339753385283</v>
          </cell>
          <cell r="AB246">
            <v>0.1331728316449432</v>
          </cell>
          <cell r="AC246">
            <v>6.5806207577219666E-2</v>
          </cell>
          <cell r="AD246">
            <v>0.12191335661457003</v>
          </cell>
          <cell r="AE246">
            <v>0.12296763570055447</v>
          </cell>
          <cell r="AF246">
            <v>0.12803372359668863</v>
          </cell>
          <cell r="AG246">
            <v>6.3266761604586108E-2</v>
          </cell>
        </row>
        <row r="247">
          <cell r="B247">
            <v>401590</v>
          </cell>
          <cell r="C247" t="str">
            <v>재고자산의감소(증가)</v>
          </cell>
          <cell r="D247" t="str">
            <v>Decr.(Incr.) in Inventories</v>
          </cell>
          <cell r="J247">
            <v>0.29446600000000001</v>
          </cell>
          <cell r="K247">
            <v>-0.20433099999999998</v>
          </cell>
          <cell r="L247">
            <v>-7.9946000000000003E-2</v>
          </cell>
          <cell r="M247">
            <v>0.31814787999999999</v>
          </cell>
          <cell r="N247">
            <v>-0.36030499999999999</v>
          </cell>
          <cell r="O247">
            <v>-2.8495309999999998</v>
          </cell>
          <cell r="P247">
            <v>-0.16303999999999999</v>
          </cell>
          <cell r="Q247">
            <v>0.39692588000000001</v>
          </cell>
          <cell r="R247">
            <v>-0.112801</v>
          </cell>
          <cell r="S247">
            <v>0.22350299999999998</v>
          </cell>
          <cell r="T247">
            <v>6.4688827906736357E-2</v>
          </cell>
          <cell r="U247">
            <v>3.1965427066290353E-2</v>
          </cell>
          <cell r="V247">
            <v>5.5719746923857727E-2</v>
          </cell>
          <cell r="W247">
            <v>5.6201598670782005E-2</v>
          </cell>
          <cell r="X247">
            <v>5.8517022864695178E-2</v>
          </cell>
          <cell r="Y247">
            <v>2.8915682770055184E-2</v>
          </cell>
          <cell r="Z247">
            <v>5.35695350801495E-2</v>
          </cell>
          <cell r="AA247">
            <v>5.4032792282225017E-2</v>
          </cell>
          <cell r="AB247">
            <v>5.6258864804607178E-2</v>
          </cell>
          <cell r="AC247">
            <v>2.7799833416934483E-2</v>
          </cell>
          <cell r="AD247">
            <v>5.150229940248785E-2</v>
          </cell>
          <cell r="AE247">
            <v>5.1947679618798759E-2</v>
          </cell>
          <cell r="AF247">
            <v>5.4087848529502658E-2</v>
          </cell>
          <cell r="AG247">
            <v>2.6727044426203328E-2</v>
          </cell>
        </row>
        <row r="248">
          <cell r="B248">
            <v>401501</v>
          </cell>
          <cell r="C248" t="str">
            <v>기타영업자산의감소(증가)</v>
          </cell>
          <cell r="D248" t="str">
            <v>Others</v>
          </cell>
          <cell r="J248">
            <v>-14.091987</v>
          </cell>
          <cell r="K248">
            <v>2.9830639999999997</v>
          </cell>
          <cell r="L248">
            <v>-2.8146519999999993</v>
          </cell>
          <cell r="M248">
            <v>7.0085942899999996</v>
          </cell>
          <cell r="N248">
            <v>-3.5112879999999986</v>
          </cell>
          <cell r="O248">
            <v>6.0752369999999978</v>
          </cell>
          <cell r="P248">
            <v>-0.49901600000000101</v>
          </cell>
          <cell r="Q248">
            <v>-1.66162806</v>
          </cell>
          <cell r="R248">
            <v>-6.937759999999999</v>
          </cell>
          <cell r="S248">
            <v>3.1877730000000017</v>
          </cell>
          <cell r="T248">
            <v>1.6459876878501625</v>
          </cell>
          <cell r="U248">
            <v>0.81335063705038024</v>
          </cell>
          <cell r="V248">
            <v>0.27411755068473553</v>
          </cell>
          <cell r="W248">
            <v>0.27648805715600133</v>
          </cell>
          <cell r="X248">
            <v>0.28787896332251961</v>
          </cell>
          <cell r="Y248">
            <v>0.14225290987297257</v>
          </cell>
          <cell r="Z248">
            <v>0.26353941929343705</v>
          </cell>
          <cell r="AA248">
            <v>0.26581844848112723</v>
          </cell>
          <cell r="AB248">
            <v>0.27676978227515647</v>
          </cell>
          <cell r="AC248">
            <v>0.1367634037553529</v>
          </cell>
          <cell r="AD248">
            <v>0.25336949548845311</v>
          </cell>
          <cell r="AE248">
            <v>0.25556057747928662</v>
          </cell>
          <cell r="AF248">
            <v>0.26608930189462399</v>
          </cell>
          <cell r="AG248">
            <v>0.13148573637932515</v>
          </cell>
        </row>
        <row r="249">
          <cell r="B249">
            <v>401730</v>
          </cell>
          <cell r="C249" t="str">
            <v>영업활동부채의증가(감소)</v>
          </cell>
          <cell r="D249" t="str">
            <v>Incr.(Decr.) in Operating Liabilities</v>
          </cell>
          <cell r="J249">
            <v>6.5253480000000001</v>
          </cell>
          <cell r="K249">
            <v>-15.392854</v>
          </cell>
          <cell r="L249">
            <v>0.86094099999999996</v>
          </cell>
          <cell r="M249">
            <v>10.776802199999999</v>
          </cell>
          <cell r="N249">
            <v>2.2299850000000001</v>
          </cell>
          <cell r="O249">
            <v>-41.873860999999998</v>
          </cell>
          <cell r="P249">
            <v>20.545292</v>
          </cell>
          <cell r="Q249">
            <v>-16.205837539999997</v>
          </cell>
          <cell r="R249">
            <v>1.7757179999999999</v>
          </cell>
          <cell r="S249">
            <v>18.559768999999999</v>
          </cell>
          <cell r="T249">
            <v>-25.202224175046425</v>
          </cell>
          <cell r="U249">
            <v>-12.453461978584759</v>
          </cell>
          <cell r="V249">
            <v>-2.7795092146000906</v>
          </cell>
          <cell r="W249">
            <v>-2.8035457805320845</v>
          </cell>
          <cell r="X249">
            <v>-2.9190477926191956</v>
          </cell>
          <cell r="Y249">
            <v>-1.4424223214016325</v>
          </cell>
          <cell r="Z249">
            <v>-2.6722486119793412</v>
          </cell>
          <cell r="AA249">
            <v>-2.6953576125220242</v>
          </cell>
          <cell r="AB249">
            <v>-2.8064024293044838</v>
          </cell>
          <cell r="AC249">
            <v>-1.3867595854717254</v>
          </cell>
          <cell r="AD249">
            <v>-2.5691271706227967</v>
          </cell>
          <cell r="AE249">
            <v>-2.5913444003049135</v>
          </cell>
          <cell r="AF249">
            <v>-2.6981040238945786</v>
          </cell>
          <cell r="AG249">
            <v>-1.3332448613446788</v>
          </cell>
        </row>
        <row r="250">
          <cell r="B250">
            <v>401740</v>
          </cell>
          <cell r="C250" t="str">
            <v>매입채무의증가(감소)</v>
          </cell>
          <cell r="D250" t="str">
            <v>Incr.(Decr.) in Payables</v>
          </cell>
          <cell r="J250">
            <v>3.444169</v>
          </cell>
          <cell r="K250">
            <v>-1.1161479999999999</v>
          </cell>
          <cell r="L250">
            <v>4.4965250000000001</v>
          </cell>
          <cell r="M250">
            <v>-2.5414342899999998</v>
          </cell>
          <cell r="N250">
            <v>36.644590999999998</v>
          </cell>
          <cell r="O250">
            <v>-31.605504999999997</v>
          </cell>
          <cell r="P250">
            <v>-4.0919980000000002</v>
          </cell>
          <cell r="Q250">
            <v>8.1741399999999995</v>
          </cell>
          <cell r="R250">
            <v>-5.1918059999999997</v>
          </cell>
          <cell r="S250">
            <v>5.0454099999999995</v>
          </cell>
          <cell r="T250">
            <v>-0.16183776008553075</v>
          </cell>
          <cell r="U250">
            <v>-7.9970735040125085E-2</v>
          </cell>
          <cell r="V250">
            <v>-2.6589069861835846E-2</v>
          </cell>
          <cell r="W250">
            <v>-2.6819006113691923E-2</v>
          </cell>
          <cell r="X250">
            <v>-2.7923910192597656E-2</v>
          </cell>
          <cell r="Y250">
            <v>-1.3798359678954153E-2</v>
          </cell>
          <cell r="Z250">
            <v>-2.5563003950082486E-2</v>
          </cell>
          <cell r="AA250">
            <v>-2.578406701641045E-2</v>
          </cell>
          <cell r="AB250">
            <v>-2.6846333108466069E-2</v>
          </cell>
          <cell r="AC250">
            <v>-1.326588424531705E-2</v>
          </cell>
          <cell r="AD250">
            <v>-2.4576533678971835E-2</v>
          </cell>
          <cell r="AE250">
            <v>-2.4789065973899849E-2</v>
          </cell>
          <cell r="AF250">
            <v>-2.5810339468924859E-2</v>
          </cell>
          <cell r="AG250">
            <v>-1.2753956912615827E-2</v>
          </cell>
        </row>
        <row r="251">
          <cell r="B251">
            <v>401731</v>
          </cell>
          <cell r="C251" t="str">
            <v>기타영업부채의증가(감소)</v>
          </cell>
          <cell r="D251" t="str">
            <v>Others</v>
          </cell>
          <cell r="J251">
            <v>3.0811790000000001</v>
          </cell>
          <cell r="K251">
            <v>-14.276706000000001</v>
          </cell>
          <cell r="L251">
            <v>-3.6355840000000001</v>
          </cell>
          <cell r="M251">
            <v>13.318236489999999</v>
          </cell>
          <cell r="N251">
            <v>-34.414605999999999</v>
          </cell>
          <cell r="O251">
            <v>-10.268356000000001</v>
          </cell>
          <cell r="P251">
            <v>24.63729</v>
          </cell>
          <cell r="Q251">
            <v>-24.379977539999999</v>
          </cell>
          <cell r="R251">
            <v>6.9675239999999992</v>
          </cell>
          <cell r="S251">
            <v>13.514358999999999</v>
          </cell>
          <cell r="T251">
            <v>-25.040386414960892</v>
          </cell>
          <cell r="U251">
            <v>-12.373491243544635</v>
          </cell>
          <cell r="V251">
            <v>-2.7529201447382547</v>
          </cell>
          <cell r="W251">
            <v>-2.7767267744183926</v>
          </cell>
          <cell r="X251">
            <v>-2.8911238824265979</v>
          </cell>
          <cell r="Y251">
            <v>-1.4286239617226784</v>
          </cell>
          <cell r="Z251">
            <v>-2.6466856080292587</v>
          </cell>
          <cell r="AA251">
            <v>-2.6695735455056138</v>
          </cell>
          <cell r="AB251">
            <v>-2.7795560961960177</v>
          </cell>
          <cell r="AC251">
            <v>-1.3734937012264083</v>
          </cell>
          <cell r="AD251">
            <v>-2.5445506369438249</v>
          </cell>
          <cell r="AE251">
            <v>-2.5665553343310137</v>
          </cell>
          <cell r="AF251">
            <v>-2.6722936844256537</v>
          </cell>
          <cell r="AG251">
            <v>-1.320490904432063</v>
          </cell>
        </row>
        <row r="260">
          <cell r="B260">
            <v>402340</v>
          </cell>
          <cell r="C260" t="str">
            <v>투자활동현금흐름</v>
          </cell>
          <cell r="D260" t="str">
            <v>Cash Flows from Investing Activities</v>
          </cell>
          <cell r="J260">
            <v>68.825131999999996</v>
          </cell>
          <cell r="K260">
            <v>-18.206903000000001</v>
          </cell>
          <cell r="L260">
            <v>-163.52562399999999</v>
          </cell>
          <cell r="M260">
            <v>-386.18515626999994</v>
          </cell>
          <cell r="N260">
            <v>90.266938999999994</v>
          </cell>
          <cell r="O260">
            <v>-177.79192799999998</v>
          </cell>
          <cell r="P260">
            <v>-60.473597999999996</v>
          </cell>
          <cell r="Q260">
            <v>-59.488970299999991</v>
          </cell>
          <cell r="R260">
            <v>13.041452999999999</v>
          </cell>
          <cell r="S260">
            <v>-86.883408000000003</v>
          </cell>
          <cell r="T260">
            <v>-53.371849420097739</v>
          </cell>
          <cell r="U260">
            <v>123.61307710197332</v>
          </cell>
          <cell r="V260">
            <v>76.544151485813003</v>
          </cell>
          <cell r="W260">
            <v>23.549683240992032</v>
          </cell>
          <cell r="X260">
            <v>-58.121940899604773</v>
          </cell>
          <cell r="Y260">
            <v>-46.634682423452638</v>
          </cell>
          <cell r="Z260">
            <v>72.825233439642048</v>
          </cell>
          <cell r="AA260">
            <v>20.981978298698657</v>
          </cell>
          <cell r="AB260">
            <v>-58.099512882449204</v>
          </cell>
          <cell r="AC260">
            <v>-40.582173717409162</v>
          </cell>
          <cell r="AD260">
            <v>70.957852776569993</v>
          </cell>
          <cell r="AE260">
            <v>20.853531806083026</v>
          </cell>
          <cell r="AF260">
            <v>-58.077950357166465</v>
          </cell>
          <cell r="AG260">
            <v>-38.811426429403582</v>
          </cell>
        </row>
        <row r="261">
          <cell r="B261">
            <v>403200</v>
          </cell>
          <cell r="C261" t="str">
            <v>CAPEX</v>
          </cell>
          <cell r="D261" t="str">
            <v>CAPEX</v>
          </cell>
          <cell r="J261">
            <v>-106.608801</v>
          </cell>
          <cell r="K261">
            <v>-66.475269999999995</v>
          </cell>
          <cell r="L261">
            <v>-168.637889</v>
          </cell>
          <cell r="M261">
            <v>-148.04186313999998</v>
          </cell>
          <cell r="N261">
            <v>-107.883844</v>
          </cell>
          <cell r="O261">
            <v>-76.498725999999991</v>
          </cell>
          <cell r="P261">
            <v>-86.337693000000002</v>
          </cell>
          <cell r="Q261">
            <v>-86.593062549999999</v>
          </cell>
          <cell r="R261">
            <v>-65.284424999999999</v>
          </cell>
          <cell r="S261">
            <v>-111.685524</v>
          </cell>
          <cell r="T261">
            <v>0</v>
          </cell>
          <cell r="U261">
            <v>176.96994899999999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</row>
        <row r="262">
          <cell r="B262">
            <v>402630</v>
          </cell>
          <cell r="C262" t="str">
            <v>유형자산의감소</v>
          </cell>
          <cell r="D262" t="str">
            <v>Decr. in Tangible Assets</v>
          </cell>
          <cell r="J262">
            <v>1.5491E-2</v>
          </cell>
          <cell r="K262">
            <v>-7.3229999999999996E-3</v>
          </cell>
          <cell r="L262">
            <v>1.2303999999999999E-2</v>
          </cell>
          <cell r="M262">
            <v>2.1082199999999996E-3</v>
          </cell>
          <cell r="N262">
            <v>0.38133899999999998</v>
          </cell>
          <cell r="O262">
            <v>0.14341599999999999</v>
          </cell>
          <cell r="P262">
            <v>-2.1776999999999998E-2</v>
          </cell>
          <cell r="Q262">
            <v>17.284985979999998</v>
          </cell>
          <cell r="R262">
            <v>2.3250999999999997E-2</v>
          </cell>
          <cell r="S262">
            <v>0.15943099999999999</v>
          </cell>
          <cell r="T262">
            <v>0</v>
          </cell>
          <cell r="U262">
            <v>-0.18268199999999998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</row>
        <row r="263">
          <cell r="B263">
            <v>403451</v>
          </cell>
          <cell r="C263" t="str">
            <v>무형자산의순감</v>
          </cell>
          <cell r="D263" t="str">
            <v>Decr.(Incr.) in Intangible Assets</v>
          </cell>
          <cell r="J263">
            <v>-7.1541920000000161</v>
          </cell>
          <cell r="K263">
            <v>-1.1659549999999987</v>
          </cell>
          <cell r="L263">
            <v>-1.2145699999999824</v>
          </cell>
          <cell r="M263">
            <v>-2.4193651700000185</v>
          </cell>
          <cell r="N263">
            <v>0.54317000000001303</v>
          </cell>
          <cell r="O263">
            <v>-12.731366000000014</v>
          </cell>
          <cell r="P263">
            <v>-1.2335209999999637</v>
          </cell>
          <cell r="Q263">
            <v>0.23417884999994998</v>
          </cell>
          <cell r="R263">
            <v>-0.33807299999999607</v>
          </cell>
          <cell r="S263">
            <v>-0.46319499999996783</v>
          </cell>
          <cell r="T263">
            <v>-1.4123162518848935E-15</v>
          </cell>
          <cell r="U263">
            <v>0.80126799999995024</v>
          </cell>
          <cell r="V263">
            <v>0.38778961764705427</v>
          </cell>
          <cell r="W263">
            <v>0.53131191176466896</v>
          </cell>
          <cell r="X263">
            <v>1.6200098183385543E-15</v>
          </cell>
          <cell r="Y263">
            <v>-0.91910152941170764</v>
          </cell>
          <cell r="Z263">
            <v>-0.57174110294116975</v>
          </cell>
          <cell r="AA263">
            <v>-0.78334448529406331</v>
          </cell>
          <cell r="AB263">
            <v>-2.3884760142170994E-15</v>
          </cell>
          <cell r="AC263">
            <v>1.35508558823521</v>
          </cell>
          <cell r="AD263">
            <v>0.21378145588235045</v>
          </cell>
          <cell r="AE263">
            <v>0.29290272058821498</v>
          </cell>
          <cell r="AF263">
            <v>8.9308233575074145E-16</v>
          </cell>
          <cell r="AG263">
            <v>-0.50668417647055675</v>
          </cell>
        </row>
        <row r="264">
          <cell r="B264">
            <v>403101</v>
          </cell>
          <cell r="C264" t="str">
            <v>투자자산의순감</v>
          </cell>
          <cell r="D264" t="str">
            <v>Decr.(Incr.) in Investment Assets</v>
          </cell>
          <cell r="J264">
            <v>-7.5060470799999948</v>
          </cell>
          <cell r="K264">
            <v>12.401352999999995</v>
          </cell>
          <cell r="L264">
            <v>-1.2630599999999952</v>
          </cell>
          <cell r="M264">
            <v>2.7575259599999984</v>
          </cell>
          <cell r="N264">
            <v>7.2456480900000031</v>
          </cell>
          <cell r="O264">
            <v>-10.748261000000005</v>
          </cell>
          <cell r="P264">
            <v>7.8105120000000037</v>
          </cell>
          <cell r="Q264">
            <v>5.8825802899999928</v>
          </cell>
          <cell r="R264">
            <v>3.6398363700000043</v>
          </cell>
          <cell r="S264">
            <v>-1.1569590000000003</v>
          </cell>
          <cell r="T264">
            <v>1.1103507639669943</v>
          </cell>
          <cell r="U264">
            <v>-2.3065434964317886</v>
          </cell>
          <cell r="V264">
            <v>3.4993759461106522</v>
          </cell>
          <cell r="W264">
            <v>-1.1123122260675224</v>
          </cell>
          <cell r="X264">
            <v>1.0675025908298406</v>
          </cell>
          <cell r="Y264">
            <v>-2.2175345289138235</v>
          </cell>
          <cell r="Z264">
            <v>3.3643358567291277</v>
          </cell>
          <cell r="AA264">
            <v>-1.0693883605722285</v>
          </cell>
          <cell r="AB264">
            <v>1.0263079185509472</v>
          </cell>
          <cell r="AC264">
            <v>-2.1319603963820031</v>
          </cell>
          <cell r="AD264">
            <v>3.2345069324298819</v>
          </cell>
          <cell r="AE264">
            <v>-1.0281209168853762</v>
          </cell>
          <cell r="AF264">
            <v>0.98670293892361272</v>
          </cell>
          <cell r="AG264">
            <v>-2.0496885493673087</v>
          </cell>
        </row>
        <row r="265">
          <cell r="B265">
            <v>402931</v>
          </cell>
          <cell r="C265" t="str">
            <v>유동자산의순감</v>
          </cell>
          <cell r="D265" t="str">
            <v>Decr.(Incr.) in Current Assets</v>
          </cell>
          <cell r="J265">
            <v>178.94075988999987</v>
          </cell>
          <cell r="K265">
            <v>80.382450000000034</v>
          </cell>
          <cell r="L265">
            <v>11.886335999999943</v>
          </cell>
          <cell r="M265">
            <v>-227.36708018999997</v>
          </cell>
          <cell r="N265">
            <v>192.8627741900001</v>
          </cell>
          <cell r="O265">
            <v>-96.387731000000016</v>
          </cell>
          <cell r="P265">
            <v>35.598249999999979</v>
          </cell>
          <cell r="Q265">
            <v>1.68889231</v>
          </cell>
          <cell r="R265">
            <v>70.495069690000008</v>
          </cell>
          <cell r="S265">
            <v>35.420990999999979</v>
          </cell>
          <cell r="T265">
            <v>1.2659371563600039</v>
          </cell>
          <cell r="U265">
            <v>-102.23722570983611</v>
          </cell>
          <cell r="V265">
            <v>67.774681638389126</v>
          </cell>
          <cell r="W265">
            <v>34.054103342233958</v>
          </cell>
          <cell r="X265">
            <v>1.2170849411711091</v>
          </cell>
          <cell r="Y265">
            <v>-98.291915371482943</v>
          </cell>
          <cell r="Z265">
            <v>65.159272717714288</v>
          </cell>
          <cell r="AA265">
            <v>32.739963555608789</v>
          </cell>
          <cell r="AB265">
            <v>1.1701179214019612</v>
          </cell>
          <cell r="AC265">
            <v>-94.498853625145216</v>
          </cell>
          <cell r="AD265">
            <v>62.644791808164051</v>
          </cell>
          <cell r="AE265">
            <v>31.476536112263979</v>
          </cell>
          <cell r="AF265">
            <v>1.1249633478075884</v>
          </cell>
          <cell r="AG265">
            <v>-90.852165233698329</v>
          </cell>
        </row>
        <row r="274">
          <cell r="B274">
            <v>403630</v>
          </cell>
          <cell r="C274" t="str">
            <v>재무활동현금흐름</v>
          </cell>
          <cell r="D274" t="str">
            <v>Cash Flows from Financing Activities</v>
          </cell>
          <cell r="J274">
            <v>81.879513000000003</v>
          </cell>
          <cell r="K274">
            <v>28.089421999999999</v>
          </cell>
          <cell r="L274">
            <v>58.816593999999995</v>
          </cell>
          <cell r="M274">
            <v>61.418592959999998</v>
          </cell>
          <cell r="N274">
            <v>163.83627300000001</v>
          </cell>
          <cell r="O274">
            <v>-17.920742999999998</v>
          </cell>
          <cell r="P274">
            <v>50.675292999999996</v>
          </cell>
          <cell r="Q274">
            <v>-3.0280482999999996</v>
          </cell>
          <cell r="R274">
            <v>-2.3231099999999998</v>
          </cell>
          <cell r="S274">
            <v>66.904301000000004</v>
          </cell>
          <cell r="T274">
            <v>26.767504934856831</v>
          </cell>
          <cell r="U274">
            <v>-278.60397046387561</v>
          </cell>
          <cell r="V274">
            <v>90.910218008223254</v>
          </cell>
          <cell r="W274">
            <v>-34.969062238389697</v>
          </cell>
          <cell r="X274">
            <v>41.340180841371819</v>
          </cell>
          <cell r="Y274">
            <v>-111.92218481456725</v>
          </cell>
          <cell r="Z274">
            <v>99.424185238834099</v>
          </cell>
          <cell r="AA274">
            <v>-32.423776639344418</v>
          </cell>
          <cell r="AB274">
            <v>41.8508030034359</v>
          </cell>
          <cell r="AC274">
            <v>-118.82455149667013</v>
          </cell>
          <cell r="AD274">
            <v>101.47520398608131</v>
          </cell>
          <cell r="AE274">
            <v>-32.305944397471563</v>
          </cell>
          <cell r="AF274">
            <v>42.345176245059776</v>
          </cell>
          <cell r="AG274">
            <v>-117.22960048617625</v>
          </cell>
        </row>
        <row r="289">
          <cell r="B289">
            <v>404361</v>
          </cell>
          <cell r="C289" t="str">
            <v>기타현금흐름</v>
          </cell>
          <cell r="D289" t="str">
            <v>Other Cash Flows</v>
          </cell>
          <cell r="J289">
            <v>0.24709399999999998</v>
          </cell>
          <cell r="K289">
            <v>3.0223E-2</v>
          </cell>
          <cell r="L289">
            <v>-0.14036799999999999</v>
          </cell>
          <cell r="M289">
            <v>3.9679619999999999E-2</v>
          </cell>
          <cell r="N289">
            <v>0.19761199999999998</v>
          </cell>
          <cell r="O289">
            <v>-0.44047899999999995</v>
          </cell>
          <cell r="P289">
            <v>0.53091699999999997</v>
          </cell>
          <cell r="Q289">
            <v>-0.63420147999999998</v>
          </cell>
          <cell r="R289">
            <v>0.27699499999999999</v>
          </cell>
          <cell r="S289">
            <v>0.12510399999999999</v>
          </cell>
          <cell r="T289">
            <v>0</v>
          </cell>
          <cell r="U289">
            <v>-0.40209899999999998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</row>
        <row r="290">
          <cell r="B290">
            <v>404390</v>
          </cell>
          <cell r="C290" t="str">
            <v>현금순증</v>
          </cell>
          <cell r="D290" t="str">
            <v>Incr.(Decr.) in Cash and Cash Equivalents</v>
          </cell>
          <cell r="J290">
            <v>173.90418</v>
          </cell>
          <cell r="K290">
            <v>49.484806999999996</v>
          </cell>
          <cell r="L290">
            <v>-94.396935999999997</v>
          </cell>
          <cell r="M290">
            <v>-285.49826695999997</v>
          </cell>
          <cell r="N290">
            <v>280.42807099999999</v>
          </cell>
          <cell r="O290">
            <v>-270.17693099999997</v>
          </cell>
          <cell r="P290">
            <v>50.285691999999997</v>
          </cell>
          <cell r="Q290">
            <v>-70.841336170000005</v>
          </cell>
          <cell r="R290">
            <v>18.006191990000019</v>
          </cell>
          <cell r="S290">
            <v>29.350527999999997</v>
          </cell>
          <cell r="T290">
            <v>-23.020414812938157</v>
          </cell>
          <cell r="U290">
            <v>-196.33058918706183</v>
          </cell>
          <cell r="V290">
            <v>186.21198851165013</v>
          </cell>
          <cell r="W290">
            <v>1.2676064972035874</v>
          </cell>
          <cell r="X290">
            <v>1.319830042822332</v>
          </cell>
          <cell r="Y290">
            <v>-188.79942505167605</v>
          </cell>
          <cell r="Z290">
            <v>189.42130920066393</v>
          </cell>
          <cell r="AA290">
            <v>-3.0560511906287502E-2</v>
          </cell>
          <cell r="AB290">
            <v>-3.1819560586654916E-2</v>
          </cell>
          <cell r="AC290">
            <v>-189.35892912817098</v>
          </cell>
          <cell r="AD290">
            <v>188.13960265088758</v>
          </cell>
          <cell r="AE290">
            <v>-1.2140116025609586</v>
          </cell>
          <cell r="AF290">
            <v>-1.2640271164041224</v>
          </cell>
          <cell r="AG290">
            <v>-185.6615639319225</v>
          </cell>
        </row>
        <row r="291">
          <cell r="B291">
            <v>404400</v>
          </cell>
          <cell r="C291" t="str">
            <v>기초현금</v>
          </cell>
          <cell r="D291" t="str">
            <v>Beginning Cash and Cash Equivalents</v>
          </cell>
          <cell r="J291">
            <v>338.805004</v>
          </cell>
          <cell r="K291">
            <v>512.70918399999994</v>
          </cell>
          <cell r="L291">
            <v>562.19399099999998</v>
          </cell>
          <cell r="M291">
            <v>467.797055</v>
          </cell>
          <cell r="N291">
            <v>182.298788</v>
          </cell>
          <cell r="O291">
            <v>462.72685999999999</v>
          </cell>
          <cell r="P291">
            <v>192.54992799999999</v>
          </cell>
          <cell r="Q291">
            <v>242.83562099999997</v>
          </cell>
          <cell r="R291">
            <v>171.99428400999997</v>
          </cell>
          <cell r="S291">
            <v>190.00047599999999</v>
          </cell>
          <cell r="T291">
            <v>219.35100399999999</v>
          </cell>
          <cell r="U291">
            <v>196.33058918706183</v>
          </cell>
          <cell r="V291">
            <v>0</v>
          </cell>
          <cell r="W291">
            <v>186.21198851165013</v>
          </cell>
          <cell r="X291">
            <v>187.47959500885372</v>
          </cell>
          <cell r="Y291">
            <v>188.79942505167605</v>
          </cell>
          <cell r="Z291">
            <v>0</v>
          </cell>
          <cell r="AA291">
            <v>189.42130920066393</v>
          </cell>
          <cell r="AB291">
            <v>189.39074868875764</v>
          </cell>
          <cell r="AC291">
            <v>189.35892912817098</v>
          </cell>
          <cell r="AD291">
            <v>0</v>
          </cell>
          <cell r="AE291">
            <v>188.13960265088758</v>
          </cell>
          <cell r="AF291">
            <v>186.92559104832662</v>
          </cell>
          <cell r="AG291">
            <v>185.6615639319225</v>
          </cell>
        </row>
        <row r="292">
          <cell r="B292">
            <v>404410</v>
          </cell>
          <cell r="C292" t="str">
            <v>기말현금</v>
          </cell>
          <cell r="D292" t="str">
            <v>Ending Cash and Cash Equivalents</v>
          </cell>
          <cell r="J292">
            <v>512.70918399999994</v>
          </cell>
          <cell r="K292">
            <v>562.19399099999998</v>
          </cell>
          <cell r="L292">
            <v>467.797055</v>
          </cell>
          <cell r="M292">
            <v>182.29878818</v>
          </cell>
          <cell r="N292">
            <v>462.72685999999999</v>
          </cell>
          <cell r="O292">
            <v>192.54992799999999</v>
          </cell>
          <cell r="P292">
            <v>242.83562099999997</v>
          </cell>
          <cell r="Q292">
            <v>171.99428400999997</v>
          </cell>
          <cell r="R292">
            <v>190.00047599999999</v>
          </cell>
          <cell r="S292">
            <v>219.35100399999999</v>
          </cell>
          <cell r="T292">
            <v>196.33058918706183</v>
          </cell>
          <cell r="U292">
            <v>0</v>
          </cell>
          <cell r="V292">
            <v>186.21198851165013</v>
          </cell>
          <cell r="W292">
            <v>187.47959500885372</v>
          </cell>
          <cell r="X292">
            <v>188.79942505167605</v>
          </cell>
          <cell r="Y292">
            <v>0</v>
          </cell>
          <cell r="Z292">
            <v>189.42130920066393</v>
          </cell>
          <cell r="AA292">
            <v>189.39074868875764</v>
          </cell>
          <cell r="AB292">
            <v>189.35892912817098</v>
          </cell>
          <cell r="AC292">
            <v>0</v>
          </cell>
          <cell r="AD292">
            <v>188.13960265088758</v>
          </cell>
          <cell r="AE292">
            <v>186.92559104832662</v>
          </cell>
          <cell r="AF292">
            <v>185.6615639319225</v>
          </cell>
          <cell r="AG292">
            <v>0</v>
          </cell>
        </row>
        <row r="305">
          <cell r="B305">
            <v>900000</v>
          </cell>
          <cell r="C305" t="str">
            <v>액면가</v>
          </cell>
          <cell r="D305" t="str">
            <v>Face Value</v>
          </cell>
          <cell r="J305">
            <v>500</v>
          </cell>
          <cell r="K305">
            <v>500</v>
          </cell>
          <cell r="L305">
            <v>500</v>
          </cell>
          <cell r="M305">
            <v>500</v>
          </cell>
          <cell r="N305">
            <v>500</v>
          </cell>
          <cell r="O305">
            <v>500</v>
          </cell>
          <cell r="P305">
            <v>500</v>
          </cell>
          <cell r="Q305">
            <v>500</v>
          </cell>
          <cell r="R305">
            <v>500</v>
          </cell>
          <cell r="S305">
            <v>500</v>
          </cell>
          <cell r="T305">
            <v>500</v>
          </cell>
          <cell r="U305">
            <v>500</v>
          </cell>
          <cell r="V305">
            <v>500</v>
          </cell>
          <cell r="W305">
            <v>500</v>
          </cell>
          <cell r="X305">
            <v>500</v>
          </cell>
          <cell r="Y305">
            <v>500</v>
          </cell>
          <cell r="Z305">
            <v>500</v>
          </cell>
          <cell r="AA305">
            <v>500</v>
          </cell>
          <cell r="AB305">
            <v>500</v>
          </cell>
          <cell r="AC305">
            <v>500</v>
          </cell>
          <cell r="AD305">
            <v>500</v>
          </cell>
          <cell r="AE305">
            <v>500</v>
          </cell>
          <cell r="AF305">
            <v>500</v>
          </cell>
          <cell r="AG305">
            <v>500</v>
          </cell>
        </row>
        <row r="307">
          <cell r="B307">
            <v>900010</v>
          </cell>
          <cell r="C307" t="str">
            <v>기말발행주식수</v>
          </cell>
          <cell r="D307" t="str">
            <v>Shares (FY-end)</v>
          </cell>
          <cell r="J307">
            <v>90942.672000000006</v>
          </cell>
          <cell r="K307">
            <v>90942.672000000006</v>
          </cell>
          <cell r="L307">
            <v>90942.672000000006</v>
          </cell>
          <cell r="M307">
            <v>90942.672000000006</v>
          </cell>
          <cell r="N307">
            <v>90942.672000000006</v>
          </cell>
          <cell r="O307">
            <v>90942.672000000006</v>
          </cell>
          <cell r="P307">
            <v>90942.672000000006</v>
          </cell>
          <cell r="Q307">
            <v>90942.672000000006</v>
          </cell>
          <cell r="R307">
            <v>90942.672000000006</v>
          </cell>
          <cell r="S307">
            <v>90942.672000000006</v>
          </cell>
          <cell r="T307">
            <v>90942.672000000006</v>
          </cell>
          <cell r="U307">
            <v>90942.672000000006</v>
          </cell>
          <cell r="V307">
            <v>90942.672000000006</v>
          </cell>
          <cell r="W307">
            <v>90942.672000000006</v>
          </cell>
          <cell r="X307">
            <v>90942.672000000006</v>
          </cell>
          <cell r="Y307">
            <v>90942.672000000006</v>
          </cell>
          <cell r="Z307">
            <v>90942.672000000006</v>
          </cell>
          <cell r="AA307">
            <v>90942.672000000006</v>
          </cell>
          <cell r="AB307">
            <v>90942.672000000006</v>
          </cell>
          <cell r="AC307">
            <v>90942.672000000006</v>
          </cell>
          <cell r="AD307">
            <v>90942.672000000006</v>
          </cell>
          <cell r="AE307">
            <v>90942.672000000006</v>
          </cell>
          <cell r="AF307">
            <v>90942.672000000006</v>
          </cell>
          <cell r="AG307">
            <v>90942.672000000006</v>
          </cell>
        </row>
        <row r="308">
          <cell r="B308">
            <v>900020</v>
          </cell>
          <cell r="C308" t="str">
            <v>보통주기말발행주식수</v>
          </cell>
          <cell r="D308" t="str">
            <v>Common (FY-end)</v>
          </cell>
          <cell r="J308">
            <v>90942.672000000006</v>
          </cell>
          <cell r="K308">
            <v>90942.672000000006</v>
          </cell>
          <cell r="L308">
            <v>90942.672000000006</v>
          </cell>
          <cell r="M308">
            <v>90942.672000000006</v>
          </cell>
          <cell r="N308">
            <v>90942.672000000006</v>
          </cell>
          <cell r="O308">
            <v>90942.672000000006</v>
          </cell>
          <cell r="P308">
            <v>90942.672000000006</v>
          </cell>
          <cell r="Q308">
            <v>90942.672000000006</v>
          </cell>
          <cell r="R308">
            <v>90942.672000000006</v>
          </cell>
          <cell r="S308">
            <v>90942.672000000006</v>
          </cell>
          <cell r="T308">
            <v>90942.672000000006</v>
          </cell>
          <cell r="U308">
            <v>90942.672000000006</v>
          </cell>
          <cell r="V308">
            <v>90942.672000000006</v>
          </cell>
          <cell r="W308">
            <v>90942.672000000006</v>
          </cell>
          <cell r="X308">
            <v>90942.672000000006</v>
          </cell>
          <cell r="Y308">
            <v>90942.672000000006</v>
          </cell>
          <cell r="Z308">
            <v>90942.672000000006</v>
          </cell>
          <cell r="AA308">
            <v>90942.672000000006</v>
          </cell>
          <cell r="AB308">
            <v>90942.672000000006</v>
          </cell>
          <cell r="AC308">
            <v>90942.672000000006</v>
          </cell>
          <cell r="AD308">
            <v>90942.672000000006</v>
          </cell>
          <cell r="AE308">
            <v>90942.672000000006</v>
          </cell>
          <cell r="AF308">
            <v>90942.672000000006</v>
          </cell>
          <cell r="AG308">
            <v>90942.672000000006</v>
          </cell>
        </row>
        <row r="309">
          <cell r="B309">
            <v>900030</v>
          </cell>
          <cell r="C309" t="str">
            <v>우선주기말발행주식수</v>
          </cell>
          <cell r="D309" t="str">
            <v>Preferred (FY-end)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</row>
        <row r="310">
          <cell r="B310">
            <v>900040</v>
          </cell>
          <cell r="C310" t="str">
            <v>평균발행주식수</v>
          </cell>
          <cell r="D310" t="str">
            <v>Shares (Wgt. Shrs)</v>
          </cell>
          <cell r="J310">
            <v>90942.672000000006</v>
          </cell>
          <cell r="K310">
            <v>90942.672000000006</v>
          </cell>
          <cell r="L310">
            <v>90942.672000000006</v>
          </cell>
          <cell r="M310">
            <v>90942.672000000006</v>
          </cell>
          <cell r="N310">
            <v>90942.672000000006</v>
          </cell>
          <cell r="O310">
            <v>90942.672000000006</v>
          </cell>
          <cell r="P310">
            <v>90942.672000000006</v>
          </cell>
          <cell r="Q310">
            <v>90942.672000000006</v>
          </cell>
          <cell r="R310">
            <v>90942.672000000006</v>
          </cell>
          <cell r="S310">
            <v>90942.672000000006</v>
          </cell>
          <cell r="T310">
            <v>90942.672000000006</v>
          </cell>
          <cell r="U310">
            <v>90942.672000000006</v>
          </cell>
          <cell r="V310">
            <v>90942.672000000006</v>
          </cell>
          <cell r="W310">
            <v>90942.672000000006</v>
          </cell>
          <cell r="X310">
            <v>90942.672000000006</v>
          </cell>
          <cell r="Y310">
            <v>90942.672000000006</v>
          </cell>
          <cell r="Z310">
            <v>90942.672000000006</v>
          </cell>
          <cell r="AA310">
            <v>90942.672000000006</v>
          </cell>
          <cell r="AB310">
            <v>90942.672000000006</v>
          </cell>
          <cell r="AC310">
            <v>90942.672000000006</v>
          </cell>
          <cell r="AD310">
            <v>90942.672000000006</v>
          </cell>
          <cell r="AE310">
            <v>90942.672000000006</v>
          </cell>
          <cell r="AF310">
            <v>90942.672000000006</v>
          </cell>
          <cell r="AG310">
            <v>90942.672000000006</v>
          </cell>
        </row>
        <row r="311">
          <cell r="B311">
            <v>900050</v>
          </cell>
          <cell r="C311" t="str">
            <v>보통주평균발행주식수</v>
          </cell>
          <cell r="D311" t="str">
            <v>Common (Wgt.)</v>
          </cell>
          <cell r="J311">
            <v>90942.672000000006</v>
          </cell>
          <cell r="K311">
            <v>90942.672000000006</v>
          </cell>
          <cell r="L311">
            <v>90942.672000000006</v>
          </cell>
          <cell r="M311">
            <v>90942.672000000006</v>
          </cell>
          <cell r="N311">
            <v>90942.672000000006</v>
          </cell>
          <cell r="O311">
            <v>90942.672000000006</v>
          </cell>
          <cell r="P311">
            <v>90942.672000000006</v>
          </cell>
          <cell r="Q311">
            <v>90942.672000000006</v>
          </cell>
          <cell r="R311">
            <v>90942.672000000006</v>
          </cell>
          <cell r="S311">
            <v>90942.672000000006</v>
          </cell>
          <cell r="T311">
            <v>90942.672000000006</v>
          </cell>
          <cell r="U311">
            <v>90942.672000000006</v>
          </cell>
          <cell r="V311">
            <v>90942.672000000006</v>
          </cell>
          <cell r="W311">
            <v>90942.672000000006</v>
          </cell>
          <cell r="X311">
            <v>90942.672000000006</v>
          </cell>
          <cell r="Y311">
            <v>90942.672000000006</v>
          </cell>
          <cell r="Z311">
            <v>90942.672000000006</v>
          </cell>
          <cell r="AA311">
            <v>90942.672000000006</v>
          </cell>
          <cell r="AB311">
            <v>90942.672000000006</v>
          </cell>
          <cell r="AC311">
            <v>90942.672000000006</v>
          </cell>
          <cell r="AD311">
            <v>90942.672000000006</v>
          </cell>
          <cell r="AE311">
            <v>90942.672000000006</v>
          </cell>
          <cell r="AF311">
            <v>90942.672000000006</v>
          </cell>
          <cell r="AG311">
            <v>90942.672000000006</v>
          </cell>
        </row>
        <row r="312">
          <cell r="B312">
            <v>900060</v>
          </cell>
          <cell r="C312" t="str">
            <v>우선주평균발행주식수</v>
          </cell>
          <cell r="D312" t="str">
            <v>Preferred (Wgt.)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</row>
        <row r="314">
          <cell r="B314">
            <v>900080</v>
          </cell>
          <cell r="C314" t="str">
            <v>수정기말발행주식수</v>
          </cell>
          <cell r="D314" t="str">
            <v>Shares (Adj. FY-end)</v>
          </cell>
          <cell r="J314">
            <v>90942.672000000006</v>
          </cell>
          <cell r="K314">
            <v>90942.672000000006</v>
          </cell>
          <cell r="L314">
            <v>90942.672000000006</v>
          </cell>
          <cell r="M314">
            <v>90942.672000000006</v>
          </cell>
          <cell r="N314">
            <v>90942.672000000006</v>
          </cell>
          <cell r="O314">
            <v>90942.672000000006</v>
          </cell>
          <cell r="P314">
            <v>90942.672000000006</v>
          </cell>
          <cell r="Q314">
            <v>90942.672000000006</v>
          </cell>
          <cell r="R314">
            <v>90942.672000000006</v>
          </cell>
          <cell r="S314">
            <v>90942.672000000006</v>
          </cell>
          <cell r="T314">
            <v>90942.672000000006</v>
          </cell>
          <cell r="U314">
            <v>90942.672000000006</v>
          </cell>
          <cell r="V314">
            <v>90942.672000000006</v>
          </cell>
          <cell r="W314">
            <v>90942.672000000006</v>
          </cell>
          <cell r="X314">
            <v>90942.672000000006</v>
          </cell>
          <cell r="Y314">
            <v>90942.672000000006</v>
          </cell>
          <cell r="Z314">
            <v>90942.672000000006</v>
          </cell>
          <cell r="AA314">
            <v>90942.672000000006</v>
          </cell>
          <cell r="AB314">
            <v>90942.672000000006</v>
          </cell>
          <cell r="AC314">
            <v>90942.672000000006</v>
          </cell>
          <cell r="AD314">
            <v>90942.672000000006</v>
          </cell>
          <cell r="AE314">
            <v>90942.672000000006</v>
          </cell>
          <cell r="AF314">
            <v>90942.672000000006</v>
          </cell>
          <cell r="AG314">
            <v>90942.672000000006</v>
          </cell>
        </row>
        <row r="315">
          <cell r="B315">
            <v>900090</v>
          </cell>
          <cell r="C315" t="str">
            <v>보통주수정기말발행주식수</v>
          </cell>
          <cell r="D315" t="str">
            <v>Common (Adj. FY-end)</v>
          </cell>
          <cell r="J315">
            <v>90942.672000000006</v>
          </cell>
          <cell r="K315">
            <v>90942.672000000006</v>
          </cell>
          <cell r="L315">
            <v>90942.672000000006</v>
          </cell>
          <cell r="M315">
            <v>90942.672000000006</v>
          </cell>
          <cell r="N315">
            <v>90942.672000000006</v>
          </cell>
          <cell r="O315">
            <v>90942.672000000006</v>
          </cell>
          <cell r="P315">
            <v>90942.672000000006</v>
          </cell>
          <cell r="Q315">
            <v>90942.672000000006</v>
          </cell>
          <cell r="R315">
            <v>90942.672000000006</v>
          </cell>
          <cell r="S315">
            <v>90942.672000000006</v>
          </cell>
          <cell r="T315">
            <v>90942.672000000006</v>
          </cell>
          <cell r="U315">
            <v>90942.672000000006</v>
          </cell>
          <cell r="V315">
            <v>90942.672000000006</v>
          </cell>
          <cell r="W315">
            <v>90942.672000000006</v>
          </cell>
          <cell r="X315">
            <v>90942.672000000006</v>
          </cell>
          <cell r="Y315">
            <v>90942.672000000006</v>
          </cell>
          <cell r="Z315">
            <v>90942.672000000006</v>
          </cell>
          <cell r="AA315">
            <v>90942.672000000006</v>
          </cell>
          <cell r="AB315">
            <v>90942.672000000006</v>
          </cell>
          <cell r="AC315">
            <v>90942.672000000006</v>
          </cell>
          <cell r="AD315">
            <v>90942.672000000006</v>
          </cell>
          <cell r="AE315">
            <v>90942.672000000006</v>
          </cell>
          <cell r="AF315">
            <v>90942.672000000006</v>
          </cell>
          <cell r="AG315">
            <v>90942.672000000006</v>
          </cell>
        </row>
        <row r="316">
          <cell r="B316">
            <v>900100</v>
          </cell>
          <cell r="C316" t="str">
            <v>우선주수정기말발행주식수</v>
          </cell>
          <cell r="D316" t="str">
            <v>Preferred (Adj. FY-end)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</row>
        <row r="317">
          <cell r="B317">
            <v>900110</v>
          </cell>
          <cell r="C317" t="str">
            <v>수정평균발행주식수</v>
          </cell>
          <cell r="D317" t="str">
            <v>Shares (Adj.Wgt.)</v>
          </cell>
          <cell r="J317">
            <v>90942.672000000006</v>
          </cell>
          <cell r="K317">
            <v>90942.672000000006</v>
          </cell>
          <cell r="L317">
            <v>90942.672000000006</v>
          </cell>
          <cell r="M317">
            <v>90942.672000000006</v>
          </cell>
          <cell r="N317">
            <v>90942.672000000006</v>
          </cell>
          <cell r="O317">
            <v>90942.672000000006</v>
          </cell>
          <cell r="P317">
            <v>90942.672000000006</v>
          </cell>
          <cell r="Q317">
            <v>90942.672000000006</v>
          </cell>
          <cell r="R317">
            <v>90942.672000000006</v>
          </cell>
          <cell r="S317">
            <v>90942.672000000006</v>
          </cell>
          <cell r="T317">
            <v>90942.672000000006</v>
          </cell>
          <cell r="U317">
            <v>90942.672000000006</v>
          </cell>
          <cell r="V317">
            <v>90942.672000000006</v>
          </cell>
          <cell r="W317">
            <v>90942.672000000006</v>
          </cell>
          <cell r="X317">
            <v>90942.672000000006</v>
          </cell>
          <cell r="Y317">
            <v>90942.672000000006</v>
          </cell>
          <cell r="Z317">
            <v>90942.672000000006</v>
          </cell>
          <cell r="AA317">
            <v>90942.672000000006</v>
          </cell>
          <cell r="AB317">
            <v>90942.672000000006</v>
          </cell>
          <cell r="AC317">
            <v>90942.672000000006</v>
          </cell>
          <cell r="AD317">
            <v>90942.672000000006</v>
          </cell>
          <cell r="AE317">
            <v>90942.672000000006</v>
          </cell>
          <cell r="AF317">
            <v>90942.672000000006</v>
          </cell>
          <cell r="AG317">
            <v>90942.672000000006</v>
          </cell>
        </row>
        <row r="318">
          <cell r="B318">
            <v>900120</v>
          </cell>
          <cell r="C318" t="str">
            <v>보통주수정평균발행주식수</v>
          </cell>
          <cell r="D318" t="str">
            <v>Common (Adj.Wgt.)</v>
          </cell>
          <cell r="J318">
            <v>90942.672000000006</v>
          </cell>
          <cell r="K318">
            <v>90942.672000000006</v>
          </cell>
          <cell r="L318">
            <v>90942.672000000006</v>
          </cell>
          <cell r="M318">
            <v>90942.672000000006</v>
          </cell>
          <cell r="N318">
            <v>90942.672000000006</v>
          </cell>
          <cell r="O318">
            <v>90942.672000000006</v>
          </cell>
          <cell r="P318">
            <v>90942.672000000006</v>
          </cell>
          <cell r="Q318">
            <v>90942.672000000006</v>
          </cell>
          <cell r="R318">
            <v>90942.672000000006</v>
          </cell>
          <cell r="S318">
            <v>90942.672000000006</v>
          </cell>
          <cell r="T318">
            <v>90942.672000000006</v>
          </cell>
          <cell r="U318">
            <v>90942.672000000006</v>
          </cell>
          <cell r="V318">
            <v>90942.672000000006</v>
          </cell>
          <cell r="W318">
            <v>90942.672000000006</v>
          </cell>
          <cell r="X318">
            <v>90942.672000000006</v>
          </cell>
          <cell r="Y318">
            <v>90942.672000000006</v>
          </cell>
          <cell r="Z318">
            <v>90942.672000000006</v>
          </cell>
          <cell r="AA318">
            <v>90942.672000000006</v>
          </cell>
          <cell r="AB318">
            <v>90942.672000000006</v>
          </cell>
          <cell r="AC318">
            <v>90942.672000000006</v>
          </cell>
          <cell r="AD318">
            <v>90942.672000000006</v>
          </cell>
          <cell r="AE318">
            <v>90942.672000000006</v>
          </cell>
          <cell r="AF318">
            <v>90942.672000000006</v>
          </cell>
          <cell r="AG318">
            <v>90942.672000000006</v>
          </cell>
        </row>
        <row r="319">
          <cell r="B319">
            <v>900130</v>
          </cell>
          <cell r="C319" t="str">
            <v>우선주수정평균발행주식수</v>
          </cell>
          <cell r="D319" t="str">
            <v>Preferred Shares(Adj.Wgt.)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</row>
        <row r="320">
          <cell r="B320">
            <v>900071</v>
          </cell>
          <cell r="C320" t="str">
            <v>보통주평균발행주식수 (FD)</v>
          </cell>
          <cell r="D320" t="str">
            <v>Common (Wgt.) (FD)</v>
          </cell>
          <cell r="J320">
            <v>90942.672000000006</v>
          </cell>
          <cell r="K320">
            <v>90942.672000000006</v>
          </cell>
          <cell r="L320">
            <v>90942.672000000006</v>
          </cell>
          <cell r="M320">
            <v>90942.672000000006</v>
          </cell>
          <cell r="N320">
            <v>90942.672000000006</v>
          </cell>
          <cell r="O320">
            <v>90942.672000000006</v>
          </cell>
          <cell r="P320">
            <v>90942.672000000006</v>
          </cell>
          <cell r="Q320">
            <v>90942.672000000006</v>
          </cell>
          <cell r="R320">
            <v>90942.672000000006</v>
          </cell>
          <cell r="S320">
            <v>90942.672000000006</v>
          </cell>
          <cell r="T320">
            <v>90942.672000000006</v>
          </cell>
          <cell r="U320">
            <v>90942.672000000006</v>
          </cell>
          <cell r="V320">
            <v>90942.672000000006</v>
          </cell>
          <cell r="W320">
            <v>90942.672000000006</v>
          </cell>
          <cell r="X320">
            <v>90942.672000000006</v>
          </cell>
          <cell r="Y320">
            <v>90942.672000000006</v>
          </cell>
          <cell r="Z320">
            <v>90942.672000000006</v>
          </cell>
          <cell r="AA320">
            <v>90942.672000000006</v>
          </cell>
          <cell r="AB320">
            <v>90942.672000000006</v>
          </cell>
          <cell r="AC320">
            <v>90942.672000000006</v>
          </cell>
          <cell r="AD320">
            <v>90942.672000000006</v>
          </cell>
          <cell r="AE320">
            <v>90942.672000000006</v>
          </cell>
          <cell r="AF320">
            <v>90942.672000000006</v>
          </cell>
          <cell r="AG320">
            <v>90942.672000000006</v>
          </cell>
        </row>
        <row r="321">
          <cell r="B321">
            <v>900140</v>
          </cell>
          <cell r="C321" t="str">
            <v>기말자기주식수</v>
          </cell>
          <cell r="D321" t="str">
            <v>No. of Total TS</v>
          </cell>
          <cell r="J321">
            <v>5758.2150000000001</v>
          </cell>
          <cell r="K321">
            <v>5758.2150000000001</v>
          </cell>
          <cell r="L321">
            <v>5758.2150000000001</v>
          </cell>
          <cell r="M321">
            <v>5758.2150000000001</v>
          </cell>
          <cell r="N321">
            <v>5758.2150000000001</v>
          </cell>
          <cell r="O321">
            <v>5758.2150000000001</v>
          </cell>
          <cell r="P321">
            <v>5758.2150000000001</v>
          </cell>
          <cell r="Q321">
            <v>5758.2150000000001</v>
          </cell>
          <cell r="R321">
            <v>5758.2150000000001</v>
          </cell>
          <cell r="S321">
            <v>5758.2150000000001</v>
          </cell>
          <cell r="T321">
            <v>5758.2150000000001</v>
          </cell>
          <cell r="U321">
            <v>5758.2150000000001</v>
          </cell>
          <cell r="V321">
            <v>5758.2150000000001</v>
          </cell>
          <cell r="W321">
            <v>5758.2150000000001</v>
          </cell>
          <cell r="X321">
            <v>5758.2150000000001</v>
          </cell>
          <cell r="Y321">
            <v>5758.2150000000001</v>
          </cell>
          <cell r="Z321">
            <v>5758.2150000000001</v>
          </cell>
          <cell r="AA321">
            <v>5758.2150000000001</v>
          </cell>
          <cell r="AB321">
            <v>5758.2150000000001</v>
          </cell>
          <cell r="AC321">
            <v>5758.2150000000001</v>
          </cell>
          <cell r="AD321">
            <v>5758.2150000000001</v>
          </cell>
          <cell r="AE321">
            <v>5758.2150000000001</v>
          </cell>
          <cell r="AF321">
            <v>5758.2150000000001</v>
          </cell>
          <cell r="AG321">
            <v>5758.2150000000001</v>
          </cell>
        </row>
        <row r="322">
          <cell r="B322">
            <v>900150</v>
          </cell>
          <cell r="C322" t="str">
            <v>보통주 기말자기주식수</v>
          </cell>
          <cell r="D322" t="str">
            <v>No. of Common TS</v>
          </cell>
          <cell r="J322">
            <v>5758.2150000000001</v>
          </cell>
          <cell r="K322">
            <v>5758.2150000000001</v>
          </cell>
          <cell r="L322">
            <v>5758.2150000000001</v>
          </cell>
          <cell r="M322">
            <v>5758.2150000000001</v>
          </cell>
          <cell r="N322">
            <v>5758.2150000000001</v>
          </cell>
          <cell r="O322">
            <v>5758.2150000000001</v>
          </cell>
          <cell r="P322">
            <v>5758.2150000000001</v>
          </cell>
          <cell r="Q322">
            <v>5758.2150000000001</v>
          </cell>
          <cell r="R322">
            <v>5758.2150000000001</v>
          </cell>
          <cell r="S322">
            <v>5758.2150000000001</v>
          </cell>
          <cell r="T322">
            <v>5758.2150000000001</v>
          </cell>
          <cell r="U322">
            <v>5758.2150000000001</v>
          </cell>
          <cell r="V322">
            <v>5758.2150000000001</v>
          </cell>
          <cell r="W322">
            <v>5758.2150000000001</v>
          </cell>
          <cell r="X322">
            <v>5758.2150000000001</v>
          </cell>
          <cell r="Y322">
            <v>5758.2150000000001</v>
          </cell>
          <cell r="Z322">
            <v>5758.2150000000001</v>
          </cell>
          <cell r="AA322">
            <v>5758.2150000000001</v>
          </cell>
          <cell r="AB322">
            <v>5758.2150000000001</v>
          </cell>
          <cell r="AC322">
            <v>5758.2150000000001</v>
          </cell>
          <cell r="AD322">
            <v>5758.2150000000001</v>
          </cell>
          <cell r="AE322">
            <v>5758.2150000000001</v>
          </cell>
          <cell r="AF322">
            <v>5758.2150000000001</v>
          </cell>
          <cell r="AG322">
            <v>5758.2150000000001</v>
          </cell>
        </row>
        <row r="323">
          <cell r="B323">
            <v>900160</v>
          </cell>
          <cell r="C323" t="str">
            <v>우선주 기말자기주식수</v>
          </cell>
          <cell r="D323" t="str">
            <v>No. of Preferred TS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</row>
        <row r="325">
          <cell r="B325">
            <v>900170</v>
          </cell>
          <cell r="C325" t="str">
            <v>보통주 주가(연말)</v>
          </cell>
          <cell r="D325" t="str">
            <v>Common Stock Price (FY-end)</v>
          </cell>
          <cell r="J325">
            <v>14500</v>
          </cell>
          <cell r="K325">
            <v>15150</v>
          </cell>
          <cell r="L325">
            <v>15900</v>
          </cell>
          <cell r="M325">
            <v>12150</v>
          </cell>
          <cell r="N325">
            <v>13800</v>
          </cell>
          <cell r="O325">
            <v>14350</v>
          </cell>
          <cell r="P325">
            <v>15150</v>
          </cell>
          <cell r="Q325">
            <v>22300</v>
          </cell>
          <cell r="R325">
            <v>21000</v>
          </cell>
          <cell r="S325">
            <v>18050</v>
          </cell>
          <cell r="T325">
            <v>21400</v>
          </cell>
          <cell r="U325">
            <v>21400</v>
          </cell>
          <cell r="V325">
            <v>21400</v>
          </cell>
          <cell r="W325">
            <v>21400</v>
          </cell>
          <cell r="X325">
            <v>21400</v>
          </cell>
          <cell r="Y325">
            <v>21400</v>
          </cell>
          <cell r="Z325">
            <v>21400</v>
          </cell>
          <cell r="AA325">
            <v>21400</v>
          </cell>
          <cell r="AB325">
            <v>21400</v>
          </cell>
          <cell r="AC325">
            <v>21400</v>
          </cell>
          <cell r="AD325">
            <v>21400</v>
          </cell>
          <cell r="AE325">
            <v>21400</v>
          </cell>
          <cell r="AF325">
            <v>21400</v>
          </cell>
          <cell r="AG325">
            <v>21400</v>
          </cell>
        </row>
        <row r="326">
          <cell r="B326">
            <v>900180</v>
          </cell>
          <cell r="C326" t="str">
            <v>보통주 주가(최고)</v>
          </cell>
          <cell r="D326" t="str">
            <v>Common Stock Price (High)</v>
          </cell>
          <cell r="J326">
            <v>17900</v>
          </cell>
          <cell r="K326">
            <v>18600</v>
          </cell>
          <cell r="L326">
            <v>17700</v>
          </cell>
          <cell r="M326">
            <v>16650</v>
          </cell>
          <cell r="N326">
            <v>15600</v>
          </cell>
          <cell r="O326">
            <v>17500</v>
          </cell>
          <cell r="P326">
            <v>15400</v>
          </cell>
          <cell r="Q326">
            <v>28000</v>
          </cell>
          <cell r="R326">
            <v>26350</v>
          </cell>
          <cell r="S326">
            <v>24900</v>
          </cell>
          <cell r="T326">
            <v>21600</v>
          </cell>
          <cell r="U326">
            <v>21600</v>
          </cell>
          <cell r="V326">
            <v>21600</v>
          </cell>
          <cell r="W326">
            <v>21600</v>
          </cell>
          <cell r="X326">
            <v>21600</v>
          </cell>
          <cell r="Y326">
            <v>21600</v>
          </cell>
          <cell r="Z326">
            <v>21600</v>
          </cell>
          <cell r="AA326">
            <v>21600</v>
          </cell>
          <cell r="AB326">
            <v>21600</v>
          </cell>
          <cell r="AC326">
            <v>21600</v>
          </cell>
          <cell r="AD326">
            <v>21600</v>
          </cell>
          <cell r="AE326">
            <v>21600</v>
          </cell>
          <cell r="AF326">
            <v>21600</v>
          </cell>
          <cell r="AG326">
            <v>21600</v>
          </cell>
        </row>
        <row r="327">
          <cell r="B327">
            <v>900190</v>
          </cell>
          <cell r="C327" t="str">
            <v>보통주 주가(최저)</v>
          </cell>
          <cell r="D327" t="str">
            <v>Common Stock Price (Low)</v>
          </cell>
          <cell r="J327">
            <v>13650</v>
          </cell>
          <cell r="K327">
            <v>13900</v>
          </cell>
          <cell r="L327">
            <v>14950</v>
          </cell>
          <cell r="M327">
            <v>11950</v>
          </cell>
          <cell r="N327">
            <v>12000</v>
          </cell>
          <cell r="O327">
            <v>13550</v>
          </cell>
          <cell r="P327">
            <v>12750</v>
          </cell>
          <cell r="Q327">
            <v>14650</v>
          </cell>
          <cell r="R327">
            <v>17750</v>
          </cell>
          <cell r="S327">
            <v>17400</v>
          </cell>
          <cell r="T327">
            <v>16600</v>
          </cell>
          <cell r="U327">
            <v>16600</v>
          </cell>
          <cell r="V327">
            <v>16600</v>
          </cell>
          <cell r="W327">
            <v>16600</v>
          </cell>
          <cell r="X327">
            <v>16600</v>
          </cell>
          <cell r="Y327">
            <v>16600</v>
          </cell>
          <cell r="Z327">
            <v>16600</v>
          </cell>
          <cell r="AA327">
            <v>16600</v>
          </cell>
          <cell r="AB327">
            <v>16600</v>
          </cell>
          <cell r="AC327">
            <v>16600</v>
          </cell>
          <cell r="AD327">
            <v>16600</v>
          </cell>
          <cell r="AE327">
            <v>16600</v>
          </cell>
          <cell r="AF327">
            <v>16600</v>
          </cell>
          <cell r="AG327">
            <v>16600</v>
          </cell>
        </row>
        <row r="328">
          <cell r="B328">
            <v>900200</v>
          </cell>
          <cell r="C328" t="str">
            <v>보통주 주가(평균)</v>
          </cell>
          <cell r="D328" t="str">
            <v>Common Stock Price (Avg.)</v>
          </cell>
          <cell r="J328">
            <v>15043.3333</v>
          </cell>
          <cell r="K328">
            <v>16122.1312</v>
          </cell>
          <cell r="L328">
            <v>16032.258099999999</v>
          </cell>
          <cell r="M328">
            <v>13431.745999999999</v>
          </cell>
          <cell r="N328">
            <v>13613.709699999999</v>
          </cell>
          <cell r="O328">
            <v>15168.3333</v>
          </cell>
          <cell r="P328">
            <v>13992.1875</v>
          </cell>
          <cell r="Q328">
            <v>21952.631600000001</v>
          </cell>
          <cell r="R328">
            <v>21720.4918</v>
          </cell>
          <cell r="S328">
            <v>20770.833299999998</v>
          </cell>
          <cell r="T328">
            <v>19171.296300000002</v>
          </cell>
          <cell r="U328">
            <v>19171.296300000002</v>
          </cell>
          <cell r="V328">
            <v>19171.296300000002</v>
          </cell>
          <cell r="W328">
            <v>19171.296300000002</v>
          </cell>
          <cell r="X328">
            <v>19171.296300000002</v>
          </cell>
          <cell r="Y328">
            <v>19171.296300000002</v>
          </cell>
          <cell r="Z328">
            <v>19171.296300000002</v>
          </cell>
          <cell r="AA328">
            <v>19171.296300000002</v>
          </cell>
          <cell r="AB328">
            <v>19171.296300000002</v>
          </cell>
          <cell r="AC328">
            <v>19171.296300000002</v>
          </cell>
          <cell r="AD328">
            <v>19171.296300000002</v>
          </cell>
          <cell r="AE328">
            <v>19171.296300000002</v>
          </cell>
          <cell r="AF328">
            <v>19171.296300000002</v>
          </cell>
          <cell r="AG328">
            <v>19171.296300000002</v>
          </cell>
        </row>
        <row r="329">
          <cell r="B329">
            <v>900210</v>
          </cell>
          <cell r="C329" t="str">
            <v>우선주 주가(연말)</v>
          </cell>
          <cell r="D329" t="str">
            <v>Preferred Stock Price (FY-end)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</row>
        <row r="330">
          <cell r="B330">
            <v>900220</v>
          </cell>
          <cell r="C330" t="str">
            <v>우선주 주가(최고)</v>
          </cell>
          <cell r="D330" t="str">
            <v>Preferred Stock Price (High)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</row>
        <row r="331">
          <cell r="B331">
            <v>900230</v>
          </cell>
          <cell r="C331" t="str">
            <v>우선주 주가(최저)</v>
          </cell>
          <cell r="D331" t="str">
            <v>Preferred Stock Price (Low)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</row>
        <row r="332">
          <cell r="B332">
            <v>900240</v>
          </cell>
          <cell r="C332" t="str">
            <v>우선주 주가(평균)</v>
          </cell>
          <cell r="D332" t="str">
            <v>Preferred Stock Price (Avg.)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</row>
        <row r="333">
          <cell r="B333">
            <v>900250</v>
          </cell>
          <cell r="C333" t="str">
            <v>보통주 수정주가(연말)</v>
          </cell>
          <cell r="D333" t="str">
            <v>Common Stock Adj. Price (FY-end)</v>
          </cell>
          <cell r="J333">
            <v>14500</v>
          </cell>
          <cell r="K333">
            <v>15150</v>
          </cell>
          <cell r="L333">
            <v>15900</v>
          </cell>
          <cell r="M333">
            <v>12150</v>
          </cell>
          <cell r="N333">
            <v>13800</v>
          </cell>
          <cell r="O333">
            <v>14350</v>
          </cell>
          <cell r="P333">
            <v>15150</v>
          </cell>
          <cell r="Q333">
            <v>22300</v>
          </cell>
          <cell r="R333">
            <v>21000</v>
          </cell>
          <cell r="S333">
            <v>18050</v>
          </cell>
          <cell r="T333">
            <v>21400</v>
          </cell>
          <cell r="U333">
            <v>21400</v>
          </cell>
          <cell r="V333">
            <v>21400</v>
          </cell>
          <cell r="W333">
            <v>21400</v>
          </cell>
          <cell r="X333">
            <v>21400</v>
          </cell>
          <cell r="Y333">
            <v>21400</v>
          </cell>
          <cell r="Z333">
            <v>21400</v>
          </cell>
          <cell r="AA333">
            <v>21400</v>
          </cell>
          <cell r="AB333">
            <v>21400</v>
          </cell>
          <cell r="AC333">
            <v>21400</v>
          </cell>
          <cell r="AD333">
            <v>21400</v>
          </cell>
          <cell r="AE333">
            <v>21400</v>
          </cell>
          <cell r="AF333">
            <v>21400</v>
          </cell>
          <cell r="AG333">
            <v>21400</v>
          </cell>
        </row>
        <row r="334">
          <cell r="B334">
            <v>900260</v>
          </cell>
          <cell r="C334" t="str">
            <v>보통주 수정주가(최고)</v>
          </cell>
          <cell r="D334" t="str">
            <v>Common Stock Adj. Price (High)</v>
          </cell>
          <cell r="J334">
            <v>17900</v>
          </cell>
          <cell r="K334">
            <v>18600</v>
          </cell>
          <cell r="L334">
            <v>17700</v>
          </cell>
          <cell r="M334">
            <v>16650</v>
          </cell>
          <cell r="N334">
            <v>15600</v>
          </cell>
          <cell r="O334">
            <v>17500</v>
          </cell>
          <cell r="P334">
            <v>15400</v>
          </cell>
          <cell r="Q334">
            <v>28000</v>
          </cell>
          <cell r="R334">
            <v>26350</v>
          </cell>
          <cell r="S334">
            <v>24900</v>
          </cell>
          <cell r="T334">
            <v>21600</v>
          </cell>
          <cell r="U334">
            <v>21600</v>
          </cell>
          <cell r="V334">
            <v>21600</v>
          </cell>
          <cell r="W334">
            <v>21600</v>
          </cell>
          <cell r="X334">
            <v>21600</v>
          </cell>
          <cell r="Y334">
            <v>21600</v>
          </cell>
          <cell r="Z334">
            <v>21600</v>
          </cell>
          <cell r="AA334">
            <v>21600</v>
          </cell>
          <cell r="AB334">
            <v>21600</v>
          </cell>
          <cell r="AC334">
            <v>21600</v>
          </cell>
          <cell r="AD334">
            <v>21600</v>
          </cell>
          <cell r="AE334">
            <v>21600</v>
          </cell>
          <cell r="AF334">
            <v>21600</v>
          </cell>
          <cell r="AG334">
            <v>21600</v>
          </cell>
        </row>
        <row r="335">
          <cell r="B335">
            <v>900270</v>
          </cell>
          <cell r="C335" t="str">
            <v>보통주 수정주가(최저)</v>
          </cell>
          <cell r="D335" t="str">
            <v>Common Stock Adj. Price (Low)</v>
          </cell>
          <cell r="J335">
            <v>13650</v>
          </cell>
          <cell r="K335">
            <v>13900</v>
          </cell>
          <cell r="L335">
            <v>14950</v>
          </cell>
          <cell r="M335">
            <v>11950</v>
          </cell>
          <cell r="N335">
            <v>12000</v>
          </cell>
          <cell r="O335">
            <v>13550</v>
          </cell>
          <cell r="P335">
            <v>12750</v>
          </cell>
          <cell r="Q335">
            <v>14650</v>
          </cell>
          <cell r="R335">
            <v>17750</v>
          </cell>
          <cell r="S335">
            <v>17400</v>
          </cell>
          <cell r="T335">
            <v>16600</v>
          </cell>
          <cell r="U335">
            <v>16600</v>
          </cell>
          <cell r="V335">
            <v>16600</v>
          </cell>
          <cell r="W335">
            <v>16600</v>
          </cell>
          <cell r="X335">
            <v>16600</v>
          </cell>
          <cell r="Y335">
            <v>16600</v>
          </cell>
          <cell r="Z335">
            <v>16600</v>
          </cell>
          <cell r="AA335">
            <v>16600</v>
          </cell>
          <cell r="AB335">
            <v>16600</v>
          </cell>
          <cell r="AC335">
            <v>16600</v>
          </cell>
          <cell r="AD335">
            <v>16600</v>
          </cell>
          <cell r="AE335">
            <v>16600</v>
          </cell>
          <cell r="AF335">
            <v>16600</v>
          </cell>
          <cell r="AG335">
            <v>16600</v>
          </cell>
        </row>
        <row r="336">
          <cell r="B336">
            <v>900280</v>
          </cell>
          <cell r="C336" t="str">
            <v>보통주 수정주가(평균)</v>
          </cell>
          <cell r="D336" t="str">
            <v>Common Stock Adj. Price (Avg.)</v>
          </cell>
          <cell r="J336">
            <v>15043.3333</v>
          </cell>
          <cell r="K336">
            <v>16122.1312</v>
          </cell>
          <cell r="L336">
            <v>16032.258099999999</v>
          </cell>
          <cell r="M336">
            <v>13431.745999999999</v>
          </cell>
          <cell r="N336">
            <v>13613.709699999999</v>
          </cell>
          <cell r="O336">
            <v>15168.3333</v>
          </cell>
          <cell r="P336">
            <v>13992.1875</v>
          </cell>
          <cell r="Q336">
            <v>21952.631600000001</v>
          </cell>
          <cell r="R336">
            <v>21720.4918</v>
          </cell>
          <cell r="S336">
            <v>20770.833299999998</v>
          </cell>
          <cell r="T336">
            <v>19171.296300000002</v>
          </cell>
          <cell r="U336">
            <v>19171.296300000002</v>
          </cell>
          <cell r="V336">
            <v>19171.296300000002</v>
          </cell>
          <cell r="W336">
            <v>19171.296300000002</v>
          </cell>
          <cell r="X336">
            <v>19171.296300000002</v>
          </cell>
          <cell r="Y336">
            <v>19171.296300000002</v>
          </cell>
          <cell r="Z336">
            <v>19171.296300000002</v>
          </cell>
          <cell r="AA336">
            <v>19171.296300000002</v>
          </cell>
          <cell r="AB336">
            <v>19171.296300000002</v>
          </cell>
          <cell r="AC336">
            <v>19171.296300000002</v>
          </cell>
          <cell r="AD336">
            <v>19171.296300000002</v>
          </cell>
          <cell r="AE336">
            <v>19171.296300000002</v>
          </cell>
          <cell r="AF336">
            <v>19171.296300000002</v>
          </cell>
          <cell r="AG336">
            <v>19171.296300000002</v>
          </cell>
        </row>
        <row r="337">
          <cell r="B337">
            <v>900290</v>
          </cell>
          <cell r="C337" t="str">
            <v>우선주 수정주가(연말)</v>
          </cell>
          <cell r="D337" t="str">
            <v>Preferred Stock Adj. Price (FY-end)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</row>
        <row r="338">
          <cell r="B338">
            <v>900300</v>
          </cell>
          <cell r="C338" t="str">
            <v>우선주 수정주가(최고)</v>
          </cell>
          <cell r="D338" t="str">
            <v>Preferred Stock Adj. Price (High)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</row>
        <row r="339">
          <cell r="B339">
            <v>900310</v>
          </cell>
          <cell r="C339" t="str">
            <v>우선주 수정주가(최저)</v>
          </cell>
          <cell r="D339" t="str">
            <v>Preferred Stock Adj. Price (Low)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</row>
        <row r="340">
          <cell r="B340">
            <v>900320</v>
          </cell>
          <cell r="C340" t="str">
            <v>우선주 수정주가(평균)</v>
          </cell>
          <cell r="D340" t="str">
            <v>Preferred Stock Adj. Price (Avg.)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</row>
        <row r="342">
          <cell r="B342">
            <v>900410</v>
          </cell>
          <cell r="C342" t="str">
            <v>보통주 시가총액(연말)</v>
          </cell>
          <cell r="D342" t="str">
            <v>Common Market Cap (FY-end)</v>
          </cell>
          <cell r="J342">
            <v>1318.6687439999998</v>
          </cell>
          <cell r="K342">
            <v>1377.7814807999998</v>
          </cell>
          <cell r="L342">
            <v>1445.9884847999999</v>
          </cell>
          <cell r="M342">
            <v>1104.9534647999999</v>
          </cell>
          <cell r="N342">
            <v>1255.0088736</v>
          </cell>
          <cell r="O342">
            <v>1305.0273431999999</v>
          </cell>
          <cell r="P342">
            <v>1377.7814807999998</v>
          </cell>
          <cell r="Q342">
            <v>2028.0215856</v>
          </cell>
          <cell r="R342">
            <v>1909.796112</v>
          </cell>
          <cell r="S342">
            <v>1641.5152295999999</v>
          </cell>
          <cell r="T342">
            <v>1946.1731808</v>
          </cell>
          <cell r="U342">
            <v>1946.1731808</v>
          </cell>
          <cell r="V342">
            <v>1946.1731808</v>
          </cell>
          <cell r="W342">
            <v>1946.1731808</v>
          </cell>
          <cell r="X342">
            <v>1946.1731808</v>
          </cell>
          <cell r="Y342">
            <v>1946.1731808</v>
          </cell>
          <cell r="Z342">
            <v>1946.1731808</v>
          </cell>
          <cell r="AA342">
            <v>1946.1731808</v>
          </cell>
          <cell r="AB342">
            <v>1946.1731808</v>
          </cell>
          <cell r="AC342">
            <v>1946.1731808</v>
          </cell>
          <cell r="AD342">
            <v>1946.1731808</v>
          </cell>
          <cell r="AE342">
            <v>1946.1731808</v>
          </cell>
          <cell r="AF342">
            <v>1946.1731808</v>
          </cell>
          <cell r="AG342">
            <v>1946.1731808</v>
          </cell>
        </row>
        <row r="343">
          <cell r="B343">
            <v>900420</v>
          </cell>
          <cell r="C343" t="str">
            <v>보통주 시가총액(최고)</v>
          </cell>
          <cell r="D343" t="str">
            <v>Common Market Cap (High)</v>
          </cell>
          <cell r="J343">
            <v>1555.1196912</v>
          </cell>
          <cell r="K343">
            <v>1677.8922983999998</v>
          </cell>
          <cell r="L343">
            <v>1586.9496263999997</v>
          </cell>
          <cell r="M343">
            <v>1514.1954887999998</v>
          </cell>
          <cell r="N343">
            <v>1409.611416</v>
          </cell>
          <cell r="O343">
            <v>1577.8553592000001</v>
          </cell>
          <cell r="P343">
            <v>1395.9700152</v>
          </cell>
          <cell r="Q343">
            <v>2478.1878119999997</v>
          </cell>
          <cell r="R343">
            <v>2328.1324032000002</v>
          </cell>
          <cell r="S343">
            <v>2214.4540632000003</v>
          </cell>
          <cell r="T343">
            <v>1946.1731808</v>
          </cell>
          <cell r="U343">
            <v>1946.1731808</v>
          </cell>
          <cell r="V343">
            <v>1946.1731808</v>
          </cell>
          <cell r="W343">
            <v>1946.1731808</v>
          </cell>
          <cell r="X343">
            <v>1946.1731808</v>
          </cell>
          <cell r="Y343">
            <v>1946.1731808</v>
          </cell>
          <cell r="Z343">
            <v>1946.1731808</v>
          </cell>
          <cell r="AA343">
            <v>1946.1731808</v>
          </cell>
          <cell r="AB343">
            <v>1946.1731808</v>
          </cell>
          <cell r="AC343">
            <v>1946.1731808</v>
          </cell>
          <cell r="AD343">
            <v>1946.1731808</v>
          </cell>
          <cell r="AE343">
            <v>1946.1731808</v>
          </cell>
          <cell r="AF343">
            <v>1946.1731808</v>
          </cell>
          <cell r="AG343">
            <v>1946.1731808</v>
          </cell>
        </row>
        <row r="344">
          <cell r="B344">
            <v>900430</v>
          </cell>
          <cell r="C344" t="str">
            <v>보통주 시가총액(최저)</v>
          </cell>
          <cell r="D344" t="str">
            <v>Common Market Cap (Low)</v>
          </cell>
          <cell r="J344">
            <v>1250.46174</v>
          </cell>
          <cell r="K344">
            <v>1268.6502743999999</v>
          </cell>
          <cell r="L344">
            <v>1364.1400799999999</v>
          </cell>
          <cell r="M344">
            <v>1095.8591976</v>
          </cell>
          <cell r="N344">
            <v>1104.9534647999999</v>
          </cell>
          <cell r="O344">
            <v>1241.3674728000001</v>
          </cell>
          <cell r="P344">
            <v>1168.6133351999999</v>
          </cell>
          <cell r="Q344">
            <v>1336.8572783999998</v>
          </cell>
          <cell r="R344">
            <v>1655.1566303999998</v>
          </cell>
          <cell r="S344">
            <v>1600.5910271999996</v>
          </cell>
          <cell r="T344">
            <v>1555.1196912</v>
          </cell>
          <cell r="U344">
            <v>1555.1196912</v>
          </cell>
          <cell r="V344">
            <v>1555.1196912</v>
          </cell>
          <cell r="W344">
            <v>1555.1196912</v>
          </cell>
          <cell r="X344">
            <v>1555.1196912</v>
          </cell>
          <cell r="Y344">
            <v>1555.1196912</v>
          </cell>
          <cell r="Z344">
            <v>1555.1196912</v>
          </cell>
          <cell r="AA344">
            <v>1555.1196912</v>
          </cell>
          <cell r="AB344">
            <v>1555.1196912</v>
          </cell>
          <cell r="AC344">
            <v>1555.1196912</v>
          </cell>
          <cell r="AD344">
            <v>1555.1196912</v>
          </cell>
          <cell r="AE344">
            <v>1555.1196912</v>
          </cell>
          <cell r="AF344">
            <v>1555.1196912</v>
          </cell>
          <cell r="AG344">
            <v>1555.1196912</v>
          </cell>
        </row>
        <row r="345">
          <cell r="B345">
            <v>900440</v>
          </cell>
          <cell r="C345" t="str">
            <v>보통주 시가총액(평균)</v>
          </cell>
          <cell r="D345" t="str">
            <v>Common Market Cap (Avg.)</v>
          </cell>
          <cell r="J345">
            <v>1368.0809291</v>
          </cell>
          <cell r="K345">
            <v>1466.1896849</v>
          </cell>
          <cell r="L345">
            <v>1458.0163866</v>
          </cell>
          <cell r="M345">
            <v>1221.5188737999999</v>
          </cell>
          <cell r="N345">
            <v>1238.0671339</v>
          </cell>
          <cell r="O345">
            <v>1379.4487631000002</v>
          </cell>
          <cell r="P345">
            <v>1272.4869184000001</v>
          </cell>
          <cell r="Q345">
            <v>1996.4309731999997</v>
          </cell>
          <cell r="R345">
            <v>1975.3195616999999</v>
          </cell>
          <cell r="S345">
            <v>1888.9550829999998</v>
          </cell>
          <cell r="T345">
            <v>1743.4889109000001</v>
          </cell>
          <cell r="U345">
            <v>1743.4889109000001</v>
          </cell>
          <cell r="V345">
            <v>1743.4889109000001</v>
          </cell>
          <cell r="W345">
            <v>1743.4889109000001</v>
          </cell>
          <cell r="X345">
            <v>1743.4889109000001</v>
          </cell>
          <cell r="Y345">
            <v>1743.4889109000001</v>
          </cell>
          <cell r="Z345">
            <v>1743.4889109000001</v>
          </cell>
          <cell r="AA345">
            <v>1743.4889109000001</v>
          </cell>
          <cell r="AB345">
            <v>1743.4889109000001</v>
          </cell>
          <cell r="AC345">
            <v>1743.4889109000001</v>
          </cell>
          <cell r="AD345">
            <v>1743.4889109000001</v>
          </cell>
          <cell r="AE345">
            <v>1743.4889109000001</v>
          </cell>
          <cell r="AF345">
            <v>1743.4889109000001</v>
          </cell>
          <cell r="AG345">
            <v>1743.4889109000001</v>
          </cell>
        </row>
        <row r="346">
          <cell r="B346">
            <v>900450</v>
          </cell>
          <cell r="C346" t="str">
            <v>우선주 시가총액(연말)</v>
          </cell>
          <cell r="D346" t="str">
            <v>Preferred Market Cap (FY-end)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</row>
        <row r="347">
          <cell r="B347">
            <v>900460</v>
          </cell>
          <cell r="C347" t="str">
            <v>우선주 시가총액(최고)</v>
          </cell>
          <cell r="D347" t="str">
            <v>Preferred Market Cap (High)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</row>
        <row r="348">
          <cell r="B348">
            <v>900470</v>
          </cell>
          <cell r="C348" t="str">
            <v>우선주 시가총액(최저)</v>
          </cell>
          <cell r="D348" t="str">
            <v>Preferred Market Cap (Low)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</row>
        <row r="349">
          <cell r="B349">
            <v>900480</v>
          </cell>
          <cell r="C349" t="str">
            <v>우선주 시가총액(평균)</v>
          </cell>
          <cell r="D349" t="str">
            <v>Preferred Market Cap (Avg.)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</row>
        <row r="350">
          <cell r="B350">
            <v>900490</v>
          </cell>
          <cell r="C350" t="str">
            <v>전    체 시가총액(연말)</v>
          </cell>
          <cell r="D350" t="str">
            <v>Total Market Cap (FY-end)</v>
          </cell>
          <cell r="J350">
            <v>1318.6687439999998</v>
          </cell>
          <cell r="K350">
            <v>1377.7814807999998</v>
          </cell>
          <cell r="L350">
            <v>1445.9884847999999</v>
          </cell>
          <cell r="M350">
            <v>1104.9534647999999</v>
          </cell>
          <cell r="N350">
            <v>1255.0088736</v>
          </cell>
          <cell r="O350">
            <v>1305.0273431999999</v>
          </cell>
          <cell r="P350">
            <v>1377.7814807999998</v>
          </cell>
          <cell r="Q350">
            <v>2028.0215856</v>
          </cell>
          <cell r="R350">
            <v>1909.796112</v>
          </cell>
          <cell r="S350">
            <v>1641.5152295999999</v>
          </cell>
          <cell r="T350">
            <v>1946.1731808</v>
          </cell>
          <cell r="U350">
            <v>1946.1731808</v>
          </cell>
          <cell r="V350">
            <v>1946.1731808</v>
          </cell>
          <cell r="W350">
            <v>1946.1731808</v>
          </cell>
          <cell r="X350">
            <v>1946.1731808</v>
          </cell>
          <cell r="Y350">
            <v>1946.1731808</v>
          </cell>
          <cell r="Z350">
            <v>1946.1731808</v>
          </cell>
          <cell r="AA350">
            <v>1946.1731808</v>
          </cell>
          <cell r="AB350">
            <v>1946.1731808</v>
          </cell>
          <cell r="AC350">
            <v>1946.1731808</v>
          </cell>
          <cell r="AD350">
            <v>1946.1731808</v>
          </cell>
          <cell r="AE350">
            <v>1946.1731808</v>
          </cell>
          <cell r="AF350">
            <v>1946.1731808</v>
          </cell>
          <cell r="AG350">
            <v>1946.1731808</v>
          </cell>
        </row>
        <row r="351">
          <cell r="B351">
            <v>900500</v>
          </cell>
          <cell r="C351" t="str">
            <v>전    체 시가총액(최고)</v>
          </cell>
          <cell r="D351" t="str">
            <v>Total Market Cap (High)</v>
          </cell>
          <cell r="J351">
            <v>1555.1196912</v>
          </cell>
          <cell r="K351">
            <v>1677.8922983999998</v>
          </cell>
          <cell r="L351">
            <v>1586.9496263999997</v>
          </cell>
          <cell r="M351">
            <v>1514.1954887999998</v>
          </cell>
          <cell r="N351">
            <v>1409.611416</v>
          </cell>
          <cell r="O351">
            <v>1577.8553592000001</v>
          </cell>
          <cell r="P351">
            <v>1395.9700152</v>
          </cell>
          <cell r="Q351">
            <v>2478.1878119999997</v>
          </cell>
          <cell r="R351">
            <v>2328.1324032000002</v>
          </cell>
          <cell r="S351">
            <v>2214.4540632000003</v>
          </cell>
          <cell r="T351">
            <v>1946.1731808</v>
          </cell>
          <cell r="U351">
            <v>1946.1731808</v>
          </cell>
          <cell r="V351">
            <v>1946.1731808</v>
          </cell>
          <cell r="W351">
            <v>1946.1731808</v>
          </cell>
          <cell r="X351">
            <v>1946.1731808</v>
          </cell>
          <cell r="Y351">
            <v>1946.1731808</v>
          </cell>
          <cell r="Z351">
            <v>1946.1731808</v>
          </cell>
          <cell r="AA351">
            <v>1946.1731808</v>
          </cell>
          <cell r="AB351">
            <v>1946.1731808</v>
          </cell>
          <cell r="AC351">
            <v>1946.1731808</v>
          </cell>
          <cell r="AD351">
            <v>1946.1731808</v>
          </cell>
          <cell r="AE351">
            <v>1946.1731808</v>
          </cell>
          <cell r="AF351">
            <v>1946.1731808</v>
          </cell>
          <cell r="AG351">
            <v>1946.1731808</v>
          </cell>
        </row>
        <row r="352">
          <cell r="B352">
            <v>900510</v>
          </cell>
          <cell r="C352" t="str">
            <v>전    체 시가총액(최저)</v>
          </cell>
          <cell r="D352" t="str">
            <v>Total Market Cap (Low)</v>
          </cell>
          <cell r="J352">
            <v>1250.46174</v>
          </cell>
          <cell r="K352">
            <v>1268.6502743999999</v>
          </cell>
          <cell r="L352">
            <v>1364.1400799999999</v>
          </cell>
          <cell r="M352">
            <v>1095.8591976</v>
          </cell>
          <cell r="N352">
            <v>1104.9534647999999</v>
          </cell>
          <cell r="O352">
            <v>1241.3674728000001</v>
          </cell>
          <cell r="P352">
            <v>1168.6133351999999</v>
          </cell>
          <cell r="Q352">
            <v>1336.8572783999998</v>
          </cell>
          <cell r="R352">
            <v>1655.1566303999998</v>
          </cell>
          <cell r="S352">
            <v>1600.5910271999996</v>
          </cell>
          <cell r="T352">
            <v>1555.1196912</v>
          </cell>
          <cell r="U352">
            <v>1555.1196912</v>
          </cell>
          <cell r="V352">
            <v>1555.1196912</v>
          </cell>
          <cell r="W352">
            <v>1555.1196912</v>
          </cell>
          <cell r="X352">
            <v>1555.1196912</v>
          </cell>
          <cell r="Y352">
            <v>1555.1196912</v>
          </cell>
          <cell r="Z352">
            <v>1555.1196912</v>
          </cell>
          <cell r="AA352">
            <v>1555.1196912</v>
          </cell>
          <cell r="AB352">
            <v>1555.1196912</v>
          </cell>
          <cell r="AC352">
            <v>1555.1196912</v>
          </cell>
          <cell r="AD352">
            <v>1555.1196912</v>
          </cell>
          <cell r="AE352">
            <v>1555.1196912</v>
          </cell>
          <cell r="AF352">
            <v>1555.1196912</v>
          </cell>
          <cell r="AG352">
            <v>1555.1196912</v>
          </cell>
        </row>
        <row r="353">
          <cell r="B353">
            <v>900520</v>
          </cell>
          <cell r="C353" t="str">
            <v>전    체 시가총액(평균)</v>
          </cell>
          <cell r="D353" t="str">
            <v>Total Market Cap (Avg.)</v>
          </cell>
          <cell r="J353">
            <v>1368.0809291</v>
          </cell>
          <cell r="K353">
            <v>1466.1896849</v>
          </cell>
          <cell r="L353">
            <v>1458.0163866</v>
          </cell>
          <cell r="M353">
            <v>1221.5188737999999</v>
          </cell>
          <cell r="N353">
            <v>1238.0671339</v>
          </cell>
          <cell r="O353">
            <v>1379.4487631000002</v>
          </cell>
          <cell r="P353">
            <v>1272.4869184000001</v>
          </cell>
          <cell r="Q353">
            <v>1996.4309731999997</v>
          </cell>
          <cell r="R353">
            <v>1975.3195616999999</v>
          </cell>
          <cell r="S353">
            <v>1888.9550829999998</v>
          </cell>
          <cell r="T353">
            <v>1743.4889109000001</v>
          </cell>
          <cell r="U353">
            <v>1743.4889109000001</v>
          </cell>
          <cell r="V353">
            <v>1743.4889109000001</v>
          </cell>
          <cell r="W353">
            <v>1743.4889109000001</v>
          </cell>
          <cell r="X353">
            <v>1743.4889109000001</v>
          </cell>
          <cell r="Y353">
            <v>1743.4889109000001</v>
          </cell>
          <cell r="Z353">
            <v>1743.4889109000001</v>
          </cell>
          <cell r="AA353">
            <v>1743.4889109000001</v>
          </cell>
          <cell r="AB353">
            <v>1743.4889109000001</v>
          </cell>
          <cell r="AC353">
            <v>1743.4889109000001</v>
          </cell>
          <cell r="AD353">
            <v>1743.4889109000001</v>
          </cell>
          <cell r="AE353">
            <v>1743.4889109000001</v>
          </cell>
          <cell r="AF353">
            <v>1743.4889109000001</v>
          </cell>
          <cell r="AG353">
            <v>1743.4889109000001</v>
          </cell>
        </row>
        <row r="356">
          <cell r="C356" t="str">
            <v>DPS(보통주, 중간현금)</v>
          </cell>
          <cell r="D356" t="str">
            <v>DPS(Comm., Interim Cash)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</row>
        <row r="357">
          <cell r="C357" t="str">
            <v>DPS(우선주, 중간현금)</v>
          </cell>
          <cell r="D357" t="str">
            <v>DPS(Pref., Interim Cash)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0</v>
          </cell>
          <cell r="Y357">
            <v>0</v>
          </cell>
          <cell r="Z357">
            <v>0</v>
          </cell>
          <cell r="AA357">
            <v>0</v>
          </cell>
          <cell r="AB357">
            <v>0</v>
          </cell>
          <cell r="AC357">
            <v>0</v>
          </cell>
          <cell r="AD357">
            <v>0</v>
          </cell>
          <cell r="AE357">
            <v>0</v>
          </cell>
          <cell r="AF357">
            <v>0</v>
          </cell>
          <cell r="AG357">
            <v>0</v>
          </cell>
        </row>
        <row r="358">
          <cell r="C358" t="str">
            <v>DPS(보통주, 기말현금)</v>
          </cell>
          <cell r="D358" t="str">
            <v>DPS(Comm., FY-End Cash)</v>
          </cell>
          <cell r="J358">
            <v>0</v>
          </cell>
          <cell r="K358">
            <v>0</v>
          </cell>
          <cell r="L358">
            <v>0</v>
          </cell>
          <cell r="M358">
            <v>300</v>
          </cell>
          <cell r="N358">
            <v>0</v>
          </cell>
          <cell r="O358">
            <v>0</v>
          </cell>
          <cell r="P358">
            <v>0</v>
          </cell>
          <cell r="Q358">
            <v>100</v>
          </cell>
          <cell r="R358">
            <v>0</v>
          </cell>
          <cell r="S358">
            <v>0</v>
          </cell>
          <cell r="T358">
            <v>0</v>
          </cell>
          <cell r="U358">
            <v>100</v>
          </cell>
          <cell r="V358">
            <v>0</v>
          </cell>
          <cell r="W358">
            <v>0</v>
          </cell>
          <cell r="X358">
            <v>0</v>
          </cell>
          <cell r="Y358">
            <v>100</v>
          </cell>
          <cell r="Z358">
            <v>0</v>
          </cell>
          <cell r="AA358">
            <v>0</v>
          </cell>
          <cell r="AB358">
            <v>0</v>
          </cell>
          <cell r="AC358">
            <v>100</v>
          </cell>
          <cell r="AD358">
            <v>0</v>
          </cell>
          <cell r="AE358">
            <v>0</v>
          </cell>
          <cell r="AF358">
            <v>0</v>
          </cell>
          <cell r="AG358">
            <v>100</v>
          </cell>
        </row>
        <row r="359">
          <cell r="C359" t="str">
            <v>DPS(우선주, 기말현금)</v>
          </cell>
          <cell r="D359" t="str">
            <v>DPS(Pref., FY-End Cash)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</row>
        <row r="360">
          <cell r="B360">
            <v>920040</v>
          </cell>
          <cell r="C360" t="str">
            <v>DPS(보통주, 현금)</v>
          </cell>
          <cell r="D360" t="str">
            <v>DPS(Comm., Cash)</v>
          </cell>
          <cell r="J360">
            <v>0</v>
          </cell>
          <cell r="K360">
            <v>0</v>
          </cell>
          <cell r="L360">
            <v>0</v>
          </cell>
          <cell r="M360">
            <v>300</v>
          </cell>
          <cell r="N360">
            <v>0</v>
          </cell>
          <cell r="O360">
            <v>0</v>
          </cell>
          <cell r="P360">
            <v>0</v>
          </cell>
          <cell r="Q360">
            <v>100</v>
          </cell>
          <cell r="R360">
            <v>0</v>
          </cell>
          <cell r="S360">
            <v>0</v>
          </cell>
          <cell r="T360">
            <v>0</v>
          </cell>
          <cell r="U360">
            <v>100</v>
          </cell>
          <cell r="V360">
            <v>0</v>
          </cell>
          <cell r="W360">
            <v>0</v>
          </cell>
          <cell r="X360">
            <v>0</v>
          </cell>
          <cell r="Y360">
            <v>100</v>
          </cell>
          <cell r="Z360">
            <v>0</v>
          </cell>
          <cell r="AA360">
            <v>0</v>
          </cell>
          <cell r="AB360">
            <v>0</v>
          </cell>
          <cell r="AC360">
            <v>100</v>
          </cell>
          <cell r="AD360">
            <v>0</v>
          </cell>
          <cell r="AE360">
            <v>0</v>
          </cell>
          <cell r="AF360">
            <v>0</v>
          </cell>
          <cell r="AG360">
            <v>100</v>
          </cell>
        </row>
        <row r="361">
          <cell r="B361">
            <v>920050</v>
          </cell>
          <cell r="C361" t="str">
            <v>DPS(우선주, 현금)</v>
          </cell>
          <cell r="D361" t="str">
            <v>DPS(Pref., Cash)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</row>
        <row r="363">
          <cell r="B363">
            <v>920060</v>
          </cell>
          <cell r="C363" t="str">
            <v>DPS(보통주, 주식)</v>
          </cell>
          <cell r="D363" t="str">
            <v>DPS(Comm., Stock)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</row>
        <row r="364">
          <cell r="B364">
            <v>920070</v>
          </cell>
          <cell r="C364" t="str">
            <v>DPS(우선주, 주식)</v>
          </cell>
          <cell r="D364" t="str">
            <v>DPS(Pref., Stock)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</row>
        <row r="365">
          <cell r="B365">
            <v>920080</v>
          </cell>
          <cell r="C365" t="str">
            <v>DPS(보통주)</v>
          </cell>
          <cell r="D365" t="str">
            <v>DPS(Comm.)</v>
          </cell>
          <cell r="J365">
            <v>0</v>
          </cell>
          <cell r="K365">
            <v>0</v>
          </cell>
          <cell r="L365">
            <v>0</v>
          </cell>
          <cell r="M365">
            <v>300</v>
          </cell>
          <cell r="N365">
            <v>0</v>
          </cell>
          <cell r="O365">
            <v>0</v>
          </cell>
          <cell r="P365">
            <v>0</v>
          </cell>
          <cell r="Q365">
            <v>100</v>
          </cell>
          <cell r="R365">
            <v>0</v>
          </cell>
          <cell r="S365">
            <v>0</v>
          </cell>
          <cell r="T365">
            <v>0</v>
          </cell>
          <cell r="U365">
            <v>100</v>
          </cell>
          <cell r="V365">
            <v>0</v>
          </cell>
          <cell r="W365">
            <v>0</v>
          </cell>
          <cell r="X365">
            <v>0</v>
          </cell>
          <cell r="Y365">
            <v>100</v>
          </cell>
          <cell r="Z365">
            <v>0</v>
          </cell>
          <cell r="AA365">
            <v>0</v>
          </cell>
          <cell r="AB365">
            <v>0</v>
          </cell>
          <cell r="AC365">
            <v>100</v>
          </cell>
          <cell r="AD365">
            <v>0</v>
          </cell>
          <cell r="AE365">
            <v>0</v>
          </cell>
          <cell r="AF365">
            <v>0</v>
          </cell>
          <cell r="AG365">
            <v>100</v>
          </cell>
        </row>
        <row r="366">
          <cell r="B366">
            <v>920090</v>
          </cell>
          <cell r="C366" t="str">
            <v>DPS(우선주)</v>
          </cell>
          <cell r="D366" t="str">
            <v>DPS(Pref.)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</row>
        <row r="368">
          <cell r="C368" t="str">
            <v>현금배당액(보통주, 중간)</v>
          </cell>
          <cell r="D368" t="str">
            <v>Cash Dividend(Comm., Interim )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</row>
        <row r="369">
          <cell r="C369" t="str">
            <v>현금배당액(우선주, 중간)</v>
          </cell>
          <cell r="D369" t="str">
            <v>Cash Dividend(Pref., Interim )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</row>
        <row r="370">
          <cell r="C370" t="str">
            <v>현금배당액(보통주, 기말)</v>
          </cell>
          <cell r="D370" t="str">
            <v>Cash Dividend(Comm., FY-End )</v>
          </cell>
          <cell r="J370">
            <v>0</v>
          </cell>
          <cell r="K370">
            <v>0</v>
          </cell>
          <cell r="L370">
            <v>0</v>
          </cell>
          <cell r="M370">
            <v>25.555336999999998</v>
          </cell>
          <cell r="N370">
            <v>0</v>
          </cell>
          <cell r="O370">
            <v>0</v>
          </cell>
          <cell r="P370">
            <v>0</v>
          </cell>
          <cell r="Q370">
            <v>8.5184459999999991</v>
          </cell>
          <cell r="R370">
            <v>0</v>
          </cell>
          <cell r="S370">
            <v>0</v>
          </cell>
          <cell r="T370">
            <v>0</v>
          </cell>
          <cell r="U370">
            <v>8.5184457000000009</v>
          </cell>
          <cell r="V370">
            <v>0</v>
          </cell>
          <cell r="W370">
            <v>0</v>
          </cell>
          <cell r="X370">
            <v>0</v>
          </cell>
          <cell r="Y370">
            <v>8.5184457000000009</v>
          </cell>
          <cell r="Z370">
            <v>0</v>
          </cell>
          <cell r="AA370">
            <v>0</v>
          </cell>
          <cell r="AB370">
            <v>0</v>
          </cell>
          <cell r="AC370">
            <v>8.5184457000000009</v>
          </cell>
          <cell r="AD370">
            <v>0</v>
          </cell>
          <cell r="AE370">
            <v>0</v>
          </cell>
          <cell r="AF370">
            <v>0</v>
          </cell>
          <cell r="AG370">
            <v>8.5184457000000009</v>
          </cell>
        </row>
        <row r="371">
          <cell r="C371" t="str">
            <v>현금배당액(우선주, 기말)</v>
          </cell>
          <cell r="D371" t="str">
            <v>Cash Dividend(Pref., FY-End )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</row>
        <row r="372">
          <cell r="B372">
            <v>920140</v>
          </cell>
          <cell r="C372" t="str">
            <v>현금배당액(보통주, 연간)</v>
          </cell>
          <cell r="D372" t="str">
            <v>Cash Dividend(Comm.)</v>
          </cell>
          <cell r="J372">
            <v>0</v>
          </cell>
          <cell r="K372">
            <v>0</v>
          </cell>
          <cell r="L372">
            <v>0</v>
          </cell>
          <cell r="M372">
            <v>25.555336999999998</v>
          </cell>
          <cell r="N372">
            <v>0</v>
          </cell>
          <cell r="O372">
            <v>0</v>
          </cell>
          <cell r="P372">
            <v>0</v>
          </cell>
          <cell r="Q372">
            <v>8.5184459999999991</v>
          </cell>
          <cell r="R372">
            <v>0</v>
          </cell>
          <cell r="S372">
            <v>0</v>
          </cell>
          <cell r="T372">
            <v>0</v>
          </cell>
          <cell r="U372">
            <v>8.5184457000000009</v>
          </cell>
          <cell r="V372">
            <v>0</v>
          </cell>
          <cell r="W372">
            <v>0</v>
          </cell>
          <cell r="X372">
            <v>0</v>
          </cell>
          <cell r="Y372">
            <v>8.5184457000000009</v>
          </cell>
          <cell r="Z372">
            <v>0</v>
          </cell>
          <cell r="AA372">
            <v>0</v>
          </cell>
          <cell r="AB372">
            <v>0</v>
          </cell>
          <cell r="AC372">
            <v>8.5184457000000009</v>
          </cell>
          <cell r="AD372">
            <v>0</v>
          </cell>
          <cell r="AE372">
            <v>0</v>
          </cell>
          <cell r="AF372">
            <v>0</v>
          </cell>
          <cell r="AG372">
            <v>8.5184457000000009</v>
          </cell>
        </row>
        <row r="373">
          <cell r="B373">
            <v>920150</v>
          </cell>
          <cell r="C373" t="str">
            <v>현금배당액(우선주, 연간)</v>
          </cell>
          <cell r="D373" t="str">
            <v>Cash Dividend(Pref.)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</row>
        <row r="375">
          <cell r="B375">
            <v>920160</v>
          </cell>
          <cell r="C375" t="str">
            <v>주식배당액(보통주)</v>
          </cell>
          <cell r="D375" t="str">
            <v>Stock Dividend(Comm.)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</row>
        <row r="376">
          <cell r="B376">
            <v>920170</v>
          </cell>
          <cell r="C376" t="str">
            <v>주식배당액(우선주)</v>
          </cell>
          <cell r="D376" t="str">
            <v>Stock Dividend(Pref.)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</row>
        <row r="389">
          <cell r="B389">
            <v>800001</v>
          </cell>
          <cell r="C389" t="str">
            <v>매출원가 (A)</v>
          </cell>
          <cell r="D389" t="str">
            <v>COGS (A)</v>
          </cell>
          <cell r="J389">
            <v>118.96081599999998</v>
          </cell>
          <cell r="K389">
            <v>132.31731399999998</v>
          </cell>
          <cell r="L389">
            <v>140.15152999999998</v>
          </cell>
          <cell r="M389">
            <v>140.07006441999999</v>
          </cell>
          <cell r="N389">
            <v>117.29663399999998</v>
          </cell>
          <cell r="O389">
            <v>118.68180299999999</v>
          </cell>
          <cell r="P389">
            <v>148.20667599999999</v>
          </cell>
          <cell r="Q389">
            <v>161.23632160999998</v>
          </cell>
          <cell r="R389">
            <v>143.66942800000004</v>
          </cell>
          <cell r="S389">
            <v>145.89161899999999</v>
          </cell>
          <cell r="T389">
            <v>134.38077182180083</v>
          </cell>
          <cell r="U389">
            <v>72.103468119543351</v>
          </cell>
          <cell r="V389">
            <v>138.71689494094858</v>
          </cell>
          <cell r="W389">
            <v>140.86118632468902</v>
          </cell>
          <cell r="X389">
            <v>130.10468104246064</v>
          </cell>
          <cell r="Y389">
            <v>70.382816942594062</v>
          </cell>
          <cell r="Z389">
            <v>133.90833501402406</v>
          </cell>
          <cell r="AA389">
            <v>135.97710727548923</v>
          </cell>
          <cell r="AB389">
            <v>125.92154495985147</v>
          </cell>
          <cell r="AC389">
            <v>68.645023137584374</v>
          </cell>
          <cell r="AD389">
            <v>129.24193330730458</v>
          </cell>
          <cell r="AE389">
            <v>131.23752471651977</v>
          </cell>
          <cell r="AF389">
            <v>121.83348164031233</v>
          </cell>
          <cell r="AG389">
            <v>66.897345203553627</v>
          </cell>
        </row>
        <row r="390">
          <cell r="B390">
            <v>800002</v>
          </cell>
          <cell r="C390" t="str">
            <v>판매관리비 (A)</v>
          </cell>
          <cell r="D390" t="str">
            <v>SG&amp;A (A)</v>
          </cell>
          <cell r="J390">
            <v>15.345772000000009</v>
          </cell>
          <cell r="K390">
            <v>16.381673999999997</v>
          </cell>
          <cell r="L390">
            <v>15.339651999999999</v>
          </cell>
          <cell r="M390">
            <v>18.082465690000003</v>
          </cell>
          <cell r="N390">
            <v>23.699408999999999</v>
          </cell>
          <cell r="O390">
            <v>32.854928999999991</v>
          </cell>
          <cell r="P390">
            <v>20.379498999999999</v>
          </cell>
          <cell r="Q390">
            <v>15.489251100000001</v>
          </cell>
          <cell r="R390">
            <v>13.532520000000002</v>
          </cell>
          <cell r="S390">
            <v>17.551841999999997</v>
          </cell>
          <cell r="T390">
            <v>19.690561805072335</v>
          </cell>
          <cell r="U390">
            <v>38.081579203716778</v>
          </cell>
          <cell r="V390">
            <v>12.998537737846995</v>
          </cell>
          <cell r="W390">
            <v>16.85844654299072</v>
          </cell>
          <cell r="X390">
            <v>18.933462247245728</v>
          </cell>
          <cell r="Y390">
            <v>36.63710506387585</v>
          </cell>
          <cell r="Z390">
            <v>12.485574158171802</v>
          </cell>
          <cell r="AA390">
            <v>16.19258981279382</v>
          </cell>
          <cell r="AB390">
            <v>18.205347461754407</v>
          </cell>
          <cell r="AC390">
            <v>35.24741116587704</v>
          </cell>
          <cell r="AD390">
            <v>11.992801320699657</v>
          </cell>
          <cell r="AE390">
            <v>15.553162277693069</v>
          </cell>
          <cell r="AF390">
            <v>17.505117668747637</v>
          </cell>
          <cell r="AG390">
            <v>33.910428470564106</v>
          </cell>
        </row>
        <row r="391">
          <cell r="B391">
            <v>800005</v>
          </cell>
          <cell r="C391" t="str">
            <v>EBIT</v>
          </cell>
          <cell r="D391" t="str">
            <v>EBIT</v>
          </cell>
          <cell r="J391">
            <v>15.343940999999987</v>
          </cell>
          <cell r="K391">
            <v>32.767105999999998</v>
          </cell>
          <cell r="L391">
            <v>10.933109999999999</v>
          </cell>
          <cell r="M391">
            <v>6.7416880399999997</v>
          </cell>
          <cell r="N391">
            <v>-7.6982269999999957</v>
          </cell>
          <cell r="O391">
            <v>-27.312801999999998</v>
          </cell>
          <cell r="P391">
            <v>10.442501000000004</v>
          </cell>
          <cell r="Q391">
            <v>-5.3837664000000007</v>
          </cell>
          <cell r="R391">
            <v>4.809817999999968</v>
          </cell>
          <cell r="S391">
            <v>-6.7080999999976854E-2</v>
          </cell>
          <cell r="T391">
            <v>10.836363447410648</v>
          </cell>
          <cell r="U391">
            <v>-40.799490856856053</v>
          </cell>
          <cell r="V391">
            <v>4.6409130408407773</v>
          </cell>
          <cell r="W391">
            <v>-4.346989692631098E-2</v>
          </cell>
          <cell r="X391">
            <v>10.440510852534285</v>
          </cell>
          <cell r="Y391">
            <v>-39.184927032170023</v>
          </cell>
          <cell r="Z391">
            <v>4.477121497362754</v>
          </cell>
          <cell r="AA391">
            <v>-2.253757097515674E-2</v>
          </cell>
          <cell r="AB391">
            <v>10.058057375788881</v>
          </cell>
          <cell r="AC391">
            <v>-37.636042345392212</v>
          </cell>
          <cell r="AD391">
            <v>4.318359725296375</v>
          </cell>
          <cell r="AE391">
            <v>-4.0375843518560828E-3</v>
          </cell>
          <cell r="AF391">
            <v>9.6886378436571015</v>
          </cell>
          <cell r="AG391">
            <v>-36.150029217329063</v>
          </cell>
        </row>
        <row r="392">
          <cell r="B392">
            <v>800000</v>
          </cell>
          <cell r="C392" t="str">
            <v>NOPLAT</v>
          </cell>
          <cell r="D392" t="str">
            <v>NOPLAT</v>
          </cell>
          <cell r="J392">
            <v>59.854261031321876</v>
          </cell>
          <cell r="K392">
            <v>23.404849616688889</v>
          </cell>
          <cell r="L392">
            <v>7.9378504703679678</v>
          </cell>
          <cell r="M392">
            <v>4.2772163997916364</v>
          </cell>
          <cell r="N392">
            <v>-0.86049724577856912</v>
          </cell>
          <cell r="O392">
            <v>-27.630117707996749</v>
          </cell>
          <cell r="P392">
            <v>4.0113433330201937</v>
          </cell>
          <cell r="Q392">
            <v>-6.5594008446148457</v>
          </cell>
          <cell r="R392">
            <v>-705.33603623273984</v>
          </cell>
          <cell r="S392">
            <v>-1.2391562964666267</v>
          </cell>
          <cell r="T392">
            <v>139.35935618159576</v>
          </cell>
          <cell r="U392">
            <v>-48.313328840024283</v>
          </cell>
          <cell r="V392">
            <v>2.4913712318341683</v>
          </cell>
          <cell r="W392">
            <v>-0.50179364414409444</v>
          </cell>
          <cell r="X392">
            <v>36.604555692057758</v>
          </cell>
          <cell r="Y392">
            <v>-47.74260986265719</v>
          </cell>
          <cell r="Z392">
            <v>2.5216368426233084</v>
          </cell>
          <cell r="AA392">
            <v>-0.46326376981650075</v>
          </cell>
          <cell r="AB392">
            <v>26.981060825679545</v>
          </cell>
          <cell r="AC392">
            <v>-46.009376507361303</v>
          </cell>
          <cell r="AD392">
            <v>2.5315009599837723</v>
          </cell>
          <cell r="AE392">
            <v>-0.42783507073746624</v>
          </cell>
          <cell r="AF392">
            <v>21.891552758284249</v>
          </cell>
          <cell r="AG392">
            <v>-44.347100824366187</v>
          </cell>
        </row>
        <row r="393">
          <cell r="B393">
            <v>800010</v>
          </cell>
          <cell r="C393" t="str">
            <v>EBITDA</v>
          </cell>
          <cell r="D393" t="str">
            <v>EBITDA</v>
          </cell>
          <cell r="J393">
            <v>22.664627999999986</v>
          </cell>
          <cell r="K393">
            <v>40.334047999999996</v>
          </cell>
          <cell r="L393">
            <v>19.717794999999995</v>
          </cell>
          <cell r="M393">
            <v>15.490510329999999</v>
          </cell>
          <cell r="N393">
            <v>1.4398470000000041</v>
          </cell>
          <cell r="O393">
            <v>-11.651729999999999</v>
          </cell>
          <cell r="P393">
            <v>27.506278000000005</v>
          </cell>
          <cell r="Q393">
            <v>12.903012779999997</v>
          </cell>
          <cell r="R393">
            <v>22.311311999999965</v>
          </cell>
          <cell r="S393">
            <v>17.622189000000024</v>
          </cell>
          <cell r="T393">
            <v>34.453958031232936</v>
          </cell>
          <cell r="U393">
            <v>-17.026898448826806</v>
          </cell>
          <cell r="V393">
            <v>20.870453112522686</v>
          </cell>
          <cell r="W393">
            <v>16.358736561023186</v>
          </cell>
          <cell r="X393">
            <v>32.212001991376837</v>
          </cell>
          <cell r="Y393">
            <v>-17.456724044527881</v>
          </cell>
          <cell r="Z393">
            <v>19.531928141292511</v>
          </cell>
          <cell r="AA393">
            <v>15.191029272326919</v>
          </cell>
          <cell r="AB393">
            <v>30.128852658957349</v>
          </cell>
          <cell r="AC393">
            <v>-17.785458949301187</v>
          </cell>
          <cell r="AD393">
            <v>18.288063901834523</v>
          </cell>
          <cell r="AE393">
            <v>14.111628554088714</v>
          </cell>
          <cell r="AF393">
            <v>28.192657818993695</v>
          </cell>
          <cell r="AG393">
            <v>-18.023646115468551</v>
          </cell>
        </row>
        <row r="394">
          <cell r="B394">
            <v>800015</v>
          </cell>
          <cell r="C394" t="str">
            <v>총이자수익</v>
          </cell>
          <cell r="D394" t="str">
            <v>Total Interest Income</v>
          </cell>
          <cell r="J394">
            <v>2.7429400000000008</v>
          </cell>
          <cell r="K394">
            <v>2.5100690000000001</v>
          </cell>
          <cell r="L394">
            <v>2.2905519999999999</v>
          </cell>
          <cell r="M394">
            <v>1.9577529999999999</v>
          </cell>
          <cell r="N394">
            <v>1.7880929999999999</v>
          </cell>
          <cell r="O394">
            <v>1.461751</v>
          </cell>
          <cell r="P394">
            <v>1.2154529999999999</v>
          </cell>
          <cell r="Q394">
            <v>1.6142319999999999</v>
          </cell>
          <cell r="R394">
            <v>1.070462</v>
          </cell>
          <cell r="S394">
            <v>0.78654399999999991</v>
          </cell>
          <cell r="T394">
            <v>0.68972935679923741</v>
          </cell>
          <cell r="U394">
            <v>0.90319617227865479</v>
          </cell>
          <cell r="V394">
            <v>0.62302964808687977</v>
          </cell>
          <cell r="W394">
            <v>0.4577838648404583</v>
          </cell>
          <cell r="X394">
            <v>0.40143586455364016</v>
          </cell>
          <cell r="Y394">
            <v>0.52567769184537805</v>
          </cell>
          <cell r="Z394">
            <v>0.59898708145196311</v>
          </cell>
          <cell r="AA394">
            <v>0.4401180938637268</v>
          </cell>
          <cell r="AB394">
            <v>0.38594454956917185</v>
          </cell>
          <cell r="AC394">
            <v>0.50539191415648177</v>
          </cell>
          <cell r="AD394">
            <v>0.57587231177208598</v>
          </cell>
          <cell r="AE394">
            <v>0.4231340408071127</v>
          </cell>
          <cell r="AF394">
            <v>0.37105104076282081</v>
          </cell>
          <cell r="AG394">
            <v>0.48588895982651237</v>
          </cell>
        </row>
        <row r="395">
          <cell r="B395">
            <v>800016</v>
          </cell>
          <cell r="C395" t="str">
            <v>총이자비용</v>
          </cell>
          <cell r="D395" t="str">
            <v>Total Interest Expense</v>
          </cell>
          <cell r="J395">
            <v>1.0615250000000005</v>
          </cell>
          <cell r="K395">
            <v>1.093869</v>
          </cell>
          <cell r="L395">
            <v>0.73418499999999998</v>
          </cell>
          <cell r="M395">
            <v>0.62473599999999996</v>
          </cell>
          <cell r="N395">
            <v>3.6213669999999993</v>
          </cell>
          <cell r="O395">
            <v>5.8471229999999998</v>
          </cell>
          <cell r="P395">
            <v>10.599682</v>
          </cell>
          <cell r="Q395">
            <v>4.9947900000000001</v>
          </cell>
          <cell r="R395">
            <v>8.3997799999999998</v>
          </cell>
          <cell r="S395">
            <v>6.4915249999999993</v>
          </cell>
          <cell r="T395">
            <v>11.706620372694003</v>
          </cell>
          <cell r="U395">
            <v>1.0823938622845226</v>
          </cell>
          <cell r="V395">
            <v>8.3838151885847179</v>
          </cell>
          <cell r="W395">
            <v>6.4791870610989095</v>
          </cell>
          <cell r="X395">
            <v>11.684370505845065</v>
          </cell>
          <cell r="Y395">
            <v>1.0803366400848411</v>
          </cell>
          <cell r="Z395">
            <v>8.3684664554627286</v>
          </cell>
          <cell r="AA395">
            <v>6.4673252403393526</v>
          </cell>
          <cell r="AB395">
            <v>11.662979256090797</v>
          </cell>
          <cell r="AC395">
            <v>1.0783588056028535</v>
          </cell>
          <cell r="AD395">
            <v>8.353710026318538</v>
          </cell>
          <cell r="AE395">
            <v>6.4559211644349546</v>
          </cell>
          <cell r="AF395">
            <v>11.642413489600768</v>
          </cell>
          <cell r="AG395">
            <v>1.0764572952853335</v>
          </cell>
        </row>
        <row r="396">
          <cell r="B396">
            <v>800020</v>
          </cell>
          <cell r="C396" t="str">
            <v>Free Cash Flow</v>
          </cell>
          <cell r="D396" t="str">
            <v>Free Cash Flow</v>
          </cell>
          <cell r="J396">
            <v>-83.656360000000006</v>
          </cell>
          <cell r="K396">
            <v>-26.903205999999997</v>
          </cell>
          <cell r="L396">
            <v>-158.18542600000001</v>
          </cell>
          <cell r="M396">
            <v>-108.81324640999998</v>
          </cell>
          <cell r="N396">
            <v>-81.756596000000002</v>
          </cell>
          <cell r="O396">
            <v>-150.52250799999999</v>
          </cell>
          <cell r="P396">
            <v>-26.784612000000003</v>
          </cell>
          <cell r="Q396">
            <v>-94.283179649999994</v>
          </cell>
          <cell r="R396">
            <v>-58.273569999999999</v>
          </cell>
          <cell r="S396">
            <v>-62.480994000000003</v>
          </cell>
          <cell r="T396">
            <v>3.5839296723027516</v>
          </cell>
          <cell r="U396">
            <v>136.03235217484044</v>
          </cell>
          <cell r="V396">
            <v>18.757619017613873</v>
          </cell>
          <cell r="W396">
            <v>12.686985494601249</v>
          </cell>
          <cell r="X396">
            <v>18.101590101055287</v>
          </cell>
          <cell r="Y396">
            <v>-30.242557813656173</v>
          </cell>
          <cell r="Z396">
            <v>17.171890522187784</v>
          </cell>
          <cell r="AA396">
            <v>11.411237828739475</v>
          </cell>
          <cell r="AB396">
            <v>16.216890318426653</v>
          </cell>
          <cell r="AC396">
            <v>-29.952203914091704</v>
          </cell>
          <cell r="AD396">
            <v>15.706545888236272</v>
          </cell>
          <cell r="AE396">
            <v>10.238400988827575</v>
          </cell>
          <cell r="AF396">
            <v>14.468746995702571</v>
          </cell>
          <cell r="AG396">
            <v>-29.62053701634267</v>
          </cell>
        </row>
        <row r="397">
          <cell r="B397">
            <v>800021</v>
          </cell>
          <cell r="C397" t="str">
            <v>Gross Cash Flow</v>
          </cell>
          <cell r="D397" t="str">
            <v>Gross Cash Flow</v>
          </cell>
          <cell r="J397">
            <v>28.501393999999991</v>
          </cell>
          <cell r="K397">
            <v>45.352933</v>
          </cell>
          <cell r="L397">
            <v>24.076255999999997</v>
          </cell>
          <cell r="M397">
            <v>21.658696139999996</v>
          </cell>
          <cell r="N397">
            <v>22.729893999999998</v>
          </cell>
          <cell r="O397">
            <v>-4.6503400000000008</v>
          </cell>
          <cell r="P397">
            <v>32.533483999999994</v>
          </cell>
          <cell r="Q397">
            <v>22.572914570000002</v>
          </cell>
          <cell r="R397">
            <v>28.756752999999968</v>
          </cell>
          <cell r="S397">
            <v>21.979124000000024</v>
          </cell>
          <cell r="T397">
            <v>29.779004210860354</v>
          </cell>
          <cell r="U397">
            <v>-23.199796278454222</v>
          </cell>
          <cell r="V397">
            <v>25.081913220304216</v>
          </cell>
          <cell r="W397">
            <v>19.517934608693778</v>
          </cell>
          <cell r="X397">
            <v>27.724780182822649</v>
          </cell>
          <cell r="Y397">
            <v>-20.385636041425805</v>
          </cell>
          <cell r="Z397">
            <v>23.383323606954718</v>
          </cell>
          <cell r="AA397">
            <v>18.125708029322404</v>
          </cell>
          <cell r="AB397">
            <v>25.704126620221132</v>
          </cell>
          <cell r="AC397">
            <v>-20.192282783222648</v>
          </cell>
          <cell r="AD397">
            <v>21.809714350508514</v>
          </cell>
          <cell r="AE397">
            <v>16.84115767753363</v>
          </cell>
          <cell r="AF397">
            <v>23.825708757297924</v>
          </cell>
          <cell r="AG397">
            <v>-19.953352275891707</v>
          </cell>
        </row>
        <row r="398">
          <cell r="B398">
            <v>800022</v>
          </cell>
          <cell r="C398" t="str">
            <v>Net Cash Flow</v>
          </cell>
          <cell r="D398" t="str">
            <v>Net Cash Flow</v>
          </cell>
          <cell r="J398">
            <v>91.77757299999999</v>
          </cell>
          <cell r="K398">
            <v>21.365160999999997</v>
          </cell>
          <cell r="L398">
            <v>-153.073161</v>
          </cell>
          <cell r="M398">
            <v>-346.95653953999994</v>
          </cell>
          <cell r="N398">
            <v>116.39418699999999</v>
          </cell>
          <cell r="O398">
            <v>-251.81570999999997</v>
          </cell>
          <cell r="P398">
            <v>-0.9205169999999967</v>
          </cell>
          <cell r="Q398">
            <v>-67.179087399999986</v>
          </cell>
          <cell r="R398">
            <v>20.052307999999996</v>
          </cell>
          <cell r="S398">
            <v>-37.678878000000005</v>
          </cell>
          <cell r="T398">
            <v>-49.787919747794987</v>
          </cell>
          <cell r="U398">
            <v>82.675480276813772</v>
          </cell>
          <cell r="V398">
            <v>95.30177050342688</v>
          </cell>
          <cell r="W398">
            <v>36.236668735593284</v>
          </cell>
          <cell r="X398">
            <v>-40.020350798549487</v>
          </cell>
          <cell r="Y398">
            <v>-76.877240237108808</v>
          </cell>
          <cell r="Z398">
            <v>89.997123961829828</v>
          </cell>
          <cell r="AA398">
            <v>32.39321612743813</v>
          </cell>
          <cell r="AB398">
            <v>-41.882622564022554</v>
          </cell>
          <cell r="AC398">
            <v>-70.53437763150086</v>
          </cell>
          <cell r="AD398">
            <v>86.664398664806271</v>
          </cell>
          <cell r="AE398">
            <v>31.091932794910601</v>
          </cell>
          <cell r="AF398">
            <v>-43.609203361463898</v>
          </cell>
          <cell r="AG398">
            <v>-68.431963445746248</v>
          </cell>
        </row>
        <row r="400">
          <cell r="B400">
            <v>800030</v>
          </cell>
          <cell r="C400" t="str">
            <v>지배지분순이익 (계산용)</v>
          </cell>
          <cell r="D400" t="str">
            <v>Net Income Attri. to Parent (Calc.)</v>
          </cell>
          <cell r="J400">
            <v>14.600427999999994</v>
          </cell>
          <cell r="K400">
            <v>25.498146999999999</v>
          </cell>
          <cell r="L400">
            <v>9.6289289999999994</v>
          </cell>
          <cell r="M400">
            <v>5.3982877299999998</v>
          </cell>
          <cell r="N400">
            <v>8.0737799999999993</v>
          </cell>
          <cell r="O400">
            <v>-19.451630999999999</v>
          </cell>
          <cell r="P400">
            <v>4.225536</v>
          </cell>
          <cell r="Q400">
            <v>-11.800497259999998</v>
          </cell>
          <cell r="R400">
            <v>3.1024209999999997</v>
          </cell>
          <cell r="S400">
            <v>-1.7133509999999998</v>
          </cell>
          <cell r="T400">
            <v>-1.1016780434207647</v>
          </cell>
          <cell r="U400">
            <v>-28.257421488836755</v>
          </cell>
          <cell r="V400">
            <v>-0.94184224820027518</v>
          </cell>
          <cell r="W400">
            <v>-2.87122248978946</v>
          </cell>
          <cell r="X400">
            <v>-1.4229492922061819</v>
          </cell>
          <cell r="Y400">
            <v>-22.912736510253918</v>
          </cell>
          <cell r="Z400">
            <v>-1.0347239818087317</v>
          </cell>
          <cell r="AA400">
            <v>-2.8642896101271988</v>
          </cell>
          <cell r="AB400">
            <v>-1.5815545990165085</v>
          </cell>
          <cell r="AC400">
            <v>-22.1044544544127</v>
          </cell>
          <cell r="AD400">
            <v>-1.1245510661974536</v>
          </cell>
          <cell r="AE400">
            <v>-2.8583948362207452</v>
          </cell>
          <cell r="AF400">
            <v>-1.7350186672631287</v>
          </cell>
          <cell r="AG400">
            <v>-21.329462597219194</v>
          </cell>
        </row>
        <row r="401">
          <cell r="B401">
            <v>800040</v>
          </cell>
          <cell r="C401" t="str">
            <v>조정 지배지분순이익 (계산용)</v>
          </cell>
          <cell r="D401" t="str">
            <v>Adj. Net Income Attri. to Parent (Calc.)</v>
          </cell>
          <cell r="J401">
            <v>12.530747450027205</v>
          </cell>
          <cell r="K401">
            <v>24.202311209752768</v>
          </cell>
          <cell r="L401">
            <v>8.7093844871046926</v>
          </cell>
          <cell r="M401">
            <v>7.5281009820203444</v>
          </cell>
          <cell r="N401">
            <v>-9.7212403343265379</v>
          </cell>
          <cell r="O401">
            <v>-22.067702292560352</v>
          </cell>
          <cell r="P401">
            <v>1.562822606741664</v>
          </cell>
          <cell r="Q401">
            <v>-6.2342116924202413</v>
          </cell>
          <cell r="R401">
            <v>3.1024209999999997</v>
          </cell>
          <cell r="S401">
            <v>-2.1364018951638437</v>
          </cell>
          <cell r="T401">
            <v>-1.1016780434207647</v>
          </cell>
          <cell r="U401">
            <v>-27.834370593672912</v>
          </cell>
          <cell r="V401">
            <v>-0.94184224820027518</v>
          </cell>
          <cell r="W401">
            <v>-2.87122248978946</v>
          </cell>
          <cell r="X401">
            <v>-1.4229492922061819</v>
          </cell>
          <cell r="Y401">
            <v>-22.912736510253918</v>
          </cell>
          <cell r="Z401">
            <v>-1.0347239818087317</v>
          </cell>
          <cell r="AA401">
            <v>-2.8642896101271988</v>
          </cell>
          <cell r="AB401">
            <v>-1.5815545990165085</v>
          </cell>
          <cell r="AC401">
            <v>-22.1044544544127</v>
          </cell>
          <cell r="AD401">
            <v>-1.1245510661974536</v>
          </cell>
          <cell r="AE401">
            <v>-2.8583948362207456</v>
          </cell>
          <cell r="AF401">
            <v>-1.7350186672631287</v>
          </cell>
          <cell r="AG401">
            <v>-21.329462597219194</v>
          </cell>
        </row>
        <row r="403">
          <cell r="B403">
            <v>800050</v>
          </cell>
          <cell r="C403" t="str">
            <v>금융자산 (이자성)</v>
          </cell>
          <cell r="D403" t="str">
            <v>Financial Assets (Interest related)</v>
          </cell>
          <cell r="J403">
            <v>637.84032499999989</v>
          </cell>
          <cell r="K403">
            <v>612.80141600000002</v>
          </cell>
          <cell r="L403">
            <v>503.733498</v>
          </cell>
          <cell r="M403">
            <v>449.48304717999997</v>
          </cell>
          <cell r="N403">
            <v>533.25104899999997</v>
          </cell>
          <cell r="O403">
            <v>349.01278000000002</v>
          </cell>
          <cell r="P403">
            <v>380.03311299999996</v>
          </cell>
          <cell r="Q403">
            <v>300.13117101</v>
          </cell>
          <cell r="R403">
            <v>240.91792199999998</v>
          </cell>
          <cell r="S403">
            <v>240.13259499999998</v>
          </cell>
          <cell r="T403">
            <v>285.65356779479725</v>
          </cell>
          <cell r="U403">
            <v>123.19211486347611</v>
          </cell>
          <cell r="V403">
            <v>308.07536617215834</v>
          </cell>
          <cell r="W403">
            <v>308.00274484811592</v>
          </cell>
          <cell r="X403">
            <v>307.92713163105589</v>
          </cell>
          <cell r="Y403">
            <v>118.43816031316486</v>
          </cell>
          <cell r="Z403">
            <v>306.58200796498221</v>
          </cell>
          <cell r="AA403">
            <v>305.26293870619054</v>
          </cell>
          <cell r="AB403">
            <v>303.88952571078846</v>
          </cell>
          <cell r="AC403">
            <v>113.86765974358502</v>
          </cell>
          <cell r="AD403">
            <v>300.77909778439289</v>
          </cell>
          <cell r="AE403">
            <v>298.32630068247067</v>
          </cell>
          <cell r="AF403">
            <v>295.77245190431609</v>
          </cell>
          <cell r="AG403">
            <v>109.47353370904773</v>
          </cell>
        </row>
        <row r="404">
          <cell r="B404">
            <v>800060</v>
          </cell>
          <cell r="C404" t="str">
            <v>감가상각대상자산</v>
          </cell>
          <cell r="D404" t="str">
            <v>Depreciating Assets</v>
          </cell>
          <cell r="J404">
            <v>221.20786699999991</v>
          </cell>
          <cell r="K404">
            <v>220.55003900000003</v>
          </cell>
          <cell r="L404">
            <v>228.33015000000012</v>
          </cell>
          <cell r="M404">
            <v>228.00506615000006</v>
          </cell>
          <cell r="N404">
            <v>245.87048700000014</v>
          </cell>
          <cell r="O404">
            <v>972.50746200000003</v>
          </cell>
          <cell r="P404">
            <v>991.84053199999983</v>
          </cell>
          <cell r="Q404">
            <v>1020.93487743</v>
          </cell>
          <cell r="R404">
            <v>1007.5796150000001</v>
          </cell>
          <cell r="S404">
            <v>1776.2685809999998</v>
          </cell>
          <cell r="T404">
            <v>1216.6579496298173</v>
          </cell>
          <cell r="U404">
            <v>940.13117674757791</v>
          </cell>
          <cell r="V404">
            <v>919.33393523309644</v>
          </cell>
          <cell r="W404">
            <v>898.35684388604739</v>
          </cell>
          <cell r="X404">
            <v>876.5155268590953</v>
          </cell>
          <cell r="Y404">
            <v>865.72282819614634</v>
          </cell>
          <cell r="Z404">
            <v>846.57162122853674</v>
          </cell>
          <cell r="AA404">
            <v>827.25479896217746</v>
          </cell>
          <cell r="AB404">
            <v>807.1421516893613</v>
          </cell>
          <cell r="AC404">
            <v>797.20366029427623</v>
          </cell>
          <cell r="AD404">
            <v>779.56820955140586</v>
          </cell>
          <cell r="AE404">
            <v>761.78025142619094</v>
          </cell>
          <cell r="AF404">
            <v>743.25945527541182</v>
          </cell>
          <cell r="AG404">
            <v>734.107563399725</v>
          </cell>
        </row>
        <row r="405">
          <cell r="B405">
            <v>800070</v>
          </cell>
          <cell r="C405" t="str">
            <v>순자산</v>
          </cell>
          <cell r="D405" t="str">
            <v>Net Assets</v>
          </cell>
          <cell r="J405">
            <v>693.649586</v>
          </cell>
          <cell r="K405">
            <v>718.00943099999984</v>
          </cell>
          <cell r="L405">
            <v>727.88630599999988</v>
          </cell>
          <cell r="M405">
            <v>732.8394019000001</v>
          </cell>
          <cell r="N405">
            <v>715.91556100000003</v>
          </cell>
          <cell r="O405">
            <v>686.469741</v>
          </cell>
          <cell r="P405">
            <v>690.82406999999989</v>
          </cell>
          <cell r="Q405">
            <v>678.46490863000008</v>
          </cell>
          <cell r="R405">
            <v>674.53682300000014</v>
          </cell>
          <cell r="S405">
            <v>701.29836899999987</v>
          </cell>
          <cell r="T405">
            <v>662.78482112919687</v>
          </cell>
          <cell r="U405">
            <v>643.75368370717183</v>
          </cell>
          <cell r="V405">
            <v>633.98675583729209</v>
          </cell>
          <cell r="W405">
            <v>624.13536578809533</v>
          </cell>
          <cell r="X405">
            <v>613.8781127847642</v>
          </cell>
          <cell r="Y405">
            <v>608.8095795714064</v>
          </cell>
          <cell r="Z405">
            <v>599.18553844956364</v>
          </cell>
          <cell r="AA405">
            <v>589.47827080062723</v>
          </cell>
          <cell r="AB405">
            <v>579.37107783101044</v>
          </cell>
          <cell r="AC405">
            <v>574.37669549066243</v>
          </cell>
          <cell r="AD405">
            <v>564.8886842911952</v>
          </cell>
          <cell r="AE405">
            <v>555.31862292058236</v>
          </cell>
          <cell r="AF405">
            <v>545.35428892856976</v>
          </cell>
          <cell r="AG405">
            <v>540.43049912138645</v>
          </cell>
        </row>
        <row r="406">
          <cell r="B406">
            <v>800080</v>
          </cell>
          <cell r="C406" t="str">
            <v>순운전자본</v>
          </cell>
          <cell r="D406" t="str">
            <v>Net Working Capital</v>
          </cell>
          <cell r="J406">
            <v>-181.677753</v>
          </cell>
          <cell r="K406">
            <v>-152.05170299999997</v>
          </cell>
          <cell r="L406">
            <v>-139.83990999999995</v>
          </cell>
          <cell r="M406">
            <v>-176.01111895999995</v>
          </cell>
          <cell r="N406">
            <v>-209.87779200000006</v>
          </cell>
          <cell r="O406">
            <v>-156.02562800000001</v>
          </cell>
          <cell r="P406">
            <v>-163.11643799999999</v>
          </cell>
          <cell r="Q406">
            <v>-156.12159220000001</v>
          </cell>
          <cell r="R406">
            <v>-146.624436</v>
          </cell>
          <cell r="S406">
            <v>-170.66056999999998</v>
          </cell>
          <cell r="T406">
            <v>-156.89770038048906</v>
          </cell>
          <cell r="U406">
            <v>-150.09689691440045</v>
          </cell>
          <cell r="V406">
            <v>-148.47796756002393</v>
          </cell>
          <cell r="W406">
            <v>-146.84503807139305</v>
          </cell>
          <cell r="X406">
            <v>-145.14483426077928</v>
          </cell>
          <cell r="Y406">
            <v>-144.3046931936949</v>
          </cell>
          <cell r="Z406">
            <v>-142.74823793986778</v>
          </cell>
          <cell r="AA406">
            <v>-141.17832281365298</v>
          </cell>
          <cell r="AB406">
            <v>-139.54372946561534</v>
          </cell>
          <cell r="AC406">
            <v>-138.73600924342998</v>
          </cell>
          <cell r="AD406">
            <v>-137.23961722940101</v>
          </cell>
          <cell r="AE406">
            <v>-135.73028475627359</v>
          </cell>
          <cell r="AF406">
            <v>-134.15876997859269</v>
          </cell>
          <cell r="AG406">
            <v>-133.38221948857637</v>
          </cell>
        </row>
        <row r="407">
          <cell r="B407">
            <v>800081</v>
          </cell>
          <cell r="C407" t="str">
            <v>영업용고정자산</v>
          </cell>
          <cell r="D407" t="str">
            <v>Operating Fixed Assets</v>
          </cell>
          <cell r="J407">
            <v>865.56320599999981</v>
          </cell>
          <cell r="K407">
            <v>865.26953499999991</v>
          </cell>
          <cell r="L407">
            <v>872.42586399999993</v>
          </cell>
          <cell r="M407">
            <v>901.87785414999985</v>
          </cell>
          <cell r="N407">
            <v>917.35414399999991</v>
          </cell>
          <cell r="O407">
            <v>1665.1201049999997</v>
          </cell>
          <cell r="P407">
            <v>1680.7664379999999</v>
          </cell>
          <cell r="Q407">
            <v>1710.3513654300002</v>
          </cell>
          <cell r="R407">
            <v>1694.9198589999999</v>
          </cell>
          <cell r="S407">
            <v>2070.517977</v>
          </cell>
          <cell r="T407">
            <v>1773.8462163616473</v>
          </cell>
          <cell r="U407">
            <v>1627.2484214381484</v>
          </cell>
          <cell r="V407">
            <v>1605.9695731772406</v>
          </cell>
          <cell r="W407">
            <v>1584.50671025774</v>
          </cell>
          <cell r="X407">
            <v>1562.1596085754675</v>
          </cell>
          <cell r="Y407">
            <v>1551.1169807820324</v>
          </cell>
          <cell r="Z407">
            <v>1531.4988430855731</v>
          </cell>
          <cell r="AA407">
            <v>1511.711052179214</v>
          </cell>
          <cell r="AB407">
            <v>1491.1080330428344</v>
          </cell>
          <cell r="AC407">
            <v>1480.9272286155413</v>
          </cell>
          <cell r="AD407">
            <v>1462.8390759386511</v>
          </cell>
          <cell r="AE407">
            <v>1444.5945010156604</v>
          </cell>
          <cell r="AF407">
            <v>1425.598276118586</v>
          </cell>
          <cell r="AG407">
            <v>1416.2114552233652</v>
          </cell>
        </row>
        <row r="409">
          <cell r="B409">
            <v>800090</v>
          </cell>
          <cell r="C409" t="str">
            <v>총차입금</v>
          </cell>
          <cell r="D409" t="str">
            <v>Interest-Bearing Debts</v>
          </cell>
          <cell r="J409">
            <v>523.59445499999993</v>
          </cell>
          <cell r="K409">
            <v>583.92669399999988</v>
          </cell>
          <cell r="L409">
            <v>643.08414500000003</v>
          </cell>
          <cell r="M409">
            <v>706.81743477000009</v>
          </cell>
          <cell r="N409">
            <v>869.68062799999984</v>
          </cell>
          <cell r="O409">
            <v>878.52027199999998</v>
          </cell>
          <cell r="P409">
            <v>876.58894899999996</v>
          </cell>
          <cell r="Q409">
            <v>873.54837316999999</v>
          </cell>
          <cell r="R409">
            <v>872.19678599999986</v>
          </cell>
          <cell r="S409">
            <v>904.90513200000009</v>
          </cell>
          <cell r="T409">
            <v>882.78669575997174</v>
          </cell>
          <cell r="U409">
            <v>871.85706102504707</v>
          </cell>
          <cell r="V409">
            <v>871.4025791385651</v>
          </cell>
          <cell r="W409">
            <v>870.94416699570127</v>
          </cell>
          <cell r="X409">
            <v>870.46686893870913</v>
          </cell>
          <cell r="Y409">
            <v>870.23101621539718</v>
          </cell>
          <cell r="Z409">
            <v>869.79407267732881</v>
          </cell>
          <cell r="AA409">
            <v>869.3533505505419</v>
          </cell>
          <cell r="AB409">
            <v>868.89447131258214</v>
          </cell>
          <cell r="AC409">
            <v>868.66772009003125</v>
          </cell>
          <cell r="AD409">
            <v>868.24763809966282</v>
          </cell>
          <cell r="AE409">
            <v>867.82392333542009</v>
          </cell>
          <cell r="AF409">
            <v>867.38275213862653</v>
          </cell>
          <cell r="AG409">
            <v>867.16475119207689</v>
          </cell>
        </row>
        <row r="410">
          <cell r="B410">
            <v>800100</v>
          </cell>
          <cell r="C410" t="str">
            <v>순차입금</v>
          </cell>
          <cell r="D410" t="str">
            <v>Net Interest-Bearing Debts</v>
          </cell>
          <cell r="J410">
            <v>-114.24586999999997</v>
          </cell>
          <cell r="K410">
            <v>-28.874722000000133</v>
          </cell>
          <cell r="L410">
            <v>139.35064700000004</v>
          </cell>
          <cell r="M410">
            <v>257.33438759000012</v>
          </cell>
          <cell r="N410">
            <v>336.42957899999988</v>
          </cell>
          <cell r="O410">
            <v>529.50749199999996</v>
          </cell>
          <cell r="P410">
            <v>496.555836</v>
          </cell>
          <cell r="Q410">
            <v>573.41720215999999</v>
          </cell>
          <cell r="R410">
            <v>631.27886399999988</v>
          </cell>
          <cell r="S410">
            <v>664.77253700000006</v>
          </cell>
          <cell r="T410">
            <v>597.13312796517448</v>
          </cell>
          <cell r="U410">
            <v>748.66494616157092</v>
          </cell>
          <cell r="V410">
            <v>563.32721296640671</v>
          </cell>
          <cell r="W410">
            <v>562.9414221475854</v>
          </cell>
          <cell r="X410">
            <v>562.53973730765324</v>
          </cell>
          <cell r="Y410">
            <v>751.7928559022323</v>
          </cell>
          <cell r="Z410">
            <v>563.21206471234655</v>
          </cell>
          <cell r="AA410">
            <v>564.09041184435137</v>
          </cell>
          <cell r="AB410">
            <v>565.00494560179368</v>
          </cell>
          <cell r="AC410">
            <v>754.80006034644623</v>
          </cell>
          <cell r="AD410">
            <v>567.46854031526993</v>
          </cell>
          <cell r="AE410">
            <v>569.49762265294942</v>
          </cell>
          <cell r="AF410">
            <v>571.61030023431044</v>
          </cell>
          <cell r="AG410">
            <v>757.69121748302916</v>
          </cell>
        </row>
        <row r="412">
          <cell r="B412">
            <v>800105</v>
          </cell>
          <cell r="C412" t="str">
            <v>지배주주지분 자본총계</v>
          </cell>
          <cell r="D412" t="str">
            <v>Controlling Shareholders' Equity</v>
          </cell>
          <cell r="J412">
            <v>1005.215825</v>
          </cell>
          <cell r="K412">
            <v>1029.0991079999999</v>
          </cell>
          <cell r="L412">
            <v>1037.3349450000001</v>
          </cell>
          <cell r="M412">
            <v>1044.1032949</v>
          </cell>
          <cell r="N412">
            <v>1024.8909370000001</v>
          </cell>
          <cell r="O412">
            <v>1005.9122179999999</v>
          </cell>
          <cell r="P412">
            <v>1009.1746349999999</v>
          </cell>
          <cell r="Q412">
            <v>994.22791763000009</v>
          </cell>
          <cell r="R412">
            <v>988.31154100000003</v>
          </cell>
          <cell r="S412">
            <v>987.06951999999978</v>
          </cell>
          <cell r="T412">
            <v>967.43946465480531</v>
          </cell>
          <cell r="U412">
            <v>957.73944239774244</v>
          </cell>
          <cell r="V412">
            <v>947.49090778143625</v>
          </cell>
          <cell r="W412">
            <v>937.15374615978794</v>
          </cell>
          <cell r="X412">
            <v>926.39070850113637</v>
          </cell>
          <cell r="Y412">
            <v>921.07224615729251</v>
          </cell>
          <cell r="Z412">
            <v>910.98127430660008</v>
          </cell>
          <cell r="AA412">
            <v>900.80303801766377</v>
          </cell>
          <cell r="AB412">
            <v>890.20547318448371</v>
          </cell>
          <cell r="AC412">
            <v>884.96877781192734</v>
          </cell>
          <cell r="AD412">
            <v>875.02806467844061</v>
          </cell>
          <cell r="AE412">
            <v>865.00138651005193</v>
          </cell>
          <cell r="AF412">
            <v>854.56162377174394</v>
          </cell>
          <cell r="AG412">
            <v>849.40290494502676</v>
          </cell>
        </row>
        <row r="413">
          <cell r="B413">
            <v>800110</v>
          </cell>
          <cell r="C413" t="str">
            <v>운영투하자본</v>
          </cell>
          <cell r="D413" t="str">
            <v>IC</v>
          </cell>
          <cell r="J413">
            <v>683.88545299999987</v>
          </cell>
          <cell r="K413">
            <v>713.21783199999993</v>
          </cell>
          <cell r="L413">
            <v>732.58595400000002</v>
          </cell>
          <cell r="M413">
            <v>725.86673518999987</v>
          </cell>
          <cell r="N413">
            <v>707.47635199999991</v>
          </cell>
          <cell r="O413">
            <v>1509.0944769999996</v>
          </cell>
          <cell r="P413">
            <v>1517.6499999999999</v>
          </cell>
          <cell r="Q413">
            <v>1554.2297732300003</v>
          </cell>
          <cell r="R413">
            <v>1548.2954229999998</v>
          </cell>
          <cell r="S413">
            <v>1899.857407</v>
          </cell>
          <cell r="T413">
            <v>1616.9485159811582</v>
          </cell>
          <cell r="U413">
            <v>1477.1515245237479</v>
          </cell>
          <cell r="V413">
            <v>1457.4916056172167</v>
          </cell>
          <cell r="W413">
            <v>1437.661672186347</v>
          </cell>
          <cell r="X413">
            <v>1417.0147743146881</v>
          </cell>
          <cell r="Y413">
            <v>1619.2363825883374</v>
          </cell>
          <cell r="Z413">
            <v>1601.1747001457054</v>
          </cell>
          <cell r="AA413">
            <v>1582.956824365561</v>
          </cell>
          <cell r="AB413">
            <v>1563.9883985772192</v>
          </cell>
          <cell r="AC413">
            <v>1554.6153143721115</v>
          </cell>
          <cell r="AD413">
            <v>1538.0235537092506</v>
          </cell>
          <cell r="AE413">
            <v>1521.288311259387</v>
          </cell>
          <cell r="AF413">
            <v>1503.8636011399933</v>
          </cell>
          <cell r="AG413">
            <v>1495.253330734789</v>
          </cell>
        </row>
        <row r="428">
          <cell r="B428">
            <v>800180</v>
          </cell>
          <cell r="C428" t="str">
            <v>Enterprise Value (End)</v>
          </cell>
          <cell r="D428" t="str">
            <v>Enterprise Value (End)</v>
          </cell>
          <cell r="J428">
            <v>1469.4169639999998</v>
          </cell>
          <cell r="K428">
            <v>1613.2155297999998</v>
          </cell>
          <cell r="L428">
            <v>1850.7745157999998</v>
          </cell>
          <cell r="M428">
            <v>1627.8500634699999</v>
          </cell>
          <cell r="N428">
            <v>1850.3620895999998</v>
          </cell>
          <cell r="O428">
            <v>2083.2547712000001</v>
          </cell>
          <cell r="P428">
            <v>2174.3837887999998</v>
          </cell>
          <cell r="Q428">
            <v>2900.5497572900003</v>
          </cell>
          <cell r="R428">
            <v>2838.1124789999999</v>
          </cell>
          <cell r="S428">
            <v>2645.2482105999998</v>
          </cell>
          <cell r="T428">
            <v>2834.9535000464857</v>
          </cell>
          <cell r="U428">
            <v>2963.1058819787304</v>
          </cell>
          <cell r="V428">
            <v>2769.0923414046733</v>
          </cell>
          <cell r="W428">
            <v>2759.9557167904318</v>
          </cell>
          <cell r="X428">
            <v>2750.4426765192893</v>
          </cell>
          <cell r="Y428">
            <v>2935.1934973147595</v>
          </cell>
          <cell r="Z428">
            <v>2738.110646942187</v>
          </cell>
          <cell r="AA428">
            <v>2730.4134110100126</v>
          </cell>
          <cell r="AB428">
            <v>2722.3990601429405</v>
          </cell>
          <cell r="AC428">
            <v>2907.7820434657697</v>
          </cell>
          <cell r="AD428">
            <v>2712.1141581008119</v>
          </cell>
          <cell r="AE428">
            <v>2705.7347841060814</v>
          </cell>
          <cell r="AF428">
            <v>2699.0925891731799</v>
          </cell>
          <cell r="AG428">
            <v>2880.8473615853777</v>
          </cell>
        </row>
        <row r="429">
          <cell r="B429">
            <v>800190</v>
          </cell>
          <cell r="C429" t="str">
            <v>Enterprise Value (High)</v>
          </cell>
          <cell r="D429" t="str">
            <v>Enterprise Value (High)</v>
          </cell>
          <cell r="J429">
            <v>1705.8679112</v>
          </cell>
          <cell r="K429">
            <v>1913.3263473999996</v>
          </cell>
          <cell r="L429">
            <v>1991.7356573999996</v>
          </cell>
          <cell r="M429">
            <v>2037.09208747</v>
          </cell>
          <cell r="N429">
            <v>2004.9646319999997</v>
          </cell>
          <cell r="O429">
            <v>2356.0827872</v>
          </cell>
          <cell r="P429">
            <v>2192.5723232</v>
          </cell>
          <cell r="Q429">
            <v>3350.71598369</v>
          </cell>
          <cell r="R429">
            <v>3256.4487702000001</v>
          </cell>
          <cell r="S429">
            <v>3218.1870442000004</v>
          </cell>
          <cell r="T429">
            <v>2834.9535000464857</v>
          </cell>
          <cell r="U429">
            <v>2963.1058819787304</v>
          </cell>
          <cell r="V429">
            <v>2769.0923414046733</v>
          </cell>
          <cell r="W429">
            <v>2759.9557167904318</v>
          </cell>
          <cell r="X429">
            <v>2750.4426765192893</v>
          </cell>
          <cell r="Y429">
            <v>2935.1934973147595</v>
          </cell>
          <cell r="Z429">
            <v>2738.110646942187</v>
          </cell>
          <cell r="AA429">
            <v>2730.4134110100126</v>
          </cell>
          <cell r="AB429">
            <v>2722.3990601429405</v>
          </cell>
          <cell r="AC429">
            <v>2907.7820434657697</v>
          </cell>
          <cell r="AD429">
            <v>2712.1141581008119</v>
          </cell>
          <cell r="AE429">
            <v>2705.7347841060814</v>
          </cell>
          <cell r="AF429">
            <v>2699.0925891731799</v>
          </cell>
          <cell r="AG429">
            <v>2880.8473615853777</v>
          </cell>
        </row>
        <row r="430">
          <cell r="B430">
            <v>800200</v>
          </cell>
          <cell r="C430" t="str">
            <v>Enterprise Value (Low)</v>
          </cell>
          <cell r="D430" t="str">
            <v>Enterprise Value (Low)</v>
          </cell>
          <cell r="J430">
            <v>1401.2099599999999</v>
          </cell>
          <cell r="K430">
            <v>1504.0843233999999</v>
          </cell>
          <cell r="L430">
            <v>1768.9261109999998</v>
          </cell>
          <cell r="M430">
            <v>1618.7557962700002</v>
          </cell>
          <cell r="N430">
            <v>1700.3066807999999</v>
          </cell>
          <cell r="O430">
            <v>2019.5949008</v>
          </cell>
          <cell r="P430">
            <v>1965.2156431999999</v>
          </cell>
          <cell r="Q430">
            <v>2209.3854500899997</v>
          </cell>
          <cell r="R430">
            <v>2583.4729973999997</v>
          </cell>
          <cell r="S430">
            <v>2604.3240081999998</v>
          </cell>
          <cell r="T430">
            <v>2443.9000104464858</v>
          </cell>
          <cell r="U430">
            <v>2572.0523923787305</v>
          </cell>
          <cell r="V430">
            <v>2378.0388518046734</v>
          </cell>
          <cell r="W430">
            <v>2368.9022271904319</v>
          </cell>
          <cell r="X430">
            <v>2359.3891869192894</v>
          </cell>
          <cell r="Y430">
            <v>2544.1400077147596</v>
          </cell>
          <cell r="Z430">
            <v>2347.0571573421871</v>
          </cell>
          <cell r="AA430">
            <v>2339.3599214100127</v>
          </cell>
          <cell r="AB430">
            <v>2331.3455705429405</v>
          </cell>
          <cell r="AC430">
            <v>2516.7285538657698</v>
          </cell>
          <cell r="AD430">
            <v>2321.060668500812</v>
          </cell>
          <cell r="AE430">
            <v>2314.6812945060815</v>
          </cell>
          <cell r="AF430">
            <v>2308.03909957318</v>
          </cell>
          <cell r="AG430">
            <v>2489.7938719853778</v>
          </cell>
        </row>
        <row r="431">
          <cell r="B431">
            <v>800210</v>
          </cell>
          <cell r="C431" t="str">
            <v>Enterprise Value (Avg)</v>
          </cell>
          <cell r="D431" t="str">
            <v>Enterprise Value (Avg)</v>
          </cell>
          <cell r="J431">
            <v>1518.8291491</v>
          </cell>
          <cell r="K431">
            <v>1701.6237338999999</v>
          </cell>
          <cell r="L431">
            <v>1862.8024175999999</v>
          </cell>
          <cell r="M431">
            <v>1744.4154724700002</v>
          </cell>
          <cell r="N431">
            <v>1833.4203499</v>
          </cell>
          <cell r="O431">
            <v>2157.6761911000003</v>
          </cell>
          <cell r="P431">
            <v>2069.0892264000004</v>
          </cell>
          <cell r="Q431">
            <v>2868.9591448900001</v>
          </cell>
          <cell r="R431">
            <v>2903.6359287</v>
          </cell>
          <cell r="S431">
            <v>2892.6880639999995</v>
          </cell>
          <cell r="T431">
            <v>2632.2692301464858</v>
          </cell>
          <cell r="U431">
            <v>2760.4216120787305</v>
          </cell>
          <cell r="V431">
            <v>2566.4080715046734</v>
          </cell>
          <cell r="W431">
            <v>2557.2714468904319</v>
          </cell>
          <cell r="X431">
            <v>2547.7584066192894</v>
          </cell>
          <cell r="Y431">
            <v>2732.5092274147596</v>
          </cell>
          <cell r="Z431">
            <v>2535.4263770421871</v>
          </cell>
          <cell r="AA431">
            <v>2527.7291411100127</v>
          </cell>
          <cell r="AB431">
            <v>2519.7147902429406</v>
          </cell>
          <cell r="AC431">
            <v>2705.0977735657698</v>
          </cell>
          <cell r="AD431">
            <v>2509.429888200812</v>
          </cell>
          <cell r="AE431">
            <v>2503.0505142060815</v>
          </cell>
          <cell r="AF431">
            <v>2496.40831927318</v>
          </cell>
          <cell r="AG431">
            <v>2678.1630916853778</v>
          </cell>
        </row>
        <row r="444">
          <cell r="B444">
            <v>810000</v>
          </cell>
          <cell r="C444" t="str">
            <v>EPS_P (비지배주주지분 제외)</v>
          </cell>
          <cell r="D444" t="str">
            <v>EPS_P (excl. Minority Interest)</v>
          </cell>
          <cell r="J444">
            <v>160.54540381219493</v>
          </cell>
          <cell r="K444">
            <v>280.376048330755</v>
          </cell>
          <cell r="L444">
            <v>105.87910810449905</v>
          </cell>
          <cell r="M444">
            <v>59.359238202281986</v>
          </cell>
          <cell r="N444">
            <v>88.778785826745874</v>
          </cell>
          <cell r="O444">
            <v>-213.88893213957908</v>
          </cell>
          <cell r="P444">
            <v>46.463732668861979</v>
          </cell>
          <cell r="Q444">
            <v>-129.75753846335192</v>
          </cell>
          <cell r="R444">
            <v>34.114029550396317</v>
          </cell>
          <cell r="S444">
            <v>-18.839901691034544</v>
          </cell>
          <cell r="T444">
            <v>-12.113983668972963</v>
          </cell>
          <cell r="U444">
            <v>-310.71686005483497</v>
          </cell>
          <cell r="V444">
            <v>-10.356439144434585</v>
          </cell>
          <cell r="W444">
            <v>-31.571785022870895</v>
          </cell>
          <cell r="X444">
            <v>-15.646662462327717</v>
          </cell>
          <cell r="Y444">
            <v>-251.94703439386424</v>
          </cell>
          <cell r="Z444">
            <v>-11.377760946024676</v>
          </cell>
          <cell r="AA444">
            <v>-31.495551506637046</v>
          </cell>
          <cell r="AB444">
            <v>-17.390676612366399</v>
          </cell>
          <cell r="AC444">
            <v>-243.0592148690408</v>
          </cell>
          <cell r="AD444">
            <v>-12.365494013607314</v>
          </cell>
          <cell r="AE444">
            <v>-31.430732937127086</v>
          </cell>
          <cell r="AF444">
            <v>-19.078158020946741</v>
          </cell>
          <cell r="AG444">
            <v>-234.53745231082712</v>
          </cell>
        </row>
        <row r="451">
          <cell r="B451">
            <v>810050</v>
          </cell>
          <cell r="C451" t="str">
            <v>Adj EPS_P (비지배주주지분 제외)</v>
          </cell>
          <cell r="D451" t="str">
            <v>Adj EPS_P (excl. Minority Interest)</v>
          </cell>
          <cell r="J451">
            <v>137.78732441495896</v>
          </cell>
          <cell r="K451">
            <v>266.12711807887905</v>
          </cell>
          <cell r="L451">
            <v>95.767853479219227</v>
          </cell>
          <cell r="M451">
            <v>82.778533074334391</v>
          </cell>
          <cell r="N451">
            <v>-106.89415783084247</v>
          </cell>
          <cell r="O451">
            <v>-242.65509036902228</v>
          </cell>
          <cell r="P451">
            <v>17.184700783166608</v>
          </cell>
          <cell r="Q451">
            <v>-68.551006423257945</v>
          </cell>
          <cell r="R451">
            <v>34.114029550396317</v>
          </cell>
          <cell r="S451">
            <v>-23.491743184803759</v>
          </cell>
          <cell r="T451">
            <v>-12.113983668972963</v>
          </cell>
          <cell r="U451">
            <v>-306.0650185610657</v>
          </cell>
          <cell r="V451">
            <v>-10.356439144434585</v>
          </cell>
          <cell r="W451">
            <v>-31.571785022870895</v>
          </cell>
          <cell r="X451">
            <v>-15.646662462327717</v>
          </cell>
          <cell r="Y451">
            <v>-251.94703439386424</v>
          </cell>
          <cell r="Z451">
            <v>-11.377760946024676</v>
          </cell>
          <cell r="AA451">
            <v>-31.495551506637046</v>
          </cell>
          <cell r="AB451">
            <v>-17.390676612366399</v>
          </cell>
          <cell r="AC451">
            <v>-243.0592148690408</v>
          </cell>
          <cell r="AD451">
            <v>-12.365494013607314</v>
          </cell>
          <cell r="AE451">
            <v>-31.430732937127093</v>
          </cell>
          <cell r="AF451">
            <v>-19.078158020946741</v>
          </cell>
          <cell r="AG451">
            <v>-234.53745231082712</v>
          </cell>
        </row>
        <row r="461">
          <cell r="B461">
            <v>810100</v>
          </cell>
          <cell r="C461" t="str">
            <v>EPS_C (비지배주주지분 포함)</v>
          </cell>
          <cell r="D461" t="str">
            <v>EPS_C (incl. Minority Interest)</v>
          </cell>
          <cell r="J461">
            <v>173.30271536336645</v>
          </cell>
          <cell r="K461">
            <v>297.07309457544858</v>
          </cell>
          <cell r="L461">
            <v>114.88838814852504</v>
          </cell>
          <cell r="M461">
            <v>48.344609777904921</v>
          </cell>
          <cell r="N461">
            <v>13.946137408410422</v>
          </cell>
          <cell r="O461">
            <v>-327.24670768415513</v>
          </cell>
          <cell r="P461">
            <v>15.547530866478169</v>
          </cell>
          <cell r="Q461">
            <v>-140.46289029202924</v>
          </cell>
          <cell r="R461">
            <v>12.365207391310957</v>
          </cell>
          <cell r="S461">
            <v>-50.609267341517921</v>
          </cell>
          <cell r="T461">
            <v>-25.472360587248012</v>
          </cell>
          <cell r="U461">
            <v>-582.99037564177024</v>
          </cell>
          <cell r="V461">
            <v>-21.776730058056412</v>
          </cell>
          <cell r="W461">
            <v>-66.386740684274443</v>
          </cell>
          <cell r="X461">
            <v>-32.900608017837925</v>
          </cell>
          <cell r="Y461">
            <v>-529.77500088642546</v>
          </cell>
          <cell r="Z461">
            <v>-23.924287617701545</v>
          </cell>
          <cell r="AA461">
            <v>-66.226442662797325</v>
          </cell>
          <cell r="AB461">
            <v>-36.567787907871107</v>
          </cell>
          <cell r="AC461">
            <v>-511.08637211185078</v>
          </cell>
          <cell r="AD461">
            <v>-26.001217350226657</v>
          </cell>
          <cell r="AE461">
            <v>-66.090147120354416</v>
          </cell>
          <cell r="AF461">
            <v>-40.116095062496811</v>
          </cell>
          <cell r="AG461">
            <v>-493.16745999727527</v>
          </cell>
        </row>
        <row r="468">
          <cell r="B468">
            <v>810150</v>
          </cell>
          <cell r="C468" t="str">
            <v>Adj EPS_C (비지배주주지분 포함)</v>
          </cell>
          <cell r="D468" t="str">
            <v>Adj EPS_C (incl. Minority Interest)</v>
          </cell>
          <cell r="J468">
            <v>148.73622599435407</v>
          </cell>
          <cell r="K468">
            <v>281.97560736312806</v>
          </cell>
          <cell r="L468">
            <v>103.91676431399864</v>
          </cell>
          <cell r="M468">
            <v>67.41824862759519</v>
          </cell>
          <cell r="N468">
            <v>-16.791856290696501</v>
          </cell>
          <cell r="O468">
            <v>-371.258478088262</v>
          </cell>
          <cell r="P468">
            <v>5.7502841573580001</v>
          </cell>
          <cell r="Q468">
            <v>-74.206651949996768</v>
          </cell>
          <cell r="R468">
            <v>12.365207391310957</v>
          </cell>
          <cell r="S468">
            <v>-63.1054201160606</v>
          </cell>
          <cell r="T468">
            <v>-25.472360587248012</v>
          </cell>
          <cell r="U468">
            <v>-570.49422286722677</v>
          </cell>
          <cell r="V468">
            <v>-21.776730058056412</v>
          </cell>
          <cell r="W468">
            <v>-66.386740684274443</v>
          </cell>
          <cell r="X468">
            <v>-32.900608017837925</v>
          </cell>
          <cell r="Y468">
            <v>-529.77500088642478</v>
          </cell>
          <cell r="Z468">
            <v>-23.924287617701545</v>
          </cell>
          <cell r="AA468">
            <v>-66.226442662797325</v>
          </cell>
          <cell r="AB468">
            <v>-36.567787907871107</v>
          </cell>
          <cell r="AC468">
            <v>-511.08637211185095</v>
          </cell>
          <cell r="AD468">
            <v>-26.001217350226657</v>
          </cell>
          <cell r="AE468">
            <v>-66.090147120354416</v>
          </cell>
          <cell r="AF468">
            <v>-40.116095062496811</v>
          </cell>
          <cell r="AG468">
            <v>-493.16745999727561</v>
          </cell>
        </row>
        <row r="478">
          <cell r="B478">
            <v>810001</v>
          </cell>
          <cell r="C478" t="str">
            <v>EPS_P (우선주 포함)</v>
          </cell>
          <cell r="D478" t="str">
            <v>EPS_P (incl. Preferred Shares)</v>
          </cell>
          <cell r="J478">
            <v>160.54540381219493</v>
          </cell>
          <cell r="K478">
            <v>280.376048330755</v>
          </cell>
          <cell r="L478">
            <v>105.87910810449905</v>
          </cell>
          <cell r="M478">
            <v>59.359238202281986</v>
          </cell>
          <cell r="N478">
            <v>88.778785826745874</v>
          </cell>
          <cell r="O478">
            <v>-213.88893213957908</v>
          </cell>
          <cell r="P478">
            <v>46.463732668861979</v>
          </cell>
          <cell r="Q478">
            <v>-129.75753846335192</v>
          </cell>
          <cell r="R478">
            <v>34.114029550396317</v>
          </cell>
          <cell r="S478">
            <v>-18.839901691034544</v>
          </cell>
          <cell r="T478">
            <v>-12.113983668972963</v>
          </cell>
          <cell r="U478">
            <v>-310.71686005483497</v>
          </cell>
          <cell r="V478">
            <v>-10.356439144434585</v>
          </cell>
          <cell r="W478">
            <v>-31.571785022870895</v>
          </cell>
          <cell r="X478">
            <v>-15.646662462327717</v>
          </cell>
          <cell r="Y478">
            <v>-251.94703439386424</v>
          </cell>
          <cell r="Z478">
            <v>-11.377760946024676</v>
          </cell>
          <cell r="AA478">
            <v>-31.495551506637046</v>
          </cell>
          <cell r="AB478">
            <v>-17.390676612366399</v>
          </cell>
          <cell r="AC478">
            <v>-243.0592148690408</v>
          </cell>
          <cell r="AD478">
            <v>-12.365494013607314</v>
          </cell>
          <cell r="AE478">
            <v>-31.430732937127086</v>
          </cell>
          <cell r="AF478">
            <v>-19.078158020946741</v>
          </cell>
          <cell r="AG478">
            <v>-234.53745231082712</v>
          </cell>
        </row>
        <row r="481">
          <cell r="B481">
            <v>810101</v>
          </cell>
          <cell r="C481" t="str">
            <v>EPS_C (우선주 포함)</v>
          </cell>
          <cell r="D481" t="str">
            <v>EPS_C (incl. Preferred Shares)</v>
          </cell>
          <cell r="J481">
            <v>173.30271536336645</v>
          </cell>
          <cell r="K481">
            <v>297.07309457544858</v>
          </cell>
          <cell r="L481">
            <v>114.88838814852504</v>
          </cell>
          <cell r="M481">
            <v>48.344609777904921</v>
          </cell>
          <cell r="N481">
            <v>13.946137408410422</v>
          </cell>
          <cell r="O481">
            <v>-327.24670768415513</v>
          </cell>
          <cell r="P481">
            <v>15.547530866478169</v>
          </cell>
          <cell r="Q481">
            <v>-140.46289029202924</v>
          </cell>
          <cell r="R481">
            <v>12.365207391310957</v>
          </cell>
          <cell r="S481">
            <v>-50.609267341517921</v>
          </cell>
          <cell r="T481">
            <v>-25.472360587248012</v>
          </cell>
          <cell r="U481">
            <v>-582.99037564177024</v>
          </cell>
          <cell r="V481">
            <v>-21.776730058056412</v>
          </cell>
          <cell r="W481">
            <v>-66.386740684274443</v>
          </cell>
          <cell r="X481">
            <v>-32.900608017837925</v>
          </cell>
          <cell r="Y481">
            <v>-529.77500088642546</v>
          </cell>
          <cell r="Z481">
            <v>-23.924287617701545</v>
          </cell>
          <cell r="AA481">
            <v>-66.226442662797325</v>
          </cell>
          <cell r="AB481">
            <v>-36.567787907871107</v>
          </cell>
          <cell r="AC481">
            <v>-511.08637211185078</v>
          </cell>
          <cell r="AD481">
            <v>-26.001217350226657</v>
          </cell>
          <cell r="AE481">
            <v>-66.090147120354416</v>
          </cell>
          <cell r="AF481">
            <v>-40.116095062496811</v>
          </cell>
          <cell r="AG481">
            <v>-493.16745999727527</v>
          </cell>
        </row>
        <row r="484">
          <cell r="B484">
            <v>810200</v>
          </cell>
          <cell r="C484" t="str">
            <v>BPS_P (무형자산 포함, 비지배주주지분 제외)</v>
          </cell>
          <cell r="D484" t="str">
            <v>BPS_P (excl. Minority Interest)</v>
          </cell>
          <cell r="J484">
            <v>11053.291077702224</v>
          </cell>
          <cell r="K484">
            <v>11315.910181306304</v>
          </cell>
          <cell r="L484">
            <v>11406.470935888052</v>
          </cell>
          <cell r="M484">
            <v>11480.895293025918</v>
          </cell>
          <cell r="N484">
            <v>11269.637393104087</v>
          </cell>
          <cell r="O484">
            <v>11060.948572085059</v>
          </cell>
          <cell r="P484">
            <v>11096.821907761847</v>
          </cell>
          <cell r="Q484">
            <v>10932.468727441834</v>
          </cell>
          <cell r="R484">
            <v>10867.412615719055</v>
          </cell>
          <cell r="S484">
            <v>10853.755429574358</v>
          </cell>
          <cell r="T484">
            <v>10637.904554363711</v>
          </cell>
          <cell r="U484">
            <v>10531.243709198938</v>
          </cell>
          <cell r="V484">
            <v>10418.55145603635</v>
          </cell>
          <cell r="W484">
            <v>10304.884665801197</v>
          </cell>
          <cell r="X484">
            <v>10186.534968987236</v>
          </cell>
          <cell r="Y484">
            <v>10128.053485796992</v>
          </cell>
          <cell r="Z484">
            <v>10017.093783065886</v>
          </cell>
          <cell r="AA484">
            <v>9905.1745259658055</v>
          </cell>
          <cell r="AB484">
            <v>9788.6443581125895</v>
          </cell>
          <cell r="AC484">
            <v>9731.0619794844752</v>
          </cell>
          <cell r="AD484">
            <v>9621.7545123200325</v>
          </cell>
          <cell r="AE484">
            <v>9511.5017789454432</v>
          </cell>
          <cell r="AF484">
            <v>9396.70679317344</v>
          </cell>
          <cell r="AG484">
            <v>9339.9818398235184</v>
          </cell>
        </row>
        <row r="490">
          <cell r="B490">
            <v>810300</v>
          </cell>
          <cell r="C490" t="str">
            <v>BPS_C (비지배주주지분 포함)</v>
          </cell>
          <cell r="D490" t="str">
            <v>BPS_C (incl. Minority Interest)</v>
          </cell>
          <cell r="J490">
            <v>10828.68077595081</v>
          </cell>
          <cell r="K490">
            <v>11089.004400486494</v>
          </cell>
          <cell r="L490">
            <v>11197.329412093806</v>
          </cell>
          <cell r="M490">
            <v>11265.856593481221</v>
          </cell>
          <cell r="N490">
            <v>11006.765734791694</v>
          </cell>
          <cell r="O490">
            <v>10570.782052675997</v>
          </cell>
          <cell r="P490">
            <v>11183.04540249268</v>
          </cell>
          <cell r="Q490">
            <v>11036.858100672476</v>
          </cell>
          <cell r="R490">
            <v>10970.865404086655</v>
          </cell>
          <cell r="S490">
            <v>11438.621607687093</v>
          </cell>
          <cell r="T490">
            <v>10687.289714238252</v>
          </cell>
          <cell r="U490">
            <v>10316.025536662604</v>
          </cell>
          <cell r="V490">
            <v>10113.230359842062</v>
          </cell>
          <cell r="W490">
            <v>9908.6814562798609</v>
          </cell>
          <cell r="X490">
            <v>9695.7054351383031</v>
          </cell>
          <cell r="Y490">
            <v>9590.4651689135953</v>
          </cell>
          <cell r="Z490">
            <v>9391.1516903682386</v>
          </cell>
          <cell r="AA490">
            <v>9190.11459401906</v>
          </cell>
          <cell r="AB490">
            <v>8980.7950614443926</v>
          </cell>
          <cell r="AC490">
            <v>8877.3616175472143</v>
          </cell>
          <cell r="AD490">
            <v>8681.3658749408332</v>
          </cell>
          <cell r="AE490">
            <v>8483.6752055593261</v>
          </cell>
          <cell r="AF490">
            <v>8277.839967880418</v>
          </cell>
          <cell r="AG490">
            <v>8176.1282582914982</v>
          </cell>
        </row>
        <row r="496">
          <cell r="B496">
            <v>810201</v>
          </cell>
          <cell r="C496" t="str">
            <v>BPS_P (비지배주주지분 제외)</v>
          </cell>
          <cell r="D496" t="str">
            <v>BPS_P (incl. Intangible Assets, excl. Minority Interest)</v>
          </cell>
          <cell r="J496">
            <v>7914.8221420193149</v>
          </cell>
          <cell r="K496">
            <v>8182.6814919183353</v>
          </cell>
          <cell r="L496">
            <v>8278.6183366154019</v>
          </cell>
          <cell r="M496">
            <v>8345.7509352705183</v>
          </cell>
          <cell r="N496">
            <v>8159.6574268237919</v>
          </cell>
          <cell r="O496">
            <v>7835.8730101970168</v>
          </cell>
          <cell r="P496">
            <v>7883.7529427329764</v>
          </cell>
          <cell r="Q496">
            <v>7747.852368247989</v>
          </cell>
          <cell r="R496">
            <v>7704.6593814617627</v>
          </cell>
          <cell r="S496">
            <v>7711.4335171502307</v>
          </cell>
          <cell r="T496">
            <v>7480.355226088277</v>
          </cell>
          <cell r="U496">
            <v>7366.1698845528963</v>
          </cell>
          <cell r="V496">
            <v>7258.773349405129</v>
          </cell>
          <cell r="W496">
            <v>7150.448073354336</v>
          </cell>
          <cell r="X496">
            <v>7037.6599533469189</v>
          </cell>
          <cell r="Y496">
            <v>6981.9266754269811</v>
          </cell>
          <cell r="Z496">
            <v>6876.1013141285712</v>
          </cell>
          <cell r="AA496">
            <v>6769.360799082604</v>
          </cell>
          <cell r="AB496">
            <v>6658.2227299304604</v>
          </cell>
          <cell r="AC496">
            <v>6603.3048104267536</v>
          </cell>
          <cell r="AD496">
            <v>6498.9752257465589</v>
          </cell>
          <cell r="AE496">
            <v>6393.7434224560984</v>
          </cell>
          <cell r="AF496">
            <v>6284.1762217913483</v>
          </cell>
          <cell r="AG496">
            <v>6230.0345334188823</v>
          </cell>
        </row>
        <row r="499">
          <cell r="B499">
            <v>810400</v>
          </cell>
          <cell r="C499" t="str">
            <v>CPS</v>
          </cell>
          <cell r="D499" t="str">
            <v>CPS</v>
          </cell>
          <cell r="J499">
            <v>313.39956670725479</v>
          </cell>
          <cell r="K499">
            <v>498.69804793067874</v>
          </cell>
          <cell r="L499">
            <v>264.74102278411169</v>
          </cell>
          <cell r="M499">
            <v>238.157683996793</v>
          </cell>
          <cell r="N499">
            <v>249.93650945290017</v>
          </cell>
          <cell r="O499">
            <v>-51.134851195047368</v>
          </cell>
          <cell r="P499">
            <v>357.73617911732345</v>
          </cell>
          <cell r="Q499">
            <v>248.21037334376982</v>
          </cell>
          <cell r="R499">
            <v>316.20747848710636</v>
          </cell>
          <cell r="S499">
            <v>241.68108893919484</v>
          </cell>
          <cell r="T499">
            <v>327.44808961474496</v>
          </cell>
          <cell r="U499">
            <v>-255.10352586137145</v>
          </cell>
          <cell r="V499">
            <v>275.79916741729573</v>
          </cell>
          <cell r="W499">
            <v>214.61800252244379</v>
          </cell>
          <cell r="X499">
            <v>304.85996917731478</v>
          </cell>
          <cell r="Y499">
            <v>-224.15919384275188</v>
          </cell>
          <cell r="Z499">
            <v>257.12158102144525</v>
          </cell>
          <cell r="AA499">
            <v>199.3091651114276</v>
          </cell>
          <cell r="AB499">
            <v>282.64098750277685</v>
          </cell>
          <cell r="AC499">
            <v>-222.03309336702409</v>
          </cell>
          <cell r="AD499">
            <v>239.81827090486755</v>
          </cell>
          <cell r="AE499">
            <v>185.18432884326984</v>
          </cell>
          <cell r="AF499">
            <v>261.98602079008549</v>
          </cell>
          <cell r="AG499">
            <v>-219.40582827708982</v>
          </cell>
        </row>
        <row r="505">
          <cell r="B505">
            <v>810450</v>
          </cell>
          <cell r="C505" t="str">
            <v>SPS</v>
          </cell>
          <cell r="D505" t="str">
            <v>SPS</v>
          </cell>
          <cell r="J505">
            <v>1726.0457884940968</v>
          </cell>
          <cell r="K505">
            <v>2078.5955794217261</v>
          </cell>
          <cell r="L505">
            <v>1926.5870811449215</v>
          </cell>
          <cell r="M505">
            <v>1909.3681395242047</v>
          </cell>
          <cell r="N505">
            <v>1566.2162422498425</v>
          </cell>
          <cell r="O505">
            <v>1538.1668354763096</v>
          </cell>
          <cell r="P505">
            <v>2156.2204923998711</v>
          </cell>
          <cell r="Q505">
            <v>2085.1442048018998</v>
          </cell>
          <cell r="R505">
            <v>1973.9167109583057</v>
          </cell>
          <cell r="S505">
            <v>1990.986695442597</v>
          </cell>
          <cell r="T505">
            <v>2073.0124540227507</v>
          </cell>
          <cell r="U505">
            <v>1024.3612467691</v>
          </cell>
          <cell r="V505">
            <v>1897.7437323517199</v>
          </cell>
          <cell r="W505">
            <v>1914.1549901756014</v>
          </cell>
          <cell r="X505">
            <v>1993.0153941494398</v>
          </cell>
          <cell r="Y505">
            <v>984.83138874501094</v>
          </cell>
          <cell r="Z505">
            <v>1824.5102509577505</v>
          </cell>
          <cell r="AA505">
            <v>1840.2882022271126</v>
          </cell>
          <cell r="AB505">
            <v>1916.1054018795844</v>
          </cell>
          <cell r="AC505">
            <v>946.82697858448921</v>
          </cell>
          <cell r="AD505">
            <v>1754.1028322748068</v>
          </cell>
          <cell r="AE505">
            <v>1769.2719161396703</v>
          </cell>
          <cell r="AF505">
            <v>1842.1633480051439</v>
          </cell>
          <cell r="AG505">
            <v>910.2891496155861</v>
          </cell>
        </row>
        <row r="511">
          <cell r="B511">
            <v>810501</v>
          </cell>
          <cell r="C511" t="str">
            <v>EBITDAPS</v>
          </cell>
          <cell r="D511" t="str">
            <v>EBITDAPS</v>
          </cell>
          <cell r="J511">
            <v>249.21884855109587</v>
          </cell>
          <cell r="K511">
            <v>443.51069869598729</v>
          </cell>
          <cell r="L511">
            <v>216.81565503155653</v>
          </cell>
          <cell r="M511">
            <v>170.33269409546267</v>
          </cell>
          <cell r="N511">
            <v>15.832468612754242</v>
          </cell>
          <cell r="O511">
            <v>-128.1217028679342</v>
          </cell>
          <cell r="P511">
            <v>302.45733268096637</v>
          </cell>
          <cell r="Q511">
            <v>141.88073097302438</v>
          </cell>
          <cell r="R511">
            <v>245.33380765412264</v>
          </cell>
          <cell r="S511">
            <v>193.77250098831519</v>
          </cell>
          <cell r="T511">
            <v>378.8535928571896</v>
          </cell>
          <cell r="U511">
            <v>-187.2267228834755</v>
          </cell>
          <cell r="V511">
            <v>229.49021238921466</v>
          </cell>
          <cell r="W511">
            <v>179.87965606534175</v>
          </cell>
          <cell r="X511">
            <v>354.20118282182028</v>
          </cell>
          <cell r="Y511">
            <v>-191.95305856559702</v>
          </cell>
          <cell r="Z511">
            <v>214.77187454193682</v>
          </cell>
          <cell r="AA511">
            <v>167.03961889669262</v>
          </cell>
          <cell r="AB511">
            <v>331.29500152532739</v>
          </cell>
          <cell r="AC511">
            <v>-195.56780725885409</v>
          </cell>
          <cell r="AD511">
            <v>201.09442025009474</v>
          </cell>
          <cell r="AE511">
            <v>155.17059531843</v>
          </cell>
          <cell r="AF511">
            <v>310.00472274438664</v>
          </cell>
          <cell r="AG511">
            <v>-198.18689861530075</v>
          </cell>
        </row>
        <row r="517">
          <cell r="B517">
            <v>810541</v>
          </cell>
          <cell r="C517" t="str">
            <v>EBITPS</v>
          </cell>
          <cell r="D517" t="str">
            <v>EBITPS</v>
          </cell>
          <cell r="J517">
            <v>168.72102680246724</v>
          </cell>
          <cell r="K517">
            <v>360.30507218877403</v>
          </cell>
          <cell r="L517">
            <v>120.21980176698568</v>
          </cell>
          <cell r="M517">
            <v>74.13118497332033</v>
          </cell>
          <cell r="N517">
            <v>-84.649228252277382</v>
          </cell>
          <cell r="O517">
            <v>-300.32988254402727</v>
          </cell>
          <cell r="P517">
            <v>114.82509552831264</v>
          </cell>
          <cell r="Q517">
            <v>-59.199562555188628</v>
          </cell>
          <cell r="R517">
            <v>52.888461425456775</v>
          </cell>
          <cell r="S517">
            <v>-0.73761852961585361</v>
          </cell>
          <cell r="T517">
            <v>119.15598265477232</v>
          </cell>
          <cell r="U517">
            <v>-448.62867958020911</v>
          </cell>
          <cell r="V517">
            <v>51.03119293482797</v>
          </cell>
          <cell r="W517">
            <v>-0.47799229965786555</v>
          </cell>
          <cell r="X517">
            <v>114.80321198979379</v>
          </cell>
          <cell r="Y517">
            <v>-430.87503556273367</v>
          </cell>
          <cell r="Z517">
            <v>49.23015124696088</v>
          </cell>
          <cell r="AA517">
            <v>-0.24782173735951743</v>
          </cell>
          <cell r="AB517">
            <v>110.59777719956237</v>
          </cell>
          <cell r="AC517">
            <v>-413.84359528596445</v>
          </cell>
          <cell r="AD517">
            <v>47.484416614638015</v>
          </cell>
          <cell r="AE517">
            <v>-4.4397027963463426E-2</v>
          </cell>
          <cell r="AF517">
            <v>106.53566285865344</v>
          </cell>
          <cell r="AG517">
            <v>-397.50348678263003</v>
          </cell>
        </row>
        <row r="534">
          <cell r="B534">
            <v>820000</v>
          </cell>
          <cell r="C534" t="str">
            <v>ROE</v>
          </cell>
          <cell r="D534" t="str">
            <v>ROE</v>
          </cell>
          <cell r="J534">
            <v>2.90493397276152</v>
          </cell>
          <cell r="K534">
            <v>2.506804289382857</v>
          </cell>
          <cell r="L534">
            <v>0.93193673284864309</v>
          </cell>
          <cell r="M534">
            <v>0.51870746165010917</v>
          </cell>
          <cell r="N534">
            <v>0.78045456826485982</v>
          </cell>
          <cell r="O534">
            <v>-1.9156589305180587</v>
          </cell>
          <cell r="P534">
            <v>0.41938996264197259</v>
          </cell>
          <cell r="Q534">
            <v>-1.1780455450162726</v>
          </cell>
          <cell r="R534">
            <v>0.31297445168066157</v>
          </cell>
          <cell r="S534">
            <v>-0.17347042895436565</v>
          </cell>
          <cell r="T534">
            <v>-0.11273194977052894</v>
          </cell>
          <cell r="U534">
            <v>-2.9355631713313253</v>
          </cell>
          <cell r="V534">
            <v>-9.8869120798091292E-2</v>
          </cell>
          <cell r="W534">
            <v>-0.30469643004426067</v>
          </cell>
          <cell r="X534">
            <v>-0.1527142847220235</v>
          </cell>
          <cell r="Y534">
            <v>-2.4804542307577884</v>
          </cell>
          <cell r="Z534">
            <v>-0.11295783340944429</v>
          </cell>
          <cell r="AA534">
            <v>-0.31618439244047974</v>
          </cell>
          <cell r="AB534">
            <v>-0.176610506217522</v>
          </cell>
          <cell r="AC534">
            <v>-2.4903982740855324</v>
          </cell>
          <cell r="AD534">
            <v>-0.12779012314661106</v>
          </cell>
          <cell r="AE534">
            <v>-0.32854556964749937</v>
          </cell>
          <cell r="AF534">
            <v>-0.20179762612814048</v>
          </cell>
          <cell r="AG534">
            <v>-2.5035101655880219</v>
          </cell>
        </row>
        <row r="535">
          <cell r="B535">
            <v>820010</v>
          </cell>
          <cell r="C535" t="str">
            <v>Adj ROE</v>
          </cell>
          <cell r="D535" t="str">
            <v>Adj ROE</v>
          </cell>
          <cell r="J535">
            <v>2.4931456784471546</v>
          </cell>
          <cell r="K535">
            <v>2.3794065330938383</v>
          </cell>
          <cell r="L535">
            <v>0.84293853698942045</v>
          </cell>
          <cell r="M535">
            <v>0.72335569105158959</v>
          </cell>
          <cell r="N535">
            <v>-0.93970685702679035</v>
          </cell>
          <cell r="O535">
            <v>-2.1732980115013021</v>
          </cell>
          <cell r="P535">
            <v>0.15511218332003718</v>
          </cell>
          <cell r="Q535">
            <v>-0.62236235890147762</v>
          </cell>
          <cell r="R535">
            <v>0.31297445168066157</v>
          </cell>
          <cell r="S535">
            <v>-0.21630276176509761</v>
          </cell>
          <cell r="T535">
            <v>-0.11273194977052894</v>
          </cell>
          <cell r="U535">
            <v>-2.891613916161941</v>
          </cell>
          <cell r="V535">
            <v>-9.8869120798091292E-2</v>
          </cell>
          <cell r="W535">
            <v>-0.30469643004426067</v>
          </cell>
          <cell r="X535">
            <v>-0.1527142847220235</v>
          </cell>
          <cell r="Y535">
            <v>-2.4804542307577884</v>
          </cell>
          <cell r="Z535">
            <v>-0.11295783340944429</v>
          </cell>
          <cell r="AA535">
            <v>-0.31618439244047974</v>
          </cell>
          <cell r="AB535">
            <v>-0.176610506217522</v>
          </cell>
          <cell r="AC535">
            <v>-2.4903982740855324</v>
          </cell>
          <cell r="AD535">
            <v>-0.12779012314661106</v>
          </cell>
          <cell r="AE535">
            <v>-0.32854556964749942</v>
          </cell>
          <cell r="AF535">
            <v>-0.20179762612814048</v>
          </cell>
          <cell r="AG535">
            <v>-2.5035101655880219</v>
          </cell>
        </row>
        <row r="536">
          <cell r="B536">
            <v>820020</v>
          </cell>
          <cell r="C536" t="str">
            <v>ROE_C</v>
          </cell>
          <cell r="D536" t="str">
            <v>ROE_C</v>
          </cell>
          <cell r="J536">
            <v>2.4815759684886407</v>
          </cell>
          <cell r="K536">
            <v>2.1076949195181003</v>
          </cell>
          <cell r="L536">
            <v>0.80489520848793761</v>
          </cell>
          <cell r="M536">
            <v>0.33658916564614183</v>
          </cell>
          <cell r="N536">
            <v>9.7806727708491192E-2</v>
          </cell>
          <cell r="O536">
            <v>-2.344795316894277</v>
          </cell>
          <cell r="P536">
            <v>0.1102975760358853</v>
          </cell>
          <cell r="Q536">
            <v>-0.9816542626232867</v>
          </cell>
          <cell r="R536">
            <v>8.7216835074270527E-2</v>
          </cell>
          <cell r="S536">
            <v>-0.35249896594098507</v>
          </cell>
          <cell r="T536">
            <v>-0.17922011843388869</v>
          </cell>
          <cell r="U536">
            <v>-4.2669376401743033</v>
          </cell>
          <cell r="V536">
            <v>-0.16279167444666628</v>
          </cell>
          <cell r="W536">
            <v>-0.50414961855502227</v>
          </cell>
          <cell r="X536">
            <v>-0.25398325535142452</v>
          </cell>
          <cell r="Y536">
            <v>-4.1419133726947539</v>
          </cell>
          <cell r="Z536">
            <v>-0.18935879884523038</v>
          </cell>
          <cell r="AA536">
            <v>-0.53283650786300785</v>
          </cell>
          <cell r="AB536">
            <v>-0.29928036104148681</v>
          </cell>
          <cell r="AC536">
            <v>-4.2385077336112404</v>
          </cell>
          <cell r="AD536">
            <v>-0.21841260953621844</v>
          </cell>
          <cell r="AE536">
            <v>-0.56473841472520236</v>
          </cell>
          <cell r="AF536">
            <v>-0.34895995882471059</v>
          </cell>
          <cell r="AG536">
            <v>-4.3496009713019594</v>
          </cell>
        </row>
        <row r="537">
          <cell r="B537">
            <v>820030</v>
          </cell>
          <cell r="C537" t="str">
            <v>Adj ROE_C</v>
          </cell>
          <cell r="D537" t="str">
            <v>Adj ROE_C</v>
          </cell>
          <cell r="J537">
            <v>2.129800697567759</v>
          </cell>
          <cell r="K537">
            <v>2.0005802138246311</v>
          </cell>
          <cell r="L537">
            <v>0.72802923799206964</v>
          </cell>
          <cell r="M537">
            <v>0.46938535979780555</v>
          </cell>
          <cell r="N537">
            <v>-0.11776425743186929</v>
          </cell>
          <cell r="O537">
            <v>-2.660149423470588</v>
          </cell>
          <cell r="P537">
            <v>4.0793770375566363E-2</v>
          </cell>
          <cell r="Q537">
            <v>-0.5186086947966686</v>
          </cell>
          <cell r="R537">
            <v>8.7216835074270527E-2</v>
          </cell>
          <cell r="S537">
            <v>-0.43953600802148296</v>
          </cell>
          <cell r="T537">
            <v>-0.17922011843388869</v>
          </cell>
          <cell r="U537">
            <v>-4.1754776318124653</v>
          </cell>
          <cell r="V537">
            <v>-0.16279167444666628</v>
          </cell>
          <cell r="W537">
            <v>-0.50414961855502227</v>
          </cell>
          <cell r="X537">
            <v>-0.25398325535142452</v>
          </cell>
          <cell r="Y537">
            <v>-4.1419133726947495</v>
          </cell>
          <cell r="Z537">
            <v>-0.18935879884523038</v>
          </cell>
          <cell r="AA537">
            <v>-0.53283650786300785</v>
          </cell>
          <cell r="AB537">
            <v>-0.29928036104148681</v>
          </cell>
          <cell r="AC537">
            <v>-4.2385077336112413</v>
          </cell>
          <cell r="AD537">
            <v>-0.21841260953621844</v>
          </cell>
          <cell r="AE537">
            <v>-0.56473841472520236</v>
          </cell>
          <cell r="AF537">
            <v>-0.34895995882471059</v>
          </cell>
          <cell r="AG537">
            <v>-4.3496009713019621</v>
          </cell>
        </row>
        <row r="538">
          <cell r="B538">
            <v>820040</v>
          </cell>
          <cell r="C538" t="str">
            <v>ROA</v>
          </cell>
          <cell r="D538" t="str">
            <v>ROA</v>
          </cell>
          <cell r="J538">
            <v>1.5004302930843951</v>
          </cell>
          <cell r="K538">
            <v>1.2707347330390797</v>
          </cell>
          <cell r="L538">
            <v>0.4784607569588103</v>
          </cell>
          <cell r="M538">
            <v>0.1943608115083883</v>
          </cell>
          <cell r="N538">
            <v>5.3012283786691081E-2</v>
          </cell>
          <cell r="O538">
            <v>-1.2170512157982978</v>
          </cell>
          <cell r="P538">
            <v>5.7980658370901918E-2</v>
          </cell>
          <cell r="Q538">
            <v>-0.52151103032430568</v>
          </cell>
          <cell r="R538">
            <v>4.6140774655992187E-2</v>
          </cell>
          <cell r="S538">
            <v>-0.18535641544441522</v>
          </cell>
          <cell r="T538">
            <v>-9.3779389365813134E-2</v>
          </cell>
          <cell r="U538">
            <v>-2.3126155893642859</v>
          </cell>
          <cell r="V538">
            <v>-8.7888215910654335E-2</v>
          </cell>
          <cell r="W538">
            <v>-0.25983138159623453</v>
          </cell>
          <cell r="X538">
            <v>-0.13004650058815623</v>
          </cell>
          <cell r="Y538">
            <v>-2.2013102804093729</v>
          </cell>
          <cell r="Z538">
            <v>-0.10016948191069722</v>
          </cell>
          <cell r="AA538">
            <v>-0.26827813600994926</v>
          </cell>
          <cell r="AB538">
            <v>-0.14962220053876921</v>
          </cell>
          <cell r="AC538">
            <v>-2.2018338291877422</v>
          </cell>
          <cell r="AD538">
            <v>-0.11288675936852124</v>
          </cell>
          <cell r="AE538">
            <v>-0.27723356169004709</v>
          </cell>
          <cell r="AF538">
            <v>-0.1699947304706981</v>
          </cell>
          <cell r="AG538">
            <v>-2.2018724626963548</v>
          </cell>
        </row>
        <row r="539">
          <cell r="B539">
            <v>820050</v>
          </cell>
          <cell r="C539" t="str">
            <v>Adj ROA</v>
          </cell>
          <cell r="D539" t="str">
            <v>Adj ROA</v>
          </cell>
          <cell r="J539">
            <v>1.2877371176386652</v>
          </cell>
          <cell r="K539">
            <v>1.2061549991869571</v>
          </cell>
          <cell r="L539">
            <v>0.43276865935406017</v>
          </cell>
          <cell r="M539">
            <v>0.27104294716476124</v>
          </cell>
          <cell r="N539">
            <v>-6.382947657255289E-2</v>
          </cell>
          <cell r="O539">
            <v>-1.3807337752312627</v>
          </cell>
          <cell r="P539">
            <v>2.1444257877772384E-2</v>
          </cell>
          <cell r="Q539">
            <v>-0.27551467462261114</v>
          </cell>
          <cell r="R539">
            <v>4.6140774655992187E-2</v>
          </cell>
          <cell r="S539">
            <v>-0.23112356851353022</v>
          </cell>
          <cell r="T539">
            <v>-9.3779389365813134E-2</v>
          </cell>
          <cell r="U539">
            <v>-2.2630456497547784</v>
          </cell>
          <cell r="V539">
            <v>-8.7888215910654335E-2</v>
          </cell>
          <cell r="W539">
            <v>-0.25983138159623453</v>
          </cell>
          <cell r="X539">
            <v>-0.13004650058815623</v>
          </cell>
          <cell r="Y539">
            <v>-2.2013102804093703</v>
          </cell>
          <cell r="Z539">
            <v>-0.10016948191069722</v>
          </cell>
          <cell r="AA539">
            <v>-0.26827813600994926</v>
          </cell>
          <cell r="AB539">
            <v>-0.14962220053876921</v>
          </cell>
          <cell r="AC539">
            <v>-2.2018338291877426</v>
          </cell>
          <cell r="AD539">
            <v>-0.11288675936852124</v>
          </cell>
          <cell r="AE539">
            <v>-0.27723356169004709</v>
          </cell>
          <cell r="AF539">
            <v>-0.1699947304706981</v>
          </cell>
          <cell r="AG539">
            <v>-2.2018724626963562</v>
          </cell>
        </row>
        <row r="540">
          <cell r="B540">
            <v>820060</v>
          </cell>
          <cell r="C540" t="str">
            <v>ROIC</v>
          </cell>
          <cell r="D540" t="str">
            <v>ROIC</v>
          </cell>
          <cell r="J540">
            <v>17.504177276694286</v>
          </cell>
          <cell r="K540">
            <v>3.3504823684798497</v>
          </cell>
          <cell r="L540">
            <v>1.0980536290237612</v>
          </cell>
          <cell r="M540">
            <v>0.58654167275966007</v>
          </cell>
          <cell r="N540">
            <v>-0.12006856606334672</v>
          </cell>
          <cell r="O540">
            <v>-2.4930507382398432</v>
          </cell>
          <cell r="P540">
            <v>0.26505992583794807</v>
          </cell>
          <cell r="Q540">
            <v>-0.42706103941807655</v>
          </cell>
          <cell r="R540">
            <v>-45.468513009326813</v>
          </cell>
          <cell r="S540">
            <v>-7.1873629595856789E-2</v>
          </cell>
          <cell r="T540">
            <v>7.9253367534971826</v>
          </cell>
          <cell r="U540">
            <v>-3.12293256246106</v>
          </cell>
          <cell r="V540">
            <v>0.16979040526229136</v>
          </cell>
          <cell r="W540">
            <v>-3.4664392244184397E-2</v>
          </cell>
          <cell r="X540">
            <v>2.5645327152170823</v>
          </cell>
          <cell r="Y540">
            <v>-3.1448393031724442</v>
          </cell>
          <cell r="Z540">
            <v>0.15660341352958618</v>
          </cell>
          <cell r="AA540">
            <v>-2.9098281038350469E-2</v>
          </cell>
          <cell r="AB540">
            <v>1.7147461372364745</v>
          </cell>
          <cell r="AC540">
            <v>-2.9506395003839234</v>
          </cell>
          <cell r="AD540">
            <v>0.16371138487011819</v>
          </cell>
          <cell r="AE540">
            <v>-2.7969366290275358E-2</v>
          </cell>
          <cell r="AF540">
            <v>1.4473027069190121</v>
          </cell>
          <cell r="AG540">
            <v>-2.9573439003356432</v>
          </cell>
        </row>
        <row r="542">
          <cell r="B542">
            <v>820070</v>
          </cell>
          <cell r="C542" t="str">
            <v>매출액 증감률</v>
          </cell>
          <cell r="D542" t="str">
            <v>Sales Growth</v>
          </cell>
          <cell r="J542" t="str">
            <v>N/A</v>
          </cell>
          <cell r="K542" t="str">
            <v>N/A</v>
          </cell>
          <cell r="L542" t="str">
            <v>N/A</v>
          </cell>
          <cell r="M542" t="str">
            <v>N/A</v>
          </cell>
          <cell r="N542">
            <v>-9.2598671083748521</v>
          </cell>
          <cell r="O542">
            <v>-25.999706210082774</v>
          </cell>
          <cell r="P542">
            <v>11.919181515453946</v>
          </cell>
          <cell r="Q542">
            <v>9.2059808498478723</v>
          </cell>
          <cell r="R542">
            <v>26.030918190633013</v>
          </cell>
          <cell r="S542">
            <v>29.438930129192855</v>
          </cell>
          <cell r="T542">
            <v>-3.8589763278109812</v>
          </cell>
          <cell r="U542">
            <v>-50.87336192815404</v>
          </cell>
          <cell r="V542">
            <v>-3.8589763278109701</v>
          </cell>
          <cell r="W542">
            <v>-3.8589763278109812</v>
          </cell>
          <cell r="X542">
            <v>-3.8589763278109701</v>
          </cell>
          <cell r="Y542">
            <v>-3.8589763278109923</v>
          </cell>
          <cell r="Z542">
            <v>-3.8589763278109812</v>
          </cell>
          <cell r="AA542">
            <v>-3.8589763278109701</v>
          </cell>
          <cell r="AB542">
            <v>-3.858976327810959</v>
          </cell>
          <cell r="AC542">
            <v>-3.8589763278109479</v>
          </cell>
          <cell r="AD542">
            <v>-3.858976327810959</v>
          </cell>
          <cell r="AE542">
            <v>-3.858976327810959</v>
          </cell>
          <cell r="AF542">
            <v>-3.8589763278109812</v>
          </cell>
          <cell r="AG542">
            <v>-3.8589763278109479</v>
          </cell>
        </row>
        <row r="543">
          <cell r="B543">
            <v>820075</v>
          </cell>
          <cell r="C543" t="str">
            <v>매출총이익 증감률</v>
          </cell>
          <cell r="D543" t="str">
            <v>Gross Profit Growth</v>
          </cell>
          <cell r="J543" t="str">
            <v>N/A</v>
          </cell>
          <cell r="K543" t="str">
            <v>N/A</v>
          </cell>
          <cell r="L543" t="str">
            <v>N/A</v>
          </cell>
          <cell r="M543" t="str">
            <v>N/A</v>
          </cell>
          <cell r="N543">
            <v>-44.670453310336413</v>
          </cell>
          <cell r="O543">
            <v>-85.297385850939719</v>
          </cell>
          <cell r="P543">
            <v>16.471226465549282</v>
          </cell>
          <cell r="Q543">
            <v>-55.038093846714673</v>
          </cell>
          <cell r="R543">
            <v>12.851202405533924</v>
          </cell>
          <cell r="S543">
            <v>159.12245979576829</v>
          </cell>
          <cell r="T543">
            <v>-3.8589763278111144</v>
          </cell>
          <cell r="U543" t="str">
            <v>적전</v>
          </cell>
          <cell r="V543">
            <v>-3.8589763278108924</v>
          </cell>
          <cell r="W543">
            <v>-3.8589763278108591</v>
          </cell>
          <cell r="X543">
            <v>-3.8589763278108924</v>
          </cell>
          <cell r="Y543" t="str">
            <v>적지</v>
          </cell>
          <cell r="Z543">
            <v>-3.8589763278109479</v>
          </cell>
          <cell r="AA543">
            <v>-3.8589763278109368</v>
          </cell>
          <cell r="AB543">
            <v>-3.8589763278109035</v>
          </cell>
          <cell r="AC543" t="str">
            <v>적지</v>
          </cell>
          <cell r="AD543">
            <v>-3.8589763278109146</v>
          </cell>
          <cell r="AE543">
            <v>-3.8589763278109146</v>
          </cell>
          <cell r="AF543">
            <v>-3.8589763278110145</v>
          </cell>
          <cell r="AG543" t="str">
            <v>적지</v>
          </cell>
        </row>
        <row r="544">
          <cell r="B544">
            <v>820080</v>
          </cell>
          <cell r="C544" t="str">
            <v>EBITDA 증감률</v>
          </cell>
          <cell r="D544" t="str">
            <v>EBITDA Growth</v>
          </cell>
          <cell r="J544" t="str">
            <v>N/A</v>
          </cell>
          <cell r="K544" t="str">
            <v>N/A</v>
          </cell>
          <cell r="L544" t="str">
            <v>N/A</v>
          </cell>
          <cell r="M544" t="str">
            <v>N/A</v>
          </cell>
          <cell r="N544">
            <v>-93.647162441845481</v>
          </cell>
          <cell r="O544" t="str">
            <v>적전</v>
          </cell>
          <cell r="P544">
            <v>39.499766581405325</v>
          </cell>
          <cell r="Q544">
            <v>-16.703759236316916</v>
          </cell>
          <cell r="R544">
            <v>1449.5613075555877</v>
          </cell>
          <cell r="S544" t="str">
            <v>흑전</v>
          </cell>
          <cell r="T544">
            <v>25.258524731092045</v>
          </cell>
          <cell r="U544" t="str">
            <v>적전</v>
          </cell>
          <cell r="V544">
            <v>-6.4579747146975564</v>
          </cell>
          <cell r="W544">
            <v>-7.1696679622312303</v>
          </cell>
          <cell r="X544">
            <v>-6.5071073628862557</v>
          </cell>
          <cell r="Y544" t="str">
            <v>적지</v>
          </cell>
          <cell r="Z544">
            <v>-6.413492625260897</v>
          </cell>
          <cell r="AA544">
            <v>-7.1381263726593698</v>
          </cell>
          <cell r="AB544">
            <v>-6.4669974035676088</v>
          </cell>
          <cell r="AC544" t="str">
            <v>적지</v>
          </cell>
          <cell r="AD544">
            <v>-6.3683637911217339</v>
          </cell>
          <cell r="AE544">
            <v>-7.1055140431104284</v>
          </cell>
          <cell r="AF544">
            <v>-6.426380924226871</v>
          </cell>
          <cell r="AG544" t="str">
            <v>적지</v>
          </cell>
        </row>
        <row r="545">
          <cell r="B545">
            <v>820090</v>
          </cell>
          <cell r="C545" t="str">
            <v>영업이익 증감률</v>
          </cell>
          <cell r="D545" t="str">
            <v>Operating Income Growth</v>
          </cell>
          <cell r="J545" t="str">
            <v>N/A</v>
          </cell>
          <cell r="K545" t="str">
            <v>N/A</v>
          </cell>
          <cell r="L545" t="str">
            <v>N/A</v>
          </cell>
          <cell r="M545" t="str">
            <v>N/A</v>
          </cell>
          <cell r="N545" t="str">
            <v>적전</v>
          </cell>
          <cell r="O545" t="str">
            <v>적전</v>
          </cell>
          <cell r="P545">
            <v>-4.487369101746852</v>
          </cell>
          <cell r="Q545" t="str">
            <v>적전</v>
          </cell>
          <cell r="R545" t="str">
            <v>흑전</v>
          </cell>
          <cell r="S545" t="str">
            <v>적지</v>
          </cell>
          <cell r="T545">
            <v>3.771725254425573</v>
          </cell>
          <cell r="U545" t="str">
            <v>적지</v>
          </cell>
          <cell r="V545">
            <v>-3.5116704864756154</v>
          </cell>
          <cell r="W545" t="str">
            <v>적지</v>
          </cell>
          <cell r="X545">
            <v>-3.653002197623334</v>
          </cell>
          <cell r="Y545" t="str">
            <v>적지</v>
          </cell>
          <cell r="Z545">
            <v>-3.5292956803247844</v>
          </cell>
          <cell r="AA545" t="str">
            <v>적지</v>
          </cell>
          <cell r="AB545">
            <v>-3.6631682313951974</v>
          </cell>
          <cell r="AC545" t="str">
            <v>적지</v>
          </cell>
          <cell r="AD545">
            <v>-3.5460679849742216</v>
          </cell>
          <cell r="AE545" t="str">
            <v>적지</v>
          </cell>
          <cell r="AF545">
            <v>-3.672871592689686</v>
          </cell>
          <cell r="AG545" t="str">
            <v>적지</v>
          </cell>
        </row>
        <row r="546">
          <cell r="B546">
            <v>820091</v>
          </cell>
          <cell r="C546" t="str">
            <v>조정영업이익 증감률</v>
          </cell>
          <cell r="D546" t="str">
            <v>GAAP Operating Income Growth</v>
          </cell>
          <cell r="J546" t="str">
            <v>N/A</v>
          </cell>
          <cell r="K546" t="str">
            <v>N/A</v>
          </cell>
          <cell r="L546" t="str">
            <v>N/A</v>
          </cell>
          <cell r="M546" t="str">
            <v>N/A</v>
          </cell>
          <cell r="N546" t="str">
            <v>적전</v>
          </cell>
          <cell r="O546" t="str">
            <v>적전</v>
          </cell>
          <cell r="P546">
            <v>-4.487369101746852</v>
          </cell>
          <cell r="Q546" t="str">
            <v>적전</v>
          </cell>
          <cell r="R546" t="str">
            <v>흑전</v>
          </cell>
          <cell r="S546" t="str">
            <v>적지</v>
          </cell>
          <cell r="T546">
            <v>3.771725254425573</v>
          </cell>
          <cell r="U546" t="str">
            <v>적지</v>
          </cell>
          <cell r="V546">
            <v>-3.5116704864756154</v>
          </cell>
          <cell r="W546" t="str">
            <v>적지</v>
          </cell>
          <cell r="X546">
            <v>-3.653002197623334</v>
          </cell>
          <cell r="Y546" t="str">
            <v>적지</v>
          </cell>
          <cell r="Z546">
            <v>-3.5292956803247844</v>
          </cell>
          <cell r="AA546" t="str">
            <v>적지</v>
          </cell>
          <cell r="AB546">
            <v>-3.6631682313951974</v>
          </cell>
          <cell r="AC546" t="str">
            <v>적지</v>
          </cell>
          <cell r="AD546">
            <v>-3.5460679849742216</v>
          </cell>
          <cell r="AE546" t="str">
            <v>적지</v>
          </cell>
          <cell r="AF546">
            <v>-3.672871592689686</v>
          </cell>
          <cell r="AG546" t="str">
            <v>적지</v>
          </cell>
        </row>
        <row r="547">
          <cell r="B547">
            <v>820092</v>
          </cell>
          <cell r="C547" t="str">
            <v>모델영업이익 증감률</v>
          </cell>
          <cell r="D547" t="str">
            <v>Model Operating Income Growth</v>
          </cell>
          <cell r="J547" t="str">
            <v>N/A</v>
          </cell>
          <cell r="K547" t="str">
            <v>N/A</v>
          </cell>
          <cell r="L547" t="str">
            <v>N/A</v>
          </cell>
          <cell r="M547" t="str">
            <v>N/A</v>
          </cell>
          <cell r="N547" t="str">
            <v>적전</v>
          </cell>
          <cell r="O547" t="str">
            <v>적전</v>
          </cell>
          <cell r="P547">
            <v>-4.487369101746852</v>
          </cell>
          <cell r="Q547" t="str">
            <v>적전</v>
          </cell>
          <cell r="R547" t="str">
            <v>흑전</v>
          </cell>
          <cell r="S547" t="str">
            <v>적지</v>
          </cell>
          <cell r="T547">
            <v>3.771725254425573</v>
          </cell>
          <cell r="U547" t="str">
            <v>적지</v>
          </cell>
          <cell r="V547">
            <v>-3.5116704864756154</v>
          </cell>
          <cell r="W547" t="str">
            <v>적지</v>
          </cell>
          <cell r="X547">
            <v>-3.653002197623334</v>
          </cell>
          <cell r="Y547" t="str">
            <v>적지</v>
          </cell>
          <cell r="Z547">
            <v>-3.5292956803247844</v>
          </cell>
          <cell r="AA547" t="str">
            <v>적지</v>
          </cell>
          <cell r="AB547">
            <v>-3.6631682313951974</v>
          </cell>
          <cell r="AC547" t="str">
            <v>적지</v>
          </cell>
          <cell r="AD547">
            <v>-3.5460679849742216</v>
          </cell>
          <cell r="AE547" t="str">
            <v>적지</v>
          </cell>
          <cell r="AF547">
            <v>-3.672871592689686</v>
          </cell>
          <cell r="AG547" t="str">
            <v>적지</v>
          </cell>
        </row>
        <row r="548">
          <cell r="B548">
            <v>820101</v>
          </cell>
          <cell r="C548" t="str">
            <v>법인세차감전순이익 증가율</v>
          </cell>
          <cell r="D548" t="str">
            <v>Pretax Income Growth</v>
          </cell>
          <cell r="J548" t="str">
            <v>N/A</v>
          </cell>
          <cell r="K548" t="str">
            <v>N/A</v>
          </cell>
          <cell r="L548" t="str">
            <v>N/A</v>
          </cell>
          <cell r="M548" t="str">
            <v>N/A</v>
          </cell>
          <cell r="N548">
            <v>-60.093062584855431</v>
          </cell>
          <cell r="O548" t="str">
            <v>적전</v>
          </cell>
          <cell r="P548">
            <v>-79.278054969849222</v>
          </cell>
          <cell r="Q548" t="str">
            <v>적전</v>
          </cell>
          <cell r="R548" t="str">
            <v>적전</v>
          </cell>
          <cell r="S548" t="str">
            <v>적지</v>
          </cell>
          <cell r="T548" t="str">
            <v>적전</v>
          </cell>
          <cell r="U548" t="str">
            <v>적지</v>
          </cell>
          <cell r="V548" t="str">
            <v>적지</v>
          </cell>
          <cell r="W548" t="str">
            <v>적지</v>
          </cell>
          <cell r="X548" t="str">
            <v>적지</v>
          </cell>
          <cell r="Y548" t="str">
            <v>적지</v>
          </cell>
          <cell r="Z548" t="str">
            <v>적지</v>
          </cell>
          <cell r="AA548" t="str">
            <v>적지</v>
          </cell>
          <cell r="AB548" t="str">
            <v>적지</v>
          </cell>
          <cell r="AC548" t="str">
            <v>적지</v>
          </cell>
          <cell r="AD548" t="str">
            <v>적지</v>
          </cell>
          <cell r="AE548" t="str">
            <v>적지</v>
          </cell>
          <cell r="AF548" t="str">
            <v>적지</v>
          </cell>
          <cell r="AG548" t="str">
            <v>적지</v>
          </cell>
        </row>
        <row r="549">
          <cell r="B549">
            <v>820102</v>
          </cell>
          <cell r="C549" t="str">
            <v>법인세비용 증가율</v>
          </cell>
          <cell r="D549" t="str">
            <v>Income Tax Growth</v>
          </cell>
          <cell r="J549" t="str">
            <v>N/A</v>
          </cell>
          <cell r="K549" t="str">
            <v>N/A</v>
          </cell>
          <cell r="L549" t="str">
            <v>N/A</v>
          </cell>
          <cell r="M549" t="str">
            <v>N/A</v>
          </cell>
          <cell r="N549">
            <v>63.07434865453034</v>
          </cell>
          <cell r="O549">
            <v>-77.056524531037127</v>
          </cell>
          <cell r="P549">
            <v>-56.92152557592447</v>
          </cell>
          <cell r="Q549" t="str">
            <v>적전</v>
          </cell>
          <cell r="R549" t="str">
            <v>적전</v>
          </cell>
          <cell r="S549" t="str">
            <v>적전</v>
          </cell>
          <cell r="T549">
            <v>47.577199391706458</v>
          </cell>
          <cell r="U549" t="str">
            <v>흑전</v>
          </cell>
          <cell r="V549" t="str">
            <v>적지</v>
          </cell>
          <cell r="W549" t="str">
            <v>적지</v>
          </cell>
          <cell r="X549">
            <v>0.63897325523449844</v>
          </cell>
          <cell r="Y549">
            <v>0.63897325523449844</v>
          </cell>
          <cell r="Z549" t="str">
            <v>적지</v>
          </cell>
          <cell r="AA549" t="str">
            <v>적지</v>
          </cell>
          <cell r="AB549">
            <v>-2.0026746632132775</v>
          </cell>
          <cell r="AC549">
            <v>-2.0026746632132664</v>
          </cell>
          <cell r="AD549" t="str">
            <v>적지</v>
          </cell>
          <cell r="AE549" t="str">
            <v>적지</v>
          </cell>
          <cell r="AF549">
            <v>-1.948867272562993</v>
          </cell>
          <cell r="AG549">
            <v>-1.9488672725629819</v>
          </cell>
        </row>
        <row r="550">
          <cell r="B550">
            <v>820100</v>
          </cell>
          <cell r="C550" t="str">
            <v>당기순이익 증감률</v>
          </cell>
          <cell r="D550" t="str">
            <v>NP Growth</v>
          </cell>
          <cell r="J550" t="str">
            <v>N/A</v>
          </cell>
          <cell r="K550" t="str">
            <v>N/A</v>
          </cell>
          <cell r="L550" t="str">
            <v>N/A</v>
          </cell>
          <cell r="M550" t="str">
            <v>N/A</v>
          </cell>
          <cell r="N550">
            <v>-91.952730008200191</v>
          </cell>
          <cell r="O550" t="str">
            <v>적전</v>
          </cell>
          <cell r="P550">
            <v>-86.467273919468099</v>
          </cell>
          <cell r="Q550" t="str">
            <v>적전</v>
          </cell>
          <cell r="R550">
            <v>-11.335970461226497</v>
          </cell>
          <cell r="S550" t="str">
            <v>적지</v>
          </cell>
          <cell r="T550" t="str">
            <v>적전</v>
          </cell>
          <cell r="U550" t="str">
            <v>적지</v>
          </cell>
          <cell r="V550" t="str">
            <v>적전</v>
          </cell>
          <cell r="W550" t="str">
            <v>적지</v>
          </cell>
          <cell r="X550" t="str">
            <v>적지</v>
          </cell>
          <cell r="Y550" t="str">
            <v>적지</v>
          </cell>
          <cell r="Z550" t="str">
            <v>적지</v>
          </cell>
          <cell r="AA550" t="str">
            <v>적지</v>
          </cell>
          <cell r="AB550" t="str">
            <v>적지</v>
          </cell>
          <cell r="AC550" t="str">
            <v>적지</v>
          </cell>
          <cell r="AD550" t="str">
            <v>적지</v>
          </cell>
          <cell r="AE550" t="str">
            <v>적지</v>
          </cell>
          <cell r="AF550" t="str">
            <v>적지</v>
          </cell>
          <cell r="AG550" t="str">
            <v>적지</v>
          </cell>
        </row>
        <row r="551">
          <cell r="B551">
            <v>820105</v>
          </cell>
          <cell r="C551" t="str">
            <v>조정당기순이익 증감률</v>
          </cell>
          <cell r="D551" t="str">
            <v>Adj. NP Growth</v>
          </cell>
          <cell r="J551" t="str">
            <v>N/A</v>
          </cell>
          <cell r="K551" t="str">
            <v>N/A</v>
          </cell>
          <cell r="L551" t="str">
            <v>N/A</v>
          </cell>
          <cell r="M551" t="str">
            <v>N/A</v>
          </cell>
          <cell r="N551" t="str">
            <v>적전</v>
          </cell>
          <cell r="O551" t="str">
            <v>적전</v>
          </cell>
          <cell r="P551">
            <v>-94.466451880677553</v>
          </cell>
          <cell r="Q551" t="str">
            <v>적전</v>
          </cell>
          <cell r="R551" t="str">
            <v>흑전</v>
          </cell>
          <cell r="S551" t="str">
            <v>적지</v>
          </cell>
          <cell r="T551" t="str">
            <v>적전</v>
          </cell>
          <cell r="U551" t="str">
            <v>적지</v>
          </cell>
          <cell r="V551" t="str">
            <v>적전</v>
          </cell>
          <cell r="W551" t="str">
            <v>적지</v>
          </cell>
          <cell r="X551" t="str">
            <v>적지</v>
          </cell>
          <cell r="Y551" t="str">
            <v>적지</v>
          </cell>
          <cell r="Z551" t="str">
            <v>적지</v>
          </cell>
          <cell r="AA551" t="str">
            <v>적지</v>
          </cell>
          <cell r="AB551" t="str">
            <v>적지</v>
          </cell>
          <cell r="AC551" t="str">
            <v>적지</v>
          </cell>
          <cell r="AD551" t="str">
            <v>적지</v>
          </cell>
          <cell r="AE551" t="str">
            <v>적지</v>
          </cell>
          <cell r="AF551" t="str">
            <v>적지</v>
          </cell>
          <cell r="AG551" t="str">
            <v>적지</v>
          </cell>
        </row>
        <row r="552">
          <cell r="B552">
            <v>820110</v>
          </cell>
          <cell r="C552" t="str">
            <v>지배지분순이익 증감률</v>
          </cell>
          <cell r="D552" t="str">
            <v>NP Growth (exc. minority int)</v>
          </cell>
          <cell r="J552" t="str">
            <v>N/A</v>
          </cell>
          <cell r="K552" t="str">
            <v>N/A</v>
          </cell>
          <cell r="L552" t="str">
            <v>N/A</v>
          </cell>
          <cell r="M552" t="str">
            <v>N/A</v>
          </cell>
          <cell r="N552">
            <v>-44.701758058051432</v>
          </cell>
          <cell r="O552" t="str">
            <v>적전</v>
          </cell>
          <cell r="P552">
            <v>-56.116240965116681</v>
          </cell>
          <cell r="Q552" t="str">
            <v>적전</v>
          </cell>
          <cell r="R552">
            <v>-61.574120176670654</v>
          </cell>
          <cell r="S552" t="str">
            <v>적지</v>
          </cell>
          <cell r="T552" t="str">
            <v>적전</v>
          </cell>
          <cell r="U552" t="str">
            <v>적지</v>
          </cell>
          <cell r="V552" t="str">
            <v>적전</v>
          </cell>
          <cell r="W552" t="str">
            <v>적지</v>
          </cell>
          <cell r="X552" t="str">
            <v>적지</v>
          </cell>
          <cell r="Y552" t="str">
            <v>적지</v>
          </cell>
          <cell r="Z552" t="str">
            <v>적지</v>
          </cell>
          <cell r="AA552" t="str">
            <v>적지</v>
          </cell>
          <cell r="AB552" t="str">
            <v>적지</v>
          </cell>
          <cell r="AC552" t="str">
            <v>적지</v>
          </cell>
          <cell r="AD552" t="str">
            <v>적지</v>
          </cell>
          <cell r="AE552" t="str">
            <v>적지</v>
          </cell>
          <cell r="AF552" t="str">
            <v>적지</v>
          </cell>
          <cell r="AG552" t="str">
            <v>적지</v>
          </cell>
        </row>
        <row r="553">
          <cell r="B553">
            <v>820115</v>
          </cell>
          <cell r="C553" t="str">
            <v>총포괄이익 증감률</v>
          </cell>
          <cell r="D553" t="str">
            <v>Total Comprehensive Income Growth (exc. minority int)</v>
          </cell>
          <cell r="J553" t="str">
            <v>N/A</v>
          </cell>
          <cell r="K553" t="str">
            <v>N/A</v>
          </cell>
          <cell r="L553" t="str">
            <v>N/A</v>
          </cell>
          <cell r="M553" t="str">
            <v>N/A</v>
          </cell>
          <cell r="N553" t="str">
            <v>적전</v>
          </cell>
          <cell r="O553" t="str">
            <v>적전</v>
          </cell>
          <cell r="P553">
            <v>-92.274714417700494</v>
          </cell>
          <cell r="Q553" t="str">
            <v>적전</v>
          </cell>
          <cell r="R553" t="str">
            <v>흑전</v>
          </cell>
          <cell r="S553" t="str">
            <v>적지</v>
          </cell>
          <cell r="T553" t="str">
            <v>적전</v>
          </cell>
          <cell r="U553" t="str">
            <v>적지</v>
          </cell>
          <cell r="V553" t="str">
            <v>적전</v>
          </cell>
          <cell r="W553" t="str">
            <v>적지</v>
          </cell>
          <cell r="X553" t="str">
            <v>적지</v>
          </cell>
          <cell r="Y553" t="str">
            <v>적지</v>
          </cell>
          <cell r="Z553" t="str">
            <v>적지</v>
          </cell>
          <cell r="AA553" t="str">
            <v>적지</v>
          </cell>
          <cell r="AB553" t="str">
            <v>적지</v>
          </cell>
          <cell r="AC553" t="str">
            <v>적지</v>
          </cell>
          <cell r="AD553" t="str">
            <v>적지</v>
          </cell>
          <cell r="AE553" t="str">
            <v>적지</v>
          </cell>
          <cell r="AF553" t="str">
            <v>적지</v>
          </cell>
          <cell r="AG553" t="str">
            <v>적지</v>
          </cell>
        </row>
        <row r="554">
          <cell r="B554">
            <v>820120</v>
          </cell>
          <cell r="C554" t="str">
            <v>EPS_P 증감률</v>
          </cell>
          <cell r="D554" t="str">
            <v>EPS_P Growth</v>
          </cell>
          <cell r="J554" t="str">
            <v>N/A</v>
          </cell>
          <cell r="K554" t="str">
            <v>N/A</v>
          </cell>
          <cell r="L554" t="str">
            <v>N/A</v>
          </cell>
          <cell r="M554" t="str">
            <v>N/A</v>
          </cell>
          <cell r="N554">
            <v>-44.701758058051432</v>
          </cell>
          <cell r="O554" t="str">
            <v>적전</v>
          </cell>
          <cell r="P554">
            <v>-56.116240965116681</v>
          </cell>
          <cell r="Q554" t="str">
            <v>적전</v>
          </cell>
          <cell r="R554">
            <v>-61.574120176670654</v>
          </cell>
          <cell r="S554" t="str">
            <v>적지</v>
          </cell>
          <cell r="T554" t="str">
            <v>적전</v>
          </cell>
          <cell r="U554" t="str">
            <v>적지</v>
          </cell>
          <cell r="V554" t="str">
            <v>적전</v>
          </cell>
          <cell r="W554" t="str">
            <v>적지</v>
          </cell>
          <cell r="X554" t="str">
            <v>적지</v>
          </cell>
          <cell r="Y554" t="str">
            <v>적지</v>
          </cell>
          <cell r="Z554" t="str">
            <v>적지</v>
          </cell>
          <cell r="AA554" t="str">
            <v>적지</v>
          </cell>
          <cell r="AB554" t="str">
            <v>적지</v>
          </cell>
          <cell r="AC554" t="str">
            <v>적지</v>
          </cell>
          <cell r="AD554" t="str">
            <v>적지</v>
          </cell>
          <cell r="AE554" t="str">
            <v>적지</v>
          </cell>
          <cell r="AF554" t="str">
            <v>적지</v>
          </cell>
          <cell r="AG554" t="str">
            <v>적지</v>
          </cell>
        </row>
        <row r="555">
          <cell r="B555">
            <v>820125</v>
          </cell>
          <cell r="C555" t="str">
            <v>EPS_C 증감률</v>
          </cell>
          <cell r="D555" t="str">
            <v>EPS_C Growth</v>
          </cell>
          <cell r="J555" t="str">
            <v>N/A</v>
          </cell>
          <cell r="K555" t="str">
            <v>N/A</v>
          </cell>
          <cell r="L555" t="str">
            <v>N/A</v>
          </cell>
          <cell r="M555" t="str">
            <v>N/A</v>
          </cell>
          <cell r="N555">
            <v>-91.952730008200191</v>
          </cell>
          <cell r="O555" t="str">
            <v>적전</v>
          </cell>
          <cell r="P555">
            <v>-86.467273919468099</v>
          </cell>
          <cell r="Q555" t="str">
            <v>적전</v>
          </cell>
          <cell r="R555">
            <v>-11.335970461226507</v>
          </cell>
          <cell r="S555" t="str">
            <v>적지</v>
          </cell>
          <cell r="T555" t="str">
            <v>적전</v>
          </cell>
          <cell r="U555" t="str">
            <v>적지</v>
          </cell>
          <cell r="V555" t="str">
            <v>적전</v>
          </cell>
          <cell r="W555" t="str">
            <v>적지</v>
          </cell>
          <cell r="X555" t="str">
            <v>적지</v>
          </cell>
          <cell r="Y555" t="str">
            <v>적지</v>
          </cell>
          <cell r="Z555" t="str">
            <v>적지</v>
          </cell>
          <cell r="AA555" t="str">
            <v>적지</v>
          </cell>
          <cell r="AB555" t="str">
            <v>적지</v>
          </cell>
          <cell r="AC555" t="str">
            <v>적지</v>
          </cell>
          <cell r="AD555" t="str">
            <v>적지</v>
          </cell>
          <cell r="AE555" t="str">
            <v>적지</v>
          </cell>
          <cell r="AF555" t="str">
            <v>적지</v>
          </cell>
          <cell r="AG555" t="str">
            <v>적지</v>
          </cell>
        </row>
        <row r="557">
          <cell r="B557">
            <v>820130</v>
          </cell>
          <cell r="C557" t="str">
            <v>매출총이익 Margin</v>
          </cell>
          <cell r="D557" t="str">
            <v>Gross Profit Margin</v>
          </cell>
          <cell r="J557">
            <v>20.701866767726376</v>
          </cell>
          <cell r="K557">
            <v>26.958628014629149</v>
          </cell>
          <cell r="L557">
            <v>16.066260691653945</v>
          </cell>
          <cell r="M557">
            <v>15.451010683765704</v>
          </cell>
          <cell r="N557">
            <v>12.623134520379665</v>
          </cell>
          <cell r="O557">
            <v>5.3562261092150534</v>
          </cell>
          <cell r="P557">
            <v>16.719717407992242</v>
          </cell>
          <cell r="Q557">
            <v>6.3614363144823134</v>
          </cell>
          <cell r="R557">
            <v>11.303066971208683</v>
          </cell>
          <cell r="S557">
            <v>10.722573828884729</v>
          </cell>
          <cell r="T557">
            <v>16.719717407992217</v>
          </cell>
          <cell r="U557">
            <v>-3.8841010315564155</v>
          </cell>
          <cell r="V557">
            <v>11.303066971208693</v>
          </cell>
          <cell r="W557">
            <v>10.722573828884743</v>
          </cell>
          <cell r="X557">
            <v>16.719717407992231</v>
          </cell>
          <cell r="Y557">
            <v>-3.8841010315564648</v>
          </cell>
          <cell r="Z557">
            <v>11.303066971208695</v>
          </cell>
          <cell r="AA557">
            <v>10.722573828884746</v>
          </cell>
          <cell r="AB557">
            <v>16.719717407992242</v>
          </cell>
          <cell r="AC557">
            <v>-3.8841010315563715</v>
          </cell>
          <cell r="AD557">
            <v>11.303066971208702</v>
          </cell>
          <cell r="AE557">
            <v>10.72257382888475</v>
          </cell>
          <cell r="AF557">
            <v>16.719717407992238</v>
          </cell>
          <cell r="AG557">
            <v>-3.8841010315563502</v>
          </cell>
        </row>
        <row r="558">
          <cell r="B558">
            <v>820140</v>
          </cell>
          <cell r="C558" t="str">
            <v>EBITDA Margin</v>
          </cell>
          <cell r="D558" t="str">
            <v>EBITDA Margin</v>
          </cell>
          <cell r="J558">
            <v>14.438715949043793</v>
          </cell>
          <cell r="K558">
            <v>21.337036559048865</v>
          </cell>
          <cell r="L558">
            <v>11.253872568412973</v>
          </cell>
          <cell r="M558">
            <v>8.9208932824189606</v>
          </cell>
          <cell r="N558">
            <v>1.0108737341410261</v>
          </cell>
          <cell r="O558">
            <v>-8.32950626115014</v>
          </cell>
          <cell r="P558">
            <v>14.027198690813464</v>
          </cell>
          <cell r="Q558">
            <v>6.8043606119080779</v>
          </cell>
          <cell r="R558">
            <v>12.428782141218964</v>
          </cell>
          <cell r="S558">
            <v>9.7324859795328518</v>
          </cell>
          <cell r="T558">
            <v>18.275509735699437</v>
          </cell>
          <cell r="U558">
            <v>-18.277411750395711</v>
          </cell>
          <cell r="V558">
            <v>12.092792534470714</v>
          </cell>
          <cell r="W558">
            <v>9.3973401834529557</v>
          </cell>
          <cell r="X558">
            <v>17.772124784464243</v>
          </cell>
          <cell r="Y558">
            <v>-19.490956600216247</v>
          </cell>
          <cell r="Z558">
            <v>11.771480835977513</v>
          </cell>
          <cell r="AA558">
            <v>9.0768184404237164</v>
          </cell>
          <cell r="AB558">
            <v>17.290019703527108</v>
          </cell>
          <cell r="AC558">
            <v>-20.655073385343211</v>
          </cell>
          <cell r="AD558">
            <v>11.464232116272546</v>
          </cell>
          <cell r="AE558">
            <v>8.7703079387024232</v>
          </cell>
          <cell r="AF558">
            <v>16.828297180056641</v>
          </cell>
          <cell r="AG558">
            <v>-21.771862127434431</v>
          </cell>
        </row>
        <row r="559">
          <cell r="B559">
            <v>820150</v>
          </cell>
          <cell r="C559" t="str">
            <v>EBIT Margin</v>
          </cell>
          <cell r="D559" t="str">
            <v>EBIT Margin</v>
          </cell>
          <cell r="J559">
            <v>9.7750029534077019</v>
          </cell>
          <cell r="K559">
            <v>17.334063237496753</v>
          </cell>
          <cell r="L559">
            <v>6.2400398582316923</v>
          </cell>
          <cell r="M559">
            <v>3.8824982693904735</v>
          </cell>
          <cell r="N559">
            <v>-5.4046961057357086</v>
          </cell>
          <cell r="O559">
            <v>-19.525182549591698</v>
          </cell>
          <cell r="P559">
            <v>5.3252946965786618</v>
          </cell>
          <cell r="Q559">
            <v>-2.8391111952284809</v>
          </cell>
          <cell r="R559">
            <v>2.679366415606272</v>
          </cell>
          <cell r="S559">
            <v>-3.7047888431614086E-2</v>
          </cell>
          <cell r="T559">
            <v>5.7479627015045702</v>
          </cell>
          <cell r="U559">
            <v>-43.795944154975821</v>
          </cell>
          <cell r="V559">
            <v>2.6890455262676141</v>
          </cell>
          <cell r="W559">
            <v>-2.4971452265420545E-2</v>
          </cell>
          <cell r="X559">
            <v>5.7602772325192415</v>
          </cell>
          <cell r="Y559">
            <v>-43.751147707812784</v>
          </cell>
          <cell r="Z559">
            <v>2.6982666291470938</v>
          </cell>
          <cell r="AA559">
            <v>-1.3466463408264212E-2</v>
          </cell>
          <cell r="AB559">
            <v>5.7720090497669174</v>
          </cell>
          <cell r="AC559">
            <v>-43.708470992732231</v>
          </cell>
          <cell r="AD559">
            <v>2.707048625710152</v>
          </cell>
          <cell r="AE559">
            <v>-2.5093388731525332E-3</v>
          </cell>
          <cell r="AF559">
            <v>5.7831822011885965</v>
          </cell>
          <cell r="AG559">
            <v>-43.667826530778193</v>
          </cell>
        </row>
        <row r="560">
          <cell r="B560">
            <v>820160</v>
          </cell>
          <cell r="C560" t="str">
            <v>당기순이익 Margin</v>
          </cell>
          <cell r="D560" t="str">
            <v>NP Margin</v>
          </cell>
          <cell r="J560">
            <v>10.040447160707473</v>
          </cell>
          <cell r="K560">
            <v>14.292010312948685</v>
          </cell>
          <cell r="L560">
            <v>5.9633114574945552</v>
          </cell>
          <cell r="M560">
            <v>2.5319690203876508</v>
          </cell>
          <cell r="N560">
            <v>0.89043498797950382</v>
          </cell>
          <cell r="O560">
            <v>-21.275111394715498</v>
          </cell>
          <cell r="P560">
            <v>0.72105477715656918</v>
          </cell>
          <cell r="Q560">
            <v>-6.7363633636731608</v>
          </cell>
          <cell r="R560">
            <v>0.62643004756304244</v>
          </cell>
          <cell r="S560">
            <v>-2.541918911731726</v>
          </cell>
          <cell r="T560">
            <v>-1.2287606153941832</v>
          </cell>
          <cell r="U560">
            <v>-56.912576249888268</v>
          </cell>
          <cell r="V560">
            <v>-1.1475063617293719</v>
          </cell>
          <cell r="W560">
            <v>-3.4682009045769187</v>
          </cell>
          <cell r="X560">
            <v>-1.6507954787714489</v>
          </cell>
          <cell r="Y560">
            <v>-53.793472358910854</v>
          </cell>
          <cell r="Z560">
            <v>-1.3112717566340244</v>
          </cell>
          <cell r="AA560">
            <v>-3.5986995179695356</v>
          </cell>
          <cell r="AB560">
            <v>-1.9084434432469271</v>
          </cell>
          <cell r="AC560">
            <v>-53.978856081596582</v>
          </cell>
          <cell r="AD560">
            <v>-1.4823086122326707</v>
          </cell>
          <cell r="AE560">
            <v>-3.7354431796190406</v>
          </cell>
          <cell r="AF560">
            <v>-2.1776622092681435</v>
          </cell>
          <cell r="AG560">
            <v>-54.177011799551742</v>
          </cell>
        </row>
        <row r="561">
          <cell r="B561">
            <v>820170</v>
          </cell>
          <cell r="C561" t="str">
            <v>지배지분순이익 Margin</v>
          </cell>
          <cell r="D561" t="str">
            <v>NP Margin (exc. minority int)</v>
          </cell>
          <cell r="J561">
            <v>8.6171657198109592</v>
          </cell>
          <cell r="K561">
            <v>13.565679161194739</v>
          </cell>
          <cell r="L561">
            <v>5.3938264888729321</v>
          </cell>
          <cell r="M561">
            <v>3.5309193251959852</v>
          </cell>
          <cell r="N561">
            <v>-1.0721288566497873</v>
          </cell>
          <cell r="O561">
            <v>-24.136424575380858</v>
          </cell>
          <cell r="P561">
            <v>0.26668349445830286</v>
          </cell>
          <cell r="Q561">
            <v>-3.5588258969861899</v>
          </cell>
          <cell r="R561">
            <v>0.62643004756304244</v>
          </cell>
          <cell r="S561">
            <v>-3.1695550884649299</v>
          </cell>
          <cell r="T561">
            <v>-1.2287606153941832</v>
          </cell>
          <cell r="U561">
            <v>-55.692679185844021</v>
          </cell>
          <cell r="V561">
            <v>-1.1475063617293719</v>
          </cell>
          <cell r="W561">
            <v>-3.4682009045769187</v>
          </cell>
          <cell r="X561">
            <v>-1.6507954787714489</v>
          </cell>
          <cell r="Y561">
            <v>-53.793472358910797</v>
          </cell>
          <cell r="Z561">
            <v>-1.3112717566340244</v>
          </cell>
          <cell r="AA561">
            <v>-3.5986995179695356</v>
          </cell>
          <cell r="AB561">
            <v>-1.9084434432469271</v>
          </cell>
          <cell r="AC561">
            <v>-53.978856081596604</v>
          </cell>
          <cell r="AD561">
            <v>-1.4823086122326707</v>
          </cell>
          <cell r="AE561">
            <v>-3.7354431796190406</v>
          </cell>
          <cell r="AF561">
            <v>-2.1776622092681435</v>
          </cell>
          <cell r="AG561">
            <v>-54.177011799551778</v>
          </cell>
        </row>
        <row r="568">
          <cell r="B568">
            <v>820180</v>
          </cell>
          <cell r="C568" t="str">
            <v>보통주현금배당성향</v>
          </cell>
          <cell r="D568" t="str">
            <v>Payout Ratio (Common, Cash)</v>
          </cell>
          <cell r="J568">
            <v>0</v>
          </cell>
          <cell r="K568">
            <v>0</v>
          </cell>
          <cell r="L568">
            <v>0</v>
          </cell>
          <cell r="M568">
            <v>473.39708956195261</v>
          </cell>
          <cell r="N568">
            <v>0</v>
          </cell>
          <cell r="O568">
            <v>0</v>
          </cell>
          <cell r="P568">
            <v>0</v>
          </cell>
          <cell r="Q568">
            <v>-72.187178322348089</v>
          </cell>
          <cell r="R568">
            <v>0</v>
          </cell>
          <cell r="S568">
            <v>0</v>
          </cell>
          <cell r="T568">
            <v>0</v>
          </cell>
          <cell r="U568">
            <v>-30.145870540117254</v>
          </cell>
          <cell r="V568">
            <v>0</v>
          </cell>
          <cell r="W568">
            <v>0</v>
          </cell>
          <cell r="X568">
            <v>0</v>
          </cell>
          <cell r="Y568">
            <v>-37.177775322418697</v>
          </cell>
          <cell r="Z568">
            <v>0</v>
          </cell>
          <cell r="AA568">
            <v>0</v>
          </cell>
          <cell r="AB568">
            <v>0</v>
          </cell>
          <cell r="AC568">
            <v>-38.537235639848454</v>
          </cell>
          <cell r="AD568">
            <v>0</v>
          </cell>
          <cell r="AE568">
            <v>0</v>
          </cell>
          <cell r="AF568">
            <v>0</v>
          </cell>
          <cell r="AG568">
            <v>-39.937460501750209</v>
          </cell>
        </row>
        <row r="569">
          <cell r="B569">
            <v>820190</v>
          </cell>
          <cell r="C569" t="str">
            <v>보통주전체배당성향</v>
          </cell>
          <cell r="D569" t="str">
            <v>Payout Ratio (Common, Total)</v>
          </cell>
          <cell r="J569">
            <v>0</v>
          </cell>
          <cell r="K569">
            <v>0</v>
          </cell>
          <cell r="L569">
            <v>0</v>
          </cell>
          <cell r="M569">
            <v>473.39708956195261</v>
          </cell>
          <cell r="N569">
            <v>0</v>
          </cell>
          <cell r="O569">
            <v>0</v>
          </cell>
          <cell r="P569">
            <v>0</v>
          </cell>
          <cell r="Q569">
            <v>-72.187178322348089</v>
          </cell>
          <cell r="R569">
            <v>0</v>
          </cell>
          <cell r="S569">
            <v>0</v>
          </cell>
          <cell r="T569">
            <v>0</v>
          </cell>
          <cell r="U569">
            <v>-30.145870540117254</v>
          </cell>
          <cell r="V569">
            <v>0</v>
          </cell>
          <cell r="W569">
            <v>0</v>
          </cell>
          <cell r="X569">
            <v>0</v>
          </cell>
          <cell r="Y569">
            <v>-37.177775322418697</v>
          </cell>
          <cell r="Z569">
            <v>0</v>
          </cell>
          <cell r="AA569">
            <v>0</v>
          </cell>
          <cell r="AB569">
            <v>0</v>
          </cell>
          <cell r="AC569">
            <v>-38.537235639848454</v>
          </cell>
          <cell r="AD569">
            <v>0</v>
          </cell>
          <cell r="AE569">
            <v>0</v>
          </cell>
          <cell r="AF569">
            <v>0</v>
          </cell>
          <cell r="AG569">
            <v>-39.937460501750209</v>
          </cell>
        </row>
        <row r="570">
          <cell r="B570">
            <v>820200</v>
          </cell>
          <cell r="C570" t="str">
            <v>우선주현금배당성향</v>
          </cell>
          <cell r="D570" t="str">
            <v>Payout Ratio (Preferred, Cash)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</row>
        <row r="571">
          <cell r="B571">
            <v>820210</v>
          </cell>
          <cell r="C571" t="str">
            <v>우선주전체배당성향</v>
          </cell>
          <cell r="D571" t="str">
            <v>Payout Ratio (Preferred, Total)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</row>
        <row r="573">
          <cell r="B573">
            <v>820220</v>
          </cell>
          <cell r="C573" t="str">
            <v>보통주현금배당수익률</v>
          </cell>
          <cell r="D573" t="str">
            <v>Dividend Yield (Common, Cash)</v>
          </cell>
          <cell r="J573">
            <v>0</v>
          </cell>
          <cell r="K573">
            <v>0</v>
          </cell>
          <cell r="L573">
            <v>0</v>
          </cell>
          <cell r="M573">
            <v>2.4691358024691357</v>
          </cell>
          <cell r="N573">
            <v>0</v>
          </cell>
          <cell r="O573">
            <v>0</v>
          </cell>
          <cell r="P573">
            <v>0</v>
          </cell>
          <cell r="Q573">
            <v>0.44843049327354262</v>
          </cell>
          <cell r="R573">
            <v>0</v>
          </cell>
          <cell r="S573">
            <v>0</v>
          </cell>
          <cell r="T573">
            <v>0</v>
          </cell>
          <cell r="U573">
            <v>0.46728971962616817</v>
          </cell>
          <cell r="V573">
            <v>0</v>
          </cell>
          <cell r="W573">
            <v>0</v>
          </cell>
          <cell r="X573">
            <v>0</v>
          </cell>
          <cell r="Y573">
            <v>0.46728971962616817</v>
          </cell>
          <cell r="Z573">
            <v>0</v>
          </cell>
          <cell r="AA573">
            <v>0</v>
          </cell>
          <cell r="AB573">
            <v>0</v>
          </cell>
          <cell r="AC573">
            <v>0.46728971962616817</v>
          </cell>
          <cell r="AD573">
            <v>0</v>
          </cell>
          <cell r="AE573">
            <v>0</v>
          </cell>
          <cell r="AF573">
            <v>0</v>
          </cell>
          <cell r="AG573">
            <v>0.46728971962616817</v>
          </cell>
        </row>
        <row r="574">
          <cell r="B574">
            <v>820230</v>
          </cell>
          <cell r="C574" t="str">
            <v>보통주전체배당수익률</v>
          </cell>
          <cell r="D574" t="str">
            <v>Dividend Yield (Common, Total)</v>
          </cell>
          <cell r="J574">
            <v>0</v>
          </cell>
          <cell r="K574">
            <v>0</v>
          </cell>
          <cell r="L574">
            <v>0</v>
          </cell>
          <cell r="M574">
            <v>2.4691358024691357</v>
          </cell>
          <cell r="N574">
            <v>0</v>
          </cell>
          <cell r="O574">
            <v>0</v>
          </cell>
          <cell r="P574">
            <v>0</v>
          </cell>
          <cell r="Q574">
            <v>0.44843049327354262</v>
          </cell>
          <cell r="R574">
            <v>0</v>
          </cell>
          <cell r="S574">
            <v>0</v>
          </cell>
          <cell r="T574">
            <v>0</v>
          </cell>
          <cell r="U574">
            <v>0.46728971962616817</v>
          </cell>
          <cell r="V574">
            <v>0</v>
          </cell>
          <cell r="W574">
            <v>0</v>
          </cell>
          <cell r="X574">
            <v>0</v>
          </cell>
          <cell r="Y574">
            <v>0.46728971962616817</v>
          </cell>
          <cell r="Z574">
            <v>0</v>
          </cell>
          <cell r="AA574">
            <v>0</v>
          </cell>
          <cell r="AB574">
            <v>0</v>
          </cell>
          <cell r="AC574">
            <v>0.46728971962616817</v>
          </cell>
          <cell r="AD574">
            <v>0</v>
          </cell>
          <cell r="AE574">
            <v>0</v>
          </cell>
          <cell r="AF574">
            <v>0</v>
          </cell>
          <cell r="AG574">
            <v>0.46728971962616817</v>
          </cell>
        </row>
        <row r="575">
          <cell r="B575">
            <v>820240</v>
          </cell>
          <cell r="C575" t="str">
            <v>우선주현금배당수익률</v>
          </cell>
          <cell r="D575" t="str">
            <v>Dividend Yield (Preferred, Cash)</v>
          </cell>
          <cell r="J575" t="str">
            <v>N/A</v>
          </cell>
          <cell r="K575" t="str">
            <v>N/A</v>
          </cell>
          <cell r="L575" t="str">
            <v>N/A</v>
          </cell>
          <cell r="M575" t="str">
            <v>N/A</v>
          </cell>
          <cell r="N575" t="str">
            <v>N/A</v>
          </cell>
          <cell r="O575" t="str">
            <v>N/A</v>
          </cell>
          <cell r="P575" t="str">
            <v>N/A</v>
          </cell>
          <cell r="Q575" t="str">
            <v>N/A</v>
          </cell>
          <cell r="R575" t="str">
            <v>N/A</v>
          </cell>
          <cell r="S575" t="str">
            <v>N/A</v>
          </cell>
          <cell r="T575" t="str">
            <v>N/A</v>
          </cell>
          <cell r="U575" t="str">
            <v>N/A</v>
          </cell>
          <cell r="V575" t="str">
            <v>N/A</v>
          </cell>
          <cell r="W575" t="str">
            <v>N/A</v>
          </cell>
          <cell r="X575" t="str">
            <v>N/A</v>
          </cell>
          <cell r="Y575" t="str">
            <v>N/A</v>
          </cell>
          <cell r="Z575" t="str">
            <v>N/A</v>
          </cell>
          <cell r="AA575" t="str">
            <v>N/A</v>
          </cell>
          <cell r="AB575" t="str">
            <v>N/A</v>
          </cell>
          <cell r="AC575" t="str">
            <v>N/A</v>
          </cell>
          <cell r="AD575" t="str">
            <v>N/A</v>
          </cell>
          <cell r="AE575" t="str">
            <v>N/A</v>
          </cell>
          <cell r="AF575" t="str">
            <v>N/A</v>
          </cell>
          <cell r="AG575" t="str">
            <v>N/A</v>
          </cell>
        </row>
        <row r="576">
          <cell r="B576">
            <v>820250</v>
          </cell>
          <cell r="C576" t="str">
            <v>우선주전체배당수익률</v>
          </cell>
          <cell r="D576" t="str">
            <v>Dividend Yield (Preferred, Total)</v>
          </cell>
          <cell r="J576" t="str">
            <v>N/A</v>
          </cell>
          <cell r="K576" t="str">
            <v>N/A</v>
          </cell>
          <cell r="L576" t="str">
            <v>N/A</v>
          </cell>
          <cell r="M576" t="str">
            <v>N/A</v>
          </cell>
          <cell r="N576" t="str">
            <v>N/A</v>
          </cell>
          <cell r="O576" t="str">
            <v>N/A</v>
          </cell>
          <cell r="P576" t="str">
            <v>N/A</v>
          </cell>
          <cell r="Q576" t="str">
            <v>N/A</v>
          </cell>
          <cell r="R576" t="str">
            <v>N/A</v>
          </cell>
          <cell r="S576" t="str">
            <v>N/A</v>
          </cell>
          <cell r="T576" t="str">
            <v>N/A</v>
          </cell>
          <cell r="U576" t="str">
            <v>N/A</v>
          </cell>
          <cell r="V576" t="str">
            <v>N/A</v>
          </cell>
          <cell r="W576" t="str">
            <v>N/A</v>
          </cell>
          <cell r="X576" t="str">
            <v>N/A</v>
          </cell>
          <cell r="Y576" t="str">
            <v>N/A</v>
          </cell>
          <cell r="Z576" t="str">
            <v>N/A</v>
          </cell>
          <cell r="AA576" t="str">
            <v>N/A</v>
          </cell>
          <cell r="AB576" t="str">
            <v>N/A</v>
          </cell>
          <cell r="AC576" t="str">
            <v>N/A</v>
          </cell>
          <cell r="AD576" t="str">
            <v>N/A</v>
          </cell>
          <cell r="AE576" t="str">
            <v>N/A</v>
          </cell>
          <cell r="AF576" t="str">
            <v>N/A</v>
          </cell>
          <cell r="AG576" t="str">
            <v>N/A</v>
          </cell>
        </row>
        <row r="578">
          <cell r="B578">
            <v>820260</v>
          </cell>
          <cell r="C578" t="str">
            <v>유동비율</v>
          </cell>
          <cell r="D578" t="str">
            <v>Current Ratio</v>
          </cell>
          <cell r="J578">
            <v>231.01459989520077</v>
          </cell>
          <cell r="K578">
            <v>252.41211688661443</v>
          </cell>
          <cell r="L578">
            <v>220.00157707262412</v>
          </cell>
          <cell r="M578">
            <v>169.67872550778063</v>
          </cell>
          <cell r="N578">
            <v>179.90684505086608</v>
          </cell>
          <cell r="O578">
            <v>144.41213585691389</v>
          </cell>
          <cell r="P578">
            <v>155.30058865284624</v>
          </cell>
          <cell r="Q578">
            <v>136.42716684934385</v>
          </cell>
          <cell r="R578">
            <v>116.69638501051803</v>
          </cell>
          <cell r="S578">
            <v>98.731549591741256</v>
          </cell>
          <cell r="T578">
            <v>127.21757375693512</v>
          </cell>
          <cell r="U578">
            <v>68.257739151442891</v>
          </cell>
          <cell r="V578">
            <v>145.6075553243731</v>
          </cell>
          <cell r="W578">
            <v>146.94517187205912</v>
          </cell>
          <cell r="X578">
            <v>148.36877128864984</v>
          </cell>
          <cell r="Y578">
            <v>68.165991986224896</v>
          </cell>
          <cell r="Z578">
            <v>149.89646433292563</v>
          </cell>
          <cell r="AA578">
            <v>150.733267964362</v>
          </cell>
          <cell r="AB578">
            <v>151.62383506600108</v>
          </cell>
          <cell r="AC578">
            <v>68.070823531457762</v>
          </cell>
          <cell r="AD578">
            <v>152.38736401659952</v>
          </cell>
          <cell r="AE578">
            <v>152.71289030070938</v>
          </cell>
          <cell r="AF578">
            <v>153.05932037634167</v>
          </cell>
          <cell r="AG578">
            <v>67.972116677316052</v>
          </cell>
        </row>
        <row r="579">
          <cell r="B579">
            <v>820261</v>
          </cell>
          <cell r="C579" t="str">
            <v>당좌비율</v>
          </cell>
          <cell r="D579" t="str">
            <v>Quick Ratio</v>
          </cell>
          <cell r="J579">
            <v>230.20590692648506</v>
          </cell>
          <cell r="K579">
            <v>251.40302718523574</v>
          </cell>
          <cell r="L579">
            <v>218.92548734557386</v>
          </cell>
          <cell r="M579">
            <v>168.85004299582602</v>
          </cell>
          <cell r="N579">
            <v>179.03434358405184</v>
          </cell>
          <cell r="O579">
            <v>142.39467208681711</v>
          </cell>
          <cell r="P579">
            <v>153.16635995285242</v>
          </cell>
          <cell r="Q579">
            <v>134.30022290555155</v>
          </cell>
          <cell r="R579">
            <v>114.58977928092938</v>
          </cell>
          <cell r="S579">
            <v>96.949398602093794</v>
          </cell>
          <cell r="T579">
            <v>125.2216472696976</v>
          </cell>
          <cell r="U579">
            <v>66.133547469063785</v>
          </cell>
          <cell r="V579">
            <v>143.48414000056792</v>
          </cell>
          <cell r="W579">
            <v>144.82255636769003</v>
          </cell>
          <cell r="X579">
            <v>146.24700701663477</v>
          </cell>
          <cell r="Y579">
            <v>66.044655490197712</v>
          </cell>
          <cell r="Z579">
            <v>147.77593317673458</v>
          </cell>
          <cell r="AA579">
            <v>148.61356646080787</v>
          </cell>
          <cell r="AB579">
            <v>149.50501651911264</v>
          </cell>
          <cell r="AC579">
            <v>65.95244869285662</v>
          </cell>
          <cell r="AD579">
            <v>150.26982449352272</v>
          </cell>
          <cell r="AE579">
            <v>150.59621128525066</v>
          </cell>
          <cell r="AF579">
            <v>150.94355712631815</v>
          </cell>
          <cell r="AG579">
            <v>65.856813611691379</v>
          </cell>
        </row>
        <row r="580">
          <cell r="B580">
            <v>820262</v>
          </cell>
          <cell r="C580" t="str">
            <v>현금비율</v>
          </cell>
          <cell r="D580" t="str">
            <v>Cash Ratio</v>
          </cell>
          <cell r="J580">
            <v>172.28820393503977</v>
          </cell>
          <cell r="K580">
            <v>217.28257692068053</v>
          </cell>
          <cell r="L580">
            <v>187.07524319624792</v>
          </cell>
          <cell r="M580">
            <v>62.872676531493177</v>
          </cell>
          <cell r="N580">
            <v>146.1167784029366</v>
          </cell>
          <cell r="O580">
            <v>69.246961293494735</v>
          </cell>
          <cell r="P580">
            <v>89.733309229604586</v>
          </cell>
          <cell r="Q580">
            <v>68.080987872447366</v>
          </cell>
          <cell r="R580">
            <v>72.957688168033243</v>
          </cell>
          <cell r="S580">
            <v>74.281507323945306</v>
          </cell>
          <cell r="T580">
            <v>75.387712658858248</v>
          </cell>
          <cell r="U580">
            <v>0</v>
          </cell>
          <cell r="V580">
            <v>77.374763300566968</v>
          </cell>
          <cell r="W580">
            <v>78.738080855789775</v>
          </cell>
          <cell r="X580">
            <v>80.18903335753663</v>
          </cell>
          <cell r="Y580">
            <v>0</v>
          </cell>
          <cell r="Z580">
            <v>81.756350744078034</v>
          </cell>
          <cell r="AA580">
            <v>82.619814028571099</v>
          </cell>
          <cell r="AB580">
            <v>83.538753628920119</v>
          </cell>
          <cell r="AC580">
            <v>0</v>
          </cell>
          <cell r="AD580">
            <v>84.343382106660229</v>
          </cell>
          <cell r="AE580">
            <v>84.6965595227379</v>
          </cell>
          <cell r="AF580">
            <v>85.072416358071507</v>
          </cell>
          <cell r="AG580">
            <v>0</v>
          </cell>
        </row>
        <row r="581">
          <cell r="B581">
            <v>820270</v>
          </cell>
          <cell r="C581" t="str">
            <v>부채비율</v>
          </cell>
          <cell r="D581" t="str">
            <v>D/E Ratio</v>
          </cell>
          <cell r="J581">
            <v>65.390953588958567</v>
          </cell>
          <cell r="K581">
            <v>66.329102128501887</v>
          </cell>
          <cell r="L581">
            <v>70.109188831548835</v>
          </cell>
          <cell r="M581">
            <v>76.229627547756905</v>
          </cell>
          <cell r="N581">
            <v>92.933338595983244</v>
          </cell>
          <cell r="O581">
            <v>92.384367346606354</v>
          </cell>
          <cell r="P581">
            <v>88.168735504506358</v>
          </cell>
          <cell r="Q581">
            <v>88.29743819097925</v>
          </cell>
          <cell r="R581">
            <v>89.753761547124157</v>
          </cell>
          <cell r="S581">
            <v>90.580556141942509</v>
          </cell>
          <cell r="T581">
            <v>91.663931601833653</v>
          </cell>
          <cell r="U581">
            <v>92.242947532953963</v>
          </cell>
          <cell r="V581">
            <v>93.421191403509212</v>
          </cell>
          <cell r="W581">
            <v>94.647650818514123</v>
          </cell>
          <cell r="X581">
            <v>95.967232211101063</v>
          </cell>
          <cell r="Y581">
            <v>96.636008746335747</v>
          </cell>
          <cell r="Z581">
            <v>97.939710063692374</v>
          </cell>
          <cell r="AA581">
            <v>99.298496606254389</v>
          </cell>
          <cell r="AB581">
            <v>100.76243364130453</v>
          </cell>
          <cell r="AC581">
            <v>101.50515652144043</v>
          </cell>
          <cell r="AD581">
            <v>102.95489668650157</v>
          </cell>
          <cell r="AE581">
            <v>104.46805549273677</v>
          </cell>
          <cell r="AF581">
            <v>106.10078692008391</v>
          </cell>
          <cell r="AG581">
            <v>106.93013087740415</v>
          </cell>
        </row>
        <row r="582">
          <cell r="B582">
            <v>820271</v>
          </cell>
          <cell r="C582" t="str">
            <v>순부채비율</v>
          </cell>
          <cell r="D582" t="str">
            <v>Net Debt to Equity</v>
          </cell>
          <cell r="J582">
            <v>-8.9942511588724283</v>
          </cell>
          <cell r="K582">
            <v>-2.2324529229189998</v>
          </cell>
          <cell r="L582">
            <v>10.696486087994106</v>
          </cell>
          <cell r="M582">
            <v>19.648863501023587</v>
          </cell>
          <cell r="N582">
            <v>26.205465011335811</v>
          </cell>
          <cell r="O582">
            <v>42.20420226851607</v>
          </cell>
          <cell r="P582">
            <v>37.927576430372966</v>
          </cell>
          <cell r="Q582">
            <v>44.336191222019764</v>
          </cell>
          <cell r="R582">
            <v>49.11341918732542</v>
          </cell>
          <cell r="S582">
            <v>50.132542630839083</v>
          </cell>
          <cell r="T582">
            <v>47.425895997699449</v>
          </cell>
          <cell r="U582">
            <v>61.065297800874973</v>
          </cell>
          <cell r="V582">
            <v>46.668479337363941</v>
          </cell>
          <cell r="W582">
            <v>47.38584661438157</v>
          </cell>
          <cell r="X582">
            <v>48.157681783830967</v>
          </cell>
          <cell r="Y582">
            <v>64.904864562106852</v>
          </cell>
          <cell r="Z582">
            <v>49.417282244873888</v>
          </cell>
          <cell r="AA582">
            <v>50.322402822929512</v>
          </cell>
          <cell r="AB582">
            <v>51.297566687080845</v>
          </cell>
          <cell r="AC582">
            <v>69.134966139871281</v>
          </cell>
          <cell r="AD582">
            <v>52.861506765545386</v>
          </cell>
          <cell r="AE582">
            <v>53.977472901436528</v>
          </cell>
          <cell r="AF582">
            <v>55.181624755436701</v>
          </cell>
          <cell r="AG582">
            <v>73.821283098610778</v>
          </cell>
        </row>
        <row r="583">
          <cell r="B583">
            <v>820272</v>
          </cell>
          <cell r="C583" t="str">
            <v>총자산 / 총자본총계</v>
          </cell>
          <cell r="D583" t="str">
            <v>Asset/Equity Ratio</v>
          </cell>
          <cell r="J583">
            <v>165.39095351023141</v>
          </cell>
          <cell r="K583">
            <v>166.32910212850192</v>
          </cell>
          <cell r="L583">
            <v>170.10918883154883</v>
          </cell>
          <cell r="M583">
            <v>176.22962754775688</v>
          </cell>
          <cell r="N583">
            <v>192.93333859598323</v>
          </cell>
          <cell r="O583">
            <v>192.38436734660638</v>
          </cell>
          <cell r="P583">
            <v>188.16873550450637</v>
          </cell>
          <cell r="Q583">
            <v>188.29743819097925</v>
          </cell>
          <cell r="R583">
            <v>189.75376154712416</v>
          </cell>
          <cell r="S583">
            <v>190.58055606652945</v>
          </cell>
          <cell r="T583">
            <v>191.66393160183367</v>
          </cell>
          <cell r="U583">
            <v>177.15696350330842</v>
          </cell>
          <cell r="V583">
            <v>193.42119140350923</v>
          </cell>
          <cell r="W583">
            <v>194.64765081851411</v>
          </cell>
          <cell r="X583">
            <v>195.96723221110111</v>
          </cell>
          <cell r="Y583">
            <v>180.2799994517847</v>
          </cell>
          <cell r="Z583">
            <v>197.93971006369239</v>
          </cell>
          <cell r="AA583">
            <v>199.29849660625442</v>
          </cell>
          <cell r="AB583">
            <v>200.76243364130454</v>
          </cell>
          <cell r="AC583">
            <v>184.16250274175346</v>
          </cell>
          <cell r="AD583">
            <v>202.95489668650157</v>
          </cell>
          <cell r="AE583">
            <v>204.46805549273677</v>
          </cell>
          <cell r="AF583">
            <v>206.10078692008389</v>
          </cell>
          <cell r="AG583">
            <v>188.90212001469388</v>
          </cell>
        </row>
        <row r="585">
          <cell r="B585">
            <v>820280</v>
          </cell>
          <cell r="C585" t="str">
            <v>이자보상배율</v>
          </cell>
          <cell r="D585" t="str">
            <v>Interest Coverage</v>
          </cell>
          <cell r="J585">
            <v>14.454620475259631</v>
          </cell>
          <cell r="K585">
            <v>29.95523778441477</v>
          </cell>
          <cell r="L585">
            <v>14.891491926421814</v>
          </cell>
          <cell r="M585">
            <v>10.791259091840393</v>
          </cell>
          <cell r="N585">
            <v>-2.1257792982594688</v>
          </cell>
          <cell r="O585">
            <v>-4.6711522914773642</v>
          </cell>
          <cell r="P585">
            <v>0.9851711589083525</v>
          </cell>
          <cell r="Q585">
            <v>-1.0778764272371812</v>
          </cell>
          <cell r="R585">
            <v>0.57261237794322806</v>
          </cell>
          <cell r="S585">
            <v>-1.0333627306368975E-2</v>
          </cell>
          <cell r="T585">
            <v>0.92566113040504394</v>
          </cell>
          <cell r="U585">
            <v>-37.693756661501958</v>
          </cell>
          <cell r="V585">
            <v>0.55355621950729272</v>
          </cell>
          <cell r="W585">
            <v>-6.7091591146217376E-3</v>
          </cell>
          <cell r="X585">
            <v>0.89354500076075616</v>
          </cell>
          <cell r="Y585">
            <v>-36.271034026109447</v>
          </cell>
          <cell r="Z585">
            <v>0.53499903730153564</v>
          </cell>
          <cell r="AA585">
            <v>-3.4848364876689194E-3</v>
          </cell>
          <cell r="AB585">
            <v>0.86239177442901027</v>
          </cell>
          <cell r="AC585">
            <v>-34.901224110051096</v>
          </cell>
          <cell r="AD585">
            <v>0.51693914580363609</v>
          </cell>
          <cell r="AE585">
            <v>-6.2540793931913921E-4</v>
          </cell>
          <cell r="AF585">
            <v>0.83218465417940901</v>
          </cell>
          <cell r="AG585">
            <v>-33.582409052044071</v>
          </cell>
        </row>
        <row r="586">
          <cell r="B586">
            <v>820290</v>
          </cell>
          <cell r="C586" t="str">
            <v>총자산회전율</v>
          </cell>
          <cell r="D586" t="str">
            <v>Asset Turnover</v>
          </cell>
          <cell r="J586">
            <v>7.4719296315617065E-2</v>
          </cell>
          <cell r="K586">
            <v>8.891224573829079E-2</v>
          </cell>
          <cell r="L586">
            <v>8.0234071349315775E-2</v>
          </cell>
          <cell r="M586">
            <v>7.6762713107220854E-2</v>
          </cell>
          <cell r="N586">
            <v>5.9535265911980675E-2</v>
          </cell>
          <cell r="O586">
            <v>5.720539804555852E-2</v>
          </cell>
          <cell r="P586">
            <v>8.0410892775088089E-2</v>
          </cell>
          <cell r="Q586">
            <v>7.7417295084857105E-2</v>
          </cell>
          <cell r="R586">
            <v>7.365670729795043E-2</v>
          </cell>
          <cell r="S586">
            <v>7.2919877415813378E-2</v>
          </cell>
          <cell r="T586">
            <v>7.6320308602769588E-2</v>
          </cell>
          <cell r="U586">
            <v>4.0634526527321385E-2</v>
          </cell>
          <cell r="V586">
            <v>7.6590613212985312E-2</v>
          </cell>
          <cell r="W586">
            <v>7.4918203629247657E-2</v>
          </cell>
          <cell r="X586">
            <v>7.8778081391971774E-2</v>
          </cell>
          <cell r="Y586">
            <v>4.0921513036418201E-2</v>
          </cell>
          <cell r="Z586">
            <v>7.6391092390968404E-2</v>
          </cell>
          <cell r="AA586">
            <v>7.454863476940625E-2</v>
          </cell>
          <cell r="AB586">
            <v>7.8400122921227208E-2</v>
          </cell>
          <cell r="AC586">
            <v>4.0790672293228337E-2</v>
          </cell>
          <cell r="AD586">
            <v>7.6156043644980159E-2</v>
          </cell>
          <cell r="AE586">
            <v>7.4217046909630893E-2</v>
          </cell>
          <cell r="AF586">
            <v>7.8062947387891241E-2</v>
          </cell>
          <cell r="AG586">
            <v>4.0642191024543979E-2</v>
          </cell>
        </row>
        <row r="587">
          <cell r="B587">
            <v>820300</v>
          </cell>
          <cell r="C587" t="str">
            <v>매출채권회전율</v>
          </cell>
          <cell r="D587" t="str">
            <v>Receivable Turnover</v>
          </cell>
          <cell r="J587">
            <v>8.2094219501935637</v>
          </cell>
          <cell r="K587">
            <v>10.942333243890085</v>
          </cell>
          <cell r="L587">
            <v>10.273917937590847</v>
          </cell>
          <cell r="M587">
            <v>9.2303265798105869</v>
          </cell>
          <cell r="N587">
            <v>10.276648521119899</v>
          </cell>
          <cell r="O587">
            <v>13.774085891962761</v>
          </cell>
          <cell r="P587">
            <v>14.55793244458474</v>
          </cell>
          <cell r="Q587">
            <v>13.486525428225091</v>
          </cell>
          <cell r="R587">
            <v>9.686739940497052</v>
          </cell>
          <cell r="S587">
            <v>8.4954593805869809</v>
          </cell>
          <cell r="T587">
            <v>11.596963687002956</v>
          </cell>
          <cell r="U587">
            <v>7.0416220836262919</v>
          </cell>
          <cell r="V587">
            <v>14.189794982656094</v>
          </cell>
          <cell r="W587">
            <v>14.470102881981362</v>
          </cell>
          <cell r="X587">
            <v>15.238234893271663</v>
          </cell>
          <cell r="Y587">
            <v>7.5959279382305276</v>
          </cell>
          <cell r="Z587">
            <v>14.189794982656094</v>
          </cell>
          <cell r="AA587">
            <v>14.470102881981363</v>
          </cell>
          <cell r="AB587">
            <v>15.238234893271667</v>
          </cell>
          <cell r="AC587">
            <v>7.5959279382305303</v>
          </cell>
          <cell r="AD587">
            <v>14.189794982656096</v>
          </cell>
          <cell r="AE587">
            <v>14.470102881981363</v>
          </cell>
          <cell r="AF587">
            <v>15.238234893271665</v>
          </cell>
          <cell r="AG587">
            <v>7.5959279382305329</v>
          </cell>
        </row>
        <row r="588">
          <cell r="B588">
            <v>820350</v>
          </cell>
          <cell r="C588" t="str">
            <v>재고자산회전율</v>
          </cell>
          <cell r="D588" t="str">
            <v>Inventory Turnover</v>
          </cell>
          <cell r="J588">
            <v>65.226008425255174</v>
          </cell>
          <cell r="K588">
            <v>75.349806546275531</v>
          </cell>
          <cell r="L588">
            <v>66.094696549596037</v>
          </cell>
          <cell r="M588">
            <v>68.180751688106653</v>
          </cell>
          <cell r="N588">
            <v>55.145501115963967</v>
          </cell>
          <cell r="O588">
            <v>33.413847762704236</v>
          </cell>
          <cell r="P588">
            <v>34.446157976933186</v>
          </cell>
          <cell r="Q588">
            <v>34.017230488110414</v>
          </cell>
          <cell r="R588">
            <v>33.061119496970029</v>
          </cell>
          <cell r="S588">
            <v>33.690465436207298</v>
          </cell>
          <cell r="T588">
            <v>36.044884403035816</v>
          </cell>
          <cell r="U588">
            <v>17.977377429358363</v>
          </cell>
          <cell r="V588">
            <v>33.589287392566682</v>
          </cell>
          <cell r="W588">
            <v>34.252816541532624</v>
          </cell>
          <cell r="X588">
            <v>36.071095587438236</v>
          </cell>
          <cell r="Y588">
            <v>17.980654889116188</v>
          </cell>
          <cell r="Z588">
            <v>33.589287392566675</v>
          </cell>
          <cell r="AA588">
            <v>34.252816541532624</v>
          </cell>
          <cell r="AB588">
            <v>36.071095587438236</v>
          </cell>
          <cell r="AC588">
            <v>17.980654889116195</v>
          </cell>
          <cell r="AD588">
            <v>33.589287392566682</v>
          </cell>
          <cell r="AE588">
            <v>34.252816541532624</v>
          </cell>
          <cell r="AF588">
            <v>36.071095587438244</v>
          </cell>
          <cell r="AG588">
            <v>17.980654889116195</v>
          </cell>
        </row>
        <row r="589">
          <cell r="B589">
            <v>820360</v>
          </cell>
          <cell r="C589" t="str">
            <v>매입채무회전율</v>
          </cell>
          <cell r="D589" t="str">
            <v>Payables Turnover</v>
          </cell>
          <cell r="J589">
            <v>126.04296641628575</v>
          </cell>
          <cell r="K589">
            <v>127.23472370431394</v>
          </cell>
          <cell r="L589">
            <v>118.7591423726076</v>
          </cell>
          <cell r="M589">
            <v>99.660931123438118</v>
          </cell>
          <cell r="N589">
            <v>97.966024521824124</v>
          </cell>
          <cell r="O589">
            <v>92.695762707710912</v>
          </cell>
          <cell r="P589">
            <v>72.80743516466859</v>
          </cell>
          <cell r="Q589">
            <v>69.880815503530144</v>
          </cell>
          <cell r="R589">
            <v>74.734148090576639</v>
          </cell>
          <cell r="S589">
            <v>82.468835572497611</v>
          </cell>
          <cell r="T589">
            <v>68.135962507905631</v>
          </cell>
          <cell r="U589">
            <v>39.904790935029503</v>
          </cell>
          <cell r="V589">
            <v>62.433169549618533</v>
          </cell>
          <cell r="W589">
            <v>64.083163062997073</v>
          </cell>
          <cell r="X589">
            <v>62.951707388243328</v>
          </cell>
          <cell r="Y589">
            <v>39.143583480693778</v>
          </cell>
          <cell r="Z589">
            <v>62.433169549618519</v>
          </cell>
          <cell r="AA589">
            <v>64.083163062997059</v>
          </cell>
          <cell r="AB589">
            <v>62.951707388243335</v>
          </cell>
          <cell r="AC589">
            <v>39.143583480693749</v>
          </cell>
          <cell r="AD589">
            <v>62.43316954961854</v>
          </cell>
          <cell r="AE589">
            <v>64.083163062997073</v>
          </cell>
          <cell r="AF589">
            <v>62.951707388243335</v>
          </cell>
          <cell r="AG589">
            <v>39.143583480693749</v>
          </cell>
        </row>
        <row r="590">
          <cell r="B590">
            <v>820361</v>
          </cell>
          <cell r="C590" t="str">
            <v>순운전자본회전율</v>
          </cell>
          <cell r="D590" t="str">
            <v>Working Capital Turnover</v>
          </cell>
          <cell r="J590">
            <v>-0.86400901270503949</v>
          </cell>
          <cell r="K590">
            <v>-1.1328519709689635</v>
          </cell>
          <cell r="L590">
            <v>-1.2005071005585903</v>
          </cell>
          <cell r="M590">
            <v>-1.0995249311788093</v>
          </cell>
          <cell r="N590">
            <v>-0.73822224974360262</v>
          </cell>
          <cell r="O590">
            <v>-0.76460068069328213</v>
          </cell>
          <cell r="P590">
            <v>-1.2288724921646648</v>
          </cell>
          <cell r="Q590">
            <v>-1.1880074900299269</v>
          </cell>
          <cell r="R590">
            <v>-1.1859000170361276</v>
          </cell>
          <cell r="S590">
            <v>-1.1413438805866549</v>
          </cell>
          <cell r="T590">
            <v>-1.1510946827208279</v>
          </cell>
          <cell r="U590">
            <v>-0.60690415854418756</v>
          </cell>
          <cell r="V590">
            <v>-1.1560644000968929</v>
          </cell>
          <cell r="W590">
            <v>-1.1789015153527487</v>
          </cell>
          <cell r="X590">
            <v>-1.2414824105603919</v>
          </cell>
          <cell r="Y590">
            <v>-0.61885192039934422</v>
          </cell>
          <cell r="Z590">
            <v>-1.1560644000968927</v>
          </cell>
          <cell r="AA590">
            <v>-1.1789015153527487</v>
          </cell>
          <cell r="AB590">
            <v>-1.2414824105603921</v>
          </cell>
          <cell r="AC590">
            <v>-0.61885192039934434</v>
          </cell>
          <cell r="AD590">
            <v>-1.1560644000968927</v>
          </cell>
          <cell r="AE590">
            <v>-1.1789015153527487</v>
          </cell>
          <cell r="AF590">
            <v>-1.2414824105603919</v>
          </cell>
          <cell r="AG590">
            <v>-0.61885192039934434</v>
          </cell>
        </row>
        <row r="609">
          <cell r="B609">
            <v>820500</v>
          </cell>
          <cell r="C609" t="str">
            <v>매출액 증감률 (QoQ)</v>
          </cell>
          <cell r="D609" t="str">
            <v>Sales Growth (QoQ)</v>
          </cell>
          <cell r="J609" t="str">
            <v>N/A</v>
          </cell>
          <cell r="K609">
            <v>20.425286123794795</v>
          </cell>
          <cell r="L609">
            <v>-7.3130386584914113</v>
          </cell>
          <cell r="M609">
            <v>-0.89375361172276957</v>
          </cell>
          <cell r="N609">
            <v>-17.972013367724482</v>
          </cell>
          <cell r="O609">
            <v>-1.790902559741081</v>
          </cell>
          <cell r="P609">
            <v>40.181184684831337</v>
          </cell>
          <cell r="Q609">
            <v>-3.2963367080730888</v>
          </cell>
          <cell r="R609">
            <v>-5.3342830480235914</v>
          </cell>
          <cell r="S609">
            <v>0.86477734291048325</v>
          </cell>
          <cell r="T609">
            <v>4.1198546814959602</v>
          </cell>
          <cell r="U609">
            <v>-50.585861422043443</v>
          </cell>
          <cell r="V609">
            <v>85.261179914539255</v>
          </cell>
          <cell r="W609">
            <v>0.86477734291048325</v>
          </cell>
          <cell r="X609">
            <v>4.1198546814959824</v>
          </cell>
          <cell r="Y609">
            <v>-50.585861422043457</v>
          </cell>
          <cell r="Z609">
            <v>85.261179914539269</v>
          </cell>
          <cell r="AA609">
            <v>0.86477734291048325</v>
          </cell>
          <cell r="AB609">
            <v>4.1198546814959824</v>
          </cell>
          <cell r="AC609">
            <v>-50.585861422043443</v>
          </cell>
          <cell r="AD609">
            <v>85.261179914539255</v>
          </cell>
          <cell r="AE609">
            <v>0.86477734291048325</v>
          </cell>
          <cell r="AF609">
            <v>4.1198546814959602</v>
          </cell>
          <cell r="AG609">
            <v>-50.585861422043429</v>
          </cell>
        </row>
        <row r="610">
          <cell r="B610">
            <v>820510</v>
          </cell>
          <cell r="C610" t="str">
            <v>매출총이익 증감률 (QoQ)</v>
          </cell>
          <cell r="D610" t="str">
            <v>Gross Profit Growth (QoQ)</v>
          </cell>
          <cell r="J610" t="str">
            <v>N/A</v>
          </cell>
          <cell r="K610">
            <v>56.82163007772165</v>
          </cell>
          <cell r="L610">
            <v>-44.762289726990275</v>
          </cell>
          <cell r="M610">
            <v>-4.6889813901339945</v>
          </cell>
          <cell r="N610">
            <v>-32.984946364507984</v>
          </cell>
          <cell r="O610">
            <v>-58.328089507190107</v>
          </cell>
          <cell r="P610">
            <v>337.58231001779501</v>
          </cell>
          <cell r="Q610">
            <v>-63.206663103368435</v>
          </cell>
          <cell r="R610">
            <v>68.203041842878378</v>
          </cell>
          <cell r="S610">
            <v>-4.3153486971045592</v>
          </cell>
          <cell r="T610">
            <v>62.354167443107002</v>
          </cell>
          <cell r="U610" t="str">
            <v>적전</v>
          </cell>
          <cell r="V610" t="str">
            <v>흑전</v>
          </cell>
          <cell r="W610">
            <v>-4.3153486971045263</v>
          </cell>
          <cell r="X610">
            <v>62.354167443106959</v>
          </cell>
          <cell r="Y610" t="str">
            <v>적전</v>
          </cell>
          <cell r="Z610" t="str">
            <v>흑전</v>
          </cell>
          <cell r="AA610">
            <v>-4.3153486971045147</v>
          </cell>
          <cell r="AB610">
            <v>62.354167443107002</v>
          </cell>
          <cell r="AC610" t="str">
            <v>적전</v>
          </cell>
          <cell r="AD610" t="str">
            <v>흑전</v>
          </cell>
          <cell r="AE610">
            <v>-4.3153486971045263</v>
          </cell>
          <cell r="AF610">
            <v>62.354167443106846</v>
          </cell>
          <cell r="AG610" t="str">
            <v>적전</v>
          </cell>
        </row>
        <row r="611">
          <cell r="B611">
            <v>820520</v>
          </cell>
          <cell r="C611" t="str">
            <v>EBITDA 증감률 (QoQ)</v>
          </cell>
          <cell r="D611" t="str">
            <v>EBITDA Growth (QoQ)</v>
          </cell>
          <cell r="J611" t="str">
            <v>N/A</v>
          </cell>
          <cell r="K611">
            <v>77.960335373693397</v>
          </cell>
          <cell r="L611">
            <v>-51.113771174170274</v>
          </cell>
          <cell r="M611">
            <v>-21.438932040829094</v>
          </cell>
          <cell r="N611">
            <v>-90.704973759247324</v>
          </cell>
          <cell r="O611" t="str">
            <v>적전</v>
          </cell>
          <cell r="P611" t="str">
            <v>흑전</v>
          </cell>
          <cell r="Q611">
            <v>-53.09066250257488</v>
          </cell>
          <cell r="R611">
            <v>72.915522757468509</v>
          </cell>
          <cell r="S611">
            <v>-21.016796322869535</v>
          </cell>
          <cell r="T611">
            <v>95.514632326511133</v>
          </cell>
          <cell r="U611" t="str">
            <v>적전</v>
          </cell>
          <cell r="V611" t="str">
            <v>흑전</v>
          </cell>
          <cell r="W611">
            <v>-21.617722083821846</v>
          </cell>
          <cell r="X611">
            <v>96.910084536272308</v>
          </cell>
          <cell r="Y611" t="str">
            <v>적전</v>
          </cell>
          <cell r="Z611" t="str">
            <v>흑전</v>
          </cell>
          <cell r="AA611">
            <v>-22.224630551391822</v>
          </cell>
          <cell r="AB611">
            <v>98.333188086486373</v>
          </cell>
          <cell r="AC611" t="str">
            <v>적전</v>
          </cell>
          <cell r="AD611" t="str">
            <v>흑전</v>
          </cell>
          <cell r="AE611">
            <v>-22.8369463829731</v>
          </cell>
          <cell r="AF611">
            <v>99.783162594831282</v>
          </cell>
          <cell r="AG611" t="str">
            <v>적전</v>
          </cell>
        </row>
        <row r="612">
          <cell r="B612">
            <v>820530</v>
          </cell>
          <cell r="C612" t="str">
            <v>영업이익 증감률 (QoQ)</v>
          </cell>
          <cell r="D612" t="str">
            <v>Operating Income Growth (QoQ)</v>
          </cell>
          <cell r="J612" t="str">
            <v>N/A</v>
          </cell>
          <cell r="K612">
            <v>113.55078203181326</v>
          </cell>
          <cell r="L612">
            <v>-66.633885824399627</v>
          </cell>
          <cell r="M612">
            <v>-38.336959565942351</v>
          </cell>
          <cell r="N612" t="str">
            <v>적전</v>
          </cell>
          <cell r="O612" t="str">
            <v>적지</v>
          </cell>
          <cell r="P612" t="str">
            <v>흑전</v>
          </cell>
          <cell r="Q612" t="str">
            <v>적전</v>
          </cell>
          <cell r="R612" t="str">
            <v>흑전</v>
          </cell>
          <cell r="S612" t="str">
            <v>적전</v>
          </cell>
          <cell r="T612" t="str">
            <v>흑전</v>
          </cell>
          <cell r="U612" t="str">
            <v>적전</v>
          </cell>
          <cell r="V612" t="str">
            <v>흑전</v>
          </cell>
          <cell r="W612" t="str">
            <v>적전</v>
          </cell>
          <cell r="X612" t="str">
            <v>흑전</v>
          </cell>
          <cell r="Y612" t="str">
            <v>적전</v>
          </cell>
          <cell r="Z612" t="str">
            <v>흑전</v>
          </cell>
          <cell r="AA612" t="str">
            <v>적전</v>
          </cell>
          <cell r="AB612" t="str">
            <v>흑전</v>
          </cell>
          <cell r="AC612" t="str">
            <v>적전</v>
          </cell>
          <cell r="AD612" t="str">
            <v>흑전</v>
          </cell>
          <cell r="AE612" t="str">
            <v>적전</v>
          </cell>
          <cell r="AF612" t="str">
            <v>흑전</v>
          </cell>
          <cell r="AG612" t="str">
            <v>적전</v>
          </cell>
        </row>
        <row r="613">
          <cell r="B613">
            <v>820540</v>
          </cell>
          <cell r="C613" t="str">
            <v>조정영업이익 증감률 (QoQ)</v>
          </cell>
          <cell r="D613" t="str">
            <v>GAAP Operating Income Growth (QoQ)</v>
          </cell>
          <cell r="J613" t="str">
            <v>N/A</v>
          </cell>
          <cell r="K613">
            <v>113.55078203181326</v>
          </cell>
          <cell r="L613">
            <v>-66.633885824399627</v>
          </cell>
          <cell r="M613">
            <v>-38.336959565942351</v>
          </cell>
          <cell r="N613" t="str">
            <v>적전</v>
          </cell>
          <cell r="O613" t="str">
            <v>적지</v>
          </cell>
          <cell r="P613" t="str">
            <v>흑전</v>
          </cell>
          <cell r="Q613" t="str">
            <v>적전</v>
          </cell>
          <cell r="R613" t="str">
            <v>흑전</v>
          </cell>
          <cell r="S613" t="str">
            <v>적전</v>
          </cell>
          <cell r="T613" t="str">
            <v>흑전</v>
          </cell>
          <cell r="U613" t="str">
            <v>적전</v>
          </cell>
          <cell r="V613" t="str">
            <v>흑전</v>
          </cell>
          <cell r="W613" t="str">
            <v>적전</v>
          </cell>
          <cell r="X613" t="str">
            <v>흑전</v>
          </cell>
          <cell r="Y613" t="str">
            <v>적전</v>
          </cell>
          <cell r="Z613" t="str">
            <v>흑전</v>
          </cell>
          <cell r="AA613" t="str">
            <v>적전</v>
          </cell>
          <cell r="AB613" t="str">
            <v>흑전</v>
          </cell>
          <cell r="AC613" t="str">
            <v>적전</v>
          </cell>
          <cell r="AD613" t="str">
            <v>흑전</v>
          </cell>
          <cell r="AE613" t="str">
            <v>적전</v>
          </cell>
          <cell r="AF613" t="str">
            <v>흑전</v>
          </cell>
          <cell r="AG613" t="str">
            <v>적전</v>
          </cell>
        </row>
        <row r="614">
          <cell r="B614">
            <v>820550</v>
          </cell>
          <cell r="C614" t="str">
            <v>모델영업이익 증감률 (QoQ)</v>
          </cell>
          <cell r="D614" t="str">
            <v>Model Operating Income Growth (QoQ)</v>
          </cell>
          <cell r="J614" t="str">
            <v>N/A</v>
          </cell>
          <cell r="K614">
            <v>113.55078203181326</v>
          </cell>
          <cell r="L614">
            <v>-66.633885824399627</v>
          </cell>
          <cell r="M614">
            <v>-38.336959565942351</v>
          </cell>
          <cell r="N614" t="str">
            <v>적전</v>
          </cell>
          <cell r="O614" t="str">
            <v>적지</v>
          </cell>
          <cell r="P614" t="str">
            <v>흑전</v>
          </cell>
          <cell r="Q614" t="str">
            <v>적전</v>
          </cell>
          <cell r="R614" t="str">
            <v>흑전</v>
          </cell>
          <cell r="S614" t="str">
            <v>적전</v>
          </cell>
          <cell r="T614" t="str">
            <v>흑전</v>
          </cell>
          <cell r="U614" t="str">
            <v>적전</v>
          </cell>
          <cell r="V614" t="str">
            <v>흑전</v>
          </cell>
          <cell r="W614" t="str">
            <v>적전</v>
          </cell>
          <cell r="X614" t="str">
            <v>흑전</v>
          </cell>
          <cell r="Y614" t="str">
            <v>적전</v>
          </cell>
          <cell r="Z614" t="str">
            <v>흑전</v>
          </cell>
          <cell r="AA614" t="str">
            <v>적전</v>
          </cell>
          <cell r="AB614" t="str">
            <v>흑전</v>
          </cell>
          <cell r="AC614" t="str">
            <v>적전</v>
          </cell>
          <cell r="AD614" t="str">
            <v>흑전</v>
          </cell>
          <cell r="AE614" t="str">
            <v>적전</v>
          </cell>
          <cell r="AF614" t="str">
            <v>흑전</v>
          </cell>
          <cell r="AG614" t="str">
            <v>적전</v>
          </cell>
        </row>
        <row r="615">
          <cell r="B615">
            <v>820560</v>
          </cell>
          <cell r="C615" t="str">
            <v>법인세차감전순이익 증가율 (QoQ)</v>
          </cell>
          <cell r="D615" t="str">
            <v>Pretax Income Growth (QoQ)</v>
          </cell>
          <cell r="J615" t="str">
            <v>N/A</v>
          </cell>
          <cell r="K615">
            <v>81.54153041101209</v>
          </cell>
          <cell r="L615">
            <v>-61.658103816316981</v>
          </cell>
          <cell r="M615">
            <v>-58.067264431097222</v>
          </cell>
          <cell r="N615">
            <v>36.724273788195227</v>
          </cell>
          <cell r="O615" t="str">
            <v>적전</v>
          </cell>
          <cell r="P615" t="str">
            <v>흑전</v>
          </cell>
          <cell r="Q615" t="str">
            <v>적전</v>
          </cell>
          <cell r="R615" t="str">
            <v>적지</v>
          </cell>
          <cell r="S615" t="str">
            <v>적지</v>
          </cell>
          <cell r="T615" t="str">
            <v>적지</v>
          </cell>
          <cell r="U615" t="str">
            <v>적지</v>
          </cell>
          <cell r="V615" t="str">
            <v>적지</v>
          </cell>
          <cell r="W615" t="str">
            <v>적지</v>
          </cell>
          <cell r="X615" t="str">
            <v>적지</v>
          </cell>
          <cell r="Y615" t="str">
            <v>적지</v>
          </cell>
          <cell r="Z615" t="str">
            <v>적지</v>
          </cell>
          <cell r="AA615" t="str">
            <v>적지</v>
          </cell>
          <cell r="AB615" t="str">
            <v>적지</v>
          </cell>
          <cell r="AC615" t="str">
            <v>적지</v>
          </cell>
          <cell r="AD615" t="str">
            <v>적지</v>
          </cell>
          <cell r="AE615" t="str">
            <v>적지</v>
          </cell>
          <cell r="AF615" t="str">
            <v>적지</v>
          </cell>
          <cell r="AG615" t="str">
            <v>적지</v>
          </cell>
        </row>
        <row r="616">
          <cell r="B616">
            <v>820570</v>
          </cell>
          <cell r="C616" t="str">
            <v>법인세비용 증가율 (QoQ)</v>
          </cell>
          <cell r="D616" t="str">
            <v>Income Tax Growth (QoQ)</v>
          </cell>
          <cell r="J616" t="str">
            <v>N/A</v>
          </cell>
          <cell r="K616">
            <v>120.67598739400984</v>
          </cell>
          <cell r="L616">
            <v>-62.653713927225716</v>
          </cell>
          <cell r="M616">
            <v>-58.524052348625347</v>
          </cell>
          <cell r="N616">
            <v>377.07519538678281</v>
          </cell>
          <cell r="O616">
            <v>-68.952357344136047</v>
          </cell>
          <cell r="P616">
            <v>-29.878930870932262</v>
          </cell>
          <cell r="Q616" t="str">
            <v>적전</v>
          </cell>
          <cell r="R616" t="str">
            <v>적지</v>
          </cell>
          <cell r="S616" t="str">
            <v>적지</v>
          </cell>
          <cell r="T616" t="str">
            <v>흑전</v>
          </cell>
          <cell r="U616">
            <v>292.60280327449595</v>
          </cell>
          <cell r="V616" t="str">
            <v>적전</v>
          </cell>
          <cell r="W616" t="str">
            <v>적지</v>
          </cell>
          <cell r="X616" t="str">
            <v>흑전</v>
          </cell>
          <cell r="Y616">
            <v>292.60280327449595</v>
          </cell>
          <cell r="Z616" t="str">
            <v>적전</v>
          </cell>
          <cell r="AA616" t="str">
            <v>적지</v>
          </cell>
          <cell r="AB616" t="str">
            <v>흑전</v>
          </cell>
          <cell r="AC616">
            <v>292.60280327449595</v>
          </cell>
          <cell r="AD616" t="str">
            <v>적전</v>
          </cell>
          <cell r="AE616" t="str">
            <v>적지</v>
          </cell>
          <cell r="AF616" t="str">
            <v>흑전</v>
          </cell>
          <cell r="AG616">
            <v>292.60280327449607</v>
          </cell>
        </row>
        <row r="617">
          <cell r="B617">
            <v>820580</v>
          </cell>
          <cell r="C617" t="str">
            <v>당기순이익 증감률 (QoQ)</v>
          </cell>
          <cell r="D617" t="str">
            <v>NP Growth (QoQ)</v>
          </cell>
          <cell r="J617" t="str">
            <v>N/A</v>
          </cell>
          <cell r="K617">
            <v>71.418603541537635</v>
          </cell>
          <cell r="L617">
            <v>-61.326558935701094</v>
          </cell>
          <cell r="M617">
            <v>-57.92036901465957</v>
          </cell>
          <cell r="N617">
            <v>-71.152652855242891</v>
          </cell>
          <cell r="O617" t="str">
            <v>적전</v>
          </cell>
          <cell r="P617" t="str">
            <v>흑전</v>
          </cell>
          <cell r="Q617" t="str">
            <v>적전</v>
          </cell>
          <cell r="R617" t="str">
            <v>흑전</v>
          </cell>
          <cell r="S617" t="str">
            <v>적전</v>
          </cell>
          <cell r="T617" t="str">
            <v>적지</v>
          </cell>
          <cell r="U617" t="str">
            <v>적지</v>
          </cell>
          <cell r="V617" t="str">
            <v>적지</v>
          </cell>
          <cell r="W617" t="str">
            <v>적지</v>
          </cell>
          <cell r="X617" t="str">
            <v>적지</v>
          </cell>
          <cell r="Y617" t="str">
            <v>적지</v>
          </cell>
          <cell r="Z617" t="str">
            <v>적지</v>
          </cell>
          <cell r="AA617" t="str">
            <v>적지</v>
          </cell>
          <cell r="AB617" t="str">
            <v>적지</v>
          </cell>
          <cell r="AC617" t="str">
            <v>적지</v>
          </cell>
          <cell r="AD617" t="str">
            <v>적지</v>
          </cell>
          <cell r="AE617" t="str">
            <v>적지</v>
          </cell>
          <cell r="AF617" t="str">
            <v>적지</v>
          </cell>
          <cell r="AG617" t="str">
            <v>적지</v>
          </cell>
        </row>
        <row r="618">
          <cell r="B618">
            <v>820590</v>
          </cell>
          <cell r="C618" t="str">
            <v>조정당기순이익 증감률 (QoQ)</v>
          </cell>
          <cell r="D618" t="str">
            <v>Adj. NP Growth (QoQ)</v>
          </cell>
          <cell r="J618" t="str">
            <v>N/A</v>
          </cell>
          <cell r="K618">
            <v>89.580988409529553</v>
          </cell>
          <cell r="L618">
            <v>-63.146895830540871</v>
          </cell>
          <cell r="M618">
            <v>-35.122836942957761</v>
          </cell>
          <cell r="N618" t="str">
            <v>적전</v>
          </cell>
          <cell r="O618" t="str">
            <v>적지</v>
          </cell>
          <cell r="P618" t="str">
            <v>흑전</v>
          </cell>
          <cell r="Q618" t="str">
            <v>적전</v>
          </cell>
          <cell r="R618" t="str">
            <v>흑전</v>
          </cell>
          <cell r="S618" t="str">
            <v>적전</v>
          </cell>
          <cell r="T618" t="str">
            <v>적지</v>
          </cell>
          <cell r="U618" t="str">
            <v>적지</v>
          </cell>
          <cell r="V618" t="str">
            <v>적지</v>
          </cell>
          <cell r="W618" t="str">
            <v>적지</v>
          </cell>
          <cell r="X618" t="str">
            <v>적지</v>
          </cell>
          <cell r="Y618" t="str">
            <v>적지</v>
          </cell>
          <cell r="Z618" t="str">
            <v>적지</v>
          </cell>
          <cell r="AA618" t="str">
            <v>적지</v>
          </cell>
          <cell r="AB618" t="str">
            <v>적지</v>
          </cell>
          <cell r="AC618" t="str">
            <v>적지</v>
          </cell>
          <cell r="AD618" t="str">
            <v>적지</v>
          </cell>
          <cell r="AE618" t="str">
            <v>적지</v>
          </cell>
          <cell r="AF618" t="str">
            <v>적지</v>
          </cell>
          <cell r="AG618" t="str">
            <v>적지</v>
          </cell>
        </row>
        <row r="619">
          <cell r="B619">
            <v>820600</v>
          </cell>
          <cell r="C619" t="str">
            <v>지배지분순이익 증감률 (QoQ)</v>
          </cell>
          <cell r="D619" t="str">
            <v>NP Growth (exc. minority int) (QoQ)</v>
          </cell>
          <cell r="J619" t="str">
            <v>N/A</v>
          </cell>
          <cell r="K619">
            <v>74.639722890315355</v>
          </cell>
          <cell r="L619">
            <v>-62.236749988146201</v>
          </cell>
          <cell r="M619">
            <v>-43.936779157889724</v>
          </cell>
          <cell r="N619">
            <v>49.561868574204347</v>
          </cell>
          <cell r="O619" t="str">
            <v>적전</v>
          </cell>
          <cell r="P619" t="str">
            <v>흑전</v>
          </cell>
          <cell r="Q619" t="str">
            <v>적전</v>
          </cell>
          <cell r="R619" t="str">
            <v>흑전</v>
          </cell>
          <cell r="S619" t="str">
            <v>적전</v>
          </cell>
          <cell r="T619" t="str">
            <v>적지</v>
          </cell>
          <cell r="U619" t="str">
            <v>적지</v>
          </cell>
          <cell r="V619" t="str">
            <v>적지</v>
          </cell>
          <cell r="W619" t="str">
            <v>적지</v>
          </cell>
          <cell r="X619" t="str">
            <v>적지</v>
          </cell>
          <cell r="Y619" t="str">
            <v>적지</v>
          </cell>
          <cell r="Z619" t="str">
            <v>적지</v>
          </cell>
          <cell r="AA619" t="str">
            <v>적지</v>
          </cell>
          <cell r="AB619" t="str">
            <v>적지</v>
          </cell>
          <cell r="AC619" t="str">
            <v>적지</v>
          </cell>
          <cell r="AD619" t="str">
            <v>적지</v>
          </cell>
          <cell r="AE619" t="str">
            <v>적지</v>
          </cell>
          <cell r="AF619" t="str">
            <v>적지</v>
          </cell>
          <cell r="AG619" t="str">
            <v>적지</v>
          </cell>
        </row>
        <row r="620">
          <cell r="B620">
            <v>820610</v>
          </cell>
          <cell r="C620" t="str">
            <v>총포괄이익 증감률 (QoQ)</v>
          </cell>
          <cell r="D620" t="str">
            <v>Total Comprehensive Income Growth (exc. minority int) (QoQ)</v>
          </cell>
          <cell r="J620" t="str">
            <v>N/A</v>
          </cell>
          <cell r="K620">
            <v>48.336575816394387</v>
          </cell>
          <cell r="L620">
            <v>-59.641070224955953</v>
          </cell>
          <cell r="M620">
            <v>-26.352856677472236</v>
          </cell>
          <cell r="N620" t="str">
            <v>적전</v>
          </cell>
          <cell r="O620" t="str">
            <v>적지</v>
          </cell>
          <cell r="P620" t="str">
            <v>흑전</v>
          </cell>
          <cell r="Q620" t="str">
            <v>적전</v>
          </cell>
          <cell r="R620" t="str">
            <v>흑전</v>
          </cell>
          <cell r="S620" t="str">
            <v>적전</v>
          </cell>
          <cell r="T620" t="str">
            <v>적지</v>
          </cell>
          <cell r="U620" t="str">
            <v>적지</v>
          </cell>
          <cell r="V620" t="str">
            <v>적지</v>
          </cell>
          <cell r="W620" t="str">
            <v>적지</v>
          </cell>
          <cell r="X620" t="str">
            <v>적지</v>
          </cell>
          <cell r="Y620" t="str">
            <v>적지</v>
          </cell>
          <cell r="Z620" t="str">
            <v>적지</v>
          </cell>
          <cell r="AA620" t="str">
            <v>적지</v>
          </cell>
          <cell r="AB620" t="str">
            <v>적지</v>
          </cell>
          <cell r="AC620" t="str">
            <v>적지</v>
          </cell>
          <cell r="AD620" t="str">
            <v>적지</v>
          </cell>
          <cell r="AE620" t="str">
            <v>적지</v>
          </cell>
          <cell r="AF620" t="str">
            <v>적지</v>
          </cell>
          <cell r="AG620" t="str">
            <v>적지</v>
          </cell>
        </row>
        <row r="621">
          <cell r="B621">
            <v>820620</v>
          </cell>
          <cell r="C621" t="str">
            <v>EPS_P 증감률 (QoQ)</v>
          </cell>
          <cell r="D621" t="str">
            <v>EPS_P Growth (QoQ)</v>
          </cell>
          <cell r="J621" t="str">
            <v>N/A</v>
          </cell>
          <cell r="K621">
            <v>74.639722890315355</v>
          </cell>
          <cell r="L621">
            <v>-62.236749988146201</v>
          </cell>
          <cell r="M621">
            <v>-43.936779157889724</v>
          </cell>
          <cell r="N621">
            <v>49.561868574204325</v>
          </cell>
          <cell r="O621" t="str">
            <v>적전</v>
          </cell>
          <cell r="P621" t="str">
            <v>흑전</v>
          </cell>
          <cell r="Q621" t="str">
            <v>적전</v>
          </cell>
          <cell r="R621" t="str">
            <v>흑전</v>
          </cell>
          <cell r="S621" t="str">
            <v>적전</v>
          </cell>
          <cell r="T621" t="str">
            <v>적지</v>
          </cell>
          <cell r="U621" t="str">
            <v>적지</v>
          </cell>
          <cell r="V621" t="str">
            <v>적지</v>
          </cell>
          <cell r="W621" t="str">
            <v>적지</v>
          </cell>
          <cell r="X621" t="str">
            <v>적지</v>
          </cell>
          <cell r="Y621" t="str">
            <v>적지</v>
          </cell>
          <cell r="Z621" t="str">
            <v>적지</v>
          </cell>
          <cell r="AA621" t="str">
            <v>적지</v>
          </cell>
          <cell r="AB621" t="str">
            <v>적지</v>
          </cell>
          <cell r="AC621" t="str">
            <v>적지</v>
          </cell>
          <cell r="AD621" t="str">
            <v>적지</v>
          </cell>
          <cell r="AE621" t="str">
            <v>적지</v>
          </cell>
          <cell r="AF621" t="str">
            <v>적지</v>
          </cell>
          <cell r="AG621" t="str">
            <v>적지</v>
          </cell>
        </row>
        <row r="622">
          <cell r="B622">
            <v>820630</v>
          </cell>
          <cell r="C622" t="str">
            <v>EPS_C 증감률 (QoQ)</v>
          </cell>
          <cell r="D622" t="str">
            <v>EPS_C Growth (QoQ)</v>
          </cell>
          <cell r="J622" t="str">
            <v>N/A</v>
          </cell>
          <cell r="K622">
            <v>71.418603541537635</v>
          </cell>
          <cell r="L622">
            <v>-61.326558935701094</v>
          </cell>
          <cell r="M622">
            <v>-57.920369014659578</v>
          </cell>
          <cell r="N622">
            <v>-71.152652855242877</v>
          </cell>
          <cell r="O622" t="str">
            <v>적전</v>
          </cell>
          <cell r="P622" t="str">
            <v>흑전</v>
          </cell>
          <cell r="Q622" t="str">
            <v>적전</v>
          </cell>
          <cell r="R622" t="str">
            <v>흑전</v>
          </cell>
          <cell r="S622" t="str">
            <v>적전</v>
          </cell>
          <cell r="T622" t="str">
            <v>적지</v>
          </cell>
          <cell r="U622" t="str">
            <v>적지</v>
          </cell>
          <cell r="V622" t="str">
            <v>적지</v>
          </cell>
          <cell r="W622" t="str">
            <v>적지</v>
          </cell>
          <cell r="X622" t="str">
            <v>적지</v>
          </cell>
          <cell r="Y622" t="str">
            <v>적지</v>
          </cell>
          <cell r="Z622" t="str">
            <v>적지</v>
          </cell>
          <cell r="AA622" t="str">
            <v>적지</v>
          </cell>
          <cell r="AB622" t="str">
            <v>적지</v>
          </cell>
          <cell r="AC622" t="str">
            <v>적지</v>
          </cell>
          <cell r="AD622" t="str">
            <v>적지</v>
          </cell>
          <cell r="AE622" t="str">
            <v>적지</v>
          </cell>
          <cell r="AF622" t="str">
            <v>적지</v>
          </cell>
          <cell r="AG622" t="str">
            <v>적지</v>
          </cell>
        </row>
        <row r="628">
          <cell r="B628">
            <v>800260</v>
          </cell>
          <cell r="C628" t="str">
            <v>별도 순이익</v>
          </cell>
          <cell r="D628" t="str">
            <v>Parent Net Profit</v>
          </cell>
          <cell r="J628">
            <v>14.600427999999994</v>
          </cell>
          <cell r="K628">
            <v>25.498542999999998</v>
          </cell>
          <cell r="L628">
            <v>9.6289400000000001</v>
          </cell>
          <cell r="M628">
            <v>5.3984676799999995</v>
          </cell>
          <cell r="N628">
            <v>8.0741599999999991</v>
          </cell>
          <cell r="O628">
            <v>-19.450678</v>
          </cell>
          <cell r="P628">
            <v>4.2255469999999997</v>
          </cell>
          <cell r="Q628">
            <v>-11.800499919999998</v>
          </cell>
          <cell r="R628">
            <v>3.1026209999999996</v>
          </cell>
          <cell r="S628">
            <v>-1.7123829999999998</v>
          </cell>
          <cell r="T628">
            <v>-1.1016780434207647</v>
          </cell>
          <cell r="U628">
            <v>-28.258589488836755</v>
          </cell>
          <cell r="V628">
            <v>-0.94184224820027518</v>
          </cell>
          <cell r="W628">
            <v>-2.87122248978946</v>
          </cell>
          <cell r="X628">
            <v>-1.4229492922061819</v>
          </cell>
          <cell r="Y628">
            <v>-22.912736510253918</v>
          </cell>
          <cell r="Z628">
            <v>-1.0347239818087317</v>
          </cell>
          <cell r="AA628">
            <v>-2.8642896101271988</v>
          </cell>
          <cell r="AB628">
            <v>-1.5815545990165085</v>
          </cell>
          <cell r="AC628">
            <v>-22.1044544544127</v>
          </cell>
          <cell r="AD628">
            <v>-1.1245510661974536</v>
          </cell>
          <cell r="AE628">
            <v>-2.8583948362207452</v>
          </cell>
          <cell r="AF628">
            <v>-1.7350186672631287</v>
          </cell>
          <cell r="AG628">
            <v>-21.329462597219194</v>
          </cell>
        </row>
      </sheetData>
      <sheetData sheetId="19" refreshError="1"/>
      <sheetData sheetId="20">
        <row r="5">
          <cell r="S5">
            <v>9.9999999999999995E-7</v>
          </cell>
        </row>
        <row r="6">
          <cell r="Q6" t="str">
            <v>십억원</v>
          </cell>
        </row>
      </sheetData>
      <sheetData sheetId="21">
        <row r="22">
          <cell r="W22">
            <v>9.9999999999999995E-7</v>
          </cell>
        </row>
        <row r="23">
          <cell r="U23" t="str">
            <v>십억원</v>
          </cell>
        </row>
      </sheetData>
      <sheetData sheetId="22">
        <row r="23">
          <cell r="U23" t="str">
            <v>$bn</v>
          </cell>
        </row>
      </sheetData>
      <sheetData sheetId="23">
        <row r="22">
          <cell r="N22">
            <v>9.9999999999999995E-7</v>
          </cell>
        </row>
        <row r="23">
          <cell r="L23" t="str">
            <v>십억원</v>
          </cell>
        </row>
      </sheetData>
      <sheetData sheetId="24" refreshError="1"/>
      <sheetData sheetId="25">
        <row r="17">
          <cell r="B17">
            <v>200000</v>
          </cell>
          <cell r="C17" t="str">
            <v>매출액(수익)</v>
          </cell>
          <cell r="D17" t="str">
            <v>Net Sales</v>
          </cell>
          <cell r="H17" t="e">
            <v>#VALUE!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331.215012</v>
          </cell>
          <cell r="V17">
            <v>322.19608499999998</v>
          </cell>
          <cell r="W17">
            <v>300.267698</v>
          </cell>
          <cell r="X17">
            <v>345.81836199999998</v>
          </cell>
          <cell r="Y17">
            <v>303.40548699999999</v>
          </cell>
          <cell r="Z17">
            <v>315.63882599999999</v>
          </cell>
          <cell r="AA17">
            <v>359.21470499999998</v>
          </cell>
          <cell r="AB17">
            <v>422.96201099999996</v>
          </cell>
          <cell r="AC17">
            <v>321.89761472000004</v>
          </cell>
          <cell r="AD17">
            <v>373.99921852999995</v>
          </cell>
          <cell r="AE17">
            <v>518.51391100000001</v>
          </cell>
          <cell r="AF17">
            <v>621.52734399999997</v>
          </cell>
          <cell r="AG17">
            <v>676.15468658999998</v>
          </cell>
          <cell r="AH17">
            <v>615.35706077999998</v>
          </cell>
          <cell r="AI17">
            <v>694.85626944000001</v>
          </cell>
          <cell r="AJ17">
            <v>668.04193049000003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18">
          <cell r="B18">
            <v>200010</v>
          </cell>
          <cell r="C18" t="str">
            <v xml:space="preserve">*내수                                                                                     </v>
          </cell>
          <cell r="D18" t="str">
            <v>*Domestic</v>
          </cell>
          <cell r="H18" t="e">
            <v>#VALUE!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</row>
        <row r="19">
          <cell r="B19">
            <v>200020</v>
          </cell>
          <cell r="C19" t="str">
            <v xml:space="preserve">*수출                                                                                     </v>
          </cell>
          <cell r="D19" t="str">
            <v>*Export</v>
          </cell>
          <cell r="H19" t="e">
            <v>#VALUE!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</row>
        <row r="20">
          <cell r="B20">
            <v>200040</v>
          </cell>
          <cell r="C20" t="str">
            <v xml:space="preserve">    제품매출액                                                                            </v>
          </cell>
          <cell r="D20" t="str">
            <v xml:space="preserve">  Sales of Finished Goods</v>
          </cell>
          <cell r="H20" t="e">
            <v>#VALUE!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</row>
        <row r="21">
          <cell r="B21">
            <v>200070</v>
          </cell>
          <cell r="C21" t="str">
            <v xml:space="preserve">    상품매출액                                                                            </v>
          </cell>
          <cell r="D21" t="str">
            <v xml:space="preserve">  Sales of Merchandise</v>
          </cell>
          <cell r="H21" t="e">
            <v>#VALUE!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86.185124999999999</v>
          </cell>
          <cell r="V21">
            <v>85.542935999999997</v>
          </cell>
          <cell r="W21">
            <v>4.9920539999999995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</row>
        <row r="22">
          <cell r="B22">
            <v>200100</v>
          </cell>
          <cell r="C22" t="str">
            <v xml:space="preserve">    제품상품매출액                                                                        </v>
          </cell>
          <cell r="D22" t="str">
            <v xml:space="preserve">  Sales of Merchandise &amp; Finished Goods</v>
          </cell>
          <cell r="H22" t="e">
            <v>#VALUE!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</row>
        <row r="23">
          <cell r="B23">
            <v>200130</v>
          </cell>
          <cell r="C23" t="str">
            <v xml:space="preserve">    공사수익                                                                              </v>
          </cell>
          <cell r="D23" t="str">
            <v xml:space="preserve">  Construction Revenue</v>
          </cell>
          <cell r="H23" t="e">
            <v>#VALUE!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</row>
        <row r="24">
          <cell r="B24">
            <v>200160</v>
          </cell>
          <cell r="C24" t="str">
            <v xml:space="preserve">    분양수익                                                                              </v>
          </cell>
          <cell r="D24" t="str">
            <v xml:space="preserve">  Lotting Out Revenue</v>
          </cell>
          <cell r="H24" t="e">
            <v>#VALUE!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</row>
        <row r="25">
          <cell r="B25">
            <v>200170</v>
          </cell>
          <cell r="C25" t="str">
            <v xml:space="preserve">    용역수익                                                                              </v>
          </cell>
          <cell r="D25" t="str">
            <v xml:space="preserve">  Service Revenue</v>
          </cell>
          <cell r="H25" t="e">
            <v>#VALUE!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5.9371709999999993</v>
          </cell>
          <cell r="V25">
            <v>6.0134259999999999</v>
          </cell>
          <cell r="W25">
            <v>40.926918000000001</v>
          </cell>
          <cell r="X25">
            <v>344.07938300000001</v>
          </cell>
          <cell r="Y25">
            <v>298.250653</v>
          </cell>
          <cell r="Z25">
            <v>309.26247499999999</v>
          </cell>
          <cell r="AA25">
            <v>351.15214299999997</v>
          </cell>
          <cell r="AB25">
            <v>411.82111299999997</v>
          </cell>
          <cell r="AC25">
            <v>321.89761499999997</v>
          </cell>
          <cell r="AD25">
            <v>373.99921899999998</v>
          </cell>
          <cell r="AE25">
            <v>507.40515699999997</v>
          </cell>
          <cell r="AF25">
            <v>609.51529099999993</v>
          </cell>
          <cell r="AG25">
            <v>676.15468699999997</v>
          </cell>
          <cell r="AH25">
            <v>601.93150300000002</v>
          </cell>
          <cell r="AI25">
            <v>679.49246199999993</v>
          </cell>
          <cell r="AJ25">
            <v>650.00340299999993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</row>
        <row r="26">
          <cell r="B26">
            <v>200220</v>
          </cell>
          <cell r="C26" t="str">
            <v xml:space="preserve">    지분법이익                                                                            </v>
          </cell>
          <cell r="D26" t="str">
            <v xml:space="preserve">  Gains on Valuation of Equity Method Securities</v>
          </cell>
          <cell r="H26" t="e">
            <v>#VALUE!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</row>
        <row r="27">
          <cell r="B27">
            <v>200230</v>
          </cell>
          <cell r="C27" t="str">
            <v xml:space="preserve">    금융수익                                                                              </v>
          </cell>
          <cell r="D27" t="str">
            <v xml:space="preserve">  Financial Income</v>
          </cell>
          <cell r="H27" t="e">
            <v>#VALUE!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</row>
        <row r="28">
          <cell r="B28">
            <v>200240</v>
          </cell>
          <cell r="C28" t="str">
            <v xml:space="preserve">    배당수익                                                                              </v>
          </cell>
          <cell r="D28" t="str">
            <v xml:space="preserve">  Dividends</v>
          </cell>
          <cell r="H28" t="e">
            <v>#VALUE!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</row>
        <row r="29">
          <cell r="B29">
            <v>200250</v>
          </cell>
          <cell r="C29" t="str">
            <v xml:space="preserve">    이자수익                                                                              </v>
          </cell>
          <cell r="D29" t="str">
            <v xml:space="preserve">  Interest Income</v>
          </cell>
          <cell r="H29" t="e">
            <v>#VALUE!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</row>
        <row r="30">
          <cell r="B30">
            <v>290100</v>
          </cell>
          <cell r="C30" t="str">
            <v xml:space="preserve">    기타                                                                                  </v>
          </cell>
          <cell r="D30" t="str">
            <v xml:space="preserve">  Other Sales</v>
          </cell>
          <cell r="H30" t="e">
            <v>#VALUE!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239.092715</v>
          </cell>
          <cell r="V30">
            <v>230.639723</v>
          </cell>
          <cell r="W30">
            <v>254.348726</v>
          </cell>
          <cell r="X30">
            <v>1.7389789999999998</v>
          </cell>
          <cell r="Y30">
            <v>5.1548340000000001</v>
          </cell>
          <cell r="Z30">
            <v>6.3763509999999997</v>
          </cell>
          <cell r="AA30">
            <v>8.0625609999999988</v>
          </cell>
          <cell r="AB30">
            <v>11.140898</v>
          </cell>
          <cell r="AC30">
            <v>0</v>
          </cell>
          <cell r="AD30">
            <v>0</v>
          </cell>
          <cell r="AE30">
            <v>11.108753999999999</v>
          </cell>
          <cell r="AF30">
            <v>12.012051999999999</v>
          </cell>
          <cell r="AG30">
            <v>0</v>
          </cell>
          <cell r="AH30">
            <v>13.425557899999999</v>
          </cell>
          <cell r="AI30">
            <v>15.363806699999998</v>
          </cell>
          <cell r="AJ30">
            <v>18.038527539999997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</row>
        <row r="31">
          <cell r="B31">
            <v>200360</v>
          </cell>
          <cell r="C31" t="str">
            <v xml:space="preserve">매출원가                                                                                  </v>
          </cell>
          <cell r="D31" t="str">
            <v>Cost of Sales</v>
          </cell>
          <cell r="H31" t="e">
            <v>#VALUE!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229.18786399999999</v>
          </cell>
          <cell r="V31">
            <v>225.17296099999999</v>
          </cell>
          <cell r="W31">
            <v>173.63043500000001</v>
          </cell>
          <cell r="X31">
            <v>204.49391199999999</v>
          </cell>
          <cell r="Y31">
            <v>203.709709</v>
          </cell>
          <cell r="Z31">
            <v>218.43417299999999</v>
          </cell>
          <cell r="AA31">
            <v>253.00602599999999</v>
          </cell>
          <cell r="AB31">
            <v>295.48552599999999</v>
          </cell>
          <cell r="AC31">
            <v>249.38058272999999</v>
          </cell>
          <cell r="AD31">
            <v>275.20538498000002</v>
          </cell>
          <cell r="AE31">
            <v>382.91382199999998</v>
          </cell>
          <cell r="AF31">
            <v>446.24941200000001</v>
          </cell>
          <cell r="AG31">
            <v>532.08262356</v>
          </cell>
          <cell r="AH31">
            <v>492.74247363999996</v>
          </cell>
          <cell r="AI31">
            <v>556.42044870999996</v>
          </cell>
          <cell r="AJ31">
            <v>597.72029378999991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</row>
        <row r="32">
          <cell r="B32">
            <v>200380</v>
          </cell>
          <cell r="C32" t="str">
            <v xml:space="preserve">    제품매출원가                                                                          </v>
          </cell>
          <cell r="D32" t="str">
            <v xml:space="preserve">  Cost of Finished Goods Sold</v>
          </cell>
          <cell r="H32" t="e">
            <v>#VALUE!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</row>
        <row r="33">
          <cell r="B33">
            <v>200460</v>
          </cell>
          <cell r="C33" t="str">
            <v xml:space="preserve">    상품매출원가                                                                          </v>
          </cell>
          <cell r="D33" t="str">
            <v xml:space="preserve">  Cost of Merchandise Sold</v>
          </cell>
          <cell r="H33" t="e">
            <v>#VALUE!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69.799341999999996</v>
          </cell>
          <cell r="V33">
            <v>68.902951999999999</v>
          </cell>
          <cell r="W33">
            <v>0.55143199999999992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</row>
        <row r="34">
          <cell r="B34">
            <v>200550</v>
          </cell>
          <cell r="C34" t="str">
            <v xml:space="preserve">    제품상품매출원가                                                                      </v>
          </cell>
          <cell r="D34" t="str">
            <v xml:space="preserve">  Cost of Merchandise &amp; Finished Goods</v>
          </cell>
          <cell r="H34" t="e">
            <v>#VALUE!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</row>
        <row r="35">
          <cell r="B35">
            <v>200630</v>
          </cell>
          <cell r="C35" t="str">
            <v xml:space="preserve">    공사원가                                                                              </v>
          </cell>
          <cell r="D35" t="str">
            <v xml:space="preserve">  Cost of Construction</v>
          </cell>
          <cell r="H35" t="e">
            <v>#VALUE!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</row>
        <row r="36">
          <cell r="B36">
            <v>200640</v>
          </cell>
          <cell r="C36" t="str">
            <v xml:space="preserve">    분양원가                                                                              </v>
          </cell>
          <cell r="D36" t="str">
            <v xml:space="preserve">  Cost of Lotting Out</v>
          </cell>
          <cell r="H36" t="e">
            <v>#VALUE!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</row>
        <row r="37">
          <cell r="B37">
            <v>200650</v>
          </cell>
          <cell r="C37" t="str">
            <v xml:space="preserve">    용역원가                                                                              </v>
          </cell>
          <cell r="D37" t="str">
            <v xml:space="preserve">  Cost of Service</v>
          </cell>
          <cell r="H37" t="e">
            <v>#VALUE!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0.94818099999999994</v>
          </cell>
          <cell r="V37">
            <v>0.94989099999999993</v>
          </cell>
          <cell r="W37">
            <v>6.8084049999999996</v>
          </cell>
          <cell r="X37">
            <v>201.73514499999999</v>
          </cell>
          <cell r="Y37">
            <v>197.153569</v>
          </cell>
          <cell r="Z37">
            <v>211.21491599999999</v>
          </cell>
          <cell r="AA37">
            <v>244.50728799999999</v>
          </cell>
          <cell r="AB37">
            <v>282.99627499999997</v>
          </cell>
          <cell r="AC37">
            <v>0</v>
          </cell>
          <cell r="AD37">
            <v>275.20538499999998</v>
          </cell>
          <cell r="AE37">
            <v>372.03799399999997</v>
          </cell>
          <cell r="AF37">
            <v>434.90146399999998</v>
          </cell>
          <cell r="AG37">
            <v>519.62373891999994</v>
          </cell>
          <cell r="AH37">
            <v>480.07623697000002</v>
          </cell>
          <cell r="AI37">
            <v>542.55003310999996</v>
          </cell>
          <cell r="AJ37">
            <v>582.51844820999997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</row>
        <row r="38">
          <cell r="B38">
            <v>200700</v>
          </cell>
          <cell r="C38" t="str">
            <v xml:space="preserve">    지분법손실                                                                            </v>
          </cell>
          <cell r="D38" t="str">
            <v xml:space="preserve">  Losses on Valuation of Equity Method Securities</v>
          </cell>
          <cell r="H38" t="e">
            <v>#VALUE!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</row>
        <row r="39">
          <cell r="B39">
            <v>200710</v>
          </cell>
          <cell r="C39" t="str">
            <v xml:space="preserve">    금융비용                                                                              </v>
          </cell>
          <cell r="D39" t="str">
            <v xml:space="preserve">  Financing Expenses</v>
          </cell>
          <cell r="H39" t="e">
            <v>#VALUE!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</row>
        <row r="40">
          <cell r="B40">
            <v>200720</v>
          </cell>
          <cell r="C40" t="str">
            <v xml:space="preserve">    이자비용                                                                              </v>
          </cell>
          <cell r="D40" t="str">
            <v xml:space="preserve">  Interest Expenses</v>
          </cell>
          <cell r="H40" t="e">
            <v>#VALUE!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</row>
        <row r="41">
          <cell r="B41">
            <v>290200</v>
          </cell>
          <cell r="C41" t="str">
            <v xml:space="preserve">    기타                                                                                  </v>
          </cell>
          <cell r="D41" t="str">
            <v xml:space="preserve">  Other Sales</v>
          </cell>
          <cell r="H41" t="e">
            <v>#VALUE!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158.44034099999999</v>
          </cell>
          <cell r="V41">
            <v>155.32011699999998</v>
          </cell>
          <cell r="W41">
            <v>166.270599</v>
          </cell>
          <cell r="X41">
            <v>2.7587660000000001</v>
          </cell>
          <cell r="Y41">
            <v>6.5561400000000001</v>
          </cell>
          <cell r="Z41">
            <v>7.2192559999999997</v>
          </cell>
          <cell r="AA41">
            <v>8.4987390000000005</v>
          </cell>
          <cell r="AB41">
            <v>12.489250999999999</v>
          </cell>
          <cell r="AC41">
            <v>249.380583</v>
          </cell>
          <cell r="AD41">
            <v>0</v>
          </cell>
          <cell r="AE41">
            <v>10.875828</v>
          </cell>
          <cell r="AF41">
            <v>11.347947</v>
          </cell>
          <cell r="AG41">
            <v>12.45888463</v>
          </cell>
          <cell r="AH41">
            <v>12.666236679999999</v>
          </cell>
          <cell r="AI41">
            <v>13.870415599999999</v>
          </cell>
          <cell r="AJ41">
            <v>15.201845579999999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</row>
        <row r="42">
          <cell r="B42">
            <v>200810</v>
          </cell>
          <cell r="C42" t="str">
            <v xml:space="preserve">매출총이익                                                                                </v>
          </cell>
          <cell r="D42" t="str">
            <v>Gross Profit on Sales</v>
          </cell>
          <cell r="H42" t="e">
            <v>#VALUE!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102.027148</v>
          </cell>
          <cell r="V42">
            <v>97.023124999999993</v>
          </cell>
          <cell r="W42">
            <v>126.63726299999999</v>
          </cell>
          <cell r="X42">
            <v>141.32444999999998</v>
          </cell>
          <cell r="Y42">
            <v>99.69577799999999</v>
          </cell>
          <cell r="Z42">
            <v>97.204652999999993</v>
          </cell>
          <cell r="AA42">
            <v>106.20867799999999</v>
          </cell>
          <cell r="AB42">
            <v>127.476485</v>
          </cell>
          <cell r="AC42">
            <v>72.517032</v>
          </cell>
          <cell r="AD42">
            <v>98.793833559999996</v>
          </cell>
          <cell r="AE42">
            <v>135.600089</v>
          </cell>
          <cell r="AF42">
            <v>175.27793199999999</v>
          </cell>
          <cell r="AG42">
            <v>144.07206302999998</v>
          </cell>
          <cell r="AH42">
            <v>122.61458714</v>
          </cell>
          <cell r="AI42">
            <v>138.43582072999999</v>
          </cell>
          <cell r="AJ42">
            <v>70.321636699999999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</row>
        <row r="43">
          <cell r="B43">
            <v>200820</v>
          </cell>
          <cell r="C43" t="str">
            <v xml:space="preserve">판매비와관리비                                                                            </v>
          </cell>
          <cell r="D43" t="str">
            <v>Distribution Costs and Administrative Expenses</v>
          </cell>
          <cell r="H43" t="e">
            <v>#VALUE!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38.617379999999997</v>
          </cell>
          <cell r="V43">
            <v>40.787416999999998</v>
          </cell>
          <cell r="W43">
            <v>65.885553999999999</v>
          </cell>
          <cell r="X43">
            <v>77.957042999999999</v>
          </cell>
          <cell r="Y43">
            <v>77.301645999999991</v>
          </cell>
          <cell r="Z43">
            <v>73.276363000000003</v>
          </cell>
          <cell r="AA43">
            <v>80.958551999999997</v>
          </cell>
          <cell r="AB43">
            <v>88.577571999999989</v>
          </cell>
          <cell r="AC43">
            <v>38.426179770000005</v>
          </cell>
          <cell r="AD43">
            <v>47.900466689999995</v>
          </cell>
          <cell r="AE43">
            <v>45.829445</v>
          </cell>
          <cell r="AF43">
            <v>43.027107999999998</v>
          </cell>
          <cell r="AG43">
            <v>65.0242243</v>
          </cell>
          <cell r="AH43">
            <v>64.292858209999991</v>
          </cell>
          <cell r="AI43">
            <v>72.649975689999991</v>
          </cell>
          <cell r="AJ43">
            <v>100.27393109999998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</row>
        <row r="44">
          <cell r="B44">
            <v>200830</v>
          </cell>
          <cell r="C44" t="str">
            <v xml:space="preserve">    급여                                                                                  </v>
          </cell>
          <cell r="D44" t="str">
            <v xml:space="preserve">  Salaries and Wages</v>
          </cell>
          <cell r="H44" t="e">
            <v>#VALUE!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13.670919</v>
          </cell>
          <cell r="V44">
            <v>13.496913999999999</v>
          </cell>
          <cell r="W44">
            <v>22.978659999999998</v>
          </cell>
          <cell r="X44">
            <v>27.241813</v>
          </cell>
          <cell r="Y44">
            <v>25.797643999999998</v>
          </cell>
          <cell r="Z44">
            <v>26.302312999999998</v>
          </cell>
          <cell r="AA44">
            <v>28.932210999999999</v>
          </cell>
          <cell r="AB44">
            <v>29.387732999999997</v>
          </cell>
          <cell r="AC44">
            <v>13.703956999999999</v>
          </cell>
          <cell r="AD44">
            <v>14.280519999999999</v>
          </cell>
          <cell r="AE44">
            <v>15.171393999999999</v>
          </cell>
          <cell r="AF44">
            <v>15.697462</v>
          </cell>
          <cell r="AG44">
            <v>22.953787999999999</v>
          </cell>
          <cell r="AH44">
            <v>24.056968999999999</v>
          </cell>
          <cell r="AI44">
            <v>22.525967999999999</v>
          </cell>
          <cell r="AJ44">
            <v>17.336189999999998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</row>
        <row r="45">
          <cell r="B45">
            <v>200840</v>
          </cell>
          <cell r="C45" t="str">
            <v xml:space="preserve">    퇴직급여                                                                              </v>
          </cell>
          <cell r="D45" t="str">
            <v xml:space="preserve">  Severance and Retirement Benefits</v>
          </cell>
          <cell r="H45" t="e">
            <v>#VALUE!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0.51079299999999994</v>
          </cell>
          <cell r="V45">
            <v>1.6240979999999998</v>
          </cell>
          <cell r="W45">
            <v>2.4738129999999998</v>
          </cell>
          <cell r="X45">
            <v>4.0265740000000001</v>
          </cell>
          <cell r="Y45">
            <v>3.597607</v>
          </cell>
          <cell r="Z45">
            <v>2.5643849999999997</v>
          </cell>
          <cell r="AA45">
            <v>3.3347629999999997</v>
          </cell>
          <cell r="AB45">
            <v>3.8314329999999996</v>
          </cell>
          <cell r="AC45">
            <v>0.9415389999999999</v>
          </cell>
          <cell r="AD45">
            <v>1.180107</v>
          </cell>
          <cell r="AE45">
            <v>0.88886899999999991</v>
          </cell>
          <cell r="AF45">
            <v>1.05257</v>
          </cell>
          <cell r="AG45">
            <v>4.5682010000000002</v>
          </cell>
          <cell r="AH45">
            <v>1.7691209999999999</v>
          </cell>
          <cell r="AI45">
            <v>1.740702</v>
          </cell>
          <cell r="AJ45">
            <v>1.4082059999999998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</row>
        <row r="46">
          <cell r="B46">
            <v>200850</v>
          </cell>
          <cell r="C46" t="str">
            <v xml:space="preserve">    명예퇴직금                                                                            </v>
          </cell>
          <cell r="D46" t="str">
            <v xml:space="preserve">  Retirement Allowances Paid to Early Retirees</v>
          </cell>
          <cell r="H46" t="e">
            <v>#VALUE!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2.0547309999999999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</row>
        <row r="47">
          <cell r="B47">
            <v>200860</v>
          </cell>
          <cell r="C47" t="str">
            <v xml:space="preserve">    복리후생비                                                                            </v>
          </cell>
          <cell r="D47" t="str">
            <v xml:space="preserve">  Employee Benefits</v>
          </cell>
          <cell r="H47" t="e">
            <v>#VALUE!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1.2162500000000001</v>
          </cell>
          <cell r="V47">
            <v>1.1419969999999999</v>
          </cell>
          <cell r="W47">
            <v>2.7663599999999997</v>
          </cell>
          <cell r="X47">
            <v>3.334473</v>
          </cell>
          <cell r="Y47">
            <v>2.9372739999999999</v>
          </cell>
          <cell r="Z47">
            <v>2.9715099999999999</v>
          </cell>
          <cell r="AA47">
            <v>3.288119</v>
          </cell>
          <cell r="AB47">
            <v>3.6827619999999999</v>
          </cell>
          <cell r="AC47">
            <v>1.3497219999999999</v>
          </cell>
          <cell r="AD47">
            <v>1.5345249999999999</v>
          </cell>
          <cell r="AE47">
            <v>1.4073899999999999</v>
          </cell>
          <cell r="AF47">
            <v>1.500853</v>
          </cell>
          <cell r="AG47">
            <v>2.3132029999999997</v>
          </cell>
          <cell r="AH47">
            <v>3.0114190000000001</v>
          </cell>
          <cell r="AI47">
            <v>2.7885800000000001</v>
          </cell>
          <cell r="AJ47">
            <v>5.3400279999999993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</row>
        <row r="48">
          <cell r="B48">
            <v>200870</v>
          </cell>
          <cell r="C48" t="str">
            <v xml:space="preserve">    주식보상비                                                                            </v>
          </cell>
          <cell r="D48" t="str">
            <v xml:space="preserve">  Compensation Expenses Associated With Stock Options</v>
          </cell>
          <cell r="H48" t="e">
            <v>#VALUE!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6.0539999999999995E-3</v>
          </cell>
          <cell r="W48">
            <v>6.9029999999999994E-3</v>
          </cell>
          <cell r="X48">
            <v>8.3000000000000001E-4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</row>
        <row r="49">
          <cell r="B49">
            <v>200880</v>
          </cell>
          <cell r="C49" t="str">
            <v xml:space="preserve">    교육훈련비                                                                            </v>
          </cell>
          <cell r="D49" t="str">
            <v xml:space="preserve">  Training Expenses</v>
          </cell>
          <cell r="H49" t="e">
            <v>#VALUE!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6.3742999999999994E-2</v>
          </cell>
          <cell r="V49">
            <v>0.117855</v>
          </cell>
          <cell r="W49">
            <v>0.16440399999999999</v>
          </cell>
          <cell r="X49">
            <v>0.398644</v>
          </cell>
          <cell r="Y49">
            <v>0.291159</v>
          </cell>
          <cell r="Z49">
            <v>0.32885999999999999</v>
          </cell>
          <cell r="AA49">
            <v>0.26488200000000001</v>
          </cell>
          <cell r="AB49">
            <v>0.61389499999999997</v>
          </cell>
          <cell r="AC49">
            <v>0.27183799999999997</v>
          </cell>
          <cell r="AD49">
            <v>0.27581</v>
          </cell>
          <cell r="AE49">
            <v>0.280339</v>
          </cell>
          <cell r="AF49">
            <v>0.335009</v>
          </cell>
          <cell r="AG49">
            <v>0.353074</v>
          </cell>
          <cell r="AH49">
            <v>0.47572999999999999</v>
          </cell>
          <cell r="AI49">
            <v>1.663049</v>
          </cell>
          <cell r="AJ49">
            <v>0.301732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</row>
        <row r="50">
          <cell r="B50">
            <v>200920</v>
          </cell>
          <cell r="C50" t="str">
            <v xml:space="preserve">    수도광열비                                                                            </v>
          </cell>
          <cell r="D50" t="str">
            <v xml:space="preserve">  Water, Light and Heating Expenses</v>
          </cell>
          <cell r="H50" t="e">
            <v>#VALUE!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1.1200330000000001</v>
          </cell>
          <cell r="V50">
            <v>1.112797</v>
          </cell>
          <cell r="W50">
            <v>3.021811</v>
          </cell>
          <cell r="X50">
            <v>3.983641</v>
          </cell>
          <cell r="Y50">
            <v>3.9766629999999998</v>
          </cell>
          <cell r="Z50">
            <v>3.9281799999999998</v>
          </cell>
          <cell r="AA50">
            <v>4.2438979999999997</v>
          </cell>
          <cell r="AB50">
            <v>4.6996180000000001</v>
          </cell>
          <cell r="AC50">
            <v>1.8723539999999999</v>
          </cell>
          <cell r="AD50">
            <v>1.8009249999999999</v>
          </cell>
          <cell r="AE50">
            <v>2.1044769999999997</v>
          </cell>
          <cell r="AF50">
            <v>0.74974099999999999</v>
          </cell>
          <cell r="AG50">
            <v>0.67693199999999998</v>
          </cell>
          <cell r="AH50">
            <v>0.63481100000000001</v>
          </cell>
          <cell r="AI50">
            <v>0.61308799999999997</v>
          </cell>
          <cell r="AJ50">
            <v>1.542659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</row>
        <row r="51">
          <cell r="B51">
            <v>200930</v>
          </cell>
          <cell r="C51" t="str">
            <v xml:space="preserve">    세금과공과                                                                            </v>
          </cell>
          <cell r="D51" t="str">
            <v xml:space="preserve">  Taxes and Dues</v>
          </cell>
          <cell r="H51" t="e">
            <v>#VALUE!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1.4017949999999999</v>
          </cell>
          <cell r="V51">
            <v>1.109472</v>
          </cell>
          <cell r="W51">
            <v>2.04609</v>
          </cell>
          <cell r="X51">
            <v>3.0837639999999999</v>
          </cell>
          <cell r="Y51">
            <v>4.0590739999999998</v>
          </cell>
          <cell r="Z51">
            <v>2.9147479999999999</v>
          </cell>
          <cell r="AA51">
            <v>2.9361120000000001</v>
          </cell>
          <cell r="AB51">
            <v>3.171049</v>
          </cell>
          <cell r="AC51">
            <v>2.1151139999999997</v>
          </cell>
          <cell r="AD51">
            <v>7.6166869999999998</v>
          </cell>
          <cell r="AE51">
            <v>2.2984179999999999</v>
          </cell>
          <cell r="AF51">
            <v>2.19597</v>
          </cell>
          <cell r="AG51">
            <v>2.277663</v>
          </cell>
          <cell r="AH51">
            <v>2.6256469999999998</v>
          </cell>
          <cell r="AI51">
            <v>3.3457249999999998</v>
          </cell>
          <cell r="AJ51">
            <v>4.2668289999999995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</row>
        <row r="52">
          <cell r="B52">
            <v>200950</v>
          </cell>
          <cell r="C52" t="str">
            <v xml:space="preserve">    임차료                                                                                </v>
          </cell>
          <cell r="D52" t="str">
            <v xml:space="preserve">  Rent</v>
          </cell>
          <cell r="H52" t="e">
            <v>#VALUE!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0.57782299999999998</v>
          </cell>
          <cell r="V52">
            <v>0.624359</v>
          </cell>
          <cell r="W52">
            <v>0.449681</v>
          </cell>
          <cell r="X52">
            <v>0.55382399999999998</v>
          </cell>
          <cell r="Y52">
            <v>0.45717399999999997</v>
          </cell>
          <cell r="Z52">
            <v>0.38171099999999997</v>
          </cell>
          <cell r="AA52">
            <v>0.41289699999999996</v>
          </cell>
          <cell r="AB52">
            <v>0.39651999999999998</v>
          </cell>
          <cell r="AC52">
            <v>0.88303299999999996</v>
          </cell>
          <cell r="AD52">
            <v>0.93832599999999999</v>
          </cell>
          <cell r="AE52">
            <v>1.011347</v>
          </cell>
          <cell r="AF52">
            <v>1.047728</v>
          </cell>
          <cell r="AG52">
            <v>1.2134909999999999</v>
          </cell>
          <cell r="AH52">
            <v>0.95043899999999992</v>
          </cell>
          <cell r="AI52">
            <v>0.83008899999999997</v>
          </cell>
          <cell r="AJ52">
            <v>3.5095609999999997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</row>
        <row r="53">
          <cell r="B53">
            <v>201010</v>
          </cell>
          <cell r="C53" t="str">
            <v xml:space="preserve">    보험료                                                                                </v>
          </cell>
          <cell r="D53" t="str">
            <v xml:space="preserve">  Insurance Premium</v>
          </cell>
          <cell r="H53" t="e">
            <v>#VALUE!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0.43891599999999997</v>
          </cell>
          <cell r="V53">
            <v>0.53670099999999998</v>
          </cell>
          <cell r="W53">
            <v>0.53032899999999994</v>
          </cell>
          <cell r="X53">
            <v>0.46059600000000001</v>
          </cell>
          <cell r="Y53">
            <v>0.471636</v>
          </cell>
          <cell r="Z53">
            <v>0.46997</v>
          </cell>
          <cell r="AA53">
            <v>0.48790299999999998</v>
          </cell>
          <cell r="AB53">
            <v>0.58443299999999998</v>
          </cell>
          <cell r="AC53">
            <v>0.348688</v>
          </cell>
          <cell r="AD53">
            <v>0.37697399999999998</v>
          </cell>
          <cell r="AE53">
            <v>0.37702999999999998</v>
          </cell>
          <cell r="AF53">
            <v>0.38087399999999999</v>
          </cell>
          <cell r="AG53">
            <v>0.45611099999999999</v>
          </cell>
          <cell r="AH53">
            <v>0.50770499999999996</v>
          </cell>
          <cell r="AI53">
            <v>0.27426600000000001</v>
          </cell>
          <cell r="AJ53">
            <v>0.32184299999999999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</row>
        <row r="54">
          <cell r="B54">
            <v>201050</v>
          </cell>
          <cell r="C54" t="str">
            <v xml:space="preserve">    지급수수료                                                                            </v>
          </cell>
          <cell r="D54" t="str">
            <v xml:space="preserve">  Commission Expenses</v>
          </cell>
          <cell r="H54" t="e">
            <v>#VALUE!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2.9106859999999997</v>
          </cell>
          <cell r="V54">
            <v>4.1306669999999999</v>
          </cell>
          <cell r="W54">
            <v>2.8585729999999998</v>
          </cell>
          <cell r="X54">
            <v>3.226988</v>
          </cell>
          <cell r="Y54">
            <v>3.3985189999999998</v>
          </cell>
          <cell r="Z54">
            <v>2.869453</v>
          </cell>
          <cell r="AA54">
            <v>3.5409649999999999</v>
          </cell>
          <cell r="AB54">
            <v>3.5063629999999999</v>
          </cell>
          <cell r="AC54">
            <v>2.992918</v>
          </cell>
          <cell r="AD54">
            <v>3.659278</v>
          </cell>
          <cell r="AE54">
            <v>1.2478199999999999</v>
          </cell>
          <cell r="AF54">
            <v>2.6392479999999998</v>
          </cell>
          <cell r="AG54">
            <v>7.0232729999999997</v>
          </cell>
          <cell r="AH54">
            <v>7.2069559999999999</v>
          </cell>
          <cell r="AI54">
            <v>5.8276439999999994</v>
          </cell>
          <cell r="AJ54">
            <v>7.1226569999999993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</row>
        <row r="55">
          <cell r="B55">
            <v>201080</v>
          </cell>
          <cell r="C55" t="str">
            <v xml:space="preserve">    감가상각비                                                                            </v>
          </cell>
          <cell r="D55" t="str">
            <v xml:space="preserve">  Depreciation</v>
          </cell>
          <cell r="H55" t="e">
            <v>#VALUE!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3.1668279999999998</v>
          </cell>
          <cell r="V55">
            <v>2.7141199999999999</v>
          </cell>
          <cell r="W55">
            <v>6.7976479999999997</v>
          </cell>
          <cell r="X55">
            <v>8.3169629999999994</v>
          </cell>
          <cell r="Y55">
            <v>8.1029</v>
          </cell>
          <cell r="Z55">
            <v>7.8748989999999992</v>
          </cell>
          <cell r="AA55">
            <v>7.3846629999999998</v>
          </cell>
          <cell r="AB55">
            <v>7.7053989999999999</v>
          </cell>
          <cell r="AC55">
            <v>1.840735</v>
          </cell>
          <cell r="AD55">
            <v>1.551288</v>
          </cell>
          <cell r="AE55">
            <v>1.7626489999999999</v>
          </cell>
          <cell r="AF55">
            <v>1.301906</v>
          </cell>
          <cell r="AG55">
            <v>1.472926</v>
          </cell>
          <cell r="AH55">
            <v>1.563833</v>
          </cell>
          <cell r="AI55">
            <v>1.6234629999999999</v>
          </cell>
          <cell r="AJ55">
            <v>1.7324659999999998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</row>
        <row r="56">
          <cell r="B56">
            <v>201090</v>
          </cell>
          <cell r="C56" t="str">
            <v xml:space="preserve">    개발비상각                                                                            </v>
          </cell>
          <cell r="D56" t="str">
            <v xml:space="preserve">  Amortization of Development Expenses</v>
          </cell>
          <cell r="H56" t="e">
            <v>#VALUE!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</row>
        <row r="57">
          <cell r="B57">
            <v>201100</v>
          </cell>
          <cell r="C57" t="str">
            <v xml:space="preserve">    기타무형자산상각비                                                                    </v>
          </cell>
          <cell r="D57" t="str">
            <v xml:space="preserve">  Amortization of Other Intangible Assets</v>
          </cell>
          <cell r="H57" t="e">
            <v>#VALUE!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2.6780999999999999E-2</v>
          </cell>
          <cell r="V57">
            <v>2.9120999999999998E-2</v>
          </cell>
          <cell r="W57">
            <v>0.17995999999999998</v>
          </cell>
          <cell r="X57">
            <v>0.141211</v>
          </cell>
          <cell r="Y57">
            <v>0.104307</v>
          </cell>
          <cell r="Z57">
            <v>7.0850999999999997E-2</v>
          </cell>
          <cell r="AA57">
            <v>4.3672999999999997E-2</v>
          </cell>
          <cell r="AB57">
            <v>5.6278999999999996E-2</v>
          </cell>
          <cell r="AC57">
            <v>5.3978999999999999E-2</v>
          </cell>
          <cell r="AD57">
            <v>6.2214999999999999E-2</v>
          </cell>
          <cell r="AE57">
            <v>0.15182699999999999</v>
          </cell>
          <cell r="AF57">
            <v>1.9398989999999998</v>
          </cell>
          <cell r="AG57">
            <v>4.0949429999999998</v>
          </cell>
          <cell r="AH57">
            <v>4.7279809999999998</v>
          </cell>
          <cell r="AI57">
            <v>5.8769489999999998</v>
          </cell>
          <cell r="AJ57">
            <v>6.1183769999999997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</row>
        <row r="58">
          <cell r="B58">
            <v>201130</v>
          </cell>
          <cell r="C58" t="str">
            <v xml:space="preserve">    연구개발비                                                                            </v>
          </cell>
          <cell r="D58" t="str">
            <v xml:space="preserve">  Research &amp; Development</v>
          </cell>
          <cell r="H58" t="e">
            <v>#VALUE!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</row>
        <row r="59">
          <cell r="B59">
            <v>201140</v>
          </cell>
          <cell r="C59" t="str">
            <v xml:space="preserve">    특허권등사용료                                                                        </v>
          </cell>
          <cell r="D59" t="str">
            <v xml:space="preserve">  Royalties</v>
          </cell>
          <cell r="H59" t="e">
            <v>#VALUE!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</row>
        <row r="60">
          <cell r="B60">
            <v>290500</v>
          </cell>
          <cell r="C60" t="str">
            <v xml:space="preserve">    기타관리비                                                                            </v>
          </cell>
          <cell r="D60" t="str">
            <v xml:space="preserve">  Other General and Administrative Expenses</v>
          </cell>
          <cell r="H60" t="e">
            <v>#VALUE!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3.789666</v>
          </cell>
          <cell r="V60">
            <v>3.6929569999999998</v>
          </cell>
          <cell r="W60">
            <v>7.5124879999999994</v>
          </cell>
          <cell r="X60">
            <v>9.4869659999999989</v>
          </cell>
          <cell r="Y60">
            <v>10.853548</v>
          </cell>
          <cell r="Z60">
            <v>11.798079</v>
          </cell>
          <cell r="AA60">
            <v>12.681016</v>
          </cell>
          <cell r="AB60">
            <v>15.172103999999999</v>
          </cell>
          <cell r="AC60">
            <v>6.159815</v>
          </cell>
          <cell r="AD60">
            <v>6.1519559999999993</v>
          </cell>
          <cell r="AE60">
            <v>7.7784939999999994</v>
          </cell>
          <cell r="AF60">
            <v>4.2247279999999998</v>
          </cell>
          <cell r="AG60">
            <v>4.6590549999999995</v>
          </cell>
          <cell r="AH60">
            <v>4.8343579999999999</v>
          </cell>
          <cell r="AI60">
            <v>4.7880599999999998</v>
          </cell>
          <cell r="AJ60">
            <v>13.681908999999999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</row>
        <row r="61">
          <cell r="B61">
            <v>201160</v>
          </cell>
          <cell r="C61" t="str">
            <v xml:space="preserve">    광고선전비                                                                            </v>
          </cell>
          <cell r="D61" t="str">
            <v xml:space="preserve">  Advertising Expenses</v>
          </cell>
          <cell r="H61" t="e">
            <v>#VALUE!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6.1502529999999993</v>
          </cell>
          <cell r="V61">
            <v>6.1875369999999998</v>
          </cell>
          <cell r="W61">
            <v>6.852608</v>
          </cell>
          <cell r="X61">
            <v>5.8611889999999995</v>
          </cell>
          <cell r="Y61">
            <v>5.923006</v>
          </cell>
          <cell r="Z61">
            <v>5.7313320000000001</v>
          </cell>
          <cell r="AA61">
            <v>7.8071259999999993</v>
          </cell>
          <cell r="AB61">
            <v>8.0827739999999988</v>
          </cell>
          <cell r="AC61">
            <v>3.0826279999999997</v>
          </cell>
          <cell r="AD61">
            <v>3.9621769999999996</v>
          </cell>
          <cell r="AE61">
            <v>7.9042569999999994</v>
          </cell>
          <cell r="AF61">
            <v>8.5484189999999991</v>
          </cell>
          <cell r="AG61">
            <v>10.470801</v>
          </cell>
          <cell r="AH61">
            <v>9.0432539999999992</v>
          </cell>
          <cell r="AI61">
            <v>15.433508999999999</v>
          </cell>
          <cell r="AJ61">
            <v>30.743381999999997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</row>
        <row r="62">
          <cell r="B62">
            <v>201200</v>
          </cell>
          <cell r="C62" t="str">
            <v xml:space="preserve">    수출비용                                                                              </v>
          </cell>
          <cell r="D62" t="str">
            <v xml:space="preserve">  Export Expenses</v>
          </cell>
          <cell r="H62" t="e">
            <v>#VALUE!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</row>
        <row r="63">
          <cell r="B63">
            <v>201210</v>
          </cell>
          <cell r="C63" t="str">
            <v xml:space="preserve">    판매촉진비                                                                            </v>
          </cell>
          <cell r="D63" t="str">
            <v xml:space="preserve">  Sales Promotion Expenses</v>
          </cell>
          <cell r="H63" t="e">
            <v>#VALUE!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1.1230149999999999</v>
          </cell>
          <cell r="X63">
            <v>1.3142639999999999</v>
          </cell>
          <cell r="Y63">
            <v>0.36968799999999996</v>
          </cell>
          <cell r="Z63">
            <v>0.17024699999999998</v>
          </cell>
          <cell r="AA63">
            <v>0.22212399999999999</v>
          </cell>
          <cell r="AB63">
            <v>0.457484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</row>
        <row r="64">
          <cell r="B64">
            <v>201220</v>
          </cell>
          <cell r="C64" t="str">
            <v xml:space="preserve">    판매수수료                                                                            </v>
          </cell>
          <cell r="D64" t="str">
            <v xml:space="preserve">  Sales Commission</v>
          </cell>
          <cell r="H64" t="e">
            <v>#VALUE!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1.410582</v>
          </cell>
          <cell r="V64">
            <v>1.1811179999999999</v>
          </cell>
          <cell r="W64">
            <v>0.93252399999999991</v>
          </cell>
          <cell r="X64">
            <v>1.1776279999999999</v>
          </cell>
          <cell r="Y64">
            <v>0.98794099999999996</v>
          </cell>
          <cell r="Z64">
            <v>1.0321209999999998</v>
          </cell>
          <cell r="AA64">
            <v>1.2225029999999999</v>
          </cell>
          <cell r="AB64">
            <v>1.487422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</row>
        <row r="65">
          <cell r="B65">
            <v>201280</v>
          </cell>
          <cell r="C65" t="str">
            <v xml:space="preserve">    기타물류원가                                                                          </v>
          </cell>
          <cell r="D65" t="str">
            <v xml:space="preserve">  Other Distribution Costs</v>
          </cell>
          <cell r="H65" t="e">
            <v>#VALUE!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</row>
        <row r="66">
          <cell r="B66">
            <v>201290</v>
          </cell>
          <cell r="C66" t="str">
            <v xml:space="preserve">    애프터서비스비                                                                        </v>
          </cell>
          <cell r="D66" t="str">
            <v xml:space="preserve">  After-Sales Service Costs</v>
          </cell>
          <cell r="H66" t="e">
            <v>#VALUE!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</row>
        <row r="67">
          <cell r="B67">
            <v>201300</v>
          </cell>
          <cell r="C67" t="str">
            <v xml:space="preserve">    대손상각비                                                                            </v>
          </cell>
          <cell r="D67" t="str">
            <v xml:space="preserve">  Expenses of Allowance for Doubtful Accounts</v>
          </cell>
          <cell r="H67" t="e">
            <v>#VALUE!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2.1181999999999999E-2</v>
          </cell>
          <cell r="V67">
            <v>1.2397829999999999</v>
          </cell>
          <cell r="W67">
            <v>2.2603689999999999</v>
          </cell>
          <cell r="X67">
            <v>2.270921</v>
          </cell>
          <cell r="Y67">
            <v>3.1857329999999999</v>
          </cell>
          <cell r="Z67">
            <v>1.001182</v>
          </cell>
          <cell r="AA67">
            <v>1.1672769999999999</v>
          </cell>
          <cell r="AB67">
            <v>3.0506999999999999E-2</v>
          </cell>
          <cell r="AC67">
            <v>1.245735</v>
          </cell>
          <cell r="AD67">
            <v>2.931559</v>
          </cell>
          <cell r="AE67">
            <v>1.2487569999999999</v>
          </cell>
          <cell r="AF67">
            <v>-0.21800699999999998</v>
          </cell>
          <cell r="AG67">
            <v>-0.21527399999999999</v>
          </cell>
          <cell r="AH67">
            <v>-0.488703</v>
          </cell>
          <cell r="AI67">
            <v>2.537757</v>
          </cell>
          <cell r="AJ67">
            <v>2.250972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</row>
        <row r="68">
          <cell r="B68">
            <v>290700</v>
          </cell>
          <cell r="C68" t="str">
            <v xml:space="preserve">    기타판매비                                                                            </v>
          </cell>
          <cell r="D68" t="str">
            <v xml:space="preserve">  Other Sales Expenses</v>
          </cell>
          <cell r="H68" t="e">
            <v>#VALUE!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1.8037049999999999</v>
          </cell>
          <cell r="V68">
            <v>1.7837259999999999</v>
          </cell>
          <cell r="W68">
            <v>1.8160049999999999</v>
          </cell>
          <cell r="X68">
            <v>2.103898</v>
          </cell>
          <cell r="Y68">
            <v>1.857861</v>
          </cell>
          <cell r="Z68">
            <v>2.1787619999999999</v>
          </cell>
          <cell r="AA68">
            <v>2.3575979999999999</v>
          </cell>
          <cell r="AB68">
            <v>2.7854479999999997</v>
          </cell>
          <cell r="AC68">
            <v>1.564125</v>
          </cell>
          <cell r="AD68">
            <v>1.57812</v>
          </cell>
          <cell r="AE68">
            <v>2.1963779999999997</v>
          </cell>
          <cell r="AF68">
            <v>1.6307079999999998</v>
          </cell>
          <cell r="AG68">
            <v>2.7060369999999998</v>
          </cell>
          <cell r="AH68">
            <v>3.3733389999999996</v>
          </cell>
          <cell r="AI68">
            <v>2.7811269999999997</v>
          </cell>
          <cell r="AJ68">
            <v>4.5971199999999994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</row>
        <row r="69">
          <cell r="B69">
            <v>201360</v>
          </cell>
          <cell r="C69" t="str">
            <v xml:space="preserve">    기타                                                                                  </v>
          </cell>
          <cell r="D69" t="str">
            <v xml:space="preserve">  Other Sales</v>
          </cell>
          <cell r="H69" t="e">
            <v>#VALUE!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0.337424</v>
          </cell>
          <cell r="V69">
            <v>5.8139999999999997E-2</v>
          </cell>
          <cell r="W69">
            <v>1.114312</v>
          </cell>
          <cell r="X69">
            <v>0.97285499999999991</v>
          </cell>
          <cell r="Y69">
            <v>0.92991299999999999</v>
          </cell>
          <cell r="Z69">
            <v>0.68776099999999996</v>
          </cell>
          <cell r="AA69">
            <v>0.63082199999999999</v>
          </cell>
          <cell r="AB69">
            <v>0.87161899999999992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</row>
        <row r="70">
          <cell r="B70">
            <v>203590</v>
          </cell>
          <cell r="C70" t="str">
            <v xml:space="preserve">기타영업수익                                                                                  </v>
          </cell>
          <cell r="D70" t="str">
            <v>Other Operating Income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</row>
        <row r="71">
          <cell r="B71">
            <v>203600</v>
          </cell>
          <cell r="C71" t="str">
            <v xml:space="preserve">    이자수익                                                                              </v>
          </cell>
          <cell r="D71" t="str">
            <v xml:space="preserve">  Interest Income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</row>
        <row r="72">
          <cell r="B72">
            <v>203610</v>
          </cell>
          <cell r="C72" t="str">
            <v xml:space="preserve">    배당금수익                                                                            </v>
          </cell>
          <cell r="D72" t="str">
            <v xml:space="preserve">  Stock Dividends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</row>
        <row r="73">
          <cell r="B73">
            <v>203620</v>
          </cell>
          <cell r="C73" t="str">
            <v xml:space="preserve">    외환거래이익                                                                          </v>
          </cell>
          <cell r="D73" t="str">
            <v xml:space="preserve">  Revenues on Foreign Exchange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</row>
        <row r="74">
          <cell r="B74">
            <v>203630</v>
          </cell>
          <cell r="C74" t="str">
            <v xml:space="preserve">        외환차익                                                                          </v>
          </cell>
          <cell r="D74" t="str">
            <v xml:space="preserve">    Gains on Foreign Currencies Transaction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</row>
        <row r="75">
          <cell r="B75">
            <v>203640</v>
          </cell>
          <cell r="C75" t="str">
            <v xml:space="preserve">        외화환산이익                                                                      </v>
          </cell>
          <cell r="D75" t="str">
            <v xml:space="preserve">    Gains on Foreign Currency Translation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</row>
        <row r="76">
          <cell r="B76">
            <v>203650</v>
          </cell>
          <cell r="C76" t="str">
            <v xml:space="preserve">        기타외화거래이익                                                                  </v>
          </cell>
          <cell r="D76" t="str">
            <v xml:space="preserve">    Other Revenues on Foreign Exchange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</row>
        <row r="77">
          <cell r="B77">
            <v>203670</v>
          </cell>
          <cell r="C77" t="str">
            <v xml:space="preserve">    임대료                                                                                </v>
          </cell>
          <cell r="D77" t="str">
            <v xml:space="preserve">  Rental Income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</row>
        <row r="78">
          <cell r="B78">
            <v>203700</v>
          </cell>
          <cell r="C78" t="str">
            <v xml:space="preserve">    대손충당금환입                                                                        </v>
          </cell>
          <cell r="D78" t="str">
            <v xml:space="preserve">  Reversal of Allowance for Doubtful Accounts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</row>
        <row r="79">
          <cell r="B79">
            <v>203720</v>
          </cell>
          <cell r="C79" t="str">
            <v xml:space="preserve">    자산처분이익                                                                          </v>
          </cell>
          <cell r="D79" t="str">
            <v xml:space="preserve">  Gains on Disposal of Assets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</row>
        <row r="80">
          <cell r="B80">
            <v>203730</v>
          </cell>
          <cell r="C80" t="str">
            <v xml:space="preserve">        투자부동산처분이익                                                                </v>
          </cell>
          <cell r="D80" t="str">
            <v xml:space="preserve">    Gains on Investment in Properties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</row>
        <row r="81">
          <cell r="B81">
            <v>203740</v>
          </cell>
          <cell r="C81" t="str">
            <v xml:space="preserve">        투자자산처분이익                                                                  </v>
          </cell>
          <cell r="D81" t="str">
            <v xml:space="preserve">    Gains on Disposition of Investments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</row>
        <row r="82">
          <cell r="B82">
            <v>203750</v>
          </cell>
          <cell r="C82" t="str">
            <v xml:space="preserve">        유형,리스자산처분이익                                                             </v>
          </cell>
          <cell r="D82" t="str">
            <v xml:space="preserve">    Gains on Disposition of Property and Equipment, Lease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</row>
        <row r="83">
          <cell r="B83">
            <v>292400</v>
          </cell>
          <cell r="C83" t="str">
            <v xml:space="preserve">        기타                                                                              </v>
          </cell>
          <cell r="D83" t="str">
            <v xml:space="preserve">      Other Intangible Assets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</row>
        <row r="84">
          <cell r="B84">
            <v>203800</v>
          </cell>
          <cell r="C84" t="str">
            <v xml:space="preserve">    투자자산평가이익                                                                      </v>
          </cell>
          <cell r="D84" t="str">
            <v xml:space="preserve">  Gains on Valuation of Investments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</row>
        <row r="85">
          <cell r="B85">
            <v>203810</v>
          </cell>
          <cell r="C85" t="str">
            <v xml:space="preserve">    자산재평가이익                                                                        </v>
          </cell>
          <cell r="D85" t="str">
            <v xml:space="preserve">  Gains on Assets Revaluations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</row>
        <row r="86">
          <cell r="B86">
            <v>203820</v>
          </cell>
          <cell r="C86" t="str">
            <v xml:space="preserve">    파생상품이익                                                                          </v>
          </cell>
          <cell r="D86" t="str">
            <v xml:space="preserve">  Gains on Derivatives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</row>
        <row r="87">
          <cell r="B87">
            <v>203860</v>
          </cell>
          <cell r="C87" t="str">
            <v xml:space="preserve">    자산손상차손환입                                                                      </v>
          </cell>
          <cell r="D87" t="str">
            <v xml:space="preserve">  Recovery of Impairment Losses on Assets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</row>
        <row r="88">
          <cell r="B88">
            <v>292500</v>
          </cell>
          <cell r="C88" t="str">
            <v xml:space="preserve">    기타                                                                                  </v>
          </cell>
          <cell r="D88" t="str">
            <v xml:space="preserve">  Other Sales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</row>
        <row r="89">
          <cell r="B89">
            <v>204030</v>
          </cell>
          <cell r="C89" t="str">
            <v>기타영업비용</v>
          </cell>
          <cell r="D89" t="str">
            <v>Other Operating Expenses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</row>
        <row r="90">
          <cell r="B90">
            <v>204040</v>
          </cell>
          <cell r="C90" t="str">
            <v xml:space="preserve">    이자비용                                                                              </v>
          </cell>
          <cell r="D90" t="str">
            <v xml:space="preserve">  Interest Expenses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</row>
        <row r="91">
          <cell r="B91">
            <v>204050</v>
          </cell>
          <cell r="C91" t="str">
            <v xml:space="preserve">    외환거래손실                                                                          </v>
          </cell>
          <cell r="D91" t="str">
            <v xml:space="preserve">  Expenses on Foreign Exchange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</row>
        <row r="92">
          <cell r="B92">
            <v>204060</v>
          </cell>
          <cell r="C92" t="str">
            <v xml:space="preserve">        외환차손                                                                          </v>
          </cell>
          <cell r="D92" t="str">
            <v xml:space="preserve">    Losses on Foreign Currencies Transaction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</row>
        <row r="93">
          <cell r="B93">
            <v>204070</v>
          </cell>
          <cell r="C93" t="str">
            <v xml:space="preserve">        외화환산손실                                                                      </v>
          </cell>
          <cell r="D93" t="str">
            <v xml:space="preserve">    Losses on Foreign Currency Translation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</row>
        <row r="94">
          <cell r="B94">
            <v>204080</v>
          </cell>
          <cell r="C94" t="str">
            <v xml:space="preserve">        기타외환거래손실                                                                  </v>
          </cell>
          <cell r="D94" t="str">
            <v xml:space="preserve">    Other Expenses on Foreign Exchange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</row>
        <row r="95">
          <cell r="B95">
            <v>204090</v>
          </cell>
          <cell r="C95" t="str">
            <v xml:space="preserve">    기타대손상각비                                                                        </v>
          </cell>
          <cell r="D95" t="str">
            <v xml:space="preserve">  Other Expenses of Allowance for Doubtful Accounts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</row>
        <row r="96">
          <cell r="B96">
            <v>204100</v>
          </cell>
          <cell r="C96" t="str">
            <v xml:space="preserve">    충당부채전입액                                                                        </v>
          </cell>
          <cell r="D96" t="str">
            <v xml:space="preserve">  Liability Provisions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</row>
        <row r="97">
          <cell r="B97">
            <v>204160</v>
          </cell>
          <cell r="C97" t="str">
            <v xml:space="preserve">    자산처분손실                                                                          </v>
          </cell>
          <cell r="D97" t="str">
            <v xml:space="preserve">  Losses on Disposal of Assets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</row>
        <row r="98">
          <cell r="B98">
            <v>204170</v>
          </cell>
          <cell r="C98" t="str">
            <v xml:space="preserve">        투자부동산처분손실                                                                </v>
          </cell>
          <cell r="D98" t="str">
            <v xml:space="preserve">    Losses on Investment in Properties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</row>
        <row r="99">
          <cell r="B99">
            <v>204180</v>
          </cell>
          <cell r="C99" t="str">
            <v xml:space="preserve">        투자자산처분손실                                                                  </v>
          </cell>
          <cell r="D99" t="str">
            <v xml:space="preserve">    Losses on Disposition of Investments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</row>
        <row r="100">
          <cell r="B100">
            <v>204190</v>
          </cell>
          <cell r="C100" t="str">
            <v xml:space="preserve">        유형,리스자산처분손실                                                             </v>
          </cell>
          <cell r="D100" t="str">
            <v xml:space="preserve">    Losses on Disposition of Property and Equipment, Lease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</row>
        <row r="101">
          <cell r="B101">
            <v>292700</v>
          </cell>
          <cell r="C101" t="str">
            <v xml:space="preserve">        기타                                                                              </v>
          </cell>
          <cell r="D101" t="str">
            <v xml:space="preserve">      Other Intangible Assets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</row>
        <row r="102">
          <cell r="B102">
            <v>204240</v>
          </cell>
          <cell r="C102" t="str">
            <v xml:space="preserve">    투자자산평가손실                                                                      </v>
          </cell>
          <cell r="D102" t="str">
            <v xml:space="preserve">  Losses on Valuation of Investment Assets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</row>
        <row r="103">
          <cell r="B103">
            <v>204250</v>
          </cell>
          <cell r="C103" t="str">
            <v xml:space="preserve">    자산재평가손실                                                                        </v>
          </cell>
          <cell r="D103" t="str">
            <v xml:space="preserve">  Losses on Assets Revaluations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</row>
        <row r="104">
          <cell r="B104">
            <v>204260</v>
          </cell>
          <cell r="C104" t="str">
            <v xml:space="preserve">    파생상품손실                                                                          </v>
          </cell>
          <cell r="D104" t="str">
            <v xml:space="preserve">  Losses on Derivatives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</row>
        <row r="105">
          <cell r="B105">
            <v>204300</v>
          </cell>
          <cell r="C105" t="str">
            <v xml:space="preserve">    자산손상차손                                                                          </v>
          </cell>
          <cell r="D105" t="str">
            <v xml:space="preserve">  Impairment Losses on Assets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</row>
        <row r="106">
          <cell r="B106">
            <v>292800</v>
          </cell>
          <cell r="C106" t="str">
            <v xml:space="preserve">    기타                                                                                  </v>
          </cell>
          <cell r="D106" t="str">
            <v xml:space="preserve">  Other Sales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</row>
        <row r="107">
          <cell r="B107">
            <v>204510</v>
          </cell>
          <cell r="C107" t="str">
            <v>지분법손익</v>
          </cell>
          <cell r="D107" t="str">
            <v>Gains(Losses) in Equity Method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</row>
        <row r="108">
          <cell r="B108">
            <v>204520</v>
          </cell>
          <cell r="C108" t="str">
            <v xml:space="preserve">    지분법이익</v>
          </cell>
          <cell r="D108" t="str">
            <v xml:space="preserve">  Gain on Equity Method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</row>
        <row r="109">
          <cell r="B109">
            <v>204530</v>
          </cell>
          <cell r="C109" t="str">
            <v xml:space="preserve">    지분법손실</v>
          </cell>
          <cell r="D109" t="str">
            <v xml:space="preserve">  Loss on Equity Method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</row>
        <row r="110">
          <cell r="B110">
            <v>204540</v>
          </cell>
          <cell r="C110" t="str">
            <v xml:space="preserve">    기타</v>
          </cell>
          <cell r="D110" t="str">
            <v xml:space="preserve">  Others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</row>
        <row r="111">
          <cell r="B111">
            <v>201370</v>
          </cell>
          <cell r="C111" t="str">
            <v xml:space="preserve">*영업이익                                                                                 </v>
          </cell>
          <cell r="D111" t="str">
            <v>*Operating Income(Calculated Figures)</v>
          </cell>
          <cell r="H111" t="e">
            <v>#VALUE!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63.409768</v>
          </cell>
          <cell r="V111">
            <v>56.235707999999995</v>
          </cell>
          <cell r="W111">
            <v>60.751708000000001</v>
          </cell>
          <cell r="X111">
            <v>63.367407</v>
          </cell>
          <cell r="Y111">
            <v>22.394130999999998</v>
          </cell>
          <cell r="Z111">
            <v>23.928290000000001</v>
          </cell>
          <cell r="AA111">
            <v>25.250126999999999</v>
          </cell>
          <cell r="AB111">
            <v>38.898913999999998</v>
          </cell>
          <cell r="AC111">
            <v>34.090852229999996</v>
          </cell>
          <cell r="AD111">
            <v>50.893366869999994</v>
          </cell>
          <cell r="AE111">
            <v>89.77064399999999</v>
          </cell>
          <cell r="AF111">
            <v>132.25082499999999</v>
          </cell>
          <cell r="AG111">
            <v>79.047838729999995</v>
          </cell>
          <cell r="AH111">
            <v>58.321728929999999</v>
          </cell>
          <cell r="AI111">
            <v>65.785845039999998</v>
          </cell>
          <cell r="AJ111">
            <v>-29.952294399999996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</row>
        <row r="112">
          <cell r="B112">
            <v>202210</v>
          </cell>
          <cell r="C112" t="str">
            <v xml:space="preserve">금융수익                                                                                  </v>
          </cell>
          <cell r="D112" t="str">
            <v>Financial Income</v>
          </cell>
          <cell r="H112" t="e">
            <v>#VALUE!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12.147513</v>
          </cell>
          <cell r="V112">
            <v>15.985377999999999</v>
          </cell>
          <cell r="W112">
            <v>13.121381999999999</v>
          </cell>
          <cell r="X112">
            <v>13.535910999999999</v>
          </cell>
          <cell r="Y112">
            <v>15.072956999999999</v>
          </cell>
          <cell r="Z112">
            <v>16.654463</v>
          </cell>
          <cell r="AA112">
            <v>17.883993999999998</v>
          </cell>
          <cell r="AB112">
            <v>10.672219</v>
          </cell>
          <cell r="AC112">
            <v>6.6929700799999994</v>
          </cell>
          <cell r="AD112">
            <v>7.7444634599999995</v>
          </cell>
          <cell r="AE112">
            <v>8.9535789999999995</v>
          </cell>
          <cell r="AF112">
            <v>8.7329100000000004</v>
          </cell>
          <cell r="AG112">
            <v>12.440233300000001</v>
          </cell>
          <cell r="AH112">
            <v>12.25710816</v>
          </cell>
          <cell r="AI112">
            <v>9.5013142100000003</v>
          </cell>
          <cell r="AJ112">
            <v>6.0795290999999994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</row>
        <row r="113">
          <cell r="B113">
            <v>202220</v>
          </cell>
          <cell r="C113" t="str">
            <v xml:space="preserve">    이자수익                                                                              </v>
          </cell>
          <cell r="D113" t="str">
            <v xml:space="preserve">  Interest Income</v>
          </cell>
          <cell r="H113" t="e">
            <v>#VALUE!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12.141824999999999</v>
          </cell>
          <cell r="V113">
            <v>14.850123999999999</v>
          </cell>
          <cell r="W113">
            <v>11.460668</v>
          </cell>
          <cell r="X113">
            <v>11.950227999999999</v>
          </cell>
          <cell r="Y113">
            <v>13.978553</v>
          </cell>
          <cell r="Z113">
            <v>11.538649999999999</v>
          </cell>
          <cell r="AA113">
            <v>13.766409999999999</v>
          </cell>
          <cell r="AB113">
            <v>10.288407999999999</v>
          </cell>
          <cell r="AC113">
            <v>6.0561720000000001</v>
          </cell>
          <cell r="AD113">
            <v>7.7444639999999998</v>
          </cell>
          <cell r="AE113">
            <v>8.9535789999999995</v>
          </cell>
          <cell r="AF113">
            <v>8.7329100000000004</v>
          </cell>
          <cell r="AG113">
            <v>12.440232999999999</v>
          </cell>
          <cell r="AH113">
            <v>12.257107999999999</v>
          </cell>
          <cell r="AI113">
            <v>9.5013139999999989</v>
          </cell>
          <cell r="AJ113">
            <v>6.079529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</row>
        <row r="114">
          <cell r="B114">
            <v>202230</v>
          </cell>
          <cell r="C114" t="str">
            <v xml:space="preserve">    배당금수익                                                                            </v>
          </cell>
          <cell r="D114" t="str">
            <v xml:space="preserve">  Stock Dividends</v>
          </cell>
          <cell r="H114" t="e">
            <v>#VALUE!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5.6879999999999995E-3</v>
          </cell>
          <cell r="V114">
            <v>9.7450000000000002E-3</v>
          </cell>
          <cell r="W114">
            <v>0.11390699999999999</v>
          </cell>
          <cell r="X114">
            <v>0.47351099999999996</v>
          </cell>
          <cell r="Y114">
            <v>1.0205409999999999</v>
          </cell>
          <cell r="Z114">
            <v>1.7651299999999999</v>
          </cell>
          <cell r="AA114">
            <v>3.9186699999999997</v>
          </cell>
          <cell r="AB114">
            <v>0.38381099999999996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</row>
        <row r="115">
          <cell r="B115">
            <v>202240</v>
          </cell>
          <cell r="C115" t="str">
            <v xml:space="preserve">    외환거래이익                                                                          </v>
          </cell>
          <cell r="D115" t="str">
            <v xml:space="preserve">  Revenues on Foreign Exchange</v>
          </cell>
          <cell r="H115" t="e">
            <v>#VALUE!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</row>
        <row r="116">
          <cell r="B116">
            <v>202250</v>
          </cell>
          <cell r="C116" t="str">
            <v xml:space="preserve">        외환차익                                                                          </v>
          </cell>
          <cell r="D116" t="str">
            <v xml:space="preserve">    Gains on Foreign Currencies Transaction</v>
          </cell>
          <cell r="H116" t="e">
            <v>#VALUE!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</row>
        <row r="117">
          <cell r="B117">
            <v>202260</v>
          </cell>
          <cell r="C117" t="str">
            <v xml:space="preserve">        외화환산이익                                                                      </v>
          </cell>
          <cell r="D117" t="str">
            <v xml:space="preserve">    Gains on Foreign Currency Translation</v>
          </cell>
          <cell r="H117" t="e">
            <v>#VALUE!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</row>
        <row r="118">
          <cell r="B118">
            <v>202270</v>
          </cell>
          <cell r="C118" t="str">
            <v xml:space="preserve">        기타외화거래이익                                                                  </v>
          </cell>
          <cell r="D118" t="str">
            <v xml:space="preserve">    Other Revenues on Foreign Exchange</v>
          </cell>
          <cell r="H118" t="e">
            <v>#VALUE!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</row>
        <row r="119">
          <cell r="B119">
            <v>202280</v>
          </cell>
          <cell r="C119" t="str">
            <v xml:space="preserve">    대손충당금환입액                                                                      </v>
          </cell>
          <cell r="D119" t="str">
            <v xml:space="preserve">  Reversal of Allowance for Doubtful Accounts</v>
          </cell>
          <cell r="H119" t="e">
            <v>#VALUE!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</row>
        <row r="120">
          <cell r="B120">
            <v>202290</v>
          </cell>
          <cell r="C120" t="str">
            <v xml:space="preserve">    금융자산처분이익                                                                      </v>
          </cell>
          <cell r="D120" t="str">
            <v xml:space="preserve">  Gains on Disposition of  Financial Assets</v>
          </cell>
          <cell r="H120" t="e">
            <v>#VALUE!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0.56379299999999999</v>
          </cell>
          <cell r="X120">
            <v>0.90994999999999993</v>
          </cell>
          <cell r="Y120">
            <v>0</v>
          </cell>
          <cell r="Z120">
            <v>0.188413</v>
          </cell>
          <cell r="AA120">
            <v>0.19891399999999998</v>
          </cell>
          <cell r="AB120">
            <v>0</v>
          </cell>
          <cell r="AC120">
            <v>0.63679799999999998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</row>
        <row r="121">
          <cell r="B121">
            <v>202370</v>
          </cell>
          <cell r="C121" t="str">
            <v xml:space="preserve">    금융자산평가이익                                                                      </v>
          </cell>
          <cell r="D121" t="str">
            <v xml:space="preserve">  Gains on Valuation of  Financial Assets</v>
          </cell>
          <cell r="H121" t="e">
            <v>#VALUE!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1.1255089999999999</v>
          </cell>
          <cell r="W121">
            <v>0.98301399999999994</v>
          </cell>
          <cell r="X121">
            <v>0.20222199999999999</v>
          </cell>
          <cell r="Y121">
            <v>7.3862999999999998E-2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</row>
        <row r="122">
          <cell r="B122">
            <v>202440</v>
          </cell>
          <cell r="C122" t="str">
            <v xml:space="preserve">    파생상품이익                                                                          </v>
          </cell>
          <cell r="D122" t="str">
            <v xml:space="preserve">  Gains on Derivatives</v>
          </cell>
          <cell r="H122" t="e">
            <v>#VALUE!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</row>
        <row r="123">
          <cell r="B123">
            <v>202480</v>
          </cell>
          <cell r="C123" t="str">
            <v xml:space="preserve">    금융자산손상차손환입                                                                  </v>
          </cell>
          <cell r="D123" t="str">
            <v xml:space="preserve">  Recovery of Impairment Losses on Financial Assets</v>
          </cell>
          <cell r="H123" t="e">
            <v>#VALUE!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3.1622699999999999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</row>
        <row r="124">
          <cell r="B124">
            <v>291400</v>
          </cell>
          <cell r="C124" t="str">
            <v xml:space="preserve">    기타                                                                                  </v>
          </cell>
          <cell r="D124" t="str">
            <v xml:space="preserve">  Other Sales</v>
          </cell>
          <cell r="H124" t="e">
            <v>#VALUE!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</row>
        <row r="125">
          <cell r="B125">
            <v>202550</v>
          </cell>
          <cell r="C125" t="str">
            <v xml:space="preserve">금융비용                                                                                  </v>
          </cell>
          <cell r="D125" t="str">
            <v>Financial Costs</v>
          </cell>
          <cell r="H125" t="e">
            <v>#VALUE!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12.785010999999999</v>
          </cell>
          <cell r="V125">
            <v>9.3941879999999998</v>
          </cell>
          <cell r="W125">
            <v>10.712754</v>
          </cell>
          <cell r="X125">
            <v>7.4011649999999998</v>
          </cell>
          <cell r="Y125">
            <v>11.954271</v>
          </cell>
          <cell r="Z125">
            <v>8.8032450000000004</v>
          </cell>
          <cell r="AA125">
            <v>10.951165</v>
          </cell>
          <cell r="AB125">
            <v>8.2861949999999993</v>
          </cell>
          <cell r="AC125">
            <v>1.4499056100000001</v>
          </cell>
          <cell r="AD125">
            <v>1.3516302299999998</v>
          </cell>
          <cell r="AE125">
            <v>4.8839199999999998</v>
          </cell>
          <cell r="AF125">
            <v>3.1799399999999998</v>
          </cell>
          <cell r="AG125">
            <v>3.3665786299999998</v>
          </cell>
          <cell r="AH125">
            <v>2.9938135199999998</v>
          </cell>
          <cell r="AI125">
            <v>3.5143145099999997</v>
          </cell>
          <cell r="AJ125">
            <v>25.062962149999997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</row>
        <row r="126">
          <cell r="B126">
            <v>202560</v>
          </cell>
          <cell r="C126" t="str">
            <v xml:space="preserve">    이자비용                                                                              </v>
          </cell>
          <cell r="D126" t="str">
            <v xml:space="preserve">  Interest Expenses</v>
          </cell>
          <cell r="H126" t="e">
            <v>#VALUE!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10.770996</v>
          </cell>
          <cell r="V126">
            <v>9.3941879999999998</v>
          </cell>
          <cell r="W126">
            <v>8.6910749999999997</v>
          </cell>
          <cell r="X126">
            <v>7.3106469999999995</v>
          </cell>
          <cell r="Y126">
            <v>5.8755790000000001</v>
          </cell>
          <cell r="Z126">
            <v>7.2751639999999993</v>
          </cell>
          <cell r="AA126">
            <v>9.0424249999999997</v>
          </cell>
          <cell r="AB126">
            <v>8.2861949999999993</v>
          </cell>
          <cell r="AC126">
            <v>0</v>
          </cell>
          <cell r="AD126">
            <v>1.3516299999999999</v>
          </cell>
          <cell r="AE126">
            <v>4.8839199999999998</v>
          </cell>
          <cell r="AF126">
            <v>3.1799399999999998</v>
          </cell>
          <cell r="AG126">
            <v>3.3665789999999998</v>
          </cell>
          <cell r="AH126">
            <v>2.993814</v>
          </cell>
          <cell r="AI126">
            <v>3.5143149999999999</v>
          </cell>
          <cell r="AJ126">
            <v>25.062961999999999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</row>
        <row r="127">
          <cell r="B127">
            <v>202570</v>
          </cell>
          <cell r="C127" t="str">
            <v xml:space="preserve">    외환거래손실                                                                          </v>
          </cell>
          <cell r="D127" t="str">
            <v xml:space="preserve">  Expenses on Foreign Exchange</v>
          </cell>
          <cell r="H127" t="e">
            <v>#VALUE!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</row>
        <row r="128">
          <cell r="B128">
            <v>202580</v>
          </cell>
          <cell r="C128" t="str">
            <v xml:space="preserve">        외환차손                                                                          </v>
          </cell>
          <cell r="D128" t="str">
            <v xml:space="preserve">    Losses on Foreign Currencies Transaction</v>
          </cell>
          <cell r="H128" t="e">
            <v>#VALUE!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</row>
        <row r="129">
          <cell r="B129">
            <v>202590</v>
          </cell>
          <cell r="C129" t="str">
            <v xml:space="preserve">        외화환산손실                                                                      </v>
          </cell>
          <cell r="D129" t="str">
            <v xml:space="preserve">    Losses on Foreign Currency Translation</v>
          </cell>
          <cell r="H129" t="e">
            <v>#VALUE!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</row>
        <row r="130">
          <cell r="B130">
            <v>202600</v>
          </cell>
          <cell r="C130" t="str">
            <v xml:space="preserve">        기타외환거래손실                                                                  </v>
          </cell>
          <cell r="D130" t="str">
            <v xml:space="preserve">    Other Expenses on Foreign Exchange</v>
          </cell>
          <cell r="H130" t="e">
            <v>#VALUE!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</row>
        <row r="131">
          <cell r="B131">
            <v>202610</v>
          </cell>
          <cell r="C131" t="str">
            <v xml:space="preserve">    대손상각비                                                                            </v>
          </cell>
          <cell r="D131" t="str">
            <v xml:space="preserve">  Expenses of Allowance for Doubtful Accounts</v>
          </cell>
          <cell r="H131" t="e">
            <v>#VALUE!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</row>
        <row r="132">
          <cell r="B132">
            <v>202620</v>
          </cell>
          <cell r="C132" t="str">
            <v xml:space="preserve">    금융자산처분손실                                                                      </v>
          </cell>
          <cell r="D132" t="str">
            <v xml:space="preserve">  Losses on Disposition of  Financial Assets</v>
          </cell>
          <cell r="H132" t="e">
            <v>#VALUE!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1.9216789999999999</v>
          </cell>
          <cell r="X132">
            <v>6.4549999999999998E-3</v>
          </cell>
          <cell r="Y132">
            <v>7.7845999999999999E-2</v>
          </cell>
          <cell r="Z132">
            <v>1.528081</v>
          </cell>
          <cell r="AA132">
            <v>1.9087399999999999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</row>
        <row r="133">
          <cell r="B133">
            <v>202700</v>
          </cell>
          <cell r="C133" t="str">
            <v xml:space="preserve">    금융자산평가손실                                                                      </v>
          </cell>
          <cell r="D133" t="str">
            <v xml:space="preserve">  Losses on Valuation of  Financial Assets</v>
          </cell>
          <cell r="H133" t="e">
            <v>#VALUE!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8.4062999999999999E-2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</row>
        <row r="134">
          <cell r="B134">
            <v>202770</v>
          </cell>
          <cell r="C134" t="str">
            <v xml:space="preserve">    파생상품손실                                                                          </v>
          </cell>
          <cell r="D134" t="str">
            <v xml:space="preserve">  Losses on Derivatives</v>
          </cell>
          <cell r="H134" t="e">
            <v>#VALUE!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</row>
        <row r="135">
          <cell r="B135">
            <v>202810</v>
          </cell>
          <cell r="C135" t="str">
            <v xml:space="preserve">    금융자산손상차손                                                                      </v>
          </cell>
          <cell r="D135" t="str">
            <v xml:space="preserve">  Impairment Losses on  Financial Assets</v>
          </cell>
          <cell r="H135" t="e">
            <v>#VALUE!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2.0140150000000001</v>
          </cell>
          <cell r="V135">
            <v>0</v>
          </cell>
          <cell r="W135">
            <v>9.9999999999999992E-2</v>
          </cell>
          <cell r="X135">
            <v>0</v>
          </cell>
          <cell r="Y135">
            <v>6.0008460000000001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</row>
        <row r="136">
          <cell r="B136">
            <v>291600</v>
          </cell>
          <cell r="C136" t="str">
            <v xml:space="preserve">    기타                                                                                  </v>
          </cell>
          <cell r="D136" t="str">
            <v xml:space="preserve">  Other Sales</v>
          </cell>
          <cell r="H136" t="e">
            <v>#VALUE!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1.4499059999999999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</row>
        <row r="137">
          <cell r="B137">
            <v>204410</v>
          </cell>
          <cell r="C137" t="str">
            <v>기타영업외손익</v>
          </cell>
          <cell r="D137" t="str">
            <v>Other Non-Operating Profits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10.266297099999999</v>
          </cell>
          <cell r="AD137">
            <v>4.6342067899999995</v>
          </cell>
          <cell r="AE137">
            <v>12.181386999999999</v>
          </cell>
          <cell r="AF137">
            <v>6.0196549999999993</v>
          </cell>
          <cell r="AG137">
            <v>30.937780979999999</v>
          </cell>
          <cell r="AH137">
            <v>12.55979881</v>
          </cell>
          <cell r="AI137">
            <v>3.6765055599999998</v>
          </cell>
          <cell r="AJ137">
            <v>15.42865535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</row>
        <row r="138">
          <cell r="B138">
            <v>201390</v>
          </cell>
          <cell r="C138" t="str">
            <v xml:space="preserve">기타영업외수익             </v>
          </cell>
          <cell r="D138" t="str">
            <v>Other Non-Operating Income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18.734968120000001</v>
          </cell>
          <cell r="AD138">
            <v>21.816060609999997</v>
          </cell>
          <cell r="AE138">
            <v>25.921158999999999</v>
          </cell>
          <cell r="AF138">
            <v>30.968014</v>
          </cell>
          <cell r="AG138">
            <v>47.029099880000004</v>
          </cell>
          <cell r="AH138">
            <v>23.161940449999999</v>
          </cell>
          <cell r="AI138">
            <v>23.613145169999999</v>
          </cell>
          <cell r="AJ138">
            <v>41.799356869999997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</row>
        <row r="139">
          <cell r="B139">
            <v>201420</v>
          </cell>
          <cell r="C139" t="str">
            <v xml:space="preserve">    외환거래이익                                                                          </v>
          </cell>
          <cell r="D139" t="str">
            <v xml:space="preserve">  Revenues on Foreign Exchange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3.6361979999999998</v>
          </cell>
          <cell r="AD139">
            <v>2.7746580000000001</v>
          </cell>
          <cell r="AE139">
            <v>6.4440729999999995</v>
          </cell>
          <cell r="AF139">
            <v>8.3249750000000002</v>
          </cell>
          <cell r="AG139">
            <v>6.4391609999999995</v>
          </cell>
          <cell r="AH139">
            <v>7.023047</v>
          </cell>
          <cell r="AI139">
            <v>8.992127</v>
          </cell>
          <cell r="AJ139">
            <v>5.6492109999999993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</row>
        <row r="140">
          <cell r="B140">
            <v>201430</v>
          </cell>
          <cell r="C140" t="str">
            <v xml:space="preserve">        외환차익                                                                          </v>
          </cell>
          <cell r="D140" t="str">
            <v xml:space="preserve">    Gains on Foreign Currencies Transaction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3.3874519999999997</v>
          </cell>
          <cell r="AD140">
            <v>2.6056140000000001</v>
          </cell>
          <cell r="AE140">
            <v>2.6673719999999999</v>
          </cell>
          <cell r="AF140">
            <v>5.3500109999999994</v>
          </cell>
          <cell r="AG140">
            <v>5.3991119999999997</v>
          </cell>
          <cell r="AH140">
            <v>6.6176009999999996</v>
          </cell>
          <cell r="AI140">
            <v>8.5731799999999989</v>
          </cell>
          <cell r="AJ140">
            <v>5.2312349999999999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</row>
        <row r="141">
          <cell r="B141">
            <v>201440</v>
          </cell>
          <cell r="C141" t="str">
            <v xml:space="preserve">        외화환산이익                                                                      </v>
          </cell>
          <cell r="D141" t="str">
            <v xml:space="preserve">    Gains on Foreign Currency Translation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0.24874599999999999</v>
          </cell>
          <cell r="AD141">
            <v>0.169044</v>
          </cell>
          <cell r="AE141">
            <v>3.7767009999999996</v>
          </cell>
          <cell r="AF141">
            <v>2.9749639999999999</v>
          </cell>
          <cell r="AG141">
            <v>1.040049</v>
          </cell>
          <cell r="AH141">
            <v>0.40544599999999997</v>
          </cell>
          <cell r="AI141">
            <v>0.41894699999999996</v>
          </cell>
          <cell r="AJ141">
            <v>0.41797599999999996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</row>
        <row r="142">
          <cell r="B142">
            <v>201450</v>
          </cell>
          <cell r="C142" t="str">
            <v xml:space="preserve">        기타외화거래이익                                                                  </v>
          </cell>
          <cell r="D142" t="str">
            <v xml:space="preserve">    Other Revenues on Foreign Exchange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</row>
        <row r="143">
          <cell r="B143">
            <v>201470</v>
          </cell>
          <cell r="C143" t="str">
            <v xml:space="preserve">    임대료                                                                                </v>
          </cell>
          <cell r="D143" t="str">
            <v xml:space="preserve">  Rental Income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3.1361249999999998</v>
          </cell>
          <cell r="AD143">
            <v>3.048092</v>
          </cell>
          <cell r="AE143">
            <v>2.3087029999999999</v>
          </cell>
          <cell r="AF143">
            <v>2.1919779999999998</v>
          </cell>
          <cell r="AG143">
            <v>1.404012</v>
          </cell>
          <cell r="AH143">
            <v>1.118025</v>
          </cell>
          <cell r="AI143">
            <v>1.127489</v>
          </cell>
          <cell r="AJ143">
            <v>1.1481139999999999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</row>
        <row r="144">
          <cell r="B144">
            <v>201500</v>
          </cell>
          <cell r="C144" t="str">
            <v xml:space="preserve">    대손충당금환입                                                                        </v>
          </cell>
          <cell r="D144" t="str">
            <v xml:space="preserve">  Reversal of Allowance for Doubtful Accounts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5.6938999999999997E-2</v>
          </cell>
          <cell r="AD144">
            <v>0</v>
          </cell>
          <cell r="AE144">
            <v>4.2789999999999998E-3</v>
          </cell>
          <cell r="AF144">
            <v>0.42612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</row>
        <row r="145">
          <cell r="B145">
            <v>201520</v>
          </cell>
          <cell r="C145" t="str">
            <v xml:space="preserve">    자산처분이익                                                                          </v>
          </cell>
          <cell r="D145" t="str">
            <v xml:space="preserve">  Gains on Disposal of Assets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0.31248100000000001</v>
          </cell>
          <cell r="AD145">
            <v>1.016902</v>
          </cell>
          <cell r="AE145">
            <v>0.239092</v>
          </cell>
          <cell r="AF145">
            <v>9.7457999999999989E-2</v>
          </cell>
          <cell r="AG145">
            <v>10.204214</v>
          </cell>
          <cell r="AH145">
            <v>4.2078989999999994</v>
          </cell>
          <cell r="AI145">
            <v>1.2785249999999999</v>
          </cell>
          <cell r="AJ145">
            <v>0.745282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</row>
        <row r="146">
          <cell r="B146">
            <v>201600</v>
          </cell>
          <cell r="C146" t="str">
            <v xml:space="preserve">    투자자산평가이익                                                                      </v>
          </cell>
          <cell r="D146" t="str">
            <v xml:space="preserve">  Gains on Valuation of Investments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2.9887E-2</v>
          </cell>
          <cell r="AE146">
            <v>5.8687999999999997E-2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</row>
        <row r="147">
          <cell r="B147">
            <v>201610</v>
          </cell>
          <cell r="C147" t="str">
            <v xml:space="preserve">    자산재평가이익                                                                        </v>
          </cell>
          <cell r="D147" t="str">
            <v xml:space="preserve">  Gains on Assets Revaluations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</row>
        <row r="148">
          <cell r="B148">
            <v>201660</v>
          </cell>
          <cell r="C148" t="str">
            <v xml:space="preserve">    자산손상차손환입                                                                      </v>
          </cell>
          <cell r="D148" t="str">
            <v xml:space="preserve">  Recovery of Impairment Losses on Assets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0.14005699999999999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</row>
        <row r="149">
          <cell r="B149">
            <v>290900</v>
          </cell>
          <cell r="C149" t="str">
            <v xml:space="preserve">    기타                                                                                  </v>
          </cell>
          <cell r="D149" t="str">
            <v xml:space="preserve">  Other Sales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11.593225</v>
          </cell>
          <cell r="AD149">
            <v>12.463571999999999</v>
          </cell>
          <cell r="AE149">
            <v>15.895436999999999</v>
          </cell>
          <cell r="AF149">
            <v>19.686657999999998</v>
          </cell>
          <cell r="AG149">
            <v>28.927783999999999</v>
          </cell>
          <cell r="AH149">
            <v>10.773923999999999</v>
          </cell>
          <cell r="AI149">
            <v>12.169986999999999</v>
          </cell>
          <cell r="AJ149">
            <v>34.071216999999997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</row>
        <row r="150">
          <cell r="B150">
            <v>201830</v>
          </cell>
          <cell r="C150" t="str">
            <v>기타영업외비용</v>
          </cell>
          <cell r="D150" t="str">
            <v>Other Non-Operating Expenses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8.4686710199999986</v>
          </cell>
          <cell r="AD150">
            <v>17.181853820000001</v>
          </cell>
          <cell r="AE150">
            <v>13.739771999999999</v>
          </cell>
          <cell r="AF150">
            <v>24.948359</v>
          </cell>
          <cell r="AG150">
            <v>16.091318900000001</v>
          </cell>
          <cell r="AH150">
            <v>10.602141639999999</v>
          </cell>
          <cell r="AI150">
            <v>19.936639609999997</v>
          </cell>
          <cell r="AJ150">
            <v>26.370701519999997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</row>
        <row r="151">
          <cell r="B151">
            <v>201850</v>
          </cell>
          <cell r="C151" t="str">
            <v xml:space="preserve">    외환거래손실                                                                          </v>
          </cell>
          <cell r="D151" t="str">
            <v xml:space="preserve">  Expenses on Foreign Exchange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4.5326219999999999</v>
          </cell>
          <cell r="AD151">
            <v>3.7782839999999998</v>
          </cell>
          <cell r="AE151">
            <v>3.509455</v>
          </cell>
          <cell r="AF151">
            <v>6.5962899999999998</v>
          </cell>
          <cell r="AG151">
            <v>5.8175059999999998</v>
          </cell>
          <cell r="AH151">
            <v>5.4021919999999994</v>
          </cell>
          <cell r="AI151">
            <v>7.417427</v>
          </cell>
          <cell r="AJ151">
            <v>6.8848089999999997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</row>
        <row r="152">
          <cell r="B152">
            <v>201860</v>
          </cell>
          <cell r="C152" t="str">
            <v xml:space="preserve">        외환차손                                                                          </v>
          </cell>
          <cell r="D152" t="str">
            <v xml:space="preserve">    Losses on Foreign Currencies Transaction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4.5322629999999995</v>
          </cell>
          <cell r="AD152">
            <v>3.7782739999999997</v>
          </cell>
          <cell r="AE152">
            <v>3.2600289999999998</v>
          </cell>
          <cell r="AF152">
            <v>6.5127769999999998</v>
          </cell>
          <cell r="AG152">
            <v>5.7566039999999994</v>
          </cell>
          <cell r="AH152">
            <v>5.4013689999999999</v>
          </cell>
          <cell r="AI152">
            <v>7.4173479999999996</v>
          </cell>
          <cell r="AJ152">
            <v>6.8630459999999998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</row>
        <row r="153">
          <cell r="B153">
            <v>201870</v>
          </cell>
          <cell r="C153" t="str">
            <v xml:space="preserve">        외화환산손실                                                                      </v>
          </cell>
          <cell r="D153" t="str">
            <v xml:space="preserve">    Losses on Foreign Currency Translation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3.59E-4</v>
          </cell>
          <cell r="AD153">
            <v>9.9999999999999991E-6</v>
          </cell>
          <cell r="AE153">
            <v>0.24942599999999998</v>
          </cell>
          <cell r="AF153">
            <v>8.351299999999999E-2</v>
          </cell>
          <cell r="AG153">
            <v>6.0901999999999998E-2</v>
          </cell>
          <cell r="AH153">
            <v>8.2299999999999995E-4</v>
          </cell>
          <cell r="AI153">
            <v>7.8999999999999996E-5</v>
          </cell>
          <cell r="AJ153">
            <v>2.1762999999999998E-2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</row>
        <row r="154">
          <cell r="B154">
            <v>201880</v>
          </cell>
          <cell r="C154" t="str">
            <v xml:space="preserve">        기타외환거래손실                                                                  </v>
          </cell>
          <cell r="D154" t="str">
            <v xml:space="preserve">    Other Expenses on Foreign Exchange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</row>
        <row r="155">
          <cell r="B155">
            <v>201890</v>
          </cell>
          <cell r="C155" t="str">
            <v xml:space="preserve">    기타대손상각비                                                                        </v>
          </cell>
          <cell r="D155" t="str">
            <v xml:space="preserve">  Other Expenses of Allowance for Doubtful Accounts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0.204314</v>
          </cell>
          <cell r="AD155">
            <v>1</v>
          </cell>
          <cell r="AE155">
            <v>3.1227999999999999E-2</v>
          </cell>
          <cell r="AF155">
            <v>0.16953399999999999</v>
          </cell>
          <cell r="AG155">
            <v>0.16639399999999999</v>
          </cell>
          <cell r="AH155">
            <v>0</v>
          </cell>
          <cell r="AI155">
            <v>0.40247299999999997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</row>
        <row r="156">
          <cell r="B156">
            <v>201900</v>
          </cell>
          <cell r="C156" t="str">
            <v xml:space="preserve">    충당부채전입액                                                                        </v>
          </cell>
          <cell r="D156" t="str">
            <v xml:space="preserve">  Liability Provisions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</row>
        <row r="157">
          <cell r="B157">
            <v>201960</v>
          </cell>
          <cell r="C157" t="str">
            <v xml:space="preserve">    자산처분손실                                                                          </v>
          </cell>
          <cell r="D157" t="str">
            <v xml:space="preserve">  Losses on Disposal of Assets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0.31011</v>
          </cell>
          <cell r="AD157">
            <v>6.7895499999999993</v>
          </cell>
          <cell r="AE157">
            <v>0.78241699999999992</v>
          </cell>
          <cell r="AF157">
            <v>1.132298</v>
          </cell>
          <cell r="AG157">
            <v>3.5711349999999999</v>
          </cell>
          <cell r="AH157">
            <v>0.51698299999999997</v>
          </cell>
          <cell r="AI157">
            <v>0.50873400000000002</v>
          </cell>
          <cell r="AJ157">
            <v>0.90099299999999993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</row>
        <row r="158">
          <cell r="B158">
            <v>202040</v>
          </cell>
          <cell r="C158" t="str">
            <v xml:space="preserve">    투자자산평가손실                                                                      </v>
          </cell>
          <cell r="D158" t="str">
            <v xml:space="preserve">  Losses on Valuation of Investment Assets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3.2293999999999996E-2</v>
          </cell>
          <cell r="AG158">
            <v>0</v>
          </cell>
          <cell r="AH158">
            <v>0</v>
          </cell>
          <cell r="AI158">
            <v>0</v>
          </cell>
          <cell r="AJ158">
            <v>1.2603769999999999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</row>
        <row r="159">
          <cell r="B159">
            <v>202050</v>
          </cell>
          <cell r="C159" t="str">
            <v xml:space="preserve">    자산재평가손실                                                                        </v>
          </cell>
          <cell r="D159" t="str">
            <v xml:space="preserve">  Losses on Assets Revaluations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</row>
        <row r="160">
          <cell r="B160">
            <v>202100</v>
          </cell>
          <cell r="C160" t="str">
            <v xml:space="preserve">    자산손상차손                                                                          </v>
          </cell>
          <cell r="D160" t="str">
            <v xml:space="preserve">  Impairment Losses on Assets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0.99823200000000001</v>
          </cell>
          <cell r="AF160">
            <v>0.91770199999999991</v>
          </cell>
          <cell r="AG160">
            <v>0</v>
          </cell>
          <cell r="AH160">
            <v>0</v>
          </cell>
          <cell r="AI160">
            <v>4.1838239999999995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</row>
        <row r="161">
          <cell r="B161">
            <v>291200</v>
          </cell>
          <cell r="C161" t="str">
            <v xml:space="preserve">    기타                                                                                  </v>
          </cell>
          <cell r="D161" t="str">
            <v xml:space="preserve">  Other Sales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3.4216249999999997</v>
          </cell>
          <cell r="AD161">
            <v>5.612412</v>
          </cell>
          <cell r="AE161">
            <v>8.4184400000000004</v>
          </cell>
          <cell r="AF161">
            <v>16.100241</v>
          </cell>
          <cell r="AG161">
            <v>5.5910789999999997</v>
          </cell>
          <cell r="AH161">
            <v>4.6829669999999997</v>
          </cell>
          <cell r="AI161">
            <v>7.4241820000000001</v>
          </cell>
          <cell r="AJ161">
            <v>17.324522999999999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</row>
        <row r="162">
          <cell r="B162">
            <v>202880</v>
          </cell>
          <cell r="C162" t="str">
            <v>종속기업,공동지배기업및관계기업관련손익</v>
          </cell>
          <cell r="D162" t="str">
            <v>Gains(Losses) in Subsidiaries, Joint Ventures, Associates</v>
          </cell>
          <cell r="H162" t="e">
            <v>#VALUE!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1.2278009999999999</v>
          </cell>
          <cell r="V162">
            <v>-0.22223099999999998</v>
          </cell>
          <cell r="W162">
            <v>0.34439199999999998</v>
          </cell>
          <cell r="X162">
            <v>-5.4198509999999995</v>
          </cell>
          <cell r="Y162">
            <v>-0.70634299999999994</v>
          </cell>
          <cell r="Z162">
            <v>-0.18882299999999999</v>
          </cell>
          <cell r="AA162">
            <v>4.0736799999999995</v>
          </cell>
          <cell r="AB162">
            <v>-6.0024429999999995</v>
          </cell>
          <cell r="AC162">
            <v>0.53911153000000001</v>
          </cell>
          <cell r="AD162">
            <v>4.0351177700000003</v>
          </cell>
          <cell r="AE162">
            <v>0.422929</v>
          </cell>
          <cell r="AF162">
            <v>-2.1414900000000001</v>
          </cell>
          <cell r="AG162">
            <v>-1.3544399999999999E-3</v>
          </cell>
          <cell r="AH162">
            <v>-1.0006143599999999</v>
          </cell>
          <cell r="AI162">
            <v>-5.8695000000000004E-4</v>
          </cell>
          <cell r="AJ162">
            <v>-1.3413399999999999E-3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</row>
        <row r="163">
          <cell r="B163">
            <v>202890</v>
          </cell>
          <cell r="C163" t="str">
            <v xml:space="preserve">    지분법관련손익                                                                        </v>
          </cell>
          <cell r="D163" t="str">
            <v xml:space="preserve">  Gains(Losses) in Equity Method</v>
          </cell>
          <cell r="H163" t="e">
            <v>#VALUE!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1.2278009999999999</v>
          </cell>
          <cell r="V163">
            <v>-0.22223099999999998</v>
          </cell>
          <cell r="W163">
            <v>0.34439199999999998</v>
          </cell>
          <cell r="X163">
            <v>-5.4198509999999995</v>
          </cell>
          <cell r="Y163">
            <v>-0.70634299999999994</v>
          </cell>
          <cell r="Z163">
            <v>-0.18882299999999999</v>
          </cell>
          <cell r="AA163">
            <v>4.0736799999999995</v>
          </cell>
          <cell r="AB163">
            <v>-6.0024429999999995</v>
          </cell>
          <cell r="AC163">
            <v>0.53911153000000001</v>
          </cell>
          <cell r="AD163">
            <v>4.0351177700000003</v>
          </cell>
          <cell r="AE163">
            <v>0.422929</v>
          </cell>
          <cell r="AF163">
            <v>-2.1414900000000001</v>
          </cell>
          <cell r="AG163">
            <v>-1.3544399999999999E-3</v>
          </cell>
          <cell r="AH163">
            <v>-1.0006143599999999</v>
          </cell>
          <cell r="AI163">
            <v>-5.8695000000000004E-4</v>
          </cell>
          <cell r="AJ163">
            <v>-1.3413399999999999E-3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</row>
        <row r="164">
          <cell r="B164">
            <v>202900</v>
          </cell>
          <cell r="C164" t="str">
            <v xml:space="preserve">        지분법이익                                                                        </v>
          </cell>
          <cell r="D164" t="str">
            <v xml:space="preserve">    Gains on Valuation of Equity Method Securities</v>
          </cell>
          <cell r="H164" t="e">
            <v>#VALUE!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1.2278009999999999</v>
          </cell>
          <cell r="V164">
            <v>0</v>
          </cell>
          <cell r="W164">
            <v>0.64303999999999994</v>
          </cell>
          <cell r="X164">
            <v>1.127434</v>
          </cell>
          <cell r="Y164">
            <v>0.755776</v>
          </cell>
          <cell r="Z164">
            <v>0.52593999999999996</v>
          </cell>
          <cell r="AA164">
            <v>5.8332999999999995</v>
          </cell>
          <cell r="AB164">
            <v>0.39252299999999996</v>
          </cell>
          <cell r="AC164">
            <v>0.53911153000000001</v>
          </cell>
          <cell r="AD164">
            <v>4.0351177700000003</v>
          </cell>
          <cell r="AE164">
            <v>0.42522899999999997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</row>
        <row r="165">
          <cell r="B165">
            <v>202910</v>
          </cell>
          <cell r="C165" t="str">
            <v xml:space="preserve">        지분법손실                                                                        </v>
          </cell>
          <cell r="D165" t="str">
            <v xml:space="preserve">    Losses on Valuation of Equity Method Securities</v>
          </cell>
          <cell r="H165" t="e">
            <v>#VALUE!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-0.22223099999999998</v>
          </cell>
          <cell r="W165">
            <v>-0.29864799999999997</v>
          </cell>
          <cell r="X165">
            <v>-6.5472849999999996</v>
          </cell>
          <cell r="Y165">
            <v>-1.4621189999999999</v>
          </cell>
          <cell r="Z165">
            <v>-0.71476299999999993</v>
          </cell>
          <cell r="AA165">
            <v>-1.75962</v>
          </cell>
          <cell r="AB165">
            <v>-6.3949660000000002</v>
          </cell>
          <cell r="AC165">
            <v>0</v>
          </cell>
          <cell r="AD165">
            <v>0</v>
          </cell>
          <cell r="AE165">
            <v>-2.3E-3</v>
          </cell>
          <cell r="AF165">
            <v>-2.1414900000000001</v>
          </cell>
          <cell r="AG165">
            <v>-1.3544399999999999E-3</v>
          </cell>
          <cell r="AH165">
            <v>-1.0006143599999999</v>
          </cell>
          <cell r="AI165">
            <v>-5.8695000000000004E-4</v>
          </cell>
          <cell r="AJ165">
            <v>-1.3413399999999999E-3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</row>
        <row r="166">
          <cell r="B166">
            <v>291800</v>
          </cell>
          <cell r="C166" t="str">
            <v xml:space="preserve">        기타                                                                              </v>
          </cell>
          <cell r="D166" t="str">
            <v xml:space="preserve">      Other Intangible Assets</v>
          </cell>
          <cell r="H166" t="e">
            <v>#VALUE!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</row>
        <row r="167">
          <cell r="B167">
            <v>202990</v>
          </cell>
          <cell r="C167" t="str">
            <v xml:space="preserve">    관계기업처분손익                                                                      </v>
          </cell>
          <cell r="D167" t="str">
            <v xml:space="preserve">  Gains(Losses) in Associates</v>
          </cell>
          <cell r="H167" t="e">
            <v>#VALUE!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</row>
        <row r="168">
          <cell r="B168">
            <v>203000</v>
          </cell>
          <cell r="C168" t="str">
            <v xml:space="preserve">        관계기업처분이익                                                                  </v>
          </cell>
          <cell r="D168" t="str">
            <v xml:space="preserve">    Gains on Disposition of Associates</v>
          </cell>
          <cell r="H168" t="e">
            <v>#VALUE!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</row>
        <row r="169">
          <cell r="B169">
            <v>203010</v>
          </cell>
          <cell r="C169" t="str">
            <v xml:space="preserve">        관계기업처분손실                                                                  </v>
          </cell>
          <cell r="D169" t="str">
            <v xml:space="preserve">    Losses on Disposition of Associates</v>
          </cell>
          <cell r="H169" t="e">
            <v>#VALUE!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</row>
        <row r="170">
          <cell r="B170">
            <v>291900</v>
          </cell>
          <cell r="C170" t="str">
            <v xml:space="preserve">        기타                                                                              </v>
          </cell>
          <cell r="D170" t="str">
            <v xml:space="preserve">      Other Intangible Assets</v>
          </cell>
          <cell r="H170" t="e">
            <v>#VALUE!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</row>
        <row r="171">
          <cell r="B171">
            <v>203050</v>
          </cell>
          <cell r="C171" t="str">
            <v xml:space="preserve">    종속기업관련손익                                                                      </v>
          </cell>
          <cell r="D171" t="str">
            <v xml:space="preserve">  Gains(Losses) in Subsidiaries</v>
          </cell>
          <cell r="H171" t="e">
            <v>#VALUE!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</row>
        <row r="172">
          <cell r="B172">
            <v>203060</v>
          </cell>
          <cell r="C172" t="str">
            <v xml:space="preserve">        종속기업처분이익                                                                  </v>
          </cell>
          <cell r="D172" t="str">
            <v xml:space="preserve">    Gains on Disposition of Subsidiaries</v>
          </cell>
          <cell r="H172" t="e">
            <v>#VALUE!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</row>
        <row r="173">
          <cell r="B173">
            <v>203070</v>
          </cell>
          <cell r="C173" t="str">
            <v xml:space="preserve">        종속기업처분손실                                                                  </v>
          </cell>
          <cell r="D173" t="str">
            <v xml:space="preserve">    Losses on Disposition of Subsidiaries</v>
          </cell>
          <cell r="H173" t="e">
            <v>#VALUE!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</row>
        <row r="174">
          <cell r="B174">
            <v>292000</v>
          </cell>
          <cell r="C174" t="str">
            <v xml:space="preserve">        기타                                                                              </v>
          </cell>
          <cell r="D174" t="str">
            <v xml:space="preserve">      Other Intangible Assets</v>
          </cell>
          <cell r="H174" t="e">
            <v>#VALUE!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</row>
        <row r="175">
          <cell r="B175">
            <v>203110</v>
          </cell>
          <cell r="C175" t="str">
            <v xml:space="preserve">    기타                                                                                  </v>
          </cell>
          <cell r="D175" t="str">
            <v xml:space="preserve">  Other Sales</v>
          </cell>
          <cell r="H175" t="e">
            <v>#VALUE!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</row>
        <row r="176">
          <cell r="B176">
            <v>203120</v>
          </cell>
          <cell r="C176" t="str">
            <v xml:space="preserve">법인세비용차감전계속사업이익                                                              </v>
          </cell>
          <cell r="D176" t="str">
            <v>Income Before Income Taxes Expenses</v>
          </cell>
          <cell r="H176" t="e">
            <v>#VALUE!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68.074538000000004</v>
          </cell>
          <cell r="V176">
            <v>68.629864999999995</v>
          </cell>
          <cell r="W176">
            <v>126.636337</v>
          </cell>
          <cell r="X176">
            <v>69.749993000000003</v>
          </cell>
          <cell r="Y176">
            <v>21.020019999999999</v>
          </cell>
          <cell r="Z176">
            <v>33.624724000000001</v>
          </cell>
          <cell r="AA176">
            <v>21.585277999999999</v>
          </cell>
          <cell r="AB176">
            <v>45.435019999999994</v>
          </cell>
          <cell r="AC176">
            <v>50.139325339999999</v>
          </cell>
          <cell r="AD176">
            <v>65.955524650000001</v>
          </cell>
          <cell r="AE176">
            <v>106.44461799999999</v>
          </cell>
          <cell r="AF176">
            <v>141.68195900000001</v>
          </cell>
          <cell r="AG176">
            <v>119.05791993999999</v>
          </cell>
          <cell r="AH176">
            <v>79.144208030000001</v>
          </cell>
          <cell r="AI176">
            <v>75.448763349999993</v>
          </cell>
          <cell r="AJ176">
            <v>-33.508413449999999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</row>
        <row r="177">
          <cell r="B177">
            <v>203130</v>
          </cell>
          <cell r="C177" t="str">
            <v xml:space="preserve">법인세비용                                                                                </v>
          </cell>
          <cell r="D177" t="str">
            <v>Income Taxes Expenses</v>
          </cell>
          <cell r="H177" t="e">
            <v>#VALUE!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24.134236999999999</v>
          </cell>
          <cell r="V177">
            <v>24.611604</v>
          </cell>
          <cell r="W177">
            <v>32.509741999999996</v>
          </cell>
          <cell r="X177">
            <v>25.504175</v>
          </cell>
          <cell r="Y177">
            <v>9.5026720000000005</v>
          </cell>
          <cell r="Z177">
            <v>10.901605999999999</v>
          </cell>
          <cell r="AA177">
            <v>3.2749789999999996</v>
          </cell>
          <cell r="AB177">
            <v>10.806286999999999</v>
          </cell>
          <cell r="AC177">
            <v>12.136355499999999</v>
          </cell>
          <cell r="AD177">
            <v>33.44290282</v>
          </cell>
          <cell r="AE177">
            <v>26.638759</v>
          </cell>
          <cell r="AF177">
            <v>35.060943999999999</v>
          </cell>
          <cell r="AG177">
            <v>13.61113864</v>
          </cell>
          <cell r="AH177">
            <v>23.769718519999998</v>
          </cell>
          <cell r="AI177">
            <v>17.826685359999999</v>
          </cell>
          <cell r="AJ177">
            <v>6.3441141100000005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</row>
        <row r="178">
          <cell r="B178">
            <v>203140</v>
          </cell>
          <cell r="C178" t="str">
            <v xml:space="preserve">계속사업이익                                                                              </v>
          </cell>
          <cell r="D178" t="str">
            <v>Ongoing Operating Income</v>
          </cell>
          <cell r="H178" t="e">
            <v>#VALUE!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43.940300999999998</v>
          </cell>
          <cell r="V178">
            <v>44.018260999999995</v>
          </cell>
          <cell r="W178">
            <v>94.126594999999995</v>
          </cell>
          <cell r="X178">
            <v>44.245818</v>
          </cell>
          <cell r="Y178">
            <v>11.517348</v>
          </cell>
          <cell r="Z178">
            <v>22.723117999999999</v>
          </cell>
          <cell r="AA178">
            <v>18.310299000000001</v>
          </cell>
          <cell r="AB178">
            <v>34.628732999999997</v>
          </cell>
          <cell r="AC178">
            <v>38.002969839999999</v>
          </cell>
          <cell r="AD178">
            <v>32.512621829999993</v>
          </cell>
          <cell r="AE178">
            <v>79.805858999999998</v>
          </cell>
          <cell r="AF178">
            <v>106.621015</v>
          </cell>
          <cell r="AG178">
            <v>105.4467813</v>
          </cell>
          <cell r="AH178">
            <v>55.374489509999997</v>
          </cell>
          <cell r="AI178">
            <v>57.622077990000001</v>
          </cell>
          <cell r="AJ178">
            <v>-39.852527559999999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</row>
        <row r="179">
          <cell r="B179">
            <v>203150</v>
          </cell>
          <cell r="C179" t="str">
            <v xml:space="preserve">중단사업이익                                                                              </v>
          </cell>
          <cell r="D179" t="str">
            <v>Discontinued Operating Income</v>
          </cell>
          <cell r="H179" t="e">
            <v>#VALUE!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1.098562</v>
          </cell>
          <cell r="AG179">
            <v>0.37934834000000001</v>
          </cell>
          <cell r="AH179">
            <v>16.457391189999999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</row>
        <row r="180">
          <cell r="B180">
            <v>203160</v>
          </cell>
          <cell r="C180" t="str">
            <v xml:space="preserve">*중단사업법인세효과                                                                       </v>
          </cell>
          <cell r="D180" t="str">
            <v>*Income Taxes Effects</v>
          </cell>
          <cell r="H180" t="e">
            <v>#VALUE!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3.005223</v>
          </cell>
          <cell r="AH180">
            <v>2.5777929999999998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</row>
        <row r="181">
          <cell r="B181">
            <v>203170</v>
          </cell>
          <cell r="C181" t="str">
            <v xml:space="preserve">당기순이익                                                                                </v>
          </cell>
          <cell r="D181" t="str">
            <v>Net Income(Net Loss) for The Year</v>
          </cell>
          <cell r="H181" t="e">
            <v>#VALUE!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43.940300999999998</v>
          </cell>
          <cell r="V181">
            <v>44.018260999999995</v>
          </cell>
          <cell r="W181">
            <v>94.126594999999995</v>
          </cell>
          <cell r="X181">
            <v>44.245818</v>
          </cell>
          <cell r="Y181">
            <v>11.517348</v>
          </cell>
          <cell r="Z181">
            <v>22.723117999999999</v>
          </cell>
          <cell r="AA181">
            <v>18.310299000000001</v>
          </cell>
          <cell r="AB181">
            <v>34.628732999999997</v>
          </cell>
          <cell r="AC181">
            <v>38.002969839999999</v>
          </cell>
          <cell r="AD181">
            <v>32.512621829999993</v>
          </cell>
          <cell r="AE181">
            <v>79.805858999999998</v>
          </cell>
          <cell r="AF181">
            <v>107.719577</v>
          </cell>
          <cell r="AG181">
            <v>105.82612963999999</v>
          </cell>
          <cell r="AH181">
            <v>71.831880709999993</v>
          </cell>
          <cell r="AI181">
            <v>57.622077990000001</v>
          </cell>
          <cell r="AJ181">
            <v>-39.852527559999999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</row>
        <row r="182">
          <cell r="B182">
            <v>203180</v>
          </cell>
          <cell r="C182" t="str">
            <v xml:space="preserve">    (지배주주지분)당기순이익                                                              </v>
          </cell>
          <cell r="D182" t="str">
            <v xml:space="preserve">  (Net Income(Net Loss) for The Year Attributable to)Owners of Parent Equity</v>
          </cell>
          <cell r="H182" t="e">
            <v>#VALUE!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43.800287999999995</v>
          </cell>
          <cell r="V182">
            <v>44.009262999999997</v>
          </cell>
          <cell r="W182">
            <v>73.661035999999996</v>
          </cell>
          <cell r="X182">
            <v>42.014776999999995</v>
          </cell>
          <cell r="Y182">
            <v>10.946733</v>
          </cell>
          <cell r="Z182">
            <v>23.005247000000001</v>
          </cell>
          <cell r="AA182">
            <v>23.535747999999998</v>
          </cell>
          <cell r="AB182">
            <v>31.796391</v>
          </cell>
          <cell r="AC182">
            <v>38.057728999999995</v>
          </cell>
          <cell r="AD182">
            <v>32.571570999999999</v>
          </cell>
          <cell r="AE182">
            <v>74.733066999999991</v>
          </cell>
          <cell r="AF182">
            <v>101.19126299999999</v>
          </cell>
          <cell r="AG182">
            <v>96.372090909999997</v>
          </cell>
          <cell r="AH182">
            <v>65.238130459999994</v>
          </cell>
          <cell r="AI182">
            <v>55.125791729999996</v>
          </cell>
          <cell r="AJ182">
            <v>-18.952812260000002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</row>
        <row r="183">
          <cell r="B183">
            <v>203190</v>
          </cell>
          <cell r="C183" t="str">
            <v xml:space="preserve">    (비지배주주지분)당기순이익                                                            </v>
          </cell>
          <cell r="D183" t="str">
            <v xml:space="preserve">  (Net Income(Net Loss) for The Year Attributable to)Non-Controlling Interests Equity</v>
          </cell>
          <cell r="H183" t="e">
            <v>#VALUE!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0.140013</v>
          </cell>
          <cell r="V183">
            <v>8.9979999999999991E-3</v>
          </cell>
          <cell r="W183">
            <v>20.465558999999999</v>
          </cell>
          <cell r="X183">
            <v>2.2310409999999998</v>
          </cell>
          <cell r="Y183">
            <v>0.57061499999999998</v>
          </cell>
          <cell r="Z183">
            <v>-0.28212899999999996</v>
          </cell>
          <cell r="AA183">
            <v>-5.2254499999999995</v>
          </cell>
          <cell r="AB183">
            <v>2.8323419999999997</v>
          </cell>
          <cell r="AC183">
            <v>-5.4758999999999995E-2</v>
          </cell>
          <cell r="AD183">
            <v>-5.8948999999999994E-2</v>
          </cell>
          <cell r="AE183">
            <v>5.0727919999999997</v>
          </cell>
          <cell r="AF183">
            <v>6.528314</v>
          </cell>
          <cell r="AG183">
            <v>9.4540387300000006</v>
          </cell>
          <cell r="AH183">
            <v>6.5937502499999994</v>
          </cell>
          <cell r="AI183">
            <v>2.4962862699999997</v>
          </cell>
          <cell r="AJ183">
            <v>-20.8997153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</row>
        <row r="184">
          <cell r="B184">
            <v>203200</v>
          </cell>
          <cell r="C184" t="str">
            <v xml:space="preserve">기타포괄이익                                                                              </v>
          </cell>
          <cell r="D184" t="str">
            <v>Other Comprehensive Income</v>
          </cell>
          <cell r="H184" t="e">
            <v>#VALUE!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-2.1503559399999999</v>
          </cell>
          <cell r="AD184">
            <v>-1.11441002</v>
          </cell>
          <cell r="AE184">
            <v>-3.662795</v>
          </cell>
          <cell r="AF184">
            <v>-0.92671799999999993</v>
          </cell>
          <cell r="AG184">
            <v>-2.1125263900000002</v>
          </cell>
          <cell r="AH184">
            <v>-1.8084269099999999</v>
          </cell>
          <cell r="AI184">
            <v>-2.5277520199999999</v>
          </cell>
          <cell r="AJ184">
            <v>-4.7845994599999999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</row>
        <row r="185">
          <cell r="B185">
            <v>203210</v>
          </cell>
          <cell r="C185" t="str">
            <v xml:space="preserve">    금융자산평가손익                                                                      </v>
          </cell>
          <cell r="D185" t="str">
            <v xml:space="preserve">  Gains(Losses) on Valuation of Financial Assets</v>
          </cell>
          <cell r="H185" t="e">
            <v>#VALUE!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</row>
        <row r="186">
          <cell r="B186">
            <v>203220</v>
          </cell>
          <cell r="C186" t="str">
            <v xml:space="preserve">    매도가능금융자산평가손익                                                              </v>
          </cell>
          <cell r="D186" t="str">
            <v xml:space="preserve">  Gains(Losses) on Valuation of Available-for-Sale Financial Assets</v>
          </cell>
          <cell r="H186" t="e">
            <v>#VALUE!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-0.45421178000000001</v>
          </cell>
          <cell r="AD186">
            <v>1.3607703799999997</v>
          </cell>
          <cell r="AE186">
            <v>-0.17746599999999998</v>
          </cell>
          <cell r="AF186">
            <v>0.23465799999999998</v>
          </cell>
          <cell r="AG186">
            <v>0.42769611999999996</v>
          </cell>
          <cell r="AH186">
            <v>-0.33488000000000001</v>
          </cell>
          <cell r="AI186">
            <v>3.9665379999999993E-2</v>
          </cell>
          <cell r="AJ186">
            <v>0.12079047999999999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</row>
        <row r="187">
          <cell r="B187">
            <v>203230</v>
          </cell>
          <cell r="C187" t="str">
            <v xml:space="preserve">    관계기업등기타포괄이익                                                                </v>
          </cell>
          <cell r="D187" t="str">
            <v xml:space="preserve">  Other Comprehensive Income of Associates etc.</v>
          </cell>
          <cell r="H187" t="e">
            <v>#VALUE!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-0.22065699999999999</v>
          </cell>
          <cell r="AD187">
            <v>-0.68218011999999995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</row>
        <row r="188">
          <cell r="B188">
            <v>203240</v>
          </cell>
          <cell r="C188" t="str">
            <v xml:space="preserve">    해외사업환산손익(환율변동)                                                            </v>
          </cell>
          <cell r="D188" t="str">
            <v xml:space="preserve">  Gains(Losses) on Cumulative Effect of Foreign Currency Translation</v>
          </cell>
          <cell r="H188" t="e">
            <v>#VALUE!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0.25734553999999998</v>
          </cell>
          <cell r="AJ188">
            <v>-2.9039538299999998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</row>
        <row r="189">
          <cell r="B189">
            <v>203250</v>
          </cell>
          <cell r="C189" t="str">
            <v xml:space="preserve">    현금흐름위험회피평가손익                                                              </v>
          </cell>
          <cell r="D189" t="str">
            <v xml:space="preserve">  Gains(Losses) on Valuations Cash Flow Hedges</v>
          </cell>
          <cell r="H189" t="e">
            <v>#VALUE!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-2.16150602</v>
          </cell>
          <cell r="AJ189">
            <v>2.6624762899999999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</row>
        <row r="190">
          <cell r="B190">
            <v>203270</v>
          </cell>
          <cell r="C190" t="str">
            <v xml:space="preserve">    재평가손익                                                                            </v>
          </cell>
          <cell r="D190" t="str">
            <v xml:space="preserve">  Revaluation Surplus</v>
          </cell>
          <cell r="H190" t="e">
            <v>#VALUE!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</row>
        <row r="191">
          <cell r="B191">
            <v>203290</v>
          </cell>
          <cell r="C191" t="str">
            <v xml:space="preserve">    기타포괄이익관련법인세                                                                </v>
          </cell>
          <cell r="D191" t="str">
            <v xml:space="preserve">  Income Tax Relating to Components of Other Comprehensive Income</v>
          </cell>
          <cell r="H191" t="e">
            <v>#VALUE!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0.81157799999999991</v>
          </cell>
          <cell r="AF191">
            <v>-0.47626999999999997</v>
          </cell>
          <cell r="AG191">
            <v>0.98383199999999993</v>
          </cell>
          <cell r="AH191">
            <v>1.3521459999999998</v>
          </cell>
          <cell r="AI191">
            <v>0.88917399999999991</v>
          </cell>
          <cell r="AJ191">
            <v>0.60041699999999998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</row>
        <row r="192">
          <cell r="B192">
            <v>292100</v>
          </cell>
          <cell r="C192" t="str">
            <v xml:space="preserve">    기타                                                                                  </v>
          </cell>
          <cell r="D192" t="str">
            <v xml:space="preserve">  Other Sales</v>
          </cell>
          <cell r="H192" t="e">
            <v>#VALUE!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-1.4754870900000001</v>
          </cell>
          <cell r="AD192">
            <v>-1.79300028</v>
          </cell>
          <cell r="AE192">
            <v>-4.296907</v>
          </cell>
          <cell r="AF192">
            <v>-0.68510499999999996</v>
          </cell>
          <cell r="AG192">
            <v>-3.5240537299999999</v>
          </cell>
          <cell r="AH192">
            <v>-2.8256917099999996</v>
          </cell>
          <cell r="AI192">
            <v>-1.55243055</v>
          </cell>
          <cell r="AJ192">
            <v>-5.2643296099999999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</row>
        <row r="193">
          <cell r="B193">
            <v>203300</v>
          </cell>
          <cell r="C193" t="str">
            <v xml:space="preserve">총포괄이익                                                                                </v>
          </cell>
          <cell r="D193" t="str">
            <v>Total Comprehensive Income</v>
          </cell>
          <cell r="H193" t="e">
            <v>#VALUE!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35.852613899999994</v>
          </cell>
          <cell r="AD193">
            <v>31.398211809999996</v>
          </cell>
          <cell r="AE193">
            <v>76.143063999999995</v>
          </cell>
          <cell r="AF193">
            <v>106.79285899999999</v>
          </cell>
          <cell r="AG193">
            <v>103.71360324999999</v>
          </cell>
          <cell r="AH193">
            <v>70.023453799999999</v>
          </cell>
          <cell r="AI193">
            <v>55.094325969999993</v>
          </cell>
          <cell r="AJ193">
            <v>-44.637127030000002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</row>
        <row r="194">
          <cell r="B194">
            <v>203310</v>
          </cell>
          <cell r="C194" t="str">
            <v xml:space="preserve">    (지배주주지분)총포괄이익                                                              </v>
          </cell>
          <cell r="D194" t="str">
            <v xml:space="preserve">  (Total Comprehensive Income Attributable to)Owners of Parent Equity</v>
          </cell>
          <cell r="H194" t="e">
            <v>#VALUE!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35.913831000000002</v>
          </cell>
          <cell r="AD194">
            <v>31.459429480000001</v>
          </cell>
          <cell r="AE194">
            <v>71.049937</v>
          </cell>
          <cell r="AF194">
            <v>99.945110999999997</v>
          </cell>
          <cell r="AG194">
            <v>94.870958329999993</v>
          </cell>
          <cell r="AH194">
            <v>63.793600899999994</v>
          </cell>
          <cell r="AI194">
            <v>53.36535095</v>
          </cell>
          <cell r="AJ194">
            <v>-24.320040159999998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</row>
        <row r="195">
          <cell r="B195">
            <v>203320</v>
          </cell>
          <cell r="C195" t="str">
            <v xml:space="preserve">    (비지배주주지분)총포괄이익                                                            </v>
          </cell>
          <cell r="D195" t="str">
            <v xml:space="preserve">  (Total Comprehensive Income Attributable to)Non-Controlling Interests Equity</v>
          </cell>
          <cell r="H195" t="e">
            <v>#VALUE!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-6.1217000000000001E-2</v>
          </cell>
          <cell r="AD195">
            <v>-6.1217669999999995E-2</v>
          </cell>
          <cell r="AE195">
            <v>5.093127</v>
          </cell>
          <cell r="AF195">
            <v>6.8477489999999994</v>
          </cell>
          <cell r="AG195">
            <v>8.8426449199999997</v>
          </cell>
          <cell r="AH195">
            <v>6.2298529</v>
          </cell>
          <cell r="AI195">
            <v>1.72897502</v>
          </cell>
          <cell r="AJ195">
            <v>-20.317086870000001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</row>
        <row r="196">
          <cell r="B196">
            <v>203330</v>
          </cell>
          <cell r="C196" t="str">
            <v xml:space="preserve">*주당계속사업이익                                                                         </v>
          </cell>
          <cell r="D196" t="str">
            <v>*Ongoing Operating Income or Loss Per Share</v>
          </cell>
          <cell r="H196" t="e">
            <v>#VALUE!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5.5999999999999995E-4</v>
          </cell>
          <cell r="V196">
            <v>4.7899999999999999E-4</v>
          </cell>
          <cell r="W196">
            <v>8.4099999999999995E-4</v>
          </cell>
          <cell r="X196">
            <v>4.6199999999999995E-4</v>
          </cell>
          <cell r="Y196">
            <v>1.22E-4</v>
          </cell>
          <cell r="Z196">
            <v>0</v>
          </cell>
          <cell r="AA196">
            <v>0</v>
          </cell>
          <cell r="AB196">
            <v>4.0899999999999997E-4</v>
          </cell>
          <cell r="AC196">
            <v>4.9100000000000001E-4</v>
          </cell>
          <cell r="AD196">
            <v>4.1899999999999999E-4</v>
          </cell>
          <cell r="AE196">
            <v>9.5999999999999992E-4</v>
          </cell>
          <cell r="AF196">
            <v>1.2829999999999999E-3</v>
          </cell>
          <cell r="AG196">
            <v>1.176E-3</v>
          </cell>
          <cell r="AH196">
            <v>5.71E-4</v>
          </cell>
          <cell r="AI196">
            <v>6.4700000000000001E-4</v>
          </cell>
          <cell r="AJ196">
            <v>-2.22E-4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</row>
        <row r="197">
          <cell r="B197">
            <v>203340</v>
          </cell>
          <cell r="C197" t="str">
            <v xml:space="preserve">*주당순이익                                                                               </v>
          </cell>
          <cell r="D197" t="str">
            <v>*Earnings Per Share</v>
          </cell>
          <cell r="H197" t="e">
            <v>#VALUE!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5.5999999999999995E-4</v>
          </cell>
          <cell r="V197">
            <v>4.7899999999999999E-4</v>
          </cell>
          <cell r="W197">
            <v>8.4099999999999995E-4</v>
          </cell>
          <cell r="X197">
            <v>4.6199999999999995E-4</v>
          </cell>
          <cell r="Y197">
            <v>1.22E-4</v>
          </cell>
          <cell r="Z197">
            <v>0</v>
          </cell>
          <cell r="AA197">
            <v>0</v>
          </cell>
          <cell r="AB197">
            <v>4.0899999999999997E-4</v>
          </cell>
          <cell r="AC197">
            <v>4.9100000000000001E-4</v>
          </cell>
          <cell r="AD197">
            <v>4.1899999999999999E-4</v>
          </cell>
          <cell r="AE197">
            <v>9.5999999999999992E-4</v>
          </cell>
          <cell r="AF197">
            <v>1.297E-3</v>
          </cell>
          <cell r="AG197">
            <v>1.181E-3</v>
          </cell>
          <cell r="AH197">
            <v>7.6399999999999992E-4</v>
          </cell>
          <cell r="AI197">
            <v>6.4700000000000001E-4</v>
          </cell>
          <cell r="AJ197">
            <v>-2.22E-4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</row>
        <row r="198">
          <cell r="B198">
            <v>203350</v>
          </cell>
          <cell r="C198" t="str">
            <v xml:space="preserve">*희석주당계속사업이익                                                                     </v>
          </cell>
          <cell r="D198" t="str">
            <v>*Diluted Ongoing Operating Income or Loss Per Share</v>
          </cell>
          <cell r="H198" t="e">
            <v>#VALUE!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5.5699999999999999E-4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</row>
        <row r="199">
          <cell r="B199">
            <v>203360</v>
          </cell>
          <cell r="C199" t="str">
            <v xml:space="preserve">*희석주당순이익                                                                           </v>
          </cell>
          <cell r="D199" t="str">
            <v>*Dilution Earnings Per Share</v>
          </cell>
          <cell r="H199" t="e">
            <v>#VALUE!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5.5699999999999999E-4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</row>
        <row r="200">
          <cell r="B200">
            <v>203370</v>
          </cell>
          <cell r="C200" t="str">
            <v xml:space="preserve">*(지배주주지분)주당계속사업이익                                                           </v>
          </cell>
          <cell r="D200" t="str">
            <v>*(Owners of Parent Equity)Ongoing Operating Income or Loss Per Share</v>
          </cell>
          <cell r="H200" t="e">
            <v>#VALUE!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5.5999999999999995E-4</v>
          </cell>
          <cell r="V200">
            <v>4.7899999999999999E-4</v>
          </cell>
          <cell r="W200">
            <v>8.4099999999999995E-4</v>
          </cell>
          <cell r="X200">
            <v>4.6199999999999995E-4</v>
          </cell>
          <cell r="Y200">
            <v>1.22E-4</v>
          </cell>
          <cell r="Z200">
            <v>0</v>
          </cell>
          <cell r="AA200">
            <v>0</v>
          </cell>
          <cell r="AB200">
            <v>4.0899999999999997E-4</v>
          </cell>
          <cell r="AC200">
            <v>4.9100000000000001E-4</v>
          </cell>
          <cell r="AD200">
            <v>4.1899999999999999E-4</v>
          </cell>
          <cell r="AE200">
            <v>9.5999999999999992E-4</v>
          </cell>
          <cell r="AF200">
            <v>1.2829999999999999E-3</v>
          </cell>
          <cell r="AG200">
            <v>1.176E-3</v>
          </cell>
          <cell r="AH200">
            <v>5.71E-4</v>
          </cell>
          <cell r="AI200">
            <v>6.4700000000000001E-4</v>
          </cell>
          <cell r="AJ200">
            <v>-2.22E-4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</row>
        <row r="201">
          <cell r="B201">
            <v>203380</v>
          </cell>
          <cell r="C201" t="str">
            <v xml:space="preserve">*(지배주주지분)주당순이익                                                                 </v>
          </cell>
          <cell r="D201" t="str">
            <v>*(Owners of Parent Equity)Earnings Per Share</v>
          </cell>
          <cell r="H201" t="e">
            <v>#VALUE!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5.5999999999999995E-4</v>
          </cell>
          <cell r="V201">
            <v>4.7899999999999999E-4</v>
          </cell>
          <cell r="W201">
            <v>8.4099999999999995E-4</v>
          </cell>
          <cell r="X201">
            <v>4.6199999999999995E-4</v>
          </cell>
          <cell r="Y201">
            <v>1.22E-4</v>
          </cell>
          <cell r="Z201">
            <v>0</v>
          </cell>
          <cell r="AA201">
            <v>0</v>
          </cell>
          <cell r="AB201">
            <v>4.0899999999999997E-4</v>
          </cell>
          <cell r="AC201">
            <v>4.9100000000000001E-4</v>
          </cell>
          <cell r="AD201">
            <v>4.1899999999999999E-4</v>
          </cell>
          <cell r="AE201">
            <v>9.5999999999999992E-4</v>
          </cell>
          <cell r="AF201">
            <v>1.297E-3</v>
          </cell>
          <cell r="AG201">
            <v>1.181E-3</v>
          </cell>
          <cell r="AH201">
            <v>7.6399999999999992E-4</v>
          </cell>
          <cell r="AI201">
            <v>6.4700000000000001E-4</v>
          </cell>
          <cell r="AJ201">
            <v>-2.22E-4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</row>
        <row r="202">
          <cell r="B202">
            <v>203390</v>
          </cell>
          <cell r="C202" t="str">
            <v xml:space="preserve">*(지배주주지분)희석주당계속사업이익                                                       </v>
          </cell>
          <cell r="D202" t="str">
            <v>*(Owners of Parent Equity)Diluted Ongoing Operating Income or Loss Per Share</v>
          </cell>
          <cell r="H202" t="e">
            <v>#VALUE!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5.5699999999999999E-4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</row>
        <row r="203">
          <cell r="B203">
            <v>203400</v>
          </cell>
          <cell r="C203" t="str">
            <v xml:space="preserve">*(지배주주지분)희석주당순이익                                                             </v>
          </cell>
          <cell r="D203" t="str">
            <v>*(Owners of Parent Equity)Dilution Earnings Per Share</v>
          </cell>
          <cell r="H203" t="e">
            <v>#VALUE!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5.5699999999999999E-4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</row>
        <row r="204">
          <cell r="B204">
            <v>203530</v>
          </cell>
          <cell r="C204" t="str">
            <v xml:space="preserve">[구]*영업외수익(K-GAAP)                                                                   </v>
          </cell>
          <cell r="D204" t="str">
            <v>*Non-operating Income(K-GAAP)</v>
          </cell>
          <cell r="H204" t="e">
            <v>#VALUE!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26.446501999999999</v>
          </cell>
          <cell r="V204">
            <v>27.386395999999998</v>
          </cell>
          <cell r="W204">
            <v>82.534796</v>
          </cell>
          <cell r="X204">
            <v>32.559258</v>
          </cell>
          <cell r="Y204">
            <v>28.368727999999997</v>
          </cell>
          <cell r="Z204">
            <v>26.321451999999997</v>
          </cell>
          <cell r="AA204">
            <v>41.310887999999998</v>
          </cell>
          <cell r="AB204">
            <v>31.203707999999999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47.878885969999999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</row>
        <row r="205">
          <cell r="B205">
            <v>203540</v>
          </cell>
          <cell r="C205" t="str">
            <v xml:space="preserve">[구]*영업외비용(K-GAAP)                                                                   </v>
          </cell>
          <cell r="D205" t="str">
            <v>*Non-operating Expenses(K-GAAP)</v>
          </cell>
          <cell r="H205" t="e">
            <v>#VALUE!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21.781731999999998</v>
          </cell>
          <cell r="V205">
            <v>14.992239</v>
          </cell>
          <cell r="W205">
            <v>16.650167</v>
          </cell>
          <cell r="X205">
            <v>26.176672</v>
          </cell>
          <cell r="Y205">
            <v>29.742839</v>
          </cell>
          <cell r="Z205">
            <v>16.625018999999998</v>
          </cell>
          <cell r="AA205">
            <v>44.975735999999998</v>
          </cell>
          <cell r="AB205">
            <v>24.667600999999998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51.435005009999998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</row>
        <row r="206">
          <cell r="B206">
            <v>203550</v>
          </cell>
          <cell r="C206" t="str">
            <v xml:space="preserve">[구]*경상이익(2006년이전발생)                                                             </v>
          </cell>
          <cell r="D206" t="str">
            <v>*Recurring Profit(before 2006 GAAP)</v>
          </cell>
          <cell r="H206" t="e">
            <v>#VALUE!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68.074538000000004</v>
          </cell>
          <cell r="V206">
            <v>68.629864999999995</v>
          </cell>
          <cell r="W206">
            <v>72.62968699999999</v>
          </cell>
          <cell r="X206">
            <v>71.35737499999999</v>
          </cell>
          <cell r="Y206">
            <v>20.904432999999997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</row>
        <row r="207">
          <cell r="B207">
            <v>203560</v>
          </cell>
          <cell r="C207" t="str">
            <v xml:space="preserve">[구]*특별이익(2006년이전발생)                                                             </v>
          </cell>
          <cell r="D207" t="str">
            <v>*Extraordinary Income(before 2006 GAAP)</v>
          </cell>
          <cell r="H207" t="e">
            <v>#VALUE!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54.00665</v>
          </cell>
          <cell r="X207">
            <v>1.731409</v>
          </cell>
          <cell r="Y207">
            <v>0.115587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</row>
        <row r="208">
          <cell r="B208">
            <v>203570</v>
          </cell>
          <cell r="C208" t="str">
            <v xml:space="preserve">[구]*특별손실(2006년이전발생)                                                             </v>
          </cell>
          <cell r="D208" t="str">
            <v>*Extraordinary Expenses(before 2006 GAAP)</v>
          </cell>
          <cell r="H208" t="e">
            <v>#VALUE!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3.3387899999999999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</row>
        <row r="225">
          <cell r="B225">
            <v>110000</v>
          </cell>
          <cell r="C225" t="str">
            <v xml:space="preserve">자산총계                                                                                  </v>
          </cell>
          <cell r="D225" t="str">
            <v>Assets</v>
          </cell>
          <cell r="H225" t="e">
            <v>#VALUE!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531.04232500000001</v>
          </cell>
          <cell r="V225">
            <v>527.13488999999993</v>
          </cell>
          <cell r="W225">
            <v>683.79846999999995</v>
          </cell>
          <cell r="X225">
            <v>729.59299599999997</v>
          </cell>
          <cell r="Y225">
            <v>691.55213400000002</v>
          </cell>
          <cell r="Z225">
            <v>727.89665400000001</v>
          </cell>
          <cell r="AA225">
            <v>738.95759199999998</v>
          </cell>
          <cell r="AB225">
            <v>752.15039899999999</v>
          </cell>
          <cell r="AC225">
            <v>698.46769188999997</v>
          </cell>
          <cell r="AD225">
            <v>742.03359748999992</v>
          </cell>
          <cell r="AE225">
            <v>1036.636585</v>
          </cell>
          <cell r="AF225">
            <v>1230.024866</v>
          </cell>
          <cell r="AG225">
            <v>1601.90831151</v>
          </cell>
          <cell r="AH225">
            <v>1993.8694906199999</v>
          </cell>
          <cell r="AI225">
            <v>2308.0186433099998</v>
          </cell>
          <cell r="AJ225">
            <v>2435.3239916500002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</row>
        <row r="226">
          <cell r="B226">
            <v>110010</v>
          </cell>
          <cell r="C226" t="str">
            <v xml:space="preserve">비유동자산                                                                                </v>
          </cell>
          <cell r="D226" t="str">
            <v xml:space="preserve">Non-Current Assets </v>
          </cell>
          <cell r="H226" t="e">
            <v>#VALUE!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176.23615699999999</v>
          </cell>
          <cell r="V226">
            <v>175.720349</v>
          </cell>
          <cell r="W226">
            <v>427.22251999999997</v>
          </cell>
          <cell r="X226">
            <v>512.88777199999993</v>
          </cell>
          <cell r="Y226">
            <v>511.58170699999999</v>
          </cell>
          <cell r="Z226">
            <v>532.64618799999994</v>
          </cell>
          <cell r="AA226">
            <v>515.17924800000003</v>
          </cell>
          <cell r="AB226">
            <v>537.80492400000003</v>
          </cell>
          <cell r="AC226">
            <v>481.27809910999997</v>
          </cell>
          <cell r="AD226">
            <v>465.62742035000002</v>
          </cell>
          <cell r="AE226">
            <v>688.043363</v>
          </cell>
          <cell r="AF226">
            <v>851.98604599999999</v>
          </cell>
          <cell r="AG226">
            <v>896.84016417999987</v>
          </cell>
          <cell r="AH226">
            <v>1295.7608283299999</v>
          </cell>
          <cell r="AI226">
            <v>1816.0366290799998</v>
          </cell>
          <cell r="AJ226">
            <v>2090.66546634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</row>
        <row r="227">
          <cell r="B227">
            <v>110020</v>
          </cell>
          <cell r="C227" t="str">
            <v xml:space="preserve">    유형자산                                                                              </v>
          </cell>
          <cell r="D227" t="str">
            <v xml:space="preserve">    Property, Plant and Equipment</v>
          </cell>
          <cell r="H227" t="e">
            <v>#VALUE!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72.658181999999996</v>
          </cell>
          <cell r="V227">
            <v>76.323814999999996</v>
          </cell>
          <cell r="W227">
            <v>320.83766199999997</v>
          </cell>
          <cell r="X227">
            <v>381.79046599999998</v>
          </cell>
          <cell r="Y227">
            <v>393.25336499999997</v>
          </cell>
          <cell r="Z227">
            <v>409.63745399999999</v>
          </cell>
          <cell r="AA227">
            <v>451.26077899999996</v>
          </cell>
          <cell r="AB227">
            <v>479.68944299999998</v>
          </cell>
          <cell r="AC227">
            <v>199.64487080999999</v>
          </cell>
          <cell r="AD227">
            <v>198.77977268000001</v>
          </cell>
          <cell r="AE227">
            <v>483.47878900000001</v>
          </cell>
          <cell r="AF227">
            <v>483.62126699999999</v>
          </cell>
          <cell r="AG227">
            <v>550.13434993999999</v>
          </cell>
          <cell r="AH227">
            <v>830.87816800999997</v>
          </cell>
          <cell r="AI227">
            <v>1336.9636371500001</v>
          </cell>
          <cell r="AJ227">
            <v>1624.1577014300001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</row>
        <row r="228">
          <cell r="B228">
            <v>190010</v>
          </cell>
          <cell r="C228" t="str">
            <v xml:space="preserve">        토지                                                                              </v>
          </cell>
          <cell r="D228" t="str">
            <v xml:space="preserve">      Land</v>
          </cell>
          <cell r="H228" t="e">
            <v>#VALUE!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48.141976</v>
          </cell>
          <cell r="V228">
            <v>48.141976</v>
          </cell>
          <cell r="W228">
            <v>108.135245</v>
          </cell>
          <cell r="X228">
            <v>150.44721999999999</v>
          </cell>
          <cell r="Y228">
            <v>149.78962999999999</v>
          </cell>
          <cell r="Z228">
            <v>149.78962999999999</v>
          </cell>
          <cell r="AA228">
            <v>184.09840199999999</v>
          </cell>
          <cell r="AB228">
            <v>211.495452</v>
          </cell>
          <cell r="AC228">
            <v>127.628434</v>
          </cell>
          <cell r="AD228">
            <v>127.69087399999999</v>
          </cell>
          <cell r="AE228">
            <v>306.517808</v>
          </cell>
          <cell r="AF228">
            <v>306.517808</v>
          </cell>
          <cell r="AG228">
            <v>327.69219299999997</v>
          </cell>
          <cell r="AH228">
            <v>338.06281000000001</v>
          </cell>
          <cell r="AI228">
            <v>377.67782</v>
          </cell>
          <cell r="AJ228">
            <v>390.79872899999998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</row>
        <row r="229">
          <cell r="B229">
            <v>190020</v>
          </cell>
          <cell r="C229" t="str">
            <v xml:space="preserve">        설비자산                                                                          </v>
          </cell>
          <cell r="D229" t="str">
            <v xml:space="preserve">      Plant Assets</v>
          </cell>
          <cell r="H229" t="e">
            <v>#VALUE!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24.516206</v>
          </cell>
          <cell r="V229">
            <v>28.181839999999998</v>
          </cell>
          <cell r="W229">
            <v>210.71567199999998</v>
          </cell>
          <cell r="X229">
            <v>218.02302399999999</v>
          </cell>
          <cell r="Y229">
            <v>231.23378599999998</v>
          </cell>
          <cell r="Z229">
            <v>0</v>
          </cell>
          <cell r="AA229">
            <v>230.492176</v>
          </cell>
          <cell r="AB229">
            <v>229.98423399999999</v>
          </cell>
          <cell r="AC229">
            <v>63.638602999999996</v>
          </cell>
          <cell r="AD229">
            <v>60.305543999999998</v>
          </cell>
          <cell r="AE229">
            <v>162.082685</v>
          </cell>
          <cell r="AF229">
            <v>156.10521399999999</v>
          </cell>
          <cell r="AG229">
            <v>175.20899499999999</v>
          </cell>
          <cell r="AH229">
            <v>173.687995</v>
          </cell>
          <cell r="AI229">
            <v>202.824904</v>
          </cell>
          <cell r="AJ229">
            <v>925.66164800000001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</row>
        <row r="230">
          <cell r="B230">
            <v>190030</v>
          </cell>
          <cell r="C230" t="str">
            <v xml:space="preserve">            건물및 부속설비                                                               </v>
          </cell>
          <cell r="D230" t="str">
            <v xml:space="preserve">      Buildings and Auxiliary Facilities</v>
          </cell>
          <cell r="H230" t="e">
            <v>#VALUE!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20.091384999999999</v>
          </cell>
          <cell r="V230">
            <v>18.611080999999999</v>
          </cell>
          <cell r="W230">
            <v>180.09110699999999</v>
          </cell>
          <cell r="X230">
            <v>181.799757</v>
          </cell>
          <cell r="Y230">
            <v>197.44382299999998</v>
          </cell>
          <cell r="Z230">
            <v>0</v>
          </cell>
          <cell r="AA230">
            <v>230.492176</v>
          </cell>
          <cell r="AB230">
            <v>229.98423399999999</v>
          </cell>
          <cell r="AC230">
            <v>42.345948999999997</v>
          </cell>
          <cell r="AD230">
            <v>38.398125999999998</v>
          </cell>
          <cell r="AE230">
            <v>127.140422</v>
          </cell>
          <cell r="AF230">
            <v>120.81122499999999</v>
          </cell>
          <cell r="AG230">
            <v>136.804114</v>
          </cell>
          <cell r="AH230">
            <v>130.29482199999998</v>
          </cell>
          <cell r="AI230">
            <v>153.68401499999999</v>
          </cell>
          <cell r="AJ230">
            <v>784.95208200000002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</row>
        <row r="231">
          <cell r="B231">
            <v>190040</v>
          </cell>
          <cell r="C231" t="str">
            <v xml:space="preserve">            구축물                                                                        </v>
          </cell>
          <cell r="D231" t="str">
            <v xml:space="preserve">      Structures</v>
          </cell>
          <cell r="H231" t="e">
            <v>#VALUE!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0.17457999999999999</v>
          </cell>
          <cell r="V231">
            <v>0.185475</v>
          </cell>
          <cell r="W231">
            <v>5.8394219999999999</v>
          </cell>
          <cell r="X231">
            <v>5.9053769999999997</v>
          </cell>
          <cell r="Y231">
            <v>5.761323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</row>
        <row r="232">
          <cell r="B232">
            <v>190050</v>
          </cell>
          <cell r="C232" t="str">
            <v xml:space="preserve">            기계장치                                                                      </v>
          </cell>
          <cell r="D232" t="str">
            <v xml:space="preserve">      Machinery and Equipment</v>
          </cell>
          <cell r="H232" t="e">
            <v>#VALUE!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</row>
        <row r="233">
          <cell r="B233">
            <v>190060</v>
          </cell>
          <cell r="C233" t="str">
            <v xml:space="preserve">            중장비                                                                        </v>
          </cell>
          <cell r="D233" t="str">
            <v xml:space="preserve">      Heavy Machines</v>
          </cell>
          <cell r="H233" t="e">
            <v>#VALUE!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</row>
        <row r="234">
          <cell r="B234">
            <v>190070</v>
          </cell>
          <cell r="C234" t="str">
            <v xml:space="preserve">            시설장치                                                                      </v>
          </cell>
          <cell r="D234" t="str">
            <v xml:space="preserve">      Facilities</v>
          </cell>
          <cell r="H234" t="e">
            <v>#VALUE!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</row>
        <row r="235">
          <cell r="B235">
            <v>190080</v>
          </cell>
          <cell r="C235" t="str">
            <v xml:space="preserve">            미착자산                                                                      </v>
          </cell>
          <cell r="D235" t="str">
            <v xml:space="preserve">      Assets (Work) in Progress</v>
          </cell>
          <cell r="H235" t="e">
            <v>#VALUE!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</row>
        <row r="236">
          <cell r="B236">
            <v>190090</v>
          </cell>
          <cell r="C236" t="str">
            <v xml:space="preserve">            차량운반구                                                                    </v>
          </cell>
          <cell r="D236" t="str">
            <v xml:space="preserve">      Motor Vehicles</v>
          </cell>
          <cell r="H236" t="e">
            <v>#VALUE!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0.48886199999999996</v>
          </cell>
          <cell r="V236">
            <v>0.35249900000000001</v>
          </cell>
          <cell r="W236">
            <v>0.41466799999999998</v>
          </cell>
          <cell r="X236">
            <v>0.58129799999999998</v>
          </cell>
          <cell r="Y236">
            <v>0.356798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</row>
        <row r="237">
          <cell r="B237">
            <v>190100</v>
          </cell>
          <cell r="C237" t="str">
            <v xml:space="preserve">            선박                                                                          </v>
          </cell>
          <cell r="D237" t="str">
            <v xml:space="preserve">      Ships</v>
          </cell>
          <cell r="H237" t="e">
            <v>#VALUE!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</row>
        <row r="238">
          <cell r="B238">
            <v>190110</v>
          </cell>
          <cell r="C238" t="str">
            <v xml:space="preserve">            항공기                                                                        </v>
          </cell>
          <cell r="D238" t="str">
            <v xml:space="preserve">      Aircraft</v>
          </cell>
          <cell r="H238" t="e">
            <v>#VALUE!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</row>
        <row r="239">
          <cell r="B239">
            <v>190120</v>
          </cell>
          <cell r="C239" t="str">
            <v xml:space="preserve">            공구기구비품                                                                  </v>
          </cell>
          <cell r="D239" t="str">
            <v xml:space="preserve">      Tools and Office Equipment</v>
          </cell>
          <cell r="H239" t="e">
            <v>#VALUE!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3.7613789999999998</v>
          </cell>
          <cell r="V239">
            <v>9.0327849999999987</v>
          </cell>
          <cell r="W239">
            <v>24.370474999999999</v>
          </cell>
          <cell r="X239">
            <v>29.736591999999998</v>
          </cell>
          <cell r="Y239">
            <v>27.671841999999998</v>
          </cell>
          <cell r="Z239">
            <v>0</v>
          </cell>
          <cell r="AA239">
            <v>0</v>
          </cell>
          <cell r="AB239">
            <v>0</v>
          </cell>
          <cell r="AC239">
            <v>21.292653999999999</v>
          </cell>
          <cell r="AD239">
            <v>21.907418</v>
          </cell>
          <cell r="AE239">
            <v>34.942262999999997</v>
          </cell>
          <cell r="AF239">
            <v>35.293988999999996</v>
          </cell>
          <cell r="AG239">
            <v>38.404880999999996</v>
          </cell>
          <cell r="AH239">
            <v>43.393172999999997</v>
          </cell>
          <cell r="AI239">
            <v>49.140888999999994</v>
          </cell>
          <cell r="AJ239">
            <v>140.709566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</row>
        <row r="240">
          <cell r="B240">
            <v>190130</v>
          </cell>
          <cell r="C240" t="str">
            <v xml:space="preserve">            리스자산                                                                      </v>
          </cell>
          <cell r="D240" t="str">
            <v xml:space="preserve">      Leased Assets</v>
          </cell>
          <cell r="H240" t="e">
            <v>#VALUE!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</row>
        <row r="241">
          <cell r="B241">
            <v>190140</v>
          </cell>
          <cell r="C241" t="str">
            <v xml:space="preserve">            리스개량자산                                                                  </v>
          </cell>
          <cell r="D241" t="str">
            <v xml:space="preserve">      Leasehold Improvements</v>
          </cell>
          <cell r="H241" t="e">
            <v>#VALUE!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</row>
        <row r="242">
          <cell r="B242">
            <v>191010</v>
          </cell>
          <cell r="C242" t="str">
            <v xml:space="preserve">            임대자산</v>
          </cell>
          <cell r="D242" t="str">
            <v xml:space="preserve">      Leased Housing Assets</v>
          </cell>
          <cell r="H242" t="e">
            <v>#VALUE!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</row>
        <row r="243">
          <cell r="B243">
            <v>191020</v>
          </cell>
          <cell r="C243" t="str">
            <v xml:space="preserve">            임차개량자산</v>
          </cell>
          <cell r="D243" t="str">
            <v xml:space="preserve">      Rental Improvements</v>
          </cell>
          <cell r="H243" t="e">
            <v>#VALUE!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</row>
        <row r="244">
          <cell r="B244">
            <v>190150</v>
          </cell>
          <cell r="C244" t="str">
            <v xml:space="preserve">        건설중인자산                                                                      </v>
          </cell>
          <cell r="D244" t="str">
            <v xml:space="preserve">      Construction in Progress</v>
          </cell>
          <cell r="H244" t="e">
            <v>#VALUE!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2.3029999999999998E-2</v>
          </cell>
          <cell r="X244">
            <v>8.1666299999999996</v>
          </cell>
          <cell r="Y244">
            <v>2.1730119999999999</v>
          </cell>
          <cell r="Z244">
            <v>9.1972639999999988</v>
          </cell>
          <cell r="AA244">
            <v>0.94107199999999991</v>
          </cell>
          <cell r="AB244">
            <v>0.83058199999999993</v>
          </cell>
          <cell r="AC244">
            <v>1.462324</v>
          </cell>
          <cell r="AD244">
            <v>1.5470649999999999</v>
          </cell>
          <cell r="AE244">
            <v>2.532168</v>
          </cell>
          <cell r="AF244">
            <v>8.9780800000000003</v>
          </cell>
          <cell r="AG244">
            <v>33.963564999999996</v>
          </cell>
          <cell r="AH244">
            <v>295.30740900000001</v>
          </cell>
          <cell r="AI244">
            <v>731.28075100000001</v>
          </cell>
          <cell r="AJ244">
            <v>212.42409499999999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</row>
        <row r="245">
          <cell r="B245">
            <v>190160</v>
          </cell>
          <cell r="C245" t="str">
            <v xml:space="preserve">        기타유형자산                                                                      </v>
          </cell>
          <cell r="D245" t="str">
            <v xml:space="preserve">      Other Property Plant Equipment</v>
          </cell>
          <cell r="H245" t="e">
            <v>#VALUE!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1.9637169999999999</v>
          </cell>
          <cell r="X245">
            <v>5.1535919999999997</v>
          </cell>
          <cell r="Y245">
            <v>10.056936</v>
          </cell>
          <cell r="Z245">
            <v>250.65055999999998</v>
          </cell>
          <cell r="AA245">
            <v>35.729127999999996</v>
          </cell>
          <cell r="AB245">
            <v>37.379173999999999</v>
          </cell>
          <cell r="AC245">
            <v>6.9155099999999994</v>
          </cell>
          <cell r="AD245">
            <v>9.2362900000000003</v>
          </cell>
          <cell r="AE245">
            <v>12.346128</v>
          </cell>
          <cell r="AF245">
            <v>12.020164999999999</v>
          </cell>
          <cell r="AG245">
            <v>13.269596999999999</v>
          </cell>
          <cell r="AH245">
            <v>23.819953999999999</v>
          </cell>
          <cell r="AI245">
            <v>25.180161999999999</v>
          </cell>
          <cell r="AJ245">
            <v>95.273229000000001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</row>
        <row r="246">
          <cell r="B246">
            <v>110610</v>
          </cell>
          <cell r="C246" t="str">
            <v xml:space="preserve">    무형자산                                                                              </v>
          </cell>
          <cell r="D246" t="str">
            <v xml:space="preserve">    Intangible Assets</v>
          </cell>
          <cell r="H246" t="e">
            <v>#VALUE!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7.109E-2</v>
          </cell>
          <cell r="V246">
            <v>0.26502500000000001</v>
          </cell>
          <cell r="W246">
            <v>2.9752000000000001</v>
          </cell>
          <cell r="X246">
            <v>-5.0148489999999999</v>
          </cell>
          <cell r="Y246">
            <v>-5.9052939999999996</v>
          </cell>
          <cell r="Z246">
            <v>-5.9425989999999995</v>
          </cell>
          <cell r="AA246">
            <v>-5.7419479999999998</v>
          </cell>
          <cell r="AB246">
            <v>-5.5055069999999997</v>
          </cell>
          <cell r="AC246">
            <v>15.509126409999999</v>
          </cell>
          <cell r="AD246">
            <v>19.331772999999998</v>
          </cell>
          <cell r="AE246">
            <v>22.785180999999998</v>
          </cell>
          <cell r="AF246">
            <v>189.27396099999999</v>
          </cell>
          <cell r="AG246">
            <v>186.47951</v>
          </cell>
          <cell r="AH246">
            <v>279.89092599999998</v>
          </cell>
          <cell r="AI246">
            <v>285.118405</v>
          </cell>
          <cell r="AJ246">
            <v>289.61752100000001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</row>
        <row r="247">
          <cell r="B247">
            <v>190170</v>
          </cell>
          <cell r="C247" t="str">
            <v xml:space="preserve">        영업권                                                                            </v>
          </cell>
          <cell r="D247" t="str">
            <v xml:space="preserve">      Goodwill</v>
          </cell>
          <cell r="H247" t="e">
            <v>#VALUE!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3.0042039999999997</v>
          </cell>
          <cell r="AE247">
            <v>5.0505990000000001</v>
          </cell>
          <cell r="AF247">
            <v>147.47371899999999</v>
          </cell>
          <cell r="AG247">
            <v>147.47371899999999</v>
          </cell>
          <cell r="AH247">
            <v>223.45022999999998</v>
          </cell>
          <cell r="AI247">
            <v>232.29934999999998</v>
          </cell>
          <cell r="AJ247">
            <v>231.29544999999999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</row>
        <row r="248">
          <cell r="B248">
            <v>190180</v>
          </cell>
          <cell r="C248" t="str">
            <v xml:space="preserve">        개발비                                                                            </v>
          </cell>
          <cell r="D248" t="str">
            <v xml:space="preserve">      R&amp;D</v>
          </cell>
          <cell r="H248" t="e">
            <v>#VALUE!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</row>
        <row r="249">
          <cell r="B249">
            <v>190190</v>
          </cell>
          <cell r="C249" t="str">
            <v xml:space="preserve">        특허권                                                                            </v>
          </cell>
          <cell r="D249" t="str">
            <v xml:space="preserve">      Royalties</v>
          </cell>
          <cell r="H249" t="e">
            <v>#VALUE!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</row>
        <row r="250">
          <cell r="B250">
            <v>190200</v>
          </cell>
          <cell r="C250" t="str">
            <v xml:space="preserve">        산업재산권                                                                        </v>
          </cell>
          <cell r="D250" t="str">
            <v xml:space="preserve">      Other Industrial Property Rights</v>
          </cell>
          <cell r="H250" t="e">
            <v>#VALUE!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4.8240000000000002E-3</v>
          </cell>
          <cell r="V250">
            <v>9.3299999999999991E-4</v>
          </cell>
          <cell r="W250">
            <v>8.0999999999999996E-3</v>
          </cell>
          <cell r="X250">
            <v>3.1960000000000001E-3</v>
          </cell>
          <cell r="Y250">
            <v>1.8889999999999998E-3</v>
          </cell>
          <cell r="Z250">
            <v>2.3469999999999997E-3</v>
          </cell>
          <cell r="AA250">
            <v>2.872E-3</v>
          </cell>
          <cell r="AB250">
            <v>3.032E-3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</row>
        <row r="251">
          <cell r="B251">
            <v>190210</v>
          </cell>
          <cell r="C251" t="str">
            <v xml:space="preserve">        소프트웨어                                                                        </v>
          </cell>
          <cell r="D251" t="str">
            <v xml:space="preserve">      Software</v>
          </cell>
          <cell r="H251" t="e">
            <v>#VALUE!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</row>
        <row r="252">
          <cell r="B252">
            <v>190220</v>
          </cell>
          <cell r="C252" t="str">
            <v xml:space="preserve">        브랜드                                                                            </v>
          </cell>
          <cell r="D252" t="str">
            <v xml:space="preserve">      Brand Names</v>
          </cell>
          <cell r="H252" t="e">
            <v>#VALUE!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</row>
        <row r="253">
          <cell r="B253">
            <v>190230</v>
          </cell>
          <cell r="C253" t="str">
            <v xml:space="preserve">        라이센스와프랜차이즈                                                              </v>
          </cell>
          <cell r="D253" t="str">
            <v xml:space="preserve">      Licenses and Franchises</v>
          </cell>
          <cell r="H253" t="e">
            <v>#VALUE!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</row>
        <row r="254">
          <cell r="B254">
            <v>190240</v>
          </cell>
          <cell r="C254" t="str">
            <v xml:space="preserve">        저작권                                                                            </v>
          </cell>
          <cell r="D254" t="str">
            <v xml:space="preserve">      Copyrights</v>
          </cell>
          <cell r="H254" t="e">
            <v>#VALUE!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</row>
        <row r="255">
          <cell r="B255">
            <v>190250</v>
          </cell>
          <cell r="C255" t="str">
            <v xml:space="preserve">        회원권                                                                            </v>
          </cell>
          <cell r="D255" t="str">
            <v xml:space="preserve">      Membership</v>
          </cell>
          <cell r="H255" t="e">
            <v>#VALUE!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</row>
        <row r="256">
          <cell r="B256">
            <v>190260</v>
          </cell>
          <cell r="C256" t="str">
            <v xml:space="preserve">        제이용권                                                                          </v>
          </cell>
          <cell r="D256" t="str">
            <v xml:space="preserve">      Proprietary Equipment Use Rights</v>
          </cell>
          <cell r="H256" t="e">
            <v>#VALUE!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0.11062699999999999</v>
          </cell>
          <cell r="X256">
            <v>0.110888</v>
          </cell>
          <cell r="Y256">
            <v>9.2483999999999997E-2</v>
          </cell>
          <cell r="Z256">
            <v>7.8130999999999992E-2</v>
          </cell>
          <cell r="AA256">
            <v>6.7297999999999997E-2</v>
          </cell>
          <cell r="AB256">
            <v>5.6465999999999995E-2</v>
          </cell>
          <cell r="AC256">
            <v>13.003019</v>
          </cell>
          <cell r="AD256">
            <v>14.00733</v>
          </cell>
          <cell r="AE256">
            <v>14.100073</v>
          </cell>
          <cell r="AF256">
            <v>14.710965999999999</v>
          </cell>
          <cell r="AG256">
            <v>16.296310999999999</v>
          </cell>
          <cell r="AH256">
            <v>18.350217999999998</v>
          </cell>
          <cell r="AI256">
            <v>17.492538</v>
          </cell>
          <cell r="AJ256">
            <v>17.150931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</row>
        <row r="257">
          <cell r="B257">
            <v>190270</v>
          </cell>
          <cell r="C257" t="str">
            <v xml:space="preserve">        기타                                                                              </v>
          </cell>
          <cell r="D257" t="str">
            <v xml:space="preserve">      Other Intangible Assets</v>
          </cell>
          <cell r="H257" t="e">
            <v>#VALUE!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6.6265999999999992E-2</v>
          </cell>
          <cell r="V257">
            <v>0.26409299999999997</v>
          </cell>
          <cell r="W257">
            <v>2.856474</v>
          </cell>
          <cell r="X257">
            <v>-5.1289340000000001</v>
          </cell>
          <cell r="Y257">
            <v>-5.9996669999999996</v>
          </cell>
          <cell r="Z257">
            <v>-6.0230769999999998</v>
          </cell>
          <cell r="AA257">
            <v>-5.8121179999999999</v>
          </cell>
          <cell r="AB257">
            <v>-5.5650049999999993</v>
          </cell>
          <cell r="AC257">
            <v>2.5061070000000001</v>
          </cell>
          <cell r="AD257">
            <v>2.3202389999999999</v>
          </cell>
          <cell r="AE257">
            <v>3.634509</v>
          </cell>
          <cell r="AF257">
            <v>27.089275999999998</v>
          </cell>
          <cell r="AG257">
            <v>22.709479999999999</v>
          </cell>
          <cell r="AH257">
            <v>38.090477999999997</v>
          </cell>
          <cell r="AI257">
            <v>35.326516999999996</v>
          </cell>
          <cell r="AJ257">
            <v>41.171140000000001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</row>
        <row r="258">
          <cell r="B258">
            <v>111160</v>
          </cell>
          <cell r="C258" t="str">
            <v xml:space="preserve">    생물자산                                                                              </v>
          </cell>
          <cell r="D258" t="str">
            <v xml:space="preserve">    Biological Assets</v>
          </cell>
          <cell r="H258" t="e">
            <v>#VALUE!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1.7107729999999999</v>
          </cell>
          <cell r="X258">
            <v>1.698771</v>
          </cell>
          <cell r="Y258">
            <v>1.698771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</row>
        <row r="259">
          <cell r="B259">
            <v>111330</v>
          </cell>
          <cell r="C259" t="str">
            <v xml:space="preserve">    투자부동산                                                                            </v>
          </cell>
          <cell r="D259" t="str">
            <v xml:space="preserve">    Investment in Properties</v>
          </cell>
          <cell r="H259" t="e">
            <v>#VALUE!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170.82721319999999</v>
          </cell>
          <cell r="AD259">
            <v>170.58624918000001</v>
          </cell>
          <cell r="AE259">
            <v>140.41546399999999</v>
          </cell>
          <cell r="AF259">
            <v>139.355411</v>
          </cell>
          <cell r="AG259">
            <v>115.79317037</v>
          </cell>
          <cell r="AH259">
            <v>122.92256798999999</v>
          </cell>
          <cell r="AI259">
            <v>139.34356136</v>
          </cell>
          <cell r="AJ259">
            <v>134.54736619999997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</row>
        <row r="260">
          <cell r="B260">
            <v>190280</v>
          </cell>
          <cell r="C260" t="str">
            <v xml:space="preserve">        토지                                                                              </v>
          </cell>
          <cell r="D260" t="str">
            <v xml:space="preserve">      Land</v>
          </cell>
          <cell r="H260" t="e">
            <v>#VALUE!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161.52178499999999</v>
          </cell>
          <cell r="AD260">
            <v>161.52202399999999</v>
          </cell>
          <cell r="AE260">
            <v>119.124534</v>
          </cell>
          <cell r="AF260">
            <v>119.124534</v>
          </cell>
          <cell r="AG260">
            <v>97.950148999999996</v>
          </cell>
          <cell r="AH260">
            <v>105.51652899999999</v>
          </cell>
          <cell r="AI260">
            <v>120.232664</v>
          </cell>
          <cell r="AJ260">
            <v>118.395224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</row>
        <row r="261">
          <cell r="B261">
            <v>190290</v>
          </cell>
          <cell r="C261" t="str">
            <v xml:space="preserve">        건물                                                                              </v>
          </cell>
          <cell r="D261" t="str">
            <v xml:space="preserve">      Buildings</v>
          </cell>
          <cell r="H261" t="e">
            <v>#VALUE!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9.3054279999999991</v>
          </cell>
          <cell r="AD261">
            <v>9.0642250000000004</v>
          </cell>
          <cell r="AE261">
            <v>21.290929999999999</v>
          </cell>
          <cell r="AF261">
            <v>20.230877</v>
          </cell>
          <cell r="AG261">
            <v>17.843021</v>
          </cell>
          <cell r="AH261">
            <v>17.406039</v>
          </cell>
          <cell r="AI261">
            <v>19.110896999999998</v>
          </cell>
          <cell r="AJ261">
            <v>16.152141999999998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</row>
        <row r="262">
          <cell r="B262">
            <v>190300</v>
          </cell>
          <cell r="C262" t="str">
            <v xml:space="preserve">        기타투자부동산                                                                    </v>
          </cell>
          <cell r="D262" t="str">
            <v xml:space="preserve">      Other Investment in Properties</v>
          </cell>
          <cell r="H262" t="e">
            <v>#VALUE!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</row>
        <row r="263">
          <cell r="B263">
            <v>190310</v>
          </cell>
          <cell r="C263" t="str">
            <v xml:space="preserve">    투자자산                                                                              </v>
          </cell>
          <cell r="D263" t="str">
            <v xml:space="preserve">  Investment Assets</v>
          </cell>
          <cell r="H263" t="e">
            <v>#VALUE!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78.229744999999994</v>
          </cell>
          <cell r="V263">
            <v>73.74588399999999</v>
          </cell>
          <cell r="W263">
            <v>79.321258999999998</v>
          </cell>
          <cell r="X263">
            <v>113.047612</v>
          </cell>
          <cell r="Y263">
            <v>104.67925</v>
          </cell>
          <cell r="Z263">
            <v>112.43468799999999</v>
          </cell>
          <cell r="AA263">
            <v>53.923351999999994</v>
          </cell>
          <cell r="AB263">
            <v>46.353730999999996</v>
          </cell>
          <cell r="AC263">
            <v>92.180016909999992</v>
          </cell>
          <cell r="AD263">
            <v>70.205034189999992</v>
          </cell>
          <cell r="AE263">
            <v>35.307653999999999</v>
          </cell>
          <cell r="AF263">
            <v>34.051566999999999</v>
          </cell>
          <cell r="AG263">
            <v>38.545926649999998</v>
          </cell>
          <cell r="AH263">
            <v>49.924820920000002</v>
          </cell>
          <cell r="AI263">
            <v>43.534462089999998</v>
          </cell>
          <cell r="AJ263">
            <v>33.342641370000003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</row>
        <row r="264">
          <cell r="B264">
            <v>111450</v>
          </cell>
          <cell r="C264" t="str">
            <v xml:space="preserve">    관계기업등지분관련투자자산                                                            </v>
          </cell>
          <cell r="D264" t="str">
            <v xml:space="preserve">    Investments in Associates, Subsidiaries and Joint Venteures</v>
          </cell>
          <cell r="H264" t="e">
            <v>#VALUE!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28.794091999999999</v>
          </cell>
          <cell r="W264">
            <v>13.774649</v>
          </cell>
          <cell r="X264">
            <v>6.1979049999999996</v>
          </cell>
          <cell r="Y264">
            <v>14.274849</v>
          </cell>
          <cell r="Z264">
            <v>15.531609</v>
          </cell>
          <cell r="AA264">
            <v>20.746780999999999</v>
          </cell>
          <cell r="AB264">
            <v>14.596124999999999</v>
          </cell>
          <cell r="AC264">
            <v>59.117957060000002</v>
          </cell>
          <cell r="AD264">
            <v>55.60370099</v>
          </cell>
          <cell r="AE264">
            <v>3.0974139999999997</v>
          </cell>
          <cell r="AF264">
            <v>0.955924</v>
          </cell>
          <cell r="AG264">
            <v>9.3641499999999999E-3</v>
          </cell>
          <cell r="AH264">
            <v>8.7497900000000003E-3</v>
          </cell>
          <cell r="AI264">
            <v>8.1628399999999993E-3</v>
          </cell>
          <cell r="AJ264">
            <v>6.8214999999999994E-3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</row>
        <row r="265">
          <cell r="B265">
            <v>111460</v>
          </cell>
          <cell r="C265" t="str">
            <v xml:space="preserve">        관계기업투자(지분법적용투자)                                                      </v>
          </cell>
          <cell r="D265" t="str">
            <v xml:space="preserve">      Investments in Associates(Investments in Equity Method )</v>
          </cell>
          <cell r="H265" t="e">
            <v>#VALUE!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28.794091999999999</v>
          </cell>
          <cell r="W265">
            <v>13.774649</v>
          </cell>
          <cell r="X265">
            <v>6.1979049999999996</v>
          </cell>
          <cell r="Y265">
            <v>14.274849</v>
          </cell>
          <cell r="Z265">
            <v>15.531609</v>
          </cell>
          <cell r="AA265">
            <v>20.746780999999999</v>
          </cell>
          <cell r="AB265">
            <v>14.596124999999999</v>
          </cell>
          <cell r="AC265">
            <v>59.117957060000002</v>
          </cell>
          <cell r="AD265">
            <v>55.60370099</v>
          </cell>
          <cell r="AE265">
            <v>3.0974139999999997</v>
          </cell>
          <cell r="AF265">
            <v>0.955924</v>
          </cell>
          <cell r="AG265">
            <v>9.3641499999999999E-3</v>
          </cell>
          <cell r="AH265">
            <v>8.7497900000000003E-3</v>
          </cell>
          <cell r="AI265">
            <v>8.1628399999999993E-3</v>
          </cell>
          <cell r="AJ265">
            <v>6.8214999999999994E-3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</row>
        <row r="266">
          <cell r="B266">
            <v>111470</v>
          </cell>
          <cell r="C266" t="str">
            <v xml:space="preserve">        종속기업투자                                                                      </v>
          </cell>
          <cell r="D266" t="str">
            <v xml:space="preserve">      Investments in Subsidiaries</v>
          </cell>
          <cell r="H266" t="e">
            <v>#VALUE!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</row>
        <row r="267">
          <cell r="B267">
            <v>190320</v>
          </cell>
          <cell r="C267" t="str">
            <v xml:space="preserve">            기타                                                                          </v>
          </cell>
          <cell r="D267" t="str">
            <v xml:space="preserve">      Others</v>
          </cell>
          <cell r="H267" t="e">
            <v>#VALUE!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</row>
        <row r="268">
          <cell r="B268">
            <v>111500</v>
          </cell>
          <cell r="C268" t="str">
            <v xml:space="preserve">    장기매도가능금융자산                                                                  </v>
          </cell>
          <cell r="D268" t="str">
            <v xml:space="preserve">    Long-Term Available-for-Sale Financial Assets</v>
          </cell>
          <cell r="H268" t="e">
            <v>#VALUE!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35.129297000000001</v>
          </cell>
          <cell r="V268">
            <v>3.3352599999999999</v>
          </cell>
          <cell r="W268">
            <v>44.248404999999998</v>
          </cell>
          <cell r="X268">
            <v>82.910905</v>
          </cell>
          <cell r="Y268">
            <v>77.854523999999998</v>
          </cell>
          <cell r="Z268">
            <v>79.925608999999994</v>
          </cell>
          <cell r="AA268">
            <v>27.07028</v>
          </cell>
          <cell r="AB268">
            <v>26.321110999999998</v>
          </cell>
          <cell r="AC268">
            <v>28.990883849999999</v>
          </cell>
          <cell r="AD268">
            <v>6.6250751999999995</v>
          </cell>
          <cell r="AE268">
            <v>14.254648</v>
          </cell>
          <cell r="AF268">
            <v>19.262636999999998</v>
          </cell>
          <cell r="AG268">
            <v>23.413618499999998</v>
          </cell>
          <cell r="AH268">
            <v>23.642080129999997</v>
          </cell>
          <cell r="AI268">
            <v>12.05959225</v>
          </cell>
          <cell r="AJ268">
            <v>6.3860048699999998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</row>
        <row r="269">
          <cell r="B269">
            <v>111580</v>
          </cell>
          <cell r="C269" t="str">
            <v xml:space="preserve">    장기만기보유금융자산                                                                  </v>
          </cell>
          <cell r="D269" t="str">
            <v xml:space="preserve">    Long-Term Held to Maturity  Investments</v>
          </cell>
          <cell r="H269" t="e">
            <v>#VALUE!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1.7127359999999998</v>
          </cell>
          <cell r="W269">
            <v>0.752162</v>
          </cell>
          <cell r="X269">
            <v>1.1638739999999999</v>
          </cell>
          <cell r="Y269">
            <v>0.81957399999999991</v>
          </cell>
          <cell r="Z269">
            <v>0.70516000000000001</v>
          </cell>
          <cell r="AA269">
            <v>0.72558</v>
          </cell>
          <cell r="AB269">
            <v>0.18756999999999999</v>
          </cell>
          <cell r="AC269">
            <v>8.6824999999999999E-2</v>
          </cell>
          <cell r="AD269">
            <v>7.1349999999999997E-2</v>
          </cell>
          <cell r="AE269">
            <v>0.16397999999999999</v>
          </cell>
          <cell r="AF269">
            <v>0.13636999999999999</v>
          </cell>
          <cell r="AG269">
            <v>2.1849999999999999E-3</v>
          </cell>
          <cell r="AH269">
            <v>1.885E-3</v>
          </cell>
          <cell r="AI269">
            <v>5.8500000000000002E-4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</row>
        <row r="270">
          <cell r="B270">
            <v>111640</v>
          </cell>
          <cell r="C270" t="str">
            <v xml:space="preserve">    기타금융자산                                                                          </v>
          </cell>
          <cell r="D270" t="str">
            <v xml:space="preserve">    Other Financial Assets</v>
          </cell>
          <cell r="H270" t="e">
            <v>#VALUE!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43.100448</v>
          </cell>
          <cell r="V270">
            <v>39.903796</v>
          </cell>
          <cell r="W270">
            <v>20.546042999999997</v>
          </cell>
          <cell r="X270">
            <v>22.774927999999999</v>
          </cell>
          <cell r="Y270">
            <v>11.730302999999999</v>
          </cell>
          <cell r="Z270">
            <v>16.272310000000001</v>
          </cell>
          <cell r="AA270">
            <v>5.3807109999999998</v>
          </cell>
          <cell r="AB270">
            <v>5.2489249999999998</v>
          </cell>
          <cell r="AC270">
            <v>3.9843509999999998</v>
          </cell>
          <cell r="AD270">
            <v>7.9049079999999998</v>
          </cell>
          <cell r="AE270">
            <v>17.791612000000001</v>
          </cell>
          <cell r="AF270">
            <v>13.696636</v>
          </cell>
          <cell r="AG270">
            <v>15.120759</v>
          </cell>
          <cell r="AH270">
            <v>26.272105999999997</v>
          </cell>
          <cell r="AI270">
            <v>31.466121999999999</v>
          </cell>
          <cell r="AJ270">
            <v>26.949814999999997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</row>
        <row r="271">
          <cell r="B271">
            <v>111650</v>
          </cell>
          <cell r="C271" t="str">
            <v xml:space="preserve">        당기손익인식금융자산                                                              </v>
          </cell>
          <cell r="D271" t="str">
            <v xml:space="preserve">      Financial Assets at Fair Value through Profit or Loss</v>
          </cell>
          <cell r="H271" t="e">
            <v>#VALUE!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</row>
        <row r="272">
          <cell r="B272">
            <v>190330</v>
          </cell>
          <cell r="C272" t="str">
            <v xml:space="preserve">            장기금융상품                                                                  </v>
          </cell>
          <cell r="D272" t="str">
            <v xml:space="preserve">      Long-Term Financial Instruments</v>
          </cell>
          <cell r="H272" t="e">
            <v>#VALUE!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26.298423</v>
          </cell>
          <cell r="V272">
            <v>24.253764</v>
          </cell>
          <cell r="W272">
            <v>19.785183999999997</v>
          </cell>
          <cell r="X272">
            <v>21.144598999999999</v>
          </cell>
          <cell r="Y272">
            <v>9.8985299999999992</v>
          </cell>
          <cell r="Z272">
            <v>7.5725409999999993</v>
          </cell>
          <cell r="AA272">
            <v>3.6226629999999997</v>
          </cell>
          <cell r="AB272">
            <v>3.57</v>
          </cell>
          <cell r="AC272">
            <v>2.9524242599999995</v>
          </cell>
          <cell r="AD272">
            <v>6.1617018099999994</v>
          </cell>
          <cell r="AE272">
            <v>5.448423</v>
          </cell>
          <cell r="AF272">
            <v>10.217112</v>
          </cell>
          <cell r="AG272">
            <v>11.811255060000001</v>
          </cell>
          <cell r="AH272">
            <v>23.117058159999999</v>
          </cell>
          <cell r="AI272">
            <v>28.3828651</v>
          </cell>
          <cell r="AJ272">
            <v>23.76264205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</row>
        <row r="273">
          <cell r="B273">
            <v>190340</v>
          </cell>
          <cell r="C273" t="str">
            <v xml:space="preserve">            장기대여금                                                                    </v>
          </cell>
          <cell r="D273" t="str">
            <v xml:space="preserve">      Long-Term Loans</v>
          </cell>
          <cell r="H273" t="e">
            <v>#VALUE!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1.0637589999999999</v>
          </cell>
          <cell r="V273">
            <v>0.842283</v>
          </cell>
          <cell r="W273">
            <v>0.76085899999999995</v>
          </cell>
          <cell r="X273">
            <v>1.6303289999999999</v>
          </cell>
          <cell r="Y273">
            <v>1.8317729999999999</v>
          </cell>
          <cell r="Z273">
            <v>8.6997689999999999</v>
          </cell>
          <cell r="AA273">
            <v>1.7580479999999998</v>
          </cell>
          <cell r="AB273">
            <v>1.678925</v>
          </cell>
          <cell r="AC273">
            <v>1.031927</v>
          </cell>
          <cell r="AD273">
            <v>1.7432059999999998</v>
          </cell>
          <cell r="AE273">
            <v>7.7845219999999999</v>
          </cell>
          <cell r="AF273">
            <v>3.4795240000000001</v>
          </cell>
          <cell r="AG273">
            <v>3.309504</v>
          </cell>
          <cell r="AH273">
            <v>3.1550479999999999</v>
          </cell>
          <cell r="AI273">
            <v>3.0832569999999997</v>
          </cell>
          <cell r="AJ273">
            <v>2.956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</row>
        <row r="274">
          <cell r="B274">
            <v>111830</v>
          </cell>
          <cell r="C274" t="str">
            <v xml:space="preserve">        장기파생상품자산                                                                  </v>
          </cell>
          <cell r="D274" t="str">
            <v xml:space="preserve">      Long-Term Derivative Assets</v>
          </cell>
          <cell r="H274" t="e">
            <v>#VALUE!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4.5586669999999998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0.23117299999999999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</row>
        <row r="275">
          <cell r="B275">
            <v>111890</v>
          </cell>
          <cell r="C275" t="str">
            <v xml:space="preserve">        신주인수권                                                                        </v>
          </cell>
          <cell r="D275" t="str">
            <v xml:space="preserve">      Stock Warrants</v>
          </cell>
          <cell r="H275" t="e">
            <v>#VALUE!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</row>
        <row r="276">
          <cell r="B276">
            <v>190350</v>
          </cell>
          <cell r="C276" t="str">
            <v xml:space="preserve">            기타                                                                          </v>
          </cell>
          <cell r="D276" t="str">
            <v xml:space="preserve">      Others</v>
          </cell>
          <cell r="H276" t="e">
            <v>#VALUE!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15.738265999999999</v>
          </cell>
          <cell r="V276">
            <v>14.807748999999999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</row>
        <row r="277">
          <cell r="B277">
            <v>111930</v>
          </cell>
          <cell r="C277" t="str">
            <v xml:space="preserve">    장기매출채권및기타채권                                                                </v>
          </cell>
          <cell r="D277" t="str">
            <v xml:space="preserve">    Trade and Other Non-Current Receivables</v>
          </cell>
          <cell r="H277" t="e">
            <v>#VALUE!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17.488779000000001</v>
          </cell>
          <cell r="V277">
            <v>17.193823999999999</v>
          </cell>
          <cell r="W277">
            <v>17.023796000000001</v>
          </cell>
          <cell r="X277">
            <v>17.938669000000001</v>
          </cell>
          <cell r="Y277">
            <v>17.781319</v>
          </cell>
          <cell r="Z277">
            <v>16.435295</v>
          </cell>
          <cell r="AA277">
            <v>15.651301999999999</v>
          </cell>
          <cell r="AB277">
            <v>16.141078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5.8823049999999997</v>
          </cell>
          <cell r="AH277">
            <v>7.2005710000000001</v>
          </cell>
          <cell r="AI277">
            <v>7.2265629999999996</v>
          </cell>
          <cell r="AJ277">
            <v>8.2215749999999996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</row>
        <row r="278">
          <cell r="B278">
            <v>190360</v>
          </cell>
          <cell r="C278" t="str">
            <v xml:space="preserve">        장기매출채권                                                                      </v>
          </cell>
          <cell r="D278" t="str">
            <v xml:space="preserve">      Long-Term Trade Receivables</v>
          </cell>
          <cell r="H278" t="e">
            <v>#VALUE!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</row>
        <row r="279">
          <cell r="B279">
            <v>190370</v>
          </cell>
          <cell r="C279" t="str">
            <v xml:space="preserve">        장기미수금등                                                                      </v>
          </cell>
          <cell r="D279" t="str">
            <v xml:space="preserve">      Long-Term Accounts Receivables-Construction Work</v>
          </cell>
          <cell r="H279" t="e">
            <v>#VALUE!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</row>
        <row r="280">
          <cell r="B280">
            <v>190380</v>
          </cell>
          <cell r="C280" t="str">
            <v xml:space="preserve">        장기대출채권                                                                      </v>
          </cell>
          <cell r="D280" t="str">
            <v xml:space="preserve">      Long-Term Loans</v>
          </cell>
          <cell r="H280" t="e">
            <v>#VALUE!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</row>
        <row r="282">
          <cell r="B282">
            <v>112340</v>
          </cell>
          <cell r="C282" t="str">
            <v xml:space="preserve">    이연법인세자산                                                                        </v>
          </cell>
          <cell r="D282" t="str">
            <v xml:space="preserve">    Deferred Tax Assets</v>
          </cell>
          <cell r="H282" t="e">
            <v>#VALUE!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7.7883610000000001</v>
          </cell>
          <cell r="V282">
            <v>8.1918009999999999</v>
          </cell>
          <cell r="W282">
            <v>2.9246439999999998</v>
          </cell>
          <cell r="X282">
            <v>0.97710299999999994</v>
          </cell>
          <cell r="Y282">
            <v>0</v>
          </cell>
          <cell r="Z282">
            <v>0</v>
          </cell>
          <cell r="AA282">
            <v>0</v>
          </cell>
          <cell r="AB282">
            <v>1.0464579999999999</v>
          </cell>
          <cell r="AC282">
            <v>0.18579472</v>
          </cell>
          <cell r="AD282">
            <v>1.7539804099999998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</row>
        <row r="283">
          <cell r="B283">
            <v>112350</v>
          </cell>
          <cell r="C283" t="str">
            <v xml:space="preserve">    장기당기법인세자산                                                                    </v>
          </cell>
          <cell r="D283" t="str">
            <v xml:space="preserve">    Long-Term Current Income Tax Assets</v>
          </cell>
          <cell r="H283" t="e">
            <v>#VALUE!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</row>
        <row r="284">
          <cell r="B284">
            <v>112360</v>
          </cell>
          <cell r="C284" t="str">
            <v xml:space="preserve">    기타비유동자산                                                                        </v>
          </cell>
          <cell r="D284" t="str">
            <v xml:space="preserve">    Other Non-Current Financial Assets</v>
          </cell>
          <cell r="H284" t="e">
            <v>#VALUE!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2.4291869999999998</v>
          </cell>
          <cell r="X284">
            <v>2.4499999999999997</v>
          </cell>
          <cell r="Y284">
            <v>7.4297000000000002E-2</v>
          </cell>
          <cell r="Z284">
            <v>8.134799999999999E-2</v>
          </cell>
          <cell r="AA284">
            <v>8.5761999999999991E-2</v>
          </cell>
          <cell r="AB284">
            <v>7.9718999999999998E-2</v>
          </cell>
          <cell r="AC284">
            <v>2.9310769999999997</v>
          </cell>
          <cell r="AD284">
            <v>4.9706109999999999</v>
          </cell>
          <cell r="AE284">
            <v>6.0562749999999994</v>
          </cell>
          <cell r="AF284">
            <v>5.68384</v>
          </cell>
          <cell r="AG284">
            <v>4.9029999999999994E-3</v>
          </cell>
          <cell r="AH284">
            <v>4.9437730000000002</v>
          </cell>
          <cell r="AI284">
            <v>3.8499999999999996</v>
          </cell>
          <cell r="AJ284">
            <v>0.77866299999999999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</row>
        <row r="285">
          <cell r="B285">
            <v>112370</v>
          </cell>
          <cell r="C285" t="str">
            <v xml:space="preserve">        리스자산                                                                          </v>
          </cell>
          <cell r="D285" t="str">
            <v xml:space="preserve">      Leased Assets</v>
          </cell>
          <cell r="H285" t="e">
            <v>#VALUE!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</row>
        <row r="286">
          <cell r="B286">
            <v>112500</v>
          </cell>
          <cell r="C286" t="str">
            <v xml:space="preserve">        리스채권                                                                          </v>
          </cell>
          <cell r="D286" t="str">
            <v xml:space="preserve">      Leasing Receivables</v>
          </cell>
          <cell r="H286" t="e">
            <v>#VALUE!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</row>
        <row r="287">
          <cell r="B287">
            <v>190400</v>
          </cell>
          <cell r="C287" t="str">
            <v xml:space="preserve">        퇴직보험,연금등                                                                   </v>
          </cell>
          <cell r="D287" t="str">
            <v xml:space="preserve">      Severance Pay, Retirement Pension etc.</v>
          </cell>
          <cell r="H287" t="e">
            <v>#VALUE!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</row>
        <row r="290">
          <cell r="B290">
            <v>112830</v>
          </cell>
          <cell r="C290" t="str">
            <v xml:space="preserve">유동자산                                                                                  </v>
          </cell>
          <cell r="D290" t="str">
            <v xml:space="preserve">  Current Assets</v>
          </cell>
          <cell r="H290" t="e">
            <v>#VALUE!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354.80616900000001</v>
          </cell>
          <cell r="V290">
            <v>351.41454099999999</v>
          </cell>
          <cell r="W290">
            <v>256.57594999999998</v>
          </cell>
          <cell r="X290">
            <v>216.70522399999999</v>
          </cell>
          <cell r="Y290">
            <v>179.970427</v>
          </cell>
          <cell r="Z290">
            <v>195.25046699999999</v>
          </cell>
          <cell r="AA290">
            <v>223.77834399999998</v>
          </cell>
          <cell r="AB290">
            <v>214.34547599999999</v>
          </cell>
          <cell r="AC290">
            <v>217.18959278</v>
          </cell>
          <cell r="AD290">
            <v>276.40617713999995</v>
          </cell>
          <cell r="AE290">
            <v>348.59322199999997</v>
          </cell>
          <cell r="AF290">
            <v>378.03881999999999</v>
          </cell>
          <cell r="AG290">
            <v>705.06814732999999</v>
          </cell>
          <cell r="AH290">
            <v>698.10866228999998</v>
          </cell>
          <cell r="AI290">
            <v>491.98201423</v>
          </cell>
          <cell r="AJ290">
            <v>344.65852530999996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</row>
        <row r="291">
          <cell r="B291">
            <v>112840</v>
          </cell>
          <cell r="C291" t="str">
            <v xml:space="preserve">    재고자산                                                                              </v>
          </cell>
          <cell r="D291" t="str">
            <v xml:space="preserve">    Inventories</v>
          </cell>
          <cell r="H291" t="e">
            <v>#VALUE!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25.002333</v>
          </cell>
          <cell r="V291">
            <v>24.129458</v>
          </cell>
          <cell r="W291">
            <v>3.5799819999999998</v>
          </cell>
          <cell r="X291">
            <v>4.0706009999999999</v>
          </cell>
          <cell r="Y291">
            <v>4.2545469999999996</v>
          </cell>
          <cell r="Z291">
            <v>5.2726660000000001</v>
          </cell>
          <cell r="AA291">
            <v>5.416423</v>
          </cell>
          <cell r="AB291">
            <v>4.7989329999999999</v>
          </cell>
          <cell r="AC291">
            <v>0.73141580000000006</v>
          </cell>
          <cell r="AD291">
            <v>0.69622425999999993</v>
          </cell>
          <cell r="AE291">
            <v>2.4464069999999998</v>
          </cell>
          <cell r="AF291">
            <v>2.615516</v>
          </cell>
          <cell r="AG291">
            <v>2.51662381</v>
          </cell>
          <cell r="AH291">
            <v>2.7010402599999996</v>
          </cell>
          <cell r="AI291">
            <v>2.4027578599999999</v>
          </cell>
          <cell r="AJ291">
            <v>5.3733386100000002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</row>
        <row r="292">
          <cell r="B292">
            <v>190430</v>
          </cell>
          <cell r="C292" t="str">
            <v xml:space="preserve">        상품                                                                              </v>
          </cell>
          <cell r="D292" t="str">
            <v xml:space="preserve">      Merchandise</v>
          </cell>
          <cell r="H292" t="e">
            <v>#VALUE!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24.547777</v>
          </cell>
          <cell r="V292">
            <v>23.598188</v>
          </cell>
          <cell r="W292">
            <v>0.141488</v>
          </cell>
          <cell r="X292">
            <v>0.10749099999999999</v>
          </cell>
          <cell r="Y292">
            <v>6.2040999999999999E-2</v>
          </cell>
          <cell r="Z292">
            <v>0.242867</v>
          </cell>
          <cell r="AA292">
            <v>0.270422</v>
          </cell>
          <cell r="AB292">
            <v>0.34036699999999998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</row>
        <row r="293">
          <cell r="B293">
            <v>190440</v>
          </cell>
          <cell r="C293" t="str">
            <v xml:space="preserve">        제품                                                                              </v>
          </cell>
          <cell r="D293" t="str">
            <v xml:space="preserve">      Finished Goods</v>
          </cell>
          <cell r="H293" t="e">
            <v>#VALUE!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</row>
        <row r="294">
          <cell r="B294">
            <v>190450</v>
          </cell>
          <cell r="C294" t="str">
            <v xml:space="preserve">        완성건물                                                                          </v>
          </cell>
          <cell r="D294" t="str">
            <v xml:space="preserve">      Completed Building</v>
          </cell>
          <cell r="H294" t="e">
            <v>#VALUE!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</row>
        <row r="295">
          <cell r="B295">
            <v>190460</v>
          </cell>
          <cell r="C295" t="str">
            <v xml:space="preserve">        원재료                                                                            </v>
          </cell>
          <cell r="D295" t="str">
            <v xml:space="preserve">      Raw Materials(Sub-Materials)</v>
          </cell>
          <cell r="H295" t="e">
            <v>#VALUE!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1.02264</v>
          </cell>
          <cell r="X295">
            <v>1.1353549999999999</v>
          </cell>
          <cell r="Y295">
            <v>1.247984</v>
          </cell>
          <cell r="Z295">
            <v>1.0149360000000001</v>
          </cell>
          <cell r="AA295">
            <v>1.2357799999999999</v>
          </cell>
          <cell r="AB295">
            <v>1.030972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</row>
        <row r="296">
          <cell r="B296">
            <v>190470</v>
          </cell>
          <cell r="C296" t="str">
            <v xml:space="preserve">        용지                                                                              </v>
          </cell>
          <cell r="D296" t="str">
            <v xml:space="preserve">      Land for Construction</v>
          </cell>
          <cell r="H296" t="e">
            <v>#VALUE!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</row>
        <row r="297">
          <cell r="B297">
            <v>190480</v>
          </cell>
          <cell r="C297" t="str">
            <v xml:space="preserve">        재공품                                                                            </v>
          </cell>
          <cell r="D297" t="str">
            <v xml:space="preserve">      Work in Process</v>
          </cell>
          <cell r="H297" t="e">
            <v>#VALUE!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</row>
        <row r="298">
          <cell r="B298">
            <v>190490</v>
          </cell>
          <cell r="C298" t="str">
            <v xml:space="preserve">        미완성건물,공사                                                                   </v>
          </cell>
          <cell r="D298" t="str">
            <v xml:space="preserve">      Construction, Building in Process</v>
          </cell>
          <cell r="H298" t="e">
            <v>#VALUE!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</row>
        <row r="299">
          <cell r="B299">
            <v>190500</v>
          </cell>
          <cell r="C299" t="str">
            <v xml:space="preserve">        반제품                                                                            </v>
          </cell>
          <cell r="D299" t="str">
            <v xml:space="preserve">      Semi-Finished Goods</v>
          </cell>
          <cell r="H299" t="e">
            <v>#VALUE!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</row>
        <row r="300">
          <cell r="B300">
            <v>190510</v>
          </cell>
          <cell r="C300" t="str">
            <v xml:space="preserve">        미착품                                                                            </v>
          </cell>
          <cell r="D300" t="str">
            <v xml:space="preserve">      Goods in Transit</v>
          </cell>
          <cell r="H300" t="e">
            <v>#VALUE!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0.206539</v>
          </cell>
          <cell r="V300">
            <v>0.26217099999999999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</row>
        <row r="301">
          <cell r="B301">
            <v>190520</v>
          </cell>
          <cell r="C301" t="str">
            <v xml:space="preserve">        저장품(소모품)                                                                    </v>
          </cell>
          <cell r="D301" t="str">
            <v xml:space="preserve">      Supplies(Consumables)</v>
          </cell>
          <cell r="H301" t="e">
            <v>#VALUE!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0.24801799999999999</v>
          </cell>
          <cell r="V301">
            <v>0.26909899999999998</v>
          </cell>
          <cell r="W301">
            <v>2.4158539999999999</v>
          </cell>
          <cell r="X301">
            <v>2.8277549999999998</v>
          </cell>
          <cell r="Y301">
            <v>2.9445220000000001</v>
          </cell>
          <cell r="Z301">
            <v>4.0148630000000001</v>
          </cell>
          <cell r="AA301">
            <v>3.9102209999999999</v>
          </cell>
          <cell r="AB301">
            <v>3.4275949999999997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</row>
        <row r="302">
          <cell r="B302">
            <v>190530</v>
          </cell>
          <cell r="C302" t="str">
            <v xml:space="preserve">        기타재고자산                                                                      </v>
          </cell>
          <cell r="D302" t="str">
            <v xml:space="preserve">      Other Inventories</v>
          </cell>
          <cell r="H302" t="e">
            <v>#VALUE!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0.73141599999999996</v>
          </cell>
          <cell r="AD302">
            <v>0.69622399999999995</v>
          </cell>
          <cell r="AE302">
            <v>2.4464069999999998</v>
          </cell>
          <cell r="AF302">
            <v>2.615516</v>
          </cell>
          <cell r="AG302">
            <v>2.5166239999999998</v>
          </cell>
          <cell r="AH302">
            <v>2.7010399999999999</v>
          </cell>
          <cell r="AI302">
            <v>2.4027579999999999</v>
          </cell>
          <cell r="AJ302">
            <v>5.3733389999999996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</row>
        <row r="303">
          <cell r="B303">
            <v>113090</v>
          </cell>
          <cell r="C303" t="str">
            <v xml:space="preserve">    단기금융자산                                                                          </v>
          </cell>
          <cell r="D303" t="str">
            <v xml:space="preserve">    Current Financial Assets</v>
          </cell>
          <cell r="H303" t="e">
            <v>#VALUE!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233.61893599999999</v>
          </cell>
          <cell r="V303">
            <v>235.66368399999999</v>
          </cell>
          <cell r="W303">
            <v>154.71465999999998</v>
          </cell>
          <cell r="X303">
            <v>136.67022699999998</v>
          </cell>
          <cell r="Y303">
            <v>100.502532</v>
          </cell>
          <cell r="Z303">
            <v>82.59496</v>
          </cell>
          <cell r="AA303">
            <v>124.37585799999999</v>
          </cell>
          <cell r="AB303">
            <v>83.263954999999996</v>
          </cell>
          <cell r="AC303">
            <v>74.254818999999998</v>
          </cell>
          <cell r="AD303">
            <v>83.981274999999997</v>
          </cell>
          <cell r="AE303">
            <v>178.11115099999998</v>
          </cell>
          <cell r="AF303">
            <v>88.926611999999992</v>
          </cell>
          <cell r="AG303">
            <v>311.83811900000001</v>
          </cell>
          <cell r="AH303">
            <v>319.85831999999999</v>
          </cell>
          <cell r="AI303">
            <v>267.184259</v>
          </cell>
          <cell r="AJ303">
            <v>128.136887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</row>
        <row r="304">
          <cell r="B304">
            <v>113100</v>
          </cell>
          <cell r="C304" t="str">
            <v xml:space="preserve">        단기매매금융자산                                                                  </v>
          </cell>
          <cell r="D304" t="str">
            <v xml:space="preserve">      Short-Term Trading Financial Assets</v>
          </cell>
          <cell r="H304" t="e">
            <v>#VALUE!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21.110426999999998</v>
          </cell>
          <cell r="W304">
            <v>21.564014</v>
          </cell>
          <cell r="X304">
            <v>5.0831599999999995</v>
          </cell>
          <cell r="Y304">
            <v>2.2560850000000001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</row>
        <row r="305">
          <cell r="B305">
            <v>113110</v>
          </cell>
          <cell r="C305" t="str">
            <v xml:space="preserve">        당기손익인식(지정)금융자산                                                        </v>
          </cell>
          <cell r="D305" t="str">
            <v xml:space="preserve">      (Designated)Financial Assets at Fair Value through Profit or Loss</v>
          </cell>
          <cell r="H305" t="e">
            <v>#VALUE!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</row>
        <row r="306">
          <cell r="B306">
            <v>113120</v>
          </cell>
          <cell r="C306" t="str">
            <v xml:space="preserve">        단기금융상품                                                                      </v>
          </cell>
          <cell r="D306" t="str">
            <v xml:space="preserve">      Short-Term Financial Instruments</v>
          </cell>
          <cell r="H306" t="e">
            <v>#VALUE!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221.616692</v>
          </cell>
          <cell r="V306">
            <v>163.449465</v>
          </cell>
          <cell r="W306">
            <v>108.09187899999999</v>
          </cell>
          <cell r="X306">
            <v>97.220309999999998</v>
          </cell>
          <cell r="Y306">
            <v>77.355294000000001</v>
          </cell>
          <cell r="Z306">
            <v>56.720659999999995</v>
          </cell>
          <cell r="AA306">
            <v>78.113653999999997</v>
          </cell>
          <cell r="AB306">
            <v>73.851500000000001</v>
          </cell>
          <cell r="AC306">
            <v>62.860765809999997</v>
          </cell>
          <cell r="AD306">
            <v>59.45795124</v>
          </cell>
          <cell r="AE306">
            <v>171.42183299999999</v>
          </cell>
          <cell r="AF306">
            <v>87.346599999999995</v>
          </cell>
          <cell r="AG306">
            <v>305.34405518</v>
          </cell>
          <cell r="AH306">
            <v>286.2</v>
          </cell>
          <cell r="AI306">
            <v>262.5</v>
          </cell>
          <cell r="AJ306">
            <v>114.19999999999999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</row>
        <row r="307">
          <cell r="B307">
            <v>190540</v>
          </cell>
          <cell r="C307" t="str">
            <v xml:space="preserve">        단기대여금                                                                        </v>
          </cell>
          <cell r="D307" t="str">
            <v xml:space="preserve">      Short-Term Loans</v>
          </cell>
          <cell r="H307" t="e">
            <v>#VALUE!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12.002243999999999</v>
          </cell>
          <cell r="V307">
            <v>50.227499999999999</v>
          </cell>
          <cell r="W307">
            <v>0</v>
          </cell>
          <cell r="X307">
            <v>0</v>
          </cell>
          <cell r="Y307">
            <v>0</v>
          </cell>
          <cell r="Z307">
            <v>9</v>
          </cell>
          <cell r="AA307">
            <v>8</v>
          </cell>
          <cell r="AB307">
            <v>4.9999999999999996E-2</v>
          </cell>
          <cell r="AC307">
            <v>0.13200299999999998</v>
          </cell>
          <cell r="AD307">
            <v>3.0954729999999997</v>
          </cell>
          <cell r="AE307">
            <v>0.11215699999999999</v>
          </cell>
          <cell r="AF307">
            <v>0.113076</v>
          </cell>
          <cell r="AG307">
            <v>0.227155</v>
          </cell>
          <cell r="AH307">
            <v>2.65802</v>
          </cell>
          <cell r="AI307">
            <v>1.6829589999999999</v>
          </cell>
          <cell r="AJ307">
            <v>2.5024439999999997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</row>
        <row r="308">
          <cell r="B308">
            <v>113240</v>
          </cell>
          <cell r="C308" t="str">
            <v xml:space="preserve">        단기매도가능금융자산                                                              </v>
          </cell>
          <cell r="D308" t="str">
            <v xml:space="preserve">      Short-Term Available-for-Sale Financial Assets</v>
          </cell>
          <cell r="H308" t="e">
            <v>#VALUE!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24.222408999999999</v>
          </cell>
          <cell r="X308">
            <v>34.167943999999999</v>
          </cell>
          <cell r="Y308">
            <v>20.500947</v>
          </cell>
          <cell r="Z308">
            <v>16.715105999999999</v>
          </cell>
          <cell r="AA308">
            <v>38.244484</v>
          </cell>
          <cell r="AB308">
            <v>8.8243449999999992</v>
          </cell>
          <cell r="AC308">
            <v>11.220205</v>
          </cell>
          <cell r="AD308">
            <v>18.405481999999999</v>
          </cell>
          <cell r="AE308">
            <v>5.0560849999999995</v>
          </cell>
          <cell r="AF308">
            <v>0</v>
          </cell>
          <cell r="AG308">
            <v>6.2327240000000002</v>
          </cell>
          <cell r="AH308">
            <v>31</v>
          </cell>
          <cell r="AI308">
            <v>3</v>
          </cell>
          <cell r="AJ308">
            <v>11.164071859999998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</row>
        <row r="309">
          <cell r="B309">
            <v>113250</v>
          </cell>
          <cell r="C309" t="str">
            <v xml:space="preserve">        단기만기보유금융자산                                                              </v>
          </cell>
          <cell r="D309" t="str">
            <v xml:space="preserve">      Short-Term Held to Maturity  Investments</v>
          </cell>
          <cell r="H309" t="e">
            <v>#VALUE!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0.87629199999999996</v>
          </cell>
          <cell r="W309">
            <v>0.83635799999999993</v>
          </cell>
          <cell r="X309">
            <v>0.19881299999999999</v>
          </cell>
          <cell r="Y309">
            <v>0.390206</v>
          </cell>
          <cell r="Z309">
            <v>0.159194</v>
          </cell>
          <cell r="AA309">
            <v>1.772E-2</v>
          </cell>
          <cell r="AB309">
            <v>0.53810999999999998</v>
          </cell>
          <cell r="AC309">
            <v>4.1845E-2</v>
          </cell>
          <cell r="AD309">
            <v>1.5474999999999999E-2</v>
          </cell>
          <cell r="AE309">
            <v>1.0485E-2</v>
          </cell>
          <cell r="AF309">
            <v>2.8194999999999998E-2</v>
          </cell>
          <cell r="AG309">
            <v>3.4185E-2</v>
          </cell>
          <cell r="AH309">
            <v>2.9999999999999997E-4</v>
          </cell>
          <cell r="AI309">
            <v>1.2999999999999999E-3</v>
          </cell>
          <cell r="AJ309">
            <v>5.8500000000000002E-4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</row>
        <row r="310">
          <cell r="B310">
            <v>113260</v>
          </cell>
          <cell r="C310" t="str">
            <v xml:space="preserve">        단기파생상품자산                                                                  </v>
          </cell>
          <cell r="D310" t="str">
            <v xml:space="preserve">      Short-Term Derivative Assets</v>
          </cell>
          <cell r="H310" t="e">
            <v>#VALUE!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3.006894</v>
          </cell>
          <cell r="AE310">
            <v>1.510591</v>
          </cell>
          <cell r="AF310">
            <v>1.4387409999999998</v>
          </cell>
          <cell r="AG310">
            <v>0</v>
          </cell>
          <cell r="AH310">
            <v>0</v>
          </cell>
          <cell r="AI310">
            <v>0</v>
          </cell>
          <cell r="AJ310">
            <v>0.26978591999999996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</row>
        <row r="311">
          <cell r="B311">
            <v>190550</v>
          </cell>
          <cell r="C311" t="str">
            <v xml:space="preserve">        금융리스채권                                                                      </v>
          </cell>
          <cell r="D311" t="str">
            <v xml:space="preserve">      Investment in Direct Financing Leases</v>
          </cell>
          <cell r="H311" t="e">
            <v>#VALUE!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</row>
        <row r="312">
          <cell r="B312">
            <v>113340</v>
          </cell>
          <cell r="C312" t="str">
            <v xml:space="preserve">        기타단기금융자산                                                                  </v>
          </cell>
          <cell r="D312" t="str">
            <v xml:space="preserve">      Other Current Financial Assets</v>
          </cell>
          <cell r="H312" t="e">
            <v>#VALUE!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</row>
        <row r="313">
          <cell r="B313">
            <v>113350</v>
          </cell>
          <cell r="C313" t="str">
            <v xml:space="preserve">    매출채권및기타채권                                                                    </v>
          </cell>
          <cell r="D313" t="str">
            <v xml:space="preserve">    Trade and Other Current Receivables</v>
          </cell>
          <cell r="H313" t="e">
            <v>#VALUE!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24.726970999999999</v>
          </cell>
          <cell r="V313">
            <v>21.753986999999999</v>
          </cell>
          <cell r="W313">
            <v>23.771812000000001</v>
          </cell>
          <cell r="X313">
            <v>19.209924999999998</v>
          </cell>
          <cell r="Y313">
            <v>18.899611</v>
          </cell>
          <cell r="Z313">
            <v>15.934341999999999</v>
          </cell>
          <cell r="AA313">
            <v>17.047781000000001</v>
          </cell>
          <cell r="AB313">
            <v>14.812799999999999</v>
          </cell>
          <cell r="AC313">
            <v>10.642246</v>
          </cell>
          <cell r="AD313">
            <v>14.83497</v>
          </cell>
          <cell r="AE313">
            <v>21.734113000000001</v>
          </cell>
          <cell r="AF313">
            <v>31.653077</v>
          </cell>
          <cell r="AG313">
            <v>36.639618999999996</v>
          </cell>
          <cell r="AH313">
            <v>27.63476</v>
          </cell>
          <cell r="AI313">
            <v>22.568777000000001</v>
          </cell>
          <cell r="AJ313">
            <v>18.701453999999998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</row>
        <row r="314">
          <cell r="B314">
            <v>190560</v>
          </cell>
          <cell r="C314" t="str">
            <v xml:space="preserve">        매출채권                                                                          </v>
          </cell>
          <cell r="D314" t="str">
            <v xml:space="preserve">      Trade Receivables</v>
          </cell>
          <cell r="H314" t="e">
            <v>#VALUE!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9.8533410000000003</v>
          </cell>
          <cell r="V314">
            <v>8.1755959999999988</v>
          </cell>
          <cell r="W314">
            <v>18.750029999999999</v>
          </cell>
          <cell r="X314">
            <v>15.924427999999999</v>
          </cell>
          <cell r="Y314">
            <v>13.238156999999999</v>
          </cell>
          <cell r="Z314">
            <v>12.116719</v>
          </cell>
          <cell r="AA314">
            <v>13.292448</v>
          </cell>
          <cell r="AB314">
            <v>12.009646999999999</v>
          </cell>
          <cell r="AC314">
            <v>8.6108849999999997</v>
          </cell>
          <cell r="AD314">
            <v>11.159431999999999</v>
          </cell>
          <cell r="AE314">
            <v>19.539324000000001</v>
          </cell>
          <cell r="AF314">
            <v>28.615022</v>
          </cell>
          <cell r="AG314">
            <v>33.622692000000001</v>
          </cell>
          <cell r="AH314">
            <v>24.42653</v>
          </cell>
          <cell r="AI314">
            <v>18.946846000000001</v>
          </cell>
          <cell r="AJ314">
            <v>12.719465999999999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</row>
        <row r="315">
          <cell r="B315">
            <v>190570</v>
          </cell>
          <cell r="C315" t="str">
            <v xml:space="preserve">        미수금등                                                                          </v>
          </cell>
          <cell r="D315" t="str">
            <v xml:space="preserve">      Accounts Receivables</v>
          </cell>
          <cell r="H315" t="e">
            <v>#VALUE!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8.8993190000000002</v>
          </cell>
          <cell r="V315">
            <v>10.371319</v>
          </cell>
          <cell r="W315">
            <v>3.1277949999999999</v>
          </cell>
          <cell r="X315">
            <v>0.88079999999999992</v>
          </cell>
          <cell r="Y315">
            <v>3.5205259999999998</v>
          </cell>
          <cell r="Z315">
            <v>1.0282789999999999</v>
          </cell>
          <cell r="AA315">
            <v>0.95933899999999994</v>
          </cell>
          <cell r="AB315">
            <v>0.84639299999999995</v>
          </cell>
          <cell r="AC315">
            <v>1.0857289999999999</v>
          </cell>
          <cell r="AD315">
            <v>1.5846449999999999</v>
          </cell>
          <cell r="AE315">
            <v>0.83303899999999997</v>
          </cell>
          <cell r="AF315">
            <v>1.6475389999999999</v>
          </cell>
          <cell r="AG315">
            <v>0.59580899999999992</v>
          </cell>
          <cell r="AH315">
            <v>1.262435</v>
          </cell>
          <cell r="AI315">
            <v>1.50075</v>
          </cell>
          <cell r="AJ315">
            <v>5.385427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</row>
        <row r="316">
          <cell r="B316">
            <v>190580</v>
          </cell>
          <cell r="C316" t="str">
            <v xml:space="preserve">        단기대출채권                                                                      </v>
          </cell>
          <cell r="D316" t="str">
            <v xml:space="preserve">      Short-Term Loans</v>
          </cell>
          <cell r="H316" t="e">
            <v>#VALUE!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</row>
        <row r="318">
          <cell r="B318">
            <v>113650</v>
          </cell>
          <cell r="C318" t="str">
            <v xml:space="preserve">    당기법인세자산(선급법인세)                                                            </v>
          </cell>
          <cell r="D318" t="str">
            <v xml:space="preserve">    Current Income Tax Assets(Prepaid Income Tax Payments)</v>
          </cell>
          <cell r="H318" t="e">
            <v>#VALUE!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2.1620999999999998E-2</v>
          </cell>
          <cell r="X318">
            <v>7.1199999999999996E-4</v>
          </cell>
          <cell r="Y318">
            <v>1.9699999999999999E-4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</row>
        <row r="319">
          <cell r="B319">
            <v>113660</v>
          </cell>
          <cell r="C319" t="str">
            <v xml:space="preserve">    기타유동자산                                                                          </v>
          </cell>
          <cell r="D319" t="str">
            <v xml:space="preserve">    Other Current Assets</v>
          </cell>
          <cell r="H319" t="e">
            <v>#VALUE!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2.2486090000000001</v>
          </cell>
          <cell r="V319">
            <v>3.317091</v>
          </cell>
          <cell r="W319">
            <v>1.8277159999999999</v>
          </cell>
          <cell r="X319">
            <v>3.6433529999999998</v>
          </cell>
          <cell r="Y319">
            <v>2.5284679999999997</v>
          </cell>
          <cell r="Z319">
            <v>1.5001989999999998</v>
          </cell>
          <cell r="AA319">
            <v>6.6162190000000001</v>
          </cell>
          <cell r="AB319">
            <v>5.950863</v>
          </cell>
          <cell r="AC319">
            <v>2.1125959999999999</v>
          </cell>
          <cell r="AD319">
            <v>0.96821499999999994</v>
          </cell>
          <cell r="AE319">
            <v>2.9621019999999998</v>
          </cell>
          <cell r="AF319">
            <v>2.532956</v>
          </cell>
          <cell r="AG319">
            <v>1.7954972299999998</v>
          </cell>
          <cell r="AH319">
            <v>9.1095371299999996</v>
          </cell>
          <cell r="AI319">
            <v>17.527432260000001</v>
          </cell>
          <cell r="AJ319">
            <v>20.452562140000001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</row>
        <row r="326">
          <cell r="B326">
            <v>190650</v>
          </cell>
          <cell r="C326" t="str">
            <v xml:space="preserve">    현금및현금성자산                                                                      </v>
          </cell>
          <cell r="D326" t="str">
            <v xml:space="preserve">    Cash and Cash Equivalents</v>
          </cell>
          <cell r="H326" t="e">
            <v>#VALUE!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69.209321000000003</v>
          </cell>
          <cell r="V326">
            <v>66.550320999999997</v>
          </cell>
          <cell r="W326">
            <v>72.660156999999998</v>
          </cell>
          <cell r="X326">
            <v>53.110406999999995</v>
          </cell>
          <cell r="Y326">
            <v>53.785069999999997</v>
          </cell>
          <cell r="Z326">
            <v>89.948298999999992</v>
          </cell>
          <cell r="AA326">
            <v>70.322063999999997</v>
          </cell>
          <cell r="AB326">
            <v>105.51892599999999</v>
          </cell>
          <cell r="AC326">
            <v>129.44851631999998</v>
          </cell>
          <cell r="AD326">
            <v>175.92549265999997</v>
          </cell>
          <cell r="AE326">
            <v>143.339449</v>
          </cell>
          <cell r="AF326">
            <v>252.31065899999999</v>
          </cell>
          <cell r="AG326">
            <v>332.13054418000002</v>
          </cell>
          <cell r="AH326">
            <v>338.80500413999999</v>
          </cell>
          <cell r="AI326">
            <v>182.29878818</v>
          </cell>
          <cell r="AJ326">
            <v>171.99428400999997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</row>
        <row r="327">
          <cell r="B327">
            <v>113920</v>
          </cell>
          <cell r="C327" t="str">
            <v xml:space="preserve">    매각예정비유동자산및처분자산집단                                                      </v>
          </cell>
          <cell r="D327" t="str">
            <v xml:space="preserve">    Non-Current Asset Held for Sale or Disposal Group</v>
          </cell>
          <cell r="H327" t="e">
            <v>#VALUE!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20.14774371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</row>
        <row r="328">
          <cell r="B328">
            <v>113930</v>
          </cell>
          <cell r="C328" t="str">
            <v xml:space="preserve">        비유동자산                                                                        </v>
          </cell>
          <cell r="D328" t="str">
            <v xml:space="preserve">      Non-Current Assets</v>
          </cell>
          <cell r="H328" t="e">
            <v>#VALUE!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</row>
        <row r="329">
          <cell r="B329">
            <v>114240</v>
          </cell>
          <cell r="C329" t="str">
            <v xml:space="preserve">        유동자산                                                                          </v>
          </cell>
          <cell r="D329" t="str">
            <v xml:space="preserve">      Current Assets</v>
          </cell>
          <cell r="H329" t="e">
            <v>#VALUE!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</row>
        <row r="330">
          <cell r="B330">
            <v>114340</v>
          </cell>
          <cell r="C330" t="str">
            <v xml:space="preserve">        기타                                                                              </v>
          </cell>
          <cell r="D330" t="str">
            <v xml:space="preserve">      Other Intangible Assets</v>
          </cell>
          <cell r="H330" t="e">
            <v>#VALUE!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20.147743999999999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</row>
        <row r="331">
          <cell r="B331">
            <v>114350</v>
          </cell>
          <cell r="C331" t="str">
            <v xml:space="preserve">기타금융업자산                                                                            </v>
          </cell>
          <cell r="D331" t="str">
            <v>Other Financial Institutions Assets</v>
          </cell>
          <cell r="H331" t="e">
            <v>#VALUE!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</row>
        <row r="332">
          <cell r="B332">
            <v>120000</v>
          </cell>
          <cell r="C332" t="str">
            <v xml:space="preserve">자본총계                                                                                  </v>
          </cell>
          <cell r="D332" t="str">
            <v>Stockholders' Equity</v>
          </cell>
          <cell r="H332" t="e">
            <v>#VALUE!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308.89670899999999</v>
          </cell>
          <cell r="V332">
            <v>332.10869199999996</v>
          </cell>
          <cell r="W332">
            <v>468.55761099999995</v>
          </cell>
          <cell r="X332">
            <v>510.48238599999996</v>
          </cell>
          <cell r="Y332">
            <v>492.48758899999996</v>
          </cell>
          <cell r="Z332">
            <v>504.23596599999996</v>
          </cell>
          <cell r="AA332">
            <v>483.60834199999999</v>
          </cell>
          <cell r="AB332">
            <v>501.64765999999997</v>
          </cell>
          <cell r="AC332">
            <v>545.12073337999993</v>
          </cell>
          <cell r="AD332">
            <v>560.22323269000003</v>
          </cell>
          <cell r="AE332">
            <v>727.970551</v>
          </cell>
          <cell r="AF332">
            <v>889.64641299999994</v>
          </cell>
          <cell r="AG332">
            <v>1178.2040727199999</v>
          </cell>
          <cell r="AH332">
            <v>1286.5153513800001</v>
          </cell>
          <cell r="AI332">
            <v>1309.66550598</v>
          </cell>
          <cell r="AJ332">
            <v>1293.33888716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</row>
        <row r="333">
          <cell r="B333">
            <v>120010</v>
          </cell>
          <cell r="C333" t="str">
            <v xml:space="preserve">지배주주지분                                                                              </v>
          </cell>
          <cell r="D333" t="str">
            <v xml:space="preserve">  Owners of Parent Equity</v>
          </cell>
          <cell r="H333" t="e">
            <v>#VALUE!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298.33300099999997</v>
          </cell>
          <cell r="V333">
            <v>321.53598599999998</v>
          </cell>
          <cell r="W333">
            <v>388.51006599999999</v>
          </cell>
          <cell r="X333">
            <v>418.025734</v>
          </cell>
          <cell r="Y333">
            <v>399.67105599999996</v>
          </cell>
          <cell r="Z333">
            <v>411.63235199999997</v>
          </cell>
          <cell r="AA333">
            <v>402.06780699999996</v>
          </cell>
          <cell r="AB333">
            <v>417.009094</v>
          </cell>
          <cell r="AC333">
            <v>545.87649099999999</v>
          </cell>
          <cell r="AD333">
            <v>558.6682106799999</v>
          </cell>
          <cell r="AE333">
            <v>633.10826099999997</v>
          </cell>
          <cell r="AF333">
            <v>730.64680299999998</v>
          </cell>
          <cell r="AG333">
            <v>1010.36181813</v>
          </cell>
          <cell r="AH333">
            <v>1022.68211532</v>
          </cell>
          <cell r="AI333">
            <v>1044.1032949</v>
          </cell>
          <cell r="AJ333">
            <v>994.22791762999998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</row>
        <row r="334">
          <cell r="B334">
            <v>120020</v>
          </cell>
          <cell r="C334" t="str">
            <v xml:space="preserve">    자본금                                                                                </v>
          </cell>
          <cell r="D334" t="str">
            <v xml:space="preserve">    Capital Stock</v>
          </cell>
          <cell r="H334" t="e">
            <v>#VALUE!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47.032354999999995</v>
          </cell>
          <cell r="V334">
            <v>47.032354999999995</v>
          </cell>
          <cell r="W334">
            <v>47.032354999999995</v>
          </cell>
          <cell r="X334">
            <v>47.032354999999995</v>
          </cell>
          <cell r="Y334">
            <v>47.032354999999995</v>
          </cell>
          <cell r="Z334">
            <v>47.032354999999995</v>
          </cell>
          <cell r="AA334">
            <v>47.032354999999995</v>
          </cell>
          <cell r="AB334">
            <v>47.032354999999995</v>
          </cell>
          <cell r="AC334">
            <v>47.032354999999995</v>
          </cell>
          <cell r="AD334">
            <v>47.032354999999995</v>
          </cell>
          <cell r="AE334">
            <v>47.032354999999995</v>
          </cell>
          <cell r="AF334">
            <v>47.032354999999995</v>
          </cell>
          <cell r="AG334">
            <v>47.032354999999995</v>
          </cell>
          <cell r="AH334">
            <v>47.032354999999995</v>
          </cell>
          <cell r="AI334">
            <v>47.032354999999995</v>
          </cell>
          <cell r="AJ334">
            <v>47.032354999999995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</row>
        <row r="335">
          <cell r="B335">
            <v>120030</v>
          </cell>
          <cell r="C335" t="str">
            <v xml:space="preserve">        보통주자본금                                                                      </v>
          </cell>
          <cell r="D335" t="str">
            <v xml:space="preserve">      Common Stock</v>
          </cell>
          <cell r="H335" t="e">
            <v>#VALUE!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47.032354999999995</v>
          </cell>
          <cell r="V335">
            <v>47.032354999999995</v>
          </cell>
          <cell r="W335">
            <v>47.032354999999995</v>
          </cell>
          <cell r="X335">
            <v>47.032354999999995</v>
          </cell>
          <cell r="Y335">
            <v>47.032354999999995</v>
          </cell>
          <cell r="Z335">
            <v>47.032354999999995</v>
          </cell>
          <cell r="AA335">
            <v>47.032354999999995</v>
          </cell>
          <cell r="AB335">
            <v>47.032354999999995</v>
          </cell>
          <cell r="AC335">
            <v>47.032354999999995</v>
          </cell>
          <cell r="AD335">
            <v>47.032354999999995</v>
          </cell>
          <cell r="AE335">
            <v>47.032354999999995</v>
          </cell>
          <cell r="AF335">
            <v>47.032354999999995</v>
          </cell>
          <cell r="AG335">
            <v>47.032354999999995</v>
          </cell>
          <cell r="AH335">
            <v>47.032354999999995</v>
          </cell>
          <cell r="AI335">
            <v>47.032354999999995</v>
          </cell>
          <cell r="AJ335">
            <v>47.032354999999995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</row>
        <row r="336">
          <cell r="B336">
            <v>120040</v>
          </cell>
          <cell r="C336" t="str">
            <v xml:space="preserve">        우선주자본금                                                                      </v>
          </cell>
          <cell r="D336" t="str">
            <v xml:space="preserve">      Preferred Stock</v>
          </cell>
          <cell r="H336" t="e">
            <v>#VALUE!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</row>
        <row r="337">
          <cell r="B337">
            <v>120050</v>
          </cell>
          <cell r="C337" t="str">
            <v xml:space="preserve">    자본잉여금                                                                            </v>
          </cell>
          <cell r="D337" t="str">
            <v xml:space="preserve">    Capital Surplus</v>
          </cell>
          <cell r="H337" t="e">
            <v>#VALUE!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68.864992999999998</v>
          </cell>
          <cell r="V337">
            <v>68.864992999999998</v>
          </cell>
          <cell r="W337">
            <v>70.056811999999994</v>
          </cell>
          <cell r="X337">
            <v>75.482050999999998</v>
          </cell>
          <cell r="Y337">
            <v>75.350212999999997</v>
          </cell>
          <cell r="Z337">
            <v>76.017853000000002</v>
          </cell>
          <cell r="AA337">
            <v>74.000287999999998</v>
          </cell>
          <cell r="AB337">
            <v>74.30774199999999</v>
          </cell>
          <cell r="AC337">
            <v>69.780038469999994</v>
          </cell>
          <cell r="AD337">
            <v>69.572700799999993</v>
          </cell>
          <cell r="AE337">
            <v>86.030923999999999</v>
          </cell>
          <cell r="AF337">
            <v>99.230629999999991</v>
          </cell>
          <cell r="AG337">
            <v>295.02010647000003</v>
          </cell>
          <cell r="AH337">
            <v>295.02010647000003</v>
          </cell>
          <cell r="AI337">
            <v>295.02010647000003</v>
          </cell>
          <cell r="AJ337">
            <v>295.02010647000003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</row>
        <row r="338">
          <cell r="B338">
            <v>120060</v>
          </cell>
          <cell r="C338" t="str">
            <v xml:space="preserve">        주식발행초과금                                                                    </v>
          </cell>
          <cell r="D338" t="str">
            <v xml:space="preserve">      Paid-In Capital in Excess of Par Value</v>
          </cell>
          <cell r="H338" t="e">
            <v>#VALUE!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68.864992999999998</v>
          </cell>
          <cell r="V338">
            <v>68.864992999999998</v>
          </cell>
          <cell r="W338">
            <v>0</v>
          </cell>
          <cell r="X338">
            <v>0</v>
          </cell>
          <cell r="Y338">
            <v>0</v>
          </cell>
          <cell r="Z338">
            <v>68.731905999999995</v>
          </cell>
          <cell r="AA338">
            <v>68.731905999999995</v>
          </cell>
          <cell r="AB338">
            <v>68.731905999999995</v>
          </cell>
          <cell r="AC338">
            <v>68.731905999999995</v>
          </cell>
          <cell r="AD338">
            <v>68.731905999999995</v>
          </cell>
          <cell r="AE338">
            <v>68.731905999999995</v>
          </cell>
          <cell r="AF338">
            <v>68.731905999999995</v>
          </cell>
          <cell r="AG338">
            <v>68.731905999999995</v>
          </cell>
          <cell r="AH338">
            <v>68.730443999999991</v>
          </cell>
          <cell r="AI338">
            <v>68.730443999999991</v>
          </cell>
          <cell r="AJ338">
            <v>68.730443999999991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</row>
        <row r="339">
          <cell r="B339">
            <v>120150</v>
          </cell>
          <cell r="C339" t="str">
            <v xml:space="preserve">        전환권대가                                                                        </v>
          </cell>
          <cell r="D339" t="str">
            <v xml:space="preserve">      Consideration for Conversion Rights</v>
          </cell>
          <cell r="H339" t="e">
            <v>#VALUE!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</row>
        <row r="340">
          <cell r="B340">
            <v>120160</v>
          </cell>
          <cell r="C340" t="str">
            <v xml:space="preserve">        신주인수권대가                                                                    </v>
          </cell>
          <cell r="D340" t="str">
            <v xml:space="preserve">      Consideration for Stock Warrants</v>
          </cell>
          <cell r="H340" t="e">
            <v>#VALUE!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</row>
        <row r="341">
          <cell r="B341">
            <v>120170</v>
          </cell>
          <cell r="C341" t="str">
            <v xml:space="preserve">        교환권대가                                                                        </v>
          </cell>
          <cell r="D341" t="str">
            <v xml:space="preserve">      Consideration for Exchangeable Rights</v>
          </cell>
          <cell r="H341" t="e">
            <v>#VALUE!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</row>
        <row r="342">
          <cell r="B342">
            <v>190680</v>
          </cell>
          <cell r="C342" t="str">
            <v xml:space="preserve">        기타                                                                              </v>
          </cell>
          <cell r="D342" t="str">
            <v xml:space="preserve">      Other Intangible Assets</v>
          </cell>
          <cell r="H342" t="e">
            <v>#VALUE!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70.056811999999994</v>
          </cell>
          <cell r="X342">
            <v>75.482050999999998</v>
          </cell>
          <cell r="Y342">
            <v>75.350212999999997</v>
          </cell>
          <cell r="Z342">
            <v>7.2859479999999994</v>
          </cell>
          <cell r="AA342">
            <v>5.268383</v>
          </cell>
          <cell r="AB342">
            <v>5.5758359999999998</v>
          </cell>
          <cell r="AC342">
            <v>1.0481319999999998</v>
          </cell>
          <cell r="AD342">
            <v>0.84079499999999996</v>
          </cell>
          <cell r="AE342">
            <v>17.299018</v>
          </cell>
          <cell r="AF342">
            <v>30.498723999999999</v>
          </cell>
          <cell r="AG342">
            <v>226.28819999999999</v>
          </cell>
          <cell r="AH342">
            <v>226.28966199999999</v>
          </cell>
          <cell r="AI342">
            <v>226.28966199999999</v>
          </cell>
          <cell r="AJ342">
            <v>226.28966199999999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</row>
        <row r="343">
          <cell r="B343">
            <v>120210</v>
          </cell>
          <cell r="C343" t="str">
            <v xml:space="preserve">    기타자본                                                                              </v>
          </cell>
          <cell r="D343" t="str">
            <v xml:space="preserve">    Other Reserves</v>
          </cell>
          <cell r="H343" t="e">
            <v>#VALUE!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-7.8598710000000001</v>
          </cell>
          <cell r="W343">
            <v>2.4442149999999998</v>
          </cell>
          <cell r="X343">
            <v>2.0559620000000001</v>
          </cell>
          <cell r="Y343">
            <v>-8.1199979999999989</v>
          </cell>
          <cell r="Z343">
            <v>-16.051224999999999</v>
          </cell>
          <cell r="AA343">
            <v>-35.616385000000001</v>
          </cell>
          <cell r="AB343">
            <v>-41.141231999999995</v>
          </cell>
          <cell r="AC343">
            <v>-43.561209999999996</v>
          </cell>
          <cell r="AD343">
            <v>-42.634447999999999</v>
          </cell>
          <cell r="AE343">
            <v>-41.606569999999998</v>
          </cell>
          <cell r="AF343">
            <v>-41.606569999999998</v>
          </cell>
          <cell r="AG343">
            <v>-17.437870999999998</v>
          </cell>
          <cell r="AH343">
            <v>-26.145488</v>
          </cell>
          <cell r="AI343">
            <v>-26.145488</v>
          </cell>
          <cell r="AJ343">
            <v>-26.145488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</row>
        <row r="344">
          <cell r="B344">
            <v>120220</v>
          </cell>
          <cell r="C344" t="str">
            <v xml:space="preserve">        자기주식                                                                          </v>
          </cell>
          <cell r="D344" t="str">
            <v xml:space="preserve">      Treasury Stock</v>
          </cell>
          <cell r="H344" t="e">
            <v>#VALUE!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-7.8718029999999999</v>
          </cell>
          <cell r="W344">
            <v>0</v>
          </cell>
          <cell r="X344">
            <v>-0.99185699999999999</v>
          </cell>
          <cell r="Y344">
            <v>-10.549524999999999</v>
          </cell>
          <cell r="Z344">
            <v>-18.600518999999998</v>
          </cell>
          <cell r="AA344">
            <v>-37.236466999999998</v>
          </cell>
          <cell r="AB344">
            <v>-43.572058999999996</v>
          </cell>
          <cell r="AC344">
            <v>-43.572058999999996</v>
          </cell>
          <cell r="AD344">
            <v>-42.635047999999998</v>
          </cell>
          <cell r="AE344">
            <v>-41.606569999999998</v>
          </cell>
          <cell r="AF344">
            <v>-41.606569999999998</v>
          </cell>
          <cell r="AG344">
            <v>-17.437870999999998</v>
          </cell>
          <cell r="AH344">
            <v>-26.145488</v>
          </cell>
          <cell r="AI344">
            <v>-26.145488</v>
          </cell>
          <cell r="AJ344">
            <v>-26.145488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</row>
        <row r="345">
          <cell r="B345">
            <v>120230</v>
          </cell>
          <cell r="C345" t="str">
            <v xml:space="preserve">        자기주식처분손실                                                                  </v>
          </cell>
          <cell r="D345" t="str">
            <v xml:space="preserve">      Losses on Disposition of Treasury Stock</v>
          </cell>
          <cell r="H345" t="e">
            <v>#VALUE!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</row>
        <row r="346">
          <cell r="B346">
            <v>190690</v>
          </cell>
          <cell r="C346" t="str">
            <v xml:space="preserve">        기타                                                                              </v>
          </cell>
          <cell r="D346" t="str">
            <v xml:space="preserve">      Other Intangible Assets</v>
          </cell>
          <cell r="H346" t="e">
            <v>#VALUE!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1.1932E-2</v>
          </cell>
          <cell r="W346">
            <v>2.4442149999999998</v>
          </cell>
          <cell r="X346">
            <v>3.0478190000000001</v>
          </cell>
          <cell r="Y346">
            <v>2.4295269999999998</v>
          </cell>
          <cell r="Z346">
            <v>2.5492939999999997</v>
          </cell>
          <cell r="AA346">
            <v>1.620082</v>
          </cell>
          <cell r="AB346">
            <v>2.4308269999999998</v>
          </cell>
          <cell r="AC346">
            <v>1.0848999999999999E-2</v>
          </cell>
          <cell r="AD346">
            <v>5.9999999999999995E-4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</row>
        <row r="347">
          <cell r="B347">
            <v>120310</v>
          </cell>
          <cell r="C347" t="str">
            <v xml:space="preserve">    기타포괄이익누계액                                                                    </v>
          </cell>
          <cell r="D347" t="str">
            <v xml:space="preserve">    Accumulated Other Comprehensive Income</v>
          </cell>
          <cell r="H347" t="e">
            <v>#VALUE!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3.0284399999999998</v>
          </cell>
          <cell r="V347">
            <v>2.4103429999999997</v>
          </cell>
          <cell r="W347">
            <v>2.0614219999999999</v>
          </cell>
          <cell r="X347">
            <v>3.8505339999999997</v>
          </cell>
          <cell r="Y347">
            <v>-0.232986</v>
          </cell>
          <cell r="Z347">
            <v>7.4274290000000001</v>
          </cell>
          <cell r="AA347">
            <v>6.2250059999999996</v>
          </cell>
          <cell r="AB347">
            <v>7.1155339999999994</v>
          </cell>
          <cell r="AC347">
            <v>1.5388299999999999</v>
          </cell>
          <cell r="AD347">
            <v>3.2440819999999997</v>
          </cell>
          <cell r="AE347">
            <v>-0.43912799999999996</v>
          </cell>
          <cell r="AF347">
            <v>-2.6764749999999999</v>
          </cell>
          <cell r="AG347">
            <v>-1.4627839999999999</v>
          </cell>
          <cell r="AH347">
            <v>0.70955000000000001</v>
          </cell>
          <cell r="AI347">
            <v>1.247139</v>
          </cell>
          <cell r="AJ347">
            <v>-1.786335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</row>
        <row r="348">
          <cell r="B348">
            <v>120320</v>
          </cell>
          <cell r="C348" t="str">
            <v xml:space="preserve">        금융자산평가손익                                                                  </v>
          </cell>
          <cell r="D348" t="str">
            <v xml:space="preserve">      Gains(Losses) on Valuation of Financial Assets</v>
          </cell>
          <cell r="H348" t="e">
            <v>#VALUE!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1.133216</v>
          </cell>
          <cell r="V348">
            <v>1.050087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</row>
        <row r="349">
          <cell r="B349">
            <v>120330</v>
          </cell>
          <cell r="C349" t="str">
            <v xml:space="preserve">        매도가능금융자산평가손익                                                          </v>
          </cell>
          <cell r="D349" t="str">
            <v xml:space="preserve">      Gains(Losses) on Valuation of Available-for-Sale Financial Assets</v>
          </cell>
          <cell r="H349" t="e">
            <v>#VALUE!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0.985788</v>
          </cell>
          <cell r="X349">
            <v>1.140072</v>
          </cell>
          <cell r="Y349">
            <v>1.7681979999999999</v>
          </cell>
          <cell r="Z349">
            <v>4.3914109999999997</v>
          </cell>
          <cell r="AA349">
            <v>1.404765</v>
          </cell>
          <cell r="AB349">
            <v>2.5837789999999998</v>
          </cell>
          <cell r="AC349">
            <v>-0.13993</v>
          </cell>
          <cell r="AD349">
            <v>1.2208399999999999</v>
          </cell>
          <cell r="AE349">
            <v>1.0863209999999999</v>
          </cell>
          <cell r="AF349">
            <v>1.264192</v>
          </cell>
          <cell r="AG349">
            <v>1.5883859999999999</v>
          </cell>
          <cell r="AH349">
            <v>1.334546</v>
          </cell>
          <cell r="AI349">
            <v>2.516734</v>
          </cell>
          <cell r="AJ349">
            <v>1.2761279999999999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</row>
        <row r="350">
          <cell r="B350">
            <v>120340</v>
          </cell>
          <cell r="C350" t="str">
            <v xml:space="preserve">        관계기업등기타포괄이익                                                            </v>
          </cell>
          <cell r="D350" t="str">
            <v xml:space="preserve">      Other Comprehensive Income of Associates etc.</v>
          </cell>
          <cell r="H350" t="e">
            <v>#VALUE!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6.5196000000000004E-2</v>
          </cell>
          <cell r="X350">
            <v>-0.141402</v>
          </cell>
          <cell r="Y350">
            <v>-0.274115</v>
          </cell>
          <cell r="Z350">
            <v>-0.169322</v>
          </cell>
          <cell r="AA350">
            <v>1.0359239999999998</v>
          </cell>
          <cell r="AB350">
            <v>0.75139299999999998</v>
          </cell>
          <cell r="AC350">
            <v>2.4199769999999998</v>
          </cell>
          <cell r="AD350">
            <v>2.4199769999999998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</row>
        <row r="351">
          <cell r="B351">
            <v>120350</v>
          </cell>
          <cell r="C351" t="str">
            <v xml:space="preserve">        해외사업환산손익(환율변동차이)                                                    </v>
          </cell>
          <cell r="D351" t="str">
            <v xml:space="preserve">      Gains(Losses) on Cumulative Effect of Foreign Currency Translation</v>
          </cell>
          <cell r="H351" t="e">
            <v>#VALUE!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-0.368454</v>
          </cell>
          <cell r="AJ351">
            <v>-3.2713129999999997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</row>
        <row r="352">
          <cell r="B352">
            <v>120380</v>
          </cell>
          <cell r="C352" t="str">
            <v xml:space="preserve">        현금흐름위험회피평가손익                                                          </v>
          </cell>
          <cell r="D352" t="str">
            <v xml:space="preserve">      Gains(Losses) on Valuations Cash Flow Hedges</v>
          </cell>
          <cell r="H352" t="e">
            <v>#VALUE!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-0.90114099999999997</v>
          </cell>
          <cell r="AJ352">
            <v>0.20884999999999998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</row>
        <row r="353">
          <cell r="B353">
            <v>120400</v>
          </cell>
          <cell r="C353" t="str">
            <v xml:space="preserve">        재평가잉여금                                                                      </v>
          </cell>
          <cell r="D353" t="str">
            <v xml:space="preserve">      Revaluation Surplus</v>
          </cell>
          <cell r="H353" t="e">
            <v>#VALUE!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</row>
        <row r="354">
          <cell r="B354">
            <v>190700</v>
          </cell>
          <cell r="C354" t="str">
            <v xml:space="preserve">        기타                                                                              </v>
          </cell>
          <cell r="D354" t="str">
            <v xml:space="preserve">      Other Intangible Assets</v>
          </cell>
          <cell r="H354" t="e">
            <v>#VALUE!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1.895224</v>
          </cell>
          <cell r="V354">
            <v>1.3602559999999999</v>
          </cell>
          <cell r="W354">
            <v>1.0104379999999999</v>
          </cell>
          <cell r="X354">
            <v>2.851864</v>
          </cell>
          <cell r="Y354">
            <v>-1.727069</v>
          </cell>
          <cell r="Z354">
            <v>3.2053399999999996</v>
          </cell>
          <cell r="AA354">
            <v>3.7843169999999997</v>
          </cell>
          <cell r="AB354">
            <v>3.7803629999999999</v>
          </cell>
          <cell r="AC354">
            <v>-0.74121700000000001</v>
          </cell>
          <cell r="AD354">
            <v>-0.396735</v>
          </cell>
          <cell r="AE354">
            <v>-1.5254489999999998</v>
          </cell>
          <cell r="AF354">
            <v>-3.9406669999999999</v>
          </cell>
          <cell r="AG354">
            <v>-3.0511699999999999</v>
          </cell>
          <cell r="AH354">
            <v>-0.624996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</row>
        <row r="355">
          <cell r="B355">
            <v>120460</v>
          </cell>
          <cell r="C355" t="str">
            <v xml:space="preserve">    이익잉여금                                                                            </v>
          </cell>
          <cell r="D355" t="str">
            <v xml:space="preserve">    Retained Earnings</v>
          </cell>
          <cell r="H355" t="e">
            <v>#VALUE!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179.40721299999998</v>
          </cell>
          <cell r="V355">
            <v>211.088165</v>
          </cell>
          <cell r="W355">
            <v>266.91526099999999</v>
          </cell>
          <cell r="X355">
            <v>289.60483199999999</v>
          </cell>
          <cell r="Y355">
            <v>285.64147099999997</v>
          </cell>
          <cell r="Z355">
            <v>297.20594</v>
          </cell>
          <cell r="AA355">
            <v>310.42654299999998</v>
          </cell>
          <cell r="AB355">
            <v>329.69469499999997</v>
          </cell>
          <cell r="AC355">
            <v>471.086477</v>
          </cell>
          <cell r="AD355">
            <v>481.45352107999997</v>
          </cell>
          <cell r="AE355">
            <v>542.09068000000002</v>
          </cell>
          <cell r="AF355">
            <v>628.66686299999992</v>
          </cell>
          <cell r="AG355">
            <v>687.21001269999999</v>
          </cell>
          <cell r="AH355">
            <v>706.06559225000001</v>
          </cell>
          <cell r="AI355">
            <v>726.94918203999998</v>
          </cell>
          <cell r="AJ355">
            <v>680.10727935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</row>
        <row r="356">
          <cell r="B356">
            <v>120470</v>
          </cell>
          <cell r="C356" t="str">
            <v xml:space="preserve">    *(지배)당기순이익                                                                     </v>
          </cell>
          <cell r="D356" t="str">
            <v xml:space="preserve">    *Net Income for The Year(Owners of Parent)</v>
          </cell>
          <cell r="H356" t="e">
            <v>#VALUE!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43.800287999999995</v>
          </cell>
          <cell r="V356">
            <v>44.009262999999997</v>
          </cell>
          <cell r="W356">
            <v>73.661035999999996</v>
          </cell>
          <cell r="X356">
            <v>42.014776999999995</v>
          </cell>
          <cell r="Y356">
            <v>10.946733</v>
          </cell>
          <cell r="Z356">
            <v>22.723117999999999</v>
          </cell>
          <cell r="AA356">
            <v>18.310299000000001</v>
          </cell>
          <cell r="AB356">
            <v>34.628732999999997</v>
          </cell>
          <cell r="AC356">
            <v>38.057728999999995</v>
          </cell>
          <cell r="AD356">
            <v>32.571570999999999</v>
          </cell>
          <cell r="AE356">
            <v>74.733066999999991</v>
          </cell>
          <cell r="AF356">
            <v>101.19126299999999</v>
          </cell>
          <cell r="AG356">
            <v>96.372090909999997</v>
          </cell>
          <cell r="AH356">
            <v>65.238130459999994</v>
          </cell>
          <cell r="AI356">
            <v>55.125791729999996</v>
          </cell>
          <cell r="AJ356">
            <v>-18.952812260000002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</row>
        <row r="357">
          <cell r="B357">
            <v>120620</v>
          </cell>
          <cell r="C357" t="str">
            <v xml:space="preserve">비지배주주지분                                                                            </v>
          </cell>
          <cell r="D357" t="str">
            <v>Non-Controlling Interests Equity</v>
          </cell>
          <cell r="H357" t="e">
            <v>#VALUE!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10.563708</v>
          </cell>
          <cell r="V357">
            <v>10.572706</v>
          </cell>
          <cell r="W357">
            <v>80.047545</v>
          </cell>
          <cell r="X357">
            <v>92.456651999999991</v>
          </cell>
          <cell r="Y357">
            <v>92.816532999999993</v>
          </cell>
          <cell r="Z357">
            <v>92.603613999999993</v>
          </cell>
          <cell r="AA357">
            <v>81.540534999999991</v>
          </cell>
          <cell r="AB357">
            <v>84.638565999999997</v>
          </cell>
          <cell r="AC357">
            <v>-0.75575748999999992</v>
          </cell>
          <cell r="AD357">
            <v>1.5550220099999998</v>
          </cell>
          <cell r="AE357">
            <v>94.862290000000002</v>
          </cell>
          <cell r="AF357">
            <v>158.99960999999999</v>
          </cell>
          <cell r="AG357">
            <v>167.84225458999998</v>
          </cell>
          <cell r="AH357">
            <v>263.83323605999999</v>
          </cell>
          <cell r="AI357">
            <v>265.56221108</v>
          </cell>
          <cell r="AJ357">
            <v>299.11096952999998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</row>
        <row r="358">
          <cell r="B358">
            <v>120630</v>
          </cell>
          <cell r="C358" t="str">
            <v xml:space="preserve">*(비지배)당기순이익                                                                       </v>
          </cell>
          <cell r="D358" t="str">
            <v>*(Non-Controlling Interests)Net Income(Net Loss) for The Year</v>
          </cell>
          <cell r="H358" t="e">
            <v>#VALUE!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0.140013</v>
          </cell>
          <cell r="V358">
            <v>8.9979999999999991E-3</v>
          </cell>
          <cell r="W358">
            <v>20.465558999999999</v>
          </cell>
          <cell r="X358">
            <v>2.2310409999999998</v>
          </cell>
          <cell r="Y358">
            <v>0.57061499999999998</v>
          </cell>
          <cell r="Z358">
            <v>-0.28212899999999996</v>
          </cell>
          <cell r="AA358">
            <v>-5.2254499999999995</v>
          </cell>
          <cell r="AB358">
            <v>2.8323419999999997</v>
          </cell>
          <cell r="AC358">
            <v>-5.4758999999999995E-2</v>
          </cell>
          <cell r="AD358">
            <v>-5.8948999999999994E-2</v>
          </cell>
          <cell r="AE358">
            <v>5.0727919999999997</v>
          </cell>
          <cell r="AF358">
            <v>6.528314</v>
          </cell>
          <cell r="AG358">
            <v>9.4540387300000006</v>
          </cell>
          <cell r="AH358">
            <v>6.5937502499999994</v>
          </cell>
          <cell r="AI358">
            <v>2.4962862699999997</v>
          </cell>
          <cell r="AJ358">
            <v>-20.8997153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</row>
        <row r="359">
          <cell r="B359">
            <v>120650</v>
          </cell>
          <cell r="C359" t="str">
            <v xml:space="preserve">수권주식수                                                                                </v>
          </cell>
          <cell r="D359" t="str">
            <v>*No. of Shares Authorized</v>
          </cell>
          <cell r="H359" t="e">
            <v>#VALUE!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200000</v>
          </cell>
          <cell r="V359">
            <v>196878</v>
          </cell>
          <cell r="W359">
            <v>196878</v>
          </cell>
          <cell r="X359">
            <v>196878</v>
          </cell>
          <cell r="Y359">
            <v>196878</v>
          </cell>
          <cell r="Z359">
            <v>200000</v>
          </cell>
          <cell r="AA359">
            <v>196878</v>
          </cell>
          <cell r="AB359">
            <v>196878</v>
          </cell>
          <cell r="AC359">
            <v>200000</v>
          </cell>
          <cell r="AD359">
            <v>200000</v>
          </cell>
          <cell r="AE359">
            <v>200000</v>
          </cell>
          <cell r="AF359">
            <v>200000</v>
          </cell>
          <cell r="AG359">
            <v>200000</v>
          </cell>
          <cell r="AH359">
            <v>200000</v>
          </cell>
          <cell r="AI359">
            <v>196878</v>
          </cell>
          <cell r="AJ359">
            <v>196878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</row>
        <row r="360">
          <cell r="B360">
            <v>120660</v>
          </cell>
          <cell r="C360" t="str">
            <v xml:space="preserve">1주당금액                                                                                 </v>
          </cell>
          <cell r="D360" t="str">
            <v>*(Par Value)</v>
          </cell>
          <cell r="H360" t="e">
            <v>#VALUE!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500</v>
          </cell>
          <cell r="V360">
            <v>500</v>
          </cell>
          <cell r="W360">
            <v>500</v>
          </cell>
          <cell r="X360">
            <v>500</v>
          </cell>
          <cell r="Y360">
            <v>500</v>
          </cell>
          <cell r="Z360">
            <v>500</v>
          </cell>
          <cell r="AA360">
            <v>500</v>
          </cell>
          <cell r="AB360">
            <v>500</v>
          </cell>
          <cell r="AC360">
            <v>500</v>
          </cell>
          <cell r="AD360">
            <v>500</v>
          </cell>
          <cell r="AE360">
            <v>500</v>
          </cell>
          <cell r="AF360">
            <v>500</v>
          </cell>
          <cell r="AG360">
            <v>500</v>
          </cell>
          <cell r="AH360">
            <v>500</v>
          </cell>
          <cell r="AI360">
            <v>500</v>
          </cell>
          <cell r="AJ360">
            <v>500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</row>
        <row r="361">
          <cell r="B361">
            <v>120670</v>
          </cell>
          <cell r="C361" t="str">
            <v xml:space="preserve">발행주식수                                                                                </v>
          </cell>
          <cell r="D361" t="str">
            <v>*No. of Shares Issued</v>
          </cell>
          <cell r="H361" t="e">
            <v>#VALUE!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94065</v>
          </cell>
          <cell r="V361">
            <v>90943</v>
          </cell>
          <cell r="W361">
            <v>90943</v>
          </cell>
          <cell r="X361">
            <v>90943</v>
          </cell>
          <cell r="Y361">
            <v>90943</v>
          </cell>
          <cell r="Z361">
            <v>90943</v>
          </cell>
          <cell r="AA361">
            <v>90943</v>
          </cell>
          <cell r="AB361">
            <v>90943</v>
          </cell>
          <cell r="AC361">
            <v>90943</v>
          </cell>
          <cell r="AD361">
            <v>90943</v>
          </cell>
          <cell r="AE361">
            <v>90943</v>
          </cell>
          <cell r="AF361">
            <v>90943</v>
          </cell>
          <cell r="AG361">
            <v>90943</v>
          </cell>
          <cell r="AH361">
            <v>90943</v>
          </cell>
          <cell r="AI361">
            <v>90973</v>
          </cell>
          <cell r="AJ361">
            <v>90943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</row>
        <row r="362">
          <cell r="B362">
            <v>120680</v>
          </cell>
          <cell r="C362" t="str">
            <v xml:space="preserve">보통주                                                                                    </v>
          </cell>
          <cell r="D362" t="str">
            <v>Common Stock</v>
          </cell>
          <cell r="H362" t="e">
            <v>#VALUE!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9.4064999999999996E-2</v>
          </cell>
          <cell r="V362">
            <v>9.0942999999999996E-2</v>
          </cell>
          <cell r="W362">
            <v>9.0942999999999996E-2</v>
          </cell>
          <cell r="X362">
            <v>9.0942999999999996E-2</v>
          </cell>
          <cell r="Y362">
            <v>9.0942999999999996E-2</v>
          </cell>
          <cell r="Z362">
            <v>9.0942999999999996E-2</v>
          </cell>
          <cell r="AA362">
            <v>9.0942999999999996E-2</v>
          </cell>
          <cell r="AB362">
            <v>9.0942999999999996E-2</v>
          </cell>
          <cell r="AC362">
            <v>9.0942999999999996E-2</v>
          </cell>
          <cell r="AD362">
            <v>9.0942999999999996E-2</v>
          </cell>
          <cell r="AE362">
            <v>9.0942999999999996E-2</v>
          </cell>
          <cell r="AF362">
            <v>9.0942999999999996E-2</v>
          </cell>
          <cell r="AG362">
            <v>9.0942999999999996E-2</v>
          </cell>
          <cell r="AH362">
            <v>9.0942999999999996E-2</v>
          </cell>
          <cell r="AI362">
            <v>9.0972999999999998E-2</v>
          </cell>
          <cell r="AJ362">
            <v>9.0942999999999996E-2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</row>
        <row r="363">
          <cell r="B363">
            <v>120690</v>
          </cell>
          <cell r="C363" t="str">
            <v xml:space="preserve">우선주                                                                                    </v>
          </cell>
          <cell r="D363" t="str">
            <v>Preferred Stock</v>
          </cell>
          <cell r="H363" t="e">
            <v>#VALUE!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</row>
        <row r="364">
          <cell r="B364">
            <v>130000</v>
          </cell>
          <cell r="C364" t="str">
            <v xml:space="preserve">부채총계                                                                                  </v>
          </cell>
          <cell r="D364" t="str">
            <v>Liabilities</v>
          </cell>
          <cell r="H364" t="e">
            <v>#VALUE!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222.14561599999999</v>
          </cell>
          <cell r="V364">
            <v>195.026197</v>
          </cell>
          <cell r="W364">
            <v>215.240858</v>
          </cell>
          <cell r="X364">
            <v>219.11060999999998</v>
          </cell>
          <cell r="Y364">
            <v>199.06454499999998</v>
          </cell>
          <cell r="Z364">
            <v>223.66068799999999</v>
          </cell>
          <cell r="AA364">
            <v>255.34924899999999</v>
          </cell>
          <cell r="AB364">
            <v>250.50273999999999</v>
          </cell>
          <cell r="AC364">
            <v>153.34695850999998</v>
          </cell>
          <cell r="AD364">
            <v>181.8103648</v>
          </cell>
          <cell r="AE364">
            <v>308.66603399999997</v>
          </cell>
          <cell r="AF364">
            <v>340.37845299999998</v>
          </cell>
          <cell r="AG364">
            <v>423.70423878999998</v>
          </cell>
          <cell r="AH364">
            <v>707.35413922999999</v>
          </cell>
          <cell r="AI364">
            <v>998.35313732999998</v>
          </cell>
          <cell r="AJ364">
            <v>1141.9851044899999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</row>
        <row r="365">
          <cell r="B365">
            <v>130010</v>
          </cell>
          <cell r="C365" t="str">
            <v xml:space="preserve">비유동부채                                                                                </v>
          </cell>
          <cell r="D365" t="str">
            <v>Non-Current Liabilities</v>
          </cell>
          <cell r="H365" t="e">
            <v>#VALUE!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98.823540999999992</v>
          </cell>
          <cell r="V365">
            <v>48.721509999999995</v>
          </cell>
          <cell r="W365">
            <v>66.156498999999997</v>
          </cell>
          <cell r="X365">
            <v>66.653086999999999</v>
          </cell>
          <cell r="Y365">
            <v>49.384087000000001</v>
          </cell>
          <cell r="Z365">
            <v>71.370830999999995</v>
          </cell>
          <cell r="AA365">
            <v>60.164676999999998</v>
          </cell>
          <cell r="AB365">
            <v>56.553460999999999</v>
          </cell>
          <cell r="AC365">
            <v>55.652050529999997</v>
          </cell>
          <cell r="AD365">
            <v>61.501930090000002</v>
          </cell>
          <cell r="AE365">
            <v>91.754183999999995</v>
          </cell>
          <cell r="AF365">
            <v>92.461490999999995</v>
          </cell>
          <cell r="AG365">
            <v>88.950957279999997</v>
          </cell>
          <cell r="AH365">
            <v>467.75521395999994</v>
          </cell>
          <cell r="AI365">
            <v>708.40399210999999</v>
          </cell>
          <cell r="AJ365">
            <v>889.35321798999996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</row>
        <row r="366">
          <cell r="B366">
            <v>190710</v>
          </cell>
          <cell r="C366" t="str">
            <v xml:space="preserve">    사채                                                                                  </v>
          </cell>
          <cell r="D366" t="str">
            <v xml:space="preserve">    Bonds</v>
          </cell>
          <cell r="H366" t="e">
            <v>#VALUE!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50.019121999999996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99.792353999999989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</row>
        <row r="367">
          <cell r="B367">
            <v>190720</v>
          </cell>
          <cell r="C367" t="str">
            <v xml:space="preserve">        사채                                                                              </v>
          </cell>
          <cell r="D367" t="str">
            <v xml:space="preserve">      Bonds</v>
          </cell>
          <cell r="H367" t="e">
            <v>#VALUE!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10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99.792353999999989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</row>
        <row r="368">
          <cell r="B368">
            <v>190730</v>
          </cell>
          <cell r="C368" t="str">
            <v xml:space="preserve">        CB                                                                                </v>
          </cell>
          <cell r="D368" t="str">
            <v xml:space="preserve">      Convertible Bonds</v>
          </cell>
          <cell r="H368" t="e">
            <v>#VALUE!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40.019121999999996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</row>
        <row r="369">
          <cell r="B369">
            <v>190740</v>
          </cell>
          <cell r="C369" t="str">
            <v xml:space="preserve">        BW                                                                                </v>
          </cell>
          <cell r="D369" t="str">
            <v xml:space="preserve">      Bonds With Stock Warrants</v>
          </cell>
          <cell r="H369" t="e">
            <v>#VALUE!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</row>
        <row r="370">
          <cell r="B370">
            <v>190750</v>
          </cell>
          <cell r="C370" t="str">
            <v xml:space="preserve">        EB                                                                                </v>
          </cell>
          <cell r="D370" t="str">
            <v xml:space="preserve">      Exchangeable Bonds</v>
          </cell>
          <cell r="H370" t="e">
            <v>#VALUE!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</row>
        <row r="371">
          <cell r="B371">
            <v>190760</v>
          </cell>
          <cell r="C371" t="str">
            <v xml:space="preserve">    장기차입금                                                                            </v>
          </cell>
          <cell r="D371" t="str">
            <v xml:space="preserve">    Long-Term Borrowings</v>
          </cell>
          <cell r="H371" t="e">
            <v>#VALUE!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30.440277999999999</v>
          </cell>
          <cell r="V371">
            <v>29.728693999999997</v>
          </cell>
          <cell r="W371">
            <v>31.403198</v>
          </cell>
          <cell r="X371">
            <v>29.289973999999997</v>
          </cell>
          <cell r="Y371">
            <v>11.814869999999999</v>
          </cell>
          <cell r="Z371">
            <v>31.469317999999998</v>
          </cell>
          <cell r="AA371">
            <v>21.570930000000001</v>
          </cell>
          <cell r="AB371">
            <v>17.69087</v>
          </cell>
          <cell r="AC371">
            <v>1.2183126200000001</v>
          </cell>
          <cell r="AD371">
            <v>3.4681855299999995</v>
          </cell>
          <cell r="AE371">
            <v>6.2901369999999996</v>
          </cell>
          <cell r="AF371">
            <v>11.837933</v>
          </cell>
          <cell r="AG371">
            <v>23.092083329999998</v>
          </cell>
          <cell r="AH371">
            <v>394.85081481999998</v>
          </cell>
          <cell r="AI371">
            <v>636.46198810999999</v>
          </cell>
          <cell r="AJ371">
            <v>721.77307916999996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</row>
        <row r="372">
          <cell r="B372">
            <v>190770</v>
          </cell>
          <cell r="C372" t="str">
            <v xml:space="preserve">    장기금융부채                                                                          </v>
          </cell>
          <cell r="D372" t="str">
            <v xml:space="preserve">    Long-Term Financial Liabilities</v>
          </cell>
          <cell r="H372" t="e">
            <v>#VALUE!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9.2091999999999993E-2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0.94520499999999996</v>
          </cell>
          <cell r="AF372">
            <v>0.44520499999999996</v>
          </cell>
          <cell r="AG372">
            <v>0</v>
          </cell>
          <cell r="AH372">
            <v>1.9967119999999998</v>
          </cell>
          <cell r="AI372">
            <v>2.2724139999999999</v>
          </cell>
          <cell r="AJ372">
            <v>0.39451999999999998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</row>
        <row r="373">
          <cell r="B373">
            <v>130470</v>
          </cell>
          <cell r="C373" t="str">
            <v xml:space="preserve">        당기손익인식금융부채                                                              </v>
          </cell>
          <cell r="D373" t="str">
            <v xml:space="preserve">      Financial Liability at Fair Value through Profit or Loss</v>
          </cell>
          <cell r="H373" t="e">
            <v>#VALUE!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</row>
        <row r="374">
          <cell r="B374">
            <v>130480</v>
          </cell>
          <cell r="C374" t="str">
            <v xml:space="preserve">        장기파생상품부채                                                                  </v>
          </cell>
          <cell r="D374" t="str">
            <v xml:space="preserve">      Long-Term Derivative Liabilities</v>
          </cell>
          <cell r="H374" t="e">
            <v>#VALUE!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1.077893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</row>
        <row r="375">
          <cell r="B375">
            <v>190780</v>
          </cell>
          <cell r="C375" t="str">
            <v xml:space="preserve">        금융리스부채                                                                      </v>
          </cell>
          <cell r="D375" t="str">
            <v xml:space="preserve">      Lease Obligations</v>
          </cell>
          <cell r="H375" t="e">
            <v>#VALUE!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9.2091999999999993E-2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</row>
        <row r="376">
          <cell r="B376">
            <v>190790</v>
          </cell>
          <cell r="C376" t="str">
            <v xml:space="preserve">        장기상환우선주                                                                    </v>
          </cell>
          <cell r="D376" t="str">
            <v xml:space="preserve">      Long-Term Preferred Stock of Redemption</v>
          </cell>
          <cell r="H376" t="e">
            <v>#VALUE!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</row>
        <row r="377">
          <cell r="B377">
            <v>190800</v>
          </cell>
          <cell r="C377" t="str">
            <v xml:space="preserve">        기타장기금융부채                                                                  </v>
          </cell>
          <cell r="D377" t="str">
            <v xml:space="preserve">      Other Long-Term Financial Liabilities</v>
          </cell>
          <cell r="H377" t="e">
            <v>#VALUE!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0.94520499999999996</v>
          </cell>
          <cell r="AF377">
            <v>0.44520499999999996</v>
          </cell>
          <cell r="AG377">
            <v>0</v>
          </cell>
          <cell r="AH377">
            <v>1.9967119999999998</v>
          </cell>
          <cell r="AI377">
            <v>1.1945209999999999</v>
          </cell>
          <cell r="AJ377">
            <v>0.39451999999999998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</row>
        <row r="378">
          <cell r="B378">
            <v>130600</v>
          </cell>
          <cell r="C378" t="str">
            <v xml:space="preserve">    장기매입채무및기타채무                                                                </v>
          </cell>
          <cell r="D378" t="str">
            <v xml:space="preserve">    Long-Term Trade and Other Non-Current Payables</v>
          </cell>
          <cell r="H378" t="e">
            <v>#VALUE!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7.7693379999999994</v>
          </cell>
          <cell r="V378">
            <v>7.3070459999999997</v>
          </cell>
          <cell r="W378">
            <v>20.880054999999999</v>
          </cell>
          <cell r="X378">
            <v>19.787506999999998</v>
          </cell>
          <cell r="Y378">
            <v>20.689446999999998</v>
          </cell>
          <cell r="Z378">
            <v>21.624796999999997</v>
          </cell>
          <cell r="AA378">
            <v>21.902379</v>
          </cell>
          <cell r="AB378">
            <v>24.637620999999999</v>
          </cell>
          <cell r="AC378">
            <v>7.6496979999999999</v>
          </cell>
          <cell r="AD378">
            <v>7.3338129999999992</v>
          </cell>
          <cell r="AE378">
            <v>25.505178999999998</v>
          </cell>
          <cell r="AF378">
            <v>25.097659</v>
          </cell>
          <cell r="AG378">
            <v>11.617308999999999</v>
          </cell>
          <cell r="AH378">
            <v>11.263589</v>
          </cell>
          <cell r="AI378">
            <v>9.4787590000000002</v>
          </cell>
          <cell r="AJ378">
            <v>10.482908999999999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</row>
        <row r="379">
          <cell r="B379">
            <v>190810</v>
          </cell>
          <cell r="C379" t="str">
            <v xml:space="preserve">        장기매입채무                                                                      </v>
          </cell>
          <cell r="D379" t="str">
            <v xml:space="preserve">      Long-Term Trade Payables</v>
          </cell>
          <cell r="H379" t="e">
            <v>#VALUE!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</row>
        <row r="380">
          <cell r="B380">
            <v>190820</v>
          </cell>
          <cell r="C380" t="str">
            <v xml:space="preserve">        장기미지급금                                                                      </v>
          </cell>
          <cell r="D380" t="str">
            <v xml:space="preserve">      Long-Term Other Payables</v>
          </cell>
          <cell r="H380" t="e">
            <v>#VALUE!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</row>
        <row r="382">
          <cell r="B382">
            <v>130880</v>
          </cell>
          <cell r="C382" t="str">
            <v xml:space="preserve">    비유동종업원급여충당부채                                                              </v>
          </cell>
          <cell r="D382" t="str">
            <v xml:space="preserve">    Non-Current Provisions for Employee Benefits</v>
          </cell>
          <cell r="H382" t="e">
            <v>#VALUE!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10.594802999999999</v>
          </cell>
          <cell r="V382">
            <v>11.593677999999999</v>
          </cell>
          <cell r="W382">
            <v>13.873246</v>
          </cell>
          <cell r="X382">
            <v>14.454920999999999</v>
          </cell>
          <cell r="Y382">
            <v>15.789168</v>
          </cell>
          <cell r="Z382">
            <v>15.021396999999999</v>
          </cell>
          <cell r="AA382">
            <v>15.320796</v>
          </cell>
          <cell r="AB382">
            <v>14.224969999999999</v>
          </cell>
          <cell r="AC382">
            <v>11.761567599999999</v>
          </cell>
          <cell r="AD382">
            <v>13.066687979999999</v>
          </cell>
          <cell r="AE382">
            <v>15.519153999999999</v>
          </cell>
          <cell r="AF382">
            <v>12.745626</v>
          </cell>
          <cell r="AG382">
            <v>11.41172108</v>
          </cell>
          <cell r="AH382">
            <v>11.959939939999998</v>
          </cell>
          <cell r="AI382">
            <v>14.88070284</v>
          </cell>
          <cell r="AJ382">
            <v>13.071971999999999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</row>
        <row r="383">
          <cell r="B383">
            <v>131000</v>
          </cell>
          <cell r="C383" t="str">
            <v xml:space="preserve">    장기충당부채                                                                          </v>
          </cell>
          <cell r="D383" t="str">
            <v xml:space="preserve">    Long-term Provisions</v>
          </cell>
          <cell r="H383" t="e">
            <v>#VALUE!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</row>
        <row r="384">
          <cell r="B384">
            <v>131090</v>
          </cell>
          <cell r="C384" t="str">
            <v xml:space="preserve">    이연법인세부채                                                                        </v>
          </cell>
          <cell r="D384" t="str">
            <v xml:space="preserve">    Deferred Tax Liabilities</v>
          </cell>
          <cell r="H384" t="e">
            <v>#VALUE!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3.1206860000000001</v>
          </cell>
          <cell r="Y384">
            <v>1.0906019999999998</v>
          </cell>
          <cell r="Z384">
            <v>3.2553190000000001</v>
          </cell>
          <cell r="AA384">
            <v>1.370573</v>
          </cell>
          <cell r="AB384">
            <v>0</v>
          </cell>
          <cell r="AC384">
            <v>35.022472309999998</v>
          </cell>
          <cell r="AD384">
            <v>37.633243579999998</v>
          </cell>
          <cell r="AE384">
            <v>43.494509000000001</v>
          </cell>
          <cell r="AF384">
            <v>42.335068</v>
          </cell>
          <cell r="AG384">
            <v>42.829844369999996</v>
          </cell>
          <cell r="AH384">
            <v>47.68415838</v>
          </cell>
          <cell r="AI384">
            <v>45.310128640000002</v>
          </cell>
          <cell r="AJ384">
            <v>43.838383669999999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</row>
        <row r="385">
          <cell r="B385">
            <v>190840</v>
          </cell>
          <cell r="C385" t="str">
            <v xml:space="preserve">    장기당기법인세부채(미지급법인세)                                                      </v>
          </cell>
          <cell r="D385" t="str">
            <v xml:space="preserve">    Long-Term Current Income Tax Liabilities(Income Taxes Payable)</v>
          </cell>
          <cell r="H385" t="e">
            <v>#VALUE!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</row>
        <row r="386">
          <cell r="B386">
            <v>131120</v>
          </cell>
          <cell r="C386" t="str">
            <v xml:space="preserve">    기타비유동부채                                                                        </v>
          </cell>
          <cell r="D386" t="str">
            <v xml:space="preserve">    Other Non-Current Liabilities</v>
          </cell>
          <cell r="H386" t="e">
            <v>#VALUE!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</row>
        <row r="387">
          <cell r="B387">
            <v>190850</v>
          </cell>
          <cell r="C387" t="str">
            <v xml:space="preserve">        장기선수금                                                                        </v>
          </cell>
          <cell r="D387" t="str">
            <v xml:space="preserve">      Long-Term Advance from Customers</v>
          </cell>
          <cell r="H387" t="e">
            <v>#VALUE!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</row>
        <row r="388">
          <cell r="B388">
            <v>190860</v>
          </cell>
          <cell r="C388" t="str">
            <v xml:space="preserve">        장기선수수익                                                                      </v>
          </cell>
          <cell r="D388" t="str">
            <v xml:space="preserve">      Long-Term Unearned Income</v>
          </cell>
          <cell r="H388" t="e">
            <v>#VALUE!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</row>
        <row r="397">
          <cell r="B397">
            <v>131580</v>
          </cell>
          <cell r="C397" t="str">
            <v xml:space="preserve">유동부채                                                                                  </v>
          </cell>
          <cell r="D397" t="str">
            <v>Current Liabilities</v>
          </cell>
          <cell r="H397" t="e">
            <v>#VALUE!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123.322075</v>
          </cell>
          <cell r="V397">
            <v>146.304687</v>
          </cell>
          <cell r="W397">
            <v>149.08435900000001</v>
          </cell>
          <cell r="X397">
            <v>152.45752299999998</v>
          </cell>
          <cell r="Y397">
            <v>149.68045799999999</v>
          </cell>
          <cell r="Z397">
            <v>152.28985799999998</v>
          </cell>
          <cell r="AA397">
            <v>195.184572</v>
          </cell>
          <cell r="AB397">
            <v>193.94927899999999</v>
          </cell>
          <cell r="AC397">
            <v>97.694907979999996</v>
          </cell>
          <cell r="AD397">
            <v>120.30843470999999</v>
          </cell>
          <cell r="AE397">
            <v>216.91185099999998</v>
          </cell>
          <cell r="AF397">
            <v>247.91696199999998</v>
          </cell>
          <cell r="AG397">
            <v>334.75328150999997</v>
          </cell>
          <cell r="AH397">
            <v>239.59892527</v>
          </cell>
          <cell r="AI397">
            <v>289.94914521999999</v>
          </cell>
          <cell r="AJ397">
            <v>252.63188649999998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</row>
        <row r="398">
          <cell r="B398">
            <v>190930</v>
          </cell>
          <cell r="C398" t="str">
            <v xml:space="preserve">    단기사채                                                                              </v>
          </cell>
          <cell r="D398" t="str">
            <v xml:space="preserve">    Short-Term Bonds</v>
          </cell>
          <cell r="H398" t="e">
            <v>#VALUE!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</row>
        <row r="399">
          <cell r="B399">
            <v>131650</v>
          </cell>
          <cell r="C399" t="str">
            <v xml:space="preserve">    단기차입금                                                                            </v>
          </cell>
          <cell r="D399" t="str">
            <v xml:space="preserve">    Short-Term Borrowings</v>
          </cell>
          <cell r="H399" t="e">
            <v>#VALUE!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62.810852999999994</v>
          </cell>
          <cell r="V399">
            <v>59.484563999999999</v>
          </cell>
          <cell r="W399">
            <v>78.200362999999996</v>
          </cell>
          <cell r="X399">
            <v>66.780467999999999</v>
          </cell>
          <cell r="Y399">
            <v>75.68177399999999</v>
          </cell>
          <cell r="Z399">
            <v>103.424122</v>
          </cell>
          <cell r="AA399">
            <v>112.577474</v>
          </cell>
          <cell r="AB399">
            <v>125.09101199999999</v>
          </cell>
          <cell r="AC399">
            <v>24.743460649999996</v>
          </cell>
          <cell r="AD399">
            <v>21.43664016</v>
          </cell>
          <cell r="AE399">
            <v>81.110197999999997</v>
          </cell>
          <cell r="AF399">
            <v>63.039581999999996</v>
          </cell>
          <cell r="AG399">
            <v>44.518930999999995</v>
          </cell>
          <cell r="AH399">
            <v>36.4</v>
          </cell>
          <cell r="AI399">
            <v>59.57</v>
          </cell>
          <cell r="AJ399">
            <v>43.827999999999996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</row>
        <row r="400">
          <cell r="B400">
            <v>190940</v>
          </cell>
          <cell r="C400" t="str">
            <v xml:space="preserve">    유동성장기부채                                                                        </v>
          </cell>
          <cell r="D400" t="str">
            <v xml:space="preserve">    Current Portion of Long-Term Debt</v>
          </cell>
          <cell r="H400" t="e">
            <v>#VALUE!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2.7983249999999997</v>
          </cell>
          <cell r="V400">
            <v>40.110402999999998</v>
          </cell>
          <cell r="W400">
            <v>11.336012</v>
          </cell>
          <cell r="X400">
            <v>5.4585599999999994</v>
          </cell>
          <cell r="Y400">
            <v>24.698830999999998</v>
          </cell>
          <cell r="Z400">
            <v>1.05</v>
          </cell>
          <cell r="AA400">
            <v>18.425000000000001</v>
          </cell>
          <cell r="AB400">
            <v>3.4499999999999997</v>
          </cell>
          <cell r="AC400">
            <v>0</v>
          </cell>
          <cell r="AD400">
            <v>0.85349999999999993</v>
          </cell>
          <cell r="AE400">
            <v>2.5665</v>
          </cell>
          <cell r="AF400">
            <v>6.7602500000000001</v>
          </cell>
          <cell r="AG400">
            <v>12.80291667</v>
          </cell>
          <cell r="AH400">
            <v>10.06170666</v>
          </cell>
          <cell r="AI400">
            <v>10.78544666</v>
          </cell>
          <cell r="AJ400">
            <v>8.1549399999999999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</row>
        <row r="401">
          <cell r="B401">
            <v>190950</v>
          </cell>
          <cell r="C401" t="str">
            <v xml:space="preserve">        유동성사채                                                                        </v>
          </cell>
          <cell r="D401" t="str">
            <v xml:space="preserve">      Current Portion of Bonds</v>
          </cell>
          <cell r="H401" t="e">
            <v>#VALUE!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37.426378999999997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</row>
        <row r="402">
          <cell r="B402">
            <v>131810</v>
          </cell>
          <cell r="C402" t="str">
            <v xml:space="preserve">        유동성장기차입금                                                                  </v>
          </cell>
          <cell r="D402" t="str">
            <v xml:space="preserve">      Current Portion of Long-Term Borrowings</v>
          </cell>
          <cell r="H402" t="e">
            <v>#VALUE!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2.7983249999999997</v>
          </cell>
          <cell r="V402">
            <v>2.6294999999999997</v>
          </cell>
          <cell r="W402">
            <v>11.336012</v>
          </cell>
          <cell r="X402">
            <v>5.4585599999999994</v>
          </cell>
          <cell r="Y402">
            <v>0.17285999999999999</v>
          </cell>
          <cell r="Z402">
            <v>1.05</v>
          </cell>
          <cell r="AA402">
            <v>18.425000000000001</v>
          </cell>
          <cell r="AB402">
            <v>3.4499999999999997</v>
          </cell>
          <cell r="AC402">
            <v>0</v>
          </cell>
          <cell r="AD402">
            <v>0.85349999999999993</v>
          </cell>
          <cell r="AE402">
            <v>2.5665</v>
          </cell>
          <cell r="AF402">
            <v>6.7602500000000001</v>
          </cell>
          <cell r="AG402">
            <v>12.80291667</v>
          </cell>
          <cell r="AH402">
            <v>10.06170666</v>
          </cell>
          <cell r="AI402">
            <v>10.78544666</v>
          </cell>
          <cell r="AJ402">
            <v>8.1549399999999999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</row>
        <row r="403">
          <cell r="B403">
            <v>131820</v>
          </cell>
          <cell r="C403" t="str">
            <v xml:space="preserve">        유동성외화장기차입금                                                              </v>
          </cell>
          <cell r="D403" t="str">
            <v xml:space="preserve">      Current Portion of Long-Term Borrowings-Foreign Currencies</v>
          </cell>
          <cell r="H403" t="e">
            <v>#VALUE!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24.525970999999998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</row>
        <row r="404">
          <cell r="B404">
            <v>131830</v>
          </cell>
          <cell r="C404" t="str">
            <v xml:space="preserve">        유동성유동화채무                                                                  </v>
          </cell>
          <cell r="D404" t="str">
            <v xml:space="preserve">      Current Portion of Asset-Backed Debts</v>
          </cell>
          <cell r="H404" t="e">
            <v>#VALUE!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</row>
        <row r="405">
          <cell r="B405">
            <v>131840</v>
          </cell>
          <cell r="C405" t="str">
            <v xml:space="preserve">        유동성연불매입채무                                                                </v>
          </cell>
          <cell r="D405" t="str">
            <v xml:space="preserve">      Trade Payable (Current Portion of Deferment Payment)</v>
          </cell>
          <cell r="H405" t="e">
            <v>#VALUE!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</row>
        <row r="406">
          <cell r="B406">
            <v>131850</v>
          </cell>
          <cell r="C406" t="str">
            <v xml:space="preserve">        유동성금융리스부채(미지급금등)                                                    </v>
          </cell>
          <cell r="D406" t="str">
            <v xml:space="preserve">      Current Portion of Lease Obligations(Other Payables)</v>
          </cell>
          <cell r="H406" t="e">
            <v>#VALUE!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5.4523999999999996E-2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</row>
        <row r="407">
          <cell r="B407">
            <v>131860</v>
          </cell>
          <cell r="C407" t="str">
            <v xml:space="preserve">        기타유동성장기부채                                                                </v>
          </cell>
          <cell r="D407" t="str">
            <v xml:space="preserve">      Other Current Portion of Long-Term Debts</v>
          </cell>
          <cell r="H407" t="e">
            <v>#VALUE!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J407">
            <v>0</v>
          </cell>
          <cell r="AK407">
            <v>0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</row>
        <row r="408">
          <cell r="B408">
            <v>190960</v>
          </cell>
          <cell r="C408" t="str">
            <v xml:space="preserve">    단기금융부채                                                                          </v>
          </cell>
          <cell r="D408" t="str">
            <v xml:space="preserve">    Short-Term Financial Liabilities</v>
          </cell>
          <cell r="H408" t="e">
            <v>#VALUE!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0.32165699999999997</v>
          </cell>
          <cell r="AF408">
            <v>6.7889999999999999E-3</v>
          </cell>
          <cell r="AG408">
            <v>0</v>
          </cell>
          <cell r="AH408">
            <v>0</v>
          </cell>
          <cell r="AI408">
            <v>1.08361255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</row>
        <row r="409">
          <cell r="B409">
            <v>131890</v>
          </cell>
          <cell r="C409" t="str">
            <v xml:space="preserve">        단기매매금융부채                                                                  </v>
          </cell>
          <cell r="D409" t="str">
            <v xml:space="preserve">      Short-Term Trading Financial Liabilities</v>
          </cell>
          <cell r="H409" t="e">
            <v>#VALUE!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</row>
        <row r="410">
          <cell r="B410">
            <v>131900</v>
          </cell>
          <cell r="C410" t="str">
            <v xml:space="preserve">        당기손익인식(지정)금융부채                                                        </v>
          </cell>
          <cell r="D410" t="str">
            <v xml:space="preserve">      (Designated)Financial Liabilities at Fair Value through Profit or Loss</v>
          </cell>
          <cell r="H410" t="e">
            <v>#VALUE!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</row>
        <row r="411">
          <cell r="B411">
            <v>131910</v>
          </cell>
          <cell r="C411" t="str">
            <v xml:space="preserve">        단기파생상품부채                                                                  </v>
          </cell>
          <cell r="D411" t="str">
            <v xml:space="preserve">      Short-Term Derivative Liabilities</v>
          </cell>
          <cell r="H411" t="e">
            <v>#VALUE!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1.08361255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</row>
        <row r="412">
          <cell r="B412">
            <v>131970</v>
          </cell>
          <cell r="C412" t="str">
            <v xml:space="preserve">        금융리스부채                                                                      </v>
          </cell>
          <cell r="D412" t="str">
            <v xml:space="preserve">      Lease Obligations</v>
          </cell>
          <cell r="H412" t="e">
            <v>#VALUE!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</row>
        <row r="413">
          <cell r="B413">
            <v>131980</v>
          </cell>
          <cell r="C413" t="str">
            <v xml:space="preserve">        단기상환우선주                                                                    </v>
          </cell>
          <cell r="D413" t="str">
            <v xml:space="preserve">      Short-Term Preferred Stock of Redemption</v>
          </cell>
          <cell r="H413" t="e">
            <v>#VALUE!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</row>
        <row r="415">
          <cell r="B415">
            <v>132000</v>
          </cell>
          <cell r="C415" t="str">
            <v xml:space="preserve">    매입채무및기타채무                                                                    </v>
          </cell>
          <cell r="D415" t="str">
            <v xml:space="preserve">    Trade and Other Current Payables</v>
          </cell>
          <cell r="H415" t="e">
            <v>#VALUE!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43.705103999999999</v>
          </cell>
          <cell r="V415">
            <v>33.653815000000002</v>
          </cell>
          <cell r="W415">
            <v>47.209615999999997</v>
          </cell>
          <cell r="X415">
            <v>66.411147999999997</v>
          </cell>
          <cell r="Y415">
            <v>46.380676999999999</v>
          </cell>
          <cell r="Z415">
            <v>43.034424000000001</v>
          </cell>
          <cell r="AA415">
            <v>57.759166</v>
          </cell>
          <cell r="AB415">
            <v>57.083273999999996</v>
          </cell>
          <cell r="AC415">
            <v>28.179822659999999</v>
          </cell>
          <cell r="AD415">
            <v>35.763086000000001</v>
          </cell>
          <cell r="AE415">
            <v>51.650731</v>
          </cell>
          <cell r="AF415">
            <v>50.072780999999999</v>
          </cell>
          <cell r="AG415">
            <v>185.79382199999998</v>
          </cell>
          <cell r="AH415">
            <v>177.21937599999998</v>
          </cell>
          <cell r="AI415">
            <v>203.51064399999998</v>
          </cell>
          <cell r="AJ415">
            <v>191.166189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</row>
        <row r="416">
          <cell r="B416">
            <v>132010</v>
          </cell>
          <cell r="C416" t="str">
            <v xml:space="preserve">        매입채무                                                                          </v>
          </cell>
          <cell r="D416" t="str">
            <v xml:space="preserve">      Trade Payables</v>
          </cell>
          <cell r="H416" t="e">
            <v>#VALUE!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2.8433259999999998</v>
          </cell>
          <cell r="V416">
            <v>3.1894819999999999</v>
          </cell>
          <cell r="W416">
            <v>5.3393499999999996</v>
          </cell>
          <cell r="X416">
            <v>5.3179400000000001</v>
          </cell>
          <cell r="Y416">
            <v>2.7412069999999997</v>
          </cell>
          <cell r="Z416">
            <v>2.3608259999999999</v>
          </cell>
          <cell r="AA416">
            <v>3.7783569999999997</v>
          </cell>
          <cell r="AB416">
            <v>4.9472809999999994</v>
          </cell>
          <cell r="AC416">
            <v>5.3732945199999991</v>
          </cell>
          <cell r="AD416">
            <v>5.7769304299999993</v>
          </cell>
          <cell r="AE416">
            <v>7.8604240000000001</v>
          </cell>
          <cell r="AF416">
            <v>7.0228909999999996</v>
          </cell>
          <cell r="AG416">
            <v>1.7414996399999998</v>
          </cell>
          <cell r="AH416">
            <v>1.5188248200000001</v>
          </cell>
          <cell r="AI416">
            <v>1.65245256</v>
          </cell>
          <cell r="AJ416">
            <v>2.5641192500000001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</row>
        <row r="417">
          <cell r="B417">
            <v>132070</v>
          </cell>
          <cell r="C417" t="str">
            <v xml:space="preserve">        미지급금                                                                          </v>
          </cell>
          <cell r="D417" t="str">
            <v xml:space="preserve">      Other Payables</v>
          </cell>
          <cell r="H417" t="e">
            <v>#VALUE!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0.99739199999999995</v>
          </cell>
          <cell r="V417">
            <v>0.438801</v>
          </cell>
          <cell r="W417">
            <v>6.0253489999999994</v>
          </cell>
          <cell r="X417">
            <v>13.455798</v>
          </cell>
          <cell r="Y417">
            <v>2.9676109999999998</v>
          </cell>
          <cell r="Z417">
            <v>5.1672310000000001</v>
          </cell>
          <cell r="AA417">
            <v>10.137112</v>
          </cell>
          <cell r="AB417">
            <v>6.8123699999999996</v>
          </cell>
          <cell r="AC417">
            <v>13.81360546</v>
          </cell>
          <cell r="AD417">
            <v>20.475392789999997</v>
          </cell>
          <cell r="AE417">
            <v>25.896878999999998</v>
          </cell>
          <cell r="AF417">
            <v>26.327247</v>
          </cell>
          <cell r="AG417">
            <v>38.472116999999997</v>
          </cell>
          <cell r="AH417">
            <v>33.004995999999998</v>
          </cell>
          <cell r="AI417">
            <v>43.932220000000001</v>
          </cell>
          <cell r="AJ417">
            <v>47.755255999999996</v>
          </cell>
          <cell r="AK417">
            <v>0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</row>
        <row r="419">
          <cell r="B419">
            <v>132170</v>
          </cell>
          <cell r="C419" t="str">
            <v xml:space="preserve">    유동종업원급여충당부채(*)                                                             </v>
          </cell>
          <cell r="D419" t="str">
            <v xml:space="preserve">    Current Provisions for Employee Benefits</v>
          </cell>
          <cell r="H419" t="e">
            <v>#VALUE!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4.1947320000000001</v>
          </cell>
          <cell r="AD419">
            <v>10.056035999999999</v>
          </cell>
          <cell r="AE419">
            <v>12.149137</v>
          </cell>
          <cell r="AF419">
            <v>40.372966999999996</v>
          </cell>
          <cell r="AG419">
            <v>0</v>
          </cell>
          <cell r="AH419">
            <v>0</v>
          </cell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</row>
        <row r="420">
          <cell r="B420">
            <v>132240</v>
          </cell>
          <cell r="C420" t="str">
            <v xml:space="preserve">    단기충당부채                                                                          </v>
          </cell>
          <cell r="D420" t="str">
            <v xml:space="preserve">    Other Short-Term Provisions</v>
          </cell>
          <cell r="H420" t="e">
            <v>#VALUE!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3.3387899999999999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</row>
        <row r="421">
          <cell r="B421">
            <v>132330</v>
          </cell>
          <cell r="C421" t="str">
            <v xml:space="preserve">    당기법인세부채(미지급법인세)                                                          </v>
          </cell>
          <cell r="D421" t="str">
            <v xml:space="preserve">    Current Income Tax Liabilities(Income Taxes Payable)</v>
          </cell>
          <cell r="H421" t="e">
            <v>#VALUE!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13.939910999999999</v>
          </cell>
          <cell r="V421">
            <v>12.541554999999999</v>
          </cell>
          <cell r="W421">
            <v>11.659813</v>
          </cell>
          <cell r="X421">
            <v>10.003102</v>
          </cell>
          <cell r="Y421">
            <v>2.5390269999999999</v>
          </cell>
          <cell r="Z421">
            <v>4.4425720000000002</v>
          </cell>
          <cell r="AA421">
            <v>5.5737449999999997</v>
          </cell>
          <cell r="AB421">
            <v>7.003603</v>
          </cell>
          <cell r="AC421">
            <v>8.2084638499999993</v>
          </cell>
          <cell r="AD421">
            <v>7.97404694</v>
          </cell>
          <cell r="AE421">
            <v>15.738735</v>
          </cell>
          <cell r="AF421">
            <v>24.360921999999999</v>
          </cell>
          <cell r="AG421">
            <v>76.608337509999998</v>
          </cell>
          <cell r="AH421">
            <v>3.7973010499999997</v>
          </cell>
          <cell r="AI421">
            <v>8.5308006099999982</v>
          </cell>
          <cell r="AJ421">
            <v>0.30326018999999999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</row>
        <row r="422">
          <cell r="B422">
            <v>132340</v>
          </cell>
          <cell r="C422" t="str">
            <v xml:space="preserve">    기타유동부채                                                                          </v>
          </cell>
          <cell r="D422" t="str">
            <v xml:space="preserve">    Other Current Liabilities</v>
          </cell>
          <cell r="H422" t="e">
            <v>#VALUE!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6.7882999999999999E-2</v>
          </cell>
          <cell r="V422">
            <v>0.51434999999999997</v>
          </cell>
          <cell r="W422">
            <v>0.67855599999999994</v>
          </cell>
          <cell r="X422">
            <v>0.46545300000000001</v>
          </cell>
          <cell r="Y422">
            <v>0.38014999999999999</v>
          </cell>
          <cell r="Z422">
            <v>0.33873900000000001</v>
          </cell>
          <cell r="AA422">
            <v>0.84918699999999991</v>
          </cell>
          <cell r="AB422">
            <v>1.3213889999999999</v>
          </cell>
          <cell r="AC422">
            <v>32.368428999999999</v>
          </cell>
          <cell r="AD422">
            <v>44.225124999999998</v>
          </cell>
          <cell r="AE422">
            <v>53.374893</v>
          </cell>
          <cell r="AF422">
            <v>63.303671999999999</v>
          </cell>
          <cell r="AG422">
            <v>8.6104789999999998</v>
          </cell>
          <cell r="AH422">
            <v>12.120540999999999</v>
          </cell>
          <cell r="AI422">
            <v>6.4686409999999999</v>
          </cell>
          <cell r="AJ422">
            <v>9.1794969999999996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</row>
        <row r="423">
          <cell r="B423">
            <v>132350</v>
          </cell>
          <cell r="C423" t="str">
            <v xml:space="preserve">        선수금                                                                            </v>
          </cell>
          <cell r="D423" t="str">
            <v xml:space="preserve">      Advance from Customers</v>
          </cell>
          <cell r="H423" t="e">
            <v>#VALUE!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6.7715999999999998E-2</v>
          </cell>
          <cell r="V423">
            <v>0.39130899999999996</v>
          </cell>
          <cell r="W423">
            <v>0.56007099999999999</v>
          </cell>
          <cell r="X423">
            <v>0.32005600000000001</v>
          </cell>
          <cell r="Y423">
            <v>0.38014999999999999</v>
          </cell>
          <cell r="Z423">
            <v>0.33873900000000001</v>
          </cell>
          <cell r="AA423">
            <v>0.84918699999999991</v>
          </cell>
          <cell r="AB423">
            <v>1.014551</v>
          </cell>
          <cell r="AC423">
            <v>1.6238541699999998</v>
          </cell>
          <cell r="AD423">
            <v>2.0252852099999998</v>
          </cell>
          <cell r="AE423">
            <v>3.2350680000000001</v>
          </cell>
          <cell r="AF423">
            <v>4.5019979999999995</v>
          </cell>
          <cell r="AG423">
            <v>7.5410863799999994</v>
          </cell>
          <cell r="AH423">
            <v>3.9088199799999996</v>
          </cell>
          <cell r="AI423">
            <v>4.6390402499999999</v>
          </cell>
          <cell r="AJ423">
            <v>6.8232307599999995</v>
          </cell>
          <cell r="AK423">
            <v>0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</row>
        <row r="424">
          <cell r="B424">
            <v>132400</v>
          </cell>
          <cell r="C424" t="str">
            <v xml:space="preserve">        선수수익                                                                          </v>
          </cell>
          <cell r="D424" t="str">
            <v xml:space="preserve">      Unearned Income</v>
          </cell>
          <cell r="H424" t="e">
            <v>#VALUE!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1.6699999999999999E-4</v>
          </cell>
          <cell r="V424">
            <v>0.123041</v>
          </cell>
          <cell r="W424">
            <v>0.11848499999999999</v>
          </cell>
          <cell r="X424">
            <v>0.145397</v>
          </cell>
          <cell r="Y424">
            <v>0</v>
          </cell>
          <cell r="Z424">
            <v>0</v>
          </cell>
          <cell r="AA424">
            <v>0</v>
          </cell>
          <cell r="AB424">
            <v>0.306838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3.4192E-2</v>
          </cell>
          <cell r="AH424">
            <v>0.194633</v>
          </cell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  <cell r="AP424">
            <v>0</v>
          </cell>
          <cell r="AQ424">
            <v>0</v>
          </cell>
          <cell r="AR424">
            <v>0</v>
          </cell>
        </row>
        <row r="433">
          <cell r="B433">
            <v>132600</v>
          </cell>
          <cell r="C433" t="str">
            <v xml:space="preserve">    매각예정으로분류된처분자산집단에포함된부채                                            </v>
          </cell>
          <cell r="D433" t="str">
            <v xml:space="preserve">    Liabilities included in Disposal Groups Classified as Held for Sale</v>
          </cell>
          <cell r="H433" t="e">
            <v>#VALUE!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6.4187951500000002</v>
          </cell>
          <cell r="AH433">
            <v>0</v>
          </cell>
          <cell r="AI433">
            <v>0</v>
          </cell>
          <cell r="AJ433">
            <v>0</v>
          </cell>
          <cell r="AK433">
            <v>0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</row>
        <row r="434">
          <cell r="B434">
            <v>132610</v>
          </cell>
          <cell r="C434" t="str">
            <v xml:space="preserve">        비유동부채                                                                        </v>
          </cell>
          <cell r="D434" t="str">
            <v xml:space="preserve">      Non-Current Liabilities</v>
          </cell>
          <cell r="H434" t="e">
            <v>#VALUE!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</row>
        <row r="435">
          <cell r="B435">
            <v>132700</v>
          </cell>
          <cell r="C435" t="str">
            <v xml:space="preserve">        유동부채                                                                          </v>
          </cell>
          <cell r="D435" t="str">
            <v xml:space="preserve">      Current Liabilities</v>
          </cell>
          <cell r="H435" t="e">
            <v>#VALUE!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0</v>
          </cell>
          <cell r="AK435">
            <v>0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</row>
        <row r="436">
          <cell r="B436">
            <v>132770</v>
          </cell>
          <cell r="C436" t="str">
            <v xml:space="preserve">        기타                                                                              </v>
          </cell>
          <cell r="D436" t="str">
            <v xml:space="preserve">      Other Intangible Assets</v>
          </cell>
          <cell r="H436" t="e">
            <v>#VALUE!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6.4187949999999994</v>
          </cell>
          <cell r="AH436">
            <v>0</v>
          </cell>
          <cell r="AI436">
            <v>0</v>
          </cell>
          <cell r="AJ436">
            <v>0</v>
          </cell>
          <cell r="AK436">
            <v>0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</row>
        <row r="437">
          <cell r="B437">
            <v>132780</v>
          </cell>
          <cell r="C437" t="str">
            <v xml:space="preserve">기타금융업부채                                                                            </v>
          </cell>
          <cell r="D437" t="str">
            <v>Other Financial Institutions Liabilities</v>
          </cell>
          <cell r="H437" t="e">
            <v>#VALUE!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J437">
            <v>0</v>
          </cell>
          <cell r="AK437">
            <v>0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</row>
        <row r="454">
          <cell r="B454">
            <v>400000</v>
          </cell>
          <cell r="C454" t="str">
            <v xml:space="preserve">영업활동으로인한현금흐름                                                                  </v>
          </cell>
          <cell r="D454" t="str">
            <v>Cash Flows from Operating Activities</v>
          </cell>
          <cell r="H454" t="e">
            <v>#VALUE!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61.148958999999998</v>
          </cell>
          <cell r="V454">
            <v>55.738751000000001</v>
          </cell>
          <cell r="W454">
            <v>67.915691999999993</v>
          </cell>
          <cell r="X454">
            <v>85.417767999999995</v>
          </cell>
          <cell r="Y454">
            <v>7.4425879999999998</v>
          </cell>
          <cell r="Z454">
            <v>38.477750999999998</v>
          </cell>
          <cell r="AA454">
            <v>52.859351999999994</v>
          </cell>
          <cell r="AB454">
            <v>53.324748999999997</v>
          </cell>
          <cell r="AC454">
            <v>59.319743590000002</v>
          </cell>
          <cell r="AD454">
            <v>56.793091849999996</v>
          </cell>
          <cell r="AE454">
            <v>99.19997699999999</v>
          </cell>
          <cell r="AF454">
            <v>155.70435499999999</v>
          </cell>
          <cell r="AG454">
            <v>135.26412443999999</v>
          </cell>
          <cell r="AH454">
            <v>-0.67254359999999991</v>
          </cell>
          <cell r="AI454">
            <v>112.20558473</v>
          </cell>
          <cell r="AJ454">
            <v>3.9664298999999996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  <cell r="AO454">
            <v>0</v>
          </cell>
          <cell r="AP454">
            <v>0</v>
          </cell>
          <cell r="AQ454">
            <v>0</v>
          </cell>
          <cell r="AR454">
            <v>0</v>
          </cell>
        </row>
        <row r="455">
          <cell r="B455">
            <v>400010</v>
          </cell>
          <cell r="C455" t="str">
            <v xml:space="preserve">    당기순이익                                                                            </v>
          </cell>
          <cell r="D455" t="str">
            <v xml:space="preserve">  Net Income(Net Loss) for The Year</v>
          </cell>
          <cell r="H455" t="e">
            <v>#VALUE!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43.800287999999995</v>
          </cell>
          <cell r="V455">
            <v>44.009262999999997</v>
          </cell>
          <cell r="W455">
            <v>73.661035999999996</v>
          </cell>
          <cell r="X455">
            <v>42.014776999999995</v>
          </cell>
          <cell r="Y455">
            <v>10.946733</v>
          </cell>
          <cell r="Z455">
            <v>22.723117999999999</v>
          </cell>
          <cell r="AA455">
            <v>18.310299000000001</v>
          </cell>
          <cell r="AB455">
            <v>34.628732999999997</v>
          </cell>
          <cell r="AC455">
            <v>38.057728740000002</v>
          </cell>
          <cell r="AD455">
            <v>32.512621829999993</v>
          </cell>
          <cell r="AE455">
            <v>79.805858999999998</v>
          </cell>
          <cell r="AF455">
            <v>107.719577</v>
          </cell>
          <cell r="AG455">
            <v>105.82612963999999</v>
          </cell>
          <cell r="AH455">
            <v>71.831880709999993</v>
          </cell>
          <cell r="AI455">
            <v>57.622077990000001</v>
          </cell>
          <cell r="AJ455">
            <v>-39.852527559999999</v>
          </cell>
          <cell r="AK455">
            <v>0</v>
          </cell>
          <cell r="AL455">
            <v>0</v>
          </cell>
          <cell r="AM455">
            <v>0</v>
          </cell>
          <cell r="AN455">
            <v>0</v>
          </cell>
          <cell r="AO455">
            <v>0</v>
          </cell>
          <cell r="AP455">
            <v>0</v>
          </cell>
          <cell r="AQ455">
            <v>0</v>
          </cell>
          <cell r="AR455">
            <v>0</v>
          </cell>
        </row>
        <row r="456">
          <cell r="B456">
            <v>400020</v>
          </cell>
          <cell r="C456" t="str">
            <v xml:space="preserve">    법인세비용차감전계속사업이익                                                          </v>
          </cell>
          <cell r="D456" t="str">
            <v xml:space="preserve">  Income or Loss Before Income Taxes Expenses</v>
          </cell>
          <cell r="H456" t="e">
            <v>#VALUE!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>
            <v>0</v>
          </cell>
          <cell r="AP456">
            <v>0</v>
          </cell>
          <cell r="AQ456">
            <v>0</v>
          </cell>
          <cell r="AR456">
            <v>0</v>
          </cell>
        </row>
        <row r="457">
          <cell r="B457">
            <v>400030</v>
          </cell>
          <cell r="C457" t="str">
            <v xml:space="preserve">    현금유출이없는비용등가산                                                              </v>
          </cell>
          <cell r="D457" t="str">
            <v xml:space="preserve">  Addition of Expenses of Non-Cash Transactions</v>
          </cell>
          <cell r="H457" t="e">
            <v>#VALUE!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19.042157</v>
          </cell>
          <cell r="V457">
            <v>16.651274000000001</v>
          </cell>
          <cell r="W457">
            <v>46.090274000000001</v>
          </cell>
          <cell r="X457">
            <v>37.456697999999996</v>
          </cell>
          <cell r="Y457">
            <v>38.573855999999999</v>
          </cell>
          <cell r="Z457">
            <v>26.809342999999998</v>
          </cell>
          <cell r="AA457">
            <v>44.998587000000001</v>
          </cell>
          <cell r="AB457">
            <v>30.164061999999998</v>
          </cell>
          <cell r="AC457">
            <v>29.433711949999999</v>
          </cell>
          <cell r="AD457">
            <v>59.404636529999998</v>
          </cell>
          <cell r="AE457">
            <v>55.642221999999997</v>
          </cell>
          <cell r="AF457">
            <v>81.331637000000001</v>
          </cell>
          <cell r="AG457">
            <v>60.078882450000002</v>
          </cell>
          <cell r="AH457">
            <v>69.791228140000001</v>
          </cell>
          <cell r="AI457">
            <v>74.013195719999999</v>
          </cell>
          <cell r="AJ457">
            <v>120.87008820999999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O457">
            <v>0</v>
          </cell>
          <cell r="AP457">
            <v>0</v>
          </cell>
          <cell r="AQ457">
            <v>0</v>
          </cell>
          <cell r="AR457">
            <v>0</v>
          </cell>
        </row>
        <row r="458">
          <cell r="B458">
            <v>400040</v>
          </cell>
          <cell r="C458" t="str">
            <v xml:space="preserve">        금융비용                                                                          </v>
          </cell>
          <cell r="D458" t="str">
            <v xml:space="preserve">    Financial Cost</v>
          </cell>
          <cell r="H458" t="e">
            <v>#VALUE!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0</v>
          </cell>
          <cell r="AK458">
            <v>0</v>
          </cell>
          <cell r="AL458">
            <v>0</v>
          </cell>
          <cell r="AM458">
            <v>0</v>
          </cell>
          <cell r="AN458">
            <v>0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</row>
        <row r="459">
          <cell r="B459">
            <v>400050</v>
          </cell>
          <cell r="C459" t="str">
            <v xml:space="preserve">        이자비용                                                                          </v>
          </cell>
          <cell r="D459" t="str">
            <v xml:space="preserve">    Interest Expenses</v>
          </cell>
          <cell r="H459" t="e">
            <v>#VALUE!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4.631583</v>
          </cell>
          <cell r="V459">
            <v>4.3299110000000001</v>
          </cell>
          <cell r="W459">
            <v>3.13442</v>
          </cell>
          <cell r="X459">
            <v>6.3220999999999999E-2</v>
          </cell>
          <cell r="Y459">
            <v>0.23480099999999998</v>
          </cell>
          <cell r="Z459">
            <v>0.133213</v>
          </cell>
          <cell r="AA459">
            <v>0</v>
          </cell>
          <cell r="AB459">
            <v>7.866999999999999E-3</v>
          </cell>
          <cell r="AC459">
            <v>1.4499056100000001</v>
          </cell>
          <cell r="AD459">
            <v>1.3516302299999998</v>
          </cell>
          <cell r="AE459">
            <v>4.8839199999999998</v>
          </cell>
          <cell r="AF459">
            <v>3.4316869999999997</v>
          </cell>
          <cell r="AG459">
            <v>3.4266179500000002</v>
          </cell>
          <cell r="AH459">
            <v>3.0037180699999997</v>
          </cell>
          <cell r="AI459">
            <v>3.5143145099999997</v>
          </cell>
          <cell r="AJ459">
            <v>25.062962149999997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</row>
        <row r="460">
          <cell r="B460">
            <v>400100</v>
          </cell>
          <cell r="C460" t="str">
            <v xml:space="preserve">        배당금지급                                                                        </v>
          </cell>
          <cell r="D460" t="str">
            <v xml:space="preserve">    Divideds paid</v>
          </cell>
          <cell r="H460" t="e">
            <v>#VALUE!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>
            <v>0</v>
          </cell>
          <cell r="AP460">
            <v>0</v>
          </cell>
          <cell r="AQ460">
            <v>0</v>
          </cell>
          <cell r="AR460">
            <v>0</v>
          </cell>
        </row>
        <row r="461">
          <cell r="B461">
            <v>400110</v>
          </cell>
          <cell r="C461" t="str">
            <v xml:space="preserve">        대손상각비                                                                        </v>
          </cell>
          <cell r="D461" t="str">
            <v xml:space="preserve">    Expenses of Allowance for Doubtful Accounts</v>
          </cell>
          <cell r="H461" t="e">
            <v>#VALUE!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2.1181999999999999E-2</v>
          </cell>
          <cell r="V461">
            <v>1.2397829999999999</v>
          </cell>
          <cell r="W461">
            <v>2.2603689999999999</v>
          </cell>
          <cell r="X461">
            <v>2.270921</v>
          </cell>
          <cell r="Y461">
            <v>3.1857329999999999</v>
          </cell>
          <cell r="Z461">
            <v>1.001182</v>
          </cell>
          <cell r="AA461">
            <v>1.1672769999999999</v>
          </cell>
          <cell r="AB461">
            <v>3.0506999999999999E-2</v>
          </cell>
          <cell r="AC461">
            <v>1.2457346499999999</v>
          </cell>
          <cell r="AD461">
            <v>2.9455557999999997</v>
          </cell>
          <cell r="AE461">
            <v>1.2487569999999999</v>
          </cell>
          <cell r="AF461">
            <v>0</v>
          </cell>
          <cell r="AG461">
            <v>0</v>
          </cell>
          <cell r="AH461">
            <v>0</v>
          </cell>
          <cell r="AI461">
            <v>2.5377566200000001</v>
          </cell>
          <cell r="AJ461">
            <v>2.25097156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>
            <v>0</v>
          </cell>
          <cell r="AP461">
            <v>0</v>
          </cell>
          <cell r="AQ461">
            <v>0</v>
          </cell>
          <cell r="AR461">
            <v>0</v>
          </cell>
        </row>
        <row r="462">
          <cell r="B462">
            <v>400120</v>
          </cell>
          <cell r="C462" t="str">
            <v xml:space="preserve">        기타대손상각비                                                                    </v>
          </cell>
          <cell r="D462" t="str">
            <v xml:space="preserve">    Other Expenses of Allowance for Doubtful Accounts</v>
          </cell>
          <cell r="H462" t="e">
            <v>#VALUE!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0.81790200000000002</v>
          </cell>
          <cell r="AB462">
            <v>0.44351199999999996</v>
          </cell>
          <cell r="AC462">
            <v>0.204314</v>
          </cell>
          <cell r="AD462">
            <v>1</v>
          </cell>
          <cell r="AE462">
            <v>3.1227999999999999E-2</v>
          </cell>
          <cell r="AF462">
            <v>0.16953399999999999</v>
          </cell>
          <cell r="AG462">
            <v>0.16639420999999999</v>
          </cell>
          <cell r="AH462">
            <v>0</v>
          </cell>
          <cell r="AI462">
            <v>0.40247307999999998</v>
          </cell>
          <cell r="AJ462">
            <v>0</v>
          </cell>
          <cell r="AK462">
            <v>0</v>
          </cell>
          <cell r="AL462">
            <v>0</v>
          </cell>
          <cell r="AM462">
            <v>0</v>
          </cell>
          <cell r="AN462">
            <v>0</v>
          </cell>
          <cell r="AO462">
            <v>0</v>
          </cell>
          <cell r="AP462">
            <v>0</v>
          </cell>
          <cell r="AQ462">
            <v>0</v>
          </cell>
          <cell r="AR462">
            <v>0</v>
          </cell>
        </row>
        <row r="463">
          <cell r="B463">
            <v>400130</v>
          </cell>
          <cell r="C463" t="str">
            <v xml:space="preserve">        퇴직급여                                                                          </v>
          </cell>
          <cell r="D463" t="str">
            <v xml:space="preserve">    Severance and Retirement Benefits</v>
          </cell>
          <cell r="H463" t="e">
            <v>#VALUE!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5.2275939999999999</v>
          </cell>
          <cell r="V463">
            <v>5.8648069999999999</v>
          </cell>
          <cell r="W463">
            <v>7.750381</v>
          </cell>
          <cell r="X463">
            <v>8.944566</v>
          </cell>
          <cell r="Y463">
            <v>8.6171100000000003</v>
          </cell>
          <cell r="Z463">
            <v>6.468</v>
          </cell>
          <cell r="AA463">
            <v>8.4730499999999989</v>
          </cell>
          <cell r="AB463">
            <v>9.3858949999999997</v>
          </cell>
          <cell r="AC463">
            <v>4.7187885300000003</v>
          </cell>
          <cell r="AD463">
            <v>5.10990053</v>
          </cell>
          <cell r="AE463">
            <v>7.4640089999999999</v>
          </cell>
          <cell r="AF463">
            <v>8.2055509999999998</v>
          </cell>
          <cell r="AG463">
            <v>11.995418949999999</v>
          </cell>
          <cell r="AH463">
            <v>11.334941839999999</v>
          </cell>
          <cell r="AI463">
            <v>12.61760647</v>
          </cell>
          <cell r="AJ463">
            <v>14.070199389999999</v>
          </cell>
          <cell r="AK463">
            <v>0</v>
          </cell>
          <cell r="AL463">
            <v>0</v>
          </cell>
          <cell r="AM463">
            <v>0</v>
          </cell>
          <cell r="AN463">
            <v>0</v>
          </cell>
          <cell r="AO463">
            <v>0</v>
          </cell>
          <cell r="AP463">
            <v>0</v>
          </cell>
          <cell r="AQ463">
            <v>0</v>
          </cell>
          <cell r="AR463">
            <v>0</v>
          </cell>
        </row>
        <row r="464">
          <cell r="B464">
            <v>400140</v>
          </cell>
          <cell r="C464" t="str">
            <v xml:space="preserve">        유형자산감가상각비                                                                </v>
          </cell>
          <cell r="D464" t="str">
            <v xml:space="preserve">    Depreciation</v>
          </cell>
          <cell r="H464" t="e">
            <v>#VALUE!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5.6423449999999997</v>
          </cell>
          <cell r="V464">
            <v>3.5399389999999999</v>
          </cell>
          <cell r="W464">
            <v>8.6635460000000002</v>
          </cell>
          <cell r="X464">
            <v>11.009482999999999</v>
          </cell>
          <cell r="Y464">
            <v>16.813718999999999</v>
          </cell>
          <cell r="Z464">
            <v>14.319806999999999</v>
          </cell>
          <cell r="AA464">
            <v>12.788359</v>
          </cell>
          <cell r="AB464">
            <v>12.823704999999999</v>
          </cell>
          <cell r="AC464">
            <v>8.2026678799999999</v>
          </cell>
          <cell r="AD464">
            <v>8.0161759299999993</v>
          </cell>
          <cell r="AE464">
            <v>12.467283999999999</v>
          </cell>
          <cell r="AF464">
            <v>14.848398999999999</v>
          </cell>
          <cell r="AG464">
            <v>17.511480639999998</v>
          </cell>
          <cell r="AH464">
            <v>22.050847769999997</v>
          </cell>
          <cell r="AI464">
            <v>25.694533119999999</v>
          </cell>
          <cell r="AJ464">
            <v>51.461280029999998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</row>
        <row r="465">
          <cell r="B465">
            <v>400150</v>
          </cell>
          <cell r="C465" t="str">
            <v xml:space="preserve">        개발비상각                                                                        </v>
          </cell>
          <cell r="D465" t="str">
            <v xml:space="preserve">    Amortization of Development Expenses</v>
          </cell>
          <cell r="H465" t="e">
            <v>#VALUE!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0</v>
          </cell>
          <cell r="AQ465">
            <v>0</v>
          </cell>
          <cell r="AR465">
            <v>0</v>
          </cell>
        </row>
        <row r="466">
          <cell r="B466">
            <v>400160</v>
          </cell>
          <cell r="C466" t="str">
            <v xml:space="preserve">        기타무형자산상각비                                                                </v>
          </cell>
          <cell r="D466" t="str">
            <v xml:space="preserve">    Other Amortization of Intangible Assets</v>
          </cell>
          <cell r="H466" t="e">
            <v>#VALUE!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7.2203000000000003E-2</v>
          </cell>
          <cell r="V466">
            <v>7.6932E-2</v>
          </cell>
          <cell r="W466">
            <v>0.23235899999999998</v>
          </cell>
          <cell r="X466">
            <v>1.8613029999999999</v>
          </cell>
          <cell r="Y466">
            <v>1.16448</v>
          </cell>
          <cell r="Z466">
            <v>0.76953499999999997</v>
          </cell>
          <cell r="AA466">
            <v>0.83640899999999996</v>
          </cell>
          <cell r="AB466">
            <v>0.78786899999999993</v>
          </cell>
          <cell r="AC466">
            <v>1.1654769999999999</v>
          </cell>
          <cell r="AD466">
            <v>0.61485999999999996</v>
          </cell>
          <cell r="AE466">
            <v>0.87348300000000001</v>
          </cell>
          <cell r="AF466">
            <v>2.717708</v>
          </cell>
          <cell r="AG466">
            <v>4.9121104799999999</v>
          </cell>
          <cell r="AH466">
            <v>5.5168326099999998</v>
          </cell>
          <cell r="AI466">
            <v>6.7266031699999997</v>
          </cell>
          <cell r="AJ466">
            <v>8.6884221499999992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>
            <v>0</v>
          </cell>
          <cell r="AP466">
            <v>0</v>
          </cell>
          <cell r="AQ466">
            <v>0</v>
          </cell>
          <cell r="AR466">
            <v>0</v>
          </cell>
        </row>
        <row r="467">
          <cell r="B467">
            <v>400170</v>
          </cell>
          <cell r="C467" t="str">
            <v xml:space="preserve">        충당부채전입액                                                                    </v>
          </cell>
          <cell r="D467" t="str">
            <v xml:space="preserve">    Liability Provisions</v>
          </cell>
          <cell r="H467" t="e">
            <v>#VALUE!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J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0</v>
          </cell>
          <cell r="AP467">
            <v>0</v>
          </cell>
          <cell r="AQ467">
            <v>0</v>
          </cell>
          <cell r="AR467">
            <v>0</v>
          </cell>
        </row>
        <row r="468">
          <cell r="B468">
            <v>400180</v>
          </cell>
          <cell r="C468" t="str">
            <v xml:space="preserve">        외환거래손실                                                                      </v>
          </cell>
          <cell r="D468" t="str">
            <v xml:space="preserve">    Expenses on Foreign Exchange</v>
          </cell>
          <cell r="H468" t="e">
            <v>#VALUE!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0.30424399999999996</v>
          </cell>
          <cell r="V468">
            <v>0.25019599999999997</v>
          </cell>
          <cell r="W468">
            <v>0.124085</v>
          </cell>
          <cell r="X468">
            <v>3.9066999999999998E-2</v>
          </cell>
          <cell r="Y468">
            <v>5.9489999999999994E-3</v>
          </cell>
          <cell r="Z468">
            <v>1.3698999999999999</v>
          </cell>
          <cell r="AA468">
            <v>15.738928</v>
          </cell>
          <cell r="AB468">
            <v>9.3379999999999991E-3</v>
          </cell>
          <cell r="AC468">
            <v>3.5882999999999998E-4</v>
          </cell>
          <cell r="AD468">
            <v>9.9799999999999993E-6</v>
          </cell>
          <cell r="AE468">
            <v>0.24942599999999998</v>
          </cell>
          <cell r="AF468">
            <v>8.351299999999999E-2</v>
          </cell>
          <cell r="AG468">
            <v>6.0901829999999997E-2</v>
          </cell>
          <cell r="AH468">
            <v>8.2339999999999996E-4</v>
          </cell>
          <cell r="AI468">
            <v>7.9250000000000002E-5</v>
          </cell>
          <cell r="AJ468">
            <v>2.1762819999999999E-2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0</v>
          </cell>
          <cell r="AP468">
            <v>0</v>
          </cell>
          <cell r="AQ468">
            <v>0</v>
          </cell>
          <cell r="AR468">
            <v>0</v>
          </cell>
        </row>
        <row r="469">
          <cell r="B469">
            <v>400190</v>
          </cell>
          <cell r="C469" t="str">
            <v xml:space="preserve">            외환차손                                                                      </v>
          </cell>
          <cell r="D469" t="str">
            <v xml:space="preserve">      Losses on Foreign Currencies Transaction</v>
          </cell>
          <cell r="H469" t="e">
            <v>#VALUE!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  <cell r="AO469">
            <v>0</v>
          </cell>
          <cell r="AP469">
            <v>0</v>
          </cell>
          <cell r="AQ469">
            <v>0</v>
          </cell>
          <cell r="AR469">
            <v>0</v>
          </cell>
        </row>
        <row r="470">
          <cell r="B470">
            <v>400200</v>
          </cell>
          <cell r="C470" t="str">
            <v xml:space="preserve">            외화환산손실                                                                  </v>
          </cell>
          <cell r="D470" t="str">
            <v xml:space="preserve">      Losses on Foreign Currency Translation</v>
          </cell>
          <cell r="H470" t="e">
            <v>#VALUE!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0.30424399999999996</v>
          </cell>
          <cell r="V470">
            <v>0.25019599999999997</v>
          </cell>
          <cell r="W470">
            <v>0.124085</v>
          </cell>
          <cell r="X470">
            <v>3.9066999999999998E-2</v>
          </cell>
          <cell r="Y470">
            <v>5.9489999999999994E-3</v>
          </cell>
          <cell r="Z470">
            <v>1.3698999999999999</v>
          </cell>
          <cell r="AA470">
            <v>15.738928</v>
          </cell>
          <cell r="AB470">
            <v>9.3379999999999991E-3</v>
          </cell>
          <cell r="AC470">
            <v>3.5882999999999998E-4</v>
          </cell>
          <cell r="AD470">
            <v>9.9799999999999993E-6</v>
          </cell>
          <cell r="AE470">
            <v>0.24942599999999998</v>
          </cell>
          <cell r="AF470">
            <v>8.351299999999999E-2</v>
          </cell>
          <cell r="AG470">
            <v>6.0901829999999997E-2</v>
          </cell>
          <cell r="AH470">
            <v>8.2339999999999996E-4</v>
          </cell>
          <cell r="AI470">
            <v>7.9250000000000002E-5</v>
          </cell>
          <cell r="AJ470">
            <v>2.1762819999999999E-2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>
            <v>0</v>
          </cell>
          <cell r="AP470">
            <v>0</v>
          </cell>
          <cell r="AQ470">
            <v>0</v>
          </cell>
          <cell r="AR470">
            <v>0</v>
          </cell>
        </row>
        <row r="471">
          <cell r="B471">
            <v>400210</v>
          </cell>
          <cell r="C471" t="str">
            <v xml:space="preserve">            기타외환거래손실                                                              </v>
          </cell>
          <cell r="D471" t="str">
            <v xml:space="preserve">      Other Expenses on Foreign Exchange</v>
          </cell>
          <cell r="H471" t="e">
            <v>#VALUE!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0</v>
          </cell>
          <cell r="AP471">
            <v>0</v>
          </cell>
          <cell r="AQ471">
            <v>0</v>
          </cell>
          <cell r="AR471">
            <v>0</v>
          </cell>
        </row>
        <row r="472">
          <cell r="B472">
            <v>400220</v>
          </cell>
          <cell r="C472" t="str">
            <v xml:space="preserve">        주식보상비                                                                        </v>
          </cell>
          <cell r="D472" t="str">
            <v xml:space="preserve">    Compensation Expenses Associated With Stock Options</v>
          </cell>
          <cell r="H472" t="e">
            <v>#VALUE!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1.3604999999999999E-2</v>
          </cell>
          <cell r="X472">
            <v>1.6359999999999999E-3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>
            <v>0</v>
          </cell>
          <cell r="AP472">
            <v>0</v>
          </cell>
          <cell r="AQ472">
            <v>0</v>
          </cell>
          <cell r="AR472">
            <v>0</v>
          </cell>
        </row>
        <row r="473">
          <cell r="B473">
            <v>400230</v>
          </cell>
          <cell r="C473" t="str">
            <v xml:space="preserve">        자산폐기손실                                                                      </v>
          </cell>
          <cell r="D473" t="str">
            <v xml:space="preserve">    Losses on Inventory Clearing</v>
          </cell>
          <cell r="H473" t="e">
            <v>#VALUE!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0.13244294000000001</v>
          </cell>
          <cell r="AE473">
            <v>4.7069999999999994E-3</v>
          </cell>
          <cell r="AF473">
            <v>0</v>
          </cell>
          <cell r="AG473">
            <v>0</v>
          </cell>
          <cell r="AH473">
            <v>1.8956359999999998E-2</v>
          </cell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>
            <v>0</v>
          </cell>
          <cell r="AP473">
            <v>0</v>
          </cell>
          <cell r="AQ473">
            <v>0</v>
          </cell>
          <cell r="AR473">
            <v>0</v>
          </cell>
        </row>
        <row r="474">
          <cell r="B474">
            <v>400240</v>
          </cell>
          <cell r="C474" t="str">
            <v xml:space="preserve">        매출채권처분손실                                                                  </v>
          </cell>
          <cell r="D474" t="str">
            <v xml:space="preserve">    Losses on Disposal of Trade Receivables</v>
          </cell>
          <cell r="H474" t="e">
            <v>#VALUE!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  <cell r="AO474">
            <v>0</v>
          </cell>
          <cell r="AP474">
            <v>0</v>
          </cell>
          <cell r="AQ474">
            <v>0</v>
          </cell>
          <cell r="AR474">
            <v>0</v>
          </cell>
        </row>
        <row r="475">
          <cell r="B475">
            <v>400250</v>
          </cell>
          <cell r="C475" t="str">
            <v xml:space="preserve">        금융자산처분손실                                                                  </v>
          </cell>
          <cell r="D475" t="str">
            <v xml:space="preserve">    Losses on Disposition of  Financial Assets</v>
          </cell>
          <cell r="H475" t="e">
            <v>#VALUE!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1.9216789999999999</v>
          </cell>
          <cell r="X475">
            <v>6.4549999999999998E-3</v>
          </cell>
          <cell r="Y475">
            <v>7.7845999999999999E-2</v>
          </cell>
          <cell r="Z475">
            <v>1.528081</v>
          </cell>
          <cell r="AA475">
            <v>1.9087399999999999</v>
          </cell>
          <cell r="AB475">
            <v>0</v>
          </cell>
          <cell r="AC475">
            <v>0</v>
          </cell>
          <cell r="AD475">
            <v>3.7703849199999997</v>
          </cell>
          <cell r="AE475">
            <v>1.4799999999999999E-4</v>
          </cell>
          <cell r="AF475">
            <v>0.11275099999999999</v>
          </cell>
          <cell r="AG475">
            <v>5.4458299999999996E-3</v>
          </cell>
          <cell r="AH475">
            <v>0</v>
          </cell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  <cell r="AO475">
            <v>0</v>
          </cell>
          <cell r="AP475">
            <v>0</v>
          </cell>
          <cell r="AQ475">
            <v>0</v>
          </cell>
          <cell r="AR475">
            <v>0</v>
          </cell>
        </row>
        <row r="476">
          <cell r="B476">
            <v>400320</v>
          </cell>
          <cell r="C476" t="str">
            <v xml:space="preserve">        자산처분손실                                                                      </v>
          </cell>
          <cell r="D476" t="str">
            <v xml:space="preserve">    Losses on Disposal of Assets</v>
          </cell>
          <cell r="H476" t="e">
            <v>#VALUE!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0.98897899999999994</v>
          </cell>
          <cell r="V476">
            <v>8.0884999999999999E-2</v>
          </cell>
          <cell r="W476">
            <v>0.875776</v>
          </cell>
          <cell r="X476">
            <v>0.95596700000000001</v>
          </cell>
          <cell r="Y476">
            <v>0.44063799999999997</v>
          </cell>
          <cell r="Z476">
            <v>0.50486199999999992</v>
          </cell>
          <cell r="AA476">
            <v>1.5083029999999999</v>
          </cell>
          <cell r="AB476">
            <v>0.28040199999999998</v>
          </cell>
          <cell r="AC476">
            <v>0.31010995000000002</v>
          </cell>
          <cell r="AD476">
            <v>3.0191647000000001</v>
          </cell>
          <cell r="AE476">
            <v>0.78226799999999996</v>
          </cell>
          <cell r="AF476">
            <v>1.019547</v>
          </cell>
          <cell r="AG476">
            <v>3.5602041699999996</v>
          </cell>
          <cell r="AH476">
            <v>0.51698259999999996</v>
          </cell>
          <cell r="AI476">
            <v>0.50873362</v>
          </cell>
          <cell r="AJ476">
            <v>0.90099231999999996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</row>
        <row r="477">
          <cell r="B477">
            <v>400370</v>
          </cell>
          <cell r="C477" t="str">
            <v xml:space="preserve">        재고자산감모손실                                                                  </v>
          </cell>
          <cell r="D477" t="str">
            <v xml:space="preserve">    Impairment Loss on Inventories</v>
          </cell>
          <cell r="H477" t="e">
            <v>#VALUE!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>
            <v>0</v>
          </cell>
          <cell r="AP477">
            <v>0</v>
          </cell>
          <cell r="AQ477">
            <v>0</v>
          </cell>
          <cell r="AR477">
            <v>0</v>
          </cell>
        </row>
        <row r="478">
          <cell r="B478">
            <v>400380</v>
          </cell>
          <cell r="C478" t="str">
            <v xml:space="preserve">        금융자산평가손실                                                                  </v>
          </cell>
          <cell r="D478" t="str">
            <v xml:space="preserve">    Losses on Valuation of  Financial Assets</v>
          </cell>
          <cell r="H478" t="e">
            <v>#VALUE!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8.4062999999999999E-2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3.2293999999999996E-2</v>
          </cell>
          <cell r="AG478">
            <v>5.4848599999999994E-3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>
            <v>0</v>
          </cell>
          <cell r="AP478">
            <v>0</v>
          </cell>
          <cell r="AQ478">
            <v>0</v>
          </cell>
          <cell r="AR478">
            <v>0</v>
          </cell>
        </row>
        <row r="479">
          <cell r="B479">
            <v>400450</v>
          </cell>
          <cell r="C479" t="str">
            <v xml:space="preserve">        투자자산평가손실                                                                  </v>
          </cell>
          <cell r="D479" t="str">
            <v xml:space="preserve">    Losses on Valuation of Investment Assets</v>
          </cell>
          <cell r="H479" t="e">
            <v>#VALUE!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</row>
        <row r="480">
          <cell r="B480">
            <v>400460</v>
          </cell>
          <cell r="C480" t="str">
            <v xml:space="preserve">        자산재평가손실                                                                    </v>
          </cell>
          <cell r="D480" t="str">
            <v xml:space="preserve">    Losses on Assets Revaluations</v>
          </cell>
          <cell r="H480" t="e">
            <v>#VALUE!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>
            <v>0</v>
          </cell>
          <cell r="AP480">
            <v>0</v>
          </cell>
          <cell r="AQ480">
            <v>0</v>
          </cell>
          <cell r="AR480">
            <v>0</v>
          </cell>
        </row>
        <row r="481">
          <cell r="B481">
            <v>400470</v>
          </cell>
          <cell r="C481" t="str">
            <v xml:space="preserve">        금융자산손상차손                                                                  </v>
          </cell>
          <cell r="D481" t="str">
            <v xml:space="preserve">    Impairment Losses on  Financial Assets</v>
          </cell>
          <cell r="H481" t="e">
            <v>#VALUE!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2.0140150000000001</v>
          </cell>
          <cell r="V481">
            <v>0</v>
          </cell>
          <cell r="W481">
            <v>9.9999999999999992E-2</v>
          </cell>
          <cell r="X481">
            <v>0</v>
          </cell>
          <cell r="Y481">
            <v>6.0008460000000001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1.2603766299999999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>
            <v>0</v>
          </cell>
          <cell r="AP481">
            <v>0</v>
          </cell>
          <cell r="AQ481">
            <v>0</v>
          </cell>
          <cell r="AR481">
            <v>0</v>
          </cell>
        </row>
        <row r="482">
          <cell r="B482">
            <v>400510</v>
          </cell>
          <cell r="C482" t="str">
            <v xml:space="preserve">        자산손상차손                                                                      </v>
          </cell>
          <cell r="D482" t="str">
            <v xml:space="preserve">    Impairment Losses on Assets</v>
          </cell>
          <cell r="H482" t="e">
            <v>#VALUE!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0.99823200000000001</v>
          </cell>
          <cell r="AF482">
            <v>0.91770199999999991</v>
          </cell>
          <cell r="AG482">
            <v>0</v>
          </cell>
          <cell r="AH482">
            <v>0</v>
          </cell>
          <cell r="AI482">
            <v>4.1838235699999995</v>
          </cell>
          <cell r="AJ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</row>
        <row r="483">
          <cell r="B483">
            <v>400600</v>
          </cell>
          <cell r="C483" t="str">
            <v xml:space="preserve">        파생상품손실                                                                      </v>
          </cell>
          <cell r="D483" t="str">
            <v xml:space="preserve">    Losses on Derivatives</v>
          </cell>
          <cell r="H483" t="e">
            <v>#VALUE!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  <cell r="AO483">
            <v>0</v>
          </cell>
          <cell r="AP483">
            <v>0</v>
          </cell>
          <cell r="AQ483">
            <v>0</v>
          </cell>
          <cell r="AR483">
            <v>0</v>
          </cell>
        </row>
        <row r="484">
          <cell r="B484">
            <v>400640</v>
          </cell>
          <cell r="C484" t="str">
            <v xml:space="preserve">        지분법관련손실                                                                    </v>
          </cell>
          <cell r="D484" t="str">
            <v xml:space="preserve">    Losses in Equity Method</v>
          </cell>
          <cell r="H484" t="e">
            <v>#VALUE!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0.22223099999999998</v>
          </cell>
          <cell r="W484">
            <v>0.29864799999999997</v>
          </cell>
          <cell r="X484">
            <v>6.5472849999999996</v>
          </cell>
          <cell r="Y484">
            <v>1.4621189999999999</v>
          </cell>
          <cell r="Z484">
            <v>0.71476299999999993</v>
          </cell>
          <cell r="AA484">
            <v>1.75962</v>
          </cell>
          <cell r="AB484">
            <v>6.3949660000000002</v>
          </cell>
          <cell r="AC484">
            <v>0</v>
          </cell>
          <cell r="AD484">
            <v>0</v>
          </cell>
          <cell r="AE484">
            <v>0</v>
          </cell>
          <cell r="AF484">
            <v>2.1414900000000001</v>
          </cell>
          <cell r="AG484">
            <v>1.3544399999999999E-3</v>
          </cell>
          <cell r="AH484">
            <v>1.0006143599999999</v>
          </cell>
          <cell r="AI484">
            <v>5.8695000000000004E-4</v>
          </cell>
          <cell r="AJ484">
            <v>1.3413399999999999E-3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>
            <v>0</v>
          </cell>
          <cell r="AP484">
            <v>0</v>
          </cell>
          <cell r="AQ484">
            <v>0</v>
          </cell>
          <cell r="AR484">
            <v>0</v>
          </cell>
        </row>
        <row r="485">
          <cell r="B485">
            <v>400700</v>
          </cell>
          <cell r="C485" t="str">
            <v xml:space="preserve">        종속기업관련손실                                                                  </v>
          </cell>
          <cell r="D485" t="str">
            <v xml:space="preserve">    Losses in Subsidiaries</v>
          </cell>
          <cell r="H485" t="e">
            <v>#VALUE!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  <cell r="AO485">
            <v>0</v>
          </cell>
          <cell r="AP485">
            <v>0</v>
          </cell>
          <cell r="AQ485">
            <v>0</v>
          </cell>
          <cell r="AR485">
            <v>0</v>
          </cell>
        </row>
        <row r="486">
          <cell r="B486">
            <v>400710</v>
          </cell>
          <cell r="C486" t="str">
            <v xml:space="preserve">        관계기업관련손실(관계기업의당기순이익에대한지분감소)                              </v>
          </cell>
          <cell r="D486" t="str">
            <v xml:space="preserve">    Gains(Losses) in Associates</v>
          </cell>
          <cell r="H486" t="e">
            <v>#VALUE!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1.6086799999999999E-3</v>
          </cell>
          <cell r="AE486">
            <v>0</v>
          </cell>
          <cell r="AF486">
            <v>0</v>
          </cell>
          <cell r="AG486">
            <v>0.94520547999999993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</row>
        <row r="487">
          <cell r="B487">
            <v>400750</v>
          </cell>
          <cell r="C487" t="str">
            <v xml:space="preserve">        법인세비용                                                                        </v>
          </cell>
          <cell r="D487" t="str">
            <v xml:space="preserve">    Taxes Expenses</v>
          </cell>
          <cell r="H487" t="e">
            <v>#VALUE!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12.136355499999999</v>
          </cell>
          <cell r="AD487">
            <v>33.44290282</v>
          </cell>
          <cell r="AE487">
            <v>26.638759</v>
          </cell>
          <cell r="AF487">
            <v>35.846854999999998</v>
          </cell>
          <cell r="AG487">
            <v>16.61636201</v>
          </cell>
          <cell r="AH487">
            <v>26.347511129999997</v>
          </cell>
          <cell r="AI487">
            <v>17.826685359999999</v>
          </cell>
          <cell r="AJ487">
            <v>6.3441141100000005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  <cell r="AO487">
            <v>0</v>
          </cell>
          <cell r="AP487">
            <v>0</v>
          </cell>
          <cell r="AQ487">
            <v>0</v>
          </cell>
          <cell r="AR487">
            <v>0</v>
          </cell>
        </row>
        <row r="488">
          <cell r="B488">
            <v>400770</v>
          </cell>
          <cell r="C488" t="str">
            <v xml:space="preserve">        비지배주주지분순손실                                                              </v>
          </cell>
          <cell r="D488" t="str">
            <v xml:space="preserve">    Net Income(Net Loss) from Non-Controlling Interests Equity</v>
          </cell>
          <cell r="H488" t="e">
            <v>#VALUE!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0.140013</v>
          </cell>
          <cell r="V488">
            <v>8.9979999999999991E-3</v>
          </cell>
          <cell r="W488">
            <v>20.465558999999999</v>
          </cell>
          <cell r="X488">
            <v>2.2310409999999998</v>
          </cell>
          <cell r="Y488">
            <v>0.57061499999999998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</row>
        <row r="489">
          <cell r="B489">
            <v>490100</v>
          </cell>
          <cell r="C489" t="str">
            <v xml:space="preserve">        기타                                                                              </v>
          </cell>
          <cell r="D489" t="str">
            <v xml:space="preserve">      Other Intangible Assets</v>
          </cell>
          <cell r="H489" t="e">
            <v>#VALUE!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1.0375909999999999</v>
          </cell>
          <cell r="W489">
            <v>0.24984599999999998</v>
          </cell>
          <cell r="X489">
            <v>3.4416899999999999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11.804604999999999</v>
          </cell>
          <cell r="AG489">
            <v>0.87190159999999994</v>
          </cell>
          <cell r="AH489">
            <v>0</v>
          </cell>
          <cell r="AI489">
            <v>0</v>
          </cell>
          <cell r="AJ489">
            <v>10.80766571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  <cell r="AO489">
            <v>0</v>
          </cell>
          <cell r="AP489">
            <v>0</v>
          </cell>
          <cell r="AQ489">
            <v>0</v>
          </cell>
          <cell r="AR489">
            <v>0</v>
          </cell>
        </row>
        <row r="490">
          <cell r="B490">
            <v>400790</v>
          </cell>
          <cell r="C490" t="str">
            <v xml:space="preserve">    현금유입이없는수익등차감                                                              </v>
          </cell>
          <cell r="D490" t="str">
            <v xml:space="preserve">  (Deduction of Revenues of Non-Cash Tranactions)</v>
          </cell>
          <cell r="H490" t="e">
            <v>#VALUE!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3.0813189999999997</v>
          </cell>
          <cell r="V490">
            <v>2.2476210000000001</v>
          </cell>
          <cell r="W490">
            <v>61.257393</v>
          </cell>
          <cell r="X490">
            <v>7.9917549999999995</v>
          </cell>
          <cell r="Y490">
            <v>4.3041429999999998</v>
          </cell>
          <cell r="Z490">
            <v>5.4654799999999994</v>
          </cell>
          <cell r="AA490">
            <v>8.7624209999999998</v>
          </cell>
          <cell r="AB490">
            <v>4.4554390000000001</v>
          </cell>
          <cell r="AC490">
            <v>8.1785554699999992</v>
          </cell>
          <cell r="AD490">
            <v>15.82204748</v>
          </cell>
          <cell r="AE490">
            <v>16.000173999999998</v>
          </cell>
          <cell r="AF490">
            <v>13.486082</v>
          </cell>
          <cell r="AG490">
            <v>35.692439999999998</v>
          </cell>
          <cell r="AH490">
            <v>35.617247139999996</v>
          </cell>
          <cell r="AI490">
            <v>12.04599457</v>
          </cell>
          <cell r="AJ490">
            <v>8.2283200799999996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  <cell r="AO490">
            <v>0</v>
          </cell>
          <cell r="AP490">
            <v>0</v>
          </cell>
          <cell r="AQ490">
            <v>0</v>
          </cell>
          <cell r="AR490">
            <v>0</v>
          </cell>
        </row>
        <row r="491">
          <cell r="B491">
            <v>400800</v>
          </cell>
          <cell r="C491" t="str">
            <v xml:space="preserve">        금융수익                                                                          </v>
          </cell>
          <cell r="D491" t="str">
            <v xml:space="preserve">    Financial Income</v>
          </cell>
          <cell r="H491" t="e">
            <v>#VALUE!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J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  <cell r="AO491">
            <v>0</v>
          </cell>
          <cell r="AP491">
            <v>0</v>
          </cell>
          <cell r="AQ491">
            <v>0</v>
          </cell>
          <cell r="AR491">
            <v>0</v>
          </cell>
        </row>
        <row r="492">
          <cell r="B492">
            <v>400810</v>
          </cell>
          <cell r="C492" t="str">
            <v xml:space="preserve">        이자수익                                                                          </v>
          </cell>
          <cell r="D492" t="str">
            <v xml:space="preserve">    Interest Income</v>
          </cell>
          <cell r="H492" t="e">
            <v>#VALUE!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7.5231999999999993E-2</v>
          </cell>
          <cell r="X492">
            <v>2.3053999999999998E-2</v>
          </cell>
          <cell r="Y492">
            <v>0</v>
          </cell>
          <cell r="Z492">
            <v>0.31424999999999997</v>
          </cell>
          <cell r="AA492">
            <v>0.111472</v>
          </cell>
          <cell r="AB492">
            <v>1.766E-3</v>
          </cell>
          <cell r="AC492">
            <v>6.6929700799999994</v>
          </cell>
          <cell r="AD492">
            <v>7.7444634599999995</v>
          </cell>
          <cell r="AE492">
            <v>8.9535789999999995</v>
          </cell>
          <cell r="AF492">
            <v>8.7329100000000004</v>
          </cell>
          <cell r="AG492">
            <v>12.440232999999999</v>
          </cell>
          <cell r="AH492">
            <v>12.25710816</v>
          </cell>
          <cell r="AI492">
            <v>9.5013142100000003</v>
          </cell>
          <cell r="AJ492">
            <v>6.0795290999999994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</row>
        <row r="493">
          <cell r="B493">
            <v>400820</v>
          </cell>
          <cell r="C493" t="str">
            <v xml:space="preserve">        배당금수익                                                                        </v>
          </cell>
          <cell r="D493" t="str">
            <v xml:space="preserve">    Stock Dividends</v>
          </cell>
          <cell r="H493" t="e">
            <v>#VALUE!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0.32830890000000001</v>
          </cell>
          <cell r="AD493">
            <v>0.32968694999999998</v>
          </cell>
          <cell r="AE493">
            <v>0.56350999999999996</v>
          </cell>
          <cell r="AF493">
            <v>0.24082499999999998</v>
          </cell>
          <cell r="AG493">
            <v>5.3928999999999998E-2</v>
          </cell>
          <cell r="AH493">
            <v>3.9044749999999996E-2</v>
          </cell>
          <cell r="AI493">
            <v>4.5016300000000002E-2</v>
          </cell>
          <cell r="AJ493">
            <v>4.5475649999999999E-2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</row>
        <row r="494">
          <cell r="B494">
            <v>400830</v>
          </cell>
          <cell r="C494" t="str">
            <v xml:space="preserve">        대손충당금환입액                                                                  </v>
          </cell>
          <cell r="D494" t="str">
            <v xml:space="preserve">    Reversal of Allowance for Doubtful Accounts</v>
          </cell>
          <cell r="H494" t="e">
            <v>#VALUE!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1.3983299999999999</v>
          </cell>
          <cell r="V494">
            <v>0</v>
          </cell>
          <cell r="W494">
            <v>0</v>
          </cell>
          <cell r="X494">
            <v>0</v>
          </cell>
          <cell r="Y494">
            <v>2.6971999999999999E-2</v>
          </cell>
          <cell r="Z494">
            <v>0</v>
          </cell>
          <cell r="AA494">
            <v>0</v>
          </cell>
          <cell r="AB494">
            <v>0.27457799999999999</v>
          </cell>
          <cell r="AC494">
            <v>5.6938029999999994E-2</v>
          </cell>
          <cell r="AD494">
            <v>1.3997299999999999E-2</v>
          </cell>
          <cell r="AE494">
            <v>4.2789999999999998E-3</v>
          </cell>
          <cell r="AF494">
            <v>0.62505599999999994</v>
          </cell>
          <cell r="AG494">
            <v>0.19730560999999996</v>
          </cell>
          <cell r="AH494">
            <v>0.48419519999999999</v>
          </cell>
          <cell r="AI494">
            <v>0</v>
          </cell>
          <cell r="AJ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  <cell r="AO494">
            <v>0</v>
          </cell>
          <cell r="AP494">
            <v>0</v>
          </cell>
          <cell r="AQ494">
            <v>0</v>
          </cell>
          <cell r="AR494">
            <v>0</v>
          </cell>
        </row>
        <row r="495">
          <cell r="B495">
            <v>400840</v>
          </cell>
          <cell r="C495" t="str">
            <v xml:space="preserve">        퇴직급여충당부채환입액                                                            </v>
          </cell>
          <cell r="D495" t="str">
            <v xml:space="preserve">    Reversal of Provision for Retirement Allowance</v>
          </cell>
          <cell r="H495" t="e">
            <v>#VALUE!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0.266928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J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  <cell r="AO495">
            <v>0</v>
          </cell>
          <cell r="AP495">
            <v>0</v>
          </cell>
          <cell r="AQ495">
            <v>0</v>
          </cell>
          <cell r="AR495">
            <v>0</v>
          </cell>
        </row>
        <row r="496">
          <cell r="B496">
            <v>400850</v>
          </cell>
          <cell r="C496" t="str">
            <v xml:space="preserve">        충당부채환입액                                                                    </v>
          </cell>
          <cell r="D496" t="str">
            <v xml:space="preserve">    Reversion of Liability Provisions</v>
          </cell>
          <cell r="H496" t="e">
            <v>#VALUE!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J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  <cell r="AO496">
            <v>0</v>
          </cell>
          <cell r="AP496">
            <v>0</v>
          </cell>
          <cell r="AQ496">
            <v>0</v>
          </cell>
          <cell r="AR496">
            <v>0</v>
          </cell>
        </row>
        <row r="497">
          <cell r="B497">
            <v>400860</v>
          </cell>
          <cell r="C497" t="str">
            <v xml:space="preserve">        외환거래이익                                                                      </v>
          </cell>
          <cell r="D497" t="str">
            <v xml:space="preserve">    Revenues on Foreign Exchange</v>
          </cell>
          <cell r="H497" t="e">
            <v>#VALUE!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2.6072999999999999E-2</v>
          </cell>
          <cell r="V497">
            <v>0.93205799999999994</v>
          </cell>
          <cell r="W497">
            <v>2.7662399999999998</v>
          </cell>
          <cell r="X497">
            <v>3.3734919999999997</v>
          </cell>
          <cell r="Y497">
            <v>2.2215149999999997</v>
          </cell>
          <cell r="Z497">
            <v>4.2659999999999998E-3</v>
          </cell>
          <cell r="AA497">
            <v>3.9022999999999995E-2</v>
          </cell>
          <cell r="AB497">
            <v>3.6026219999999998</v>
          </cell>
          <cell r="AC497">
            <v>0.24874627999999999</v>
          </cell>
          <cell r="AD497">
            <v>0.16904439999999998</v>
          </cell>
          <cell r="AE497">
            <v>3.7767009999999996</v>
          </cell>
          <cell r="AF497">
            <v>2.9749639999999999</v>
          </cell>
          <cell r="AG497">
            <v>1.04004925</v>
          </cell>
          <cell r="AH497">
            <v>0.40544570000000002</v>
          </cell>
          <cell r="AI497">
            <v>0.41894718999999997</v>
          </cell>
          <cell r="AJ497">
            <v>0.41797628999999997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  <cell r="AO497">
            <v>0</v>
          </cell>
          <cell r="AP497">
            <v>0</v>
          </cell>
          <cell r="AQ497">
            <v>0</v>
          </cell>
          <cell r="AR497">
            <v>0</v>
          </cell>
        </row>
        <row r="498">
          <cell r="B498">
            <v>400870</v>
          </cell>
          <cell r="C498" t="str">
            <v xml:space="preserve">            외환차익                                                                      </v>
          </cell>
          <cell r="D498" t="str">
            <v xml:space="preserve">      Gains on Foreign Currencies Transaction</v>
          </cell>
          <cell r="H498" t="e">
            <v>#VALUE!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0.14369999999999999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0</v>
          </cell>
          <cell r="AJ498">
            <v>0</v>
          </cell>
          <cell r="AK498">
            <v>0</v>
          </cell>
          <cell r="AL498">
            <v>0</v>
          </cell>
          <cell r="AM498">
            <v>0</v>
          </cell>
          <cell r="AN498">
            <v>0</v>
          </cell>
          <cell r="AO498">
            <v>0</v>
          </cell>
          <cell r="AP498">
            <v>0</v>
          </cell>
          <cell r="AQ498">
            <v>0</v>
          </cell>
          <cell r="AR498">
            <v>0</v>
          </cell>
        </row>
        <row r="499">
          <cell r="B499">
            <v>400880</v>
          </cell>
          <cell r="C499" t="str">
            <v xml:space="preserve">            외화환산이익                                                                  </v>
          </cell>
          <cell r="D499" t="str">
            <v xml:space="preserve">      Gains on Foreign Currency Translation</v>
          </cell>
          <cell r="H499" t="e">
            <v>#VALUE!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2.6072999999999999E-2</v>
          </cell>
          <cell r="V499">
            <v>0.93205799999999994</v>
          </cell>
          <cell r="W499">
            <v>2.6225399999999999</v>
          </cell>
          <cell r="X499">
            <v>3.3734919999999997</v>
          </cell>
          <cell r="Y499">
            <v>2.2215149999999997</v>
          </cell>
          <cell r="Z499">
            <v>4.2659999999999998E-3</v>
          </cell>
          <cell r="AA499">
            <v>3.9022999999999995E-2</v>
          </cell>
          <cell r="AB499">
            <v>3.6026219999999998</v>
          </cell>
          <cell r="AC499">
            <v>0.24874627999999999</v>
          </cell>
          <cell r="AD499">
            <v>0.16904439999999998</v>
          </cell>
          <cell r="AE499">
            <v>3.7767009999999996</v>
          </cell>
          <cell r="AF499">
            <v>2.9749639999999999</v>
          </cell>
          <cell r="AG499">
            <v>1.04004925</v>
          </cell>
          <cell r="AH499">
            <v>0.40544570000000002</v>
          </cell>
          <cell r="AI499">
            <v>0.41894718999999997</v>
          </cell>
          <cell r="AJ499">
            <v>0.41797628999999997</v>
          </cell>
          <cell r="AK499">
            <v>0</v>
          </cell>
          <cell r="AL499">
            <v>0</v>
          </cell>
          <cell r="AM499">
            <v>0</v>
          </cell>
          <cell r="AN499">
            <v>0</v>
          </cell>
          <cell r="AO499">
            <v>0</v>
          </cell>
          <cell r="AP499">
            <v>0</v>
          </cell>
          <cell r="AQ499">
            <v>0</v>
          </cell>
          <cell r="AR499">
            <v>0</v>
          </cell>
        </row>
        <row r="500">
          <cell r="B500">
            <v>400890</v>
          </cell>
          <cell r="C500" t="str">
            <v xml:space="preserve">            기타외환거래이익                                                              </v>
          </cell>
          <cell r="D500" t="str">
            <v xml:space="preserve">      Other Revenues on Foreign Exchange</v>
          </cell>
          <cell r="H500" t="e">
            <v>#VALUE!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>
            <v>0</v>
          </cell>
          <cell r="AK500">
            <v>0</v>
          </cell>
          <cell r="AL500">
            <v>0</v>
          </cell>
          <cell r="AM500">
            <v>0</v>
          </cell>
          <cell r="AN500">
            <v>0</v>
          </cell>
          <cell r="AO500">
            <v>0</v>
          </cell>
          <cell r="AP500">
            <v>0</v>
          </cell>
          <cell r="AQ500">
            <v>0</v>
          </cell>
          <cell r="AR500">
            <v>0</v>
          </cell>
        </row>
        <row r="501">
          <cell r="B501">
            <v>400900</v>
          </cell>
          <cell r="C501" t="str">
            <v xml:space="preserve">        주식보상비환입                                                                    </v>
          </cell>
          <cell r="D501" t="str">
            <v xml:space="preserve">    Reversal of Compensation Expenses Associated With Stock Options</v>
          </cell>
          <cell r="H501" t="e">
            <v>#VALUE!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  <cell r="AJ501">
            <v>0</v>
          </cell>
          <cell r="AK501">
            <v>0</v>
          </cell>
          <cell r="AL501">
            <v>0</v>
          </cell>
          <cell r="AM501">
            <v>0</v>
          </cell>
          <cell r="AN501">
            <v>0</v>
          </cell>
          <cell r="AO501">
            <v>0</v>
          </cell>
          <cell r="AP501">
            <v>0</v>
          </cell>
          <cell r="AQ501">
            <v>0</v>
          </cell>
          <cell r="AR501">
            <v>0</v>
          </cell>
        </row>
        <row r="502">
          <cell r="B502">
            <v>400910</v>
          </cell>
          <cell r="C502" t="str">
            <v xml:space="preserve">        보상원가환입                                                                      </v>
          </cell>
          <cell r="D502" t="str">
            <v xml:space="preserve">    Recovery of Compensation Expenses</v>
          </cell>
          <cell r="H502" t="e">
            <v>#VALUE!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>
            <v>0</v>
          </cell>
          <cell r="AJ502">
            <v>0</v>
          </cell>
          <cell r="AK502">
            <v>0</v>
          </cell>
          <cell r="AL502">
            <v>0</v>
          </cell>
          <cell r="AM502">
            <v>0</v>
          </cell>
          <cell r="AN502">
            <v>0</v>
          </cell>
          <cell r="AO502">
            <v>0</v>
          </cell>
          <cell r="AP502">
            <v>0</v>
          </cell>
          <cell r="AQ502">
            <v>0</v>
          </cell>
          <cell r="AR502">
            <v>0</v>
          </cell>
        </row>
        <row r="503">
          <cell r="B503">
            <v>400920</v>
          </cell>
          <cell r="C503" t="str">
            <v xml:space="preserve">        자산폐기이익                                                                      </v>
          </cell>
          <cell r="D503" t="str">
            <v xml:space="preserve">    Gains on Inventory Clearing</v>
          </cell>
          <cell r="H503" t="e">
            <v>#VALUE!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  <cell r="AG503">
            <v>0</v>
          </cell>
          <cell r="AH503">
            <v>0</v>
          </cell>
          <cell r="AI503">
            <v>0</v>
          </cell>
          <cell r="AJ503">
            <v>0</v>
          </cell>
          <cell r="AK503">
            <v>0</v>
          </cell>
          <cell r="AL503">
            <v>0</v>
          </cell>
          <cell r="AM503">
            <v>0</v>
          </cell>
          <cell r="AN503">
            <v>0</v>
          </cell>
          <cell r="AO503">
            <v>0</v>
          </cell>
          <cell r="AP503">
            <v>0</v>
          </cell>
          <cell r="AQ503">
            <v>0</v>
          </cell>
          <cell r="AR503">
            <v>0</v>
          </cell>
        </row>
        <row r="504">
          <cell r="B504">
            <v>400930</v>
          </cell>
          <cell r="C504" t="str">
            <v xml:space="preserve">        매출채권처분이익                                                                  </v>
          </cell>
          <cell r="D504" t="str">
            <v xml:space="preserve">    Gains on Disposal of Trade Receivables</v>
          </cell>
          <cell r="H504" t="e">
            <v>#VALUE!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0</v>
          </cell>
          <cell r="AJ504">
            <v>0</v>
          </cell>
          <cell r="AK504">
            <v>0</v>
          </cell>
          <cell r="AL504">
            <v>0</v>
          </cell>
          <cell r="AM504">
            <v>0</v>
          </cell>
          <cell r="AN504">
            <v>0</v>
          </cell>
          <cell r="AO504">
            <v>0</v>
          </cell>
          <cell r="AP504">
            <v>0</v>
          </cell>
          <cell r="AQ504">
            <v>0</v>
          </cell>
          <cell r="AR504">
            <v>0</v>
          </cell>
        </row>
        <row r="505">
          <cell r="B505">
            <v>400940</v>
          </cell>
          <cell r="C505" t="str">
            <v xml:space="preserve">        금융자산처분이익                                                                  </v>
          </cell>
          <cell r="D505" t="str">
            <v xml:space="preserve">    Gains on Disposition of  Financial Assets</v>
          </cell>
          <cell r="H505" t="e">
            <v>#VALUE!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  <cell r="W505">
            <v>0.56379299999999999</v>
          </cell>
          <cell r="X505">
            <v>0.90994999999999993</v>
          </cell>
          <cell r="Y505">
            <v>0</v>
          </cell>
          <cell r="Z505">
            <v>0.188413</v>
          </cell>
          <cell r="AA505">
            <v>0.19891399999999998</v>
          </cell>
          <cell r="AB505">
            <v>0</v>
          </cell>
          <cell r="AC505">
            <v>7.1749300000000004E-3</v>
          </cell>
          <cell r="AD505">
            <v>1.01590365</v>
          </cell>
          <cell r="AE505">
            <v>6.9206999999999991E-2</v>
          </cell>
          <cell r="AF505">
            <v>4.7626999999999996E-2</v>
          </cell>
          <cell r="AG505">
            <v>9.0107759999999995E-2</v>
          </cell>
          <cell r="AH505">
            <v>0</v>
          </cell>
          <cell r="AI505">
            <v>0.7349818199999999</v>
          </cell>
          <cell r="AJ505">
            <v>0.45495281999999998</v>
          </cell>
          <cell r="AK505">
            <v>0</v>
          </cell>
          <cell r="AL505">
            <v>0</v>
          </cell>
          <cell r="AM505">
            <v>0</v>
          </cell>
          <cell r="AN505">
            <v>0</v>
          </cell>
          <cell r="AO505">
            <v>0</v>
          </cell>
          <cell r="AP505">
            <v>0</v>
          </cell>
          <cell r="AQ505">
            <v>0</v>
          </cell>
          <cell r="AR505">
            <v>0</v>
          </cell>
        </row>
        <row r="506">
          <cell r="B506">
            <v>401010</v>
          </cell>
          <cell r="C506" t="str">
            <v xml:space="preserve">        자산처분이익                                                                      </v>
          </cell>
          <cell r="D506" t="str">
            <v xml:space="preserve">    Gains on Disposal of Assets</v>
          </cell>
          <cell r="H506" t="e">
            <v>#VALUE!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0.162186</v>
          </cell>
          <cell r="V506">
            <v>0.190054</v>
          </cell>
          <cell r="W506">
            <v>0.26155400000000001</v>
          </cell>
          <cell r="X506">
            <v>0.35072300000000001</v>
          </cell>
          <cell r="Y506">
            <v>0.67472299999999996</v>
          </cell>
          <cell r="Z506">
            <v>0.88646499999999995</v>
          </cell>
          <cell r="AA506">
            <v>2.33107</v>
          </cell>
          <cell r="AB506">
            <v>8.0825999999999995E-2</v>
          </cell>
          <cell r="AC506">
            <v>0.30530571999999995</v>
          </cell>
          <cell r="AD506">
            <v>9.9799999999999997E-4</v>
          </cell>
          <cell r="AE506">
            <v>0.16988399999999998</v>
          </cell>
          <cell r="AF506">
            <v>4.9831E-2</v>
          </cell>
          <cell r="AG506">
            <v>10.1501626</v>
          </cell>
          <cell r="AH506">
            <v>4.2079000899999999</v>
          </cell>
          <cell r="AI506">
            <v>0.54354327000000002</v>
          </cell>
          <cell r="AJ506">
            <v>0.29032891999999999</v>
          </cell>
          <cell r="AK506">
            <v>0</v>
          </cell>
          <cell r="AL506">
            <v>0</v>
          </cell>
          <cell r="AM506">
            <v>0</v>
          </cell>
          <cell r="AN506">
            <v>0</v>
          </cell>
          <cell r="AO506">
            <v>0</v>
          </cell>
          <cell r="AP506">
            <v>0</v>
          </cell>
          <cell r="AQ506">
            <v>0</v>
          </cell>
          <cell r="AR506">
            <v>0</v>
          </cell>
        </row>
        <row r="507">
          <cell r="B507">
            <v>401060</v>
          </cell>
          <cell r="C507" t="str">
            <v xml:space="preserve">        재고자산감모손실환입                                                              </v>
          </cell>
          <cell r="D507" t="str">
            <v xml:space="preserve">    Recovery of Impairment Losses on Inventories(Gap of Amount)</v>
          </cell>
          <cell r="H507" t="e">
            <v>#VALUE!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0</v>
          </cell>
          <cell r="AJ507">
            <v>0</v>
          </cell>
          <cell r="AK507">
            <v>0</v>
          </cell>
          <cell r="AL507">
            <v>0</v>
          </cell>
          <cell r="AM507">
            <v>0</v>
          </cell>
          <cell r="AN507">
            <v>0</v>
          </cell>
          <cell r="AO507">
            <v>0</v>
          </cell>
          <cell r="AP507">
            <v>0</v>
          </cell>
          <cell r="AQ507">
            <v>0</v>
          </cell>
          <cell r="AR507">
            <v>0</v>
          </cell>
        </row>
        <row r="508">
          <cell r="B508">
            <v>401070</v>
          </cell>
          <cell r="C508" t="str">
            <v xml:space="preserve">        금융자산평가이익                                                                  </v>
          </cell>
          <cell r="D508" t="str">
            <v xml:space="preserve">    Gains on Valuation of  Financial Assets</v>
          </cell>
          <cell r="H508" t="e">
            <v>#VALUE!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1.1255089999999999</v>
          </cell>
          <cell r="W508">
            <v>1.3969989999999999</v>
          </cell>
          <cell r="X508">
            <v>0.20222199999999999</v>
          </cell>
          <cell r="Y508">
            <v>7.3862999999999998E-2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>
            <v>2.9886639999999999E-2</v>
          </cell>
          <cell r="AE508">
            <v>5.8687999999999997E-2</v>
          </cell>
          <cell r="AF508">
            <v>0</v>
          </cell>
          <cell r="AG508">
            <v>0</v>
          </cell>
          <cell r="AH508">
            <v>0</v>
          </cell>
          <cell r="AI508">
            <v>0</v>
          </cell>
          <cell r="AJ508">
            <v>0</v>
          </cell>
          <cell r="AK508">
            <v>0</v>
          </cell>
          <cell r="AL508">
            <v>0</v>
          </cell>
          <cell r="AM508">
            <v>0</v>
          </cell>
          <cell r="AN508">
            <v>0</v>
          </cell>
          <cell r="AO508">
            <v>0</v>
          </cell>
          <cell r="AP508">
            <v>0</v>
          </cell>
          <cell r="AQ508">
            <v>0</v>
          </cell>
          <cell r="AR508">
            <v>0</v>
          </cell>
        </row>
        <row r="509">
          <cell r="B509">
            <v>401140</v>
          </cell>
          <cell r="C509" t="str">
            <v xml:space="preserve">        투자자산평가이익                                                                  </v>
          </cell>
          <cell r="D509" t="str">
            <v xml:space="preserve">    Gains on Valuation of Investments</v>
          </cell>
          <cell r="H509" t="e">
            <v>#VALUE!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>
            <v>0</v>
          </cell>
          <cell r="AK509">
            <v>0</v>
          </cell>
          <cell r="AL509">
            <v>0</v>
          </cell>
          <cell r="AM509">
            <v>0</v>
          </cell>
          <cell r="AN509">
            <v>0</v>
          </cell>
          <cell r="AO509">
            <v>0</v>
          </cell>
          <cell r="AP509">
            <v>0</v>
          </cell>
          <cell r="AQ509">
            <v>0</v>
          </cell>
          <cell r="AR509">
            <v>0</v>
          </cell>
        </row>
        <row r="510">
          <cell r="B510">
            <v>401150</v>
          </cell>
          <cell r="C510" t="str">
            <v xml:space="preserve">        자산재평가이익                                                                    </v>
          </cell>
          <cell r="D510" t="str">
            <v xml:space="preserve">    Gains on Assets Revaluations</v>
          </cell>
          <cell r="H510" t="e">
            <v>#VALUE!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  <cell r="AJ510">
            <v>0</v>
          </cell>
          <cell r="AK510">
            <v>0</v>
          </cell>
          <cell r="AL510">
            <v>0</v>
          </cell>
          <cell r="AM510">
            <v>0</v>
          </cell>
          <cell r="AN510">
            <v>0</v>
          </cell>
          <cell r="AO510">
            <v>0</v>
          </cell>
          <cell r="AP510">
            <v>0</v>
          </cell>
          <cell r="AQ510">
            <v>0</v>
          </cell>
          <cell r="AR510">
            <v>0</v>
          </cell>
        </row>
        <row r="511">
          <cell r="B511">
            <v>401160</v>
          </cell>
          <cell r="C511" t="str">
            <v xml:space="preserve">        금융상품손상차손환입                                                              </v>
          </cell>
          <cell r="D511" t="str">
            <v xml:space="preserve">    Recovery of Impairment Losses on  Financial Assets</v>
          </cell>
          <cell r="H511" t="e">
            <v>#VALUE!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3.1622699999999999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0</v>
          </cell>
          <cell r="AH511">
            <v>0</v>
          </cell>
          <cell r="AI511">
            <v>0</v>
          </cell>
          <cell r="AJ511">
            <v>0</v>
          </cell>
          <cell r="AK511">
            <v>0</v>
          </cell>
          <cell r="AL511">
            <v>0</v>
          </cell>
          <cell r="AM511">
            <v>0</v>
          </cell>
          <cell r="AN511">
            <v>0</v>
          </cell>
          <cell r="AO511">
            <v>0</v>
          </cell>
          <cell r="AP511">
            <v>0</v>
          </cell>
          <cell r="AQ511">
            <v>0</v>
          </cell>
          <cell r="AR511">
            <v>0</v>
          </cell>
        </row>
        <row r="512">
          <cell r="B512">
            <v>401200</v>
          </cell>
          <cell r="C512" t="str">
            <v xml:space="preserve">        자산손상차손환입                                                                  </v>
          </cell>
          <cell r="D512" t="str">
            <v xml:space="preserve">    Recovery of Impairment Losses on Assets</v>
          </cell>
          <cell r="H512" t="e">
            <v>#VALUE!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0</v>
          </cell>
          <cell r="AI512">
            <v>0</v>
          </cell>
          <cell r="AJ512">
            <v>0.1400573</v>
          </cell>
          <cell r="AK512">
            <v>0</v>
          </cell>
          <cell r="AL512">
            <v>0</v>
          </cell>
          <cell r="AM512">
            <v>0</v>
          </cell>
          <cell r="AN512">
            <v>0</v>
          </cell>
          <cell r="AO512">
            <v>0</v>
          </cell>
          <cell r="AP512">
            <v>0</v>
          </cell>
          <cell r="AQ512">
            <v>0</v>
          </cell>
          <cell r="AR512">
            <v>0</v>
          </cell>
        </row>
        <row r="513">
          <cell r="B513">
            <v>401280</v>
          </cell>
          <cell r="C513" t="str">
            <v xml:space="preserve">        파생상품이익                                                                      </v>
          </cell>
          <cell r="D513" t="str">
            <v xml:space="preserve">    Gains on Derivatives</v>
          </cell>
          <cell r="H513" t="e">
            <v>#VALUE!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>
            <v>0</v>
          </cell>
          <cell r="AK513">
            <v>0</v>
          </cell>
          <cell r="AL513">
            <v>0</v>
          </cell>
          <cell r="AM513">
            <v>0</v>
          </cell>
          <cell r="AN513">
            <v>0</v>
          </cell>
          <cell r="AO513">
            <v>0</v>
          </cell>
          <cell r="AP513">
            <v>0</v>
          </cell>
          <cell r="AQ513">
            <v>0</v>
          </cell>
          <cell r="AR513">
            <v>0</v>
          </cell>
        </row>
        <row r="514">
          <cell r="B514">
            <v>401320</v>
          </cell>
          <cell r="C514" t="str">
            <v xml:space="preserve">        지분법관련이익                                                                    </v>
          </cell>
          <cell r="D514" t="str">
            <v xml:space="preserve">    Gains in Equity Method</v>
          </cell>
          <cell r="H514" t="e">
            <v>#VALUE!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1.2278009999999999</v>
          </cell>
          <cell r="V514">
            <v>0</v>
          </cell>
          <cell r="W514">
            <v>0.64303999999999994</v>
          </cell>
          <cell r="X514">
            <v>1.127434</v>
          </cell>
          <cell r="Y514">
            <v>0.755776</v>
          </cell>
          <cell r="Z514">
            <v>0.52593999999999996</v>
          </cell>
          <cell r="AA514">
            <v>5.8332999999999995</v>
          </cell>
          <cell r="AB514">
            <v>0.39252299999999996</v>
          </cell>
          <cell r="AC514">
            <v>0.53911153000000001</v>
          </cell>
          <cell r="AD514">
            <v>4.0351177700000003</v>
          </cell>
          <cell r="AE514">
            <v>0.422929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>
            <v>0</v>
          </cell>
          <cell r="AK514">
            <v>0</v>
          </cell>
          <cell r="AL514">
            <v>0</v>
          </cell>
          <cell r="AM514">
            <v>0</v>
          </cell>
          <cell r="AN514">
            <v>0</v>
          </cell>
          <cell r="AO514">
            <v>0</v>
          </cell>
          <cell r="AP514">
            <v>0</v>
          </cell>
          <cell r="AQ514">
            <v>0</v>
          </cell>
          <cell r="AR514">
            <v>0</v>
          </cell>
        </row>
        <row r="515">
          <cell r="B515">
            <v>401380</v>
          </cell>
          <cell r="C515" t="str">
            <v xml:space="preserve">        종속회사관련이익                                                                  </v>
          </cell>
          <cell r="D515" t="str">
            <v xml:space="preserve">    Gains in Subsidiaries</v>
          </cell>
          <cell r="H515" t="e">
            <v>#VALUE!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17.65288507</v>
          </cell>
          <cell r="AI515">
            <v>0</v>
          </cell>
          <cell r="AJ515">
            <v>0</v>
          </cell>
          <cell r="AK515">
            <v>0</v>
          </cell>
          <cell r="AL515">
            <v>0</v>
          </cell>
          <cell r="AM515">
            <v>0</v>
          </cell>
          <cell r="AN515">
            <v>0</v>
          </cell>
          <cell r="AO515">
            <v>0</v>
          </cell>
          <cell r="AP515">
            <v>0</v>
          </cell>
          <cell r="AQ515">
            <v>0</v>
          </cell>
          <cell r="AR515">
            <v>0</v>
          </cell>
        </row>
        <row r="516">
          <cell r="B516">
            <v>401390</v>
          </cell>
          <cell r="C516" t="str">
            <v xml:space="preserve">        관계기업관련이익(관계기업의당기순이익에대한지분증가)                              </v>
          </cell>
          <cell r="D516" t="str">
            <v xml:space="preserve">    Gains(Losses) in Associates</v>
          </cell>
          <cell r="H516" t="e">
            <v>#VALUE!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2.48294931</v>
          </cell>
          <cell r="AE516">
            <v>0.40737699999999999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>
            <v>0</v>
          </cell>
          <cell r="AK516">
            <v>0</v>
          </cell>
          <cell r="AL516">
            <v>0</v>
          </cell>
          <cell r="AM516">
            <v>0</v>
          </cell>
          <cell r="AN516">
            <v>0</v>
          </cell>
          <cell r="AO516">
            <v>0</v>
          </cell>
          <cell r="AP516">
            <v>0</v>
          </cell>
          <cell r="AQ516">
            <v>0</v>
          </cell>
          <cell r="AR516">
            <v>0</v>
          </cell>
        </row>
        <row r="517">
          <cell r="B517">
            <v>401450</v>
          </cell>
          <cell r="C517" t="str">
            <v xml:space="preserve">        법인세수익                                                                        </v>
          </cell>
          <cell r="D517" t="str">
            <v xml:space="preserve">    Taxes Income</v>
          </cell>
          <cell r="H517" t="e">
            <v>#VALUE!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>
            <v>0</v>
          </cell>
          <cell r="AK517">
            <v>0</v>
          </cell>
          <cell r="AL517">
            <v>0</v>
          </cell>
          <cell r="AM517">
            <v>0</v>
          </cell>
          <cell r="AN517">
            <v>0</v>
          </cell>
          <cell r="AO517">
            <v>0</v>
          </cell>
          <cell r="AP517">
            <v>0</v>
          </cell>
          <cell r="AQ517">
            <v>0</v>
          </cell>
          <cell r="AR517">
            <v>0</v>
          </cell>
        </row>
        <row r="518">
          <cell r="B518">
            <v>401470</v>
          </cell>
          <cell r="C518" t="str">
            <v xml:space="preserve">        비지배주주지분순이익                                                              </v>
          </cell>
          <cell r="D518" t="str">
            <v xml:space="preserve">    Net Income(Net Loss) from Non-Controlling Interests Equity</v>
          </cell>
          <cell r="H518" t="e">
            <v>#VALUE!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>
            <v>0</v>
          </cell>
          <cell r="AK518">
            <v>0</v>
          </cell>
          <cell r="AL518">
            <v>0</v>
          </cell>
          <cell r="AM518">
            <v>0</v>
          </cell>
          <cell r="AN518">
            <v>0</v>
          </cell>
          <cell r="AO518">
            <v>0</v>
          </cell>
          <cell r="AP518">
            <v>0</v>
          </cell>
          <cell r="AQ518">
            <v>0</v>
          </cell>
          <cell r="AR518">
            <v>0</v>
          </cell>
        </row>
        <row r="519">
          <cell r="B519">
            <v>490300</v>
          </cell>
          <cell r="C519" t="str">
            <v xml:space="preserve">        기타                                                                              </v>
          </cell>
          <cell r="D519" t="str">
            <v xml:space="preserve">      Other Intangible Assets</v>
          </cell>
          <cell r="H519" t="e">
            <v>#VALUE!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55.550536000000001</v>
          </cell>
          <cell r="X519">
            <v>2.0048789999999999</v>
          </cell>
          <cell r="Y519">
            <v>0.55129299999999992</v>
          </cell>
          <cell r="Z519">
            <v>0.38387499999999997</v>
          </cell>
          <cell r="AA519">
            <v>0.24864299999999998</v>
          </cell>
          <cell r="AB519">
            <v>0.10312499999999999</v>
          </cell>
          <cell r="AC519">
            <v>0</v>
          </cell>
          <cell r="AD519">
            <v>0</v>
          </cell>
          <cell r="AE519">
            <v>1.5740189999999998</v>
          </cell>
          <cell r="AF519">
            <v>0.81486899999999995</v>
          </cell>
          <cell r="AG519">
            <v>11.720651599999998</v>
          </cell>
          <cell r="AH519">
            <v>0.57066817000000003</v>
          </cell>
          <cell r="AI519">
            <v>0.80219178000000002</v>
          </cell>
          <cell r="AJ519">
            <v>0.79999999999999993</v>
          </cell>
          <cell r="AK519">
            <v>0</v>
          </cell>
          <cell r="AL519">
            <v>0</v>
          </cell>
          <cell r="AM519">
            <v>0</v>
          </cell>
          <cell r="AN519">
            <v>0</v>
          </cell>
          <cell r="AO519">
            <v>0</v>
          </cell>
          <cell r="AP519">
            <v>0</v>
          </cell>
          <cell r="AQ519">
            <v>0</v>
          </cell>
          <cell r="AR519">
            <v>0</v>
          </cell>
        </row>
        <row r="520">
          <cell r="B520">
            <v>401490</v>
          </cell>
          <cell r="C520" t="str">
            <v xml:space="preserve">    영업활동으로인한자산부채변동(운전자본변동)                                            </v>
          </cell>
          <cell r="D520" t="str">
            <v xml:space="preserve">  Changes in Assets and Liabilities from Operating Activities</v>
          </cell>
          <cell r="H520" t="e">
            <v>#VALUE!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1.3878329999999999</v>
          </cell>
          <cell r="V520">
            <v>-2.674166</v>
          </cell>
          <cell r="W520">
            <v>9.4217750000000002</v>
          </cell>
          <cell r="X520">
            <v>13.938048</v>
          </cell>
          <cell r="Y520">
            <v>-37.773857</v>
          </cell>
          <cell r="Z520">
            <v>-5.5892289999999996</v>
          </cell>
          <cell r="AA520">
            <v>-1.6871129999999999</v>
          </cell>
          <cell r="AB520">
            <v>-7.012607</v>
          </cell>
          <cell r="AC520">
            <v>15.754713769999999</v>
          </cell>
          <cell r="AD520">
            <v>8.067548089999999</v>
          </cell>
          <cell r="AE520">
            <v>-5.7030259999999995</v>
          </cell>
          <cell r="AF520">
            <v>2.344414</v>
          </cell>
          <cell r="AG520">
            <v>26.577589999999997</v>
          </cell>
          <cell r="AH520">
            <v>-25.226538299999998</v>
          </cell>
          <cell r="AI520">
            <v>-0.64170592000000004</v>
          </cell>
          <cell r="AJ520">
            <v>-36.553666319999998</v>
          </cell>
          <cell r="AK520">
            <v>0</v>
          </cell>
          <cell r="AL520">
            <v>0</v>
          </cell>
          <cell r="AM520">
            <v>0</v>
          </cell>
          <cell r="AN520">
            <v>0</v>
          </cell>
          <cell r="AO520">
            <v>0</v>
          </cell>
          <cell r="AP520">
            <v>0</v>
          </cell>
          <cell r="AQ520">
            <v>0</v>
          </cell>
          <cell r="AR520">
            <v>0</v>
          </cell>
        </row>
        <row r="521">
          <cell r="B521">
            <v>401500</v>
          </cell>
          <cell r="C521" t="str">
            <v xml:space="preserve">        영업활동자산의감소                                                                </v>
          </cell>
          <cell r="D521" t="str">
            <v xml:space="preserve">    Decrease(Increase) in Assets</v>
          </cell>
          <cell r="H521" t="e">
            <v>#VALUE!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2.124546</v>
          </cell>
          <cell r="V521">
            <v>1.177632</v>
          </cell>
          <cell r="W521">
            <v>16.731783</v>
          </cell>
          <cell r="X521">
            <v>4.3164949999999997</v>
          </cell>
          <cell r="Y521">
            <v>-2.332309</v>
          </cell>
          <cell r="Z521">
            <v>2.1747799999999997</v>
          </cell>
          <cell r="AA521">
            <v>-8.0897880000000004</v>
          </cell>
          <cell r="AB521">
            <v>2.0119210000000001</v>
          </cell>
          <cell r="AC521">
            <v>-2.0095784299999999</v>
          </cell>
          <cell r="AD521">
            <v>-4.89606633</v>
          </cell>
          <cell r="AE521">
            <v>-8.4934159999999999</v>
          </cell>
          <cell r="AF521">
            <v>-2.862984</v>
          </cell>
          <cell r="AG521">
            <v>-6.4248879999999993</v>
          </cell>
          <cell r="AH521">
            <v>6.29629744</v>
          </cell>
          <cell r="AI521">
            <v>-3.4119431200000001</v>
          </cell>
          <cell r="AJ521">
            <v>-1.64595677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</row>
        <row r="522">
          <cell r="B522">
            <v>401510</v>
          </cell>
          <cell r="C522" t="str">
            <v xml:space="preserve">            매출채권및기타채권의감소                                                      </v>
          </cell>
          <cell r="D522" t="str">
            <v xml:space="preserve">      Decrease(Increase) in Trade and Other Receivables</v>
          </cell>
          <cell r="H522" t="e">
            <v>#VALUE!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-1.2679659999999999</v>
          </cell>
          <cell r="V522">
            <v>-0.99823099999999998</v>
          </cell>
          <cell r="W522">
            <v>3.5021309999999999</v>
          </cell>
          <cell r="X522">
            <v>5.259703</v>
          </cell>
          <cell r="Y522">
            <v>-3.3230979999999999</v>
          </cell>
          <cell r="Z522">
            <v>2.8481549999999998</v>
          </cell>
          <cell r="AA522">
            <v>-2.0751930000000001</v>
          </cell>
          <cell r="AB522">
            <v>1.1662269999999999</v>
          </cell>
          <cell r="AC522">
            <v>-0.59694661999999998</v>
          </cell>
          <cell r="AD522">
            <v>-5.6694065</v>
          </cell>
          <cell r="AE522">
            <v>-7.187087</v>
          </cell>
          <cell r="AF522">
            <v>-5.3798069999999996</v>
          </cell>
          <cell r="AG522">
            <v>-6.4097211799999991</v>
          </cell>
          <cell r="AH522">
            <v>12.92651517</v>
          </cell>
          <cell r="AI522">
            <v>3.1747007099999998</v>
          </cell>
          <cell r="AJ522">
            <v>0.92668841000000002</v>
          </cell>
          <cell r="AK522">
            <v>0</v>
          </cell>
          <cell r="AL522">
            <v>0</v>
          </cell>
          <cell r="AM522">
            <v>0</v>
          </cell>
          <cell r="AN522">
            <v>0</v>
          </cell>
          <cell r="AO522">
            <v>0</v>
          </cell>
          <cell r="AP522">
            <v>0</v>
          </cell>
          <cell r="AQ522">
            <v>0</v>
          </cell>
          <cell r="AR522">
            <v>0</v>
          </cell>
        </row>
        <row r="523">
          <cell r="B523">
            <v>401580</v>
          </cell>
          <cell r="C523" t="str">
            <v xml:space="preserve">            대출채권의감소                                                                </v>
          </cell>
          <cell r="D523" t="str">
            <v xml:space="preserve">      Decrease(Increase) in Loans</v>
          </cell>
          <cell r="H523" t="e">
            <v>#VALUE!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>
            <v>0</v>
          </cell>
          <cell r="AK523">
            <v>0</v>
          </cell>
          <cell r="AL523">
            <v>0</v>
          </cell>
          <cell r="AM523">
            <v>0</v>
          </cell>
          <cell r="AN523">
            <v>0</v>
          </cell>
          <cell r="AO523">
            <v>0</v>
          </cell>
          <cell r="AP523">
            <v>0</v>
          </cell>
          <cell r="AQ523">
            <v>0</v>
          </cell>
          <cell r="AR523">
            <v>0</v>
          </cell>
        </row>
        <row r="524">
          <cell r="B524">
            <v>401590</v>
          </cell>
          <cell r="C524" t="str">
            <v xml:space="preserve">            재고자산의감소                                                                </v>
          </cell>
          <cell r="D524" t="str">
            <v xml:space="preserve">      Decrease(Increase) in Inventories</v>
          </cell>
          <cell r="H524" t="e">
            <v>#VALUE!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4.6289709999999999</v>
          </cell>
          <cell r="V524">
            <v>0.87464900000000001</v>
          </cell>
          <cell r="W524">
            <v>-0.39311299999999999</v>
          </cell>
          <cell r="X524">
            <v>-0.25323599999999996</v>
          </cell>
          <cell r="Y524">
            <v>-0.192722</v>
          </cell>
          <cell r="Z524">
            <v>-0.99019199999999996</v>
          </cell>
          <cell r="AA524">
            <v>-0.12230099999999999</v>
          </cell>
          <cell r="AB524">
            <v>0.603939</v>
          </cell>
          <cell r="AC524">
            <v>-5.4977599999999995E-2</v>
          </cell>
          <cell r="AD524">
            <v>-6.6118780000000002E-2</v>
          </cell>
          <cell r="AE524">
            <v>0.34282799999999997</v>
          </cell>
          <cell r="AF524">
            <v>0.107886</v>
          </cell>
          <cell r="AG524">
            <v>-0.15546535999999997</v>
          </cell>
          <cell r="AH524">
            <v>-0.13789894999999999</v>
          </cell>
          <cell r="AI524">
            <v>0.32833688</v>
          </cell>
          <cell r="AJ524">
            <v>-2.9759501199999998</v>
          </cell>
          <cell r="AK524">
            <v>0</v>
          </cell>
          <cell r="AL524">
            <v>0</v>
          </cell>
          <cell r="AM524">
            <v>0</v>
          </cell>
          <cell r="AN524">
            <v>0</v>
          </cell>
          <cell r="AO524">
            <v>0</v>
          </cell>
          <cell r="AP524">
            <v>0</v>
          </cell>
          <cell r="AQ524">
            <v>0</v>
          </cell>
          <cell r="AR524">
            <v>0</v>
          </cell>
        </row>
        <row r="525">
          <cell r="B525">
            <v>401600</v>
          </cell>
          <cell r="C525" t="str">
            <v xml:space="preserve">            미수수익의감소                                                                </v>
          </cell>
          <cell r="D525" t="str">
            <v xml:space="preserve">      Decrease(Increase) in Accrued Revenues</v>
          </cell>
          <cell r="H525" t="e">
            <v>#VALUE!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-1.4351799999999999</v>
          </cell>
          <cell r="V525">
            <v>2.767239</v>
          </cell>
          <cell r="W525">
            <v>0.754633</v>
          </cell>
          <cell r="X525">
            <v>-0.509131</v>
          </cell>
          <cell r="Y525">
            <v>0.26376899999999998</v>
          </cell>
          <cell r="Z525">
            <v>-0.64841599999999999</v>
          </cell>
          <cell r="AA525">
            <v>-6.6499999999999997E-3</v>
          </cell>
          <cell r="AB525">
            <v>0.83923499999999995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>
            <v>0</v>
          </cell>
          <cell r="AK525">
            <v>0</v>
          </cell>
          <cell r="AL525">
            <v>0</v>
          </cell>
          <cell r="AM525">
            <v>0</v>
          </cell>
          <cell r="AN525">
            <v>0</v>
          </cell>
          <cell r="AO525">
            <v>0</v>
          </cell>
          <cell r="AP525">
            <v>0</v>
          </cell>
          <cell r="AQ525">
            <v>0</v>
          </cell>
          <cell r="AR525">
            <v>0</v>
          </cell>
        </row>
        <row r="526">
          <cell r="B526">
            <v>401610</v>
          </cell>
          <cell r="C526" t="str">
            <v xml:space="preserve">            선급금의감소                                                                  </v>
          </cell>
          <cell r="D526" t="str">
            <v xml:space="preserve">      Decrease(Increase) in Advance Payments</v>
          </cell>
          <cell r="H526" t="e">
            <v>#VALUE!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-0.40204799999999996</v>
          </cell>
          <cell r="V526">
            <v>-1.021404</v>
          </cell>
          <cell r="W526">
            <v>1.464507</v>
          </cell>
          <cell r="X526">
            <v>-0.43753199999999998</v>
          </cell>
          <cell r="Y526">
            <v>0.28222999999999998</v>
          </cell>
          <cell r="Z526">
            <v>1.096306</v>
          </cell>
          <cell r="AA526">
            <v>-0.77444799999999991</v>
          </cell>
          <cell r="AB526">
            <v>0.242032</v>
          </cell>
          <cell r="AC526">
            <v>-1.1648717799999999</v>
          </cell>
          <cell r="AD526">
            <v>1.37016936</v>
          </cell>
          <cell r="AE526">
            <v>0.60403699999999994</v>
          </cell>
          <cell r="AF526">
            <v>0.60132299999999994</v>
          </cell>
          <cell r="AG526">
            <v>0.21361235000000001</v>
          </cell>
          <cell r="AH526">
            <v>-1.43189078</v>
          </cell>
          <cell r="AI526">
            <v>-7.2442872999999999</v>
          </cell>
          <cell r="AJ526">
            <v>0.10801229999999999</v>
          </cell>
          <cell r="AK526">
            <v>0</v>
          </cell>
          <cell r="AL526">
            <v>0</v>
          </cell>
          <cell r="AM526">
            <v>0</v>
          </cell>
          <cell r="AN526">
            <v>0</v>
          </cell>
          <cell r="AO526">
            <v>0</v>
          </cell>
          <cell r="AP526">
            <v>0</v>
          </cell>
          <cell r="AQ526">
            <v>0</v>
          </cell>
          <cell r="AR526">
            <v>0</v>
          </cell>
        </row>
        <row r="527">
          <cell r="B527">
            <v>401620</v>
          </cell>
          <cell r="C527" t="str">
            <v xml:space="preserve">            선급공사비의감소                                                              </v>
          </cell>
          <cell r="D527" t="str">
            <v xml:space="preserve">      Decrease(Increase) in Advance Payments-Construction</v>
          </cell>
          <cell r="H527" t="e">
            <v>#VALUE!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0</v>
          </cell>
          <cell r="AH527">
            <v>0</v>
          </cell>
          <cell r="AI527">
            <v>0</v>
          </cell>
          <cell r="AJ527">
            <v>0</v>
          </cell>
          <cell r="AK527">
            <v>0</v>
          </cell>
          <cell r="AL527">
            <v>0</v>
          </cell>
          <cell r="AM527">
            <v>0</v>
          </cell>
          <cell r="AN527">
            <v>0</v>
          </cell>
          <cell r="AO527">
            <v>0</v>
          </cell>
          <cell r="AP527">
            <v>0</v>
          </cell>
          <cell r="AQ527">
            <v>0</v>
          </cell>
          <cell r="AR527">
            <v>0</v>
          </cell>
        </row>
        <row r="528">
          <cell r="B528">
            <v>401630</v>
          </cell>
          <cell r="C528" t="str">
            <v xml:space="preserve">            선급외주비의감소                                                              </v>
          </cell>
          <cell r="D528" t="str">
            <v xml:space="preserve">      Decrease(Increase) in Outside Processing Expenses</v>
          </cell>
          <cell r="H528" t="e">
            <v>#VALUE!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  <cell r="AI528">
            <v>0</v>
          </cell>
          <cell r="AJ528">
            <v>0</v>
          </cell>
          <cell r="AK528">
            <v>0</v>
          </cell>
          <cell r="AL528">
            <v>0</v>
          </cell>
          <cell r="AM528">
            <v>0</v>
          </cell>
          <cell r="AN528">
            <v>0</v>
          </cell>
          <cell r="AO528">
            <v>0</v>
          </cell>
          <cell r="AP528">
            <v>0</v>
          </cell>
          <cell r="AQ528">
            <v>0</v>
          </cell>
          <cell r="AR528">
            <v>0</v>
          </cell>
        </row>
        <row r="529">
          <cell r="B529">
            <v>401640</v>
          </cell>
          <cell r="C529" t="str">
            <v xml:space="preserve">            선급비용의감소                                                                </v>
          </cell>
          <cell r="D529" t="str">
            <v xml:space="preserve">      Decrease(Increase) in Prepaid Expenses</v>
          </cell>
          <cell r="H529" t="e">
            <v>#VALUE!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0.52349699999999999</v>
          </cell>
          <cell r="V529">
            <v>-0.10010999999999999</v>
          </cell>
          <cell r="W529">
            <v>0.27791299999999997</v>
          </cell>
          <cell r="X529">
            <v>5.2107000000000001E-2</v>
          </cell>
          <cell r="Y529">
            <v>8.4700999999999999E-2</v>
          </cell>
          <cell r="Z529">
            <v>-0.17235999999999999</v>
          </cell>
          <cell r="AA529">
            <v>0.15917499999999998</v>
          </cell>
          <cell r="AB529">
            <v>4.0489999999999998E-2</v>
          </cell>
          <cell r="AC529">
            <v>6.1723109999999998E-2</v>
          </cell>
          <cell r="AD529">
            <v>-2.6632139999999999E-2</v>
          </cell>
          <cell r="AE529">
            <v>-0.59201999999999999</v>
          </cell>
          <cell r="AF529">
            <v>0.45451900000000001</v>
          </cell>
          <cell r="AG529">
            <v>0.60281936999999997</v>
          </cell>
          <cell r="AH529">
            <v>-2.46719219</v>
          </cell>
          <cell r="AI529">
            <v>0.49491657</v>
          </cell>
          <cell r="AJ529">
            <v>-1.9308872099999999</v>
          </cell>
          <cell r="AK529">
            <v>0</v>
          </cell>
          <cell r="AL529">
            <v>0</v>
          </cell>
          <cell r="AM529">
            <v>0</v>
          </cell>
          <cell r="AN529">
            <v>0</v>
          </cell>
          <cell r="AO529">
            <v>0</v>
          </cell>
          <cell r="AP529">
            <v>0</v>
          </cell>
          <cell r="AQ529">
            <v>0</v>
          </cell>
          <cell r="AR529">
            <v>0</v>
          </cell>
        </row>
        <row r="530">
          <cell r="B530">
            <v>401650</v>
          </cell>
          <cell r="C530" t="str">
            <v xml:space="preserve">            당기법인세자산(선급법인세)의감소                                              </v>
          </cell>
          <cell r="D530" t="str">
            <v xml:space="preserve">      Decrease(Increase) in Current Income Tax Assets(Prepaid Income Tax Payments)</v>
          </cell>
          <cell r="H530" t="e">
            <v>#VALUE!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  <cell r="AH530">
            <v>0</v>
          </cell>
          <cell r="AI530">
            <v>0</v>
          </cell>
          <cell r="AJ530">
            <v>0</v>
          </cell>
          <cell r="AK530">
            <v>0</v>
          </cell>
          <cell r="AL530">
            <v>0</v>
          </cell>
          <cell r="AM530">
            <v>0</v>
          </cell>
          <cell r="AN530">
            <v>0</v>
          </cell>
          <cell r="AO530">
            <v>0</v>
          </cell>
          <cell r="AP530">
            <v>0</v>
          </cell>
          <cell r="AQ530">
            <v>0</v>
          </cell>
          <cell r="AR530">
            <v>0</v>
          </cell>
        </row>
        <row r="531">
          <cell r="B531">
            <v>401660</v>
          </cell>
          <cell r="C531" t="str">
            <v xml:space="preserve">            선급제세의감소                                                                </v>
          </cell>
          <cell r="D531" t="str">
            <v xml:space="preserve">      Decrease(Increase) in Prepaid Taxes</v>
          </cell>
          <cell r="H531" t="e">
            <v>#VALUE!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-3.0830999999999997E-2</v>
          </cell>
          <cell r="V531">
            <v>5.3031999999999996E-2</v>
          </cell>
          <cell r="W531">
            <v>0.90825499999999992</v>
          </cell>
          <cell r="X531">
            <v>2.3431999999999998E-2</v>
          </cell>
          <cell r="Y531">
            <v>5.1499999999999994E-4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0</v>
          </cell>
          <cell r="AJ531">
            <v>0</v>
          </cell>
          <cell r="AK531">
            <v>0</v>
          </cell>
          <cell r="AL531">
            <v>0</v>
          </cell>
          <cell r="AM531">
            <v>0</v>
          </cell>
          <cell r="AN531">
            <v>0</v>
          </cell>
          <cell r="AO531">
            <v>0</v>
          </cell>
          <cell r="AP531">
            <v>0</v>
          </cell>
          <cell r="AQ531">
            <v>0</v>
          </cell>
          <cell r="AR531">
            <v>0</v>
          </cell>
        </row>
        <row r="532">
          <cell r="B532">
            <v>401670</v>
          </cell>
          <cell r="C532" t="str">
            <v xml:space="preserve">            파생금융자산의감소                                                            </v>
          </cell>
          <cell r="D532" t="str">
            <v xml:space="preserve">      Decrease(Increase) in Derivative Assets</v>
          </cell>
          <cell r="H532" t="e">
            <v>#VALUE!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>
            <v>0</v>
          </cell>
          <cell r="AK532">
            <v>0</v>
          </cell>
          <cell r="AL532">
            <v>0</v>
          </cell>
          <cell r="AM532">
            <v>0</v>
          </cell>
          <cell r="AN532">
            <v>0</v>
          </cell>
          <cell r="AO532">
            <v>0</v>
          </cell>
          <cell r="AP532">
            <v>0</v>
          </cell>
          <cell r="AQ532">
            <v>0</v>
          </cell>
          <cell r="AR532">
            <v>0</v>
          </cell>
        </row>
        <row r="533">
          <cell r="B533">
            <v>401680</v>
          </cell>
          <cell r="C533" t="str">
            <v xml:space="preserve">            자산보증금등의감소                                                            </v>
          </cell>
          <cell r="D533" t="str">
            <v xml:space="preserve">      Decrease(Increase) in Deposits Provided(Assets)</v>
          </cell>
          <cell r="H533" t="e">
            <v>#VALUE!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-0.25474753999999999</v>
          </cell>
          <cell r="AD533">
            <v>9.9877729999999998E-2</v>
          </cell>
          <cell r="AE533">
            <v>-0.77962599999999993</v>
          </cell>
          <cell r="AF533">
            <v>1.278203</v>
          </cell>
          <cell r="AG533">
            <v>-0.67613299999999998</v>
          </cell>
          <cell r="AH533">
            <v>0</v>
          </cell>
          <cell r="AI533">
            <v>-4.2555129999999997E-2</v>
          </cell>
          <cell r="AJ533">
            <v>-1.0471084399999999</v>
          </cell>
          <cell r="AK533">
            <v>0</v>
          </cell>
          <cell r="AL533">
            <v>0</v>
          </cell>
          <cell r="AM533">
            <v>0</v>
          </cell>
          <cell r="AN533">
            <v>0</v>
          </cell>
          <cell r="AO533">
            <v>0</v>
          </cell>
          <cell r="AP533">
            <v>0</v>
          </cell>
          <cell r="AQ533">
            <v>0</v>
          </cell>
          <cell r="AR533">
            <v>0</v>
          </cell>
        </row>
        <row r="534">
          <cell r="B534">
            <v>401690</v>
          </cell>
          <cell r="C534" t="str">
            <v xml:space="preserve">            이연법인세자산의감소                                                          </v>
          </cell>
          <cell r="D534" t="str">
            <v xml:space="preserve">      Decrease(Increase) in Deferred Income Tax Assets</v>
          </cell>
          <cell r="H534" t="e">
            <v>#VALUE!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0.10810299999999999</v>
          </cell>
          <cell r="V534">
            <v>-0.396397</v>
          </cell>
          <cell r="W534">
            <v>10.220772999999999</v>
          </cell>
          <cell r="X534">
            <v>9.7152000000000002E-2</v>
          </cell>
          <cell r="Y534">
            <v>0.46829599999999999</v>
          </cell>
          <cell r="Z534">
            <v>4.1286999999999997E-2</v>
          </cell>
          <cell r="AA534">
            <v>-5.2703709999999999</v>
          </cell>
          <cell r="AB534">
            <v>-0.88000199999999995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0</v>
          </cell>
          <cell r="AJ534">
            <v>0</v>
          </cell>
          <cell r="AK534">
            <v>0</v>
          </cell>
          <cell r="AL534">
            <v>0</v>
          </cell>
          <cell r="AM534">
            <v>0</v>
          </cell>
          <cell r="AN534">
            <v>0</v>
          </cell>
          <cell r="AO534">
            <v>0</v>
          </cell>
          <cell r="AP534">
            <v>0</v>
          </cell>
          <cell r="AQ534">
            <v>0</v>
          </cell>
          <cell r="AR534">
            <v>0</v>
          </cell>
        </row>
        <row r="535">
          <cell r="B535">
            <v>401700</v>
          </cell>
          <cell r="C535" t="str">
            <v xml:space="preserve">            기타금융업자산의감소                                                          </v>
          </cell>
          <cell r="D535" t="str">
            <v xml:space="preserve">      Decrease(Increase) in Other Financial Institutions Assets</v>
          </cell>
          <cell r="H535" t="e">
            <v>#VALUE!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  <cell r="AJ535">
            <v>0</v>
          </cell>
          <cell r="AK535">
            <v>0</v>
          </cell>
          <cell r="AL535">
            <v>0</v>
          </cell>
          <cell r="AM535">
            <v>0</v>
          </cell>
          <cell r="AN535">
            <v>0</v>
          </cell>
          <cell r="AO535">
            <v>0</v>
          </cell>
          <cell r="AP535">
            <v>0</v>
          </cell>
          <cell r="AQ535">
            <v>0</v>
          </cell>
          <cell r="AR535">
            <v>0</v>
          </cell>
        </row>
        <row r="536">
          <cell r="B536">
            <v>401710</v>
          </cell>
          <cell r="C536" t="str">
            <v xml:space="preserve">            기타영업활동자산의감소                                                        </v>
          </cell>
          <cell r="D536" t="str">
            <v xml:space="preserve">      Decrease(Increase) in Other Assets</v>
          </cell>
          <cell r="H536" t="e">
            <v>#VALUE!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-1.1459999999999999E-3</v>
          </cell>
          <cell r="W536">
            <v>-3.3159999999999999E-3</v>
          </cell>
          <cell r="X536">
            <v>8.3999999999999991E-2</v>
          </cell>
          <cell r="Y536">
            <v>8.3999999999999991E-2</v>
          </cell>
          <cell r="Z536">
            <v>0</v>
          </cell>
          <cell r="AA536">
            <v>0</v>
          </cell>
          <cell r="AB536">
            <v>0</v>
          </cell>
          <cell r="AC536">
            <v>2.42E-4</v>
          </cell>
          <cell r="AD536">
            <v>-0.60395599999999994</v>
          </cell>
          <cell r="AE536">
            <v>-0.881548</v>
          </cell>
          <cell r="AF536">
            <v>7.4892E-2</v>
          </cell>
          <cell r="AG536">
            <v>0</v>
          </cell>
          <cell r="AH536">
            <v>-2.5932358099999999</v>
          </cell>
          <cell r="AI536">
            <v>-0.12305484999999999</v>
          </cell>
          <cell r="AJ536">
            <v>3.27328829</v>
          </cell>
          <cell r="AK536">
            <v>0</v>
          </cell>
          <cell r="AL536">
            <v>0</v>
          </cell>
          <cell r="AM536">
            <v>0</v>
          </cell>
          <cell r="AN536">
            <v>0</v>
          </cell>
          <cell r="AO536">
            <v>0</v>
          </cell>
          <cell r="AP536">
            <v>0</v>
          </cell>
          <cell r="AQ536">
            <v>0</v>
          </cell>
          <cell r="AR536">
            <v>0</v>
          </cell>
        </row>
        <row r="537">
          <cell r="B537">
            <v>401720</v>
          </cell>
          <cell r="C537" t="str">
            <v xml:space="preserve">            매각예정자산의감소                                                            </v>
          </cell>
          <cell r="D537" t="str">
            <v xml:space="preserve">      Decrease(Increase) in Asset Held for Sale</v>
          </cell>
          <cell r="H537" t="e">
            <v>#VALUE!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0</v>
          </cell>
          <cell r="AJ537">
            <v>0</v>
          </cell>
          <cell r="AK537">
            <v>0</v>
          </cell>
          <cell r="AL537">
            <v>0</v>
          </cell>
          <cell r="AM537">
            <v>0</v>
          </cell>
          <cell r="AN537">
            <v>0</v>
          </cell>
          <cell r="AO537">
            <v>0</v>
          </cell>
          <cell r="AP537">
            <v>0</v>
          </cell>
          <cell r="AQ537">
            <v>0</v>
          </cell>
          <cell r="AR537">
            <v>0</v>
          </cell>
        </row>
        <row r="538">
          <cell r="B538">
            <v>401730</v>
          </cell>
          <cell r="C538" t="str">
            <v xml:space="preserve">        영업활동부채의증가                                                                </v>
          </cell>
          <cell r="D538" t="str">
            <v xml:space="preserve">    Increase(Decrease) in Liabilities</v>
          </cell>
          <cell r="H538" t="e">
            <v>#VALUE!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-0.73671299999999995</v>
          </cell>
          <cell r="V538">
            <v>-3.8517989999999998</v>
          </cell>
          <cell r="W538">
            <v>-7.3100079999999998</v>
          </cell>
          <cell r="X538">
            <v>9.6215510000000002</v>
          </cell>
          <cell r="Y538">
            <v>-35.441547999999997</v>
          </cell>
          <cell r="Z538">
            <v>-7.7640099999999999</v>
          </cell>
          <cell r="AA538">
            <v>6.4026739999999993</v>
          </cell>
          <cell r="AB538">
            <v>-9.0245280000000001</v>
          </cell>
          <cell r="AC538">
            <v>17.764291999999998</v>
          </cell>
          <cell r="AD538">
            <v>12.963614419999999</v>
          </cell>
          <cell r="AE538">
            <v>2.7903899999999999</v>
          </cell>
          <cell r="AF538">
            <v>5.0599970000000001</v>
          </cell>
          <cell r="AG538">
            <v>32.972711230000002</v>
          </cell>
          <cell r="AH538">
            <v>-31.522835749999999</v>
          </cell>
          <cell r="AI538">
            <v>2.7702372</v>
          </cell>
          <cell r="AJ538">
            <v>-34.907709539999999</v>
          </cell>
          <cell r="AK538">
            <v>0</v>
          </cell>
          <cell r="AL538">
            <v>0</v>
          </cell>
          <cell r="AM538">
            <v>0</v>
          </cell>
          <cell r="AN538">
            <v>0</v>
          </cell>
          <cell r="AO538">
            <v>0</v>
          </cell>
          <cell r="AP538">
            <v>0</v>
          </cell>
          <cell r="AQ538">
            <v>0</v>
          </cell>
          <cell r="AR538">
            <v>0</v>
          </cell>
        </row>
        <row r="539">
          <cell r="B539">
            <v>401740</v>
          </cell>
          <cell r="C539" t="str">
            <v xml:space="preserve">            매입채무및기타채무의증가                                                      </v>
          </cell>
          <cell r="D539" t="str">
            <v xml:space="preserve">      Increase(Decrease) in Other Trade and Payables</v>
          </cell>
          <cell r="H539" t="e">
            <v>#VALUE!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-1.2828869999999999</v>
          </cell>
          <cell r="V539">
            <v>-0.24148599999999998</v>
          </cell>
          <cell r="W539">
            <v>-2.0376279999999998</v>
          </cell>
          <cell r="X539">
            <v>5.4328159999999999</v>
          </cell>
          <cell r="Y539">
            <v>-12.978449999999999</v>
          </cell>
          <cell r="Z539">
            <v>1.511447</v>
          </cell>
          <cell r="AA539">
            <v>6.1326229999999997</v>
          </cell>
          <cell r="AB539">
            <v>-1.9495419999999999</v>
          </cell>
          <cell r="AC539">
            <v>18.462532629999998</v>
          </cell>
          <cell r="AD539">
            <v>11.741702220000001</v>
          </cell>
          <cell r="AE539">
            <v>5.0785640000000001</v>
          </cell>
          <cell r="AF539">
            <v>-9.7745599999999992</v>
          </cell>
          <cell r="AG539">
            <v>22.642831269999999</v>
          </cell>
          <cell r="AH539">
            <v>-3.4856582499999997</v>
          </cell>
          <cell r="AI539">
            <v>4.28311171</v>
          </cell>
          <cell r="AJ539">
            <v>9.1212280000000003</v>
          </cell>
          <cell r="AK539">
            <v>0</v>
          </cell>
          <cell r="AL539">
            <v>0</v>
          </cell>
          <cell r="AM539">
            <v>0</v>
          </cell>
          <cell r="AN539">
            <v>0</v>
          </cell>
          <cell r="AO539">
            <v>0</v>
          </cell>
          <cell r="AP539">
            <v>0</v>
          </cell>
          <cell r="AQ539">
            <v>0</v>
          </cell>
          <cell r="AR539">
            <v>0</v>
          </cell>
        </row>
        <row r="540">
          <cell r="B540">
            <v>401800</v>
          </cell>
          <cell r="C540" t="str">
            <v xml:space="preserve">            공사선수금의증가                                                              </v>
          </cell>
          <cell r="D540" t="str">
            <v xml:space="preserve">      Increase(Decrease) in Advances from Construction Contracts</v>
          </cell>
          <cell r="H540" t="e">
            <v>#VALUE!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0</v>
          </cell>
          <cell r="AJ540">
            <v>0</v>
          </cell>
          <cell r="AK540">
            <v>0</v>
          </cell>
          <cell r="AL540">
            <v>0</v>
          </cell>
          <cell r="AM540">
            <v>0</v>
          </cell>
          <cell r="AN540">
            <v>0</v>
          </cell>
          <cell r="AO540">
            <v>0</v>
          </cell>
          <cell r="AP540">
            <v>0</v>
          </cell>
          <cell r="AQ540">
            <v>0</v>
          </cell>
          <cell r="AR540">
            <v>0</v>
          </cell>
        </row>
        <row r="541">
          <cell r="B541">
            <v>401810</v>
          </cell>
          <cell r="C541" t="str">
            <v xml:space="preserve">            분양선수금의증가                                                              </v>
          </cell>
          <cell r="D541" t="str">
            <v xml:space="preserve">      Increase(Decrease) in Advances from Real-Estate Sales</v>
          </cell>
          <cell r="H541" t="e">
            <v>#VALUE!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  <cell r="AH541">
            <v>0</v>
          </cell>
          <cell r="AI541">
            <v>0</v>
          </cell>
          <cell r="AJ541">
            <v>0</v>
          </cell>
          <cell r="AK541">
            <v>0</v>
          </cell>
          <cell r="AL541">
            <v>0</v>
          </cell>
          <cell r="AM541">
            <v>0</v>
          </cell>
          <cell r="AN541">
            <v>0</v>
          </cell>
          <cell r="AO541">
            <v>0</v>
          </cell>
          <cell r="AP541">
            <v>0</v>
          </cell>
          <cell r="AQ541">
            <v>0</v>
          </cell>
          <cell r="AR541">
            <v>0</v>
          </cell>
        </row>
        <row r="542">
          <cell r="B542">
            <v>401820</v>
          </cell>
          <cell r="C542" t="str">
            <v xml:space="preserve">            선수금의증가                                                                  </v>
          </cell>
          <cell r="D542" t="str">
            <v xml:space="preserve">      Increase(Decrease) in Advance from Customers</v>
          </cell>
          <cell r="H542" t="e">
            <v>#VALUE!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2.1367000000000001E-2</v>
          </cell>
          <cell r="V542">
            <v>0.32359299999999996</v>
          </cell>
          <cell r="W542">
            <v>0.14501700000000001</v>
          </cell>
          <cell r="X542">
            <v>-0.25433099999999997</v>
          </cell>
          <cell r="Y542">
            <v>6.0093000000000001E-2</v>
          </cell>
          <cell r="Z542">
            <v>-4.1410999999999996E-2</v>
          </cell>
          <cell r="AA542">
            <v>0.51044800000000001</v>
          </cell>
          <cell r="AB542">
            <v>0.16536399999999998</v>
          </cell>
          <cell r="AC542">
            <v>0.32393790999999994</v>
          </cell>
          <cell r="AD542">
            <v>0.35880104999999995</v>
          </cell>
          <cell r="AE542">
            <v>0.29359399999999997</v>
          </cell>
          <cell r="AF542">
            <v>1.125327</v>
          </cell>
          <cell r="AG542">
            <v>3.0390882599999998</v>
          </cell>
          <cell r="AH542">
            <v>-3.7418188999999997</v>
          </cell>
          <cell r="AI542">
            <v>0.7287728</v>
          </cell>
          <cell r="AJ542">
            <v>2.1921499999999998</v>
          </cell>
          <cell r="AK542">
            <v>0</v>
          </cell>
          <cell r="AL542">
            <v>0</v>
          </cell>
          <cell r="AM542">
            <v>0</v>
          </cell>
          <cell r="AN542">
            <v>0</v>
          </cell>
          <cell r="AO542">
            <v>0</v>
          </cell>
          <cell r="AP542">
            <v>0</v>
          </cell>
          <cell r="AQ542">
            <v>0</v>
          </cell>
          <cell r="AR542">
            <v>0</v>
          </cell>
        </row>
        <row r="543">
          <cell r="B543">
            <v>401830</v>
          </cell>
          <cell r="C543" t="str">
            <v xml:space="preserve">            선수수익의증가                                                                </v>
          </cell>
          <cell r="D543" t="str">
            <v xml:space="preserve">      Increase(Decrease) in Unearned Income</v>
          </cell>
          <cell r="H543" t="e">
            <v>#VALUE!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-1.1302E-2</v>
          </cell>
          <cell r="V543">
            <v>0.122874</v>
          </cell>
          <cell r="W543">
            <v>0.11848499999999999</v>
          </cell>
          <cell r="X543">
            <v>2.6911999999999998E-2</v>
          </cell>
          <cell r="Y543">
            <v>-0.145397</v>
          </cell>
          <cell r="Z543">
            <v>0</v>
          </cell>
          <cell r="AA543">
            <v>0</v>
          </cell>
          <cell r="AB543">
            <v>0.306838</v>
          </cell>
          <cell r="AC543">
            <v>-0.21614222999999999</v>
          </cell>
          <cell r="AD543">
            <v>-6.077316E-2</v>
          </cell>
          <cell r="AE543">
            <v>8.5180999999999993E-2</v>
          </cell>
          <cell r="AF543">
            <v>-4.496E-2</v>
          </cell>
          <cell r="AG543">
            <v>-4.0000800000000003E-2</v>
          </cell>
          <cell r="AH543">
            <v>0</v>
          </cell>
          <cell r="AI543">
            <v>0</v>
          </cell>
          <cell r="AJ543">
            <v>0</v>
          </cell>
          <cell r="AK543">
            <v>0</v>
          </cell>
          <cell r="AL543">
            <v>0</v>
          </cell>
          <cell r="AM543">
            <v>0</v>
          </cell>
          <cell r="AN543">
            <v>0</v>
          </cell>
          <cell r="AO543">
            <v>0</v>
          </cell>
          <cell r="AP543">
            <v>0</v>
          </cell>
          <cell r="AQ543">
            <v>0</v>
          </cell>
          <cell r="AR543">
            <v>0</v>
          </cell>
        </row>
        <row r="544">
          <cell r="B544">
            <v>401840</v>
          </cell>
          <cell r="C544" t="str">
            <v xml:space="preserve">            예수금의증가                                                                  </v>
          </cell>
          <cell r="D544" t="str">
            <v xml:space="preserve">      Increase(Decrease) in Deposits Received</v>
          </cell>
          <cell r="H544" t="e">
            <v>#VALUE!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-0.62155099999999996</v>
          </cell>
          <cell r="V544">
            <v>-0.34216999999999997</v>
          </cell>
          <cell r="W544">
            <v>0.23386699999999999</v>
          </cell>
          <cell r="X544">
            <v>1.2759229999999999</v>
          </cell>
          <cell r="Y544">
            <v>-0.94428199999999995</v>
          </cell>
          <cell r="Z544">
            <v>-0.45972099999999999</v>
          </cell>
          <cell r="AA544">
            <v>4.7199019999999994</v>
          </cell>
          <cell r="AB544">
            <v>-1.1646399999999999</v>
          </cell>
          <cell r="AC544">
            <v>1.75095004</v>
          </cell>
          <cell r="AD544">
            <v>2.3215960699999996</v>
          </cell>
          <cell r="AE544">
            <v>1.9812449999999999</v>
          </cell>
          <cell r="AF544">
            <v>-1.326702</v>
          </cell>
          <cell r="AG544">
            <v>15.995829130000001</v>
          </cell>
          <cell r="AH544">
            <v>1.23080258</v>
          </cell>
          <cell r="AI544">
            <v>4.5307887199999994</v>
          </cell>
          <cell r="AJ544">
            <v>-10.818197639999999</v>
          </cell>
          <cell r="AK544">
            <v>0</v>
          </cell>
          <cell r="AL544">
            <v>0</v>
          </cell>
          <cell r="AM544">
            <v>0</v>
          </cell>
          <cell r="AN544">
            <v>0</v>
          </cell>
          <cell r="AO544">
            <v>0</v>
          </cell>
          <cell r="AP544">
            <v>0</v>
          </cell>
          <cell r="AQ544">
            <v>0</v>
          </cell>
          <cell r="AR544">
            <v>0</v>
          </cell>
        </row>
        <row r="545">
          <cell r="B545">
            <v>401850</v>
          </cell>
          <cell r="C545" t="str">
            <v xml:space="preserve">            부가세예수금의증가                                                            </v>
          </cell>
          <cell r="D545" t="str">
            <v xml:space="preserve">      Increase(Decrease) in Vat Withhold</v>
          </cell>
          <cell r="H545" t="e">
            <v>#VALUE!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0</v>
          </cell>
          <cell r="AJ545">
            <v>0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</row>
        <row r="546">
          <cell r="B546">
            <v>401860</v>
          </cell>
          <cell r="C546" t="str">
            <v xml:space="preserve">            미지급비용의증가                                                              </v>
          </cell>
          <cell r="D546" t="str">
            <v xml:space="preserve">      Increase(Decrease) in Accrued Expenses</v>
          </cell>
          <cell r="H546" t="e">
            <v>#VALUE!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1.18201</v>
          </cell>
          <cell r="V546">
            <v>0.68903199999999998</v>
          </cell>
          <cell r="W546">
            <v>3.144228</v>
          </cell>
          <cell r="X546">
            <v>7.2247479999999999</v>
          </cell>
          <cell r="Y546">
            <v>-6.0574369999999993</v>
          </cell>
          <cell r="Z546">
            <v>-4.679557</v>
          </cell>
          <cell r="AA546">
            <v>3.4640039999999996</v>
          </cell>
          <cell r="AB546">
            <v>2.640962</v>
          </cell>
          <cell r="AC546">
            <v>0</v>
          </cell>
          <cell r="AD546">
            <v>8.2524553199999993</v>
          </cell>
          <cell r="AE546">
            <v>8.2885770000000001</v>
          </cell>
          <cell r="AF546">
            <v>2.9139539999999999</v>
          </cell>
          <cell r="AG546">
            <v>8.7194161199999982</v>
          </cell>
          <cell r="AH546">
            <v>0</v>
          </cell>
          <cell r="AI546">
            <v>0</v>
          </cell>
          <cell r="AJ546">
            <v>0</v>
          </cell>
          <cell r="AK546">
            <v>0</v>
          </cell>
          <cell r="AL546">
            <v>0</v>
          </cell>
          <cell r="AM546">
            <v>0</v>
          </cell>
          <cell r="AN546">
            <v>0</v>
          </cell>
          <cell r="AO546">
            <v>0</v>
          </cell>
          <cell r="AP546">
            <v>0</v>
          </cell>
          <cell r="AQ546">
            <v>0</v>
          </cell>
          <cell r="AR546">
            <v>0</v>
          </cell>
        </row>
        <row r="547">
          <cell r="B547">
            <v>401870</v>
          </cell>
          <cell r="C547" t="str">
            <v xml:space="preserve">            당기법인세부채(미지급법인세)의증가                                            </v>
          </cell>
          <cell r="D547" t="str">
            <v xml:space="preserve">      Increase(Decrease) in Current Income Tax Liabilities(Income Taxes Payable)</v>
          </cell>
          <cell r="H547" t="e">
            <v>#VALUE!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  <cell r="AL547">
            <v>0</v>
          </cell>
          <cell r="AM547">
            <v>0</v>
          </cell>
          <cell r="AN547">
            <v>0</v>
          </cell>
          <cell r="AO547">
            <v>0</v>
          </cell>
          <cell r="AP547">
            <v>0</v>
          </cell>
          <cell r="AQ547">
            <v>0</v>
          </cell>
          <cell r="AR547">
            <v>0</v>
          </cell>
        </row>
        <row r="548">
          <cell r="B548">
            <v>401880</v>
          </cell>
          <cell r="C548" t="str">
            <v xml:space="preserve">            미지급제세의증가                                                              </v>
          </cell>
          <cell r="D548" t="str">
            <v xml:space="preserve">      Increase(Decrease) in Accrued Taxes</v>
          </cell>
          <cell r="H548" t="e">
            <v>#VALUE!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3.3807359999999997</v>
          </cell>
          <cell r="V548">
            <v>-1.3983559999999999</v>
          </cell>
          <cell r="W548">
            <v>4.8529999999999997E-2</v>
          </cell>
          <cell r="X548">
            <v>-1.5689329999999999</v>
          </cell>
          <cell r="Y548">
            <v>-7.4146729999999996</v>
          </cell>
          <cell r="Z548">
            <v>1.8996819999999999</v>
          </cell>
          <cell r="AA548">
            <v>1.1287989999999999</v>
          </cell>
          <cell r="AB548">
            <v>1.4289399999999999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0</v>
          </cell>
          <cell r="AJ548">
            <v>0</v>
          </cell>
          <cell r="AK548">
            <v>0</v>
          </cell>
          <cell r="AL548">
            <v>0</v>
          </cell>
          <cell r="AM548">
            <v>0</v>
          </cell>
          <cell r="AN548">
            <v>0</v>
          </cell>
          <cell r="AO548">
            <v>0</v>
          </cell>
          <cell r="AP548">
            <v>0</v>
          </cell>
          <cell r="AQ548">
            <v>0</v>
          </cell>
          <cell r="AR548">
            <v>0</v>
          </cell>
        </row>
        <row r="549">
          <cell r="B549">
            <v>401890</v>
          </cell>
          <cell r="C549" t="str">
            <v xml:space="preserve">            파생상품부채의증가                                                            </v>
          </cell>
          <cell r="D549" t="str">
            <v xml:space="preserve">      Increase(Decrease) in Derivative Liabilities</v>
          </cell>
          <cell r="H549" t="e">
            <v>#VALUE!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0</v>
          </cell>
          <cell r="AJ549">
            <v>0</v>
          </cell>
          <cell r="AK549">
            <v>0</v>
          </cell>
          <cell r="AL549">
            <v>0</v>
          </cell>
          <cell r="AM549">
            <v>0</v>
          </cell>
          <cell r="AN549">
            <v>0</v>
          </cell>
          <cell r="AO549">
            <v>0</v>
          </cell>
          <cell r="AP549">
            <v>0</v>
          </cell>
          <cell r="AQ549">
            <v>0</v>
          </cell>
          <cell r="AR549">
            <v>0</v>
          </cell>
        </row>
        <row r="550">
          <cell r="B550">
            <v>401900</v>
          </cell>
          <cell r="C550" t="str">
            <v xml:space="preserve">            부채보증금등의증가                                                            </v>
          </cell>
          <cell r="D550" t="str">
            <v xml:space="preserve">      Increase(Decrease) in Deposits(Liabilities)</v>
          </cell>
          <cell r="H550" t="e">
            <v>#VALUE!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-0.46701999999999999</v>
          </cell>
          <cell r="AG550">
            <v>-0.16380999999999998</v>
          </cell>
          <cell r="AH550">
            <v>0</v>
          </cell>
          <cell r="AI550">
            <v>0</v>
          </cell>
          <cell r="AJ550">
            <v>0</v>
          </cell>
          <cell r="AK550">
            <v>0</v>
          </cell>
          <cell r="AL550">
            <v>0</v>
          </cell>
          <cell r="AM550">
            <v>0</v>
          </cell>
          <cell r="AN550">
            <v>0</v>
          </cell>
          <cell r="AO550">
            <v>0</v>
          </cell>
          <cell r="AP550">
            <v>0</v>
          </cell>
          <cell r="AQ550">
            <v>0</v>
          </cell>
          <cell r="AR550">
            <v>0</v>
          </cell>
        </row>
        <row r="551">
          <cell r="B551">
            <v>401910</v>
          </cell>
          <cell r="C551" t="str">
            <v xml:space="preserve">            충당부채의증가                                                                </v>
          </cell>
          <cell r="D551" t="str">
            <v xml:space="preserve">      Increase(Decrease) in Liability Provisions</v>
          </cell>
          <cell r="H551" t="e">
            <v>#VALUE!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>
            <v>0</v>
          </cell>
          <cell r="AH551">
            <v>0</v>
          </cell>
          <cell r="AI551">
            <v>0</v>
          </cell>
          <cell r="AJ551">
            <v>0</v>
          </cell>
          <cell r="AK551">
            <v>0</v>
          </cell>
          <cell r="AL551">
            <v>0</v>
          </cell>
          <cell r="AM551">
            <v>0</v>
          </cell>
          <cell r="AN551">
            <v>0</v>
          </cell>
          <cell r="AO551">
            <v>0</v>
          </cell>
          <cell r="AP551">
            <v>0</v>
          </cell>
          <cell r="AQ551">
            <v>0</v>
          </cell>
          <cell r="AR551">
            <v>0</v>
          </cell>
        </row>
        <row r="553">
          <cell r="B553">
            <v>402020</v>
          </cell>
          <cell r="C553" t="str">
            <v xml:space="preserve">            이연법인세부채의증가                                                          </v>
          </cell>
          <cell r="D553" t="str">
            <v xml:space="preserve">      Increase(Decrease) in Deferred Income Tax Liabilities</v>
          </cell>
          <cell r="H553" t="e">
            <v>#VALUE!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3.1206860000000001</v>
          </cell>
          <cell r="Y553">
            <v>-1.0126869999999999</v>
          </cell>
          <cell r="Z553">
            <v>1.24132</v>
          </cell>
          <cell r="AA553">
            <v>-1.3794499999999998</v>
          </cell>
          <cell r="AB553">
            <v>2.9269999999999997E-2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>
            <v>0</v>
          </cell>
          <cell r="AJ553">
            <v>0</v>
          </cell>
          <cell r="AK553">
            <v>0</v>
          </cell>
          <cell r="AL553">
            <v>0</v>
          </cell>
          <cell r="AM553">
            <v>0</v>
          </cell>
          <cell r="AN553">
            <v>0</v>
          </cell>
          <cell r="AO553">
            <v>0</v>
          </cell>
          <cell r="AP553">
            <v>0</v>
          </cell>
          <cell r="AQ553">
            <v>0</v>
          </cell>
          <cell r="AR553">
            <v>0</v>
          </cell>
        </row>
        <row r="554">
          <cell r="B554">
            <v>402030</v>
          </cell>
          <cell r="C554" t="str">
            <v xml:space="preserve">            기타금융업부채의증가                                                          </v>
          </cell>
          <cell r="D554" t="str">
            <v xml:space="preserve">      Increase(Decrease) in Other Financial Liabilities</v>
          </cell>
          <cell r="H554" t="e">
            <v>#VALUE!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0</v>
          </cell>
          <cell r="AK554">
            <v>0</v>
          </cell>
          <cell r="AL554">
            <v>0</v>
          </cell>
          <cell r="AM554">
            <v>0</v>
          </cell>
          <cell r="AN554">
            <v>0</v>
          </cell>
          <cell r="AO554">
            <v>0</v>
          </cell>
          <cell r="AP554">
            <v>0</v>
          </cell>
          <cell r="AQ554">
            <v>0</v>
          </cell>
          <cell r="AR554">
            <v>0</v>
          </cell>
        </row>
        <row r="555">
          <cell r="B555">
            <v>402040</v>
          </cell>
          <cell r="C555" t="str">
            <v xml:space="preserve">            기타영업활동부채의증가                                                        </v>
          </cell>
          <cell r="D555" t="str">
            <v xml:space="preserve">      Increase(Decrease) in Other Liabilities</v>
          </cell>
          <cell r="H555" t="e">
            <v>#VALUE!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-8.0145999999999995E-2</v>
          </cell>
          <cell r="V555">
            <v>0</v>
          </cell>
          <cell r="W555">
            <v>0</v>
          </cell>
          <cell r="X555">
            <v>-1.2333999999999999E-2</v>
          </cell>
          <cell r="Y555">
            <v>-2.6504999999999997E-2</v>
          </cell>
          <cell r="Z555">
            <v>0</v>
          </cell>
          <cell r="AA555">
            <v>0</v>
          </cell>
          <cell r="AB555">
            <v>0</v>
          </cell>
          <cell r="AC555">
            <v>-5.4248519999999995E-2</v>
          </cell>
          <cell r="AD555">
            <v>-0.27813283999999999</v>
          </cell>
          <cell r="AE555">
            <v>0.91869400000000001</v>
          </cell>
          <cell r="AF555">
            <v>23.452534999999997</v>
          </cell>
          <cell r="AG555">
            <v>0</v>
          </cell>
          <cell r="AH555">
            <v>-8.7789498100000003</v>
          </cell>
          <cell r="AI555">
            <v>3.6127916699999996</v>
          </cell>
          <cell r="AJ555">
            <v>-13.277701409999999</v>
          </cell>
          <cell r="AK555">
            <v>0</v>
          </cell>
          <cell r="AL555">
            <v>0</v>
          </cell>
          <cell r="AM555">
            <v>0</v>
          </cell>
          <cell r="AN555">
            <v>0</v>
          </cell>
          <cell r="AO555">
            <v>0</v>
          </cell>
          <cell r="AP555">
            <v>0</v>
          </cell>
          <cell r="AQ555">
            <v>0</v>
          </cell>
          <cell r="AR555">
            <v>0</v>
          </cell>
        </row>
        <row r="556">
          <cell r="B556">
            <v>402050</v>
          </cell>
          <cell r="C556" t="str">
            <v xml:space="preserve">            매각예정부채의증가(감소)                                                      </v>
          </cell>
          <cell r="D556" t="str">
            <v xml:space="preserve">      Increase(Decrease) in Liabilities Held for Sale</v>
          </cell>
          <cell r="H556" t="e">
            <v>#VALUE!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0</v>
          </cell>
          <cell r="AJ556">
            <v>0</v>
          </cell>
          <cell r="AK556">
            <v>0</v>
          </cell>
          <cell r="AL556">
            <v>0</v>
          </cell>
          <cell r="AM556">
            <v>0</v>
          </cell>
          <cell r="AN556">
            <v>0</v>
          </cell>
          <cell r="AO556">
            <v>0</v>
          </cell>
          <cell r="AP556">
            <v>0</v>
          </cell>
          <cell r="AQ556">
            <v>0</v>
          </cell>
          <cell r="AR556">
            <v>0</v>
          </cell>
        </row>
        <row r="557">
          <cell r="B557">
            <v>402060</v>
          </cell>
          <cell r="C557" t="str">
            <v xml:space="preserve">        정부보조금등의변동                                                                </v>
          </cell>
          <cell r="D557" t="str">
            <v xml:space="preserve">    Change in Government Grants</v>
          </cell>
          <cell r="H557" t="e">
            <v>#VALUE!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0.147401</v>
          </cell>
          <cell r="AG557">
            <v>2.9766889999999997E-2</v>
          </cell>
          <cell r="AH557">
            <v>0</v>
          </cell>
          <cell r="AI557">
            <v>0</v>
          </cell>
          <cell r="AJ557">
            <v>0</v>
          </cell>
          <cell r="AK557">
            <v>0</v>
          </cell>
          <cell r="AL557">
            <v>0</v>
          </cell>
          <cell r="AM557">
            <v>0</v>
          </cell>
          <cell r="AN557">
            <v>0</v>
          </cell>
          <cell r="AO557">
            <v>0</v>
          </cell>
          <cell r="AP557">
            <v>0</v>
          </cell>
          <cell r="AQ557">
            <v>0</v>
          </cell>
          <cell r="AR557">
            <v>0</v>
          </cell>
        </row>
        <row r="558">
          <cell r="B558">
            <v>402070</v>
          </cell>
          <cell r="C558" t="str">
            <v xml:space="preserve">        기타운전자본의변동                                                                </v>
          </cell>
          <cell r="D558" t="str">
            <v xml:space="preserve">    Change in Other Working Capital</v>
          </cell>
          <cell r="H558" t="e">
            <v>#VALUE!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  <cell r="AH558">
            <v>0</v>
          </cell>
          <cell r="AI558">
            <v>0</v>
          </cell>
          <cell r="AJ558">
            <v>0</v>
          </cell>
          <cell r="AK558">
            <v>0</v>
          </cell>
          <cell r="AL558">
            <v>0</v>
          </cell>
          <cell r="AM558">
            <v>0</v>
          </cell>
          <cell r="AN558">
            <v>0</v>
          </cell>
          <cell r="AO558">
            <v>0</v>
          </cell>
          <cell r="AP558">
            <v>0</v>
          </cell>
          <cell r="AQ558">
            <v>0</v>
          </cell>
          <cell r="AR558">
            <v>0</v>
          </cell>
        </row>
        <row r="559">
          <cell r="B559">
            <v>402080</v>
          </cell>
          <cell r="C559" t="str">
            <v xml:space="preserve">    *영업에서창출된현금흐름                                                               </v>
          </cell>
          <cell r="D559" t="str">
            <v xml:space="preserve">  *Cash Flows from Business</v>
          </cell>
          <cell r="H559" t="e">
            <v>#VALUE!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75.067599999999999</v>
          </cell>
          <cell r="AD559">
            <v>84.162758989999986</v>
          </cell>
          <cell r="AE559">
            <v>113.74488199999999</v>
          </cell>
          <cell r="AF559">
            <v>177.909547</v>
          </cell>
          <cell r="AG559">
            <v>156.79016300999999</v>
          </cell>
          <cell r="AH559">
            <v>80.779323399999996</v>
          </cell>
          <cell r="AI559">
            <v>118.94757323999998</v>
          </cell>
          <cell r="AJ559">
            <v>36.235574229999997</v>
          </cell>
          <cell r="AK559">
            <v>0</v>
          </cell>
          <cell r="AL559">
            <v>0</v>
          </cell>
          <cell r="AM559">
            <v>0</v>
          </cell>
          <cell r="AN559">
            <v>0</v>
          </cell>
          <cell r="AO559">
            <v>0</v>
          </cell>
          <cell r="AP559">
            <v>0</v>
          </cell>
          <cell r="AQ559">
            <v>0</v>
          </cell>
          <cell r="AR559">
            <v>0</v>
          </cell>
        </row>
        <row r="560">
          <cell r="B560">
            <v>402090</v>
          </cell>
          <cell r="C560" t="str">
            <v xml:space="preserve">    이자수입                                                                              </v>
          </cell>
          <cell r="D560" t="str">
            <v xml:space="preserve">  Interest Received</v>
          </cell>
          <cell r="H560" t="e">
            <v>#VALUE!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7.5795448399999996</v>
          </cell>
          <cell r="AD560">
            <v>7.3982891899999998</v>
          </cell>
          <cell r="AE560">
            <v>9.725638</v>
          </cell>
          <cell r="AF560">
            <v>8.7447389999999992</v>
          </cell>
          <cell r="AG560">
            <v>10.42105969</v>
          </cell>
          <cell r="AH560">
            <v>13.134152589999999</v>
          </cell>
          <cell r="AI560">
            <v>9.373038489999999</v>
          </cell>
          <cell r="AJ560">
            <v>7.6366354999999997</v>
          </cell>
          <cell r="AK560">
            <v>0</v>
          </cell>
          <cell r="AL560">
            <v>0</v>
          </cell>
          <cell r="AM560">
            <v>0</v>
          </cell>
          <cell r="AN560">
            <v>0</v>
          </cell>
          <cell r="AO560">
            <v>0</v>
          </cell>
          <cell r="AP560">
            <v>0</v>
          </cell>
          <cell r="AQ560">
            <v>0</v>
          </cell>
          <cell r="AR560">
            <v>0</v>
          </cell>
        </row>
        <row r="561">
          <cell r="B561">
            <v>402100</v>
          </cell>
          <cell r="C561" t="str">
            <v xml:space="preserve">    이자지급(-)                                                                           </v>
          </cell>
          <cell r="D561" t="str">
            <v xml:space="preserve">  Interest Paid</v>
          </cell>
          <cell r="H561" t="e">
            <v>#VALUE!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-11.985694929999999</v>
          </cell>
          <cell r="AD561">
            <v>-2.7486337999999999</v>
          </cell>
          <cell r="AE561">
            <v>-2.733104</v>
          </cell>
          <cell r="AF561">
            <v>-3.2895239999999997</v>
          </cell>
          <cell r="AG561">
            <v>-2.8263564799999998</v>
          </cell>
          <cell r="AH561">
            <v>-2.08118633</v>
          </cell>
          <cell r="AI561">
            <v>-1.58142005</v>
          </cell>
          <cell r="AJ561">
            <v>-24.487613209999999</v>
          </cell>
          <cell r="AK561">
            <v>0</v>
          </cell>
          <cell r="AL561">
            <v>0</v>
          </cell>
          <cell r="AM561">
            <v>0</v>
          </cell>
          <cell r="AN561">
            <v>0</v>
          </cell>
          <cell r="AO561">
            <v>0</v>
          </cell>
          <cell r="AP561">
            <v>0</v>
          </cell>
          <cell r="AQ561">
            <v>0</v>
          </cell>
          <cell r="AR561">
            <v>0</v>
          </cell>
        </row>
        <row r="562">
          <cell r="B562">
            <v>402110</v>
          </cell>
          <cell r="C562" t="str">
            <v xml:space="preserve">    배당금수입                                                                            </v>
          </cell>
          <cell r="D562" t="str">
            <v xml:space="preserve">  Divideds Received</v>
          </cell>
          <cell r="H562" t="e">
            <v>#VALUE!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0.32830890000000001</v>
          </cell>
          <cell r="AD562">
            <v>0.32968694999999998</v>
          </cell>
          <cell r="AE562">
            <v>0.56350999999999996</v>
          </cell>
          <cell r="AF562">
            <v>0.24082499999999998</v>
          </cell>
          <cell r="AG562">
            <v>5.3929099999999994E-2</v>
          </cell>
          <cell r="AH562">
            <v>3.9044749999999996E-2</v>
          </cell>
          <cell r="AI562">
            <v>4.5016300000000002E-2</v>
          </cell>
          <cell r="AJ562">
            <v>4.5475649999999999E-2</v>
          </cell>
          <cell r="AK562">
            <v>0</v>
          </cell>
          <cell r="AL562">
            <v>0</v>
          </cell>
          <cell r="AM562">
            <v>0</v>
          </cell>
          <cell r="AN562">
            <v>0</v>
          </cell>
          <cell r="AO562">
            <v>0</v>
          </cell>
          <cell r="AP562">
            <v>0</v>
          </cell>
          <cell r="AQ562">
            <v>0</v>
          </cell>
          <cell r="AR562">
            <v>0</v>
          </cell>
        </row>
        <row r="563">
          <cell r="B563">
            <v>402120</v>
          </cell>
          <cell r="C563" t="str">
            <v xml:space="preserve">    배당금지급(-)                                                                         </v>
          </cell>
          <cell r="D563" t="str">
            <v xml:space="preserve">  Divideds Paid</v>
          </cell>
          <cell r="H563" t="e">
            <v>#VALUE!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>
            <v>0</v>
          </cell>
          <cell r="AJ563">
            <v>0</v>
          </cell>
          <cell r="AK563">
            <v>0</v>
          </cell>
          <cell r="AL563">
            <v>0</v>
          </cell>
          <cell r="AM563">
            <v>0</v>
          </cell>
          <cell r="AN563">
            <v>0</v>
          </cell>
          <cell r="AO563">
            <v>0</v>
          </cell>
          <cell r="AP563">
            <v>0</v>
          </cell>
          <cell r="AQ563">
            <v>0</v>
          </cell>
          <cell r="AR563">
            <v>0</v>
          </cell>
        </row>
        <row r="564">
          <cell r="B564">
            <v>402130</v>
          </cell>
          <cell r="C564" t="str">
            <v xml:space="preserve">    법인세환입                                                                            </v>
          </cell>
          <cell r="D564" t="str">
            <v xml:space="preserve">  Refunds of Income Taxes</v>
          </cell>
          <cell r="H564" t="e">
            <v>#VALUE!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>
            <v>0</v>
          </cell>
          <cell r="AK564">
            <v>0</v>
          </cell>
          <cell r="AL564">
            <v>0</v>
          </cell>
          <cell r="AM564">
            <v>0</v>
          </cell>
          <cell r="AN564">
            <v>0</v>
          </cell>
          <cell r="AO564">
            <v>0</v>
          </cell>
          <cell r="AP564">
            <v>0</v>
          </cell>
          <cell r="AQ564">
            <v>0</v>
          </cell>
          <cell r="AR564">
            <v>0</v>
          </cell>
        </row>
        <row r="565">
          <cell r="B565">
            <v>402140</v>
          </cell>
          <cell r="C565" t="str">
            <v xml:space="preserve">    법인세납부(-)                                                                         </v>
          </cell>
          <cell r="D565" t="str">
            <v xml:space="preserve">  Payments of Income Taxes</v>
          </cell>
          <cell r="H565" t="e">
            <v>#VALUE!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-11.670014199999999</v>
          </cell>
          <cell r="AD565">
            <v>-32.34900949</v>
          </cell>
          <cell r="AE565">
            <v>-22.100949</v>
          </cell>
          <cell r="AF565">
            <v>-27.901230999999999</v>
          </cell>
          <cell r="AG565">
            <v>-29.174670879999997</v>
          </cell>
          <cell r="AH565">
            <v>-92.543877999999992</v>
          </cell>
          <cell r="AI565">
            <v>-14.578623259999999</v>
          </cell>
          <cell r="AJ565">
            <v>-15.463642259999999</v>
          </cell>
          <cell r="AK565">
            <v>0</v>
          </cell>
          <cell r="AL565">
            <v>0</v>
          </cell>
          <cell r="AM565">
            <v>0</v>
          </cell>
          <cell r="AN565">
            <v>0</v>
          </cell>
          <cell r="AO565">
            <v>0</v>
          </cell>
          <cell r="AP565">
            <v>0</v>
          </cell>
          <cell r="AQ565">
            <v>0</v>
          </cell>
          <cell r="AR565">
            <v>0</v>
          </cell>
        </row>
        <row r="566">
          <cell r="B566">
            <v>402150</v>
          </cell>
          <cell r="C566" t="str">
            <v xml:space="preserve">    중단사업관련현금흐름                                                                  </v>
          </cell>
          <cell r="D566" t="str">
            <v xml:space="preserve">  Cash Flows from Discontinued Operating</v>
          </cell>
          <cell r="H566" t="e">
            <v>#VALUE!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>
            <v>0</v>
          </cell>
          <cell r="AK566">
            <v>0</v>
          </cell>
          <cell r="AL566">
            <v>0</v>
          </cell>
          <cell r="AM566">
            <v>0</v>
          </cell>
          <cell r="AN566">
            <v>0</v>
          </cell>
          <cell r="AO566">
            <v>0</v>
          </cell>
          <cell r="AP566">
            <v>0</v>
          </cell>
          <cell r="AQ566">
            <v>0</v>
          </cell>
          <cell r="AR566">
            <v>0</v>
          </cell>
        </row>
        <row r="567">
          <cell r="B567">
            <v>402160</v>
          </cell>
          <cell r="C567" t="str">
            <v xml:space="preserve">    (직접법)총현금유입(*)                                                                 </v>
          </cell>
          <cell r="D567" t="str">
            <v xml:space="preserve">  *(Direct Method)Total Cash Inflows</v>
          </cell>
          <cell r="H567" t="e">
            <v>#VALUE!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>
            <v>0</v>
          </cell>
          <cell r="AK567">
            <v>0</v>
          </cell>
          <cell r="AL567">
            <v>0</v>
          </cell>
          <cell r="AM567">
            <v>0</v>
          </cell>
          <cell r="AN567">
            <v>0</v>
          </cell>
          <cell r="AO567">
            <v>0</v>
          </cell>
          <cell r="AP567">
            <v>0</v>
          </cell>
          <cell r="AQ567">
            <v>0</v>
          </cell>
          <cell r="AR567">
            <v>0</v>
          </cell>
        </row>
        <row r="568">
          <cell r="B568">
            <v>402250</v>
          </cell>
          <cell r="C568" t="str">
            <v xml:space="preserve">    (직접법)총현금유출(*)                                                                 </v>
          </cell>
          <cell r="D568" t="str">
            <v xml:space="preserve">  *(Direct Method)Total Cash Outflows</v>
          </cell>
          <cell r="H568" t="e">
            <v>#VALUE!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0</v>
          </cell>
          <cell r="AJ568">
            <v>0</v>
          </cell>
          <cell r="AK568">
            <v>0</v>
          </cell>
          <cell r="AL568">
            <v>0</v>
          </cell>
          <cell r="AM568">
            <v>0</v>
          </cell>
          <cell r="AN568">
            <v>0</v>
          </cell>
          <cell r="AO568">
            <v>0</v>
          </cell>
          <cell r="AP568">
            <v>0</v>
          </cell>
          <cell r="AQ568">
            <v>0</v>
          </cell>
          <cell r="AR568">
            <v>0</v>
          </cell>
        </row>
        <row r="569">
          <cell r="B569">
            <v>402340</v>
          </cell>
          <cell r="C569" t="str">
            <v xml:space="preserve">투자활동으로인한현금흐름                                                                  </v>
          </cell>
          <cell r="D569" t="str">
            <v>Cash Flows from Investing Activities</v>
          </cell>
          <cell r="H569" t="e">
            <v>#VALUE!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-113.289717</v>
          </cell>
          <cell r="V569">
            <v>-6.764437</v>
          </cell>
          <cell r="W569">
            <v>23.932846999999999</v>
          </cell>
          <cell r="X569">
            <v>-60.298682999999997</v>
          </cell>
          <cell r="Y569">
            <v>9.1802049999999991</v>
          </cell>
          <cell r="Z569">
            <v>-10.435675</v>
          </cell>
          <cell r="AA569">
            <v>-36.445411999999997</v>
          </cell>
          <cell r="AB569">
            <v>-0.32590999999999998</v>
          </cell>
          <cell r="AC569">
            <v>-12.62004423</v>
          </cell>
          <cell r="AD569">
            <v>10.125811519999999</v>
          </cell>
          <cell r="AE569">
            <v>-165.46926399999998</v>
          </cell>
          <cell r="AF569">
            <v>-82.978687999999991</v>
          </cell>
          <cell r="AG569">
            <v>-296.62912301</v>
          </cell>
          <cell r="AH569">
            <v>-398.08748048000001</v>
          </cell>
          <cell r="AI569">
            <v>-499.09255126999994</v>
          </cell>
          <cell r="AJ569">
            <v>-207.48755729999999</v>
          </cell>
          <cell r="AK569">
            <v>0</v>
          </cell>
          <cell r="AL569">
            <v>0</v>
          </cell>
          <cell r="AM569">
            <v>0</v>
          </cell>
          <cell r="AN569">
            <v>0</v>
          </cell>
          <cell r="AO569">
            <v>0</v>
          </cell>
          <cell r="AP569">
            <v>0</v>
          </cell>
          <cell r="AQ569">
            <v>0</v>
          </cell>
          <cell r="AR569">
            <v>0</v>
          </cell>
        </row>
        <row r="570">
          <cell r="B570">
            <v>402350</v>
          </cell>
          <cell r="C570" t="str">
            <v xml:space="preserve">    투자활동현금유입액                                                                    </v>
          </cell>
          <cell r="D570" t="str">
            <v xml:space="preserve">  Cash Inflows from Investing Activities</v>
          </cell>
          <cell r="H570" t="e">
            <v>#VALUE!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246.59759799999998</v>
          </cell>
          <cell r="V570">
            <v>328.23979299999996</v>
          </cell>
          <cell r="W570">
            <v>347.48936599999996</v>
          </cell>
          <cell r="X570">
            <v>205.353376</v>
          </cell>
          <cell r="Y570">
            <v>75.594920999999999</v>
          </cell>
          <cell r="Z570">
            <v>43.080081</v>
          </cell>
          <cell r="AA570">
            <v>173.03680399999999</v>
          </cell>
          <cell r="AB570">
            <v>146.689787</v>
          </cell>
          <cell r="AC570">
            <v>115.36763099999999</v>
          </cell>
          <cell r="AD570">
            <v>144.89205575999998</v>
          </cell>
          <cell r="AE570">
            <v>194.88012999999998</v>
          </cell>
          <cell r="AF570">
            <v>309.95829599999996</v>
          </cell>
          <cell r="AG570">
            <v>492.75336194999994</v>
          </cell>
          <cell r="AH570">
            <v>477.41828199999998</v>
          </cell>
          <cell r="AI570">
            <v>122.55716344</v>
          </cell>
          <cell r="AJ570">
            <v>330.87374137999996</v>
          </cell>
          <cell r="AK570">
            <v>0</v>
          </cell>
          <cell r="AL570">
            <v>0</v>
          </cell>
          <cell r="AM570">
            <v>0</v>
          </cell>
          <cell r="AN570">
            <v>0</v>
          </cell>
          <cell r="AO570">
            <v>0</v>
          </cell>
          <cell r="AP570">
            <v>0</v>
          </cell>
          <cell r="AQ570">
            <v>0</v>
          </cell>
          <cell r="AR570">
            <v>0</v>
          </cell>
        </row>
        <row r="571">
          <cell r="B571">
            <v>402360</v>
          </cell>
          <cell r="C571" t="str">
            <v xml:space="preserve">        단기금융자산의감소                                                                </v>
          </cell>
          <cell r="D571" t="str">
            <v xml:space="preserve">    Decrease in Current Financial Assets</v>
          </cell>
          <cell r="H571" t="e">
            <v>#VALUE!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233.84047699999999</v>
          </cell>
          <cell r="V571">
            <v>315.03364699999997</v>
          </cell>
          <cell r="W571">
            <v>307.11193499999996</v>
          </cell>
          <cell r="X571">
            <v>154.20769799999999</v>
          </cell>
          <cell r="Y571">
            <v>22.690127</v>
          </cell>
          <cell r="Z571">
            <v>30.969206</v>
          </cell>
          <cell r="AA571">
            <v>124.861335</v>
          </cell>
          <cell r="AB571">
            <v>144.20364899999998</v>
          </cell>
          <cell r="AC571">
            <v>8</v>
          </cell>
          <cell r="AD571">
            <v>73.034613809999996</v>
          </cell>
          <cell r="AE571">
            <v>129.40337299999999</v>
          </cell>
          <cell r="AF571">
            <v>287.105503</v>
          </cell>
          <cell r="AG571">
            <v>473.67479499999996</v>
          </cell>
          <cell r="AH571">
            <v>251.33418499999999</v>
          </cell>
          <cell r="AI571">
            <v>59</v>
          </cell>
          <cell r="AJ571">
            <v>295.8</v>
          </cell>
          <cell r="AK571">
            <v>0</v>
          </cell>
          <cell r="AL571">
            <v>0</v>
          </cell>
          <cell r="AM571">
            <v>0</v>
          </cell>
          <cell r="AN571">
            <v>0</v>
          </cell>
          <cell r="AO571">
            <v>0</v>
          </cell>
          <cell r="AP571">
            <v>0</v>
          </cell>
          <cell r="AQ571">
            <v>0</v>
          </cell>
          <cell r="AR571">
            <v>0</v>
          </cell>
        </row>
        <row r="572">
          <cell r="B572">
            <v>402440</v>
          </cell>
          <cell r="C572" t="str">
            <v xml:space="preserve">        리스자산의감소                                                                    </v>
          </cell>
          <cell r="D572" t="str">
            <v xml:space="preserve">    Decrease in Leased Assets</v>
          </cell>
          <cell r="H572" t="e">
            <v>#VALUE!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0</v>
          </cell>
          <cell r="AL572">
            <v>0</v>
          </cell>
          <cell r="AM572">
            <v>0</v>
          </cell>
          <cell r="AN572">
            <v>0</v>
          </cell>
          <cell r="AO572">
            <v>0</v>
          </cell>
          <cell r="AP572">
            <v>0</v>
          </cell>
          <cell r="AQ572">
            <v>0</v>
          </cell>
          <cell r="AR572">
            <v>0</v>
          </cell>
        </row>
        <row r="573">
          <cell r="B573">
            <v>402450</v>
          </cell>
          <cell r="C573" t="str">
            <v xml:space="preserve">        리스채권의감소                                                                    </v>
          </cell>
          <cell r="D573" t="str">
            <v xml:space="preserve">    Decrease in Leasing Receivables</v>
          </cell>
          <cell r="H573" t="e">
            <v>#VALUE!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0</v>
          </cell>
          <cell r="AK573">
            <v>0</v>
          </cell>
          <cell r="AL573">
            <v>0</v>
          </cell>
          <cell r="AM573">
            <v>0</v>
          </cell>
          <cell r="AN573">
            <v>0</v>
          </cell>
          <cell r="AO573">
            <v>0</v>
          </cell>
          <cell r="AP573">
            <v>0</v>
          </cell>
          <cell r="AQ573">
            <v>0</v>
          </cell>
          <cell r="AR573">
            <v>0</v>
          </cell>
        </row>
        <row r="575">
          <cell r="B575">
            <v>402470</v>
          </cell>
          <cell r="C575" t="str">
            <v xml:space="preserve">        장기금융상품의감소                                                                </v>
          </cell>
          <cell r="D575" t="str">
            <v xml:space="preserve">    Decrease in (Long-Term) Financial Instruments</v>
          </cell>
          <cell r="H575" t="e">
            <v>#VALUE!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8.7720819999999993</v>
          </cell>
          <cell r="V575">
            <v>9.7366390000000003</v>
          </cell>
          <cell r="W575">
            <v>5</v>
          </cell>
          <cell r="X575">
            <v>2.1250049999999998</v>
          </cell>
          <cell r="Y575">
            <v>11.2971</v>
          </cell>
          <cell r="Z575">
            <v>3.3286599999999997</v>
          </cell>
          <cell r="AA575">
            <v>7.0799189999999994</v>
          </cell>
          <cell r="AB575">
            <v>1.419063</v>
          </cell>
          <cell r="AC575">
            <v>0.66663884999999989</v>
          </cell>
          <cell r="AD575">
            <v>0.42</v>
          </cell>
          <cell r="AE575">
            <v>10.018125999999999</v>
          </cell>
          <cell r="AF575">
            <v>8.6580019999999998</v>
          </cell>
          <cell r="AG575">
            <v>0.25245000000000001</v>
          </cell>
          <cell r="AH575">
            <v>0.12473999999999999</v>
          </cell>
          <cell r="AI575">
            <v>6.0614739999999996</v>
          </cell>
          <cell r="AJ575">
            <v>4.1877441499999994</v>
          </cell>
          <cell r="AK575">
            <v>0</v>
          </cell>
          <cell r="AL575">
            <v>0</v>
          </cell>
          <cell r="AM575">
            <v>0</v>
          </cell>
          <cell r="AN575">
            <v>0</v>
          </cell>
          <cell r="AO575">
            <v>0</v>
          </cell>
          <cell r="AP575">
            <v>0</v>
          </cell>
          <cell r="AQ575">
            <v>0</v>
          </cell>
          <cell r="AR575">
            <v>0</v>
          </cell>
        </row>
        <row r="576">
          <cell r="B576">
            <v>402480</v>
          </cell>
          <cell r="C576" t="str">
            <v xml:space="preserve">        매도가능금융자산의감소                                                            </v>
          </cell>
          <cell r="D576" t="str">
            <v xml:space="preserve">    Decrease in Available-for-Sale Financial Assets</v>
          </cell>
          <cell r="H576" t="e">
            <v>#VALUE!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30.695622</v>
          </cell>
          <cell r="X576">
            <v>42.441468</v>
          </cell>
          <cell r="Y576">
            <v>35.770164999999999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11.03152906</v>
          </cell>
          <cell r="AE576">
            <v>17.473675999999998</v>
          </cell>
          <cell r="AF576">
            <v>1.5517289999999999</v>
          </cell>
          <cell r="AG576">
            <v>5.1119833300000002</v>
          </cell>
          <cell r="AH576">
            <v>6.22</v>
          </cell>
          <cell r="AI576">
            <v>51.840026689999995</v>
          </cell>
          <cell r="AJ576">
            <v>8.6702987699999987</v>
          </cell>
          <cell r="AK576">
            <v>0</v>
          </cell>
          <cell r="AL576">
            <v>0</v>
          </cell>
          <cell r="AM576">
            <v>0</v>
          </cell>
          <cell r="AN576">
            <v>0</v>
          </cell>
          <cell r="AO576">
            <v>0</v>
          </cell>
          <cell r="AP576">
            <v>0</v>
          </cell>
          <cell r="AQ576">
            <v>0</v>
          </cell>
          <cell r="AR576">
            <v>0</v>
          </cell>
        </row>
        <row r="577">
          <cell r="B577">
            <v>402490</v>
          </cell>
          <cell r="C577" t="str">
            <v xml:space="preserve">        만기보유금융자산의감소                                                            </v>
          </cell>
          <cell r="D577" t="str">
            <v xml:space="preserve">    Decrease in Held to Maturity  Investments</v>
          </cell>
          <cell r="H577" t="e">
            <v>#VALUE!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0.12300899999999999</v>
          </cell>
          <cell r="W577">
            <v>0.98321700000000001</v>
          </cell>
          <cell r="X577">
            <v>0.83614699999999997</v>
          </cell>
          <cell r="Y577">
            <v>0.189947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2.9999999999999997E-4</v>
          </cell>
          <cell r="AJ577">
            <v>1.2999999999999999E-3</v>
          </cell>
          <cell r="AK577">
            <v>0</v>
          </cell>
          <cell r="AL577">
            <v>0</v>
          </cell>
          <cell r="AM577">
            <v>0</v>
          </cell>
          <cell r="AN577">
            <v>0</v>
          </cell>
          <cell r="AO577">
            <v>0</v>
          </cell>
          <cell r="AP577">
            <v>0</v>
          </cell>
          <cell r="AQ577">
            <v>0</v>
          </cell>
          <cell r="AR577">
            <v>0</v>
          </cell>
        </row>
        <row r="578">
          <cell r="B578">
            <v>402500</v>
          </cell>
          <cell r="C578" t="str">
            <v xml:space="preserve">        장기대여금의감소                                                                  </v>
          </cell>
          <cell r="D578" t="str">
            <v xml:space="preserve">    Decrease in Loans</v>
          </cell>
          <cell r="H578" t="e">
            <v>#VALUE!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1.121591</v>
          </cell>
          <cell r="V578">
            <v>0.94047599999999998</v>
          </cell>
          <cell r="W578">
            <v>0.80742399999999992</v>
          </cell>
          <cell r="X578">
            <v>0.730931</v>
          </cell>
          <cell r="Y578">
            <v>1.022259</v>
          </cell>
          <cell r="Z578">
            <v>1.011571</v>
          </cell>
          <cell r="AA578">
            <v>4.6466639999999995</v>
          </cell>
          <cell r="AB578">
            <v>1.1672979999999999</v>
          </cell>
          <cell r="AC578">
            <v>0.80993899999999996</v>
          </cell>
          <cell r="AD578">
            <v>0</v>
          </cell>
          <cell r="AE578">
            <v>0.11314199999999999</v>
          </cell>
          <cell r="AF578">
            <v>6.7372079999999999</v>
          </cell>
          <cell r="AG578">
            <v>1.8464641699999997</v>
          </cell>
          <cell r="AH578">
            <v>0</v>
          </cell>
          <cell r="AI578">
            <v>2.9677825299999996</v>
          </cell>
          <cell r="AJ578">
            <v>3.8147252799999998</v>
          </cell>
          <cell r="AK578">
            <v>0</v>
          </cell>
          <cell r="AL578">
            <v>0</v>
          </cell>
          <cell r="AM578">
            <v>0</v>
          </cell>
          <cell r="AN578">
            <v>0</v>
          </cell>
          <cell r="AO578">
            <v>0</v>
          </cell>
          <cell r="AP578">
            <v>0</v>
          </cell>
          <cell r="AQ578">
            <v>0</v>
          </cell>
          <cell r="AR578">
            <v>0</v>
          </cell>
        </row>
        <row r="579">
          <cell r="B579">
            <v>402510</v>
          </cell>
          <cell r="C579" t="str">
            <v xml:space="preserve">        파생상품의감소                                                                    </v>
          </cell>
          <cell r="D579" t="str">
            <v xml:space="preserve">    Change in Derivatives</v>
          </cell>
          <cell r="H579" t="e">
            <v>#VALUE!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  <cell r="AJ579">
            <v>0</v>
          </cell>
          <cell r="AK579">
            <v>0</v>
          </cell>
          <cell r="AL579">
            <v>0</v>
          </cell>
          <cell r="AM579">
            <v>0</v>
          </cell>
          <cell r="AN579">
            <v>0</v>
          </cell>
          <cell r="AO579">
            <v>0</v>
          </cell>
          <cell r="AP579">
            <v>0</v>
          </cell>
          <cell r="AQ579">
            <v>0</v>
          </cell>
          <cell r="AR579">
            <v>0</v>
          </cell>
        </row>
        <row r="580">
          <cell r="B580">
            <v>402520</v>
          </cell>
          <cell r="C580" t="str">
            <v xml:space="preserve">        기타금융자산의감소                                                                </v>
          </cell>
          <cell r="D580" t="str">
            <v xml:space="preserve">    Decrease in Other Non-Current Financial Assets</v>
          </cell>
          <cell r="H580" t="e">
            <v>#VALUE!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1.380444</v>
          </cell>
          <cell r="V580">
            <v>0</v>
          </cell>
          <cell r="W580">
            <v>0</v>
          </cell>
          <cell r="X580">
            <v>3.9183999999999997</v>
          </cell>
          <cell r="Y580">
            <v>0</v>
          </cell>
          <cell r="Z580">
            <v>5.1589929999999997</v>
          </cell>
          <cell r="AA580">
            <v>31.976338999999999</v>
          </cell>
          <cell r="AB580">
            <v>1.2565E-2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AL580">
            <v>0</v>
          </cell>
          <cell r="AM580">
            <v>0</v>
          </cell>
          <cell r="AN580">
            <v>0</v>
          </cell>
          <cell r="AO580">
            <v>0</v>
          </cell>
          <cell r="AP580">
            <v>0</v>
          </cell>
          <cell r="AQ580">
            <v>0</v>
          </cell>
          <cell r="AR580">
            <v>0</v>
          </cell>
        </row>
        <row r="581">
          <cell r="B581">
            <v>402530</v>
          </cell>
          <cell r="C581" t="str">
            <v xml:space="preserve">        관계기업등지분관련투자자산의감소                                                  </v>
          </cell>
          <cell r="D581" t="str">
            <v xml:space="preserve">    Decrease in Associates, ETC.</v>
          </cell>
          <cell r="H581" t="e">
            <v>#VALUE!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0.06</v>
          </cell>
          <cell r="AA581">
            <v>0.06</v>
          </cell>
          <cell r="AB581">
            <v>0.06</v>
          </cell>
          <cell r="AC581">
            <v>0</v>
          </cell>
          <cell r="AD581">
            <v>5.1470273799999999</v>
          </cell>
          <cell r="AE581">
            <v>0</v>
          </cell>
          <cell r="AF581">
            <v>0</v>
          </cell>
          <cell r="AG581">
            <v>0</v>
          </cell>
          <cell r="AH581">
            <v>210.66249987999998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P581">
            <v>0</v>
          </cell>
          <cell r="AQ581">
            <v>0</v>
          </cell>
          <cell r="AR581">
            <v>0</v>
          </cell>
        </row>
        <row r="582">
          <cell r="B582">
            <v>491100</v>
          </cell>
          <cell r="C582" t="str">
            <v xml:space="preserve">        퇴직급여,보험,연금자산의감소                                                      </v>
          </cell>
          <cell r="D582" t="str">
            <v xml:space="preserve">    Decrease in Retirement Pension Related Assets(Severance and Retirement Benefits)</v>
          </cell>
          <cell r="H582" t="e">
            <v>#VALUE!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1.01929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  <cell r="AJ582">
            <v>0</v>
          </cell>
          <cell r="AK582">
            <v>0</v>
          </cell>
          <cell r="AL582">
            <v>0</v>
          </cell>
          <cell r="AM582">
            <v>0</v>
          </cell>
          <cell r="AN582">
            <v>0</v>
          </cell>
          <cell r="AO582">
            <v>0</v>
          </cell>
          <cell r="AP582">
            <v>0</v>
          </cell>
          <cell r="AQ582">
            <v>0</v>
          </cell>
          <cell r="AR582">
            <v>0</v>
          </cell>
        </row>
        <row r="583">
          <cell r="B583">
            <v>402610</v>
          </cell>
          <cell r="C583" t="str">
            <v xml:space="preserve">        생물자산의감소                                                                    </v>
          </cell>
          <cell r="D583" t="str">
            <v xml:space="preserve">    Decrease in Biological Assets</v>
          </cell>
          <cell r="H583" t="e">
            <v>#VALUE!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>
            <v>0</v>
          </cell>
          <cell r="AQ583">
            <v>0</v>
          </cell>
          <cell r="AR583">
            <v>0</v>
          </cell>
        </row>
        <row r="584">
          <cell r="B584">
            <v>402620</v>
          </cell>
          <cell r="C584" t="str">
            <v xml:space="preserve">        투자부동산의감소                                                                  </v>
          </cell>
          <cell r="D584" t="str">
            <v xml:space="preserve">    Decrease in Investment in Properties</v>
          </cell>
          <cell r="H584" t="e">
            <v>#VALUE!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P584">
            <v>0</v>
          </cell>
          <cell r="AQ584">
            <v>0</v>
          </cell>
          <cell r="AR584">
            <v>0</v>
          </cell>
        </row>
        <row r="585">
          <cell r="B585">
            <v>402630</v>
          </cell>
          <cell r="C585" t="str">
            <v xml:space="preserve">        유형자산의감소                                                                    </v>
          </cell>
          <cell r="D585" t="str">
            <v xml:space="preserve">    Decrease in Property and Equipment</v>
          </cell>
          <cell r="H585" t="e">
            <v>#VALUE!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0.20528399999999999</v>
          </cell>
          <cell r="V585">
            <v>8.7793999999999997E-2</v>
          </cell>
          <cell r="W585">
            <v>0.24652499999999999</v>
          </cell>
          <cell r="X585">
            <v>0.55133999999999994</v>
          </cell>
          <cell r="Y585">
            <v>2.4735450000000001</v>
          </cell>
          <cell r="Z585">
            <v>0.115339</v>
          </cell>
          <cell r="AA585">
            <v>0.53500899999999996</v>
          </cell>
          <cell r="AB585">
            <v>0.103778</v>
          </cell>
          <cell r="AC585">
            <v>2.6689899700000002</v>
          </cell>
          <cell r="AD585">
            <v>5.324516E-2</v>
          </cell>
          <cell r="AE585">
            <v>8.1766999999999992E-2</v>
          </cell>
          <cell r="AF585">
            <v>0.194136</v>
          </cell>
          <cell r="AG585">
            <v>0.23399945</v>
          </cell>
          <cell r="AH585">
            <v>7.0931987199999993</v>
          </cell>
          <cell r="AI585">
            <v>2.2580220000000002E-2</v>
          </cell>
          <cell r="AJ585">
            <v>17.787963980000001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  <cell r="AP585">
            <v>0</v>
          </cell>
          <cell r="AQ585">
            <v>0</v>
          </cell>
          <cell r="AR585">
            <v>0</v>
          </cell>
        </row>
        <row r="586">
          <cell r="B586">
            <v>402770</v>
          </cell>
          <cell r="C586" t="str">
            <v xml:space="preserve">        영업권의감소                                                                      </v>
          </cell>
          <cell r="D586" t="str">
            <v xml:space="preserve">    Decrease in Goodwill</v>
          </cell>
          <cell r="H586" t="e">
            <v>#VALUE!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>
            <v>0</v>
          </cell>
          <cell r="AQ586">
            <v>0</v>
          </cell>
          <cell r="AR586">
            <v>0</v>
          </cell>
        </row>
        <row r="587">
          <cell r="B587">
            <v>402780</v>
          </cell>
          <cell r="C587" t="str">
            <v xml:space="preserve">        개발비의감소                                                                      </v>
          </cell>
          <cell r="D587" t="str">
            <v xml:space="preserve">    Decrease in Development Expenses</v>
          </cell>
          <cell r="H587" t="e">
            <v>#VALUE!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  <cell r="AJ587">
            <v>0</v>
          </cell>
          <cell r="AK587">
            <v>0</v>
          </cell>
          <cell r="AL587">
            <v>0</v>
          </cell>
          <cell r="AM587">
            <v>0</v>
          </cell>
          <cell r="AN587">
            <v>0</v>
          </cell>
          <cell r="AO587">
            <v>0</v>
          </cell>
          <cell r="AP587">
            <v>0</v>
          </cell>
          <cell r="AQ587">
            <v>0</v>
          </cell>
          <cell r="AR587">
            <v>0</v>
          </cell>
        </row>
        <row r="588">
          <cell r="B588">
            <v>402790</v>
          </cell>
          <cell r="C588" t="str">
            <v xml:space="preserve">        산업재산권의감소                                                                  </v>
          </cell>
          <cell r="D588" t="str">
            <v xml:space="preserve">    Decrease in Industrial Property Rights</v>
          </cell>
          <cell r="H588" t="e">
            <v>#VALUE!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0</v>
          </cell>
          <cell r="AQ588">
            <v>0</v>
          </cell>
          <cell r="AR588">
            <v>0</v>
          </cell>
        </row>
        <row r="589">
          <cell r="B589">
            <v>402800</v>
          </cell>
          <cell r="C589" t="str">
            <v xml:space="preserve">        기타무형자산의감소                                                                </v>
          </cell>
          <cell r="D589" t="str">
            <v xml:space="preserve">    Decrease in Other Intangible Assets</v>
          </cell>
          <cell r="H589" t="e">
            <v>#VALUE!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2.8551E-2</v>
          </cell>
          <cell r="AA589">
            <v>0</v>
          </cell>
          <cell r="AB589">
            <v>7.0429999999999998E-3</v>
          </cell>
          <cell r="AC589">
            <v>3.3940269999999995E-2</v>
          </cell>
          <cell r="AD589">
            <v>0</v>
          </cell>
          <cell r="AE589">
            <v>0.43695000000000001</v>
          </cell>
          <cell r="AF589">
            <v>1.1308179999999999</v>
          </cell>
          <cell r="AG589">
            <v>10.203999999999999</v>
          </cell>
          <cell r="AH589">
            <v>0.3</v>
          </cell>
          <cell r="AI589">
            <v>2.665</v>
          </cell>
          <cell r="AJ589">
            <v>0.61170919999999995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</row>
        <row r="590">
          <cell r="B590">
            <v>402810</v>
          </cell>
          <cell r="C590" t="str">
            <v xml:space="preserve">        선급금등의감소                                                                    </v>
          </cell>
          <cell r="D590" t="str">
            <v xml:space="preserve">    Decrease in Advance Payments, ETC.</v>
          </cell>
          <cell r="H590" t="e">
            <v>#VALUE!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</row>
        <row r="591">
          <cell r="B591">
            <v>402820</v>
          </cell>
          <cell r="C591" t="str">
            <v xml:space="preserve">        미수금의감소                                                                      </v>
          </cell>
          <cell r="D591" t="str">
            <v xml:space="preserve">    Decrease in Other Receivables</v>
          </cell>
          <cell r="H591" t="e">
            <v>#VALUE!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</row>
        <row r="592">
          <cell r="B592">
            <v>402830</v>
          </cell>
          <cell r="C592" t="str">
            <v xml:space="preserve">        기타유동자산의감소                                                                </v>
          </cell>
          <cell r="D592" t="str">
            <v xml:space="preserve">    Decrease in Other Current Assets</v>
          </cell>
          <cell r="H592" t="e">
            <v>#VALUE!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>
            <v>103.18812299999999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</row>
        <row r="593">
          <cell r="B593">
            <v>402840</v>
          </cell>
          <cell r="C593" t="str">
            <v xml:space="preserve">        보증금등의감소                                                                    </v>
          </cell>
          <cell r="D593" t="str">
            <v xml:space="preserve">    Decrease in Deposits Provided</v>
          </cell>
          <cell r="H593" t="e">
            <v>#VALUE!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1.2777209999999999</v>
          </cell>
          <cell r="V593">
            <v>2.3182290000000001</v>
          </cell>
          <cell r="W593">
            <v>1.6253519999999999</v>
          </cell>
          <cell r="X593">
            <v>0.54238699999999995</v>
          </cell>
          <cell r="Y593">
            <v>2.1517779999999997</v>
          </cell>
          <cell r="Z593">
            <v>1.2671999999999999E-2</v>
          </cell>
          <cell r="AA593">
            <v>0.65101999999999993</v>
          </cell>
          <cell r="AB593">
            <v>-0.40269099999999997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AL593">
            <v>0</v>
          </cell>
          <cell r="AM593">
            <v>0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  <cell r="AR593">
            <v>0</v>
          </cell>
        </row>
        <row r="594">
          <cell r="B594">
            <v>402850</v>
          </cell>
          <cell r="C594" t="str">
            <v xml:space="preserve">        기타비유동자산의감소                                                              </v>
          </cell>
          <cell r="D594" t="str">
            <v xml:space="preserve">    Decrease in Other Non-Current Assets</v>
          </cell>
          <cell r="H594" t="e">
            <v>#VALUE!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2.395089</v>
          </cell>
          <cell r="AA594">
            <v>3.2265189999999997</v>
          </cell>
          <cell r="AB594">
            <v>0.11908099999999999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1.6836577199999998</v>
          </cell>
          <cell r="AI594">
            <v>0</v>
          </cell>
          <cell r="AJ594">
            <v>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  <cell r="AO594">
            <v>0</v>
          </cell>
          <cell r="AP594">
            <v>0</v>
          </cell>
          <cell r="AQ594">
            <v>0</v>
          </cell>
          <cell r="AR594">
            <v>0</v>
          </cell>
        </row>
        <row r="595">
          <cell r="B595">
            <v>402860</v>
          </cell>
          <cell r="C595" t="str">
            <v xml:space="preserve">        처분자산집단의감소                                                                </v>
          </cell>
          <cell r="D595" t="str">
            <v xml:space="preserve">    Decrease in Disposal Group</v>
          </cell>
          <cell r="H595" t="e">
            <v>#VALUE!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>
            <v>0</v>
          </cell>
          <cell r="AL595">
            <v>0</v>
          </cell>
          <cell r="AM595">
            <v>0</v>
          </cell>
          <cell r="AN595">
            <v>0</v>
          </cell>
          <cell r="AO595">
            <v>0</v>
          </cell>
          <cell r="AP595">
            <v>0</v>
          </cell>
          <cell r="AQ595">
            <v>0</v>
          </cell>
          <cell r="AR595">
            <v>0</v>
          </cell>
        </row>
        <row r="596">
          <cell r="B596">
            <v>402870</v>
          </cell>
          <cell r="C596" t="str">
            <v xml:space="preserve">        기타금융업자산의감소                                                              </v>
          </cell>
          <cell r="D596" t="str">
            <v xml:space="preserve">    Decrease in Other Financial Institutions Assets</v>
          </cell>
          <cell r="H596" t="e">
            <v>#VALUE!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0</v>
          </cell>
          <cell r="AL596">
            <v>0</v>
          </cell>
          <cell r="AM596">
            <v>0</v>
          </cell>
          <cell r="AN596">
            <v>0</v>
          </cell>
          <cell r="AO596">
            <v>0</v>
          </cell>
          <cell r="AP596">
            <v>0</v>
          </cell>
          <cell r="AQ596">
            <v>0</v>
          </cell>
          <cell r="AR596">
            <v>0</v>
          </cell>
        </row>
        <row r="597">
          <cell r="B597">
            <v>402880</v>
          </cell>
          <cell r="C597" t="str">
            <v xml:space="preserve">        매각예정비유동자산의감소                                                          </v>
          </cell>
          <cell r="D597" t="str">
            <v xml:space="preserve">    Decrease in Non-Current Asset Held for Sale</v>
          </cell>
          <cell r="H597" t="e">
            <v>#VALUE!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0</v>
          </cell>
          <cell r="AL597">
            <v>0</v>
          </cell>
          <cell r="AM597">
            <v>0</v>
          </cell>
          <cell r="AN597">
            <v>0</v>
          </cell>
          <cell r="AO597">
            <v>0</v>
          </cell>
          <cell r="AP597">
            <v>0</v>
          </cell>
          <cell r="AQ597">
            <v>0</v>
          </cell>
          <cell r="AR597">
            <v>0</v>
          </cell>
        </row>
        <row r="598">
          <cell r="B598">
            <v>402890</v>
          </cell>
          <cell r="C598" t="str">
            <v xml:space="preserve">        정부보조금등의변동                                                                </v>
          </cell>
          <cell r="D598" t="str">
            <v xml:space="preserve">    Change in Government Grants</v>
          </cell>
          <cell r="H598" t="e">
            <v>#VALUE!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  <cell r="AP598">
            <v>0</v>
          </cell>
          <cell r="AQ598">
            <v>0</v>
          </cell>
          <cell r="AR598">
            <v>0</v>
          </cell>
        </row>
        <row r="599">
          <cell r="B599">
            <v>402900</v>
          </cell>
          <cell r="C599" t="str">
            <v xml:space="preserve">        종속기업취득에따른현금흐름                                                        </v>
          </cell>
          <cell r="D599" t="str">
            <v xml:space="preserve">    Cash Outflows from Acquisition of Subsidiaries</v>
          </cell>
          <cell r="H599" t="e">
            <v>#VALUE!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  <cell r="AR599">
            <v>0</v>
          </cell>
        </row>
        <row r="600">
          <cell r="B600">
            <v>402910</v>
          </cell>
          <cell r="C600" t="str">
            <v xml:space="preserve">        기타투자활동으로인한현금유입액                                                    </v>
          </cell>
          <cell r="D600" t="str">
            <v xml:space="preserve">    Cash Inflows from Other Investing Activities</v>
          </cell>
          <cell r="H600" t="e">
            <v>#VALUE!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</row>
        <row r="601">
          <cell r="B601">
            <v>402920</v>
          </cell>
          <cell r="C601" t="str">
            <v xml:space="preserve">    투자활동현금유출액                                                                    </v>
          </cell>
          <cell r="D601" t="str">
            <v xml:space="preserve">  (Cash Outflows from Investing Activities)</v>
          </cell>
          <cell r="H601" t="e">
            <v>#VALUE!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359.887315</v>
          </cell>
          <cell r="V601">
            <v>335.00423000000001</v>
          </cell>
          <cell r="W601">
            <v>323.55651999999998</v>
          </cell>
          <cell r="X601">
            <v>265.65205900000001</v>
          </cell>
          <cell r="Y601">
            <v>66.414716999999996</v>
          </cell>
          <cell r="Z601">
            <v>53.515755999999996</v>
          </cell>
          <cell r="AA601">
            <v>209.48221599999999</v>
          </cell>
          <cell r="AB601">
            <v>147.01569699999999</v>
          </cell>
          <cell r="AC601">
            <v>127.98767599999999</v>
          </cell>
          <cell r="AD601">
            <v>134.766245</v>
          </cell>
          <cell r="AE601">
            <v>360.34939499999996</v>
          </cell>
          <cell r="AF601">
            <v>392.936984</v>
          </cell>
          <cell r="AG601">
            <v>789.38248399999998</v>
          </cell>
          <cell r="AH601">
            <v>875.505762</v>
          </cell>
          <cell r="AI601">
            <v>594.80797599999994</v>
          </cell>
          <cell r="AJ601">
            <v>522.99152568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P601">
            <v>0</v>
          </cell>
          <cell r="AQ601">
            <v>0</v>
          </cell>
          <cell r="AR601">
            <v>0</v>
          </cell>
        </row>
        <row r="602">
          <cell r="B602">
            <v>402930</v>
          </cell>
          <cell r="C602" t="str">
            <v xml:space="preserve">        단기금융자산의증가                                                                </v>
          </cell>
          <cell r="D602" t="str">
            <v xml:space="preserve">    Increase in Current Financial Assets</v>
          </cell>
          <cell r="H602" t="e">
            <v>#VALUE!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330.06620499999997</v>
          </cell>
          <cell r="V602">
            <v>311.31467599999996</v>
          </cell>
          <cell r="W602">
            <v>244.153199</v>
          </cell>
          <cell r="X602">
            <v>131.368607</v>
          </cell>
          <cell r="Y602">
            <v>0</v>
          </cell>
          <cell r="Z602">
            <v>9.35</v>
          </cell>
          <cell r="AA602">
            <v>140.67266999999998</v>
          </cell>
          <cell r="AB602">
            <v>94.182738999999998</v>
          </cell>
          <cell r="AC602">
            <v>0</v>
          </cell>
          <cell r="AD602">
            <v>119.441413</v>
          </cell>
          <cell r="AE602">
            <v>221.491996</v>
          </cell>
          <cell r="AF602">
            <v>198.08272099999999</v>
          </cell>
          <cell r="AG602">
            <v>690.07940517999987</v>
          </cell>
          <cell r="AH602">
            <v>444.83535000000001</v>
          </cell>
          <cell r="AI602">
            <v>35.299999999999997</v>
          </cell>
          <cell r="AJ602">
            <v>145.5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</row>
        <row r="603">
          <cell r="B603">
            <v>403010</v>
          </cell>
          <cell r="C603" t="str">
            <v xml:space="preserve">        리스자산의증가                                                                    </v>
          </cell>
          <cell r="D603" t="str">
            <v xml:space="preserve">    Increase in Leased Assets</v>
          </cell>
          <cell r="H603" t="e">
            <v>#VALUE!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</v>
          </cell>
          <cell r="AQ603">
            <v>0</v>
          </cell>
          <cell r="AR603">
            <v>0</v>
          </cell>
        </row>
        <row r="604">
          <cell r="B604">
            <v>403020</v>
          </cell>
          <cell r="C604" t="str">
            <v xml:space="preserve">        리스채권의증가                                                                    </v>
          </cell>
          <cell r="D604" t="str">
            <v xml:space="preserve">    Decrease in Leasing Receivables</v>
          </cell>
          <cell r="H604" t="e">
            <v>#VALUE!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  <cell r="AO604">
            <v>0</v>
          </cell>
          <cell r="AP604">
            <v>0</v>
          </cell>
          <cell r="AQ604">
            <v>0</v>
          </cell>
          <cell r="AR604">
            <v>0</v>
          </cell>
        </row>
        <row r="606">
          <cell r="B606">
            <v>403040</v>
          </cell>
          <cell r="C606" t="str">
            <v xml:space="preserve">        장기금융상품의증가                                                                </v>
          </cell>
          <cell r="D606" t="str">
            <v xml:space="preserve">    Increase in (Long-Term) Financial Instruments</v>
          </cell>
          <cell r="H606" t="e">
            <v>#VALUE!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14.955</v>
          </cell>
          <cell r="V606">
            <v>11.432979999999999</v>
          </cell>
          <cell r="W606">
            <v>2.1709199999999997</v>
          </cell>
          <cell r="X606">
            <v>3.4559199999999999</v>
          </cell>
          <cell r="Y606">
            <v>5.1031E-2</v>
          </cell>
          <cell r="Z606">
            <v>1.002672</v>
          </cell>
          <cell r="AA606">
            <v>0.90504099999999998</v>
          </cell>
          <cell r="AB606">
            <v>1.3663999999999998</v>
          </cell>
          <cell r="AC606">
            <v>0</v>
          </cell>
          <cell r="AD606">
            <v>3.6277775499999998</v>
          </cell>
          <cell r="AE606">
            <v>8.2523479999999996</v>
          </cell>
          <cell r="AF606">
            <v>12.267519999999999</v>
          </cell>
          <cell r="AG606">
            <v>3.3112433399999999</v>
          </cell>
          <cell r="AH606">
            <v>11.430543089999999</v>
          </cell>
          <cell r="AI606">
            <v>10.316086479999999</v>
          </cell>
          <cell r="AJ606">
            <v>2.8431110899999998</v>
          </cell>
          <cell r="AK606">
            <v>0</v>
          </cell>
          <cell r="AL606">
            <v>0</v>
          </cell>
          <cell r="AM606">
            <v>0</v>
          </cell>
          <cell r="AN606">
            <v>0</v>
          </cell>
          <cell r="AO606">
            <v>0</v>
          </cell>
          <cell r="AP606">
            <v>0</v>
          </cell>
          <cell r="AQ606">
            <v>0</v>
          </cell>
          <cell r="AR606">
            <v>0</v>
          </cell>
        </row>
        <row r="607">
          <cell r="B607">
            <v>403050</v>
          </cell>
          <cell r="C607" t="str">
            <v xml:space="preserve">        매도가능금융자산의증가                                                            </v>
          </cell>
          <cell r="D607" t="str">
            <v xml:space="preserve">    Increase in Available-for-Sale Financial Assets</v>
          </cell>
          <cell r="H607" t="e">
            <v>#VALUE!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61.270857999999997</v>
          </cell>
          <cell r="X607">
            <v>90.135532999999995</v>
          </cell>
          <cell r="Y607">
            <v>22.418074000000001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24.867507999999997</v>
          </cell>
          <cell r="AF607">
            <v>6.2582149999999999</v>
          </cell>
          <cell r="AG607">
            <v>15</v>
          </cell>
          <cell r="AH607">
            <v>0.6</v>
          </cell>
          <cell r="AI607">
            <v>10.010044869999998</v>
          </cell>
          <cell r="AJ607">
            <v>12.375</v>
          </cell>
          <cell r="AK607">
            <v>0</v>
          </cell>
          <cell r="AL607">
            <v>0</v>
          </cell>
          <cell r="AM607">
            <v>0</v>
          </cell>
          <cell r="AN607">
            <v>0</v>
          </cell>
          <cell r="AO607">
            <v>0</v>
          </cell>
          <cell r="AP607">
            <v>0</v>
          </cell>
          <cell r="AQ607">
            <v>0</v>
          </cell>
          <cell r="AR607">
            <v>0</v>
          </cell>
        </row>
        <row r="608">
          <cell r="B608">
            <v>403060</v>
          </cell>
          <cell r="C608" t="str">
            <v xml:space="preserve">        만기보유금융자산의증가                                                            </v>
          </cell>
          <cell r="D608" t="str">
            <v xml:space="preserve">    Increase in Held to Maturity  Investments</v>
          </cell>
          <cell r="H608" t="e">
            <v>#VALUE!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1.7450999999999998E-2</v>
          </cell>
          <cell r="W608">
            <v>4.2775000000000001E-2</v>
          </cell>
          <cell r="X608">
            <v>0.553485</v>
          </cell>
          <cell r="Y608">
            <v>3.7039999999999997E-2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1.2999999999999999E-3</v>
          </cell>
          <cell r="AF608">
            <v>5.8500000000000002E-4</v>
          </cell>
          <cell r="AG608">
            <v>0</v>
          </cell>
          <cell r="AH608">
            <v>0</v>
          </cell>
          <cell r="AI608">
            <v>0</v>
          </cell>
          <cell r="AJ608">
            <v>0</v>
          </cell>
          <cell r="AK608">
            <v>0</v>
          </cell>
          <cell r="AL608">
            <v>0</v>
          </cell>
          <cell r="AM608">
            <v>0</v>
          </cell>
          <cell r="AN608">
            <v>0</v>
          </cell>
          <cell r="AO608">
            <v>0</v>
          </cell>
          <cell r="AP608">
            <v>0</v>
          </cell>
          <cell r="AQ608">
            <v>0</v>
          </cell>
          <cell r="AR608">
            <v>0</v>
          </cell>
        </row>
        <row r="609">
          <cell r="B609">
            <v>403070</v>
          </cell>
          <cell r="C609" t="str">
            <v xml:space="preserve">        장기대여금의증가                                                                  </v>
          </cell>
          <cell r="D609" t="str">
            <v xml:space="preserve">    Increase in Loans</v>
          </cell>
          <cell r="H609" t="e">
            <v>#VALUE!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1.1074999999999999</v>
          </cell>
          <cell r="V609">
            <v>0.755</v>
          </cell>
          <cell r="W609">
            <v>0.72599999999999998</v>
          </cell>
          <cell r="X609">
            <v>1.6004019999999999</v>
          </cell>
          <cell r="Y609">
            <v>1.1283539999999999</v>
          </cell>
          <cell r="Z609">
            <v>3.979692</v>
          </cell>
          <cell r="AA609">
            <v>1.0269969999999999</v>
          </cell>
          <cell r="AB609">
            <v>1.0988329999999999</v>
          </cell>
          <cell r="AC609">
            <v>0</v>
          </cell>
          <cell r="AD609">
            <v>0</v>
          </cell>
          <cell r="AE609">
            <v>7.1269999999999998</v>
          </cell>
          <cell r="AF609">
            <v>1.3399999999999999</v>
          </cell>
          <cell r="AG609">
            <v>1.4750571399999999</v>
          </cell>
          <cell r="AH609">
            <v>0</v>
          </cell>
          <cell r="AI609">
            <v>1.9209299999999998</v>
          </cell>
          <cell r="AJ609">
            <v>4.5069535099999998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  <cell r="AO609">
            <v>0</v>
          </cell>
          <cell r="AP609">
            <v>0</v>
          </cell>
          <cell r="AQ609">
            <v>0</v>
          </cell>
          <cell r="AR609">
            <v>0</v>
          </cell>
        </row>
        <row r="610">
          <cell r="B610">
            <v>403080</v>
          </cell>
          <cell r="C610" t="str">
            <v xml:space="preserve">        파생상품의증가                                                                    </v>
          </cell>
          <cell r="D610" t="str">
            <v xml:space="preserve">    Change in Derivatives</v>
          </cell>
          <cell r="H610" t="e">
            <v>#VALUE!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0</v>
          </cell>
          <cell r="AK610">
            <v>0</v>
          </cell>
          <cell r="AL610">
            <v>0</v>
          </cell>
          <cell r="AM610">
            <v>0</v>
          </cell>
          <cell r="AN610">
            <v>0</v>
          </cell>
          <cell r="AO610">
            <v>0</v>
          </cell>
          <cell r="AP610">
            <v>0</v>
          </cell>
          <cell r="AQ610">
            <v>0</v>
          </cell>
          <cell r="AR610">
            <v>0</v>
          </cell>
        </row>
        <row r="611">
          <cell r="B611">
            <v>403090</v>
          </cell>
          <cell r="C611" t="str">
            <v xml:space="preserve">        기타장기금융자산의증가                                                            </v>
          </cell>
          <cell r="D611" t="str">
            <v xml:space="preserve">    Increase in Other Non-Current Financial Assets</v>
          </cell>
          <cell r="H611" t="e">
            <v>#VALUE!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1.256788</v>
          </cell>
          <cell r="V611">
            <v>0</v>
          </cell>
          <cell r="W611">
            <v>2.5</v>
          </cell>
          <cell r="X611">
            <v>2.0854999999999997</v>
          </cell>
          <cell r="Y611">
            <v>9</v>
          </cell>
          <cell r="Z611">
            <v>9.0736740000000005</v>
          </cell>
          <cell r="AA611">
            <v>11.544110999999999</v>
          </cell>
          <cell r="AB611">
            <v>6.1179999999999994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>
            <v>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  <cell r="AP611">
            <v>0</v>
          </cell>
          <cell r="AQ611">
            <v>0</v>
          </cell>
          <cell r="AR611">
            <v>0</v>
          </cell>
        </row>
        <row r="612">
          <cell r="B612">
            <v>403100</v>
          </cell>
          <cell r="C612" t="str">
            <v xml:space="preserve">        관계기업등지분관련투자자산의증가                                                  </v>
          </cell>
          <cell r="D612" t="str">
            <v xml:space="preserve">    Increase in Associates, ETC.</v>
          </cell>
          <cell r="H612" t="e">
            <v>#VALUE!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1.76</v>
          </cell>
          <cell r="AA612">
            <v>0</v>
          </cell>
          <cell r="AB612">
            <v>0.19999999999999998</v>
          </cell>
          <cell r="AC612">
            <v>0</v>
          </cell>
          <cell r="AD612">
            <v>0.77842150999999993</v>
          </cell>
          <cell r="AE612">
            <v>1.99</v>
          </cell>
          <cell r="AF612">
            <v>0</v>
          </cell>
          <cell r="AG612">
            <v>0</v>
          </cell>
          <cell r="AH612">
            <v>1</v>
          </cell>
          <cell r="AI612">
            <v>0</v>
          </cell>
          <cell r="AJ612">
            <v>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AO612">
            <v>0</v>
          </cell>
          <cell r="AP612">
            <v>0</v>
          </cell>
          <cell r="AQ612">
            <v>0</v>
          </cell>
          <cell r="AR612">
            <v>0</v>
          </cell>
        </row>
        <row r="613">
          <cell r="B613">
            <v>491500</v>
          </cell>
          <cell r="C613" t="str">
            <v xml:space="preserve">        퇴직급여,보험,연금자산의증가                                                      </v>
          </cell>
          <cell r="D613" t="str">
            <v xml:space="preserve">    Increase in Retirement Pension Related Assets(Severance and Retirement Benefits)</v>
          </cell>
          <cell r="H613" t="e">
            <v>#VALUE!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0.20788799999999999</v>
          </cell>
          <cell r="V613">
            <v>0</v>
          </cell>
          <cell r="W613">
            <v>0.10421599999999999</v>
          </cell>
          <cell r="X613">
            <v>3.53701</v>
          </cell>
          <cell r="Y613">
            <v>0.360653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0</v>
          </cell>
          <cell r="AQ613">
            <v>0</v>
          </cell>
          <cell r="AR613">
            <v>0</v>
          </cell>
        </row>
        <row r="614">
          <cell r="B614">
            <v>403180</v>
          </cell>
          <cell r="C614" t="str">
            <v xml:space="preserve">        생물자산증가                                                                      </v>
          </cell>
          <cell r="D614" t="str">
            <v xml:space="preserve">    Increase in Biological Assets</v>
          </cell>
          <cell r="H614" t="e">
            <v>#VALUE!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4.7017999999999997E-2</v>
          </cell>
          <cell r="X614">
            <v>1.325E-2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AO614">
            <v>0</v>
          </cell>
          <cell r="AP614">
            <v>0</v>
          </cell>
          <cell r="AQ614">
            <v>0</v>
          </cell>
          <cell r="AR614">
            <v>0</v>
          </cell>
        </row>
        <row r="615">
          <cell r="B615">
            <v>403190</v>
          </cell>
          <cell r="C615" t="str">
            <v xml:space="preserve">        투자부동산의증가                                                                  </v>
          </cell>
          <cell r="D615" t="str">
            <v xml:space="preserve">    Increase in Investment in Properties</v>
          </cell>
          <cell r="H615" t="e">
            <v>#VALUE!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0</v>
          </cell>
          <cell r="AC615">
            <v>6.9936819000000003</v>
          </cell>
          <cell r="AD615">
            <v>2.9210999999999999E-4</v>
          </cell>
          <cell r="AE615">
            <v>0</v>
          </cell>
          <cell r="AF615">
            <v>0</v>
          </cell>
          <cell r="AG615">
            <v>0</v>
          </cell>
          <cell r="AH615">
            <v>6.1822102000000001</v>
          </cell>
          <cell r="AI615">
            <v>0.96714601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P615">
            <v>0</v>
          </cell>
          <cell r="AQ615">
            <v>0</v>
          </cell>
          <cell r="AR615">
            <v>0</v>
          </cell>
        </row>
        <row r="616">
          <cell r="B616">
            <v>403200</v>
          </cell>
          <cell r="C616" t="str">
            <v xml:space="preserve">        유형자산의증가                                                                    </v>
          </cell>
          <cell r="D616" t="str">
            <v xml:space="preserve">    Increase in Property and Equipment</v>
          </cell>
          <cell r="H616" t="e">
            <v>#VALUE!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>
            <v>8.5262809999999991</v>
          </cell>
          <cell r="V616">
            <v>7.1033219999999995</v>
          </cell>
          <cell r="W616">
            <v>6.8402469999999997</v>
          </cell>
          <cell r="X616">
            <v>30.401678999999998</v>
          </cell>
          <cell r="Y616">
            <v>32.494706999999998</v>
          </cell>
          <cell r="Z616">
            <v>27.523752999999999</v>
          </cell>
          <cell r="AA616">
            <v>54.033749999999998</v>
          </cell>
          <cell r="AB616">
            <v>42.254193999999998</v>
          </cell>
          <cell r="AC616">
            <v>4.71301288</v>
          </cell>
          <cell r="AD616">
            <v>9.0794478499999993</v>
          </cell>
          <cell r="AE616">
            <v>16.993430999999998</v>
          </cell>
          <cell r="AF616">
            <v>15.582488999999999</v>
          </cell>
          <cell r="AG616">
            <v>77.189381409999996</v>
          </cell>
          <cell r="AH616">
            <v>295.60528493999999</v>
          </cell>
          <cell r="AI616">
            <v>489.76382313999994</v>
          </cell>
          <cell r="AJ616">
            <v>357.31332555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0</v>
          </cell>
          <cell r="AP616">
            <v>0</v>
          </cell>
          <cell r="AQ616">
            <v>0</v>
          </cell>
          <cell r="AR616">
            <v>0</v>
          </cell>
        </row>
        <row r="617">
          <cell r="B617">
            <v>403340</v>
          </cell>
          <cell r="C617" t="str">
            <v xml:space="preserve">        영업권의증가                                                                      </v>
          </cell>
          <cell r="D617" t="str">
            <v xml:space="preserve">    Increase in Goodwill</v>
          </cell>
          <cell r="H617" t="e">
            <v>#VALUE!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  <cell r="AP617">
            <v>0</v>
          </cell>
          <cell r="AQ617">
            <v>0</v>
          </cell>
          <cell r="AR617">
            <v>0</v>
          </cell>
        </row>
        <row r="618">
          <cell r="B618">
            <v>403350</v>
          </cell>
          <cell r="C618" t="str">
            <v xml:space="preserve">        개발비의증가                                                                      </v>
          </cell>
          <cell r="D618" t="str">
            <v xml:space="preserve">    Increase in Development Expenses</v>
          </cell>
          <cell r="H618" t="e">
            <v>#VALUE!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T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P618">
            <v>0</v>
          </cell>
          <cell r="AQ618">
            <v>0</v>
          </cell>
          <cell r="AR618">
            <v>0</v>
          </cell>
        </row>
        <row r="619">
          <cell r="B619">
            <v>403360</v>
          </cell>
          <cell r="C619" t="str">
            <v xml:space="preserve">        특허권의증가                                                                      </v>
          </cell>
          <cell r="D619" t="str">
            <v xml:space="preserve">    Increase in Royalties</v>
          </cell>
          <cell r="H619" t="e">
            <v>#VALUE!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  <cell r="AP619">
            <v>0</v>
          </cell>
          <cell r="AQ619">
            <v>0</v>
          </cell>
          <cell r="AR619">
            <v>0</v>
          </cell>
        </row>
        <row r="620">
          <cell r="B620">
            <v>403370</v>
          </cell>
          <cell r="C620" t="str">
            <v xml:space="preserve">        기타산업재산권의증가                                                              </v>
          </cell>
          <cell r="D620" t="str">
            <v xml:space="preserve">    Increase in Industrial Property Rights</v>
          </cell>
          <cell r="H620" t="e">
            <v>#VALUE!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P620">
            <v>0</v>
          </cell>
          <cell r="AQ620">
            <v>0</v>
          </cell>
          <cell r="AR620">
            <v>0</v>
          </cell>
        </row>
        <row r="621">
          <cell r="B621">
            <v>403380</v>
          </cell>
          <cell r="C621" t="str">
            <v xml:space="preserve">        컴퓨터소프트웨어의증가                                                            </v>
          </cell>
          <cell r="D621" t="str">
            <v xml:space="preserve">    Increase in Software</v>
          </cell>
          <cell r="H621" t="e">
            <v>#VALUE!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  <cell r="AA621">
            <v>0</v>
          </cell>
          <cell r="AB621">
            <v>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  <cell r="AJ621">
            <v>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>
            <v>0</v>
          </cell>
          <cell r="AQ621">
            <v>0</v>
          </cell>
          <cell r="AR621">
            <v>0</v>
          </cell>
        </row>
        <row r="622">
          <cell r="B622">
            <v>403390</v>
          </cell>
          <cell r="C622" t="str">
            <v xml:space="preserve">        브랜드의증가                                                                      </v>
          </cell>
          <cell r="D622" t="str">
            <v xml:space="preserve">    Increase in Brand Names</v>
          </cell>
          <cell r="H622" t="e">
            <v>#VALUE!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0</v>
          </cell>
          <cell r="T622">
            <v>0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  <cell r="AJ622">
            <v>0</v>
          </cell>
          <cell r="AK622">
            <v>0</v>
          </cell>
          <cell r="AL622">
            <v>0</v>
          </cell>
          <cell r="AM622">
            <v>0</v>
          </cell>
          <cell r="AN622">
            <v>0</v>
          </cell>
          <cell r="AO622">
            <v>0</v>
          </cell>
          <cell r="AP622">
            <v>0</v>
          </cell>
          <cell r="AQ622">
            <v>0</v>
          </cell>
          <cell r="AR622">
            <v>0</v>
          </cell>
        </row>
        <row r="623">
          <cell r="B623">
            <v>403400</v>
          </cell>
          <cell r="C623" t="str">
            <v xml:space="preserve">        라이선스와프랜차이즈의증가                                                        </v>
          </cell>
          <cell r="D623" t="str">
            <v xml:space="preserve">    Increase in Licenses and Franchises</v>
          </cell>
          <cell r="H623" t="e">
            <v>#VALUE!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  <cell r="T623">
            <v>0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  <cell r="AJ623">
            <v>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  <cell r="AP623">
            <v>0</v>
          </cell>
          <cell r="AQ623">
            <v>0</v>
          </cell>
          <cell r="AR623">
            <v>0</v>
          </cell>
        </row>
        <row r="624">
          <cell r="B624">
            <v>403410</v>
          </cell>
          <cell r="C624" t="str">
            <v xml:space="preserve">        저작권의증가                                                                      </v>
          </cell>
          <cell r="D624" t="str">
            <v xml:space="preserve">    Increase in Copyrights</v>
          </cell>
          <cell r="H624" t="e">
            <v>#VALUE!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P624">
            <v>0</v>
          </cell>
          <cell r="AQ624">
            <v>0</v>
          </cell>
          <cell r="AR624">
            <v>0</v>
          </cell>
        </row>
        <row r="625">
          <cell r="B625">
            <v>403420</v>
          </cell>
          <cell r="C625" t="str">
            <v xml:space="preserve">        어업권의증가                                                                      </v>
          </cell>
          <cell r="D625" t="str">
            <v xml:space="preserve">    Increase in Fishing Rights</v>
          </cell>
          <cell r="H625" t="e">
            <v>#VALUE!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T625">
            <v>0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</row>
        <row r="626">
          <cell r="B626">
            <v>403430</v>
          </cell>
          <cell r="C626" t="str">
            <v xml:space="preserve">        광업권의증가                                                                      </v>
          </cell>
          <cell r="D626" t="str">
            <v xml:space="preserve">    Increase in Mining Rights</v>
          </cell>
          <cell r="H626" t="e">
            <v>#VALUE!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P626">
            <v>0</v>
          </cell>
          <cell r="AQ626">
            <v>0</v>
          </cell>
          <cell r="AR626">
            <v>0</v>
          </cell>
        </row>
        <row r="627">
          <cell r="B627">
            <v>403440</v>
          </cell>
          <cell r="C627" t="str">
            <v xml:space="preserve">        제이용권의증가                                                                    </v>
          </cell>
          <cell r="D627" t="str">
            <v xml:space="preserve">    Increase in Proprietary Equipment Use Rights</v>
          </cell>
          <cell r="H627" t="e">
            <v>#VALUE!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P627">
            <v>0</v>
          </cell>
          <cell r="AQ627">
            <v>0</v>
          </cell>
          <cell r="AR627">
            <v>0</v>
          </cell>
        </row>
        <row r="628">
          <cell r="B628">
            <v>403450</v>
          </cell>
          <cell r="C628" t="str">
            <v xml:space="preserve">        기타무형자산의증가                                                                </v>
          </cell>
          <cell r="D628" t="str">
            <v xml:space="preserve">    Increase in Other Intangible Assets</v>
          </cell>
          <cell r="H628" t="e">
            <v>#VALUE!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  <cell r="V628">
            <v>0.270868</v>
          </cell>
          <cell r="W628">
            <v>3.521156</v>
          </cell>
          <cell r="X628">
            <v>1.1371549999999999</v>
          </cell>
          <cell r="Y628">
            <v>4.5229999999999999E-2</v>
          </cell>
          <cell r="Z628">
            <v>0.53197499999999998</v>
          </cell>
          <cell r="AA628">
            <v>0.78841699999999992</v>
          </cell>
          <cell r="AB628">
            <v>0.92822799999999994</v>
          </cell>
          <cell r="AC628">
            <v>1.208493</v>
          </cell>
          <cell r="AD628">
            <v>1.0521399999999999</v>
          </cell>
          <cell r="AE628">
            <v>1.609645</v>
          </cell>
          <cell r="AF628">
            <v>7.238772</v>
          </cell>
          <cell r="AG628">
            <v>2.3273978799999999</v>
          </cell>
          <cell r="AH628">
            <v>0.66978697999999992</v>
          </cell>
          <cell r="AI628">
            <v>4.4346828499999997</v>
          </cell>
          <cell r="AJ628">
            <v>0.45313553000000001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P628">
            <v>0</v>
          </cell>
          <cell r="AQ628">
            <v>0</v>
          </cell>
          <cell r="AR628">
            <v>0</v>
          </cell>
        </row>
        <row r="629">
          <cell r="B629">
            <v>403460</v>
          </cell>
          <cell r="C629" t="str">
            <v xml:space="preserve">        선급금등의증가                                                                    </v>
          </cell>
          <cell r="D629" t="str">
            <v xml:space="preserve">    Increase in Advance Payments, ETC.</v>
          </cell>
          <cell r="H629" t="e">
            <v>#VALUE!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2.1852999999999998</v>
          </cell>
          <cell r="AI629">
            <v>0</v>
          </cell>
          <cell r="AJ629">
            <v>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0</v>
          </cell>
          <cell r="AP629">
            <v>0</v>
          </cell>
          <cell r="AQ629">
            <v>0</v>
          </cell>
          <cell r="AR629">
            <v>0</v>
          </cell>
        </row>
        <row r="630">
          <cell r="B630">
            <v>403470</v>
          </cell>
          <cell r="C630" t="str">
            <v xml:space="preserve">        미수금의증가                                                                      </v>
          </cell>
          <cell r="D630" t="str">
            <v xml:space="preserve">    Increase in Other Receivables</v>
          </cell>
          <cell r="H630" t="e">
            <v>#VALUE!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  <cell r="AJ630">
            <v>0</v>
          </cell>
          <cell r="AK630">
            <v>0</v>
          </cell>
          <cell r="AL630">
            <v>0</v>
          </cell>
          <cell r="AM630">
            <v>0</v>
          </cell>
          <cell r="AN630">
            <v>0</v>
          </cell>
          <cell r="AO630">
            <v>0</v>
          </cell>
          <cell r="AP630">
            <v>0</v>
          </cell>
          <cell r="AQ630">
            <v>0</v>
          </cell>
          <cell r="AR630">
            <v>0</v>
          </cell>
        </row>
        <row r="631">
          <cell r="B631">
            <v>403480</v>
          </cell>
          <cell r="C631" t="str">
            <v xml:space="preserve">        기타유동자산의증가                                                                </v>
          </cell>
          <cell r="D631" t="str">
            <v xml:space="preserve">    Increase in Other Current Assets</v>
          </cell>
          <cell r="H631" t="e">
            <v>#VALUE!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S631">
            <v>0</v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5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0</v>
          </cell>
          <cell r="AP631">
            <v>0</v>
          </cell>
          <cell r="AQ631">
            <v>0</v>
          </cell>
          <cell r="AR631">
            <v>0</v>
          </cell>
        </row>
        <row r="632">
          <cell r="B632">
            <v>403490</v>
          </cell>
          <cell r="C632" t="str">
            <v xml:space="preserve">        보증금등의증가                                                                    </v>
          </cell>
          <cell r="D632" t="str">
            <v xml:space="preserve">    Increase in Deposits Provided</v>
          </cell>
          <cell r="H632" t="e">
            <v>#VALUE!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T632">
            <v>0</v>
          </cell>
          <cell r="U632">
            <v>3.589267</v>
          </cell>
          <cell r="V632">
            <v>1.821645</v>
          </cell>
          <cell r="W632">
            <v>2.0275849999999997</v>
          </cell>
          <cell r="X632">
            <v>1.363518</v>
          </cell>
          <cell r="Y632">
            <v>0.87962899999999999</v>
          </cell>
          <cell r="Z632">
            <v>0.25025500000000001</v>
          </cell>
          <cell r="AA632">
            <v>0.36088999999999999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  <cell r="AJ632">
            <v>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</row>
        <row r="633">
          <cell r="B633">
            <v>403500</v>
          </cell>
          <cell r="C633" t="str">
            <v xml:space="preserve">        기타비유동자산의증가                                                              </v>
          </cell>
          <cell r="D633" t="str">
            <v xml:space="preserve">    Increase in Other Non-Current Assets</v>
          </cell>
          <cell r="H633" t="e">
            <v>#VALUE!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0.17838799999999999</v>
          </cell>
          <cell r="V633">
            <v>0.42764099999999999</v>
          </cell>
          <cell r="W633">
            <v>0.15254599999999999</v>
          </cell>
          <cell r="X633">
            <v>0</v>
          </cell>
          <cell r="Y633">
            <v>0</v>
          </cell>
          <cell r="Z633">
            <v>4.3734999999999996E-2</v>
          </cell>
          <cell r="AA633">
            <v>0.15034</v>
          </cell>
          <cell r="AB633">
            <v>0.86730299999999994</v>
          </cell>
          <cell r="AC633">
            <v>110.07248799999999</v>
          </cell>
          <cell r="AD633">
            <v>0.78675174999999997</v>
          </cell>
          <cell r="AE633">
            <v>0</v>
          </cell>
          <cell r="AF633">
            <v>0</v>
          </cell>
          <cell r="AG633">
            <v>0</v>
          </cell>
          <cell r="AH633">
            <v>3.9136728399999998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</row>
        <row r="634">
          <cell r="B634">
            <v>403510</v>
          </cell>
          <cell r="C634" t="str">
            <v xml:space="preserve">        처분자산집단의증가                                                                </v>
          </cell>
          <cell r="D634" t="str">
            <v xml:space="preserve">    Increase in Disposal Group</v>
          </cell>
          <cell r="H634" t="e">
            <v>#VALUE!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</row>
        <row r="635">
          <cell r="B635">
            <v>403520</v>
          </cell>
          <cell r="C635" t="str">
            <v xml:space="preserve">        기타금융업자산의증가                                                              </v>
          </cell>
          <cell r="D635" t="str">
            <v xml:space="preserve">    Increase in Other Financial Institutions Assets</v>
          </cell>
          <cell r="H635" t="e">
            <v>#VALUE!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</row>
        <row r="636">
          <cell r="B636">
            <v>403530</v>
          </cell>
          <cell r="C636" t="str">
            <v xml:space="preserve">        매각예정비유동자산의증가                                                          </v>
          </cell>
          <cell r="D636" t="str">
            <v xml:space="preserve">    Increase in Non-Current Asset Held for Sale</v>
          </cell>
          <cell r="H636" t="e">
            <v>#VALUE!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  <cell r="T636">
            <v>0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</row>
        <row r="637">
          <cell r="B637">
            <v>403540</v>
          </cell>
          <cell r="C637" t="str">
            <v xml:space="preserve">        정부보조금등의변동                                                                </v>
          </cell>
          <cell r="D637" t="str">
            <v xml:space="preserve">    Change in Government Grants</v>
          </cell>
          <cell r="H637" t="e">
            <v>#VALUE!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</row>
        <row r="638">
          <cell r="B638">
            <v>403550</v>
          </cell>
          <cell r="C638" t="str">
            <v xml:space="preserve">        기타투자활동으로인한현금유출액                                                    </v>
          </cell>
          <cell r="D638" t="str">
            <v xml:space="preserve">    Cash Outflows from Other Investing Activities</v>
          </cell>
          <cell r="H638" t="e">
            <v>#VALUE!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V638">
            <v>1.860646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13.500534</v>
          </cell>
          <cell r="AI638">
            <v>0.77261000000000002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</row>
        <row r="639">
          <cell r="B639">
            <v>403560</v>
          </cell>
          <cell r="C639" t="str">
            <v xml:space="preserve">    이자수입                                                                              </v>
          </cell>
          <cell r="D639" t="str">
            <v xml:space="preserve">  Interest Received</v>
          </cell>
          <cell r="H639" t="e">
            <v>#VALUE!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  <cell r="T639">
            <v>0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>
            <v>0</v>
          </cell>
          <cell r="AB639">
            <v>0</v>
          </cell>
          <cell r="AC639">
            <v>0</v>
          </cell>
          <cell r="AD639">
            <v>0</v>
          </cell>
          <cell r="AE639">
            <v>0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</row>
        <row r="640">
          <cell r="B640">
            <v>403570</v>
          </cell>
          <cell r="C640" t="str">
            <v xml:space="preserve">    이자지급(-)                                                                           </v>
          </cell>
          <cell r="D640" t="str">
            <v xml:space="preserve">  Interest Paid</v>
          </cell>
          <cell r="H640" t="e">
            <v>#VALUE!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  <cell r="AF640">
            <v>0</v>
          </cell>
          <cell r="AG640">
            <v>0</v>
          </cell>
          <cell r="AH640">
            <v>0</v>
          </cell>
          <cell r="AI640">
            <v>-26.841737999999999</v>
          </cell>
          <cell r="AJ640">
            <v>-15.369772999999999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</row>
        <row r="641">
          <cell r="B641">
            <v>403580</v>
          </cell>
          <cell r="C641" t="str">
            <v xml:space="preserve">    배당금수입                                                                            </v>
          </cell>
          <cell r="D641" t="str">
            <v xml:space="preserve">  Divideds Received</v>
          </cell>
          <cell r="H641" t="e">
            <v>#VALUE!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  <cell r="AB641">
            <v>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</row>
        <row r="642">
          <cell r="B642">
            <v>403590</v>
          </cell>
          <cell r="C642" t="str">
            <v xml:space="preserve">    배당금지급(-)                                                                         </v>
          </cell>
          <cell r="D642" t="str">
            <v xml:space="preserve">  Divideds Paid</v>
          </cell>
          <cell r="H642" t="e">
            <v>#VALUE!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</row>
        <row r="643">
          <cell r="B643">
            <v>403600</v>
          </cell>
          <cell r="C643" t="str">
            <v xml:space="preserve">    법인세환입                                                                            </v>
          </cell>
          <cell r="D643" t="str">
            <v xml:space="preserve">  Refunds of Income Taxes</v>
          </cell>
          <cell r="H643" t="e">
            <v>#VALUE!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</row>
        <row r="644">
          <cell r="B644">
            <v>403610</v>
          </cell>
          <cell r="C644" t="str">
            <v xml:space="preserve">    법인세납부(-)                                                                         </v>
          </cell>
          <cell r="D644" t="str">
            <v xml:space="preserve">  Payments of Income Taxes</v>
          </cell>
          <cell r="H644" t="e">
            <v>#VALUE!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</row>
        <row r="645">
          <cell r="B645">
            <v>403620</v>
          </cell>
          <cell r="C645" t="str">
            <v xml:space="preserve">    중단사업관련현금흐름                                                                  </v>
          </cell>
          <cell r="D645" t="str">
            <v xml:space="preserve">  Cash Flows from Discontinued Operating</v>
          </cell>
          <cell r="H645" t="e">
            <v>#VALUE!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</row>
        <row r="646">
          <cell r="B646">
            <v>403630</v>
          </cell>
          <cell r="C646" t="str">
            <v xml:space="preserve">재무활동으로인한현금흐름                                                                  </v>
          </cell>
          <cell r="D646" t="str">
            <v>Cash Flows from Financing Activities</v>
          </cell>
          <cell r="H646" t="e">
            <v>#VALUE!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44.468010999999997</v>
          </cell>
          <cell r="V646">
            <v>-51.633313000000001</v>
          </cell>
          <cell r="W646">
            <v>-79.589629000000002</v>
          </cell>
          <cell r="X646">
            <v>-44.932502999999997</v>
          </cell>
          <cell r="Y646">
            <v>-15.948129999999999</v>
          </cell>
          <cell r="Z646">
            <v>7.9656059999999993</v>
          </cell>
          <cell r="AA646">
            <v>-36.072072999999996</v>
          </cell>
          <cell r="AB646">
            <v>-17.482482999999998</v>
          </cell>
          <cell r="AC646">
            <v>-18.072803910000001</v>
          </cell>
          <cell r="AD646">
            <v>-20.605782250000001</v>
          </cell>
          <cell r="AE646">
            <v>33.389635999999996</v>
          </cell>
          <cell r="AF646">
            <v>35.923936999999995</v>
          </cell>
          <cell r="AG646">
            <v>247.30054543999998</v>
          </cell>
          <cell r="AH646">
            <v>398.58575286000001</v>
          </cell>
          <cell r="AI646">
            <v>230.20412196000001</v>
          </cell>
          <cell r="AJ646">
            <v>193.56277469999998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</row>
        <row r="647">
          <cell r="B647">
            <v>403640</v>
          </cell>
          <cell r="C647" t="str">
            <v xml:space="preserve">    재무활동현금유입액                                                                    </v>
          </cell>
          <cell r="D647" t="str">
            <v xml:space="preserve">  Cash Inflows from Financing Activities</v>
          </cell>
          <cell r="H647" t="e">
            <v>#VALUE!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U647">
            <v>121.05735999999999</v>
          </cell>
          <cell r="V647">
            <v>137.28063900000001</v>
          </cell>
          <cell r="W647">
            <v>18.528278999999998</v>
          </cell>
          <cell r="X647">
            <v>82.586828999999994</v>
          </cell>
          <cell r="Y647">
            <v>53.258044999999996</v>
          </cell>
          <cell r="Z647">
            <v>54.219856999999998</v>
          </cell>
          <cell r="AA647">
            <v>37.806922</v>
          </cell>
          <cell r="AB647">
            <v>3.3803419999999997</v>
          </cell>
          <cell r="AC647">
            <v>0</v>
          </cell>
          <cell r="AD647">
            <v>0.71942407999999991</v>
          </cell>
          <cell r="AE647">
            <v>72.938121999999993</v>
          </cell>
          <cell r="AF647">
            <v>71.204759999999993</v>
          </cell>
          <cell r="AG647">
            <v>307.45616100999996</v>
          </cell>
          <cell r="AH647">
            <v>470.98097423000002</v>
          </cell>
          <cell r="AI647">
            <v>281.20999999999998</v>
          </cell>
          <cell r="AJ647">
            <v>244.90355846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</row>
        <row r="648">
          <cell r="B648">
            <v>403650</v>
          </cell>
          <cell r="C648" t="str">
            <v xml:space="preserve">        단기사채의증가                                                                    </v>
          </cell>
          <cell r="D648" t="str">
            <v xml:space="preserve">    Increase in Short-Term Bonds</v>
          </cell>
          <cell r="H648" t="e">
            <v>#VALUE!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  <cell r="S648">
            <v>0</v>
          </cell>
          <cell r="T648">
            <v>0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</row>
        <row r="649">
          <cell r="B649">
            <v>403660</v>
          </cell>
          <cell r="C649" t="str">
            <v xml:space="preserve">        단기차입금의증가                                                                  </v>
          </cell>
          <cell r="D649" t="str">
            <v xml:space="preserve">    Increase in Short-Term Borrowings</v>
          </cell>
          <cell r="H649" t="e">
            <v>#VALUE!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>
            <v>30.486176</v>
          </cell>
          <cell r="V649">
            <v>134.55582899999999</v>
          </cell>
          <cell r="W649">
            <v>8.7297130000000003</v>
          </cell>
          <cell r="X649">
            <v>35.904654999999998</v>
          </cell>
          <cell r="Y649">
            <v>41.983767999999998</v>
          </cell>
          <cell r="Z649">
            <v>32.516832999999998</v>
          </cell>
          <cell r="AA649">
            <v>23.65</v>
          </cell>
          <cell r="AB649">
            <v>0</v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>
            <v>31.209999999999997</v>
          </cell>
          <cell r="AJ649">
            <v>2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</row>
        <row r="650">
          <cell r="B650">
            <v>403670</v>
          </cell>
          <cell r="C650" t="str">
            <v xml:space="preserve">        당좌차월의증가                                                                    </v>
          </cell>
          <cell r="D650" t="str">
            <v xml:space="preserve">    Increase in Overdraft</v>
          </cell>
          <cell r="H650" t="e">
            <v>#VALUE!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  <cell r="AB650">
            <v>0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</row>
        <row r="651">
          <cell r="B651">
            <v>403680</v>
          </cell>
          <cell r="C651" t="str">
            <v xml:space="preserve">        유동성장기부채의증가                                                              </v>
          </cell>
          <cell r="D651" t="str">
            <v xml:space="preserve">    Incr. in Current Portion of Lt. Debt</v>
          </cell>
          <cell r="H651" t="e">
            <v>#VALUE!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  <cell r="AB651">
            <v>0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</row>
        <row r="652">
          <cell r="B652">
            <v>403740</v>
          </cell>
          <cell r="C652" t="str">
            <v xml:space="preserve">        미지급금의증가                                                                    </v>
          </cell>
          <cell r="D652" t="str">
            <v xml:space="preserve">    Increase in Other Payables</v>
          </cell>
          <cell r="H652" t="e">
            <v>#VALUE!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  <cell r="AB652">
            <v>0</v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>
            <v>0</v>
          </cell>
          <cell r="AJ652">
            <v>0</v>
          </cell>
          <cell r="AK652">
            <v>0</v>
          </cell>
          <cell r="AL652">
            <v>0</v>
          </cell>
          <cell r="AM652">
            <v>0</v>
          </cell>
          <cell r="AN652">
            <v>0</v>
          </cell>
          <cell r="AO652">
            <v>0</v>
          </cell>
          <cell r="AP652">
            <v>0</v>
          </cell>
          <cell r="AQ652">
            <v>0</v>
          </cell>
          <cell r="AR652">
            <v>0</v>
          </cell>
        </row>
        <row r="653">
          <cell r="B653">
            <v>403750</v>
          </cell>
          <cell r="C653" t="str">
            <v xml:space="preserve">        사채의증가                                                                        </v>
          </cell>
          <cell r="D653" t="str">
            <v xml:space="preserve">    Increase of (Long-Term)Bonds</v>
          </cell>
          <cell r="H653" t="e">
            <v>#VALUE!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10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  <cell r="AH653">
            <v>0</v>
          </cell>
          <cell r="AI653">
            <v>0</v>
          </cell>
          <cell r="AJ653">
            <v>99.701679999999996</v>
          </cell>
          <cell r="AK653">
            <v>0</v>
          </cell>
          <cell r="AL653">
            <v>0</v>
          </cell>
          <cell r="AM653">
            <v>0</v>
          </cell>
          <cell r="AN653">
            <v>0</v>
          </cell>
          <cell r="AO653">
            <v>0</v>
          </cell>
          <cell r="AP653">
            <v>0</v>
          </cell>
          <cell r="AQ653">
            <v>0</v>
          </cell>
          <cell r="AR653">
            <v>0</v>
          </cell>
        </row>
        <row r="654">
          <cell r="B654">
            <v>403760</v>
          </cell>
          <cell r="C654" t="str">
            <v xml:space="preserve">        장기차입금의증가                                                                  </v>
          </cell>
          <cell r="D654" t="str">
            <v xml:space="preserve">    Increase in (Long-Term)Borrowings</v>
          </cell>
          <cell r="H654" t="e">
            <v>#VALUE!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3.5525139999999999</v>
          </cell>
          <cell r="V654">
            <v>2.5</v>
          </cell>
          <cell r="W654">
            <v>0</v>
          </cell>
          <cell r="X654">
            <v>34.5336</v>
          </cell>
          <cell r="Y654">
            <v>11.173577</v>
          </cell>
          <cell r="Z654">
            <v>20.173648999999997</v>
          </cell>
          <cell r="AA654">
            <v>13.7469</v>
          </cell>
          <cell r="AB654">
            <v>0</v>
          </cell>
          <cell r="AC654">
            <v>0</v>
          </cell>
          <cell r="AD654">
            <v>0</v>
          </cell>
          <cell r="AE654">
            <v>1.6166</v>
          </cell>
          <cell r="AF654">
            <v>0</v>
          </cell>
          <cell r="AG654">
            <v>24.99</v>
          </cell>
          <cell r="AH654">
            <v>381.48010383999997</v>
          </cell>
          <cell r="AI654">
            <v>250</v>
          </cell>
          <cell r="AJ654">
            <v>89.5</v>
          </cell>
          <cell r="AK654">
            <v>0</v>
          </cell>
          <cell r="AL654">
            <v>0</v>
          </cell>
          <cell r="AM654">
            <v>0</v>
          </cell>
          <cell r="AN654">
            <v>0</v>
          </cell>
          <cell r="AO654">
            <v>0</v>
          </cell>
          <cell r="AP654">
            <v>0</v>
          </cell>
          <cell r="AQ654">
            <v>0</v>
          </cell>
          <cell r="AR654">
            <v>0</v>
          </cell>
        </row>
        <row r="655">
          <cell r="B655">
            <v>403770</v>
          </cell>
          <cell r="C655" t="str">
            <v xml:space="preserve">        장기미지급금의증가                                                                </v>
          </cell>
          <cell r="D655" t="str">
            <v xml:space="preserve">    Increase in (Long-Term)Other Payables</v>
          </cell>
          <cell r="H655" t="e">
            <v>#VALUE!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0</v>
          </cell>
          <cell r="AA655">
            <v>0</v>
          </cell>
          <cell r="AB655">
            <v>0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0</v>
          </cell>
          <cell r="AH655">
            <v>0</v>
          </cell>
          <cell r="AI655">
            <v>0</v>
          </cell>
          <cell r="AJ655">
            <v>0</v>
          </cell>
          <cell r="AK655">
            <v>0</v>
          </cell>
          <cell r="AL655">
            <v>0</v>
          </cell>
          <cell r="AM655">
            <v>0</v>
          </cell>
          <cell r="AN655">
            <v>0</v>
          </cell>
          <cell r="AO655">
            <v>0</v>
          </cell>
          <cell r="AP655">
            <v>0</v>
          </cell>
          <cell r="AQ655">
            <v>0</v>
          </cell>
          <cell r="AR655">
            <v>0</v>
          </cell>
        </row>
        <row r="656">
          <cell r="B656">
            <v>403780</v>
          </cell>
          <cell r="C656" t="str">
            <v xml:space="preserve">        유동화채무의증가                                                                  </v>
          </cell>
          <cell r="D656" t="str">
            <v xml:space="preserve">    Increase in Securitized Debts</v>
          </cell>
          <cell r="H656" t="e">
            <v>#VALUE!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  <cell r="AA656">
            <v>0</v>
          </cell>
          <cell r="AB656">
            <v>0</v>
          </cell>
          <cell r="AC656">
            <v>0</v>
          </cell>
          <cell r="AD656">
            <v>0</v>
          </cell>
          <cell r="AE656">
            <v>0</v>
          </cell>
          <cell r="AF656">
            <v>0</v>
          </cell>
          <cell r="AG656">
            <v>0</v>
          </cell>
          <cell r="AH656">
            <v>0</v>
          </cell>
          <cell r="AI656">
            <v>0</v>
          </cell>
          <cell r="AJ656">
            <v>0</v>
          </cell>
          <cell r="AK656">
            <v>0</v>
          </cell>
          <cell r="AL656">
            <v>0</v>
          </cell>
          <cell r="AM656">
            <v>0</v>
          </cell>
          <cell r="AN656">
            <v>0</v>
          </cell>
          <cell r="AO656">
            <v>0</v>
          </cell>
          <cell r="AP656">
            <v>0</v>
          </cell>
          <cell r="AQ656">
            <v>0</v>
          </cell>
          <cell r="AR656">
            <v>0</v>
          </cell>
        </row>
        <row r="657">
          <cell r="B657">
            <v>403790</v>
          </cell>
          <cell r="C657" t="str">
            <v xml:space="preserve">        상환우선주의증가                                                                  </v>
          </cell>
          <cell r="D657" t="str">
            <v xml:space="preserve">    Increase in Preferred Stock of Redemption</v>
          </cell>
          <cell r="H657" t="e">
            <v>#VALUE!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  <cell r="AH657">
            <v>0</v>
          </cell>
          <cell r="AI657">
            <v>0</v>
          </cell>
          <cell r="AJ657">
            <v>0</v>
          </cell>
          <cell r="AK657">
            <v>0</v>
          </cell>
          <cell r="AL657">
            <v>0</v>
          </cell>
          <cell r="AM657">
            <v>0</v>
          </cell>
          <cell r="AN657">
            <v>0</v>
          </cell>
          <cell r="AO657">
            <v>0</v>
          </cell>
          <cell r="AP657">
            <v>0</v>
          </cell>
          <cell r="AQ657">
            <v>0</v>
          </cell>
          <cell r="AR657">
            <v>0</v>
          </cell>
        </row>
        <row r="658">
          <cell r="B658">
            <v>403800</v>
          </cell>
          <cell r="C658" t="str">
            <v xml:space="preserve">        파생상품의변동                                                                    </v>
          </cell>
          <cell r="D658" t="str">
            <v xml:space="preserve">    Change in Derivatives</v>
          </cell>
          <cell r="H658" t="e">
            <v>#VALUE!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  <cell r="AB658">
            <v>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0</v>
          </cell>
          <cell r="AJ658">
            <v>0</v>
          </cell>
          <cell r="AK658">
            <v>0</v>
          </cell>
          <cell r="AL658">
            <v>0</v>
          </cell>
          <cell r="AM658">
            <v>0</v>
          </cell>
          <cell r="AN658">
            <v>0</v>
          </cell>
          <cell r="AO658">
            <v>0</v>
          </cell>
          <cell r="AP658">
            <v>0</v>
          </cell>
          <cell r="AQ658">
            <v>0</v>
          </cell>
          <cell r="AR658">
            <v>0</v>
          </cell>
        </row>
        <row r="659">
          <cell r="B659">
            <v>403810</v>
          </cell>
          <cell r="C659" t="str">
            <v xml:space="preserve">        금융리스부채의증가                                                                </v>
          </cell>
          <cell r="D659" t="str">
            <v xml:space="preserve">    Increase in Lease Obligations</v>
          </cell>
          <cell r="H659" t="e">
            <v>#VALUE!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  <cell r="AB659">
            <v>0</v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0</v>
          </cell>
          <cell r="AJ659">
            <v>0</v>
          </cell>
          <cell r="AK659">
            <v>0</v>
          </cell>
          <cell r="AL659">
            <v>0</v>
          </cell>
          <cell r="AM659">
            <v>0</v>
          </cell>
          <cell r="AN659">
            <v>0</v>
          </cell>
          <cell r="AO659">
            <v>0</v>
          </cell>
          <cell r="AP659">
            <v>0</v>
          </cell>
          <cell r="AQ659">
            <v>0</v>
          </cell>
          <cell r="AR659">
            <v>0</v>
          </cell>
        </row>
        <row r="660">
          <cell r="B660">
            <v>403820</v>
          </cell>
          <cell r="C660" t="str">
            <v xml:space="preserve">        보증금등의증가                                                                    </v>
          </cell>
          <cell r="D660" t="str">
            <v xml:space="preserve">    Increase in Deposits Provided</v>
          </cell>
          <cell r="H660" t="e">
            <v>#VALUE!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0.18467</v>
          </cell>
          <cell r="V660">
            <v>0.22480999999999998</v>
          </cell>
          <cell r="W660">
            <v>0.23143</v>
          </cell>
          <cell r="X660">
            <v>0.58326999999999996</v>
          </cell>
          <cell r="Y660">
            <v>0.1007</v>
          </cell>
          <cell r="Z660">
            <v>1.024076</v>
          </cell>
          <cell r="AA660">
            <v>0.410022</v>
          </cell>
          <cell r="AB660">
            <v>3.3803419999999997</v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>
            <v>0</v>
          </cell>
          <cell r="AK660">
            <v>0</v>
          </cell>
          <cell r="AL660">
            <v>0</v>
          </cell>
          <cell r="AM660">
            <v>0</v>
          </cell>
          <cell r="AN660">
            <v>0</v>
          </cell>
          <cell r="AO660">
            <v>0</v>
          </cell>
          <cell r="AP660">
            <v>0</v>
          </cell>
          <cell r="AQ660">
            <v>0</v>
          </cell>
          <cell r="AR660">
            <v>0</v>
          </cell>
        </row>
        <row r="661">
          <cell r="B661">
            <v>403830</v>
          </cell>
          <cell r="C661" t="str">
            <v xml:space="preserve">        기타부채의증가                                                                    </v>
          </cell>
          <cell r="D661" t="str">
            <v xml:space="preserve">    Increase in Other Liabilities</v>
          </cell>
          <cell r="H661" t="e">
            <v>#VALUE!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  <cell r="AB661">
            <v>0</v>
          </cell>
          <cell r="AC661">
            <v>0</v>
          </cell>
          <cell r="AD661">
            <v>0</v>
          </cell>
          <cell r="AE661">
            <v>0</v>
          </cell>
          <cell r="AF661">
            <v>0</v>
          </cell>
          <cell r="AG661">
            <v>0</v>
          </cell>
          <cell r="AH661">
            <v>0</v>
          </cell>
          <cell r="AI661">
            <v>0</v>
          </cell>
          <cell r="AJ661">
            <v>0</v>
          </cell>
          <cell r="AK661">
            <v>0</v>
          </cell>
          <cell r="AL661">
            <v>0</v>
          </cell>
          <cell r="AM661">
            <v>0</v>
          </cell>
          <cell r="AN661">
            <v>0</v>
          </cell>
          <cell r="AO661">
            <v>0</v>
          </cell>
          <cell r="AP661">
            <v>0</v>
          </cell>
          <cell r="AQ661">
            <v>0</v>
          </cell>
          <cell r="AR661">
            <v>0</v>
          </cell>
        </row>
        <row r="662">
          <cell r="B662">
            <v>403840</v>
          </cell>
          <cell r="C662" t="str">
            <v xml:space="preserve">        자본금의증가                                                                      </v>
          </cell>
          <cell r="D662" t="str">
            <v xml:space="preserve">    Increase in Capital Stock</v>
          </cell>
          <cell r="H662" t="e">
            <v>#VALUE!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76.834000000000003</v>
          </cell>
          <cell r="V662">
            <v>0</v>
          </cell>
          <cell r="W662">
            <v>0</v>
          </cell>
          <cell r="X662">
            <v>10.419487</v>
          </cell>
          <cell r="Y662">
            <v>0</v>
          </cell>
          <cell r="Z662">
            <v>0</v>
          </cell>
          <cell r="AA662">
            <v>0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F662">
            <v>71.204759999999993</v>
          </cell>
          <cell r="AG662">
            <v>0</v>
          </cell>
          <cell r="AH662">
            <v>89.500870390000003</v>
          </cell>
          <cell r="AI662">
            <v>0</v>
          </cell>
          <cell r="AJ662">
            <v>53.701878459999996</v>
          </cell>
          <cell r="AK662">
            <v>0</v>
          </cell>
          <cell r="AL662">
            <v>0</v>
          </cell>
          <cell r="AM662">
            <v>0</v>
          </cell>
          <cell r="AN662">
            <v>0</v>
          </cell>
          <cell r="AO662">
            <v>0</v>
          </cell>
          <cell r="AP662">
            <v>0</v>
          </cell>
          <cell r="AQ662">
            <v>0</v>
          </cell>
          <cell r="AR662">
            <v>0</v>
          </cell>
        </row>
        <row r="663">
          <cell r="B663">
            <v>403860</v>
          </cell>
          <cell r="C663" t="str">
            <v xml:space="preserve">        자본잉여금의증가                                                                  </v>
          </cell>
          <cell r="D663" t="str">
            <v xml:space="preserve">    Increase in Capital Surplus</v>
          </cell>
          <cell r="H663" t="e">
            <v>#VALUE!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>
            <v>0</v>
          </cell>
          <cell r="AK663">
            <v>0</v>
          </cell>
          <cell r="AL663">
            <v>0</v>
          </cell>
          <cell r="AM663">
            <v>0</v>
          </cell>
          <cell r="AN663">
            <v>0</v>
          </cell>
          <cell r="AO663">
            <v>0</v>
          </cell>
          <cell r="AP663">
            <v>0</v>
          </cell>
          <cell r="AQ663">
            <v>0</v>
          </cell>
          <cell r="AR663">
            <v>0</v>
          </cell>
        </row>
        <row r="664">
          <cell r="B664">
            <v>403870</v>
          </cell>
          <cell r="C664" t="str">
            <v xml:space="preserve">        종속회사의증자등                                                                  </v>
          </cell>
          <cell r="D664" t="str">
            <v xml:space="preserve">    Capital Increase of Subsidiaries Companies</v>
          </cell>
          <cell r="H664" t="e">
            <v>#VALUE!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  <cell r="AB664">
            <v>0</v>
          </cell>
          <cell r="AC664">
            <v>0</v>
          </cell>
          <cell r="AD664">
            <v>0</v>
          </cell>
          <cell r="AE664">
            <v>71.279411999999994</v>
          </cell>
          <cell r="AF664">
            <v>0</v>
          </cell>
          <cell r="AG664">
            <v>0</v>
          </cell>
          <cell r="AH664">
            <v>0</v>
          </cell>
          <cell r="AI664">
            <v>0</v>
          </cell>
          <cell r="AJ664">
            <v>0</v>
          </cell>
          <cell r="AK664">
            <v>0</v>
          </cell>
          <cell r="AL664">
            <v>0</v>
          </cell>
          <cell r="AM664">
            <v>0</v>
          </cell>
          <cell r="AN664">
            <v>0</v>
          </cell>
          <cell r="AO664">
            <v>0</v>
          </cell>
          <cell r="AP664">
            <v>0</v>
          </cell>
          <cell r="AQ664">
            <v>0</v>
          </cell>
          <cell r="AR664">
            <v>0</v>
          </cell>
        </row>
        <row r="665">
          <cell r="B665">
            <v>403880</v>
          </cell>
          <cell r="C665" t="str">
            <v xml:space="preserve">        이익잉여금의증가                                                                  </v>
          </cell>
          <cell r="D665" t="str">
            <v xml:space="preserve">    Increase in Retained Earnings</v>
          </cell>
          <cell r="H665" t="e">
            <v>#VALUE!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>
            <v>0</v>
          </cell>
          <cell r="S665">
            <v>0</v>
          </cell>
          <cell r="T665">
            <v>0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  <cell r="AB665">
            <v>0</v>
          </cell>
          <cell r="AC665">
            <v>0</v>
          </cell>
          <cell r="AD665">
            <v>0</v>
          </cell>
          <cell r="AE665">
            <v>0</v>
          </cell>
          <cell r="AF665">
            <v>0</v>
          </cell>
          <cell r="AG665">
            <v>0</v>
          </cell>
          <cell r="AH665">
            <v>0</v>
          </cell>
          <cell r="AI665">
            <v>0</v>
          </cell>
          <cell r="AJ665">
            <v>0</v>
          </cell>
          <cell r="AK665">
            <v>0</v>
          </cell>
          <cell r="AL665">
            <v>0</v>
          </cell>
          <cell r="AM665">
            <v>0</v>
          </cell>
          <cell r="AN665">
            <v>0</v>
          </cell>
          <cell r="AO665">
            <v>0</v>
          </cell>
          <cell r="AP665">
            <v>0</v>
          </cell>
          <cell r="AQ665">
            <v>0</v>
          </cell>
          <cell r="AR665">
            <v>0</v>
          </cell>
        </row>
        <row r="666">
          <cell r="B666">
            <v>403890</v>
          </cell>
          <cell r="C666" t="str">
            <v xml:space="preserve">        자기주식의처분                                                                    </v>
          </cell>
          <cell r="D666" t="str">
            <v xml:space="preserve">    Sale of Treasury Stock</v>
          </cell>
          <cell r="H666" t="e">
            <v>#VALUE!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  <cell r="W666">
            <v>9.5671359999999996</v>
          </cell>
          <cell r="X666">
            <v>1.1458169999999999</v>
          </cell>
          <cell r="Y666">
            <v>0</v>
          </cell>
          <cell r="Z666">
            <v>0.50529999999999997</v>
          </cell>
          <cell r="AA666">
            <v>0</v>
          </cell>
          <cell r="AB666">
            <v>0</v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  <cell r="AG666">
            <v>282.46616100999995</v>
          </cell>
          <cell r="AH666">
            <v>0</v>
          </cell>
          <cell r="AI666">
            <v>0</v>
          </cell>
          <cell r="AJ666">
            <v>0</v>
          </cell>
          <cell r="AK666">
            <v>0</v>
          </cell>
          <cell r="AL666">
            <v>0</v>
          </cell>
          <cell r="AM666">
            <v>0</v>
          </cell>
          <cell r="AN666">
            <v>0</v>
          </cell>
          <cell r="AO666">
            <v>0</v>
          </cell>
          <cell r="AP666">
            <v>0</v>
          </cell>
          <cell r="AQ666">
            <v>0</v>
          </cell>
          <cell r="AR666">
            <v>0</v>
          </cell>
        </row>
        <row r="667">
          <cell r="B667">
            <v>403900</v>
          </cell>
          <cell r="C667" t="str">
            <v xml:space="preserve">        주식매입선택권의행사                                                              </v>
          </cell>
          <cell r="D667" t="str">
            <v xml:space="preserve">    Exercise of Stock Options</v>
          </cell>
          <cell r="H667" t="e">
            <v>#VALUE!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  <cell r="AB667">
            <v>0</v>
          </cell>
          <cell r="AC667">
            <v>0</v>
          </cell>
          <cell r="AD667">
            <v>0.71942407999999991</v>
          </cell>
          <cell r="AE667">
            <v>4.2109999999999995E-2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>
            <v>0</v>
          </cell>
          <cell r="AK667">
            <v>0</v>
          </cell>
          <cell r="AL667">
            <v>0</v>
          </cell>
          <cell r="AM667">
            <v>0</v>
          </cell>
          <cell r="AN667">
            <v>0</v>
          </cell>
          <cell r="AO667">
            <v>0</v>
          </cell>
          <cell r="AP667">
            <v>0</v>
          </cell>
          <cell r="AQ667">
            <v>0</v>
          </cell>
          <cell r="AR667">
            <v>0</v>
          </cell>
        </row>
        <row r="668">
          <cell r="B668">
            <v>403910</v>
          </cell>
          <cell r="C668" t="str">
            <v xml:space="preserve">        연결자본거래현금유입액                                                            </v>
          </cell>
          <cell r="D668" t="str">
            <v xml:space="preserve">    Increase in Consolidated Capital Transaction</v>
          </cell>
          <cell r="H668" t="e">
            <v>#VALUE!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T668">
            <v>0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  <cell r="AF668">
            <v>0</v>
          </cell>
          <cell r="AG668">
            <v>0</v>
          </cell>
          <cell r="AH668">
            <v>0</v>
          </cell>
          <cell r="AI668">
            <v>0</v>
          </cell>
          <cell r="AJ668">
            <v>0</v>
          </cell>
          <cell r="AK668">
            <v>0</v>
          </cell>
          <cell r="AL668">
            <v>0</v>
          </cell>
          <cell r="AM668">
            <v>0</v>
          </cell>
          <cell r="AN668">
            <v>0</v>
          </cell>
          <cell r="AO668">
            <v>0</v>
          </cell>
          <cell r="AP668">
            <v>0</v>
          </cell>
          <cell r="AQ668">
            <v>0</v>
          </cell>
          <cell r="AR668">
            <v>0</v>
          </cell>
        </row>
        <row r="669">
          <cell r="B669">
            <v>403920</v>
          </cell>
          <cell r="C669" t="str">
            <v xml:space="preserve">        종속회사주식의처분                                                                </v>
          </cell>
          <cell r="D669" t="str">
            <v xml:space="preserve">    Disposition of Interest in Subsidiaries</v>
          </cell>
          <cell r="H669" t="e">
            <v>#VALUE!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>
            <v>0</v>
          </cell>
          <cell r="AK669">
            <v>0</v>
          </cell>
          <cell r="AL669">
            <v>0</v>
          </cell>
          <cell r="AM669">
            <v>0</v>
          </cell>
          <cell r="AN669">
            <v>0</v>
          </cell>
          <cell r="AO669">
            <v>0</v>
          </cell>
          <cell r="AP669">
            <v>0</v>
          </cell>
          <cell r="AQ669">
            <v>0</v>
          </cell>
          <cell r="AR669">
            <v>0</v>
          </cell>
        </row>
        <row r="670">
          <cell r="B670">
            <v>403930</v>
          </cell>
          <cell r="C670" t="str">
            <v xml:space="preserve">        비지배주주지분의증가                                                              </v>
          </cell>
          <cell r="D670" t="str">
            <v xml:space="preserve">    Increase in Non-Controlling Interests Equity</v>
          </cell>
          <cell r="H670" t="e">
            <v>#VALUE!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  <cell r="AG670">
            <v>0</v>
          </cell>
          <cell r="AH670">
            <v>0</v>
          </cell>
          <cell r="AI670">
            <v>0</v>
          </cell>
          <cell r="AJ670">
            <v>0</v>
          </cell>
          <cell r="AK670">
            <v>0</v>
          </cell>
          <cell r="AL670">
            <v>0</v>
          </cell>
          <cell r="AM670">
            <v>0</v>
          </cell>
          <cell r="AN670">
            <v>0</v>
          </cell>
          <cell r="AO670">
            <v>0</v>
          </cell>
          <cell r="AP670">
            <v>0</v>
          </cell>
          <cell r="AQ670">
            <v>0</v>
          </cell>
          <cell r="AR670">
            <v>0</v>
          </cell>
        </row>
        <row r="671">
          <cell r="B671">
            <v>403940</v>
          </cell>
          <cell r="C671" t="str">
            <v xml:space="preserve">        정부보조금등의변동                                                                </v>
          </cell>
          <cell r="D671" t="str">
            <v xml:space="preserve">    Change in Government Grants</v>
          </cell>
          <cell r="H671" t="e">
            <v>#VALUE!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  <cell r="AF671">
            <v>0</v>
          </cell>
          <cell r="AG671">
            <v>0</v>
          </cell>
          <cell r="AH671">
            <v>0</v>
          </cell>
          <cell r="AI671">
            <v>0</v>
          </cell>
          <cell r="AJ671">
            <v>0</v>
          </cell>
          <cell r="AK671">
            <v>0</v>
          </cell>
          <cell r="AL671">
            <v>0</v>
          </cell>
          <cell r="AM671">
            <v>0</v>
          </cell>
          <cell r="AN671">
            <v>0</v>
          </cell>
          <cell r="AO671">
            <v>0</v>
          </cell>
          <cell r="AP671">
            <v>0</v>
          </cell>
          <cell r="AQ671">
            <v>0</v>
          </cell>
          <cell r="AR671">
            <v>0</v>
          </cell>
        </row>
        <row r="672">
          <cell r="B672">
            <v>403950</v>
          </cell>
          <cell r="C672" t="str">
            <v xml:space="preserve">        환율변동으로인한차이조정                                                          </v>
          </cell>
          <cell r="D672" t="str">
            <v xml:space="preserve">    Difference by Changes in Foreign Exchange Rates</v>
          </cell>
          <cell r="H672" t="e">
            <v>#VALUE!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  <cell r="AB672">
            <v>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I672">
            <v>0</v>
          </cell>
          <cell r="AJ672">
            <v>0</v>
          </cell>
          <cell r="AK672">
            <v>0</v>
          </cell>
          <cell r="AL672">
            <v>0</v>
          </cell>
          <cell r="AM672">
            <v>0</v>
          </cell>
          <cell r="AN672">
            <v>0</v>
          </cell>
          <cell r="AO672">
            <v>0</v>
          </cell>
          <cell r="AP672">
            <v>0</v>
          </cell>
          <cell r="AQ672">
            <v>0</v>
          </cell>
          <cell r="AR672">
            <v>0</v>
          </cell>
        </row>
        <row r="673">
          <cell r="B673">
            <v>403960</v>
          </cell>
          <cell r="C673" t="str">
            <v xml:space="preserve">        기타재무활동으로인한현금유입액                                                    </v>
          </cell>
          <cell r="D673" t="str">
            <v xml:space="preserve">    Cash Inflows from Other Financing Activities</v>
          </cell>
          <cell r="H673" t="e">
            <v>#VALUE!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0</v>
          </cell>
          <cell r="AJ673">
            <v>0</v>
          </cell>
          <cell r="AK673">
            <v>0</v>
          </cell>
          <cell r="AL673">
            <v>0</v>
          </cell>
          <cell r="AM673">
            <v>0</v>
          </cell>
          <cell r="AN673">
            <v>0</v>
          </cell>
          <cell r="AO673">
            <v>0</v>
          </cell>
          <cell r="AP673">
            <v>0</v>
          </cell>
          <cell r="AQ673">
            <v>0</v>
          </cell>
          <cell r="AR673">
            <v>0</v>
          </cell>
        </row>
        <row r="674">
          <cell r="B674">
            <v>403970</v>
          </cell>
          <cell r="C674" t="str">
            <v xml:space="preserve">    재무활동현금유출액                                                                    </v>
          </cell>
          <cell r="D674" t="str">
            <v xml:space="preserve">  (Cash Outflows from Financing Activities)</v>
          </cell>
          <cell r="H674" t="e">
            <v>#VALUE!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69.093349000000003</v>
          </cell>
          <cell r="V674">
            <v>178.72601299999999</v>
          </cell>
          <cell r="W674">
            <v>81.905248999999998</v>
          </cell>
          <cell r="X674">
            <v>108.365971</v>
          </cell>
          <cell r="Y674">
            <v>49.891365</v>
          </cell>
          <cell r="Z674">
            <v>39.646324999999997</v>
          </cell>
          <cell r="AA674">
            <v>63.146459</v>
          </cell>
          <cell r="AB674">
            <v>8.885959999999999</v>
          </cell>
          <cell r="AC674">
            <v>2.5630969100000001</v>
          </cell>
          <cell r="AD674">
            <v>1.93807258</v>
          </cell>
          <cell r="AE674">
            <v>27.890578999999999</v>
          </cell>
          <cell r="AF674">
            <v>19.674547999999998</v>
          </cell>
          <cell r="AG674">
            <v>25.041497269999997</v>
          </cell>
          <cell r="AH674">
            <v>29.629534369999998</v>
          </cell>
          <cell r="AI674">
            <v>19.061706659999999</v>
          </cell>
          <cell r="AJ674">
            <v>25.785446659999998</v>
          </cell>
          <cell r="AK674">
            <v>0</v>
          </cell>
          <cell r="AL674">
            <v>0</v>
          </cell>
          <cell r="AM674">
            <v>0</v>
          </cell>
          <cell r="AN674">
            <v>0</v>
          </cell>
          <cell r="AO674">
            <v>0</v>
          </cell>
          <cell r="AP674">
            <v>0</v>
          </cell>
          <cell r="AQ674">
            <v>0</v>
          </cell>
          <cell r="AR674">
            <v>0</v>
          </cell>
        </row>
        <row r="675">
          <cell r="B675">
            <v>403980</v>
          </cell>
          <cell r="C675" t="str">
            <v xml:space="preserve">        단기사채의감소                                                                    </v>
          </cell>
          <cell r="D675" t="str">
            <v xml:space="preserve">    Decrease in Short-Term Bonds</v>
          </cell>
          <cell r="H675" t="e">
            <v>#VALUE!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>
            <v>0</v>
          </cell>
          <cell r="AG675">
            <v>0</v>
          </cell>
          <cell r="AH675">
            <v>0</v>
          </cell>
          <cell r="AI675">
            <v>0</v>
          </cell>
          <cell r="AJ675">
            <v>0</v>
          </cell>
          <cell r="AK675">
            <v>0</v>
          </cell>
          <cell r="AL675">
            <v>0</v>
          </cell>
          <cell r="AM675">
            <v>0</v>
          </cell>
          <cell r="AN675">
            <v>0</v>
          </cell>
          <cell r="AO675">
            <v>0</v>
          </cell>
          <cell r="AP675">
            <v>0</v>
          </cell>
          <cell r="AQ675">
            <v>0</v>
          </cell>
          <cell r="AR675">
            <v>0</v>
          </cell>
        </row>
        <row r="676">
          <cell r="B676">
            <v>403990</v>
          </cell>
          <cell r="C676" t="str">
            <v xml:space="preserve">        단기차입금의감소                                                                  </v>
          </cell>
          <cell r="D676" t="str">
            <v xml:space="preserve">    Decrease in Short-Term Borrowings</v>
          </cell>
          <cell r="H676" t="e">
            <v>#VALUE!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20.361197000000001</v>
          </cell>
          <cell r="V676">
            <v>138.089517</v>
          </cell>
          <cell r="W676">
            <v>29.202873999999998</v>
          </cell>
          <cell r="X676">
            <v>62.349999999999994</v>
          </cell>
          <cell r="Y676">
            <v>33.048947999999996</v>
          </cell>
          <cell r="Z676">
            <v>6.2195869999999998</v>
          </cell>
          <cell r="AA676">
            <v>35.446509999999996</v>
          </cell>
          <cell r="AB676">
            <v>0</v>
          </cell>
          <cell r="AC676">
            <v>2.3861325199999999</v>
          </cell>
          <cell r="AD676">
            <v>1.8468204899999998</v>
          </cell>
          <cell r="AE676">
            <v>23.853155999999998</v>
          </cell>
          <cell r="AF676">
            <v>11.477525</v>
          </cell>
          <cell r="AG676">
            <v>17.958593399999998</v>
          </cell>
          <cell r="AH676">
            <v>8.1189309999999999</v>
          </cell>
          <cell r="AI676">
            <v>9</v>
          </cell>
          <cell r="AJ676">
            <v>15</v>
          </cell>
          <cell r="AK676">
            <v>0</v>
          </cell>
          <cell r="AL676">
            <v>0</v>
          </cell>
          <cell r="AM676">
            <v>0</v>
          </cell>
          <cell r="AN676">
            <v>0</v>
          </cell>
          <cell r="AO676">
            <v>0</v>
          </cell>
          <cell r="AP676">
            <v>0</v>
          </cell>
          <cell r="AQ676">
            <v>0</v>
          </cell>
          <cell r="AR676">
            <v>0</v>
          </cell>
        </row>
        <row r="677">
          <cell r="B677">
            <v>404000</v>
          </cell>
          <cell r="C677" t="str">
            <v xml:space="preserve">        당좌차월의감소                                                                    </v>
          </cell>
          <cell r="D677" t="str">
            <v xml:space="preserve">    Decrease in Overdraft</v>
          </cell>
          <cell r="H677" t="e">
            <v>#VALUE!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>
            <v>0</v>
          </cell>
          <cell r="AK677">
            <v>0</v>
          </cell>
          <cell r="AL677">
            <v>0</v>
          </cell>
          <cell r="AM677">
            <v>0</v>
          </cell>
          <cell r="AN677">
            <v>0</v>
          </cell>
          <cell r="AO677">
            <v>0</v>
          </cell>
          <cell r="AP677">
            <v>0</v>
          </cell>
          <cell r="AQ677">
            <v>0</v>
          </cell>
          <cell r="AR677">
            <v>0</v>
          </cell>
        </row>
        <row r="678">
          <cell r="B678">
            <v>404010</v>
          </cell>
          <cell r="C678" t="str">
            <v xml:space="preserve">        유동성장기부채의감소                                                              </v>
          </cell>
          <cell r="D678" t="str">
            <v xml:space="preserve">    Decr. in Current Portion of Lt. Debt</v>
          </cell>
          <cell r="H678" t="e">
            <v>#VALUE!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41.556714999999997</v>
          </cell>
          <cell r="V678">
            <v>2.7983249999999997</v>
          </cell>
          <cell r="W678">
            <v>7.8721069999999997</v>
          </cell>
          <cell r="X678">
            <v>11.336012</v>
          </cell>
          <cell r="Y678">
            <v>5.4585599999999994</v>
          </cell>
          <cell r="Z678">
            <v>24.818911</v>
          </cell>
          <cell r="AA678">
            <v>1.05</v>
          </cell>
          <cell r="AB678">
            <v>2.4249999999999998</v>
          </cell>
          <cell r="AC678">
            <v>0</v>
          </cell>
          <cell r="AD678">
            <v>0</v>
          </cell>
          <cell r="AE678">
            <v>3.9539999999999997</v>
          </cell>
          <cell r="AF678">
            <v>8.1970229999999997</v>
          </cell>
          <cell r="AG678">
            <v>6.7602500000000001</v>
          </cell>
          <cell r="AH678">
            <v>12.802986669999999</v>
          </cell>
          <cell r="AI678">
            <v>10.06170666</v>
          </cell>
          <cell r="AJ678">
            <v>10.78544666</v>
          </cell>
          <cell r="AK678">
            <v>0</v>
          </cell>
          <cell r="AL678">
            <v>0</v>
          </cell>
          <cell r="AM678">
            <v>0</v>
          </cell>
          <cell r="AN678">
            <v>0</v>
          </cell>
          <cell r="AO678">
            <v>0</v>
          </cell>
          <cell r="AP678">
            <v>0</v>
          </cell>
          <cell r="AQ678">
            <v>0</v>
          </cell>
          <cell r="AR678">
            <v>0</v>
          </cell>
        </row>
        <row r="679">
          <cell r="B679">
            <v>404070</v>
          </cell>
          <cell r="C679" t="str">
            <v xml:space="preserve">        미지급금의감소                                                                    </v>
          </cell>
          <cell r="D679" t="str">
            <v xml:space="preserve">    Decrease in Other Payables</v>
          </cell>
          <cell r="H679" t="e">
            <v>#VALUE!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I679">
            <v>0</v>
          </cell>
          <cell r="AJ679">
            <v>0</v>
          </cell>
          <cell r="AK679">
            <v>0</v>
          </cell>
          <cell r="AL679">
            <v>0</v>
          </cell>
          <cell r="AM679">
            <v>0</v>
          </cell>
          <cell r="AN679">
            <v>0</v>
          </cell>
          <cell r="AO679">
            <v>0</v>
          </cell>
          <cell r="AP679">
            <v>0</v>
          </cell>
          <cell r="AQ679">
            <v>0</v>
          </cell>
          <cell r="AR679">
            <v>0</v>
          </cell>
        </row>
        <row r="680">
          <cell r="B680">
            <v>404080</v>
          </cell>
          <cell r="C680" t="str">
            <v xml:space="preserve">        사채의감소                                                                        </v>
          </cell>
          <cell r="D680" t="str">
            <v xml:space="preserve">    Decrease of (Long-Term)Bonds</v>
          </cell>
          <cell r="H680" t="e">
            <v>#VALUE!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16.921726</v>
          </cell>
          <cell r="W680">
            <v>40.560798999999996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  <cell r="AB680">
            <v>0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>
            <v>0</v>
          </cell>
          <cell r="AK680">
            <v>0</v>
          </cell>
          <cell r="AL680">
            <v>0</v>
          </cell>
          <cell r="AM680">
            <v>0</v>
          </cell>
          <cell r="AN680">
            <v>0</v>
          </cell>
          <cell r="AO680">
            <v>0</v>
          </cell>
          <cell r="AP680">
            <v>0</v>
          </cell>
          <cell r="AQ680">
            <v>0</v>
          </cell>
          <cell r="AR680">
            <v>0</v>
          </cell>
        </row>
        <row r="681">
          <cell r="B681">
            <v>404090</v>
          </cell>
          <cell r="C681" t="str">
            <v xml:space="preserve">        장기차입금의감소                                                                  </v>
          </cell>
          <cell r="D681" t="str">
            <v xml:space="preserve">    Decrease in (Long-Term)Borrowings</v>
          </cell>
          <cell r="H681" t="e">
            <v>#VALUE!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4</v>
          </cell>
          <cell r="V681">
            <v>0</v>
          </cell>
          <cell r="W681">
            <v>2.4932460000000001</v>
          </cell>
          <cell r="X681">
            <v>32.020538999999999</v>
          </cell>
          <cell r="Y681">
            <v>0</v>
          </cell>
          <cell r="Z681">
            <v>0</v>
          </cell>
          <cell r="AA681">
            <v>8.6560999999999999E-2</v>
          </cell>
          <cell r="AB681">
            <v>3.8948999999999998E-2</v>
          </cell>
          <cell r="AC681">
            <v>0.17696439</v>
          </cell>
          <cell r="AD681">
            <v>9.1252089999999994E-2</v>
          </cell>
          <cell r="AE681">
            <v>8.3423999999999998E-2</v>
          </cell>
          <cell r="AF681">
            <v>0</v>
          </cell>
          <cell r="AG681">
            <v>0.32265386999999995</v>
          </cell>
          <cell r="AH681">
            <v>0</v>
          </cell>
          <cell r="AI681">
            <v>0</v>
          </cell>
          <cell r="AJ681">
            <v>0</v>
          </cell>
          <cell r="AK681">
            <v>0</v>
          </cell>
          <cell r="AL681">
            <v>0</v>
          </cell>
          <cell r="AM681">
            <v>0</v>
          </cell>
          <cell r="AN681">
            <v>0</v>
          </cell>
          <cell r="AO681">
            <v>0</v>
          </cell>
          <cell r="AP681">
            <v>0</v>
          </cell>
          <cell r="AQ681">
            <v>0</v>
          </cell>
          <cell r="AR681">
            <v>0</v>
          </cell>
        </row>
        <row r="682">
          <cell r="B682">
            <v>404100</v>
          </cell>
          <cell r="C682" t="str">
            <v xml:space="preserve">        장기미지급금의감소                                                                </v>
          </cell>
          <cell r="D682" t="str">
            <v xml:space="preserve">    Decrease in (Long-Term)Other Payables</v>
          </cell>
          <cell r="H682" t="e">
            <v>#VALUE!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0</v>
          </cell>
          <cell r="Y682">
            <v>0</v>
          </cell>
          <cell r="Z682">
            <v>0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  <cell r="AJ682">
            <v>0</v>
          </cell>
          <cell r="AK682">
            <v>0</v>
          </cell>
          <cell r="AL682">
            <v>0</v>
          </cell>
          <cell r="AM682">
            <v>0</v>
          </cell>
          <cell r="AN682">
            <v>0</v>
          </cell>
          <cell r="AO682">
            <v>0</v>
          </cell>
          <cell r="AP682">
            <v>0</v>
          </cell>
          <cell r="AQ682">
            <v>0</v>
          </cell>
          <cell r="AR682">
            <v>0</v>
          </cell>
        </row>
        <row r="683">
          <cell r="B683">
            <v>404110</v>
          </cell>
          <cell r="C683" t="str">
            <v xml:space="preserve">        유동화채무의감소                                                                  </v>
          </cell>
          <cell r="D683" t="str">
            <v xml:space="preserve">    Decrease in Securitized Debts</v>
          </cell>
          <cell r="H683" t="e">
            <v>#VALUE!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>
            <v>0</v>
          </cell>
          <cell r="AB683">
            <v>0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I683">
            <v>0</v>
          </cell>
          <cell r="AJ683">
            <v>0</v>
          </cell>
          <cell r="AK683">
            <v>0</v>
          </cell>
          <cell r="AL683">
            <v>0</v>
          </cell>
          <cell r="AM683">
            <v>0</v>
          </cell>
          <cell r="AN683">
            <v>0</v>
          </cell>
          <cell r="AO683">
            <v>0</v>
          </cell>
          <cell r="AP683">
            <v>0</v>
          </cell>
          <cell r="AQ683">
            <v>0</v>
          </cell>
          <cell r="AR683">
            <v>0</v>
          </cell>
        </row>
        <row r="684">
          <cell r="B684">
            <v>404120</v>
          </cell>
          <cell r="C684" t="str">
            <v xml:space="preserve">        상환우선주의감소                                                                  </v>
          </cell>
          <cell r="D684" t="str">
            <v xml:space="preserve">    Decrease in Preferred Stock of Redemption</v>
          </cell>
          <cell r="H684" t="e">
            <v>#VALUE!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  <cell r="AC684">
            <v>0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>
            <v>0</v>
          </cell>
          <cell r="AK684">
            <v>0</v>
          </cell>
          <cell r="AL684">
            <v>0</v>
          </cell>
          <cell r="AM684">
            <v>0</v>
          </cell>
          <cell r="AN684">
            <v>0</v>
          </cell>
          <cell r="AO684">
            <v>0</v>
          </cell>
          <cell r="AP684">
            <v>0</v>
          </cell>
          <cell r="AQ684">
            <v>0</v>
          </cell>
          <cell r="AR684">
            <v>0</v>
          </cell>
        </row>
        <row r="685">
          <cell r="B685">
            <v>404130</v>
          </cell>
          <cell r="C685" t="str">
            <v xml:space="preserve">        파생상품의변동                                                                    </v>
          </cell>
          <cell r="D685" t="str">
            <v xml:space="preserve">    Change in Derivatives</v>
          </cell>
          <cell r="H685" t="e">
            <v>#VALUE!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  <cell r="AC685">
            <v>0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>
            <v>0</v>
          </cell>
          <cell r="AK685">
            <v>0</v>
          </cell>
          <cell r="AL685">
            <v>0</v>
          </cell>
          <cell r="AM685">
            <v>0</v>
          </cell>
          <cell r="AN685">
            <v>0</v>
          </cell>
          <cell r="AO685">
            <v>0</v>
          </cell>
          <cell r="AP685">
            <v>0</v>
          </cell>
          <cell r="AQ685">
            <v>0</v>
          </cell>
          <cell r="AR685">
            <v>0</v>
          </cell>
        </row>
        <row r="686">
          <cell r="B686">
            <v>404140</v>
          </cell>
          <cell r="C686" t="str">
            <v xml:space="preserve">        금융리스부채의감소                                                                </v>
          </cell>
          <cell r="D686" t="str">
            <v xml:space="preserve">    Decrease in Lease Obligations</v>
          </cell>
          <cell r="H686" t="e">
            <v>#VALUE!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  <cell r="AB686">
            <v>0</v>
          </cell>
          <cell r="AC686">
            <v>0</v>
          </cell>
          <cell r="AD686">
            <v>0</v>
          </cell>
          <cell r="AE686">
            <v>0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>
            <v>0</v>
          </cell>
          <cell r="AK686">
            <v>0</v>
          </cell>
          <cell r="AL686">
            <v>0</v>
          </cell>
          <cell r="AM686">
            <v>0</v>
          </cell>
          <cell r="AN686">
            <v>0</v>
          </cell>
          <cell r="AO686">
            <v>0</v>
          </cell>
          <cell r="AP686">
            <v>0</v>
          </cell>
          <cell r="AQ686">
            <v>0</v>
          </cell>
          <cell r="AR686">
            <v>0</v>
          </cell>
        </row>
        <row r="687">
          <cell r="B687">
            <v>404150</v>
          </cell>
          <cell r="C687" t="str">
            <v xml:space="preserve">        보증금등의감소                                                                    </v>
          </cell>
          <cell r="D687" t="str">
            <v xml:space="preserve">    Decrease in Deposits Provided</v>
          </cell>
          <cell r="H687" t="e">
            <v>#VALUE!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0.82456599999999991</v>
          </cell>
          <cell r="V687">
            <v>0.71633199999999997</v>
          </cell>
          <cell r="W687">
            <v>1.7762229999999999</v>
          </cell>
          <cell r="X687">
            <v>0.17519899999999999</v>
          </cell>
          <cell r="Y687">
            <v>1.8261889999999998</v>
          </cell>
          <cell r="Z687">
            <v>0</v>
          </cell>
          <cell r="AA687">
            <v>0.76744000000000001</v>
          </cell>
          <cell r="AB687">
            <v>8.6419999999999997E-2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>
            <v>0</v>
          </cell>
          <cell r="AK687">
            <v>0</v>
          </cell>
          <cell r="AL687">
            <v>0</v>
          </cell>
          <cell r="AM687">
            <v>0</v>
          </cell>
          <cell r="AN687">
            <v>0</v>
          </cell>
          <cell r="AO687">
            <v>0</v>
          </cell>
          <cell r="AP687">
            <v>0</v>
          </cell>
          <cell r="AQ687">
            <v>0</v>
          </cell>
          <cell r="AR687">
            <v>0</v>
          </cell>
        </row>
        <row r="688">
          <cell r="B688">
            <v>404160</v>
          </cell>
          <cell r="C688" t="str">
            <v xml:space="preserve">        기타부채의감소                                                                    </v>
          </cell>
          <cell r="D688" t="str">
            <v xml:space="preserve">    Decrease in Other Liabilities</v>
          </cell>
          <cell r="H688" t="e">
            <v>#VALUE!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>
            <v>0</v>
          </cell>
          <cell r="AK688">
            <v>0</v>
          </cell>
          <cell r="AL688">
            <v>0</v>
          </cell>
          <cell r="AM688">
            <v>0</v>
          </cell>
          <cell r="AN688">
            <v>0</v>
          </cell>
          <cell r="AO688">
            <v>0</v>
          </cell>
          <cell r="AP688">
            <v>0</v>
          </cell>
          <cell r="AQ688">
            <v>0</v>
          </cell>
          <cell r="AR688">
            <v>0</v>
          </cell>
        </row>
        <row r="689">
          <cell r="B689">
            <v>404170</v>
          </cell>
          <cell r="C689" t="str">
            <v xml:space="preserve">        자본금의감소                                                                      </v>
          </cell>
          <cell r="D689" t="str">
            <v xml:space="preserve">    Decrease in Capital Stock</v>
          </cell>
          <cell r="H689" t="e">
            <v>#VALUE!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>
            <v>0</v>
          </cell>
          <cell r="AK689">
            <v>0</v>
          </cell>
          <cell r="AL689">
            <v>0</v>
          </cell>
          <cell r="AM689">
            <v>0</v>
          </cell>
          <cell r="AN689">
            <v>0</v>
          </cell>
          <cell r="AO689">
            <v>0</v>
          </cell>
          <cell r="AP689">
            <v>0</v>
          </cell>
          <cell r="AQ689">
            <v>0</v>
          </cell>
          <cell r="AR689">
            <v>0</v>
          </cell>
        </row>
        <row r="690">
          <cell r="B690">
            <v>404190</v>
          </cell>
          <cell r="C690" t="str">
            <v xml:space="preserve">        자본잉여금의감소                                                                  </v>
          </cell>
          <cell r="D690" t="str">
            <v xml:space="preserve">    Decrease in Capital Surplus</v>
          </cell>
          <cell r="H690" t="e">
            <v>#VALUE!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>
            <v>0</v>
          </cell>
          <cell r="AB690">
            <v>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>
            <v>0</v>
          </cell>
          <cell r="AK690">
            <v>0</v>
          </cell>
          <cell r="AL690">
            <v>0</v>
          </cell>
          <cell r="AM690">
            <v>0</v>
          </cell>
          <cell r="AN690">
            <v>0</v>
          </cell>
          <cell r="AO690">
            <v>0</v>
          </cell>
          <cell r="AP690">
            <v>0</v>
          </cell>
          <cell r="AQ690">
            <v>0</v>
          </cell>
          <cell r="AR690">
            <v>0</v>
          </cell>
        </row>
        <row r="691">
          <cell r="B691">
            <v>404200</v>
          </cell>
          <cell r="C691" t="str">
            <v xml:space="preserve">        종속회사의감자등                                                                  </v>
          </cell>
          <cell r="D691" t="str">
            <v xml:space="preserve">    Capital Decrease of Subsidiaries Companies</v>
          </cell>
          <cell r="H691" t="e">
            <v>#VALUE!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>
            <v>0</v>
          </cell>
          <cell r="AB691">
            <v>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>
            <v>0</v>
          </cell>
          <cell r="AK691">
            <v>0</v>
          </cell>
          <cell r="AL691">
            <v>0</v>
          </cell>
          <cell r="AM691">
            <v>0</v>
          </cell>
          <cell r="AN691">
            <v>0</v>
          </cell>
          <cell r="AO691">
            <v>0</v>
          </cell>
          <cell r="AP691">
            <v>0</v>
          </cell>
          <cell r="AQ691">
            <v>0</v>
          </cell>
          <cell r="AR691">
            <v>0</v>
          </cell>
        </row>
        <row r="692">
          <cell r="B692">
            <v>404210</v>
          </cell>
          <cell r="C692" t="str">
            <v xml:space="preserve">        이익잉여금의감소                                                                  </v>
          </cell>
          <cell r="D692" t="str">
            <v xml:space="preserve">    Decrease in Retained Earnings</v>
          </cell>
          <cell r="H692" t="e">
            <v>#VALUE!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>
            <v>0</v>
          </cell>
          <cell r="AB692">
            <v>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>
            <v>0</v>
          </cell>
          <cell r="AK692">
            <v>0</v>
          </cell>
          <cell r="AL692">
            <v>0</v>
          </cell>
          <cell r="AM692">
            <v>0</v>
          </cell>
          <cell r="AN692">
            <v>0</v>
          </cell>
          <cell r="AO692">
            <v>0</v>
          </cell>
          <cell r="AP692">
            <v>0</v>
          </cell>
          <cell r="AQ692">
            <v>0</v>
          </cell>
          <cell r="AR692">
            <v>0</v>
          </cell>
        </row>
        <row r="693">
          <cell r="B693">
            <v>404220</v>
          </cell>
          <cell r="C693" t="str">
            <v xml:space="preserve">        자기주식의취득                                                                    </v>
          </cell>
          <cell r="D693" t="str">
            <v xml:space="preserve">    Purchase of Treasury Stock</v>
          </cell>
          <cell r="H693" t="e">
            <v>#VALUE!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  <cell r="V693">
            <v>0</v>
          </cell>
          <cell r="W693">
            <v>0</v>
          </cell>
          <cell r="X693">
            <v>2.4842209999999998</v>
          </cell>
          <cell r="Y693">
            <v>9.5576679999999996</v>
          </cell>
          <cell r="Z693">
            <v>8.6078279999999996</v>
          </cell>
          <cell r="AA693">
            <v>18.635947999999999</v>
          </cell>
          <cell r="AB693">
            <v>6.3355920000000001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0</v>
          </cell>
          <cell r="AH693">
            <v>8.7076166999999991</v>
          </cell>
          <cell r="AI693">
            <v>0</v>
          </cell>
          <cell r="AJ693">
            <v>0</v>
          </cell>
          <cell r="AK693">
            <v>0</v>
          </cell>
          <cell r="AL693">
            <v>0</v>
          </cell>
          <cell r="AM693">
            <v>0</v>
          </cell>
          <cell r="AN693">
            <v>0</v>
          </cell>
          <cell r="AO693">
            <v>0</v>
          </cell>
          <cell r="AP693">
            <v>0</v>
          </cell>
          <cell r="AQ693">
            <v>0</v>
          </cell>
          <cell r="AR693">
            <v>0</v>
          </cell>
        </row>
        <row r="694">
          <cell r="B694">
            <v>404230</v>
          </cell>
          <cell r="C694" t="str">
            <v xml:space="preserve">        연결자본거래현금유출액                                                            </v>
          </cell>
          <cell r="D694" t="str">
            <v xml:space="preserve">    Decrease in Consolidated Capital Transaction</v>
          </cell>
          <cell r="H694" t="e">
            <v>#VALUE!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>
            <v>0</v>
          </cell>
          <cell r="AK694">
            <v>0</v>
          </cell>
          <cell r="AL694">
            <v>0</v>
          </cell>
          <cell r="AM694">
            <v>0</v>
          </cell>
          <cell r="AN694">
            <v>0</v>
          </cell>
          <cell r="AO694">
            <v>0</v>
          </cell>
          <cell r="AP694">
            <v>0</v>
          </cell>
          <cell r="AQ694">
            <v>0</v>
          </cell>
          <cell r="AR694">
            <v>0</v>
          </cell>
        </row>
        <row r="695">
          <cell r="B695">
            <v>404240</v>
          </cell>
          <cell r="C695" t="str">
            <v xml:space="preserve">        종속회사주식의추가취득                                                            </v>
          </cell>
          <cell r="D695" t="str">
            <v xml:space="preserve">    Acquisition of Interest in Subsidiaries</v>
          </cell>
          <cell r="H695" t="e">
            <v>#VALUE!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7.1599999999999993</v>
          </cell>
          <cell r="AB695">
            <v>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>
            <v>0</v>
          </cell>
          <cell r="AK695">
            <v>0</v>
          </cell>
          <cell r="AL695">
            <v>0</v>
          </cell>
          <cell r="AM695">
            <v>0</v>
          </cell>
          <cell r="AN695">
            <v>0</v>
          </cell>
          <cell r="AO695">
            <v>0</v>
          </cell>
          <cell r="AP695">
            <v>0</v>
          </cell>
          <cell r="AQ695">
            <v>0</v>
          </cell>
          <cell r="AR695">
            <v>0</v>
          </cell>
        </row>
        <row r="696">
          <cell r="B696">
            <v>404250</v>
          </cell>
          <cell r="C696" t="str">
            <v xml:space="preserve">        비지배주주지분의감소                                                              </v>
          </cell>
          <cell r="D696" t="str">
            <v xml:space="preserve">    Decrease in Non-Controlling Interests Equity</v>
          </cell>
          <cell r="H696" t="e">
            <v>#VALUE!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0</v>
          </cell>
          <cell r="AJ696">
            <v>0</v>
          </cell>
          <cell r="AK696">
            <v>0</v>
          </cell>
          <cell r="AL696">
            <v>0</v>
          </cell>
          <cell r="AM696">
            <v>0</v>
          </cell>
          <cell r="AN696">
            <v>0</v>
          </cell>
          <cell r="AO696">
            <v>0</v>
          </cell>
          <cell r="AP696">
            <v>0</v>
          </cell>
          <cell r="AQ696">
            <v>0</v>
          </cell>
          <cell r="AR696">
            <v>0</v>
          </cell>
        </row>
        <row r="697">
          <cell r="B697">
            <v>404260</v>
          </cell>
          <cell r="C697" t="str">
            <v xml:space="preserve">        정부보조금등의변동                                                                </v>
          </cell>
          <cell r="D697" t="str">
            <v xml:space="preserve">    Change in Government Grants</v>
          </cell>
          <cell r="H697" t="e">
            <v>#VALUE!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  <cell r="AB697">
            <v>0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0</v>
          </cell>
          <cell r="AI697">
            <v>0</v>
          </cell>
          <cell r="AJ697">
            <v>0</v>
          </cell>
          <cell r="AK697">
            <v>0</v>
          </cell>
          <cell r="AL697">
            <v>0</v>
          </cell>
          <cell r="AM697">
            <v>0</v>
          </cell>
          <cell r="AN697">
            <v>0</v>
          </cell>
          <cell r="AO697">
            <v>0</v>
          </cell>
          <cell r="AP697">
            <v>0</v>
          </cell>
          <cell r="AQ697">
            <v>0</v>
          </cell>
          <cell r="AR697">
            <v>0</v>
          </cell>
        </row>
        <row r="698">
          <cell r="B698">
            <v>404270</v>
          </cell>
          <cell r="C698" t="str">
            <v xml:space="preserve">        환율변동으로인한차이조정                                                          </v>
          </cell>
          <cell r="D698" t="str">
            <v xml:space="preserve">    Difference by Changes in Foreign Exchange Rates</v>
          </cell>
          <cell r="H698" t="e">
            <v>#VALUE!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0</v>
          </cell>
          <cell r="AI698">
            <v>0</v>
          </cell>
          <cell r="AJ698">
            <v>0</v>
          </cell>
          <cell r="AK698">
            <v>0</v>
          </cell>
          <cell r="AL698">
            <v>0</v>
          </cell>
          <cell r="AM698">
            <v>0</v>
          </cell>
          <cell r="AN698">
            <v>0</v>
          </cell>
          <cell r="AO698">
            <v>0</v>
          </cell>
          <cell r="AP698">
            <v>0</v>
          </cell>
          <cell r="AQ698">
            <v>0</v>
          </cell>
          <cell r="AR698">
            <v>0</v>
          </cell>
        </row>
        <row r="699">
          <cell r="B699">
            <v>404280</v>
          </cell>
          <cell r="C699" t="str">
            <v xml:space="preserve">        기타재무활동으로인한현금유출액                                                    </v>
          </cell>
          <cell r="D699" t="str">
            <v xml:space="preserve">    Cash Outflows from Other Financing Activities</v>
          </cell>
          <cell r="H699" t="e">
            <v>#VALUE!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2.3508709999999997</v>
          </cell>
          <cell r="V699">
            <v>20.200113999999999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0</v>
          </cell>
          <cell r="AG699">
            <v>0</v>
          </cell>
          <cell r="AH699">
            <v>0</v>
          </cell>
          <cell r="AI699">
            <v>0</v>
          </cell>
          <cell r="AJ699">
            <v>0</v>
          </cell>
          <cell r="AK699">
            <v>0</v>
          </cell>
          <cell r="AL699">
            <v>0</v>
          </cell>
          <cell r="AM699">
            <v>0</v>
          </cell>
          <cell r="AN699">
            <v>0</v>
          </cell>
          <cell r="AO699">
            <v>0</v>
          </cell>
          <cell r="AP699">
            <v>0</v>
          </cell>
          <cell r="AQ699">
            <v>0</v>
          </cell>
          <cell r="AR699">
            <v>0</v>
          </cell>
        </row>
        <row r="700">
          <cell r="B700">
            <v>404290</v>
          </cell>
          <cell r="C700" t="str">
            <v xml:space="preserve">    이자수입                                                                              </v>
          </cell>
          <cell r="D700" t="str">
            <v xml:space="preserve">  Interest Received</v>
          </cell>
          <cell r="H700" t="e">
            <v>#VALUE!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0</v>
          </cell>
          <cell r="AG700">
            <v>0</v>
          </cell>
          <cell r="AH700">
            <v>0</v>
          </cell>
          <cell r="AI700">
            <v>0</v>
          </cell>
          <cell r="AJ700">
            <v>0</v>
          </cell>
          <cell r="AK700">
            <v>0</v>
          </cell>
          <cell r="AL700">
            <v>0</v>
          </cell>
          <cell r="AM700">
            <v>0</v>
          </cell>
          <cell r="AN700">
            <v>0</v>
          </cell>
          <cell r="AO700">
            <v>0</v>
          </cell>
          <cell r="AP700">
            <v>0</v>
          </cell>
          <cell r="AQ700">
            <v>0</v>
          </cell>
          <cell r="AR700">
            <v>0</v>
          </cell>
        </row>
        <row r="701">
          <cell r="B701">
            <v>404300</v>
          </cell>
          <cell r="C701" t="str">
            <v xml:space="preserve">    이자지급(-)                                                                           </v>
          </cell>
          <cell r="D701" t="str">
            <v xml:space="preserve">  Interest Paid</v>
          </cell>
          <cell r="H701" t="e">
            <v>#VALUE!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0</v>
          </cell>
          <cell r="AG701">
            <v>0</v>
          </cell>
          <cell r="AH701">
            <v>0</v>
          </cell>
          <cell r="AI701">
            <v>0</v>
          </cell>
          <cell r="AJ701">
            <v>0</v>
          </cell>
          <cell r="AK701">
            <v>0</v>
          </cell>
          <cell r="AL701">
            <v>0</v>
          </cell>
          <cell r="AM701">
            <v>0</v>
          </cell>
          <cell r="AN701">
            <v>0</v>
          </cell>
          <cell r="AO701">
            <v>0</v>
          </cell>
          <cell r="AP701">
            <v>0</v>
          </cell>
          <cell r="AQ701">
            <v>0</v>
          </cell>
          <cell r="AR701">
            <v>0</v>
          </cell>
        </row>
        <row r="702">
          <cell r="B702">
            <v>404310</v>
          </cell>
          <cell r="C702" t="str">
            <v xml:space="preserve">    배당금수입                                                                            </v>
          </cell>
          <cell r="D702" t="str">
            <v xml:space="preserve">  Divideds Received</v>
          </cell>
          <cell r="H702" t="e">
            <v>#VALUE!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>
            <v>0</v>
          </cell>
          <cell r="AK702">
            <v>0</v>
          </cell>
          <cell r="AL702">
            <v>0</v>
          </cell>
          <cell r="AM702">
            <v>0</v>
          </cell>
          <cell r="AN702">
            <v>0</v>
          </cell>
          <cell r="AO702">
            <v>0</v>
          </cell>
          <cell r="AP702">
            <v>0</v>
          </cell>
          <cell r="AQ702">
            <v>0</v>
          </cell>
          <cell r="AR702">
            <v>0</v>
          </cell>
        </row>
        <row r="703">
          <cell r="B703">
            <v>404320</v>
          </cell>
          <cell r="C703" t="str">
            <v xml:space="preserve">    배당금지급(-)                                                                         </v>
          </cell>
          <cell r="D703" t="str">
            <v xml:space="preserve">  Divideds Paid</v>
          </cell>
          <cell r="H703" t="e">
            <v>#VALUE!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-7.4959999999999996</v>
          </cell>
          <cell r="V703">
            <v>-10.187939</v>
          </cell>
          <cell r="W703">
            <v>-16.212658999999999</v>
          </cell>
          <cell r="X703">
            <v>-19.153361999999998</v>
          </cell>
          <cell r="Y703">
            <v>-19.314809999999998</v>
          </cell>
          <cell r="Z703">
            <v>-6.607926</v>
          </cell>
          <cell r="AA703">
            <v>-10.732536</v>
          </cell>
          <cell r="AB703">
            <v>-11.976865</v>
          </cell>
          <cell r="AC703">
            <v>-15.509706999999999</v>
          </cell>
          <cell r="AD703">
            <v>-19.38713375</v>
          </cell>
          <cell r="AE703">
            <v>-11.657907</v>
          </cell>
          <cell r="AF703">
            <v>-15.606275</v>
          </cell>
          <cell r="AG703">
            <v>-35.114118299999994</v>
          </cell>
          <cell r="AH703">
            <v>-42.765687</v>
          </cell>
          <cell r="AI703">
            <v>-31.944171379999997</v>
          </cell>
          <cell r="AJ703">
            <v>-25.555337099999999</v>
          </cell>
          <cell r="AK703">
            <v>0</v>
          </cell>
          <cell r="AL703">
            <v>0</v>
          </cell>
          <cell r="AM703">
            <v>0</v>
          </cell>
          <cell r="AN703">
            <v>0</v>
          </cell>
          <cell r="AO703">
            <v>0</v>
          </cell>
          <cell r="AP703">
            <v>0</v>
          </cell>
          <cell r="AQ703">
            <v>0</v>
          </cell>
          <cell r="AR703">
            <v>0</v>
          </cell>
        </row>
        <row r="704">
          <cell r="B704">
            <v>404330</v>
          </cell>
          <cell r="C704" t="str">
            <v xml:space="preserve">    법인세환입                                                                            </v>
          </cell>
          <cell r="D704" t="str">
            <v xml:space="preserve">  Refunds of Income Taxes</v>
          </cell>
          <cell r="H704" t="e">
            <v>#VALUE!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0</v>
          </cell>
          <cell r="AH704">
            <v>0</v>
          </cell>
          <cell r="AI704">
            <v>0</v>
          </cell>
          <cell r="AJ704">
            <v>0</v>
          </cell>
          <cell r="AK704">
            <v>0</v>
          </cell>
          <cell r="AL704">
            <v>0</v>
          </cell>
          <cell r="AM704">
            <v>0</v>
          </cell>
          <cell r="AN704">
            <v>0</v>
          </cell>
          <cell r="AO704">
            <v>0</v>
          </cell>
          <cell r="AP704">
            <v>0</v>
          </cell>
          <cell r="AQ704">
            <v>0</v>
          </cell>
          <cell r="AR704">
            <v>0</v>
          </cell>
        </row>
        <row r="705">
          <cell r="B705">
            <v>404340</v>
          </cell>
          <cell r="C705" t="str">
            <v xml:space="preserve">    법인세납부(-)                                                                         </v>
          </cell>
          <cell r="D705" t="str">
            <v xml:space="preserve">  Payments of Income Taxes</v>
          </cell>
          <cell r="H705" t="e">
            <v>#VALUE!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B705">
            <v>0</v>
          </cell>
          <cell r="AC705">
            <v>0</v>
          </cell>
          <cell r="AD705">
            <v>0</v>
          </cell>
          <cell r="AE705">
            <v>0</v>
          </cell>
          <cell r="AF705">
            <v>0</v>
          </cell>
          <cell r="AG705">
            <v>0</v>
          </cell>
          <cell r="AH705">
            <v>0</v>
          </cell>
          <cell r="AI705">
            <v>0</v>
          </cell>
          <cell r="AJ705">
            <v>0</v>
          </cell>
          <cell r="AK705">
            <v>0</v>
          </cell>
          <cell r="AL705">
            <v>0</v>
          </cell>
          <cell r="AM705">
            <v>0</v>
          </cell>
          <cell r="AN705">
            <v>0</v>
          </cell>
          <cell r="AO705">
            <v>0</v>
          </cell>
          <cell r="AP705">
            <v>0</v>
          </cell>
          <cell r="AQ705">
            <v>0</v>
          </cell>
          <cell r="AR705">
            <v>0</v>
          </cell>
        </row>
        <row r="706">
          <cell r="B706">
            <v>404350</v>
          </cell>
          <cell r="C706" t="str">
            <v xml:space="preserve">    중단사업관련현금흐름                                                                  </v>
          </cell>
          <cell r="D706" t="str">
            <v xml:space="preserve">  Cash Flows from Discontinued Operating</v>
          </cell>
          <cell r="H706" t="e">
            <v>#VALUE!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>
            <v>0</v>
          </cell>
          <cell r="AK706">
            <v>0</v>
          </cell>
          <cell r="AL706">
            <v>0</v>
          </cell>
          <cell r="AM706">
            <v>0</v>
          </cell>
          <cell r="AN706">
            <v>0</v>
          </cell>
          <cell r="AO706">
            <v>0</v>
          </cell>
          <cell r="AP706">
            <v>0</v>
          </cell>
          <cell r="AQ706">
            <v>0</v>
          </cell>
          <cell r="AR706">
            <v>0</v>
          </cell>
        </row>
        <row r="707">
          <cell r="B707">
            <v>404360</v>
          </cell>
          <cell r="C707" t="str">
            <v xml:space="preserve">영업투자재무활동기타현금흐름                                                              </v>
          </cell>
          <cell r="D707" t="str">
            <v>Other Cash Flows from Operating, Investing, Financing Activities</v>
          </cell>
          <cell r="H707" t="e">
            <v>#VALUE!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0.15554699999999999</v>
          </cell>
          <cell r="AA707">
            <v>3.1897999999999996E-2</v>
          </cell>
          <cell r="AB707">
            <v>-0.319494</v>
          </cell>
          <cell r="AC707">
            <v>0</v>
          </cell>
          <cell r="AD707">
            <v>0</v>
          </cell>
          <cell r="AE707">
            <v>0</v>
          </cell>
          <cell r="AF707">
            <v>-6.4377909999999998</v>
          </cell>
          <cell r="AG707">
            <v>-6.446091</v>
          </cell>
          <cell r="AH707">
            <v>0</v>
          </cell>
          <cell r="AI707">
            <v>0</v>
          </cell>
          <cell r="AJ707">
            <v>0</v>
          </cell>
          <cell r="AK707">
            <v>0</v>
          </cell>
          <cell r="AL707">
            <v>0</v>
          </cell>
          <cell r="AM707">
            <v>0</v>
          </cell>
          <cell r="AN707">
            <v>0</v>
          </cell>
          <cell r="AO707">
            <v>0</v>
          </cell>
          <cell r="AP707">
            <v>0</v>
          </cell>
          <cell r="AQ707">
            <v>0</v>
          </cell>
          <cell r="AR707">
            <v>0</v>
          </cell>
        </row>
        <row r="708">
          <cell r="B708">
            <v>404370</v>
          </cell>
          <cell r="C708" t="str">
            <v xml:space="preserve">연결범위변동으로인한현금의증가                                                            </v>
          </cell>
          <cell r="D708" t="str">
            <v>Change of Consolidated Scope</v>
          </cell>
          <cell r="H708" t="e">
            <v>#VALUE!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  <cell r="V708">
            <v>0</v>
          </cell>
          <cell r="W708">
            <v>-6.1490749999999998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>
            <v>0</v>
          </cell>
          <cell r="AJ708">
            <v>0</v>
          </cell>
          <cell r="AK708">
            <v>0</v>
          </cell>
          <cell r="AL708">
            <v>0</v>
          </cell>
          <cell r="AM708">
            <v>0</v>
          </cell>
          <cell r="AN708">
            <v>0</v>
          </cell>
          <cell r="AO708">
            <v>0</v>
          </cell>
          <cell r="AP708">
            <v>0</v>
          </cell>
          <cell r="AQ708">
            <v>0</v>
          </cell>
          <cell r="AR708">
            <v>0</v>
          </cell>
        </row>
        <row r="709">
          <cell r="B709">
            <v>404380</v>
          </cell>
          <cell r="C709" t="str">
            <v xml:space="preserve">환율변동효과                                                                              </v>
          </cell>
          <cell r="D709" t="str">
            <v>Difference by Changes in Foreign Exchange Rates</v>
          </cell>
          <cell r="H709" t="e">
            <v>#VALUE!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0.24005812999999998</v>
          </cell>
          <cell r="AD709">
            <v>0.16385522</v>
          </cell>
          <cell r="AE709">
            <v>0.29360799999999998</v>
          </cell>
          <cell r="AF709">
            <v>0.321606</v>
          </cell>
          <cell r="AG709">
            <v>0.33042915</v>
          </cell>
          <cell r="AH709">
            <v>0.40264028999999996</v>
          </cell>
          <cell r="AI709">
            <v>0.17662861999999999</v>
          </cell>
          <cell r="AJ709">
            <v>-0.34615147999999996</v>
          </cell>
          <cell r="AK709">
            <v>0</v>
          </cell>
          <cell r="AL709">
            <v>0</v>
          </cell>
          <cell r="AM709">
            <v>0</v>
          </cell>
          <cell r="AN709">
            <v>0</v>
          </cell>
          <cell r="AO709">
            <v>0</v>
          </cell>
          <cell r="AP709">
            <v>0</v>
          </cell>
          <cell r="AQ709">
            <v>0</v>
          </cell>
          <cell r="AR709">
            <v>0</v>
          </cell>
        </row>
        <row r="710">
          <cell r="B710">
            <v>404390</v>
          </cell>
          <cell r="C710" t="str">
            <v xml:space="preserve">현금및현금성자산의증가                                                                    </v>
          </cell>
          <cell r="D710" t="str">
            <v>Increase(Decrease) in Cash and Cash Equivalents</v>
          </cell>
          <cell r="H710" t="e">
            <v>#VALUE!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-7.6727469999999993</v>
          </cell>
          <cell r="V710">
            <v>-2.6589989999999997</v>
          </cell>
          <cell r="W710">
            <v>6.1098359999999996</v>
          </cell>
          <cell r="X710">
            <v>-19.813417999999999</v>
          </cell>
          <cell r="Y710">
            <v>0.67466399999999993</v>
          </cell>
          <cell r="Z710">
            <v>36.163229000000001</v>
          </cell>
          <cell r="AA710">
            <v>-19.626234999999998</v>
          </cell>
          <cell r="AB710">
            <v>35.196861999999996</v>
          </cell>
          <cell r="AC710">
            <v>28.86695357</v>
          </cell>
          <cell r="AD710">
            <v>46.47697634</v>
          </cell>
          <cell r="AE710">
            <v>-32.586042999999997</v>
          </cell>
          <cell r="AF710">
            <v>102.53341899999999</v>
          </cell>
          <cell r="AG710">
            <v>79.819884000000002</v>
          </cell>
          <cell r="AH710">
            <v>0.22836907000000001</v>
          </cell>
          <cell r="AI710">
            <v>-156.50621595999999</v>
          </cell>
          <cell r="AJ710">
            <v>-10.30450417</v>
          </cell>
          <cell r="AK710">
            <v>0</v>
          </cell>
          <cell r="AL710">
            <v>0</v>
          </cell>
          <cell r="AM710">
            <v>0</v>
          </cell>
          <cell r="AN710">
            <v>0</v>
          </cell>
          <cell r="AO710">
            <v>0</v>
          </cell>
          <cell r="AP710">
            <v>0</v>
          </cell>
          <cell r="AQ710">
            <v>0</v>
          </cell>
          <cell r="AR710">
            <v>0</v>
          </cell>
        </row>
        <row r="711">
          <cell r="B711">
            <v>404400</v>
          </cell>
          <cell r="C711" t="str">
            <v xml:space="preserve">기초현금및현금성자산                                                                      </v>
          </cell>
          <cell r="D711" t="str">
            <v>(Cash and Cash Equivalents at The Beginning of Year)</v>
          </cell>
          <cell r="H711" t="e">
            <v>#VALUE!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76.88206799999999</v>
          </cell>
          <cell r="V711">
            <v>69.209321000000003</v>
          </cell>
          <cell r="W711">
            <v>66.550320999999997</v>
          </cell>
          <cell r="X711">
            <v>72.923824999999994</v>
          </cell>
          <cell r="Y711">
            <v>53.110406999999995</v>
          </cell>
          <cell r="Z711">
            <v>53.785069999999997</v>
          </cell>
          <cell r="AA711">
            <v>89.948298999999992</v>
          </cell>
          <cell r="AB711">
            <v>70.322063999999997</v>
          </cell>
          <cell r="AC711">
            <v>100.58156274</v>
          </cell>
          <cell r="AD711">
            <v>129.44851631999998</v>
          </cell>
          <cell r="AE711">
            <v>175.92549299999999</v>
          </cell>
          <cell r="AF711">
            <v>143.339449</v>
          </cell>
          <cell r="AG711">
            <v>252.31065905999998</v>
          </cell>
          <cell r="AH711">
            <v>338.57663507999996</v>
          </cell>
          <cell r="AI711">
            <v>338.80500413999999</v>
          </cell>
          <cell r="AJ711">
            <v>182.29878818</v>
          </cell>
          <cell r="AK711">
            <v>0</v>
          </cell>
          <cell r="AL711">
            <v>0</v>
          </cell>
          <cell r="AM711">
            <v>0</v>
          </cell>
          <cell r="AN711">
            <v>0</v>
          </cell>
          <cell r="AO711">
            <v>0</v>
          </cell>
          <cell r="AP711">
            <v>0</v>
          </cell>
          <cell r="AQ711">
            <v>0</v>
          </cell>
          <cell r="AR711">
            <v>0</v>
          </cell>
        </row>
        <row r="712">
          <cell r="B712">
            <v>404410</v>
          </cell>
          <cell r="C712" t="str">
            <v xml:space="preserve">기말현금및현금성자산                                                                      </v>
          </cell>
          <cell r="D712" t="str">
            <v>Cash and Cash Equivalents at The End of Year</v>
          </cell>
          <cell r="H712" t="e">
            <v>#VALUE!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69.209321000000003</v>
          </cell>
          <cell r="V712">
            <v>66.550320999999997</v>
          </cell>
          <cell r="W712">
            <v>72.660156999999998</v>
          </cell>
          <cell r="X712">
            <v>53.110406999999995</v>
          </cell>
          <cell r="Y712">
            <v>53.785069999999997</v>
          </cell>
          <cell r="Z712">
            <v>89.948298999999992</v>
          </cell>
          <cell r="AA712">
            <v>70.322063999999997</v>
          </cell>
          <cell r="AB712">
            <v>105.51892599999999</v>
          </cell>
          <cell r="AC712">
            <v>129.44851631999998</v>
          </cell>
          <cell r="AD712">
            <v>175.92549265999997</v>
          </cell>
          <cell r="AE712">
            <v>143.339449</v>
          </cell>
          <cell r="AF712">
            <v>245.87286799999998</v>
          </cell>
          <cell r="AG712">
            <v>332.13054418000002</v>
          </cell>
          <cell r="AH712">
            <v>338.80500413999999</v>
          </cell>
          <cell r="AI712">
            <v>182.29878818</v>
          </cell>
          <cell r="AJ712">
            <v>171.99428400999997</v>
          </cell>
          <cell r="AK712">
            <v>0</v>
          </cell>
          <cell r="AL712">
            <v>0</v>
          </cell>
          <cell r="AM712">
            <v>0</v>
          </cell>
          <cell r="AN712">
            <v>0</v>
          </cell>
          <cell r="AO712">
            <v>0</v>
          </cell>
          <cell r="AP712">
            <v>0</v>
          </cell>
          <cell r="AQ712">
            <v>0</v>
          </cell>
          <cell r="AR712">
            <v>0</v>
          </cell>
        </row>
        <row r="734">
          <cell r="C734" t="str">
            <v>기말발행주식수</v>
          </cell>
        </row>
        <row r="735">
          <cell r="B735">
            <v>701200</v>
          </cell>
          <cell r="C735" t="str">
            <v>보통주기말발행주식수</v>
          </cell>
          <cell r="H735">
            <v>0</v>
          </cell>
          <cell r="I735">
            <v>1000</v>
          </cell>
          <cell r="J735">
            <v>1600</v>
          </cell>
          <cell r="K735">
            <v>1874</v>
          </cell>
          <cell r="L735">
            <v>1874</v>
          </cell>
          <cell r="M735">
            <v>1874</v>
          </cell>
          <cell r="N735">
            <v>1874</v>
          </cell>
          <cell r="O735">
            <v>1874</v>
          </cell>
          <cell r="P735">
            <v>1874</v>
          </cell>
          <cell r="Q735">
            <v>1874</v>
          </cell>
          <cell r="R735">
            <v>74960</v>
          </cell>
          <cell r="S735">
            <v>74960</v>
          </cell>
          <cell r="T735">
            <v>74960</v>
          </cell>
          <cell r="U735">
            <v>94064.71</v>
          </cell>
          <cell r="V735">
            <v>90942.672000000006</v>
          </cell>
          <cell r="W735">
            <v>90942.672000000006</v>
          </cell>
          <cell r="X735">
            <v>90942.672000000006</v>
          </cell>
          <cell r="Y735">
            <v>90942.672000000006</v>
          </cell>
          <cell r="Z735">
            <v>90942.672000000006</v>
          </cell>
          <cell r="AA735">
            <v>90942.672000000006</v>
          </cell>
          <cell r="AB735">
            <v>90942.672000000006</v>
          </cell>
          <cell r="AC735">
            <v>90942.672000000006</v>
          </cell>
          <cell r="AD735">
            <v>90942.672000000006</v>
          </cell>
          <cell r="AE735">
            <v>90942.672000000006</v>
          </cell>
          <cell r="AF735">
            <v>90942.672000000006</v>
          </cell>
          <cell r="AG735">
            <v>90942.672000000006</v>
          </cell>
          <cell r="AH735">
            <v>90942.672000000006</v>
          </cell>
          <cell r="AI735">
            <v>90942.672000000006</v>
          </cell>
          <cell r="AJ735">
            <v>90942.672000000006</v>
          </cell>
          <cell r="AK735">
            <v>90942.672000000006</v>
          </cell>
          <cell r="AL735">
            <v>90942.672000000006</v>
          </cell>
          <cell r="AM735">
            <v>0</v>
          </cell>
          <cell r="AN735">
            <v>0</v>
          </cell>
          <cell r="AO735">
            <v>0</v>
          </cell>
          <cell r="AP735">
            <v>0</v>
          </cell>
          <cell r="AQ735">
            <v>0</v>
          </cell>
          <cell r="AR735">
            <v>0</v>
          </cell>
        </row>
        <row r="736">
          <cell r="B736">
            <v>701700</v>
          </cell>
          <cell r="C736" t="str">
            <v>우선주기말발행주식수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B736">
            <v>0</v>
          </cell>
          <cell r="AC736">
            <v>0</v>
          </cell>
          <cell r="AD736">
            <v>0</v>
          </cell>
          <cell r="AE736">
            <v>0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>
            <v>0</v>
          </cell>
          <cell r="AK736">
            <v>0</v>
          </cell>
          <cell r="AL736">
            <v>0</v>
          </cell>
          <cell r="AM736">
            <v>0</v>
          </cell>
          <cell r="AN736">
            <v>0</v>
          </cell>
          <cell r="AO736">
            <v>0</v>
          </cell>
          <cell r="AP736">
            <v>0</v>
          </cell>
          <cell r="AQ736">
            <v>0</v>
          </cell>
          <cell r="AR736">
            <v>0</v>
          </cell>
        </row>
        <row r="737">
          <cell r="C737" t="str">
            <v>평균발행주식수</v>
          </cell>
        </row>
        <row r="738">
          <cell r="B738">
            <v>701300</v>
          </cell>
          <cell r="C738" t="str">
            <v>보통주평균발행주식수</v>
          </cell>
          <cell r="H738">
            <v>0</v>
          </cell>
          <cell r="I738">
            <v>1000</v>
          </cell>
          <cell r="J738">
            <v>1327.9449999999999</v>
          </cell>
          <cell r="K738">
            <v>1807.1969999999999</v>
          </cell>
          <cell r="L738">
            <v>1874</v>
          </cell>
          <cell r="M738">
            <v>1874</v>
          </cell>
          <cell r="N738">
            <v>1874</v>
          </cell>
          <cell r="O738">
            <v>1874</v>
          </cell>
          <cell r="P738">
            <v>1874</v>
          </cell>
          <cell r="Q738">
            <v>1874</v>
          </cell>
          <cell r="R738">
            <v>74960</v>
          </cell>
          <cell r="S738">
            <v>74960</v>
          </cell>
          <cell r="T738">
            <v>74960</v>
          </cell>
          <cell r="U738">
            <v>78210.562999999995</v>
          </cell>
          <cell r="V738">
            <v>93170.183999999994</v>
          </cell>
          <cell r="W738">
            <v>90942.672000000006</v>
          </cell>
          <cell r="X738">
            <v>90942.672000000006</v>
          </cell>
          <cell r="Y738">
            <v>90942.672000000006</v>
          </cell>
          <cell r="Z738">
            <v>90942.672000000006</v>
          </cell>
          <cell r="AA738">
            <v>90942.672000000006</v>
          </cell>
          <cell r="AB738">
            <v>90942.672000000006</v>
          </cell>
          <cell r="AC738">
            <v>90942.672000000006</v>
          </cell>
          <cell r="AD738">
            <v>90942.672000000006</v>
          </cell>
          <cell r="AE738">
            <v>90942.672000000006</v>
          </cell>
          <cell r="AF738">
            <v>90942.672000000006</v>
          </cell>
          <cell r="AG738">
            <v>90942.672000000006</v>
          </cell>
          <cell r="AH738">
            <v>90942.672000000006</v>
          </cell>
          <cell r="AI738">
            <v>90942.672000000006</v>
          </cell>
          <cell r="AJ738">
            <v>90942.672000000006</v>
          </cell>
          <cell r="AK738">
            <v>90942.672000000006</v>
          </cell>
          <cell r="AL738">
            <v>90942.672000000006</v>
          </cell>
          <cell r="AM738">
            <v>0</v>
          </cell>
          <cell r="AN738">
            <v>0</v>
          </cell>
          <cell r="AO738">
            <v>0</v>
          </cell>
          <cell r="AP738">
            <v>0</v>
          </cell>
          <cell r="AQ738">
            <v>0</v>
          </cell>
          <cell r="AR738">
            <v>0</v>
          </cell>
        </row>
        <row r="739">
          <cell r="B739">
            <v>701800</v>
          </cell>
          <cell r="C739" t="str">
            <v>우선주평균발행주식수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0</v>
          </cell>
          <cell r="Z739">
            <v>0</v>
          </cell>
          <cell r="AA739">
            <v>0</v>
          </cell>
          <cell r="AB739">
            <v>0</v>
          </cell>
          <cell r="AC739">
            <v>0</v>
          </cell>
          <cell r="AD739">
            <v>0</v>
          </cell>
          <cell r="AE739">
            <v>0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>
            <v>0</v>
          </cell>
          <cell r="AK739">
            <v>0</v>
          </cell>
          <cell r="AL739">
            <v>0</v>
          </cell>
          <cell r="AM739">
            <v>0</v>
          </cell>
          <cell r="AN739">
            <v>0</v>
          </cell>
          <cell r="AO739">
            <v>0</v>
          </cell>
          <cell r="AP739">
            <v>0</v>
          </cell>
          <cell r="AQ739">
            <v>0</v>
          </cell>
          <cell r="AR739">
            <v>0</v>
          </cell>
        </row>
        <row r="740">
          <cell r="B740">
            <v>701600</v>
          </cell>
          <cell r="C740" t="str">
            <v>보통주평균발행주식수 (W)</v>
          </cell>
          <cell r="H740">
            <v>0</v>
          </cell>
          <cell r="I740">
            <v>40000</v>
          </cell>
          <cell r="J740">
            <v>53117.8</v>
          </cell>
          <cell r="K740">
            <v>72287.88</v>
          </cell>
          <cell r="L740">
            <v>74960</v>
          </cell>
          <cell r="M740">
            <v>74960</v>
          </cell>
          <cell r="N740">
            <v>74960</v>
          </cell>
          <cell r="O740">
            <v>74960</v>
          </cell>
          <cell r="P740">
            <v>74960</v>
          </cell>
          <cell r="Q740">
            <v>74960</v>
          </cell>
          <cell r="R740">
            <v>74853.787878000003</v>
          </cell>
          <cell r="S740">
            <v>75002.96897300001</v>
          </cell>
          <cell r="T740">
            <v>74977.171428000001</v>
          </cell>
          <cell r="U740">
            <v>78214.8</v>
          </cell>
          <cell r="V740">
            <v>91877.375782000003</v>
          </cell>
          <cell r="W740">
            <v>87587.438762999998</v>
          </cell>
          <cell r="X740">
            <v>90941.075756999999</v>
          </cell>
          <cell r="Y740">
            <v>89727.319672000012</v>
          </cell>
          <cell r="Z740">
            <v>86528.014981</v>
          </cell>
          <cell r="AA740">
            <v>82738.346569999994</v>
          </cell>
          <cell r="AB740">
            <v>77741.787285999992</v>
          </cell>
          <cell r="AC740">
            <v>77612.805018999992</v>
          </cell>
          <cell r="AD740">
            <v>77736.446299999996</v>
          </cell>
          <cell r="AE740">
            <v>77846.944790999987</v>
          </cell>
          <cell r="AF740">
            <v>78019.478025999997</v>
          </cell>
          <cell r="AG740">
            <v>81602.109152999998</v>
          </cell>
          <cell r="AH740">
            <v>85390.223115000001</v>
          </cell>
          <cell r="AI740">
            <v>85202.151050999993</v>
          </cell>
          <cell r="AJ740">
            <v>85373.028198</v>
          </cell>
          <cell r="AK740">
            <v>85184.456999999995</v>
          </cell>
          <cell r="AL740">
            <v>85184.456999999995</v>
          </cell>
          <cell r="AM740">
            <v>0</v>
          </cell>
          <cell r="AN740">
            <v>0</v>
          </cell>
          <cell r="AO740">
            <v>0</v>
          </cell>
          <cell r="AP740">
            <v>0</v>
          </cell>
          <cell r="AQ740">
            <v>0</v>
          </cell>
          <cell r="AR740">
            <v>0</v>
          </cell>
        </row>
        <row r="741">
          <cell r="C741" t="str">
            <v>수정기말발행주식수</v>
          </cell>
        </row>
        <row r="742">
          <cell r="B742">
            <v>701500</v>
          </cell>
          <cell r="C742" t="str">
            <v>보통주수정기말발행주식수</v>
          </cell>
          <cell r="H742">
            <v>0</v>
          </cell>
          <cell r="I742">
            <v>40000</v>
          </cell>
          <cell r="J742">
            <v>64000</v>
          </cell>
          <cell r="K742">
            <v>74960</v>
          </cell>
          <cell r="L742">
            <v>74960</v>
          </cell>
          <cell r="M742">
            <v>74960</v>
          </cell>
          <cell r="N742">
            <v>74960</v>
          </cell>
          <cell r="O742">
            <v>74960</v>
          </cell>
          <cell r="P742">
            <v>74960</v>
          </cell>
          <cell r="Q742">
            <v>74960</v>
          </cell>
          <cell r="R742">
            <v>74960</v>
          </cell>
          <cell r="S742">
            <v>74960</v>
          </cell>
          <cell r="T742">
            <v>74960</v>
          </cell>
          <cell r="U742">
            <v>94064.71</v>
          </cell>
          <cell r="V742">
            <v>90942.672000000006</v>
          </cell>
          <cell r="W742">
            <v>90942.672000000006</v>
          </cell>
          <cell r="X742">
            <v>90942.672000000006</v>
          </cell>
          <cell r="Y742">
            <v>90942.672000000006</v>
          </cell>
          <cell r="Z742">
            <v>90942.672000000006</v>
          </cell>
          <cell r="AA742">
            <v>90942.672000000006</v>
          </cell>
          <cell r="AB742">
            <v>90942.672000000006</v>
          </cell>
          <cell r="AC742">
            <v>90942.672000000006</v>
          </cell>
          <cell r="AD742">
            <v>90942.672000000006</v>
          </cell>
          <cell r="AE742">
            <v>90942.672000000006</v>
          </cell>
          <cell r="AF742">
            <v>90942.672000000006</v>
          </cell>
          <cell r="AG742">
            <v>90942.672000000006</v>
          </cell>
          <cell r="AH742">
            <v>90942.672000000006</v>
          </cell>
          <cell r="AI742">
            <v>90942.672000000006</v>
          </cell>
          <cell r="AJ742">
            <v>90942.672000000006</v>
          </cell>
          <cell r="AK742">
            <v>90942.672000000006</v>
          </cell>
          <cell r="AL742">
            <v>90942.672000000006</v>
          </cell>
          <cell r="AM742">
            <v>0</v>
          </cell>
          <cell r="AN742">
            <v>0</v>
          </cell>
          <cell r="AO742">
            <v>0</v>
          </cell>
          <cell r="AP742">
            <v>0</v>
          </cell>
          <cell r="AQ742">
            <v>0</v>
          </cell>
          <cell r="AR742">
            <v>0</v>
          </cell>
        </row>
        <row r="743">
          <cell r="B743">
            <v>702000</v>
          </cell>
          <cell r="C743" t="str">
            <v>우선주수정기말발행주식수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0</v>
          </cell>
          <cell r="Y743">
            <v>0</v>
          </cell>
          <cell r="Z743">
            <v>0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0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>
            <v>0</v>
          </cell>
          <cell r="AK743">
            <v>0</v>
          </cell>
          <cell r="AL743">
            <v>0</v>
          </cell>
          <cell r="AM743">
            <v>0</v>
          </cell>
          <cell r="AN743">
            <v>0</v>
          </cell>
          <cell r="AO743">
            <v>0</v>
          </cell>
          <cell r="AP743">
            <v>0</v>
          </cell>
          <cell r="AQ743">
            <v>0</v>
          </cell>
          <cell r="AR743">
            <v>0</v>
          </cell>
        </row>
        <row r="744">
          <cell r="C744" t="str">
            <v>수정평균발행주식수</v>
          </cell>
        </row>
        <row r="745">
          <cell r="B745">
            <v>701400</v>
          </cell>
          <cell r="C745" t="str">
            <v>보통주수정평균발행주식수</v>
          </cell>
          <cell r="H745">
            <v>0</v>
          </cell>
          <cell r="I745">
            <v>40000</v>
          </cell>
          <cell r="J745">
            <v>53117.8</v>
          </cell>
          <cell r="K745">
            <v>72287.88</v>
          </cell>
          <cell r="L745">
            <v>74960</v>
          </cell>
          <cell r="M745">
            <v>74960</v>
          </cell>
          <cell r="N745">
            <v>74960</v>
          </cell>
          <cell r="O745">
            <v>74960</v>
          </cell>
          <cell r="P745">
            <v>74960</v>
          </cell>
          <cell r="Q745">
            <v>74960</v>
          </cell>
          <cell r="R745">
            <v>74960</v>
          </cell>
          <cell r="S745">
            <v>74960</v>
          </cell>
          <cell r="T745">
            <v>74960</v>
          </cell>
          <cell r="U745">
            <v>78210.562999999995</v>
          </cell>
          <cell r="V745">
            <v>93170.183999999994</v>
          </cell>
          <cell r="W745">
            <v>90942.672000000006</v>
          </cell>
          <cell r="X745">
            <v>90942.672000000006</v>
          </cell>
          <cell r="Y745">
            <v>90942.672000000006</v>
          </cell>
          <cell r="Z745">
            <v>90942.672000000006</v>
          </cell>
          <cell r="AA745">
            <v>90942.672000000006</v>
          </cell>
          <cell r="AB745">
            <v>90942.672000000006</v>
          </cell>
          <cell r="AC745">
            <v>90942.672000000006</v>
          </cell>
          <cell r="AD745">
            <v>90942.672000000006</v>
          </cell>
          <cell r="AE745">
            <v>90942.672000000006</v>
          </cell>
          <cell r="AF745">
            <v>90942.672000000006</v>
          </cell>
          <cell r="AG745">
            <v>90942.672000000006</v>
          </cell>
          <cell r="AH745">
            <v>90942.672000000006</v>
          </cell>
          <cell r="AI745">
            <v>90942.672000000006</v>
          </cell>
          <cell r="AJ745">
            <v>90942.672000000006</v>
          </cell>
          <cell r="AK745">
            <v>90942.672000000006</v>
          </cell>
          <cell r="AL745">
            <v>90942.672000000006</v>
          </cell>
          <cell r="AM745">
            <v>0</v>
          </cell>
          <cell r="AN745">
            <v>0</v>
          </cell>
          <cell r="AO745">
            <v>0</v>
          </cell>
          <cell r="AP745">
            <v>0</v>
          </cell>
          <cell r="AQ745">
            <v>0</v>
          </cell>
          <cell r="AR745">
            <v>0</v>
          </cell>
        </row>
        <row r="746">
          <cell r="B746">
            <v>701900</v>
          </cell>
          <cell r="C746" t="str">
            <v>우선주수정평균발행주식수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0</v>
          </cell>
          <cell r="Z746">
            <v>0</v>
          </cell>
          <cell r="AA746">
            <v>0</v>
          </cell>
          <cell r="AB746">
            <v>0</v>
          </cell>
          <cell r="AC746">
            <v>0</v>
          </cell>
          <cell r="AD746">
            <v>0</v>
          </cell>
          <cell r="AE746">
            <v>0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>
            <v>0</v>
          </cell>
          <cell r="AK746">
            <v>0</v>
          </cell>
          <cell r="AL746">
            <v>0</v>
          </cell>
          <cell r="AM746">
            <v>0</v>
          </cell>
          <cell r="AN746">
            <v>0</v>
          </cell>
          <cell r="AO746">
            <v>0</v>
          </cell>
          <cell r="AP746">
            <v>0</v>
          </cell>
          <cell r="AQ746">
            <v>0</v>
          </cell>
          <cell r="AR746">
            <v>0</v>
          </cell>
        </row>
        <row r="747">
          <cell r="C747" t="str">
            <v>기말자기주식수</v>
          </cell>
        </row>
        <row r="748">
          <cell r="B748">
            <v>511000</v>
          </cell>
          <cell r="C748" t="str">
            <v>보통주 기말자기주식수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>
            <v>0</v>
          </cell>
          <cell r="S748">
            <v>0</v>
          </cell>
          <cell r="T748">
            <v>0</v>
          </cell>
          <cell r="U748">
            <v>0</v>
          </cell>
          <cell r="V748">
            <v>2028.6289999999999</v>
          </cell>
          <cell r="W748">
            <v>0</v>
          </cell>
          <cell r="X748">
            <v>180.84399999999999</v>
          </cell>
          <cell r="Y748">
            <v>2836.9929999999999</v>
          </cell>
          <cell r="Z748">
            <v>5082.3850000000002</v>
          </cell>
          <cell r="AA748">
            <v>11096.907999999999</v>
          </cell>
          <cell r="AB748">
            <v>13394.137000000001</v>
          </cell>
          <cell r="AC748">
            <v>13394.137000000001</v>
          </cell>
          <cell r="AD748">
            <v>13223.293</v>
          </cell>
          <cell r="AE748">
            <v>12911.298000000001</v>
          </cell>
          <cell r="AF748">
            <v>12911.298000000001</v>
          </cell>
          <cell r="AG748">
            <v>5411.2979999999998</v>
          </cell>
          <cell r="AH748">
            <v>5758.2150000000001</v>
          </cell>
          <cell r="AI748">
            <v>5758.2150000000001</v>
          </cell>
          <cell r="AJ748">
            <v>5758.2150000000001</v>
          </cell>
          <cell r="AK748">
            <v>5758.2150000000001</v>
          </cell>
          <cell r="AL748">
            <v>5758.2150000000001</v>
          </cell>
          <cell r="AM748">
            <v>0</v>
          </cell>
          <cell r="AN748">
            <v>0</v>
          </cell>
          <cell r="AO748">
            <v>0</v>
          </cell>
          <cell r="AP748">
            <v>0</v>
          </cell>
          <cell r="AQ748">
            <v>0</v>
          </cell>
          <cell r="AR748">
            <v>0</v>
          </cell>
        </row>
        <row r="749">
          <cell r="B749">
            <v>512000</v>
          </cell>
          <cell r="C749" t="str">
            <v>우선주 기말자기주식수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0</v>
          </cell>
          <cell r="Z749">
            <v>0</v>
          </cell>
          <cell r="AA749">
            <v>0</v>
          </cell>
          <cell r="AB749">
            <v>0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>
            <v>0</v>
          </cell>
          <cell r="AK749">
            <v>0</v>
          </cell>
          <cell r="AL749">
            <v>0</v>
          </cell>
          <cell r="AM749">
            <v>0</v>
          </cell>
          <cell r="AN749">
            <v>0</v>
          </cell>
          <cell r="AO749">
            <v>0</v>
          </cell>
          <cell r="AP749">
            <v>0</v>
          </cell>
          <cell r="AQ749">
            <v>0</v>
          </cell>
          <cell r="AR749">
            <v>0</v>
          </cell>
        </row>
        <row r="753">
          <cell r="B753">
            <v>701100</v>
          </cell>
          <cell r="C753" t="str">
            <v>액면가</v>
          </cell>
          <cell r="H753">
            <v>0</v>
          </cell>
          <cell r="I753">
            <v>10000</v>
          </cell>
          <cell r="J753">
            <v>10000</v>
          </cell>
          <cell r="K753">
            <v>10000</v>
          </cell>
          <cell r="L753">
            <v>10000</v>
          </cell>
          <cell r="M753">
            <v>10000</v>
          </cell>
          <cell r="N753">
            <v>10000</v>
          </cell>
          <cell r="O753">
            <v>10000</v>
          </cell>
          <cell r="P753">
            <v>10000</v>
          </cell>
          <cell r="Q753">
            <v>10000</v>
          </cell>
          <cell r="R753">
            <v>500</v>
          </cell>
          <cell r="S753">
            <v>500</v>
          </cell>
          <cell r="T753">
            <v>500</v>
          </cell>
          <cell r="U753">
            <v>500</v>
          </cell>
          <cell r="V753">
            <v>500</v>
          </cell>
          <cell r="W753">
            <v>500</v>
          </cell>
          <cell r="X753">
            <v>500</v>
          </cell>
          <cell r="Y753">
            <v>500</v>
          </cell>
          <cell r="Z753">
            <v>500</v>
          </cell>
          <cell r="AA753">
            <v>500</v>
          </cell>
          <cell r="AB753">
            <v>500</v>
          </cell>
          <cell r="AC753">
            <v>500</v>
          </cell>
          <cell r="AD753">
            <v>500</v>
          </cell>
          <cell r="AE753">
            <v>500</v>
          </cell>
          <cell r="AF753">
            <v>500</v>
          </cell>
          <cell r="AG753">
            <v>500</v>
          </cell>
          <cell r="AH753">
            <v>500</v>
          </cell>
          <cell r="AI753">
            <v>500</v>
          </cell>
          <cell r="AJ753">
            <v>500</v>
          </cell>
          <cell r="AK753">
            <v>500</v>
          </cell>
          <cell r="AL753">
            <v>500</v>
          </cell>
          <cell r="AM753">
            <v>0</v>
          </cell>
          <cell r="AN753">
            <v>0</v>
          </cell>
          <cell r="AO753">
            <v>0</v>
          </cell>
          <cell r="AP753">
            <v>0</v>
          </cell>
          <cell r="AQ753">
            <v>0</v>
          </cell>
          <cell r="AR753">
            <v>0</v>
          </cell>
        </row>
        <row r="754">
          <cell r="B754">
            <v>703100</v>
          </cell>
          <cell r="C754" t="str">
            <v>보통주 주가(연말)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4210</v>
          </cell>
          <cell r="V754">
            <v>3780</v>
          </cell>
          <cell r="W754">
            <v>3915</v>
          </cell>
          <cell r="X754">
            <v>5200</v>
          </cell>
          <cell r="Y754">
            <v>3950</v>
          </cell>
          <cell r="Z754">
            <v>3340</v>
          </cell>
          <cell r="AA754">
            <v>2660</v>
          </cell>
          <cell r="AB754">
            <v>3810</v>
          </cell>
          <cell r="AC754">
            <v>3995</v>
          </cell>
          <cell r="AD754">
            <v>8400</v>
          </cell>
          <cell r="AE754">
            <v>17200</v>
          </cell>
          <cell r="AF754">
            <v>26450</v>
          </cell>
          <cell r="AG754">
            <v>23600</v>
          </cell>
          <cell r="AH754">
            <v>17650</v>
          </cell>
          <cell r="AI754">
            <v>12150</v>
          </cell>
          <cell r="AJ754">
            <v>22300</v>
          </cell>
          <cell r="AK754">
            <v>21400</v>
          </cell>
          <cell r="AL754">
            <v>0</v>
          </cell>
          <cell r="AM754">
            <v>0</v>
          </cell>
          <cell r="AN754">
            <v>0</v>
          </cell>
          <cell r="AO754">
            <v>0</v>
          </cell>
          <cell r="AP754">
            <v>0</v>
          </cell>
          <cell r="AQ754">
            <v>0</v>
          </cell>
          <cell r="AR754">
            <v>0</v>
          </cell>
        </row>
        <row r="755">
          <cell r="B755">
            <v>703200</v>
          </cell>
          <cell r="C755" t="str">
            <v>보통주 주가(최고)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7220</v>
          </cell>
          <cell r="V755">
            <v>5400</v>
          </cell>
          <cell r="W755">
            <v>5950</v>
          </cell>
          <cell r="X755">
            <v>6050</v>
          </cell>
          <cell r="Y755">
            <v>5350</v>
          </cell>
          <cell r="Z755">
            <v>5020</v>
          </cell>
          <cell r="AA755">
            <v>3600</v>
          </cell>
          <cell r="AB755">
            <v>4430</v>
          </cell>
          <cell r="AC755">
            <v>4840</v>
          </cell>
          <cell r="AD755">
            <v>10600</v>
          </cell>
          <cell r="AE755">
            <v>21650</v>
          </cell>
          <cell r="AF755">
            <v>28450</v>
          </cell>
          <cell r="AG755">
            <v>41400</v>
          </cell>
          <cell r="AH755">
            <v>32750</v>
          </cell>
          <cell r="AI755">
            <v>18600</v>
          </cell>
          <cell r="AJ755">
            <v>28000</v>
          </cell>
          <cell r="AK755">
            <v>26350</v>
          </cell>
          <cell r="AL755">
            <v>0</v>
          </cell>
          <cell r="AM755">
            <v>0</v>
          </cell>
          <cell r="AN755">
            <v>0</v>
          </cell>
          <cell r="AO755">
            <v>0</v>
          </cell>
          <cell r="AP755">
            <v>0</v>
          </cell>
          <cell r="AQ755">
            <v>0</v>
          </cell>
          <cell r="AR755">
            <v>0</v>
          </cell>
        </row>
        <row r="756">
          <cell r="B756">
            <v>703300</v>
          </cell>
          <cell r="C756" t="str">
            <v>보통주 주가(최저)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>
            <v>0</v>
          </cell>
          <cell r="S756">
            <v>0</v>
          </cell>
          <cell r="T756">
            <v>0</v>
          </cell>
          <cell r="U756">
            <v>4120</v>
          </cell>
          <cell r="V756">
            <v>2690</v>
          </cell>
          <cell r="W756">
            <v>3590</v>
          </cell>
          <cell r="X756">
            <v>3865</v>
          </cell>
          <cell r="Y756">
            <v>3270</v>
          </cell>
          <cell r="Z756">
            <v>2840</v>
          </cell>
          <cell r="AA756">
            <v>1600</v>
          </cell>
          <cell r="AB756">
            <v>2420</v>
          </cell>
          <cell r="AC756">
            <v>2900</v>
          </cell>
          <cell r="AD756">
            <v>3930</v>
          </cell>
          <cell r="AE756">
            <v>7840</v>
          </cell>
          <cell r="AF756">
            <v>16050</v>
          </cell>
          <cell r="AG756">
            <v>22550</v>
          </cell>
          <cell r="AH756">
            <v>17150</v>
          </cell>
          <cell r="AI756">
            <v>11950</v>
          </cell>
          <cell r="AJ756">
            <v>12000</v>
          </cell>
          <cell r="AK756">
            <v>16600</v>
          </cell>
          <cell r="AL756">
            <v>0</v>
          </cell>
          <cell r="AM756">
            <v>0</v>
          </cell>
          <cell r="AN756">
            <v>0</v>
          </cell>
          <cell r="AO756">
            <v>0</v>
          </cell>
          <cell r="AP756">
            <v>0</v>
          </cell>
          <cell r="AQ756">
            <v>0</v>
          </cell>
          <cell r="AR756">
            <v>0</v>
          </cell>
        </row>
        <row r="757">
          <cell r="B757">
            <v>703400</v>
          </cell>
          <cell r="C757" t="str">
            <v>보통주 주가(평균)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>
            <v>0</v>
          </cell>
          <cell r="S757">
            <v>0</v>
          </cell>
          <cell r="T757">
            <v>0</v>
          </cell>
          <cell r="U757">
            <v>5787.1053000000002</v>
          </cell>
          <cell r="V757">
            <v>4061.0526</v>
          </cell>
          <cell r="W757">
            <v>4447.6103999999996</v>
          </cell>
          <cell r="X757">
            <v>4782.0482000000002</v>
          </cell>
          <cell r="Y757">
            <v>4045.3440999999998</v>
          </cell>
          <cell r="Z757">
            <v>3838.3739999999998</v>
          </cell>
          <cell r="AA757">
            <v>2897.3589000000002</v>
          </cell>
          <cell r="AB757">
            <v>3240.1581000000001</v>
          </cell>
          <cell r="AC757">
            <v>3507.7689</v>
          </cell>
          <cell r="AD757">
            <v>6708.2862999999998</v>
          </cell>
          <cell r="AE757">
            <v>13312.620999999999</v>
          </cell>
          <cell r="AF757">
            <v>22830.769199999999</v>
          </cell>
          <cell r="AG757">
            <v>33014.693899999998</v>
          </cell>
          <cell r="AH757">
            <v>23300</v>
          </cell>
          <cell r="AI757">
            <v>15147.3577</v>
          </cell>
          <cell r="AJ757">
            <v>16053.2922</v>
          </cell>
          <cell r="AK757">
            <v>20608.2857</v>
          </cell>
          <cell r="AL757">
            <v>0</v>
          </cell>
          <cell r="AM757">
            <v>0</v>
          </cell>
          <cell r="AN757">
            <v>0</v>
          </cell>
          <cell r="AO757">
            <v>0</v>
          </cell>
          <cell r="AP757">
            <v>0</v>
          </cell>
          <cell r="AQ757">
            <v>0</v>
          </cell>
          <cell r="AR757">
            <v>0</v>
          </cell>
        </row>
        <row r="758">
          <cell r="B758">
            <v>703500</v>
          </cell>
          <cell r="C758" t="str">
            <v>우선주 주가(연말)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>
            <v>0</v>
          </cell>
          <cell r="AK758">
            <v>0</v>
          </cell>
          <cell r="AL758">
            <v>0</v>
          </cell>
          <cell r="AM758">
            <v>0</v>
          </cell>
          <cell r="AN758">
            <v>0</v>
          </cell>
          <cell r="AO758">
            <v>0</v>
          </cell>
          <cell r="AP758">
            <v>0</v>
          </cell>
          <cell r="AQ758">
            <v>0</v>
          </cell>
          <cell r="AR758">
            <v>0</v>
          </cell>
        </row>
        <row r="759">
          <cell r="B759">
            <v>703600</v>
          </cell>
          <cell r="C759" t="str">
            <v>우선주 주가(최고)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>
            <v>0</v>
          </cell>
          <cell r="S759">
            <v>0</v>
          </cell>
          <cell r="T759">
            <v>0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0</v>
          </cell>
          <cell r="Z759">
            <v>0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0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>
            <v>0</v>
          </cell>
          <cell r="AK759">
            <v>0</v>
          </cell>
          <cell r="AL759">
            <v>0</v>
          </cell>
          <cell r="AM759">
            <v>0</v>
          </cell>
          <cell r="AN759">
            <v>0</v>
          </cell>
          <cell r="AO759">
            <v>0</v>
          </cell>
          <cell r="AP759">
            <v>0</v>
          </cell>
          <cell r="AQ759">
            <v>0</v>
          </cell>
          <cell r="AR759">
            <v>0</v>
          </cell>
        </row>
        <row r="760">
          <cell r="B760">
            <v>703700</v>
          </cell>
          <cell r="C760" t="str">
            <v>우선주 주가(최저)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>
            <v>0</v>
          </cell>
          <cell r="S760">
            <v>0</v>
          </cell>
          <cell r="T760">
            <v>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0</v>
          </cell>
          <cell r="AA760">
            <v>0</v>
          </cell>
          <cell r="AB760">
            <v>0</v>
          </cell>
          <cell r="AC760">
            <v>0</v>
          </cell>
          <cell r="AD760">
            <v>0</v>
          </cell>
          <cell r="AE760">
            <v>0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>
            <v>0</v>
          </cell>
          <cell r="AK760">
            <v>0</v>
          </cell>
          <cell r="AL760">
            <v>0</v>
          </cell>
          <cell r="AM760">
            <v>0</v>
          </cell>
          <cell r="AN760">
            <v>0</v>
          </cell>
          <cell r="AO760">
            <v>0</v>
          </cell>
          <cell r="AP760">
            <v>0</v>
          </cell>
          <cell r="AQ760">
            <v>0</v>
          </cell>
          <cell r="AR760">
            <v>0</v>
          </cell>
        </row>
        <row r="761">
          <cell r="B761">
            <v>703800</v>
          </cell>
          <cell r="C761" t="str">
            <v>우선주 주가(평균)</v>
          </cell>
          <cell r="H761">
            <v>0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>
            <v>0</v>
          </cell>
          <cell r="S761">
            <v>0</v>
          </cell>
          <cell r="T761">
            <v>0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  <cell r="AB761">
            <v>0</v>
          </cell>
          <cell r="AC761">
            <v>0</v>
          </cell>
          <cell r="AD761">
            <v>0</v>
          </cell>
          <cell r="AE761">
            <v>0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>
            <v>0</v>
          </cell>
          <cell r="AK761">
            <v>0</v>
          </cell>
          <cell r="AL761">
            <v>0</v>
          </cell>
          <cell r="AM761">
            <v>0</v>
          </cell>
          <cell r="AN761">
            <v>0</v>
          </cell>
          <cell r="AO761">
            <v>0</v>
          </cell>
          <cell r="AP761">
            <v>0</v>
          </cell>
          <cell r="AQ761">
            <v>0</v>
          </cell>
          <cell r="AR761">
            <v>0</v>
          </cell>
        </row>
        <row r="762">
          <cell r="B762">
            <v>703900</v>
          </cell>
          <cell r="C762" t="str">
            <v>보통주 수정주가(연말)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>
            <v>0</v>
          </cell>
          <cell r="S762">
            <v>0</v>
          </cell>
          <cell r="T762">
            <v>0</v>
          </cell>
          <cell r="U762">
            <v>4210</v>
          </cell>
          <cell r="V762">
            <v>3780</v>
          </cell>
          <cell r="W762">
            <v>3915</v>
          </cell>
          <cell r="X762">
            <v>5200</v>
          </cell>
          <cell r="Y762">
            <v>3950</v>
          </cell>
          <cell r="Z762">
            <v>3340</v>
          </cell>
          <cell r="AA762">
            <v>2660</v>
          </cell>
          <cell r="AB762">
            <v>3810</v>
          </cell>
          <cell r="AC762">
            <v>3995</v>
          </cell>
          <cell r="AD762">
            <v>8400</v>
          </cell>
          <cell r="AE762">
            <v>17200</v>
          </cell>
          <cell r="AF762">
            <v>26450</v>
          </cell>
          <cell r="AG762">
            <v>23600</v>
          </cell>
          <cell r="AH762">
            <v>17650</v>
          </cell>
          <cell r="AI762">
            <v>12150</v>
          </cell>
          <cell r="AJ762">
            <v>22300</v>
          </cell>
          <cell r="AK762">
            <v>21400</v>
          </cell>
          <cell r="AL762">
            <v>0</v>
          </cell>
          <cell r="AM762">
            <v>0</v>
          </cell>
          <cell r="AN762">
            <v>0</v>
          </cell>
          <cell r="AO762">
            <v>0</v>
          </cell>
          <cell r="AP762">
            <v>0</v>
          </cell>
          <cell r="AQ762">
            <v>0</v>
          </cell>
          <cell r="AR762">
            <v>0</v>
          </cell>
        </row>
        <row r="763">
          <cell r="B763">
            <v>704000</v>
          </cell>
          <cell r="C763" t="str">
            <v>보통주 수정주가(최고)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>
            <v>0</v>
          </cell>
          <cell r="S763">
            <v>0</v>
          </cell>
          <cell r="T763">
            <v>0</v>
          </cell>
          <cell r="U763">
            <v>7220</v>
          </cell>
          <cell r="V763">
            <v>5400</v>
          </cell>
          <cell r="W763">
            <v>5950</v>
          </cell>
          <cell r="X763">
            <v>6050</v>
          </cell>
          <cell r="Y763">
            <v>5350</v>
          </cell>
          <cell r="Z763">
            <v>5020</v>
          </cell>
          <cell r="AA763">
            <v>3600</v>
          </cell>
          <cell r="AB763">
            <v>4430</v>
          </cell>
          <cell r="AC763">
            <v>4840</v>
          </cell>
          <cell r="AD763">
            <v>10600</v>
          </cell>
          <cell r="AE763">
            <v>21650</v>
          </cell>
          <cell r="AF763">
            <v>28450</v>
          </cell>
          <cell r="AG763">
            <v>41400</v>
          </cell>
          <cell r="AH763">
            <v>32750</v>
          </cell>
          <cell r="AI763">
            <v>18600</v>
          </cell>
          <cell r="AJ763">
            <v>28000</v>
          </cell>
          <cell r="AK763">
            <v>26350</v>
          </cell>
          <cell r="AL763">
            <v>0</v>
          </cell>
          <cell r="AM763">
            <v>0</v>
          </cell>
          <cell r="AN763">
            <v>0</v>
          </cell>
          <cell r="AO763">
            <v>0</v>
          </cell>
          <cell r="AP763">
            <v>0</v>
          </cell>
          <cell r="AQ763">
            <v>0</v>
          </cell>
          <cell r="AR763">
            <v>0</v>
          </cell>
        </row>
        <row r="764">
          <cell r="B764">
            <v>704100</v>
          </cell>
          <cell r="C764" t="str">
            <v>보통주 수정주가(최저)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0</v>
          </cell>
          <cell r="T764">
            <v>0</v>
          </cell>
          <cell r="U764">
            <v>4120</v>
          </cell>
          <cell r="V764">
            <v>2690</v>
          </cell>
          <cell r="W764">
            <v>3590</v>
          </cell>
          <cell r="X764">
            <v>3865</v>
          </cell>
          <cell r="Y764">
            <v>3270</v>
          </cell>
          <cell r="Z764">
            <v>2840</v>
          </cell>
          <cell r="AA764">
            <v>1600</v>
          </cell>
          <cell r="AB764">
            <v>2420</v>
          </cell>
          <cell r="AC764">
            <v>2900</v>
          </cell>
          <cell r="AD764">
            <v>3930</v>
          </cell>
          <cell r="AE764">
            <v>7840</v>
          </cell>
          <cell r="AF764">
            <v>16050</v>
          </cell>
          <cell r="AG764">
            <v>22550</v>
          </cell>
          <cell r="AH764">
            <v>17150</v>
          </cell>
          <cell r="AI764">
            <v>11950</v>
          </cell>
          <cell r="AJ764">
            <v>12000</v>
          </cell>
          <cell r="AK764">
            <v>16600</v>
          </cell>
          <cell r="AL764">
            <v>0</v>
          </cell>
          <cell r="AM764">
            <v>0</v>
          </cell>
          <cell r="AN764">
            <v>0</v>
          </cell>
          <cell r="AO764">
            <v>0</v>
          </cell>
          <cell r="AP764">
            <v>0</v>
          </cell>
          <cell r="AQ764">
            <v>0</v>
          </cell>
          <cell r="AR764">
            <v>0</v>
          </cell>
        </row>
        <row r="765">
          <cell r="B765">
            <v>704200</v>
          </cell>
          <cell r="C765" t="str">
            <v>보통주 수정주가(평균)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>
            <v>0</v>
          </cell>
          <cell r="S765">
            <v>0</v>
          </cell>
          <cell r="T765">
            <v>0</v>
          </cell>
          <cell r="U765">
            <v>5787.1053000000002</v>
          </cell>
          <cell r="V765">
            <v>4061.0526</v>
          </cell>
          <cell r="W765">
            <v>4447.6103999999996</v>
          </cell>
          <cell r="X765">
            <v>4782.0482000000002</v>
          </cell>
          <cell r="Y765">
            <v>4045.3440999999998</v>
          </cell>
          <cell r="Z765">
            <v>3838.3739999999998</v>
          </cell>
          <cell r="AA765">
            <v>2897.3589000000002</v>
          </cell>
          <cell r="AB765">
            <v>3240.1581000000001</v>
          </cell>
          <cell r="AC765">
            <v>3507.7689</v>
          </cell>
          <cell r="AD765">
            <v>6708.2862999999998</v>
          </cell>
          <cell r="AE765">
            <v>13312.620999999999</v>
          </cell>
          <cell r="AF765">
            <v>22830.769199999999</v>
          </cell>
          <cell r="AG765">
            <v>33014.693899999998</v>
          </cell>
          <cell r="AH765">
            <v>23300</v>
          </cell>
          <cell r="AI765">
            <v>15147.3577</v>
          </cell>
          <cell r="AJ765">
            <v>16053.2922</v>
          </cell>
          <cell r="AK765">
            <v>20608.2857</v>
          </cell>
          <cell r="AL765">
            <v>0</v>
          </cell>
          <cell r="AM765">
            <v>0</v>
          </cell>
          <cell r="AN765">
            <v>0</v>
          </cell>
          <cell r="AO765">
            <v>0</v>
          </cell>
          <cell r="AP765">
            <v>0</v>
          </cell>
          <cell r="AQ765">
            <v>0</v>
          </cell>
          <cell r="AR765">
            <v>0</v>
          </cell>
        </row>
        <row r="766">
          <cell r="B766">
            <v>704300</v>
          </cell>
          <cell r="C766" t="str">
            <v>우선주 수정주가(연말)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>
            <v>0</v>
          </cell>
          <cell r="S766">
            <v>0</v>
          </cell>
          <cell r="T766">
            <v>0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0</v>
          </cell>
          <cell r="Z766">
            <v>0</v>
          </cell>
          <cell r="AA766">
            <v>0</v>
          </cell>
          <cell r="AB766">
            <v>0</v>
          </cell>
          <cell r="AC766">
            <v>0</v>
          </cell>
          <cell r="AD766">
            <v>0</v>
          </cell>
          <cell r="AE766">
            <v>0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>
            <v>0</v>
          </cell>
          <cell r="AK766">
            <v>0</v>
          </cell>
          <cell r="AL766">
            <v>0</v>
          </cell>
          <cell r="AM766">
            <v>0</v>
          </cell>
          <cell r="AN766">
            <v>0</v>
          </cell>
          <cell r="AO766">
            <v>0</v>
          </cell>
          <cell r="AP766">
            <v>0</v>
          </cell>
          <cell r="AQ766">
            <v>0</v>
          </cell>
          <cell r="AR766">
            <v>0</v>
          </cell>
        </row>
        <row r="767">
          <cell r="B767">
            <v>704400</v>
          </cell>
          <cell r="C767" t="str">
            <v>우선주 수정주가(최고)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>
            <v>0</v>
          </cell>
          <cell r="S767">
            <v>0</v>
          </cell>
          <cell r="T767">
            <v>0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0</v>
          </cell>
          <cell r="AA767">
            <v>0</v>
          </cell>
          <cell r="AB767">
            <v>0</v>
          </cell>
          <cell r="AC767">
            <v>0</v>
          </cell>
          <cell r="AD767">
            <v>0</v>
          </cell>
          <cell r="AE767">
            <v>0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>
            <v>0</v>
          </cell>
          <cell r="AK767">
            <v>0</v>
          </cell>
          <cell r="AL767">
            <v>0</v>
          </cell>
          <cell r="AM767">
            <v>0</v>
          </cell>
          <cell r="AN767">
            <v>0</v>
          </cell>
          <cell r="AO767">
            <v>0</v>
          </cell>
          <cell r="AP767">
            <v>0</v>
          </cell>
          <cell r="AQ767">
            <v>0</v>
          </cell>
          <cell r="AR767">
            <v>0</v>
          </cell>
        </row>
        <row r="768">
          <cell r="B768">
            <v>704500</v>
          </cell>
          <cell r="C768" t="str">
            <v>우선주 수정주가(최저)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>
            <v>0</v>
          </cell>
          <cell r="S768">
            <v>0</v>
          </cell>
          <cell r="T768">
            <v>0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  <cell r="AB768">
            <v>0</v>
          </cell>
          <cell r="AC768">
            <v>0</v>
          </cell>
          <cell r="AD768">
            <v>0</v>
          </cell>
          <cell r="AE768">
            <v>0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>
            <v>0</v>
          </cell>
          <cell r="AK768">
            <v>0</v>
          </cell>
          <cell r="AL768">
            <v>0</v>
          </cell>
          <cell r="AM768">
            <v>0</v>
          </cell>
          <cell r="AN768">
            <v>0</v>
          </cell>
          <cell r="AO768">
            <v>0</v>
          </cell>
          <cell r="AP768">
            <v>0</v>
          </cell>
          <cell r="AQ768">
            <v>0</v>
          </cell>
          <cell r="AR768">
            <v>0</v>
          </cell>
        </row>
        <row r="769">
          <cell r="B769">
            <v>704600</v>
          </cell>
          <cell r="C769" t="str">
            <v>우선주 수정주가(평균)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>
            <v>0</v>
          </cell>
          <cell r="S769">
            <v>0</v>
          </cell>
          <cell r="T769">
            <v>0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0</v>
          </cell>
          <cell r="AA769">
            <v>0</v>
          </cell>
          <cell r="AB769">
            <v>0</v>
          </cell>
          <cell r="AC769">
            <v>0</v>
          </cell>
          <cell r="AD769">
            <v>0</v>
          </cell>
          <cell r="AE769">
            <v>0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>
            <v>0</v>
          </cell>
          <cell r="AK769">
            <v>0</v>
          </cell>
          <cell r="AL769">
            <v>0</v>
          </cell>
          <cell r="AM769">
            <v>0</v>
          </cell>
          <cell r="AN769">
            <v>0</v>
          </cell>
          <cell r="AO769">
            <v>0</v>
          </cell>
          <cell r="AP769">
            <v>0</v>
          </cell>
          <cell r="AQ769">
            <v>0</v>
          </cell>
          <cell r="AR769">
            <v>0</v>
          </cell>
        </row>
        <row r="773">
          <cell r="B773">
            <v>705500</v>
          </cell>
          <cell r="C773" t="str">
            <v>보통주 시가총액(연말)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>
            <v>0</v>
          </cell>
          <cell r="S773">
            <v>0</v>
          </cell>
          <cell r="T773">
            <v>0</v>
          </cell>
          <cell r="U773">
            <v>396.01242910000002</v>
          </cell>
          <cell r="V773">
            <v>350.24065899999999</v>
          </cell>
          <cell r="W773">
            <v>356.04056089999995</v>
          </cell>
          <cell r="X773">
            <v>472.90189439999995</v>
          </cell>
          <cell r="Y773">
            <v>359.22355440000001</v>
          </cell>
          <cell r="Z773">
            <v>303.74852449999997</v>
          </cell>
          <cell r="AA773">
            <v>241.90750749999998</v>
          </cell>
          <cell r="AB773">
            <v>346.49158029999995</v>
          </cell>
          <cell r="AC773">
            <v>363.3159746</v>
          </cell>
          <cell r="AD773">
            <v>763.91844480000009</v>
          </cell>
          <cell r="AE773">
            <v>1564.2139583999997</v>
          </cell>
          <cell r="AF773">
            <v>2405.4336744000002</v>
          </cell>
          <cell r="AG773">
            <v>2146.2470592</v>
          </cell>
          <cell r="AH773">
            <v>1605.1381607999999</v>
          </cell>
          <cell r="AI773">
            <v>1104.9534647999999</v>
          </cell>
          <cell r="AJ773">
            <v>2028.0215856</v>
          </cell>
          <cell r="AK773">
            <v>1946.1731808</v>
          </cell>
          <cell r="AL773">
            <v>0</v>
          </cell>
          <cell r="AM773">
            <v>0</v>
          </cell>
          <cell r="AN773">
            <v>0</v>
          </cell>
          <cell r="AO773">
            <v>0</v>
          </cell>
          <cell r="AP773">
            <v>0</v>
          </cell>
          <cell r="AQ773">
            <v>0</v>
          </cell>
          <cell r="AR773">
            <v>0</v>
          </cell>
        </row>
        <row r="774">
          <cell r="B774">
            <v>705600</v>
          </cell>
          <cell r="C774" t="str">
            <v>보통주 시가총액(최고)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626.85299999999995</v>
          </cell>
          <cell r="V774">
            <v>470.69379569999995</v>
          </cell>
          <cell r="W774">
            <v>540.1994717</v>
          </cell>
          <cell r="X774">
            <v>536.56176479999999</v>
          </cell>
          <cell r="Y774">
            <v>470.17361419999997</v>
          </cell>
          <cell r="Z774">
            <v>445.61909279999998</v>
          </cell>
          <cell r="AA774">
            <v>321.48234550000001</v>
          </cell>
          <cell r="AB774">
            <v>393.32705639999995</v>
          </cell>
          <cell r="AC774">
            <v>418.33629119999995</v>
          </cell>
          <cell r="AD774">
            <v>858.49882369999989</v>
          </cell>
          <cell r="AE774">
            <v>1918.8903791999999</v>
          </cell>
          <cell r="AF774">
            <v>2523.6591479999997</v>
          </cell>
          <cell r="AG774">
            <v>3696.8196167999999</v>
          </cell>
          <cell r="AH774">
            <v>2937.4483055999999</v>
          </cell>
          <cell r="AI774">
            <v>1677.8922983999998</v>
          </cell>
          <cell r="AJ774">
            <v>2478.1878119999997</v>
          </cell>
          <cell r="AK774">
            <v>2328.1324032000002</v>
          </cell>
          <cell r="AL774">
            <v>0</v>
          </cell>
          <cell r="AM774">
            <v>0</v>
          </cell>
          <cell r="AN774">
            <v>0</v>
          </cell>
          <cell r="AO774">
            <v>0</v>
          </cell>
          <cell r="AP774">
            <v>0</v>
          </cell>
          <cell r="AQ774">
            <v>0</v>
          </cell>
          <cell r="AR774">
            <v>0</v>
          </cell>
        </row>
        <row r="775">
          <cell r="B775">
            <v>705700</v>
          </cell>
          <cell r="C775" t="str">
            <v>보통주 시가총액(최저)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>
            <v>0</v>
          </cell>
          <cell r="S775">
            <v>0</v>
          </cell>
          <cell r="T775">
            <v>0</v>
          </cell>
          <cell r="U775">
            <v>396.01242910000002</v>
          </cell>
          <cell r="V775">
            <v>255.85601120000001</v>
          </cell>
          <cell r="W775">
            <v>328.75775929999992</v>
          </cell>
          <cell r="X775">
            <v>353.31228069999997</v>
          </cell>
          <cell r="Y775">
            <v>300.11081760000002</v>
          </cell>
          <cell r="Z775">
            <v>263.2790354</v>
          </cell>
          <cell r="AA775">
            <v>166.87980309999998</v>
          </cell>
          <cell r="AB775">
            <v>226.90196660000001</v>
          </cell>
          <cell r="AC775">
            <v>273.73744269999997</v>
          </cell>
          <cell r="AD775">
            <v>364.68011469999999</v>
          </cell>
          <cell r="AE775">
            <v>713.89997519999986</v>
          </cell>
          <cell r="AF775">
            <v>1518.7426224000001</v>
          </cell>
          <cell r="AG775">
            <v>2146.2470592</v>
          </cell>
          <cell r="AH775">
            <v>1582.4024927999999</v>
          </cell>
          <cell r="AI775">
            <v>1095.8591976</v>
          </cell>
          <cell r="AJ775">
            <v>1104.9534647999999</v>
          </cell>
          <cell r="AK775">
            <v>1555.1196912</v>
          </cell>
          <cell r="AL775">
            <v>0</v>
          </cell>
          <cell r="AM775">
            <v>0</v>
          </cell>
          <cell r="AN775">
            <v>0</v>
          </cell>
          <cell r="AO775">
            <v>0</v>
          </cell>
          <cell r="AP775">
            <v>0</v>
          </cell>
          <cell r="AQ775">
            <v>0</v>
          </cell>
          <cell r="AR775">
            <v>0</v>
          </cell>
        </row>
        <row r="776">
          <cell r="B776">
            <v>705800</v>
          </cell>
          <cell r="C776" t="str">
            <v>보통주 시가총액(평균)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>
            <v>0</v>
          </cell>
          <cell r="S776">
            <v>0</v>
          </cell>
          <cell r="T776">
            <v>0</v>
          </cell>
          <cell r="U776">
            <v>542.38430649999998</v>
          </cell>
          <cell r="V776">
            <v>378.69438719999999</v>
          </cell>
          <cell r="W776">
            <v>404.50345339999996</v>
          </cell>
          <cell r="X776">
            <v>434.89224029999997</v>
          </cell>
          <cell r="Y776">
            <v>367.89440430000002</v>
          </cell>
          <cell r="Z776">
            <v>349.07198619999997</v>
          </cell>
          <cell r="AA776">
            <v>263.49355750000001</v>
          </cell>
          <cell r="AB776">
            <v>294.66863559999996</v>
          </cell>
          <cell r="AC776">
            <v>319.00587869999998</v>
          </cell>
          <cell r="AD776">
            <v>610.06947979999995</v>
          </cell>
          <cell r="AE776">
            <v>1210.6853220999999</v>
          </cell>
          <cell r="AF776">
            <v>2076.2911577</v>
          </cell>
          <cell r="AG776">
            <v>3002.4444764999998</v>
          </cell>
          <cell r="AH776">
            <v>2118.9642576000001</v>
          </cell>
          <cell r="AI776">
            <v>1377.5411850999999</v>
          </cell>
          <cell r="AJ776">
            <v>1459.9292853000002</v>
          </cell>
          <cell r="AK776">
            <v>1874.1725681999999</v>
          </cell>
          <cell r="AL776">
            <v>0</v>
          </cell>
          <cell r="AM776">
            <v>0</v>
          </cell>
          <cell r="AN776">
            <v>0</v>
          </cell>
          <cell r="AO776">
            <v>0</v>
          </cell>
          <cell r="AP776">
            <v>0</v>
          </cell>
          <cell r="AQ776">
            <v>0</v>
          </cell>
          <cell r="AR776">
            <v>0</v>
          </cell>
        </row>
        <row r="777">
          <cell r="B777">
            <v>705900</v>
          </cell>
          <cell r="C777" t="str">
            <v>우선주 시가총액(연말)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>
            <v>0</v>
          </cell>
          <cell r="S777">
            <v>0</v>
          </cell>
          <cell r="T777">
            <v>0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0</v>
          </cell>
          <cell r="AA777">
            <v>0</v>
          </cell>
          <cell r="AB777">
            <v>0</v>
          </cell>
          <cell r="AC777">
            <v>0</v>
          </cell>
          <cell r="AD777">
            <v>0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>
            <v>0</v>
          </cell>
          <cell r="AK777">
            <v>0</v>
          </cell>
          <cell r="AL777">
            <v>0</v>
          </cell>
          <cell r="AM777">
            <v>0</v>
          </cell>
          <cell r="AN777">
            <v>0</v>
          </cell>
          <cell r="AO777">
            <v>0</v>
          </cell>
          <cell r="AP777">
            <v>0</v>
          </cell>
          <cell r="AQ777">
            <v>0</v>
          </cell>
          <cell r="AR777">
            <v>0</v>
          </cell>
        </row>
        <row r="778">
          <cell r="B778">
            <v>706000</v>
          </cell>
          <cell r="C778" t="str">
            <v>우선주 시가총액(최고)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>
            <v>0</v>
          </cell>
          <cell r="S778">
            <v>0</v>
          </cell>
          <cell r="T778">
            <v>0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0</v>
          </cell>
          <cell r="AA778">
            <v>0</v>
          </cell>
          <cell r="AB778">
            <v>0</v>
          </cell>
          <cell r="AC778">
            <v>0</v>
          </cell>
          <cell r="AD778">
            <v>0</v>
          </cell>
          <cell r="AE778">
            <v>0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>
            <v>0</v>
          </cell>
          <cell r="AK778">
            <v>0</v>
          </cell>
          <cell r="AL778">
            <v>0</v>
          </cell>
          <cell r="AM778">
            <v>0</v>
          </cell>
          <cell r="AN778">
            <v>0</v>
          </cell>
          <cell r="AO778">
            <v>0</v>
          </cell>
          <cell r="AP778">
            <v>0</v>
          </cell>
          <cell r="AQ778">
            <v>0</v>
          </cell>
          <cell r="AR778">
            <v>0</v>
          </cell>
        </row>
        <row r="779">
          <cell r="B779">
            <v>706100</v>
          </cell>
          <cell r="C779" t="str">
            <v>우선주 시가총액(최저)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>
            <v>0</v>
          </cell>
          <cell r="S779">
            <v>0</v>
          </cell>
          <cell r="T779">
            <v>0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0</v>
          </cell>
          <cell r="AB779">
            <v>0</v>
          </cell>
          <cell r="AC779">
            <v>0</v>
          </cell>
          <cell r="AD779">
            <v>0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>
            <v>0</v>
          </cell>
          <cell r="AK779">
            <v>0</v>
          </cell>
          <cell r="AL779">
            <v>0</v>
          </cell>
          <cell r="AM779">
            <v>0</v>
          </cell>
          <cell r="AN779">
            <v>0</v>
          </cell>
          <cell r="AO779">
            <v>0</v>
          </cell>
          <cell r="AP779">
            <v>0</v>
          </cell>
          <cell r="AQ779">
            <v>0</v>
          </cell>
          <cell r="AR779">
            <v>0</v>
          </cell>
        </row>
        <row r="780">
          <cell r="B780">
            <v>706200</v>
          </cell>
          <cell r="C780" t="str">
            <v>우선주 시가총액(평균)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>
            <v>0</v>
          </cell>
          <cell r="S780">
            <v>0</v>
          </cell>
          <cell r="T780">
            <v>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0</v>
          </cell>
          <cell r="AA780">
            <v>0</v>
          </cell>
          <cell r="AB780">
            <v>0</v>
          </cell>
          <cell r="AC780">
            <v>0</v>
          </cell>
          <cell r="AD780">
            <v>0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>
            <v>0</v>
          </cell>
          <cell r="AK780">
            <v>0</v>
          </cell>
          <cell r="AL780">
            <v>0</v>
          </cell>
          <cell r="AM780">
            <v>0</v>
          </cell>
          <cell r="AN780">
            <v>0</v>
          </cell>
          <cell r="AO780">
            <v>0</v>
          </cell>
          <cell r="AP780">
            <v>0</v>
          </cell>
          <cell r="AQ780">
            <v>0</v>
          </cell>
          <cell r="AR780">
            <v>0</v>
          </cell>
        </row>
        <row r="781">
          <cell r="B781">
            <v>706300</v>
          </cell>
          <cell r="C781" t="str">
            <v>전    체 시가총액(연말)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>
            <v>0</v>
          </cell>
          <cell r="S781">
            <v>0</v>
          </cell>
          <cell r="T781">
            <v>0</v>
          </cell>
          <cell r="U781">
            <v>396.01242910000002</v>
          </cell>
          <cell r="V781">
            <v>350.24065899999999</v>
          </cell>
          <cell r="W781">
            <v>356.04056089999995</v>
          </cell>
          <cell r="X781">
            <v>472.90189439999995</v>
          </cell>
          <cell r="Y781">
            <v>359.22355440000001</v>
          </cell>
          <cell r="Z781">
            <v>303.74852449999997</v>
          </cell>
          <cell r="AA781">
            <v>241.90750749999998</v>
          </cell>
          <cell r="AB781">
            <v>346.49158029999995</v>
          </cell>
          <cell r="AC781">
            <v>363.3159746</v>
          </cell>
          <cell r="AD781">
            <v>763.91844480000009</v>
          </cell>
          <cell r="AE781">
            <v>1564.2139583999997</v>
          </cell>
          <cell r="AF781">
            <v>2405.4336744000002</v>
          </cell>
          <cell r="AG781">
            <v>2146.2470592</v>
          </cell>
          <cell r="AH781">
            <v>1605.1381607999999</v>
          </cell>
          <cell r="AI781">
            <v>1104.9534647999999</v>
          </cell>
          <cell r="AJ781">
            <v>2028.0215856</v>
          </cell>
          <cell r="AK781">
            <v>1946.1731808</v>
          </cell>
          <cell r="AL781">
            <v>0</v>
          </cell>
          <cell r="AM781">
            <v>0</v>
          </cell>
          <cell r="AN781">
            <v>0</v>
          </cell>
          <cell r="AO781">
            <v>0</v>
          </cell>
          <cell r="AP781">
            <v>0</v>
          </cell>
          <cell r="AQ781">
            <v>0</v>
          </cell>
          <cell r="AR781">
            <v>0</v>
          </cell>
        </row>
        <row r="782">
          <cell r="B782">
            <v>706400</v>
          </cell>
          <cell r="C782" t="str">
            <v>전    체 시가총액(최고)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>
            <v>0</v>
          </cell>
          <cell r="S782">
            <v>0</v>
          </cell>
          <cell r="T782">
            <v>0</v>
          </cell>
          <cell r="U782">
            <v>626.85299999999995</v>
          </cell>
          <cell r="V782">
            <v>470.69379569999995</v>
          </cell>
          <cell r="W782">
            <v>540.1994717</v>
          </cell>
          <cell r="X782">
            <v>536.56176479999999</v>
          </cell>
          <cell r="Y782">
            <v>470.17361419999997</v>
          </cell>
          <cell r="Z782">
            <v>445.61909279999998</v>
          </cell>
          <cell r="AA782">
            <v>321.48234550000001</v>
          </cell>
          <cell r="AB782">
            <v>393.32705639999995</v>
          </cell>
          <cell r="AC782">
            <v>418.33629119999995</v>
          </cell>
          <cell r="AD782">
            <v>858.49882369999989</v>
          </cell>
          <cell r="AE782">
            <v>1918.8903791999999</v>
          </cell>
          <cell r="AF782">
            <v>2523.6591479999997</v>
          </cell>
          <cell r="AG782">
            <v>3696.8196167999999</v>
          </cell>
          <cell r="AH782">
            <v>2937.4483055999999</v>
          </cell>
          <cell r="AI782">
            <v>1677.8922983999998</v>
          </cell>
          <cell r="AJ782">
            <v>2478.1878119999997</v>
          </cell>
          <cell r="AK782">
            <v>2328.1324032000002</v>
          </cell>
          <cell r="AL782">
            <v>0</v>
          </cell>
          <cell r="AM782">
            <v>0</v>
          </cell>
          <cell r="AN782">
            <v>0</v>
          </cell>
          <cell r="AO782">
            <v>0</v>
          </cell>
          <cell r="AP782">
            <v>0</v>
          </cell>
          <cell r="AQ782">
            <v>0</v>
          </cell>
          <cell r="AR782">
            <v>0</v>
          </cell>
        </row>
        <row r="783">
          <cell r="B783">
            <v>706500</v>
          </cell>
          <cell r="C783" t="str">
            <v>전    체 시가총액(최저)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>
            <v>0</v>
          </cell>
          <cell r="S783">
            <v>0</v>
          </cell>
          <cell r="T783">
            <v>0</v>
          </cell>
          <cell r="U783">
            <v>396.01242910000002</v>
          </cell>
          <cell r="V783">
            <v>255.85601120000001</v>
          </cell>
          <cell r="W783">
            <v>328.75775929999992</v>
          </cell>
          <cell r="X783">
            <v>353.31228069999997</v>
          </cell>
          <cell r="Y783">
            <v>300.11081760000002</v>
          </cell>
          <cell r="Z783">
            <v>263.2790354</v>
          </cell>
          <cell r="AA783">
            <v>166.87980309999998</v>
          </cell>
          <cell r="AB783">
            <v>226.90196660000001</v>
          </cell>
          <cell r="AC783">
            <v>273.73744269999997</v>
          </cell>
          <cell r="AD783">
            <v>364.68011469999999</v>
          </cell>
          <cell r="AE783">
            <v>713.89997519999986</v>
          </cell>
          <cell r="AF783">
            <v>1518.7426224000001</v>
          </cell>
          <cell r="AG783">
            <v>2146.2470592</v>
          </cell>
          <cell r="AH783">
            <v>1582.4024927999999</v>
          </cell>
          <cell r="AI783">
            <v>1095.8591976</v>
          </cell>
          <cell r="AJ783">
            <v>1104.9534647999999</v>
          </cell>
          <cell r="AK783">
            <v>1555.1196912</v>
          </cell>
          <cell r="AL783">
            <v>0</v>
          </cell>
          <cell r="AM783">
            <v>0</v>
          </cell>
          <cell r="AN783">
            <v>0</v>
          </cell>
          <cell r="AO783">
            <v>0</v>
          </cell>
          <cell r="AP783">
            <v>0</v>
          </cell>
          <cell r="AQ783">
            <v>0</v>
          </cell>
          <cell r="AR783">
            <v>0</v>
          </cell>
        </row>
        <row r="784">
          <cell r="B784">
            <v>706600</v>
          </cell>
          <cell r="C784" t="str">
            <v>전    체 시가총액(평균)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>
            <v>0</v>
          </cell>
          <cell r="S784">
            <v>0</v>
          </cell>
          <cell r="T784">
            <v>0</v>
          </cell>
          <cell r="U784">
            <v>542.38430649999998</v>
          </cell>
          <cell r="V784">
            <v>378.69438719999999</v>
          </cell>
          <cell r="W784">
            <v>404.50345339999996</v>
          </cell>
          <cell r="X784">
            <v>434.89224029999997</v>
          </cell>
          <cell r="Y784">
            <v>367.89440430000002</v>
          </cell>
          <cell r="Z784">
            <v>349.07198619999997</v>
          </cell>
          <cell r="AA784">
            <v>263.49355750000001</v>
          </cell>
          <cell r="AB784">
            <v>294.66863559999996</v>
          </cell>
          <cell r="AC784">
            <v>319.00587869999998</v>
          </cell>
          <cell r="AD784">
            <v>610.06947979999995</v>
          </cell>
          <cell r="AE784">
            <v>1210.6853220999999</v>
          </cell>
          <cell r="AF784">
            <v>2076.2911577</v>
          </cell>
          <cell r="AG784">
            <v>3002.4444764999998</v>
          </cell>
          <cell r="AH784">
            <v>2118.9642576000001</v>
          </cell>
          <cell r="AI784">
            <v>1377.5411850999999</v>
          </cell>
          <cell r="AJ784">
            <v>1459.9292853000002</v>
          </cell>
          <cell r="AK784">
            <v>1874.1725681999999</v>
          </cell>
          <cell r="AL784">
            <v>0</v>
          </cell>
          <cell r="AM784">
            <v>0</v>
          </cell>
          <cell r="AN784">
            <v>0</v>
          </cell>
          <cell r="AO784">
            <v>0</v>
          </cell>
          <cell r="AP784">
            <v>0</v>
          </cell>
          <cell r="AQ784">
            <v>0</v>
          </cell>
          <cell r="AR784">
            <v>0</v>
          </cell>
        </row>
        <row r="788">
          <cell r="B788">
            <v>421000</v>
          </cell>
          <cell r="C788" t="str">
            <v>DPS(보통주, 중간현금)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>
            <v>0</v>
          </cell>
          <cell r="S788">
            <v>0</v>
          </cell>
          <cell r="T788">
            <v>0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0</v>
          </cell>
          <cell r="AA788">
            <v>0</v>
          </cell>
          <cell r="AB788">
            <v>0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100</v>
          </cell>
          <cell r="AH788">
            <v>0</v>
          </cell>
          <cell r="AI788">
            <v>0</v>
          </cell>
          <cell r="AJ788">
            <v>0</v>
          </cell>
          <cell r="AK788">
            <v>0</v>
          </cell>
          <cell r="AL788">
            <v>0</v>
          </cell>
          <cell r="AM788">
            <v>0</v>
          </cell>
          <cell r="AN788">
            <v>0</v>
          </cell>
          <cell r="AO788">
            <v>0</v>
          </cell>
          <cell r="AP788">
            <v>0</v>
          </cell>
          <cell r="AQ788">
            <v>0</v>
          </cell>
          <cell r="AR788">
            <v>0</v>
          </cell>
        </row>
        <row r="789">
          <cell r="B789">
            <v>421100</v>
          </cell>
          <cell r="C789" t="str">
            <v>DPS(우선주, 중간현금)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B789">
            <v>0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>
            <v>0</v>
          </cell>
          <cell r="AK789">
            <v>0</v>
          </cell>
          <cell r="AL789">
            <v>0</v>
          </cell>
          <cell r="AM789">
            <v>0</v>
          </cell>
          <cell r="AN789">
            <v>0</v>
          </cell>
          <cell r="AO789">
            <v>0</v>
          </cell>
          <cell r="AP789">
            <v>0</v>
          </cell>
          <cell r="AQ789">
            <v>0</v>
          </cell>
          <cell r="AR789">
            <v>0</v>
          </cell>
        </row>
        <row r="790">
          <cell r="B790">
            <v>421200</v>
          </cell>
          <cell r="C790" t="str">
            <v>DPS(보통주, 기말현금)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2000</v>
          </cell>
          <cell r="O790">
            <v>2000</v>
          </cell>
          <cell r="P790">
            <v>2500</v>
          </cell>
          <cell r="Q790">
            <v>2000</v>
          </cell>
          <cell r="R790">
            <v>50</v>
          </cell>
          <cell r="S790">
            <v>75</v>
          </cell>
          <cell r="T790">
            <v>100</v>
          </cell>
          <cell r="U790">
            <v>125</v>
          </cell>
          <cell r="V790">
            <v>200</v>
          </cell>
          <cell r="W790">
            <v>225</v>
          </cell>
          <cell r="X790">
            <v>225</v>
          </cell>
          <cell r="Y790">
            <v>75</v>
          </cell>
          <cell r="Z790">
            <v>125</v>
          </cell>
          <cell r="AA790">
            <v>150</v>
          </cell>
          <cell r="AB790">
            <v>200</v>
          </cell>
          <cell r="AC790">
            <v>250</v>
          </cell>
          <cell r="AD790">
            <v>150</v>
          </cell>
          <cell r="AE790">
            <v>200</v>
          </cell>
          <cell r="AF790">
            <v>350</v>
          </cell>
          <cell r="AG790">
            <v>500</v>
          </cell>
          <cell r="AH790">
            <v>375</v>
          </cell>
          <cell r="AI790">
            <v>300</v>
          </cell>
          <cell r="AJ790">
            <v>100</v>
          </cell>
          <cell r="AK790">
            <v>0</v>
          </cell>
          <cell r="AL790">
            <v>0</v>
          </cell>
          <cell r="AM790">
            <v>0</v>
          </cell>
          <cell r="AN790">
            <v>0</v>
          </cell>
          <cell r="AO790">
            <v>0</v>
          </cell>
          <cell r="AP790">
            <v>0</v>
          </cell>
          <cell r="AQ790">
            <v>0</v>
          </cell>
          <cell r="AR790">
            <v>0</v>
          </cell>
        </row>
        <row r="791">
          <cell r="B791">
            <v>421300</v>
          </cell>
          <cell r="C791" t="str">
            <v>DPS(우선주, 기말현금)</v>
          </cell>
          <cell r="H791">
            <v>0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>
            <v>0</v>
          </cell>
          <cell r="S791">
            <v>0</v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>
            <v>0</v>
          </cell>
          <cell r="AK791">
            <v>0</v>
          </cell>
          <cell r="AL791">
            <v>0</v>
          </cell>
          <cell r="AM791">
            <v>0</v>
          </cell>
          <cell r="AN791">
            <v>0</v>
          </cell>
          <cell r="AO791">
            <v>0</v>
          </cell>
          <cell r="AP791">
            <v>0</v>
          </cell>
          <cell r="AQ791">
            <v>0</v>
          </cell>
          <cell r="AR791">
            <v>0</v>
          </cell>
        </row>
        <row r="792">
          <cell r="B792">
            <v>421400</v>
          </cell>
          <cell r="C792" t="str">
            <v>DPS(보통주, 현금)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2000</v>
          </cell>
          <cell r="O792">
            <v>2000</v>
          </cell>
          <cell r="P792">
            <v>2500</v>
          </cell>
          <cell r="Q792">
            <v>2000</v>
          </cell>
          <cell r="R792">
            <v>50</v>
          </cell>
          <cell r="S792">
            <v>75</v>
          </cell>
          <cell r="T792">
            <v>100</v>
          </cell>
          <cell r="U792">
            <v>125</v>
          </cell>
          <cell r="V792">
            <v>200</v>
          </cell>
          <cell r="W792">
            <v>225</v>
          </cell>
          <cell r="X792">
            <v>225</v>
          </cell>
          <cell r="Y792">
            <v>75</v>
          </cell>
          <cell r="Z792">
            <v>125</v>
          </cell>
          <cell r="AA792">
            <v>150</v>
          </cell>
          <cell r="AB792">
            <v>200</v>
          </cell>
          <cell r="AC792">
            <v>250</v>
          </cell>
          <cell r="AD792">
            <v>150</v>
          </cell>
          <cell r="AE792">
            <v>200</v>
          </cell>
          <cell r="AF792">
            <v>350</v>
          </cell>
          <cell r="AG792">
            <v>600</v>
          </cell>
          <cell r="AH792">
            <v>375</v>
          </cell>
          <cell r="AI792">
            <v>300</v>
          </cell>
          <cell r="AJ792">
            <v>100</v>
          </cell>
          <cell r="AK792">
            <v>0</v>
          </cell>
          <cell r="AL792">
            <v>0</v>
          </cell>
          <cell r="AM792">
            <v>0</v>
          </cell>
          <cell r="AN792">
            <v>0</v>
          </cell>
          <cell r="AO792">
            <v>0</v>
          </cell>
          <cell r="AP792">
            <v>0</v>
          </cell>
          <cell r="AQ792">
            <v>0</v>
          </cell>
          <cell r="AR792">
            <v>0</v>
          </cell>
        </row>
        <row r="793">
          <cell r="B793">
            <v>421500</v>
          </cell>
          <cell r="C793" t="str">
            <v>DPS(우선주, 현금)</v>
          </cell>
          <cell r="H793">
            <v>0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>
            <v>0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0</v>
          </cell>
          <cell r="Z793">
            <v>0</v>
          </cell>
          <cell r="AA793">
            <v>0</v>
          </cell>
          <cell r="AB793">
            <v>0</v>
          </cell>
          <cell r="AC793">
            <v>0</v>
          </cell>
          <cell r="AD793">
            <v>0</v>
          </cell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>
            <v>0</v>
          </cell>
          <cell r="AK793">
            <v>0</v>
          </cell>
          <cell r="AL793">
            <v>0</v>
          </cell>
          <cell r="AM793">
            <v>0</v>
          </cell>
          <cell r="AN793">
            <v>0</v>
          </cell>
          <cell r="AO793">
            <v>0</v>
          </cell>
          <cell r="AP793">
            <v>0</v>
          </cell>
          <cell r="AQ793">
            <v>0</v>
          </cell>
          <cell r="AR793">
            <v>0</v>
          </cell>
        </row>
        <row r="794">
          <cell r="B794">
            <v>421600</v>
          </cell>
          <cell r="C794" t="str">
            <v>DPS(보통주, 주식)</v>
          </cell>
          <cell r="H794">
            <v>0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>
            <v>0</v>
          </cell>
          <cell r="S794">
            <v>0</v>
          </cell>
          <cell r="T794">
            <v>0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0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>
            <v>0</v>
          </cell>
          <cell r="AK794">
            <v>0</v>
          </cell>
          <cell r="AL794">
            <v>0</v>
          </cell>
          <cell r="AM794">
            <v>0</v>
          </cell>
          <cell r="AN794">
            <v>0</v>
          </cell>
          <cell r="AO794">
            <v>0</v>
          </cell>
          <cell r="AP794">
            <v>0</v>
          </cell>
          <cell r="AQ794">
            <v>0</v>
          </cell>
          <cell r="AR794">
            <v>0</v>
          </cell>
        </row>
        <row r="795">
          <cell r="B795">
            <v>421700</v>
          </cell>
          <cell r="C795" t="str">
            <v>DPS(우선주, 주식)</v>
          </cell>
          <cell r="H795">
            <v>0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>
            <v>0</v>
          </cell>
          <cell r="S795">
            <v>0</v>
          </cell>
          <cell r="T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0</v>
          </cell>
          <cell r="Z795">
            <v>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>
            <v>0</v>
          </cell>
          <cell r="AK795">
            <v>0</v>
          </cell>
          <cell r="AL795">
            <v>0</v>
          </cell>
          <cell r="AM795">
            <v>0</v>
          </cell>
          <cell r="AN795">
            <v>0</v>
          </cell>
          <cell r="AO795">
            <v>0</v>
          </cell>
          <cell r="AP795">
            <v>0</v>
          </cell>
          <cell r="AQ795">
            <v>0</v>
          </cell>
          <cell r="AR795">
            <v>0</v>
          </cell>
        </row>
        <row r="796">
          <cell r="B796">
            <v>421800</v>
          </cell>
          <cell r="C796" t="str">
            <v>DPS(보통주)</v>
          </cell>
          <cell r="H796">
            <v>0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2000</v>
          </cell>
          <cell r="O796">
            <v>2000</v>
          </cell>
          <cell r="P796">
            <v>2500</v>
          </cell>
          <cell r="Q796">
            <v>2000</v>
          </cell>
          <cell r="R796">
            <v>50</v>
          </cell>
          <cell r="S796">
            <v>75</v>
          </cell>
          <cell r="T796">
            <v>100</v>
          </cell>
          <cell r="U796">
            <v>125</v>
          </cell>
          <cell r="V796">
            <v>200</v>
          </cell>
          <cell r="W796">
            <v>225</v>
          </cell>
          <cell r="X796">
            <v>225</v>
          </cell>
          <cell r="Y796">
            <v>75</v>
          </cell>
          <cell r="Z796">
            <v>125</v>
          </cell>
          <cell r="AA796">
            <v>150</v>
          </cell>
          <cell r="AB796">
            <v>200</v>
          </cell>
          <cell r="AC796">
            <v>250</v>
          </cell>
          <cell r="AD796">
            <v>150</v>
          </cell>
          <cell r="AE796">
            <v>200</v>
          </cell>
          <cell r="AF796">
            <v>350</v>
          </cell>
          <cell r="AG796">
            <v>600</v>
          </cell>
          <cell r="AH796">
            <v>375</v>
          </cell>
          <cell r="AI796">
            <v>300</v>
          </cell>
          <cell r="AJ796">
            <v>100</v>
          </cell>
          <cell r="AK796">
            <v>0</v>
          </cell>
          <cell r="AL796">
            <v>0</v>
          </cell>
          <cell r="AM796">
            <v>0</v>
          </cell>
          <cell r="AN796">
            <v>0</v>
          </cell>
          <cell r="AO796">
            <v>0</v>
          </cell>
          <cell r="AP796">
            <v>0</v>
          </cell>
          <cell r="AQ796">
            <v>0</v>
          </cell>
          <cell r="AR796">
            <v>0</v>
          </cell>
        </row>
        <row r="797">
          <cell r="B797">
            <v>421900</v>
          </cell>
          <cell r="C797" t="str">
            <v>DPS(우선주)</v>
          </cell>
          <cell r="H797">
            <v>0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>
            <v>0</v>
          </cell>
          <cell r="S797">
            <v>0</v>
          </cell>
          <cell r="T797">
            <v>0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0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0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>
            <v>0</v>
          </cell>
          <cell r="AK797">
            <v>0</v>
          </cell>
          <cell r="AL797">
            <v>0</v>
          </cell>
          <cell r="AM797">
            <v>0</v>
          </cell>
          <cell r="AN797">
            <v>0</v>
          </cell>
          <cell r="AO797">
            <v>0</v>
          </cell>
          <cell r="AP797">
            <v>0</v>
          </cell>
          <cell r="AQ797">
            <v>0</v>
          </cell>
          <cell r="AR797">
            <v>0</v>
          </cell>
        </row>
        <row r="798">
          <cell r="B798">
            <v>441000</v>
          </cell>
          <cell r="C798" t="str">
            <v>현금배당액(보통주, 중간)</v>
          </cell>
          <cell r="H798">
            <v>0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0</v>
          </cell>
          <cell r="Z798">
            <v>0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7.8031369999999995</v>
          </cell>
          <cell r="AH798">
            <v>0</v>
          </cell>
          <cell r="AI798">
            <v>0</v>
          </cell>
          <cell r="AJ798">
            <v>0</v>
          </cell>
          <cell r="AK798">
            <v>0</v>
          </cell>
          <cell r="AL798">
            <v>0</v>
          </cell>
          <cell r="AM798">
            <v>0</v>
          </cell>
          <cell r="AN798">
            <v>0</v>
          </cell>
          <cell r="AO798">
            <v>0</v>
          </cell>
          <cell r="AP798">
            <v>0</v>
          </cell>
          <cell r="AQ798">
            <v>0</v>
          </cell>
          <cell r="AR798">
            <v>0</v>
          </cell>
        </row>
        <row r="799">
          <cell r="B799">
            <v>441100</v>
          </cell>
          <cell r="C799" t="str">
            <v>현금배당액(우선주, 중간)</v>
          </cell>
          <cell r="H799">
            <v>0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>
            <v>0</v>
          </cell>
          <cell r="S799">
            <v>0</v>
          </cell>
          <cell r="T799">
            <v>0</v>
          </cell>
          <cell r="U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0</v>
          </cell>
          <cell r="Z799">
            <v>0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>
            <v>0</v>
          </cell>
          <cell r="AK799">
            <v>0</v>
          </cell>
          <cell r="AL799">
            <v>0</v>
          </cell>
          <cell r="AM799">
            <v>0</v>
          </cell>
          <cell r="AN799">
            <v>0</v>
          </cell>
          <cell r="AO799">
            <v>0</v>
          </cell>
          <cell r="AP799">
            <v>0</v>
          </cell>
          <cell r="AQ799">
            <v>0</v>
          </cell>
          <cell r="AR799">
            <v>0</v>
          </cell>
        </row>
        <row r="800">
          <cell r="B800">
            <v>441300</v>
          </cell>
          <cell r="C800" t="str">
            <v>현금배당액(보통주, 기말)</v>
          </cell>
          <cell r="H800">
            <v>0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3.7479999999999998</v>
          </cell>
          <cell r="O800">
            <v>3.7479999999999998</v>
          </cell>
          <cell r="P800">
            <v>4.6849999999999996</v>
          </cell>
          <cell r="Q800">
            <v>3.7479999999999998</v>
          </cell>
          <cell r="R800">
            <v>3.7479999999999998</v>
          </cell>
          <cell r="S800">
            <v>5.6219999999999999</v>
          </cell>
          <cell r="T800">
            <v>7.4959999999999996</v>
          </cell>
          <cell r="U800">
            <v>10.187939</v>
          </cell>
          <cell r="V800">
            <v>16.212658999999999</v>
          </cell>
          <cell r="W800">
            <v>19.153361999999998</v>
          </cell>
          <cell r="X800">
            <v>19.314809999999998</v>
          </cell>
          <cell r="Y800">
            <v>6.607926</v>
          </cell>
          <cell r="Z800">
            <v>10.732536</v>
          </cell>
          <cell r="AA800">
            <v>11.976865</v>
          </cell>
          <cell r="AB800">
            <v>15.509706999999999</v>
          </cell>
          <cell r="AC800">
            <v>19.387134</v>
          </cell>
          <cell r="AD800">
            <v>11.657907</v>
          </cell>
          <cell r="AE800">
            <v>15.606275</v>
          </cell>
          <cell r="AF800">
            <v>27.310980999999998</v>
          </cell>
          <cell r="AG800">
            <v>42.765687</v>
          </cell>
          <cell r="AH800">
            <v>31.944170999999997</v>
          </cell>
          <cell r="AI800">
            <v>25.555336999999998</v>
          </cell>
          <cell r="AJ800">
            <v>8.5184459999999991</v>
          </cell>
          <cell r="AK800">
            <v>0</v>
          </cell>
          <cell r="AL800">
            <v>0</v>
          </cell>
          <cell r="AM800">
            <v>0</v>
          </cell>
          <cell r="AN800">
            <v>0</v>
          </cell>
          <cell r="AO800">
            <v>0</v>
          </cell>
          <cell r="AP800">
            <v>0</v>
          </cell>
          <cell r="AQ800">
            <v>0</v>
          </cell>
          <cell r="AR800">
            <v>0</v>
          </cell>
        </row>
        <row r="801">
          <cell r="B801">
            <v>441400</v>
          </cell>
          <cell r="C801" t="str">
            <v>현금배당액(우선주, 기말)</v>
          </cell>
          <cell r="H801">
            <v>0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>
            <v>0</v>
          </cell>
          <cell r="S801">
            <v>0</v>
          </cell>
          <cell r="T801">
            <v>0</v>
          </cell>
          <cell r="U801">
            <v>0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0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>
            <v>0</v>
          </cell>
          <cell r="AK801">
            <v>0</v>
          </cell>
          <cell r="AL801">
            <v>0</v>
          </cell>
          <cell r="AM801">
            <v>0</v>
          </cell>
          <cell r="AN801">
            <v>0</v>
          </cell>
          <cell r="AO801">
            <v>0</v>
          </cell>
          <cell r="AP801">
            <v>0</v>
          </cell>
          <cell r="AQ801">
            <v>0</v>
          </cell>
          <cell r="AR801">
            <v>0</v>
          </cell>
        </row>
        <row r="802">
          <cell r="B802">
            <v>441600</v>
          </cell>
          <cell r="C802" t="str">
            <v>현금배당액(보통주, 연간)</v>
          </cell>
          <cell r="H802">
            <v>0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3.7479999999999998</v>
          </cell>
          <cell r="O802">
            <v>3.7479999999999998</v>
          </cell>
          <cell r="P802">
            <v>4.6849999999999996</v>
          </cell>
          <cell r="Q802">
            <v>3.7479999999999998</v>
          </cell>
          <cell r="R802">
            <v>3.7479999999999998</v>
          </cell>
          <cell r="S802">
            <v>5.6219999999999999</v>
          </cell>
          <cell r="T802">
            <v>7.4959999999999996</v>
          </cell>
          <cell r="U802">
            <v>10.187939</v>
          </cell>
          <cell r="V802">
            <v>16.212658999999999</v>
          </cell>
          <cell r="W802">
            <v>19.153361999999998</v>
          </cell>
          <cell r="X802">
            <v>19.314809999999998</v>
          </cell>
          <cell r="Y802">
            <v>6.607926</v>
          </cell>
          <cell r="Z802">
            <v>10.732536</v>
          </cell>
          <cell r="AA802">
            <v>11.976865</v>
          </cell>
          <cell r="AB802">
            <v>15.509706999999999</v>
          </cell>
          <cell r="AC802">
            <v>19.387134</v>
          </cell>
          <cell r="AD802">
            <v>11.657907</v>
          </cell>
          <cell r="AE802">
            <v>15.606275</v>
          </cell>
          <cell r="AF802">
            <v>27.310980999999998</v>
          </cell>
          <cell r="AG802">
            <v>50.568823999999999</v>
          </cell>
          <cell r="AH802">
            <v>31.944170999999997</v>
          </cell>
          <cell r="AI802">
            <v>25.555336999999998</v>
          </cell>
          <cell r="AJ802">
            <v>8.5184459999999991</v>
          </cell>
          <cell r="AK802">
            <v>0</v>
          </cell>
          <cell r="AL802">
            <v>0</v>
          </cell>
          <cell r="AM802">
            <v>0</v>
          </cell>
          <cell r="AN802">
            <v>0</v>
          </cell>
          <cell r="AO802">
            <v>0</v>
          </cell>
          <cell r="AP802">
            <v>0</v>
          </cell>
          <cell r="AQ802">
            <v>0</v>
          </cell>
          <cell r="AR802">
            <v>0</v>
          </cell>
        </row>
        <row r="803">
          <cell r="B803">
            <v>441700</v>
          </cell>
          <cell r="C803" t="str">
            <v>현금배당액(우선주, 연간)</v>
          </cell>
          <cell r="H803">
            <v>0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>
            <v>0</v>
          </cell>
          <cell r="S803">
            <v>0</v>
          </cell>
          <cell r="T803">
            <v>0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0</v>
          </cell>
          <cell r="AA803">
            <v>0</v>
          </cell>
          <cell r="AB803">
            <v>0</v>
          </cell>
          <cell r="AC803">
            <v>0</v>
          </cell>
          <cell r="AD803">
            <v>0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>
            <v>0</v>
          </cell>
          <cell r="AK803">
            <v>0</v>
          </cell>
          <cell r="AL803">
            <v>0</v>
          </cell>
          <cell r="AM803">
            <v>0</v>
          </cell>
          <cell r="AN803">
            <v>0</v>
          </cell>
          <cell r="AO803">
            <v>0</v>
          </cell>
          <cell r="AP803">
            <v>0</v>
          </cell>
          <cell r="AQ803">
            <v>0</v>
          </cell>
          <cell r="AR803">
            <v>0</v>
          </cell>
        </row>
        <row r="804">
          <cell r="B804">
            <v>441900</v>
          </cell>
          <cell r="C804" t="str">
            <v>주식배당액(보통주)</v>
          </cell>
          <cell r="H804">
            <v>0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>
            <v>0</v>
          </cell>
          <cell r="S804">
            <v>0</v>
          </cell>
          <cell r="T804">
            <v>0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0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>
            <v>0</v>
          </cell>
          <cell r="AK804">
            <v>0</v>
          </cell>
          <cell r="AL804">
            <v>0</v>
          </cell>
          <cell r="AM804">
            <v>0</v>
          </cell>
          <cell r="AN804">
            <v>0</v>
          </cell>
          <cell r="AO804">
            <v>0</v>
          </cell>
          <cell r="AP804">
            <v>0</v>
          </cell>
          <cell r="AQ804">
            <v>0</v>
          </cell>
          <cell r="AR804">
            <v>0</v>
          </cell>
        </row>
        <row r="805">
          <cell r="B805">
            <v>442000</v>
          </cell>
          <cell r="C805" t="str">
            <v>주식배당액(우선주)</v>
          </cell>
          <cell r="H805">
            <v>0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>
            <v>0</v>
          </cell>
          <cell r="S805">
            <v>0</v>
          </cell>
          <cell r="T805">
            <v>0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0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>
            <v>0</v>
          </cell>
          <cell r="AK805">
            <v>0</v>
          </cell>
          <cell r="AL805">
            <v>0</v>
          </cell>
          <cell r="AM805">
            <v>0</v>
          </cell>
          <cell r="AN805">
            <v>0</v>
          </cell>
          <cell r="AO805">
            <v>0</v>
          </cell>
          <cell r="AP805">
            <v>0</v>
          </cell>
          <cell r="AQ805">
            <v>0</v>
          </cell>
          <cell r="AR805">
            <v>0</v>
          </cell>
        </row>
        <row r="809">
          <cell r="B809">
            <v>900100</v>
          </cell>
          <cell r="C809" t="str">
            <v>보통주 수정계수</v>
          </cell>
          <cell r="H809" t="e">
            <v>#VALUE!</v>
          </cell>
          <cell r="I809">
            <v>40</v>
          </cell>
          <cell r="J809">
            <v>40</v>
          </cell>
          <cell r="K809">
            <v>40</v>
          </cell>
          <cell r="L809">
            <v>40</v>
          </cell>
          <cell r="M809">
            <v>40</v>
          </cell>
          <cell r="N809">
            <v>40</v>
          </cell>
          <cell r="O809">
            <v>40</v>
          </cell>
          <cell r="P809">
            <v>40</v>
          </cell>
          <cell r="Q809">
            <v>40</v>
          </cell>
          <cell r="R809">
            <v>1</v>
          </cell>
          <cell r="S809">
            <v>1</v>
          </cell>
          <cell r="T809">
            <v>1</v>
          </cell>
          <cell r="U809">
            <v>1</v>
          </cell>
          <cell r="V809">
            <v>1</v>
          </cell>
          <cell r="W809">
            <v>1</v>
          </cell>
          <cell r="X809">
            <v>1</v>
          </cell>
          <cell r="Y809">
            <v>1</v>
          </cell>
          <cell r="Z809">
            <v>1</v>
          </cell>
          <cell r="AA809">
            <v>1</v>
          </cell>
          <cell r="AB809">
            <v>1</v>
          </cell>
          <cell r="AC809">
            <v>1</v>
          </cell>
          <cell r="AD809">
            <v>1</v>
          </cell>
          <cell r="AE809">
            <v>1</v>
          </cell>
          <cell r="AF809">
            <v>1</v>
          </cell>
          <cell r="AG809">
            <v>1</v>
          </cell>
          <cell r="AH809">
            <v>1</v>
          </cell>
          <cell r="AI809">
            <v>1</v>
          </cell>
          <cell r="AJ809">
            <v>1</v>
          </cell>
          <cell r="AK809">
            <v>1</v>
          </cell>
          <cell r="AL809">
            <v>1</v>
          </cell>
          <cell r="AM809">
            <v>0</v>
          </cell>
          <cell r="AN809">
            <v>0</v>
          </cell>
          <cell r="AO809">
            <v>0</v>
          </cell>
          <cell r="AP809">
            <v>0</v>
          </cell>
          <cell r="AQ809">
            <v>0</v>
          </cell>
          <cell r="AR809">
            <v>0</v>
          </cell>
        </row>
        <row r="810">
          <cell r="B810">
            <v>900200</v>
          </cell>
          <cell r="C810" t="str">
            <v>우선주 수정계수</v>
          </cell>
          <cell r="H810" t="e">
            <v>#VALUE!</v>
          </cell>
          <cell r="I810">
            <v>1</v>
          </cell>
          <cell r="J810">
            <v>1</v>
          </cell>
          <cell r="K810">
            <v>1</v>
          </cell>
          <cell r="L810">
            <v>1</v>
          </cell>
          <cell r="M810">
            <v>1</v>
          </cell>
          <cell r="N810">
            <v>1</v>
          </cell>
          <cell r="O810">
            <v>1</v>
          </cell>
          <cell r="P810">
            <v>1</v>
          </cell>
          <cell r="Q810">
            <v>1</v>
          </cell>
          <cell r="R810">
            <v>1</v>
          </cell>
          <cell r="S810">
            <v>1</v>
          </cell>
          <cell r="T810">
            <v>1</v>
          </cell>
          <cell r="U810">
            <v>1</v>
          </cell>
          <cell r="V810">
            <v>1</v>
          </cell>
          <cell r="W810">
            <v>1</v>
          </cell>
          <cell r="X810">
            <v>1</v>
          </cell>
          <cell r="Y810">
            <v>1</v>
          </cell>
          <cell r="Z810">
            <v>1</v>
          </cell>
          <cell r="AA810">
            <v>1</v>
          </cell>
          <cell r="AB810">
            <v>1</v>
          </cell>
          <cell r="AC810">
            <v>1</v>
          </cell>
          <cell r="AD810">
            <v>1</v>
          </cell>
          <cell r="AE810">
            <v>1</v>
          </cell>
          <cell r="AF810">
            <v>1</v>
          </cell>
          <cell r="AG810">
            <v>1</v>
          </cell>
          <cell r="AH810">
            <v>1</v>
          </cell>
          <cell r="AI810">
            <v>1</v>
          </cell>
          <cell r="AJ810">
            <v>1</v>
          </cell>
          <cell r="AK810">
            <v>1</v>
          </cell>
          <cell r="AL810">
            <v>1</v>
          </cell>
          <cell r="AM810">
            <v>0</v>
          </cell>
          <cell r="AN810">
            <v>0</v>
          </cell>
          <cell r="AO810">
            <v>0</v>
          </cell>
          <cell r="AP810">
            <v>0</v>
          </cell>
          <cell r="AQ810">
            <v>0</v>
          </cell>
          <cell r="AR810">
            <v>0</v>
          </cell>
        </row>
      </sheetData>
      <sheetData sheetId="26">
        <row r="17">
          <cell r="B17">
            <v>200000</v>
          </cell>
          <cell r="C17" t="str">
            <v xml:space="preserve">매출액(수익)                                                                              </v>
          </cell>
          <cell r="D17" t="str">
            <v>Net Sales</v>
          </cell>
          <cell r="H17" t="e">
            <v>#VALUE!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123.61468500000001</v>
          </cell>
          <cell r="AL17">
            <v>134.814168</v>
          </cell>
          <cell r="AM17">
            <v>140.72251499999999</v>
          </cell>
          <cell r="AN17">
            <v>119.36254299999999</v>
          </cell>
          <cell r="AO17">
            <v>144.965282</v>
          </cell>
          <cell r="AP17">
            <v>153.54588200000001</v>
          </cell>
          <cell r="AQ17">
            <v>152.19639100000001</v>
          </cell>
          <cell r="AR17">
            <v>170.81978899999999</v>
          </cell>
          <cell r="AS17">
            <v>166.50954999999999</v>
          </cell>
          <cell r="AT17">
            <v>168.27522500000001</v>
          </cell>
          <cell r="AU17">
            <v>167.70204200000001</v>
          </cell>
          <cell r="AV17">
            <v>173.66786959000001</v>
          </cell>
          <cell r="AW17">
            <v>151.377364</v>
          </cell>
          <cell r="AX17">
            <v>143.00111699999999</v>
          </cell>
          <cell r="AY17">
            <v>142.78238400000001</v>
          </cell>
          <cell r="AZ17">
            <v>178.19619577999998</v>
          </cell>
          <cell r="BA17">
            <v>156.97121600000003</v>
          </cell>
          <cell r="BB17">
            <v>189.03303599999998</v>
          </cell>
          <cell r="BC17">
            <v>175.208977</v>
          </cell>
          <cell r="BD17">
            <v>173.64304043999999</v>
          </cell>
          <cell r="BE17">
            <v>142.43588999999997</v>
          </cell>
          <cell r="BF17">
            <v>139.88500199999999</v>
          </cell>
          <cell r="BG17">
            <v>196.09245299999998</v>
          </cell>
          <cell r="BH17">
            <v>189.62858549000001</v>
          </cell>
          <cell r="BI17">
            <v>179.51326</v>
          </cell>
          <cell r="BJ17">
            <v>181.06565000000001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</row>
        <row r="18">
          <cell r="B18">
            <v>200010</v>
          </cell>
          <cell r="C18" t="str">
            <v xml:space="preserve">*내수                                                                                     </v>
          </cell>
          <cell r="D18" t="str">
            <v>*Domestic</v>
          </cell>
          <cell r="H18" t="e">
            <v>#VALUE!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</row>
        <row r="19">
          <cell r="B19">
            <v>200020</v>
          </cell>
          <cell r="C19" t="str">
            <v xml:space="preserve">*수출                                                                                     </v>
          </cell>
          <cell r="D19" t="str">
            <v>*Export</v>
          </cell>
          <cell r="H19" t="e">
            <v>#VALUE!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</row>
        <row r="20">
          <cell r="B20">
            <v>200040</v>
          </cell>
          <cell r="C20" t="str">
            <v xml:space="preserve">    제품매출액                                                                            </v>
          </cell>
          <cell r="D20" t="str">
            <v xml:space="preserve">  Sales of Finished Goods</v>
          </cell>
          <cell r="H20" t="e">
            <v>#VALUE!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</row>
        <row r="21">
          <cell r="B21">
            <v>200070</v>
          </cell>
          <cell r="C21" t="str">
            <v xml:space="preserve">    상품매출액                                                                            </v>
          </cell>
          <cell r="D21" t="str">
            <v xml:space="preserve">  Sales of Merchandise</v>
          </cell>
          <cell r="H21" t="e">
            <v>#VALUE!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</row>
        <row r="22">
          <cell r="B22">
            <v>200100</v>
          </cell>
          <cell r="C22" t="str">
            <v xml:space="preserve">    제품상품매출액                                                                        </v>
          </cell>
          <cell r="D22" t="str">
            <v xml:space="preserve">  Sales of Merchandise &amp; Finished Goods</v>
          </cell>
          <cell r="H22" t="e">
            <v>#VALUE!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</row>
        <row r="23">
          <cell r="B23">
            <v>200130</v>
          </cell>
          <cell r="C23" t="str">
            <v xml:space="preserve">    공사수익                                                                              </v>
          </cell>
          <cell r="D23" t="str">
            <v xml:space="preserve">  Construction Revenue</v>
          </cell>
          <cell r="H23" t="e">
            <v>#VALUE!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</row>
        <row r="24">
          <cell r="B24">
            <v>200160</v>
          </cell>
          <cell r="C24" t="str">
            <v xml:space="preserve">    분양수익                                                                              </v>
          </cell>
          <cell r="D24" t="str">
            <v xml:space="preserve">  Lotting Out Revenue</v>
          </cell>
          <cell r="H24" t="e">
            <v>#VALUE!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</row>
        <row r="25">
          <cell r="B25">
            <v>200170</v>
          </cell>
          <cell r="C25" t="str">
            <v xml:space="preserve">    용역수익                                                                              </v>
          </cell>
          <cell r="D25" t="str">
            <v xml:space="preserve">  Service Revenue</v>
          </cell>
          <cell r="H25" t="e">
            <v>#VALUE!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121.11700700000006</v>
          </cell>
          <cell r="AL25">
            <v>132.379752</v>
          </cell>
          <cell r="AM25">
            <v>136.82748599999999</v>
          </cell>
          <cell r="AN25">
            <v>117.080912</v>
          </cell>
          <cell r="AO25">
            <v>142.23750899999993</v>
          </cell>
          <cell r="AP25">
            <v>150.99825999999999</v>
          </cell>
          <cell r="AQ25">
            <v>147.88280599999999</v>
          </cell>
          <cell r="AR25">
            <v>168.396716</v>
          </cell>
          <cell r="AS25">
            <v>163.79125299999998</v>
          </cell>
          <cell r="AT25">
            <v>165.63251299999999</v>
          </cell>
          <cell r="AU25">
            <v>162.84742</v>
          </cell>
          <cell r="AV25">
            <v>183.883501</v>
          </cell>
          <cell r="AW25">
            <v>148.39498199999991</v>
          </cell>
          <cell r="AX25">
            <v>140.72418199999998</v>
          </cell>
          <cell r="AY25">
            <v>137.577135</v>
          </cell>
          <cell r="AZ25">
            <v>175.23520399999998</v>
          </cell>
          <cell r="BA25">
            <v>156.97121599999991</v>
          </cell>
          <cell r="BB25">
            <v>182.267325</v>
          </cell>
          <cell r="BC25">
            <v>181.97468799999999</v>
          </cell>
          <cell r="BD25">
            <v>158.279233</v>
          </cell>
          <cell r="BE25">
            <v>137.94445400000006</v>
          </cell>
          <cell r="BF25">
            <v>135.99461099999999</v>
          </cell>
          <cell r="BG25">
            <v>204.47427999999999</v>
          </cell>
          <cell r="BH25">
            <v>171.590058</v>
          </cell>
          <cell r="BI25">
            <v>175.08208600000003</v>
          </cell>
          <cell r="BJ25">
            <v>177.18316899999999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</row>
        <row r="26">
          <cell r="B26">
            <v>200220</v>
          </cell>
          <cell r="C26" t="str">
            <v xml:space="preserve">    지분법이익                                                                            </v>
          </cell>
          <cell r="D26" t="str">
            <v xml:space="preserve">  Gains on Valuation of Equity Method Securities</v>
          </cell>
          <cell r="H26" t="e">
            <v>#VALUE!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</row>
        <row r="27">
          <cell r="B27">
            <v>200230</v>
          </cell>
          <cell r="C27" t="str">
            <v xml:space="preserve">    금융수익                                                                              </v>
          </cell>
          <cell r="D27" t="str">
            <v xml:space="preserve">  Financial Income</v>
          </cell>
          <cell r="H27" t="e">
            <v>#VALUE!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</row>
        <row r="28">
          <cell r="B28">
            <v>200240</v>
          </cell>
          <cell r="C28" t="str">
            <v xml:space="preserve">    배당수익                                                                              </v>
          </cell>
          <cell r="D28" t="str">
            <v xml:space="preserve">  Dividends</v>
          </cell>
          <cell r="H28" t="e">
            <v>#VALUE!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</row>
        <row r="29">
          <cell r="B29">
            <v>200250</v>
          </cell>
          <cell r="C29" t="str">
            <v xml:space="preserve">    이자수익                                                                              </v>
          </cell>
          <cell r="D29" t="str">
            <v xml:space="preserve">  Interest Income</v>
          </cell>
          <cell r="H29" t="e">
            <v>#VALUE!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</row>
        <row r="30">
          <cell r="B30">
            <v>290100</v>
          </cell>
          <cell r="C30" t="str">
            <v xml:space="preserve">    기타                                                                                  </v>
          </cell>
          <cell r="D30" t="str">
            <v xml:space="preserve">  Other Sales</v>
          </cell>
          <cell r="H30" t="e">
            <v>#VALUE!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2.4976780000000005</v>
          </cell>
          <cell r="AL30">
            <v>2.434415</v>
          </cell>
          <cell r="AM30">
            <v>3.8950299999999998</v>
          </cell>
          <cell r="AN30">
            <v>2.281631</v>
          </cell>
          <cell r="AO30">
            <v>2.7277729999999991</v>
          </cell>
          <cell r="AP30">
            <v>2.5476220000000001</v>
          </cell>
          <cell r="AQ30">
            <v>4.3135849999999998</v>
          </cell>
          <cell r="AR30">
            <v>2.4230719999999999</v>
          </cell>
          <cell r="AS30">
            <v>2.7182969999999997</v>
          </cell>
          <cell r="AT30">
            <v>2.642712</v>
          </cell>
          <cell r="AU30">
            <v>4.854622</v>
          </cell>
          <cell r="AV30">
            <v>-10.215631</v>
          </cell>
          <cell r="AW30">
            <v>2.9823820000000012</v>
          </cell>
          <cell r="AX30">
            <v>2.2769360000000001</v>
          </cell>
          <cell r="AY30">
            <v>5.2052480000000001</v>
          </cell>
          <cell r="AZ30">
            <v>2.9609918999999998</v>
          </cell>
          <cell r="BA30">
            <v>0</v>
          </cell>
          <cell r="BB30">
            <v>6.7657109999999996</v>
          </cell>
          <cell r="BC30">
            <v>-6.7657109999999996</v>
          </cell>
          <cell r="BD30">
            <v>15.363806699999998</v>
          </cell>
          <cell r="BE30">
            <v>4.4914360000000002</v>
          </cell>
          <cell r="BF30">
            <v>3.8903909999999997</v>
          </cell>
          <cell r="BG30">
            <v>-8.3818269999999995</v>
          </cell>
          <cell r="BH30">
            <v>18.038527539999997</v>
          </cell>
          <cell r="BI30">
            <v>4.4311729999999994</v>
          </cell>
          <cell r="BJ30">
            <v>3.882482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</row>
        <row r="31">
          <cell r="B31">
            <v>200360</v>
          </cell>
          <cell r="C31" t="str">
            <v xml:space="preserve">매출원가                                                                                  </v>
          </cell>
          <cell r="D31" t="str">
            <v>Cost of Sales</v>
          </cell>
          <cell r="H31" t="e">
            <v>#VALUE!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82.673757000000023</v>
          </cell>
          <cell r="AL31">
            <v>94.712515999999994</v>
          </cell>
          <cell r="AM31">
            <v>96.945256000000001</v>
          </cell>
          <cell r="AN31">
            <v>108.58229299999999</v>
          </cell>
          <cell r="AO31">
            <v>97.878804000000059</v>
          </cell>
          <cell r="AP31">
            <v>101.22381899999999</v>
          </cell>
          <cell r="AQ31">
            <v>113.84229499999999</v>
          </cell>
          <cell r="AR31">
            <v>133.30449400000001</v>
          </cell>
          <cell r="AS31">
            <v>123.09299099999998</v>
          </cell>
          <cell r="AT31">
            <v>123.49043499999999</v>
          </cell>
          <cell r="AU31">
            <v>124.58564699999999</v>
          </cell>
          <cell r="AV31">
            <v>160.91355056</v>
          </cell>
          <cell r="AW31">
            <v>114.17580199999998</v>
          </cell>
          <cell r="AX31">
            <v>112.74176799999999</v>
          </cell>
          <cell r="AY31">
            <v>116.85996999999999</v>
          </cell>
          <cell r="AZ31">
            <v>148.96493363999997</v>
          </cell>
          <cell r="BA31">
            <v>124.47524399999998</v>
          </cell>
          <cell r="BB31">
            <v>138.07232299999998</v>
          </cell>
          <cell r="BC31">
            <v>147.05944599999998</v>
          </cell>
          <cell r="BD31">
            <v>146.81343570999999</v>
          </cell>
          <cell r="BE31">
            <v>124.45601599999998</v>
          </cell>
          <cell r="BF31">
            <v>132.39244499999998</v>
          </cell>
          <cell r="BG31">
            <v>163.30634899999998</v>
          </cell>
          <cell r="BH31">
            <v>177.56548378999997</v>
          </cell>
          <cell r="BI31">
            <v>159.22275600000003</v>
          </cell>
          <cell r="BJ31">
            <v>161.65075199999998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</row>
        <row r="32">
          <cell r="B32">
            <v>200380</v>
          </cell>
          <cell r="C32" t="str">
            <v xml:space="preserve">    제품매출원가                                                                          </v>
          </cell>
          <cell r="D32" t="str">
            <v xml:space="preserve">  Cost of Finished Goods Sold</v>
          </cell>
          <cell r="H32" t="e">
            <v>#VALUE!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</row>
        <row r="33">
          <cell r="B33">
            <v>200460</v>
          </cell>
          <cell r="C33" t="str">
            <v xml:space="preserve">    상품매출원가                                                                          </v>
          </cell>
          <cell r="D33" t="str">
            <v xml:space="preserve">  Cost of Merchandise Sold</v>
          </cell>
          <cell r="H33" t="e">
            <v>#VALUE!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</row>
        <row r="34">
          <cell r="B34">
            <v>200550</v>
          </cell>
          <cell r="C34" t="str">
            <v xml:space="preserve">    제품상품매출원가                                                                      </v>
          </cell>
          <cell r="D34" t="str">
            <v xml:space="preserve">  Cost of Merchandise &amp; Finished Goods</v>
          </cell>
          <cell r="H34" t="e">
            <v>#VALUE!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</row>
        <row r="35">
          <cell r="B35">
            <v>200630</v>
          </cell>
          <cell r="C35" t="str">
            <v xml:space="preserve">    공사원가                                                                              </v>
          </cell>
          <cell r="D35" t="str">
            <v xml:space="preserve">  Cost of Construction</v>
          </cell>
          <cell r="H35" t="e">
            <v>#VALUE!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</row>
        <row r="36">
          <cell r="B36">
            <v>200640</v>
          </cell>
          <cell r="C36" t="str">
            <v xml:space="preserve">    분양원가                                                                              </v>
          </cell>
          <cell r="D36" t="str">
            <v xml:space="preserve">  Cost of Lotting Out</v>
          </cell>
          <cell r="H36" t="e">
            <v>#VALUE!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</row>
        <row r="37">
          <cell r="B37">
            <v>200650</v>
          </cell>
          <cell r="C37" t="str">
            <v xml:space="preserve">    용역원가                                                                              </v>
          </cell>
          <cell r="D37" t="str">
            <v xml:space="preserve">  Cost of Service</v>
          </cell>
          <cell r="H37" t="e">
            <v>#VALUE!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80.396419999999978</v>
          </cell>
          <cell r="AL37">
            <v>92.116061000000002</v>
          </cell>
          <cell r="AM37">
            <v>93.804808999999992</v>
          </cell>
          <cell r="AN37">
            <v>105.720704</v>
          </cell>
          <cell r="AO37">
            <v>95.354559999999935</v>
          </cell>
          <cell r="AP37">
            <v>98.572190999999989</v>
          </cell>
          <cell r="AQ37">
            <v>110.671212</v>
          </cell>
          <cell r="AR37">
            <v>130.30350099999998</v>
          </cell>
          <cell r="AS37">
            <v>120.44537500000001</v>
          </cell>
          <cell r="AT37">
            <v>120.78701799999999</v>
          </cell>
          <cell r="AU37">
            <v>120.80040299999999</v>
          </cell>
          <cell r="AV37">
            <v>157.59094291999997</v>
          </cell>
          <cell r="AW37">
            <v>111.35225600000001</v>
          </cell>
          <cell r="AX37">
            <v>109.94334599999999</v>
          </cell>
          <cell r="AY37">
            <v>113.125108</v>
          </cell>
          <cell r="AZ37">
            <v>145.65552696999998</v>
          </cell>
          <cell r="BA37">
            <v>121.28854899999999</v>
          </cell>
          <cell r="BB37">
            <v>134.88067999999998</v>
          </cell>
          <cell r="BC37">
            <v>143.02254399999998</v>
          </cell>
          <cell r="BD37">
            <v>143.35826011</v>
          </cell>
          <cell r="BE37">
            <v>120.71211299999993</v>
          </cell>
          <cell r="BF37">
            <v>128.82833299999999</v>
          </cell>
          <cell r="BG37">
            <v>159.075119</v>
          </cell>
          <cell r="BH37">
            <v>173.90288321</v>
          </cell>
          <cell r="BI37">
            <v>155.97044</v>
          </cell>
          <cell r="BJ37">
            <v>158.346993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</row>
        <row r="38">
          <cell r="B38">
            <v>200700</v>
          </cell>
          <cell r="C38" t="str">
            <v xml:space="preserve">    지분법손실                                                                            </v>
          </cell>
          <cell r="D38" t="str">
            <v xml:space="preserve">  Losses on Valuation of Equity Method Securities</v>
          </cell>
          <cell r="H38" t="e">
            <v>#VALUE!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</row>
        <row r="39">
          <cell r="B39">
            <v>200710</v>
          </cell>
          <cell r="C39" t="str">
            <v xml:space="preserve">    금융비용                                                                              </v>
          </cell>
          <cell r="D39" t="str">
            <v xml:space="preserve">  Financing Expenses</v>
          </cell>
          <cell r="H39" t="e">
            <v>#VALUE!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</row>
        <row r="40">
          <cell r="B40">
            <v>200720</v>
          </cell>
          <cell r="C40" t="str">
            <v xml:space="preserve">    이자비용                                                                              </v>
          </cell>
          <cell r="D40" t="str">
            <v xml:space="preserve">  Interest Expenses</v>
          </cell>
          <cell r="H40" t="e">
            <v>#VALUE!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</row>
        <row r="41">
          <cell r="B41">
            <v>290200</v>
          </cell>
          <cell r="C41" t="str">
            <v xml:space="preserve">    기타                                                                                  </v>
          </cell>
          <cell r="D41" t="str">
            <v xml:space="preserve">  Other Sales</v>
          </cell>
          <cell r="H41" t="e">
            <v>#VALUE!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2.2773380000000003</v>
          </cell>
          <cell r="AL41">
            <v>2.596454</v>
          </cell>
          <cell r="AM41">
            <v>3.140447</v>
          </cell>
          <cell r="AN41">
            <v>2.8615889999999999</v>
          </cell>
          <cell r="AO41">
            <v>2.5242439999999995</v>
          </cell>
          <cell r="AP41">
            <v>2.6516289999999998</v>
          </cell>
          <cell r="AQ41">
            <v>3.1710819999999997</v>
          </cell>
          <cell r="AR41">
            <v>3.0009919999999997</v>
          </cell>
          <cell r="AS41">
            <v>2.6476150000000001</v>
          </cell>
          <cell r="AT41">
            <v>2.7034189999999998</v>
          </cell>
          <cell r="AU41">
            <v>3.7852429999999999</v>
          </cell>
          <cell r="AV41">
            <v>3.3226076299999998</v>
          </cell>
          <cell r="AW41">
            <v>2.8235459999999986</v>
          </cell>
          <cell r="AX41">
            <v>2.798422</v>
          </cell>
          <cell r="AY41">
            <v>3.7348619999999997</v>
          </cell>
          <cell r="AZ41">
            <v>3.3094066799999999</v>
          </cell>
          <cell r="BA41">
            <v>3.1866950000000003</v>
          </cell>
          <cell r="BB41">
            <v>3.191643</v>
          </cell>
          <cell r="BC41">
            <v>4.0369019999999995</v>
          </cell>
          <cell r="BD41">
            <v>3.4551756</v>
          </cell>
          <cell r="BE41">
            <v>3.7439030000000013</v>
          </cell>
          <cell r="BF41">
            <v>3.564111</v>
          </cell>
          <cell r="BG41">
            <v>4.2312310000000002</v>
          </cell>
          <cell r="BH41">
            <v>3.6626005799999999</v>
          </cell>
          <cell r="BI41">
            <v>3.2523170000000001</v>
          </cell>
          <cell r="BJ41">
            <v>3.3037579999999998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</row>
        <row r="42">
          <cell r="B42">
            <v>200810</v>
          </cell>
          <cell r="C42" t="str">
            <v xml:space="preserve">매출총이익                                                                                </v>
          </cell>
          <cell r="D42" t="str">
            <v>Gross Profit on Sales</v>
          </cell>
          <cell r="H42" t="e">
            <v>#VALUE!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40.940928</v>
          </cell>
          <cell r="AL42">
            <v>40.101652000000001</v>
          </cell>
          <cell r="AM42">
            <v>43.777259000000001</v>
          </cell>
          <cell r="AN42">
            <v>10.780249999999999</v>
          </cell>
          <cell r="AO42">
            <v>47.086478</v>
          </cell>
          <cell r="AP42">
            <v>52.322061999999995</v>
          </cell>
          <cell r="AQ42">
            <v>38.354096999999996</v>
          </cell>
          <cell r="AR42">
            <v>37.515295000000002</v>
          </cell>
          <cell r="AS42">
            <v>43.416560000000004</v>
          </cell>
          <cell r="AT42">
            <v>44.784788999999996</v>
          </cell>
          <cell r="AU42">
            <v>43.116394999999997</v>
          </cell>
          <cell r="AV42">
            <v>12.75431903</v>
          </cell>
          <cell r="AW42">
            <v>37.201561999999996</v>
          </cell>
          <cell r="AX42">
            <v>30.259349</v>
          </cell>
          <cell r="AY42">
            <v>25.922414</v>
          </cell>
          <cell r="AZ42">
            <v>29.231262139999998</v>
          </cell>
          <cell r="BA42">
            <v>32.495971999999995</v>
          </cell>
          <cell r="BB42">
            <v>50.960712999999998</v>
          </cell>
          <cell r="BC42">
            <v>28.149531</v>
          </cell>
          <cell r="BD42">
            <v>26.82960473</v>
          </cell>
          <cell r="BE42">
            <v>17.979874000000002</v>
          </cell>
          <cell r="BF42">
            <v>7.4925569999999997</v>
          </cell>
          <cell r="BG42">
            <v>32.786104000000002</v>
          </cell>
          <cell r="BH42">
            <v>12.063101699999999</v>
          </cell>
          <cell r="BI42">
            <v>20.290502999999994</v>
          </cell>
          <cell r="BJ42">
            <v>19.414898999999998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</row>
        <row r="43">
          <cell r="B43">
            <v>200820</v>
          </cell>
          <cell r="C43" t="str">
            <v xml:space="preserve">판매비와관리비                                                                            </v>
          </cell>
          <cell r="D43" t="str">
            <v>Distribution Costs and Administrative Expenses</v>
          </cell>
          <cell r="H43" t="e">
            <v>#VALUE!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11.115313</v>
          </cell>
          <cell r="AL43">
            <v>8.9759599999999988</v>
          </cell>
          <cell r="AM43">
            <v>11.665324999999999</v>
          </cell>
          <cell r="AN43">
            <v>14.072846999999999</v>
          </cell>
          <cell r="AO43">
            <v>12.031334999999999</v>
          </cell>
          <cell r="AP43">
            <v>12.555586999999999</v>
          </cell>
          <cell r="AQ43">
            <v>6.6389759999999995</v>
          </cell>
          <cell r="AR43">
            <v>11.801209999999999</v>
          </cell>
          <cell r="AS43">
            <v>12.345178999999987</v>
          </cell>
          <cell r="AT43">
            <v>16.388901999999998</v>
          </cell>
          <cell r="AU43">
            <v>14.683159</v>
          </cell>
          <cell r="AV43">
            <v>21.606984300000001</v>
          </cell>
          <cell r="AW43">
            <v>14.586956000000001</v>
          </cell>
          <cell r="AX43">
            <v>17.025168000000001</v>
          </cell>
          <cell r="AY43">
            <v>14.462873999999999</v>
          </cell>
          <cell r="AZ43">
            <v>18.217860210000001</v>
          </cell>
          <cell r="BA43">
            <v>17.152031000000008</v>
          </cell>
          <cell r="BB43">
            <v>18.193607</v>
          </cell>
          <cell r="BC43">
            <v>17.216421</v>
          </cell>
          <cell r="BD43">
            <v>20.08791669</v>
          </cell>
          <cell r="BE43">
            <v>25.678100999999998</v>
          </cell>
          <cell r="BF43">
            <v>34.805358999999996</v>
          </cell>
          <cell r="BG43">
            <v>22.343602999999998</v>
          </cell>
          <cell r="BH43">
            <v>17.4468681</v>
          </cell>
          <cell r="BI43">
            <v>15.480686000000002</v>
          </cell>
          <cell r="BJ43">
            <v>19.481978999999999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</row>
        <row r="44">
          <cell r="B44">
            <v>200830</v>
          </cell>
          <cell r="C44" t="str">
            <v xml:space="preserve">    급여                                                                                  </v>
          </cell>
          <cell r="D44" t="str">
            <v xml:space="preserve">  Salaries and Wages</v>
          </cell>
          <cell r="H44" t="e">
            <v>#VALUE!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3.5716219999999979</v>
          </cell>
          <cell r="AL44">
            <v>3.5832169999999999</v>
          </cell>
          <cell r="AM44">
            <v>3.7252669999999997</v>
          </cell>
          <cell r="AN44">
            <v>4.2912879999999998</v>
          </cell>
          <cell r="AO44">
            <v>3.9831719999999997</v>
          </cell>
          <cell r="AP44">
            <v>4.5422389999999995</v>
          </cell>
          <cell r="AQ44">
            <v>2.1172249999999999</v>
          </cell>
          <cell r="AR44">
            <v>5.0548259999999994</v>
          </cell>
          <cell r="AS44">
            <v>4.3412289999999985</v>
          </cell>
          <cell r="AT44">
            <v>5.3236149999999993</v>
          </cell>
          <cell r="AU44">
            <v>5.0864060000000002</v>
          </cell>
          <cell r="AV44">
            <v>8.2025379999999988</v>
          </cell>
          <cell r="AW44">
            <v>5.7864380000000004</v>
          </cell>
          <cell r="AX44">
            <v>5.2294869999999998</v>
          </cell>
          <cell r="AY44">
            <v>4.8952489999999997</v>
          </cell>
          <cell r="AZ44">
            <v>8.1457949999999997</v>
          </cell>
          <cell r="BA44">
            <v>5.0121549999999999</v>
          </cell>
          <cell r="BB44">
            <v>5.666048</v>
          </cell>
          <cell r="BC44">
            <v>5.2659209999999996</v>
          </cell>
          <cell r="BD44">
            <v>6.5818439999999994</v>
          </cell>
          <cell r="BE44">
            <v>6.7434729999999981</v>
          </cell>
          <cell r="BF44">
            <v>4.1832190000000002</v>
          </cell>
          <cell r="BG44">
            <v>3.1474359999999999</v>
          </cell>
          <cell r="BH44">
            <v>3.2620619999999998</v>
          </cell>
          <cell r="BI44">
            <v>4.1075650000000001</v>
          </cell>
          <cell r="BJ44">
            <v>3.6033999999999997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</row>
        <row r="45">
          <cell r="B45">
            <v>200840</v>
          </cell>
          <cell r="C45" t="str">
            <v xml:space="preserve">    퇴직급여                                                                              </v>
          </cell>
          <cell r="D45" t="str">
            <v xml:space="preserve">  Severance and Retirement Benefits</v>
          </cell>
          <cell r="H45" t="e">
            <v>#VALUE!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0.29171799999999992</v>
          </cell>
          <cell r="AL45">
            <v>0.30247599999999997</v>
          </cell>
          <cell r="AM45">
            <v>0.31748199999999999</v>
          </cell>
          <cell r="AN45">
            <v>-2.2806999999999997E-2</v>
          </cell>
          <cell r="AO45">
            <v>0.23348100000000005</v>
          </cell>
          <cell r="AP45">
            <v>0.24556999999999998</v>
          </cell>
          <cell r="AQ45">
            <v>0.29817399999999999</v>
          </cell>
          <cell r="AR45">
            <v>0.27534500000000001</v>
          </cell>
          <cell r="AS45">
            <v>0.2828949999999999</v>
          </cell>
          <cell r="AT45">
            <v>0.36837599999999998</v>
          </cell>
          <cell r="AU45">
            <v>1.1008879999999999</v>
          </cell>
          <cell r="AV45">
            <v>2.8160419999999999</v>
          </cell>
          <cell r="AW45">
            <v>0.70420199999999977</v>
          </cell>
          <cell r="AX45">
            <v>0.347441</v>
          </cell>
          <cell r="AY45">
            <v>0.116091</v>
          </cell>
          <cell r="AZ45">
            <v>0.601387</v>
          </cell>
          <cell r="BA45">
            <v>0.41416300000000028</v>
          </cell>
          <cell r="BB45">
            <v>0.41145399999999999</v>
          </cell>
          <cell r="BC45">
            <v>0.41903999999999997</v>
          </cell>
          <cell r="BD45">
            <v>0.49604499999999996</v>
          </cell>
          <cell r="BE45">
            <v>0.68216699999999975</v>
          </cell>
          <cell r="BF45">
            <v>0.93662099999999993</v>
          </cell>
          <cell r="BG45">
            <v>0.93893199999999999</v>
          </cell>
          <cell r="BH45">
            <v>-1.1495139999999999</v>
          </cell>
          <cell r="BI45">
            <v>0.31355200000000005</v>
          </cell>
          <cell r="BJ45">
            <v>0.31143100000000001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</row>
        <row r="46">
          <cell r="B46">
            <v>200850</v>
          </cell>
          <cell r="C46" t="str">
            <v xml:space="preserve">    명예퇴직금                                                                            </v>
          </cell>
          <cell r="D46" t="str">
            <v xml:space="preserve">  Retirement Allowances Paid to Early Retirees</v>
          </cell>
          <cell r="H46" t="e">
            <v>#VALUE!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</row>
        <row r="47">
          <cell r="B47">
            <v>200860</v>
          </cell>
          <cell r="C47" t="str">
            <v xml:space="preserve">    복리후생비                                                                            </v>
          </cell>
          <cell r="D47" t="str">
            <v xml:space="preserve">  Employee Benefits</v>
          </cell>
          <cell r="H47" t="e">
            <v>#VALUE!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0.30935299999999999</v>
          </cell>
          <cell r="AL47">
            <v>0.23111099999999998</v>
          </cell>
          <cell r="AM47">
            <v>0.27662500000000001</v>
          </cell>
          <cell r="AN47">
            <v>0.59030099999999996</v>
          </cell>
          <cell r="AO47">
            <v>0.29947499999999994</v>
          </cell>
          <cell r="AP47">
            <v>0.25961899999999999</v>
          </cell>
          <cell r="AQ47">
            <v>0.45941599999999999</v>
          </cell>
          <cell r="AR47">
            <v>0.48234299999999997</v>
          </cell>
          <cell r="AS47">
            <v>0.47455899999999973</v>
          </cell>
          <cell r="AT47">
            <v>0.67386899999999994</v>
          </cell>
          <cell r="AU47">
            <v>0.56182199999999993</v>
          </cell>
          <cell r="AV47">
            <v>0.60295299999999996</v>
          </cell>
          <cell r="AW47">
            <v>0.60945099999999996</v>
          </cell>
          <cell r="AX47">
            <v>0.77863099999999996</v>
          </cell>
          <cell r="AY47">
            <v>0.75834000000000001</v>
          </cell>
          <cell r="AZ47">
            <v>0.86499700000000002</v>
          </cell>
          <cell r="BA47">
            <v>0.59534799999999999</v>
          </cell>
          <cell r="BB47">
            <v>0.58130199999999999</v>
          </cell>
          <cell r="BC47">
            <v>0.73650099999999996</v>
          </cell>
          <cell r="BD47">
            <v>0.87542900000000001</v>
          </cell>
          <cell r="BE47">
            <v>1.3313199999999998</v>
          </cell>
          <cell r="BF47">
            <v>2.3121839999999998</v>
          </cell>
          <cell r="BG47">
            <v>1.123067</v>
          </cell>
          <cell r="BH47">
            <v>0.57345699999999999</v>
          </cell>
          <cell r="BI47">
            <v>0.49676799999999999</v>
          </cell>
          <cell r="BJ47">
            <v>0.47903099999999998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</row>
        <row r="48">
          <cell r="B48">
            <v>200870</v>
          </cell>
          <cell r="C48" t="str">
            <v xml:space="preserve">    주식보상비                                                                            </v>
          </cell>
          <cell r="D48" t="str">
            <v xml:space="preserve">  Compensation Expenses Associated With Stock Options</v>
          </cell>
          <cell r="H48" t="e">
            <v>#VALUE!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</row>
        <row r="49">
          <cell r="B49">
            <v>200880</v>
          </cell>
          <cell r="C49" t="str">
            <v xml:space="preserve">    교육훈련비                                                                            </v>
          </cell>
          <cell r="D49" t="str">
            <v xml:space="preserve">  Training Expenses</v>
          </cell>
          <cell r="H49" t="e">
            <v>#VALUE!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4.2142999999999986E-2</v>
          </cell>
          <cell r="AL49">
            <v>9.3124999999999999E-2</v>
          </cell>
          <cell r="AM49">
            <v>7.9125000000000001E-2</v>
          </cell>
          <cell r="AN49">
            <v>6.5945999999999991E-2</v>
          </cell>
          <cell r="AO49">
            <v>2.7205000000000035E-2</v>
          </cell>
          <cell r="AP49">
            <v>0.12804099999999999</v>
          </cell>
          <cell r="AQ49">
            <v>6.980299999999999E-2</v>
          </cell>
          <cell r="AR49">
            <v>0.10995999999999999</v>
          </cell>
          <cell r="AS49">
            <v>5.4698000000000024E-2</v>
          </cell>
          <cell r="AT49">
            <v>0.15980800000000001</v>
          </cell>
          <cell r="AU49">
            <v>8.6567999999999992E-2</v>
          </cell>
          <cell r="AV49">
            <v>5.1999999999999998E-2</v>
          </cell>
          <cell r="AW49">
            <v>9.1656999999999988E-2</v>
          </cell>
          <cell r="AX49">
            <v>0.19209699999999999</v>
          </cell>
          <cell r="AY49">
            <v>7.7393999999999991E-2</v>
          </cell>
          <cell r="AZ49">
            <v>0.11458199999999999</v>
          </cell>
          <cell r="BA49">
            <v>7.7386000000000177E-2</v>
          </cell>
          <cell r="BB49">
            <v>0.109278</v>
          </cell>
          <cell r="BC49">
            <v>0.55270799999999998</v>
          </cell>
          <cell r="BD49">
            <v>0.92367699999999997</v>
          </cell>
          <cell r="BE49">
            <v>0.25914899999999996</v>
          </cell>
          <cell r="BF49">
            <v>-0.25914899999999996</v>
          </cell>
          <cell r="BG49">
            <v>-1.5837E-2</v>
          </cell>
          <cell r="BH49">
            <v>2.7619999999999999E-2</v>
          </cell>
          <cell r="BI49">
            <v>1.6299000000000001E-2</v>
          </cell>
          <cell r="BJ49">
            <v>-1.6299000000000001E-2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</row>
        <row r="50">
          <cell r="B50">
            <v>200920</v>
          </cell>
          <cell r="C50" t="str">
            <v xml:space="preserve">    수도광열비                                                                            </v>
          </cell>
          <cell r="D50" t="str">
            <v xml:space="preserve">  Water, Light and Heating Expenses</v>
          </cell>
          <cell r="H50" t="e">
            <v>#VALUE!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0.54390100000000019</v>
          </cell>
          <cell r="AL50">
            <v>0.51743600000000001</v>
          </cell>
          <cell r="AM50">
            <v>0.58882199999999996</v>
          </cell>
          <cell r="AN50">
            <v>0.454318</v>
          </cell>
          <cell r="AO50">
            <v>0.53812499999999996</v>
          </cell>
          <cell r="AP50">
            <v>0.44212299999999999</v>
          </cell>
          <cell r="AQ50">
            <v>-0.384988</v>
          </cell>
          <cell r="AR50">
            <v>0.15448099999999998</v>
          </cell>
          <cell r="AS50">
            <v>0.23739100000000013</v>
          </cell>
          <cell r="AT50">
            <v>0.12013099999999999</v>
          </cell>
          <cell r="AU50">
            <v>0.187919</v>
          </cell>
          <cell r="AV50">
            <v>0.131491</v>
          </cell>
          <cell r="AW50">
            <v>0.20475900000000002</v>
          </cell>
          <cell r="AX50">
            <v>0.112234</v>
          </cell>
          <cell r="AY50">
            <v>0.18287899999999999</v>
          </cell>
          <cell r="AZ50">
            <v>0.134939</v>
          </cell>
          <cell r="BA50">
            <v>0.18636799999999998</v>
          </cell>
          <cell r="BB50">
            <v>0.10889699999999999</v>
          </cell>
          <cell r="BC50">
            <v>0.181565</v>
          </cell>
          <cell r="BD50">
            <v>0.13625799999999999</v>
          </cell>
          <cell r="BE50">
            <v>0.2468720000000002</v>
          </cell>
          <cell r="BF50">
            <v>0.98698999999999992</v>
          </cell>
          <cell r="BG50">
            <v>0.18271599999999999</v>
          </cell>
          <cell r="BH50">
            <v>0.126081</v>
          </cell>
          <cell r="BI50">
            <v>0.18901299999999999</v>
          </cell>
          <cell r="BJ50">
            <v>0.10091299999999999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</row>
        <row r="51">
          <cell r="B51">
            <v>200930</v>
          </cell>
          <cell r="C51" t="str">
            <v xml:space="preserve">    세금과공과                                                                            </v>
          </cell>
          <cell r="D51" t="str">
            <v xml:space="preserve">  Taxes and Dues</v>
          </cell>
          <cell r="H51" t="e">
            <v>#VALUE!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0.13110199999999983</v>
          </cell>
          <cell r="AL51">
            <v>0.11173599999999999</v>
          </cell>
          <cell r="AM51">
            <v>1.1363129999999999</v>
          </cell>
          <cell r="AN51">
            <v>0.91926699999999995</v>
          </cell>
          <cell r="AO51">
            <v>0.15133300000000016</v>
          </cell>
          <cell r="AP51">
            <v>0.13095199999999999</v>
          </cell>
          <cell r="AQ51">
            <v>0.91433299999999995</v>
          </cell>
          <cell r="AR51">
            <v>0.99935199999999991</v>
          </cell>
          <cell r="AS51">
            <v>0.15354800000000024</v>
          </cell>
          <cell r="AT51">
            <v>1.764656</v>
          </cell>
          <cell r="AU51">
            <v>0.13348099999999999</v>
          </cell>
          <cell r="AV51">
            <v>0.22597799999999998</v>
          </cell>
          <cell r="AW51">
            <v>0.41419799999999984</v>
          </cell>
          <cell r="AX51">
            <v>1.8397869999999998</v>
          </cell>
          <cell r="AY51">
            <v>-0.22223999999999999</v>
          </cell>
          <cell r="AZ51">
            <v>0.59390199999999993</v>
          </cell>
          <cell r="BA51">
            <v>0.57729900000000001</v>
          </cell>
          <cell r="BB51">
            <v>2.0185070000000001</v>
          </cell>
          <cell r="BC51">
            <v>0.42305999999999999</v>
          </cell>
          <cell r="BD51">
            <v>0.32685900000000001</v>
          </cell>
          <cell r="BE51">
            <v>0.37422000000000066</v>
          </cell>
          <cell r="BF51">
            <v>3.3394029999999999</v>
          </cell>
          <cell r="BG51">
            <v>0.26611999999999997</v>
          </cell>
          <cell r="BH51">
            <v>0.28708600000000001</v>
          </cell>
          <cell r="BI51">
            <v>0.2157669999999996</v>
          </cell>
          <cell r="BJ51">
            <v>4.1780359999999996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</row>
        <row r="52">
          <cell r="B52">
            <v>200950</v>
          </cell>
          <cell r="C52" t="str">
            <v xml:space="preserve">    임차료                                                                                </v>
          </cell>
          <cell r="D52" t="str">
            <v xml:space="preserve">  Rent</v>
          </cell>
          <cell r="H52" t="e">
            <v>#VALUE!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0.24524299999999977</v>
          </cell>
          <cell r="AL52">
            <v>0.24941199999999999</v>
          </cell>
          <cell r="AM52">
            <v>0.25521699999999997</v>
          </cell>
          <cell r="AN52">
            <v>0.26147500000000001</v>
          </cell>
          <cell r="AO52">
            <v>0.26855399999999996</v>
          </cell>
          <cell r="AP52">
            <v>0.21496199999999999</v>
          </cell>
          <cell r="AQ52">
            <v>0.289798</v>
          </cell>
          <cell r="AR52">
            <v>0.27441399999999999</v>
          </cell>
          <cell r="AS52">
            <v>0.31629099999999999</v>
          </cell>
          <cell r="AT52">
            <v>0.301431</v>
          </cell>
          <cell r="AU52">
            <v>0.30118099999999998</v>
          </cell>
          <cell r="AV52">
            <v>0.29458799999999996</v>
          </cell>
          <cell r="AW52">
            <v>0.24255599999999988</v>
          </cell>
          <cell r="AX52">
            <v>0.22939999999999999</v>
          </cell>
          <cell r="AY52">
            <v>0.232927</v>
          </cell>
          <cell r="AZ52">
            <v>0.245556</v>
          </cell>
          <cell r="BA52">
            <v>0.21641399999999988</v>
          </cell>
          <cell r="BB52">
            <v>0.20956899999999998</v>
          </cell>
          <cell r="BC52">
            <v>0.21021099999999998</v>
          </cell>
          <cell r="BD52">
            <v>0.19389499999999998</v>
          </cell>
          <cell r="BE52">
            <v>0.97403200000000012</v>
          </cell>
          <cell r="BF52">
            <v>-0.97403200000000001</v>
          </cell>
          <cell r="BG52">
            <v>0.82905999999999991</v>
          </cell>
          <cell r="BH52">
            <v>0.76863899999999996</v>
          </cell>
          <cell r="BI52">
            <v>0.15862499999999999</v>
          </cell>
          <cell r="BJ52">
            <v>-0.15862499999999999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</row>
        <row r="53">
          <cell r="B53">
            <v>201010</v>
          </cell>
          <cell r="C53" t="str">
            <v xml:space="preserve">    보험료                                                                                </v>
          </cell>
          <cell r="D53" t="str">
            <v xml:space="preserve">  Insurance Premium</v>
          </cell>
          <cell r="H53" t="e">
            <v>#VALUE!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4.5584000000000013E-2</v>
          </cell>
          <cell r="AL53">
            <v>9.1581999999999997E-2</v>
          </cell>
          <cell r="AM53">
            <v>0.12314799999999999</v>
          </cell>
          <cell r="AN53">
            <v>0.116716</v>
          </cell>
          <cell r="AO53">
            <v>8.7198999999999915E-2</v>
          </cell>
          <cell r="AP53">
            <v>0.12149399999999999</v>
          </cell>
          <cell r="AQ53">
            <v>0.103418</v>
          </cell>
          <cell r="AR53">
            <v>6.8762999999999991E-2</v>
          </cell>
          <cell r="AS53">
            <v>7.0900000000000019E-2</v>
          </cell>
          <cell r="AT53">
            <v>0.130527</v>
          </cell>
          <cell r="AU53">
            <v>0.17008299999999998</v>
          </cell>
          <cell r="AV53">
            <v>8.4600999999999996E-2</v>
          </cell>
          <cell r="AW53">
            <v>9.2169999999999974E-2</v>
          </cell>
          <cell r="AX53">
            <v>0.15713299999999999</v>
          </cell>
          <cell r="AY53">
            <v>9.9429999999999991E-2</v>
          </cell>
          <cell r="AZ53">
            <v>0.158972</v>
          </cell>
          <cell r="BA53">
            <v>6.5443000000000029E-2</v>
          </cell>
          <cell r="BB53">
            <v>6.3477999999999993E-2</v>
          </cell>
          <cell r="BC53">
            <v>6.2323999999999997E-2</v>
          </cell>
          <cell r="BD53">
            <v>8.3020999999999998E-2</v>
          </cell>
          <cell r="BE53">
            <v>8.3532999999999996E-2</v>
          </cell>
          <cell r="BF53">
            <v>-8.3532999999999996E-2</v>
          </cell>
          <cell r="BG53">
            <v>5.8323E-2</v>
          </cell>
          <cell r="BH53">
            <v>4.6404000000000001E-2</v>
          </cell>
          <cell r="BI53">
            <v>6.0326999999999999E-2</v>
          </cell>
          <cell r="BJ53">
            <v>-6.0326999999999999E-2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</row>
        <row r="54">
          <cell r="B54">
            <v>201050</v>
          </cell>
          <cell r="C54" t="str">
            <v xml:space="preserve">    지급수수료                                                                            </v>
          </cell>
          <cell r="D54" t="str">
            <v xml:space="preserve">  Commission Expenses</v>
          </cell>
          <cell r="H54" t="e">
            <v>#VALUE!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0.45972299999999999</v>
          </cell>
          <cell r="AL54">
            <v>-0.45972299999999999</v>
          </cell>
          <cell r="AM54">
            <v>0.30533299999999997</v>
          </cell>
          <cell r="AN54">
            <v>0.94248699999999996</v>
          </cell>
          <cell r="AO54">
            <v>0.97790200000000027</v>
          </cell>
          <cell r="AP54">
            <v>1.3918619999999999</v>
          </cell>
          <cell r="AQ54">
            <v>-0.171899</v>
          </cell>
          <cell r="AR54">
            <v>0.44138299999999997</v>
          </cell>
          <cell r="AS54">
            <v>1.9635389999999999</v>
          </cell>
          <cell r="AT54">
            <v>0.94001999999999997</v>
          </cell>
          <cell r="AU54">
            <v>1.444885</v>
          </cell>
          <cell r="AV54">
            <v>2.6748289999999999</v>
          </cell>
          <cell r="AW54">
            <v>1.7154550000000004</v>
          </cell>
          <cell r="AX54">
            <v>1.9696019999999999</v>
          </cell>
          <cell r="AY54">
            <v>1.9625439999999998</v>
          </cell>
          <cell r="AZ54">
            <v>1.5593549999999998</v>
          </cell>
          <cell r="BA54">
            <v>1.272062</v>
          </cell>
          <cell r="BB54">
            <v>1.5944039999999999</v>
          </cell>
          <cell r="BC54">
            <v>2.034141</v>
          </cell>
          <cell r="BD54">
            <v>0.927037</v>
          </cell>
          <cell r="BE54">
            <v>1.5659320000000001</v>
          </cell>
          <cell r="BF54">
            <v>3.385059</v>
          </cell>
          <cell r="BG54">
            <v>1.7892029999999999</v>
          </cell>
          <cell r="BH54">
            <v>0.382463</v>
          </cell>
          <cell r="BI54">
            <v>0.59543999999999997</v>
          </cell>
          <cell r="BJ54">
            <v>1.2956989999999999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</row>
        <row r="55">
          <cell r="B55">
            <v>201080</v>
          </cell>
          <cell r="C55" t="str">
            <v xml:space="preserve">    감가상각비                                                                            </v>
          </cell>
          <cell r="D55" t="str">
            <v xml:space="preserve">  Depreciation</v>
          </cell>
          <cell r="H55" t="e">
            <v>#VALUE!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0.43721999999999994</v>
          </cell>
          <cell r="AL55">
            <v>0.428734</v>
          </cell>
          <cell r="AM55">
            <v>0.423759</v>
          </cell>
          <cell r="AN55">
            <v>0.47293599999999997</v>
          </cell>
          <cell r="AO55">
            <v>0.43804299999999996</v>
          </cell>
          <cell r="AP55">
            <v>0.45823599999999998</v>
          </cell>
          <cell r="AQ55">
            <v>6.1524999999999996E-2</v>
          </cell>
          <cell r="AR55">
            <v>0.34410199999999996</v>
          </cell>
          <cell r="AS55">
            <v>0.35616499999999984</v>
          </cell>
          <cell r="AT55">
            <v>0.36935799999999996</v>
          </cell>
          <cell r="AU55">
            <v>0.37582699999999997</v>
          </cell>
          <cell r="AV55">
            <v>0.37157599999999996</v>
          </cell>
          <cell r="AW55">
            <v>0.38371500000000003</v>
          </cell>
          <cell r="AX55">
            <v>0.38434999999999997</v>
          </cell>
          <cell r="AY55">
            <v>0.39135999999999999</v>
          </cell>
          <cell r="AZ55">
            <v>0.40440799999999999</v>
          </cell>
          <cell r="BA55">
            <v>0.38204600000000011</v>
          </cell>
          <cell r="BB55">
            <v>0.388598</v>
          </cell>
          <cell r="BC55">
            <v>0.39144899999999999</v>
          </cell>
          <cell r="BD55">
            <v>0.46137</v>
          </cell>
          <cell r="BE55">
            <v>0.44557700000000011</v>
          </cell>
          <cell r="BF55">
            <v>0.42621100000000001</v>
          </cell>
          <cell r="BG55">
            <v>0.43364999999999998</v>
          </cell>
          <cell r="BH55">
            <v>0.42702799999999996</v>
          </cell>
          <cell r="BI55">
            <v>0.42634899999999998</v>
          </cell>
          <cell r="BJ55">
            <v>0.42353099999999999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</row>
        <row r="56">
          <cell r="B56">
            <v>201090</v>
          </cell>
          <cell r="C56" t="str">
            <v xml:space="preserve">    개발비상각                                                                            </v>
          </cell>
          <cell r="D56" t="str">
            <v xml:space="preserve">  Amortization of Development Expenses</v>
          </cell>
          <cell r="H56" t="e">
            <v>#VALUE!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</row>
        <row r="57">
          <cell r="B57">
            <v>201100</v>
          </cell>
          <cell r="C57" t="str">
            <v xml:space="preserve">    기타무형자산상각비                                                                    </v>
          </cell>
          <cell r="D57" t="str">
            <v xml:space="preserve">  Amortization of Other Intangible Assets</v>
          </cell>
          <cell r="H57" t="e">
            <v>#VALUE!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2.2094000000000003E-2</v>
          </cell>
          <cell r="AL57">
            <v>3.0987999999999998E-2</v>
          </cell>
          <cell r="AM57">
            <v>4.5738999999999995E-2</v>
          </cell>
          <cell r="AN57">
            <v>5.3005999999999998E-2</v>
          </cell>
          <cell r="AO57">
            <v>5.1063000000000081E-2</v>
          </cell>
          <cell r="AP57">
            <v>5.1459999999999999E-2</v>
          </cell>
          <cell r="AQ57">
            <v>0.86399399999999993</v>
          </cell>
          <cell r="AR57">
            <v>0.97338199999999997</v>
          </cell>
          <cell r="AS57">
            <v>1.0221339999999999</v>
          </cell>
          <cell r="AT57">
            <v>1.022824</v>
          </cell>
          <cell r="AU57">
            <v>1.0246230000000001</v>
          </cell>
          <cell r="AV57">
            <v>1.0253619999999999</v>
          </cell>
          <cell r="AW57">
            <v>0.89475799999999994</v>
          </cell>
          <cell r="AX57">
            <v>1.1676029999999999</v>
          </cell>
          <cell r="AY57">
            <v>1.330376</v>
          </cell>
          <cell r="AZ57">
            <v>1.3352439999999999</v>
          </cell>
          <cell r="BA57">
            <v>1.424213</v>
          </cell>
          <cell r="BB57">
            <v>1.423335</v>
          </cell>
          <cell r="BC57">
            <v>1.48532</v>
          </cell>
          <cell r="BD57">
            <v>1.544081</v>
          </cell>
          <cell r="BE57">
            <v>1.5331149999999996</v>
          </cell>
          <cell r="BF57">
            <v>1.524219</v>
          </cell>
          <cell r="BG57">
            <v>1.530454</v>
          </cell>
          <cell r="BH57">
            <v>1.530589</v>
          </cell>
          <cell r="BI57">
            <v>1.5218170000000002</v>
          </cell>
          <cell r="BJ57">
            <v>1.5066059999999999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</row>
        <row r="58">
          <cell r="B58">
            <v>201130</v>
          </cell>
          <cell r="C58" t="str">
            <v xml:space="preserve">    연구개발비                                                                            </v>
          </cell>
          <cell r="D58" t="str">
            <v xml:space="preserve">  Research &amp; Development</v>
          </cell>
          <cell r="H58" t="e">
            <v>#VALUE!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</row>
        <row r="59">
          <cell r="B59">
            <v>201140</v>
          </cell>
          <cell r="C59" t="str">
            <v xml:space="preserve">    특허권등사용료                                                                        </v>
          </cell>
          <cell r="D59" t="str">
            <v xml:space="preserve">  Royalties</v>
          </cell>
          <cell r="H59" t="e">
            <v>#VALUE!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</row>
        <row r="60">
          <cell r="B60">
            <v>290500</v>
          </cell>
          <cell r="C60" t="str">
            <v xml:space="preserve">    기타관리비                                                                            </v>
          </cell>
          <cell r="D60" t="str">
            <v xml:space="preserve">  Other General and Administrative Expenses</v>
          </cell>
          <cell r="H60" t="e">
            <v>#VALUE!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1.4613649999999998</v>
          </cell>
          <cell r="AL60">
            <v>1.641443</v>
          </cell>
          <cell r="AM60">
            <v>1.8025359999999999</v>
          </cell>
          <cell r="AN60">
            <v>2.8731499999999999</v>
          </cell>
          <cell r="AO60">
            <v>1.3662339999999999</v>
          </cell>
          <cell r="AP60">
            <v>1.6387619999999998</v>
          </cell>
          <cell r="AQ60">
            <v>0.14033599999999999</v>
          </cell>
          <cell r="AR60">
            <v>1.079396</v>
          </cell>
          <cell r="AS60">
            <v>0.94526699999999986</v>
          </cell>
          <cell r="AT60">
            <v>1.4585539999999999</v>
          </cell>
          <cell r="AU60">
            <v>1.0803289999999999</v>
          </cell>
          <cell r="AV60">
            <v>1.1749049999999999</v>
          </cell>
          <cell r="AW60">
            <v>1.048419</v>
          </cell>
          <cell r="AX60">
            <v>1.2785629999999999</v>
          </cell>
          <cell r="AY60">
            <v>1.2186519999999998</v>
          </cell>
          <cell r="AZ60">
            <v>1.288724</v>
          </cell>
          <cell r="BA60">
            <v>1.0221459999999998</v>
          </cell>
          <cell r="BB60">
            <v>1.120509</v>
          </cell>
          <cell r="BC60">
            <v>1.178285</v>
          </cell>
          <cell r="BD60">
            <v>1.46712</v>
          </cell>
          <cell r="BE60">
            <v>4.0479459999999996</v>
          </cell>
          <cell r="BF60">
            <v>11.462342</v>
          </cell>
          <cell r="BG60">
            <v>2.7076340000000001</v>
          </cell>
          <cell r="BH60">
            <v>1.0148169999999999</v>
          </cell>
          <cell r="BI60">
            <v>1.2432839999999996</v>
          </cell>
          <cell r="BJ60">
            <v>3.5848619999999998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</row>
        <row r="61">
          <cell r="B61">
            <v>201160</v>
          </cell>
          <cell r="C61" t="str">
            <v xml:space="preserve">    광고선전비                                                                            </v>
          </cell>
          <cell r="D61" t="str">
            <v xml:space="preserve">  Advertising Expenses</v>
          </cell>
          <cell r="H61" t="e">
            <v>#VALUE!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2.3889550000000002</v>
          </cell>
          <cell r="AL61">
            <v>1.9925729999999999</v>
          </cell>
          <cell r="AM61">
            <v>1.5707119999999999</v>
          </cell>
          <cell r="AN61">
            <v>1.9520169999999999</v>
          </cell>
          <cell r="AO61">
            <v>3.0398739999999993</v>
          </cell>
          <cell r="AP61">
            <v>2.2119359999999997</v>
          </cell>
          <cell r="AQ61">
            <v>1.445689</v>
          </cell>
          <cell r="AR61">
            <v>1.8509199999999999</v>
          </cell>
          <cell r="AS61">
            <v>1.6919420000000009</v>
          </cell>
          <cell r="AT61">
            <v>3.218248</v>
          </cell>
          <cell r="AU61">
            <v>2.0245869999999999</v>
          </cell>
          <cell r="AV61">
            <v>3.5360239999999998</v>
          </cell>
          <cell r="AW61">
            <v>1.9722549999999996</v>
          </cell>
          <cell r="AX61">
            <v>2.7329539999999999</v>
          </cell>
          <cell r="AY61">
            <v>2.3815770000000001</v>
          </cell>
          <cell r="AZ61">
            <v>1.9564679999999999</v>
          </cell>
          <cell r="BA61">
            <v>5.2838319999999985</v>
          </cell>
          <cell r="BB61">
            <v>3.1167729999999998</v>
          </cell>
          <cell r="BC61">
            <v>3.4410409999999998</v>
          </cell>
          <cell r="BD61">
            <v>3.591863</v>
          </cell>
          <cell r="BE61">
            <v>6.4801300000000026</v>
          </cell>
          <cell r="BF61">
            <v>8.1936699999999991</v>
          </cell>
          <cell r="BG61">
            <v>8.2684920000000002</v>
          </cell>
          <cell r="BH61">
            <v>7.8010899999999994</v>
          </cell>
          <cell r="BI61">
            <v>4.9644839999999997</v>
          </cell>
          <cell r="BJ61">
            <v>5.0175419999999997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</row>
        <row r="62">
          <cell r="B62">
            <v>201200</v>
          </cell>
          <cell r="C62" t="str">
            <v xml:space="preserve">    수출비용                                                                              </v>
          </cell>
          <cell r="D62" t="str">
            <v xml:space="preserve">  Export Expenses</v>
          </cell>
          <cell r="H62" t="e">
            <v>#VALUE!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</row>
        <row r="63">
          <cell r="B63">
            <v>201210</v>
          </cell>
          <cell r="C63" t="str">
            <v xml:space="preserve">    판매촉진비                                                                            </v>
          </cell>
          <cell r="D63" t="str">
            <v xml:space="preserve">  Sales Promotion Expenses</v>
          </cell>
          <cell r="H63" t="e">
            <v>#VALUE!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</row>
        <row r="64">
          <cell r="B64">
            <v>201220</v>
          </cell>
          <cell r="C64" t="str">
            <v xml:space="preserve">    판매수수료                                                                            </v>
          </cell>
          <cell r="D64" t="str">
            <v xml:space="preserve">  Sales Commission</v>
          </cell>
          <cell r="H64" t="e">
            <v>#VALUE!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</row>
        <row r="65">
          <cell r="B65">
            <v>201280</v>
          </cell>
          <cell r="C65" t="str">
            <v xml:space="preserve">    기타물류원가                                                                          </v>
          </cell>
          <cell r="D65" t="str">
            <v xml:space="preserve">  Other Distribution Costs</v>
          </cell>
          <cell r="H65" t="e">
            <v>#VALUE!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</row>
        <row r="66">
          <cell r="B66">
            <v>201290</v>
          </cell>
          <cell r="C66" t="str">
            <v xml:space="preserve">    애프터서비스비                                                                        </v>
          </cell>
          <cell r="D66" t="str">
            <v xml:space="preserve">  After-Sales Service Costs</v>
          </cell>
          <cell r="H66" t="e">
            <v>#VALUE!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</row>
        <row r="67">
          <cell r="B67">
            <v>201300</v>
          </cell>
          <cell r="C67" t="str">
            <v xml:space="preserve">    대손상각비                                                                            </v>
          </cell>
          <cell r="D67" t="str">
            <v xml:space="preserve">  Expenses of Allowance for Doubtful Accounts</v>
          </cell>
          <cell r="H67" t="e">
            <v>#VALUE!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0.82485599999999981</v>
          </cell>
          <cell r="AL67">
            <v>-0.212474</v>
          </cell>
          <cell r="AM67">
            <v>0.52262900000000001</v>
          </cell>
          <cell r="AN67">
            <v>0.113746</v>
          </cell>
          <cell r="AO67">
            <v>0.21628700000000001</v>
          </cell>
          <cell r="AP67">
            <v>0.28491</v>
          </cell>
          <cell r="AQ67">
            <v>6.4212999999999992E-2</v>
          </cell>
          <cell r="AR67">
            <v>-0.78341699999999992</v>
          </cell>
          <cell r="AS67">
            <v>4.6057000000000015E-2</v>
          </cell>
          <cell r="AT67">
            <v>-9.2401999999999998E-2</v>
          </cell>
          <cell r="AU67">
            <v>0.390961</v>
          </cell>
          <cell r="AV67">
            <v>-0.55989</v>
          </cell>
          <cell r="AW67">
            <v>-0.19408300000000001</v>
          </cell>
          <cell r="AX67">
            <v>-0.21969999999999998</v>
          </cell>
          <cell r="AY67">
            <v>9.5889999999999989E-2</v>
          </cell>
          <cell r="AZ67">
            <v>-0.17080999999999999</v>
          </cell>
          <cell r="BA67">
            <v>2.4502000000000024E-2</v>
          </cell>
          <cell r="BB67">
            <v>0.70908199999999999</v>
          </cell>
          <cell r="BC67">
            <v>0.116532</v>
          </cell>
          <cell r="BD67">
            <v>1.6876409999999999</v>
          </cell>
          <cell r="BE67">
            <v>0.19488199999999978</v>
          </cell>
          <cell r="BF67">
            <v>8.7908E-2</v>
          </cell>
          <cell r="BG67">
            <v>0.31991900000000001</v>
          </cell>
          <cell r="BH67">
            <v>1.648263</v>
          </cell>
          <cell r="BI67">
            <v>0.636598</v>
          </cell>
          <cell r="BJ67">
            <v>-0.24902299999999999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</row>
        <row r="68">
          <cell r="B68">
            <v>290700</v>
          </cell>
          <cell r="C68" t="str">
            <v xml:space="preserve">    기타판매비                                                                            </v>
          </cell>
          <cell r="D68" t="str">
            <v xml:space="preserve">  Other Sales Expenses</v>
          </cell>
          <cell r="H68" t="e">
            <v>#VALUE!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0.34043499999999982</v>
          </cell>
          <cell r="AL68">
            <v>0.37432299999999996</v>
          </cell>
          <cell r="AM68">
            <v>0.49261899999999997</v>
          </cell>
          <cell r="AN68">
            <v>0.98900099999999991</v>
          </cell>
          <cell r="AO68">
            <v>0.35338799999999981</v>
          </cell>
          <cell r="AP68">
            <v>0.433421</v>
          </cell>
          <cell r="AQ68">
            <v>0.36793899999999996</v>
          </cell>
          <cell r="AR68">
            <v>0.47595999999999999</v>
          </cell>
          <cell r="AS68">
            <v>0.38856400000000058</v>
          </cell>
          <cell r="AT68">
            <v>0.62988699999999997</v>
          </cell>
          <cell r="AU68">
            <v>0.71359899999999998</v>
          </cell>
          <cell r="AV68">
            <v>0.97398699999999994</v>
          </cell>
          <cell r="AW68">
            <v>0.62100599999999995</v>
          </cell>
          <cell r="AX68">
            <v>0.82558599999999993</v>
          </cell>
          <cell r="AY68">
            <v>0.94240499999999994</v>
          </cell>
          <cell r="AZ68">
            <v>0.98434199999999994</v>
          </cell>
          <cell r="BA68">
            <v>0.5986539999999998</v>
          </cell>
          <cell r="BB68">
            <v>0.672373</v>
          </cell>
          <cell r="BC68">
            <v>0.71832299999999993</v>
          </cell>
          <cell r="BD68">
            <v>0.79177699999999995</v>
          </cell>
          <cell r="BE68">
            <v>0.71575300000000008</v>
          </cell>
          <cell r="BF68">
            <v>-0.71575299999999997</v>
          </cell>
          <cell r="BG68">
            <v>0.76443399999999995</v>
          </cell>
          <cell r="BH68">
            <v>0.70078299999999993</v>
          </cell>
          <cell r="BI68">
            <v>0.534798</v>
          </cell>
          <cell r="BJ68">
            <v>-0.534798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</row>
        <row r="69">
          <cell r="B69">
            <v>201360</v>
          </cell>
          <cell r="C69" t="str">
            <v xml:space="preserve">    기타                                                                                  </v>
          </cell>
          <cell r="D69" t="str">
            <v xml:space="preserve">  Other Sales</v>
          </cell>
          <cell r="H69" t="e">
            <v>#VALUE!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>
            <v>0</v>
          </cell>
        </row>
        <row r="70">
          <cell r="B70">
            <v>203590</v>
          </cell>
          <cell r="C70" t="str">
            <v xml:space="preserve">기타영업수익                                                                                  </v>
          </cell>
          <cell r="D70" t="str">
            <v>Other Operating Income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</row>
        <row r="71">
          <cell r="B71">
            <v>203600</v>
          </cell>
          <cell r="C71" t="str">
            <v xml:space="preserve">    이자수익                                                                              </v>
          </cell>
          <cell r="D71" t="str">
            <v xml:space="preserve">  Interest Income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0</v>
          </cell>
          <cell r="BX71">
            <v>0</v>
          </cell>
          <cell r="BY71">
            <v>0</v>
          </cell>
          <cell r="BZ71">
            <v>0</v>
          </cell>
          <cell r="CA71">
            <v>0</v>
          </cell>
          <cell r="CB71">
            <v>0</v>
          </cell>
          <cell r="CC71">
            <v>0</v>
          </cell>
          <cell r="CD71">
            <v>0</v>
          </cell>
          <cell r="CE71">
            <v>0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0</v>
          </cell>
          <cell r="CK71">
            <v>0</v>
          </cell>
          <cell r="CL71">
            <v>0</v>
          </cell>
          <cell r="CM71">
            <v>0</v>
          </cell>
          <cell r="CN71">
            <v>0</v>
          </cell>
        </row>
        <row r="72">
          <cell r="B72">
            <v>203610</v>
          </cell>
          <cell r="C72" t="str">
            <v xml:space="preserve">    배당금수익                                                                            </v>
          </cell>
          <cell r="D72" t="str">
            <v xml:space="preserve">  Stock Dividends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</row>
        <row r="73">
          <cell r="B73">
            <v>203620</v>
          </cell>
          <cell r="C73" t="str">
            <v xml:space="preserve">    외환거래이익                                                                          </v>
          </cell>
          <cell r="D73" t="str">
            <v xml:space="preserve">  Revenues on Foreign Exchange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</row>
        <row r="74">
          <cell r="B74">
            <v>203630</v>
          </cell>
          <cell r="C74" t="str">
            <v xml:space="preserve">        외환차익                                                                          </v>
          </cell>
          <cell r="D74" t="str">
            <v xml:space="preserve">    Gains on Foreign Currencies Transaction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0</v>
          </cell>
          <cell r="BQ74">
            <v>0</v>
          </cell>
          <cell r="BR74">
            <v>0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0</v>
          </cell>
          <cell r="BY74">
            <v>0</v>
          </cell>
          <cell r="BZ74">
            <v>0</v>
          </cell>
          <cell r="CA74">
            <v>0</v>
          </cell>
          <cell r="CB74">
            <v>0</v>
          </cell>
          <cell r="CC74">
            <v>0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0</v>
          </cell>
          <cell r="CK74">
            <v>0</v>
          </cell>
          <cell r="CL74">
            <v>0</v>
          </cell>
          <cell r="CM74">
            <v>0</v>
          </cell>
          <cell r="CN74">
            <v>0</v>
          </cell>
        </row>
        <row r="75">
          <cell r="B75">
            <v>203640</v>
          </cell>
          <cell r="C75" t="str">
            <v xml:space="preserve">        외화환산이익                                                                      </v>
          </cell>
          <cell r="D75" t="str">
            <v xml:space="preserve">    Gains on Foreign Currency Translation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P75">
            <v>0</v>
          </cell>
          <cell r="BQ75">
            <v>0</v>
          </cell>
          <cell r="BR75">
            <v>0</v>
          </cell>
          <cell r="BS75">
            <v>0</v>
          </cell>
          <cell r="BT75">
            <v>0</v>
          </cell>
          <cell r="BU75">
            <v>0</v>
          </cell>
          <cell r="BV75">
            <v>0</v>
          </cell>
          <cell r="BW75">
            <v>0</v>
          </cell>
          <cell r="BX75">
            <v>0</v>
          </cell>
          <cell r="BY75">
            <v>0</v>
          </cell>
          <cell r="BZ75">
            <v>0</v>
          </cell>
          <cell r="CA75">
            <v>0</v>
          </cell>
          <cell r="CB75">
            <v>0</v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0</v>
          </cell>
          <cell r="CH75">
            <v>0</v>
          </cell>
          <cell r="CI75">
            <v>0</v>
          </cell>
          <cell r="CJ75">
            <v>0</v>
          </cell>
          <cell r="CK75">
            <v>0</v>
          </cell>
          <cell r="CL75">
            <v>0</v>
          </cell>
          <cell r="CM75">
            <v>0</v>
          </cell>
          <cell r="CN75">
            <v>0</v>
          </cell>
        </row>
        <row r="76">
          <cell r="B76">
            <v>203650</v>
          </cell>
          <cell r="C76" t="str">
            <v xml:space="preserve">        기타외화거래이익                                                                  </v>
          </cell>
          <cell r="D76" t="str">
            <v xml:space="preserve">    Other Revenues on Foreign Exchange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</row>
        <row r="77">
          <cell r="B77">
            <v>203670</v>
          </cell>
          <cell r="C77" t="str">
            <v xml:space="preserve">    임대료                                                                                </v>
          </cell>
          <cell r="D77" t="str">
            <v xml:space="preserve">  Rental Income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</row>
        <row r="78">
          <cell r="B78">
            <v>203700</v>
          </cell>
          <cell r="C78" t="str">
            <v xml:space="preserve">    대손충당금환입                                                                        </v>
          </cell>
          <cell r="D78" t="str">
            <v xml:space="preserve">  Reversal of Allowance for Doubtful Accounts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</row>
        <row r="79">
          <cell r="B79">
            <v>203720</v>
          </cell>
          <cell r="C79" t="str">
            <v xml:space="preserve">    자산처분이익                                                                          </v>
          </cell>
          <cell r="D79" t="str">
            <v xml:space="preserve">  Gains on Disposal of Assets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0</v>
          </cell>
          <cell r="CK79">
            <v>0</v>
          </cell>
          <cell r="CL79">
            <v>0</v>
          </cell>
          <cell r="CM79">
            <v>0</v>
          </cell>
          <cell r="CN79">
            <v>0</v>
          </cell>
        </row>
        <row r="80">
          <cell r="B80">
            <v>203730</v>
          </cell>
          <cell r="C80" t="str">
            <v xml:space="preserve">        투자부동산처분이익                                                                </v>
          </cell>
          <cell r="D80" t="str">
            <v xml:space="preserve">    Gains on Investment in Properties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</row>
        <row r="81">
          <cell r="B81">
            <v>203740</v>
          </cell>
          <cell r="C81" t="str">
            <v xml:space="preserve">        투자자산처분이익                                                                  </v>
          </cell>
          <cell r="D81" t="str">
            <v xml:space="preserve">    Gains on Disposition of Investments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Q81">
            <v>0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0</v>
          </cell>
          <cell r="BY81">
            <v>0</v>
          </cell>
          <cell r="BZ81">
            <v>0</v>
          </cell>
          <cell r="CA81">
            <v>0</v>
          </cell>
          <cell r="CB81">
            <v>0</v>
          </cell>
          <cell r="CC81">
            <v>0</v>
          </cell>
          <cell r="CD81">
            <v>0</v>
          </cell>
          <cell r="CE81">
            <v>0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0</v>
          </cell>
          <cell r="CK81">
            <v>0</v>
          </cell>
          <cell r="CL81">
            <v>0</v>
          </cell>
          <cell r="CM81">
            <v>0</v>
          </cell>
          <cell r="CN81">
            <v>0</v>
          </cell>
        </row>
        <row r="82">
          <cell r="B82">
            <v>203750</v>
          </cell>
          <cell r="C82" t="str">
            <v xml:space="preserve">        유형,리스자산처분이익                                                             </v>
          </cell>
          <cell r="D82" t="str">
            <v xml:space="preserve">    Gains on Disposition of Property and Equipment, Lease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</row>
        <row r="83">
          <cell r="B83">
            <v>292400</v>
          </cell>
          <cell r="C83" t="str">
            <v xml:space="preserve">        기타                                                                              </v>
          </cell>
          <cell r="D83" t="str">
            <v xml:space="preserve">      Other Intangible Assets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0</v>
          </cell>
          <cell r="CE83">
            <v>0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0</v>
          </cell>
          <cell r="CK83">
            <v>0</v>
          </cell>
          <cell r="CL83">
            <v>0</v>
          </cell>
          <cell r="CM83">
            <v>0</v>
          </cell>
          <cell r="CN83">
            <v>0</v>
          </cell>
        </row>
        <row r="84">
          <cell r="B84">
            <v>203800</v>
          </cell>
          <cell r="C84" t="str">
            <v xml:space="preserve">    투자자산평가이익                                                                      </v>
          </cell>
          <cell r="D84" t="str">
            <v xml:space="preserve">  Gains on Valuation of Investments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</row>
        <row r="85">
          <cell r="B85">
            <v>203810</v>
          </cell>
          <cell r="C85" t="str">
            <v xml:space="preserve">    자산재평가이익                                                                        </v>
          </cell>
          <cell r="D85" t="str">
            <v xml:space="preserve">  Gains on Assets Revaluations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0</v>
          </cell>
          <cell r="BQ85">
            <v>0</v>
          </cell>
          <cell r="BR85">
            <v>0</v>
          </cell>
          <cell r="BS85">
            <v>0</v>
          </cell>
          <cell r="BT85">
            <v>0</v>
          </cell>
          <cell r="BU85">
            <v>0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0</v>
          </cell>
          <cell r="CK85">
            <v>0</v>
          </cell>
          <cell r="CL85">
            <v>0</v>
          </cell>
          <cell r="CM85">
            <v>0</v>
          </cell>
          <cell r="CN85">
            <v>0</v>
          </cell>
        </row>
        <row r="86">
          <cell r="B86">
            <v>203820</v>
          </cell>
          <cell r="C86" t="str">
            <v xml:space="preserve">    파생상품이익                                                                          </v>
          </cell>
          <cell r="D86" t="str">
            <v xml:space="preserve">  Gains on Derivatives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</row>
        <row r="87">
          <cell r="B87">
            <v>203860</v>
          </cell>
          <cell r="C87" t="str">
            <v xml:space="preserve">    자산손상차손환입                                                                      </v>
          </cell>
          <cell r="D87" t="str">
            <v xml:space="preserve">  Recovery of Impairment Losses on Assets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D87">
            <v>0</v>
          </cell>
          <cell r="CE87">
            <v>0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0</v>
          </cell>
          <cell r="CK87">
            <v>0</v>
          </cell>
          <cell r="CL87">
            <v>0</v>
          </cell>
          <cell r="CM87">
            <v>0</v>
          </cell>
          <cell r="CN87">
            <v>0</v>
          </cell>
        </row>
        <row r="88">
          <cell r="B88">
            <v>292500</v>
          </cell>
          <cell r="C88" t="str">
            <v xml:space="preserve">    기타                                                                                  </v>
          </cell>
          <cell r="D88" t="str">
            <v xml:space="preserve">  Other Sales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  <cell r="BX88">
            <v>0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C88">
            <v>0</v>
          </cell>
          <cell r="CD88">
            <v>0</v>
          </cell>
          <cell r="CE88">
            <v>0</v>
          </cell>
          <cell r="CF88">
            <v>0</v>
          </cell>
          <cell r="CG88">
            <v>0</v>
          </cell>
          <cell r="CH88">
            <v>0</v>
          </cell>
          <cell r="CI88">
            <v>0</v>
          </cell>
          <cell r="CJ88">
            <v>0</v>
          </cell>
          <cell r="CK88">
            <v>0</v>
          </cell>
          <cell r="CL88">
            <v>0</v>
          </cell>
          <cell r="CM88">
            <v>0</v>
          </cell>
          <cell r="CN88">
            <v>0</v>
          </cell>
        </row>
        <row r="89">
          <cell r="B89">
            <v>204030</v>
          </cell>
          <cell r="C89" t="str">
            <v>기타영업비용</v>
          </cell>
          <cell r="D89" t="str">
            <v>Other Operating Expenses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Q89">
            <v>0</v>
          </cell>
          <cell r="BR89">
            <v>0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0</v>
          </cell>
          <cell r="BY89">
            <v>0</v>
          </cell>
          <cell r="BZ89">
            <v>0</v>
          </cell>
          <cell r="CA89">
            <v>0</v>
          </cell>
          <cell r="CB89">
            <v>0</v>
          </cell>
          <cell r="CC89">
            <v>0</v>
          </cell>
          <cell r="CD89">
            <v>0</v>
          </cell>
          <cell r="CE89">
            <v>0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  <cell r="CL89">
            <v>0</v>
          </cell>
          <cell r="CM89">
            <v>0</v>
          </cell>
          <cell r="CN89">
            <v>0</v>
          </cell>
        </row>
        <row r="90">
          <cell r="B90">
            <v>204040</v>
          </cell>
          <cell r="C90" t="str">
            <v xml:space="preserve">    이자비용                                                                              </v>
          </cell>
          <cell r="D90" t="str">
            <v xml:space="preserve">  Interest Expenses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</row>
        <row r="91">
          <cell r="B91">
            <v>204050</v>
          </cell>
          <cell r="C91" t="str">
            <v xml:space="preserve">    외환거래손실                                                                          </v>
          </cell>
          <cell r="D91" t="str">
            <v xml:space="preserve">  Expenses on Foreign Exchange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D91">
            <v>0</v>
          </cell>
          <cell r="CE91">
            <v>0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J91">
            <v>0</v>
          </cell>
          <cell r="CK91">
            <v>0</v>
          </cell>
          <cell r="CL91">
            <v>0</v>
          </cell>
          <cell r="CM91">
            <v>0</v>
          </cell>
          <cell r="CN91">
            <v>0</v>
          </cell>
        </row>
        <row r="92">
          <cell r="B92">
            <v>204060</v>
          </cell>
          <cell r="C92" t="str">
            <v xml:space="preserve">        외환차손                                                                          </v>
          </cell>
          <cell r="D92" t="str">
            <v xml:space="preserve">    Losses on Foreign Currencies Transaction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CL92">
            <v>0</v>
          </cell>
          <cell r="CM92">
            <v>0</v>
          </cell>
          <cell r="CN92">
            <v>0</v>
          </cell>
        </row>
        <row r="93">
          <cell r="B93">
            <v>204070</v>
          </cell>
          <cell r="C93" t="str">
            <v xml:space="preserve">        외화환산손실                                                                      </v>
          </cell>
          <cell r="D93" t="str">
            <v xml:space="preserve">    Losses on Foreign Currency Translation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CL93">
            <v>0</v>
          </cell>
          <cell r="CM93">
            <v>0</v>
          </cell>
          <cell r="CN93">
            <v>0</v>
          </cell>
        </row>
        <row r="94">
          <cell r="B94">
            <v>204080</v>
          </cell>
          <cell r="C94" t="str">
            <v xml:space="preserve">        기타외환거래손실                                                                  </v>
          </cell>
          <cell r="D94" t="str">
            <v xml:space="preserve">    Other Expenses on Foreign Exchange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</row>
        <row r="95">
          <cell r="B95">
            <v>204090</v>
          </cell>
          <cell r="C95" t="str">
            <v xml:space="preserve">    기타대손상각비                                                                        </v>
          </cell>
          <cell r="D95" t="str">
            <v xml:space="preserve">  Other Expenses of Allowance for Doubtful Accounts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Q95">
            <v>0</v>
          </cell>
          <cell r="BR95">
            <v>0</v>
          </cell>
          <cell r="BS95">
            <v>0</v>
          </cell>
          <cell r="BT95">
            <v>0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>
            <v>0</v>
          </cell>
          <cell r="BZ95">
            <v>0</v>
          </cell>
          <cell r="CA95">
            <v>0</v>
          </cell>
          <cell r="CB95">
            <v>0</v>
          </cell>
          <cell r="CC95">
            <v>0</v>
          </cell>
          <cell r="CD95">
            <v>0</v>
          </cell>
          <cell r="CE95">
            <v>0</v>
          </cell>
          <cell r="CF95">
            <v>0</v>
          </cell>
          <cell r="CG95">
            <v>0</v>
          </cell>
          <cell r="CH95">
            <v>0</v>
          </cell>
          <cell r="CI95">
            <v>0</v>
          </cell>
          <cell r="CJ95">
            <v>0</v>
          </cell>
          <cell r="CK95">
            <v>0</v>
          </cell>
          <cell r="CL95">
            <v>0</v>
          </cell>
          <cell r="CM95">
            <v>0</v>
          </cell>
          <cell r="CN95">
            <v>0</v>
          </cell>
        </row>
        <row r="96">
          <cell r="B96">
            <v>204100</v>
          </cell>
          <cell r="C96" t="str">
            <v xml:space="preserve">    충당부채전입액                                                                        </v>
          </cell>
          <cell r="D96" t="str">
            <v xml:space="preserve">  Liability Provisions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0</v>
          </cell>
          <cell r="CE96">
            <v>0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</row>
        <row r="97">
          <cell r="B97">
            <v>204160</v>
          </cell>
          <cell r="C97" t="str">
            <v xml:space="preserve">    자산처분손실                                                                          </v>
          </cell>
          <cell r="D97" t="str">
            <v xml:space="preserve">  Losses on Disposal of Assets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D97">
            <v>0</v>
          </cell>
          <cell r="CE97">
            <v>0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  <cell r="CL97">
            <v>0</v>
          </cell>
          <cell r="CM97">
            <v>0</v>
          </cell>
          <cell r="CN97">
            <v>0</v>
          </cell>
        </row>
        <row r="98">
          <cell r="B98">
            <v>204170</v>
          </cell>
          <cell r="C98" t="str">
            <v xml:space="preserve">        투자부동산처분손실                                                                </v>
          </cell>
          <cell r="D98" t="str">
            <v xml:space="preserve">    Losses on Investment in Properties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</row>
        <row r="99">
          <cell r="B99">
            <v>204180</v>
          </cell>
          <cell r="C99" t="str">
            <v xml:space="preserve">        투자자산처분손실                                                                  </v>
          </cell>
          <cell r="D99" t="str">
            <v xml:space="preserve">    Losses on Disposition of Investments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0</v>
          </cell>
          <cell r="BQ99">
            <v>0</v>
          </cell>
          <cell r="BR99">
            <v>0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0</v>
          </cell>
          <cell r="BY99">
            <v>0</v>
          </cell>
          <cell r="BZ99">
            <v>0</v>
          </cell>
          <cell r="CA99">
            <v>0</v>
          </cell>
          <cell r="CB99">
            <v>0</v>
          </cell>
          <cell r="CC99">
            <v>0</v>
          </cell>
          <cell r="CD99">
            <v>0</v>
          </cell>
          <cell r="CE99">
            <v>0</v>
          </cell>
          <cell r="CF99">
            <v>0</v>
          </cell>
          <cell r="CG99">
            <v>0</v>
          </cell>
          <cell r="CH99">
            <v>0</v>
          </cell>
          <cell r="CI99">
            <v>0</v>
          </cell>
          <cell r="CJ99">
            <v>0</v>
          </cell>
          <cell r="CK99">
            <v>0</v>
          </cell>
          <cell r="CL99">
            <v>0</v>
          </cell>
          <cell r="CM99">
            <v>0</v>
          </cell>
          <cell r="CN99">
            <v>0</v>
          </cell>
        </row>
        <row r="100">
          <cell r="B100">
            <v>204190</v>
          </cell>
          <cell r="C100" t="str">
            <v xml:space="preserve">        유형,리스자산처분손실                                                             </v>
          </cell>
          <cell r="D100" t="str">
            <v xml:space="preserve">    Losses on Disposition of Property and Equipment, Lease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  <cell r="CB100">
            <v>0</v>
          </cell>
          <cell r="CC100">
            <v>0</v>
          </cell>
          <cell r="CD100">
            <v>0</v>
          </cell>
          <cell r="CE100">
            <v>0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M100">
            <v>0</v>
          </cell>
          <cell r="CN100">
            <v>0</v>
          </cell>
        </row>
        <row r="101">
          <cell r="B101">
            <v>292700</v>
          </cell>
          <cell r="C101" t="str">
            <v xml:space="preserve">        기타                                                                              </v>
          </cell>
          <cell r="D101" t="str">
            <v xml:space="preserve">      Other Intangible Assets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  <cell r="BY101">
            <v>0</v>
          </cell>
          <cell r="BZ101">
            <v>0</v>
          </cell>
          <cell r="CA101">
            <v>0</v>
          </cell>
          <cell r="CB101">
            <v>0</v>
          </cell>
          <cell r="CC101">
            <v>0</v>
          </cell>
          <cell r="CD101">
            <v>0</v>
          </cell>
          <cell r="CE101">
            <v>0</v>
          </cell>
          <cell r="CF101">
            <v>0</v>
          </cell>
          <cell r="CG101">
            <v>0</v>
          </cell>
          <cell r="CH101">
            <v>0</v>
          </cell>
          <cell r="CI101">
            <v>0</v>
          </cell>
          <cell r="CJ101">
            <v>0</v>
          </cell>
          <cell r="CK101">
            <v>0</v>
          </cell>
          <cell r="CL101">
            <v>0</v>
          </cell>
          <cell r="CM101">
            <v>0</v>
          </cell>
          <cell r="CN101">
            <v>0</v>
          </cell>
        </row>
        <row r="102">
          <cell r="B102">
            <v>204240</v>
          </cell>
          <cell r="C102" t="str">
            <v xml:space="preserve">    투자자산평가손실                                                                      </v>
          </cell>
          <cell r="D102" t="str">
            <v xml:space="preserve">  Losses on Valuation of Investment Assets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  <cell r="BZ102">
            <v>0</v>
          </cell>
          <cell r="CA102">
            <v>0</v>
          </cell>
          <cell r="CB102">
            <v>0</v>
          </cell>
          <cell r="CC102">
            <v>0</v>
          </cell>
          <cell r="CD102">
            <v>0</v>
          </cell>
          <cell r="CE102">
            <v>0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0</v>
          </cell>
          <cell r="CK102">
            <v>0</v>
          </cell>
          <cell r="CL102">
            <v>0</v>
          </cell>
          <cell r="CM102">
            <v>0</v>
          </cell>
          <cell r="CN102">
            <v>0</v>
          </cell>
        </row>
        <row r="103">
          <cell r="B103">
            <v>204250</v>
          </cell>
          <cell r="C103" t="str">
            <v xml:space="preserve">    자산재평가손실                                                                        </v>
          </cell>
          <cell r="D103" t="str">
            <v xml:space="preserve">  Losses on Assets Revaluations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  <cell r="CL103">
            <v>0</v>
          </cell>
          <cell r="CM103">
            <v>0</v>
          </cell>
          <cell r="CN103">
            <v>0</v>
          </cell>
        </row>
        <row r="104">
          <cell r="B104">
            <v>204260</v>
          </cell>
          <cell r="C104" t="str">
            <v xml:space="preserve">    파생상품손실                                                                          </v>
          </cell>
          <cell r="D104" t="str">
            <v xml:space="preserve">  Losses on Derivatives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>
            <v>0</v>
          </cell>
        </row>
        <row r="105">
          <cell r="B105">
            <v>204300</v>
          </cell>
          <cell r="C105" t="str">
            <v xml:space="preserve">    자산손상차손                                                                          </v>
          </cell>
          <cell r="D105" t="str">
            <v xml:space="preserve">  Impairment Losses on Assets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J105">
            <v>0</v>
          </cell>
          <cell r="CK105">
            <v>0</v>
          </cell>
          <cell r="CL105">
            <v>0</v>
          </cell>
          <cell r="CM105">
            <v>0</v>
          </cell>
          <cell r="CN105">
            <v>0</v>
          </cell>
        </row>
        <row r="106">
          <cell r="B106">
            <v>292800</v>
          </cell>
          <cell r="C106" t="str">
            <v xml:space="preserve">    기타                                                                                  </v>
          </cell>
          <cell r="D106" t="str">
            <v xml:space="preserve">  Other Sales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0</v>
          </cell>
          <cell r="CH106">
            <v>0</v>
          </cell>
          <cell r="CI106">
            <v>0</v>
          </cell>
          <cell r="CJ106">
            <v>0</v>
          </cell>
          <cell r="CK106">
            <v>0</v>
          </cell>
          <cell r="CL106">
            <v>0</v>
          </cell>
          <cell r="CM106">
            <v>0</v>
          </cell>
          <cell r="CN106">
            <v>0</v>
          </cell>
        </row>
        <row r="107">
          <cell r="B107">
            <v>204510</v>
          </cell>
          <cell r="C107" t="str">
            <v>지분법손익</v>
          </cell>
          <cell r="D107" t="str">
            <v>Gains(Losses) in Equity Method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>
            <v>0</v>
          </cell>
          <cell r="BZ107">
            <v>0</v>
          </cell>
          <cell r="CA107">
            <v>0</v>
          </cell>
          <cell r="CB107">
            <v>0</v>
          </cell>
          <cell r="CC107">
            <v>0</v>
          </cell>
          <cell r="CD107">
            <v>0</v>
          </cell>
          <cell r="CE107">
            <v>0</v>
          </cell>
          <cell r="CF107">
            <v>0</v>
          </cell>
          <cell r="CG107">
            <v>0</v>
          </cell>
          <cell r="CH107">
            <v>0</v>
          </cell>
          <cell r="CI107">
            <v>0</v>
          </cell>
          <cell r="CJ107">
            <v>0</v>
          </cell>
          <cell r="CK107">
            <v>0</v>
          </cell>
          <cell r="CL107">
            <v>0</v>
          </cell>
          <cell r="CM107">
            <v>0</v>
          </cell>
          <cell r="CN107">
            <v>0</v>
          </cell>
        </row>
        <row r="108">
          <cell r="B108">
            <v>204520</v>
          </cell>
          <cell r="C108" t="str">
            <v xml:space="preserve">    지분법이익</v>
          </cell>
          <cell r="D108" t="str">
            <v xml:space="preserve">  Gain on Equity Method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</row>
        <row r="109">
          <cell r="B109">
            <v>204530</v>
          </cell>
          <cell r="C109" t="str">
            <v xml:space="preserve">    지분법손실</v>
          </cell>
          <cell r="D109" t="str">
            <v xml:space="preserve">  Loss on Equity Method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</row>
        <row r="110">
          <cell r="B110">
            <v>204540</v>
          </cell>
          <cell r="C110" t="str">
            <v xml:space="preserve">    기타</v>
          </cell>
          <cell r="D110" t="str">
            <v xml:space="preserve">  Others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</row>
        <row r="111">
          <cell r="B111">
            <v>201370</v>
          </cell>
          <cell r="C111" t="str">
            <v xml:space="preserve">*영업이익                                                                                 </v>
          </cell>
          <cell r="D111" t="str">
            <v>*Operating Income(Calculated Figures)</v>
          </cell>
          <cell r="H111" t="e">
            <v>#VALUE!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29.825615000000013</v>
          </cell>
          <cell r="AL111">
            <v>31.125691999999997</v>
          </cell>
          <cell r="AM111">
            <v>32.111933999999998</v>
          </cell>
          <cell r="AN111">
            <v>-3.2925969999999998</v>
          </cell>
          <cell r="AO111">
            <v>35.055142999999987</v>
          </cell>
          <cell r="AP111">
            <v>39.766475999999997</v>
          </cell>
          <cell r="AQ111">
            <v>31.715118999999998</v>
          </cell>
          <cell r="AR111">
            <v>25.714086999999999</v>
          </cell>
          <cell r="AS111">
            <v>31.071381000000002</v>
          </cell>
          <cell r="AT111">
            <v>28.395886999999998</v>
          </cell>
          <cell r="AU111">
            <v>28.433235999999997</v>
          </cell>
          <cell r="AV111">
            <v>-8.8526652699999993</v>
          </cell>
          <cell r="AW111">
            <v>22.614606000000002</v>
          </cell>
          <cell r="AX111">
            <v>13.234181</v>
          </cell>
          <cell r="AY111">
            <v>11.459539999999999</v>
          </cell>
          <cell r="AZ111">
            <v>11.013401929999999</v>
          </cell>
          <cell r="BA111">
            <v>15.343941000000001</v>
          </cell>
          <cell r="BB111">
            <v>32.767105999999998</v>
          </cell>
          <cell r="BC111">
            <v>10.933109999999999</v>
          </cell>
          <cell r="BD111">
            <v>6.7416880399999997</v>
          </cell>
          <cell r="BE111">
            <v>-7.6982269999999957</v>
          </cell>
          <cell r="BF111">
            <v>-27.312801999999998</v>
          </cell>
          <cell r="BG111">
            <v>10.442501</v>
          </cell>
          <cell r="BH111">
            <v>-5.3837663999999998</v>
          </cell>
          <cell r="BI111">
            <v>4.8098169999999998</v>
          </cell>
          <cell r="BJ111">
            <v>-6.7079E-2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0</v>
          </cell>
          <cell r="BX111">
            <v>0</v>
          </cell>
          <cell r="BY111">
            <v>0</v>
          </cell>
          <cell r="BZ111">
            <v>0</v>
          </cell>
          <cell r="CA111">
            <v>0</v>
          </cell>
          <cell r="CB111">
            <v>0</v>
          </cell>
          <cell r="CC111">
            <v>0</v>
          </cell>
          <cell r="CD111">
            <v>0</v>
          </cell>
          <cell r="CE111">
            <v>0</v>
          </cell>
          <cell r="CF111">
            <v>0</v>
          </cell>
          <cell r="CG111">
            <v>0</v>
          </cell>
          <cell r="CH111">
            <v>0</v>
          </cell>
          <cell r="CI111">
            <v>0</v>
          </cell>
          <cell r="CJ111">
            <v>0</v>
          </cell>
          <cell r="CK111">
            <v>0</v>
          </cell>
          <cell r="CL111">
            <v>0</v>
          </cell>
          <cell r="CM111">
            <v>0</v>
          </cell>
          <cell r="CN111">
            <v>0</v>
          </cell>
        </row>
        <row r="112">
          <cell r="B112">
            <v>202210</v>
          </cell>
          <cell r="C112" t="str">
            <v xml:space="preserve">금융수익                                                                                  </v>
          </cell>
          <cell r="D112" t="str">
            <v>Financial Income</v>
          </cell>
          <cell r="H112" t="e">
            <v>#VALUE!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1.9653779999999994</v>
          </cell>
          <cell r="AL112">
            <v>1.958186</v>
          </cell>
          <cell r="AM112">
            <v>2.2259599999999997</v>
          </cell>
          <cell r="AN112">
            <v>2.804055</v>
          </cell>
          <cell r="AO112">
            <v>2.0698140000000009</v>
          </cell>
          <cell r="AP112">
            <v>2.6358169999999999</v>
          </cell>
          <cell r="AQ112">
            <v>1.731104</v>
          </cell>
          <cell r="AR112">
            <v>2.2961749999999999</v>
          </cell>
          <cell r="AS112">
            <v>1.9859469999999995</v>
          </cell>
          <cell r="AT112">
            <v>2.2029649999999998</v>
          </cell>
          <cell r="AU112">
            <v>3.986488</v>
          </cell>
          <cell r="AV112">
            <v>4.2648332999999994</v>
          </cell>
          <cell r="AW112">
            <v>4.9559520000000008</v>
          </cell>
          <cell r="AX112">
            <v>2.3591739999999999</v>
          </cell>
          <cell r="AY112">
            <v>2.347518</v>
          </cell>
          <cell r="AZ112">
            <v>2.5944641600000002</v>
          </cell>
          <cell r="BA112">
            <v>2.7429400000000008</v>
          </cell>
          <cell r="BB112">
            <v>2.5100690000000001</v>
          </cell>
          <cell r="BC112">
            <v>2.2905519999999999</v>
          </cell>
          <cell r="BD112">
            <v>1.9577532099999999</v>
          </cell>
          <cell r="BE112">
            <v>1.7880929999999999</v>
          </cell>
          <cell r="BF112">
            <v>1.461751</v>
          </cell>
          <cell r="BG112">
            <v>1.2154529999999999</v>
          </cell>
          <cell r="BH112">
            <v>1.6142320999999999</v>
          </cell>
          <cell r="BI112">
            <v>1.070462</v>
          </cell>
          <cell r="BJ112">
            <v>0.78654399999999991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</row>
        <row r="113">
          <cell r="B113">
            <v>202220</v>
          </cell>
          <cell r="C113" t="str">
            <v xml:space="preserve">    이자수익                                                                              </v>
          </cell>
          <cell r="D113" t="str">
            <v xml:space="preserve">  Interest Income</v>
          </cell>
          <cell r="H113" t="e">
            <v>#VALUE!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1.9653779999999994</v>
          </cell>
          <cell r="AL113">
            <v>1.958186</v>
          </cell>
          <cell r="AM113">
            <v>2.225959</v>
          </cell>
          <cell r="AN113">
            <v>2.8040559999999997</v>
          </cell>
          <cell r="AO113">
            <v>2.0698139999999992</v>
          </cell>
          <cell r="AP113">
            <v>2.6358159999999997</v>
          </cell>
          <cell r="AQ113">
            <v>1.7311049999999999</v>
          </cell>
          <cell r="AR113">
            <v>2.2961749999999999</v>
          </cell>
          <cell r="AS113">
            <v>1.9859469999999995</v>
          </cell>
          <cell r="AT113">
            <v>2.2029649999999998</v>
          </cell>
          <cell r="AU113">
            <v>3.986488</v>
          </cell>
          <cell r="AV113">
            <v>4.2648329999999994</v>
          </cell>
          <cell r="AW113">
            <v>4.9559519999999999</v>
          </cell>
          <cell r="AX113">
            <v>2.3591739999999999</v>
          </cell>
          <cell r="AY113">
            <v>2.347518</v>
          </cell>
          <cell r="AZ113">
            <v>2.5944639999999999</v>
          </cell>
          <cell r="BA113">
            <v>2.7429400000000008</v>
          </cell>
          <cell r="BB113">
            <v>2.5100690000000001</v>
          </cell>
          <cell r="BC113">
            <v>2.2905519999999999</v>
          </cell>
          <cell r="BD113">
            <v>1.9577529999999999</v>
          </cell>
          <cell r="BE113">
            <v>1.7880929999999999</v>
          </cell>
          <cell r="BF113">
            <v>1.461751</v>
          </cell>
          <cell r="BG113">
            <v>1.2154529999999999</v>
          </cell>
          <cell r="BH113">
            <v>1.6142319999999999</v>
          </cell>
          <cell r="BI113">
            <v>1.070462</v>
          </cell>
          <cell r="BJ113">
            <v>0.78654399999999991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0</v>
          </cell>
          <cell r="CA113">
            <v>0</v>
          </cell>
          <cell r="CB113">
            <v>0</v>
          </cell>
          <cell r="CC113">
            <v>0</v>
          </cell>
          <cell r="CD113">
            <v>0</v>
          </cell>
          <cell r="CE113">
            <v>0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0</v>
          </cell>
          <cell r="CK113">
            <v>0</v>
          </cell>
          <cell r="CL113">
            <v>0</v>
          </cell>
          <cell r="CM113">
            <v>0</v>
          </cell>
          <cell r="CN113">
            <v>0</v>
          </cell>
        </row>
        <row r="114">
          <cell r="B114">
            <v>202230</v>
          </cell>
          <cell r="C114" t="str">
            <v xml:space="preserve">    배당금수익                                                                            </v>
          </cell>
          <cell r="D114" t="str">
            <v xml:space="preserve">  Stock Dividends</v>
          </cell>
          <cell r="H114" t="e">
            <v>#VALUE!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</row>
        <row r="115">
          <cell r="B115">
            <v>202240</v>
          </cell>
          <cell r="C115" t="str">
            <v xml:space="preserve">    외환거래이익                                                                          </v>
          </cell>
          <cell r="D115" t="str">
            <v xml:space="preserve">  Revenues on Foreign Exchange</v>
          </cell>
          <cell r="H115" t="e">
            <v>#VALUE!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0</v>
          </cell>
          <cell r="CN115">
            <v>0</v>
          </cell>
        </row>
        <row r="116">
          <cell r="B116">
            <v>202250</v>
          </cell>
          <cell r="C116" t="str">
            <v xml:space="preserve">        외환차익                                                                          </v>
          </cell>
          <cell r="D116" t="str">
            <v xml:space="preserve">    Gains on Foreign Currencies Transaction</v>
          </cell>
          <cell r="H116" t="e">
            <v>#VALUE!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P116">
            <v>0</v>
          </cell>
          <cell r="BQ116">
            <v>0</v>
          </cell>
          <cell r="BR116">
            <v>0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0</v>
          </cell>
          <cell r="BY116">
            <v>0</v>
          </cell>
          <cell r="BZ116">
            <v>0</v>
          </cell>
          <cell r="CA116">
            <v>0</v>
          </cell>
          <cell r="CB116">
            <v>0</v>
          </cell>
          <cell r="CC116">
            <v>0</v>
          </cell>
          <cell r="CD116">
            <v>0</v>
          </cell>
          <cell r="CE116">
            <v>0</v>
          </cell>
          <cell r="CF116">
            <v>0</v>
          </cell>
          <cell r="CG116">
            <v>0</v>
          </cell>
          <cell r="CH116">
            <v>0</v>
          </cell>
          <cell r="CI116">
            <v>0</v>
          </cell>
          <cell r="CJ116">
            <v>0</v>
          </cell>
          <cell r="CK116">
            <v>0</v>
          </cell>
          <cell r="CL116">
            <v>0</v>
          </cell>
          <cell r="CM116">
            <v>0</v>
          </cell>
          <cell r="CN116">
            <v>0</v>
          </cell>
        </row>
        <row r="117">
          <cell r="B117">
            <v>202260</v>
          </cell>
          <cell r="C117" t="str">
            <v xml:space="preserve">        외화환산이익                                                                      </v>
          </cell>
          <cell r="D117" t="str">
            <v xml:space="preserve">    Gains on Foreign Currency Translation</v>
          </cell>
          <cell r="H117" t="e">
            <v>#VALUE!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N117">
            <v>0</v>
          </cell>
        </row>
        <row r="118">
          <cell r="B118">
            <v>202270</v>
          </cell>
          <cell r="C118" t="str">
            <v xml:space="preserve">        기타외화거래이익                                                                  </v>
          </cell>
          <cell r="D118" t="str">
            <v xml:space="preserve">    Other Revenues on Foreign Exchange</v>
          </cell>
          <cell r="H118" t="e">
            <v>#VALUE!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</row>
        <row r="119">
          <cell r="B119">
            <v>202280</v>
          </cell>
          <cell r="C119" t="str">
            <v xml:space="preserve">    대손충당금환입액                                                                      </v>
          </cell>
          <cell r="D119" t="str">
            <v xml:space="preserve">  Reversal of Allowance for Doubtful Accounts</v>
          </cell>
          <cell r="H119" t="e">
            <v>#VALUE!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  <cell r="BY119">
            <v>0</v>
          </cell>
          <cell r="BZ119">
            <v>0</v>
          </cell>
          <cell r="CA119">
            <v>0</v>
          </cell>
          <cell r="CB119">
            <v>0</v>
          </cell>
          <cell r="CC119">
            <v>0</v>
          </cell>
          <cell r="CD119">
            <v>0</v>
          </cell>
          <cell r="CE119">
            <v>0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0</v>
          </cell>
          <cell r="CK119">
            <v>0</v>
          </cell>
          <cell r="CL119">
            <v>0</v>
          </cell>
          <cell r="CM119">
            <v>0</v>
          </cell>
          <cell r="CN119">
            <v>0</v>
          </cell>
        </row>
        <row r="120">
          <cell r="B120">
            <v>202290</v>
          </cell>
          <cell r="C120" t="str">
            <v xml:space="preserve">    금융자산처분이익                                                                      </v>
          </cell>
          <cell r="D120" t="str">
            <v xml:space="preserve">  Gains on Disposition of  Financial Assets</v>
          </cell>
          <cell r="H120" t="e">
            <v>#VALUE!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</row>
        <row r="121">
          <cell r="B121">
            <v>202370</v>
          </cell>
          <cell r="C121" t="str">
            <v xml:space="preserve">    금융자산평가이익                                                                      </v>
          </cell>
          <cell r="D121" t="str">
            <v xml:space="preserve">  Gains on Valuation of  Financial Assets</v>
          </cell>
          <cell r="H121" t="e">
            <v>#VALUE!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P121">
            <v>0</v>
          </cell>
          <cell r="BQ121">
            <v>0</v>
          </cell>
          <cell r="BR121">
            <v>0</v>
          </cell>
          <cell r="BS121">
            <v>0</v>
          </cell>
          <cell r="BT121">
            <v>0</v>
          </cell>
          <cell r="BU121">
            <v>0</v>
          </cell>
          <cell r="BV121">
            <v>0</v>
          </cell>
          <cell r="BW121">
            <v>0</v>
          </cell>
          <cell r="BX121">
            <v>0</v>
          </cell>
          <cell r="BY121">
            <v>0</v>
          </cell>
          <cell r="BZ121">
            <v>0</v>
          </cell>
          <cell r="CA121">
            <v>0</v>
          </cell>
          <cell r="CB121">
            <v>0</v>
          </cell>
          <cell r="CC121">
            <v>0</v>
          </cell>
          <cell r="CD121">
            <v>0</v>
          </cell>
          <cell r="CE121">
            <v>0</v>
          </cell>
          <cell r="CF121">
            <v>0</v>
          </cell>
          <cell r="CG121">
            <v>0</v>
          </cell>
          <cell r="CH121">
            <v>0</v>
          </cell>
          <cell r="CI121">
            <v>0</v>
          </cell>
          <cell r="CJ121">
            <v>0</v>
          </cell>
          <cell r="CK121">
            <v>0</v>
          </cell>
          <cell r="CL121">
            <v>0</v>
          </cell>
          <cell r="CM121">
            <v>0</v>
          </cell>
          <cell r="CN121">
            <v>0</v>
          </cell>
        </row>
        <row r="122">
          <cell r="B122">
            <v>202440</v>
          </cell>
          <cell r="C122" t="str">
            <v xml:space="preserve">    파생상품이익                                                                          </v>
          </cell>
          <cell r="D122" t="str">
            <v xml:space="preserve">  Gains on Derivatives</v>
          </cell>
          <cell r="H122" t="e">
            <v>#VALUE!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0</v>
          </cell>
          <cell r="CM122">
            <v>0</v>
          </cell>
          <cell r="CN122">
            <v>0</v>
          </cell>
        </row>
        <row r="123">
          <cell r="B123">
            <v>202480</v>
          </cell>
          <cell r="C123" t="str">
            <v xml:space="preserve">    금융자산손상차손환입                                                                  </v>
          </cell>
          <cell r="D123" t="str">
            <v xml:space="preserve">  Recovery of Impairment Losses on Financial Assets</v>
          </cell>
          <cell r="H123" t="e">
            <v>#VALUE!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0</v>
          </cell>
          <cell r="CN123">
            <v>0</v>
          </cell>
        </row>
        <row r="124">
          <cell r="B124">
            <v>291400</v>
          </cell>
          <cell r="C124" t="str">
            <v xml:space="preserve">    기타                                                                                  </v>
          </cell>
          <cell r="D124" t="str">
            <v xml:space="preserve">  Other Sales</v>
          </cell>
          <cell r="H124" t="e">
            <v>#VALUE!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</row>
        <row r="125">
          <cell r="B125">
            <v>202550</v>
          </cell>
          <cell r="C125" t="str">
            <v xml:space="preserve">금융비용                                                                                  </v>
          </cell>
          <cell r="D125" t="str">
            <v>Financial Costs</v>
          </cell>
          <cell r="H125" t="e">
            <v>#VALUE!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1.0845669999999998</v>
          </cell>
          <cell r="AL125">
            <v>1.336679</v>
          </cell>
          <cell r="AM125">
            <v>1.26631</v>
          </cell>
          <cell r="AN125">
            <v>1.196364</v>
          </cell>
          <cell r="AO125">
            <v>0.96315499999999998</v>
          </cell>
          <cell r="AP125">
            <v>0.83498899999999998</v>
          </cell>
          <cell r="AQ125">
            <v>0.750919</v>
          </cell>
          <cell r="AR125">
            <v>0.63087700000000002</v>
          </cell>
          <cell r="AS125">
            <v>0.73922100000000013</v>
          </cell>
          <cell r="AT125">
            <v>0.68075399999999997</v>
          </cell>
          <cell r="AU125">
            <v>0.70912699999999995</v>
          </cell>
          <cell r="AV125">
            <v>1.2374766299999997</v>
          </cell>
          <cell r="AW125">
            <v>0.79874199999999984</v>
          </cell>
          <cell r="AX125">
            <v>0.39197699999999996</v>
          </cell>
          <cell r="AY125">
            <v>0.53714399999999995</v>
          </cell>
          <cell r="AZ125">
            <v>1.2659505199999999</v>
          </cell>
          <cell r="BA125">
            <v>1.0615250000000005</v>
          </cell>
          <cell r="BB125">
            <v>1.093869</v>
          </cell>
          <cell r="BC125">
            <v>0.73418499999999998</v>
          </cell>
          <cell r="BD125">
            <v>0.62473550999999994</v>
          </cell>
          <cell r="BE125">
            <v>3.6213669999999993</v>
          </cell>
          <cell r="BF125">
            <v>5.8471229999999998</v>
          </cell>
          <cell r="BG125">
            <v>10.599682</v>
          </cell>
          <cell r="BH125">
            <v>4.99479015</v>
          </cell>
          <cell r="BI125">
            <v>8.3997799999999998</v>
          </cell>
          <cell r="BJ125">
            <v>6.4915249999999993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  <cell r="CL125">
            <v>0</v>
          </cell>
          <cell r="CM125">
            <v>0</v>
          </cell>
          <cell r="CN125">
            <v>0</v>
          </cell>
        </row>
        <row r="126">
          <cell r="B126">
            <v>202560</v>
          </cell>
          <cell r="C126" t="str">
            <v xml:space="preserve">    이자비용                                                                              </v>
          </cell>
          <cell r="D126" t="str">
            <v xml:space="preserve">  Interest Expenses</v>
          </cell>
          <cell r="H126" t="e">
            <v>#VALUE!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1.0845669999999998</v>
          </cell>
          <cell r="AL126">
            <v>1.336679</v>
          </cell>
          <cell r="AM126">
            <v>1.26631</v>
          </cell>
          <cell r="AN126">
            <v>1.196364</v>
          </cell>
          <cell r="AO126">
            <v>0.96315499999999998</v>
          </cell>
          <cell r="AP126">
            <v>0.83498899999999998</v>
          </cell>
          <cell r="AQ126">
            <v>0.750919</v>
          </cell>
          <cell r="AR126">
            <v>0.63087700000000002</v>
          </cell>
          <cell r="AS126">
            <v>0.73922099999999968</v>
          </cell>
          <cell r="AT126">
            <v>0.68075399999999997</v>
          </cell>
          <cell r="AU126">
            <v>0.70912699999999995</v>
          </cell>
          <cell r="AV126">
            <v>1.2374769999999999</v>
          </cell>
          <cell r="AW126">
            <v>0.79874199999999984</v>
          </cell>
          <cell r="AX126">
            <v>0.39197699999999996</v>
          </cell>
          <cell r="AY126">
            <v>-1.1907189999999999</v>
          </cell>
          <cell r="AZ126">
            <v>2.993814</v>
          </cell>
          <cell r="BA126">
            <v>1.0615250000000005</v>
          </cell>
          <cell r="BB126">
            <v>1.093869</v>
          </cell>
          <cell r="BC126">
            <v>0.73418499999999998</v>
          </cell>
          <cell r="BD126">
            <v>0.62473599999999996</v>
          </cell>
          <cell r="BE126">
            <v>3.6213669999999993</v>
          </cell>
          <cell r="BF126">
            <v>5.8471229999999998</v>
          </cell>
          <cell r="BG126">
            <v>10.599682</v>
          </cell>
          <cell r="BH126">
            <v>4.9947900000000001</v>
          </cell>
          <cell r="BI126">
            <v>8.3997799999999998</v>
          </cell>
          <cell r="BJ126">
            <v>6.4915249999999993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</row>
        <row r="127">
          <cell r="B127">
            <v>202570</v>
          </cell>
          <cell r="C127" t="str">
            <v xml:space="preserve">    외환거래손실                                                                          </v>
          </cell>
          <cell r="D127" t="str">
            <v xml:space="preserve">  Expenses on Foreign Exchange</v>
          </cell>
          <cell r="H127" t="e">
            <v>#VALUE!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0</v>
          </cell>
          <cell r="BY127">
            <v>0</v>
          </cell>
          <cell r="BZ127">
            <v>0</v>
          </cell>
          <cell r="CA127">
            <v>0</v>
          </cell>
          <cell r="CB127">
            <v>0</v>
          </cell>
          <cell r="CC127">
            <v>0</v>
          </cell>
          <cell r="CD127">
            <v>0</v>
          </cell>
          <cell r="CE127">
            <v>0</v>
          </cell>
          <cell r="CF127">
            <v>0</v>
          </cell>
          <cell r="CG127">
            <v>0</v>
          </cell>
          <cell r="CH127">
            <v>0</v>
          </cell>
          <cell r="CI127">
            <v>0</v>
          </cell>
          <cell r="CJ127">
            <v>0</v>
          </cell>
          <cell r="CK127">
            <v>0</v>
          </cell>
          <cell r="CL127">
            <v>0</v>
          </cell>
          <cell r="CM127">
            <v>0</v>
          </cell>
          <cell r="CN127">
            <v>0</v>
          </cell>
        </row>
        <row r="128">
          <cell r="B128">
            <v>202580</v>
          </cell>
          <cell r="C128" t="str">
            <v xml:space="preserve">        외환차손                                                                          </v>
          </cell>
          <cell r="D128" t="str">
            <v xml:space="preserve">    Losses on Foreign Currencies Transaction</v>
          </cell>
          <cell r="H128" t="e">
            <v>#VALUE!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</row>
        <row r="129">
          <cell r="B129">
            <v>202590</v>
          </cell>
          <cell r="C129" t="str">
            <v xml:space="preserve">        외화환산손실                                                                      </v>
          </cell>
          <cell r="D129" t="str">
            <v xml:space="preserve">    Losses on Foreign Currency Translation</v>
          </cell>
          <cell r="H129" t="e">
            <v>#VALUE!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0</v>
          </cell>
          <cell r="CK129">
            <v>0</v>
          </cell>
          <cell r="CL129">
            <v>0</v>
          </cell>
          <cell r="CM129">
            <v>0</v>
          </cell>
          <cell r="CN129">
            <v>0</v>
          </cell>
        </row>
        <row r="130">
          <cell r="B130">
            <v>202600</v>
          </cell>
          <cell r="C130" t="str">
            <v xml:space="preserve">        기타외환거래손실                                                                  </v>
          </cell>
          <cell r="D130" t="str">
            <v xml:space="preserve">    Other Expenses on Foreign Exchange</v>
          </cell>
          <cell r="H130" t="e">
            <v>#VALUE!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BZ130">
            <v>0</v>
          </cell>
          <cell r="CA130">
            <v>0</v>
          </cell>
          <cell r="CB130">
            <v>0</v>
          </cell>
          <cell r="CC130">
            <v>0</v>
          </cell>
          <cell r="CD130">
            <v>0</v>
          </cell>
          <cell r="CE130">
            <v>0</v>
          </cell>
          <cell r="CF130">
            <v>0</v>
          </cell>
          <cell r="CG130">
            <v>0</v>
          </cell>
          <cell r="CH130">
            <v>0</v>
          </cell>
          <cell r="CI130">
            <v>0</v>
          </cell>
          <cell r="CJ130">
            <v>0</v>
          </cell>
          <cell r="CK130">
            <v>0</v>
          </cell>
          <cell r="CL130">
            <v>0</v>
          </cell>
          <cell r="CM130">
            <v>0</v>
          </cell>
          <cell r="CN130">
            <v>0</v>
          </cell>
        </row>
        <row r="131">
          <cell r="B131">
            <v>202610</v>
          </cell>
          <cell r="C131" t="str">
            <v xml:space="preserve">    대손상각비                                                                            </v>
          </cell>
          <cell r="D131" t="str">
            <v xml:space="preserve">  Expenses of Allowance for Doubtful Accounts</v>
          </cell>
          <cell r="H131" t="e">
            <v>#VALUE!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BV131">
            <v>0</v>
          </cell>
          <cell r="BW131">
            <v>0</v>
          </cell>
          <cell r="BX131">
            <v>0</v>
          </cell>
          <cell r="BY131">
            <v>0</v>
          </cell>
          <cell r="BZ131">
            <v>0</v>
          </cell>
          <cell r="CA131">
            <v>0</v>
          </cell>
          <cell r="CB131">
            <v>0</v>
          </cell>
          <cell r="CC131">
            <v>0</v>
          </cell>
          <cell r="CD131">
            <v>0</v>
          </cell>
          <cell r="CE131">
            <v>0</v>
          </cell>
          <cell r="CF131">
            <v>0</v>
          </cell>
          <cell r="CG131">
            <v>0</v>
          </cell>
          <cell r="CH131">
            <v>0</v>
          </cell>
          <cell r="CI131">
            <v>0</v>
          </cell>
          <cell r="CJ131">
            <v>0</v>
          </cell>
          <cell r="CK131">
            <v>0</v>
          </cell>
          <cell r="CL131">
            <v>0</v>
          </cell>
          <cell r="CM131">
            <v>0</v>
          </cell>
          <cell r="CN131">
            <v>0</v>
          </cell>
        </row>
        <row r="132">
          <cell r="B132">
            <v>202620</v>
          </cell>
          <cell r="C132" t="str">
            <v xml:space="preserve">    금융자산처분손실                                                                      </v>
          </cell>
          <cell r="D132" t="str">
            <v xml:space="preserve">  Losses on Disposition of  Financial Assets</v>
          </cell>
          <cell r="H132" t="e">
            <v>#VALUE!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  <cell r="BX132">
            <v>0</v>
          </cell>
          <cell r="BY132">
            <v>0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D132">
            <v>0</v>
          </cell>
          <cell r="CE132">
            <v>0</v>
          </cell>
          <cell r="CF132">
            <v>0</v>
          </cell>
          <cell r="CG132">
            <v>0</v>
          </cell>
          <cell r="CH132">
            <v>0</v>
          </cell>
          <cell r="CI132">
            <v>0</v>
          </cell>
          <cell r="CJ132">
            <v>0</v>
          </cell>
          <cell r="CK132">
            <v>0</v>
          </cell>
          <cell r="CL132">
            <v>0</v>
          </cell>
          <cell r="CM132">
            <v>0</v>
          </cell>
          <cell r="CN132">
            <v>0</v>
          </cell>
        </row>
        <row r="133">
          <cell r="B133">
            <v>202700</v>
          </cell>
          <cell r="C133" t="str">
            <v xml:space="preserve">    금융자산평가손실                                                                      </v>
          </cell>
          <cell r="D133" t="str">
            <v xml:space="preserve">  Losses on Valuation of  Financial Assets</v>
          </cell>
          <cell r="H133" t="e">
            <v>#VALUE!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P133">
            <v>0</v>
          </cell>
          <cell r="BQ133">
            <v>0</v>
          </cell>
          <cell r="BR133">
            <v>0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0</v>
          </cell>
          <cell r="BY133">
            <v>0</v>
          </cell>
          <cell r="BZ133">
            <v>0</v>
          </cell>
          <cell r="CA133">
            <v>0</v>
          </cell>
          <cell r="CB133">
            <v>0</v>
          </cell>
          <cell r="CC133">
            <v>0</v>
          </cell>
          <cell r="CD133">
            <v>0</v>
          </cell>
          <cell r="CE133">
            <v>0</v>
          </cell>
          <cell r="CF133">
            <v>0</v>
          </cell>
          <cell r="CG133">
            <v>0</v>
          </cell>
          <cell r="CH133">
            <v>0</v>
          </cell>
          <cell r="CI133">
            <v>0</v>
          </cell>
          <cell r="CJ133">
            <v>0</v>
          </cell>
          <cell r="CK133">
            <v>0</v>
          </cell>
          <cell r="CL133">
            <v>0</v>
          </cell>
          <cell r="CM133">
            <v>0</v>
          </cell>
          <cell r="CN133">
            <v>0</v>
          </cell>
        </row>
        <row r="134">
          <cell r="B134">
            <v>202770</v>
          </cell>
          <cell r="C134" t="str">
            <v xml:space="preserve">    파생상품손실                                                                          </v>
          </cell>
          <cell r="D134" t="str">
            <v xml:space="preserve">  Losses on Derivatives</v>
          </cell>
          <cell r="H134" t="e">
            <v>#VALUE!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</row>
        <row r="135">
          <cell r="B135">
            <v>202810</v>
          </cell>
          <cell r="C135" t="str">
            <v xml:space="preserve">    금융자산손상차손                                                                      </v>
          </cell>
          <cell r="D135" t="str">
            <v xml:space="preserve">  Impairment Losses on  Financial Assets</v>
          </cell>
          <cell r="H135" t="e">
            <v>#VALUE!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  <cell r="BY135">
            <v>0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>
            <v>0</v>
          </cell>
          <cell r="CE135">
            <v>0</v>
          </cell>
          <cell r="CF135">
            <v>0</v>
          </cell>
          <cell r="CG135">
            <v>0</v>
          </cell>
          <cell r="CH135">
            <v>0</v>
          </cell>
          <cell r="CI135">
            <v>0</v>
          </cell>
          <cell r="CJ135">
            <v>0</v>
          </cell>
          <cell r="CK135">
            <v>0</v>
          </cell>
          <cell r="CL135">
            <v>0</v>
          </cell>
          <cell r="CM135">
            <v>0</v>
          </cell>
          <cell r="CN135">
            <v>0</v>
          </cell>
        </row>
        <row r="136">
          <cell r="B136">
            <v>291600</v>
          </cell>
          <cell r="C136" t="str">
            <v xml:space="preserve">    기타                                                                                  </v>
          </cell>
          <cell r="D136" t="str">
            <v xml:space="preserve">  Other Sales</v>
          </cell>
          <cell r="H136" t="e">
            <v>#VALUE!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1.7278629999999999</v>
          </cell>
          <cell r="AZ136">
            <v>-1.7278629999999999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  <cell r="BY136">
            <v>0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>
            <v>0</v>
          </cell>
          <cell r="CE136">
            <v>0</v>
          </cell>
          <cell r="CF136">
            <v>0</v>
          </cell>
          <cell r="CG136">
            <v>0</v>
          </cell>
          <cell r="CH136">
            <v>0</v>
          </cell>
          <cell r="CI136">
            <v>0</v>
          </cell>
          <cell r="CJ136">
            <v>0</v>
          </cell>
          <cell r="CK136">
            <v>0</v>
          </cell>
          <cell r="CL136">
            <v>0</v>
          </cell>
          <cell r="CM136">
            <v>0</v>
          </cell>
          <cell r="CN136">
            <v>0</v>
          </cell>
        </row>
        <row r="137">
          <cell r="B137">
            <v>204410</v>
          </cell>
          <cell r="C137" t="str">
            <v>기타영업외손익</v>
          </cell>
          <cell r="D137" t="str">
            <v>Other Non-Operating Profits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4.780895000000001</v>
          </cell>
          <cell r="AL137">
            <v>0.90872999999999993</v>
          </cell>
          <cell r="AM137">
            <v>3.8062279999999999</v>
          </cell>
          <cell r="AN137">
            <v>2.6855340000000001</v>
          </cell>
          <cell r="AO137">
            <v>3.0873080000000002</v>
          </cell>
          <cell r="AP137">
            <v>6.3385219999999993</v>
          </cell>
          <cell r="AQ137">
            <v>3.7419059999999997</v>
          </cell>
          <cell r="AR137">
            <v>-7.1480809999999995</v>
          </cell>
          <cell r="AS137">
            <v>12.605996999999999</v>
          </cell>
          <cell r="AT137">
            <v>0.73753000000000002</v>
          </cell>
          <cell r="AU137">
            <v>3.7807269999999997</v>
          </cell>
          <cell r="AV137">
            <v>13.813526980000001</v>
          </cell>
          <cell r="AW137">
            <v>6.4041829999999988</v>
          </cell>
          <cell r="AX137">
            <v>2.6634659999999997</v>
          </cell>
          <cell r="AY137">
            <v>2.951203</v>
          </cell>
          <cell r="AZ137">
            <v>0.54094681</v>
          </cell>
          <cell r="BA137">
            <v>2.8120469999999997</v>
          </cell>
          <cell r="BB137">
            <v>1.8302149999999999</v>
          </cell>
          <cell r="BC137">
            <v>1.318649</v>
          </cell>
          <cell r="BD137">
            <v>-2.28440544</v>
          </cell>
          <cell r="BE137">
            <v>17.448381000000001</v>
          </cell>
          <cell r="BF137">
            <v>4.002548</v>
          </cell>
          <cell r="BG137">
            <v>1.8030489999999999</v>
          </cell>
          <cell r="BH137">
            <v>-7.8253226500000004</v>
          </cell>
          <cell r="BI137">
            <v>2.5120209999999998</v>
          </cell>
          <cell r="BJ137">
            <v>1.1431769999999999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  <cell r="CM137">
            <v>0</v>
          </cell>
          <cell r="CN137">
            <v>0</v>
          </cell>
        </row>
        <row r="138">
          <cell r="B138">
            <v>201390</v>
          </cell>
          <cell r="C138" t="str">
            <v xml:space="preserve">기타영업외수익             </v>
          </cell>
          <cell r="D138" t="str">
            <v>Other Non-Operating Income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7.5981699999999996</v>
          </cell>
          <cell r="AL138">
            <v>3.4215589999999998</v>
          </cell>
          <cell r="AM138">
            <v>5.3359589999999999</v>
          </cell>
          <cell r="AN138">
            <v>9.5654709999999987</v>
          </cell>
          <cell r="AO138">
            <v>7.1555159999999987</v>
          </cell>
          <cell r="AP138">
            <v>8.2264699999999991</v>
          </cell>
          <cell r="AQ138">
            <v>6.9202839999999997</v>
          </cell>
          <cell r="AR138">
            <v>8.6657440000000001</v>
          </cell>
          <cell r="AS138">
            <v>16.939571000000001</v>
          </cell>
          <cell r="AT138">
            <v>6.5967589999999996</v>
          </cell>
          <cell r="AU138">
            <v>5.9681139999999999</v>
          </cell>
          <cell r="AV138">
            <v>17.524655879999997</v>
          </cell>
          <cell r="AW138">
            <v>9.5840840000000007</v>
          </cell>
          <cell r="AX138">
            <v>4.797936</v>
          </cell>
          <cell r="AY138">
            <v>4.646725</v>
          </cell>
          <cell r="AZ138">
            <v>4.1331954499999997</v>
          </cell>
          <cell r="BA138">
            <v>7.8899259999999991</v>
          </cell>
          <cell r="BB138">
            <v>6.0388060000000001</v>
          </cell>
          <cell r="BC138">
            <v>4.8036110000000001</v>
          </cell>
          <cell r="BD138">
            <v>4.8808021699999999</v>
          </cell>
          <cell r="BE138">
            <v>21.013299999999997</v>
          </cell>
          <cell r="BF138">
            <v>8.9597189999999998</v>
          </cell>
          <cell r="BG138">
            <v>6.4747729999999999</v>
          </cell>
          <cell r="BH138">
            <v>5.3515648699999998</v>
          </cell>
          <cell r="BI138">
            <v>6.5379209999999999</v>
          </cell>
          <cell r="BJ138">
            <v>6.7564979999999997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  <cell r="CL138">
            <v>0</v>
          </cell>
          <cell r="CM138">
            <v>0</v>
          </cell>
          <cell r="CN138">
            <v>0</v>
          </cell>
        </row>
        <row r="139">
          <cell r="B139">
            <v>201420</v>
          </cell>
          <cell r="C139" t="str">
            <v xml:space="preserve">    외환거래이익                                                                          </v>
          </cell>
          <cell r="D139" t="str">
            <v xml:space="preserve">  Revenues on Foreign Exchange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2.7134529999999999</v>
          </cell>
          <cell r="AL139">
            <v>-0.512903</v>
          </cell>
          <cell r="AM139">
            <v>0.96937899999999999</v>
          </cell>
          <cell r="AN139">
            <v>3.2741439999999997</v>
          </cell>
          <cell r="AO139">
            <v>2.6848849999999986</v>
          </cell>
          <cell r="AP139">
            <v>1.884833</v>
          </cell>
          <cell r="AQ139">
            <v>1.7249239999999999</v>
          </cell>
          <cell r="AR139">
            <v>2.0303329999999997</v>
          </cell>
          <cell r="AS139">
            <v>1.647742</v>
          </cell>
          <cell r="AT139">
            <v>0.64894299999999994</v>
          </cell>
          <cell r="AU139">
            <v>1.508534</v>
          </cell>
          <cell r="AV139">
            <v>2.6339419999999998</v>
          </cell>
          <cell r="AW139">
            <v>1.5360189999999996</v>
          </cell>
          <cell r="AX139">
            <v>1.734686</v>
          </cell>
          <cell r="AY139">
            <v>2.325777</v>
          </cell>
          <cell r="AZ139">
            <v>1.4265649999999999</v>
          </cell>
          <cell r="BA139">
            <v>3.0407050000000009</v>
          </cell>
          <cell r="BB139">
            <v>2.8146879999999999</v>
          </cell>
          <cell r="BC139">
            <v>1.3046329999999999</v>
          </cell>
          <cell r="BD139">
            <v>1.832101</v>
          </cell>
          <cell r="BE139">
            <v>1.0836320000000006</v>
          </cell>
          <cell r="BF139">
            <v>1.797113</v>
          </cell>
          <cell r="BG139">
            <v>1.8180719999999999</v>
          </cell>
          <cell r="BH139">
            <v>0.95039399999999996</v>
          </cell>
          <cell r="BI139">
            <v>2.4427699999999994</v>
          </cell>
          <cell r="BJ139">
            <v>2.2944610000000001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  <cell r="CD139">
            <v>0</v>
          </cell>
          <cell r="CE139">
            <v>0</v>
          </cell>
          <cell r="CF139">
            <v>0</v>
          </cell>
          <cell r="CG139">
            <v>0</v>
          </cell>
          <cell r="CH139">
            <v>0</v>
          </cell>
          <cell r="CI139">
            <v>0</v>
          </cell>
          <cell r="CJ139">
            <v>0</v>
          </cell>
          <cell r="CK139">
            <v>0</v>
          </cell>
          <cell r="CL139">
            <v>0</v>
          </cell>
          <cell r="CM139">
            <v>0</v>
          </cell>
          <cell r="CN139">
            <v>0</v>
          </cell>
        </row>
        <row r="140">
          <cell r="B140">
            <v>201430</v>
          </cell>
          <cell r="C140" t="str">
            <v xml:space="preserve">        외환차익                                                                          </v>
          </cell>
          <cell r="D140" t="str">
            <v xml:space="preserve">    Gains on Foreign Currencies Transaction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1.0660950000000005</v>
          </cell>
          <cell r="AL140">
            <v>0.53806799999999999</v>
          </cell>
          <cell r="AM140">
            <v>0.66729899999999998</v>
          </cell>
          <cell r="AN140">
            <v>0.39590999999999998</v>
          </cell>
          <cell r="AO140">
            <v>1.739863999999999</v>
          </cell>
          <cell r="AP140">
            <v>1.593882</v>
          </cell>
          <cell r="AQ140">
            <v>1.155033</v>
          </cell>
          <cell r="AR140">
            <v>0.861232</v>
          </cell>
          <cell r="AS140">
            <v>1.3524520000000004</v>
          </cell>
          <cell r="AT140">
            <v>0.70943800000000001</v>
          </cell>
          <cell r="AU140">
            <v>1.1734089999999999</v>
          </cell>
          <cell r="AV140">
            <v>2.1638129999999998</v>
          </cell>
          <cell r="AW140">
            <v>1.390339</v>
          </cell>
          <cell r="AX140">
            <v>1.158013</v>
          </cell>
          <cell r="AY140">
            <v>2.1475610000000001</v>
          </cell>
          <cell r="AZ140">
            <v>1.9216879999999998</v>
          </cell>
          <cell r="BA140">
            <v>2.7771980000000012</v>
          </cell>
          <cell r="BB140">
            <v>2.7937780000000001</v>
          </cell>
          <cell r="BC140">
            <v>1.4105589999999999</v>
          </cell>
          <cell r="BD140">
            <v>1.591645</v>
          </cell>
          <cell r="BE140">
            <v>0.88288600000000095</v>
          </cell>
          <cell r="BF140">
            <v>1.804843</v>
          </cell>
          <cell r="BG140">
            <v>1.722909</v>
          </cell>
          <cell r="BH140">
            <v>0.82059699999999991</v>
          </cell>
          <cell r="BI140">
            <v>2.1339039999999998</v>
          </cell>
          <cell r="BJ140">
            <v>2.2006190000000001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>
            <v>0</v>
          </cell>
          <cell r="BZ140">
            <v>0</v>
          </cell>
          <cell r="CA140">
            <v>0</v>
          </cell>
          <cell r="CB140">
            <v>0</v>
          </cell>
          <cell r="CC140">
            <v>0</v>
          </cell>
          <cell r="CD140">
            <v>0</v>
          </cell>
          <cell r="CE140">
            <v>0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  <cell r="CL140">
            <v>0</v>
          </cell>
          <cell r="CM140">
            <v>0</v>
          </cell>
          <cell r="CN140">
            <v>0</v>
          </cell>
        </row>
        <row r="141">
          <cell r="B141">
            <v>201440</v>
          </cell>
          <cell r="C141" t="str">
            <v xml:space="preserve">        외화환산이익                                                                      </v>
          </cell>
          <cell r="D141" t="str">
            <v xml:space="preserve">    Gains on Foreign Currency Translation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1.6473580000000001</v>
          </cell>
          <cell r="AL141">
            <v>-1.0509709999999999</v>
          </cell>
          <cell r="AM141">
            <v>0.30207999999999996</v>
          </cell>
          <cell r="AN141">
            <v>2.878234</v>
          </cell>
          <cell r="AO141">
            <v>0.94502100000000011</v>
          </cell>
          <cell r="AP141">
            <v>0.29095099999999996</v>
          </cell>
          <cell r="AQ141">
            <v>0.56989099999999993</v>
          </cell>
          <cell r="AR141">
            <v>1.1691009999999999</v>
          </cell>
          <cell r="AS141">
            <v>0.29529000000000005</v>
          </cell>
          <cell r="AT141">
            <v>-6.0495E-2</v>
          </cell>
          <cell r="AU141">
            <v>0.33512500000000001</v>
          </cell>
          <cell r="AV141">
            <v>0.47012899999999996</v>
          </cell>
          <cell r="AW141">
            <v>0.14568000000000003</v>
          </cell>
          <cell r="AX141">
            <v>0.57667299999999999</v>
          </cell>
          <cell r="AY141">
            <v>0.17821599999999999</v>
          </cell>
          <cell r="AZ141">
            <v>-0.49512299999999998</v>
          </cell>
          <cell r="BA141">
            <v>0.26350699999999999</v>
          </cell>
          <cell r="BB141">
            <v>2.0909999999999998E-2</v>
          </cell>
          <cell r="BC141">
            <v>-0.10592599999999999</v>
          </cell>
          <cell r="BD141">
            <v>0.24045599999999998</v>
          </cell>
          <cell r="BE141">
            <v>0.20074599999999998</v>
          </cell>
          <cell r="BF141">
            <v>-7.7299999999999999E-3</v>
          </cell>
          <cell r="BG141">
            <v>9.5162999999999998E-2</v>
          </cell>
          <cell r="BH141">
            <v>0.129797</v>
          </cell>
          <cell r="BI141">
            <v>0.30886599999999997</v>
          </cell>
          <cell r="BJ141">
            <v>9.3841999999999995E-2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0</v>
          </cell>
          <cell r="BX141">
            <v>0</v>
          </cell>
          <cell r="BY141">
            <v>0</v>
          </cell>
          <cell r="BZ141">
            <v>0</v>
          </cell>
          <cell r="CA141">
            <v>0</v>
          </cell>
          <cell r="CB141">
            <v>0</v>
          </cell>
          <cell r="CC141">
            <v>0</v>
          </cell>
          <cell r="CD141">
            <v>0</v>
          </cell>
          <cell r="CE141">
            <v>0</v>
          </cell>
          <cell r="CF141">
            <v>0</v>
          </cell>
          <cell r="CG141">
            <v>0</v>
          </cell>
          <cell r="CH141">
            <v>0</v>
          </cell>
          <cell r="CI141">
            <v>0</v>
          </cell>
          <cell r="CJ141">
            <v>0</v>
          </cell>
          <cell r="CK141">
            <v>0</v>
          </cell>
          <cell r="CL141">
            <v>0</v>
          </cell>
          <cell r="CM141">
            <v>0</v>
          </cell>
          <cell r="CN141">
            <v>0</v>
          </cell>
        </row>
        <row r="142">
          <cell r="B142">
            <v>201450</v>
          </cell>
          <cell r="C142" t="str">
            <v xml:space="preserve">        기타외화거래이익                                                                  </v>
          </cell>
          <cell r="D142" t="str">
            <v xml:space="preserve">    Other Revenues on Foreign Exchange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</row>
        <row r="143">
          <cell r="B143">
            <v>201470</v>
          </cell>
          <cell r="C143" t="str">
            <v xml:space="preserve">    임대료                                                                                </v>
          </cell>
          <cell r="D143" t="str">
            <v xml:space="preserve">  Rental Income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0.61055199999999976</v>
          </cell>
          <cell r="AL143">
            <v>0.60886600000000002</v>
          </cell>
          <cell r="AM143">
            <v>0.54486499999999993</v>
          </cell>
          <cell r="AN143">
            <v>0.54442000000000002</v>
          </cell>
          <cell r="AO143">
            <v>0.57277399999999989</v>
          </cell>
          <cell r="AP143">
            <v>0.55967199999999995</v>
          </cell>
          <cell r="AQ143">
            <v>0.55217399999999994</v>
          </cell>
          <cell r="AR143">
            <v>0.50735799999999998</v>
          </cell>
          <cell r="AS143">
            <v>0.4429240000000001</v>
          </cell>
          <cell r="AT143">
            <v>0.31662799999999997</v>
          </cell>
          <cell r="AU143">
            <v>0.32624900000000001</v>
          </cell>
          <cell r="AV143">
            <v>0.31821099999999997</v>
          </cell>
          <cell r="AW143">
            <v>0.30781099999999983</v>
          </cell>
          <cell r="AX143">
            <v>0.27617999999999998</v>
          </cell>
          <cell r="AY143">
            <v>0.26724799999999999</v>
          </cell>
          <cell r="AZ143">
            <v>0.26678599999999997</v>
          </cell>
          <cell r="BA143">
            <v>0.29155300000000006</v>
          </cell>
          <cell r="BB143">
            <v>0.28697299999999998</v>
          </cell>
          <cell r="BC143">
            <v>0.286049</v>
          </cell>
          <cell r="BD143">
            <v>0.26291399999999998</v>
          </cell>
          <cell r="BE143">
            <v>0.27361000000000013</v>
          </cell>
          <cell r="BF143">
            <v>0.26576699999999998</v>
          </cell>
          <cell r="BG143">
            <v>0.30166899999999996</v>
          </cell>
          <cell r="BH143">
            <v>0.30706800000000001</v>
          </cell>
          <cell r="BI143">
            <v>0.30330000000000001</v>
          </cell>
          <cell r="BJ143">
            <v>0.30262800000000001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</row>
        <row r="144">
          <cell r="B144">
            <v>201500</v>
          </cell>
          <cell r="C144" t="str">
            <v xml:space="preserve">    대손충당금환입                                                                        </v>
          </cell>
          <cell r="D144" t="str">
            <v xml:space="preserve">  Reversal of Allowance for Doubtful Accounts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4.2789999999999998E-3</v>
          </cell>
          <cell r="AO144">
            <v>0</v>
          </cell>
          <cell r="AP144">
            <v>0</v>
          </cell>
          <cell r="AQ144">
            <v>0</v>
          </cell>
          <cell r="AR144">
            <v>0.42612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</row>
        <row r="145">
          <cell r="B145">
            <v>201520</v>
          </cell>
          <cell r="C145" t="str">
            <v xml:space="preserve">    자산처분이익                                                                          </v>
          </cell>
          <cell r="D145" t="str">
            <v xml:space="preserve">  Gains on Disposal of Assets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0.116741</v>
          </cell>
          <cell r="AL145">
            <v>5.7902999999999996E-2</v>
          </cell>
          <cell r="AM145">
            <v>4.0743000000000001E-2</v>
          </cell>
          <cell r="AN145">
            <v>2.3705E-2</v>
          </cell>
          <cell r="AO145">
            <v>2.6206999999999994E-2</v>
          </cell>
          <cell r="AP145">
            <v>2.9210999999999997E-2</v>
          </cell>
          <cell r="AQ145">
            <v>4.0202999999999996E-2</v>
          </cell>
          <cell r="AR145">
            <v>1.8369999999999999E-3</v>
          </cell>
          <cell r="AS145">
            <v>10.035850999999999</v>
          </cell>
          <cell r="AT145">
            <v>6.5946999999999992E-2</v>
          </cell>
          <cell r="AU145">
            <v>0.102285</v>
          </cell>
          <cell r="AV145">
            <v>1.3099999999999999E-4</v>
          </cell>
          <cell r="AW145">
            <v>4.1074669999999998</v>
          </cell>
          <cell r="AX145">
            <v>3.3118000000000002E-2</v>
          </cell>
          <cell r="AY145">
            <v>0</v>
          </cell>
          <cell r="AZ145">
            <v>6.7313999999999999E-2</v>
          </cell>
          <cell r="BA145">
            <v>1.7460000000000253E-3</v>
          </cell>
          <cell r="BB145">
            <v>0.71782299999999999</v>
          </cell>
          <cell r="BC145">
            <v>0.31567899999999999</v>
          </cell>
          <cell r="BD145">
            <v>0.24327699999999999</v>
          </cell>
          <cell r="BE145">
            <v>9.3309999999999782E-3</v>
          </cell>
          <cell r="BF145">
            <v>1.3679999999999999E-3</v>
          </cell>
          <cell r="BG145">
            <v>0.64348499999999997</v>
          </cell>
          <cell r="BH145">
            <v>9.1097999999999998E-2</v>
          </cell>
          <cell r="BI145">
            <v>3.0000000000000027E-3</v>
          </cell>
          <cell r="BJ145">
            <v>0.22198299999999999</v>
          </cell>
          <cell r="BK145">
            <v>0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P145">
            <v>0</v>
          </cell>
          <cell r="BQ145">
            <v>0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0</v>
          </cell>
          <cell r="BX145">
            <v>0</v>
          </cell>
          <cell r="BY145">
            <v>0</v>
          </cell>
          <cell r="BZ145">
            <v>0</v>
          </cell>
          <cell r="CA145">
            <v>0</v>
          </cell>
          <cell r="CB145">
            <v>0</v>
          </cell>
          <cell r="CC145">
            <v>0</v>
          </cell>
          <cell r="CD145">
            <v>0</v>
          </cell>
          <cell r="CE145">
            <v>0</v>
          </cell>
          <cell r="CF145">
            <v>0</v>
          </cell>
          <cell r="CG145">
            <v>0</v>
          </cell>
          <cell r="CH145">
            <v>0</v>
          </cell>
          <cell r="CI145">
            <v>0</v>
          </cell>
          <cell r="CJ145">
            <v>0</v>
          </cell>
          <cell r="CK145">
            <v>0</v>
          </cell>
          <cell r="CL145">
            <v>0</v>
          </cell>
          <cell r="CM145">
            <v>0</v>
          </cell>
          <cell r="CN145">
            <v>0</v>
          </cell>
        </row>
        <row r="146">
          <cell r="B146">
            <v>201600</v>
          </cell>
          <cell r="C146" t="str">
            <v xml:space="preserve">    투자자산평가이익                                                                      </v>
          </cell>
          <cell r="D146" t="str">
            <v xml:space="preserve">  Gains on Valuation of Investments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2.7432999999999999E-2</v>
          </cell>
          <cell r="AL146">
            <v>3.8525999999999998E-2</v>
          </cell>
          <cell r="AM146">
            <v>3.8030000000000001E-2</v>
          </cell>
          <cell r="AN146">
            <v>-4.5301000000000001E-2</v>
          </cell>
          <cell r="AO146">
            <v>2.1349E-2</v>
          </cell>
          <cell r="AP146">
            <v>-2.1349E-2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0</v>
          </cell>
          <cell r="BY146">
            <v>0</v>
          </cell>
          <cell r="BZ146">
            <v>0</v>
          </cell>
          <cell r="CA146">
            <v>0</v>
          </cell>
          <cell r="CB146">
            <v>0</v>
          </cell>
          <cell r="CC146">
            <v>0</v>
          </cell>
          <cell r="CD146">
            <v>0</v>
          </cell>
          <cell r="CE146">
            <v>0</v>
          </cell>
          <cell r="CF146">
            <v>0</v>
          </cell>
          <cell r="CG146">
            <v>0</v>
          </cell>
          <cell r="CH146">
            <v>0</v>
          </cell>
          <cell r="CI146">
            <v>0</v>
          </cell>
          <cell r="CJ146">
            <v>0</v>
          </cell>
          <cell r="CK146">
            <v>0</v>
          </cell>
          <cell r="CL146">
            <v>0</v>
          </cell>
          <cell r="CM146">
            <v>0</v>
          </cell>
          <cell r="CN146">
            <v>0</v>
          </cell>
        </row>
        <row r="147">
          <cell r="B147">
            <v>201610</v>
          </cell>
          <cell r="C147" t="str">
            <v xml:space="preserve">    자산재평가이익                                                                        </v>
          </cell>
          <cell r="D147" t="str">
            <v xml:space="preserve">  Gains on Assets Revaluations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</row>
        <row r="148">
          <cell r="B148">
            <v>201660</v>
          </cell>
          <cell r="C148" t="str">
            <v xml:space="preserve">    자산손상차손환입                                                                      </v>
          </cell>
          <cell r="D148" t="str">
            <v xml:space="preserve">  Recovery of Impairment Losses on Assets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0.14005699999999999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</row>
        <row r="149">
          <cell r="B149">
            <v>290900</v>
          </cell>
          <cell r="C149" t="str">
            <v xml:space="preserve">    기타                                                                                  </v>
          </cell>
          <cell r="D149" t="str">
            <v xml:space="preserve">  Other Sales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3.7226149999999993</v>
          </cell>
          <cell r="AL149">
            <v>3.2291659999999998</v>
          </cell>
          <cell r="AM149">
            <v>3.7429419999999998</v>
          </cell>
          <cell r="AN149">
            <v>5.2007139999999996</v>
          </cell>
          <cell r="AO149">
            <v>3.728689000000001</v>
          </cell>
          <cell r="AP149">
            <v>5.719697</v>
          </cell>
          <cell r="AQ149">
            <v>4.5635750000000002</v>
          </cell>
          <cell r="AR149">
            <v>5.6746970000000001</v>
          </cell>
          <cell r="AS149">
            <v>4.7618359999999988</v>
          </cell>
          <cell r="AT149">
            <v>5.5625299999999998</v>
          </cell>
          <cell r="AU149">
            <v>4.0310459999999999</v>
          </cell>
          <cell r="AV149">
            <v>14.572372</v>
          </cell>
          <cell r="AW149">
            <v>3.5937419999999989</v>
          </cell>
          <cell r="AX149">
            <v>2.753952</v>
          </cell>
          <cell r="AY149">
            <v>2.0537000000000001</v>
          </cell>
          <cell r="AZ149">
            <v>2.3725299999999998</v>
          </cell>
          <cell r="BA149">
            <v>4.5109059999999994</v>
          </cell>
          <cell r="BB149">
            <v>2.219322</v>
          </cell>
          <cell r="BC149">
            <v>2.8972499999999997</v>
          </cell>
          <cell r="BD149">
            <v>2.5425089999999999</v>
          </cell>
          <cell r="BE149">
            <v>19.601250999999998</v>
          </cell>
          <cell r="BF149">
            <v>6.8954709999999997</v>
          </cell>
          <cell r="BG149">
            <v>3.5714899999999998</v>
          </cell>
          <cell r="BH149">
            <v>4.0030049999999999</v>
          </cell>
          <cell r="BI149">
            <v>3.7433749999999999</v>
          </cell>
          <cell r="BJ149">
            <v>3.9374259999999999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  <cell r="CL149">
            <v>0</v>
          </cell>
          <cell r="CM149">
            <v>0</v>
          </cell>
          <cell r="CN149">
            <v>0</v>
          </cell>
        </row>
        <row r="150">
          <cell r="B150">
            <v>201830</v>
          </cell>
          <cell r="C150" t="str">
            <v>기타영업외비용</v>
          </cell>
          <cell r="D150" t="str">
            <v>Other Non-Operating Expenses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2.8172750000000004</v>
          </cell>
          <cell r="AL150">
            <v>2.512829</v>
          </cell>
          <cell r="AM150">
            <v>1.529731</v>
          </cell>
          <cell r="AN150">
            <v>6.879937</v>
          </cell>
          <cell r="AO150">
            <v>4.0682079999999985</v>
          </cell>
          <cell r="AP150">
            <v>1.887948</v>
          </cell>
          <cell r="AQ150">
            <v>3.1783779999999999</v>
          </cell>
          <cell r="AR150">
            <v>15.813825</v>
          </cell>
          <cell r="AS150">
            <v>4.3335739999999969</v>
          </cell>
          <cell r="AT150">
            <v>5.859229</v>
          </cell>
          <cell r="AU150">
            <v>2.1873869999999997</v>
          </cell>
          <cell r="AV150">
            <v>3.7111288999999998</v>
          </cell>
          <cell r="AW150">
            <v>3.1799009999999992</v>
          </cell>
          <cell r="AX150">
            <v>2.1344699999999999</v>
          </cell>
          <cell r="AY150">
            <v>1.695522</v>
          </cell>
          <cell r="AZ150">
            <v>3.5922486399999998</v>
          </cell>
          <cell r="BA150">
            <v>5.0778789999999994</v>
          </cell>
          <cell r="BB150">
            <v>4.2085910000000002</v>
          </cell>
          <cell r="BC150">
            <v>3.4849619999999999</v>
          </cell>
          <cell r="BD150">
            <v>7.1652076100000004</v>
          </cell>
          <cell r="BE150">
            <v>3.5649189999999962</v>
          </cell>
          <cell r="BF150">
            <v>4.9571709999999998</v>
          </cell>
          <cell r="BG150">
            <v>4.6717240000000002</v>
          </cell>
          <cell r="BH150">
            <v>13.176887519999999</v>
          </cell>
          <cell r="BI150">
            <v>4.0258999999999991</v>
          </cell>
          <cell r="BJ150">
            <v>5.613321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</row>
        <row r="151">
          <cell r="B151">
            <v>201850</v>
          </cell>
          <cell r="C151" t="str">
            <v xml:space="preserve">    외환거래손실                                                                          </v>
          </cell>
          <cell r="D151" t="str">
            <v xml:space="preserve">  Expenses on Foreign Exchange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1.0810750000000002</v>
          </cell>
          <cell r="AL151">
            <v>0.39878799999999998</v>
          </cell>
          <cell r="AM151">
            <v>0.98168699999999998</v>
          </cell>
          <cell r="AN151">
            <v>1.0479049999999999</v>
          </cell>
          <cell r="AO151">
            <v>1.6790399999999996</v>
          </cell>
          <cell r="AP151">
            <v>1.5618999999999998</v>
          </cell>
          <cell r="AQ151">
            <v>2.0932269999999997</v>
          </cell>
          <cell r="AR151">
            <v>1.2621229999999999</v>
          </cell>
          <cell r="AS151">
            <v>2.1571569999999998</v>
          </cell>
          <cell r="AT151">
            <v>1.010554</v>
          </cell>
          <cell r="AU151">
            <v>1.0489819999999999</v>
          </cell>
          <cell r="AV151">
            <v>1.6008129999999998</v>
          </cell>
          <cell r="AW151">
            <v>1.6396669999999993</v>
          </cell>
          <cell r="AX151">
            <v>1.1033979999999999</v>
          </cell>
          <cell r="AY151">
            <v>1.317607</v>
          </cell>
          <cell r="AZ151">
            <v>1.34152</v>
          </cell>
          <cell r="BA151">
            <v>2.4119150000000005</v>
          </cell>
          <cell r="BB151">
            <v>1.6326099999999999</v>
          </cell>
          <cell r="BC151">
            <v>1.980084</v>
          </cell>
          <cell r="BD151">
            <v>1.3928179999999999</v>
          </cell>
          <cell r="BE151">
            <v>1.686318</v>
          </cell>
          <cell r="BF151">
            <v>1.8206069999999999</v>
          </cell>
          <cell r="BG151">
            <v>1.797941</v>
          </cell>
          <cell r="BH151">
            <v>1.5799429999999999</v>
          </cell>
          <cell r="BI151">
            <v>2.2692869999999998</v>
          </cell>
          <cell r="BJ151">
            <v>2.0710809999999999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0</v>
          </cell>
          <cell r="BY151">
            <v>0</v>
          </cell>
          <cell r="BZ151">
            <v>0</v>
          </cell>
          <cell r="CA151">
            <v>0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>
            <v>0</v>
          </cell>
          <cell r="CG151">
            <v>0</v>
          </cell>
          <cell r="CH151">
            <v>0</v>
          </cell>
          <cell r="CI151">
            <v>0</v>
          </cell>
          <cell r="CJ151">
            <v>0</v>
          </cell>
          <cell r="CK151">
            <v>0</v>
          </cell>
          <cell r="CL151">
            <v>0</v>
          </cell>
          <cell r="CM151">
            <v>0</v>
          </cell>
          <cell r="CN151">
            <v>0</v>
          </cell>
        </row>
        <row r="152">
          <cell r="B152">
            <v>201860</v>
          </cell>
          <cell r="C152" t="str">
            <v xml:space="preserve">        외환차손                                                                          </v>
          </cell>
          <cell r="D152" t="str">
            <v xml:space="preserve">    Losses on Foreign Currencies Transaction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1.0749249999999995</v>
          </cell>
          <cell r="AL152">
            <v>0.40268799999999999</v>
          </cell>
          <cell r="AM152">
            <v>0.97942699999999994</v>
          </cell>
          <cell r="AN152">
            <v>0.80298899999999995</v>
          </cell>
          <cell r="AO152">
            <v>1.5560319999999992</v>
          </cell>
          <cell r="AP152">
            <v>1.6775069999999999</v>
          </cell>
          <cell r="AQ152">
            <v>2.0400549999999997</v>
          </cell>
          <cell r="AR152">
            <v>1.2391829999999999</v>
          </cell>
          <cell r="AS152">
            <v>1.9305909999999997</v>
          </cell>
          <cell r="AT152">
            <v>1.1800089999999999</v>
          </cell>
          <cell r="AU152">
            <v>1.0472599999999999</v>
          </cell>
          <cell r="AV152">
            <v>1.5987439999999999</v>
          </cell>
          <cell r="AW152">
            <v>1.4708540000000001</v>
          </cell>
          <cell r="AX152">
            <v>1.1033189999999999</v>
          </cell>
          <cell r="AY152">
            <v>1.1562479999999999</v>
          </cell>
          <cell r="AZ152">
            <v>1.6709479999999999</v>
          </cell>
          <cell r="BA152">
            <v>2.3984999999999994</v>
          </cell>
          <cell r="BB152">
            <v>1.6459969999999999</v>
          </cell>
          <cell r="BC152">
            <v>1.942912</v>
          </cell>
          <cell r="BD152">
            <v>1.4299389999999998</v>
          </cell>
          <cell r="BE152">
            <v>1.6809060000000002</v>
          </cell>
          <cell r="BF152">
            <v>1.824865</v>
          </cell>
          <cell r="BG152">
            <v>1.7982579999999999</v>
          </cell>
          <cell r="BH152">
            <v>1.5590169999999999</v>
          </cell>
          <cell r="BI152">
            <v>2.2394889999999998</v>
          </cell>
          <cell r="BJ152">
            <v>2.1008789999999999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</row>
        <row r="153">
          <cell r="B153">
            <v>201870</v>
          </cell>
          <cell r="C153" t="str">
            <v xml:space="preserve">        외화환산손실                                                                      </v>
          </cell>
          <cell r="D153" t="str">
            <v xml:space="preserve">    Losses on Foreign Currency Translation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6.1499999999999888E-3</v>
          </cell>
          <cell r="AL153">
            <v>-3.8999999999999998E-3</v>
          </cell>
          <cell r="AM153">
            <v>2.2599999999999999E-3</v>
          </cell>
          <cell r="AN153">
            <v>0.24491599999999999</v>
          </cell>
          <cell r="AO153">
            <v>0.12300799999999999</v>
          </cell>
          <cell r="AP153">
            <v>-0.115607</v>
          </cell>
          <cell r="AQ153">
            <v>5.3171999999999997E-2</v>
          </cell>
          <cell r="AR153">
            <v>2.2939999999999999E-2</v>
          </cell>
          <cell r="AS153">
            <v>0.22656599999999999</v>
          </cell>
          <cell r="AT153">
            <v>-0.16945499999999999</v>
          </cell>
          <cell r="AU153">
            <v>1.722E-3</v>
          </cell>
          <cell r="AV153">
            <v>2.0690000000000001E-3</v>
          </cell>
          <cell r="AW153">
            <v>0.16881299999999996</v>
          </cell>
          <cell r="AX153">
            <v>7.8999999999999996E-5</v>
          </cell>
          <cell r="AY153">
            <v>0.161359</v>
          </cell>
          <cell r="AZ153">
            <v>-0.329428</v>
          </cell>
          <cell r="BA153">
            <v>1.3415E-2</v>
          </cell>
          <cell r="BB153">
            <v>-1.3387E-2</v>
          </cell>
          <cell r="BC153">
            <v>3.7171999999999997E-2</v>
          </cell>
          <cell r="BD153">
            <v>-3.7121000000000001E-2</v>
          </cell>
          <cell r="BE153">
            <v>5.4120000000000001E-3</v>
          </cell>
          <cell r="BF153">
            <v>-4.2579999999999996E-3</v>
          </cell>
          <cell r="BG153">
            <v>-3.1700000000000001E-4</v>
          </cell>
          <cell r="BH153">
            <v>2.0926E-2</v>
          </cell>
          <cell r="BI153">
            <v>2.9797999999999998E-2</v>
          </cell>
          <cell r="BJ153">
            <v>-2.9797999999999998E-2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0</v>
          </cell>
          <cell r="BY153">
            <v>0</v>
          </cell>
          <cell r="BZ153">
            <v>0</v>
          </cell>
          <cell r="CA153">
            <v>0</v>
          </cell>
          <cell r="CB153">
            <v>0</v>
          </cell>
          <cell r="CC153">
            <v>0</v>
          </cell>
          <cell r="CD153">
            <v>0</v>
          </cell>
          <cell r="CE153">
            <v>0</v>
          </cell>
          <cell r="CF153">
            <v>0</v>
          </cell>
          <cell r="CG153">
            <v>0</v>
          </cell>
          <cell r="CH153">
            <v>0</v>
          </cell>
          <cell r="CI153">
            <v>0</v>
          </cell>
          <cell r="CJ153">
            <v>0</v>
          </cell>
          <cell r="CK153">
            <v>0</v>
          </cell>
          <cell r="CL153">
            <v>0</v>
          </cell>
          <cell r="CM153">
            <v>0</v>
          </cell>
          <cell r="CN153">
            <v>0</v>
          </cell>
        </row>
        <row r="154">
          <cell r="B154">
            <v>201880</v>
          </cell>
          <cell r="C154" t="str">
            <v xml:space="preserve">        기타외환거래손실                                                                  </v>
          </cell>
          <cell r="D154" t="str">
            <v xml:space="preserve">    Other Expenses on Foreign Exchange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0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>
            <v>0</v>
          </cell>
          <cell r="BZ154">
            <v>0</v>
          </cell>
          <cell r="CA154">
            <v>0</v>
          </cell>
          <cell r="CB154">
            <v>0</v>
          </cell>
          <cell r="CC154">
            <v>0</v>
          </cell>
          <cell r="CD154">
            <v>0</v>
          </cell>
          <cell r="CE154">
            <v>0</v>
          </cell>
          <cell r="CF154">
            <v>0</v>
          </cell>
          <cell r="CG154">
            <v>0</v>
          </cell>
          <cell r="CH154">
            <v>0</v>
          </cell>
          <cell r="CI154">
            <v>0</v>
          </cell>
          <cell r="CJ154">
            <v>0</v>
          </cell>
          <cell r="CK154">
            <v>0</v>
          </cell>
          <cell r="CL154">
            <v>0</v>
          </cell>
          <cell r="CM154">
            <v>0</v>
          </cell>
          <cell r="CN154">
            <v>0</v>
          </cell>
        </row>
        <row r="155">
          <cell r="B155">
            <v>201890</v>
          </cell>
          <cell r="C155" t="str">
            <v xml:space="preserve">    기타대손상각비                                                                        </v>
          </cell>
          <cell r="D155" t="str">
            <v xml:space="preserve">  Other Expenses of Allowance for Doubtful Accounts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3.1227999999999999E-2</v>
          </cell>
          <cell r="AO155">
            <v>0</v>
          </cell>
          <cell r="AP155">
            <v>0</v>
          </cell>
          <cell r="AQ155">
            <v>0.24362399999999998</v>
          </cell>
          <cell r="AR155">
            <v>-7.4090000000000003E-2</v>
          </cell>
          <cell r="AS155">
            <v>0</v>
          </cell>
          <cell r="AT155">
            <v>0</v>
          </cell>
          <cell r="AU155">
            <v>0</v>
          </cell>
          <cell r="AV155">
            <v>0.16639399999999999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5.825199999999997E-2</v>
          </cell>
          <cell r="BB155">
            <v>0.344221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  <cell r="BK155">
            <v>0</v>
          </cell>
          <cell r="BL155">
            <v>0</v>
          </cell>
          <cell r="BM155">
            <v>0</v>
          </cell>
          <cell r="BN155">
            <v>0</v>
          </cell>
          <cell r="BO155">
            <v>0</v>
          </cell>
          <cell r="BP155">
            <v>0</v>
          </cell>
          <cell r="BQ155">
            <v>0</v>
          </cell>
          <cell r="BR155">
            <v>0</v>
          </cell>
          <cell r="BS155">
            <v>0</v>
          </cell>
          <cell r="BT155">
            <v>0</v>
          </cell>
          <cell r="BU155">
            <v>0</v>
          </cell>
          <cell r="BV155">
            <v>0</v>
          </cell>
          <cell r="BW155">
            <v>0</v>
          </cell>
          <cell r="BX155">
            <v>0</v>
          </cell>
          <cell r="BY155">
            <v>0</v>
          </cell>
          <cell r="BZ155">
            <v>0</v>
          </cell>
          <cell r="CA155">
            <v>0</v>
          </cell>
          <cell r="CB155">
            <v>0</v>
          </cell>
          <cell r="CC155">
            <v>0</v>
          </cell>
          <cell r="CD155">
            <v>0</v>
          </cell>
          <cell r="CE155">
            <v>0</v>
          </cell>
          <cell r="CF155">
            <v>0</v>
          </cell>
          <cell r="CG155">
            <v>0</v>
          </cell>
          <cell r="CH155">
            <v>0</v>
          </cell>
          <cell r="CI155">
            <v>0</v>
          </cell>
          <cell r="CJ155">
            <v>0</v>
          </cell>
          <cell r="CK155">
            <v>0</v>
          </cell>
          <cell r="CL155">
            <v>0</v>
          </cell>
          <cell r="CM155">
            <v>0</v>
          </cell>
          <cell r="CN155">
            <v>0</v>
          </cell>
        </row>
        <row r="156">
          <cell r="B156">
            <v>201900</v>
          </cell>
          <cell r="C156" t="str">
            <v xml:space="preserve">    충당부채전입액                                                                        </v>
          </cell>
          <cell r="D156" t="str">
            <v xml:space="preserve">  Liability Provisions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J156">
            <v>0</v>
          </cell>
          <cell r="CK156">
            <v>0</v>
          </cell>
          <cell r="CL156">
            <v>0</v>
          </cell>
          <cell r="CM156">
            <v>0</v>
          </cell>
          <cell r="CN156">
            <v>0</v>
          </cell>
        </row>
        <row r="157">
          <cell r="B157">
            <v>201960</v>
          </cell>
          <cell r="C157" t="str">
            <v xml:space="preserve">    자산처분손실                                                                          </v>
          </cell>
          <cell r="D157" t="str">
            <v xml:space="preserve">  Losses on Disposal of Assets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0</v>
          </cell>
          <cell r="AK157">
            <v>5.9463000000000044E-2</v>
          </cell>
          <cell r="AL157">
            <v>2.8299999999999999E-4</v>
          </cell>
          <cell r="AM157">
            <v>0.27990999999999999</v>
          </cell>
          <cell r="AN157">
            <v>0.44276099999999996</v>
          </cell>
          <cell r="AO157">
            <v>0.10603099999999999</v>
          </cell>
          <cell r="AP157">
            <v>3.2794999999999998E-2</v>
          </cell>
          <cell r="AQ157">
            <v>0.114856</v>
          </cell>
          <cell r="AR157">
            <v>0.87861599999999995</v>
          </cell>
          <cell r="AS157">
            <v>2.2349000000000174E-2</v>
          </cell>
          <cell r="AT157">
            <v>3.0705990000000001</v>
          </cell>
          <cell r="AU157">
            <v>0.262158</v>
          </cell>
          <cell r="AV157">
            <v>0.216029</v>
          </cell>
          <cell r="AW157">
            <v>3.2852999999999966E-2</v>
          </cell>
          <cell r="AX157">
            <v>0.289885</v>
          </cell>
          <cell r="AY157">
            <v>2.3668999999999999E-2</v>
          </cell>
          <cell r="AZ157">
            <v>0.17057600000000001</v>
          </cell>
          <cell r="BA157">
            <v>0.20799400000000001</v>
          </cell>
          <cell r="BB157">
            <v>2.9612999999999997E-2</v>
          </cell>
          <cell r="BC157">
            <v>4.3739E-2</v>
          </cell>
          <cell r="BD157">
            <v>0.22738799999999998</v>
          </cell>
          <cell r="BE157">
            <v>0.26880000000000004</v>
          </cell>
          <cell r="BF157">
            <v>3.5004E-2</v>
          </cell>
          <cell r="BG157">
            <v>0.84144099999999999</v>
          </cell>
          <cell r="BH157">
            <v>-0.244252</v>
          </cell>
          <cell r="BI157">
            <v>0.108016</v>
          </cell>
          <cell r="BJ157">
            <v>0.260631</v>
          </cell>
          <cell r="BK157">
            <v>0</v>
          </cell>
          <cell r="BL157">
            <v>0</v>
          </cell>
          <cell r="BM157">
            <v>0</v>
          </cell>
          <cell r="BN157">
            <v>0</v>
          </cell>
          <cell r="BO157">
            <v>0</v>
          </cell>
          <cell r="BP157">
            <v>0</v>
          </cell>
          <cell r="BQ157">
            <v>0</v>
          </cell>
          <cell r="BR157">
            <v>0</v>
          </cell>
          <cell r="BS157">
            <v>0</v>
          </cell>
          <cell r="BT157">
            <v>0</v>
          </cell>
          <cell r="BU157">
            <v>0</v>
          </cell>
          <cell r="BV157">
            <v>0</v>
          </cell>
          <cell r="BW157">
            <v>0</v>
          </cell>
          <cell r="BX157">
            <v>0</v>
          </cell>
          <cell r="BY157">
            <v>0</v>
          </cell>
          <cell r="BZ157">
            <v>0</v>
          </cell>
          <cell r="CA157">
            <v>0</v>
          </cell>
          <cell r="CB157">
            <v>0</v>
          </cell>
          <cell r="CC157">
            <v>0</v>
          </cell>
          <cell r="CD157">
            <v>0</v>
          </cell>
          <cell r="CE157">
            <v>0</v>
          </cell>
          <cell r="CF157">
            <v>0</v>
          </cell>
          <cell r="CG157">
            <v>0</v>
          </cell>
          <cell r="CH157">
            <v>0</v>
          </cell>
          <cell r="CI157">
            <v>0</v>
          </cell>
          <cell r="CJ157">
            <v>0</v>
          </cell>
          <cell r="CK157">
            <v>0</v>
          </cell>
          <cell r="CL157">
            <v>0</v>
          </cell>
          <cell r="CM157">
            <v>0</v>
          </cell>
          <cell r="CN157">
            <v>0</v>
          </cell>
        </row>
        <row r="158">
          <cell r="B158">
            <v>202040</v>
          </cell>
          <cell r="C158" t="str">
            <v xml:space="preserve">    투자자산평가손실                                                                      </v>
          </cell>
          <cell r="D158" t="str">
            <v xml:space="preserve">  Losses on Valuation of Investment Assets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2.4988999999999997E-2</v>
          </cell>
          <cell r="AM158">
            <v>-2.4988999999999997E-2</v>
          </cell>
          <cell r="AN158">
            <v>0</v>
          </cell>
          <cell r="AO158">
            <v>0</v>
          </cell>
          <cell r="AP158">
            <v>1.4497999999999999E-2</v>
          </cell>
          <cell r="AQ158">
            <v>1.5233E-2</v>
          </cell>
          <cell r="AR158">
            <v>2.5629999999999997E-3</v>
          </cell>
          <cell r="AS158">
            <v>5.4849999999999994E-3</v>
          </cell>
          <cell r="AT158">
            <v>0</v>
          </cell>
          <cell r="AU158">
            <v>0</v>
          </cell>
          <cell r="AV158">
            <v>-5.4849999999999994E-3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1.2603769999999999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</row>
        <row r="159">
          <cell r="B159">
            <v>202050</v>
          </cell>
          <cell r="C159" t="str">
            <v xml:space="preserve">    자산재평가손실                                                                        </v>
          </cell>
          <cell r="D159" t="str">
            <v xml:space="preserve">  Losses on Assets Revaluations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  <cell r="BK159">
            <v>0</v>
          </cell>
          <cell r="BL159">
            <v>0</v>
          </cell>
          <cell r="BM159">
            <v>0</v>
          </cell>
          <cell r="BN159">
            <v>0</v>
          </cell>
          <cell r="BO159">
            <v>0</v>
          </cell>
          <cell r="BP159">
            <v>0</v>
          </cell>
          <cell r="BQ159">
            <v>0</v>
          </cell>
          <cell r="BR159">
            <v>0</v>
          </cell>
          <cell r="BS159">
            <v>0</v>
          </cell>
          <cell r="BT159">
            <v>0</v>
          </cell>
          <cell r="BU159">
            <v>0</v>
          </cell>
          <cell r="BV159">
            <v>0</v>
          </cell>
          <cell r="BW159">
            <v>0</v>
          </cell>
          <cell r="BX159">
            <v>0</v>
          </cell>
          <cell r="BY159">
            <v>0</v>
          </cell>
          <cell r="BZ159">
            <v>0</v>
          </cell>
          <cell r="CA159">
            <v>0</v>
          </cell>
          <cell r="CB159">
            <v>0</v>
          </cell>
          <cell r="CC159">
            <v>0</v>
          </cell>
          <cell r="CD159">
            <v>0</v>
          </cell>
          <cell r="CE159">
            <v>0</v>
          </cell>
          <cell r="CF159">
            <v>0</v>
          </cell>
          <cell r="CG159">
            <v>0</v>
          </cell>
          <cell r="CH159">
            <v>0</v>
          </cell>
          <cell r="CI159">
            <v>0</v>
          </cell>
          <cell r="CJ159">
            <v>0</v>
          </cell>
          <cell r="CK159">
            <v>0</v>
          </cell>
          <cell r="CL159">
            <v>0</v>
          </cell>
          <cell r="CM159">
            <v>0</v>
          </cell>
          <cell r="CN159">
            <v>0</v>
          </cell>
        </row>
        <row r="160">
          <cell r="B160">
            <v>202100</v>
          </cell>
          <cell r="C160" t="str">
            <v xml:space="preserve">    자산손상차손                                                                          </v>
          </cell>
          <cell r="D160" t="str">
            <v xml:space="preserve">  Impairment Losses on Assets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0.99823200000000001</v>
          </cell>
          <cell r="AO160">
            <v>0</v>
          </cell>
          <cell r="AP160">
            <v>0</v>
          </cell>
          <cell r="AQ160">
            <v>0</v>
          </cell>
          <cell r="AR160">
            <v>0.91770199999999991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4.1838239999999995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  <cell r="CL160">
            <v>0</v>
          </cell>
          <cell r="CM160">
            <v>0</v>
          </cell>
          <cell r="CN160">
            <v>0</v>
          </cell>
        </row>
        <row r="161">
          <cell r="B161">
            <v>291200</v>
          </cell>
          <cell r="C161" t="str">
            <v xml:space="preserve">    기타                                                                                  </v>
          </cell>
          <cell r="D161" t="str">
            <v xml:space="preserve">  Other Sales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1.676737000000001</v>
          </cell>
          <cell r="AL161">
            <v>2.0887690000000001</v>
          </cell>
          <cell r="AM161">
            <v>0.29312299999999997</v>
          </cell>
          <cell r="AN161">
            <v>4.3598109999999997</v>
          </cell>
          <cell r="AO161">
            <v>2.2831369999999982</v>
          </cell>
          <cell r="AP161">
            <v>0.27875499999999998</v>
          </cell>
          <cell r="AQ161">
            <v>0.71143800000000001</v>
          </cell>
          <cell r="AR161">
            <v>12.826910999999999</v>
          </cell>
          <cell r="AS161">
            <v>2.1485829999999999</v>
          </cell>
          <cell r="AT161">
            <v>0.83287099999999992</v>
          </cell>
          <cell r="AU161">
            <v>0.876247</v>
          </cell>
          <cell r="AV161">
            <v>1.7333779999999999</v>
          </cell>
          <cell r="AW161">
            <v>1.5073810000000001</v>
          </cell>
          <cell r="AX161">
            <v>0.74118699999999993</v>
          </cell>
          <cell r="AY161">
            <v>0.35424600000000001</v>
          </cell>
          <cell r="AZ161">
            <v>2.0801529999999997</v>
          </cell>
          <cell r="BA161">
            <v>2.399718</v>
          </cell>
          <cell r="BB161">
            <v>2.2021470000000001</v>
          </cell>
          <cell r="BC161">
            <v>1.461139</v>
          </cell>
          <cell r="BD161">
            <v>1.361178</v>
          </cell>
          <cell r="BE161">
            <v>1.6098010000000009</v>
          </cell>
          <cell r="BF161">
            <v>3.1015599999999997</v>
          </cell>
          <cell r="BG161">
            <v>2.0323419999999999</v>
          </cell>
          <cell r="BH161">
            <v>10.580819999999999</v>
          </cell>
          <cell r="BI161">
            <v>1.6485970000000001</v>
          </cell>
          <cell r="BJ161">
            <v>3.281609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0</v>
          </cell>
          <cell r="BZ161">
            <v>0</v>
          </cell>
          <cell r="CA161">
            <v>0</v>
          </cell>
          <cell r="CB161">
            <v>0</v>
          </cell>
          <cell r="CC161">
            <v>0</v>
          </cell>
          <cell r="CD161">
            <v>0</v>
          </cell>
          <cell r="CE161">
            <v>0</v>
          </cell>
          <cell r="CF161">
            <v>0</v>
          </cell>
          <cell r="CG161">
            <v>0</v>
          </cell>
          <cell r="CH161">
            <v>0</v>
          </cell>
          <cell r="CI161">
            <v>0</v>
          </cell>
          <cell r="CJ161">
            <v>0</v>
          </cell>
          <cell r="CK161">
            <v>0</v>
          </cell>
          <cell r="CL161">
            <v>0</v>
          </cell>
          <cell r="CM161">
            <v>0</v>
          </cell>
          <cell r="CN161">
            <v>0</v>
          </cell>
        </row>
        <row r="162">
          <cell r="B162">
            <v>202880</v>
          </cell>
          <cell r="C162" t="str">
            <v xml:space="preserve">종속기업,공동지배기업및관계기업관련손익                                                   </v>
          </cell>
          <cell r="D162" t="str">
            <v>Gains(Losses) in Subsidiaries, Joint Ventures, Associates</v>
          </cell>
          <cell r="H162" t="e">
            <v>#VALUE!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0.27488599999999991</v>
          </cell>
          <cell r="AL162">
            <v>-5.9899999999999992E-4</v>
          </cell>
          <cell r="AM162">
            <v>-4.9100000000000001E-4</v>
          </cell>
          <cell r="AN162">
            <v>0.14913299999999999</v>
          </cell>
          <cell r="AO162">
            <v>-1.9442860000000002</v>
          </cell>
          <cell r="AP162">
            <v>1.5418999999999999E-2</v>
          </cell>
          <cell r="AQ162">
            <v>-0.120975</v>
          </cell>
          <cell r="AR162">
            <v>-9.1647999999999993E-2</v>
          </cell>
          <cell r="AS162">
            <v>0</v>
          </cell>
          <cell r="AT162">
            <v>-1.5799999999999999E-4</v>
          </cell>
          <cell r="AU162">
            <v>-1.1999999999999999E-3</v>
          </cell>
          <cell r="AV162">
            <v>3.5599999999999998E-6</v>
          </cell>
          <cell r="AW162">
            <v>-1.0999999999983245E-5</v>
          </cell>
          <cell r="AX162">
            <v>-1.000596</v>
          </cell>
          <cell r="AY162">
            <v>-1.1E-5</v>
          </cell>
          <cell r="AZ162">
            <v>3.6399999999999999E-6</v>
          </cell>
          <cell r="BA162">
            <v>0</v>
          </cell>
          <cell r="BB162">
            <v>-3.9599999999999998E-4</v>
          </cell>
          <cell r="BC162">
            <v>-1.1E-5</v>
          </cell>
          <cell r="BD162">
            <v>-1.7994999999999998E-4</v>
          </cell>
          <cell r="BE162">
            <v>-3.7999999999999991E-4</v>
          </cell>
          <cell r="BF162">
            <v>-9.5299999999999996E-4</v>
          </cell>
          <cell r="BG162">
            <v>-1.1E-5</v>
          </cell>
          <cell r="BH162">
            <v>2.6599999999999999E-6</v>
          </cell>
          <cell r="BI162">
            <v>-1.9999999999999998E-4</v>
          </cell>
          <cell r="BJ162">
            <v>-9.68E-4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</row>
        <row r="163">
          <cell r="B163">
            <v>202890</v>
          </cell>
          <cell r="C163" t="str">
            <v xml:space="preserve">    지분법관련손익                                                                        </v>
          </cell>
          <cell r="D163" t="str">
            <v xml:space="preserve">  Gains(Losses) in Equity Method</v>
          </cell>
          <cell r="H163" t="e">
            <v>#VALUE!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0.27488599999999991</v>
          </cell>
          <cell r="AL163">
            <v>-5.9899999999999992E-4</v>
          </cell>
          <cell r="AM163">
            <v>-4.9100000000000001E-4</v>
          </cell>
          <cell r="AN163">
            <v>0.14913299999999999</v>
          </cell>
          <cell r="AO163">
            <v>-1.9442860000000002</v>
          </cell>
          <cell r="AP163">
            <v>1.5418999999999999E-2</v>
          </cell>
          <cell r="AQ163">
            <v>-0.120975</v>
          </cell>
          <cell r="AR163">
            <v>-9.1647999999999993E-2</v>
          </cell>
          <cell r="AS163">
            <v>0</v>
          </cell>
          <cell r="AT163">
            <v>-1.5799999999999999E-4</v>
          </cell>
          <cell r="AU163">
            <v>-1.1999999999999999E-3</v>
          </cell>
          <cell r="AV163">
            <v>3.5599999999999998E-6</v>
          </cell>
          <cell r="AW163">
            <v>-1.0999999999983245E-5</v>
          </cell>
          <cell r="AX163">
            <v>-1.000596</v>
          </cell>
          <cell r="AY163">
            <v>-1.1E-5</v>
          </cell>
          <cell r="AZ163">
            <v>3.6399999999999999E-6</v>
          </cell>
          <cell r="BA163">
            <v>0</v>
          </cell>
          <cell r="BB163">
            <v>-3.9599999999999998E-4</v>
          </cell>
          <cell r="BC163">
            <v>-1.1E-5</v>
          </cell>
          <cell r="BD163">
            <v>-1.7994999999999998E-4</v>
          </cell>
          <cell r="BE163">
            <v>-3.7999999999999991E-4</v>
          </cell>
          <cell r="BF163">
            <v>-9.5299999999999996E-4</v>
          </cell>
          <cell r="BG163">
            <v>-1.1E-5</v>
          </cell>
          <cell r="BH163">
            <v>2.6599999999999999E-6</v>
          </cell>
          <cell r="BI163">
            <v>-1.9999999999999998E-4</v>
          </cell>
          <cell r="BJ163">
            <v>-9.68E-4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0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0</v>
          </cell>
          <cell r="CK163">
            <v>0</v>
          </cell>
          <cell r="CL163">
            <v>0</v>
          </cell>
          <cell r="CM163">
            <v>0</v>
          </cell>
          <cell r="CN163">
            <v>0</v>
          </cell>
        </row>
        <row r="164">
          <cell r="B164">
            <v>202900</v>
          </cell>
          <cell r="C164" t="str">
            <v xml:space="preserve">        지분법이익                                                                        </v>
          </cell>
          <cell r="D164" t="str">
            <v xml:space="preserve">    Gains on Valuation of Equity Method Securities</v>
          </cell>
          <cell r="H164" t="e">
            <v>#VALUE!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0.27488599999999996</v>
          </cell>
          <cell r="AL164">
            <v>-5.9899999999999992E-4</v>
          </cell>
          <cell r="AM164">
            <v>-4.9100000000000001E-4</v>
          </cell>
          <cell r="AN164">
            <v>0.15143299999999998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>
            <v>0</v>
          </cell>
        </row>
        <row r="165">
          <cell r="B165">
            <v>202910</v>
          </cell>
          <cell r="C165" t="str">
            <v xml:space="preserve">        지분법손실                                                                        </v>
          </cell>
          <cell r="D165" t="str">
            <v xml:space="preserve">    Losses on Valuation of Equity Method Securities</v>
          </cell>
          <cell r="H165" t="e">
            <v>#VALUE!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-2.3E-3</v>
          </cell>
          <cell r="AO165">
            <v>-1.944286</v>
          </cell>
          <cell r="AP165">
            <v>1.944286</v>
          </cell>
          <cell r="AQ165">
            <v>0</v>
          </cell>
          <cell r="AR165">
            <v>-2.1414900000000001</v>
          </cell>
          <cell r="AS165">
            <v>0</v>
          </cell>
          <cell r="AT165">
            <v>0</v>
          </cell>
          <cell r="AU165">
            <v>0</v>
          </cell>
          <cell r="AV165">
            <v>-1.3544399999999999E-3</v>
          </cell>
          <cell r="AW165">
            <v>-1.0999999999983245E-5</v>
          </cell>
          <cell r="AX165">
            <v>1.1E-5</v>
          </cell>
          <cell r="AY165">
            <v>0</v>
          </cell>
          <cell r="AZ165">
            <v>-1.0006143599999999</v>
          </cell>
          <cell r="BA165">
            <v>0</v>
          </cell>
          <cell r="BB165">
            <v>-3.9599999999999998E-4</v>
          </cell>
          <cell r="BC165">
            <v>-1.1E-5</v>
          </cell>
          <cell r="BD165">
            <v>-1.7994999999999998E-4</v>
          </cell>
          <cell r="BE165">
            <v>-3.7999999999999991E-4</v>
          </cell>
          <cell r="BF165">
            <v>-9.5299999999999996E-4</v>
          </cell>
          <cell r="BG165">
            <v>-1.1E-5</v>
          </cell>
          <cell r="BH165">
            <v>2.6599999999999999E-6</v>
          </cell>
          <cell r="BI165">
            <v>-1.9999999999999998E-4</v>
          </cell>
          <cell r="BJ165">
            <v>-9.68E-4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  <cell r="BQ165">
            <v>0</v>
          </cell>
          <cell r="BR165">
            <v>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  <cell r="BZ165">
            <v>0</v>
          </cell>
          <cell r="CA165">
            <v>0</v>
          </cell>
          <cell r="CB165">
            <v>0</v>
          </cell>
          <cell r="CC165">
            <v>0</v>
          </cell>
          <cell r="CD165">
            <v>0</v>
          </cell>
          <cell r="CE165">
            <v>0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J165">
            <v>0</v>
          </cell>
          <cell r="CK165">
            <v>0</v>
          </cell>
          <cell r="CL165">
            <v>0</v>
          </cell>
          <cell r="CM165">
            <v>0</v>
          </cell>
          <cell r="CN165">
            <v>0</v>
          </cell>
        </row>
        <row r="166">
          <cell r="B166">
            <v>291800</v>
          </cell>
          <cell r="C166" t="str">
            <v xml:space="preserve">        기타                                                                              </v>
          </cell>
          <cell r="D166" t="str">
            <v xml:space="preserve">      Other Intangible Assets</v>
          </cell>
          <cell r="H166" t="e">
            <v>#VALUE!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-1.9288669999999999</v>
          </cell>
          <cell r="AQ166">
            <v>-0.120975</v>
          </cell>
          <cell r="AR166">
            <v>2.0498419999999999</v>
          </cell>
          <cell r="AS166">
            <v>0</v>
          </cell>
          <cell r="AT166">
            <v>-1.5799999999999999E-4</v>
          </cell>
          <cell r="AU166">
            <v>-1.1999999999999999E-3</v>
          </cell>
          <cell r="AV166">
            <v>1.3579999999999998E-3</v>
          </cell>
          <cell r="AW166">
            <v>0</v>
          </cell>
          <cell r="AX166">
            <v>-1.000607</v>
          </cell>
          <cell r="AY166">
            <v>-1.1E-5</v>
          </cell>
          <cell r="AZ166">
            <v>1.000618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  <cell r="BY166">
            <v>0</v>
          </cell>
          <cell r="BZ166">
            <v>0</v>
          </cell>
          <cell r="CA166">
            <v>0</v>
          </cell>
          <cell r="CB166">
            <v>0</v>
          </cell>
          <cell r="CC166">
            <v>0</v>
          </cell>
          <cell r="CD166">
            <v>0</v>
          </cell>
          <cell r="CE166">
            <v>0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0</v>
          </cell>
          <cell r="CK166">
            <v>0</v>
          </cell>
          <cell r="CL166">
            <v>0</v>
          </cell>
          <cell r="CM166">
            <v>0</v>
          </cell>
          <cell r="CN166">
            <v>0</v>
          </cell>
        </row>
        <row r="167">
          <cell r="B167">
            <v>202990</v>
          </cell>
          <cell r="C167" t="str">
            <v xml:space="preserve">    관계기업처분손익                                                                      </v>
          </cell>
          <cell r="D167" t="str">
            <v xml:space="preserve">  Gains(Losses) in Associates</v>
          </cell>
          <cell r="H167" t="e">
            <v>#VALUE!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  <cell r="BK167">
            <v>0</v>
          </cell>
          <cell r="BL167">
            <v>0</v>
          </cell>
          <cell r="BM167">
            <v>0</v>
          </cell>
          <cell r="BN167">
            <v>0</v>
          </cell>
          <cell r="BO167">
            <v>0</v>
          </cell>
          <cell r="BP167">
            <v>0</v>
          </cell>
          <cell r="BQ167">
            <v>0</v>
          </cell>
          <cell r="BR167">
            <v>0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0</v>
          </cell>
          <cell r="BX167">
            <v>0</v>
          </cell>
          <cell r="BY167">
            <v>0</v>
          </cell>
          <cell r="BZ167">
            <v>0</v>
          </cell>
          <cell r="CA167">
            <v>0</v>
          </cell>
          <cell r="CB167">
            <v>0</v>
          </cell>
          <cell r="CC167">
            <v>0</v>
          </cell>
          <cell r="CD167">
            <v>0</v>
          </cell>
          <cell r="CE167">
            <v>0</v>
          </cell>
          <cell r="CF167">
            <v>0</v>
          </cell>
          <cell r="CG167">
            <v>0</v>
          </cell>
          <cell r="CH167">
            <v>0</v>
          </cell>
          <cell r="CI167">
            <v>0</v>
          </cell>
          <cell r="CJ167">
            <v>0</v>
          </cell>
          <cell r="CK167">
            <v>0</v>
          </cell>
          <cell r="CL167">
            <v>0</v>
          </cell>
          <cell r="CM167">
            <v>0</v>
          </cell>
          <cell r="CN167">
            <v>0</v>
          </cell>
        </row>
        <row r="168">
          <cell r="B168">
            <v>203000</v>
          </cell>
          <cell r="C168" t="str">
            <v xml:space="preserve">        관계기업처분이익                                                                  </v>
          </cell>
          <cell r="D168" t="str">
            <v xml:space="preserve">    Gains on Disposition of Associates</v>
          </cell>
          <cell r="H168" t="e">
            <v>#VALUE!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  <cell r="BK168">
            <v>0</v>
          </cell>
          <cell r="BL168">
            <v>0</v>
          </cell>
          <cell r="BM168">
            <v>0</v>
          </cell>
          <cell r="BN168">
            <v>0</v>
          </cell>
          <cell r="BO168">
            <v>0</v>
          </cell>
          <cell r="BP168">
            <v>0</v>
          </cell>
          <cell r="BQ168">
            <v>0</v>
          </cell>
          <cell r="BR168">
            <v>0</v>
          </cell>
          <cell r="BS168">
            <v>0</v>
          </cell>
          <cell r="BT168">
            <v>0</v>
          </cell>
          <cell r="BU168">
            <v>0</v>
          </cell>
          <cell r="BV168">
            <v>0</v>
          </cell>
          <cell r="BW168">
            <v>0</v>
          </cell>
          <cell r="BX168">
            <v>0</v>
          </cell>
          <cell r="BY168">
            <v>0</v>
          </cell>
          <cell r="BZ168">
            <v>0</v>
          </cell>
          <cell r="CA168">
            <v>0</v>
          </cell>
          <cell r="CB168">
            <v>0</v>
          </cell>
          <cell r="CC168">
            <v>0</v>
          </cell>
          <cell r="CD168">
            <v>0</v>
          </cell>
          <cell r="CE168">
            <v>0</v>
          </cell>
          <cell r="CF168">
            <v>0</v>
          </cell>
          <cell r="CG168">
            <v>0</v>
          </cell>
          <cell r="CH168">
            <v>0</v>
          </cell>
          <cell r="CI168">
            <v>0</v>
          </cell>
          <cell r="CJ168">
            <v>0</v>
          </cell>
          <cell r="CK168">
            <v>0</v>
          </cell>
          <cell r="CL168">
            <v>0</v>
          </cell>
          <cell r="CM168">
            <v>0</v>
          </cell>
          <cell r="CN168">
            <v>0</v>
          </cell>
        </row>
        <row r="169">
          <cell r="B169">
            <v>203010</v>
          </cell>
          <cell r="C169" t="str">
            <v xml:space="preserve">        관계기업처분손실                                                                  </v>
          </cell>
          <cell r="D169" t="str">
            <v xml:space="preserve">    Losses on Disposition of Associates</v>
          </cell>
          <cell r="H169" t="e">
            <v>#VALUE!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  <cell r="BK169">
            <v>0</v>
          </cell>
          <cell r="BL169">
            <v>0</v>
          </cell>
          <cell r="BM169">
            <v>0</v>
          </cell>
          <cell r="BN169">
            <v>0</v>
          </cell>
          <cell r="BO169">
            <v>0</v>
          </cell>
          <cell r="BP169">
            <v>0</v>
          </cell>
          <cell r="BQ169">
            <v>0</v>
          </cell>
          <cell r="BR169">
            <v>0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0</v>
          </cell>
          <cell r="BY169">
            <v>0</v>
          </cell>
          <cell r="BZ169">
            <v>0</v>
          </cell>
          <cell r="CA169">
            <v>0</v>
          </cell>
          <cell r="CB169">
            <v>0</v>
          </cell>
          <cell r="CC169">
            <v>0</v>
          </cell>
          <cell r="CD169">
            <v>0</v>
          </cell>
          <cell r="CE169">
            <v>0</v>
          </cell>
          <cell r="CF169">
            <v>0</v>
          </cell>
          <cell r="CG169">
            <v>0</v>
          </cell>
          <cell r="CH169">
            <v>0</v>
          </cell>
          <cell r="CI169">
            <v>0</v>
          </cell>
          <cell r="CJ169">
            <v>0</v>
          </cell>
          <cell r="CK169">
            <v>0</v>
          </cell>
          <cell r="CL169">
            <v>0</v>
          </cell>
          <cell r="CM169">
            <v>0</v>
          </cell>
          <cell r="CN169">
            <v>0</v>
          </cell>
        </row>
        <row r="170">
          <cell r="B170">
            <v>291900</v>
          </cell>
          <cell r="C170" t="str">
            <v xml:space="preserve">        기타                                                                              </v>
          </cell>
          <cell r="D170" t="str">
            <v xml:space="preserve">      Other Intangible Assets</v>
          </cell>
          <cell r="H170" t="e">
            <v>#VALUE!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0</v>
          </cell>
          <cell r="BP170">
            <v>0</v>
          </cell>
          <cell r="BQ170">
            <v>0</v>
          </cell>
          <cell r="BR170">
            <v>0</v>
          </cell>
          <cell r="BS170">
            <v>0</v>
          </cell>
          <cell r="BT170">
            <v>0</v>
          </cell>
          <cell r="BU170">
            <v>0</v>
          </cell>
          <cell r="BV170">
            <v>0</v>
          </cell>
          <cell r="BW170">
            <v>0</v>
          </cell>
          <cell r="BX170">
            <v>0</v>
          </cell>
          <cell r="BY170">
            <v>0</v>
          </cell>
          <cell r="BZ170">
            <v>0</v>
          </cell>
          <cell r="CA170">
            <v>0</v>
          </cell>
          <cell r="CB170">
            <v>0</v>
          </cell>
          <cell r="CC170">
            <v>0</v>
          </cell>
          <cell r="CD170">
            <v>0</v>
          </cell>
          <cell r="CE170">
            <v>0</v>
          </cell>
          <cell r="CF170">
            <v>0</v>
          </cell>
          <cell r="CG170">
            <v>0</v>
          </cell>
          <cell r="CH170">
            <v>0</v>
          </cell>
          <cell r="CI170">
            <v>0</v>
          </cell>
          <cell r="CJ170">
            <v>0</v>
          </cell>
          <cell r="CK170">
            <v>0</v>
          </cell>
          <cell r="CL170">
            <v>0</v>
          </cell>
          <cell r="CM170">
            <v>0</v>
          </cell>
          <cell r="CN170">
            <v>0</v>
          </cell>
        </row>
        <row r="171">
          <cell r="B171">
            <v>203050</v>
          </cell>
          <cell r="C171" t="str">
            <v xml:space="preserve">    종속기업관련손익                                                                      </v>
          </cell>
          <cell r="D171" t="str">
            <v xml:space="preserve">  Gains(Losses) in Subsidiaries</v>
          </cell>
          <cell r="H171" t="e">
            <v>#VALUE!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>
            <v>0</v>
          </cell>
          <cell r="BI171">
            <v>0</v>
          </cell>
          <cell r="BJ171">
            <v>0</v>
          </cell>
          <cell r="BK171">
            <v>0</v>
          </cell>
          <cell r="BL171">
            <v>0</v>
          </cell>
          <cell r="BM171">
            <v>0</v>
          </cell>
          <cell r="BN171">
            <v>0</v>
          </cell>
          <cell r="BO171">
            <v>0</v>
          </cell>
          <cell r="BP171">
            <v>0</v>
          </cell>
          <cell r="BQ171">
            <v>0</v>
          </cell>
          <cell r="BR171">
            <v>0</v>
          </cell>
          <cell r="BS171">
            <v>0</v>
          </cell>
          <cell r="BT171">
            <v>0</v>
          </cell>
          <cell r="BU171">
            <v>0</v>
          </cell>
          <cell r="BV171">
            <v>0</v>
          </cell>
          <cell r="BW171">
            <v>0</v>
          </cell>
          <cell r="BX171">
            <v>0</v>
          </cell>
          <cell r="BY171">
            <v>0</v>
          </cell>
          <cell r="BZ171">
            <v>0</v>
          </cell>
          <cell r="CA171">
            <v>0</v>
          </cell>
          <cell r="CB171">
            <v>0</v>
          </cell>
          <cell r="CC171">
            <v>0</v>
          </cell>
          <cell r="CD171">
            <v>0</v>
          </cell>
          <cell r="CE171">
            <v>0</v>
          </cell>
          <cell r="CF171">
            <v>0</v>
          </cell>
          <cell r="CG171">
            <v>0</v>
          </cell>
          <cell r="CH171">
            <v>0</v>
          </cell>
          <cell r="CI171">
            <v>0</v>
          </cell>
          <cell r="CJ171">
            <v>0</v>
          </cell>
          <cell r="CK171">
            <v>0</v>
          </cell>
          <cell r="CL171">
            <v>0</v>
          </cell>
          <cell r="CM171">
            <v>0</v>
          </cell>
          <cell r="CN171">
            <v>0</v>
          </cell>
        </row>
        <row r="172">
          <cell r="B172">
            <v>203060</v>
          </cell>
          <cell r="C172" t="str">
            <v xml:space="preserve">        종속기업처분이익                                                                  </v>
          </cell>
          <cell r="D172" t="str">
            <v xml:space="preserve">    Gains on Disposition of Subsidiaries</v>
          </cell>
          <cell r="H172" t="e">
            <v>#VALUE!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  <cell r="CE172">
            <v>0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</row>
        <row r="173">
          <cell r="B173">
            <v>203070</v>
          </cell>
          <cell r="C173" t="str">
            <v xml:space="preserve">        종속기업처분손실                                                                  </v>
          </cell>
          <cell r="D173" t="str">
            <v xml:space="preserve">    Losses on Disposition of Subsidiaries</v>
          </cell>
          <cell r="H173" t="e">
            <v>#VALUE!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>
            <v>0</v>
          </cell>
          <cell r="BW173">
            <v>0</v>
          </cell>
          <cell r="BX173">
            <v>0</v>
          </cell>
          <cell r="BY173">
            <v>0</v>
          </cell>
          <cell r="BZ173">
            <v>0</v>
          </cell>
          <cell r="CA173">
            <v>0</v>
          </cell>
          <cell r="CB173">
            <v>0</v>
          </cell>
          <cell r="CC173">
            <v>0</v>
          </cell>
          <cell r="CD173">
            <v>0</v>
          </cell>
          <cell r="CE173">
            <v>0</v>
          </cell>
          <cell r="CF173">
            <v>0</v>
          </cell>
          <cell r="CG173">
            <v>0</v>
          </cell>
          <cell r="CH173">
            <v>0</v>
          </cell>
          <cell r="CI173">
            <v>0</v>
          </cell>
          <cell r="CJ173">
            <v>0</v>
          </cell>
          <cell r="CK173">
            <v>0</v>
          </cell>
          <cell r="CL173">
            <v>0</v>
          </cell>
          <cell r="CM173">
            <v>0</v>
          </cell>
          <cell r="CN173">
            <v>0</v>
          </cell>
        </row>
        <row r="174">
          <cell r="B174">
            <v>292000</v>
          </cell>
          <cell r="C174" t="str">
            <v xml:space="preserve">        기타                                                                              </v>
          </cell>
          <cell r="D174" t="str">
            <v xml:space="preserve">      Other Intangible Assets</v>
          </cell>
          <cell r="H174" t="e">
            <v>#VALUE!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  <cell r="CL174">
            <v>0</v>
          </cell>
          <cell r="CM174">
            <v>0</v>
          </cell>
          <cell r="CN174">
            <v>0</v>
          </cell>
        </row>
        <row r="175">
          <cell r="B175">
            <v>203110</v>
          </cell>
          <cell r="C175" t="str">
            <v xml:space="preserve">    기타                                                                                  </v>
          </cell>
          <cell r="D175" t="str">
            <v xml:space="preserve">  Other Sales</v>
          </cell>
          <cell r="H175" t="e">
            <v>#VALUE!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0</v>
          </cell>
          <cell r="CA175">
            <v>0</v>
          </cell>
          <cell r="CB175">
            <v>0</v>
          </cell>
          <cell r="CC175">
            <v>0</v>
          </cell>
          <cell r="CD175">
            <v>0</v>
          </cell>
          <cell r="CE175">
            <v>0</v>
          </cell>
          <cell r="CF175">
            <v>0</v>
          </cell>
          <cell r="CG175">
            <v>0</v>
          </cell>
          <cell r="CH175">
            <v>0</v>
          </cell>
          <cell r="CI175">
            <v>0</v>
          </cell>
          <cell r="CJ175">
            <v>0</v>
          </cell>
          <cell r="CK175">
            <v>0</v>
          </cell>
          <cell r="CL175">
            <v>0</v>
          </cell>
          <cell r="CM175">
            <v>0</v>
          </cell>
          <cell r="CN175">
            <v>0</v>
          </cell>
        </row>
        <row r="176">
          <cell r="B176">
            <v>203120</v>
          </cell>
          <cell r="C176" t="str">
            <v xml:space="preserve">법인세비용차감전계속사업이익                                                              </v>
          </cell>
          <cell r="D176" t="str">
            <v>Income Before Income Taxes Expenses</v>
          </cell>
          <cell r="H176" t="e">
            <v>#VALUE!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35.762207000000004</v>
          </cell>
          <cell r="AL176">
            <v>32.655330999999997</v>
          </cell>
          <cell r="AM176">
            <v>36.877319999999997</v>
          </cell>
          <cell r="AN176">
            <v>1.1497599999999999</v>
          </cell>
          <cell r="AO176">
            <v>37.304824999999994</v>
          </cell>
          <cell r="AP176">
            <v>47.921242999999997</v>
          </cell>
          <cell r="AQ176">
            <v>36.316237000000001</v>
          </cell>
          <cell r="AR176">
            <v>20.139654</v>
          </cell>
          <cell r="AS176">
            <v>44.924104</v>
          </cell>
          <cell r="AT176">
            <v>30.655467999999999</v>
          </cell>
          <cell r="AU176">
            <v>35.490125999999997</v>
          </cell>
          <cell r="AV176">
            <v>7.9882219399999999</v>
          </cell>
          <cell r="AW176">
            <v>33.175987000000006</v>
          </cell>
          <cell r="AX176">
            <v>16.864249000000001</v>
          </cell>
          <cell r="AY176">
            <v>16.221104999999998</v>
          </cell>
          <cell r="AZ176">
            <v>12.882867029999998</v>
          </cell>
          <cell r="BA176">
            <v>19.837404000000014</v>
          </cell>
          <cell r="BB176">
            <v>36.013121999999996</v>
          </cell>
          <cell r="BC176">
            <v>13.808116</v>
          </cell>
          <cell r="BD176">
            <v>5.7901213499999997</v>
          </cell>
          <cell r="BE176">
            <v>7.9165010000000038</v>
          </cell>
          <cell r="BF176">
            <v>-27.696580999999998</v>
          </cell>
          <cell r="BG176">
            <v>2.86131</v>
          </cell>
          <cell r="BH176">
            <v>-16.589643449999997</v>
          </cell>
          <cell r="BI176">
            <v>-7.6799999999996871E-3</v>
          </cell>
          <cell r="BJ176">
            <v>-4.6298509999999995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V176">
            <v>0</v>
          </cell>
          <cell r="BW176">
            <v>0</v>
          </cell>
          <cell r="BX176">
            <v>0</v>
          </cell>
          <cell r="BY176">
            <v>0</v>
          </cell>
          <cell r="BZ176">
            <v>0</v>
          </cell>
          <cell r="CA176">
            <v>0</v>
          </cell>
          <cell r="CB176">
            <v>0</v>
          </cell>
          <cell r="CC176">
            <v>0</v>
          </cell>
          <cell r="CD176">
            <v>0</v>
          </cell>
          <cell r="CE176">
            <v>0</v>
          </cell>
          <cell r="CF176">
            <v>0</v>
          </cell>
          <cell r="CG176">
            <v>0</v>
          </cell>
          <cell r="CH176">
            <v>0</v>
          </cell>
          <cell r="CI176">
            <v>0</v>
          </cell>
          <cell r="CJ176">
            <v>0</v>
          </cell>
          <cell r="CK176">
            <v>0</v>
          </cell>
          <cell r="CL176">
            <v>0</v>
          </cell>
          <cell r="CM176">
            <v>0</v>
          </cell>
          <cell r="CN176">
            <v>0</v>
          </cell>
        </row>
        <row r="177">
          <cell r="B177">
            <v>203130</v>
          </cell>
          <cell r="C177" t="str">
            <v xml:space="preserve">법인세비용                                                                                </v>
          </cell>
          <cell r="D177" t="str">
            <v>Income Taxes Expenses</v>
          </cell>
          <cell r="H177" t="e">
            <v>#VALUE!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8.9512089999999986</v>
          </cell>
          <cell r="AL177">
            <v>8.1539090000000005</v>
          </cell>
          <cell r="AM177">
            <v>7.4633269999999996</v>
          </cell>
          <cell r="AN177">
            <v>2.0703139999999998</v>
          </cell>
          <cell r="AO177">
            <v>8.646374999999999</v>
          </cell>
          <cell r="AP177">
            <v>10.590104</v>
          </cell>
          <cell r="AQ177">
            <v>10.900603</v>
          </cell>
          <cell r="AR177">
            <v>4.9238619999999997</v>
          </cell>
          <cell r="AS177">
            <v>-5.9530789999999989</v>
          </cell>
          <cell r="AT177">
            <v>7.8646639999999994</v>
          </cell>
          <cell r="AU177">
            <v>10.419215999999999</v>
          </cell>
          <cell r="AV177">
            <v>1.2803376399999999</v>
          </cell>
          <cell r="AW177">
            <v>11.618502999999997</v>
          </cell>
          <cell r="AX177">
            <v>4.2157140000000002</v>
          </cell>
          <cell r="AY177">
            <v>3.9573019999999999</v>
          </cell>
          <cell r="AZ177">
            <v>3.97819952</v>
          </cell>
          <cell r="BA177">
            <v>4.0767919999999993</v>
          </cell>
          <cell r="BB177">
            <v>8.9965010000000003</v>
          </cell>
          <cell r="BC177">
            <v>3.3598589999999997</v>
          </cell>
          <cell r="BD177">
            <v>1.3935333599999999</v>
          </cell>
          <cell r="BE177">
            <v>6.6482019999999995</v>
          </cell>
          <cell r="BF177">
            <v>2.0641099999999999</v>
          </cell>
          <cell r="BG177">
            <v>1.447376</v>
          </cell>
          <cell r="BH177">
            <v>-3.81557389</v>
          </cell>
          <cell r="BI177">
            <v>-1.132204</v>
          </cell>
          <cell r="BJ177">
            <v>-2.7310999999999998E-2</v>
          </cell>
          <cell r="BK177">
            <v>0</v>
          </cell>
          <cell r="BL177">
            <v>0</v>
          </cell>
          <cell r="BM177">
            <v>0</v>
          </cell>
          <cell r="BN177">
            <v>0</v>
          </cell>
          <cell r="BO177">
            <v>0</v>
          </cell>
          <cell r="BP177">
            <v>0</v>
          </cell>
          <cell r="BQ177">
            <v>0</v>
          </cell>
          <cell r="BR177">
            <v>0</v>
          </cell>
          <cell r="BS177">
            <v>0</v>
          </cell>
          <cell r="BT177">
            <v>0</v>
          </cell>
          <cell r="BU177">
            <v>0</v>
          </cell>
          <cell r="BV177">
            <v>0</v>
          </cell>
          <cell r="BW177">
            <v>0</v>
          </cell>
          <cell r="BX177">
            <v>0</v>
          </cell>
          <cell r="BY177">
            <v>0</v>
          </cell>
          <cell r="BZ177">
            <v>0</v>
          </cell>
          <cell r="CA177">
            <v>0</v>
          </cell>
          <cell r="CB177">
            <v>0</v>
          </cell>
          <cell r="CC177">
            <v>0</v>
          </cell>
          <cell r="CD177">
            <v>0</v>
          </cell>
          <cell r="CE177">
            <v>0</v>
          </cell>
          <cell r="CF177">
            <v>0</v>
          </cell>
          <cell r="CG177">
            <v>0</v>
          </cell>
          <cell r="CH177">
            <v>0</v>
          </cell>
          <cell r="CI177">
            <v>0</v>
          </cell>
          <cell r="CJ177">
            <v>0</v>
          </cell>
          <cell r="CK177">
            <v>0</v>
          </cell>
          <cell r="CL177">
            <v>0</v>
          </cell>
          <cell r="CM177">
            <v>0</v>
          </cell>
          <cell r="CN177">
            <v>0</v>
          </cell>
        </row>
        <row r="178">
          <cell r="B178">
            <v>203140</v>
          </cell>
          <cell r="C178" t="str">
            <v xml:space="preserve">계속사업이익                                                                              </v>
          </cell>
          <cell r="D178" t="str">
            <v>Ongoing Operating Income</v>
          </cell>
          <cell r="H178" t="e">
            <v>#VALUE!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26.810998000000005</v>
          </cell>
          <cell r="AL178">
            <v>24.501421999999998</v>
          </cell>
          <cell r="AM178">
            <v>29.413992999999998</v>
          </cell>
          <cell r="AN178">
            <v>-0.92055399999999998</v>
          </cell>
          <cell r="AO178">
            <v>28.65844899999999</v>
          </cell>
          <cell r="AP178">
            <v>37.331139999999998</v>
          </cell>
          <cell r="AQ178">
            <v>25.415633999999997</v>
          </cell>
          <cell r="AR178">
            <v>15.215791999999999</v>
          </cell>
          <cell r="AS178">
            <v>50.877183000000002</v>
          </cell>
          <cell r="AT178">
            <v>22.790803999999998</v>
          </cell>
          <cell r="AU178">
            <v>25.070909999999998</v>
          </cell>
          <cell r="AV178">
            <v>6.7078842999999999</v>
          </cell>
          <cell r="AW178">
            <v>21.557484000000002</v>
          </cell>
          <cell r="AX178">
            <v>12.648534</v>
          </cell>
          <cell r="AY178">
            <v>12.263803999999999</v>
          </cell>
          <cell r="AZ178">
            <v>8.9046675099999995</v>
          </cell>
          <cell r="BA178">
            <v>15.760611999999995</v>
          </cell>
          <cell r="BB178">
            <v>27.016620999999997</v>
          </cell>
          <cell r="BC178">
            <v>10.448257</v>
          </cell>
          <cell r="BD178">
            <v>4.3965879900000004</v>
          </cell>
          <cell r="BE178">
            <v>1.268298999999999</v>
          </cell>
          <cell r="BF178">
            <v>-29.76069</v>
          </cell>
          <cell r="BG178">
            <v>1.413934</v>
          </cell>
          <cell r="BH178">
            <v>-12.77407056</v>
          </cell>
          <cell r="BI178">
            <v>1.1245240000000001</v>
          </cell>
          <cell r="BJ178">
            <v>-4.6025399999999994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0</v>
          </cell>
          <cell r="BY178">
            <v>0</v>
          </cell>
          <cell r="BZ178">
            <v>0</v>
          </cell>
          <cell r="CA178">
            <v>0</v>
          </cell>
          <cell r="CB178">
            <v>0</v>
          </cell>
          <cell r="CC178">
            <v>0</v>
          </cell>
          <cell r="CD178">
            <v>0</v>
          </cell>
          <cell r="CE178">
            <v>0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0</v>
          </cell>
          <cell r="CK178">
            <v>0</v>
          </cell>
          <cell r="CL178">
            <v>0</v>
          </cell>
          <cell r="CM178">
            <v>0</v>
          </cell>
          <cell r="CN178">
            <v>0</v>
          </cell>
        </row>
        <row r="179">
          <cell r="B179">
            <v>203150</v>
          </cell>
          <cell r="C179" t="str">
            <v xml:space="preserve">중단사업이익                                                                              </v>
          </cell>
          <cell r="D179" t="str">
            <v>Discontinued Operating Income</v>
          </cell>
          <cell r="H179" t="e">
            <v>#VALUE!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2.2846009999999999</v>
          </cell>
          <cell r="AR179">
            <v>-1.1860389999999998</v>
          </cell>
          <cell r="AS179">
            <v>0.11478799999999989</v>
          </cell>
          <cell r="AT179">
            <v>1.1400249999999998</v>
          </cell>
          <cell r="AU179">
            <v>0.52647999999999995</v>
          </cell>
          <cell r="AV179">
            <v>-1.4019446599999998</v>
          </cell>
          <cell r="AW179">
            <v>18.979747</v>
          </cell>
          <cell r="AX179">
            <v>0</v>
          </cell>
          <cell r="AY179">
            <v>0</v>
          </cell>
          <cell r="AZ179">
            <v>-2.5223558100000001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>
            <v>0</v>
          </cell>
          <cell r="BI179">
            <v>0</v>
          </cell>
          <cell r="BJ179">
            <v>0</v>
          </cell>
          <cell r="BK179">
            <v>0</v>
          </cell>
          <cell r="BL179">
            <v>0</v>
          </cell>
          <cell r="BM179">
            <v>0</v>
          </cell>
          <cell r="BN179">
            <v>0</v>
          </cell>
          <cell r="BO179">
            <v>0</v>
          </cell>
          <cell r="BP179">
            <v>0</v>
          </cell>
          <cell r="BQ179">
            <v>0</v>
          </cell>
          <cell r="BR179">
            <v>0</v>
          </cell>
          <cell r="BS179">
            <v>0</v>
          </cell>
          <cell r="BT179">
            <v>0</v>
          </cell>
          <cell r="BU179">
            <v>0</v>
          </cell>
          <cell r="BV179">
            <v>0</v>
          </cell>
          <cell r="BW179">
            <v>0</v>
          </cell>
          <cell r="BX179">
            <v>0</v>
          </cell>
          <cell r="BY179">
            <v>0</v>
          </cell>
          <cell r="BZ179">
            <v>0</v>
          </cell>
          <cell r="CA179">
            <v>0</v>
          </cell>
          <cell r="CB179">
            <v>0</v>
          </cell>
          <cell r="CC179">
            <v>0</v>
          </cell>
          <cell r="CD179">
            <v>0</v>
          </cell>
          <cell r="CE179">
            <v>0</v>
          </cell>
          <cell r="CF179">
            <v>0</v>
          </cell>
          <cell r="CG179">
            <v>0</v>
          </cell>
          <cell r="CH179">
            <v>0</v>
          </cell>
          <cell r="CI179">
            <v>0</v>
          </cell>
          <cell r="CJ179">
            <v>0</v>
          </cell>
          <cell r="CK179">
            <v>0</v>
          </cell>
          <cell r="CL179">
            <v>0</v>
          </cell>
          <cell r="CM179">
            <v>0</v>
          </cell>
          <cell r="CN179">
            <v>0</v>
          </cell>
        </row>
        <row r="180">
          <cell r="B180">
            <v>203160</v>
          </cell>
          <cell r="C180" t="str">
            <v xml:space="preserve">*중단사업법인세효과                                                                       </v>
          </cell>
          <cell r="D180" t="str">
            <v>*Income Taxes Effects</v>
          </cell>
          <cell r="H180" t="e">
            <v>#VALUE!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3.005223</v>
          </cell>
          <cell r="AW180">
            <v>3.3830839999999998</v>
          </cell>
          <cell r="AX180">
            <v>-9.9999999999999995E-7</v>
          </cell>
          <cell r="AY180">
            <v>0</v>
          </cell>
          <cell r="AZ180">
            <v>-0.80528999999999995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0</v>
          </cell>
          <cell r="BY180">
            <v>0</v>
          </cell>
          <cell r="BZ180">
            <v>0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0</v>
          </cell>
          <cell r="CK180">
            <v>0</v>
          </cell>
          <cell r="CL180">
            <v>0</v>
          </cell>
          <cell r="CM180">
            <v>0</v>
          </cell>
          <cell r="CN180">
            <v>0</v>
          </cell>
        </row>
        <row r="181">
          <cell r="B181">
            <v>203170</v>
          </cell>
          <cell r="C181" t="str">
            <v xml:space="preserve">당기순이익                                                                                </v>
          </cell>
          <cell r="D181" t="str">
            <v>Net Income(Net Loss) for The Year</v>
          </cell>
          <cell r="H181" t="e">
            <v>#VALUE!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26.810998000000005</v>
          </cell>
          <cell r="AL181">
            <v>24.501421999999998</v>
          </cell>
          <cell r="AM181">
            <v>29.413992999999998</v>
          </cell>
          <cell r="AN181">
            <v>-0.92055399999999998</v>
          </cell>
          <cell r="AO181">
            <v>28.65844899999999</v>
          </cell>
          <cell r="AP181">
            <v>37.331139999999998</v>
          </cell>
          <cell r="AQ181">
            <v>27.700233999999998</v>
          </cell>
          <cell r="AR181">
            <v>14.029753999999999</v>
          </cell>
          <cell r="AS181">
            <v>50.991970999999992</v>
          </cell>
          <cell r="AT181">
            <v>23.93083</v>
          </cell>
          <cell r="AU181">
            <v>25.597389</v>
          </cell>
          <cell r="AV181">
            <v>5.3059396399999992</v>
          </cell>
          <cell r="AW181">
            <v>40.537229999999994</v>
          </cell>
          <cell r="AX181">
            <v>12.648534999999999</v>
          </cell>
          <cell r="AY181">
            <v>12.263803999999999</v>
          </cell>
          <cell r="AZ181">
            <v>6.3823117099999997</v>
          </cell>
          <cell r="BA181">
            <v>15.760611999999995</v>
          </cell>
          <cell r="BB181">
            <v>27.016620999999997</v>
          </cell>
          <cell r="BC181">
            <v>10.448257</v>
          </cell>
          <cell r="BD181">
            <v>4.3965879900000004</v>
          </cell>
          <cell r="BE181">
            <v>1.268298999999999</v>
          </cell>
          <cell r="BF181">
            <v>-29.76069</v>
          </cell>
          <cell r="BG181">
            <v>1.413934</v>
          </cell>
          <cell r="BH181">
            <v>-12.77407056</v>
          </cell>
          <cell r="BI181">
            <v>1.1245240000000001</v>
          </cell>
          <cell r="BJ181">
            <v>-4.6025399999999994</v>
          </cell>
          <cell r="BK181">
            <v>0</v>
          </cell>
          <cell r="BL181">
            <v>0</v>
          </cell>
          <cell r="BM181">
            <v>0</v>
          </cell>
          <cell r="BN181">
            <v>0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V181">
            <v>0</v>
          </cell>
          <cell r="BW181">
            <v>0</v>
          </cell>
          <cell r="BX181">
            <v>0</v>
          </cell>
          <cell r="BY181">
            <v>0</v>
          </cell>
          <cell r="BZ181">
            <v>0</v>
          </cell>
          <cell r="CA181">
            <v>0</v>
          </cell>
          <cell r="CB181">
            <v>0</v>
          </cell>
          <cell r="CC181">
            <v>0</v>
          </cell>
          <cell r="CD181">
            <v>0</v>
          </cell>
          <cell r="CE181">
            <v>0</v>
          </cell>
          <cell r="CF181">
            <v>0</v>
          </cell>
          <cell r="CG181">
            <v>0</v>
          </cell>
          <cell r="CH181">
            <v>0</v>
          </cell>
          <cell r="CI181">
            <v>0</v>
          </cell>
          <cell r="CJ181">
            <v>0</v>
          </cell>
          <cell r="CK181">
            <v>0</v>
          </cell>
          <cell r="CL181">
            <v>0</v>
          </cell>
          <cell r="CM181">
            <v>0</v>
          </cell>
          <cell r="CN181">
            <v>0</v>
          </cell>
        </row>
        <row r="182">
          <cell r="B182">
            <v>203180</v>
          </cell>
          <cell r="C182" t="str">
            <v xml:space="preserve">    (지배주주지분)당기순이익                                                              </v>
          </cell>
          <cell r="D182" t="str">
            <v xml:space="preserve">  (Net Income(Net Loss) for The Year Attributable to)Owners of Parent Equity</v>
          </cell>
          <cell r="H182" t="e">
            <v>#VALUE!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25.417946510000007</v>
          </cell>
          <cell r="AL182">
            <v>23.401066489999998</v>
          </cell>
          <cell r="AM182">
            <v>27.86289</v>
          </cell>
          <cell r="AN182">
            <v>-1.948836</v>
          </cell>
          <cell r="AO182">
            <v>27.539378999999997</v>
          </cell>
          <cell r="AP182">
            <v>36.017207999999997</v>
          </cell>
          <cell r="AQ182">
            <v>24.525175999999998</v>
          </cell>
          <cell r="AR182">
            <v>13.109499999999999</v>
          </cell>
          <cell r="AS182">
            <v>47.306478999999996</v>
          </cell>
          <cell r="AT182">
            <v>21.897098</v>
          </cell>
          <cell r="AU182">
            <v>22.987718999999998</v>
          </cell>
          <cell r="AV182">
            <v>4.1807949100000004</v>
          </cell>
          <cell r="AW182">
            <v>38.474159000000007</v>
          </cell>
          <cell r="AX182">
            <v>10.815398</v>
          </cell>
          <cell r="AY182">
            <v>12.328994</v>
          </cell>
          <cell r="AZ182">
            <v>3.6195794599999997</v>
          </cell>
          <cell r="BA182">
            <v>14.600427999999994</v>
          </cell>
          <cell r="BB182">
            <v>25.498146999999999</v>
          </cell>
          <cell r="BC182">
            <v>9.6289289999999994</v>
          </cell>
          <cell r="BD182">
            <v>5.3982877299999998</v>
          </cell>
          <cell r="BE182">
            <v>8.0737799999999993</v>
          </cell>
          <cell r="BF182">
            <v>-19.451630999999999</v>
          </cell>
          <cell r="BG182">
            <v>4.225536</v>
          </cell>
          <cell r="BH182">
            <v>-11.800497259999998</v>
          </cell>
          <cell r="BI182">
            <v>3.1024209999999997</v>
          </cell>
          <cell r="BJ182">
            <v>-1.7133509999999998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0</v>
          </cell>
          <cell r="CA182">
            <v>0</v>
          </cell>
          <cell r="CB182">
            <v>0</v>
          </cell>
          <cell r="CC182">
            <v>0</v>
          </cell>
          <cell r="CD182">
            <v>0</v>
          </cell>
          <cell r="CE182">
            <v>0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0</v>
          </cell>
          <cell r="CK182">
            <v>0</v>
          </cell>
          <cell r="CL182">
            <v>0</v>
          </cell>
          <cell r="CM182">
            <v>0</v>
          </cell>
          <cell r="CN182">
            <v>0</v>
          </cell>
        </row>
        <row r="183">
          <cell r="B183">
            <v>203190</v>
          </cell>
          <cell r="C183" t="str">
            <v xml:space="preserve">    (비지배주주지분)당기순이익                                                            </v>
          </cell>
          <cell r="D183" t="str">
            <v xml:space="preserve">  (Net Income(Net Loss) for The Year Attributable to)Non-Controlling Interests Equity</v>
          </cell>
          <cell r="H183" t="e">
            <v>#VALUE!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1.39305155</v>
          </cell>
          <cell r="AL183">
            <v>1.1003554499999999</v>
          </cell>
          <cell r="AM183">
            <v>1.5511029999999999</v>
          </cell>
          <cell r="AN183">
            <v>1.0282819999999999</v>
          </cell>
          <cell r="AO183">
            <v>1.1190709999999999</v>
          </cell>
          <cell r="AP183">
            <v>1.313931</v>
          </cell>
          <cell r="AQ183">
            <v>3.1750579999999999</v>
          </cell>
          <cell r="AR183">
            <v>0.92025399999999991</v>
          </cell>
          <cell r="AS183">
            <v>3.6854920000000009</v>
          </cell>
          <cell r="AT183">
            <v>2.0337320000000001</v>
          </cell>
          <cell r="AU183">
            <v>2.6096699999999999</v>
          </cell>
          <cell r="AV183">
            <v>1.1251447299999999</v>
          </cell>
          <cell r="AW183">
            <v>2.063070999999999</v>
          </cell>
          <cell r="AX183">
            <v>1.8331379999999999</v>
          </cell>
          <cell r="AY183">
            <v>-6.5190999999999999E-2</v>
          </cell>
          <cell r="AZ183">
            <v>2.76273225</v>
          </cell>
          <cell r="BA183">
            <v>1.1601839999999997</v>
          </cell>
          <cell r="BB183">
            <v>1.5184739999999999</v>
          </cell>
          <cell r="BC183">
            <v>0.81932799999999995</v>
          </cell>
          <cell r="BD183">
            <v>-1.0016997299999999</v>
          </cell>
          <cell r="BE183">
            <v>-6.8054810000000003</v>
          </cell>
          <cell r="BF183">
            <v>-10.309059999999999</v>
          </cell>
          <cell r="BG183">
            <v>-2.8116019999999997</v>
          </cell>
          <cell r="BH183">
            <v>-0.97357230000000006</v>
          </cell>
          <cell r="BI183">
            <v>-1.9778970000000005</v>
          </cell>
          <cell r="BJ183">
            <v>-2.889189</v>
          </cell>
          <cell r="BK183">
            <v>0</v>
          </cell>
          <cell r="BL183">
            <v>0</v>
          </cell>
          <cell r="BM183">
            <v>0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  <cell r="BS183">
            <v>0</v>
          </cell>
          <cell r="BT183">
            <v>0</v>
          </cell>
          <cell r="BU183">
            <v>0</v>
          </cell>
          <cell r="BV183">
            <v>0</v>
          </cell>
          <cell r="BW183">
            <v>0</v>
          </cell>
          <cell r="BX183">
            <v>0</v>
          </cell>
          <cell r="BY183">
            <v>0</v>
          </cell>
          <cell r="BZ183">
            <v>0</v>
          </cell>
          <cell r="CA183">
            <v>0</v>
          </cell>
          <cell r="CB183">
            <v>0</v>
          </cell>
          <cell r="CC183">
            <v>0</v>
          </cell>
          <cell r="CD183">
            <v>0</v>
          </cell>
          <cell r="CE183">
            <v>0</v>
          </cell>
          <cell r="CF183">
            <v>0</v>
          </cell>
          <cell r="CG183">
            <v>0</v>
          </cell>
          <cell r="CH183">
            <v>0</v>
          </cell>
          <cell r="CI183">
            <v>0</v>
          </cell>
          <cell r="CJ183">
            <v>0</v>
          </cell>
          <cell r="CK183">
            <v>0</v>
          </cell>
          <cell r="CL183">
            <v>0</v>
          </cell>
          <cell r="CM183">
            <v>0</v>
          </cell>
          <cell r="CN183">
            <v>0</v>
          </cell>
        </row>
        <row r="184">
          <cell r="B184">
            <v>203200</v>
          </cell>
          <cell r="C184" t="str">
            <v xml:space="preserve">기타포괄이익                                                                              </v>
          </cell>
          <cell r="D184" t="str">
            <v>Other Comprehensive Income</v>
          </cell>
          <cell r="H184" t="e">
            <v>#VALUE!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-0.51126899999999997</v>
          </cell>
          <cell r="AL184">
            <v>0.58245899999999995</v>
          </cell>
          <cell r="AM184">
            <v>-1.5730219999999999</v>
          </cell>
          <cell r="AN184">
            <v>-2.1609629999999997</v>
          </cell>
          <cell r="AO184">
            <v>-0.34339999999999993</v>
          </cell>
          <cell r="AP184">
            <v>0.34092899999999998</v>
          </cell>
          <cell r="AQ184">
            <v>-2.1059190000000001</v>
          </cell>
          <cell r="AR184">
            <v>1.1816720000000001</v>
          </cell>
          <cell r="AS184">
            <v>1.0445929999999999</v>
          </cell>
          <cell r="AT184">
            <v>-1.6782779999999999</v>
          </cell>
          <cell r="AU184">
            <v>0.68373600000000001</v>
          </cell>
          <cell r="AV184">
            <v>-2.16257739</v>
          </cell>
          <cell r="AW184">
            <v>1.8370359999999999</v>
          </cell>
          <cell r="AX184">
            <v>0.49932899999999997</v>
          </cell>
          <cell r="AY184">
            <v>-0.119182</v>
          </cell>
          <cell r="AZ184">
            <v>-4.02560991</v>
          </cell>
          <cell r="BA184">
            <v>-0.1218780000000006</v>
          </cell>
          <cell r="BB184">
            <v>-3.8186559999999998</v>
          </cell>
          <cell r="BC184">
            <v>-1.085807</v>
          </cell>
          <cell r="BD184">
            <v>2.4985889800000001</v>
          </cell>
          <cell r="BE184">
            <v>-1.5638930000000002</v>
          </cell>
          <cell r="BF184">
            <v>0.57826899999999992</v>
          </cell>
          <cell r="BG184">
            <v>-0.69065799999999999</v>
          </cell>
          <cell r="BH184">
            <v>-3.1083174599999999</v>
          </cell>
          <cell r="BI184">
            <v>-0.59592199999999995</v>
          </cell>
          <cell r="BJ184">
            <v>0.39763099999999996</v>
          </cell>
          <cell r="BK184">
            <v>0</v>
          </cell>
          <cell r="BL184">
            <v>0</v>
          </cell>
          <cell r="BM184">
            <v>0</v>
          </cell>
          <cell r="BN184">
            <v>0</v>
          </cell>
          <cell r="BO184">
            <v>0</v>
          </cell>
          <cell r="BP184">
            <v>0</v>
          </cell>
          <cell r="BQ184">
            <v>0</v>
          </cell>
          <cell r="BR184">
            <v>0</v>
          </cell>
          <cell r="BS184">
            <v>0</v>
          </cell>
          <cell r="BT184">
            <v>0</v>
          </cell>
          <cell r="BU184">
            <v>0</v>
          </cell>
          <cell r="BV184">
            <v>0</v>
          </cell>
          <cell r="BW184">
            <v>0</v>
          </cell>
          <cell r="BX184">
            <v>0</v>
          </cell>
          <cell r="BY184">
            <v>0</v>
          </cell>
          <cell r="BZ184">
            <v>0</v>
          </cell>
          <cell r="CA184">
            <v>0</v>
          </cell>
          <cell r="CB184">
            <v>0</v>
          </cell>
          <cell r="CC184">
            <v>0</v>
          </cell>
          <cell r="CD184">
            <v>0</v>
          </cell>
          <cell r="CE184">
            <v>0</v>
          </cell>
          <cell r="CF184">
            <v>0</v>
          </cell>
          <cell r="CG184">
            <v>0</v>
          </cell>
          <cell r="CH184">
            <v>0</v>
          </cell>
          <cell r="CI184">
            <v>0</v>
          </cell>
          <cell r="CJ184">
            <v>0</v>
          </cell>
          <cell r="CK184">
            <v>0</v>
          </cell>
          <cell r="CL184">
            <v>0</v>
          </cell>
          <cell r="CM184">
            <v>0</v>
          </cell>
          <cell r="CN184">
            <v>0</v>
          </cell>
        </row>
        <row r="185">
          <cell r="B185">
            <v>203210</v>
          </cell>
          <cell r="C185" t="str">
            <v xml:space="preserve">    금융자산평가손익                                                                      </v>
          </cell>
          <cell r="D185" t="str">
            <v xml:space="preserve">  Gains(Losses) on Valuation of Financial Assets</v>
          </cell>
          <cell r="H185" t="e">
            <v>#VALUE!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</v>
          </cell>
          <cell r="BI185">
            <v>0</v>
          </cell>
          <cell r="BJ185">
            <v>0</v>
          </cell>
          <cell r="BK185">
            <v>0</v>
          </cell>
          <cell r="BL185">
            <v>0</v>
          </cell>
          <cell r="BM185">
            <v>0</v>
          </cell>
          <cell r="BN185">
            <v>0</v>
          </cell>
          <cell r="BO185">
            <v>0</v>
          </cell>
          <cell r="BP185">
            <v>0</v>
          </cell>
          <cell r="BQ185">
            <v>0</v>
          </cell>
          <cell r="BR185">
            <v>0</v>
          </cell>
          <cell r="BS185">
            <v>0</v>
          </cell>
          <cell r="BT185">
            <v>0</v>
          </cell>
          <cell r="BU185">
            <v>0</v>
          </cell>
          <cell r="BV185">
            <v>0</v>
          </cell>
          <cell r="BW185">
            <v>0</v>
          </cell>
          <cell r="BX185">
            <v>0</v>
          </cell>
          <cell r="BY185">
            <v>0</v>
          </cell>
          <cell r="BZ185">
            <v>0</v>
          </cell>
          <cell r="CA185">
            <v>0</v>
          </cell>
          <cell r="CB185">
            <v>0</v>
          </cell>
          <cell r="CC185">
            <v>0</v>
          </cell>
          <cell r="CD185">
            <v>0</v>
          </cell>
          <cell r="CE185">
            <v>0</v>
          </cell>
          <cell r="CF185">
            <v>0</v>
          </cell>
          <cell r="CG185">
            <v>0</v>
          </cell>
          <cell r="CH185">
            <v>0</v>
          </cell>
          <cell r="CI185">
            <v>0</v>
          </cell>
          <cell r="CJ185">
            <v>0</v>
          </cell>
          <cell r="CK185">
            <v>0</v>
          </cell>
          <cell r="CL185">
            <v>0</v>
          </cell>
          <cell r="CM185">
            <v>0</v>
          </cell>
          <cell r="CN185">
            <v>0</v>
          </cell>
        </row>
        <row r="186">
          <cell r="B186">
            <v>203220</v>
          </cell>
          <cell r="C186" t="str">
            <v xml:space="preserve">    매도가능금융자산평가손익                                                              </v>
          </cell>
          <cell r="D186" t="str">
            <v xml:space="preserve">  Gains(Losses) on Valuation of Available-for-Sale Financial Assets</v>
          </cell>
          <cell r="H186" t="e">
            <v>#VALUE!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-5.7329000000000019E-2</v>
          </cell>
          <cell r="AL186">
            <v>-0.29127799999999998</v>
          </cell>
          <cell r="AM186">
            <v>0.22812099999999999</v>
          </cell>
          <cell r="AN186">
            <v>-5.6979999999999996E-2</v>
          </cell>
          <cell r="AO186">
            <v>0.67482999999999982</v>
          </cell>
          <cell r="AP186">
            <v>-0.41335</v>
          </cell>
          <cell r="AQ186">
            <v>-6.0174999999999999E-2</v>
          </cell>
          <cell r="AR186">
            <v>3.3353000000000001E-2</v>
          </cell>
          <cell r="AS186">
            <v>3.9306000000000063E-2</v>
          </cell>
          <cell r="AT186">
            <v>0.20974099999999998</v>
          </cell>
          <cell r="AU186">
            <v>0.59547899999999998</v>
          </cell>
          <cell r="AV186">
            <v>-0.41682987999999999</v>
          </cell>
          <cell r="AW186">
            <v>-0.46118699999999996</v>
          </cell>
          <cell r="AX186">
            <v>0.72047799999999995</v>
          </cell>
          <cell r="AY186">
            <v>-0.23750599999999999</v>
          </cell>
          <cell r="AZ186">
            <v>-0.35666500000000001</v>
          </cell>
          <cell r="BA186">
            <v>1.15123</v>
          </cell>
          <cell r="BB186">
            <v>-0.50305599999999995</v>
          </cell>
          <cell r="BC186">
            <v>1.401316</v>
          </cell>
          <cell r="BD186">
            <v>-2.0098246199999998</v>
          </cell>
          <cell r="BE186">
            <v>0.13759100000000002</v>
          </cell>
          <cell r="BF186">
            <v>-5.5287999999999997E-2</v>
          </cell>
          <cell r="BG186">
            <v>-1.737752</v>
          </cell>
          <cell r="BH186">
            <v>1.7762394799999999</v>
          </cell>
          <cell r="BI186">
            <v>-0.27086399999999999</v>
          </cell>
          <cell r="BJ186">
            <v>-0.35204599999999997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  <cell r="CL186">
            <v>0</v>
          </cell>
          <cell r="CM186">
            <v>0</v>
          </cell>
          <cell r="CN186">
            <v>0</v>
          </cell>
        </row>
        <row r="187">
          <cell r="B187">
            <v>203230</v>
          </cell>
          <cell r="C187" t="str">
            <v xml:space="preserve">    관계기업등기타포괄이익                                                                </v>
          </cell>
          <cell r="D187" t="str">
            <v xml:space="preserve">  Other Comprehensive Income of Associates etc.</v>
          </cell>
          <cell r="H187" t="e">
            <v>#VALUE!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V187">
            <v>0</v>
          </cell>
          <cell r="BW187">
            <v>0</v>
          </cell>
          <cell r="BX187">
            <v>0</v>
          </cell>
          <cell r="BY187">
            <v>0</v>
          </cell>
          <cell r="BZ187">
            <v>0</v>
          </cell>
          <cell r="CA187">
            <v>0</v>
          </cell>
          <cell r="CB187">
            <v>0</v>
          </cell>
          <cell r="CC187">
            <v>0</v>
          </cell>
          <cell r="CD187">
            <v>0</v>
          </cell>
          <cell r="CE187">
            <v>0</v>
          </cell>
          <cell r="CF187">
            <v>0</v>
          </cell>
          <cell r="CG187">
            <v>0</v>
          </cell>
          <cell r="CH187">
            <v>0</v>
          </cell>
          <cell r="CI187">
            <v>0</v>
          </cell>
          <cell r="CJ187">
            <v>0</v>
          </cell>
          <cell r="CK187">
            <v>0</v>
          </cell>
          <cell r="CL187">
            <v>0</v>
          </cell>
          <cell r="CM187">
            <v>0</v>
          </cell>
          <cell r="CN187">
            <v>0</v>
          </cell>
        </row>
        <row r="188">
          <cell r="B188">
            <v>203240</v>
          </cell>
          <cell r="C188" t="str">
            <v xml:space="preserve">    해외사업환산손익(환율변동)                                                            </v>
          </cell>
          <cell r="D188" t="str">
            <v xml:space="preserve">  Gains(Losses) on Cumulative Effect of Foreign Currency Translation</v>
          </cell>
          <cell r="H188" t="e">
            <v>#VALUE!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-1.955576</v>
          </cell>
          <cell r="BD188">
            <v>2.21292154</v>
          </cell>
          <cell r="BE188">
            <v>-1.9282939999999993</v>
          </cell>
          <cell r="BF188">
            <v>0.50991599999999992</v>
          </cell>
          <cell r="BG188">
            <v>-1.274643</v>
          </cell>
          <cell r="BH188">
            <v>-1.6293108300000001</v>
          </cell>
          <cell r="BI188">
            <v>1.1301999999999923E-2</v>
          </cell>
          <cell r="BJ188">
            <v>1.0861889999999998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</v>
          </cell>
          <cell r="BZ188">
            <v>0</v>
          </cell>
          <cell r="CA188">
            <v>0</v>
          </cell>
          <cell r="CB188">
            <v>0</v>
          </cell>
          <cell r="CC188">
            <v>0</v>
          </cell>
          <cell r="CD188">
            <v>0</v>
          </cell>
          <cell r="CE188">
            <v>0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  <cell r="CL188">
            <v>0</v>
          </cell>
          <cell r="CM188">
            <v>0</v>
          </cell>
          <cell r="CN188">
            <v>0</v>
          </cell>
        </row>
        <row r="189">
          <cell r="B189">
            <v>203250</v>
          </cell>
          <cell r="C189" t="str">
            <v xml:space="preserve">    현금흐름위험회피평가손익                                                              </v>
          </cell>
          <cell r="D189" t="str">
            <v xml:space="preserve">  Gains(Losses) on Valuations Cash Flow Hedges</v>
          </cell>
          <cell r="H189" t="e">
            <v>#VALUE!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-6.3740879999999995</v>
          </cell>
          <cell r="BC189">
            <v>0.87412400000000001</v>
          </cell>
          <cell r="BD189">
            <v>3.3384579799999998</v>
          </cell>
          <cell r="BE189">
            <v>0.49066399999999977</v>
          </cell>
          <cell r="BF189">
            <v>0.30822099999999997</v>
          </cell>
          <cell r="BG189">
            <v>0.798678</v>
          </cell>
          <cell r="BH189">
            <v>1.06491329</v>
          </cell>
          <cell r="BI189">
            <v>-0.28212500000000007</v>
          </cell>
          <cell r="BJ189">
            <v>-0.21657499999999999</v>
          </cell>
          <cell r="BK189">
            <v>0</v>
          </cell>
          <cell r="BL189">
            <v>0</v>
          </cell>
          <cell r="BM189">
            <v>0</v>
          </cell>
          <cell r="BN189">
            <v>0</v>
          </cell>
          <cell r="BO189">
            <v>0</v>
          </cell>
          <cell r="BP189">
            <v>0</v>
          </cell>
          <cell r="BQ189">
            <v>0</v>
          </cell>
          <cell r="BR189">
            <v>0</v>
          </cell>
          <cell r="BS189">
            <v>0</v>
          </cell>
          <cell r="BT189">
            <v>0</v>
          </cell>
          <cell r="BU189">
            <v>0</v>
          </cell>
          <cell r="BV189">
            <v>0</v>
          </cell>
          <cell r="BW189">
            <v>0</v>
          </cell>
          <cell r="BX189">
            <v>0</v>
          </cell>
          <cell r="BY189">
            <v>0</v>
          </cell>
          <cell r="BZ189">
            <v>0</v>
          </cell>
          <cell r="CA189">
            <v>0</v>
          </cell>
          <cell r="CB189">
            <v>0</v>
          </cell>
          <cell r="CC189">
            <v>0</v>
          </cell>
          <cell r="CD189">
            <v>0</v>
          </cell>
          <cell r="CE189">
            <v>0</v>
          </cell>
          <cell r="CF189">
            <v>0</v>
          </cell>
          <cell r="CG189">
            <v>0</v>
          </cell>
          <cell r="CH189">
            <v>0</v>
          </cell>
          <cell r="CI189">
            <v>0</v>
          </cell>
          <cell r="CJ189">
            <v>0</v>
          </cell>
          <cell r="CK189">
            <v>0</v>
          </cell>
          <cell r="CL189">
            <v>0</v>
          </cell>
          <cell r="CM189">
            <v>0</v>
          </cell>
          <cell r="CN189">
            <v>0</v>
          </cell>
        </row>
        <row r="190">
          <cell r="B190">
            <v>203270</v>
          </cell>
          <cell r="C190" t="str">
            <v xml:space="preserve">    재평가손익                                                                            </v>
          </cell>
          <cell r="D190" t="str">
            <v xml:space="preserve">  Revaluation Surplus</v>
          </cell>
          <cell r="H190" t="e">
            <v>#VALUE!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A190">
            <v>0</v>
          </cell>
          <cell r="CB190">
            <v>0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M190">
            <v>0</v>
          </cell>
          <cell r="CN190">
            <v>0</v>
          </cell>
        </row>
        <row r="191">
          <cell r="B191">
            <v>203290</v>
          </cell>
          <cell r="C191" t="str">
            <v xml:space="preserve">    기타포괄이익관련법인세                                                                </v>
          </cell>
          <cell r="D191" t="str">
            <v xml:space="preserve">  Income Tax Relating to Components of Other Comprehensive Income</v>
          </cell>
          <cell r="H191" t="e">
            <v>#VALUE!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3.9200000000000346E-3</v>
          </cell>
          <cell r="AL191">
            <v>5.9369999999999999E-2</v>
          </cell>
          <cell r="AM191">
            <v>-6.3463999999999993E-2</v>
          </cell>
          <cell r="AN191">
            <v>0.81175199999999992</v>
          </cell>
          <cell r="AO191">
            <v>-0.16979299999999997</v>
          </cell>
          <cell r="AP191">
            <v>9.9011000000000002E-2</v>
          </cell>
          <cell r="AQ191">
            <v>1.2792E-2</v>
          </cell>
          <cell r="AR191">
            <v>-0.41827999999999999</v>
          </cell>
          <cell r="AS191">
            <v>2.4631999999999987E-2</v>
          </cell>
          <cell r="AT191">
            <v>-1.3094999999999999E-2</v>
          </cell>
          <cell r="AU191">
            <v>-0.106944</v>
          </cell>
          <cell r="AV191">
            <v>1.0792390000000001</v>
          </cell>
          <cell r="AW191">
            <v>0.15572399999999997</v>
          </cell>
          <cell r="AX191">
            <v>-0.1613</v>
          </cell>
          <cell r="AY191">
            <v>8.9081999999999995E-2</v>
          </cell>
          <cell r="AZ191">
            <v>1.26864</v>
          </cell>
          <cell r="BA191">
            <v>-0.24220099999999989</v>
          </cell>
          <cell r="BB191">
            <v>1.35815</v>
          </cell>
          <cell r="BC191">
            <v>-0.135573</v>
          </cell>
          <cell r="BD191">
            <v>-9.1201999999999991E-2</v>
          </cell>
          <cell r="BE191">
            <v>-0.11633899999999997</v>
          </cell>
          <cell r="BF191">
            <v>-2.1822999999999999E-2</v>
          </cell>
          <cell r="BG191">
            <v>0.26639000000000002</v>
          </cell>
          <cell r="BH191">
            <v>0.47218899999999997</v>
          </cell>
          <cell r="BI191">
            <v>0.19386299999999998</v>
          </cell>
          <cell r="BJ191">
            <v>0.21983</v>
          </cell>
          <cell r="BK191">
            <v>0</v>
          </cell>
          <cell r="BL191">
            <v>0</v>
          </cell>
          <cell r="BM191">
            <v>0</v>
          </cell>
          <cell r="BN191">
            <v>0</v>
          </cell>
          <cell r="BO191">
            <v>0</v>
          </cell>
          <cell r="BP191">
            <v>0</v>
          </cell>
          <cell r="BQ191">
            <v>0</v>
          </cell>
          <cell r="BR191">
            <v>0</v>
          </cell>
          <cell r="BS191">
            <v>0</v>
          </cell>
          <cell r="BT191">
            <v>0</v>
          </cell>
          <cell r="BU191">
            <v>0</v>
          </cell>
          <cell r="BV191">
            <v>0</v>
          </cell>
          <cell r="BW191">
            <v>0</v>
          </cell>
          <cell r="BX191">
            <v>0</v>
          </cell>
          <cell r="BY191">
            <v>0</v>
          </cell>
          <cell r="BZ191">
            <v>0</v>
          </cell>
          <cell r="CA191">
            <v>0</v>
          </cell>
          <cell r="CB191">
            <v>0</v>
          </cell>
          <cell r="CC191">
            <v>0</v>
          </cell>
          <cell r="CD191">
            <v>0</v>
          </cell>
          <cell r="CE191">
            <v>0</v>
          </cell>
          <cell r="CF191">
            <v>0</v>
          </cell>
          <cell r="CG191">
            <v>0</v>
          </cell>
          <cell r="CH191">
            <v>0</v>
          </cell>
          <cell r="CI191">
            <v>0</v>
          </cell>
          <cell r="CJ191">
            <v>0</v>
          </cell>
          <cell r="CK191">
            <v>0</v>
          </cell>
          <cell r="CL191">
            <v>0</v>
          </cell>
          <cell r="CM191">
            <v>0</v>
          </cell>
          <cell r="CN191">
            <v>0</v>
          </cell>
        </row>
        <row r="192">
          <cell r="B192">
            <v>292100</v>
          </cell>
          <cell r="C192" t="str">
            <v xml:space="preserve">    기타                                                                                  </v>
          </cell>
          <cell r="D192" t="str">
            <v xml:space="preserve">  Other Sales</v>
          </cell>
          <cell r="H192" t="e">
            <v>#VALUE!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-0.45786000000000016</v>
          </cell>
          <cell r="AL192">
            <v>0.81436699999999995</v>
          </cell>
          <cell r="AM192">
            <v>-1.737679</v>
          </cell>
          <cell r="AN192">
            <v>-2.9157349999999997</v>
          </cell>
          <cell r="AO192">
            <v>-0.84843800000000025</v>
          </cell>
          <cell r="AP192">
            <v>0.65526899999999999</v>
          </cell>
          <cell r="AQ192">
            <v>-2.058535</v>
          </cell>
          <cell r="AR192">
            <v>1.5665989999999999</v>
          </cell>
          <cell r="AS192">
            <v>0.98065500000000005</v>
          </cell>
          <cell r="AT192">
            <v>-1.8749239999999998</v>
          </cell>
          <cell r="AU192">
            <v>0.19520099999999999</v>
          </cell>
          <cell r="AV192">
            <v>-2.8249857299999999</v>
          </cell>
          <cell r="AW192">
            <v>2.1425000000000001</v>
          </cell>
          <cell r="AX192">
            <v>-5.985E-2</v>
          </cell>
          <cell r="AY192">
            <v>2.9241999999999997E-2</v>
          </cell>
          <cell r="AZ192">
            <v>-4.9375837100000002</v>
          </cell>
          <cell r="BA192">
            <v>-1.0309059999999999</v>
          </cell>
          <cell r="BB192">
            <v>1.700337</v>
          </cell>
          <cell r="BC192">
            <v>-1.2700979999999999</v>
          </cell>
          <cell r="BD192">
            <v>-0.95176355000000001</v>
          </cell>
          <cell r="BE192">
            <v>-0.14751499999999984</v>
          </cell>
          <cell r="BF192">
            <v>-0.16275699999999999</v>
          </cell>
          <cell r="BG192">
            <v>1.256669</v>
          </cell>
          <cell r="BH192">
            <v>-4.7923486100000003</v>
          </cell>
          <cell r="BI192">
            <v>-0.24809700000000001</v>
          </cell>
          <cell r="BJ192">
            <v>-0.33976799999999996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  <cell r="CE192">
            <v>0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0</v>
          </cell>
        </row>
        <row r="193">
          <cell r="B193">
            <v>203300</v>
          </cell>
          <cell r="C193" t="str">
            <v xml:space="preserve">총포괄이익                                                                                </v>
          </cell>
          <cell r="D193" t="str">
            <v>Total Comprehensive Income</v>
          </cell>
          <cell r="H193" t="e">
            <v>#VALUE!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26.299728999999992</v>
          </cell>
          <cell r="AL193">
            <v>25.083880999999998</v>
          </cell>
          <cell r="AM193">
            <v>27.840971</v>
          </cell>
          <cell r="AN193">
            <v>-3.0815169999999998</v>
          </cell>
          <cell r="AO193">
            <v>28.315049000000002</v>
          </cell>
          <cell r="AP193">
            <v>37.672069</v>
          </cell>
          <cell r="AQ193">
            <v>25.594315999999999</v>
          </cell>
          <cell r="AR193">
            <v>15.211425</v>
          </cell>
          <cell r="AS193">
            <v>52.036563999999991</v>
          </cell>
          <cell r="AT193">
            <v>22.252551</v>
          </cell>
          <cell r="AU193">
            <v>26.281126</v>
          </cell>
          <cell r="AV193">
            <v>3.14336225</v>
          </cell>
          <cell r="AW193">
            <v>42.374265999999999</v>
          </cell>
          <cell r="AX193">
            <v>13.147864</v>
          </cell>
          <cell r="AY193">
            <v>12.144622</v>
          </cell>
          <cell r="AZ193">
            <v>2.3567017999999997</v>
          </cell>
          <cell r="BA193">
            <v>15.638734999999997</v>
          </cell>
          <cell r="BB193">
            <v>23.197963999999999</v>
          </cell>
          <cell r="BC193">
            <v>9.3624499999999991</v>
          </cell>
          <cell r="BD193">
            <v>6.8951769699999996</v>
          </cell>
          <cell r="BE193">
            <v>-0.29559400000000835</v>
          </cell>
          <cell r="BF193">
            <v>-29.182420999999998</v>
          </cell>
          <cell r="BG193">
            <v>0.72327599999999992</v>
          </cell>
          <cell r="BH193">
            <v>-15.882388029999998</v>
          </cell>
          <cell r="BI193">
            <v>0.52860200000000024</v>
          </cell>
          <cell r="BJ193">
            <v>-4.2049089999999998</v>
          </cell>
          <cell r="BK193">
            <v>0</v>
          </cell>
          <cell r="BL193">
            <v>0</v>
          </cell>
          <cell r="BM193">
            <v>0</v>
          </cell>
          <cell r="BN193">
            <v>0</v>
          </cell>
          <cell r="BO193">
            <v>0</v>
          </cell>
          <cell r="BP193">
            <v>0</v>
          </cell>
          <cell r="BQ193">
            <v>0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0</v>
          </cell>
          <cell r="CA193">
            <v>0</v>
          </cell>
          <cell r="CB193">
            <v>0</v>
          </cell>
          <cell r="CC193">
            <v>0</v>
          </cell>
          <cell r="CD193">
            <v>0</v>
          </cell>
          <cell r="CE193">
            <v>0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0</v>
          </cell>
          <cell r="CK193">
            <v>0</v>
          </cell>
          <cell r="CL193">
            <v>0</v>
          </cell>
          <cell r="CM193">
            <v>0</v>
          </cell>
          <cell r="CN193">
            <v>0</v>
          </cell>
        </row>
        <row r="194">
          <cell r="B194">
            <v>203310</v>
          </cell>
          <cell r="C194" t="str">
            <v xml:space="preserve">    (지배주주지분)총포괄이익                                                              </v>
          </cell>
          <cell r="D194" t="str">
            <v xml:space="preserve">  (Total Comprehensive Income Attributable to)Owners of Parent Equity</v>
          </cell>
          <cell r="H194" t="e">
            <v>#VALUE!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24.902287000000001</v>
          </cell>
          <cell r="AL194">
            <v>24.698094999999999</v>
          </cell>
          <cell r="AM194">
            <v>26.288584</v>
          </cell>
          <cell r="AN194">
            <v>-4.839029</v>
          </cell>
          <cell r="AO194">
            <v>27.201802999999998</v>
          </cell>
          <cell r="AP194">
            <v>36.359181999999997</v>
          </cell>
          <cell r="AQ194">
            <v>22.417680000000001</v>
          </cell>
          <cell r="AR194">
            <v>13.966445999999999</v>
          </cell>
          <cell r="AS194">
            <v>48.351041999999993</v>
          </cell>
          <cell r="AT194">
            <v>20.217582999999998</v>
          </cell>
          <cell r="AU194">
            <v>23.672203</v>
          </cell>
          <cell r="AV194">
            <v>2.6301303300000001</v>
          </cell>
          <cell r="AW194">
            <v>40.311194920000005</v>
          </cell>
          <cell r="AX194">
            <v>11.31476208</v>
          </cell>
          <cell r="AY194">
            <v>12.208826</v>
          </cell>
          <cell r="AZ194">
            <v>-4.1182099999999999E-2</v>
          </cell>
          <cell r="BA194">
            <v>14.478925999999994</v>
          </cell>
          <cell r="BB194">
            <v>23.882237999999997</v>
          </cell>
          <cell r="BC194">
            <v>8.2358370000000001</v>
          </cell>
          <cell r="BD194">
            <v>6.7683499500000002</v>
          </cell>
          <cell r="BE194">
            <v>6.3429800000000007</v>
          </cell>
          <cell r="BF194">
            <v>-18.978719999999999</v>
          </cell>
          <cell r="BG194">
            <v>3.2624169999999997</v>
          </cell>
          <cell r="BH194">
            <v>-14.946717159999999</v>
          </cell>
          <cell r="BI194">
            <v>2.6020689999999997</v>
          </cell>
          <cell r="BJ194">
            <v>-1.242021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</row>
        <row r="195">
          <cell r="B195">
            <v>203320</v>
          </cell>
          <cell r="C195" t="str">
            <v xml:space="preserve">    (비지배주주지분)총포괄이익                                                            </v>
          </cell>
          <cell r="D195" t="str">
            <v xml:space="preserve">  (Total Comprehensive Income Attributable to)Non-Controlling Interests Equity</v>
          </cell>
          <cell r="H195" t="e">
            <v>#VALUE!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1.3974419999999999</v>
          </cell>
          <cell r="AL195">
            <v>0.38578599999999996</v>
          </cell>
          <cell r="AM195">
            <v>1.552387</v>
          </cell>
          <cell r="AN195">
            <v>1.757512</v>
          </cell>
          <cell r="AO195">
            <v>1.1132459999999993</v>
          </cell>
          <cell r="AP195">
            <v>1.312886</v>
          </cell>
          <cell r="AQ195">
            <v>3.1766359999999998</v>
          </cell>
          <cell r="AR195">
            <v>1.2449809999999999</v>
          </cell>
          <cell r="AS195">
            <v>3.6855219999999997</v>
          </cell>
          <cell r="AT195">
            <v>2.0349680000000001</v>
          </cell>
          <cell r="AU195">
            <v>2.608924</v>
          </cell>
          <cell r="AV195">
            <v>0.51323091999999992</v>
          </cell>
          <cell r="AW195">
            <v>2.0630714599999997</v>
          </cell>
          <cell r="AX195">
            <v>1.8331015399999999</v>
          </cell>
          <cell r="AY195">
            <v>-6.4203999999999997E-2</v>
          </cell>
          <cell r="AZ195">
            <v>2.3978838999999996</v>
          </cell>
          <cell r="BA195">
            <v>1.1598089999999996</v>
          </cell>
          <cell r="BB195">
            <v>-0.68427399999999994</v>
          </cell>
          <cell r="BC195">
            <v>1.1266129999999999</v>
          </cell>
          <cell r="BD195">
            <v>0.12682701999999998</v>
          </cell>
          <cell r="BE195">
            <v>-6.638575000000003</v>
          </cell>
          <cell r="BF195">
            <v>-10.2037</v>
          </cell>
          <cell r="BG195">
            <v>-2.5391409999999999</v>
          </cell>
          <cell r="BH195">
            <v>-0.93567086999999993</v>
          </cell>
          <cell r="BI195">
            <v>-2.0734669999999995</v>
          </cell>
          <cell r="BJ195">
            <v>-2.9628869999999998</v>
          </cell>
          <cell r="BK195">
            <v>0</v>
          </cell>
          <cell r="BL195">
            <v>0</v>
          </cell>
          <cell r="BM195">
            <v>0</v>
          </cell>
          <cell r="BN195">
            <v>0</v>
          </cell>
          <cell r="BO195">
            <v>0</v>
          </cell>
          <cell r="BP195">
            <v>0</v>
          </cell>
          <cell r="BQ195">
            <v>0</v>
          </cell>
          <cell r="BR195">
            <v>0</v>
          </cell>
          <cell r="BS195">
            <v>0</v>
          </cell>
          <cell r="BT195">
            <v>0</v>
          </cell>
          <cell r="BU195">
            <v>0</v>
          </cell>
          <cell r="BV195">
            <v>0</v>
          </cell>
          <cell r="BW195">
            <v>0</v>
          </cell>
          <cell r="BX195">
            <v>0</v>
          </cell>
          <cell r="BY195">
            <v>0</v>
          </cell>
          <cell r="BZ195">
            <v>0</v>
          </cell>
          <cell r="CA195">
            <v>0</v>
          </cell>
          <cell r="CB195">
            <v>0</v>
          </cell>
          <cell r="CC195">
            <v>0</v>
          </cell>
          <cell r="CD195">
            <v>0</v>
          </cell>
          <cell r="CE195">
            <v>0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  <cell r="CL195">
            <v>0</v>
          </cell>
          <cell r="CM195">
            <v>0</v>
          </cell>
          <cell r="CN195">
            <v>0</v>
          </cell>
        </row>
        <row r="196">
          <cell r="B196">
            <v>203330</v>
          </cell>
          <cell r="C196" t="str">
            <v xml:space="preserve">*주당계속사업이익                                                                         </v>
          </cell>
          <cell r="D196" t="str">
            <v>*Ongoing Operating Income or Loss Per Share</v>
          </cell>
          <cell r="H196" t="e">
            <v>#VALUE!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0</v>
          </cell>
        </row>
        <row r="197">
          <cell r="B197">
            <v>203340</v>
          </cell>
          <cell r="C197" t="str">
            <v xml:space="preserve">*주당순이익                                                                               </v>
          </cell>
          <cell r="D197" t="str">
            <v>*Earnings Per Share</v>
          </cell>
          <cell r="H197" t="e">
            <v>#VALUE!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0</v>
          </cell>
          <cell r="BP197">
            <v>0</v>
          </cell>
          <cell r="BQ197">
            <v>0</v>
          </cell>
          <cell r="BR197">
            <v>0</v>
          </cell>
          <cell r="BS197">
            <v>0</v>
          </cell>
          <cell r="BT197">
            <v>0</v>
          </cell>
          <cell r="BU197">
            <v>0</v>
          </cell>
          <cell r="BV197">
            <v>0</v>
          </cell>
          <cell r="BW197">
            <v>0</v>
          </cell>
          <cell r="BX197">
            <v>0</v>
          </cell>
          <cell r="BY197">
            <v>0</v>
          </cell>
          <cell r="BZ197">
            <v>0</v>
          </cell>
          <cell r="CA197">
            <v>0</v>
          </cell>
          <cell r="CB197">
            <v>0</v>
          </cell>
          <cell r="CC197">
            <v>0</v>
          </cell>
          <cell r="CD197">
            <v>0</v>
          </cell>
          <cell r="CE197">
            <v>0</v>
          </cell>
          <cell r="CF197">
            <v>0</v>
          </cell>
          <cell r="CG197">
            <v>0</v>
          </cell>
          <cell r="CH197">
            <v>0</v>
          </cell>
          <cell r="CI197">
            <v>0</v>
          </cell>
          <cell r="CJ197">
            <v>0</v>
          </cell>
          <cell r="CK197">
            <v>0</v>
          </cell>
          <cell r="CL197">
            <v>0</v>
          </cell>
          <cell r="CM197">
            <v>0</v>
          </cell>
          <cell r="CN197">
            <v>0</v>
          </cell>
        </row>
        <row r="198">
          <cell r="B198">
            <v>203350</v>
          </cell>
          <cell r="C198" t="str">
            <v xml:space="preserve">*희석주당계속사업이익                                                                     </v>
          </cell>
          <cell r="D198" t="str">
            <v>*Diluted Ongoing Operating Income or Loss Per Share</v>
          </cell>
          <cell r="H198" t="e">
            <v>#VALUE!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  <cell r="BX198">
            <v>0</v>
          </cell>
          <cell r="BY198">
            <v>0</v>
          </cell>
          <cell r="BZ198">
            <v>0</v>
          </cell>
          <cell r="CA198">
            <v>0</v>
          </cell>
          <cell r="CB198">
            <v>0</v>
          </cell>
          <cell r="CC198">
            <v>0</v>
          </cell>
          <cell r="CD198">
            <v>0</v>
          </cell>
          <cell r="CE198">
            <v>0</v>
          </cell>
          <cell r="CF198">
            <v>0</v>
          </cell>
          <cell r="CG198">
            <v>0</v>
          </cell>
          <cell r="CH198">
            <v>0</v>
          </cell>
          <cell r="CI198">
            <v>0</v>
          </cell>
          <cell r="CJ198">
            <v>0</v>
          </cell>
          <cell r="CK198">
            <v>0</v>
          </cell>
          <cell r="CL198">
            <v>0</v>
          </cell>
          <cell r="CM198">
            <v>0</v>
          </cell>
          <cell r="CN198">
            <v>0</v>
          </cell>
        </row>
        <row r="199">
          <cell r="B199">
            <v>203360</v>
          </cell>
          <cell r="C199" t="str">
            <v xml:space="preserve">*희석주당순이익                                                                           </v>
          </cell>
          <cell r="D199" t="str">
            <v>*Dilution Earnings Per Share</v>
          </cell>
          <cell r="H199" t="e">
            <v>#VALUE!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0</v>
          </cell>
          <cell r="BY199">
            <v>0</v>
          </cell>
          <cell r="BZ199">
            <v>0</v>
          </cell>
          <cell r="CA199">
            <v>0</v>
          </cell>
          <cell r="CB199">
            <v>0</v>
          </cell>
          <cell r="CC199">
            <v>0</v>
          </cell>
          <cell r="CD199">
            <v>0</v>
          </cell>
          <cell r="CE199">
            <v>0</v>
          </cell>
          <cell r="CF199">
            <v>0</v>
          </cell>
          <cell r="CG199">
            <v>0</v>
          </cell>
          <cell r="CH199">
            <v>0</v>
          </cell>
          <cell r="CI199">
            <v>0</v>
          </cell>
          <cell r="CJ199">
            <v>0</v>
          </cell>
          <cell r="CK199">
            <v>0</v>
          </cell>
          <cell r="CL199">
            <v>0</v>
          </cell>
          <cell r="CM199">
            <v>0</v>
          </cell>
          <cell r="CN199">
            <v>0</v>
          </cell>
        </row>
        <row r="200">
          <cell r="B200">
            <v>203370</v>
          </cell>
          <cell r="C200" t="str">
            <v xml:space="preserve">*(지배주주지분)주당계속사업이익                                                           </v>
          </cell>
          <cell r="D200" t="str">
            <v>*(Owners of Parent Equity)Ongoing Operating Income or Loss Per Share</v>
          </cell>
          <cell r="H200" t="e">
            <v>#VALUE!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  <cell r="BQ200">
            <v>0</v>
          </cell>
          <cell r="BR200">
            <v>0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0</v>
          </cell>
          <cell r="BY200">
            <v>0</v>
          </cell>
          <cell r="BZ200">
            <v>0</v>
          </cell>
          <cell r="CA200">
            <v>0</v>
          </cell>
          <cell r="CB200">
            <v>0</v>
          </cell>
          <cell r="CC200">
            <v>0</v>
          </cell>
          <cell r="CD200">
            <v>0</v>
          </cell>
          <cell r="CE200">
            <v>0</v>
          </cell>
          <cell r="CF200">
            <v>0</v>
          </cell>
          <cell r="CG200">
            <v>0</v>
          </cell>
          <cell r="CH200">
            <v>0</v>
          </cell>
          <cell r="CI200">
            <v>0</v>
          </cell>
          <cell r="CJ200">
            <v>0</v>
          </cell>
          <cell r="CK200">
            <v>0</v>
          </cell>
          <cell r="CL200">
            <v>0</v>
          </cell>
          <cell r="CM200">
            <v>0</v>
          </cell>
          <cell r="CN200">
            <v>0</v>
          </cell>
        </row>
        <row r="201">
          <cell r="B201">
            <v>203380</v>
          </cell>
          <cell r="C201" t="str">
            <v xml:space="preserve">*(지배주주지분)주당순이익                                                                 </v>
          </cell>
          <cell r="D201" t="str">
            <v>*(Owners of Parent Equity)Earnings Per Share</v>
          </cell>
          <cell r="H201" t="e">
            <v>#VALUE!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V201">
            <v>0</v>
          </cell>
          <cell r="BW201">
            <v>0</v>
          </cell>
          <cell r="BX201">
            <v>0</v>
          </cell>
          <cell r="BY201">
            <v>0</v>
          </cell>
          <cell r="BZ201">
            <v>0</v>
          </cell>
          <cell r="CA201">
            <v>0</v>
          </cell>
          <cell r="CB201">
            <v>0</v>
          </cell>
          <cell r="CC201">
            <v>0</v>
          </cell>
          <cell r="CD201">
            <v>0</v>
          </cell>
          <cell r="CE201">
            <v>0</v>
          </cell>
          <cell r="CF201">
            <v>0</v>
          </cell>
          <cell r="CG201">
            <v>0</v>
          </cell>
          <cell r="CH201">
            <v>0</v>
          </cell>
          <cell r="CI201">
            <v>0</v>
          </cell>
          <cell r="CJ201">
            <v>0</v>
          </cell>
          <cell r="CK201">
            <v>0</v>
          </cell>
          <cell r="CL201">
            <v>0</v>
          </cell>
          <cell r="CM201">
            <v>0</v>
          </cell>
          <cell r="CN201">
            <v>0</v>
          </cell>
        </row>
        <row r="202">
          <cell r="B202">
            <v>203390</v>
          </cell>
          <cell r="C202" t="str">
            <v xml:space="preserve">*(지배주주지분)희석주당계속사업이익                                                       </v>
          </cell>
          <cell r="D202" t="str">
            <v>*(Owners of Parent Equity)Diluted Ongoing Operating Income or Loss Per Share</v>
          </cell>
          <cell r="H202" t="e">
            <v>#VALUE!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>
            <v>0</v>
          </cell>
          <cell r="BZ202">
            <v>0</v>
          </cell>
          <cell r="CA202">
            <v>0</v>
          </cell>
          <cell r="CB202">
            <v>0</v>
          </cell>
          <cell r="CC202">
            <v>0</v>
          </cell>
          <cell r="CD202">
            <v>0</v>
          </cell>
          <cell r="CE202">
            <v>0</v>
          </cell>
          <cell r="CF202">
            <v>0</v>
          </cell>
          <cell r="CG202">
            <v>0</v>
          </cell>
          <cell r="CH202">
            <v>0</v>
          </cell>
          <cell r="CI202">
            <v>0</v>
          </cell>
          <cell r="CJ202">
            <v>0</v>
          </cell>
          <cell r="CK202">
            <v>0</v>
          </cell>
          <cell r="CL202">
            <v>0</v>
          </cell>
          <cell r="CM202">
            <v>0</v>
          </cell>
          <cell r="CN202">
            <v>0</v>
          </cell>
        </row>
        <row r="203">
          <cell r="B203">
            <v>203400</v>
          </cell>
          <cell r="C203" t="str">
            <v xml:space="preserve">*(지배주주지분)희석주당순이익                                                             </v>
          </cell>
          <cell r="D203" t="str">
            <v>*(Owners of Parent Equity)Dilution Earnings Per Share</v>
          </cell>
          <cell r="H203" t="e">
            <v>#VALUE!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  <cell r="BK203">
            <v>0</v>
          </cell>
          <cell r="BL203">
            <v>0</v>
          </cell>
          <cell r="BM203">
            <v>0</v>
          </cell>
          <cell r="BN203">
            <v>0</v>
          </cell>
          <cell r="BO203">
            <v>0</v>
          </cell>
          <cell r="BP203">
            <v>0</v>
          </cell>
          <cell r="BQ203">
            <v>0</v>
          </cell>
          <cell r="BR203">
            <v>0</v>
          </cell>
          <cell r="BS203">
            <v>0</v>
          </cell>
          <cell r="BT203">
            <v>0</v>
          </cell>
          <cell r="BU203">
            <v>0</v>
          </cell>
          <cell r="BV203">
            <v>0</v>
          </cell>
          <cell r="BW203">
            <v>0</v>
          </cell>
          <cell r="BX203">
            <v>0</v>
          </cell>
          <cell r="BY203">
            <v>0</v>
          </cell>
          <cell r="BZ203">
            <v>0</v>
          </cell>
          <cell r="CA203">
            <v>0</v>
          </cell>
          <cell r="CB203">
            <v>0</v>
          </cell>
          <cell r="CC203">
            <v>0</v>
          </cell>
          <cell r="CD203">
            <v>0</v>
          </cell>
          <cell r="CE203">
            <v>0</v>
          </cell>
          <cell r="CF203">
            <v>0</v>
          </cell>
          <cell r="CG203">
            <v>0</v>
          </cell>
          <cell r="CH203">
            <v>0</v>
          </cell>
          <cell r="CI203">
            <v>0</v>
          </cell>
          <cell r="CJ203">
            <v>0</v>
          </cell>
          <cell r="CK203">
            <v>0</v>
          </cell>
          <cell r="CL203">
            <v>0</v>
          </cell>
          <cell r="CM203">
            <v>0</v>
          </cell>
          <cell r="CN203">
            <v>0</v>
          </cell>
        </row>
        <row r="204">
          <cell r="B204">
            <v>203530</v>
          </cell>
          <cell r="C204" t="str">
            <v xml:space="preserve">[구]*영업외수익(K-GAAP)                                                                   </v>
          </cell>
          <cell r="D204" t="str">
            <v>*Non-operating Income(K-GAAP)</v>
          </cell>
          <cell r="H204" t="e">
            <v>#VALUE!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7.690226</v>
          </cell>
          <cell r="BH204">
            <v>6.9657969699999995</v>
          </cell>
          <cell r="BI204">
            <v>7.6083829999999999</v>
          </cell>
          <cell r="BJ204">
            <v>7.5430419999999998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>
            <v>0</v>
          </cell>
          <cell r="BZ204">
            <v>0</v>
          </cell>
          <cell r="CA204">
            <v>0</v>
          </cell>
          <cell r="CB204">
            <v>0</v>
          </cell>
          <cell r="CC204">
            <v>0</v>
          </cell>
          <cell r="CD204">
            <v>0</v>
          </cell>
          <cell r="CE204">
            <v>0</v>
          </cell>
          <cell r="CF204">
            <v>0</v>
          </cell>
          <cell r="CG204">
            <v>0</v>
          </cell>
          <cell r="CH204">
            <v>0</v>
          </cell>
          <cell r="CI204">
            <v>0</v>
          </cell>
          <cell r="CJ204">
            <v>0</v>
          </cell>
          <cell r="CK204">
            <v>0</v>
          </cell>
          <cell r="CL204">
            <v>0</v>
          </cell>
          <cell r="CM204">
            <v>0</v>
          </cell>
          <cell r="CN204">
            <v>0</v>
          </cell>
        </row>
        <row r="205">
          <cell r="B205">
            <v>203540</v>
          </cell>
          <cell r="C205" t="str">
            <v xml:space="preserve">[구]*영업외비용(K-GAAP)                                                                   </v>
          </cell>
          <cell r="D205" t="str">
            <v>*Non-operating Expenses(K-GAAP)</v>
          </cell>
          <cell r="H205" t="e">
            <v>#VALUE!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15.271417</v>
          </cell>
          <cell r="BH205">
            <v>18.171675010000001</v>
          </cell>
          <cell r="BI205">
            <v>12.425879999999999</v>
          </cell>
          <cell r="BJ205">
            <v>12.105813999999999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0</v>
          </cell>
          <cell r="BP205">
            <v>0</v>
          </cell>
          <cell r="BQ205">
            <v>0</v>
          </cell>
          <cell r="BR205">
            <v>0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0</v>
          </cell>
          <cell r="BX205">
            <v>0</v>
          </cell>
          <cell r="BY205">
            <v>0</v>
          </cell>
          <cell r="BZ205">
            <v>0</v>
          </cell>
          <cell r="CA205">
            <v>0</v>
          </cell>
          <cell r="CB205">
            <v>0</v>
          </cell>
          <cell r="CC205">
            <v>0</v>
          </cell>
          <cell r="CD205">
            <v>0</v>
          </cell>
          <cell r="CE205">
            <v>0</v>
          </cell>
          <cell r="CF205">
            <v>0</v>
          </cell>
          <cell r="CG205">
            <v>0</v>
          </cell>
          <cell r="CH205">
            <v>0</v>
          </cell>
          <cell r="CI205">
            <v>0</v>
          </cell>
          <cell r="CJ205">
            <v>0</v>
          </cell>
          <cell r="CK205">
            <v>0</v>
          </cell>
          <cell r="CL205">
            <v>0</v>
          </cell>
          <cell r="CM205">
            <v>0</v>
          </cell>
          <cell r="CN205">
            <v>0</v>
          </cell>
        </row>
        <row r="206">
          <cell r="B206">
            <v>203550</v>
          </cell>
          <cell r="C206" t="str">
            <v xml:space="preserve">[구]*경상이익(2006년이전발생)                                                             </v>
          </cell>
          <cell r="D206" t="str">
            <v>*Recurring Profit(before 2006 GAAP)</v>
          </cell>
          <cell r="H206" t="e">
            <v>#VALUE!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0</v>
          </cell>
          <cell r="CA206">
            <v>0</v>
          </cell>
          <cell r="CB206">
            <v>0</v>
          </cell>
          <cell r="CC206">
            <v>0</v>
          </cell>
          <cell r="CD206">
            <v>0</v>
          </cell>
          <cell r="CE206">
            <v>0</v>
          </cell>
          <cell r="CF206">
            <v>0</v>
          </cell>
          <cell r="CG206">
            <v>0</v>
          </cell>
          <cell r="CH206">
            <v>0</v>
          </cell>
          <cell r="CI206">
            <v>0</v>
          </cell>
          <cell r="CJ206">
            <v>0</v>
          </cell>
          <cell r="CK206">
            <v>0</v>
          </cell>
          <cell r="CL206">
            <v>0</v>
          </cell>
          <cell r="CM206">
            <v>0</v>
          </cell>
          <cell r="CN206">
            <v>0</v>
          </cell>
        </row>
        <row r="207">
          <cell r="B207">
            <v>203560</v>
          </cell>
          <cell r="C207" t="str">
            <v xml:space="preserve">[구]*특별이익(2006년이전발생)                                                             </v>
          </cell>
          <cell r="D207" t="str">
            <v>*Extraordinary Income(before 2006 GAAP)</v>
          </cell>
          <cell r="H207" t="e">
            <v>#VALUE!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  <cell r="BQ207">
            <v>0</v>
          </cell>
          <cell r="BR207">
            <v>0</v>
          </cell>
          <cell r="BS207">
            <v>0</v>
          </cell>
          <cell r="BT207">
            <v>0</v>
          </cell>
          <cell r="BU207">
            <v>0</v>
          </cell>
          <cell r="BV207">
            <v>0</v>
          </cell>
          <cell r="BW207">
            <v>0</v>
          </cell>
          <cell r="BX207">
            <v>0</v>
          </cell>
          <cell r="BY207">
            <v>0</v>
          </cell>
          <cell r="BZ207">
            <v>0</v>
          </cell>
          <cell r="CA207">
            <v>0</v>
          </cell>
          <cell r="CB207">
            <v>0</v>
          </cell>
          <cell r="CC207">
            <v>0</v>
          </cell>
          <cell r="CD207">
            <v>0</v>
          </cell>
          <cell r="CE207">
            <v>0</v>
          </cell>
          <cell r="CF207">
            <v>0</v>
          </cell>
          <cell r="CG207">
            <v>0</v>
          </cell>
          <cell r="CH207">
            <v>0</v>
          </cell>
          <cell r="CI207">
            <v>0</v>
          </cell>
          <cell r="CJ207">
            <v>0</v>
          </cell>
          <cell r="CK207">
            <v>0</v>
          </cell>
          <cell r="CL207">
            <v>0</v>
          </cell>
          <cell r="CM207">
            <v>0</v>
          </cell>
          <cell r="CN207">
            <v>0</v>
          </cell>
        </row>
        <row r="208">
          <cell r="B208">
            <v>203570</v>
          </cell>
          <cell r="C208" t="str">
            <v xml:space="preserve">[구]*특별손실(2006년이전발생)                                                             </v>
          </cell>
          <cell r="D208" t="str">
            <v>*Extraordinary Expenses(before 2006 GAAP)</v>
          </cell>
          <cell r="H208" t="e">
            <v>#VALUE!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C208">
            <v>0</v>
          </cell>
          <cell r="CD208">
            <v>0</v>
          </cell>
          <cell r="CE208">
            <v>0</v>
          </cell>
          <cell r="CF208">
            <v>0</v>
          </cell>
          <cell r="CG208">
            <v>0</v>
          </cell>
          <cell r="CH208">
            <v>0</v>
          </cell>
          <cell r="CI208">
            <v>0</v>
          </cell>
          <cell r="CJ208">
            <v>0</v>
          </cell>
          <cell r="CK208">
            <v>0</v>
          </cell>
          <cell r="CL208">
            <v>0</v>
          </cell>
          <cell r="CM208">
            <v>0</v>
          </cell>
          <cell r="CN208">
            <v>0</v>
          </cell>
        </row>
        <row r="225">
          <cell r="B225">
            <v>110000</v>
          </cell>
          <cell r="C225" t="str">
            <v xml:space="preserve">자산총계                                                                                  </v>
          </cell>
          <cell r="D225" t="str">
            <v>Assets</v>
          </cell>
          <cell r="H225" t="e">
            <v>#VALUE!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738.95759199999998</v>
          </cell>
          <cell r="Y225">
            <v>0</v>
          </cell>
          <cell r="Z225">
            <v>0</v>
          </cell>
          <cell r="AA225">
            <v>0</v>
          </cell>
          <cell r="AB225">
            <v>752.15039899999999</v>
          </cell>
          <cell r="AC225">
            <v>0</v>
          </cell>
          <cell r="AD225">
            <v>0</v>
          </cell>
          <cell r="AE225">
            <v>0</v>
          </cell>
          <cell r="AF225">
            <v>698.46769188999997</v>
          </cell>
          <cell r="AG225">
            <v>0</v>
          </cell>
          <cell r="AH225">
            <v>0</v>
          </cell>
          <cell r="AI225">
            <v>0</v>
          </cell>
          <cell r="AJ225">
            <v>742.03359748999992</v>
          </cell>
          <cell r="AK225">
            <v>0</v>
          </cell>
          <cell r="AL225">
            <v>0</v>
          </cell>
          <cell r="AM225">
            <v>0</v>
          </cell>
          <cell r="AN225">
            <v>1036.636585</v>
          </cell>
          <cell r="AO225">
            <v>1057.1509659999999</v>
          </cell>
          <cell r="AP225">
            <v>1161.1351689999999</v>
          </cell>
          <cell r="AQ225">
            <v>1180.9675139999999</v>
          </cell>
          <cell r="AR225">
            <v>1230.024866</v>
          </cell>
          <cell r="AS225">
            <v>1280.6804789999999</v>
          </cell>
          <cell r="AT225">
            <v>1270.4740709999999</v>
          </cell>
          <cell r="AU225">
            <v>1573.8509819999999</v>
          </cell>
          <cell r="AV225">
            <v>1601.90831151</v>
          </cell>
          <cell r="AW225">
            <v>1624.0236929999999</v>
          </cell>
          <cell r="AX225">
            <v>1755.9946319999999</v>
          </cell>
          <cell r="AY225">
            <v>1808.2719459999998</v>
          </cell>
          <cell r="AZ225">
            <v>1993.8694906199999</v>
          </cell>
          <cell r="BA225">
            <v>2100.8122899999998</v>
          </cell>
          <cell r="BB225">
            <v>2151.3137120000001</v>
          </cell>
          <cell r="BC225">
            <v>2216.1320390000001</v>
          </cell>
          <cell r="BD225">
            <v>2308.0186433099998</v>
          </cell>
          <cell r="BE225">
            <v>2476.9063189999997</v>
          </cell>
          <cell r="BF225">
            <v>2413.716132</v>
          </cell>
          <cell r="BG225">
            <v>2463.5448019999999</v>
          </cell>
          <cell r="BH225">
            <v>2435.3239916500002</v>
          </cell>
          <cell r="BI225">
            <v>2438.9981600000001</v>
          </cell>
          <cell r="BJ225">
            <v>2527.1552790000001</v>
          </cell>
          <cell r="BK225">
            <v>0</v>
          </cell>
          <cell r="BL225">
            <v>0</v>
          </cell>
          <cell r="BM225">
            <v>0</v>
          </cell>
          <cell r="BN225">
            <v>0</v>
          </cell>
          <cell r="BO225">
            <v>0</v>
          </cell>
          <cell r="BP225">
            <v>0</v>
          </cell>
          <cell r="BQ225">
            <v>0</v>
          </cell>
          <cell r="BR225">
            <v>0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0</v>
          </cell>
          <cell r="BY225">
            <v>0</v>
          </cell>
          <cell r="BZ225">
            <v>0</v>
          </cell>
          <cell r="CA225">
            <v>0</v>
          </cell>
          <cell r="CB225">
            <v>0</v>
          </cell>
          <cell r="CC225">
            <v>0</v>
          </cell>
          <cell r="CD225">
            <v>0</v>
          </cell>
          <cell r="CE225">
            <v>0</v>
          </cell>
          <cell r="CF225">
            <v>0</v>
          </cell>
          <cell r="CG225">
            <v>0</v>
          </cell>
          <cell r="CH225">
            <v>0</v>
          </cell>
          <cell r="CI225">
            <v>0</v>
          </cell>
          <cell r="CJ225">
            <v>0</v>
          </cell>
          <cell r="CK225">
            <v>0</v>
          </cell>
          <cell r="CL225">
            <v>0</v>
          </cell>
          <cell r="CM225">
            <v>0</v>
          </cell>
          <cell r="CN225">
            <v>0</v>
          </cell>
        </row>
        <row r="226">
          <cell r="B226">
            <v>110010</v>
          </cell>
          <cell r="C226" t="str">
            <v xml:space="preserve">비유동자산                                                                                </v>
          </cell>
          <cell r="D226" t="str">
            <v xml:space="preserve">Non-Current Assets </v>
          </cell>
          <cell r="H226" t="e">
            <v>#VALUE!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515.17924800000003</v>
          </cell>
          <cell r="Y226">
            <v>0</v>
          </cell>
          <cell r="Z226">
            <v>0</v>
          </cell>
          <cell r="AA226">
            <v>0</v>
          </cell>
          <cell r="AB226">
            <v>537.80492400000003</v>
          </cell>
          <cell r="AC226">
            <v>0</v>
          </cell>
          <cell r="AD226">
            <v>0</v>
          </cell>
          <cell r="AE226">
            <v>0</v>
          </cell>
          <cell r="AF226">
            <v>481.27809910999997</v>
          </cell>
          <cell r="AG226">
            <v>0</v>
          </cell>
          <cell r="AH226">
            <v>0</v>
          </cell>
          <cell r="AI226">
            <v>0</v>
          </cell>
          <cell r="AJ226">
            <v>465.62742035000002</v>
          </cell>
          <cell r="AK226">
            <v>0</v>
          </cell>
          <cell r="AL226">
            <v>0</v>
          </cell>
          <cell r="AM226">
            <v>0</v>
          </cell>
          <cell r="AN226">
            <v>688.043363</v>
          </cell>
          <cell r="AO226">
            <v>685.55284299999994</v>
          </cell>
          <cell r="AP226">
            <v>681.85835899999995</v>
          </cell>
          <cell r="AQ226">
            <v>848.98813599999994</v>
          </cell>
          <cell r="AR226">
            <v>851.98604599999999</v>
          </cell>
          <cell r="AS226">
            <v>866.13406199999997</v>
          </cell>
          <cell r="AT226">
            <v>871.66096499999992</v>
          </cell>
          <cell r="AU226">
            <v>864.62574299999994</v>
          </cell>
          <cell r="AV226">
            <v>896.84016417999987</v>
          </cell>
          <cell r="AW226">
            <v>906.92719399999999</v>
          </cell>
          <cell r="AX226">
            <v>1061.544588</v>
          </cell>
          <cell r="AY226">
            <v>1212.464817</v>
          </cell>
          <cell r="AZ226">
            <v>1295.7608283299999</v>
          </cell>
          <cell r="BA226">
            <v>1413.3403429999998</v>
          </cell>
          <cell r="BB226">
            <v>1498.2260259999998</v>
          </cell>
          <cell r="BC226">
            <v>1665.9999739999998</v>
          </cell>
          <cell r="BD226">
            <v>1816.0366290799998</v>
          </cell>
          <cell r="BE226">
            <v>1907.172094</v>
          </cell>
          <cell r="BF226">
            <v>2012.1599369999999</v>
          </cell>
          <cell r="BG226">
            <v>2043.271491</v>
          </cell>
          <cell r="BH226">
            <v>2090.66546634</v>
          </cell>
          <cell r="BI226">
            <v>2135.0909320000001</v>
          </cell>
          <cell r="BJ226">
            <v>2235.6040539999999</v>
          </cell>
          <cell r="BK226">
            <v>0</v>
          </cell>
          <cell r="BL226">
            <v>0</v>
          </cell>
          <cell r="BM226">
            <v>0</v>
          </cell>
          <cell r="BN226">
            <v>0</v>
          </cell>
          <cell r="BO226">
            <v>0</v>
          </cell>
          <cell r="BP226">
            <v>0</v>
          </cell>
          <cell r="BQ226">
            <v>0</v>
          </cell>
          <cell r="BR226">
            <v>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0</v>
          </cell>
          <cell r="BY226">
            <v>0</v>
          </cell>
          <cell r="BZ226">
            <v>0</v>
          </cell>
          <cell r="CA226">
            <v>0</v>
          </cell>
          <cell r="CB226">
            <v>0</v>
          </cell>
          <cell r="CC226">
            <v>0</v>
          </cell>
          <cell r="CD226">
            <v>0</v>
          </cell>
          <cell r="CE226">
            <v>0</v>
          </cell>
          <cell r="CF226">
            <v>0</v>
          </cell>
          <cell r="CG226">
            <v>0</v>
          </cell>
          <cell r="CH226">
            <v>0</v>
          </cell>
          <cell r="CI226">
            <v>0</v>
          </cell>
          <cell r="CJ226">
            <v>0</v>
          </cell>
          <cell r="CK226">
            <v>0</v>
          </cell>
          <cell r="CL226">
            <v>0</v>
          </cell>
          <cell r="CM226">
            <v>0</v>
          </cell>
          <cell r="CN226">
            <v>0</v>
          </cell>
        </row>
        <row r="227">
          <cell r="B227">
            <v>110020</v>
          </cell>
          <cell r="C227" t="str">
            <v xml:space="preserve">    유형자산                                                                              </v>
          </cell>
          <cell r="D227" t="str">
            <v xml:space="preserve">    Property, Plant and Equipment</v>
          </cell>
          <cell r="H227" t="e">
            <v>#VALUE!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451.26077899999996</v>
          </cell>
          <cell r="Y227">
            <v>0</v>
          </cell>
          <cell r="Z227">
            <v>0</v>
          </cell>
          <cell r="AA227">
            <v>0</v>
          </cell>
          <cell r="AB227">
            <v>479.68944299999998</v>
          </cell>
          <cell r="AC227">
            <v>0</v>
          </cell>
          <cell r="AD227">
            <v>0</v>
          </cell>
          <cell r="AE227">
            <v>0</v>
          </cell>
          <cell r="AF227">
            <v>199.64487080999999</v>
          </cell>
          <cell r="AG227">
            <v>0</v>
          </cell>
          <cell r="AH227">
            <v>0</v>
          </cell>
          <cell r="AI227">
            <v>0</v>
          </cell>
          <cell r="AJ227">
            <v>198.77977268000001</v>
          </cell>
          <cell r="AK227">
            <v>0</v>
          </cell>
          <cell r="AL227">
            <v>0</v>
          </cell>
          <cell r="AM227">
            <v>0</v>
          </cell>
          <cell r="AN227">
            <v>483.47878900000001</v>
          </cell>
          <cell r="AO227">
            <v>480.97827799999999</v>
          </cell>
          <cell r="AP227">
            <v>481.141167</v>
          </cell>
          <cell r="AQ227">
            <v>485.99442999999997</v>
          </cell>
          <cell r="AR227">
            <v>483.62126699999999</v>
          </cell>
          <cell r="AS227">
            <v>501.78608199999996</v>
          </cell>
          <cell r="AT227">
            <v>513.41426999999999</v>
          </cell>
          <cell r="AU227">
            <v>511.37471199999999</v>
          </cell>
          <cell r="AV227">
            <v>550.13434993999999</v>
          </cell>
          <cell r="AW227">
            <v>558.98489099999995</v>
          </cell>
          <cell r="AX227">
            <v>714.504548</v>
          </cell>
          <cell r="AY227">
            <v>766.572225</v>
          </cell>
          <cell r="AZ227">
            <v>830.87816800999997</v>
          </cell>
          <cell r="BA227">
            <v>914.36835499999995</v>
          </cell>
          <cell r="BB227">
            <v>1012.0762619999999</v>
          </cell>
          <cell r="BC227">
            <v>1179.123145</v>
          </cell>
          <cell r="BD227">
            <v>1336.9636371500001</v>
          </cell>
          <cell r="BE227">
            <v>1437.672145</v>
          </cell>
          <cell r="BF227">
            <v>1521.1630299999999</v>
          </cell>
          <cell r="BG227">
            <v>1563.9902709999999</v>
          </cell>
          <cell r="BH227">
            <v>1624.1577014300001</v>
          </cell>
          <cell r="BI227">
            <v>1674.445618</v>
          </cell>
          <cell r="BJ227">
            <v>1776.2685809999998</v>
          </cell>
          <cell r="BK227">
            <v>0</v>
          </cell>
          <cell r="BL227">
            <v>0</v>
          </cell>
          <cell r="BM227">
            <v>0</v>
          </cell>
          <cell r="BN227">
            <v>0</v>
          </cell>
          <cell r="BO227">
            <v>0</v>
          </cell>
          <cell r="BP227">
            <v>0</v>
          </cell>
          <cell r="BQ227">
            <v>0</v>
          </cell>
          <cell r="BR227">
            <v>0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0</v>
          </cell>
          <cell r="BY227">
            <v>0</v>
          </cell>
          <cell r="BZ227">
            <v>0</v>
          </cell>
          <cell r="CA227">
            <v>0</v>
          </cell>
          <cell r="CB227">
            <v>0</v>
          </cell>
          <cell r="CC227">
            <v>0</v>
          </cell>
          <cell r="CD227">
            <v>0</v>
          </cell>
          <cell r="CE227">
            <v>0</v>
          </cell>
          <cell r="CF227">
            <v>0</v>
          </cell>
          <cell r="CG227">
            <v>0</v>
          </cell>
          <cell r="CH227">
            <v>0</v>
          </cell>
          <cell r="CI227">
            <v>0</v>
          </cell>
          <cell r="CJ227">
            <v>0</v>
          </cell>
          <cell r="CK227">
            <v>0</v>
          </cell>
          <cell r="CL227">
            <v>0</v>
          </cell>
          <cell r="CM227">
            <v>0</v>
          </cell>
          <cell r="CN227">
            <v>0</v>
          </cell>
        </row>
        <row r="228">
          <cell r="B228">
            <v>190010</v>
          </cell>
          <cell r="C228" t="str">
            <v xml:space="preserve">        토지                                                                              </v>
          </cell>
          <cell r="D228" t="str">
            <v xml:space="preserve">      Land</v>
          </cell>
          <cell r="H228" t="e">
            <v>#VALUE!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184.09840199999999</v>
          </cell>
          <cell r="Y228">
            <v>0</v>
          </cell>
          <cell r="Z228">
            <v>0</v>
          </cell>
          <cell r="AA228">
            <v>0</v>
          </cell>
          <cell r="AB228">
            <v>211.495452</v>
          </cell>
          <cell r="AC228">
            <v>0</v>
          </cell>
          <cell r="AD228">
            <v>0</v>
          </cell>
          <cell r="AE228">
            <v>0</v>
          </cell>
          <cell r="AF228">
            <v>127.628434</v>
          </cell>
          <cell r="AG228">
            <v>0</v>
          </cell>
          <cell r="AH228">
            <v>0</v>
          </cell>
          <cell r="AI228">
            <v>0</v>
          </cell>
          <cell r="AJ228">
            <v>127.69087399999999</v>
          </cell>
          <cell r="AK228">
            <v>0</v>
          </cell>
          <cell r="AL228">
            <v>0</v>
          </cell>
          <cell r="AM228">
            <v>0</v>
          </cell>
          <cell r="AN228">
            <v>306.517808</v>
          </cell>
          <cell r="AO228">
            <v>306.517808</v>
          </cell>
          <cell r="AP228">
            <v>306.517808</v>
          </cell>
          <cell r="AQ228">
            <v>306.517808</v>
          </cell>
          <cell r="AR228">
            <v>306.517808</v>
          </cell>
          <cell r="AS228">
            <v>306.517808</v>
          </cell>
          <cell r="AT228">
            <v>306.517808</v>
          </cell>
          <cell r="AU228">
            <v>306.517808</v>
          </cell>
          <cell r="AV228">
            <v>327.69219299999997</v>
          </cell>
          <cell r="AW228">
            <v>327.69219299999997</v>
          </cell>
          <cell r="AX228">
            <v>327.69219299999997</v>
          </cell>
          <cell r="AY228">
            <v>327.69219299999997</v>
          </cell>
          <cell r="AZ228">
            <v>338.06281000000001</v>
          </cell>
          <cell r="BA228">
            <v>346.84423199999998</v>
          </cell>
          <cell r="BB228">
            <v>347.37606399999999</v>
          </cell>
          <cell r="BC228">
            <v>347.034064</v>
          </cell>
          <cell r="BD228">
            <v>377.67782</v>
          </cell>
          <cell r="BE228">
            <v>377.41817599999996</v>
          </cell>
          <cell r="BF228">
            <v>387.59998400000001</v>
          </cell>
          <cell r="BG228">
            <v>387.62088299999999</v>
          </cell>
          <cell r="BH228">
            <v>390.79872899999998</v>
          </cell>
          <cell r="BI228">
            <v>390.78495999999996</v>
          </cell>
          <cell r="BJ228">
            <v>0</v>
          </cell>
          <cell r="BK228">
            <v>0</v>
          </cell>
          <cell r="BL228">
            <v>0</v>
          </cell>
          <cell r="BM228">
            <v>0</v>
          </cell>
          <cell r="BN228">
            <v>0</v>
          </cell>
          <cell r="BO228">
            <v>0</v>
          </cell>
          <cell r="BP228">
            <v>0</v>
          </cell>
          <cell r="BQ228">
            <v>0</v>
          </cell>
          <cell r="BR228">
            <v>0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0</v>
          </cell>
          <cell r="BY228">
            <v>0</v>
          </cell>
          <cell r="BZ228">
            <v>0</v>
          </cell>
          <cell r="CA228">
            <v>0</v>
          </cell>
          <cell r="CB228">
            <v>0</v>
          </cell>
          <cell r="CC228">
            <v>0</v>
          </cell>
          <cell r="CD228">
            <v>0</v>
          </cell>
          <cell r="CE228">
            <v>0</v>
          </cell>
          <cell r="CF228">
            <v>0</v>
          </cell>
          <cell r="CG228">
            <v>0</v>
          </cell>
          <cell r="CH228">
            <v>0</v>
          </cell>
          <cell r="CI228">
            <v>0</v>
          </cell>
          <cell r="CJ228">
            <v>0</v>
          </cell>
          <cell r="CK228">
            <v>0</v>
          </cell>
          <cell r="CL228">
            <v>0</v>
          </cell>
          <cell r="CM228">
            <v>0</v>
          </cell>
          <cell r="CN228">
            <v>0</v>
          </cell>
        </row>
        <row r="229">
          <cell r="B229">
            <v>190020</v>
          </cell>
          <cell r="C229" t="str">
            <v xml:space="preserve">        설비자산                                                                          </v>
          </cell>
          <cell r="D229" t="str">
            <v xml:space="preserve">      Plant Assets</v>
          </cell>
          <cell r="H229" t="e">
            <v>#VALUE!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230.492176</v>
          </cell>
          <cell r="Y229">
            <v>0</v>
          </cell>
          <cell r="Z229">
            <v>0</v>
          </cell>
          <cell r="AA229">
            <v>0</v>
          </cell>
          <cell r="AB229">
            <v>229.98423399999999</v>
          </cell>
          <cell r="AC229">
            <v>0</v>
          </cell>
          <cell r="AD229">
            <v>0</v>
          </cell>
          <cell r="AE229">
            <v>0</v>
          </cell>
          <cell r="AF229">
            <v>63.638602999999996</v>
          </cell>
          <cell r="AG229">
            <v>0</v>
          </cell>
          <cell r="AH229">
            <v>0</v>
          </cell>
          <cell r="AI229">
            <v>0</v>
          </cell>
          <cell r="AJ229">
            <v>60.305543999999998</v>
          </cell>
          <cell r="AK229">
            <v>0</v>
          </cell>
          <cell r="AL229">
            <v>0</v>
          </cell>
          <cell r="AM229">
            <v>0</v>
          </cell>
          <cell r="AN229">
            <v>162.082685</v>
          </cell>
          <cell r="AO229">
            <v>158.99126699999999</v>
          </cell>
          <cell r="AP229">
            <v>157.742895</v>
          </cell>
          <cell r="AQ229">
            <v>158.947957</v>
          </cell>
          <cell r="AR229">
            <v>156.10521399999999</v>
          </cell>
          <cell r="AS229">
            <v>154.08763500000001</v>
          </cell>
          <cell r="AT229">
            <v>176.983418</v>
          </cell>
          <cell r="AU229">
            <v>173.26371</v>
          </cell>
          <cell r="AV229">
            <v>175.20899499999999</v>
          </cell>
          <cell r="AW229">
            <v>172.45019199999999</v>
          </cell>
          <cell r="AX229">
            <v>176.11780299999998</v>
          </cell>
          <cell r="AY229">
            <v>175.809943</v>
          </cell>
          <cell r="AZ229">
            <v>173.687995</v>
          </cell>
          <cell r="BA229">
            <v>198.85738999999998</v>
          </cell>
          <cell r="BB229">
            <v>197.95615599999999</v>
          </cell>
          <cell r="BC229">
            <v>199.70821799999999</v>
          </cell>
          <cell r="BD229">
            <v>202.824904</v>
          </cell>
          <cell r="BE229">
            <v>200.348613</v>
          </cell>
          <cell r="BF229">
            <v>907.37316999999996</v>
          </cell>
          <cell r="BG229">
            <v>927.54943700000001</v>
          </cell>
          <cell r="BH229">
            <v>925.66164800000001</v>
          </cell>
          <cell r="BI229">
            <v>915.55797499999994</v>
          </cell>
          <cell r="BJ229">
            <v>0</v>
          </cell>
          <cell r="BK229">
            <v>0</v>
          </cell>
          <cell r="BL229">
            <v>0</v>
          </cell>
          <cell r="BM229">
            <v>0</v>
          </cell>
          <cell r="BN229">
            <v>0</v>
          </cell>
          <cell r="BO229">
            <v>0</v>
          </cell>
          <cell r="BP229">
            <v>0</v>
          </cell>
          <cell r="BQ229">
            <v>0</v>
          </cell>
          <cell r="BR229">
            <v>0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0</v>
          </cell>
          <cell r="BY229">
            <v>0</v>
          </cell>
          <cell r="BZ229">
            <v>0</v>
          </cell>
          <cell r="CA229">
            <v>0</v>
          </cell>
          <cell r="CB229">
            <v>0</v>
          </cell>
          <cell r="CC229">
            <v>0</v>
          </cell>
          <cell r="CD229">
            <v>0</v>
          </cell>
          <cell r="CE229">
            <v>0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0</v>
          </cell>
          <cell r="CK229">
            <v>0</v>
          </cell>
          <cell r="CL229">
            <v>0</v>
          </cell>
          <cell r="CM229">
            <v>0</v>
          </cell>
          <cell r="CN229">
            <v>0</v>
          </cell>
        </row>
        <row r="230">
          <cell r="B230">
            <v>190030</v>
          </cell>
          <cell r="C230" t="str">
            <v xml:space="preserve">            건물및 부속설비                                                               </v>
          </cell>
          <cell r="D230" t="str">
            <v xml:space="preserve">      Buildings and Auxiliary Facilities</v>
          </cell>
          <cell r="H230" t="e">
            <v>#VALUE!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230.492176</v>
          </cell>
          <cell r="Y230">
            <v>0</v>
          </cell>
          <cell r="Z230">
            <v>0</v>
          </cell>
          <cell r="AA230">
            <v>0</v>
          </cell>
          <cell r="AB230">
            <v>229.98423399999999</v>
          </cell>
          <cell r="AC230">
            <v>0</v>
          </cell>
          <cell r="AD230">
            <v>0</v>
          </cell>
          <cell r="AE230">
            <v>0</v>
          </cell>
          <cell r="AF230">
            <v>42.345948999999997</v>
          </cell>
          <cell r="AG230">
            <v>0</v>
          </cell>
          <cell r="AH230">
            <v>0</v>
          </cell>
          <cell r="AI230">
            <v>0</v>
          </cell>
          <cell r="AJ230">
            <v>38.398125999999998</v>
          </cell>
          <cell r="AK230">
            <v>0</v>
          </cell>
          <cell r="AL230">
            <v>0</v>
          </cell>
          <cell r="AM230">
            <v>0</v>
          </cell>
          <cell r="AN230">
            <v>127.140422</v>
          </cell>
          <cell r="AO230">
            <v>125.21699199999999</v>
          </cell>
          <cell r="AP230">
            <v>124.48298899999999</v>
          </cell>
          <cell r="AQ230">
            <v>121.92671</v>
          </cell>
          <cell r="AR230">
            <v>120.81122499999999</v>
          </cell>
          <cell r="AS230">
            <v>119.86119099999999</v>
          </cell>
          <cell r="AT230">
            <v>139.29026299999998</v>
          </cell>
          <cell r="AU230">
            <v>134.10709900000001</v>
          </cell>
          <cell r="AV230">
            <v>136.804114</v>
          </cell>
          <cell r="AW230">
            <v>134.60914499999998</v>
          </cell>
          <cell r="AX230">
            <v>133.13899699999999</v>
          </cell>
          <cell r="AY230">
            <v>132.71147099999999</v>
          </cell>
          <cell r="AZ230">
            <v>130.29482199999998</v>
          </cell>
          <cell r="BA230">
            <v>154.15092199999998</v>
          </cell>
          <cell r="BB230">
            <v>152.190473</v>
          </cell>
          <cell r="BC230">
            <v>150.156992</v>
          </cell>
          <cell r="BD230">
            <v>153.68401499999999</v>
          </cell>
          <cell r="BE230">
            <v>150.23918</v>
          </cell>
          <cell r="BF230">
            <v>792.93550299999993</v>
          </cell>
          <cell r="BG230">
            <v>801.10554000000002</v>
          </cell>
          <cell r="BH230">
            <v>784.95208200000002</v>
          </cell>
          <cell r="BI230">
            <v>778.69773899999996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0</v>
          </cell>
          <cell r="BX230">
            <v>0</v>
          </cell>
          <cell r="BY230">
            <v>0</v>
          </cell>
          <cell r="BZ230">
            <v>0</v>
          </cell>
          <cell r="CA230">
            <v>0</v>
          </cell>
          <cell r="CB230">
            <v>0</v>
          </cell>
          <cell r="CC230">
            <v>0</v>
          </cell>
          <cell r="CD230">
            <v>0</v>
          </cell>
          <cell r="CE230">
            <v>0</v>
          </cell>
          <cell r="CF230">
            <v>0</v>
          </cell>
          <cell r="CG230">
            <v>0</v>
          </cell>
          <cell r="CH230">
            <v>0</v>
          </cell>
          <cell r="CI230">
            <v>0</v>
          </cell>
          <cell r="CJ230">
            <v>0</v>
          </cell>
          <cell r="CK230">
            <v>0</v>
          </cell>
          <cell r="CL230">
            <v>0</v>
          </cell>
          <cell r="CM230">
            <v>0</v>
          </cell>
          <cell r="CN230">
            <v>0</v>
          </cell>
        </row>
        <row r="231">
          <cell r="B231">
            <v>190040</v>
          </cell>
          <cell r="C231" t="str">
            <v xml:space="preserve">            구축물                                                                        </v>
          </cell>
          <cell r="D231" t="str">
            <v xml:space="preserve">      Structures</v>
          </cell>
          <cell r="H231" t="e">
            <v>#VALUE!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  <cell r="BZ231">
            <v>0</v>
          </cell>
          <cell r="CA231">
            <v>0</v>
          </cell>
          <cell r="CB231">
            <v>0</v>
          </cell>
          <cell r="CC231">
            <v>0</v>
          </cell>
          <cell r="CD231">
            <v>0</v>
          </cell>
          <cell r="CE231">
            <v>0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  <cell r="CL231">
            <v>0</v>
          </cell>
          <cell r="CM231">
            <v>0</v>
          </cell>
          <cell r="CN231">
            <v>0</v>
          </cell>
        </row>
        <row r="232">
          <cell r="B232">
            <v>190050</v>
          </cell>
          <cell r="C232" t="str">
            <v xml:space="preserve">            기계장치                                                                      </v>
          </cell>
          <cell r="D232" t="str">
            <v xml:space="preserve">      Machinery and Equipment</v>
          </cell>
          <cell r="H232" t="e">
            <v>#VALUE!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  <cell r="BK232">
            <v>0</v>
          </cell>
          <cell r="BL232">
            <v>0</v>
          </cell>
          <cell r="BM232">
            <v>0</v>
          </cell>
          <cell r="BN232">
            <v>0</v>
          </cell>
          <cell r="BO232">
            <v>0</v>
          </cell>
          <cell r="BP232">
            <v>0</v>
          </cell>
          <cell r="BQ232">
            <v>0</v>
          </cell>
          <cell r="BR232">
            <v>0</v>
          </cell>
          <cell r="BS232">
            <v>0</v>
          </cell>
          <cell r="BT232">
            <v>0</v>
          </cell>
          <cell r="BU232">
            <v>0</v>
          </cell>
          <cell r="BV232">
            <v>0</v>
          </cell>
          <cell r="BW232">
            <v>0</v>
          </cell>
          <cell r="BX232">
            <v>0</v>
          </cell>
          <cell r="BY232">
            <v>0</v>
          </cell>
          <cell r="BZ232">
            <v>0</v>
          </cell>
          <cell r="CA232">
            <v>0</v>
          </cell>
          <cell r="CB232">
            <v>0</v>
          </cell>
          <cell r="CC232">
            <v>0</v>
          </cell>
          <cell r="CD232">
            <v>0</v>
          </cell>
          <cell r="CE232">
            <v>0</v>
          </cell>
          <cell r="CF232">
            <v>0</v>
          </cell>
          <cell r="CG232">
            <v>0</v>
          </cell>
          <cell r="CH232">
            <v>0</v>
          </cell>
          <cell r="CI232">
            <v>0</v>
          </cell>
          <cell r="CJ232">
            <v>0</v>
          </cell>
          <cell r="CK232">
            <v>0</v>
          </cell>
          <cell r="CL232">
            <v>0</v>
          </cell>
          <cell r="CM232">
            <v>0</v>
          </cell>
          <cell r="CN232">
            <v>0</v>
          </cell>
        </row>
        <row r="233">
          <cell r="B233">
            <v>190060</v>
          </cell>
          <cell r="C233" t="str">
            <v xml:space="preserve">            중장비                                                                        </v>
          </cell>
          <cell r="D233" t="str">
            <v xml:space="preserve">      Heavy Machines</v>
          </cell>
          <cell r="H233" t="e">
            <v>#VALUE!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0</v>
          </cell>
          <cell r="CD233">
            <v>0</v>
          </cell>
          <cell r="CE233">
            <v>0</v>
          </cell>
          <cell r="CF233">
            <v>0</v>
          </cell>
          <cell r="CG233">
            <v>0</v>
          </cell>
          <cell r="CH233">
            <v>0</v>
          </cell>
          <cell r="CI233">
            <v>0</v>
          </cell>
          <cell r="CJ233">
            <v>0</v>
          </cell>
          <cell r="CK233">
            <v>0</v>
          </cell>
          <cell r="CL233">
            <v>0</v>
          </cell>
          <cell r="CM233">
            <v>0</v>
          </cell>
          <cell r="CN233">
            <v>0</v>
          </cell>
        </row>
        <row r="234">
          <cell r="B234">
            <v>190070</v>
          </cell>
          <cell r="C234" t="str">
            <v xml:space="preserve">            시설장치                                                                      </v>
          </cell>
          <cell r="D234" t="str">
            <v xml:space="preserve">      Facilities</v>
          </cell>
          <cell r="H234" t="e">
            <v>#VALUE!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  <cell r="BZ234">
            <v>0</v>
          </cell>
          <cell r="CA234">
            <v>0</v>
          </cell>
          <cell r="CB234">
            <v>0</v>
          </cell>
          <cell r="CC234">
            <v>0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0</v>
          </cell>
          <cell r="CI234">
            <v>0</v>
          </cell>
          <cell r="CJ234">
            <v>0</v>
          </cell>
          <cell r="CK234">
            <v>0</v>
          </cell>
          <cell r="CL234">
            <v>0</v>
          </cell>
          <cell r="CM234">
            <v>0</v>
          </cell>
          <cell r="CN234">
            <v>0</v>
          </cell>
        </row>
        <row r="235">
          <cell r="B235">
            <v>190080</v>
          </cell>
          <cell r="C235" t="str">
            <v xml:space="preserve">            미착자산                                                                      </v>
          </cell>
          <cell r="D235" t="str">
            <v xml:space="preserve">      Assets (Work) in Progress</v>
          </cell>
          <cell r="H235" t="e">
            <v>#VALUE!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  <cell r="BZ235">
            <v>0</v>
          </cell>
          <cell r="CA235">
            <v>0</v>
          </cell>
          <cell r="CB235">
            <v>0</v>
          </cell>
          <cell r="CC235">
            <v>0</v>
          </cell>
          <cell r="CD235">
            <v>0</v>
          </cell>
          <cell r="CE235">
            <v>0</v>
          </cell>
          <cell r="CF235">
            <v>0</v>
          </cell>
          <cell r="CG235">
            <v>0</v>
          </cell>
          <cell r="CH235">
            <v>0</v>
          </cell>
          <cell r="CI235">
            <v>0</v>
          </cell>
          <cell r="CJ235">
            <v>0</v>
          </cell>
          <cell r="CK235">
            <v>0</v>
          </cell>
          <cell r="CL235">
            <v>0</v>
          </cell>
          <cell r="CM235">
            <v>0</v>
          </cell>
          <cell r="CN235">
            <v>0</v>
          </cell>
        </row>
        <row r="236">
          <cell r="B236">
            <v>190090</v>
          </cell>
          <cell r="C236" t="str">
            <v xml:space="preserve">            차량운반구                                                                    </v>
          </cell>
          <cell r="D236" t="str">
            <v xml:space="preserve">      Motor Vehicles</v>
          </cell>
          <cell r="H236" t="e">
            <v>#VALUE!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  <cell r="BK236">
            <v>0</v>
          </cell>
          <cell r="BL236">
            <v>0</v>
          </cell>
          <cell r="BM236">
            <v>0</v>
          </cell>
          <cell r="BN236">
            <v>0</v>
          </cell>
          <cell r="BO236">
            <v>0</v>
          </cell>
          <cell r="BP236">
            <v>0</v>
          </cell>
          <cell r="BQ236">
            <v>0</v>
          </cell>
          <cell r="BR236">
            <v>0</v>
          </cell>
          <cell r="BS236">
            <v>0</v>
          </cell>
          <cell r="BT236">
            <v>0</v>
          </cell>
          <cell r="BU236">
            <v>0</v>
          </cell>
          <cell r="BV236">
            <v>0</v>
          </cell>
          <cell r="BW236">
            <v>0</v>
          </cell>
          <cell r="BX236">
            <v>0</v>
          </cell>
          <cell r="BY236">
            <v>0</v>
          </cell>
          <cell r="BZ236">
            <v>0</v>
          </cell>
          <cell r="CA236">
            <v>0</v>
          </cell>
          <cell r="CB236">
            <v>0</v>
          </cell>
          <cell r="CC236">
            <v>0</v>
          </cell>
          <cell r="CD236">
            <v>0</v>
          </cell>
          <cell r="CE236">
            <v>0</v>
          </cell>
          <cell r="CF236">
            <v>0</v>
          </cell>
          <cell r="CG236">
            <v>0</v>
          </cell>
          <cell r="CH236">
            <v>0</v>
          </cell>
          <cell r="CI236">
            <v>0</v>
          </cell>
          <cell r="CJ236">
            <v>0</v>
          </cell>
          <cell r="CK236">
            <v>0</v>
          </cell>
          <cell r="CL236">
            <v>0</v>
          </cell>
          <cell r="CM236">
            <v>0</v>
          </cell>
          <cell r="CN236">
            <v>0</v>
          </cell>
        </row>
        <row r="237">
          <cell r="B237">
            <v>190100</v>
          </cell>
          <cell r="C237" t="str">
            <v xml:space="preserve">            선박                                                                          </v>
          </cell>
          <cell r="D237" t="str">
            <v xml:space="preserve">      Ships</v>
          </cell>
          <cell r="H237" t="e">
            <v>#VALUE!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  <cell r="BK237">
            <v>0</v>
          </cell>
          <cell r="BL237">
            <v>0</v>
          </cell>
          <cell r="BM237">
            <v>0</v>
          </cell>
          <cell r="BN237">
            <v>0</v>
          </cell>
          <cell r="BO237">
            <v>0</v>
          </cell>
          <cell r="BP237">
            <v>0</v>
          </cell>
          <cell r="BQ237">
            <v>0</v>
          </cell>
          <cell r="BR237">
            <v>0</v>
          </cell>
          <cell r="BS237">
            <v>0</v>
          </cell>
          <cell r="BT237">
            <v>0</v>
          </cell>
          <cell r="BU237">
            <v>0</v>
          </cell>
          <cell r="BV237">
            <v>0</v>
          </cell>
          <cell r="BW237">
            <v>0</v>
          </cell>
          <cell r="BX237">
            <v>0</v>
          </cell>
          <cell r="BY237">
            <v>0</v>
          </cell>
          <cell r="BZ237">
            <v>0</v>
          </cell>
          <cell r="CA237">
            <v>0</v>
          </cell>
          <cell r="CB237">
            <v>0</v>
          </cell>
          <cell r="CC237">
            <v>0</v>
          </cell>
          <cell r="CD237">
            <v>0</v>
          </cell>
          <cell r="CE237">
            <v>0</v>
          </cell>
          <cell r="CF237">
            <v>0</v>
          </cell>
          <cell r="CG237">
            <v>0</v>
          </cell>
          <cell r="CH237">
            <v>0</v>
          </cell>
          <cell r="CI237">
            <v>0</v>
          </cell>
          <cell r="CJ237">
            <v>0</v>
          </cell>
          <cell r="CK237">
            <v>0</v>
          </cell>
          <cell r="CL237">
            <v>0</v>
          </cell>
          <cell r="CM237">
            <v>0</v>
          </cell>
          <cell r="CN237">
            <v>0</v>
          </cell>
        </row>
        <row r="238">
          <cell r="B238">
            <v>190110</v>
          </cell>
          <cell r="C238" t="str">
            <v xml:space="preserve">            항공기                                                                        </v>
          </cell>
          <cell r="D238" t="str">
            <v xml:space="preserve">      Aircraft</v>
          </cell>
          <cell r="H238" t="e">
            <v>#VALUE!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  <cell r="BK238">
            <v>0</v>
          </cell>
          <cell r="BL238">
            <v>0</v>
          </cell>
          <cell r="BM238">
            <v>0</v>
          </cell>
          <cell r="BN238">
            <v>0</v>
          </cell>
          <cell r="BO238">
            <v>0</v>
          </cell>
          <cell r="BP238">
            <v>0</v>
          </cell>
          <cell r="BQ238">
            <v>0</v>
          </cell>
          <cell r="BR238">
            <v>0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0</v>
          </cell>
          <cell r="BY238">
            <v>0</v>
          </cell>
          <cell r="BZ238">
            <v>0</v>
          </cell>
          <cell r="CA238">
            <v>0</v>
          </cell>
          <cell r="CB238">
            <v>0</v>
          </cell>
          <cell r="CC238">
            <v>0</v>
          </cell>
          <cell r="CD238">
            <v>0</v>
          </cell>
          <cell r="CE238">
            <v>0</v>
          </cell>
          <cell r="CF238">
            <v>0</v>
          </cell>
          <cell r="CG238">
            <v>0</v>
          </cell>
          <cell r="CH238">
            <v>0</v>
          </cell>
          <cell r="CI238">
            <v>0</v>
          </cell>
          <cell r="CJ238">
            <v>0</v>
          </cell>
          <cell r="CK238">
            <v>0</v>
          </cell>
          <cell r="CL238">
            <v>0</v>
          </cell>
          <cell r="CM238">
            <v>0</v>
          </cell>
          <cell r="CN238">
            <v>0</v>
          </cell>
        </row>
        <row r="239">
          <cell r="B239">
            <v>190120</v>
          </cell>
          <cell r="C239" t="str">
            <v xml:space="preserve">            공구기구비품                                                                  </v>
          </cell>
          <cell r="D239" t="str">
            <v xml:space="preserve">      Tools and Office Equipment</v>
          </cell>
          <cell r="H239" t="e">
            <v>#VALUE!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21.292653999999999</v>
          </cell>
          <cell r="AG239">
            <v>0</v>
          </cell>
          <cell r="AH239">
            <v>0</v>
          </cell>
          <cell r="AI239">
            <v>0</v>
          </cell>
          <cell r="AJ239">
            <v>21.907418</v>
          </cell>
          <cell r="AK239">
            <v>0</v>
          </cell>
          <cell r="AL239">
            <v>0</v>
          </cell>
          <cell r="AM239">
            <v>0</v>
          </cell>
          <cell r="AN239">
            <v>34.942262999999997</v>
          </cell>
          <cell r="AO239">
            <v>33.774274999999996</v>
          </cell>
          <cell r="AP239">
            <v>33.259906000000001</v>
          </cell>
          <cell r="AQ239">
            <v>37.021246999999995</v>
          </cell>
          <cell r="AR239">
            <v>35.293988999999996</v>
          </cell>
          <cell r="AS239">
            <v>34.226444000000001</v>
          </cell>
          <cell r="AT239">
            <v>37.693154999999997</v>
          </cell>
          <cell r="AU239">
            <v>39.156610999999998</v>
          </cell>
          <cell r="AV239">
            <v>38.404880999999996</v>
          </cell>
          <cell r="AW239">
            <v>37.841046999999996</v>
          </cell>
          <cell r="AX239">
            <v>42.978805999999999</v>
          </cell>
          <cell r="AY239">
            <v>43.098472000000001</v>
          </cell>
          <cell r="AZ239">
            <v>43.393172999999997</v>
          </cell>
          <cell r="BA239">
            <v>44.706468000000001</v>
          </cell>
          <cell r="BB239">
            <v>45.765682999999996</v>
          </cell>
          <cell r="BC239">
            <v>49.551226</v>
          </cell>
          <cell r="BD239">
            <v>49.140888999999994</v>
          </cell>
          <cell r="BE239">
            <v>50.109432999999996</v>
          </cell>
          <cell r="BF239">
            <v>114.43766699999999</v>
          </cell>
          <cell r="BG239">
            <v>126.44389699999999</v>
          </cell>
          <cell r="BH239">
            <v>140.709566</v>
          </cell>
          <cell r="BI239">
            <v>136.86023599999999</v>
          </cell>
          <cell r="BJ239">
            <v>0</v>
          </cell>
          <cell r="BK239">
            <v>0</v>
          </cell>
          <cell r="BL239">
            <v>0</v>
          </cell>
          <cell r="BM239">
            <v>0</v>
          </cell>
          <cell r="BN239">
            <v>0</v>
          </cell>
          <cell r="BO239">
            <v>0</v>
          </cell>
          <cell r="BP239">
            <v>0</v>
          </cell>
          <cell r="BQ239">
            <v>0</v>
          </cell>
          <cell r="BR239">
            <v>0</v>
          </cell>
          <cell r="BS239">
            <v>0</v>
          </cell>
          <cell r="BT239">
            <v>0</v>
          </cell>
          <cell r="BU239">
            <v>0</v>
          </cell>
          <cell r="BV239">
            <v>0</v>
          </cell>
          <cell r="BW239">
            <v>0</v>
          </cell>
          <cell r="BX239">
            <v>0</v>
          </cell>
          <cell r="BY239">
            <v>0</v>
          </cell>
          <cell r="BZ239">
            <v>0</v>
          </cell>
          <cell r="CA239">
            <v>0</v>
          </cell>
          <cell r="CB239">
            <v>0</v>
          </cell>
          <cell r="CC239">
            <v>0</v>
          </cell>
          <cell r="CD239">
            <v>0</v>
          </cell>
          <cell r="CE239">
            <v>0</v>
          </cell>
          <cell r="CF239">
            <v>0</v>
          </cell>
          <cell r="CG239">
            <v>0</v>
          </cell>
          <cell r="CH239">
            <v>0</v>
          </cell>
          <cell r="CI239">
            <v>0</v>
          </cell>
          <cell r="CJ239">
            <v>0</v>
          </cell>
          <cell r="CK239">
            <v>0</v>
          </cell>
          <cell r="CL239">
            <v>0</v>
          </cell>
          <cell r="CM239">
            <v>0</v>
          </cell>
          <cell r="CN239">
            <v>0</v>
          </cell>
        </row>
        <row r="240">
          <cell r="B240">
            <v>190130</v>
          </cell>
          <cell r="C240" t="str">
            <v xml:space="preserve">            리스자산                                                                      </v>
          </cell>
          <cell r="D240" t="str">
            <v xml:space="preserve">      Leased Assets</v>
          </cell>
          <cell r="H240" t="e">
            <v>#VALUE!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  <cell r="BK240">
            <v>0</v>
          </cell>
          <cell r="BL240">
            <v>0</v>
          </cell>
          <cell r="BM240">
            <v>0</v>
          </cell>
          <cell r="BN240">
            <v>0</v>
          </cell>
          <cell r="BO240">
            <v>0</v>
          </cell>
          <cell r="BP240">
            <v>0</v>
          </cell>
          <cell r="BQ240">
            <v>0</v>
          </cell>
          <cell r="BR240">
            <v>0</v>
          </cell>
          <cell r="BS240">
            <v>0</v>
          </cell>
          <cell r="BT240">
            <v>0</v>
          </cell>
          <cell r="BU240">
            <v>0</v>
          </cell>
          <cell r="BV240">
            <v>0</v>
          </cell>
          <cell r="BW240">
            <v>0</v>
          </cell>
          <cell r="BX240">
            <v>0</v>
          </cell>
          <cell r="BY240">
            <v>0</v>
          </cell>
          <cell r="BZ240">
            <v>0</v>
          </cell>
          <cell r="CA240">
            <v>0</v>
          </cell>
          <cell r="CB240">
            <v>0</v>
          </cell>
          <cell r="CC240">
            <v>0</v>
          </cell>
          <cell r="CD240">
            <v>0</v>
          </cell>
          <cell r="CE240">
            <v>0</v>
          </cell>
          <cell r="CF240">
            <v>0</v>
          </cell>
          <cell r="CG240">
            <v>0</v>
          </cell>
          <cell r="CH240">
            <v>0</v>
          </cell>
          <cell r="CI240">
            <v>0</v>
          </cell>
          <cell r="CJ240">
            <v>0</v>
          </cell>
          <cell r="CK240">
            <v>0</v>
          </cell>
          <cell r="CL240">
            <v>0</v>
          </cell>
          <cell r="CM240">
            <v>0</v>
          </cell>
          <cell r="CN240">
            <v>0</v>
          </cell>
        </row>
        <row r="241">
          <cell r="B241">
            <v>190140</v>
          </cell>
          <cell r="C241" t="str">
            <v xml:space="preserve">            리스개량자산                                                                  </v>
          </cell>
          <cell r="D241" t="str">
            <v xml:space="preserve">      Leasehold Improvements</v>
          </cell>
          <cell r="H241" t="e">
            <v>#VALUE!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  <cell r="BX241">
            <v>0</v>
          </cell>
          <cell r="BY241">
            <v>0</v>
          </cell>
          <cell r="BZ241">
            <v>0</v>
          </cell>
          <cell r="CA241">
            <v>0</v>
          </cell>
          <cell r="CB241">
            <v>0</v>
          </cell>
          <cell r="CC241">
            <v>0</v>
          </cell>
          <cell r="CD241">
            <v>0</v>
          </cell>
          <cell r="CE241">
            <v>0</v>
          </cell>
          <cell r="CF241">
            <v>0</v>
          </cell>
          <cell r="CG241">
            <v>0</v>
          </cell>
          <cell r="CH241">
            <v>0</v>
          </cell>
          <cell r="CI241">
            <v>0</v>
          </cell>
          <cell r="CJ241">
            <v>0</v>
          </cell>
          <cell r="CK241">
            <v>0</v>
          </cell>
          <cell r="CL241">
            <v>0</v>
          </cell>
          <cell r="CM241">
            <v>0</v>
          </cell>
          <cell r="CN241">
            <v>0</v>
          </cell>
        </row>
        <row r="242">
          <cell r="B242">
            <v>191010</v>
          </cell>
          <cell r="C242" t="str">
            <v xml:space="preserve">            임대자산</v>
          </cell>
          <cell r="D242" t="str">
            <v xml:space="preserve">      Leased Housing Assets</v>
          </cell>
          <cell r="H242" t="e">
            <v>#VALUE!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  <cell r="BK242">
            <v>0</v>
          </cell>
          <cell r="BL242">
            <v>0</v>
          </cell>
          <cell r="BM242">
            <v>0</v>
          </cell>
          <cell r="BN242">
            <v>0</v>
          </cell>
          <cell r="BO242">
            <v>0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  <cell r="BZ242">
            <v>0</v>
          </cell>
          <cell r="CA242">
            <v>0</v>
          </cell>
          <cell r="CB242">
            <v>0</v>
          </cell>
          <cell r="CC242">
            <v>0</v>
          </cell>
          <cell r="CD242">
            <v>0</v>
          </cell>
          <cell r="CE242">
            <v>0</v>
          </cell>
          <cell r="CF242">
            <v>0</v>
          </cell>
          <cell r="CG242">
            <v>0</v>
          </cell>
          <cell r="CH242">
            <v>0</v>
          </cell>
          <cell r="CI242">
            <v>0</v>
          </cell>
          <cell r="CJ242">
            <v>0</v>
          </cell>
          <cell r="CK242">
            <v>0</v>
          </cell>
          <cell r="CL242">
            <v>0</v>
          </cell>
          <cell r="CM242">
            <v>0</v>
          </cell>
          <cell r="CN242">
            <v>0</v>
          </cell>
        </row>
        <row r="243">
          <cell r="B243">
            <v>191020</v>
          </cell>
          <cell r="C243" t="str">
            <v xml:space="preserve">            임차개량자산</v>
          </cell>
          <cell r="D243" t="str">
            <v xml:space="preserve">      Rental Improvements</v>
          </cell>
          <cell r="H243" t="e">
            <v>#VALUE!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  <cell r="BK243">
            <v>0</v>
          </cell>
          <cell r="BL243">
            <v>0</v>
          </cell>
          <cell r="BM243">
            <v>0</v>
          </cell>
          <cell r="BN243">
            <v>0</v>
          </cell>
          <cell r="BO243">
            <v>0</v>
          </cell>
          <cell r="BP243">
            <v>0</v>
          </cell>
          <cell r="BQ243">
            <v>0</v>
          </cell>
          <cell r="BR243">
            <v>0</v>
          </cell>
          <cell r="BS243">
            <v>0</v>
          </cell>
          <cell r="BT243">
            <v>0</v>
          </cell>
          <cell r="BU243">
            <v>0</v>
          </cell>
          <cell r="BV243">
            <v>0</v>
          </cell>
          <cell r="BW243">
            <v>0</v>
          </cell>
          <cell r="BX243">
            <v>0</v>
          </cell>
          <cell r="BY243">
            <v>0</v>
          </cell>
          <cell r="BZ243">
            <v>0</v>
          </cell>
          <cell r="CA243">
            <v>0</v>
          </cell>
          <cell r="CB243">
            <v>0</v>
          </cell>
          <cell r="CC243">
            <v>0</v>
          </cell>
          <cell r="CD243">
            <v>0</v>
          </cell>
          <cell r="CE243">
            <v>0</v>
          </cell>
          <cell r="CF243">
            <v>0</v>
          </cell>
          <cell r="CG243">
            <v>0</v>
          </cell>
          <cell r="CH243">
            <v>0</v>
          </cell>
          <cell r="CI243">
            <v>0</v>
          </cell>
          <cell r="CJ243">
            <v>0</v>
          </cell>
          <cell r="CK243">
            <v>0</v>
          </cell>
          <cell r="CL243">
            <v>0</v>
          </cell>
          <cell r="CM243">
            <v>0</v>
          </cell>
          <cell r="CN243">
            <v>0</v>
          </cell>
        </row>
        <row r="244">
          <cell r="B244">
            <v>190150</v>
          </cell>
          <cell r="C244" t="str">
            <v xml:space="preserve">        건설중인자산                                                                      </v>
          </cell>
          <cell r="D244" t="str">
            <v xml:space="preserve">      Construction in Progress</v>
          </cell>
          <cell r="H244" t="e">
            <v>#VALUE!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0.94107199999999991</v>
          </cell>
          <cell r="Y244">
            <v>0</v>
          </cell>
          <cell r="Z244">
            <v>0</v>
          </cell>
          <cell r="AA244">
            <v>0</v>
          </cell>
          <cell r="AB244">
            <v>0.83058199999999993</v>
          </cell>
          <cell r="AC244">
            <v>0</v>
          </cell>
          <cell r="AD244">
            <v>0</v>
          </cell>
          <cell r="AE244">
            <v>0</v>
          </cell>
          <cell r="AF244">
            <v>1.462324</v>
          </cell>
          <cell r="AG244">
            <v>0</v>
          </cell>
          <cell r="AH244">
            <v>0</v>
          </cell>
          <cell r="AI244">
            <v>0</v>
          </cell>
          <cell r="AJ244">
            <v>1.5470649999999999</v>
          </cell>
          <cell r="AK244">
            <v>0</v>
          </cell>
          <cell r="AL244">
            <v>0</v>
          </cell>
          <cell r="AM244">
            <v>0</v>
          </cell>
          <cell r="AN244">
            <v>2.532168</v>
          </cell>
          <cell r="AO244">
            <v>3.8440779999999997</v>
          </cell>
          <cell r="AP244">
            <v>5.6728189999999996</v>
          </cell>
          <cell r="AQ244">
            <v>8.507002</v>
          </cell>
          <cell r="AR244">
            <v>8.9780800000000003</v>
          </cell>
          <cell r="AS244">
            <v>28.715122999999998</v>
          </cell>
          <cell r="AT244">
            <v>18.078395</v>
          </cell>
          <cell r="AU244">
            <v>19.086987999999998</v>
          </cell>
          <cell r="AV244">
            <v>33.963564999999996</v>
          </cell>
          <cell r="AW244">
            <v>42.606207999999995</v>
          </cell>
          <cell r="AX244">
            <v>189.33441499999998</v>
          </cell>
          <cell r="AY244">
            <v>238.39914399999998</v>
          </cell>
          <cell r="AZ244">
            <v>295.30740900000001</v>
          </cell>
          <cell r="BA244">
            <v>346.31625600000001</v>
          </cell>
          <cell r="BB244">
            <v>444.15015899999997</v>
          </cell>
          <cell r="BC244">
            <v>603.75893099999996</v>
          </cell>
          <cell r="BD244">
            <v>731.28075100000001</v>
          </cell>
          <cell r="BE244">
            <v>814.38348199999996</v>
          </cell>
          <cell r="BF244">
            <v>161.05558399999998</v>
          </cell>
          <cell r="BG244">
            <v>184.52885599999999</v>
          </cell>
          <cell r="BH244">
            <v>212.42409499999999</v>
          </cell>
          <cell r="BI244">
            <v>276.08104299999997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0</v>
          </cell>
          <cell r="BO244">
            <v>0</v>
          </cell>
          <cell r="BP244">
            <v>0</v>
          </cell>
          <cell r="BQ244">
            <v>0</v>
          </cell>
          <cell r="BR244">
            <v>0</v>
          </cell>
          <cell r="BS244">
            <v>0</v>
          </cell>
          <cell r="BT244">
            <v>0</v>
          </cell>
          <cell r="BU244">
            <v>0</v>
          </cell>
          <cell r="BV244">
            <v>0</v>
          </cell>
          <cell r="BW244">
            <v>0</v>
          </cell>
          <cell r="BX244">
            <v>0</v>
          </cell>
          <cell r="BY244">
            <v>0</v>
          </cell>
          <cell r="BZ244">
            <v>0</v>
          </cell>
          <cell r="CA244">
            <v>0</v>
          </cell>
          <cell r="CB244">
            <v>0</v>
          </cell>
          <cell r="CC244">
            <v>0</v>
          </cell>
          <cell r="CD244">
            <v>0</v>
          </cell>
          <cell r="CE244">
            <v>0</v>
          </cell>
          <cell r="CF244">
            <v>0</v>
          </cell>
          <cell r="CG244">
            <v>0</v>
          </cell>
          <cell r="CH244">
            <v>0</v>
          </cell>
          <cell r="CI244">
            <v>0</v>
          </cell>
          <cell r="CJ244">
            <v>0</v>
          </cell>
          <cell r="CK244">
            <v>0</v>
          </cell>
          <cell r="CL244">
            <v>0</v>
          </cell>
          <cell r="CM244">
            <v>0</v>
          </cell>
          <cell r="CN244">
            <v>0</v>
          </cell>
        </row>
        <row r="245">
          <cell r="B245">
            <v>190160</v>
          </cell>
          <cell r="C245" t="str">
            <v xml:space="preserve">        기타유형자산                                                                      </v>
          </cell>
          <cell r="D245" t="str">
            <v xml:space="preserve">      Other Property Plant Equipment</v>
          </cell>
          <cell r="H245" t="e">
            <v>#VALUE!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35.729127999999996</v>
          </cell>
          <cell r="Y245">
            <v>0</v>
          </cell>
          <cell r="Z245">
            <v>0</v>
          </cell>
          <cell r="AA245">
            <v>0</v>
          </cell>
          <cell r="AB245">
            <v>37.379173999999999</v>
          </cell>
          <cell r="AC245">
            <v>0</v>
          </cell>
          <cell r="AD245">
            <v>0</v>
          </cell>
          <cell r="AE245">
            <v>0</v>
          </cell>
          <cell r="AF245">
            <v>6.9155099999999994</v>
          </cell>
          <cell r="AG245">
            <v>0</v>
          </cell>
          <cell r="AH245">
            <v>0</v>
          </cell>
          <cell r="AI245">
            <v>0</v>
          </cell>
          <cell r="AJ245">
            <v>9.2362900000000003</v>
          </cell>
          <cell r="AK245">
            <v>0</v>
          </cell>
          <cell r="AL245">
            <v>0</v>
          </cell>
          <cell r="AM245">
            <v>0</v>
          </cell>
          <cell r="AN245">
            <v>12.346128</v>
          </cell>
          <cell r="AO245">
            <v>11.625124999999999</v>
          </cell>
          <cell r="AP245">
            <v>11.207644999999999</v>
          </cell>
          <cell r="AQ245">
            <v>12.021663</v>
          </cell>
          <cell r="AR245">
            <v>12.020164999999999</v>
          </cell>
          <cell r="AS245">
            <v>12.465515999999999</v>
          </cell>
          <cell r="AT245">
            <v>11.834648999999999</v>
          </cell>
          <cell r="AU245">
            <v>12.506205999999999</v>
          </cell>
          <cell r="AV245">
            <v>13.269596999999999</v>
          </cell>
          <cell r="AW245">
            <v>16.236297999999998</v>
          </cell>
          <cell r="AX245">
            <v>21.360136999999998</v>
          </cell>
          <cell r="AY245">
            <v>24.670945</v>
          </cell>
          <cell r="AZ245">
            <v>23.819953999999999</v>
          </cell>
          <cell r="BA245">
            <v>22.350476999999998</v>
          </cell>
          <cell r="BB245">
            <v>22.593882999999998</v>
          </cell>
          <cell r="BC245">
            <v>28.621931999999997</v>
          </cell>
          <cell r="BD245">
            <v>25.180161999999999</v>
          </cell>
          <cell r="BE245">
            <v>45.521875000000001</v>
          </cell>
          <cell r="BF245">
            <v>65.134292000000002</v>
          </cell>
          <cell r="BG245">
            <v>64.291094999999999</v>
          </cell>
          <cell r="BH245">
            <v>95.273229000000001</v>
          </cell>
          <cell r="BI245">
            <v>92.021639999999991</v>
          </cell>
          <cell r="BJ245">
            <v>1776.2685809999998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0</v>
          </cell>
          <cell r="BP245">
            <v>0</v>
          </cell>
          <cell r="BQ245">
            <v>0</v>
          </cell>
          <cell r="BR245">
            <v>0</v>
          </cell>
          <cell r="BS245">
            <v>0</v>
          </cell>
          <cell r="BT245">
            <v>0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0</v>
          </cell>
          <cell r="BZ245">
            <v>0</v>
          </cell>
          <cell r="CA245">
            <v>0</v>
          </cell>
          <cell r="CB245">
            <v>0</v>
          </cell>
          <cell r="CC245">
            <v>0</v>
          </cell>
          <cell r="CD245">
            <v>0</v>
          </cell>
          <cell r="CE245">
            <v>0</v>
          </cell>
          <cell r="CF245">
            <v>0</v>
          </cell>
          <cell r="CG245">
            <v>0</v>
          </cell>
          <cell r="CH245">
            <v>0</v>
          </cell>
          <cell r="CI245">
            <v>0</v>
          </cell>
          <cell r="CJ245">
            <v>0</v>
          </cell>
          <cell r="CK245">
            <v>0</v>
          </cell>
          <cell r="CL245">
            <v>0</v>
          </cell>
          <cell r="CM245">
            <v>0</v>
          </cell>
          <cell r="CN245">
            <v>0</v>
          </cell>
        </row>
        <row r="246">
          <cell r="B246">
            <v>110610</v>
          </cell>
          <cell r="C246" t="str">
            <v xml:space="preserve">    무형자산                                                                              </v>
          </cell>
          <cell r="D246" t="str">
            <v xml:space="preserve">    Intangible Assets</v>
          </cell>
          <cell r="H246" t="e">
            <v>#VALUE!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-5.7419479999999998</v>
          </cell>
          <cell r="Y246">
            <v>0</v>
          </cell>
          <cell r="Z246">
            <v>0</v>
          </cell>
          <cell r="AA246">
            <v>0</v>
          </cell>
          <cell r="AB246">
            <v>-5.5055069999999997</v>
          </cell>
          <cell r="AC246">
            <v>0</v>
          </cell>
          <cell r="AD246">
            <v>0</v>
          </cell>
          <cell r="AE246">
            <v>0</v>
          </cell>
          <cell r="AF246">
            <v>15.509126409999999</v>
          </cell>
          <cell r="AG246">
            <v>0</v>
          </cell>
          <cell r="AH246">
            <v>0</v>
          </cell>
          <cell r="AI246">
            <v>0</v>
          </cell>
          <cell r="AJ246">
            <v>19.331772999999998</v>
          </cell>
          <cell r="AK246">
            <v>0</v>
          </cell>
          <cell r="AL246">
            <v>0</v>
          </cell>
          <cell r="AM246">
            <v>0</v>
          </cell>
          <cell r="AN246">
            <v>22.785180999999998</v>
          </cell>
          <cell r="AO246">
            <v>22.616320999999999</v>
          </cell>
          <cell r="AP246">
            <v>22.325277</v>
          </cell>
          <cell r="AQ246">
            <v>185.433245</v>
          </cell>
          <cell r="AR246">
            <v>189.27396099999999</v>
          </cell>
          <cell r="AS246">
            <v>188.092367</v>
          </cell>
          <cell r="AT246">
            <v>187.031328</v>
          </cell>
          <cell r="AU246">
            <v>186.49360199999998</v>
          </cell>
          <cell r="AV246">
            <v>186.47951</v>
          </cell>
          <cell r="AW246">
            <v>186.00055799999998</v>
          </cell>
          <cell r="AX246">
            <v>185.01348400000001</v>
          </cell>
          <cell r="AY246">
            <v>280.77611400000001</v>
          </cell>
          <cell r="AZ246">
            <v>279.89092599999998</v>
          </cell>
          <cell r="BA246">
            <v>285.420751</v>
          </cell>
          <cell r="BB246">
            <v>284.94418899999999</v>
          </cell>
          <cell r="BC246">
            <v>284.45527299999998</v>
          </cell>
          <cell r="BD246">
            <v>285.118405</v>
          </cell>
          <cell r="BE246">
            <v>282.82988799999998</v>
          </cell>
          <cell r="BF246">
            <v>293.296989</v>
          </cell>
          <cell r="BG246">
            <v>292.20507699999996</v>
          </cell>
          <cell r="BH246">
            <v>289.61752100000001</v>
          </cell>
          <cell r="BI246">
            <v>287.62923000000001</v>
          </cell>
          <cell r="BJ246">
            <v>285.77115099999997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0</v>
          </cell>
          <cell r="BZ246">
            <v>0</v>
          </cell>
          <cell r="CA246">
            <v>0</v>
          </cell>
          <cell r="CB246">
            <v>0</v>
          </cell>
          <cell r="CC246">
            <v>0</v>
          </cell>
          <cell r="CD246">
            <v>0</v>
          </cell>
          <cell r="CE246">
            <v>0</v>
          </cell>
          <cell r="CF246">
            <v>0</v>
          </cell>
          <cell r="CG246">
            <v>0</v>
          </cell>
          <cell r="CH246">
            <v>0</v>
          </cell>
          <cell r="CI246">
            <v>0</v>
          </cell>
          <cell r="CJ246">
            <v>0</v>
          </cell>
          <cell r="CK246">
            <v>0</v>
          </cell>
          <cell r="CL246">
            <v>0</v>
          </cell>
          <cell r="CM246">
            <v>0</v>
          </cell>
          <cell r="CN246">
            <v>0</v>
          </cell>
        </row>
        <row r="247">
          <cell r="B247">
            <v>190170</v>
          </cell>
          <cell r="C247" t="str">
            <v xml:space="preserve">        영업권                                                                            </v>
          </cell>
          <cell r="D247" t="str">
            <v xml:space="preserve">      Goodwill</v>
          </cell>
          <cell r="H247" t="e">
            <v>#VALUE!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3.0042039999999997</v>
          </cell>
          <cell r="AK247">
            <v>0</v>
          </cell>
          <cell r="AL247">
            <v>0</v>
          </cell>
          <cell r="AM247">
            <v>0</v>
          </cell>
          <cell r="AN247">
            <v>5.0505990000000001</v>
          </cell>
          <cell r="AO247">
            <v>5.0505990000000001</v>
          </cell>
          <cell r="AP247">
            <v>5.0505990000000001</v>
          </cell>
          <cell r="AQ247">
            <v>167.44885499999998</v>
          </cell>
          <cell r="AR247">
            <v>147.47371899999999</v>
          </cell>
          <cell r="AS247">
            <v>147.47371899999999</v>
          </cell>
          <cell r="AT247">
            <v>147.47371899999999</v>
          </cell>
          <cell r="AU247">
            <v>147.47371899999999</v>
          </cell>
          <cell r="AV247">
            <v>147.47371899999999</v>
          </cell>
          <cell r="AW247">
            <v>147.47371899999999</v>
          </cell>
          <cell r="AX247">
            <v>147.47371899999999</v>
          </cell>
          <cell r="AY247">
            <v>228.16916699999999</v>
          </cell>
          <cell r="AZ247">
            <v>223.45022999999998</v>
          </cell>
          <cell r="BA247">
            <v>231.92845499999999</v>
          </cell>
          <cell r="BB247">
            <v>232.010775</v>
          </cell>
          <cell r="BC247">
            <v>231.50803499999998</v>
          </cell>
          <cell r="BD247">
            <v>232.29934999999998</v>
          </cell>
          <cell r="BE247">
            <v>231.622761</v>
          </cell>
          <cell r="BF247">
            <v>231.794837</v>
          </cell>
          <cell r="BG247">
            <v>231.84682699999999</v>
          </cell>
          <cell r="BH247">
            <v>231.29544999999999</v>
          </cell>
          <cell r="BI247">
            <v>231.25957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  <cell r="BZ247">
            <v>0</v>
          </cell>
          <cell r="CA247">
            <v>0</v>
          </cell>
          <cell r="CB247">
            <v>0</v>
          </cell>
          <cell r="CC247">
            <v>0</v>
          </cell>
          <cell r="CD247">
            <v>0</v>
          </cell>
          <cell r="CE247">
            <v>0</v>
          </cell>
          <cell r="CF247">
            <v>0</v>
          </cell>
          <cell r="CG247">
            <v>0</v>
          </cell>
          <cell r="CH247">
            <v>0</v>
          </cell>
          <cell r="CI247">
            <v>0</v>
          </cell>
          <cell r="CJ247">
            <v>0</v>
          </cell>
          <cell r="CK247">
            <v>0</v>
          </cell>
          <cell r="CL247">
            <v>0</v>
          </cell>
          <cell r="CM247">
            <v>0</v>
          </cell>
          <cell r="CN247">
            <v>0</v>
          </cell>
        </row>
        <row r="248">
          <cell r="B248">
            <v>190180</v>
          </cell>
          <cell r="C248" t="str">
            <v xml:space="preserve">        개발비                                                                            </v>
          </cell>
          <cell r="D248" t="str">
            <v xml:space="preserve">      R&amp;D</v>
          </cell>
          <cell r="H248" t="e">
            <v>#VALUE!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0</v>
          </cell>
          <cell r="BP248">
            <v>0</v>
          </cell>
          <cell r="BQ248">
            <v>0</v>
          </cell>
          <cell r="BR248">
            <v>0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0</v>
          </cell>
          <cell r="BY248">
            <v>0</v>
          </cell>
          <cell r="BZ248">
            <v>0</v>
          </cell>
          <cell r="CA248">
            <v>0</v>
          </cell>
          <cell r="CB248">
            <v>0</v>
          </cell>
          <cell r="CC248">
            <v>0</v>
          </cell>
          <cell r="CD248">
            <v>0</v>
          </cell>
          <cell r="CE248">
            <v>0</v>
          </cell>
          <cell r="CF248">
            <v>0</v>
          </cell>
          <cell r="CG248">
            <v>0</v>
          </cell>
          <cell r="CH248">
            <v>0</v>
          </cell>
          <cell r="CI248">
            <v>0</v>
          </cell>
          <cell r="CJ248">
            <v>0</v>
          </cell>
          <cell r="CK248">
            <v>0</v>
          </cell>
          <cell r="CL248">
            <v>0</v>
          </cell>
          <cell r="CM248">
            <v>0</v>
          </cell>
          <cell r="CN248">
            <v>0</v>
          </cell>
        </row>
        <row r="249">
          <cell r="B249">
            <v>190190</v>
          </cell>
          <cell r="C249" t="str">
            <v xml:space="preserve">        특허권                                                                            </v>
          </cell>
          <cell r="D249" t="str">
            <v xml:space="preserve">      Royalties</v>
          </cell>
          <cell r="H249" t="e">
            <v>#VALUE!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0</v>
          </cell>
          <cell r="BP249">
            <v>0</v>
          </cell>
          <cell r="BQ249">
            <v>0</v>
          </cell>
          <cell r="BR249">
            <v>0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  <cell r="BZ249">
            <v>0</v>
          </cell>
          <cell r="CA249">
            <v>0</v>
          </cell>
          <cell r="CB249">
            <v>0</v>
          </cell>
          <cell r="CC249">
            <v>0</v>
          </cell>
          <cell r="CD249">
            <v>0</v>
          </cell>
          <cell r="CE249">
            <v>0</v>
          </cell>
          <cell r="CF249">
            <v>0</v>
          </cell>
          <cell r="CG249">
            <v>0</v>
          </cell>
          <cell r="CH249">
            <v>0</v>
          </cell>
          <cell r="CI249">
            <v>0</v>
          </cell>
          <cell r="CJ249">
            <v>0</v>
          </cell>
          <cell r="CK249">
            <v>0</v>
          </cell>
          <cell r="CL249">
            <v>0</v>
          </cell>
          <cell r="CM249">
            <v>0</v>
          </cell>
          <cell r="CN249">
            <v>0</v>
          </cell>
        </row>
        <row r="250">
          <cell r="B250">
            <v>190200</v>
          </cell>
          <cell r="C250" t="str">
            <v xml:space="preserve">        산업재산권                                                                        </v>
          </cell>
          <cell r="D250" t="str">
            <v xml:space="preserve">      Other Industrial Property Rights</v>
          </cell>
          <cell r="H250" t="e">
            <v>#VALUE!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2.872E-3</v>
          </cell>
          <cell r="Y250">
            <v>0</v>
          </cell>
          <cell r="Z250">
            <v>0</v>
          </cell>
          <cell r="AA250">
            <v>0</v>
          </cell>
          <cell r="AB250">
            <v>3.032E-3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0</v>
          </cell>
          <cell r="BP250">
            <v>0</v>
          </cell>
          <cell r="BQ250">
            <v>0</v>
          </cell>
          <cell r="BR250">
            <v>0</v>
          </cell>
          <cell r="BS250">
            <v>0</v>
          </cell>
          <cell r="BT250">
            <v>0</v>
          </cell>
          <cell r="BU250">
            <v>0</v>
          </cell>
          <cell r="BV250">
            <v>0</v>
          </cell>
          <cell r="BW250">
            <v>0</v>
          </cell>
          <cell r="BX250">
            <v>0</v>
          </cell>
          <cell r="BY250">
            <v>0</v>
          </cell>
          <cell r="BZ250">
            <v>0</v>
          </cell>
          <cell r="CA250">
            <v>0</v>
          </cell>
          <cell r="CB250">
            <v>0</v>
          </cell>
          <cell r="CC250">
            <v>0</v>
          </cell>
          <cell r="CD250">
            <v>0</v>
          </cell>
          <cell r="CE250">
            <v>0</v>
          </cell>
          <cell r="CF250">
            <v>0</v>
          </cell>
          <cell r="CG250">
            <v>0</v>
          </cell>
          <cell r="CH250">
            <v>0</v>
          </cell>
          <cell r="CI250">
            <v>0</v>
          </cell>
          <cell r="CJ250">
            <v>0</v>
          </cell>
          <cell r="CK250">
            <v>0</v>
          </cell>
          <cell r="CL250">
            <v>0</v>
          </cell>
          <cell r="CM250">
            <v>0</v>
          </cell>
          <cell r="CN250">
            <v>0</v>
          </cell>
        </row>
        <row r="251">
          <cell r="B251">
            <v>190210</v>
          </cell>
          <cell r="C251" t="str">
            <v xml:space="preserve">        소프트웨어                                                                        </v>
          </cell>
          <cell r="D251" t="str">
            <v xml:space="preserve">      Software</v>
          </cell>
          <cell r="H251" t="e">
            <v>#VALUE!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0</v>
          </cell>
          <cell r="BP251">
            <v>0</v>
          </cell>
          <cell r="BQ251">
            <v>0</v>
          </cell>
          <cell r="BR251">
            <v>0</v>
          </cell>
          <cell r="BS251">
            <v>0</v>
          </cell>
          <cell r="BT251">
            <v>0</v>
          </cell>
          <cell r="BU251">
            <v>0</v>
          </cell>
          <cell r="BV251">
            <v>0</v>
          </cell>
          <cell r="BW251">
            <v>0</v>
          </cell>
          <cell r="BX251">
            <v>0</v>
          </cell>
          <cell r="BY251">
            <v>0</v>
          </cell>
          <cell r="BZ251">
            <v>0</v>
          </cell>
          <cell r="CA251">
            <v>0</v>
          </cell>
          <cell r="CB251">
            <v>0</v>
          </cell>
          <cell r="CC251">
            <v>0</v>
          </cell>
          <cell r="CD251">
            <v>0</v>
          </cell>
          <cell r="CE251">
            <v>0</v>
          </cell>
          <cell r="CF251">
            <v>0</v>
          </cell>
          <cell r="CG251">
            <v>0</v>
          </cell>
          <cell r="CH251">
            <v>0</v>
          </cell>
          <cell r="CI251">
            <v>0</v>
          </cell>
          <cell r="CJ251">
            <v>0</v>
          </cell>
          <cell r="CK251">
            <v>0</v>
          </cell>
          <cell r="CL251">
            <v>0</v>
          </cell>
          <cell r="CM251">
            <v>0</v>
          </cell>
          <cell r="CN251">
            <v>0</v>
          </cell>
        </row>
        <row r="252">
          <cell r="B252">
            <v>190220</v>
          </cell>
          <cell r="C252" t="str">
            <v xml:space="preserve">        브랜드                                                                            </v>
          </cell>
          <cell r="D252" t="str">
            <v xml:space="preserve">      Brand Names</v>
          </cell>
          <cell r="H252" t="e">
            <v>#VALUE!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  <cell r="BK252">
            <v>0</v>
          </cell>
          <cell r="BL252">
            <v>0</v>
          </cell>
          <cell r="BM252">
            <v>0</v>
          </cell>
          <cell r="BN252">
            <v>0</v>
          </cell>
          <cell r="BO252">
            <v>0</v>
          </cell>
          <cell r="BP252">
            <v>0</v>
          </cell>
          <cell r="BQ252">
            <v>0</v>
          </cell>
          <cell r="BR252">
            <v>0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0</v>
          </cell>
          <cell r="CK252">
            <v>0</v>
          </cell>
          <cell r="CL252">
            <v>0</v>
          </cell>
          <cell r="CM252">
            <v>0</v>
          </cell>
          <cell r="CN252">
            <v>0</v>
          </cell>
        </row>
        <row r="253">
          <cell r="B253">
            <v>190230</v>
          </cell>
          <cell r="C253" t="str">
            <v xml:space="preserve">        라이센스와프랜차이즈                                                              </v>
          </cell>
          <cell r="D253" t="str">
            <v xml:space="preserve">      Licenses and Franchises</v>
          </cell>
          <cell r="H253" t="e">
            <v>#VALUE!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  <cell r="BK253">
            <v>0</v>
          </cell>
          <cell r="BL253">
            <v>0</v>
          </cell>
          <cell r="BM253">
            <v>0</v>
          </cell>
          <cell r="BN253">
            <v>0</v>
          </cell>
          <cell r="BO253">
            <v>0</v>
          </cell>
          <cell r="BP253">
            <v>0</v>
          </cell>
          <cell r="BQ253">
            <v>0</v>
          </cell>
          <cell r="BR253">
            <v>0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0</v>
          </cell>
          <cell r="CF253">
            <v>0</v>
          </cell>
          <cell r="CG253">
            <v>0</v>
          </cell>
          <cell r="CH253">
            <v>0</v>
          </cell>
          <cell r="CI253">
            <v>0</v>
          </cell>
          <cell r="CJ253">
            <v>0</v>
          </cell>
          <cell r="CK253">
            <v>0</v>
          </cell>
          <cell r="CL253">
            <v>0</v>
          </cell>
          <cell r="CM253">
            <v>0</v>
          </cell>
          <cell r="CN253">
            <v>0</v>
          </cell>
        </row>
        <row r="254">
          <cell r="B254">
            <v>190240</v>
          </cell>
          <cell r="C254" t="str">
            <v xml:space="preserve">        저작권                                                                            </v>
          </cell>
          <cell r="D254" t="str">
            <v xml:space="preserve">      Copyrights</v>
          </cell>
          <cell r="H254" t="e">
            <v>#VALUE!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F254">
            <v>0</v>
          </cell>
          <cell r="CG254">
            <v>0</v>
          </cell>
          <cell r="CH254">
            <v>0</v>
          </cell>
          <cell r="CI254">
            <v>0</v>
          </cell>
          <cell r="CJ254">
            <v>0</v>
          </cell>
          <cell r="CK254">
            <v>0</v>
          </cell>
          <cell r="CL254">
            <v>0</v>
          </cell>
          <cell r="CM254">
            <v>0</v>
          </cell>
          <cell r="CN254">
            <v>0</v>
          </cell>
        </row>
        <row r="255">
          <cell r="B255">
            <v>190250</v>
          </cell>
          <cell r="C255" t="str">
            <v xml:space="preserve">        회원권                                                                            </v>
          </cell>
          <cell r="D255" t="str">
            <v xml:space="preserve">      Membership</v>
          </cell>
          <cell r="H255" t="e">
            <v>#VALUE!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  <cell r="BK255">
            <v>0</v>
          </cell>
          <cell r="BL255">
            <v>0</v>
          </cell>
          <cell r="BM255">
            <v>0</v>
          </cell>
          <cell r="BN255">
            <v>0</v>
          </cell>
          <cell r="BO255">
            <v>0</v>
          </cell>
          <cell r="BP255">
            <v>0</v>
          </cell>
          <cell r="BQ255">
            <v>0</v>
          </cell>
          <cell r="BR255">
            <v>0</v>
          </cell>
          <cell r="BS255">
            <v>0</v>
          </cell>
          <cell r="BT255">
            <v>0</v>
          </cell>
          <cell r="BU255">
            <v>0</v>
          </cell>
          <cell r="BV255">
            <v>0</v>
          </cell>
          <cell r="BW255">
            <v>0</v>
          </cell>
          <cell r="BX255">
            <v>0</v>
          </cell>
          <cell r="BY255">
            <v>0</v>
          </cell>
          <cell r="BZ255">
            <v>0</v>
          </cell>
          <cell r="CA255">
            <v>0</v>
          </cell>
          <cell r="CB255">
            <v>0</v>
          </cell>
          <cell r="CC255">
            <v>0</v>
          </cell>
          <cell r="CD255">
            <v>0</v>
          </cell>
          <cell r="CE255">
            <v>0</v>
          </cell>
          <cell r="CF255">
            <v>0</v>
          </cell>
          <cell r="CG255">
            <v>0</v>
          </cell>
          <cell r="CH255">
            <v>0</v>
          </cell>
          <cell r="CI255">
            <v>0</v>
          </cell>
          <cell r="CJ255">
            <v>0</v>
          </cell>
          <cell r="CK255">
            <v>0</v>
          </cell>
          <cell r="CL255">
            <v>0</v>
          </cell>
          <cell r="CM255">
            <v>0</v>
          </cell>
          <cell r="CN255">
            <v>0</v>
          </cell>
        </row>
        <row r="256">
          <cell r="B256">
            <v>190260</v>
          </cell>
          <cell r="C256" t="str">
            <v xml:space="preserve">        제이용권                                                                          </v>
          </cell>
          <cell r="D256" t="str">
            <v xml:space="preserve">      Proprietary Equipment Use Rights</v>
          </cell>
          <cell r="H256" t="e">
            <v>#VALUE!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6.7297999999999997E-2</v>
          </cell>
          <cell r="Y256">
            <v>0</v>
          </cell>
          <cell r="Z256">
            <v>0</v>
          </cell>
          <cell r="AA256">
            <v>0</v>
          </cell>
          <cell r="AB256">
            <v>5.6465999999999995E-2</v>
          </cell>
          <cell r="AC256">
            <v>0</v>
          </cell>
          <cell r="AD256">
            <v>0</v>
          </cell>
          <cell r="AE256">
            <v>0</v>
          </cell>
          <cell r="AF256">
            <v>13.003019</v>
          </cell>
          <cell r="AG256">
            <v>0</v>
          </cell>
          <cell r="AH256">
            <v>0</v>
          </cell>
          <cell r="AI256">
            <v>0</v>
          </cell>
          <cell r="AJ256">
            <v>14.00733</v>
          </cell>
          <cell r="AK256">
            <v>0</v>
          </cell>
          <cell r="AL256">
            <v>0</v>
          </cell>
          <cell r="AM256">
            <v>0</v>
          </cell>
          <cell r="AN256">
            <v>14.100073</v>
          </cell>
          <cell r="AO256">
            <v>14.100073999999999</v>
          </cell>
          <cell r="AP256">
            <v>13.999557999999999</v>
          </cell>
          <cell r="AQ256">
            <v>14.302016</v>
          </cell>
          <cell r="AR256">
            <v>14.710965999999999</v>
          </cell>
          <cell r="AS256">
            <v>14.718881</v>
          </cell>
          <cell r="AT256">
            <v>14.795530999999999</v>
          </cell>
          <cell r="AU256">
            <v>15.296310999999999</v>
          </cell>
          <cell r="AV256">
            <v>16.296310999999999</v>
          </cell>
          <cell r="AW256">
            <v>16.318310999999998</v>
          </cell>
          <cell r="AX256">
            <v>16.613529</v>
          </cell>
          <cell r="AY256">
            <v>18.350217999999998</v>
          </cell>
          <cell r="AZ256">
            <v>18.350217999999998</v>
          </cell>
          <cell r="BA256">
            <v>17.014464</v>
          </cell>
          <cell r="BB256">
            <v>17.422514</v>
          </cell>
          <cell r="BC256">
            <v>17.492538</v>
          </cell>
          <cell r="BD256">
            <v>17.492538</v>
          </cell>
          <cell r="BE256">
            <v>0</v>
          </cell>
          <cell r="BF256">
            <v>17.477370000000001</v>
          </cell>
          <cell r="BG256">
            <v>17.33587</v>
          </cell>
          <cell r="BH256">
            <v>17.150931</v>
          </cell>
          <cell r="BI256">
            <v>17.033400999999998</v>
          </cell>
          <cell r="BJ256">
            <v>0</v>
          </cell>
          <cell r="BK256">
            <v>0</v>
          </cell>
          <cell r="BL256">
            <v>0</v>
          </cell>
          <cell r="BM256">
            <v>0</v>
          </cell>
          <cell r="BN256">
            <v>0</v>
          </cell>
          <cell r="BO256">
            <v>0</v>
          </cell>
          <cell r="BP256">
            <v>0</v>
          </cell>
          <cell r="BQ256">
            <v>0</v>
          </cell>
          <cell r="BR256">
            <v>0</v>
          </cell>
          <cell r="BS256">
            <v>0</v>
          </cell>
          <cell r="BT256">
            <v>0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  <cell r="CL256">
            <v>0</v>
          </cell>
          <cell r="CM256">
            <v>0</v>
          </cell>
          <cell r="CN256">
            <v>0</v>
          </cell>
        </row>
        <row r="257">
          <cell r="B257">
            <v>190270</v>
          </cell>
          <cell r="C257" t="str">
            <v xml:space="preserve">        기타                                                                              </v>
          </cell>
          <cell r="D257" t="str">
            <v xml:space="preserve">      Other Intangible Assets</v>
          </cell>
          <cell r="H257" t="e">
            <v>#VALUE!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-5.8121179999999999</v>
          </cell>
          <cell r="Y257">
            <v>0</v>
          </cell>
          <cell r="Z257">
            <v>0</v>
          </cell>
          <cell r="AA257">
            <v>0</v>
          </cell>
          <cell r="AB257">
            <v>-5.5650049999999993</v>
          </cell>
          <cell r="AC257">
            <v>0</v>
          </cell>
          <cell r="AD257">
            <v>0</v>
          </cell>
          <cell r="AE257">
            <v>0</v>
          </cell>
          <cell r="AF257">
            <v>2.5061070000000001</v>
          </cell>
          <cell r="AG257">
            <v>0</v>
          </cell>
          <cell r="AH257">
            <v>0</v>
          </cell>
          <cell r="AI257">
            <v>0</v>
          </cell>
          <cell r="AJ257">
            <v>2.3202389999999999</v>
          </cell>
          <cell r="AK257">
            <v>0</v>
          </cell>
          <cell r="AL257">
            <v>0</v>
          </cell>
          <cell r="AM257">
            <v>0</v>
          </cell>
          <cell r="AN257">
            <v>3.634509</v>
          </cell>
          <cell r="AO257">
            <v>3.465649</v>
          </cell>
          <cell r="AP257">
            <v>3.2751199999999998</v>
          </cell>
          <cell r="AQ257">
            <v>3.6823739999999998</v>
          </cell>
          <cell r="AR257">
            <v>27.089275999999998</v>
          </cell>
          <cell r="AS257">
            <v>25.899766999999997</v>
          </cell>
          <cell r="AT257">
            <v>24.762077999999999</v>
          </cell>
          <cell r="AU257">
            <v>23.723571999999997</v>
          </cell>
          <cell r="AV257">
            <v>22.709479999999999</v>
          </cell>
          <cell r="AW257">
            <v>22.208527999999998</v>
          </cell>
          <cell r="AX257">
            <v>20.926235999999999</v>
          </cell>
          <cell r="AY257">
            <v>34.256727999999995</v>
          </cell>
          <cell r="AZ257">
            <v>38.090477999999997</v>
          </cell>
          <cell r="BA257">
            <v>36.477831999999999</v>
          </cell>
          <cell r="BB257">
            <v>35.510899999999999</v>
          </cell>
          <cell r="BC257">
            <v>35.454698999999998</v>
          </cell>
          <cell r="BD257">
            <v>35.326516999999996</v>
          </cell>
          <cell r="BE257">
            <v>51.207127</v>
          </cell>
          <cell r="BF257">
            <v>44.024781999999995</v>
          </cell>
          <cell r="BG257">
            <v>43.022379999999998</v>
          </cell>
          <cell r="BH257">
            <v>41.171140000000001</v>
          </cell>
          <cell r="BI257">
            <v>39.336258999999998</v>
          </cell>
          <cell r="BJ257">
            <v>285.77115099999997</v>
          </cell>
          <cell r="BK257">
            <v>0</v>
          </cell>
          <cell r="BL257">
            <v>0</v>
          </cell>
          <cell r="BM257">
            <v>0</v>
          </cell>
          <cell r="BN257">
            <v>0</v>
          </cell>
          <cell r="BO257">
            <v>0</v>
          </cell>
          <cell r="BP257">
            <v>0</v>
          </cell>
          <cell r="BQ257">
            <v>0</v>
          </cell>
          <cell r="BR257">
            <v>0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0</v>
          </cell>
          <cell r="CK257">
            <v>0</v>
          </cell>
          <cell r="CL257">
            <v>0</v>
          </cell>
          <cell r="CM257">
            <v>0</v>
          </cell>
          <cell r="CN257">
            <v>0</v>
          </cell>
        </row>
        <row r="258">
          <cell r="B258">
            <v>111160</v>
          </cell>
          <cell r="C258" t="str">
            <v xml:space="preserve">    생물자산                                                                              </v>
          </cell>
          <cell r="D258" t="str">
            <v xml:space="preserve">    Biological Assets</v>
          </cell>
          <cell r="H258" t="e">
            <v>#VALUE!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>
            <v>0</v>
          </cell>
          <cell r="BJ258">
            <v>0</v>
          </cell>
          <cell r="BK258">
            <v>0</v>
          </cell>
          <cell r="BL258">
            <v>0</v>
          </cell>
          <cell r="BM258">
            <v>0</v>
          </cell>
          <cell r="BN258">
            <v>0</v>
          </cell>
          <cell r="BO258">
            <v>0</v>
          </cell>
          <cell r="BP258">
            <v>0</v>
          </cell>
          <cell r="BQ258">
            <v>0</v>
          </cell>
          <cell r="BR258">
            <v>0</v>
          </cell>
          <cell r="BS258">
            <v>0</v>
          </cell>
          <cell r="BT258">
            <v>0</v>
          </cell>
          <cell r="BU258">
            <v>0</v>
          </cell>
          <cell r="BV258">
            <v>0</v>
          </cell>
          <cell r="BW258">
            <v>0</v>
          </cell>
          <cell r="BX258">
            <v>0</v>
          </cell>
          <cell r="BY258">
            <v>0</v>
          </cell>
          <cell r="BZ258">
            <v>0</v>
          </cell>
          <cell r="CA258">
            <v>0</v>
          </cell>
          <cell r="CB258">
            <v>0</v>
          </cell>
          <cell r="CC258">
            <v>0</v>
          </cell>
          <cell r="CD258">
            <v>0</v>
          </cell>
          <cell r="CE258">
            <v>0</v>
          </cell>
          <cell r="CF258">
            <v>0</v>
          </cell>
          <cell r="CG258">
            <v>0</v>
          </cell>
          <cell r="CH258">
            <v>0</v>
          </cell>
          <cell r="CI258">
            <v>0</v>
          </cell>
          <cell r="CJ258">
            <v>0</v>
          </cell>
          <cell r="CK258">
            <v>0</v>
          </cell>
          <cell r="CL258">
            <v>0</v>
          </cell>
          <cell r="CM258">
            <v>0</v>
          </cell>
          <cell r="CN258">
            <v>0</v>
          </cell>
        </row>
        <row r="259">
          <cell r="B259">
            <v>111330</v>
          </cell>
          <cell r="C259" t="str">
            <v xml:space="preserve">    투자부동산                                                                            </v>
          </cell>
          <cell r="D259" t="str">
            <v xml:space="preserve">    Investment in Properties</v>
          </cell>
          <cell r="H259" t="e">
            <v>#VALUE!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170.82721319999999</v>
          </cell>
          <cell r="AG259">
            <v>0</v>
          </cell>
          <cell r="AH259">
            <v>0</v>
          </cell>
          <cell r="AI259">
            <v>0</v>
          </cell>
          <cell r="AJ259">
            <v>170.58624918000001</v>
          </cell>
          <cell r="AK259">
            <v>0</v>
          </cell>
          <cell r="AL259">
            <v>0</v>
          </cell>
          <cell r="AM259">
            <v>0</v>
          </cell>
          <cell r="AN259">
            <v>140.41546399999999</v>
          </cell>
          <cell r="AO259">
            <v>140.09429399999999</v>
          </cell>
          <cell r="AP259">
            <v>139.97699</v>
          </cell>
          <cell r="AQ259">
            <v>139.766694</v>
          </cell>
          <cell r="AR259">
            <v>139.355411</v>
          </cell>
          <cell r="AS259">
            <v>139.09287599999999</v>
          </cell>
          <cell r="AT259">
            <v>138.75764999999998</v>
          </cell>
          <cell r="AU259">
            <v>138.50024099999999</v>
          </cell>
          <cell r="AV259">
            <v>115.79317037</v>
          </cell>
          <cell r="AW259">
            <v>115.57531</v>
          </cell>
          <cell r="AX259">
            <v>115.35745</v>
          </cell>
          <cell r="AY259">
            <v>115.139589</v>
          </cell>
          <cell r="AZ259">
            <v>122.92256798999999</v>
          </cell>
          <cell r="BA259">
            <v>144.03001499999999</v>
          </cell>
          <cell r="BB259">
            <v>143.77721199999999</v>
          </cell>
          <cell r="BC259">
            <v>143.523011</v>
          </cell>
          <cell r="BD259">
            <v>139.34356136</v>
          </cell>
          <cell r="BE259">
            <v>139.14603399999999</v>
          </cell>
          <cell r="BF259">
            <v>138.94850599999998</v>
          </cell>
          <cell r="BG259">
            <v>138.750978</v>
          </cell>
          <cell r="BH259">
            <v>134.54736619999997</v>
          </cell>
          <cell r="BI259">
            <v>134.38742399999998</v>
          </cell>
          <cell r="BJ259">
            <v>134.22748099999998</v>
          </cell>
          <cell r="BK259">
            <v>0</v>
          </cell>
          <cell r="BL259">
            <v>0</v>
          </cell>
          <cell r="BM259">
            <v>0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  <cell r="BS259">
            <v>0</v>
          </cell>
          <cell r="BT259">
            <v>0</v>
          </cell>
          <cell r="BU259">
            <v>0</v>
          </cell>
          <cell r="BV259">
            <v>0</v>
          </cell>
          <cell r="BW259">
            <v>0</v>
          </cell>
          <cell r="BX259">
            <v>0</v>
          </cell>
          <cell r="BY259">
            <v>0</v>
          </cell>
          <cell r="BZ259">
            <v>0</v>
          </cell>
          <cell r="CA259">
            <v>0</v>
          </cell>
          <cell r="CB259">
            <v>0</v>
          </cell>
          <cell r="CC259">
            <v>0</v>
          </cell>
          <cell r="CD259">
            <v>0</v>
          </cell>
          <cell r="CE259">
            <v>0</v>
          </cell>
          <cell r="CF259">
            <v>0</v>
          </cell>
          <cell r="CG259">
            <v>0</v>
          </cell>
          <cell r="CH259">
            <v>0</v>
          </cell>
          <cell r="CI259">
            <v>0</v>
          </cell>
          <cell r="CJ259">
            <v>0</v>
          </cell>
          <cell r="CK259">
            <v>0</v>
          </cell>
          <cell r="CL259">
            <v>0</v>
          </cell>
          <cell r="CM259">
            <v>0</v>
          </cell>
          <cell r="CN259">
            <v>0</v>
          </cell>
        </row>
        <row r="260">
          <cell r="B260">
            <v>190280</v>
          </cell>
          <cell r="C260" t="str">
            <v xml:space="preserve">        토지                                                                              </v>
          </cell>
          <cell r="D260" t="str">
            <v xml:space="preserve">      Land</v>
          </cell>
          <cell r="H260" t="e">
            <v>#VALUE!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161.52178499999999</v>
          </cell>
          <cell r="AG260">
            <v>0</v>
          </cell>
          <cell r="AH260">
            <v>0</v>
          </cell>
          <cell r="AI260">
            <v>0</v>
          </cell>
          <cell r="AJ260">
            <v>161.52202399999999</v>
          </cell>
          <cell r="AK260">
            <v>0</v>
          </cell>
          <cell r="AL260">
            <v>0</v>
          </cell>
          <cell r="AM260">
            <v>0</v>
          </cell>
          <cell r="AN260">
            <v>119.124534</v>
          </cell>
          <cell r="AO260">
            <v>119.124534</v>
          </cell>
          <cell r="AP260">
            <v>119.124534</v>
          </cell>
          <cell r="AQ260">
            <v>119.124534</v>
          </cell>
          <cell r="AR260">
            <v>119.124534</v>
          </cell>
          <cell r="AS260">
            <v>119.124534</v>
          </cell>
          <cell r="AT260">
            <v>119.124534</v>
          </cell>
          <cell r="AU260">
            <v>119.124534</v>
          </cell>
          <cell r="AV260">
            <v>97.950148999999996</v>
          </cell>
          <cell r="AW260">
            <v>0</v>
          </cell>
          <cell r="AX260">
            <v>97.950148999999996</v>
          </cell>
          <cell r="AY260">
            <v>97.950148999999996</v>
          </cell>
          <cell r="AZ260">
            <v>105.51652899999999</v>
          </cell>
          <cell r="BA260">
            <v>125.720168</v>
          </cell>
          <cell r="BB260">
            <v>125.721566</v>
          </cell>
          <cell r="BC260">
            <v>125.721565</v>
          </cell>
          <cell r="BD260">
            <v>120.232664</v>
          </cell>
          <cell r="BE260">
            <v>120.232664</v>
          </cell>
          <cell r="BF260">
            <v>120.232664</v>
          </cell>
          <cell r="BG260">
            <v>120.232664</v>
          </cell>
          <cell r="BH260">
            <v>118.395224</v>
          </cell>
          <cell r="BI260">
            <v>118.395224</v>
          </cell>
          <cell r="BJ260">
            <v>0</v>
          </cell>
          <cell r="BK260">
            <v>0</v>
          </cell>
          <cell r="BL260">
            <v>0</v>
          </cell>
          <cell r="BM260">
            <v>0</v>
          </cell>
          <cell r="BN260">
            <v>0</v>
          </cell>
          <cell r="BO260">
            <v>0</v>
          </cell>
          <cell r="BP260">
            <v>0</v>
          </cell>
          <cell r="BQ260">
            <v>0</v>
          </cell>
          <cell r="BR260">
            <v>0</v>
          </cell>
          <cell r="BS260">
            <v>0</v>
          </cell>
          <cell r="BT260">
            <v>0</v>
          </cell>
          <cell r="BU260">
            <v>0</v>
          </cell>
          <cell r="BV260">
            <v>0</v>
          </cell>
          <cell r="BW260">
            <v>0</v>
          </cell>
          <cell r="BX260">
            <v>0</v>
          </cell>
          <cell r="BY260">
            <v>0</v>
          </cell>
          <cell r="BZ260">
            <v>0</v>
          </cell>
          <cell r="CA260">
            <v>0</v>
          </cell>
          <cell r="CB260">
            <v>0</v>
          </cell>
          <cell r="CC260">
            <v>0</v>
          </cell>
          <cell r="CD260">
            <v>0</v>
          </cell>
          <cell r="CE260">
            <v>0</v>
          </cell>
          <cell r="CF260">
            <v>0</v>
          </cell>
          <cell r="CG260">
            <v>0</v>
          </cell>
          <cell r="CH260">
            <v>0</v>
          </cell>
          <cell r="CI260">
            <v>0</v>
          </cell>
          <cell r="CJ260">
            <v>0</v>
          </cell>
          <cell r="CK260">
            <v>0</v>
          </cell>
          <cell r="CL260">
            <v>0</v>
          </cell>
          <cell r="CM260">
            <v>0</v>
          </cell>
          <cell r="CN260">
            <v>0</v>
          </cell>
        </row>
        <row r="261">
          <cell r="B261">
            <v>190290</v>
          </cell>
          <cell r="C261" t="str">
            <v xml:space="preserve">        건물                                                                              </v>
          </cell>
          <cell r="D261" t="str">
            <v xml:space="preserve">      Buildings</v>
          </cell>
          <cell r="H261" t="e">
            <v>#VALUE!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9.3054279999999991</v>
          </cell>
          <cell r="AG261">
            <v>0</v>
          </cell>
          <cell r="AH261">
            <v>0</v>
          </cell>
          <cell r="AI261">
            <v>0</v>
          </cell>
          <cell r="AJ261">
            <v>9.0642250000000004</v>
          </cell>
          <cell r="AK261">
            <v>0</v>
          </cell>
          <cell r="AL261">
            <v>0</v>
          </cell>
          <cell r="AM261">
            <v>0</v>
          </cell>
          <cell r="AN261">
            <v>21.290929999999999</v>
          </cell>
          <cell r="AO261">
            <v>20.969759999999997</v>
          </cell>
          <cell r="AP261">
            <v>20.852456</v>
          </cell>
          <cell r="AQ261">
            <v>20.642160000000001</v>
          </cell>
          <cell r="AR261">
            <v>20.230877</v>
          </cell>
          <cell r="AS261">
            <v>19.968342</v>
          </cell>
          <cell r="AT261">
            <v>19.633115999999998</v>
          </cell>
          <cell r="AU261">
            <v>19.375706999999998</v>
          </cell>
          <cell r="AV261">
            <v>17.843021</v>
          </cell>
          <cell r="AW261">
            <v>0</v>
          </cell>
          <cell r="AX261">
            <v>17.407301</v>
          </cell>
          <cell r="AY261">
            <v>17.189439999999998</v>
          </cell>
          <cell r="AZ261">
            <v>17.406039</v>
          </cell>
          <cell r="BA261">
            <v>18.309846</v>
          </cell>
          <cell r="BB261">
            <v>18.055645999999999</v>
          </cell>
          <cell r="BC261">
            <v>17.801445999999999</v>
          </cell>
          <cell r="BD261">
            <v>19.110896999999998</v>
          </cell>
          <cell r="BE261">
            <v>18.913368999999999</v>
          </cell>
          <cell r="BF261">
            <v>18.715841999999999</v>
          </cell>
          <cell r="BG261">
            <v>18.518314</v>
          </cell>
          <cell r="BH261">
            <v>16.152141999999998</v>
          </cell>
          <cell r="BI261">
            <v>15.992199999999999</v>
          </cell>
          <cell r="BJ261">
            <v>0</v>
          </cell>
          <cell r="BK261">
            <v>0</v>
          </cell>
          <cell r="BL261">
            <v>0</v>
          </cell>
          <cell r="BM261">
            <v>0</v>
          </cell>
          <cell r="BN261">
            <v>0</v>
          </cell>
          <cell r="BO261">
            <v>0</v>
          </cell>
          <cell r="BP261">
            <v>0</v>
          </cell>
          <cell r="BQ261">
            <v>0</v>
          </cell>
          <cell r="BR261">
            <v>0</v>
          </cell>
          <cell r="BS261">
            <v>0</v>
          </cell>
          <cell r="BT261">
            <v>0</v>
          </cell>
          <cell r="BU261">
            <v>0</v>
          </cell>
          <cell r="BV261">
            <v>0</v>
          </cell>
          <cell r="BW261">
            <v>0</v>
          </cell>
          <cell r="BX261">
            <v>0</v>
          </cell>
          <cell r="BY261">
            <v>0</v>
          </cell>
          <cell r="BZ261">
            <v>0</v>
          </cell>
          <cell r="CA261">
            <v>0</v>
          </cell>
          <cell r="CB261">
            <v>0</v>
          </cell>
          <cell r="CC261">
            <v>0</v>
          </cell>
          <cell r="CD261">
            <v>0</v>
          </cell>
          <cell r="CE261">
            <v>0</v>
          </cell>
          <cell r="CF261">
            <v>0</v>
          </cell>
          <cell r="CG261">
            <v>0</v>
          </cell>
          <cell r="CH261">
            <v>0</v>
          </cell>
          <cell r="CI261">
            <v>0</v>
          </cell>
          <cell r="CJ261">
            <v>0</v>
          </cell>
          <cell r="CK261">
            <v>0</v>
          </cell>
          <cell r="CL261">
            <v>0</v>
          </cell>
          <cell r="CM261">
            <v>0</v>
          </cell>
          <cell r="CN261">
            <v>0</v>
          </cell>
        </row>
        <row r="262">
          <cell r="B262">
            <v>190300</v>
          </cell>
          <cell r="C262" t="str">
            <v xml:space="preserve">        기타투자부동산                                                                    </v>
          </cell>
          <cell r="D262" t="str">
            <v xml:space="preserve">      Other Investment in Properties</v>
          </cell>
          <cell r="H262" t="e">
            <v>#VALUE!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115.57531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134.22748099999998</v>
          </cell>
          <cell r="BK262">
            <v>0</v>
          </cell>
          <cell r="BL262">
            <v>0</v>
          </cell>
          <cell r="BM262">
            <v>0</v>
          </cell>
          <cell r="BN262">
            <v>0</v>
          </cell>
          <cell r="BO262">
            <v>0</v>
          </cell>
          <cell r="BP262">
            <v>0</v>
          </cell>
          <cell r="BQ262">
            <v>0</v>
          </cell>
          <cell r="BR262">
            <v>0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  <cell r="BW262">
            <v>0</v>
          </cell>
          <cell r="BX262">
            <v>0</v>
          </cell>
          <cell r="BY262">
            <v>0</v>
          </cell>
          <cell r="BZ262">
            <v>0</v>
          </cell>
          <cell r="CA262">
            <v>0</v>
          </cell>
          <cell r="CB262">
            <v>0</v>
          </cell>
          <cell r="CC262">
            <v>0</v>
          </cell>
          <cell r="CD262">
            <v>0</v>
          </cell>
          <cell r="CE262">
            <v>0</v>
          </cell>
          <cell r="CF262">
            <v>0</v>
          </cell>
          <cell r="CG262">
            <v>0</v>
          </cell>
          <cell r="CH262">
            <v>0</v>
          </cell>
          <cell r="CI262">
            <v>0</v>
          </cell>
          <cell r="CJ262">
            <v>0</v>
          </cell>
          <cell r="CK262">
            <v>0</v>
          </cell>
          <cell r="CL262">
            <v>0</v>
          </cell>
          <cell r="CM262">
            <v>0</v>
          </cell>
          <cell r="CN262">
            <v>0</v>
          </cell>
        </row>
        <row r="263">
          <cell r="B263">
            <v>190310</v>
          </cell>
          <cell r="C263" t="str">
            <v xml:space="preserve">    투자자산                                                                              </v>
          </cell>
          <cell r="D263" t="str">
            <v xml:space="preserve">  Investment Assets</v>
          </cell>
          <cell r="H263" t="e">
            <v>#VALUE!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53.923351999999994</v>
          </cell>
          <cell r="Y263">
            <v>0</v>
          </cell>
          <cell r="Z263">
            <v>0</v>
          </cell>
          <cell r="AA263">
            <v>0</v>
          </cell>
          <cell r="AB263">
            <v>46.353730999999996</v>
          </cell>
          <cell r="AC263">
            <v>0</v>
          </cell>
          <cell r="AD263">
            <v>0</v>
          </cell>
          <cell r="AE263">
            <v>0</v>
          </cell>
          <cell r="AF263">
            <v>92.180016909999992</v>
          </cell>
          <cell r="AG263">
            <v>0</v>
          </cell>
          <cell r="AH263">
            <v>0</v>
          </cell>
          <cell r="AI263">
            <v>0</v>
          </cell>
          <cell r="AJ263">
            <v>70.205034189999992</v>
          </cell>
          <cell r="AK263">
            <v>0</v>
          </cell>
          <cell r="AL263">
            <v>0</v>
          </cell>
          <cell r="AM263">
            <v>0</v>
          </cell>
          <cell r="AN263">
            <v>35.307653999999999</v>
          </cell>
          <cell r="AO263">
            <v>36.040340999999998</v>
          </cell>
          <cell r="AP263">
            <v>33.258659000000002</v>
          </cell>
          <cell r="AQ263">
            <v>32.046172999999996</v>
          </cell>
          <cell r="AR263">
            <v>34.051566999999999</v>
          </cell>
          <cell r="AS263">
            <v>31.213194999999999</v>
          </cell>
          <cell r="AT263">
            <v>26.414137999999998</v>
          </cell>
          <cell r="AU263">
            <v>22.516369999999998</v>
          </cell>
          <cell r="AV263">
            <v>38.545926649999998</v>
          </cell>
          <cell r="AW263">
            <v>40.148491999999997</v>
          </cell>
          <cell r="AX263">
            <v>40.491433000000001</v>
          </cell>
          <cell r="AY263">
            <v>43.322299000000001</v>
          </cell>
          <cell r="AZ263">
            <v>49.924820920000002</v>
          </cell>
          <cell r="BA263">
            <v>57.430867999999997</v>
          </cell>
          <cell r="BB263">
            <v>45.029119000000001</v>
          </cell>
          <cell r="BC263">
            <v>46.292167999999997</v>
          </cell>
          <cell r="BD263">
            <v>43.534462089999998</v>
          </cell>
          <cell r="BE263">
            <v>36.288433999999995</v>
          </cell>
          <cell r="BF263">
            <v>47.035741999999999</v>
          </cell>
          <cell r="BG263">
            <v>39.225218999999996</v>
          </cell>
          <cell r="BH263">
            <v>33.342641370000003</v>
          </cell>
          <cell r="BI263">
            <v>29.702604999999998</v>
          </cell>
          <cell r="BJ263">
            <v>30.858595999999999</v>
          </cell>
          <cell r="BK263">
            <v>0</v>
          </cell>
          <cell r="BL263">
            <v>0</v>
          </cell>
          <cell r="BM263">
            <v>0</v>
          </cell>
          <cell r="BN263">
            <v>0</v>
          </cell>
          <cell r="BO263">
            <v>0</v>
          </cell>
          <cell r="BP263">
            <v>0</v>
          </cell>
          <cell r="BQ263">
            <v>0</v>
          </cell>
          <cell r="BR263">
            <v>0</v>
          </cell>
          <cell r="BS263">
            <v>0</v>
          </cell>
          <cell r="BT263">
            <v>0</v>
          </cell>
          <cell r="BU263">
            <v>0</v>
          </cell>
          <cell r="BV263">
            <v>0</v>
          </cell>
          <cell r="BW263">
            <v>0</v>
          </cell>
          <cell r="BX263">
            <v>0</v>
          </cell>
          <cell r="BY263">
            <v>0</v>
          </cell>
          <cell r="BZ263">
            <v>0</v>
          </cell>
          <cell r="CA263">
            <v>0</v>
          </cell>
          <cell r="CB263">
            <v>0</v>
          </cell>
          <cell r="CC263">
            <v>0</v>
          </cell>
          <cell r="CD263">
            <v>0</v>
          </cell>
          <cell r="CE263">
            <v>0</v>
          </cell>
          <cell r="CF263">
            <v>0</v>
          </cell>
          <cell r="CG263">
            <v>0</v>
          </cell>
          <cell r="CH263">
            <v>0</v>
          </cell>
          <cell r="CI263">
            <v>0</v>
          </cell>
          <cell r="CJ263">
            <v>0</v>
          </cell>
          <cell r="CK263">
            <v>0</v>
          </cell>
          <cell r="CL263">
            <v>0</v>
          </cell>
          <cell r="CM263">
            <v>0</v>
          </cell>
          <cell r="CN263">
            <v>0</v>
          </cell>
        </row>
        <row r="264">
          <cell r="B264">
            <v>111450</v>
          </cell>
          <cell r="C264" t="str">
            <v xml:space="preserve">    관계기업등지분관련투자자산                                                            </v>
          </cell>
          <cell r="D264" t="str">
            <v xml:space="preserve">    Investments in Associates, Subsidiaries and Joint Venteures</v>
          </cell>
          <cell r="H264" t="e">
            <v>#VALUE!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20.746780999999999</v>
          </cell>
          <cell r="Y264">
            <v>0</v>
          </cell>
          <cell r="Z264">
            <v>0</v>
          </cell>
          <cell r="AA264">
            <v>0</v>
          </cell>
          <cell r="AB264">
            <v>14.596124999999999</v>
          </cell>
          <cell r="AC264">
            <v>0</v>
          </cell>
          <cell r="AD264">
            <v>0</v>
          </cell>
          <cell r="AE264">
            <v>0</v>
          </cell>
          <cell r="AF264">
            <v>59.117957060000002</v>
          </cell>
          <cell r="AG264">
            <v>0</v>
          </cell>
          <cell r="AH264">
            <v>0</v>
          </cell>
          <cell r="AI264">
            <v>0</v>
          </cell>
          <cell r="AJ264">
            <v>55.60370099</v>
          </cell>
          <cell r="AK264">
            <v>0</v>
          </cell>
          <cell r="AL264">
            <v>0</v>
          </cell>
          <cell r="AM264">
            <v>0</v>
          </cell>
          <cell r="AN264">
            <v>3.0974139999999997</v>
          </cell>
          <cell r="AO264">
            <v>1.1531279999999999</v>
          </cell>
          <cell r="AP264">
            <v>1.168547</v>
          </cell>
          <cell r="AQ264">
            <v>1.0475719999999999</v>
          </cell>
          <cell r="AR264">
            <v>0.955924</v>
          </cell>
          <cell r="AS264">
            <v>0.955924</v>
          </cell>
          <cell r="AT264">
            <v>1.056E-2</v>
          </cell>
          <cell r="AU264">
            <v>9.3600000000000003E-3</v>
          </cell>
          <cell r="AV264">
            <v>9.3641499999999999E-3</v>
          </cell>
          <cell r="AW264">
            <v>9.3530000000000002E-3</v>
          </cell>
          <cell r="AX264">
            <v>8.7569999999999992E-3</v>
          </cell>
          <cell r="AY264">
            <v>8.7460000000000003E-3</v>
          </cell>
          <cell r="AZ264">
            <v>8.7497900000000003E-3</v>
          </cell>
          <cell r="BA264">
            <v>8.7499999999999991E-3</v>
          </cell>
          <cell r="BB264">
            <v>8.3529999999999993E-3</v>
          </cell>
          <cell r="BC264">
            <v>8.3420000000000005E-3</v>
          </cell>
          <cell r="BD264">
            <v>8.1628399999999993E-3</v>
          </cell>
          <cell r="BE264">
            <v>7.783E-3</v>
          </cell>
          <cell r="BF264">
            <v>6.8299999999999993E-3</v>
          </cell>
          <cell r="BG264">
            <v>6.8189999999999995E-3</v>
          </cell>
          <cell r="BH264">
            <v>6.8214999999999994E-3</v>
          </cell>
          <cell r="BI264">
            <v>6.6209999999999993E-3</v>
          </cell>
          <cell r="BJ264">
            <v>5.6540000000000002E-3</v>
          </cell>
          <cell r="BK264">
            <v>0</v>
          </cell>
          <cell r="BL264">
            <v>0</v>
          </cell>
          <cell r="BM264">
            <v>0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U264">
            <v>0</v>
          </cell>
          <cell r="BV264">
            <v>0</v>
          </cell>
          <cell r="BW264">
            <v>0</v>
          </cell>
          <cell r="BX264">
            <v>0</v>
          </cell>
          <cell r="BY264">
            <v>0</v>
          </cell>
          <cell r="BZ264">
            <v>0</v>
          </cell>
          <cell r="CA264">
            <v>0</v>
          </cell>
          <cell r="CB264">
            <v>0</v>
          </cell>
          <cell r="CC264">
            <v>0</v>
          </cell>
          <cell r="CD264">
            <v>0</v>
          </cell>
          <cell r="CE264">
            <v>0</v>
          </cell>
          <cell r="CF264">
            <v>0</v>
          </cell>
          <cell r="CG264">
            <v>0</v>
          </cell>
          <cell r="CH264">
            <v>0</v>
          </cell>
          <cell r="CI264">
            <v>0</v>
          </cell>
          <cell r="CJ264">
            <v>0</v>
          </cell>
          <cell r="CK264">
            <v>0</v>
          </cell>
          <cell r="CL264">
            <v>0</v>
          </cell>
          <cell r="CM264">
            <v>0</v>
          </cell>
          <cell r="CN264">
            <v>0</v>
          </cell>
        </row>
        <row r="265">
          <cell r="B265">
            <v>111460</v>
          </cell>
          <cell r="C265" t="str">
            <v xml:space="preserve">        관계기업투자(지분법적용투자)                                                      </v>
          </cell>
          <cell r="D265" t="str">
            <v xml:space="preserve">      Investments in Associates(Investments in Equity Method )</v>
          </cell>
          <cell r="H265" t="e">
            <v>#VALUE!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20.746780999999999</v>
          </cell>
          <cell r="Y265">
            <v>0</v>
          </cell>
          <cell r="Z265">
            <v>0</v>
          </cell>
          <cell r="AA265">
            <v>0</v>
          </cell>
          <cell r="AB265">
            <v>14.596124999999999</v>
          </cell>
          <cell r="AC265">
            <v>0</v>
          </cell>
          <cell r="AD265">
            <v>0</v>
          </cell>
          <cell r="AE265">
            <v>0</v>
          </cell>
          <cell r="AF265">
            <v>59.117957060000002</v>
          </cell>
          <cell r="AG265">
            <v>0</v>
          </cell>
          <cell r="AH265">
            <v>0</v>
          </cell>
          <cell r="AI265">
            <v>0</v>
          </cell>
          <cell r="AJ265">
            <v>55.60370099</v>
          </cell>
          <cell r="AK265">
            <v>0</v>
          </cell>
          <cell r="AL265">
            <v>0</v>
          </cell>
          <cell r="AM265">
            <v>0</v>
          </cell>
          <cell r="AN265">
            <v>3.0974139999999997</v>
          </cell>
          <cell r="AO265">
            <v>1.1531279999999999</v>
          </cell>
          <cell r="AP265">
            <v>1.168547</v>
          </cell>
          <cell r="AQ265">
            <v>1.0475719999999999</v>
          </cell>
          <cell r="AR265">
            <v>0.955924</v>
          </cell>
          <cell r="AS265">
            <v>0.955924</v>
          </cell>
          <cell r="AT265">
            <v>1.056E-2</v>
          </cell>
          <cell r="AU265">
            <v>9.3600000000000003E-3</v>
          </cell>
          <cell r="AV265">
            <v>9.3641499999999999E-3</v>
          </cell>
          <cell r="AW265">
            <v>9.3530000000000002E-3</v>
          </cell>
          <cell r="AX265">
            <v>8.7569999999999992E-3</v>
          </cell>
          <cell r="AY265">
            <v>8.7460000000000003E-3</v>
          </cell>
          <cell r="AZ265">
            <v>8.7497900000000003E-3</v>
          </cell>
          <cell r="BA265">
            <v>8.7499999999999991E-3</v>
          </cell>
          <cell r="BB265">
            <v>8.3529999999999993E-3</v>
          </cell>
          <cell r="BC265">
            <v>8.3420000000000005E-3</v>
          </cell>
          <cell r="BD265">
            <v>8.1628399999999993E-3</v>
          </cell>
          <cell r="BE265">
            <v>7.783E-3</v>
          </cell>
          <cell r="BF265">
            <v>6.8299999999999993E-3</v>
          </cell>
          <cell r="BG265">
            <v>6.8189999999999995E-3</v>
          </cell>
          <cell r="BH265">
            <v>6.8214999999999994E-3</v>
          </cell>
          <cell r="BI265">
            <v>6.6209999999999993E-3</v>
          </cell>
          <cell r="BJ265">
            <v>5.6540000000000002E-3</v>
          </cell>
          <cell r="BK265">
            <v>0</v>
          </cell>
          <cell r="BL265">
            <v>0</v>
          </cell>
          <cell r="BM265">
            <v>0</v>
          </cell>
          <cell r="BN265">
            <v>0</v>
          </cell>
          <cell r="BO265">
            <v>0</v>
          </cell>
          <cell r="BP265">
            <v>0</v>
          </cell>
          <cell r="BQ265">
            <v>0</v>
          </cell>
          <cell r="BR265">
            <v>0</v>
          </cell>
          <cell r="BS265">
            <v>0</v>
          </cell>
          <cell r="BT265">
            <v>0</v>
          </cell>
          <cell r="BU265">
            <v>0</v>
          </cell>
          <cell r="BV265">
            <v>0</v>
          </cell>
          <cell r="BW265">
            <v>0</v>
          </cell>
          <cell r="BX265">
            <v>0</v>
          </cell>
          <cell r="BY265">
            <v>0</v>
          </cell>
          <cell r="BZ265">
            <v>0</v>
          </cell>
          <cell r="CA265">
            <v>0</v>
          </cell>
          <cell r="CB265">
            <v>0</v>
          </cell>
          <cell r="CC265">
            <v>0</v>
          </cell>
          <cell r="CD265">
            <v>0</v>
          </cell>
          <cell r="CE265">
            <v>0</v>
          </cell>
          <cell r="CF265">
            <v>0</v>
          </cell>
          <cell r="CG265">
            <v>0</v>
          </cell>
          <cell r="CH265">
            <v>0</v>
          </cell>
          <cell r="CI265">
            <v>0</v>
          </cell>
          <cell r="CJ265">
            <v>0</v>
          </cell>
          <cell r="CK265">
            <v>0</v>
          </cell>
          <cell r="CL265">
            <v>0</v>
          </cell>
          <cell r="CM265">
            <v>0</v>
          </cell>
          <cell r="CN265">
            <v>0</v>
          </cell>
        </row>
        <row r="266">
          <cell r="B266">
            <v>111470</v>
          </cell>
          <cell r="C266" t="str">
            <v xml:space="preserve">        종속기업투자                                                                      </v>
          </cell>
          <cell r="D266" t="str">
            <v xml:space="preserve">      Investments in Subsidiaries</v>
          </cell>
          <cell r="H266" t="e">
            <v>#VALUE!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0</v>
          </cell>
          <cell r="CJ266">
            <v>0</v>
          </cell>
          <cell r="CK266">
            <v>0</v>
          </cell>
          <cell r="CL266">
            <v>0</v>
          </cell>
          <cell r="CM266">
            <v>0</v>
          </cell>
          <cell r="CN266">
            <v>0</v>
          </cell>
        </row>
        <row r="267">
          <cell r="B267">
            <v>190320</v>
          </cell>
          <cell r="C267" t="str">
            <v xml:space="preserve">            기타                                                                          </v>
          </cell>
          <cell r="D267" t="str">
            <v xml:space="preserve">      Others</v>
          </cell>
          <cell r="H267" t="e">
            <v>#VALUE!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>
            <v>0</v>
          </cell>
          <cell r="BJ267">
            <v>0</v>
          </cell>
          <cell r="BK267">
            <v>0</v>
          </cell>
          <cell r="BL267">
            <v>0</v>
          </cell>
          <cell r="BM267">
            <v>0</v>
          </cell>
          <cell r="BN267">
            <v>0</v>
          </cell>
          <cell r="BO267">
            <v>0</v>
          </cell>
          <cell r="BP267">
            <v>0</v>
          </cell>
          <cell r="BQ267">
            <v>0</v>
          </cell>
          <cell r="BR267">
            <v>0</v>
          </cell>
          <cell r="BS267">
            <v>0</v>
          </cell>
          <cell r="BT267">
            <v>0</v>
          </cell>
          <cell r="BU267">
            <v>0</v>
          </cell>
          <cell r="BV267">
            <v>0</v>
          </cell>
          <cell r="BW267">
            <v>0</v>
          </cell>
          <cell r="BX267">
            <v>0</v>
          </cell>
          <cell r="BY267">
            <v>0</v>
          </cell>
          <cell r="BZ267">
            <v>0</v>
          </cell>
          <cell r="CA267">
            <v>0</v>
          </cell>
          <cell r="CB267">
            <v>0</v>
          </cell>
          <cell r="CC267">
            <v>0</v>
          </cell>
          <cell r="CD267">
            <v>0</v>
          </cell>
          <cell r="CE267">
            <v>0</v>
          </cell>
          <cell r="CF267">
            <v>0</v>
          </cell>
          <cell r="CG267">
            <v>0</v>
          </cell>
          <cell r="CH267">
            <v>0</v>
          </cell>
          <cell r="CI267">
            <v>0</v>
          </cell>
          <cell r="CJ267">
            <v>0</v>
          </cell>
          <cell r="CK267">
            <v>0</v>
          </cell>
          <cell r="CL267">
            <v>0</v>
          </cell>
          <cell r="CM267">
            <v>0</v>
          </cell>
          <cell r="CN267">
            <v>0</v>
          </cell>
        </row>
        <row r="268">
          <cell r="B268">
            <v>111500</v>
          </cell>
          <cell r="C268" t="str">
            <v xml:space="preserve">    장기매도가능금융자산                                                                  </v>
          </cell>
          <cell r="D268" t="str">
            <v xml:space="preserve">    Long-Term Available-for-Sale Financial Assets</v>
          </cell>
          <cell r="H268" t="e">
            <v>#VALUE!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27.07028</v>
          </cell>
          <cell r="Y268">
            <v>0</v>
          </cell>
          <cell r="Z268">
            <v>0</v>
          </cell>
          <cell r="AA268">
            <v>0</v>
          </cell>
          <cell r="AB268">
            <v>26.321110999999998</v>
          </cell>
          <cell r="AC268">
            <v>0</v>
          </cell>
          <cell r="AD268">
            <v>0</v>
          </cell>
          <cell r="AE268">
            <v>0</v>
          </cell>
          <cell r="AF268">
            <v>28.990883849999999</v>
          </cell>
          <cell r="AG268">
            <v>0</v>
          </cell>
          <cell r="AH268">
            <v>0</v>
          </cell>
          <cell r="AI268">
            <v>0</v>
          </cell>
          <cell r="AJ268">
            <v>6.6250751999999995</v>
          </cell>
          <cell r="AK268">
            <v>0</v>
          </cell>
          <cell r="AL268">
            <v>0</v>
          </cell>
          <cell r="AM268">
            <v>0</v>
          </cell>
          <cell r="AN268">
            <v>14.254648</v>
          </cell>
          <cell r="AO268">
            <v>16.783125999999999</v>
          </cell>
          <cell r="AP268">
            <v>14.324311</v>
          </cell>
          <cell r="AQ268">
            <v>16.246479000000001</v>
          </cell>
          <cell r="AR268">
            <v>19.262636999999998</v>
          </cell>
          <cell r="AS268">
            <v>16.372876999999999</v>
          </cell>
          <cell r="AT268">
            <v>14.494346999999999</v>
          </cell>
          <cell r="AU268">
            <v>9.9846310000000003</v>
          </cell>
          <cell r="AV268">
            <v>23.413618499999998</v>
          </cell>
          <cell r="AW268">
            <v>22.930861</v>
          </cell>
          <cell r="AX268">
            <v>23.659592999999997</v>
          </cell>
          <cell r="AY268">
            <v>23.410404999999997</v>
          </cell>
          <cell r="AZ268">
            <v>23.642080129999997</v>
          </cell>
          <cell r="BA268">
            <v>25.681585999999999</v>
          </cell>
          <cell r="BB268">
            <v>11.539463</v>
          </cell>
          <cell r="BC268">
            <v>12.036349999999999</v>
          </cell>
          <cell r="BD268">
            <v>12.05959225</v>
          </cell>
          <cell r="BE268">
            <v>11.879301</v>
          </cell>
          <cell r="BF268">
            <v>13.739709999999999</v>
          </cell>
          <cell r="BG268">
            <v>6.0198839999999993</v>
          </cell>
          <cell r="BH268">
            <v>6.3860048699999998</v>
          </cell>
          <cell r="BI268">
            <v>4.0824769999999999</v>
          </cell>
          <cell r="BJ268">
            <v>3.9883099999999998</v>
          </cell>
          <cell r="BK268">
            <v>0</v>
          </cell>
          <cell r="BL268">
            <v>0</v>
          </cell>
          <cell r="BM268">
            <v>0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0</v>
          </cell>
          <cell r="BV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  <cell r="CE268">
            <v>0</v>
          </cell>
          <cell r="CF268">
            <v>0</v>
          </cell>
          <cell r="CG268">
            <v>0</v>
          </cell>
          <cell r="CH268">
            <v>0</v>
          </cell>
          <cell r="CI268">
            <v>0</v>
          </cell>
          <cell r="CJ268">
            <v>0</v>
          </cell>
          <cell r="CK268">
            <v>0</v>
          </cell>
          <cell r="CL268">
            <v>0</v>
          </cell>
          <cell r="CM268">
            <v>0</v>
          </cell>
          <cell r="CN268">
            <v>0</v>
          </cell>
        </row>
        <row r="269">
          <cell r="B269">
            <v>111580</v>
          </cell>
          <cell r="C269" t="str">
            <v xml:space="preserve">    장기만기보유금융자산                                                                  </v>
          </cell>
          <cell r="D269" t="str">
            <v xml:space="preserve">    Long-Term Held to Maturity  Investments</v>
          </cell>
          <cell r="H269" t="e">
            <v>#VALUE!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0.72558</v>
          </cell>
          <cell r="Y269">
            <v>0</v>
          </cell>
          <cell r="Z269">
            <v>0</v>
          </cell>
          <cell r="AA269">
            <v>0</v>
          </cell>
          <cell r="AB269">
            <v>0.18756999999999999</v>
          </cell>
          <cell r="AC269">
            <v>0</v>
          </cell>
          <cell r="AD269">
            <v>0</v>
          </cell>
          <cell r="AE269">
            <v>0</v>
          </cell>
          <cell r="AF269">
            <v>8.6824999999999999E-2</v>
          </cell>
          <cell r="AG269">
            <v>0</v>
          </cell>
          <cell r="AH269">
            <v>0</v>
          </cell>
          <cell r="AI269">
            <v>0</v>
          </cell>
          <cell r="AJ269">
            <v>7.1349999999999997E-2</v>
          </cell>
          <cell r="AK269">
            <v>0</v>
          </cell>
          <cell r="AL269">
            <v>0</v>
          </cell>
          <cell r="AM269">
            <v>0</v>
          </cell>
          <cell r="AN269">
            <v>0.16397999999999999</v>
          </cell>
          <cell r="AO269">
            <v>0.16397999999999999</v>
          </cell>
          <cell r="AP269">
            <v>0.16436999999999999</v>
          </cell>
          <cell r="AQ269">
            <v>0.16456499999999999</v>
          </cell>
          <cell r="AR269">
            <v>0.13636999999999999</v>
          </cell>
          <cell r="AS269">
            <v>0.13617499999999999</v>
          </cell>
          <cell r="AT269">
            <v>3.6174999999999999E-2</v>
          </cell>
          <cell r="AU269">
            <v>3.4849999999999998E-3</v>
          </cell>
          <cell r="AV269">
            <v>2.1849999999999999E-3</v>
          </cell>
          <cell r="AW269">
            <v>2.1849999999999999E-3</v>
          </cell>
          <cell r="AX269">
            <v>2.1849999999999999E-3</v>
          </cell>
          <cell r="AY269">
            <v>2.1849999999999999E-3</v>
          </cell>
          <cell r="AZ269">
            <v>1.885E-3</v>
          </cell>
          <cell r="BA269">
            <v>1.885E-3</v>
          </cell>
          <cell r="BB269">
            <v>1.885E-3</v>
          </cell>
          <cell r="BC269">
            <v>1.885E-3</v>
          </cell>
          <cell r="BD269">
            <v>5.8500000000000002E-4</v>
          </cell>
          <cell r="BE269">
            <v>5.8500000000000002E-4</v>
          </cell>
          <cell r="BF269">
            <v>5.8500000000000002E-4</v>
          </cell>
          <cell r="BG269">
            <v>5.8500000000000002E-4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0</v>
          </cell>
          <cell r="BV269">
            <v>0</v>
          </cell>
          <cell r="BW269">
            <v>0</v>
          </cell>
          <cell r="BX269">
            <v>0</v>
          </cell>
          <cell r="BY269">
            <v>0</v>
          </cell>
          <cell r="BZ269">
            <v>0</v>
          </cell>
          <cell r="CA269">
            <v>0</v>
          </cell>
          <cell r="CB269">
            <v>0</v>
          </cell>
          <cell r="CC269">
            <v>0</v>
          </cell>
          <cell r="CD269">
            <v>0</v>
          </cell>
          <cell r="CE269">
            <v>0</v>
          </cell>
          <cell r="CF269">
            <v>0</v>
          </cell>
          <cell r="CG269">
            <v>0</v>
          </cell>
          <cell r="CH269">
            <v>0</v>
          </cell>
          <cell r="CI269">
            <v>0</v>
          </cell>
          <cell r="CJ269">
            <v>0</v>
          </cell>
          <cell r="CK269">
            <v>0</v>
          </cell>
          <cell r="CL269">
            <v>0</v>
          </cell>
          <cell r="CM269">
            <v>0</v>
          </cell>
          <cell r="CN269">
            <v>0</v>
          </cell>
        </row>
        <row r="270">
          <cell r="B270">
            <v>111640</v>
          </cell>
          <cell r="C270" t="str">
            <v xml:space="preserve">    기타금융자산                                                                          </v>
          </cell>
          <cell r="D270" t="str">
            <v xml:space="preserve">    Other Financial Assets</v>
          </cell>
          <cell r="H270" t="e">
            <v>#VALUE!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5.3807109999999998</v>
          </cell>
          <cell r="Y270">
            <v>0</v>
          </cell>
          <cell r="Z270">
            <v>0</v>
          </cell>
          <cell r="AA270">
            <v>0</v>
          </cell>
          <cell r="AB270">
            <v>5.2489249999999998</v>
          </cell>
          <cell r="AC270">
            <v>0</v>
          </cell>
          <cell r="AD270">
            <v>0</v>
          </cell>
          <cell r="AE270">
            <v>0</v>
          </cell>
          <cell r="AF270">
            <v>3.9843509999999998</v>
          </cell>
          <cell r="AG270">
            <v>0</v>
          </cell>
          <cell r="AH270">
            <v>0</v>
          </cell>
          <cell r="AI270">
            <v>0</v>
          </cell>
          <cell r="AJ270">
            <v>7.9049079999999998</v>
          </cell>
          <cell r="AK270">
            <v>0</v>
          </cell>
          <cell r="AL270">
            <v>0</v>
          </cell>
          <cell r="AM270">
            <v>0</v>
          </cell>
          <cell r="AN270">
            <v>17.791612000000001</v>
          </cell>
          <cell r="AO270">
            <v>17.940106999999998</v>
          </cell>
          <cell r="AP270">
            <v>17.601430999999998</v>
          </cell>
          <cell r="AQ270">
            <v>14.587556999999999</v>
          </cell>
          <cell r="AR270">
            <v>13.696636</v>
          </cell>
          <cell r="AS270">
            <v>13.748218999999999</v>
          </cell>
          <cell r="AT270">
            <v>11.873056</v>
          </cell>
          <cell r="AU270">
            <v>12.518894</v>
          </cell>
          <cell r="AV270">
            <v>15.120759</v>
          </cell>
          <cell r="AW270">
            <v>17.206092999999999</v>
          </cell>
          <cell r="AX270">
            <v>16.820898</v>
          </cell>
          <cell r="AY270">
            <v>19.900963000000001</v>
          </cell>
          <cell r="AZ270">
            <v>26.272105999999997</v>
          </cell>
          <cell r="BA270">
            <v>31.738647</v>
          </cell>
          <cell r="BB270">
            <v>33.479417999999995</v>
          </cell>
          <cell r="BC270">
            <v>34.245590999999997</v>
          </cell>
          <cell r="BD270">
            <v>31.466121999999999</v>
          </cell>
          <cell r="BE270">
            <v>24.400765</v>
          </cell>
          <cell r="BF270">
            <v>33.288616999999995</v>
          </cell>
          <cell r="BG270">
            <v>33.197930999999997</v>
          </cell>
          <cell r="BH270">
            <v>26.949814999999997</v>
          </cell>
          <cell r="BI270">
            <v>25.613506999999998</v>
          </cell>
          <cell r="BJ270">
            <v>26.864632</v>
          </cell>
          <cell r="BK270">
            <v>0</v>
          </cell>
          <cell r="BL270">
            <v>0</v>
          </cell>
          <cell r="BM270">
            <v>0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  <cell r="BS270">
            <v>0</v>
          </cell>
          <cell r="BT270">
            <v>0</v>
          </cell>
          <cell r="BU270">
            <v>0</v>
          </cell>
          <cell r="BV270">
            <v>0</v>
          </cell>
          <cell r="BW270">
            <v>0</v>
          </cell>
          <cell r="BX270">
            <v>0</v>
          </cell>
          <cell r="BY270">
            <v>0</v>
          </cell>
          <cell r="BZ270">
            <v>0</v>
          </cell>
          <cell r="CA270">
            <v>0</v>
          </cell>
          <cell r="CB270">
            <v>0</v>
          </cell>
          <cell r="CC270">
            <v>0</v>
          </cell>
          <cell r="CD270">
            <v>0</v>
          </cell>
          <cell r="CE270">
            <v>0</v>
          </cell>
          <cell r="CF270">
            <v>0</v>
          </cell>
          <cell r="CG270">
            <v>0</v>
          </cell>
          <cell r="CH270">
            <v>0</v>
          </cell>
          <cell r="CI270">
            <v>0</v>
          </cell>
          <cell r="CJ270">
            <v>0</v>
          </cell>
          <cell r="CK270">
            <v>0</v>
          </cell>
          <cell r="CL270">
            <v>0</v>
          </cell>
          <cell r="CM270">
            <v>0</v>
          </cell>
          <cell r="CN270">
            <v>0</v>
          </cell>
        </row>
        <row r="271">
          <cell r="B271">
            <v>111650</v>
          </cell>
          <cell r="C271" t="str">
            <v xml:space="preserve">        당기손익인식금융자산                                                              </v>
          </cell>
          <cell r="D271" t="str">
            <v xml:space="preserve">      Financial Assets at Fair Value through Profit or Loss</v>
          </cell>
          <cell r="H271" t="e">
            <v>#VALUE!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3.8093859999999999</v>
          </cell>
          <cell r="AP271">
            <v>2.641829</v>
          </cell>
          <cell r="AQ271">
            <v>1.9032939999999998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2.0021</v>
          </cell>
          <cell r="BJ271">
            <v>2.0009959999999998</v>
          </cell>
          <cell r="BK271">
            <v>0</v>
          </cell>
          <cell r="BL271">
            <v>0</v>
          </cell>
          <cell r="BM271">
            <v>0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0</v>
          </cell>
          <cell r="BV271">
            <v>0</v>
          </cell>
          <cell r="BW271">
            <v>0</v>
          </cell>
          <cell r="BX271">
            <v>0</v>
          </cell>
          <cell r="BY271">
            <v>0</v>
          </cell>
          <cell r="BZ271">
            <v>0</v>
          </cell>
          <cell r="CA271">
            <v>0</v>
          </cell>
          <cell r="CB271">
            <v>0</v>
          </cell>
          <cell r="CC271">
            <v>0</v>
          </cell>
          <cell r="CD271">
            <v>0</v>
          </cell>
          <cell r="CE271">
            <v>0</v>
          </cell>
          <cell r="CF271">
            <v>0</v>
          </cell>
          <cell r="CG271">
            <v>0</v>
          </cell>
          <cell r="CH271">
            <v>0</v>
          </cell>
          <cell r="CI271">
            <v>0</v>
          </cell>
          <cell r="CJ271">
            <v>0</v>
          </cell>
          <cell r="CK271">
            <v>0</v>
          </cell>
          <cell r="CL271">
            <v>0</v>
          </cell>
          <cell r="CM271">
            <v>0</v>
          </cell>
          <cell r="CN271">
            <v>0</v>
          </cell>
        </row>
        <row r="272">
          <cell r="B272">
            <v>190330</v>
          </cell>
          <cell r="C272" t="str">
            <v xml:space="preserve">            장기금융상품                                                                  </v>
          </cell>
          <cell r="D272" t="str">
            <v xml:space="preserve">      Long-Term Financial Instruments</v>
          </cell>
          <cell r="H272" t="e">
            <v>#VALUE!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3.6226629999999997</v>
          </cell>
          <cell r="Y272">
            <v>0</v>
          </cell>
          <cell r="Z272">
            <v>0</v>
          </cell>
          <cell r="AA272">
            <v>0</v>
          </cell>
          <cell r="AB272">
            <v>3.57</v>
          </cell>
          <cell r="AC272">
            <v>0</v>
          </cell>
          <cell r="AD272">
            <v>0</v>
          </cell>
          <cell r="AE272">
            <v>0</v>
          </cell>
          <cell r="AF272">
            <v>2.9524242599999995</v>
          </cell>
          <cell r="AG272">
            <v>0</v>
          </cell>
          <cell r="AH272">
            <v>0</v>
          </cell>
          <cell r="AI272">
            <v>0</v>
          </cell>
          <cell r="AJ272">
            <v>6.1617018099999994</v>
          </cell>
          <cell r="AK272">
            <v>0</v>
          </cell>
          <cell r="AL272">
            <v>0</v>
          </cell>
          <cell r="AM272">
            <v>0</v>
          </cell>
          <cell r="AN272">
            <v>5.448423</v>
          </cell>
          <cell r="AO272">
            <v>6.3280149999999997</v>
          </cell>
          <cell r="AP272">
            <v>7.1454449999999996</v>
          </cell>
          <cell r="AQ272">
            <v>9.2261799999999994</v>
          </cell>
          <cell r="AR272">
            <v>10.217112</v>
          </cell>
          <cell r="AS272">
            <v>10.408925999999999</v>
          </cell>
          <cell r="AT272">
            <v>8.452712</v>
          </cell>
          <cell r="AU272">
            <v>9.3800329999999992</v>
          </cell>
          <cell r="AV272">
            <v>11.811255060000001</v>
          </cell>
          <cell r="AW272">
            <v>14.037018999999999</v>
          </cell>
          <cell r="AX272">
            <v>13.988472</v>
          </cell>
          <cell r="AY272">
            <v>16.932015</v>
          </cell>
          <cell r="AZ272">
            <v>23.117058159999999</v>
          </cell>
          <cell r="BA272">
            <v>28.75254</v>
          </cell>
          <cell r="BB272">
            <v>30.361967999999997</v>
          </cell>
          <cell r="BC272">
            <v>31.188808999999999</v>
          </cell>
          <cell r="BD272">
            <v>28.3828651</v>
          </cell>
          <cell r="BE272">
            <v>21.330492</v>
          </cell>
          <cell r="BF272">
            <v>29.964072999999999</v>
          </cell>
          <cell r="BG272">
            <v>30.173382</v>
          </cell>
          <cell r="BH272">
            <v>23.76264205</v>
          </cell>
          <cell r="BI272">
            <v>20.383896999999997</v>
          </cell>
          <cell r="BJ272">
            <v>20.993665</v>
          </cell>
          <cell r="BK272">
            <v>0</v>
          </cell>
          <cell r="BL272">
            <v>0</v>
          </cell>
          <cell r="BM272">
            <v>0</v>
          </cell>
          <cell r="BN272">
            <v>0</v>
          </cell>
          <cell r="BO272">
            <v>0</v>
          </cell>
          <cell r="BP272">
            <v>0</v>
          </cell>
          <cell r="BQ272">
            <v>0</v>
          </cell>
          <cell r="BR272">
            <v>0</v>
          </cell>
          <cell r="BS272">
            <v>0</v>
          </cell>
          <cell r="BT272">
            <v>0</v>
          </cell>
          <cell r="BU272">
            <v>0</v>
          </cell>
          <cell r="BV272">
            <v>0</v>
          </cell>
          <cell r="BW272">
            <v>0</v>
          </cell>
          <cell r="BX272">
            <v>0</v>
          </cell>
          <cell r="BY272">
            <v>0</v>
          </cell>
          <cell r="BZ272">
            <v>0</v>
          </cell>
          <cell r="CA272">
            <v>0</v>
          </cell>
          <cell r="CB272">
            <v>0</v>
          </cell>
          <cell r="CC272">
            <v>0</v>
          </cell>
          <cell r="CD272">
            <v>0</v>
          </cell>
          <cell r="CE272">
            <v>0</v>
          </cell>
          <cell r="CF272">
            <v>0</v>
          </cell>
          <cell r="CG272">
            <v>0</v>
          </cell>
          <cell r="CH272">
            <v>0</v>
          </cell>
          <cell r="CI272">
            <v>0</v>
          </cell>
          <cell r="CJ272">
            <v>0</v>
          </cell>
          <cell r="CK272">
            <v>0</v>
          </cell>
          <cell r="CL272">
            <v>0</v>
          </cell>
          <cell r="CM272">
            <v>0</v>
          </cell>
          <cell r="CN272">
            <v>0</v>
          </cell>
        </row>
        <row r="273">
          <cell r="B273">
            <v>190340</v>
          </cell>
          <cell r="C273" t="str">
            <v xml:space="preserve">            장기대여금                                                                    </v>
          </cell>
          <cell r="D273" t="str">
            <v xml:space="preserve">      Long-Term Loans</v>
          </cell>
          <cell r="H273" t="e">
            <v>#VALUE!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1.7580479999999998</v>
          </cell>
          <cell r="Y273">
            <v>0</v>
          </cell>
          <cell r="Z273">
            <v>0</v>
          </cell>
          <cell r="AA273">
            <v>0</v>
          </cell>
          <cell r="AB273">
            <v>1.678925</v>
          </cell>
          <cell r="AC273">
            <v>0</v>
          </cell>
          <cell r="AD273">
            <v>0</v>
          </cell>
          <cell r="AE273">
            <v>0</v>
          </cell>
          <cell r="AF273">
            <v>1.031927</v>
          </cell>
          <cell r="AG273">
            <v>0</v>
          </cell>
          <cell r="AH273">
            <v>0</v>
          </cell>
          <cell r="AI273">
            <v>0</v>
          </cell>
          <cell r="AJ273">
            <v>1.7432059999999998</v>
          </cell>
          <cell r="AK273">
            <v>0</v>
          </cell>
          <cell r="AL273">
            <v>0</v>
          </cell>
          <cell r="AM273">
            <v>0</v>
          </cell>
          <cell r="AN273">
            <v>7.7845219999999999</v>
          </cell>
          <cell r="AO273">
            <v>7.8027059999999997</v>
          </cell>
          <cell r="AP273">
            <v>7.8141569999999998</v>
          </cell>
          <cell r="AQ273">
            <v>3.4580829999999998</v>
          </cell>
          <cell r="AR273">
            <v>3.4795240000000001</v>
          </cell>
          <cell r="AS273">
            <v>3.3392930000000001</v>
          </cell>
          <cell r="AT273">
            <v>3.4203440000000001</v>
          </cell>
          <cell r="AU273">
            <v>3.1388609999999999</v>
          </cell>
          <cell r="AV273">
            <v>3.309504</v>
          </cell>
          <cell r="AW273">
            <v>3.1690739999999997</v>
          </cell>
          <cell r="AX273">
            <v>2.8324259999999999</v>
          </cell>
          <cell r="AY273">
            <v>2.9689479999999997</v>
          </cell>
          <cell r="AZ273">
            <v>3.1550479999999999</v>
          </cell>
          <cell r="BA273">
            <v>2.9861070000000001</v>
          </cell>
          <cell r="BB273">
            <v>3.1174499999999998</v>
          </cell>
          <cell r="BC273">
            <v>3.0567819999999997</v>
          </cell>
          <cell r="BD273">
            <v>3.0832569999999997</v>
          </cell>
          <cell r="BE273">
            <v>3.0702729999999998</v>
          </cell>
          <cell r="BF273">
            <v>3.3245439999999999</v>
          </cell>
          <cell r="BG273">
            <v>2.8746429999999998</v>
          </cell>
          <cell r="BH273">
            <v>2.956</v>
          </cell>
          <cell r="BI273">
            <v>3.2275099999999997</v>
          </cell>
          <cell r="BJ273">
            <v>3.8699709999999996</v>
          </cell>
          <cell r="BK273">
            <v>0</v>
          </cell>
          <cell r="BL273">
            <v>0</v>
          </cell>
          <cell r="BM273">
            <v>0</v>
          </cell>
          <cell r="BN273">
            <v>0</v>
          </cell>
          <cell r="BO273">
            <v>0</v>
          </cell>
          <cell r="BP273">
            <v>0</v>
          </cell>
          <cell r="BQ273">
            <v>0</v>
          </cell>
          <cell r="BR273">
            <v>0</v>
          </cell>
          <cell r="BS273">
            <v>0</v>
          </cell>
          <cell r="BT273">
            <v>0</v>
          </cell>
          <cell r="BU273">
            <v>0</v>
          </cell>
          <cell r="BV273">
            <v>0</v>
          </cell>
          <cell r="BW273">
            <v>0</v>
          </cell>
          <cell r="BX273">
            <v>0</v>
          </cell>
          <cell r="BY273">
            <v>0</v>
          </cell>
          <cell r="BZ273">
            <v>0</v>
          </cell>
          <cell r="CA273">
            <v>0</v>
          </cell>
          <cell r="CB273">
            <v>0</v>
          </cell>
          <cell r="CC273">
            <v>0</v>
          </cell>
          <cell r="CD273">
            <v>0</v>
          </cell>
          <cell r="CE273">
            <v>0</v>
          </cell>
          <cell r="CF273">
            <v>0</v>
          </cell>
          <cell r="CG273">
            <v>0</v>
          </cell>
          <cell r="CH273">
            <v>0</v>
          </cell>
          <cell r="CI273">
            <v>0</v>
          </cell>
          <cell r="CJ273">
            <v>0</v>
          </cell>
          <cell r="CK273">
            <v>0</v>
          </cell>
          <cell r="CL273">
            <v>0</v>
          </cell>
          <cell r="CM273">
            <v>0</v>
          </cell>
          <cell r="CN273">
            <v>0</v>
          </cell>
        </row>
        <row r="274">
          <cell r="B274">
            <v>111830</v>
          </cell>
          <cell r="C274" t="str">
            <v xml:space="preserve">        장기파생상품자산                                                                  </v>
          </cell>
          <cell r="D274" t="str">
            <v xml:space="preserve">      Long-Term Derivative Assets</v>
          </cell>
          <cell r="H274" t="e">
            <v>#VALUE!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4.5586669999999998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0</v>
          </cell>
          <cell r="BF274">
            <v>0</v>
          </cell>
          <cell r="BG274">
            <v>0.14990599999999998</v>
          </cell>
          <cell r="BH274">
            <v>0.23117299999999999</v>
          </cell>
          <cell r="BI274">
            <v>0</v>
          </cell>
          <cell r="BJ274">
            <v>0</v>
          </cell>
          <cell r="BK274">
            <v>0</v>
          </cell>
          <cell r="BL274">
            <v>0</v>
          </cell>
          <cell r="BM274">
            <v>0</v>
          </cell>
          <cell r="BN274">
            <v>0</v>
          </cell>
          <cell r="BO274">
            <v>0</v>
          </cell>
          <cell r="BP274">
            <v>0</v>
          </cell>
          <cell r="BQ274">
            <v>0</v>
          </cell>
          <cell r="BR274">
            <v>0</v>
          </cell>
          <cell r="BS274">
            <v>0</v>
          </cell>
          <cell r="BT274">
            <v>0</v>
          </cell>
          <cell r="BU274">
            <v>0</v>
          </cell>
          <cell r="BV274">
            <v>0</v>
          </cell>
          <cell r="BW274">
            <v>0</v>
          </cell>
          <cell r="BX274">
            <v>0</v>
          </cell>
          <cell r="BY274">
            <v>0</v>
          </cell>
          <cell r="BZ274">
            <v>0</v>
          </cell>
          <cell r="CA274">
            <v>0</v>
          </cell>
          <cell r="CB274">
            <v>0</v>
          </cell>
          <cell r="CC274">
            <v>0</v>
          </cell>
          <cell r="CD274">
            <v>0</v>
          </cell>
          <cell r="CE274">
            <v>0</v>
          </cell>
          <cell r="CF274">
            <v>0</v>
          </cell>
          <cell r="CG274">
            <v>0</v>
          </cell>
          <cell r="CH274">
            <v>0</v>
          </cell>
          <cell r="CI274">
            <v>0</v>
          </cell>
          <cell r="CJ274">
            <v>0</v>
          </cell>
          <cell r="CK274">
            <v>0</v>
          </cell>
          <cell r="CL274">
            <v>0</v>
          </cell>
          <cell r="CM274">
            <v>0</v>
          </cell>
          <cell r="CN274">
            <v>0</v>
          </cell>
        </row>
        <row r="275">
          <cell r="B275">
            <v>111890</v>
          </cell>
          <cell r="C275" t="str">
            <v xml:space="preserve">        신주인수권                                                                        </v>
          </cell>
          <cell r="D275" t="str">
            <v xml:space="preserve">      Stock Warrants</v>
          </cell>
          <cell r="H275" t="e">
            <v>#VALUE!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0</v>
          </cell>
          <cell r="BC275">
            <v>0</v>
          </cell>
          <cell r="BD275">
            <v>0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  <cell r="BK275">
            <v>0</v>
          </cell>
          <cell r="BL275">
            <v>0</v>
          </cell>
          <cell r="BM275">
            <v>0</v>
          </cell>
          <cell r="BN275">
            <v>0</v>
          </cell>
          <cell r="BO275">
            <v>0</v>
          </cell>
          <cell r="BP275">
            <v>0</v>
          </cell>
          <cell r="BQ275">
            <v>0</v>
          </cell>
          <cell r="BR275">
            <v>0</v>
          </cell>
          <cell r="BS275">
            <v>0</v>
          </cell>
          <cell r="BT275">
            <v>0</v>
          </cell>
          <cell r="BU275">
            <v>0</v>
          </cell>
          <cell r="BV275">
            <v>0</v>
          </cell>
          <cell r="BW275">
            <v>0</v>
          </cell>
          <cell r="BX275">
            <v>0</v>
          </cell>
          <cell r="BY275">
            <v>0</v>
          </cell>
          <cell r="BZ275">
            <v>0</v>
          </cell>
          <cell r="CA275">
            <v>0</v>
          </cell>
          <cell r="CB275">
            <v>0</v>
          </cell>
          <cell r="CC275">
            <v>0</v>
          </cell>
          <cell r="CD275">
            <v>0</v>
          </cell>
          <cell r="CE275">
            <v>0</v>
          </cell>
          <cell r="CF275">
            <v>0</v>
          </cell>
          <cell r="CG275">
            <v>0</v>
          </cell>
          <cell r="CH275">
            <v>0</v>
          </cell>
          <cell r="CI275">
            <v>0</v>
          </cell>
          <cell r="CJ275">
            <v>0</v>
          </cell>
          <cell r="CK275">
            <v>0</v>
          </cell>
          <cell r="CL275">
            <v>0</v>
          </cell>
          <cell r="CM275">
            <v>0</v>
          </cell>
          <cell r="CN275">
            <v>0</v>
          </cell>
        </row>
        <row r="276">
          <cell r="B276">
            <v>190350</v>
          </cell>
          <cell r="C276" t="str">
            <v xml:space="preserve">            기타                                                                          </v>
          </cell>
          <cell r="D276" t="str">
            <v xml:space="preserve">      Others</v>
          </cell>
          <cell r="H276" t="e">
            <v>#VALUE!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0</v>
          </cell>
          <cell r="BF276">
            <v>0</v>
          </cell>
          <cell r="BG276">
            <v>0</v>
          </cell>
          <cell r="BH276">
            <v>0</v>
          </cell>
          <cell r="BI276">
            <v>0</v>
          </cell>
          <cell r="BJ276">
            <v>0</v>
          </cell>
          <cell r="BK276">
            <v>0</v>
          </cell>
          <cell r="BL276">
            <v>0</v>
          </cell>
          <cell r="BM276">
            <v>0</v>
          </cell>
          <cell r="BN276">
            <v>0</v>
          </cell>
          <cell r="BO276">
            <v>0</v>
          </cell>
          <cell r="BP276">
            <v>0</v>
          </cell>
          <cell r="BQ276">
            <v>0</v>
          </cell>
          <cell r="BR276">
            <v>0</v>
          </cell>
          <cell r="BS276">
            <v>0</v>
          </cell>
          <cell r="BT276">
            <v>0</v>
          </cell>
          <cell r="BU276">
            <v>0</v>
          </cell>
          <cell r="BV276">
            <v>0</v>
          </cell>
          <cell r="BW276">
            <v>0</v>
          </cell>
          <cell r="BX276">
            <v>0</v>
          </cell>
          <cell r="BY276">
            <v>0</v>
          </cell>
          <cell r="BZ276">
            <v>0</v>
          </cell>
          <cell r="CA276">
            <v>0</v>
          </cell>
          <cell r="CB276">
            <v>0</v>
          </cell>
          <cell r="CC276">
            <v>0</v>
          </cell>
          <cell r="CD276">
            <v>0</v>
          </cell>
          <cell r="CE276">
            <v>0</v>
          </cell>
          <cell r="CF276">
            <v>0</v>
          </cell>
          <cell r="CG276">
            <v>0</v>
          </cell>
          <cell r="CH276">
            <v>0</v>
          </cell>
          <cell r="CI276">
            <v>0</v>
          </cell>
          <cell r="CJ276">
            <v>0</v>
          </cell>
          <cell r="CK276">
            <v>0</v>
          </cell>
          <cell r="CL276">
            <v>0</v>
          </cell>
          <cell r="CM276">
            <v>0</v>
          </cell>
          <cell r="CN276">
            <v>0</v>
          </cell>
        </row>
        <row r="277">
          <cell r="B277">
            <v>111930</v>
          </cell>
          <cell r="C277" t="str">
            <v xml:space="preserve">    장기매출채권및기타채권                                                                </v>
          </cell>
          <cell r="D277" t="str">
            <v xml:space="preserve">    Trade and Other Non-Current Receivables</v>
          </cell>
          <cell r="H277" t="e">
            <v>#VALUE!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15.651301999999999</v>
          </cell>
          <cell r="Y277">
            <v>0</v>
          </cell>
          <cell r="Z277">
            <v>0</v>
          </cell>
          <cell r="AA277">
            <v>0</v>
          </cell>
          <cell r="AB277">
            <v>16.141078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5.7569539999999995</v>
          </cell>
          <cell r="AP277">
            <v>5.0779040000000002</v>
          </cell>
          <cell r="AQ277">
            <v>5.6769189999999998</v>
          </cell>
          <cell r="AR277">
            <v>0</v>
          </cell>
          <cell r="AS277">
            <v>5.8799359999999998</v>
          </cell>
          <cell r="AT277">
            <v>5.9805449999999993</v>
          </cell>
          <cell r="AU277">
            <v>5.7336849999999995</v>
          </cell>
          <cell r="AV277">
            <v>5.8823049999999997</v>
          </cell>
          <cell r="AW277">
            <v>6.2139280000000001</v>
          </cell>
          <cell r="AX277">
            <v>6.1662659999999994</v>
          </cell>
          <cell r="AY277">
            <v>0</v>
          </cell>
          <cell r="AZ277">
            <v>7.2005710000000001</v>
          </cell>
          <cell r="BA277">
            <v>7.2342949999999995</v>
          </cell>
          <cell r="BB277">
            <v>7.5453719999999995</v>
          </cell>
          <cell r="BC277">
            <v>7.2563769999999996</v>
          </cell>
          <cell r="BD277">
            <v>7.2265629999999996</v>
          </cell>
          <cell r="BE277">
            <v>7.3855930000000001</v>
          </cell>
          <cell r="BF277">
            <v>7.8656699999999997</v>
          </cell>
          <cell r="BG277">
            <v>7.9319359999999994</v>
          </cell>
          <cell r="BH277">
            <v>8.2215749999999996</v>
          </cell>
          <cell r="BI277">
            <v>8.5335830000000001</v>
          </cell>
          <cell r="BJ277">
            <v>8.4730659999999993</v>
          </cell>
          <cell r="BK277">
            <v>0</v>
          </cell>
          <cell r="BL277">
            <v>0</v>
          </cell>
          <cell r="BM277">
            <v>0</v>
          </cell>
          <cell r="BN277">
            <v>0</v>
          </cell>
          <cell r="BO277">
            <v>0</v>
          </cell>
          <cell r="BP277">
            <v>0</v>
          </cell>
          <cell r="BQ277">
            <v>0</v>
          </cell>
          <cell r="BR277">
            <v>0</v>
          </cell>
          <cell r="BS277">
            <v>0</v>
          </cell>
          <cell r="BT277">
            <v>0</v>
          </cell>
          <cell r="BU277">
            <v>0</v>
          </cell>
          <cell r="BV277">
            <v>0</v>
          </cell>
          <cell r="BW277">
            <v>0</v>
          </cell>
          <cell r="BX277">
            <v>0</v>
          </cell>
          <cell r="BY277">
            <v>0</v>
          </cell>
          <cell r="BZ277">
            <v>0</v>
          </cell>
          <cell r="CA277">
            <v>0</v>
          </cell>
          <cell r="CB277">
            <v>0</v>
          </cell>
          <cell r="CC277">
            <v>0</v>
          </cell>
          <cell r="CD277">
            <v>0</v>
          </cell>
          <cell r="CE277">
            <v>0</v>
          </cell>
          <cell r="CF277">
            <v>0</v>
          </cell>
          <cell r="CG277">
            <v>0</v>
          </cell>
          <cell r="CH277">
            <v>0</v>
          </cell>
          <cell r="CI277">
            <v>0</v>
          </cell>
          <cell r="CJ277">
            <v>0</v>
          </cell>
          <cell r="CK277">
            <v>0</v>
          </cell>
          <cell r="CL277">
            <v>0</v>
          </cell>
          <cell r="CM277">
            <v>0</v>
          </cell>
          <cell r="CN277">
            <v>0</v>
          </cell>
        </row>
        <row r="278">
          <cell r="B278">
            <v>190360</v>
          </cell>
          <cell r="C278" t="str">
            <v xml:space="preserve">        장기매출채권                                                                      </v>
          </cell>
          <cell r="D278" t="str">
            <v xml:space="preserve">      Long-Term Trade Receivables</v>
          </cell>
          <cell r="H278" t="e">
            <v>#VALUE!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0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I278">
            <v>0</v>
          </cell>
          <cell r="BJ278">
            <v>0</v>
          </cell>
          <cell r="BK278">
            <v>0</v>
          </cell>
          <cell r="BL278">
            <v>0</v>
          </cell>
          <cell r="BM278">
            <v>0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  <cell r="BS278">
            <v>0</v>
          </cell>
          <cell r="BT278">
            <v>0</v>
          </cell>
          <cell r="BU278">
            <v>0</v>
          </cell>
          <cell r="BV278">
            <v>0</v>
          </cell>
          <cell r="BW278">
            <v>0</v>
          </cell>
          <cell r="BX278">
            <v>0</v>
          </cell>
          <cell r="BY278">
            <v>0</v>
          </cell>
          <cell r="BZ278">
            <v>0</v>
          </cell>
          <cell r="CA278">
            <v>0</v>
          </cell>
          <cell r="CB278">
            <v>0</v>
          </cell>
          <cell r="CC278">
            <v>0</v>
          </cell>
          <cell r="CD278">
            <v>0</v>
          </cell>
          <cell r="CE278">
            <v>0</v>
          </cell>
          <cell r="CF278">
            <v>0</v>
          </cell>
          <cell r="CG278">
            <v>0</v>
          </cell>
          <cell r="CH278">
            <v>0</v>
          </cell>
          <cell r="CI278">
            <v>0</v>
          </cell>
          <cell r="CJ278">
            <v>0</v>
          </cell>
          <cell r="CK278">
            <v>0</v>
          </cell>
          <cell r="CL278">
            <v>0</v>
          </cell>
          <cell r="CM278">
            <v>0</v>
          </cell>
          <cell r="CN278">
            <v>0</v>
          </cell>
        </row>
        <row r="279">
          <cell r="B279">
            <v>190370</v>
          </cell>
          <cell r="C279" t="str">
            <v xml:space="preserve">        장기미수금등                                                                      </v>
          </cell>
          <cell r="D279" t="str">
            <v xml:space="preserve">      Long-Term Accounts Receivables-Construction Work</v>
          </cell>
          <cell r="H279" t="e">
            <v>#VALUE!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0</v>
          </cell>
          <cell r="AZ279">
            <v>0</v>
          </cell>
          <cell r="BA279">
            <v>0</v>
          </cell>
          <cell r="BB279">
            <v>0</v>
          </cell>
          <cell r="BC279">
            <v>0</v>
          </cell>
          <cell r="BD279">
            <v>0</v>
          </cell>
          <cell r="BE279">
            <v>0</v>
          </cell>
          <cell r="BF279">
            <v>0</v>
          </cell>
          <cell r="BG279">
            <v>0</v>
          </cell>
          <cell r="BH279">
            <v>0</v>
          </cell>
          <cell r="BI279">
            <v>0</v>
          </cell>
          <cell r="BJ279">
            <v>0</v>
          </cell>
          <cell r="BK279">
            <v>0</v>
          </cell>
          <cell r="BL279">
            <v>0</v>
          </cell>
          <cell r="BM279">
            <v>0</v>
          </cell>
          <cell r="BN279">
            <v>0</v>
          </cell>
          <cell r="BO279">
            <v>0</v>
          </cell>
          <cell r="BP279">
            <v>0</v>
          </cell>
          <cell r="BQ279">
            <v>0</v>
          </cell>
          <cell r="BR279">
            <v>0</v>
          </cell>
          <cell r="BS279">
            <v>0</v>
          </cell>
          <cell r="BT279">
            <v>0</v>
          </cell>
          <cell r="BU279">
            <v>0</v>
          </cell>
          <cell r="BV279">
            <v>0</v>
          </cell>
          <cell r="BW279">
            <v>0</v>
          </cell>
          <cell r="BX279">
            <v>0</v>
          </cell>
          <cell r="BY279">
            <v>0</v>
          </cell>
          <cell r="BZ279">
            <v>0</v>
          </cell>
          <cell r="CA279">
            <v>0</v>
          </cell>
          <cell r="CB279">
            <v>0</v>
          </cell>
          <cell r="CC279">
            <v>0</v>
          </cell>
          <cell r="CD279">
            <v>0</v>
          </cell>
          <cell r="CE279">
            <v>0</v>
          </cell>
          <cell r="CF279">
            <v>0</v>
          </cell>
          <cell r="CG279">
            <v>0</v>
          </cell>
          <cell r="CH279">
            <v>0</v>
          </cell>
          <cell r="CI279">
            <v>0</v>
          </cell>
          <cell r="CJ279">
            <v>0</v>
          </cell>
          <cell r="CK279">
            <v>0</v>
          </cell>
          <cell r="CL279">
            <v>0</v>
          </cell>
          <cell r="CM279">
            <v>0</v>
          </cell>
          <cell r="CN279">
            <v>0</v>
          </cell>
        </row>
        <row r="280">
          <cell r="B280">
            <v>190380</v>
          </cell>
          <cell r="C280" t="str">
            <v xml:space="preserve">        장기대출채권                                                                      </v>
          </cell>
          <cell r="D280" t="str">
            <v xml:space="preserve">      Long-Term Loans</v>
          </cell>
          <cell r="H280" t="e">
            <v>#VALUE!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0</v>
          </cell>
          <cell r="BB280">
            <v>0</v>
          </cell>
          <cell r="BC280">
            <v>0</v>
          </cell>
          <cell r="BD280">
            <v>0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>
            <v>0</v>
          </cell>
          <cell r="BJ280">
            <v>0</v>
          </cell>
          <cell r="BK280">
            <v>0</v>
          </cell>
          <cell r="BL280">
            <v>0</v>
          </cell>
          <cell r="BM280">
            <v>0</v>
          </cell>
          <cell r="BN280">
            <v>0</v>
          </cell>
          <cell r="BO280">
            <v>0</v>
          </cell>
          <cell r="BP280">
            <v>0</v>
          </cell>
          <cell r="BQ280">
            <v>0</v>
          </cell>
          <cell r="BR280">
            <v>0</v>
          </cell>
          <cell r="BS280">
            <v>0</v>
          </cell>
          <cell r="BT280">
            <v>0</v>
          </cell>
          <cell r="BU280">
            <v>0</v>
          </cell>
          <cell r="BV280">
            <v>0</v>
          </cell>
          <cell r="BW280">
            <v>0</v>
          </cell>
          <cell r="BX280">
            <v>0</v>
          </cell>
          <cell r="BY280">
            <v>0</v>
          </cell>
          <cell r="BZ280">
            <v>0</v>
          </cell>
          <cell r="CA280">
            <v>0</v>
          </cell>
          <cell r="CB280">
            <v>0</v>
          </cell>
          <cell r="CC280">
            <v>0</v>
          </cell>
          <cell r="CD280">
            <v>0</v>
          </cell>
          <cell r="CE280">
            <v>0</v>
          </cell>
          <cell r="CF280">
            <v>0</v>
          </cell>
          <cell r="CG280">
            <v>0</v>
          </cell>
          <cell r="CH280">
            <v>0</v>
          </cell>
          <cell r="CI280">
            <v>0</v>
          </cell>
          <cell r="CJ280">
            <v>0</v>
          </cell>
          <cell r="CK280">
            <v>0</v>
          </cell>
          <cell r="CL280">
            <v>0</v>
          </cell>
          <cell r="CM280">
            <v>0</v>
          </cell>
          <cell r="CN280">
            <v>0</v>
          </cell>
        </row>
        <row r="282">
          <cell r="B282">
            <v>112340</v>
          </cell>
          <cell r="C282" t="str">
            <v xml:space="preserve">    이연법인세자산                                                                        </v>
          </cell>
          <cell r="D282" t="str">
            <v xml:space="preserve">    Deferred Tax Assets</v>
          </cell>
          <cell r="H282" t="e">
            <v>#VALUE!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1.0464579999999999</v>
          </cell>
          <cell r="AC282">
            <v>0</v>
          </cell>
          <cell r="AD282">
            <v>0</v>
          </cell>
          <cell r="AE282">
            <v>0</v>
          </cell>
          <cell r="AF282">
            <v>0.18579472</v>
          </cell>
          <cell r="AG282">
            <v>0</v>
          </cell>
          <cell r="AH282">
            <v>0</v>
          </cell>
          <cell r="AI282">
            <v>0</v>
          </cell>
          <cell r="AJ282">
            <v>1.7539804099999998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0</v>
          </cell>
          <cell r="BB282">
            <v>0</v>
          </cell>
          <cell r="BC282">
            <v>0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>
            <v>0</v>
          </cell>
          <cell r="BJ282">
            <v>0</v>
          </cell>
          <cell r="BK282">
            <v>0</v>
          </cell>
          <cell r="BL282">
            <v>0</v>
          </cell>
          <cell r="BM282">
            <v>0</v>
          </cell>
          <cell r="BN282">
            <v>0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  <cell r="BS282">
            <v>0</v>
          </cell>
          <cell r="BT282">
            <v>0</v>
          </cell>
          <cell r="BU282">
            <v>0</v>
          </cell>
          <cell r="BV282">
            <v>0</v>
          </cell>
          <cell r="BW282">
            <v>0</v>
          </cell>
          <cell r="BX282">
            <v>0</v>
          </cell>
          <cell r="BY282">
            <v>0</v>
          </cell>
          <cell r="BZ282">
            <v>0</v>
          </cell>
          <cell r="CA282">
            <v>0</v>
          </cell>
          <cell r="CB282">
            <v>0</v>
          </cell>
          <cell r="CC282">
            <v>0</v>
          </cell>
          <cell r="CD282">
            <v>0</v>
          </cell>
          <cell r="CE282">
            <v>0</v>
          </cell>
          <cell r="CF282">
            <v>0</v>
          </cell>
          <cell r="CG282">
            <v>0</v>
          </cell>
          <cell r="CH282">
            <v>0</v>
          </cell>
          <cell r="CI282">
            <v>0</v>
          </cell>
          <cell r="CJ282">
            <v>0</v>
          </cell>
          <cell r="CK282">
            <v>0</v>
          </cell>
          <cell r="CL282">
            <v>0</v>
          </cell>
          <cell r="CM282">
            <v>0</v>
          </cell>
          <cell r="CN282">
            <v>0</v>
          </cell>
        </row>
        <row r="283">
          <cell r="B283">
            <v>112350</v>
          </cell>
          <cell r="C283" t="str">
            <v xml:space="preserve">    장기당기법인세자산                                                                    </v>
          </cell>
          <cell r="D283" t="str">
            <v xml:space="preserve">    Long-Term Current Income Tax Assets</v>
          </cell>
          <cell r="H283" t="e">
            <v>#VALUE!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  <cell r="BM283">
            <v>0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  <cell r="BS283">
            <v>0</v>
          </cell>
          <cell r="BT283">
            <v>0</v>
          </cell>
          <cell r="BU283">
            <v>0</v>
          </cell>
          <cell r="BV283">
            <v>0</v>
          </cell>
          <cell r="BW283">
            <v>0</v>
          </cell>
          <cell r="BX283">
            <v>0</v>
          </cell>
          <cell r="BY283">
            <v>0</v>
          </cell>
          <cell r="BZ283">
            <v>0</v>
          </cell>
          <cell r="CA283">
            <v>0</v>
          </cell>
          <cell r="CB283">
            <v>0</v>
          </cell>
          <cell r="CC283">
            <v>0</v>
          </cell>
          <cell r="CD283">
            <v>0</v>
          </cell>
          <cell r="CE283">
            <v>0</v>
          </cell>
          <cell r="CF283">
            <v>0</v>
          </cell>
          <cell r="CG283">
            <v>0</v>
          </cell>
          <cell r="CH283">
            <v>0</v>
          </cell>
          <cell r="CI283">
            <v>0</v>
          </cell>
          <cell r="CJ283">
            <v>0</v>
          </cell>
          <cell r="CK283">
            <v>0</v>
          </cell>
          <cell r="CL283">
            <v>0</v>
          </cell>
          <cell r="CM283">
            <v>0</v>
          </cell>
          <cell r="CN283">
            <v>0</v>
          </cell>
        </row>
        <row r="284">
          <cell r="B284">
            <v>112360</v>
          </cell>
          <cell r="C284" t="str">
            <v xml:space="preserve">    기타비유동자산                                                                        </v>
          </cell>
          <cell r="D284" t="str">
            <v xml:space="preserve">    Other Non-Current Financial Assets</v>
          </cell>
          <cell r="H284" t="e">
            <v>#VALUE!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8.5761999999999991E-2</v>
          </cell>
          <cell r="Y284">
            <v>0</v>
          </cell>
          <cell r="Z284">
            <v>0</v>
          </cell>
          <cell r="AA284">
            <v>0</v>
          </cell>
          <cell r="AB284">
            <v>7.9718999999999998E-2</v>
          </cell>
          <cell r="AC284">
            <v>0</v>
          </cell>
          <cell r="AD284">
            <v>0</v>
          </cell>
          <cell r="AE284">
            <v>0</v>
          </cell>
          <cell r="AF284">
            <v>2.9310769999999997</v>
          </cell>
          <cell r="AG284">
            <v>0</v>
          </cell>
          <cell r="AH284">
            <v>0</v>
          </cell>
          <cell r="AI284">
            <v>0</v>
          </cell>
          <cell r="AJ284">
            <v>4.9706109999999999</v>
          </cell>
          <cell r="AK284">
            <v>0</v>
          </cell>
          <cell r="AL284">
            <v>0</v>
          </cell>
          <cell r="AM284">
            <v>0</v>
          </cell>
          <cell r="AN284">
            <v>6.0562749999999994</v>
          </cell>
          <cell r="AO284">
            <v>6.6653999999999991E-2</v>
          </cell>
          <cell r="AP284">
            <v>7.8362000000000001E-2</v>
          </cell>
          <cell r="AQ284">
            <v>7.0674000000000001E-2</v>
          </cell>
          <cell r="AR284">
            <v>5.68384</v>
          </cell>
          <cell r="AS284">
            <v>6.9606000000000001E-2</v>
          </cell>
          <cell r="AT284">
            <v>6.3032999999999992E-2</v>
          </cell>
          <cell r="AU284">
            <v>7.1319999999999995E-3</v>
          </cell>
          <cell r="AV284">
            <v>4.9029999999999994E-3</v>
          </cell>
          <cell r="AW284">
            <v>4.0149999999999995E-3</v>
          </cell>
          <cell r="AX284">
            <v>1.1408E-2</v>
          </cell>
          <cell r="AY284">
            <v>6.6545899999999998</v>
          </cell>
          <cell r="AZ284">
            <v>4.9437730000000002</v>
          </cell>
          <cell r="BA284">
            <v>4.8560609999999995</v>
          </cell>
          <cell r="BB284">
            <v>4.8538709999999998</v>
          </cell>
          <cell r="BC284">
            <v>5.35</v>
          </cell>
          <cell r="BD284">
            <v>3.8499999999999996</v>
          </cell>
          <cell r="BE284">
            <v>3.8499999999999996</v>
          </cell>
          <cell r="BF284">
            <v>3.8499999999999996</v>
          </cell>
          <cell r="BG284">
            <v>1.16801</v>
          </cell>
          <cell r="BH284">
            <v>0.77866299999999999</v>
          </cell>
          <cell r="BI284">
            <v>0.39247099999999996</v>
          </cell>
          <cell r="BJ284">
            <v>5.1789999999999996E-3</v>
          </cell>
          <cell r="BK284">
            <v>0</v>
          </cell>
          <cell r="BL284">
            <v>0</v>
          </cell>
          <cell r="BM284">
            <v>0</v>
          </cell>
          <cell r="BN284">
            <v>0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  <cell r="BS284">
            <v>0</v>
          </cell>
          <cell r="BT284">
            <v>0</v>
          </cell>
          <cell r="BU284">
            <v>0</v>
          </cell>
          <cell r="BV284">
            <v>0</v>
          </cell>
          <cell r="BW284">
            <v>0</v>
          </cell>
          <cell r="BX284">
            <v>0</v>
          </cell>
          <cell r="BY284">
            <v>0</v>
          </cell>
          <cell r="BZ284">
            <v>0</v>
          </cell>
          <cell r="CA284">
            <v>0</v>
          </cell>
          <cell r="CB284">
            <v>0</v>
          </cell>
          <cell r="CC284">
            <v>0</v>
          </cell>
          <cell r="CD284">
            <v>0</v>
          </cell>
          <cell r="CE284">
            <v>0</v>
          </cell>
          <cell r="CF284">
            <v>0</v>
          </cell>
          <cell r="CG284">
            <v>0</v>
          </cell>
          <cell r="CH284">
            <v>0</v>
          </cell>
          <cell r="CI284">
            <v>0</v>
          </cell>
          <cell r="CJ284">
            <v>0</v>
          </cell>
          <cell r="CK284">
            <v>0</v>
          </cell>
          <cell r="CL284">
            <v>0</v>
          </cell>
          <cell r="CM284">
            <v>0</v>
          </cell>
          <cell r="CN284">
            <v>0</v>
          </cell>
        </row>
        <row r="285">
          <cell r="B285">
            <v>112370</v>
          </cell>
          <cell r="C285" t="str">
            <v xml:space="preserve">        리스자산                                                                          </v>
          </cell>
          <cell r="D285" t="str">
            <v xml:space="preserve">      Leased Assets</v>
          </cell>
          <cell r="H285" t="e">
            <v>#VALUE!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>
            <v>0</v>
          </cell>
          <cell r="BJ285">
            <v>0</v>
          </cell>
          <cell r="BK285">
            <v>0</v>
          </cell>
          <cell r="BL285">
            <v>0</v>
          </cell>
          <cell r="BM285">
            <v>0</v>
          </cell>
          <cell r="BN285">
            <v>0</v>
          </cell>
          <cell r="BO285">
            <v>0</v>
          </cell>
          <cell r="BP285">
            <v>0</v>
          </cell>
          <cell r="BQ285">
            <v>0</v>
          </cell>
          <cell r="BR285">
            <v>0</v>
          </cell>
          <cell r="BS285">
            <v>0</v>
          </cell>
          <cell r="BT285">
            <v>0</v>
          </cell>
          <cell r="BU285">
            <v>0</v>
          </cell>
          <cell r="BV285">
            <v>0</v>
          </cell>
          <cell r="BW285">
            <v>0</v>
          </cell>
          <cell r="BX285">
            <v>0</v>
          </cell>
          <cell r="BY285">
            <v>0</v>
          </cell>
          <cell r="BZ285">
            <v>0</v>
          </cell>
          <cell r="CA285">
            <v>0</v>
          </cell>
          <cell r="CB285">
            <v>0</v>
          </cell>
          <cell r="CC285">
            <v>0</v>
          </cell>
          <cell r="CD285">
            <v>0</v>
          </cell>
          <cell r="CE285">
            <v>0</v>
          </cell>
          <cell r="CF285">
            <v>0</v>
          </cell>
          <cell r="CG285">
            <v>0</v>
          </cell>
          <cell r="CH285">
            <v>0</v>
          </cell>
          <cell r="CI285">
            <v>0</v>
          </cell>
          <cell r="CJ285">
            <v>0</v>
          </cell>
          <cell r="CK285">
            <v>0</v>
          </cell>
          <cell r="CL285">
            <v>0</v>
          </cell>
          <cell r="CM285">
            <v>0</v>
          </cell>
          <cell r="CN285">
            <v>0</v>
          </cell>
        </row>
        <row r="286">
          <cell r="B286">
            <v>112500</v>
          </cell>
          <cell r="C286" t="str">
            <v xml:space="preserve">        리스채권                                                                          </v>
          </cell>
          <cell r="D286" t="str">
            <v xml:space="preserve">      Leasing Receivables</v>
          </cell>
          <cell r="H286" t="e">
            <v>#VALUE!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0</v>
          </cell>
          <cell r="BI286">
            <v>0</v>
          </cell>
          <cell r="BJ286">
            <v>0</v>
          </cell>
          <cell r="BK286">
            <v>0</v>
          </cell>
          <cell r="BL286">
            <v>0</v>
          </cell>
          <cell r="BM286">
            <v>0</v>
          </cell>
          <cell r="BN286">
            <v>0</v>
          </cell>
          <cell r="BO286">
            <v>0</v>
          </cell>
          <cell r="BP286">
            <v>0</v>
          </cell>
          <cell r="BQ286">
            <v>0</v>
          </cell>
          <cell r="BR286">
            <v>0</v>
          </cell>
          <cell r="BS286">
            <v>0</v>
          </cell>
          <cell r="BT286">
            <v>0</v>
          </cell>
          <cell r="BU286">
            <v>0</v>
          </cell>
          <cell r="BV286">
            <v>0</v>
          </cell>
          <cell r="BW286">
            <v>0</v>
          </cell>
          <cell r="BX286">
            <v>0</v>
          </cell>
          <cell r="BY286">
            <v>0</v>
          </cell>
          <cell r="BZ286">
            <v>0</v>
          </cell>
          <cell r="CA286">
            <v>0</v>
          </cell>
          <cell r="CB286">
            <v>0</v>
          </cell>
          <cell r="CC286">
            <v>0</v>
          </cell>
          <cell r="CD286">
            <v>0</v>
          </cell>
          <cell r="CE286">
            <v>0</v>
          </cell>
          <cell r="CF286">
            <v>0</v>
          </cell>
          <cell r="CG286">
            <v>0</v>
          </cell>
          <cell r="CH286">
            <v>0</v>
          </cell>
          <cell r="CI286">
            <v>0</v>
          </cell>
          <cell r="CJ286">
            <v>0</v>
          </cell>
          <cell r="CK286">
            <v>0</v>
          </cell>
          <cell r="CL286">
            <v>0</v>
          </cell>
          <cell r="CM286">
            <v>0</v>
          </cell>
          <cell r="CN286">
            <v>0</v>
          </cell>
        </row>
        <row r="287">
          <cell r="B287">
            <v>190400</v>
          </cell>
          <cell r="C287" t="str">
            <v xml:space="preserve">        퇴직보험,연금등                                                                   </v>
          </cell>
          <cell r="D287" t="str">
            <v xml:space="preserve">      Severance Pay, Retirement Pension etc.</v>
          </cell>
          <cell r="H287" t="e">
            <v>#VALUE!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0</v>
          </cell>
          <cell r="AZ287">
            <v>0</v>
          </cell>
          <cell r="BA287">
            <v>0</v>
          </cell>
          <cell r="BB287">
            <v>0</v>
          </cell>
          <cell r="BC287">
            <v>0</v>
          </cell>
          <cell r="BD287">
            <v>0</v>
          </cell>
          <cell r="BE287">
            <v>0</v>
          </cell>
          <cell r="BF287">
            <v>0</v>
          </cell>
          <cell r="BG287">
            <v>0</v>
          </cell>
          <cell r="BH287">
            <v>0</v>
          </cell>
          <cell r="BI287">
            <v>0</v>
          </cell>
          <cell r="BJ287">
            <v>0</v>
          </cell>
          <cell r="BK287">
            <v>0</v>
          </cell>
          <cell r="BL287">
            <v>0</v>
          </cell>
          <cell r="BM287">
            <v>0</v>
          </cell>
          <cell r="BN287">
            <v>0</v>
          </cell>
          <cell r="BO287">
            <v>0</v>
          </cell>
          <cell r="BP287">
            <v>0</v>
          </cell>
          <cell r="BQ287">
            <v>0</v>
          </cell>
          <cell r="BR287">
            <v>0</v>
          </cell>
          <cell r="BS287">
            <v>0</v>
          </cell>
          <cell r="BT287">
            <v>0</v>
          </cell>
          <cell r="BU287">
            <v>0</v>
          </cell>
          <cell r="BV287">
            <v>0</v>
          </cell>
          <cell r="BW287">
            <v>0</v>
          </cell>
          <cell r="BX287">
            <v>0</v>
          </cell>
          <cell r="BY287">
            <v>0</v>
          </cell>
          <cell r="BZ287">
            <v>0</v>
          </cell>
          <cell r="CA287">
            <v>0</v>
          </cell>
          <cell r="CB287">
            <v>0</v>
          </cell>
          <cell r="CC287">
            <v>0</v>
          </cell>
          <cell r="CD287">
            <v>0</v>
          </cell>
          <cell r="CE287">
            <v>0</v>
          </cell>
          <cell r="CF287">
            <v>0</v>
          </cell>
          <cell r="CG287">
            <v>0</v>
          </cell>
          <cell r="CH287">
            <v>0</v>
          </cell>
          <cell r="CI287">
            <v>0</v>
          </cell>
          <cell r="CJ287">
            <v>0</v>
          </cell>
          <cell r="CK287">
            <v>0</v>
          </cell>
          <cell r="CL287">
            <v>0</v>
          </cell>
          <cell r="CM287">
            <v>0</v>
          </cell>
          <cell r="CN287">
            <v>0</v>
          </cell>
        </row>
        <row r="290">
          <cell r="B290">
            <v>112830</v>
          </cell>
          <cell r="C290" t="str">
            <v xml:space="preserve">유동자산                                                                                  </v>
          </cell>
          <cell r="D290" t="str">
            <v xml:space="preserve">  Current Assets</v>
          </cell>
          <cell r="H290" t="e">
            <v>#VALUE!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223.77834399999998</v>
          </cell>
          <cell r="Y290">
            <v>0</v>
          </cell>
          <cell r="Z290">
            <v>0</v>
          </cell>
          <cell r="AA290">
            <v>0</v>
          </cell>
          <cell r="AB290">
            <v>214.34547599999999</v>
          </cell>
          <cell r="AC290">
            <v>0</v>
          </cell>
          <cell r="AD290">
            <v>0</v>
          </cell>
          <cell r="AE290">
            <v>0</v>
          </cell>
          <cell r="AF290">
            <v>217.18959278</v>
          </cell>
          <cell r="AG290">
            <v>0</v>
          </cell>
          <cell r="AH290">
            <v>0</v>
          </cell>
          <cell r="AI290">
            <v>0</v>
          </cell>
          <cell r="AJ290">
            <v>276.40617713999995</v>
          </cell>
          <cell r="AK290">
            <v>0</v>
          </cell>
          <cell r="AL290">
            <v>0</v>
          </cell>
          <cell r="AM290">
            <v>0</v>
          </cell>
          <cell r="AN290">
            <v>348.59322199999997</v>
          </cell>
          <cell r="AO290">
            <v>371.59812299999999</v>
          </cell>
          <cell r="AP290">
            <v>479.27680999999995</v>
          </cell>
          <cell r="AQ290">
            <v>331.979378</v>
          </cell>
          <cell r="AR290">
            <v>378.03881999999999</v>
          </cell>
          <cell r="AS290">
            <v>414.54641699999996</v>
          </cell>
          <cell r="AT290">
            <v>398.813107</v>
          </cell>
          <cell r="AU290">
            <v>709.22523899999999</v>
          </cell>
          <cell r="AV290">
            <v>705.06814732999999</v>
          </cell>
          <cell r="AW290">
            <v>717.09649899999999</v>
          </cell>
          <cell r="AX290">
            <v>694.45004399999993</v>
          </cell>
          <cell r="AY290">
            <v>595.80712799999992</v>
          </cell>
          <cell r="AZ290">
            <v>698.10866228999998</v>
          </cell>
          <cell r="BA290">
            <v>687.471947</v>
          </cell>
          <cell r="BB290">
            <v>653.08768599999996</v>
          </cell>
          <cell r="BC290">
            <v>550.13206500000001</v>
          </cell>
          <cell r="BD290">
            <v>491.98201423</v>
          </cell>
          <cell r="BE290">
            <v>569.73422499999992</v>
          </cell>
          <cell r="BF290">
            <v>401.556196</v>
          </cell>
          <cell r="BG290">
            <v>420.27330999999998</v>
          </cell>
          <cell r="BH290">
            <v>344.65852530999996</v>
          </cell>
          <cell r="BI290">
            <v>303.90722699999998</v>
          </cell>
          <cell r="BJ290">
            <v>291.55122599999999</v>
          </cell>
          <cell r="BK290">
            <v>0</v>
          </cell>
          <cell r="BL290">
            <v>0</v>
          </cell>
          <cell r="BM290">
            <v>0</v>
          </cell>
          <cell r="BN290">
            <v>0</v>
          </cell>
          <cell r="BO290">
            <v>0</v>
          </cell>
          <cell r="BP290">
            <v>0</v>
          </cell>
          <cell r="BQ290">
            <v>0</v>
          </cell>
          <cell r="BR290">
            <v>0</v>
          </cell>
          <cell r="BS290">
            <v>0</v>
          </cell>
          <cell r="BT290">
            <v>0</v>
          </cell>
          <cell r="BU290">
            <v>0</v>
          </cell>
          <cell r="BV290">
            <v>0</v>
          </cell>
          <cell r="BW290">
            <v>0</v>
          </cell>
          <cell r="BX290">
            <v>0</v>
          </cell>
          <cell r="BY290">
            <v>0</v>
          </cell>
          <cell r="BZ290">
            <v>0</v>
          </cell>
          <cell r="CA290">
            <v>0</v>
          </cell>
          <cell r="CB290">
            <v>0</v>
          </cell>
          <cell r="CC290">
            <v>0</v>
          </cell>
          <cell r="CD290">
            <v>0</v>
          </cell>
          <cell r="CE290">
            <v>0</v>
          </cell>
          <cell r="CF290">
            <v>0</v>
          </cell>
          <cell r="CG290">
            <v>0</v>
          </cell>
          <cell r="CH290">
            <v>0</v>
          </cell>
          <cell r="CI290">
            <v>0</v>
          </cell>
          <cell r="CJ290">
            <v>0</v>
          </cell>
          <cell r="CK290">
            <v>0</v>
          </cell>
          <cell r="CL290">
            <v>0</v>
          </cell>
          <cell r="CM290">
            <v>0</v>
          </cell>
          <cell r="CN290">
            <v>0</v>
          </cell>
        </row>
        <row r="291">
          <cell r="B291">
            <v>112840</v>
          </cell>
          <cell r="C291" t="str">
            <v xml:space="preserve">    재고자산                                                                              </v>
          </cell>
          <cell r="D291" t="str">
            <v xml:space="preserve">    Inventories</v>
          </cell>
          <cell r="H291" t="e">
            <v>#VALUE!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5.416423</v>
          </cell>
          <cell r="Y291">
            <v>0</v>
          </cell>
          <cell r="Z291">
            <v>0</v>
          </cell>
          <cell r="AA291">
            <v>0</v>
          </cell>
          <cell r="AB291">
            <v>4.7989329999999999</v>
          </cell>
          <cell r="AC291">
            <v>0</v>
          </cell>
          <cell r="AD291">
            <v>0</v>
          </cell>
          <cell r="AE291">
            <v>0</v>
          </cell>
          <cell r="AF291">
            <v>0.73141580000000006</v>
          </cell>
          <cell r="AG291">
            <v>0</v>
          </cell>
          <cell r="AH291">
            <v>0</v>
          </cell>
          <cell r="AI291">
            <v>0</v>
          </cell>
          <cell r="AJ291">
            <v>0.69622425999999993</v>
          </cell>
          <cell r="AK291">
            <v>0</v>
          </cell>
          <cell r="AL291">
            <v>0</v>
          </cell>
          <cell r="AM291">
            <v>0</v>
          </cell>
          <cell r="AN291">
            <v>2.4464069999999998</v>
          </cell>
          <cell r="AO291">
            <v>2.5645910000000001</v>
          </cell>
          <cell r="AP291">
            <v>2.853621</v>
          </cell>
          <cell r="AQ291">
            <v>3.4080269999999997</v>
          </cell>
          <cell r="AR291">
            <v>2.615516</v>
          </cell>
          <cell r="AS291">
            <v>2.3837769999999998</v>
          </cell>
          <cell r="AT291">
            <v>2.8592149999999998</v>
          </cell>
          <cell r="AU291">
            <v>2.5397829999999999</v>
          </cell>
          <cell r="AV291">
            <v>2.51662381</v>
          </cell>
          <cell r="AW291">
            <v>2.6918379999999997</v>
          </cell>
          <cell r="AX291">
            <v>2.6458679999999997</v>
          </cell>
          <cell r="AY291">
            <v>2.6744110000000001</v>
          </cell>
          <cell r="AZ291">
            <v>2.7010402599999996</v>
          </cell>
          <cell r="BA291">
            <v>2.406574</v>
          </cell>
          <cell r="BB291">
            <v>2.6109049999999998</v>
          </cell>
          <cell r="BC291">
            <v>2.6908509999999999</v>
          </cell>
          <cell r="BD291">
            <v>2.4027578599999999</v>
          </cell>
          <cell r="BE291">
            <v>2.7630629999999998</v>
          </cell>
          <cell r="BF291">
            <v>5.6098129999999999</v>
          </cell>
          <cell r="BG291">
            <v>5.7756340000000002</v>
          </cell>
          <cell r="BH291">
            <v>5.3733386100000002</v>
          </cell>
          <cell r="BI291">
            <v>5.4861399999999998</v>
          </cell>
          <cell r="BJ291">
            <v>5.2626369999999998</v>
          </cell>
          <cell r="BK291">
            <v>0</v>
          </cell>
          <cell r="BL291">
            <v>0</v>
          </cell>
          <cell r="BM291">
            <v>0</v>
          </cell>
          <cell r="BN291">
            <v>0</v>
          </cell>
          <cell r="BO291">
            <v>0</v>
          </cell>
          <cell r="BP291">
            <v>0</v>
          </cell>
          <cell r="BQ291">
            <v>0</v>
          </cell>
          <cell r="BR291">
            <v>0</v>
          </cell>
          <cell r="BS291">
            <v>0</v>
          </cell>
          <cell r="BT291">
            <v>0</v>
          </cell>
          <cell r="BU291">
            <v>0</v>
          </cell>
          <cell r="BV291">
            <v>0</v>
          </cell>
          <cell r="BW291">
            <v>0</v>
          </cell>
          <cell r="BX291">
            <v>0</v>
          </cell>
          <cell r="BY291">
            <v>0</v>
          </cell>
          <cell r="BZ291">
            <v>0</v>
          </cell>
          <cell r="CA291">
            <v>0</v>
          </cell>
          <cell r="CB291">
            <v>0</v>
          </cell>
          <cell r="CC291">
            <v>0</v>
          </cell>
          <cell r="CD291">
            <v>0</v>
          </cell>
          <cell r="CE291">
            <v>0</v>
          </cell>
          <cell r="CF291">
            <v>0</v>
          </cell>
          <cell r="CG291">
            <v>0</v>
          </cell>
          <cell r="CH291">
            <v>0</v>
          </cell>
          <cell r="CI291">
            <v>0</v>
          </cell>
          <cell r="CJ291">
            <v>0</v>
          </cell>
          <cell r="CK291">
            <v>0</v>
          </cell>
          <cell r="CL291">
            <v>0</v>
          </cell>
          <cell r="CM291">
            <v>0</v>
          </cell>
          <cell r="CN291">
            <v>0</v>
          </cell>
        </row>
        <row r="292">
          <cell r="B292">
            <v>190430</v>
          </cell>
          <cell r="C292" t="str">
            <v xml:space="preserve">        상품                                                                              </v>
          </cell>
          <cell r="D292" t="str">
            <v xml:space="preserve">      Merchandise</v>
          </cell>
          <cell r="H292" t="e">
            <v>#VALUE!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0.270422</v>
          </cell>
          <cell r="Y292">
            <v>0</v>
          </cell>
          <cell r="Z292">
            <v>0</v>
          </cell>
          <cell r="AA292">
            <v>0</v>
          </cell>
          <cell r="AB292">
            <v>0.34036699999999998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0.46217900000000001</v>
          </cell>
          <cell r="AP292">
            <v>0.83729299999999995</v>
          </cell>
          <cell r="AQ292">
            <v>0</v>
          </cell>
          <cell r="AR292">
            <v>0</v>
          </cell>
          <cell r="AS292">
            <v>0</v>
          </cell>
          <cell r="AT292">
            <v>0.38962399999999997</v>
          </cell>
          <cell r="AU292">
            <v>0.15612599999999999</v>
          </cell>
          <cell r="AV292">
            <v>0</v>
          </cell>
          <cell r="AW292">
            <v>0</v>
          </cell>
          <cell r="AX292">
            <v>0.225213</v>
          </cell>
          <cell r="AY292">
            <v>0.203934</v>
          </cell>
          <cell r="AZ292">
            <v>0</v>
          </cell>
          <cell r="BA292">
            <v>0.160631</v>
          </cell>
          <cell r="BB292">
            <v>0.165048</v>
          </cell>
          <cell r="BC292">
            <v>0.18314800000000001</v>
          </cell>
          <cell r="BD292">
            <v>0</v>
          </cell>
          <cell r="BE292">
            <v>0.139181</v>
          </cell>
          <cell r="BF292">
            <v>0.33256999999999998</v>
          </cell>
          <cell r="BG292">
            <v>0.43509399999999998</v>
          </cell>
          <cell r="BH292">
            <v>0</v>
          </cell>
          <cell r="BI292">
            <v>0.25461899999999998</v>
          </cell>
          <cell r="BJ292">
            <v>0.24726699999999999</v>
          </cell>
          <cell r="BK292">
            <v>0</v>
          </cell>
          <cell r="BL292">
            <v>0</v>
          </cell>
          <cell r="BM292">
            <v>0</v>
          </cell>
          <cell r="BN292">
            <v>0</v>
          </cell>
          <cell r="BO292">
            <v>0</v>
          </cell>
          <cell r="BP292">
            <v>0</v>
          </cell>
          <cell r="BQ292">
            <v>0</v>
          </cell>
          <cell r="BR292">
            <v>0</v>
          </cell>
          <cell r="BS292">
            <v>0</v>
          </cell>
          <cell r="BT292">
            <v>0</v>
          </cell>
          <cell r="BU292">
            <v>0</v>
          </cell>
          <cell r="BV292">
            <v>0</v>
          </cell>
          <cell r="BW292">
            <v>0</v>
          </cell>
          <cell r="BX292">
            <v>0</v>
          </cell>
          <cell r="BY292">
            <v>0</v>
          </cell>
          <cell r="BZ292">
            <v>0</v>
          </cell>
          <cell r="CA292">
            <v>0</v>
          </cell>
          <cell r="CB292">
            <v>0</v>
          </cell>
          <cell r="CC292">
            <v>0</v>
          </cell>
          <cell r="CD292">
            <v>0</v>
          </cell>
          <cell r="CE292">
            <v>0</v>
          </cell>
          <cell r="CF292">
            <v>0</v>
          </cell>
          <cell r="CG292">
            <v>0</v>
          </cell>
          <cell r="CH292">
            <v>0</v>
          </cell>
          <cell r="CI292">
            <v>0</v>
          </cell>
          <cell r="CJ292">
            <v>0</v>
          </cell>
          <cell r="CK292">
            <v>0</v>
          </cell>
          <cell r="CL292">
            <v>0</v>
          </cell>
          <cell r="CM292">
            <v>0</v>
          </cell>
          <cell r="CN292">
            <v>0</v>
          </cell>
        </row>
        <row r="293">
          <cell r="B293">
            <v>190440</v>
          </cell>
          <cell r="C293" t="str">
            <v xml:space="preserve">        제품                                                                              </v>
          </cell>
          <cell r="D293" t="str">
            <v xml:space="preserve">      Finished Goods</v>
          </cell>
          <cell r="H293" t="e">
            <v>#VALUE!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>
            <v>0</v>
          </cell>
          <cell r="BN293">
            <v>0</v>
          </cell>
          <cell r="BO293">
            <v>0</v>
          </cell>
          <cell r="BP293">
            <v>0</v>
          </cell>
          <cell r="BQ293">
            <v>0</v>
          </cell>
          <cell r="BR293">
            <v>0</v>
          </cell>
          <cell r="BS293">
            <v>0</v>
          </cell>
          <cell r="BT293">
            <v>0</v>
          </cell>
          <cell r="BU293">
            <v>0</v>
          </cell>
          <cell r="BV293">
            <v>0</v>
          </cell>
          <cell r="BW293">
            <v>0</v>
          </cell>
          <cell r="BX293">
            <v>0</v>
          </cell>
          <cell r="BY293">
            <v>0</v>
          </cell>
          <cell r="BZ293">
            <v>0</v>
          </cell>
          <cell r="CA293">
            <v>0</v>
          </cell>
          <cell r="CB293">
            <v>0</v>
          </cell>
          <cell r="CC293">
            <v>0</v>
          </cell>
          <cell r="CD293">
            <v>0</v>
          </cell>
          <cell r="CE293">
            <v>0</v>
          </cell>
          <cell r="CF293">
            <v>0</v>
          </cell>
          <cell r="CG293">
            <v>0</v>
          </cell>
          <cell r="CH293">
            <v>0</v>
          </cell>
          <cell r="CI293">
            <v>0</v>
          </cell>
          <cell r="CJ293">
            <v>0</v>
          </cell>
          <cell r="CK293">
            <v>0</v>
          </cell>
          <cell r="CL293">
            <v>0</v>
          </cell>
          <cell r="CM293">
            <v>0</v>
          </cell>
          <cell r="CN293">
            <v>0</v>
          </cell>
        </row>
        <row r="294">
          <cell r="B294">
            <v>190450</v>
          </cell>
          <cell r="C294" t="str">
            <v xml:space="preserve">        완성건물                                                                          </v>
          </cell>
          <cell r="D294" t="str">
            <v xml:space="preserve">      Completed Building</v>
          </cell>
          <cell r="H294" t="e">
            <v>#VALUE!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0</v>
          </cell>
          <cell r="BB294">
            <v>0</v>
          </cell>
          <cell r="BC294">
            <v>0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  <cell r="BM294">
            <v>0</v>
          </cell>
          <cell r="BN294">
            <v>0</v>
          </cell>
          <cell r="BO294">
            <v>0</v>
          </cell>
          <cell r="BP294">
            <v>0</v>
          </cell>
          <cell r="BQ294">
            <v>0</v>
          </cell>
          <cell r="BR294">
            <v>0</v>
          </cell>
          <cell r="BS294">
            <v>0</v>
          </cell>
          <cell r="BT294">
            <v>0</v>
          </cell>
          <cell r="BU294">
            <v>0</v>
          </cell>
          <cell r="BV294">
            <v>0</v>
          </cell>
          <cell r="BW294">
            <v>0</v>
          </cell>
          <cell r="BX294">
            <v>0</v>
          </cell>
          <cell r="BY294">
            <v>0</v>
          </cell>
          <cell r="BZ294">
            <v>0</v>
          </cell>
          <cell r="CA294">
            <v>0</v>
          </cell>
          <cell r="CB294">
            <v>0</v>
          </cell>
          <cell r="CC294">
            <v>0</v>
          </cell>
          <cell r="CD294">
            <v>0</v>
          </cell>
          <cell r="CE294">
            <v>0</v>
          </cell>
          <cell r="CF294">
            <v>0</v>
          </cell>
          <cell r="CG294">
            <v>0</v>
          </cell>
          <cell r="CH294">
            <v>0</v>
          </cell>
          <cell r="CI294">
            <v>0</v>
          </cell>
          <cell r="CJ294">
            <v>0</v>
          </cell>
          <cell r="CK294">
            <v>0</v>
          </cell>
          <cell r="CL294">
            <v>0</v>
          </cell>
          <cell r="CM294">
            <v>0</v>
          </cell>
          <cell r="CN294">
            <v>0</v>
          </cell>
        </row>
        <row r="295">
          <cell r="B295">
            <v>190460</v>
          </cell>
          <cell r="C295" t="str">
            <v xml:space="preserve">        원재료                                                                            </v>
          </cell>
          <cell r="D295" t="str">
            <v xml:space="preserve">      Raw Materials(Sub-Materials)</v>
          </cell>
          <cell r="H295" t="e">
            <v>#VALUE!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1.2357799999999999</v>
          </cell>
          <cell r="Y295">
            <v>0</v>
          </cell>
          <cell r="Z295">
            <v>0</v>
          </cell>
          <cell r="AA295">
            <v>0</v>
          </cell>
          <cell r="AB295">
            <v>1.030972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1.034586</v>
          </cell>
          <cell r="AP295">
            <v>0.94830999999999999</v>
          </cell>
          <cell r="AQ295">
            <v>0</v>
          </cell>
          <cell r="AR295">
            <v>0</v>
          </cell>
          <cell r="AS295">
            <v>0</v>
          </cell>
          <cell r="AT295">
            <v>0.81643599999999994</v>
          </cell>
          <cell r="AU295">
            <v>0.87420500000000001</v>
          </cell>
          <cell r="AV295">
            <v>0</v>
          </cell>
          <cell r="AW295">
            <v>0</v>
          </cell>
          <cell r="AX295">
            <v>0.82724599999999993</v>
          </cell>
          <cell r="AY295">
            <v>0.85445799999999994</v>
          </cell>
          <cell r="AZ295">
            <v>0</v>
          </cell>
          <cell r="BA295">
            <v>0.84910199999999991</v>
          </cell>
          <cell r="BB295">
            <v>0.88367200000000001</v>
          </cell>
          <cell r="BC295">
            <v>0.88503100000000001</v>
          </cell>
          <cell r="BD295">
            <v>0</v>
          </cell>
          <cell r="BE295">
            <v>1.2331319999999999</v>
          </cell>
          <cell r="BF295">
            <v>1.5935949999999999</v>
          </cell>
          <cell r="BG295">
            <v>1.4316089999999999</v>
          </cell>
          <cell r="BH295">
            <v>0</v>
          </cell>
          <cell r="BI295">
            <v>1.62775</v>
          </cell>
          <cell r="BJ295">
            <v>1.736515</v>
          </cell>
          <cell r="BK295">
            <v>0</v>
          </cell>
          <cell r="BL295">
            <v>0</v>
          </cell>
          <cell r="BM295">
            <v>0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  <cell r="BU295">
            <v>0</v>
          </cell>
          <cell r="BV295">
            <v>0</v>
          </cell>
          <cell r="BW295">
            <v>0</v>
          </cell>
          <cell r="BX295">
            <v>0</v>
          </cell>
          <cell r="BY295">
            <v>0</v>
          </cell>
          <cell r="BZ295">
            <v>0</v>
          </cell>
          <cell r="CA295">
            <v>0</v>
          </cell>
          <cell r="CB295">
            <v>0</v>
          </cell>
          <cell r="CC295">
            <v>0</v>
          </cell>
          <cell r="CD295">
            <v>0</v>
          </cell>
          <cell r="CE295">
            <v>0</v>
          </cell>
          <cell r="CF295">
            <v>0</v>
          </cell>
          <cell r="CG295">
            <v>0</v>
          </cell>
          <cell r="CH295">
            <v>0</v>
          </cell>
          <cell r="CI295">
            <v>0</v>
          </cell>
          <cell r="CJ295">
            <v>0</v>
          </cell>
          <cell r="CK295">
            <v>0</v>
          </cell>
          <cell r="CL295">
            <v>0</v>
          </cell>
          <cell r="CM295">
            <v>0</v>
          </cell>
          <cell r="CN295">
            <v>0</v>
          </cell>
        </row>
        <row r="296">
          <cell r="B296">
            <v>190470</v>
          </cell>
          <cell r="C296" t="str">
            <v xml:space="preserve">        용지                                                                              </v>
          </cell>
          <cell r="D296" t="str">
            <v xml:space="preserve">      Land for Construction</v>
          </cell>
          <cell r="H296" t="e">
            <v>#VALUE!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>
            <v>0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>
            <v>0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  <cell r="BS296">
            <v>0</v>
          </cell>
          <cell r="BT296">
            <v>0</v>
          </cell>
          <cell r="BU296">
            <v>0</v>
          </cell>
          <cell r="BV296">
            <v>0</v>
          </cell>
          <cell r="BW296">
            <v>0</v>
          </cell>
          <cell r="BX296">
            <v>0</v>
          </cell>
          <cell r="BY296">
            <v>0</v>
          </cell>
          <cell r="BZ296">
            <v>0</v>
          </cell>
          <cell r="CA296">
            <v>0</v>
          </cell>
          <cell r="CB296">
            <v>0</v>
          </cell>
          <cell r="CC296">
            <v>0</v>
          </cell>
          <cell r="CD296">
            <v>0</v>
          </cell>
          <cell r="CE296">
            <v>0</v>
          </cell>
          <cell r="CF296">
            <v>0</v>
          </cell>
          <cell r="CG296">
            <v>0</v>
          </cell>
          <cell r="CH296">
            <v>0</v>
          </cell>
          <cell r="CI296">
            <v>0</v>
          </cell>
          <cell r="CJ296">
            <v>0</v>
          </cell>
          <cell r="CK296">
            <v>0</v>
          </cell>
          <cell r="CL296">
            <v>0</v>
          </cell>
          <cell r="CM296">
            <v>0</v>
          </cell>
          <cell r="CN296">
            <v>0</v>
          </cell>
        </row>
        <row r="297">
          <cell r="B297">
            <v>190480</v>
          </cell>
          <cell r="C297" t="str">
            <v xml:space="preserve">        재공품                                                                            </v>
          </cell>
          <cell r="D297" t="str">
            <v xml:space="preserve">      Work in Process</v>
          </cell>
          <cell r="H297" t="e">
            <v>#VALUE!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AZ297">
            <v>0</v>
          </cell>
          <cell r="BA297">
            <v>0</v>
          </cell>
          <cell r="BB297">
            <v>0</v>
          </cell>
          <cell r="BC297">
            <v>0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>
            <v>0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  <cell r="BS297">
            <v>0</v>
          </cell>
          <cell r="BT297">
            <v>0</v>
          </cell>
          <cell r="BU297">
            <v>0</v>
          </cell>
          <cell r="BV297">
            <v>0</v>
          </cell>
          <cell r="BW297">
            <v>0</v>
          </cell>
          <cell r="BX297">
            <v>0</v>
          </cell>
          <cell r="BY297">
            <v>0</v>
          </cell>
          <cell r="BZ297">
            <v>0</v>
          </cell>
          <cell r="CA297">
            <v>0</v>
          </cell>
          <cell r="CB297">
            <v>0</v>
          </cell>
          <cell r="CC297">
            <v>0</v>
          </cell>
          <cell r="CD297">
            <v>0</v>
          </cell>
          <cell r="CE297">
            <v>0</v>
          </cell>
          <cell r="CF297">
            <v>0</v>
          </cell>
          <cell r="CG297">
            <v>0</v>
          </cell>
          <cell r="CH297">
            <v>0</v>
          </cell>
          <cell r="CI297">
            <v>0</v>
          </cell>
          <cell r="CJ297">
            <v>0</v>
          </cell>
          <cell r="CK297">
            <v>0</v>
          </cell>
          <cell r="CL297">
            <v>0</v>
          </cell>
          <cell r="CM297">
            <v>0</v>
          </cell>
          <cell r="CN297">
            <v>0</v>
          </cell>
        </row>
        <row r="298">
          <cell r="B298">
            <v>190490</v>
          </cell>
          <cell r="C298" t="str">
            <v xml:space="preserve">        미완성건물,공사                                                                   </v>
          </cell>
          <cell r="D298" t="str">
            <v xml:space="preserve">      Construction, Building in Process</v>
          </cell>
          <cell r="H298" t="e">
            <v>#VALUE!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0</v>
          </cell>
          <cell r="AZ298">
            <v>0</v>
          </cell>
          <cell r="BA298">
            <v>0</v>
          </cell>
          <cell r="BB298">
            <v>0</v>
          </cell>
          <cell r="BC298">
            <v>0</v>
          </cell>
          <cell r="BD298">
            <v>0</v>
          </cell>
          <cell r="BE298">
            <v>0</v>
          </cell>
          <cell r="BF298">
            <v>0</v>
          </cell>
          <cell r="BG298">
            <v>0</v>
          </cell>
          <cell r="BH298">
            <v>0</v>
          </cell>
          <cell r="BI298">
            <v>0</v>
          </cell>
          <cell r="BJ298">
            <v>0</v>
          </cell>
          <cell r="BK298">
            <v>0</v>
          </cell>
          <cell r="BL298">
            <v>0</v>
          </cell>
          <cell r="BM298">
            <v>0</v>
          </cell>
          <cell r="BN298">
            <v>0</v>
          </cell>
          <cell r="BO298">
            <v>0</v>
          </cell>
          <cell r="BP298">
            <v>0</v>
          </cell>
          <cell r="BQ298">
            <v>0</v>
          </cell>
          <cell r="BR298">
            <v>0</v>
          </cell>
          <cell r="BS298">
            <v>0</v>
          </cell>
          <cell r="BT298">
            <v>0</v>
          </cell>
          <cell r="BU298">
            <v>0</v>
          </cell>
          <cell r="BV298">
            <v>0</v>
          </cell>
          <cell r="BW298">
            <v>0</v>
          </cell>
          <cell r="BX298">
            <v>0</v>
          </cell>
          <cell r="BY298">
            <v>0</v>
          </cell>
          <cell r="BZ298">
            <v>0</v>
          </cell>
          <cell r="CA298">
            <v>0</v>
          </cell>
          <cell r="CB298">
            <v>0</v>
          </cell>
          <cell r="CC298">
            <v>0</v>
          </cell>
          <cell r="CD298">
            <v>0</v>
          </cell>
          <cell r="CE298">
            <v>0</v>
          </cell>
          <cell r="CF298">
            <v>0</v>
          </cell>
          <cell r="CG298">
            <v>0</v>
          </cell>
          <cell r="CH298">
            <v>0</v>
          </cell>
          <cell r="CI298">
            <v>0</v>
          </cell>
          <cell r="CJ298">
            <v>0</v>
          </cell>
          <cell r="CK298">
            <v>0</v>
          </cell>
          <cell r="CL298">
            <v>0</v>
          </cell>
          <cell r="CM298">
            <v>0</v>
          </cell>
          <cell r="CN298">
            <v>0</v>
          </cell>
        </row>
        <row r="299">
          <cell r="B299">
            <v>190500</v>
          </cell>
          <cell r="C299" t="str">
            <v xml:space="preserve">        반제품                                                                            </v>
          </cell>
          <cell r="D299" t="str">
            <v xml:space="preserve">      Semi-Finished Goods</v>
          </cell>
          <cell r="H299" t="e">
            <v>#VALUE!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  <cell r="BB299">
            <v>0</v>
          </cell>
          <cell r="BC299">
            <v>0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0</v>
          </cell>
          <cell r="BI299">
            <v>0</v>
          </cell>
          <cell r="BJ299">
            <v>0</v>
          </cell>
          <cell r="BK299">
            <v>0</v>
          </cell>
          <cell r="BL299">
            <v>0</v>
          </cell>
          <cell r="BM299">
            <v>0</v>
          </cell>
          <cell r="BN299">
            <v>0</v>
          </cell>
          <cell r="BO299">
            <v>0</v>
          </cell>
          <cell r="BP299">
            <v>0</v>
          </cell>
          <cell r="BQ299">
            <v>0</v>
          </cell>
          <cell r="BR299">
            <v>0</v>
          </cell>
          <cell r="BS299">
            <v>0</v>
          </cell>
          <cell r="BT299">
            <v>0</v>
          </cell>
          <cell r="BU299">
            <v>0</v>
          </cell>
          <cell r="BV299">
            <v>0</v>
          </cell>
          <cell r="BW299">
            <v>0</v>
          </cell>
          <cell r="BX299">
            <v>0</v>
          </cell>
          <cell r="BY299">
            <v>0</v>
          </cell>
          <cell r="BZ299">
            <v>0</v>
          </cell>
          <cell r="CA299">
            <v>0</v>
          </cell>
          <cell r="CB299">
            <v>0</v>
          </cell>
          <cell r="CC299">
            <v>0</v>
          </cell>
          <cell r="CD299">
            <v>0</v>
          </cell>
          <cell r="CE299">
            <v>0</v>
          </cell>
          <cell r="CF299">
            <v>0</v>
          </cell>
          <cell r="CG299">
            <v>0</v>
          </cell>
          <cell r="CH299">
            <v>0</v>
          </cell>
          <cell r="CI299">
            <v>0</v>
          </cell>
          <cell r="CJ299">
            <v>0</v>
          </cell>
          <cell r="CK299">
            <v>0</v>
          </cell>
          <cell r="CL299">
            <v>0</v>
          </cell>
          <cell r="CM299">
            <v>0</v>
          </cell>
          <cell r="CN299">
            <v>0</v>
          </cell>
        </row>
        <row r="300">
          <cell r="B300">
            <v>190510</v>
          </cell>
          <cell r="C300" t="str">
            <v xml:space="preserve">        미착품                                                                            </v>
          </cell>
          <cell r="D300" t="str">
            <v xml:space="preserve">      Goods in Transit</v>
          </cell>
          <cell r="H300" t="e">
            <v>#VALUE!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A300">
            <v>0</v>
          </cell>
          <cell r="BB300">
            <v>0</v>
          </cell>
          <cell r="BC300">
            <v>0</v>
          </cell>
          <cell r="BD300">
            <v>0</v>
          </cell>
          <cell r="BE300">
            <v>0</v>
          </cell>
          <cell r="BF300">
            <v>0</v>
          </cell>
          <cell r="BG300">
            <v>0</v>
          </cell>
          <cell r="BH300">
            <v>0</v>
          </cell>
          <cell r="BI300">
            <v>0</v>
          </cell>
          <cell r="BJ300">
            <v>0</v>
          </cell>
          <cell r="BK300">
            <v>0</v>
          </cell>
          <cell r="BL300">
            <v>0</v>
          </cell>
          <cell r="BM300">
            <v>0</v>
          </cell>
          <cell r="BN300">
            <v>0</v>
          </cell>
          <cell r="BO300">
            <v>0</v>
          </cell>
          <cell r="BP300">
            <v>0</v>
          </cell>
          <cell r="BQ300">
            <v>0</v>
          </cell>
          <cell r="BR300">
            <v>0</v>
          </cell>
          <cell r="BS300">
            <v>0</v>
          </cell>
          <cell r="BT300">
            <v>0</v>
          </cell>
          <cell r="BU300">
            <v>0</v>
          </cell>
          <cell r="BV300">
            <v>0</v>
          </cell>
          <cell r="BW300">
            <v>0</v>
          </cell>
          <cell r="BX300">
            <v>0</v>
          </cell>
          <cell r="BY300">
            <v>0</v>
          </cell>
          <cell r="BZ300">
            <v>0</v>
          </cell>
          <cell r="CA300">
            <v>0</v>
          </cell>
          <cell r="CB300">
            <v>0</v>
          </cell>
          <cell r="CC300">
            <v>0</v>
          </cell>
          <cell r="CD300">
            <v>0</v>
          </cell>
          <cell r="CE300">
            <v>0</v>
          </cell>
          <cell r="CF300">
            <v>0</v>
          </cell>
          <cell r="CG300">
            <v>0</v>
          </cell>
          <cell r="CH300">
            <v>0</v>
          </cell>
          <cell r="CI300">
            <v>0</v>
          </cell>
          <cell r="CJ300">
            <v>0</v>
          </cell>
          <cell r="CK300">
            <v>0</v>
          </cell>
          <cell r="CL300">
            <v>0</v>
          </cell>
          <cell r="CM300">
            <v>0</v>
          </cell>
          <cell r="CN300">
            <v>0</v>
          </cell>
        </row>
        <row r="301">
          <cell r="B301">
            <v>190520</v>
          </cell>
          <cell r="C301" t="str">
            <v xml:space="preserve">        저장품(소모품)                                                                    </v>
          </cell>
          <cell r="D301" t="str">
            <v xml:space="preserve">      Supplies(Consumables)</v>
          </cell>
          <cell r="H301" t="e">
            <v>#VALUE!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3.9102209999999999</v>
          </cell>
          <cell r="Y301">
            <v>0</v>
          </cell>
          <cell r="Z301">
            <v>0</v>
          </cell>
          <cell r="AA301">
            <v>0</v>
          </cell>
          <cell r="AB301">
            <v>3.4275949999999997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1.0678259999999999</v>
          </cell>
          <cell r="AP301">
            <v>1.0680179999999999</v>
          </cell>
          <cell r="AQ301">
            <v>0</v>
          </cell>
          <cell r="AR301">
            <v>0</v>
          </cell>
          <cell r="AS301">
            <v>0</v>
          </cell>
          <cell r="AT301">
            <v>1.6531549999999999</v>
          </cell>
          <cell r="AU301">
            <v>1.5094529999999999</v>
          </cell>
          <cell r="AV301">
            <v>0</v>
          </cell>
          <cell r="AW301">
            <v>0</v>
          </cell>
          <cell r="AX301">
            <v>1.5934089999999999</v>
          </cell>
          <cell r="AY301">
            <v>1.61602</v>
          </cell>
          <cell r="AZ301">
            <v>0</v>
          </cell>
          <cell r="BA301">
            <v>1.396841</v>
          </cell>
          <cell r="BB301">
            <v>1.5621849999999999</v>
          </cell>
          <cell r="BC301">
            <v>1.6226719999999999</v>
          </cell>
          <cell r="BD301">
            <v>0</v>
          </cell>
          <cell r="BE301">
            <v>1.3907499999999999</v>
          </cell>
          <cell r="BF301">
            <v>3.6836479999999998</v>
          </cell>
          <cell r="BG301">
            <v>3.9089309999999999</v>
          </cell>
          <cell r="BH301">
            <v>0</v>
          </cell>
          <cell r="BI301">
            <v>3.6037699999999999</v>
          </cell>
          <cell r="BJ301">
            <v>3.2788549999999996</v>
          </cell>
          <cell r="BK301">
            <v>0</v>
          </cell>
          <cell r="BL301">
            <v>0</v>
          </cell>
          <cell r="BM301">
            <v>0</v>
          </cell>
          <cell r="BN301">
            <v>0</v>
          </cell>
          <cell r="BO301">
            <v>0</v>
          </cell>
          <cell r="BP301">
            <v>0</v>
          </cell>
          <cell r="BQ301">
            <v>0</v>
          </cell>
          <cell r="BR301">
            <v>0</v>
          </cell>
          <cell r="BS301">
            <v>0</v>
          </cell>
          <cell r="BT301">
            <v>0</v>
          </cell>
          <cell r="BU301">
            <v>0</v>
          </cell>
          <cell r="BV301">
            <v>0</v>
          </cell>
          <cell r="BW301">
            <v>0</v>
          </cell>
          <cell r="BX301">
            <v>0</v>
          </cell>
          <cell r="BY301">
            <v>0</v>
          </cell>
          <cell r="BZ301">
            <v>0</v>
          </cell>
          <cell r="CA301">
            <v>0</v>
          </cell>
          <cell r="CB301">
            <v>0</v>
          </cell>
          <cell r="CC301">
            <v>0</v>
          </cell>
          <cell r="CD301">
            <v>0</v>
          </cell>
          <cell r="CE301">
            <v>0</v>
          </cell>
          <cell r="CF301">
            <v>0</v>
          </cell>
          <cell r="CG301">
            <v>0</v>
          </cell>
          <cell r="CH301">
            <v>0</v>
          </cell>
          <cell r="CI301">
            <v>0</v>
          </cell>
          <cell r="CJ301">
            <v>0</v>
          </cell>
          <cell r="CK301">
            <v>0</v>
          </cell>
          <cell r="CL301">
            <v>0</v>
          </cell>
          <cell r="CM301">
            <v>0</v>
          </cell>
          <cell r="CN301">
            <v>0</v>
          </cell>
        </row>
        <row r="302">
          <cell r="B302">
            <v>190530</v>
          </cell>
          <cell r="C302" t="str">
            <v xml:space="preserve">        기타재고자산                                                                      </v>
          </cell>
          <cell r="D302" t="str">
            <v xml:space="preserve">      Other Inventories</v>
          </cell>
          <cell r="H302" t="e">
            <v>#VALUE!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0.73141599999999996</v>
          </cell>
          <cell r="AG302">
            <v>0</v>
          </cell>
          <cell r="AH302">
            <v>0</v>
          </cell>
          <cell r="AI302">
            <v>0</v>
          </cell>
          <cell r="AJ302">
            <v>0.69622399999999995</v>
          </cell>
          <cell r="AK302">
            <v>0</v>
          </cell>
          <cell r="AL302">
            <v>0</v>
          </cell>
          <cell r="AM302">
            <v>0</v>
          </cell>
          <cell r="AN302">
            <v>2.4464069999999998</v>
          </cell>
          <cell r="AO302">
            <v>0</v>
          </cell>
          <cell r="AP302">
            <v>0</v>
          </cell>
          <cell r="AQ302">
            <v>3.4080269999999997</v>
          </cell>
          <cell r="AR302">
            <v>2.615516</v>
          </cell>
          <cell r="AS302">
            <v>2.3837769999999998</v>
          </cell>
          <cell r="AT302">
            <v>0</v>
          </cell>
          <cell r="AU302">
            <v>0</v>
          </cell>
          <cell r="AV302">
            <v>2.5166239999999998</v>
          </cell>
          <cell r="AW302">
            <v>2.6918379999999997</v>
          </cell>
          <cell r="AX302">
            <v>0</v>
          </cell>
          <cell r="AY302">
            <v>0</v>
          </cell>
          <cell r="AZ302">
            <v>2.7010399999999999</v>
          </cell>
          <cell r="BA302">
            <v>0</v>
          </cell>
          <cell r="BB302">
            <v>0</v>
          </cell>
          <cell r="BC302">
            <v>0</v>
          </cell>
          <cell r="BD302">
            <v>2.4027579999999999</v>
          </cell>
          <cell r="BE302">
            <v>0</v>
          </cell>
          <cell r="BF302">
            <v>0</v>
          </cell>
          <cell r="BG302">
            <v>0</v>
          </cell>
          <cell r="BH302">
            <v>5.3733389999999996</v>
          </cell>
          <cell r="BI302">
            <v>0</v>
          </cell>
          <cell r="BJ302">
            <v>0</v>
          </cell>
          <cell r="BK302">
            <v>0</v>
          </cell>
          <cell r="BL302">
            <v>0</v>
          </cell>
          <cell r="BM302">
            <v>0</v>
          </cell>
          <cell r="BN302">
            <v>0</v>
          </cell>
          <cell r="BO302">
            <v>0</v>
          </cell>
          <cell r="BP302">
            <v>0</v>
          </cell>
          <cell r="BQ302">
            <v>0</v>
          </cell>
          <cell r="BR302">
            <v>0</v>
          </cell>
          <cell r="BS302">
            <v>0</v>
          </cell>
          <cell r="BT302">
            <v>0</v>
          </cell>
          <cell r="BU302">
            <v>0</v>
          </cell>
          <cell r="BV302">
            <v>0</v>
          </cell>
          <cell r="BW302">
            <v>0</v>
          </cell>
          <cell r="BX302">
            <v>0</v>
          </cell>
          <cell r="BY302">
            <v>0</v>
          </cell>
          <cell r="BZ302">
            <v>0</v>
          </cell>
          <cell r="CA302">
            <v>0</v>
          </cell>
          <cell r="CB302">
            <v>0</v>
          </cell>
          <cell r="CC302">
            <v>0</v>
          </cell>
          <cell r="CD302">
            <v>0</v>
          </cell>
          <cell r="CE302">
            <v>0</v>
          </cell>
          <cell r="CF302">
            <v>0</v>
          </cell>
          <cell r="CG302">
            <v>0</v>
          </cell>
          <cell r="CH302">
            <v>0</v>
          </cell>
          <cell r="CI302">
            <v>0</v>
          </cell>
          <cell r="CJ302">
            <v>0</v>
          </cell>
          <cell r="CK302">
            <v>0</v>
          </cell>
          <cell r="CL302">
            <v>0</v>
          </cell>
          <cell r="CM302">
            <v>0</v>
          </cell>
          <cell r="CN302">
            <v>0</v>
          </cell>
        </row>
        <row r="303">
          <cell r="B303">
            <v>113090</v>
          </cell>
          <cell r="C303" t="str">
            <v xml:space="preserve">    단기금융자산                                                                          </v>
          </cell>
          <cell r="D303" t="str">
            <v xml:space="preserve">    Current Financial Assets</v>
          </cell>
          <cell r="H303" t="e">
            <v>#VALUE!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124.37585799999999</v>
          </cell>
          <cell r="Y303">
            <v>0</v>
          </cell>
          <cell r="Z303">
            <v>0</v>
          </cell>
          <cell r="AA303">
            <v>0</v>
          </cell>
          <cell r="AB303">
            <v>83.263954999999996</v>
          </cell>
          <cell r="AC303">
            <v>0</v>
          </cell>
          <cell r="AD303">
            <v>0</v>
          </cell>
          <cell r="AE303">
            <v>0</v>
          </cell>
          <cell r="AF303">
            <v>74.254818999999998</v>
          </cell>
          <cell r="AG303">
            <v>0</v>
          </cell>
          <cell r="AH303">
            <v>0</v>
          </cell>
          <cell r="AI303">
            <v>0</v>
          </cell>
          <cell r="AJ303">
            <v>83.981274999999997</v>
          </cell>
          <cell r="AK303">
            <v>0</v>
          </cell>
          <cell r="AL303">
            <v>0</v>
          </cell>
          <cell r="AM303">
            <v>0</v>
          </cell>
          <cell r="AN303">
            <v>178.11115099999998</v>
          </cell>
          <cell r="AO303">
            <v>198.426333</v>
          </cell>
          <cell r="AP303">
            <v>176.508669</v>
          </cell>
          <cell r="AQ303">
            <v>84.489514999999997</v>
          </cell>
          <cell r="AR303">
            <v>88.926611999999992</v>
          </cell>
          <cell r="AS303">
            <v>88.035854999999998</v>
          </cell>
          <cell r="AT303">
            <v>68.658385999999993</v>
          </cell>
          <cell r="AU303">
            <v>243.52815199999998</v>
          </cell>
          <cell r="AV303">
            <v>311.83811900000001</v>
          </cell>
          <cell r="AW303">
            <v>168.60985399999998</v>
          </cell>
          <cell r="AX303">
            <v>185.53057199999998</v>
          </cell>
          <cell r="AY303">
            <v>158.01663399999998</v>
          </cell>
          <cell r="AZ303">
            <v>319.85831999999999</v>
          </cell>
          <cell r="BA303">
            <v>125.131141</v>
          </cell>
          <cell r="BB303">
            <v>50.607424999999999</v>
          </cell>
          <cell r="BC303">
            <v>35.936442999999997</v>
          </cell>
          <cell r="BD303">
            <v>267.184259</v>
          </cell>
          <cell r="BE303">
            <v>70.524188999999993</v>
          </cell>
          <cell r="BF303">
            <v>156.462852</v>
          </cell>
          <cell r="BG303">
            <v>137.19749199999998</v>
          </cell>
          <cell r="BH303">
            <v>128.136887</v>
          </cell>
          <cell r="BI303">
            <v>50.917445999999998</v>
          </cell>
          <cell r="BJ303">
            <v>20.781590999999999</v>
          </cell>
          <cell r="BK303">
            <v>0</v>
          </cell>
          <cell r="BL303">
            <v>0</v>
          </cell>
          <cell r="BM303">
            <v>0</v>
          </cell>
          <cell r="BN303">
            <v>0</v>
          </cell>
          <cell r="BO303">
            <v>0</v>
          </cell>
          <cell r="BP303">
            <v>0</v>
          </cell>
          <cell r="BQ303">
            <v>0</v>
          </cell>
          <cell r="BR303">
            <v>0</v>
          </cell>
          <cell r="BS303">
            <v>0</v>
          </cell>
          <cell r="BT303">
            <v>0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  <cell r="BZ303">
            <v>0</v>
          </cell>
          <cell r="CA303">
            <v>0</v>
          </cell>
          <cell r="CB303">
            <v>0</v>
          </cell>
          <cell r="CC303">
            <v>0</v>
          </cell>
          <cell r="CD303">
            <v>0</v>
          </cell>
          <cell r="CE303">
            <v>0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J303">
            <v>0</v>
          </cell>
          <cell r="CK303">
            <v>0</v>
          </cell>
          <cell r="CL303">
            <v>0</v>
          </cell>
          <cell r="CM303">
            <v>0</v>
          </cell>
          <cell r="CN303">
            <v>0</v>
          </cell>
        </row>
        <row r="304">
          <cell r="B304">
            <v>113100</v>
          </cell>
          <cell r="C304" t="str">
            <v xml:space="preserve">        단기매매금융자산                                                                  </v>
          </cell>
          <cell r="D304" t="str">
            <v xml:space="preserve">      Short-Term Trading Financial Assets</v>
          </cell>
          <cell r="H304" t="e">
            <v>#VALUE!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  <cell r="BK304">
            <v>0</v>
          </cell>
          <cell r="BL304">
            <v>0</v>
          </cell>
          <cell r="BM304">
            <v>0</v>
          </cell>
          <cell r="BN304">
            <v>0</v>
          </cell>
          <cell r="BO304">
            <v>0</v>
          </cell>
          <cell r="BP304">
            <v>0</v>
          </cell>
          <cell r="BQ304">
            <v>0</v>
          </cell>
          <cell r="BR304">
            <v>0</v>
          </cell>
          <cell r="BS304">
            <v>0</v>
          </cell>
          <cell r="BT304">
            <v>0</v>
          </cell>
          <cell r="BU304">
            <v>0</v>
          </cell>
          <cell r="BV304">
            <v>0</v>
          </cell>
          <cell r="BW304">
            <v>0</v>
          </cell>
          <cell r="BX304">
            <v>0</v>
          </cell>
          <cell r="BY304">
            <v>0</v>
          </cell>
          <cell r="BZ304">
            <v>0</v>
          </cell>
          <cell r="CA304">
            <v>0</v>
          </cell>
          <cell r="CB304">
            <v>0</v>
          </cell>
          <cell r="CC304">
            <v>0</v>
          </cell>
          <cell r="CD304">
            <v>0</v>
          </cell>
          <cell r="CE304">
            <v>0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J304">
            <v>0</v>
          </cell>
          <cell r="CK304">
            <v>0</v>
          </cell>
          <cell r="CL304">
            <v>0</v>
          </cell>
          <cell r="CM304">
            <v>0</v>
          </cell>
          <cell r="CN304">
            <v>0</v>
          </cell>
        </row>
        <row r="305">
          <cell r="B305">
            <v>113110</v>
          </cell>
          <cell r="C305" t="str">
            <v xml:space="preserve">        당기손익인식(지정)금융자산                                                        </v>
          </cell>
          <cell r="D305" t="str">
            <v xml:space="preserve">      (Designated)Financial Assets at Fair Value through Profit or Loss</v>
          </cell>
          <cell r="H305" t="e">
            <v>#VALUE!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0.40544599999999997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10.194635999999999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  <cell r="BZ305">
            <v>0</v>
          </cell>
          <cell r="CA305">
            <v>0</v>
          </cell>
          <cell r="CB305">
            <v>0</v>
          </cell>
          <cell r="CC305">
            <v>0</v>
          </cell>
          <cell r="CD305">
            <v>0</v>
          </cell>
          <cell r="CE305">
            <v>0</v>
          </cell>
          <cell r="CF305">
            <v>0</v>
          </cell>
          <cell r="CG305">
            <v>0</v>
          </cell>
          <cell r="CH305">
            <v>0</v>
          </cell>
          <cell r="CI305">
            <v>0</v>
          </cell>
          <cell r="CJ305">
            <v>0</v>
          </cell>
          <cell r="CK305">
            <v>0</v>
          </cell>
          <cell r="CL305">
            <v>0</v>
          </cell>
          <cell r="CM305">
            <v>0</v>
          </cell>
          <cell r="CN305">
            <v>0</v>
          </cell>
        </row>
        <row r="306">
          <cell r="B306">
            <v>113120</v>
          </cell>
          <cell r="C306" t="str">
            <v xml:space="preserve">        단기금융상품                                                                      </v>
          </cell>
          <cell r="D306" t="str">
            <v xml:space="preserve">      Short-Term Financial Instruments</v>
          </cell>
          <cell r="H306" t="e">
            <v>#VALUE!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78.113653999999997</v>
          </cell>
          <cell r="Y306">
            <v>0</v>
          </cell>
          <cell r="Z306">
            <v>0</v>
          </cell>
          <cell r="AA306">
            <v>0</v>
          </cell>
          <cell r="AB306">
            <v>73.851500000000001</v>
          </cell>
          <cell r="AC306">
            <v>0</v>
          </cell>
          <cell r="AD306">
            <v>0</v>
          </cell>
          <cell r="AE306">
            <v>0</v>
          </cell>
          <cell r="AF306">
            <v>62.860765809999997</v>
          </cell>
          <cell r="AG306">
            <v>0</v>
          </cell>
          <cell r="AH306">
            <v>0</v>
          </cell>
          <cell r="AI306">
            <v>0</v>
          </cell>
          <cell r="AJ306">
            <v>59.45795124</v>
          </cell>
          <cell r="AK306">
            <v>0</v>
          </cell>
          <cell r="AL306">
            <v>0</v>
          </cell>
          <cell r="AM306">
            <v>0</v>
          </cell>
          <cell r="AN306">
            <v>171.42183299999999</v>
          </cell>
          <cell r="AO306">
            <v>198.3466</v>
          </cell>
          <cell r="AP306">
            <v>176.404663</v>
          </cell>
          <cell r="AQ306">
            <v>84.394869</v>
          </cell>
          <cell r="AR306">
            <v>87.346599999999995</v>
          </cell>
          <cell r="AS306">
            <v>87.346599999999995</v>
          </cell>
          <cell r="AT306">
            <v>68.236547999999999</v>
          </cell>
          <cell r="AU306">
            <v>237.989948</v>
          </cell>
          <cell r="AV306">
            <v>305.34405518</v>
          </cell>
          <cell r="AW306">
            <v>161.15161899999998</v>
          </cell>
          <cell r="AX306">
            <v>182.2</v>
          </cell>
          <cell r="AY306">
            <v>154.19999999999999</v>
          </cell>
          <cell r="AZ306">
            <v>286.2</v>
          </cell>
          <cell r="BA306">
            <v>82.2</v>
          </cell>
          <cell r="BB306">
            <v>32.199999999999996</v>
          </cell>
          <cell r="BC306">
            <v>32.199999999999996</v>
          </cell>
          <cell r="BD306">
            <v>262.5</v>
          </cell>
          <cell r="BE306">
            <v>57.199999999999996</v>
          </cell>
          <cell r="BF306">
            <v>142.5</v>
          </cell>
          <cell r="BG306">
            <v>122.19999999999999</v>
          </cell>
          <cell r="BH306">
            <v>114.19999999999999</v>
          </cell>
          <cell r="BI306">
            <v>38.199999999999996</v>
          </cell>
          <cell r="BJ306">
            <v>18.2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  <cell r="BZ306">
            <v>0</v>
          </cell>
          <cell r="CA306">
            <v>0</v>
          </cell>
          <cell r="CB306">
            <v>0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J306">
            <v>0</v>
          </cell>
          <cell r="CK306">
            <v>0</v>
          </cell>
          <cell r="CL306">
            <v>0</v>
          </cell>
          <cell r="CM306">
            <v>0</v>
          </cell>
          <cell r="CN306">
            <v>0</v>
          </cell>
        </row>
        <row r="307">
          <cell r="B307">
            <v>190540</v>
          </cell>
          <cell r="C307" t="str">
            <v xml:space="preserve">        단기대여금                                                                        </v>
          </cell>
          <cell r="D307" t="str">
            <v xml:space="preserve">      Short-Term Loans</v>
          </cell>
          <cell r="H307" t="e">
            <v>#VALUE!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8</v>
          </cell>
          <cell r="Y307">
            <v>0</v>
          </cell>
          <cell r="Z307">
            <v>0</v>
          </cell>
          <cell r="AA307">
            <v>0</v>
          </cell>
          <cell r="AB307">
            <v>4.9999999999999996E-2</v>
          </cell>
          <cell r="AC307">
            <v>0</v>
          </cell>
          <cell r="AD307">
            <v>0</v>
          </cell>
          <cell r="AE307">
            <v>0</v>
          </cell>
          <cell r="AF307">
            <v>0.13200299999999998</v>
          </cell>
          <cell r="AG307">
            <v>0</v>
          </cell>
          <cell r="AH307">
            <v>0</v>
          </cell>
          <cell r="AI307">
            <v>0</v>
          </cell>
          <cell r="AJ307">
            <v>3.0954729999999997</v>
          </cell>
          <cell r="AK307">
            <v>0</v>
          </cell>
          <cell r="AL307">
            <v>0</v>
          </cell>
          <cell r="AM307">
            <v>0</v>
          </cell>
          <cell r="AN307">
            <v>0.11215699999999999</v>
          </cell>
          <cell r="AO307">
            <v>7.5478000000000003E-2</v>
          </cell>
          <cell r="AP307">
            <v>9.9750999999999992E-2</v>
          </cell>
          <cell r="AQ307">
            <v>9.1215999999999992E-2</v>
          </cell>
          <cell r="AR307">
            <v>0.113076</v>
          </cell>
          <cell r="AS307">
            <v>0.25541900000000001</v>
          </cell>
          <cell r="AT307">
            <v>0.39344799999999996</v>
          </cell>
          <cell r="AU307">
            <v>0.41342099999999998</v>
          </cell>
          <cell r="AV307">
            <v>0.227155</v>
          </cell>
          <cell r="AW307">
            <v>0.18313599999999999</v>
          </cell>
          <cell r="AX307">
            <v>1.176582</v>
          </cell>
          <cell r="AY307">
            <v>1.696634</v>
          </cell>
          <cell r="AZ307">
            <v>2.65802</v>
          </cell>
          <cell r="BA307">
            <v>1.9308409999999998</v>
          </cell>
          <cell r="BB307">
            <v>2.3947579999999999</v>
          </cell>
          <cell r="BC307">
            <v>2.7361429999999998</v>
          </cell>
          <cell r="BD307">
            <v>1.6829589999999999</v>
          </cell>
          <cell r="BE307">
            <v>2.2978389999999997</v>
          </cell>
          <cell r="BF307">
            <v>2.8653469999999999</v>
          </cell>
          <cell r="BG307">
            <v>3.861065</v>
          </cell>
          <cell r="BH307">
            <v>2.5024439999999997</v>
          </cell>
          <cell r="BI307">
            <v>2.3033920000000001</v>
          </cell>
          <cell r="BJ307">
            <v>2.579332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  <cell r="BZ307">
            <v>0</v>
          </cell>
          <cell r="CA307">
            <v>0</v>
          </cell>
          <cell r="CB307">
            <v>0</v>
          </cell>
          <cell r="CC307">
            <v>0</v>
          </cell>
          <cell r="CD307">
            <v>0</v>
          </cell>
          <cell r="CE307">
            <v>0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J307">
            <v>0</v>
          </cell>
          <cell r="CK307">
            <v>0</v>
          </cell>
          <cell r="CL307">
            <v>0</v>
          </cell>
          <cell r="CM307">
            <v>0</v>
          </cell>
          <cell r="CN307">
            <v>0</v>
          </cell>
        </row>
        <row r="308">
          <cell r="B308">
            <v>113240</v>
          </cell>
          <cell r="C308" t="str">
            <v xml:space="preserve">        단기매도가능금융자산                                                              </v>
          </cell>
          <cell r="D308" t="str">
            <v xml:space="preserve">      Short-Term Available-for-Sale Financial Assets</v>
          </cell>
          <cell r="H308" t="e">
            <v>#VALUE!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38.244484</v>
          </cell>
          <cell r="Y308">
            <v>0</v>
          </cell>
          <cell r="Z308">
            <v>0</v>
          </cell>
          <cell r="AA308">
            <v>0</v>
          </cell>
          <cell r="AB308">
            <v>8.8243449999999992</v>
          </cell>
          <cell r="AC308">
            <v>0</v>
          </cell>
          <cell r="AD308">
            <v>0</v>
          </cell>
          <cell r="AE308">
            <v>0</v>
          </cell>
          <cell r="AF308">
            <v>11.220205</v>
          </cell>
          <cell r="AG308">
            <v>0</v>
          </cell>
          <cell r="AH308">
            <v>0</v>
          </cell>
          <cell r="AI308">
            <v>0</v>
          </cell>
          <cell r="AJ308">
            <v>18.405481999999999</v>
          </cell>
          <cell r="AK308">
            <v>0</v>
          </cell>
          <cell r="AL308">
            <v>0</v>
          </cell>
          <cell r="AM308">
            <v>0</v>
          </cell>
          <cell r="AN308">
            <v>5.0560849999999995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5.0918979999999996</v>
          </cell>
          <cell r="AV308">
            <v>6.2327240000000002</v>
          </cell>
          <cell r="AW308">
            <v>7.2411089999999998</v>
          </cell>
          <cell r="AX308">
            <v>2.12</v>
          </cell>
          <cell r="AY308">
            <v>2.12</v>
          </cell>
          <cell r="AZ308">
            <v>31</v>
          </cell>
          <cell r="BA308">
            <v>41</v>
          </cell>
          <cell r="BB308">
            <v>16.012366999999998</v>
          </cell>
          <cell r="BC308">
            <v>1</v>
          </cell>
          <cell r="BD308">
            <v>3</v>
          </cell>
          <cell r="BE308">
            <v>11.02505</v>
          </cell>
          <cell r="BF308">
            <v>11.097505</v>
          </cell>
          <cell r="BG308">
            <v>11.136426999999999</v>
          </cell>
          <cell r="BH308">
            <v>11.164071859999998</v>
          </cell>
          <cell r="BI308">
            <v>0</v>
          </cell>
          <cell r="BJ308">
            <v>0</v>
          </cell>
          <cell r="BK308">
            <v>0</v>
          </cell>
          <cell r="BL308">
            <v>0</v>
          </cell>
          <cell r="BM308">
            <v>0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V308">
            <v>0</v>
          </cell>
          <cell r="BW308">
            <v>0</v>
          </cell>
          <cell r="BX308">
            <v>0</v>
          </cell>
          <cell r="BY308">
            <v>0</v>
          </cell>
          <cell r="BZ308">
            <v>0</v>
          </cell>
          <cell r="CA308">
            <v>0</v>
          </cell>
          <cell r="CB308">
            <v>0</v>
          </cell>
          <cell r="CC308">
            <v>0</v>
          </cell>
          <cell r="CD308">
            <v>0</v>
          </cell>
          <cell r="CE308">
            <v>0</v>
          </cell>
          <cell r="CF308">
            <v>0</v>
          </cell>
          <cell r="CG308">
            <v>0</v>
          </cell>
          <cell r="CH308">
            <v>0</v>
          </cell>
          <cell r="CI308">
            <v>0</v>
          </cell>
          <cell r="CJ308">
            <v>0</v>
          </cell>
          <cell r="CK308">
            <v>0</v>
          </cell>
          <cell r="CL308">
            <v>0</v>
          </cell>
          <cell r="CM308">
            <v>0</v>
          </cell>
          <cell r="CN308">
            <v>0</v>
          </cell>
        </row>
        <row r="309">
          <cell r="B309">
            <v>113250</v>
          </cell>
          <cell r="C309" t="str">
            <v xml:space="preserve">        단기만기보유금융자산                                                              </v>
          </cell>
          <cell r="D309" t="str">
            <v xml:space="preserve">      Short-Term Held to Maturity  Investments</v>
          </cell>
          <cell r="H309" t="e">
            <v>#VALUE!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1.772E-2</v>
          </cell>
          <cell r="Y309">
            <v>0</v>
          </cell>
          <cell r="Z309">
            <v>0</v>
          </cell>
          <cell r="AA309">
            <v>0</v>
          </cell>
          <cell r="AB309">
            <v>0.53810999999999998</v>
          </cell>
          <cell r="AC309">
            <v>0</v>
          </cell>
          <cell r="AD309">
            <v>0</v>
          </cell>
          <cell r="AE309">
            <v>0</v>
          </cell>
          <cell r="AF309">
            <v>4.1845E-2</v>
          </cell>
          <cell r="AG309">
            <v>0</v>
          </cell>
          <cell r="AH309">
            <v>0</v>
          </cell>
          <cell r="AI309">
            <v>0</v>
          </cell>
          <cell r="AJ309">
            <v>1.5474999999999999E-2</v>
          </cell>
          <cell r="AK309">
            <v>0</v>
          </cell>
          <cell r="AL309">
            <v>0</v>
          </cell>
          <cell r="AM309">
            <v>0</v>
          </cell>
          <cell r="AN309">
            <v>1.0485E-2</v>
          </cell>
          <cell r="AO309">
            <v>4.2550000000000001E-3</v>
          </cell>
          <cell r="AP309">
            <v>4.2550000000000001E-3</v>
          </cell>
          <cell r="AQ309">
            <v>3.4299999999999999E-3</v>
          </cell>
          <cell r="AR309">
            <v>2.8194999999999998E-2</v>
          </cell>
          <cell r="AS309">
            <v>2.8389999999999999E-2</v>
          </cell>
          <cell r="AT309">
            <v>2.8389999999999999E-2</v>
          </cell>
          <cell r="AU309">
            <v>3.2884999999999998E-2</v>
          </cell>
          <cell r="AV309">
            <v>3.4185E-2</v>
          </cell>
          <cell r="AW309">
            <v>3.3989999999999999E-2</v>
          </cell>
          <cell r="AX309">
            <v>3.3989999999999999E-2</v>
          </cell>
          <cell r="AY309">
            <v>0</v>
          </cell>
          <cell r="AZ309">
            <v>2.9999999999999997E-4</v>
          </cell>
          <cell r="BA309">
            <v>2.9999999999999997E-4</v>
          </cell>
          <cell r="BB309">
            <v>2.9999999999999997E-4</v>
          </cell>
          <cell r="BC309">
            <v>2.9999999999999997E-4</v>
          </cell>
          <cell r="BD309">
            <v>1.2999999999999999E-3</v>
          </cell>
          <cell r="BE309">
            <v>1.2999999999999999E-3</v>
          </cell>
          <cell r="BF309">
            <v>0</v>
          </cell>
          <cell r="BG309">
            <v>0</v>
          </cell>
          <cell r="BH309">
            <v>5.8500000000000002E-4</v>
          </cell>
          <cell r="BI309">
            <v>5.8500000000000002E-4</v>
          </cell>
          <cell r="BJ309">
            <v>0</v>
          </cell>
          <cell r="BK309">
            <v>0</v>
          </cell>
          <cell r="BL309">
            <v>0</v>
          </cell>
          <cell r="BM309">
            <v>0</v>
          </cell>
          <cell r="BN309">
            <v>0</v>
          </cell>
          <cell r="BO309">
            <v>0</v>
          </cell>
          <cell r="BP309">
            <v>0</v>
          </cell>
          <cell r="BQ309">
            <v>0</v>
          </cell>
          <cell r="BR309">
            <v>0</v>
          </cell>
          <cell r="BS309">
            <v>0</v>
          </cell>
          <cell r="BT309">
            <v>0</v>
          </cell>
          <cell r="BU309">
            <v>0</v>
          </cell>
          <cell r="BV309">
            <v>0</v>
          </cell>
          <cell r="BW309">
            <v>0</v>
          </cell>
          <cell r="BX309">
            <v>0</v>
          </cell>
          <cell r="BY309">
            <v>0</v>
          </cell>
          <cell r="BZ309">
            <v>0</v>
          </cell>
          <cell r="CA309">
            <v>0</v>
          </cell>
          <cell r="CB309">
            <v>0</v>
          </cell>
          <cell r="CC309">
            <v>0</v>
          </cell>
          <cell r="CD309">
            <v>0</v>
          </cell>
          <cell r="CE309">
            <v>0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J309">
            <v>0</v>
          </cell>
          <cell r="CK309">
            <v>0</v>
          </cell>
          <cell r="CL309">
            <v>0</v>
          </cell>
          <cell r="CM309">
            <v>0</v>
          </cell>
          <cell r="CN309">
            <v>0</v>
          </cell>
        </row>
        <row r="310">
          <cell r="B310">
            <v>113260</v>
          </cell>
          <cell r="C310" t="str">
            <v xml:space="preserve">        단기파생상품자산                                                                  </v>
          </cell>
          <cell r="D310" t="str">
            <v xml:space="preserve">      Short-Term Derivative Assets</v>
          </cell>
          <cell r="H310" t="e">
            <v>#VALUE!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3.006894</v>
          </cell>
          <cell r="AK310">
            <v>0</v>
          </cell>
          <cell r="AL310">
            <v>0</v>
          </cell>
          <cell r="AM310">
            <v>0</v>
          </cell>
          <cell r="AN310">
            <v>1.510591</v>
          </cell>
          <cell r="AO310">
            <v>0</v>
          </cell>
          <cell r="AP310">
            <v>0</v>
          </cell>
          <cell r="AQ310">
            <v>0</v>
          </cell>
          <cell r="AR310">
            <v>1.4387409999999998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0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0.26978591999999996</v>
          </cell>
          <cell r="BI310">
            <v>0.218833</v>
          </cell>
          <cell r="BJ310">
            <v>2.2589999999999997E-3</v>
          </cell>
          <cell r="BK310">
            <v>0</v>
          </cell>
          <cell r="BL310">
            <v>0</v>
          </cell>
          <cell r="BM310">
            <v>0</v>
          </cell>
          <cell r="BN310">
            <v>0</v>
          </cell>
          <cell r="BO310">
            <v>0</v>
          </cell>
          <cell r="BP310">
            <v>0</v>
          </cell>
          <cell r="BQ310">
            <v>0</v>
          </cell>
          <cell r="BR310">
            <v>0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  <cell r="BW310">
            <v>0</v>
          </cell>
          <cell r="BX310">
            <v>0</v>
          </cell>
          <cell r="BY310">
            <v>0</v>
          </cell>
          <cell r="BZ310">
            <v>0</v>
          </cell>
          <cell r="CA310">
            <v>0</v>
          </cell>
          <cell r="CB310">
            <v>0</v>
          </cell>
          <cell r="CC310">
            <v>0</v>
          </cell>
          <cell r="CD310">
            <v>0</v>
          </cell>
          <cell r="CE310">
            <v>0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0</v>
          </cell>
          <cell r="CK310">
            <v>0</v>
          </cell>
          <cell r="CL310">
            <v>0</v>
          </cell>
          <cell r="CM310">
            <v>0</v>
          </cell>
          <cell r="CN310">
            <v>0</v>
          </cell>
        </row>
        <row r="311">
          <cell r="B311">
            <v>190550</v>
          </cell>
          <cell r="C311" t="str">
            <v xml:space="preserve">        금융리스채권                                                                      </v>
          </cell>
          <cell r="D311" t="str">
            <v xml:space="preserve">      Investment in Direct Financing Leases</v>
          </cell>
          <cell r="H311" t="e">
            <v>#VALUE!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AZ311">
            <v>0</v>
          </cell>
          <cell r="BA311">
            <v>0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0</v>
          </cell>
          <cell r="BG311">
            <v>0</v>
          </cell>
          <cell r="BH311">
            <v>0</v>
          </cell>
          <cell r="BI311">
            <v>0</v>
          </cell>
          <cell r="BJ311">
            <v>0</v>
          </cell>
          <cell r="BK311">
            <v>0</v>
          </cell>
          <cell r="BL311">
            <v>0</v>
          </cell>
          <cell r="BM311">
            <v>0</v>
          </cell>
          <cell r="BN311">
            <v>0</v>
          </cell>
          <cell r="BO311">
            <v>0</v>
          </cell>
          <cell r="BP311">
            <v>0</v>
          </cell>
          <cell r="BQ311">
            <v>0</v>
          </cell>
          <cell r="BR311">
            <v>0</v>
          </cell>
          <cell r="BS311">
            <v>0</v>
          </cell>
          <cell r="BT311">
            <v>0</v>
          </cell>
          <cell r="BU311">
            <v>0</v>
          </cell>
          <cell r="BV311">
            <v>0</v>
          </cell>
          <cell r="BW311">
            <v>0</v>
          </cell>
          <cell r="BX311">
            <v>0</v>
          </cell>
          <cell r="BY311">
            <v>0</v>
          </cell>
          <cell r="BZ311">
            <v>0</v>
          </cell>
          <cell r="CA311">
            <v>0</v>
          </cell>
          <cell r="CB311">
            <v>0</v>
          </cell>
          <cell r="CC311">
            <v>0</v>
          </cell>
          <cell r="CD311">
            <v>0</v>
          </cell>
          <cell r="CE311">
            <v>0</v>
          </cell>
          <cell r="CF311">
            <v>0</v>
          </cell>
          <cell r="CG311">
            <v>0</v>
          </cell>
          <cell r="CH311">
            <v>0</v>
          </cell>
          <cell r="CI311">
            <v>0</v>
          </cell>
          <cell r="CJ311">
            <v>0</v>
          </cell>
          <cell r="CK311">
            <v>0</v>
          </cell>
          <cell r="CL311">
            <v>0</v>
          </cell>
          <cell r="CM311">
            <v>0</v>
          </cell>
          <cell r="CN311">
            <v>0</v>
          </cell>
        </row>
        <row r="312">
          <cell r="B312">
            <v>113340</v>
          </cell>
          <cell r="C312" t="str">
            <v xml:space="preserve">        기타단기금융자산                                                                  </v>
          </cell>
          <cell r="D312" t="str">
            <v xml:space="preserve">      Other Current Financial Assets</v>
          </cell>
          <cell r="H312" t="e">
            <v>#VALUE!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0</v>
          </cell>
          <cell r="BB312">
            <v>0</v>
          </cell>
          <cell r="BC312">
            <v>0</v>
          </cell>
          <cell r="BD312">
            <v>0</v>
          </cell>
          <cell r="BE312">
            <v>0</v>
          </cell>
          <cell r="BF312">
            <v>0</v>
          </cell>
          <cell r="BG312">
            <v>0</v>
          </cell>
          <cell r="BH312">
            <v>0</v>
          </cell>
          <cell r="BI312">
            <v>0</v>
          </cell>
          <cell r="BJ312">
            <v>0</v>
          </cell>
          <cell r="BK312">
            <v>0</v>
          </cell>
          <cell r="BL312">
            <v>0</v>
          </cell>
          <cell r="BM312">
            <v>0</v>
          </cell>
          <cell r="BN312">
            <v>0</v>
          </cell>
          <cell r="BO312">
            <v>0</v>
          </cell>
          <cell r="BP312">
            <v>0</v>
          </cell>
          <cell r="BQ312">
            <v>0</v>
          </cell>
          <cell r="BR312">
            <v>0</v>
          </cell>
          <cell r="BS312">
            <v>0</v>
          </cell>
          <cell r="BT312">
            <v>0</v>
          </cell>
          <cell r="BU312">
            <v>0</v>
          </cell>
          <cell r="BV312">
            <v>0</v>
          </cell>
          <cell r="BW312">
            <v>0</v>
          </cell>
          <cell r="BX312">
            <v>0</v>
          </cell>
          <cell r="BY312">
            <v>0</v>
          </cell>
          <cell r="BZ312">
            <v>0</v>
          </cell>
          <cell r="CA312">
            <v>0</v>
          </cell>
          <cell r="CB312">
            <v>0</v>
          </cell>
          <cell r="CC312">
            <v>0</v>
          </cell>
          <cell r="CD312">
            <v>0</v>
          </cell>
          <cell r="CE312">
            <v>0</v>
          </cell>
          <cell r="CF312">
            <v>0</v>
          </cell>
          <cell r="CG312">
            <v>0</v>
          </cell>
          <cell r="CH312">
            <v>0</v>
          </cell>
          <cell r="CI312">
            <v>0</v>
          </cell>
          <cell r="CJ312">
            <v>0</v>
          </cell>
          <cell r="CK312">
            <v>0</v>
          </cell>
          <cell r="CL312">
            <v>0</v>
          </cell>
          <cell r="CM312">
            <v>0</v>
          </cell>
          <cell r="CN312">
            <v>0</v>
          </cell>
        </row>
        <row r="313">
          <cell r="B313">
            <v>113350</v>
          </cell>
          <cell r="C313" t="str">
            <v xml:space="preserve">    매출채권및기타채권                                                                    </v>
          </cell>
          <cell r="D313" t="str">
            <v xml:space="preserve">    Trade and Other Current Receivables</v>
          </cell>
          <cell r="H313" t="e">
            <v>#VALUE!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17.047781000000001</v>
          </cell>
          <cell r="Y313">
            <v>0</v>
          </cell>
          <cell r="Z313">
            <v>0</v>
          </cell>
          <cell r="AA313">
            <v>0</v>
          </cell>
          <cell r="AB313">
            <v>14.812799999999999</v>
          </cell>
          <cell r="AC313">
            <v>0</v>
          </cell>
          <cell r="AD313">
            <v>0</v>
          </cell>
          <cell r="AE313">
            <v>0</v>
          </cell>
          <cell r="AF313">
            <v>10.642246</v>
          </cell>
          <cell r="AG313">
            <v>0</v>
          </cell>
          <cell r="AH313">
            <v>0</v>
          </cell>
          <cell r="AI313">
            <v>0</v>
          </cell>
          <cell r="AJ313">
            <v>14.83497</v>
          </cell>
          <cell r="AK313">
            <v>0</v>
          </cell>
          <cell r="AL313">
            <v>0</v>
          </cell>
          <cell r="AM313">
            <v>0</v>
          </cell>
          <cell r="AN313">
            <v>21.734113000000001</v>
          </cell>
          <cell r="AO313">
            <v>21.216892999999999</v>
          </cell>
          <cell r="AP313">
            <v>23.602042999999998</v>
          </cell>
          <cell r="AQ313">
            <v>29.352494999999998</v>
          </cell>
          <cell r="AR313">
            <v>31.653077</v>
          </cell>
          <cell r="AS313">
            <v>26.809894</v>
          </cell>
          <cell r="AT313">
            <v>26.152331999999998</v>
          </cell>
          <cell r="AU313">
            <v>32.500383999999997</v>
          </cell>
          <cell r="AV313">
            <v>36.639618999999996</v>
          </cell>
          <cell r="AW313">
            <v>29.577033</v>
          </cell>
          <cell r="AX313">
            <v>16.625052999999998</v>
          </cell>
          <cell r="AY313">
            <v>30.809891999999998</v>
          </cell>
          <cell r="AZ313">
            <v>27.63476</v>
          </cell>
          <cell r="BA313">
            <v>24.542172999999998</v>
          </cell>
          <cell r="BB313">
            <v>18.496786</v>
          </cell>
          <cell r="BC313">
            <v>22.151042999999998</v>
          </cell>
          <cell r="BD313">
            <v>22.568777000000001</v>
          </cell>
          <cell r="BE313">
            <v>12.588037999999999</v>
          </cell>
          <cell r="BF313">
            <v>32.627527999999998</v>
          </cell>
          <cell r="BG313">
            <v>17.229447999999998</v>
          </cell>
          <cell r="BH313">
            <v>18.701453999999998</v>
          </cell>
          <cell r="BI313">
            <v>31.086929999999999</v>
          </cell>
          <cell r="BJ313">
            <v>21.426821</v>
          </cell>
          <cell r="BK313">
            <v>0</v>
          </cell>
          <cell r="BL313">
            <v>0</v>
          </cell>
          <cell r="BM313">
            <v>0</v>
          </cell>
          <cell r="BN313">
            <v>0</v>
          </cell>
          <cell r="BO313">
            <v>0</v>
          </cell>
          <cell r="BP313">
            <v>0</v>
          </cell>
          <cell r="BQ313">
            <v>0</v>
          </cell>
          <cell r="BR313">
            <v>0</v>
          </cell>
          <cell r="BS313">
            <v>0</v>
          </cell>
          <cell r="BT313">
            <v>0</v>
          </cell>
          <cell r="BU313">
            <v>0</v>
          </cell>
          <cell r="BV313">
            <v>0</v>
          </cell>
          <cell r="BW313">
            <v>0</v>
          </cell>
          <cell r="BX313">
            <v>0</v>
          </cell>
          <cell r="BY313">
            <v>0</v>
          </cell>
          <cell r="BZ313">
            <v>0</v>
          </cell>
          <cell r="CA313">
            <v>0</v>
          </cell>
          <cell r="CB313">
            <v>0</v>
          </cell>
          <cell r="CC313">
            <v>0</v>
          </cell>
          <cell r="CD313">
            <v>0</v>
          </cell>
          <cell r="CE313">
            <v>0</v>
          </cell>
          <cell r="CF313">
            <v>0</v>
          </cell>
          <cell r="CG313">
            <v>0</v>
          </cell>
          <cell r="CH313">
            <v>0</v>
          </cell>
          <cell r="CI313">
            <v>0</v>
          </cell>
          <cell r="CJ313">
            <v>0</v>
          </cell>
          <cell r="CK313">
            <v>0</v>
          </cell>
          <cell r="CL313">
            <v>0</v>
          </cell>
          <cell r="CM313">
            <v>0</v>
          </cell>
          <cell r="CN313">
            <v>0</v>
          </cell>
        </row>
        <row r="314">
          <cell r="B314">
            <v>190560</v>
          </cell>
          <cell r="C314" t="str">
            <v xml:space="preserve">        매출채권                                                                          </v>
          </cell>
          <cell r="D314" t="str">
            <v xml:space="preserve">      Trade Receivables</v>
          </cell>
          <cell r="H314" t="e">
            <v>#VALUE!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13.292448</v>
          </cell>
          <cell r="Y314">
            <v>0</v>
          </cell>
          <cell r="Z314">
            <v>0</v>
          </cell>
          <cell r="AA314">
            <v>0</v>
          </cell>
          <cell r="AB314">
            <v>12.009646999999999</v>
          </cell>
          <cell r="AC314">
            <v>0</v>
          </cell>
          <cell r="AD314">
            <v>0</v>
          </cell>
          <cell r="AE314">
            <v>0</v>
          </cell>
          <cell r="AF314">
            <v>8.6108849999999997</v>
          </cell>
          <cell r="AG314">
            <v>0</v>
          </cell>
          <cell r="AH314">
            <v>0</v>
          </cell>
          <cell r="AI314">
            <v>0</v>
          </cell>
          <cell r="AJ314">
            <v>11.159431999999999</v>
          </cell>
          <cell r="AK314">
            <v>0</v>
          </cell>
          <cell r="AL314">
            <v>0</v>
          </cell>
          <cell r="AM314">
            <v>0</v>
          </cell>
          <cell r="AN314">
            <v>19.539324000000001</v>
          </cell>
          <cell r="AO314">
            <v>18.532094000000001</v>
          </cell>
          <cell r="AP314">
            <v>20.944659999999999</v>
          </cell>
          <cell r="AQ314">
            <v>26.626408999999999</v>
          </cell>
          <cell r="AR314">
            <v>28.615022</v>
          </cell>
          <cell r="AS314">
            <v>24.385838</v>
          </cell>
          <cell r="AT314">
            <v>22.744973999999999</v>
          </cell>
          <cell r="AU314">
            <v>28.055047999999999</v>
          </cell>
          <cell r="AV314">
            <v>33.622692000000001</v>
          </cell>
          <cell r="AW314">
            <v>26.242213</v>
          </cell>
          <cell r="AX314">
            <v>12.955853999999999</v>
          </cell>
          <cell r="AY314">
            <v>27.650158999999999</v>
          </cell>
          <cell r="AZ314">
            <v>24.42653</v>
          </cell>
          <cell r="BA314">
            <v>19.120860999999998</v>
          </cell>
          <cell r="BB314">
            <v>15.429912</v>
          </cell>
          <cell r="BC314">
            <v>18.677616999999998</v>
          </cell>
          <cell r="BD314">
            <v>18.946846000000001</v>
          </cell>
          <cell r="BE314">
            <v>8.7734539999999992</v>
          </cell>
          <cell r="BF314">
            <v>11.537875999999999</v>
          </cell>
          <cell r="BG314">
            <v>15.401726</v>
          </cell>
          <cell r="BH314">
            <v>12.719465999999999</v>
          </cell>
          <cell r="BI314">
            <v>24.344244</v>
          </cell>
          <cell r="BJ314">
            <v>18.282208999999998</v>
          </cell>
          <cell r="BK314">
            <v>0</v>
          </cell>
          <cell r="BL314">
            <v>0</v>
          </cell>
          <cell r="BM314">
            <v>0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  <cell r="BS314">
            <v>0</v>
          </cell>
          <cell r="BT314">
            <v>0</v>
          </cell>
          <cell r="BU314">
            <v>0</v>
          </cell>
          <cell r="BV314">
            <v>0</v>
          </cell>
          <cell r="BW314">
            <v>0</v>
          </cell>
          <cell r="BX314">
            <v>0</v>
          </cell>
          <cell r="BY314">
            <v>0</v>
          </cell>
          <cell r="BZ314">
            <v>0</v>
          </cell>
          <cell r="CA314">
            <v>0</v>
          </cell>
          <cell r="CB314">
            <v>0</v>
          </cell>
          <cell r="CC314">
            <v>0</v>
          </cell>
          <cell r="CD314">
            <v>0</v>
          </cell>
          <cell r="CE314">
            <v>0</v>
          </cell>
          <cell r="CF314">
            <v>0</v>
          </cell>
          <cell r="CG314">
            <v>0</v>
          </cell>
          <cell r="CH314">
            <v>0</v>
          </cell>
          <cell r="CI314">
            <v>0</v>
          </cell>
          <cell r="CJ314">
            <v>0</v>
          </cell>
          <cell r="CK314">
            <v>0</v>
          </cell>
          <cell r="CL314">
            <v>0</v>
          </cell>
          <cell r="CM314">
            <v>0</v>
          </cell>
          <cell r="CN314">
            <v>0</v>
          </cell>
        </row>
        <row r="315">
          <cell r="B315">
            <v>190570</v>
          </cell>
          <cell r="C315" t="str">
            <v xml:space="preserve">        미수금등                                                                          </v>
          </cell>
          <cell r="D315" t="str">
            <v xml:space="preserve">    Accounts Receivables</v>
          </cell>
          <cell r="H315" t="e">
            <v>#VALUE!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0.95933899999999994</v>
          </cell>
          <cell r="Y315">
            <v>0</v>
          </cell>
          <cell r="Z315">
            <v>0</v>
          </cell>
          <cell r="AA315">
            <v>0</v>
          </cell>
          <cell r="AB315">
            <v>0.84639299999999995</v>
          </cell>
          <cell r="AC315">
            <v>0</v>
          </cell>
          <cell r="AD315">
            <v>0</v>
          </cell>
          <cell r="AE315">
            <v>0</v>
          </cell>
          <cell r="AF315">
            <v>1.0857289999999999</v>
          </cell>
          <cell r="AG315">
            <v>0</v>
          </cell>
          <cell r="AH315">
            <v>0</v>
          </cell>
          <cell r="AI315">
            <v>0</v>
          </cell>
          <cell r="AJ315">
            <v>1.5846449999999999</v>
          </cell>
          <cell r="AK315">
            <v>0</v>
          </cell>
          <cell r="AL315">
            <v>0</v>
          </cell>
          <cell r="AM315">
            <v>0</v>
          </cell>
          <cell r="AN315">
            <v>0.83303899999999997</v>
          </cell>
          <cell r="AO315">
            <v>1.0153289999999999</v>
          </cell>
          <cell r="AP315">
            <v>0.90650299999999995</v>
          </cell>
          <cell r="AQ315">
            <v>0.78820999999999997</v>
          </cell>
          <cell r="AR315">
            <v>1.6475389999999999</v>
          </cell>
          <cell r="AS315">
            <v>0.73232799999999998</v>
          </cell>
          <cell r="AT315">
            <v>1.2408059999999999</v>
          </cell>
          <cell r="AU315">
            <v>0.73716300000000001</v>
          </cell>
          <cell r="AV315">
            <v>0.59580899999999992</v>
          </cell>
          <cell r="AW315">
            <v>0.84358499999999992</v>
          </cell>
          <cell r="AX315">
            <v>1.231392</v>
          </cell>
          <cell r="AY315">
            <v>0.90791299999999997</v>
          </cell>
          <cell r="AZ315">
            <v>1.262435</v>
          </cell>
          <cell r="BA315">
            <v>3.2714049999999997</v>
          </cell>
          <cell r="BB315">
            <v>0.86826599999999998</v>
          </cell>
          <cell r="BC315">
            <v>1.3053059999999999</v>
          </cell>
          <cell r="BD315">
            <v>1.50075</v>
          </cell>
          <cell r="BE315">
            <v>1.8489709999999999</v>
          </cell>
          <cell r="BF315">
            <v>19.068428999999998</v>
          </cell>
          <cell r="BG315">
            <v>1.262238</v>
          </cell>
          <cell r="BH315">
            <v>5.385427</v>
          </cell>
          <cell r="BI315">
            <v>6.4670480000000001</v>
          </cell>
          <cell r="BJ315">
            <v>3.0528279999999999</v>
          </cell>
          <cell r="BK315">
            <v>0</v>
          </cell>
          <cell r="BL315">
            <v>0</v>
          </cell>
          <cell r="BM315">
            <v>0</v>
          </cell>
          <cell r="BN315">
            <v>0</v>
          </cell>
          <cell r="BO315">
            <v>0</v>
          </cell>
          <cell r="BP315">
            <v>0</v>
          </cell>
          <cell r="BQ315">
            <v>0</v>
          </cell>
          <cell r="BR315">
            <v>0</v>
          </cell>
          <cell r="BS315">
            <v>0</v>
          </cell>
          <cell r="BT315">
            <v>0</v>
          </cell>
          <cell r="BU315">
            <v>0</v>
          </cell>
          <cell r="BV315">
            <v>0</v>
          </cell>
          <cell r="BW315">
            <v>0</v>
          </cell>
          <cell r="BX315">
            <v>0</v>
          </cell>
          <cell r="BY315">
            <v>0</v>
          </cell>
          <cell r="BZ315">
            <v>0</v>
          </cell>
          <cell r="CA315">
            <v>0</v>
          </cell>
          <cell r="CB315">
            <v>0</v>
          </cell>
          <cell r="CC315">
            <v>0</v>
          </cell>
          <cell r="CD315">
            <v>0</v>
          </cell>
          <cell r="CE315">
            <v>0</v>
          </cell>
          <cell r="CF315">
            <v>0</v>
          </cell>
          <cell r="CG315">
            <v>0</v>
          </cell>
          <cell r="CH315">
            <v>0</v>
          </cell>
          <cell r="CI315">
            <v>0</v>
          </cell>
          <cell r="CJ315">
            <v>0</v>
          </cell>
          <cell r="CK315">
            <v>0</v>
          </cell>
          <cell r="CL315">
            <v>0</v>
          </cell>
          <cell r="CM315">
            <v>0</v>
          </cell>
          <cell r="CN315">
            <v>0</v>
          </cell>
        </row>
        <row r="316">
          <cell r="B316">
            <v>190580</v>
          </cell>
          <cell r="C316" t="str">
            <v xml:space="preserve">        단기대출채권                                                                      </v>
          </cell>
          <cell r="D316" t="str">
            <v xml:space="preserve">      Short-Term Loans</v>
          </cell>
          <cell r="H316" t="e">
            <v>#VALUE!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0</v>
          </cell>
          <cell r="AZ316">
            <v>0</v>
          </cell>
          <cell r="BA316">
            <v>0</v>
          </cell>
          <cell r="BB316">
            <v>0</v>
          </cell>
          <cell r="BC316">
            <v>0</v>
          </cell>
          <cell r="BD316">
            <v>0</v>
          </cell>
          <cell r="BE316">
            <v>0</v>
          </cell>
          <cell r="BF316">
            <v>0</v>
          </cell>
          <cell r="BG316">
            <v>0</v>
          </cell>
          <cell r="BH316">
            <v>0</v>
          </cell>
          <cell r="BI316">
            <v>0</v>
          </cell>
          <cell r="BJ316">
            <v>0</v>
          </cell>
          <cell r="BK316">
            <v>0</v>
          </cell>
          <cell r="BL316">
            <v>0</v>
          </cell>
          <cell r="BM316">
            <v>0</v>
          </cell>
          <cell r="BN316">
            <v>0</v>
          </cell>
          <cell r="BO316">
            <v>0</v>
          </cell>
          <cell r="BP316">
            <v>0</v>
          </cell>
          <cell r="BQ316">
            <v>0</v>
          </cell>
          <cell r="BR316">
            <v>0</v>
          </cell>
          <cell r="BS316">
            <v>0</v>
          </cell>
          <cell r="BT316">
            <v>0</v>
          </cell>
          <cell r="BU316">
            <v>0</v>
          </cell>
          <cell r="BV316">
            <v>0</v>
          </cell>
          <cell r="BW316">
            <v>0</v>
          </cell>
          <cell r="BX316">
            <v>0</v>
          </cell>
          <cell r="BY316">
            <v>0</v>
          </cell>
          <cell r="BZ316">
            <v>0</v>
          </cell>
          <cell r="CA316">
            <v>0</v>
          </cell>
          <cell r="CB316">
            <v>0</v>
          </cell>
          <cell r="CC316">
            <v>0</v>
          </cell>
          <cell r="CD316">
            <v>0</v>
          </cell>
          <cell r="CE316">
            <v>0</v>
          </cell>
          <cell r="CF316">
            <v>0</v>
          </cell>
          <cell r="CG316">
            <v>0</v>
          </cell>
          <cell r="CH316">
            <v>0</v>
          </cell>
          <cell r="CI316">
            <v>0</v>
          </cell>
          <cell r="CJ316">
            <v>0</v>
          </cell>
          <cell r="CK316">
            <v>0</v>
          </cell>
          <cell r="CL316">
            <v>0</v>
          </cell>
          <cell r="CM316">
            <v>0</v>
          </cell>
          <cell r="CN316">
            <v>0</v>
          </cell>
        </row>
        <row r="318">
          <cell r="B318">
            <v>113650</v>
          </cell>
          <cell r="C318" t="str">
            <v xml:space="preserve">    당기법인세자산(선급법인세)                                                            </v>
          </cell>
          <cell r="D318" t="str">
            <v xml:space="preserve">    Current Income Tax Assets(Prepaid Income Tax Payments)</v>
          </cell>
          <cell r="H318" t="e">
            <v>#VALUE!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V318">
            <v>0</v>
          </cell>
          <cell r="BW318">
            <v>0</v>
          </cell>
          <cell r="BX318">
            <v>0</v>
          </cell>
          <cell r="BY318">
            <v>0</v>
          </cell>
          <cell r="BZ318">
            <v>0</v>
          </cell>
          <cell r="CA318">
            <v>0</v>
          </cell>
          <cell r="CB318">
            <v>0</v>
          </cell>
          <cell r="CC318">
            <v>0</v>
          </cell>
          <cell r="CD318">
            <v>0</v>
          </cell>
          <cell r="CE318">
            <v>0</v>
          </cell>
          <cell r="CF318">
            <v>0</v>
          </cell>
          <cell r="CG318">
            <v>0</v>
          </cell>
          <cell r="CH318">
            <v>0</v>
          </cell>
          <cell r="CI318">
            <v>0</v>
          </cell>
          <cell r="CJ318">
            <v>0</v>
          </cell>
          <cell r="CK318">
            <v>0</v>
          </cell>
          <cell r="CL318">
            <v>0</v>
          </cell>
          <cell r="CM318">
            <v>0</v>
          </cell>
          <cell r="CN318">
            <v>0</v>
          </cell>
        </row>
        <row r="319">
          <cell r="B319">
            <v>113660</v>
          </cell>
          <cell r="C319" t="str">
            <v xml:space="preserve">    기타유동자산                                                                          </v>
          </cell>
          <cell r="D319" t="str">
            <v xml:space="preserve">    Other Current Assets</v>
          </cell>
          <cell r="H319" t="e">
            <v>#VALUE!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6.6162190000000001</v>
          </cell>
          <cell r="Y319">
            <v>0</v>
          </cell>
          <cell r="Z319">
            <v>0</v>
          </cell>
          <cell r="AA319">
            <v>0</v>
          </cell>
          <cell r="AB319">
            <v>5.950863</v>
          </cell>
          <cell r="AC319">
            <v>0</v>
          </cell>
          <cell r="AD319">
            <v>0</v>
          </cell>
          <cell r="AE319">
            <v>0</v>
          </cell>
          <cell r="AF319">
            <v>2.1125959999999999</v>
          </cell>
          <cell r="AG319">
            <v>0</v>
          </cell>
          <cell r="AH319">
            <v>0</v>
          </cell>
          <cell r="AI319">
            <v>0</v>
          </cell>
          <cell r="AJ319">
            <v>0.96821499999999994</v>
          </cell>
          <cell r="AK319">
            <v>0</v>
          </cell>
          <cell r="AL319">
            <v>0</v>
          </cell>
          <cell r="AM319">
            <v>0</v>
          </cell>
          <cell r="AN319">
            <v>2.9621019999999998</v>
          </cell>
          <cell r="AO319">
            <v>3.273082</v>
          </cell>
          <cell r="AP319">
            <v>20.346229999999998</v>
          </cell>
          <cell r="AQ319">
            <v>4.105918</v>
          </cell>
          <cell r="AR319">
            <v>2.532956</v>
          </cell>
          <cell r="AS319">
            <v>4.6670150000000001</v>
          </cell>
          <cell r="AT319">
            <v>2.5971959999999998</v>
          </cell>
          <cell r="AU319">
            <v>2.1300879999999998</v>
          </cell>
          <cell r="AV319">
            <v>1.7954972299999998</v>
          </cell>
          <cell r="AW319">
            <v>3.53</v>
          </cell>
          <cell r="AX319">
            <v>34.814185000000002</v>
          </cell>
          <cell r="AY319">
            <v>13.381148999999999</v>
          </cell>
          <cell r="AZ319">
            <v>9.1095371299999996</v>
          </cell>
          <cell r="BA319">
            <v>22.682874999999999</v>
          </cell>
          <cell r="BB319">
            <v>19.178578999999999</v>
          </cell>
          <cell r="BC319">
            <v>21.556673</v>
          </cell>
          <cell r="BD319">
            <v>17.527432260000001</v>
          </cell>
          <cell r="BE319">
            <v>21.132073999999999</v>
          </cell>
          <cell r="BF319">
            <v>14.306075</v>
          </cell>
          <cell r="BG319">
            <v>17.235115999999998</v>
          </cell>
          <cell r="BH319">
            <v>20.452562140000001</v>
          </cell>
          <cell r="BI319">
            <v>26.416235</v>
          </cell>
          <cell r="BJ319">
            <v>24.729172999999999</v>
          </cell>
          <cell r="BK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V319">
            <v>0</v>
          </cell>
          <cell r="BW319">
            <v>0</v>
          </cell>
          <cell r="BX319">
            <v>0</v>
          </cell>
          <cell r="BY319">
            <v>0</v>
          </cell>
          <cell r="BZ319">
            <v>0</v>
          </cell>
          <cell r="CA319">
            <v>0</v>
          </cell>
          <cell r="CB319">
            <v>0</v>
          </cell>
          <cell r="CC319">
            <v>0</v>
          </cell>
          <cell r="CD319">
            <v>0</v>
          </cell>
          <cell r="CE319">
            <v>0</v>
          </cell>
          <cell r="CF319">
            <v>0</v>
          </cell>
          <cell r="CG319">
            <v>0</v>
          </cell>
          <cell r="CH319">
            <v>0</v>
          </cell>
          <cell r="CI319">
            <v>0</v>
          </cell>
          <cell r="CJ319">
            <v>0</v>
          </cell>
          <cell r="CK319">
            <v>0</v>
          </cell>
          <cell r="CL319">
            <v>0</v>
          </cell>
          <cell r="CM319">
            <v>0</v>
          </cell>
          <cell r="CN319">
            <v>0</v>
          </cell>
        </row>
        <row r="326">
          <cell r="B326">
            <v>190650</v>
          </cell>
          <cell r="C326" t="str">
            <v xml:space="preserve">    현금및현금성자산                                                                      </v>
          </cell>
          <cell r="D326" t="str">
            <v xml:space="preserve">    Cash and Cash Equivalents</v>
          </cell>
          <cell r="H326" t="e">
            <v>#VALUE!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70.322063999999997</v>
          </cell>
          <cell r="Y326">
            <v>0</v>
          </cell>
          <cell r="Z326">
            <v>0</v>
          </cell>
          <cell r="AA326">
            <v>0</v>
          </cell>
          <cell r="AB326">
            <v>105.51892599999999</v>
          </cell>
          <cell r="AC326">
            <v>0</v>
          </cell>
          <cell r="AD326">
            <v>0</v>
          </cell>
          <cell r="AE326">
            <v>0</v>
          </cell>
          <cell r="AF326">
            <v>129.44851631999998</v>
          </cell>
          <cell r="AG326">
            <v>0</v>
          </cell>
          <cell r="AH326">
            <v>0</v>
          </cell>
          <cell r="AI326">
            <v>0</v>
          </cell>
          <cell r="AJ326">
            <v>175.92549265999997</v>
          </cell>
          <cell r="AK326">
            <v>0</v>
          </cell>
          <cell r="AL326">
            <v>0</v>
          </cell>
          <cell r="AM326">
            <v>0</v>
          </cell>
          <cell r="AN326">
            <v>143.339449</v>
          </cell>
          <cell r="AO326">
            <v>146.11722499999999</v>
          </cell>
          <cell r="AP326">
            <v>255.96624499999999</v>
          </cell>
          <cell r="AQ326">
            <v>210.623424</v>
          </cell>
          <cell r="AR326">
            <v>252.31065899999999</v>
          </cell>
          <cell r="AS326">
            <v>292.64987600000001</v>
          </cell>
          <cell r="AT326">
            <v>298.54597799999999</v>
          </cell>
          <cell r="AU326">
            <v>408.850863</v>
          </cell>
          <cell r="AV326">
            <v>332.13054418000002</v>
          </cell>
          <cell r="AW326">
            <v>512.68777299999999</v>
          </cell>
          <cell r="AX326">
            <v>454.83436599999999</v>
          </cell>
          <cell r="AY326">
            <v>390.92504199999996</v>
          </cell>
          <cell r="AZ326">
            <v>338.80500413999999</v>
          </cell>
          <cell r="BA326">
            <v>512.70918399999994</v>
          </cell>
          <cell r="BB326">
            <v>562.19399099999998</v>
          </cell>
          <cell r="BC326">
            <v>467.797055</v>
          </cell>
          <cell r="BD326">
            <v>182.29878818</v>
          </cell>
          <cell r="BE326">
            <v>462.72685999999999</v>
          </cell>
          <cell r="BF326">
            <v>192.54992799999999</v>
          </cell>
          <cell r="BG326">
            <v>242.83562099999997</v>
          </cell>
          <cell r="BH326">
            <v>171.99428400999997</v>
          </cell>
          <cell r="BI326">
            <v>190.00047599999999</v>
          </cell>
          <cell r="BJ326">
            <v>219.35100399999999</v>
          </cell>
          <cell r="BK326">
            <v>0</v>
          </cell>
          <cell r="BL326">
            <v>0</v>
          </cell>
          <cell r="BM326">
            <v>0</v>
          </cell>
          <cell r="BN326">
            <v>0</v>
          </cell>
          <cell r="BO326">
            <v>0</v>
          </cell>
          <cell r="BP326">
            <v>0</v>
          </cell>
          <cell r="BQ326">
            <v>0</v>
          </cell>
          <cell r="BR326">
            <v>0</v>
          </cell>
          <cell r="BS326">
            <v>0</v>
          </cell>
          <cell r="BT326">
            <v>0</v>
          </cell>
          <cell r="BU326">
            <v>0</v>
          </cell>
          <cell r="BV326">
            <v>0</v>
          </cell>
          <cell r="BW326">
            <v>0</v>
          </cell>
          <cell r="BX326">
            <v>0</v>
          </cell>
          <cell r="BY326">
            <v>0</v>
          </cell>
          <cell r="BZ326">
            <v>0</v>
          </cell>
          <cell r="CA326">
            <v>0</v>
          </cell>
          <cell r="CB326">
            <v>0</v>
          </cell>
          <cell r="CC326">
            <v>0</v>
          </cell>
          <cell r="CD326">
            <v>0</v>
          </cell>
          <cell r="CE326">
            <v>0</v>
          </cell>
          <cell r="CF326">
            <v>0</v>
          </cell>
          <cell r="CG326">
            <v>0</v>
          </cell>
          <cell r="CH326">
            <v>0</v>
          </cell>
          <cell r="CI326">
            <v>0</v>
          </cell>
          <cell r="CJ326">
            <v>0</v>
          </cell>
          <cell r="CK326">
            <v>0</v>
          </cell>
          <cell r="CL326">
            <v>0</v>
          </cell>
          <cell r="CM326">
            <v>0</v>
          </cell>
          <cell r="CN326">
            <v>0</v>
          </cell>
        </row>
        <row r="327">
          <cell r="B327">
            <v>113920</v>
          </cell>
          <cell r="C327" t="str">
            <v xml:space="preserve">    매각예정비유동자산및처분자산집단                                                      </v>
          </cell>
          <cell r="D327" t="str">
            <v xml:space="preserve">    Non-Current Asset Held for Sale or Disposal Group</v>
          </cell>
          <cell r="H327" t="e">
            <v>#VALUE!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19.675968999999998</v>
          </cell>
          <cell r="AV327">
            <v>20.14774371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J327">
            <v>0</v>
          </cell>
          <cell r="BK327">
            <v>0</v>
          </cell>
          <cell r="BL327">
            <v>0</v>
          </cell>
          <cell r="BM327">
            <v>0</v>
          </cell>
          <cell r="BN327">
            <v>0</v>
          </cell>
          <cell r="BO327">
            <v>0</v>
          </cell>
          <cell r="BP327">
            <v>0</v>
          </cell>
          <cell r="BQ327">
            <v>0</v>
          </cell>
          <cell r="BR327">
            <v>0</v>
          </cell>
          <cell r="BS327">
            <v>0</v>
          </cell>
          <cell r="BT327">
            <v>0</v>
          </cell>
          <cell r="BU327">
            <v>0</v>
          </cell>
          <cell r="BV327">
            <v>0</v>
          </cell>
          <cell r="BW327">
            <v>0</v>
          </cell>
          <cell r="BX327">
            <v>0</v>
          </cell>
          <cell r="BY327">
            <v>0</v>
          </cell>
          <cell r="BZ327">
            <v>0</v>
          </cell>
          <cell r="CA327">
            <v>0</v>
          </cell>
          <cell r="CB327">
            <v>0</v>
          </cell>
          <cell r="CC327">
            <v>0</v>
          </cell>
          <cell r="CD327">
            <v>0</v>
          </cell>
          <cell r="CE327">
            <v>0</v>
          </cell>
          <cell r="CF327">
            <v>0</v>
          </cell>
          <cell r="CG327">
            <v>0</v>
          </cell>
          <cell r="CH327">
            <v>0</v>
          </cell>
          <cell r="CI327">
            <v>0</v>
          </cell>
          <cell r="CJ327">
            <v>0</v>
          </cell>
          <cell r="CK327">
            <v>0</v>
          </cell>
          <cell r="CL327">
            <v>0</v>
          </cell>
          <cell r="CM327">
            <v>0</v>
          </cell>
          <cell r="CN327">
            <v>0</v>
          </cell>
        </row>
        <row r="328">
          <cell r="B328">
            <v>113930</v>
          </cell>
          <cell r="C328" t="str">
            <v xml:space="preserve">        비유동자산                                                                        </v>
          </cell>
          <cell r="D328" t="str">
            <v xml:space="preserve">      Non-Current Assets</v>
          </cell>
          <cell r="H328" t="e">
            <v>#VALUE!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9.2916509999999999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  <cell r="BK328">
            <v>0</v>
          </cell>
          <cell r="BL328">
            <v>0</v>
          </cell>
          <cell r="BM328">
            <v>0</v>
          </cell>
          <cell r="BN328">
            <v>0</v>
          </cell>
          <cell r="BO328">
            <v>0</v>
          </cell>
          <cell r="BP328">
            <v>0</v>
          </cell>
          <cell r="BQ328">
            <v>0</v>
          </cell>
          <cell r="BR328">
            <v>0</v>
          </cell>
          <cell r="BS328">
            <v>0</v>
          </cell>
          <cell r="BT328">
            <v>0</v>
          </cell>
          <cell r="BU328">
            <v>0</v>
          </cell>
          <cell r="BV328">
            <v>0</v>
          </cell>
          <cell r="BW328">
            <v>0</v>
          </cell>
          <cell r="BX328">
            <v>0</v>
          </cell>
          <cell r="BY328">
            <v>0</v>
          </cell>
          <cell r="BZ328">
            <v>0</v>
          </cell>
          <cell r="CA328">
            <v>0</v>
          </cell>
          <cell r="CB328">
            <v>0</v>
          </cell>
          <cell r="CC328">
            <v>0</v>
          </cell>
          <cell r="CD328">
            <v>0</v>
          </cell>
          <cell r="CE328">
            <v>0</v>
          </cell>
          <cell r="CF328">
            <v>0</v>
          </cell>
          <cell r="CG328">
            <v>0</v>
          </cell>
          <cell r="CH328">
            <v>0</v>
          </cell>
          <cell r="CI328">
            <v>0</v>
          </cell>
          <cell r="CJ328">
            <v>0</v>
          </cell>
          <cell r="CK328">
            <v>0</v>
          </cell>
          <cell r="CL328">
            <v>0</v>
          </cell>
          <cell r="CM328">
            <v>0</v>
          </cell>
          <cell r="CN328">
            <v>0</v>
          </cell>
        </row>
        <row r="329">
          <cell r="B329">
            <v>114240</v>
          </cell>
          <cell r="C329" t="str">
            <v xml:space="preserve">        유동자산                                                                          </v>
          </cell>
          <cell r="D329" t="str">
            <v xml:space="preserve">      Current Assets</v>
          </cell>
          <cell r="H329" t="e">
            <v>#VALUE!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10.384318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>
            <v>0</v>
          </cell>
          <cell r="BM329">
            <v>0</v>
          </cell>
          <cell r="BN329">
            <v>0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0</v>
          </cell>
          <cell r="BZ329">
            <v>0</v>
          </cell>
          <cell r="CA329">
            <v>0</v>
          </cell>
          <cell r="CB329">
            <v>0</v>
          </cell>
          <cell r="CC329">
            <v>0</v>
          </cell>
          <cell r="CD329">
            <v>0</v>
          </cell>
          <cell r="CE329">
            <v>0</v>
          </cell>
          <cell r="CF329">
            <v>0</v>
          </cell>
          <cell r="CG329">
            <v>0</v>
          </cell>
          <cell r="CH329">
            <v>0</v>
          </cell>
          <cell r="CI329">
            <v>0</v>
          </cell>
          <cell r="CJ329">
            <v>0</v>
          </cell>
          <cell r="CK329">
            <v>0</v>
          </cell>
          <cell r="CL329">
            <v>0</v>
          </cell>
          <cell r="CM329">
            <v>0</v>
          </cell>
          <cell r="CN329">
            <v>0</v>
          </cell>
        </row>
        <row r="330">
          <cell r="B330">
            <v>114340</v>
          </cell>
          <cell r="C330" t="str">
            <v xml:space="preserve">        기타                                                                              </v>
          </cell>
          <cell r="D330" t="str">
            <v xml:space="preserve">      Other Intangible Assets</v>
          </cell>
          <cell r="H330" t="e">
            <v>#VALUE!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20.147743999999999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>
            <v>0</v>
          </cell>
          <cell r="BM330">
            <v>0</v>
          </cell>
          <cell r="BN330">
            <v>0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  <cell r="BX330">
            <v>0</v>
          </cell>
          <cell r="BY330">
            <v>0</v>
          </cell>
          <cell r="BZ330">
            <v>0</v>
          </cell>
          <cell r="CA330">
            <v>0</v>
          </cell>
          <cell r="CB330">
            <v>0</v>
          </cell>
          <cell r="CC330">
            <v>0</v>
          </cell>
          <cell r="CD330">
            <v>0</v>
          </cell>
          <cell r="CE330">
            <v>0</v>
          </cell>
          <cell r="CF330">
            <v>0</v>
          </cell>
          <cell r="CG330">
            <v>0</v>
          </cell>
          <cell r="CH330">
            <v>0</v>
          </cell>
          <cell r="CI330">
            <v>0</v>
          </cell>
          <cell r="CJ330">
            <v>0</v>
          </cell>
          <cell r="CK330">
            <v>0</v>
          </cell>
          <cell r="CL330">
            <v>0</v>
          </cell>
          <cell r="CM330">
            <v>0</v>
          </cell>
          <cell r="CN330">
            <v>0</v>
          </cell>
        </row>
        <row r="331">
          <cell r="B331">
            <v>114350</v>
          </cell>
          <cell r="C331" t="str">
            <v xml:space="preserve">기타금융업자산                                                                            </v>
          </cell>
          <cell r="D331" t="str">
            <v>Other Financial Institutions Assets</v>
          </cell>
          <cell r="H331" t="e">
            <v>#VALUE!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F331">
            <v>0</v>
          </cell>
          <cell r="BG331">
            <v>0</v>
          </cell>
          <cell r="BH331">
            <v>0</v>
          </cell>
          <cell r="BI331">
            <v>0</v>
          </cell>
          <cell r="BJ331">
            <v>0</v>
          </cell>
          <cell r="BK331">
            <v>0</v>
          </cell>
          <cell r="BL331">
            <v>0</v>
          </cell>
          <cell r="BM331">
            <v>0</v>
          </cell>
          <cell r="BN331">
            <v>0</v>
          </cell>
          <cell r="BO331">
            <v>0</v>
          </cell>
          <cell r="BP331">
            <v>0</v>
          </cell>
          <cell r="BQ331">
            <v>0</v>
          </cell>
          <cell r="BR331">
            <v>0</v>
          </cell>
          <cell r="BS331">
            <v>0</v>
          </cell>
          <cell r="BT331">
            <v>0</v>
          </cell>
          <cell r="BU331">
            <v>0</v>
          </cell>
          <cell r="BV331">
            <v>0</v>
          </cell>
          <cell r="BW331">
            <v>0</v>
          </cell>
          <cell r="BX331">
            <v>0</v>
          </cell>
          <cell r="BY331">
            <v>0</v>
          </cell>
          <cell r="BZ331">
            <v>0</v>
          </cell>
          <cell r="CA331">
            <v>0</v>
          </cell>
          <cell r="CB331">
            <v>0</v>
          </cell>
          <cell r="CC331">
            <v>0</v>
          </cell>
          <cell r="CD331">
            <v>0</v>
          </cell>
          <cell r="CE331">
            <v>0</v>
          </cell>
          <cell r="CF331">
            <v>0</v>
          </cell>
          <cell r="CG331">
            <v>0</v>
          </cell>
          <cell r="CH331">
            <v>0</v>
          </cell>
          <cell r="CI331">
            <v>0</v>
          </cell>
          <cell r="CJ331">
            <v>0</v>
          </cell>
          <cell r="CK331">
            <v>0</v>
          </cell>
          <cell r="CL331">
            <v>0</v>
          </cell>
          <cell r="CM331">
            <v>0</v>
          </cell>
          <cell r="CN331">
            <v>0</v>
          </cell>
        </row>
        <row r="332">
          <cell r="B332">
            <v>120000</v>
          </cell>
          <cell r="C332" t="str">
            <v xml:space="preserve">자본총계                                                                                  </v>
          </cell>
          <cell r="D332" t="str">
            <v>Stockholders' Equity</v>
          </cell>
          <cell r="H332" t="e">
            <v>#VALUE!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483.60834199999999</v>
          </cell>
          <cell r="Y332">
            <v>0</v>
          </cell>
          <cell r="Z332">
            <v>0</v>
          </cell>
          <cell r="AA332">
            <v>0</v>
          </cell>
          <cell r="AB332">
            <v>501.64765999999997</v>
          </cell>
          <cell r="AC332">
            <v>0</v>
          </cell>
          <cell r="AD332">
            <v>0</v>
          </cell>
          <cell r="AE332">
            <v>0</v>
          </cell>
          <cell r="AF332">
            <v>545.12073337999993</v>
          </cell>
          <cell r="AG332">
            <v>0</v>
          </cell>
          <cell r="AH332">
            <v>0</v>
          </cell>
          <cell r="AI332">
            <v>0</v>
          </cell>
          <cell r="AJ332">
            <v>560.22323269000003</v>
          </cell>
          <cell r="AK332">
            <v>0</v>
          </cell>
          <cell r="AL332">
            <v>0</v>
          </cell>
          <cell r="AM332">
            <v>0</v>
          </cell>
          <cell r="AN332">
            <v>727.970551</v>
          </cell>
          <cell r="AO332">
            <v>740.67932499999995</v>
          </cell>
          <cell r="AP332">
            <v>848.84067099999993</v>
          </cell>
          <cell r="AQ332">
            <v>874.43498699999998</v>
          </cell>
          <cell r="AR332">
            <v>889.64641299999994</v>
          </cell>
          <cell r="AS332">
            <v>914.37199599999997</v>
          </cell>
          <cell r="AT332">
            <v>936.62454700000001</v>
          </cell>
          <cell r="AU332">
            <v>1175.0607109999999</v>
          </cell>
          <cell r="AV332">
            <v>1178.2040727199999</v>
          </cell>
          <cell r="AW332">
            <v>1174.471233</v>
          </cell>
          <cell r="AX332">
            <v>1187.6190959999999</v>
          </cell>
          <cell r="AY332">
            <v>1191.056102</v>
          </cell>
          <cell r="AZ332">
            <v>1286.5153513800001</v>
          </cell>
          <cell r="BA332">
            <v>1270.2099149999999</v>
          </cell>
          <cell r="BB332">
            <v>1293.4078789999999</v>
          </cell>
          <cell r="BC332">
            <v>1302.7703289999999</v>
          </cell>
          <cell r="BD332">
            <v>1309.66550598</v>
          </cell>
          <cell r="BE332">
            <v>1283.814574</v>
          </cell>
          <cell r="BF332">
            <v>1254.6321539999999</v>
          </cell>
          <cell r="BG332">
            <v>1309.2211069999998</v>
          </cell>
          <cell r="BH332">
            <v>1293.33888716</v>
          </cell>
          <cell r="BI332">
            <v>1285.349044</v>
          </cell>
          <cell r="BJ332">
            <v>1326.0299639999998</v>
          </cell>
          <cell r="BK332">
            <v>0</v>
          </cell>
          <cell r="BL332">
            <v>0</v>
          </cell>
          <cell r="BM332">
            <v>0</v>
          </cell>
          <cell r="BN332">
            <v>0</v>
          </cell>
          <cell r="BO332">
            <v>0</v>
          </cell>
          <cell r="BP332">
            <v>0</v>
          </cell>
          <cell r="BQ332">
            <v>0</v>
          </cell>
          <cell r="BR332">
            <v>0</v>
          </cell>
          <cell r="BS332">
            <v>0</v>
          </cell>
          <cell r="BT332">
            <v>0</v>
          </cell>
          <cell r="BU332">
            <v>0</v>
          </cell>
          <cell r="BV332">
            <v>0</v>
          </cell>
          <cell r="BW332">
            <v>0</v>
          </cell>
          <cell r="BX332">
            <v>0</v>
          </cell>
          <cell r="BY332">
            <v>0</v>
          </cell>
          <cell r="BZ332">
            <v>0</v>
          </cell>
          <cell r="CA332">
            <v>0</v>
          </cell>
          <cell r="CB332">
            <v>0</v>
          </cell>
          <cell r="CC332">
            <v>0</v>
          </cell>
          <cell r="CD332">
            <v>0</v>
          </cell>
          <cell r="CE332">
            <v>0</v>
          </cell>
          <cell r="CF332">
            <v>0</v>
          </cell>
          <cell r="CG332">
            <v>0</v>
          </cell>
          <cell r="CH332">
            <v>0</v>
          </cell>
          <cell r="CI332">
            <v>0</v>
          </cell>
          <cell r="CJ332">
            <v>0</v>
          </cell>
          <cell r="CK332">
            <v>0</v>
          </cell>
          <cell r="CL332">
            <v>0</v>
          </cell>
          <cell r="CM332">
            <v>0</v>
          </cell>
          <cell r="CN332">
            <v>0</v>
          </cell>
        </row>
        <row r="333">
          <cell r="B333">
            <v>120010</v>
          </cell>
          <cell r="C333" t="str">
            <v xml:space="preserve">지배주주지분                                                                              </v>
          </cell>
          <cell r="D333" t="str">
            <v xml:space="preserve">  Owners of Parent Equity</v>
          </cell>
          <cell r="H333" t="e">
            <v>#VALUE!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402.06780699999996</v>
          </cell>
          <cell r="Y333">
            <v>0</v>
          </cell>
          <cell r="Z333">
            <v>0</v>
          </cell>
          <cell r="AA333">
            <v>0</v>
          </cell>
          <cell r="AB333">
            <v>417.009094</v>
          </cell>
          <cell r="AC333">
            <v>0</v>
          </cell>
          <cell r="AD333">
            <v>0</v>
          </cell>
          <cell r="AE333">
            <v>0</v>
          </cell>
          <cell r="AF333">
            <v>545.87649099999999</v>
          </cell>
          <cell r="AG333">
            <v>0</v>
          </cell>
          <cell r="AH333">
            <v>0</v>
          </cell>
          <cell r="AI333">
            <v>0</v>
          </cell>
          <cell r="AJ333">
            <v>558.6682106799999</v>
          </cell>
          <cell r="AK333">
            <v>0</v>
          </cell>
          <cell r="AL333">
            <v>0</v>
          </cell>
          <cell r="AM333">
            <v>0</v>
          </cell>
          <cell r="AN333">
            <v>633.10826099999997</v>
          </cell>
          <cell r="AO333">
            <v>644.70378899999992</v>
          </cell>
          <cell r="AP333">
            <v>694.26267799999994</v>
          </cell>
          <cell r="AQ333">
            <v>716.68035799999996</v>
          </cell>
          <cell r="AR333">
            <v>730.64680299999998</v>
          </cell>
          <cell r="AS333">
            <v>751.68686400000001</v>
          </cell>
          <cell r="AT333">
            <v>771.904447</v>
          </cell>
          <cell r="AU333">
            <v>1007.731687</v>
          </cell>
          <cell r="AV333">
            <v>1010.36181813</v>
          </cell>
          <cell r="AW333">
            <v>1004.5796779999999</v>
          </cell>
          <cell r="AX333">
            <v>1015.8944419999999</v>
          </cell>
          <cell r="AY333">
            <v>1019.3956519999999</v>
          </cell>
          <cell r="AZ333">
            <v>1022.68211532</v>
          </cell>
          <cell r="BA333">
            <v>1005.215824</v>
          </cell>
          <cell r="BB333">
            <v>1029.0991079999999</v>
          </cell>
          <cell r="BC333">
            <v>1037.3349450000001</v>
          </cell>
          <cell r="BD333">
            <v>1044.1032949</v>
          </cell>
          <cell r="BE333">
            <v>1024.890938</v>
          </cell>
          <cell r="BF333">
            <v>1005.9122179999999</v>
          </cell>
          <cell r="BG333">
            <v>1009.174635</v>
          </cell>
          <cell r="BH333">
            <v>994.22791762999998</v>
          </cell>
          <cell r="BI333">
            <v>988.31154099999992</v>
          </cell>
          <cell r="BJ333">
            <v>987.0695189999999</v>
          </cell>
          <cell r="BK333">
            <v>0</v>
          </cell>
          <cell r="BL333">
            <v>0</v>
          </cell>
          <cell r="BM333">
            <v>0</v>
          </cell>
          <cell r="BN333">
            <v>0</v>
          </cell>
          <cell r="BO333">
            <v>0</v>
          </cell>
          <cell r="BP333">
            <v>0</v>
          </cell>
          <cell r="BQ333">
            <v>0</v>
          </cell>
          <cell r="BR333">
            <v>0</v>
          </cell>
          <cell r="BS333">
            <v>0</v>
          </cell>
          <cell r="BT333">
            <v>0</v>
          </cell>
          <cell r="BU333">
            <v>0</v>
          </cell>
          <cell r="BV333">
            <v>0</v>
          </cell>
          <cell r="BW333">
            <v>0</v>
          </cell>
          <cell r="BX333">
            <v>0</v>
          </cell>
          <cell r="BY333">
            <v>0</v>
          </cell>
          <cell r="BZ333">
            <v>0</v>
          </cell>
          <cell r="CA333">
            <v>0</v>
          </cell>
          <cell r="CB333">
            <v>0</v>
          </cell>
          <cell r="CC333">
            <v>0</v>
          </cell>
          <cell r="CD333">
            <v>0</v>
          </cell>
          <cell r="CE333">
            <v>0</v>
          </cell>
          <cell r="CF333">
            <v>0</v>
          </cell>
          <cell r="CG333">
            <v>0</v>
          </cell>
          <cell r="CH333">
            <v>0</v>
          </cell>
          <cell r="CI333">
            <v>0</v>
          </cell>
          <cell r="CJ333">
            <v>0</v>
          </cell>
          <cell r="CK333">
            <v>0</v>
          </cell>
          <cell r="CL333">
            <v>0</v>
          </cell>
          <cell r="CM333">
            <v>0</v>
          </cell>
          <cell r="CN333">
            <v>0</v>
          </cell>
        </row>
        <row r="334">
          <cell r="B334">
            <v>120020</v>
          </cell>
          <cell r="C334" t="str">
            <v xml:space="preserve">    자본금                                                                                </v>
          </cell>
          <cell r="D334" t="str">
            <v xml:space="preserve">    Capital Stock</v>
          </cell>
          <cell r="H334" t="e">
            <v>#VALUE!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47.032354999999995</v>
          </cell>
          <cell r="Y334">
            <v>0</v>
          </cell>
          <cell r="Z334">
            <v>0</v>
          </cell>
          <cell r="AA334">
            <v>0</v>
          </cell>
          <cell r="AB334">
            <v>47.032354999999995</v>
          </cell>
          <cell r="AC334">
            <v>0</v>
          </cell>
          <cell r="AD334">
            <v>0</v>
          </cell>
          <cell r="AE334">
            <v>0</v>
          </cell>
          <cell r="AF334">
            <v>47.032354999999995</v>
          </cell>
          <cell r="AG334">
            <v>0</v>
          </cell>
          <cell r="AH334">
            <v>0</v>
          </cell>
          <cell r="AI334">
            <v>0</v>
          </cell>
          <cell r="AJ334">
            <v>47.032354999999995</v>
          </cell>
          <cell r="AK334">
            <v>0</v>
          </cell>
          <cell r="AL334">
            <v>0</v>
          </cell>
          <cell r="AM334">
            <v>0</v>
          </cell>
          <cell r="AN334">
            <v>47.032354999999995</v>
          </cell>
          <cell r="AO334">
            <v>47.032354999999995</v>
          </cell>
          <cell r="AP334">
            <v>47.032354999999995</v>
          </cell>
          <cell r="AQ334">
            <v>47.032354999999995</v>
          </cell>
          <cell r="AR334">
            <v>47.032354999999995</v>
          </cell>
          <cell r="AS334">
            <v>47.032354999999995</v>
          </cell>
          <cell r="AT334">
            <v>47.032354999999995</v>
          </cell>
          <cell r="AU334">
            <v>47.032354999999995</v>
          </cell>
          <cell r="AV334">
            <v>47.032354999999995</v>
          </cell>
          <cell r="AW334">
            <v>47.032354999999995</v>
          </cell>
          <cell r="AX334">
            <v>47.032354999999995</v>
          </cell>
          <cell r="AY334">
            <v>47.032354999999995</v>
          </cell>
          <cell r="AZ334">
            <v>47.032354999999995</v>
          </cell>
          <cell r="BA334">
            <v>47.032354999999995</v>
          </cell>
          <cell r="BB334">
            <v>47.032354999999995</v>
          </cell>
          <cell r="BC334">
            <v>47.032354999999995</v>
          </cell>
          <cell r="BD334">
            <v>47.032354999999995</v>
          </cell>
          <cell r="BE334">
            <v>47.032354999999995</v>
          </cell>
          <cell r="BF334">
            <v>47.032354999999995</v>
          </cell>
          <cell r="BG334">
            <v>47.032354999999995</v>
          </cell>
          <cell r="BH334">
            <v>47.032354999999995</v>
          </cell>
          <cell r="BI334">
            <v>47.032354999999995</v>
          </cell>
          <cell r="BJ334">
            <v>47.032354999999995</v>
          </cell>
          <cell r="BK334">
            <v>0</v>
          </cell>
          <cell r="BL334">
            <v>0</v>
          </cell>
          <cell r="BM334">
            <v>0</v>
          </cell>
          <cell r="BN334">
            <v>0</v>
          </cell>
          <cell r="BO334">
            <v>0</v>
          </cell>
          <cell r="BP334">
            <v>0</v>
          </cell>
          <cell r="BQ334">
            <v>0</v>
          </cell>
          <cell r="BR334">
            <v>0</v>
          </cell>
          <cell r="BS334">
            <v>0</v>
          </cell>
          <cell r="BT334">
            <v>0</v>
          </cell>
          <cell r="BU334">
            <v>0</v>
          </cell>
          <cell r="BV334">
            <v>0</v>
          </cell>
          <cell r="BW334">
            <v>0</v>
          </cell>
          <cell r="BX334">
            <v>0</v>
          </cell>
          <cell r="BY334">
            <v>0</v>
          </cell>
          <cell r="BZ334">
            <v>0</v>
          </cell>
          <cell r="CA334">
            <v>0</v>
          </cell>
          <cell r="CB334">
            <v>0</v>
          </cell>
          <cell r="CC334">
            <v>0</v>
          </cell>
          <cell r="CD334">
            <v>0</v>
          </cell>
          <cell r="CE334">
            <v>0</v>
          </cell>
          <cell r="CF334">
            <v>0</v>
          </cell>
          <cell r="CG334">
            <v>0</v>
          </cell>
          <cell r="CH334">
            <v>0</v>
          </cell>
          <cell r="CI334">
            <v>0</v>
          </cell>
          <cell r="CJ334">
            <v>0</v>
          </cell>
          <cell r="CK334">
            <v>0</v>
          </cell>
          <cell r="CL334">
            <v>0</v>
          </cell>
          <cell r="CM334">
            <v>0</v>
          </cell>
          <cell r="CN334">
            <v>0</v>
          </cell>
        </row>
        <row r="335">
          <cell r="B335">
            <v>120030</v>
          </cell>
          <cell r="C335" t="str">
            <v xml:space="preserve">        보통주자본금                                                                      </v>
          </cell>
          <cell r="D335" t="str">
            <v xml:space="preserve">      Common Stock</v>
          </cell>
          <cell r="H335" t="e">
            <v>#VALUE!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0</v>
          </cell>
          <cell r="W335">
            <v>0</v>
          </cell>
          <cell r="X335">
            <v>47.032354999999995</v>
          </cell>
          <cell r="Y335">
            <v>0</v>
          </cell>
          <cell r="Z335">
            <v>0</v>
          </cell>
          <cell r="AA335">
            <v>0</v>
          </cell>
          <cell r="AB335">
            <v>47.032354999999995</v>
          </cell>
          <cell r="AC335">
            <v>0</v>
          </cell>
          <cell r="AD335">
            <v>0</v>
          </cell>
          <cell r="AE335">
            <v>0</v>
          </cell>
          <cell r="AF335">
            <v>47.032354999999995</v>
          </cell>
          <cell r="AG335">
            <v>0</v>
          </cell>
          <cell r="AH335">
            <v>0</v>
          </cell>
          <cell r="AI335">
            <v>0</v>
          </cell>
          <cell r="AJ335">
            <v>47.032354999999995</v>
          </cell>
          <cell r="AK335">
            <v>0</v>
          </cell>
          <cell r="AL335">
            <v>0</v>
          </cell>
          <cell r="AM335">
            <v>0</v>
          </cell>
          <cell r="AN335">
            <v>47.032354999999995</v>
          </cell>
          <cell r="AO335">
            <v>47.032354999999995</v>
          </cell>
          <cell r="AP335">
            <v>47.032354999999995</v>
          </cell>
          <cell r="AQ335">
            <v>47.032354999999995</v>
          </cell>
          <cell r="AR335">
            <v>47.032354999999995</v>
          </cell>
          <cell r="AS335">
            <v>47.032354999999995</v>
          </cell>
          <cell r="AT335">
            <v>47.032354999999995</v>
          </cell>
          <cell r="AU335">
            <v>47.032354999999995</v>
          </cell>
          <cell r="AV335">
            <v>47.032354999999995</v>
          </cell>
          <cell r="AW335">
            <v>47.032354999999995</v>
          </cell>
          <cell r="AX335">
            <v>47.032354999999995</v>
          </cell>
          <cell r="AY335">
            <v>47.032354999999995</v>
          </cell>
          <cell r="AZ335">
            <v>47.032354999999995</v>
          </cell>
          <cell r="BA335">
            <v>47.032354999999995</v>
          </cell>
          <cell r="BB335">
            <v>47.032354999999995</v>
          </cell>
          <cell r="BC335">
            <v>47.032354999999995</v>
          </cell>
          <cell r="BD335">
            <v>47.032354999999995</v>
          </cell>
          <cell r="BE335">
            <v>47.032354999999995</v>
          </cell>
          <cell r="BF335">
            <v>47.032354999999995</v>
          </cell>
          <cell r="BG335">
            <v>47.032354999999995</v>
          </cell>
          <cell r="BH335">
            <v>47.032354999999995</v>
          </cell>
          <cell r="BI335">
            <v>47.032354999999995</v>
          </cell>
          <cell r="BJ335">
            <v>47.032354999999995</v>
          </cell>
          <cell r="BK335">
            <v>0</v>
          </cell>
          <cell r="BL335">
            <v>0</v>
          </cell>
          <cell r="BM335">
            <v>0</v>
          </cell>
          <cell r="BN335">
            <v>0</v>
          </cell>
          <cell r="BO335">
            <v>0</v>
          </cell>
          <cell r="BP335">
            <v>0</v>
          </cell>
          <cell r="BQ335">
            <v>0</v>
          </cell>
          <cell r="BR335">
            <v>0</v>
          </cell>
          <cell r="BS335">
            <v>0</v>
          </cell>
          <cell r="BT335">
            <v>0</v>
          </cell>
          <cell r="BU335">
            <v>0</v>
          </cell>
          <cell r="BV335">
            <v>0</v>
          </cell>
          <cell r="BW335">
            <v>0</v>
          </cell>
          <cell r="BX335">
            <v>0</v>
          </cell>
          <cell r="BY335">
            <v>0</v>
          </cell>
          <cell r="BZ335">
            <v>0</v>
          </cell>
          <cell r="CA335">
            <v>0</v>
          </cell>
          <cell r="CB335">
            <v>0</v>
          </cell>
          <cell r="CC335">
            <v>0</v>
          </cell>
          <cell r="CD335">
            <v>0</v>
          </cell>
          <cell r="CE335">
            <v>0</v>
          </cell>
          <cell r="CF335">
            <v>0</v>
          </cell>
          <cell r="CG335">
            <v>0</v>
          </cell>
          <cell r="CH335">
            <v>0</v>
          </cell>
          <cell r="CI335">
            <v>0</v>
          </cell>
          <cell r="CJ335">
            <v>0</v>
          </cell>
          <cell r="CK335">
            <v>0</v>
          </cell>
          <cell r="CL335">
            <v>0</v>
          </cell>
          <cell r="CM335">
            <v>0</v>
          </cell>
          <cell r="CN335">
            <v>0</v>
          </cell>
        </row>
        <row r="336">
          <cell r="B336">
            <v>120040</v>
          </cell>
          <cell r="C336" t="str">
            <v xml:space="preserve">        우선주자본금                                                                      </v>
          </cell>
          <cell r="D336" t="str">
            <v xml:space="preserve">      Preferred Stock</v>
          </cell>
          <cell r="H336" t="e">
            <v>#VALUE!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0</v>
          </cell>
          <cell r="W336">
            <v>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0</v>
          </cell>
          <cell r="BF336">
            <v>0</v>
          </cell>
          <cell r="BG336">
            <v>0</v>
          </cell>
          <cell r="BH336">
            <v>0</v>
          </cell>
          <cell r="BI336">
            <v>0</v>
          </cell>
          <cell r="BJ336">
            <v>0</v>
          </cell>
          <cell r="BK336">
            <v>0</v>
          </cell>
          <cell r="BL336">
            <v>0</v>
          </cell>
          <cell r="BM336">
            <v>0</v>
          </cell>
          <cell r="BN336">
            <v>0</v>
          </cell>
          <cell r="BO336">
            <v>0</v>
          </cell>
          <cell r="BP336">
            <v>0</v>
          </cell>
          <cell r="BQ336">
            <v>0</v>
          </cell>
          <cell r="BR336">
            <v>0</v>
          </cell>
          <cell r="BS336">
            <v>0</v>
          </cell>
          <cell r="BT336">
            <v>0</v>
          </cell>
          <cell r="BU336">
            <v>0</v>
          </cell>
          <cell r="BV336">
            <v>0</v>
          </cell>
          <cell r="BW336">
            <v>0</v>
          </cell>
          <cell r="BX336">
            <v>0</v>
          </cell>
          <cell r="BY336">
            <v>0</v>
          </cell>
          <cell r="BZ336">
            <v>0</v>
          </cell>
          <cell r="CA336">
            <v>0</v>
          </cell>
          <cell r="CB336">
            <v>0</v>
          </cell>
          <cell r="CC336">
            <v>0</v>
          </cell>
          <cell r="CD336">
            <v>0</v>
          </cell>
          <cell r="CE336">
            <v>0</v>
          </cell>
          <cell r="CF336">
            <v>0</v>
          </cell>
          <cell r="CG336">
            <v>0</v>
          </cell>
          <cell r="CH336">
            <v>0</v>
          </cell>
          <cell r="CI336">
            <v>0</v>
          </cell>
          <cell r="CJ336">
            <v>0</v>
          </cell>
          <cell r="CK336">
            <v>0</v>
          </cell>
          <cell r="CL336">
            <v>0</v>
          </cell>
          <cell r="CM336">
            <v>0</v>
          </cell>
          <cell r="CN336">
            <v>0</v>
          </cell>
        </row>
        <row r="337">
          <cell r="B337">
            <v>120050</v>
          </cell>
          <cell r="C337" t="str">
            <v xml:space="preserve">    자본잉여금                                                                            </v>
          </cell>
          <cell r="D337" t="str">
            <v xml:space="preserve">    Capital Surplus</v>
          </cell>
          <cell r="H337" t="e">
            <v>#VALUE!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74.000287999999998</v>
          </cell>
          <cell r="Y337">
            <v>0</v>
          </cell>
          <cell r="Z337">
            <v>0</v>
          </cell>
          <cell r="AA337">
            <v>0</v>
          </cell>
          <cell r="AB337">
            <v>74.30774199999999</v>
          </cell>
          <cell r="AC337">
            <v>0</v>
          </cell>
          <cell r="AD337">
            <v>0</v>
          </cell>
          <cell r="AE337">
            <v>0</v>
          </cell>
          <cell r="AF337">
            <v>69.780038469999994</v>
          </cell>
          <cell r="AG337">
            <v>0</v>
          </cell>
          <cell r="AH337">
            <v>0</v>
          </cell>
          <cell r="AI337">
            <v>0</v>
          </cell>
          <cell r="AJ337">
            <v>69.572700799999993</v>
          </cell>
          <cell r="AK337">
            <v>0</v>
          </cell>
          <cell r="AL337">
            <v>0</v>
          </cell>
          <cell r="AM337">
            <v>0</v>
          </cell>
          <cell r="AN337">
            <v>86.030923999999999</v>
          </cell>
          <cell r="AO337">
            <v>86.030923999999999</v>
          </cell>
          <cell r="AP337">
            <v>99.230629999999991</v>
          </cell>
          <cell r="AQ337">
            <v>99.230629999999991</v>
          </cell>
          <cell r="AR337">
            <v>99.230629999999991</v>
          </cell>
          <cell r="AS337">
            <v>99.230629999999991</v>
          </cell>
          <cell r="AT337">
            <v>99.230629999999991</v>
          </cell>
          <cell r="AU337">
            <v>295.020106</v>
          </cell>
          <cell r="AV337">
            <v>295.02010647000003</v>
          </cell>
          <cell r="AW337">
            <v>291.69245999999998</v>
          </cell>
          <cell r="AX337">
            <v>291.69245999999998</v>
          </cell>
          <cell r="AY337">
            <v>291.69245999999998</v>
          </cell>
          <cell r="AZ337">
            <v>295.02010647000003</v>
          </cell>
          <cell r="BA337">
            <v>295.020106</v>
          </cell>
          <cell r="BB337">
            <v>295.020106</v>
          </cell>
          <cell r="BC337">
            <v>295.020106</v>
          </cell>
          <cell r="BD337">
            <v>295.02010647000003</v>
          </cell>
          <cell r="BE337">
            <v>295.020106</v>
          </cell>
          <cell r="BF337">
            <v>295.020106</v>
          </cell>
          <cell r="BG337">
            <v>295.020106</v>
          </cell>
          <cell r="BH337">
            <v>295.02010647000003</v>
          </cell>
          <cell r="BI337">
            <v>295.020106</v>
          </cell>
          <cell r="BJ337">
            <v>295.020106</v>
          </cell>
          <cell r="BK337">
            <v>0</v>
          </cell>
          <cell r="BL337">
            <v>0</v>
          </cell>
          <cell r="BM337">
            <v>0</v>
          </cell>
          <cell r="BN337">
            <v>0</v>
          </cell>
          <cell r="BO337">
            <v>0</v>
          </cell>
          <cell r="BP337">
            <v>0</v>
          </cell>
          <cell r="BQ337">
            <v>0</v>
          </cell>
          <cell r="BR337">
            <v>0</v>
          </cell>
          <cell r="BS337">
            <v>0</v>
          </cell>
          <cell r="BT337">
            <v>0</v>
          </cell>
          <cell r="BU337">
            <v>0</v>
          </cell>
          <cell r="BV337">
            <v>0</v>
          </cell>
          <cell r="BW337">
            <v>0</v>
          </cell>
          <cell r="BX337">
            <v>0</v>
          </cell>
          <cell r="BY337">
            <v>0</v>
          </cell>
          <cell r="BZ337">
            <v>0</v>
          </cell>
          <cell r="CA337">
            <v>0</v>
          </cell>
          <cell r="CB337">
            <v>0</v>
          </cell>
          <cell r="CC337">
            <v>0</v>
          </cell>
          <cell r="CD337">
            <v>0</v>
          </cell>
          <cell r="CE337">
            <v>0</v>
          </cell>
          <cell r="CF337">
            <v>0</v>
          </cell>
          <cell r="CG337">
            <v>0</v>
          </cell>
          <cell r="CH337">
            <v>0</v>
          </cell>
          <cell r="CI337">
            <v>0</v>
          </cell>
          <cell r="CJ337">
            <v>0</v>
          </cell>
          <cell r="CK337">
            <v>0</v>
          </cell>
          <cell r="CL337">
            <v>0</v>
          </cell>
          <cell r="CM337">
            <v>0</v>
          </cell>
          <cell r="CN337">
            <v>0</v>
          </cell>
        </row>
        <row r="338">
          <cell r="B338">
            <v>120060</v>
          </cell>
          <cell r="C338" t="str">
            <v xml:space="preserve">        주식발행초과금                                                                    </v>
          </cell>
          <cell r="D338" t="str">
            <v xml:space="preserve">      Paid-In Capital in Excess of Par Value</v>
          </cell>
          <cell r="H338" t="e">
            <v>#VALUE!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68.731905999999995</v>
          </cell>
          <cell r="Y338">
            <v>0</v>
          </cell>
          <cell r="Z338">
            <v>0</v>
          </cell>
          <cell r="AA338">
            <v>0</v>
          </cell>
          <cell r="AB338">
            <v>68.731905999999995</v>
          </cell>
          <cell r="AC338">
            <v>0</v>
          </cell>
          <cell r="AD338">
            <v>0</v>
          </cell>
          <cell r="AE338">
            <v>0</v>
          </cell>
          <cell r="AF338">
            <v>68.731905999999995</v>
          </cell>
          <cell r="AG338">
            <v>0</v>
          </cell>
          <cell r="AH338">
            <v>0</v>
          </cell>
          <cell r="AI338">
            <v>0</v>
          </cell>
          <cell r="AJ338">
            <v>68.731905999999995</v>
          </cell>
          <cell r="AK338">
            <v>0</v>
          </cell>
          <cell r="AL338">
            <v>0</v>
          </cell>
          <cell r="AM338">
            <v>0</v>
          </cell>
          <cell r="AN338">
            <v>68.731905999999995</v>
          </cell>
          <cell r="AO338">
            <v>68.731905999999995</v>
          </cell>
          <cell r="AP338">
            <v>68.731905999999995</v>
          </cell>
          <cell r="AQ338">
            <v>68.731905999999995</v>
          </cell>
          <cell r="AR338">
            <v>68.731905999999995</v>
          </cell>
          <cell r="AS338">
            <v>68.731905999999995</v>
          </cell>
          <cell r="AT338">
            <v>68.731905999999995</v>
          </cell>
          <cell r="AU338">
            <v>68.731905999999995</v>
          </cell>
          <cell r="AV338">
            <v>68.731905999999995</v>
          </cell>
          <cell r="AW338">
            <v>68.731905999999995</v>
          </cell>
          <cell r="AX338">
            <v>68.731905999999995</v>
          </cell>
          <cell r="AY338">
            <v>68.731905999999995</v>
          </cell>
          <cell r="AZ338">
            <v>68.730443999999991</v>
          </cell>
          <cell r="BA338">
            <v>68.730443999999991</v>
          </cell>
          <cell r="BB338">
            <v>68.730443999999991</v>
          </cell>
          <cell r="BC338">
            <v>68.730443999999991</v>
          </cell>
          <cell r="BD338">
            <v>68.730443999999991</v>
          </cell>
          <cell r="BE338">
            <v>68.730443999999991</v>
          </cell>
          <cell r="BF338">
            <v>68.730443999999991</v>
          </cell>
          <cell r="BG338">
            <v>68.730443999999991</v>
          </cell>
          <cell r="BH338">
            <v>68.730443999999991</v>
          </cell>
          <cell r="BI338">
            <v>68.730443999999991</v>
          </cell>
          <cell r="BJ338">
            <v>68.730443999999991</v>
          </cell>
          <cell r="BK338">
            <v>0</v>
          </cell>
          <cell r="BL338">
            <v>0</v>
          </cell>
          <cell r="BM338">
            <v>0</v>
          </cell>
          <cell r="BN338">
            <v>0</v>
          </cell>
          <cell r="BO338">
            <v>0</v>
          </cell>
          <cell r="BP338">
            <v>0</v>
          </cell>
          <cell r="BQ338">
            <v>0</v>
          </cell>
          <cell r="BR338">
            <v>0</v>
          </cell>
          <cell r="BS338">
            <v>0</v>
          </cell>
          <cell r="BT338">
            <v>0</v>
          </cell>
          <cell r="BU338">
            <v>0</v>
          </cell>
          <cell r="BV338">
            <v>0</v>
          </cell>
          <cell r="BW338">
            <v>0</v>
          </cell>
          <cell r="BX338">
            <v>0</v>
          </cell>
          <cell r="BY338">
            <v>0</v>
          </cell>
          <cell r="BZ338">
            <v>0</v>
          </cell>
          <cell r="CA338">
            <v>0</v>
          </cell>
          <cell r="CB338">
            <v>0</v>
          </cell>
          <cell r="CC338">
            <v>0</v>
          </cell>
          <cell r="CD338">
            <v>0</v>
          </cell>
          <cell r="CE338">
            <v>0</v>
          </cell>
          <cell r="CF338">
            <v>0</v>
          </cell>
          <cell r="CG338">
            <v>0</v>
          </cell>
          <cell r="CH338">
            <v>0</v>
          </cell>
          <cell r="CI338">
            <v>0</v>
          </cell>
          <cell r="CJ338">
            <v>0</v>
          </cell>
          <cell r="CK338">
            <v>0</v>
          </cell>
          <cell r="CL338">
            <v>0</v>
          </cell>
          <cell r="CM338">
            <v>0</v>
          </cell>
          <cell r="CN338">
            <v>0</v>
          </cell>
        </row>
        <row r="339">
          <cell r="B339">
            <v>120150</v>
          </cell>
          <cell r="C339" t="str">
            <v xml:space="preserve">        전환권대가                                                                        </v>
          </cell>
          <cell r="D339" t="str">
            <v xml:space="preserve">      Consideration for Conversion Rights</v>
          </cell>
          <cell r="H339" t="e">
            <v>#VALUE!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AY339">
            <v>0</v>
          </cell>
          <cell r="AZ339">
            <v>0</v>
          </cell>
          <cell r="BA339">
            <v>0</v>
          </cell>
          <cell r="BB339">
            <v>0</v>
          </cell>
          <cell r="BC339">
            <v>0</v>
          </cell>
          <cell r="BD339">
            <v>0</v>
          </cell>
          <cell r="BE339">
            <v>0</v>
          </cell>
          <cell r="BF339">
            <v>0</v>
          </cell>
          <cell r="BG339">
            <v>0</v>
          </cell>
          <cell r="BH339">
            <v>0</v>
          </cell>
          <cell r="BI339">
            <v>0</v>
          </cell>
          <cell r="BJ339">
            <v>0</v>
          </cell>
          <cell r="BK339">
            <v>0</v>
          </cell>
          <cell r="BL339">
            <v>0</v>
          </cell>
          <cell r="BM339">
            <v>0</v>
          </cell>
          <cell r="BN339">
            <v>0</v>
          </cell>
          <cell r="BO339">
            <v>0</v>
          </cell>
          <cell r="BP339">
            <v>0</v>
          </cell>
          <cell r="BQ339">
            <v>0</v>
          </cell>
          <cell r="BR339">
            <v>0</v>
          </cell>
          <cell r="BS339">
            <v>0</v>
          </cell>
          <cell r="BT339">
            <v>0</v>
          </cell>
          <cell r="BU339">
            <v>0</v>
          </cell>
          <cell r="BV339">
            <v>0</v>
          </cell>
          <cell r="BW339">
            <v>0</v>
          </cell>
          <cell r="BX339">
            <v>0</v>
          </cell>
          <cell r="BY339">
            <v>0</v>
          </cell>
          <cell r="BZ339">
            <v>0</v>
          </cell>
          <cell r="CA339">
            <v>0</v>
          </cell>
          <cell r="CB339">
            <v>0</v>
          </cell>
          <cell r="CC339">
            <v>0</v>
          </cell>
          <cell r="CD339">
            <v>0</v>
          </cell>
          <cell r="CE339">
            <v>0</v>
          </cell>
          <cell r="CF339">
            <v>0</v>
          </cell>
          <cell r="CG339">
            <v>0</v>
          </cell>
          <cell r="CH339">
            <v>0</v>
          </cell>
          <cell r="CI339">
            <v>0</v>
          </cell>
          <cell r="CJ339">
            <v>0</v>
          </cell>
          <cell r="CK339">
            <v>0</v>
          </cell>
          <cell r="CL339">
            <v>0</v>
          </cell>
          <cell r="CM339">
            <v>0</v>
          </cell>
          <cell r="CN339">
            <v>0</v>
          </cell>
        </row>
        <row r="340">
          <cell r="B340">
            <v>120160</v>
          </cell>
          <cell r="C340" t="str">
            <v xml:space="preserve">        신주인수권대가                                                                    </v>
          </cell>
          <cell r="D340" t="str">
            <v xml:space="preserve">      Consideration for Stock Warrants</v>
          </cell>
          <cell r="H340" t="e">
            <v>#VALUE!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0</v>
          </cell>
          <cell r="AZ340">
            <v>0</v>
          </cell>
          <cell r="BA340">
            <v>0</v>
          </cell>
          <cell r="BB340">
            <v>0</v>
          </cell>
          <cell r="BC340">
            <v>0</v>
          </cell>
          <cell r="BD340">
            <v>0</v>
          </cell>
          <cell r="BE340">
            <v>0</v>
          </cell>
          <cell r="BF340">
            <v>0</v>
          </cell>
          <cell r="BG340">
            <v>0</v>
          </cell>
          <cell r="BH340">
            <v>0</v>
          </cell>
          <cell r="BI340">
            <v>0</v>
          </cell>
          <cell r="BJ340">
            <v>0</v>
          </cell>
          <cell r="BK340">
            <v>0</v>
          </cell>
          <cell r="BL340">
            <v>0</v>
          </cell>
          <cell r="BM340">
            <v>0</v>
          </cell>
          <cell r="BN340">
            <v>0</v>
          </cell>
          <cell r="BO340">
            <v>0</v>
          </cell>
          <cell r="BP340">
            <v>0</v>
          </cell>
          <cell r="BQ340">
            <v>0</v>
          </cell>
          <cell r="BR340">
            <v>0</v>
          </cell>
          <cell r="BS340">
            <v>0</v>
          </cell>
          <cell r="BT340">
            <v>0</v>
          </cell>
          <cell r="BU340">
            <v>0</v>
          </cell>
          <cell r="BV340">
            <v>0</v>
          </cell>
          <cell r="BW340">
            <v>0</v>
          </cell>
          <cell r="BX340">
            <v>0</v>
          </cell>
          <cell r="BY340">
            <v>0</v>
          </cell>
          <cell r="BZ340">
            <v>0</v>
          </cell>
          <cell r="CA340">
            <v>0</v>
          </cell>
          <cell r="CB340">
            <v>0</v>
          </cell>
          <cell r="CC340">
            <v>0</v>
          </cell>
          <cell r="CD340">
            <v>0</v>
          </cell>
          <cell r="CE340">
            <v>0</v>
          </cell>
          <cell r="CF340">
            <v>0</v>
          </cell>
          <cell r="CG340">
            <v>0</v>
          </cell>
          <cell r="CH340">
            <v>0</v>
          </cell>
          <cell r="CI340">
            <v>0</v>
          </cell>
          <cell r="CJ340">
            <v>0</v>
          </cell>
          <cell r="CK340">
            <v>0</v>
          </cell>
          <cell r="CL340">
            <v>0</v>
          </cell>
          <cell r="CM340">
            <v>0</v>
          </cell>
          <cell r="CN340">
            <v>0</v>
          </cell>
        </row>
        <row r="341">
          <cell r="B341">
            <v>120170</v>
          </cell>
          <cell r="C341" t="str">
            <v xml:space="preserve">        교환권대가                                                                        </v>
          </cell>
          <cell r="D341" t="str">
            <v xml:space="preserve">      Consideration for Exchangeable Rights</v>
          </cell>
          <cell r="H341" t="e">
            <v>#VALUE!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J341">
            <v>0</v>
          </cell>
          <cell r="BK341">
            <v>0</v>
          </cell>
          <cell r="BL341">
            <v>0</v>
          </cell>
          <cell r="BM341">
            <v>0</v>
          </cell>
          <cell r="BN341">
            <v>0</v>
          </cell>
          <cell r="BO341">
            <v>0</v>
          </cell>
          <cell r="BP341">
            <v>0</v>
          </cell>
          <cell r="BQ341">
            <v>0</v>
          </cell>
          <cell r="BR341">
            <v>0</v>
          </cell>
          <cell r="BS341">
            <v>0</v>
          </cell>
          <cell r="BT341">
            <v>0</v>
          </cell>
          <cell r="BU341">
            <v>0</v>
          </cell>
          <cell r="BV341">
            <v>0</v>
          </cell>
          <cell r="BW341">
            <v>0</v>
          </cell>
          <cell r="BX341">
            <v>0</v>
          </cell>
          <cell r="BY341">
            <v>0</v>
          </cell>
          <cell r="BZ341">
            <v>0</v>
          </cell>
          <cell r="CA341">
            <v>0</v>
          </cell>
          <cell r="CB341">
            <v>0</v>
          </cell>
          <cell r="CC341">
            <v>0</v>
          </cell>
          <cell r="CD341">
            <v>0</v>
          </cell>
          <cell r="CE341">
            <v>0</v>
          </cell>
          <cell r="CF341">
            <v>0</v>
          </cell>
          <cell r="CG341">
            <v>0</v>
          </cell>
          <cell r="CH341">
            <v>0</v>
          </cell>
          <cell r="CI341">
            <v>0</v>
          </cell>
          <cell r="CJ341">
            <v>0</v>
          </cell>
          <cell r="CK341">
            <v>0</v>
          </cell>
          <cell r="CL341">
            <v>0</v>
          </cell>
          <cell r="CM341">
            <v>0</v>
          </cell>
          <cell r="CN341">
            <v>0</v>
          </cell>
        </row>
        <row r="342">
          <cell r="B342">
            <v>190680</v>
          </cell>
          <cell r="C342" t="str">
            <v xml:space="preserve">        기타                                                                              </v>
          </cell>
          <cell r="D342" t="str">
            <v xml:space="preserve">      Other Intangible Assets</v>
          </cell>
          <cell r="H342" t="e">
            <v>#VALUE!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5.268383</v>
          </cell>
          <cell r="Y342">
            <v>0</v>
          </cell>
          <cell r="Z342">
            <v>0</v>
          </cell>
          <cell r="AA342">
            <v>0</v>
          </cell>
          <cell r="AB342">
            <v>5.5758359999999998</v>
          </cell>
          <cell r="AC342">
            <v>0</v>
          </cell>
          <cell r="AD342">
            <v>0</v>
          </cell>
          <cell r="AE342">
            <v>0</v>
          </cell>
          <cell r="AF342">
            <v>1.0481319999999998</v>
          </cell>
          <cell r="AG342">
            <v>0</v>
          </cell>
          <cell r="AH342">
            <v>0</v>
          </cell>
          <cell r="AI342">
            <v>0</v>
          </cell>
          <cell r="AJ342">
            <v>0.84079499999999996</v>
          </cell>
          <cell r="AK342">
            <v>0</v>
          </cell>
          <cell r="AL342">
            <v>0</v>
          </cell>
          <cell r="AM342">
            <v>0</v>
          </cell>
          <cell r="AN342">
            <v>17.299018</v>
          </cell>
          <cell r="AO342">
            <v>17.299018</v>
          </cell>
          <cell r="AP342">
            <v>30.498723999999999</v>
          </cell>
          <cell r="AQ342">
            <v>30.498723999999999</v>
          </cell>
          <cell r="AR342">
            <v>30.498723999999999</v>
          </cell>
          <cell r="AS342">
            <v>30.498723999999999</v>
          </cell>
          <cell r="AT342">
            <v>30.498723999999999</v>
          </cell>
          <cell r="AU342">
            <v>226.28819999999999</v>
          </cell>
          <cell r="AV342">
            <v>226.28819999999999</v>
          </cell>
          <cell r="AW342">
            <v>222.960554</v>
          </cell>
          <cell r="AX342">
            <v>222.960554</v>
          </cell>
          <cell r="AY342">
            <v>222.960554</v>
          </cell>
          <cell r="AZ342">
            <v>226.28966199999999</v>
          </cell>
          <cell r="BA342">
            <v>226.28966199999999</v>
          </cell>
          <cell r="BB342">
            <v>226.28966199999999</v>
          </cell>
          <cell r="BC342">
            <v>226.28966199999999</v>
          </cell>
          <cell r="BD342">
            <v>226.28966199999999</v>
          </cell>
          <cell r="BE342">
            <v>226.28966199999999</v>
          </cell>
          <cell r="BF342">
            <v>226.28966199999999</v>
          </cell>
          <cell r="BG342">
            <v>226.28966199999999</v>
          </cell>
          <cell r="BH342">
            <v>226.28966199999999</v>
          </cell>
          <cell r="BI342">
            <v>226.28966199999999</v>
          </cell>
          <cell r="BJ342">
            <v>226.28966199999999</v>
          </cell>
          <cell r="BK342">
            <v>0</v>
          </cell>
          <cell r="BL342">
            <v>0</v>
          </cell>
          <cell r="BM342">
            <v>0</v>
          </cell>
          <cell r="BN342">
            <v>0</v>
          </cell>
          <cell r="BO342">
            <v>0</v>
          </cell>
          <cell r="BP342">
            <v>0</v>
          </cell>
          <cell r="BQ342">
            <v>0</v>
          </cell>
          <cell r="BR342">
            <v>0</v>
          </cell>
          <cell r="BS342">
            <v>0</v>
          </cell>
          <cell r="BT342">
            <v>0</v>
          </cell>
          <cell r="BU342">
            <v>0</v>
          </cell>
          <cell r="BV342">
            <v>0</v>
          </cell>
          <cell r="BW342">
            <v>0</v>
          </cell>
          <cell r="BX342">
            <v>0</v>
          </cell>
          <cell r="BY342">
            <v>0</v>
          </cell>
          <cell r="BZ342">
            <v>0</v>
          </cell>
          <cell r="CA342">
            <v>0</v>
          </cell>
          <cell r="CB342">
            <v>0</v>
          </cell>
          <cell r="CC342">
            <v>0</v>
          </cell>
          <cell r="CD342">
            <v>0</v>
          </cell>
          <cell r="CE342">
            <v>0</v>
          </cell>
          <cell r="CF342">
            <v>0</v>
          </cell>
          <cell r="CG342">
            <v>0</v>
          </cell>
          <cell r="CH342">
            <v>0</v>
          </cell>
          <cell r="CI342">
            <v>0</v>
          </cell>
          <cell r="CJ342">
            <v>0</v>
          </cell>
          <cell r="CK342">
            <v>0</v>
          </cell>
          <cell r="CL342">
            <v>0</v>
          </cell>
          <cell r="CM342">
            <v>0</v>
          </cell>
          <cell r="CN342">
            <v>0</v>
          </cell>
        </row>
        <row r="343">
          <cell r="B343">
            <v>120210</v>
          </cell>
          <cell r="C343" t="str">
            <v xml:space="preserve">    기타자본                                                                              </v>
          </cell>
          <cell r="D343" t="str">
            <v xml:space="preserve">    Other Reserves</v>
          </cell>
          <cell r="H343" t="e">
            <v>#VALUE!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-35.616385000000001</v>
          </cell>
          <cell r="Y343">
            <v>0</v>
          </cell>
          <cell r="Z343">
            <v>0</v>
          </cell>
          <cell r="AA343">
            <v>0</v>
          </cell>
          <cell r="AB343">
            <v>-41.141231999999995</v>
          </cell>
          <cell r="AC343">
            <v>0</v>
          </cell>
          <cell r="AD343">
            <v>0</v>
          </cell>
          <cell r="AE343">
            <v>0</v>
          </cell>
          <cell r="AF343">
            <v>-43.561209999999996</v>
          </cell>
          <cell r="AG343">
            <v>0</v>
          </cell>
          <cell r="AH343">
            <v>0</v>
          </cell>
          <cell r="AI343">
            <v>0</v>
          </cell>
          <cell r="AJ343">
            <v>-42.634447999999999</v>
          </cell>
          <cell r="AK343">
            <v>0</v>
          </cell>
          <cell r="AL343">
            <v>0</v>
          </cell>
          <cell r="AM343">
            <v>0</v>
          </cell>
          <cell r="AN343">
            <v>-41.606569999999998</v>
          </cell>
          <cell r="AO343">
            <v>-41.606569999999998</v>
          </cell>
          <cell r="AP343">
            <v>-41.606569999999998</v>
          </cell>
          <cell r="AQ343">
            <v>-41.606569999999998</v>
          </cell>
          <cell r="AR343">
            <v>-41.606569999999998</v>
          </cell>
          <cell r="AS343">
            <v>-41.606569999999998</v>
          </cell>
          <cell r="AT343">
            <v>-41.606569999999998</v>
          </cell>
          <cell r="AU343">
            <v>-17.437870999999998</v>
          </cell>
          <cell r="AV343">
            <v>-17.437870999999998</v>
          </cell>
          <cell r="AW343">
            <v>-17.437870999999998</v>
          </cell>
          <cell r="AX343">
            <v>-17.437870999999998</v>
          </cell>
          <cell r="AY343">
            <v>-23.096981</v>
          </cell>
          <cell r="AZ343">
            <v>-26.145488</v>
          </cell>
          <cell r="BA343">
            <v>-26.145488</v>
          </cell>
          <cell r="BB343">
            <v>-26.145488</v>
          </cell>
          <cell r="BC343">
            <v>-24.993365999999998</v>
          </cell>
          <cell r="BD343">
            <v>-26.145488</v>
          </cell>
          <cell r="BE343">
            <v>-26.145488</v>
          </cell>
          <cell r="BF343">
            <v>-26.145488</v>
          </cell>
          <cell r="BG343">
            <v>-26.145488</v>
          </cell>
          <cell r="BH343">
            <v>-26.145488</v>
          </cell>
          <cell r="BI343">
            <v>-26.145488</v>
          </cell>
          <cell r="BJ343">
            <v>-27.515243999999999</v>
          </cell>
          <cell r="BK343">
            <v>0</v>
          </cell>
          <cell r="BL343">
            <v>0</v>
          </cell>
          <cell r="BM343">
            <v>0</v>
          </cell>
          <cell r="BN343">
            <v>0</v>
          </cell>
          <cell r="BO343">
            <v>0</v>
          </cell>
          <cell r="BP343">
            <v>0</v>
          </cell>
          <cell r="BQ343">
            <v>0</v>
          </cell>
          <cell r="BR343">
            <v>0</v>
          </cell>
          <cell r="BS343">
            <v>0</v>
          </cell>
          <cell r="BT343">
            <v>0</v>
          </cell>
          <cell r="BU343">
            <v>0</v>
          </cell>
          <cell r="BV343">
            <v>0</v>
          </cell>
          <cell r="BW343">
            <v>0</v>
          </cell>
          <cell r="BX343">
            <v>0</v>
          </cell>
          <cell r="BY343">
            <v>0</v>
          </cell>
          <cell r="BZ343">
            <v>0</v>
          </cell>
          <cell r="CA343">
            <v>0</v>
          </cell>
          <cell r="CB343">
            <v>0</v>
          </cell>
          <cell r="CC343">
            <v>0</v>
          </cell>
          <cell r="CD343">
            <v>0</v>
          </cell>
          <cell r="CE343">
            <v>0</v>
          </cell>
          <cell r="CF343">
            <v>0</v>
          </cell>
          <cell r="CG343">
            <v>0</v>
          </cell>
          <cell r="CH343">
            <v>0</v>
          </cell>
          <cell r="CI343">
            <v>0</v>
          </cell>
          <cell r="CJ343">
            <v>0</v>
          </cell>
          <cell r="CK343">
            <v>0</v>
          </cell>
          <cell r="CL343">
            <v>0</v>
          </cell>
          <cell r="CM343">
            <v>0</v>
          </cell>
          <cell r="CN343">
            <v>0</v>
          </cell>
        </row>
        <row r="344">
          <cell r="B344">
            <v>120220</v>
          </cell>
          <cell r="C344" t="str">
            <v xml:space="preserve">        자기주식                                                                          </v>
          </cell>
          <cell r="D344" t="str">
            <v xml:space="preserve">      Treasury Stock</v>
          </cell>
          <cell r="H344" t="e">
            <v>#VALUE!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-37.236466999999998</v>
          </cell>
          <cell r="Y344">
            <v>0</v>
          </cell>
          <cell r="Z344">
            <v>0</v>
          </cell>
          <cell r="AA344">
            <v>0</v>
          </cell>
          <cell r="AB344">
            <v>-43.572058999999996</v>
          </cell>
          <cell r="AC344">
            <v>0</v>
          </cell>
          <cell r="AD344">
            <v>0</v>
          </cell>
          <cell r="AE344">
            <v>0</v>
          </cell>
          <cell r="AF344">
            <v>-43.572058999999996</v>
          </cell>
          <cell r="AG344">
            <v>0</v>
          </cell>
          <cell r="AH344">
            <v>0</v>
          </cell>
          <cell r="AI344">
            <v>0</v>
          </cell>
          <cell r="AJ344">
            <v>-42.635047999999998</v>
          </cell>
          <cell r="AK344">
            <v>0</v>
          </cell>
          <cell r="AL344">
            <v>0</v>
          </cell>
          <cell r="AM344">
            <v>0</v>
          </cell>
          <cell r="AN344">
            <v>-41.606569999999998</v>
          </cell>
          <cell r="AO344">
            <v>-41.606569999999998</v>
          </cell>
          <cell r="AP344">
            <v>-41.606569999999998</v>
          </cell>
          <cell r="AQ344">
            <v>-41.606569999999998</v>
          </cell>
          <cell r="AR344">
            <v>-41.606569999999998</v>
          </cell>
          <cell r="AS344">
            <v>-41.606569999999998</v>
          </cell>
          <cell r="AT344">
            <v>-41.606569999999998</v>
          </cell>
          <cell r="AU344">
            <v>-17.437870999999998</v>
          </cell>
          <cell r="AV344">
            <v>-17.437870999999998</v>
          </cell>
          <cell r="AW344">
            <v>-17.437870999999998</v>
          </cell>
          <cell r="AX344">
            <v>-17.437870999999998</v>
          </cell>
          <cell r="AY344">
            <v>-26.145488</v>
          </cell>
          <cell r="AZ344">
            <v>-26.145488</v>
          </cell>
          <cell r="BA344">
            <v>-26.145488</v>
          </cell>
          <cell r="BB344">
            <v>-26.145488</v>
          </cell>
          <cell r="BC344">
            <v>-24.993365999999998</v>
          </cell>
          <cell r="BD344">
            <v>-26.145488</v>
          </cell>
          <cell r="BE344">
            <v>-26.145488</v>
          </cell>
          <cell r="BF344">
            <v>-26.145488</v>
          </cell>
          <cell r="BG344">
            <v>-26.145488</v>
          </cell>
          <cell r="BH344">
            <v>-26.145488</v>
          </cell>
          <cell r="BI344">
            <v>-26.145488</v>
          </cell>
          <cell r="BJ344">
            <v>0</v>
          </cell>
          <cell r="BK344">
            <v>0</v>
          </cell>
          <cell r="BL344">
            <v>0</v>
          </cell>
          <cell r="BM344">
            <v>0</v>
          </cell>
          <cell r="BN344">
            <v>0</v>
          </cell>
          <cell r="BO344">
            <v>0</v>
          </cell>
          <cell r="BP344">
            <v>0</v>
          </cell>
          <cell r="BQ344">
            <v>0</v>
          </cell>
          <cell r="BR344">
            <v>0</v>
          </cell>
          <cell r="BS344">
            <v>0</v>
          </cell>
          <cell r="BT344">
            <v>0</v>
          </cell>
          <cell r="BU344">
            <v>0</v>
          </cell>
          <cell r="BV344">
            <v>0</v>
          </cell>
          <cell r="BW344">
            <v>0</v>
          </cell>
          <cell r="BX344">
            <v>0</v>
          </cell>
          <cell r="BY344">
            <v>0</v>
          </cell>
          <cell r="BZ344">
            <v>0</v>
          </cell>
          <cell r="CA344">
            <v>0</v>
          </cell>
          <cell r="CB344">
            <v>0</v>
          </cell>
          <cell r="CC344">
            <v>0</v>
          </cell>
          <cell r="CD344">
            <v>0</v>
          </cell>
          <cell r="CE344">
            <v>0</v>
          </cell>
          <cell r="CF344">
            <v>0</v>
          </cell>
          <cell r="CG344">
            <v>0</v>
          </cell>
          <cell r="CH344">
            <v>0</v>
          </cell>
          <cell r="CI344">
            <v>0</v>
          </cell>
          <cell r="CJ344">
            <v>0</v>
          </cell>
          <cell r="CK344">
            <v>0</v>
          </cell>
          <cell r="CL344">
            <v>0</v>
          </cell>
          <cell r="CM344">
            <v>0</v>
          </cell>
          <cell r="CN344">
            <v>0</v>
          </cell>
        </row>
        <row r="345">
          <cell r="B345">
            <v>120230</v>
          </cell>
          <cell r="C345" t="str">
            <v xml:space="preserve">        자기주식처분손실                                                                  </v>
          </cell>
          <cell r="D345" t="str">
            <v xml:space="preserve">      Losses on Disposition of Treasury Stock</v>
          </cell>
          <cell r="H345" t="e">
            <v>#VALUE!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0</v>
          </cell>
          <cell r="AZ345">
            <v>0</v>
          </cell>
          <cell r="BA345">
            <v>0</v>
          </cell>
          <cell r="BB345">
            <v>0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>
            <v>0</v>
          </cell>
          <cell r="BJ345">
            <v>0</v>
          </cell>
          <cell r="BK345">
            <v>0</v>
          </cell>
          <cell r="BL345">
            <v>0</v>
          </cell>
          <cell r="BM345">
            <v>0</v>
          </cell>
          <cell r="BN345">
            <v>0</v>
          </cell>
          <cell r="BO345">
            <v>0</v>
          </cell>
          <cell r="BP345">
            <v>0</v>
          </cell>
          <cell r="BQ345">
            <v>0</v>
          </cell>
          <cell r="BR345">
            <v>0</v>
          </cell>
          <cell r="BS345">
            <v>0</v>
          </cell>
          <cell r="BT345">
            <v>0</v>
          </cell>
          <cell r="BU345">
            <v>0</v>
          </cell>
          <cell r="BV345">
            <v>0</v>
          </cell>
          <cell r="BW345">
            <v>0</v>
          </cell>
          <cell r="BX345">
            <v>0</v>
          </cell>
          <cell r="BY345">
            <v>0</v>
          </cell>
          <cell r="BZ345">
            <v>0</v>
          </cell>
          <cell r="CA345">
            <v>0</v>
          </cell>
          <cell r="CB345">
            <v>0</v>
          </cell>
          <cell r="CC345">
            <v>0</v>
          </cell>
          <cell r="CD345">
            <v>0</v>
          </cell>
          <cell r="CE345">
            <v>0</v>
          </cell>
          <cell r="CF345">
            <v>0</v>
          </cell>
          <cell r="CG345">
            <v>0</v>
          </cell>
          <cell r="CH345">
            <v>0</v>
          </cell>
          <cell r="CI345">
            <v>0</v>
          </cell>
          <cell r="CJ345">
            <v>0</v>
          </cell>
          <cell r="CK345">
            <v>0</v>
          </cell>
          <cell r="CL345">
            <v>0</v>
          </cell>
          <cell r="CM345">
            <v>0</v>
          </cell>
          <cell r="CN345">
            <v>0</v>
          </cell>
        </row>
        <row r="346">
          <cell r="B346">
            <v>190690</v>
          </cell>
          <cell r="C346" t="str">
            <v xml:space="preserve">        기타                                                                              </v>
          </cell>
          <cell r="D346" t="str">
            <v xml:space="preserve">      Other Intangible Assets</v>
          </cell>
          <cell r="H346" t="e">
            <v>#VALUE!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1.620082</v>
          </cell>
          <cell r="Y346">
            <v>0</v>
          </cell>
          <cell r="Z346">
            <v>0</v>
          </cell>
          <cell r="AA346">
            <v>0</v>
          </cell>
          <cell r="AB346">
            <v>2.4308269999999998</v>
          </cell>
          <cell r="AC346">
            <v>0</v>
          </cell>
          <cell r="AD346">
            <v>0</v>
          </cell>
          <cell r="AE346">
            <v>0</v>
          </cell>
          <cell r="AF346">
            <v>1.0848999999999999E-2</v>
          </cell>
          <cell r="AG346">
            <v>0</v>
          </cell>
          <cell r="AH346">
            <v>0</v>
          </cell>
          <cell r="AI346">
            <v>0</v>
          </cell>
          <cell r="AJ346">
            <v>5.9999999999999995E-4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0</v>
          </cell>
          <cell r="AY346">
            <v>3.0485069999999999</v>
          </cell>
          <cell r="AZ346">
            <v>0</v>
          </cell>
          <cell r="BA346">
            <v>0</v>
          </cell>
          <cell r="BB346">
            <v>0</v>
          </cell>
          <cell r="BC346">
            <v>0</v>
          </cell>
          <cell r="BD346">
            <v>0</v>
          </cell>
          <cell r="BE346">
            <v>0</v>
          </cell>
          <cell r="BF346">
            <v>0</v>
          </cell>
          <cell r="BG346">
            <v>0</v>
          </cell>
          <cell r="BH346">
            <v>0</v>
          </cell>
          <cell r="BI346">
            <v>0</v>
          </cell>
          <cell r="BJ346">
            <v>-27.515243999999999</v>
          </cell>
          <cell r="BK346">
            <v>0</v>
          </cell>
          <cell r="BL346">
            <v>0</v>
          </cell>
          <cell r="BM346">
            <v>0</v>
          </cell>
          <cell r="BN346">
            <v>0</v>
          </cell>
          <cell r="BO346">
            <v>0</v>
          </cell>
          <cell r="BP346">
            <v>0</v>
          </cell>
          <cell r="BQ346">
            <v>0</v>
          </cell>
          <cell r="BR346">
            <v>0</v>
          </cell>
          <cell r="BS346">
            <v>0</v>
          </cell>
          <cell r="BT346">
            <v>0</v>
          </cell>
          <cell r="BU346">
            <v>0</v>
          </cell>
          <cell r="BV346">
            <v>0</v>
          </cell>
          <cell r="BW346">
            <v>0</v>
          </cell>
          <cell r="BX346">
            <v>0</v>
          </cell>
          <cell r="BY346">
            <v>0</v>
          </cell>
          <cell r="BZ346">
            <v>0</v>
          </cell>
          <cell r="CA346">
            <v>0</v>
          </cell>
          <cell r="CB346">
            <v>0</v>
          </cell>
          <cell r="CC346">
            <v>0</v>
          </cell>
          <cell r="CD346">
            <v>0</v>
          </cell>
          <cell r="CE346">
            <v>0</v>
          </cell>
          <cell r="CF346">
            <v>0</v>
          </cell>
          <cell r="CG346">
            <v>0</v>
          </cell>
          <cell r="CH346">
            <v>0</v>
          </cell>
          <cell r="CI346">
            <v>0</v>
          </cell>
          <cell r="CJ346">
            <v>0</v>
          </cell>
          <cell r="CK346">
            <v>0</v>
          </cell>
          <cell r="CL346">
            <v>0</v>
          </cell>
          <cell r="CM346">
            <v>0</v>
          </cell>
          <cell r="CN346">
            <v>0</v>
          </cell>
        </row>
        <row r="347">
          <cell r="B347">
            <v>120310</v>
          </cell>
          <cell r="C347" t="str">
            <v xml:space="preserve">    기타포괄이익누계액                                                                    </v>
          </cell>
          <cell r="D347" t="str">
            <v xml:space="preserve">    Accumulated Other Comprehensive Income</v>
          </cell>
          <cell r="H347" t="e">
            <v>#VALUE!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6.2250059999999996</v>
          </cell>
          <cell r="Y347">
            <v>0</v>
          </cell>
          <cell r="Z347">
            <v>0</v>
          </cell>
          <cell r="AA347">
            <v>0</v>
          </cell>
          <cell r="AB347">
            <v>7.1155339999999994</v>
          </cell>
          <cell r="AC347">
            <v>0</v>
          </cell>
          <cell r="AD347">
            <v>0</v>
          </cell>
          <cell r="AE347">
            <v>0</v>
          </cell>
          <cell r="AF347">
            <v>1.5388299999999999</v>
          </cell>
          <cell r="AG347">
            <v>0</v>
          </cell>
          <cell r="AH347">
            <v>0</v>
          </cell>
          <cell r="AI347">
            <v>0</v>
          </cell>
          <cell r="AJ347">
            <v>3.2440819999999997</v>
          </cell>
          <cell r="AK347">
            <v>0</v>
          </cell>
          <cell r="AL347">
            <v>0</v>
          </cell>
          <cell r="AM347">
            <v>0</v>
          </cell>
          <cell r="AN347">
            <v>-0.43912799999999996</v>
          </cell>
          <cell r="AO347">
            <v>-0.79701199999999994</v>
          </cell>
          <cell r="AP347">
            <v>-0.45823399999999997</v>
          </cell>
          <cell r="AQ347">
            <v>-2.571275</v>
          </cell>
          <cell r="AR347">
            <v>-2.6764749999999999</v>
          </cell>
          <cell r="AS347">
            <v>-1.5249649999999999</v>
          </cell>
          <cell r="AT347">
            <v>-3.0865130000000001</v>
          </cell>
          <cell r="AU347">
            <v>-2.285631</v>
          </cell>
          <cell r="AV347">
            <v>-1.4627839999999999</v>
          </cell>
          <cell r="AW347">
            <v>0.51243300000000003</v>
          </cell>
          <cell r="AX347">
            <v>1.0526929999999999</v>
          </cell>
          <cell r="AY347">
            <v>-2.0169859999999997</v>
          </cell>
          <cell r="AZ347">
            <v>0.70955000000000001</v>
          </cell>
          <cell r="BA347">
            <v>0.70100499999999999</v>
          </cell>
          <cell r="BB347">
            <v>-0.75148099999999995</v>
          </cell>
          <cell r="BC347">
            <v>-3.1389579999999997</v>
          </cell>
          <cell r="BD347">
            <v>1.247139</v>
          </cell>
          <cell r="BE347">
            <v>-0.37184400000000001</v>
          </cell>
          <cell r="BF347">
            <v>0.224437</v>
          </cell>
          <cell r="BG347">
            <v>-0.61610699999999996</v>
          </cell>
          <cell r="BH347">
            <v>-1.786335</v>
          </cell>
          <cell r="BI347">
            <v>-2.09863</v>
          </cell>
          <cell r="BJ347">
            <v>0</v>
          </cell>
          <cell r="BK347">
            <v>0</v>
          </cell>
          <cell r="BL347">
            <v>0</v>
          </cell>
          <cell r="BM347">
            <v>0</v>
          </cell>
          <cell r="BN347">
            <v>0</v>
          </cell>
          <cell r="BO347">
            <v>0</v>
          </cell>
          <cell r="BP347">
            <v>0</v>
          </cell>
          <cell r="BQ347">
            <v>0</v>
          </cell>
          <cell r="BR347">
            <v>0</v>
          </cell>
          <cell r="BS347">
            <v>0</v>
          </cell>
          <cell r="BT347">
            <v>0</v>
          </cell>
          <cell r="BU347">
            <v>0</v>
          </cell>
          <cell r="BV347">
            <v>0</v>
          </cell>
          <cell r="BW347">
            <v>0</v>
          </cell>
          <cell r="BX347">
            <v>0</v>
          </cell>
          <cell r="BY347">
            <v>0</v>
          </cell>
          <cell r="BZ347">
            <v>0</v>
          </cell>
          <cell r="CA347">
            <v>0</v>
          </cell>
          <cell r="CB347">
            <v>0</v>
          </cell>
          <cell r="CC347">
            <v>0</v>
          </cell>
          <cell r="CD347">
            <v>0</v>
          </cell>
          <cell r="CE347">
            <v>0</v>
          </cell>
          <cell r="CF347">
            <v>0</v>
          </cell>
          <cell r="CG347">
            <v>0</v>
          </cell>
          <cell r="CH347">
            <v>0</v>
          </cell>
          <cell r="CI347">
            <v>0</v>
          </cell>
          <cell r="CJ347">
            <v>0</v>
          </cell>
          <cell r="CK347">
            <v>0</v>
          </cell>
          <cell r="CL347">
            <v>0</v>
          </cell>
          <cell r="CM347">
            <v>0</v>
          </cell>
          <cell r="CN347">
            <v>0</v>
          </cell>
        </row>
        <row r="348">
          <cell r="B348">
            <v>120320</v>
          </cell>
          <cell r="C348" t="str">
            <v xml:space="preserve">        금융자산평가손익                                                                  </v>
          </cell>
          <cell r="D348" t="str">
            <v xml:space="preserve">      Gains(Losses) on Valuation of Financial Assets</v>
          </cell>
          <cell r="H348" t="e">
            <v>#VALUE!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>
            <v>0</v>
          </cell>
          <cell r="BB348">
            <v>0</v>
          </cell>
          <cell r="BC348">
            <v>0</v>
          </cell>
          <cell r="BD348">
            <v>0</v>
          </cell>
          <cell r="BE348">
            <v>0</v>
          </cell>
          <cell r="BF348">
            <v>0</v>
          </cell>
          <cell r="BG348">
            <v>0</v>
          </cell>
          <cell r="BH348">
            <v>0</v>
          </cell>
          <cell r="BI348">
            <v>0</v>
          </cell>
          <cell r="BJ348">
            <v>0</v>
          </cell>
          <cell r="BK348">
            <v>0</v>
          </cell>
          <cell r="BL348">
            <v>0</v>
          </cell>
          <cell r="BM348">
            <v>0</v>
          </cell>
          <cell r="BN348">
            <v>0</v>
          </cell>
          <cell r="BO348">
            <v>0</v>
          </cell>
          <cell r="BP348">
            <v>0</v>
          </cell>
          <cell r="BQ348">
            <v>0</v>
          </cell>
          <cell r="BR348">
            <v>0</v>
          </cell>
          <cell r="BS348">
            <v>0</v>
          </cell>
          <cell r="BT348">
            <v>0</v>
          </cell>
          <cell r="BU348">
            <v>0</v>
          </cell>
          <cell r="BV348">
            <v>0</v>
          </cell>
          <cell r="BW348">
            <v>0</v>
          </cell>
          <cell r="BX348">
            <v>0</v>
          </cell>
          <cell r="BY348">
            <v>0</v>
          </cell>
          <cell r="BZ348">
            <v>0</v>
          </cell>
          <cell r="CA348">
            <v>0</v>
          </cell>
          <cell r="CB348">
            <v>0</v>
          </cell>
          <cell r="CC348">
            <v>0</v>
          </cell>
          <cell r="CD348">
            <v>0</v>
          </cell>
          <cell r="CE348">
            <v>0</v>
          </cell>
          <cell r="CF348">
            <v>0</v>
          </cell>
          <cell r="CG348">
            <v>0</v>
          </cell>
          <cell r="CH348">
            <v>0</v>
          </cell>
          <cell r="CI348">
            <v>0</v>
          </cell>
          <cell r="CJ348">
            <v>0</v>
          </cell>
          <cell r="CK348">
            <v>0</v>
          </cell>
          <cell r="CL348">
            <v>0</v>
          </cell>
          <cell r="CM348">
            <v>0</v>
          </cell>
          <cell r="CN348">
            <v>0</v>
          </cell>
        </row>
        <row r="349">
          <cell r="B349">
            <v>120330</v>
          </cell>
          <cell r="C349" t="str">
            <v xml:space="preserve">        매도가능금융자산평가손익                                                          </v>
          </cell>
          <cell r="D349" t="str">
            <v xml:space="preserve">      Gains(Losses) on Valuation of Available-for-Sale Financial Assets</v>
          </cell>
          <cell r="H349" t="e">
            <v>#VALUE!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1.404765</v>
          </cell>
          <cell r="Y349">
            <v>0</v>
          </cell>
          <cell r="Z349">
            <v>0</v>
          </cell>
          <cell r="AA349">
            <v>0</v>
          </cell>
          <cell r="AB349">
            <v>2.5837789999999998</v>
          </cell>
          <cell r="AC349">
            <v>0</v>
          </cell>
          <cell r="AD349">
            <v>0</v>
          </cell>
          <cell r="AE349">
            <v>0</v>
          </cell>
          <cell r="AF349">
            <v>-0.13993</v>
          </cell>
          <cell r="AG349">
            <v>0</v>
          </cell>
          <cell r="AH349">
            <v>0</v>
          </cell>
          <cell r="AI349">
            <v>0</v>
          </cell>
          <cell r="AJ349">
            <v>1.2208399999999999</v>
          </cell>
          <cell r="AK349">
            <v>0</v>
          </cell>
          <cell r="AL349">
            <v>0</v>
          </cell>
          <cell r="AM349">
            <v>0</v>
          </cell>
          <cell r="AN349">
            <v>1.0863209999999999</v>
          </cell>
          <cell r="AO349">
            <v>1.597842</v>
          </cell>
          <cell r="AP349">
            <v>1.2845229999999999</v>
          </cell>
          <cell r="AQ349">
            <v>1.23891</v>
          </cell>
          <cell r="AR349">
            <v>1.264192</v>
          </cell>
          <cell r="AS349">
            <v>1.2939859999999999</v>
          </cell>
          <cell r="AT349">
            <v>1.4529699999999999</v>
          </cell>
          <cell r="AU349">
            <v>1.9043429999999999</v>
          </cell>
          <cell r="AV349">
            <v>1.5883859999999999</v>
          </cell>
          <cell r="AW349">
            <v>1.2388059999999999</v>
          </cell>
          <cell r="AX349">
            <v>1.784929</v>
          </cell>
          <cell r="AY349">
            <v>1.6048989999999999</v>
          </cell>
          <cell r="AZ349">
            <v>1.334546</v>
          </cell>
          <cell r="BA349">
            <v>2.2071779999999999</v>
          </cell>
          <cell r="BB349">
            <v>2.9779839999999997</v>
          </cell>
          <cell r="BC349">
            <v>1.7359369999999998</v>
          </cell>
          <cell r="BD349">
            <v>2.516734</v>
          </cell>
          <cell r="BE349">
            <v>2.6210279999999999</v>
          </cell>
          <cell r="BF349">
            <v>2.5791200000000001</v>
          </cell>
          <cell r="BG349">
            <v>1.261903</v>
          </cell>
          <cell r="BH349">
            <v>1.2761279999999999</v>
          </cell>
          <cell r="BI349">
            <v>1.070813</v>
          </cell>
          <cell r="BJ349">
            <v>0</v>
          </cell>
          <cell r="BK349">
            <v>0</v>
          </cell>
          <cell r="BL349">
            <v>0</v>
          </cell>
          <cell r="BM349">
            <v>0</v>
          </cell>
          <cell r="BN349">
            <v>0</v>
          </cell>
          <cell r="BO349">
            <v>0</v>
          </cell>
          <cell r="BP349">
            <v>0</v>
          </cell>
          <cell r="BQ349">
            <v>0</v>
          </cell>
          <cell r="BR349">
            <v>0</v>
          </cell>
          <cell r="BS349">
            <v>0</v>
          </cell>
          <cell r="BT349">
            <v>0</v>
          </cell>
          <cell r="BU349">
            <v>0</v>
          </cell>
          <cell r="BV349">
            <v>0</v>
          </cell>
          <cell r="BW349">
            <v>0</v>
          </cell>
          <cell r="BX349">
            <v>0</v>
          </cell>
          <cell r="BY349">
            <v>0</v>
          </cell>
          <cell r="BZ349">
            <v>0</v>
          </cell>
          <cell r="CA349">
            <v>0</v>
          </cell>
          <cell r="CB349">
            <v>0</v>
          </cell>
          <cell r="CC349">
            <v>0</v>
          </cell>
          <cell r="CD349">
            <v>0</v>
          </cell>
          <cell r="CE349">
            <v>0</v>
          </cell>
          <cell r="CF349">
            <v>0</v>
          </cell>
          <cell r="CG349">
            <v>0</v>
          </cell>
          <cell r="CH349">
            <v>0</v>
          </cell>
          <cell r="CI349">
            <v>0</v>
          </cell>
          <cell r="CJ349">
            <v>0</v>
          </cell>
          <cell r="CK349">
            <v>0</v>
          </cell>
          <cell r="CL349">
            <v>0</v>
          </cell>
          <cell r="CM349">
            <v>0</v>
          </cell>
          <cell r="CN349">
            <v>0</v>
          </cell>
        </row>
        <row r="350">
          <cell r="B350">
            <v>120340</v>
          </cell>
          <cell r="C350" t="str">
            <v xml:space="preserve">        관계기업등기타포괄이익                                                            </v>
          </cell>
          <cell r="D350" t="str">
            <v xml:space="preserve">      Other Comprehensive Income of Associates etc.</v>
          </cell>
          <cell r="H350" t="e">
            <v>#VALUE!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0</v>
          </cell>
          <cell r="W350">
            <v>0</v>
          </cell>
          <cell r="X350">
            <v>1.0359239999999998</v>
          </cell>
          <cell r="Y350">
            <v>0</v>
          </cell>
          <cell r="Z350">
            <v>0</v>
          </cell>
          <cell r="AA350">
            <v>0</v>
          </cell>
          <cell r="AB350">
            <v>0.75139299999999998</v>
          </cell>
          <cell r="AC350">
            <v>0</v>
          </cell>
          <cell r="AD350">
            <v>0</v>
          </cell>
          <cell r="AE350">
            <v>0</v>
          </cell>
          <cell r="AF350">
            <v>2.4199769999999998</v>
          </cell>
          <cell r="AG350">
            <v>0</v>
          </cell>
          <cell r="AH350">
            <v>0</v>
          </cell>
          <cell r="AI350">
            <v>0</v>
          </cell>
          <cell r="AJ350">
            <v>2.4199769999999998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  <cell r="AU350">
            <v>0</v>
          </cell>
          <cell r="AV350">
            <v>0</v>
          </cell>
          <cell r="AW350">
            <v>0</v>
          </cell>
          <cell r="AX350">
            <v>0</v>
          </cell>
          <cell r="AY350">
            <v>0</v>
          </cell>
          <cell r="AZ350">
            <v>0</v>
          </cell>
          <cell r="BA350">
            <v>0</v>
          </cell>
          <cell r="BB350">
            <v>0</v>
          </cell>
          <cell r="BC350">
            <v>0</v>
          </cell>
          <cell r="BD350">
            <v>0</v>
          </cell>
          <cell r="BE350">
            <v>0</v>
          </cell>
          <cell r="BF350">
            <v>0</v>
          </cell>
          <cell r="BG350">
            <v>0</v>
          </cell>
          <cell r="BH350">
            <v>0</v>
          </cell>
          <cell r="BI350">
            <v>0</v>
          </cell>
          <cell r="BJ350">
            <v>0</v>
          </cell>
          <cell r="BK350">
            <v>0</v>
          </cell>
          <cell r="BL350">
            <v>0</v>
          </cell>
          <cell r="BM350">
            <v>0</v>
          </cell>
          <cell r="BN350">
            <v>0</v>
          </cell>
          <cell r="BO350">
            <v>0</v>
          </cell>
          <cell r="BP350">
            <v>0</v>
          </cell>
          <cell r="BQ350">
            <v>0</v>
          </cell>
          <cell r="BR350">
            <v>0</v>
          </cell>
          <cell r="BS350">
            <v>0</v>
          </cell>
          <cell r="BT350">
            <v>0</v>
          </cell>
          <cell r="BU350">
            <v>0</v>
          </cell>
          <cell r="BV350">
            <v>0</v>
          </cell>
          <cell r="BW350">
            <v>0</v>
          </cell>
          <cell r="BX350">
            <v>0</v>
          </cell>
          <cell r="BY350">
            <v>0</v>
          </cell>
          <cell r="BZ350">
            <v>0</v>
          </cell>
          <cell r="CA350">
            <v>0</v>
          </cell>
          <cell r="CB350">
            <v>0</v>
          </cell>
          <cell r="CC350">
            <v>0</v>
          </cell>
          <cell r="CD350">
            <v>0</v>
          </cell>
          <cell r="CE350">
            <v>0</v>
          </cell>
          <cell r="CF350">
            <v>0</v>
          </cell>
          <cell r="CG350">
            <v>0</v>
          </cell>
          <cell r="CH350">
            <v>0</v>
          </cell>
          <cell r="CI350">
            <v>0</v>
          </cell>
          <cell r="CJ350">
            <v>0</v>
          </cell>
          <cell r="CK350">
            <v>0</v>
          </cell>
          <cell r="CL350">
            <v>0</v>
          </cell>
          <cell r="CM350">
            <v>0</v>
          </cell>
          <cell r="CN350">
            <v>0</v>
          </cell>
        </row>
        <row r="351">
          <cell r="B351">
            <v>120350</v>
          </cell>
          <cell r="C351" t="str">
            <v xml:space="preserve">        해외사업환산손익(환율변동차이)                                                    </v>
          </cell>
          <cell r="D351" t="str">
            <v xml:space="preserve">      Gains(Losses) on Cumulative Effect of Foreign Currency Translation</v>
          </cell>
          <cell r="H351" t="e">
            <v>#VALUE!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  <cell r="AX351">
            <v>0</v>
          </cell>
          <cell r="AY351">
            <v>0</v>
          </cell>
          <cell r="AZ351">
            <v>0</v>
          </cell>
          <cell r="BA351">
            <v>0</v>
          </cell>
          <cell r="BB351">
            <v>0</v>
          </cell>
          <cell r="BC351">
            <v>0</v>
          </cell>
          <cell r="BD351">
            <v>-0.368454</v>
          </cell>
          <cell r="BE351">
            <v>0</v>
          </cell>
          <cell r="BF351">
            <v>0</v>
          </cell>
          <cell r="BG351">
            <v>-1.6429009999999999</v>
          </cell>
          <cell r="BH351">
            <v>-3.2713129999999997</v>
          </cell>
          <cell r="BI351">
            <v>-3.260675</v>
          </cell>
          <cell r="BJ351">
            <v>0</v>
          </cell>
          <cell r="BK351">
            <v>0</v>
          </cell>
          <cell r="BL351">
            <v>0</v>
          </cell>
          <cell r="BM351">
            <v>0</v>
          </cell>
          <cell r="BN351">
            <v>0</v>
          </cell>
          <cell r="BO351">
            <v>0</v>
          </cell>
          <cell r="BP351">
            <v>0</v>
          </cell>
          <cell r="BQ351">
            <v>0</v>
          </cell>
          <cell r="BR351">
            <v>0</v>
          </cell>
          <cell r="BS351">
            <v>0</v>
          </cell>
          <cell r="BT351">
            <v>0</v>
          </cell>
          <cell r="BU351">
            <v>0</v>
          </cell>
          <cell r="BV351">
            <v>0</v>
          </cell>
          <cell r="BW351">
            <v>0</v>
          </cell>
          <cell r="BX351">
            <v>0</v>
          </cell>
          <cell r="BY351">
            <v>0</v>
          </cell>
          <cell r="BZ351">
            <v>0</v>
          </cell>
          <cell r="CA351">
            <v>0</v>
          </cell>
          <cell r="CB351">
            <v>0</v>
          </cell>
          <cell r="CC351">
            <v>0</v>
          </cell>
          <cell r="CD351">
            <v>0</v>
          </cell>
          <cell r="CE351">
            <v>0</v>
          </cell>
          <cell r="CF351">
            <v>0</v>
          </cell>
          <cell r="CG351">
            <v>0</v>
          </cell>
          <cell r="CH351">
            <v>0</v>
          </cell>
          <cell r="CI351">
            <v>0</v>
          </cell>
          <cell r="CJ351">
            <v>0</v>
          </cell>
          <cell r="CK351">
            <v>0</v>
          </cell>
          <cell r="CL351">
            <v>0</v>
          </cell>
          <cell r="CM351">
            <v>0</v>
          </cell>
          <cell r="CN351">
            <v>0</v>
          </cell>
        </row>
        <row r="352">
          <cell r="B352">
            <v>120380</v>
          </cell>
          <cell r="C352" t="str">
            <v xml:space="preserve">        현금흐름위험회피평가손익                                                          </v>
          </cell>
          <cell r="D352" t="str">
            <v xml:space="preserve">      Gains(Losses) on Valuations Cash Flow Hedges</v>
          </cell>
          <cell r="H352" t="e">
            <v>#VALUE!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0</v>
          </cell>
          <cell r="AZ352">
            <v>0</v>
          </cell>
          <cell r="BA352">
            <v>0</v>
          </cell>
          <cell r="BB352">
            <v>-2.6573829999999998</v>
          </cell>
          <cell r="BC352">
            <v>-2.2929569999999999</v>
          </cell>
          <cell r="BD352">
            <v>-0.90114099999999997</v>
          </cell>
          <cell r="BE352">
            <v>-0.69658100000000001</v>
          </cell>
          <cell r="BF352">
            <v>-0.56808199999999998</v>
          </cell>
          <cell r="BG352">
            <v>-0.23511099999999999</v>
          </cell>
          <cell r="BH352">
            <v>0.20884999999999998</v>
          </cell>
          <cell r="BI352">
            <v>9.1231999999999994E-2</v>
          </cell>
          <cell r="BJ352">
            <v>0</v>
          </cell>
          <cell r="BK352">
            <v>0</v>
          </cell>
          <cell r="BL352">
            <v>0</v>
          </cell>
          <cell r="BM352">
            <v>0</v>
          </cell>
          <cell r="BN352">
            <v>0</v>
          </cell>
          <cell r="BO352">
            <v>0</v>
          </cell>
          <cell r="BP352">
            <v>0</v>
          </cell>
          <cell r="BQ352">
            <v>0</v>
          </cell>
          <cell r="BR352">
            <v>0</v>
          </cell>
          <cell r="BS352">
            <v>0</v>
          </cell>
          <cell r="BT352">
            <v>0</v>
          </cell>
          <cell r="BU352">
            <v>0</v>
          </cell>
          <cell r="BV352">
            <v>0</v>
          </cell>
          <cell r="BW352">
            <v>0</v>
          </cell>
          <cell r="BX352">
            <v>0</v>
          </cell>
          <cell r="BY352">
            <v>0</v>
          </cell>
          <cell r="BZ352">
            <v>0</v>
          </cell>
          <cell r="CA352">
            <v>0</v>
          </cell>
          <cell r="CB352">
            <v>0</v>
          </cell>
          <cell r="CC352">
            <v>0</v>
          </cell>
          <cell r="CD352">
            <v>0</v>
          </cell>
          <cell r="CE352">
            <v>0</v>
          </cell>
          <cell r="CF352">
            <v>0</v>
          </cell>
          <cell r="CG352">
            <v>0</v>
          </cell>
          <cell r="CH352">
            <v>0</v>
          </cell>
          <cell r="CI352">
            <v>0</v>
          </cell>
          <cell r="CJ352">
            <v>0</v>
          </cell>
          <cell r="CK352">
            <v>0</v>
          </cell>
          <cell r="CL352">
            <v>0</v>
          </cell>
          <cell r="CM352">
            <v>0</v>
          </cell>
          <cell r="CN352">
            <v>0</v>
          </cell>
        </row>
        <row r="353">
          <cell r="B353">
            <v>120400</v>
          </cell>
          <cell r="C353" t="str">
            <v xml:space="preserve">        재평가잉여금                                                                      </v>
          </cell>
          <cell r="D353" t="str">
            <v xml:space="preserve">      Revaluation Surplus</v>
          </cell>
          <cell r="H353" t="e">
            <v>#VALUE!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0</v>
          </cell>
          <cell r="Y353">
            <v>0</v>
          </cell>
          <cell r="Z353">
            <v>0</v>
          </cell>
          <cell r="AA353">
            <v>0</v>
          </cell>
          <cell r="AB353">
            <v>0</v>
          </cell>
          <cell r="AC353">
            <v>0</v>
          </cell>
          <cell r="AD353">
            <v>0</v>
          </cell>
          <cell r="AE353">
            <v>0</v>
          </cell>
          <cell r="AF353">
            <v>0</v>
          </cell>
          <cell r="AG353">
            <v>0</v>
          </cell>
          <cell r="AH353">
            <v>0</v>
          </cell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AY353">
            <v>0</v>
          </cell>
          <cell r="AZ353">
            <v>0</v>
          </cell>
          <cell r="BA353">
            <v>0</v>
          </cell>
          <cell r="BB353">
            <v>0</v>
          </cell>
          <cell r="BC353">
            <v>0</v>
          </cell>
          <cell r="BD353">
            <v>0</v>
          </cell>
          <cell r="BE353">
            <v>0</v>
          </cell>
          <cell r="BF353">
            <v>0</v>
          </cell>
          <cell r="BG353">
            <v>0</v>
          </cell>
          <cell r="BH353">
            <v>0</v>
          </cell>
          <cell r="BI353">
            <v>0</v>
          </cell>
          <cell r="BJ353">
            <v>0</v>
          </cell>
          <cell r="BK353">
            <v>0</v>
          </cell>
          <cell r="BL353">
            <v>0</v>
          </cell>
          <cell r="BM353">
            <v>0</v>
          </cell>
          <cell r="BN353">
            <v>0</v>
          </cell>
          <cell r="BO353">
            <v>0</v>
          </cell>
          <cell r="BP353">
            <v>0</v>
          </cell>
          <cell r="BQ353">
            <v>0</v>
          </cell>
          <cell r="BR353">
            <v>0</v>
          </cell>
          <cell r="BS353">
            <v>0</v>
          </cell>
          <cell r="BT353">
            <v>0</v>
          </cell>
          <cell r="BU353">
            <v>0</v>
          </cell>
          <cell r="BV353">
            <v>0</v>
          </cell>
          <cell r="BW353">
            <v>0</v>
          </cell>
          <cell r="BX353">
            <v>0</v>
          </cell>
          <cell r="BY353">
            <v>0</v>
          </cell>
          <cell r="BZ353">
            <v>0</v>
          </cell>
          <cell r="CA353">
            <v>0</v>
          </cell>
          <cell r="CB353">
            <v>0</v>
          </cell>
          <cell r="CC353">
            <v>0</v>
          </cell>
          <cell r="CD353">
            <v>0</v>
          </cell>
          <cell r="CE353">
            <v>0</v>
          </cell>
          <cell r="CF353">
            <v>0</v>
          </cell>
          <cell r="CG353">
            <v>0</v>
          </cell>
          <cell r="CH353">
            <v>0</v>
          </cell>
          <cell r="CI353">
            <v>0</v>
          </cell>
          <cell r="CJ353">
            <v>0</v>
          </cell>
          <cell r="CK353">
            <v>0</v>
          </cell>
          <cell r="CL353">
            <v>0</v>
          </cell>
          <cell r="CM353">
            <v>0</v>
          </cell>
          <cell r="CN353">
            <v>0</v>
          </cell>
        </row>
        <row r="354">
          <cell r="B354">
            <v>190700</v>
          </cell>
          <cell r="C354" t="str">
            <v xml:space="preserve">        기타                                                                              </v>
          </cell>
          <cell r="D354" t="str">
            <v xml:space="preserve">      Other Intangible Assets</v>
          </cell>
          <cell r="H354" t="e">
            <v>#VALUE!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0</v>
          </cell>
          <cell r="W354">
            <v>0</v>
          </cell>
          <cell r="X354">
            <v>3.7843169999999997</v>
          </cell>
          <cell r="Y354">
            <v>0</v>
          </cell>
          <cell r="Z354">
            <v>0</v>
          </cell>
          <cell r="AA354">
            <v>0</v>
          </cell>
          <cell r="AB354">
            <v>3.7803629999999999</v>
          </cell>
          <cell r="AC354">
            <v>0</v>
          </cell>
          <cell r="AD354">
            <v>0</v>
          </cell>
          <cell r="AE354">
            <v>0</v>
          </cell>
          <cell r="AF354">
            <v>-0.74121700000000001</v>
          </cell>
          <cell r="AG354">
            <v>0</v>
          </cell>
          <cell r="AH354">
            <v>0</v>
          </cell>
          <cell r="AI354">
            <v>0</v>
          </cell>
          <cell r="AJ354">
            <v>-0.396735</v>
          </cell>
          <cell r="AK354">
            <v>0</v>
          </cell>
          <cell r="AL354">
            <v>0</v>
          </cell>
          <cell r="AM354">
            <v>0</v>
          </cell>
          <cell r="AN354">
            <v>-1.5254489999999998</v>
          </cell>
          <cell r="AO354">
            <v>-2.394854</v>
          </cell>
          <cell r="AP354">
            <v>-1.7427569999999999</v>
          </cell>
          <cell r="AQ354">
            <v>-3.8101849999999997</v>
          </cell>
          <cell r="AR354">
            <v>-3.9406669999999999</v>
          </cell>
          <cell r="AS354">
            <v>-2.8189509999999998</v>
          </cell>
          <cell r="AT354">
            <v>-4.5394829999999997</v>
          </cell>
          <cell r="AU354">
            <v>-4.1899739999999994</v>
          </cell>
          <cell r="AV354">
            <v>-3.0511699999999999</v>
          </cell>
          <cell r="AW354">
            <v>-0.72637299999999994</v>
          </cell>
          <cell r="AX354">
            <v>-0.732236</v>
          </cell>
          <cell r="AY354">
            <v>-3.6218849999999998</v>
          </cell>
          <cell r="AZ354">
            <v>-0.624996</v>
          </cell>
          <cell r="BA354">
            <v>-1.506173</v>
          </cell>
          <cell r="BB354">
            <v>-1.072082</v>
          </cell>
          <cell r="BC354">
            <v>-2.5819380000000001</v>
          </cell>
          <cell r="BD354">
            <v>0</v>
          </cell>
          <cell r="BE354">
            <v>-2.2962910000000001</v>
          </cell>
          <cell r="BF354">
            <v>-1.7866009999999999</v>
          </cell>
          <cell r="BG354">
            <v>0</v>
          </cell>
          <cell r="BH354">
            <v>0</v>
          </cell>
          <cell r="BI354">
            <v>0</v>
          </cell>
          <cell r="BJ354">
            <v>0</v>
          </cell>
          <cell r="BK354">
            <v>0</v>
          </cell>
          <cell r="BL354">
            <v>0</v>
          </cell>
          <cell r="BM354">
            <v>0</v>
          </cell>
          <cell r="BN354">
            <v>0</v>
          </cell>
          <cell r="BO354">
            <v>0</v>
          </cell>
          <cell r="BP354">
            <v>0</v>
          </cell>
          <cell r="BQ354">
            <v>0</v>
          </cell>
          <cell r="BR354">
            <v>0</v>
          </cell>
          <cell r="BS354">
            <v>0</v>
          </cell>
          <cell r="BT354">
            <v>0</v>
          </cell>
          <cell r="BU354">
            <v>0</v>
          </cell>
          <cell r="BV354">
            <v>0</v>
          </cell>
          <cell r="BW354">
            <v>0</v>
          </cell>
          <cell r="BX354">
            <v>0</v>
          </cell>
          <cell r="BY354">
            <v>0</v>
          </cell>
          <cell r="BZ354">
            <v>0</v>
          </cell>
          <cell r="CA354">
            <v>0</v>
          </cell>
          <cell r="CB354">
            <v>0</v>
          </cell>
          <cell r="CC354">
            <v>0</v>
          </cell>
          <cell r="CD354">
            <v>0</v>
          </cell>
          <cell r="CE354">
            <v>0</v>
          </cell>
          <cell r="CF354">
            <v>0</v>
          </cell>
          <cell r="CG354">
            <v>0</v>
          </cell>
          <cell r="CH354">
            <v>0</v>
          </cell>
          <cell r="CI354">
            <v>0</v>
          </cell>
          <cell r="CJ354">
            <v>0</v>
          </cell>
          <cell r="CK354">
            <v>0</v>
          </cell>
          <cell r="CL354">
            <v>0</v>
          </cell>
          <cell r="CM354">
            <v>0</v>
          </cell>
          <cell r="CN354">
            <v>0</v>
          </cell>
        </row>
        <row r="355">
          <cell r="B355">
            <v>120460</v>
          </cell>
          <cell r="C355" t="str">
            <v xml:space="preserve">    이익잉여금                                                                            </v>
          </cell>
          <cell r="D355" t="str">
            <v xml:space="preserve">    Retained Earnings</v>
          </cell>
          <cell r="H355" t="e">
            <v>#VALUE!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310.42654299999998</v>
          </cell>
          <cell r="Y355">
            <v>0</v>
          </cell>
          <cell r="Z355">
            <v>0</v>
          </cell>
          <cell r="AA355">
            <v>0</v>
          </cell>
          <cell r="AB355">
            <v>329.69469499999997</v>
          </cell>
          <cell r="AC355">
            <v>0</v>
          </cell>
          <cell r="AD355">
            <v>0</v>
          </cell>
          <cell r="AE355">
            <v>0</v>
          </cell>
          <cell r="AF355">
            <v>471.086477</v>
          </cell>
          <cell r="AG355">
            <v>0</v>
          </cell>
          <cell r="AH355">
            <v>0</v>
          </cell>
          <cell r="AI355">
            <v>0</v>
          </cell>
          <cell r="AJ355">
            <v>481.45352107999997</v>
          </cell>
          <cell r="AK355">
            <v>0</v>
          </cell>
          <cell r="AL355">
            <v>0</v>
          </cell>
          <cell r="AM355">
            <v>0</v>
          </cell>
          <cell r="AN355">
            <v>542.09068000000002</v>
          </cell>
          <cell r="AO355">
            <v>554.04409299999998</v>
          </cell>
          <cell r="AP355">
            <v>590.06449699999996</v>
          </cell>
          <cell r="AQ355">
            <v>614.59521799999993</v>
          </cell>
          <cell r="AR355">
            <v>628.66686299999992</v>
          </cell>
          <cell r="AS355">
            <v>648.55541399999993</v>
          </cell>
          <cell r="AT355">
            <v>670.33454499999993</v>
          </cell>
          <cell r="AU355">
            <v>685.40272800000002</v>
          </cell>
          <cell r="AV355">
            <v>687.21001269999999</v>
          </cell>
          <cell r="AW355">
            <v>682.780303</v>
          </cell>
          <cell r="AX355">
            <v>693.55480499999999</v>
          </cell>
          <cell r="AY355">
            <v>705.78480300000001</v>
          </cell>
          <cell r="AZ355">
            <v>706.06559225000001</v>
          </cell>
          <cell r="BA355">
            <v>688.607846</v>
          </cell>
          <cell r="BB355">
            <v>713.94361600000002</v>
          </cell>
          <cell r="BC355">
            <v>723.41480799999999</v>
          </cell>
          <cell r="BD355">
            <v>726.94918203999998</v>
          </cell>
          <cell r="BE355">
            <v>709.35580900000002</v>
          </cell>
          <cell r="BF355">
            <v>689.78080799999998</v>
          </cell>
          <cell r="BG355">
            <v>693.88376899999992</v>
          </cell>
          <cell r="BH355">
            <v>680.10727935</v>
          </cell>
          <cell r="BI355">
            <v>674.503197</v>
          </cell>
          <cell r="BJ355">
            <v>672.53230199999996</v>
          </cell>
          <cell r="BK355">
            <v>0</v>
          </cell>
          <cell r="BL355">
            <v>0</v>
          </cell>
          <cell r="BM355">
            <v>0</v>
          </cell>
          <cell r="BN355">
            <v>0</v>
          </cell>
          <cell r="BO355">
            <v>0</v>
          </cell>
          <cell r="BP355">
            <v>0</v>
          </cell>
          <cell r="BQ355">
            <v>0</v>
          </cell>
          <cell r="BR355">
            <v>0</v>
          </cell>
          <cell r="BS355">
            <v>0</v>
          </cell>
          <cell r="BT355">
            <v>0</v>
          </cell>
          <cell r="BU355">
            <v>0</v>
          </cell>
          <cell r="BV355">
            <v>0</v>
          </cell>
          <cell r="BW355">
            <v>0</v>
          </cell>
          <cell r="BX355">
            <v>0</v>
          </cell>
          <cell r="BY355">
            <v>0</v>
          </cell>
          <cell r="BZ355">
            <v>0</v>
          </cell>
          <cell r="CA355">
            <v>0</v>
          </cell>
          <cell r="CB355">
            <v>0</v>
          </cell>
          <cell r="CC355">
            <v>0</v>
          </cell>
          <cell r="CD355">
            <v>0</v>
          </cell>
          <cell r="CE355">
            <v>0</v>
          </cell>
          <cell r="CF355">
            <v>0</v>
          </cell>
          <cell r="CG355">
            <v>0</v>
          </cell>
          <cell r="CH355">
            <v>0</v>
          </cell>
          <cell r="CI355">
            <v>0</v>
          </cell>
          <cell r="CJ355">
            <v>0</v>
          </cell>
          <cell r="CK355">
            <v>0</v>
          </cell>
          <cell r="CL355">
            <v>0</v>
          </cell>
          <cell r="CM355">
            <v>0</v>
          </cell>
          <cell r="CN355">
            <v>0</v>
          </cell>
        </row>
        <row r="356">
          <cell r="B356">
            <v>120470</v>
          </cell>
          <cell r="C356" t="str">
            <v xml:space="preserve">    *(지배)당기순이익                                                                     </v>
          </cell>
          <cell r="D356" t="str">
            <v xml:space="preserve">    *Net Income for The Year(Owners of Parent)</v>
          </cell>
          <cell r="H356" t="e">
            <v>#VALUE!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0</v>
          </cell>
          <cell r="W356">
            <v>0</v>
          </cell>
          <cell r="X356">
            <v>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38.057728999999995</v>
          </cell>
          <cell r="AG356">
            <v>0</v>
          </cell>
          <cell r="AH356">
            <v>0</v>
          </cell>
          <cell r="AI356">
            <v>0</v>
          </cell>
          <cell r="AJ356">
            <v>32.571570999999999</v>
          </cell>
          <cell r="AK356">
            <v>0</v>
          </cell>
          <cell r="AL356">
            <v>0</v>
          </cell>
          <cell r="AM356">
            <v>0</v>
          </cell>
          <cell r="AN356">
            <v>74.733066999999991</v>
          </cell>
          <cell r="AO356">
            <v>27.539379</v>
          </cell>
          <cell r="AP356">
            <v>63.556587</v>
          </cell>
          <cell r="AQ356">
            <v>88.081762999999995</v>
          </cell>
          <cell r="AR356">
            <v>101.19126299999999</v>
          </cell>
          <cell r="AS356">
            <v>47.306478999999996</v>
          </cell>
          <cell r="AT356">
            <v>69.203576999999996</v>
          </cell>
          <cell r="AU356">
            <v>92.191295999999994</v>
          </cell>
          <cell r="AV356">
            <v>96.372090909999997</v>
          </cell>
          <cell r="AW356">
            <v>38.474159</v>
          </cell>
          <cell r="AX356">
            <v>49.289556999999995</v>
          </cell>
          <cell r="AY356">
            <v>61.618550999999997</v>
          </cell>
          <cell r="AZ356">
            <v>65.238130459999994</v>
          </cell>
          <cell r="BA356">
            <v>14.600427999999999</v>
          </cell>
          <cell r="BB356">
            <v>40.098574999999997</v>
          </cell>
          <cell r="BC356">
            <v>49.727503999999996</v>
          </cell>
          <cell r="BD356">
            <v>55.125791729999996</v>
          </cell>
          <cell r="BE356">
            <v>8.0737799999999993</v>
          </cell>
          <cell r="BF356">
            <v>-11.377851</v>
          </cell>
          <cell r="BG356">
            <v>-7.1523149999999998</v>
          </cell>
          <cell r="BH356">
            <v>-18.952812260000002</v>
          </cell>
          <cell r="BI356">
            <v>3.1024209999999997</v>
          </cell>
          <cell r="BJ356">
            <v>1.38907</v>
          </cell>
          <cell r="BK356">
            <v>0</v>
          </cell>
          <cell r="BL356">
            <v>0</v>
          </cell>
          <cell r="BM356">
            <v>0</v>
          </cell>
          <cell r="BN356">
            <v>0</v>
          </cell>
          <cell r="BO356">
            <v>0</v>
          </cell>
          <cell r="BP356">
            <v>0</v>
          </cell>
          <cell r="BQ356">
            <v>0</v>
          </cell>
          <cell r="BR356">
            <v>0</v>
          </cell>
          <cell r="BS356">
            <v>0</v>
          </cell>
          <cell r="BT356">
            <v>0</v>
          </cell>
          <cell r="BU356">
            <v>0</v>
          </cell>
          <cell r="BV356">
            <v>0</v>
          </cell>
          <cell r="BW356">
            <v>0</v>
          </cell>
          <cell r="BX356">
            <v>0</v>
          </cell>
          <cell r="BY356">
            <v>0</v>
          </cell>
          <cell r="BZ356">
            <v>0</v>
          </cell>
          <cell r="CA356">
            <v>0</v>
          </cell>
          <cell r="CB356">
            <v>0</v>
          </cell>
          <cell r="CC356">
            <v>0</v>
          </cell>
          <cell r="CD356">
            <v>0</v>
          </cell>
          <cell r="CE356">
            <v>0</v>
          </cell>
          <cell r="CF356">
            <v>0</v>
          </cell>
          <cell r="CG356">
            <v>0</v>
          </cell>
          <cell r="CH356">
            <v>0</v>
          </cell>
          <cell r="CI356">
            <v>0</v>
          </cell>
          <cell r="CJ356">
            <v>0</v>
          </cell>
          <cell r="CK356">
            <v>0</v>
          </cell>
          <cell r="CL356">
            <v>0</v>
          </cell>
          <cell r="CM356">
            <v>0</v>
          </cell>
          <cell r="CN356">
            <v>0</v>
          </cell>
        </row>
        <row r="357">
          <cell r="B357">
            <v>120620</v>
          </cell>
          <cell r="C357" t="str">
            <v xml:space="preserve">비지배주주지분                                                                            </v>
          </cell>
          <cell r="D357" t="str">
            <v>Non-Controlling Interests Equity</v>
          </cell>
          <cell r="H357" t="e">
            <v>#VALUE!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81.540534999999991</v>
          </cell>
          <cell r="Y357">
            <v>0</v>
          </cell>
          <cell r="Z357">
            <v>0</v>
          </cell>
          <cell r="AA357">
            <v>0</v>
          </cell>
          <cell r="AB357">
            <v>84.638565999999997</v>
          </cell>
          <cell r="AC357">
            <v>0</v>
          </cell>
          <cell r="AD357">
            <v>0</v>
          </cell>
          <cell r="AE357">
            <v>0</v>
          </cell>
          <cell r="AF357">
            <v>-0.75575748999999992</v>
          </cell>
          <cell r="AG357">
            <v>0</v>
          </cell>
          <cell r="AH357">
            <v>0</v>
          </cell>
          <cell r="AI357">
            <v>0</v>
          </cell>
          <cell r="AJ357">
            <v>1.5550220099999998</v>
          </cell>
          <cell r="AK357">
            <v>0</v>
          </cell>
          <cell r="AL357">
            <v>0</v>
          </cell>
          <cell r="AM357">
            <v>0</v>
          </cell>
          <cell r="AN357">
            <v>94.862290000000002</v>
          </cell>
          <cell r="AO357">
            <v>95.975535999999991</v>
          </cell>
          <cell r="AP357">
            <v>154.57799299999999</v>
          </cell>
          <cell r="AQ357">
            <v>157.75462899999999</v>
          </cell>
          <cell r="AR357">
            <v>158.99960999999999</v>
          </cell>
          <cell r="AS357">
            <v>162.68513099999998</v>
          </cell>
          <cell r="AT357">
            <v>164.7201</v>
          </cell>
          <cell r="AU357">
            <v>167.32902300000001</v>
          </cell>
          <cell r="AV357">
            <v>167.84225458999998</v>
          </cell>
          <cell r="AW357">
            <v>169.89155499999998</v>
          </cell>
          <cell r="AX357">
            <v>171.72465399999999</v>
          </cell>
          <cell r="AY357">
            <v>171.66045</v>
          </cell>
          <cell r="AZ357">
            <v>263.83323605999999</v>
          </cell>
          <cell r="BA357">
            <v>264.99408999999997</v>
          </cell>
          <cell r="BB357">
            <v>264.30877099999998</v>
          </cell>
          <cell r="BC357">
            <v>265.435384</v>
          </cell>
          <cell r="BD357">
            <v>265.56221108</v>
          </cell>
          <cell r="BE357">
            <v>258.92363699999999</v>
          </cell>
          <cell r="BF357">
            <v>248.71993599999999</v>
          </cell>
          <cell r="BG357">
            <v>300.04647199999999</v>
          </cell>
          <cell r="BH357">
            <v>299.11096952999998</v>
          </cell>
          <cell r="BI357">
            <v>297.03750299999996</v>
          </cell>
          <cell r="BJ357">
            <v>338.960444</v>
          </cell>
          <cell r="BK357">
            <v>0</v>
          </cell>
          <cell r="BL357">
            <v>0</v>
          </cell>
          <cell r="BM357">
            <v>0</v>
          </cell>
          <cell r="BN357">
            <v>0</v>
          </cell>
          <cell r="BO357">
            <v>0</v>
          </cell>
          <cell r="BP357">
            <v>0</v>
          </cell>
          <cell r="BQ357">
            <v>0</v>
          </cell>
          <cell r="BR357">
            <v>0</v>
          </cell>
          <cell r="BS357">
            <v>0</v>
          </cell>
          <cell r="BT357">
            <v>0</v>
          </cell>
          <cell r="BU357">
            <v>0</v>
          </cell>
          <cell r="BV357">
            <v>0</v>
          </cell>
          <cell r="BW357">
            <v>0</v>
          </cell>
          <cell r="BX357">
            <v>0</v>
          </cell>
          <cell r="BY357">
            <v>0</v>
          </cell>
          <cell r="BZ357">
            <v>0</v>
          </cell>
          <cell r="CA357">
            <v>0</v>
          </cell>
          <cell r="CB357">
            <v>0</v>
          </cell>
          <cell r="CC357">
            <v>0</v>
          </cell>
          <cell r="CD357">
            <v>0</v>
          </cell>
          <cell r="CE357">
            <v>0</v>
          </cell>
          <cell r="CF357">
            <v>0</v>
          </cell>
          <cell r="CG357">
            <v>0</v>
          </cell>
          <cell r="CH357">
            <v>0</v>
          </cell>
          <cell r="CI357">
            <v>0</v>
          </cell>
          <cell r="CJ357">
            <v>0</v>
          </cell>
          <cell r="CK357">
            <v>0</v>
          </cell>
          <cell r="CL357">
            <v>0</v>
          </cell>
          <cell r="CM357">
            <v>0</v>
          </cell>
          <cell r="CN357">
            <v>0</v>
          </cell>
        </row>
        <row r="358">
          <cell r="B358">
            <v>120630</v>
          </cell>
          <cell r="C358" t="str">
            <v xml:space="preserve">*(비지배)당기순이익                                                                       </v>
          </cell>
          <cell r="D358" t="str">
            <v>*(Non-Controlling Interests)Net Income(Net Loss) for The Year</v>
          </cell>
          <cell r="H358" t="e">
            <v>#VALUE!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-5.4758999999999995E-2</v>
          </cell>
          <cell r="AG358">
            <v>0</v>
          </cell>
          <cell r="AH358">
            <v>0</v>
          </cell>
          <cell r="AI358">
            <v>0</v>
          </cell>
          <cell r="AJ358">
            <v>-5.8948999999999994E-2</v>
          </cell>
          <cell r="AK358">
            <v>0</v>
          </cell>
          <cell r="AL358">
            <v>0</v>
          </cell>
          <cell r="AM358">
            <v>0</v>
          </cell>
          <cell r="AN358">
            <v>5.0727919999999997</v>
          </cell>
          <cell r="AO358">
            <v>1.1190709999999999</v>
          </cell>
          <cell r="AP358">
            <v>2.4330020000000001</v>
          </cell>
          <cell r="AQ358">
            <v>5.60806</v>
          </cell>
          <cell r="AR358">
            <v>6.528314</v>
          </cell>
          <cell r="AS358">
            <v>3.685492</v>
          </cell>
          <cell r="AT358">
            <v>5.7192239999999996</v>
          </cell>
          <cell r="AU358">
            <v>8.328894</v>
          </cell>
          <cell r="AV358">
            <v>9.4540387300000006</v>
          </cell>
          <cell r="AW358">
            <v>2.0630709999999999</v>
          </cell>
          <cell r="AX358">
            <v>3.8962089999999998</v>
          </cell>
          <cell r="AY358">
            <v>3.8310179999999998</v>
          </cell>
          <cell r="AZ358">
            <v>6.5937502499999994</v>
          </cell>
          <cell r="BA358">
            <v>1.1601839999999999</v>
          </cell>
          <cell r="BB358">
            <v>2.678658</v>
          </cell>
          <cell r="BC358">
            <v>3.497986</v>
          </cell>
          <cell r="BD358">
            <v>2.4962862699999997</v>
          </cell>
          <cell r="BE358">
            <v>-6.8054809999999994</v>
          </cell>
          <cell r="BF358">
            <v>-17.114540999999999</v>
          </cell>
          <cell r="BG358">
            <v>-19.926143</v>
          </cell>
          <cell r="BH358">
            <v>-20.8997153</v>
          </cell>
          <cell r="BI358">
            <v>-1.977897</v>
          </cell>
          <cell r="BJ358">
            <v>-4.8670859999999996</v>
          </cell>
          <cell r="BK358">
            <v>0</v>
          </cell>
          <cell r="BL358">
            <v>0</v>
          </cell>
          <cell r="BM358">
            <v>0</v>
          </cell>
          <cell r="BN358">
            <v>0</v>
          </cell>
          <cell r="BO358">
            <v>0</v>
          </cell>
          <cell r="BP358">
            <v>0</v>
          </cell>
          <cell r="BQ358">
            <v>0</v>
          </cell>
          <cell r="BR358">
            <v>0</v>
          </cell>
          <cell r="BS358">
            <v>0</v>
          </cell>
          <cell r="BT358">
            <v>0</v>
          </cell>
          <cell r="BU358">
            <v>0</v>
          </cell>
          <cell r="BV358">
            <v>0</v>
          </cell>
          <cell r="BW358">
            <v>0</v>
          </cell>
          <cell r="BX358">
            <v>0</v>
          </cell>
          <cell r="BY358">
            <v>0</v>
          </cell>
          <cell r="BZ358">
            <v>0</v>
          </cell>
          <cell r="CA358">
            <v>0</v>
          </cell>
          <cell r="CB358">
            <v>0</v>
          </cell>
          <cell r="CC358">
            <v>0</v>
          </cell>
          <cell r="CD358">
            <v>0</v>
          </cell>
          <cell r="CE358">
            <v>0</v>
          </cell>
          <cell r="CF358">
            <v>0</v>
          </cell>
          <cell r="CG358">
            <v>0</v>
          </cell>
          <cell r="CH358">
            <v>0</v>
          </cell>
          <cell r="CI358">
            <v>0</v>
          </cell>
          <cell r="CJ358">
            <v>0</v>
          </cell>
          <cell r="CK358">
            <v>0</v>
          </cell>
          <cell r="CL358">
            <v>0</v>
          </cell>
          <cell r="CM358">
            <v>0</v>
          </cell>
          <cell r="CN358">
            <v>0</v>
          </cell>
        </row>
        <row r="359">
          <cell r="B359">
            <v>120650</v>
          </cell>
          <cell r="C359" t="str">
            <v xml:space="preserve">수권주식수                                                                                </v>
          </cell>
          <cell r="D359" t="str">
            <v>*No. of Shares Authorized</v>
          </cell>
          <cell r="H359" t="e">
            <v>#VALUE!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196878</v>
          </cell>
          <cell r="Y359">
            <v>0</v>
          </cell>
          <cell r="Z359">
            <v>0</v>
          </cell>
          <cell r="AA359">
            <v>0</v>
          </cell>
          <cell r="AB359">
            <v>196878</v>
          </cell>
          <cell r="AC359">
            <v>0</v>
          </cell>
          <cell r="AD359">
            <v>0</v>
          </cell>
          <cell r="AE359">
            <v>0</v>
          </cell>
          <cell r="AF359">
            <v>200000</v>
          </cell>
          <cell r="AG359">
            <v>0</v>
          </cell>
          <cell r="AH359">
            <v>0</v>
          </cell>
          <cell r="AI359">
            <v>0</v>
          </cell>
          <cell r="AJ359">
            <v>200000</v>
          </cell>
          <cell r="AK359">
            <v>0</v>
          </cell>
          <cell r="AL359">
            <v>0</v>
          </cell>
          <cell r="AM359">
            <v>0</v>
          </cell>
          <cell r="AN359">
            <v>200000</v>
          </cell>
          <cell r="AO359">
            <v>200000</v>
          </cell>
          <cell r="AP359">
            <v>200000</v>
          </cell>
          <cell r="AQ359">
            <v>200000</v>
          </cell>
          <cell r="AR359">
            <v>200000</v>
          </cell>
          <cell r="AS359">
            <v>200000</v>
          </cell>
          <cell r="AT359">
            <v>200000</v>
          </cell>
          <cell r="AU359">
            <v>200000</v>
          </cell>
          <cell r="AV359">
            <v>200000</v>
          </cell>
          <cell r="AW359">
            <v>200000</v>
          </cell>
          <cell r="AX359">
            <v>200000</v>
          </cell>
          <cell r="AY359">
            <v>200000</v>
          </cell>
          <cell r="AZ359">
            <v>200000</v>
          </cell>
          <cell r="BA359">
            <v>200000</v>
          </cell>
          <cell r="BB359">
            <v>200000</v>
          </cell>
          <cell r="BC359">
            <v>200000</v>
          </cell>
          <cell r="BD359">
            <v>196878</v>
          </cell>
          <cell r="BE359">
            <v>196878</v>
          </cell>
          <cell r="BF359">
            <v>200000</v>
          </cell>
          <cell r="BG359">
            <v>200000</v>
          </cell>
          <cell r="BH359">
            <v>196878</v>
          </cell>
          <cell r="BI359">
            <v>200000</v>
          </cell>
          <cell r="BJ359">
            <v>200000</v>
          </cell>
          <cell r="BK359">
            <v>0</v>
          </cell>
          <cell r="BL359">
            <v>0</v>
          </cell>
          <cell r="BM359">
            <v>0</v>
          </cell>
          <cell r="BN359">
            <v>0</v>
          </cell>
          <cell r="BO359">
            <v>0</v>
          </cell>
          <cell r="BP359">
            <v>0</v>
          </cell>
          <cell r="BQ359">
            <v>0</v>
          </cell>
          <cell r="BR359">
            <v>0</v>
          </cell>
          <cell r="BS359">
            <v>0</v>
          </cell>
          <cell r="BT359">
            <v>0</v>
          </cell>
          <cell r="BU359">
            <v>0</v>
          </cell>
          <cell r="BV359">
            <v>0</v>
          </cell>
          <cell r="BW359">
            <v>0</v>
          </cell>
          <cell r="BX359">
            <v>0</v>
          </cell>
          <cell r="BY359">
            <v>0</v>
          </cell>
          <cell r="BZ359">
            <v>0</v>
          </cell>
          <cell r="CA359">
            <v>0</v>
          </cell>
          <cell r="CB359">
            <v>0</v>
          </cell>
          <cell r="CC359">
            <v>0</v>
          </cell>
          <cell r="CD359">
            <v>0</v>
          </cell>
          <cell r="CE359">
            <v>0</v>
          </cell>
          <cell r="CF359">
            <v>0</v>
          </cell>
          <cell r="CG359">
            <v>0</v>
          </cell>
          <cell r="CH359">
            <v>0</v>
          </cell>
          <cell r="CI359">
            <v>0</v>
          </cell>
          <cell r="CJ359">
            <v>0</v>
          </cell>
          <cell r="CK359">
            <v>0</v>
          </cell>
          <cell r="CL359">
            <v>0</v>
          </cell>
          <cell r="CM359">
            <v>0</v>
          </cell>
          <cell r="CN359">
            <v>0</v>
          </cell>
        </row>
        <row r="360">
          <cell r="B360">
            <v>120660</v>
          </cell>
          <cell r="C360" t="str">
            <v xml:space="preserve">1주당금액                                                                                 </v>
          </cell>
          <cell r="D360" t="str">
            <v>*(Par Value)</v>
          </cell>
          <cell r="H360" t="e">
            <v>#VALUE!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500</v>
          </cell>
          <cell r="Y360">
            <v>0</v>
          </cell>
          <cell r="Z360">
            <v>0</v>
          </cell>
          <cell r="AA360">
            <v>0</v>
          </cell>
          <cell r="AB360">
            <v>500</v>
          </cell>
          <cell r="AC360">
            <v>0</v>
          </cell>
          <cell r="AD360">
            <v>0</v>
          </cell>
          <cell r="AE360">
            <v>0</v>
          </cell>
          <cell r="AF360">
            <v>500</v>
          </cell>
          <cell r="AG360">
            <v>0</v>
          </cell>
          <cell r="AH360">
            <v>0</v>
          </cell>
          <cell r="AI360">
            <v>0</v>
          </cell>
          <cell r="AJ360">
            <v>500</v>
          </cell>
          <cell r="AK360">
            <v>0</v>
          </cell>
          <cell r="AL360">
            <v>0</v>
          </cell>
          <cell r="AM360">
            <v>0</v>
          </cell>
          <cell r="AN360">
            <v>500</v>
          </cell>
          <cell r="AO360">
            <v>500</v>
          </cell>
          <cell r="AP360">
            <v>500</v>
          </cell>
          <cell r="AQ360">
            <v>500</v>
          </cell>
          <cell r="AR360">
            <v>500</v>
          </cell>
          <cell r="AS360">
            <v>500</v>
          </cell>
          <cell r="AT360">
            <v>500</v>
          </cell>
          <cell r="AU360">
            <v>500</v>
          </cell>
          <cell r="AV360">
            <v>500</v>
          </cell>
          <cell r="AW360">
            <v>500</v>
          </cell>
          <cell r="AX360">
            <v>500</v>
          </cell>
          <cell r="AY360">
            <v>500</v>
          </cell>
          <cell r="AZ360">
            <v>500</v>
          </cell>
          <cell r="BA360">
            <v>500</v>
          </cell>
          <cell r="BB360">
            <v>500</v>
          </cell>
          <cell r="BC360">
            <v>500</v>
          </cell>
          <cell r="BD360">
            <v>500</v>
          </cell>
          <cell r="BE360">
            <v>500</v>
          </cell>
          <cell r="BF360">
            <v>500</v>
          </cell>
          <cell r="BG360">
            <v>500</v>
          </cell>
          <cell r="BH360">
            <v>500</v>
          </cell>
          <cell r="BI360">
            <v>500</v>
          </cell>
          <cell r="BJ360">
            <v>500</v>
          </cell>
          <cell r="BK360">
            <v>0</v>
          </cell>
          <cell r="BL360">
            <v>0</v>
          </cell>
          <cell r="BM360">
            <v>0</v>
          </cell>
          <cell r="BN360">
            <v>0</v>
          </cell>
          <cell r="BO360">
            <v>0</v>
          </cell>
          <cell r="BP360">
            <v>0</v>
          </cell>
          <cell r="BQ360">
            <v>0</v>
          </cell>
          <cell r="BR360">
            <v>0</v>
          </cell>
          <cell r="BS360">
            <v>0</v>
          </cell>
          <cell r="BT360">
            <v>0</v>
          </cell>
          <cell r="BU360">
            <v>0</v>
          </cell>
          <cell r="BV360">
            <v>0</v>
          </cell>
          <cell r="BW360">
            <v>0</v>
          </cell>
          <cell r="BX360">
            <v>0</v>
          </cell>
          <cell r="BY360">
            <v>0</v>
          </cell>
          <cell r="BZ360">
            <v>0</v>
          </cell>
          <cell r="CA360">
            <v>0</v>
          </cell>
          <cell r="CB360">
            <v>0</v>
          </cell>
          <cell r="CC360">
            <v>0</v>
          </cell>
          <cell r="CD360">
            <v>0</v>
          </cell>
          <cell r="CE360">
            <v>0</v>
          </cell>
          <cell r="CF360">
            <v>0</v>
          </cell>
          <cell r="CG360">
            <v>0</v>
          </cell>
          <cell r="CH360">
            <v>0</v>
          </cell>
          <cell r="CI360">
            <v>0</v>
          </cell>
          <cell r="CJ360">
            <v>0</v>
          </cell>
          <cell r="CK360">
            <v>0</v>
          </cell>
          <cell r="CL360">
            <v>0</v>
          </cell>
          <cell r="CM360">
            <v>0</v>
          </cell>
          <cell r="CN360">
            <v>0</v>
          </cell>
        </row>
        <row r="361">
          <cell r="B361">
            <v>120670</v>
          </cell>
          <cell r="C361" t="str">
            <v xml:space="preserve">발행주식수                                                                                </v>
          </cell>
          <cell r="D361" t="str">
            <v>*No. of Shares Issued</v>
          </cell>
          <cell r="H361" t="e">
            <v>#VALUE!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90943</v>
          </cell>
          <cell r="Y361">
            <v>0</v>
          </cell>
          <cell r="Z361">
            <v>0</v>
          </cell>
          <cell r="AA361">
            <v>0</v>
          </cell>
          <cell r="AB361">
            <v>90943</v>
          </cell>
          <cell r="AC361">
            <v>0</v>
          </cell>
          <cell r="AD361">
            <v>0</v>
          </cell>
          <cell r="AE361">
            <v>0</v>
          </cell>
          <cell r="AF361">
            <v>90943</v>
          </cell>
          <cell r="AG361">
            <v>0</v>
          </cell>
          <cell r="AH361">
            <v>0</v>
          </cell>
          <cell r="AI361">
            <v>0</v>
          </cell>
          <cell r="AJ361">
            <v>90943</v>
          </cell>
          <cell r="AK361">
            <v>0</v>
          </cell>
          <cell r="AL361">
            <v>0</v>
          </cell>
          <cell r="AM361">
            <v>0</v>
          </cell>
          <cell r="AN361">
            <v>90943</v>
          </cell>
          <cell r="AO361">
            <v>90943</v>
          </cell>
          <cell r="AP361">
            <v>90943</v>
          </cell>
          <cell r="AQ361">
            <v>90943</v>
          </cell>
          <cell r="AR361">
            <v>90943</v>
          </cell>
          <cell r="AS361">
            <v>90943</v>
          </cell>
          <cell r="AT361">
            <v>90943</v>
          </cell>
          <cell r="AU361">
            <v>90943</v>
          </cell>
          <cell r="AV361">
            <v>90943</v>
          </cell>
          <cell r="AW361">
            <v>90943</v>
          </cell>
          <cell r="AX361">
            <v>90943</v>
          </cell>
          <cell r="AY361">
            <v>90943</v>
          </cell>
          <cell r="AZ361">
            <v>90943</v>
          </cell>
          <cell r="BA361">
            <v>90943</v>
          </cell>
          <cell r="BB361">
            <v>90943</v>
          </cell>
          <cell r="BC361">
            <v>90943</v>
          </cell>
          <cell r="BD361">
            <v>90973</v>
          </cell>
          <cell r="BE361">
            <v>90943</v>
          </cell>
          <cell r="BF361">
            <v>90943</v>
          </cell>
          <cell r="BG361">
            <v>90943</v>
          </cell>
          <cell r="BH361">
            <v>90943</v>
          </cell>
          <cell r="BI361">
            <v>90943</v>
          </cell>
          <cell r="BJ361">
            <v>90943</v>
          </cell>
          <cell r="BK361">
            <v>0</v>
          </cell>
          <cell r="BL361">
            <v>0</v>
          </cell>
          <cell r="BM361">
            <v>0</v>
          </cell>
          <cell r="BN361">
            <v>0</v>
          </cell>
          <cell r="BO361">
            <v>0</v>
          </cell>
          <cell r="BP361">
            <v>0</v>
          </cell>
          <cell r="BQ361">
            <v>0</v>
          </cell>
          <cell r="BR361">
            <v>0</v>
          </cell>
          <cell r="BS361">
            <v>0</v>
          </cell>
          <cell r="BT361">
            <v>0</v>
          </cell>
          <cell r="BU361">
            <v>0</v>
          </cell>
          <cell r="BV361">
            <v>0</v>
          </cell>
          <cell r="BW361">
            <v>0</v>
          </cell>
          <cell r="BX361">
            <v>0</v>
          </cell>
          <cell r="BY361">
            <v>0</v>
          </cell>
          <cell r="BZ361">
            <v>0</v>
          </cell>
          <cell r="CA361">
            <v>0</v>
          </cell>
          <cell r="CB361">
            <v>0</v>
          </cell>
          <cell r="CC361">
            <v>0</v>
          </cell>
          <cell r="CD361">
            <v>0</v>
          </cell>
          <cell r="CE361">
            <v>0</v>
          </cell>
          <cell r="CF361">
            <v>0</v>
          </cell>
          <cell r="CG361">
            <v>0</v>
          </cell>
          <cell r="CH361">
            <v>0</v>
          </cell>
          <cell r="CI361">
            <v>0</v>
          </cell>
          <cell r="CJ361">
            <v>0</v>
          </cell>
          <cell r="CK361">
            <v>0</v>
          </cell>
          <cell r="CL361">
            <v>0</v>
          </cell>
          <cell r="CM361">
            <v>0</v>
          </cell>
          <cell r="CN361">
            <v>0</v>
          </cell>
        </row>
        <row r="362">
          <cell r="B362">
            <v>120680</v>
          </cell>
          <cell r="C362" t="str">
            <v xml:space="preserve">보통주                                                                                    </v>
          </cell>
          <cell r="D362" t="str">
            <v>Common Stock</v>
          </cell>
          <cell r="H362" t="e">
            <v>#VALUE!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9.0942999999999996E-2</v>
          </cell>
          <cell r="Y362">
            <v>0</v>
          </cell>
          <cell r="Z362">
            <v>0</v>
          </cell>
          <cell r="AA362">
            <v>0</v>
          </cell>
          <cell r="AB362">
            <v>9.0942999999999996E-2</v>
          </cell>
          <cell r="AC362">
            <v>0</v>
          </cell>
          <cell r="AD362">
            <v>0</v>
          </cell>
          <cell r="AE362">
            <v>0</v>
          </cell>
          <cell r="AF362">
            <v>9.0942999999999996E-2</v>
          </cell>
          <cell r="AG362">
            <v>0</v>
          </cell>
          <cell r="AH362">
            <v>0</v>
          </cell>
          <cell r="AI362">
            <v>0</v>
          </cell>
          <cell r="AJ362">
            <v>9.0942999999999996E-2</v>
          </cell>
          <cell r="AK362">
            <v>0</v>
          </cell>
          <cell r="AL362">
            <v>0</v>
          </cell>
          <cell r="AM362">
            <v>0</v>
          </cell>
          <cell r="AN362">
            <v>9.0942999999999996E-2</v>
          </cell>
          <cell r="AO362">
            <v>9.0942999999999996E-2</v>
          </cell>
          <cell r="AP362">
            <v>9.0942999999999996E-2</v>
          </cell>
          <cell r="AQ362">
            <v>9.0942999999999996E-2</v>
          </cell>
          <cell r="AR362">
            <v>9.0942999999999996E-2</v>
          </cell>
          <cell r="AS362">
            <v>9.0942999999999996E-2</v>
          </cell>
          <cell r="AT362">
            <v>9.0942999999999996E-2</v>
          </cell>
          <cell r="AU362">
            <v>9.0942999999999996E-2</v>
          </cell>
          <cell r="AV362">
            <v>9.0942999999999996E-2</v>
          </cell>
          <cell r="AW362">
            <v>9.0942999999999996E-2</v>
          </cell>
          <cell r="AX362">
            <v>9.0942999999999996E-2</v>
          </cell>
          <cell r="AY362">
            <v>9.0942999999999996E-2</v>
          </cell>
          <cell r="AZ362">
            <v>9.0942999999999996E-2</v>
          </cell>
          <cell r="BA362">
            <v>9.0942999999999996E-2</v>
          </cell>
          <cell r="BB362">
            <v>9.0942999999999996E-2</v>
          </cell>
          <cell r="BC362">
            <v>9.0942999999999996E-2</v>
          </cell>
          <cell r="BD362">
            <v>9.0972999999999998E-2</v>
          </cell>
          <cell r="BE362">
            <v>9.0942999999999996E-2</v>
          </cell>
          <cell r="BF362">
            <v>9.0942999999999996E-2</v>
          </cell>
          <cell r="BG362">
            <v>9.0942999999999996E-2</v>
          </cell>
          <cell r="BH362">
            <v>9.0942999999999996E-2</v>
          </cell>
          <cell r="BI362">
            <v>9.0942999999999996E-2</v>
          </cell>
          <cell r="BJ362">
            <v>9.0942999999999996E-2</v>
          </cell>
          <cell r="BK362">
            <v>0</v>
          </cell>
          <cell r="BL362">
            <v>0</v>
          </cell>
          <cell r="BM362">
            <v>0</v>
          </cell>
          <cell r="BN362">
            <v>0</v>
          </cell>
          <cell r="BO362">
            <v>0</v>
          </cell>
          <cell r="BP362">
            <v>0</v>
          </cell>
          <cell r="BQ362">
            <v>0</v>
          </cell>
          <cell r="BR362">
            <v>0</v>
          </cell>
          <cell r="BS362">
            <v>0</v>
          </cell>
          <cell r="BT362">
            <v>0</v>
          </cell>
          <cell r="BU362">
            <v>0</v>
          </cell>
          <cell r="BV362">
            <v>0</v>
          </cell>
          <cell r="BW362">
            <v>0</v>
          </cell>
          <cell r="BX362">
            <v>0</v>
          </cell>
          <cell r="BY362">
            <v>0</v>
          </cell>
          <cell r="BZ362">
            <v>0</v>
          </cell>
          <cell r="CA362">
            <v>0</v>
          </cell>
          <cell r="CB362">
            <v>0</v>
          </cell>
          <cell r="CC362">
            <v>0</v>
          </cell>
          <cell r="CD362">
            <v>0</v>
          </cell>
          <cell r="CE362">
            <v>0</v>
          </cell>
          <cell r="CF362">
            <v>0</v>
          </cell>
          <cell r="CG362">
            <v>0</v>
          </cell>
          <cell r="CH362">
            <v>0</v>
          </cell>
          <cell r="CI362">
            <v>0</v>
          </cell>
          <cell r="CJ362">
            <v>0</v>
          </cell>
          <cell r="CK362">
            <v>0</v>
          </cell>
          <cell r="CL362">
            <v>0</v>
          </cell>
          <cell r="CM362">
            <v>0</v>
          </cell>
          <cell r="CN362">
            <v>0</v>
          </cell>
        </row>
        <row r="363">
          <cell r="B363">
            <v>120690</v>
          </cell>
          <cell r="C363" t="str">
            <v xml:space="preserve">우선주                                                                                    </v>
          </cell>
          <cell r="D363" t="str">
            <v>Preferred Stock</v>
          </cell>
          <cell r="H363" t="e">
            <v>#VALUE!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0</v>
          </cell>
          <cell r="AZ363">
            <v>0</v>
          </cell>
          <cell r="BA363">
            <v>0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>
            <v>0</v>
          </cell>
          <cell r="BJ363">
            <v>0</v>
          </cell>
          <cell r="BK363">
            <v>0</v>
          </cell>
          <cell r="BL363">
            <v>0</v>
          </cell>
          <cell r="BM363">
            <v>0</v>
          </cell>
          <cell r="BN363">
            <v>0</v>
          </cell>
          <cell r="BO363">
            <v>0</v>
          </cell>
          <cell r="BP363">
            <v>0</v>
          </cell>
          <cell r="BQ363">
            <v>0</v>
          </cell>
          <cell r="BR363">
            <v>0</v>
          </cell>
          <cell r="BS363">
            <v>0</v>
          </cell>
          <cell r="BT363">
            <v>0</v>
          </cell>
          <cell r="BU363">
            <v>0</v>
          </cell>
          <cell r="BV363">
            <v>0</v>
          </cell>
          <cell r="BW363">
            <v>0</v>
          </cell>
          <cell r="BX363">
            <v>0</v>
          </cell>
          <cell r="BY363">
            <v>0</v>
          </cell>
          <cell r="BZ363">
            <v>0</v>
          </cell>
          <cell r="CA363">
            <v>0</v>
          </cell>
          <cell r="CB363">
            <v>0</v>
          </cell>
          <cell r="CC363">
            <v>0</v>
          </cell>
          <cell r="CD363">
            <v>0</v>
          </cell>
          <cell r="CE363">
            <v>0</v>
          </cell>
          <cell r="CF363">
            <v>0</v>
          </cell>
          <cell r="CG363">
            <v>0</v>
          </cell>
          <cell r="CH363">
            <v>0</v>
          </cell>
          <cell r="CI363">
            <v>0</v>
          </cell>
          <cell r="CJ363">
            <v>0</v>
          </cell>
          <cell r="CK363">
            <v>0</v>
          </cell>
          <cell r="CL363">
            <v>0</v>
          </cell>
          <cell r="CM363">
            <v>0</v>
          </cell>
          <cell r="CN363">
            <v>0</v>
          </cell>
        </row>
        <row r="364">
          <cell r="B364">
            <v>130000</v>
          </cell>
          <cell r="C364" t="str">
            <v xml:space="preserve">부채총계                                                                                  </v>
          </cell>
          <cell r="D364" t="str">
            <v>Liabilities</v>
          </cell>
          <cell r="H364" t="e">
            <v>#VALUE!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255.34924899999999</v>
          </cell>
          <cell r="Y364">
            <v>0</v>
          </cell>
          <cell r="Z364">
            <v>0</v>
          </cell>
          <cell r="AA364">
            <v>0</v>
          </cell>
          <cell r="AB364">
            <v>250.50273999999999</v>
          </cell>
          <cell r="AC364">
            <v>0</v>
          </cell>
          <cell r="AD364">
            <v>0</v>
          </cell>
          <cell r="AE364">
            <v>0</v>
          </cell>
          <cell r="AF364">
            <v>153.34695850999998</v>
          </cell>
          <cell r="AG364">
            <v>0</v>
          </cell>
          <cell r="AH364">
            <v>0</v>
          </cell>
          <cell r="AI364">
            <v>0</v>
          </cell>
          <cell r="AJ364">
            <v>181.8103648</v>
          </cell>
          <cell r="AK364">
            <v>0</v>
          </cell>
          <cell r="AL364">
            <v>0</v>
          </cell>
          <cell r="AM364">
            <v>0</v>
          </cell>
          <cell r="AN364">
            <v>308.66603399999997</v>
          </cell>
          <cell r="AO364">
            <v>316.47164099999998</v>
          </cell>
          <cell r="AP364">
            <v>312.29449799999998</v>
          </cell>
          <cell r="AQ364">
            <v>306.53252699999996</v>
          </cell>
          <cell r="AR364">
            <v>340.37845299999998</v>
          </cell>
          <cell r="AS364">
            <v>366.30848299999997</v>
          </cell>
          <cell r="AT364">
            <v>333.84952399999997</v>
          </cell>
          <cell r="AU364">
            <v>398.79027099999996</v>
          </cell>
          <cell r="AV364">
            <v>423.70423878999998</v>
          </cell>
          <cell r="AW364">
            <v>449.55246</v>
          </cell>
          <cell r="AX364">
            <v>568.37553600000001</v>
          </cell>
          <cell r="AY364">
            <v>617.21584399999995</v>
          </cell>
          <cell r="AZ364">
            <v>707.35413922999999</v>
          </cell>
          <cell r="BA364">
            <v>830.60237599999994</v>
          </cell>
          <cell r="BB364">
            <v>857.90583299999992</v>
          </cell>
          <cell r="BC364">
            <v>913.3617099999999</v>
          </cell>
          <cell r="BD364">
            <v>998.35313732999998</v>
          </cell>
          <cell r="BE364">
            <v>1193.0917449999999</v>
          </cell>
          <cell r="BF364">
            <v>1159.0839779999999</v>
          </cell>
          <cell r="BG364">
            <v>1154.323695</v>
          </cell>
          <cell r="BH364">
            <v>1141.9851044899999</v>
          </cell>
          <cell r="BI364">
            <v>1153.649116</v>
          </cell>
          <cell r="BJ364">
            <v>1201.1253159999999</v>
          </cell>
          <cell r="BK364">
            <v>0</v>
          </cell>
          <cell r="BL364">
            <v>0</v>
          </cell>
          <cell r="BM364">
            <v>0</v>
          </cell>
          <cell r="BN364">
            <v>0</v>
          </cell>
          <cell r="BO364">
            <v>0</v>
          </cell>
          <cell r="BP364">
            <v>0</v>
          </cell>
          <cell r="BQ364">
            <v>0</v>
          </cell>
          <cell r="BR364">
            <v>0</v>
          </cell>
          <cell r="BS364">
            <v>0</v>
          </cell>
          <cell r="BT364">
            <v>0</v>
          </cell>
          <cell r="BU364">
            <v>0</v>
          </cell>
          <cell r="BV364">
            <v>0</v>
          </cell>
          <cell r="BW364">
            <v>0</v>
          </cell>
          <cell r="BX364">
            <v>0</v>
          </cell>
          <cell r="BY364">
            <v>0</v>
          </cell>
          <cell r="BZ364">
            <v>0</v>
          </cell>
          <cell r="CA364">
            <v>0</v>
          </cell>
          <cell r="CB364">
            <v>0</v>
          </cell>
          <cell r="CC364">
            <v>0</v>
          </cell>
          <cell r="CD364">
            <v>0</v>
          </cell>
          <cell r="CE364">
            <v>0</v>
          </cell>
          <cell r="CF364">
            <v>0</v>
          </cell>
          <cell r="CG364">
            <v>0</v>
          </cell>
          <cell r="CH364">
            <v>0</v>
          </cell>
          <cell r="CI364">
            <v>0</v>
          </cell>
          <cell r="CJ364">
            <v>0</v>
          </cell>
          <cell r="CK364">
            <v>0</v>
          </cell>
          <cell r="CL364">
            <v>0</v>
          </cell>
          <cell r="CM364">
            <v>0</v>
          </cell>
          <cell r="CN364">
            <v>0</v>
          </cell>
        </row>
        <row r="365">
          <cell r="B365">
            <v>130010</v>
          </cell>
          <cell r="C365" t="str">
            <v xml:space="preserve">비유동부채                                                                                </v>
          </cell>
          <cell r="D365" t="str">
            <v>Non-Current Liabilities</v>
          </cell>
          <cell r="H365" t="e">
            <v>#VALUE!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60.164676999999998</v>
          </cell>
          <cell r="Y365">
            <v>0</v>
          </cell>
          <cell r="Z365">
            <v>0</v>
          </cell>
          <cell r="AA365">
            <v>0</v>
          </cell>
          <cell r="AB365">
            <v>56.553460999999999</v>
          </cell>
          <cell r="AC365">
            <v>0</v>
          </cell>
          <cell r="AD365">
            <v>0</v>
          </cell>
          <cell r="AE365">
            <v>0</v>
          </cell>
          <cell r="AF365">
            <v>55.652050529999997</v>
          </cell>
          <cell r="AG365">
            <v>0</v>
          </cell>
          <cell r="AH365">
            <v>0</v>
          </cell>
          <cell r="AI365">
            <v>0</v>
          </cell>
          <cell r="AJ365">
            <v>61.501930090000002</v>
          </cell>
          <cell r="AK365">
            <v>0</v>
          </cell>
          <cell r="AL365">
            <v>0</v>
          </cell>
          <cell r="AM365">
            <v>0</v>
          </cell>
          <cell r="AN365">
            <v>91.754183999999995</v>
          </cell>
          <cell r="AO365">
            <v>92.691108</v>
          </cell>
          <cell r="AP365">
            <v>93.899542999999994</v>
          </cell>
          <cell r="AQ365">
            <v>105.53674099999999</v>
          </cell>
          <cell r="AR365">
            <v>92.461490999999995</v>
          </cell>
          <cell r="AS365">
            <v>93.145607999999996</v>
          </cell>
          <cell r="AT365">
            <v>104.903835</v>
          </cell>
          <cell r="AU365">
            <v>112.31374099999999</v>
          </cell>
          <cell r="AV365">
            <v>88.950957279999997</v>
          </cell>
          <cell r="AW365">
            <v>90.714672999999991</v>
          </cell>
          <cell r="AX365">
            <v>346.25991999999997</v>
          </cell>
          <cell r="AY365">
            <v>412.34302499999995</v>
          </cell>
          <cell r="AZ365">
            <v>467.75521395999994</v>
          </cell>
          <cell r="BA365">
            <v>533.01428099999998</v>
          </cell>
          <cell r="BB365">
            <v>599.16719000000001</v>
          </cell>
          <cell r="BC365">
            <v>663.30347299999994</v>
          </cell>
          <cell r="BD365">
            <v>708.40399210999999</v>
          </cell>
          <cell r="BE365">
            <v>876.40883799999995</v>
          </cell>
          <cell r="BF365">
            <v>881.02133900000001</v>
          </cell>
          <cell r="BG365">
            <v>883.70443</v>
          </cell>
          <cell r="BH365">
            <v>889.35321798999996</v>
          </cell>
          <cell r="BI365">
            <v>893.22354499999994</v>
          </cell>
          <cell r="BJ365">
            <v>905.828395</v>
          </cell>
          <cell r="BK365">
            <v>0</v>
          </cell>
          <cell r="BL365">
            <v>0</v>
          </cell>
          <cell r="BM365">
            <v>0</v>
          </cell>
          <cell r="BN365">
            <v>0</v>
          </cell>
          <cell r="BO365">
            <v>0</v>
          </cell>
          <cell r="BP365">
            <v>0</v>
          </cell>
          <cell r="BQ365">
            <v>0</v>
          </cell>
          <cell r="BR365">
            <v>0</v>
          </cell>
          <cell r="BS365">
            <v>0</v>
          </cell>
          <cell r="BT365">
            <v>0</v>
          </cell>
          <cell r="BU365">
            <v>0</v>
          </cell>
          <cell r="BV365">
            <v>0</v>
          </cell>
          <cell r="BW365">
            <v>0</v>
          </cell>
          <cell r="BX365">
            <v>0</v>
          </cell>
          <cell r="BY365">
            <v>0</v>
          </cell>
          <cell r="BZ365">
            <v>0</v>
          </cell>
          <cell r="CA365">
            <v>0</v>
          </cell>
          <cell r="CB365">
            <v>0</v>
          </cell>
          <cell r="CC365">
            <v>0</v>
          </cell>
          <cell r="CD365">
            <v>0</v>
          </cell>
          <cell r="CE365">
            <v>0</v>
          </cell>
          <cell r="CF365">
            <v>0</v>
          </cell>
          <cell r="CG365">
            <v>0</v>
          </cell>
          <cell r="CH365">
            <v>0</v>
          </cell>
          <cell r="CI365">
            <v>0</v>
          </cell>
          <cell r="CJ365">
            <v>0</v>
          </cell>
          <cell r="CK365">
            <v>0</v>
          </cell>
          <cell r="CL365">
            <v>0</v>
          </cell>
          <cell r="CM365">
            <v>0</v>
          </cell>
          <cell r="CN365">
            <v>0</v>
          </cell>
        </row>
        <row r="366">
          <cell r="B366">
            <v>190710</v>
          </cell>
          <cell r="C366" t="str">
            <v xml:space="preserve">    사채                                                                                  </v>
          </cell>
          <cell r="D366" t="str">
            <v xml:space="preserve">    Bonds</v>
          </cell>
          <cell r="H366" t="e">
            <v>#VALUE!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99.719314999999995</v>
          </cell>
          <cell r="BF366">
            <v>99.743538999999998</v>
          </cell>
          <cell r="BG366">
            <v>99.767907999999991</v>
          </cell>
          <cell r="BH366">
            <v>99.792353999999989</v>
          </cell>
          <cell r="BI366">
            <v>99.816803999999991</v>
          </cell>
          <cell r="BJ366">
            <v>99.841617999999997</v>
          </cell>
          <cell r="BK366">
            <v>0</v>
          </cell>
          <cell r="BL366">
            <v>0</v>
          </cell>
          <cell r="BM366">
            <v>0</v>
          </cell>
          <cell r="BN366">
            <v>0</v>
          </cell>
          <cell r="BO366">
            <v>0</v>
          </cell>
          <cell r="BP366">
            <v>0</v>
          </cell>
          <cell r="BQ366">
            <v>0</v>
          </cell>
          <cell r="BR366">
            <v>0</v>
          </cell>
          <cell r="BS366">
            <v>0</v>
          </cell>
          <cell r="BT366">
            <v>0</v>
          </cell>
          <cell r="BU366">
            <v>0</v>
          </cell>
          <cell r="BV366">
            <v>0</v>
          </cell>
          <cell r="BW366">
            <v>0</v>
          </cell>
          <cell r="BX366">
            <v>0</v>
          </cell>
          <cell r="BY366">
            <v>0</v>
          </cell>
          <cell r="BZ366">
            <v>0</v>
          </cell>
          <cell r="CA366">
            <v>0</v>
          </cell>
          <cell r="CB366">
            <v>0</v>
          </cell>
          <cell r="CC366">
            <v>0</v>
          </cell>
          <cell r="CD366">
            <v>0</v>
          </cell>
          <cell r="CE366">
            <v>0</v>
          </cell>
          <cell r="CF366">
            <v>0</v>
          </cell>
          <cell r="CG366">
            <v>0</v>
          </cell>
          <cell r="CH366">
            <v>0</v>
          </cell>
          <cell r="CI366">
            <v>0</v>
          </cell>
          <cell r="CJ366">
            <v>0</v>
          </cell>
          <cell r="CK366">
            <v>0</v>
          </cell>
          <cell r="CL366">
            <v>0</v>
          </cell>
          <cell r="CM366">
            <v>0</v>
          </cell>
          <cell r="CN366">
            <v>0</v>
          </cell>
        </row>
        <row r="367">
          <cell r="B367">
            <v>190720</v>
          </cell>
          <cell r="C367" t="str">
            <v xml:space="preserve">        사채                                                                              </v>
          </cell>
          <cell r="D367" t="str">
            <v xml:space="preserve">      Bonds</v>
          </cell>
          <cell r="H367" t="e">
            <v>#VALUE!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>
            <v>0</v>
          </cell>
          <cell r="BB367">
            <v>0</v>
          </cell>
          <cell r="BC367">
            <v>0</v>
          </cell>
          <cell r="BD367">
            <v>0</v>
          </cell>
          <cell r="BE367">
            <v>99.719314999999995</v>
          </cell>
          <cell r="BF367">
            <v>99.743538999999998</v>
          </cell>
          <cell r="BG367">
            <v>99.767907999999991</v>
          </cell>
          <cell r="BH367">
            <v>99.792353999999989</v>
          </cell>
          <cell r="BI367">
            <v>99.816803999999991</v>
          </cell>
          <cell r="BJ367">
            <v>99.841617999999997</v>
          </cell>
          <cell r="BK367">
            <v>0</v>
          </cell>
          <cell r="BL367">
            <v>0</v>
          </cell>
          <cell r="BM367">
            <v>0</v>
          </cell>
          <cell r="BN367">
            <v>0</v>
          </cell>
          <cell r="BO367">
            <v>0</v>
          </cell>
          <cell r="BP367">
            <v>0</v>
          </cell>
          <cell r="BQ367">
            <v>0</v>
          </cell>
          <cell r="BR367">
            <v>0</v>
          </cell>
          <cell r="BS367">
            <v>0</v>
          </cell>
          <cell r="BT367">
            <v>0</v>
          </cell>
          <cell r="BU367">
            <v>0</v>
          </cell>
          <cell r="BV367">
            <v>0</v>
          </cell>
          <cell r="BW367">
            <v>0</v>
          </cell>
          <cell r="BX367">
            <v>0</v>
          </cell>
          <cell r="BY367">
            <v>0</v>
          </cell>
          <cell r="BZ367">
            <v>0</v>
          </cell>
          <cell r="CA367">
            <v>0</v>
          </cell>
          <cell r="CB367">
            <v>0</v>
          </cell>
          <cell r="CC367">
            <v>0</v>
          </cell>
          <cell r="CD367">
            <v>0</v>
          </cell>
          <cell r="CE367">
            <v>0</v>
          </cell>
          <cell r="CF367">
            <v>0</v>
          </cell>
          <cell r="CG367">
            <v>0</v>
          </cell>
          <cell r="CH367">
            <v>0</v>
          </cell>
          <cell r="CI367">
            <v>0</v>
          </cell>
          <cell r="CJ367">
            <v>0</v>
          </cell>
          <cell r="CK367">
            <v>0</v>
          </cell>
          <cell r="CL367">
            <v>0</v>
          </cell>
          <cell r="CM367">
            <v>0</v>
          </cell>
          <cell r="CN367">
            <v>0</v>
          </cell>
        </row>
        <row r="368">
          <cell r="B368">
            <v>190730</v>
          </cell>
          <cell r="C368" t="str">
            <v xml:space="preserve">        CB                                                                                </v>
          </cell>
          <cell r="D368" t="str">
            <v xml:space="preserve">      Convertible Bonds</v>
          </cell>
          <cell r="H368" t="e">
            <v>#VALUE!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>
            <v>0</v>
          </cell>
          <cell r="BM368">
            <v>0</v>
          </cell>
          <cell r="BN368">
            <v>0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V368">
            <v>0</v>
          </cell>
          <cell r="BW368">
            <v>0</v>
          </cell>
          <cell r="BX368">
            <v>0</v>
          </cell>
          <cell r="BY368">
            <v>0</v>
          </cell>
          <cell r="BZ368">
            <v>0</v>
          </cell>
          <cell r="CA368">
            <v>0</v>
          </cell>
          <cell r="CB368">
            <v>0</v>
          </cell>
          <cell r="CC368">
            <v>0</v>
          </cell>
          <cell r="CD368">
            <v>0</v>
          </cell>
          <cell r="CE368">
            <v>0</v>
          </cell>
          <cell r="CF368">
            <v>0</v>
          </cell>
          <cell r="CG368">
            <v>0</v>
          </cell>
          <cell r="CH368">
            <v>0</v>
          </cell>
          <cell r="CI368">
            <v>0</v>
          </cell>
          <cell r="CJ368">
            <v>0</v>
          </cell>
          <cell r="CK368">
            <v>0</v>
          </cell>
          <cell r="CL368">
            <v>0</v>
          </cell>
          <cell r="CM368">
            <v>0</v>
          </cell>
          <cell r="CN368">
            <v>0</v>
          </cell>
        </row>
        <row r="369">
          <cell r="B369">
            <v>190740</v>
          </cell>
          <cell r="C369" t="str">
            <v xml:space="preserve">        BW                                                                                </v>
          </cell>
          <cell r="D369" t="str">
            <v xml:space="preserve">      Bonds With Stock Warrants</v>
          </cell>
          <cell r="H369" t="e">
            <v>#VALUE!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0</v>
          </cell>
          <cell r="BB369">
            <v>0</v>
          </cell>
          <cell r="BC369">
            <v>0</v>
          </cell>
          <cell r="BD369">
            <v>0</v>
          </cell>
          <cell r="BE369">
            <v>0</v>
          </cell>
          <cell r="BF369">
            <v>0</v>
          </cell>
          <cell r="BG369">
            <v>0</v>
          </cell>
          <cell r="BH369">
            <v>0</v>
          </cell>
          <cell r="BI369">
            <v>0</v>
          </cell>
          <cell r="BJ369">
            <v>0</v>
          </cell>
          <cell r="BK369">
            <v>0</v>
          </cell>
          <cell r="BL369">
            <v>0</v>
          </cell>
          <cell r="BM369">
            <v>0</v>
          </cell>
          <cell r="BN369">
            <v>0</v>
          </cell>
          <cell r="BO369">
            <v>0</v>
          </cell>
          <cell r="BP369">
            <v>0</v>
          </cell>
          <cell r="BQ369">
            <v>0</v>
          </cell>
          <cell r="BR369">
            <v>0</v>
          </cell>
          <cell r="BS369">
            <v>0</v>
          </cell>
          <cell r="BT369">
            <v>0</v>
          </cell>
          <cell r="BU369">
            <v>0</v>
          </cell>
          <cell r="BV369">
            <v>0</v>
          </cell>
          <cell r="BW369">
            <v>0</v>
          </cell>
          <cell r="BX369">
            <v>0</v>
          </cell>
          <cell r="BY369">
            <v>0</v>
          </cell>
          <cell r="BZ369">
            <v>0</v>
          </cell>
          <cell r="CA369">
            <v>0</v>
          </cell>
          <cell r="CB369">
            <v>0</v>
          </cell>
          <cell r="CC369">
            <v>0</v>
          </cell>
          <cell r="CD369">
            <v>0</v>
          </cell>
          <cell r="CE369">
            <v>0</v>
          </cell>
          <cell r="CF369">
            <v>0</v>
          </cell>
          <cell r="CG369">
            <v>0</v>
          </cell>
          <cell r="CH369">
            <v>0</v>
          </cell>
          <cell r="CI369">
            <v>0</v>
          </cell>
          <cell r="CJ369">
            <v>0</v>
          </cell>
          <cell r="CK369">
            <v>0</v>
          </cell>
          <cell r="CL369">
            <v>0</v>
          </cell>
          <cell r="CM369">
            <v>0</v>
          </cell>
          <cell r="CN369">
            <v>0</v>
          </cell>
        </row>
        <row r="370">
          <cell r="B370">
            <v>190750</v>
          </cell>
          <cell r="C370" t="str">
            <v xml:space="preserve">        EB                                                                                </v>
          </cell>
          <cell r="D370" t="str">
            <v xml:space="preserve">      Exchangeable Bonds</v>
          </cell>
          <cell r="H370" t="e">
            <v>#VALUE!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0</v>
          </cell>
          <cell r="Y370">
            <v>0</v>
          </cell>
          <cell r="Z370">
            <v>0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0</v>
          </cell>
          <cell r="AF370">
            <v>0</v>
          </cell>
          <cell r="AG370">
            <v>0</v>
          </cell>
          <cell r="AH370">
            <v>0</v>
          </cell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  <cell r="BE370">
            <v>0</v>
          </cell>
          <cell r="BF370">
            <v>0</v>
          </cell>
          <cell r="BG370">
            <v>0</v>
          </cell>
          <cell r="BH370">
            <v>0</v>
          </cell>
          <cell r="BI370">
            <v>0</v>
          </cell>
          <cell r="BJ370">
            <v>0</v>
          </cell>
          <cell r="BK370">
            <v>0</v>
          </cell>
          <cell r="BL370">
            <v>0</v>
          </cell>
          <cell r="BM370">
            <v>0</v>
          </cell>
          <cell r="BN370">
            <v>0</v>
          </cell>
          <cell r="BO370">
            <v>0</v>
          </cell>
          <cell r="BP370">
            <v>0</v>
          </cell>
          <cell r="BQ370">
            <v>0</v>
          </cell>
          <cell r="BR370">
            <v>0</v>
          </cell>
          <cell r="BS370">
            <v>0</v>
          </cell>
          <cell r="BT370">
            <v>0</v>
          </cell>
          <cell r="BU370">
            <v>0</v>
          </cell>
          <cell r="BV370">
            <v>0</v>
          </cell>
          <cell r="BW370">
            <v>0</v>
          </cell>
          <cell r="BX370">
            <v>0</v>
          </cell>
          <cell r="BY370">
            <v>0</v>
          </cell>
          <cell r="BZ370">
            <v>0</v>
          </cell>
          <cell r="CA370">
            <v>0</v>
          </cell>
          <cell r="CB370">
            <v>0</v>
          </cell>
          <cell r="CC370">
            <v>0</v>
          </cell>
          <cell r="CD370">
            <v>0</v>
          </cell>
          <cell r="CE370">
            <v>0</v>
          </cell>
          <cell r="CF370">
            <v>0</v>
          </cell>
          <cell r="CG370">
            <v>0</v>
          </cell>
          <cell r="CH370">
            <v>0</v>
          </cell>
          <cell r="CI370">
            <v>0</v>
          </cell>
          <cell r="CJ370">
            <v>0</v>
          </cell>
          <cell r="CK370">
            <v>0</v>
          </cell>
          <cell r="CL370">
            <v>0</v>
          </cell>
          <cell r="CM370">
            <v>0</v>
          </cell>
          <cell r="CN370">
            <v>0</v>
          </cell>
        </row>
        <row r="371">
          <cell r="B371">
            <v>190760</v>
          </cell>
          <cell r="C371" t="str">
            <v xml:space="preserve">    장기차입금                                                                            </v>
          </cell>
          <cell r="D371" t="str">
            <v xml:space="preserve">    Long-Term Borrowings</v>
          </cell>
          <cell r="H371" t="e">
            <v>#VALUE!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21.570930000000001</v>
          </cell>
          <cell r="Y371">
            <v>0</v>
          </cell>
          <cell r="Z371">
            <v>0</v>
          </cell>
          <cell r="AA371">
            <v>0</v>
          </cell>
          <cell r="AB371">
            <v>17.69087</v>
          </cell>
          <cell r="AC371">
            <v>0</v>
          </cell>
          <cell r="AD371">
            <v>0</v>
          </cell>
          <cell r="AE371">
            <v>0</v>
          </cell>
          <cell r="AF371">
            <v>1.2183126200000001</v>
          </cell>
          <cell r="AG371">
            <v>0</v>
          </cell>
          <cell r="AH371">
            <v>0</v>
          </cell>
          <cell r="AI371">
            <v>0</v>
          </cell>
          <cell r="AJ371">
            <v>3.4681855299999995</v>
          </cell>
          <cell r="AK371">
            <v>0</v>
          </cell>
          <cell r="AL371">
            <v>0</v>
          </cell>
          <cell r="AM371">
            <v>0</v>
          </cell>
          <cell r="AN371">
            <v>6.2901369999999996</v>
          </cell>
          <cell r="AO371">
            <v>6.2562349999999993</v>
          </cell>
          <cell r="AP371">
            <v>6.2736399999999994</v>
          </cell>
          <cell r="AQ371">
            <v>16.349944000000001</v>
          </cell>
          <cell r="AR371">
            <v>11.837933</v>
          </cell>
          <cell r="AS371">
            <v>10.310924999999999</v>
          </cell>
          <cell r="AT371">
            <v>22.203298999999998</v>
          </cell>
          <cell r="AU371">
            <v>26.669999999999998</v>
          </cell>
          <cell r="AV371">
            <v>23.092083329999998</v>
          </cell>
          <cell r="AW371">
            <v>22.329583</v>
          </cell>
          <cell r="AX371">
            <v>276.16693799999996</v>
          </cell>
          <cell r="AY371">
            <v>338.38569699999999</v>
          </cell>
          <cell r="AZ371">
            <v>394.85081481999998</v>
          </cell>
          <cell r="BA371">
            <v>457.31573499999996</v>
          </cell>
          <cell r="BB371">
            <v>519.67688099999998</v>
          </cell>
          <cell r="BC371">
            <v>581.45523800000001</v>
          </cell>
          <cell r="BD371">
            <v>636.46198810999999</v>
          </cell>
          <cell r="BE371">
            <v>700.75677299999995</v>
          </cell>
          <cell r="BF371">
            <v>710.40509999999995</v>
          </cell>
          <cell r="BG371">
            <v>710.27226399999995</v>
          </cell>
          <cell r="BH371">
            <v>721.77307916999996</v>
          </cell>
          <cell r="BI371">
            <v>721.56815199999994</v>
          </cell>
          <cell r="BJ371">
            <v>731.84579399999996</v>
          </cell>
          <cell r="BK371">
            <v>0</v>
          </cell>
          <cell r="BL371">
            <v>0</v>
          </cell>
          <cell r="BM371">
            <v>0</v>
          </cell>
          <cell r="BN371">
            <v>0</v>
          </cell>
          <cell r="BO371">
            <v>0</v>
          </cell>
          <cell r="BP371">
            <v>0</v>
          </cell>
          <cell r="BQ371">
            <v>0</v>
          </cell>
          <cell r="BR371">
            <v>0</v>
          </cell>
          <cell r="BS371">
            <v>0</v>
          </cell>
          <cell r="BT371">
            <v>0</v>
          </cell>
          <cell r="BU371">
            <v>0</v>
          </cell>
          <cell r="BV371">
            <v>0</v>
          </cell>
          <cell r="BW371">
            <v>0</v>
          </cell>
          <cell r="BX371">
            <v>0</v>
          </cell>
          <cell r="BY371">
            <v>0</v>
          </cell>
          <cell r="BZ371">
            <v>0</v>
          </cell>
          <cell r="CA371">
            <v>0</v>
          </cell>
          <cell r="CB371">
            <v>0</v>
          </cell>
          <cell r="CC371">
            <v>0</v>
          </cell>
          <cell r="CD371">
            <v>0</v>
          </cell>
          <cell r="CE371">
            <v>0</v>
          </cell>
          <cell r="CF371">
            <v>0</v>
          </cell>
          <cell r="CG371">
            <v>0</v>
          </cell>
          <cell r="CH371">
            <v>0</v>
          </cell>
          <cell r="CI371">
            <v>0</v>
          </cell>
          <cell r="CJ371">
            <v>0</v>
          </cell>
          <cell r="CK371">
            <v>0</v>
          </cell>
          <cell r="CL371">
            <v>0</v>
          </cell>
          <cell r="CM371">
            <v>0</v>
          </cell>
          <cell r="CN371">
            <v>0</v>
          </cell>
        </row>
        <row r="372">
          <cell r="B372">
            <v>190770</v>
          </cell>
          <cell r="C372" t="str">
            <v xml:space="preserve">    장기금융부채                                                                          </v>
          </cell>
          <cell r="D372" t="str">
            <v xml:space="preserve">    Long-Term Financial Liabilities</v>
          </cell>
          <cell r="H372" t="e">
            <v>#VALUE!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0.94520499999999996</v>
          </cell>
          <cell r="AO372">
            <v>0.82191799999999993</v>
          </cell>
          <cell r="AP372">
            <v>0.69725999999999999</v>
          </cell>
          <cell r="AQ372">
            <v>0.57123299999999999</v>
          </cell>
          <cell r="AR372">
            <v>0.44520499999999996</v>
          </cell>
          <cell r="AS372">
            <v>0.32191799999999998</v>
          </cell>
          <cell r="AT372">
            <v>0.19725999999999999</v>
          </cell>
          <cell r="AU372">
            <v>7.1232999999999991E-2</v>
          </cell>
          <cell r="AV372">
            <v>0</v>
          </cell>
          <cell r="AW372">
            <v>0</v>
          </cell>
          <cell r="AX372">
            <v>0</v>
          </cell>
          <cell r="AY372">
            <v>2.198356</v>
          </cell>
          <cell r="AZ372">
            <v>1.9967119999999998</v>
          </cell>
          <cell r="BA372">
            <v>1.7972599999999999</v>
          </cell>
          <cell r="BB372">
            <v>5.8210389999999999</v>
          </cell>
          <cell r="BC372">
            <v>4.7052749999999994</v>
          </cell>
          <cell r="BD372">
            <v>2.2724139999999999</v>
          </cell>
          <cell r="BE372">
            <v>1.550705</v>
          </cell>
          <cell r="BF372">
            <v>1.038467</v>
          </cell>
          <cell r="BG372">
            <v>0.59616400000000003</v>
          </cell>
          <cell r="BH372">
            <v>0.39451999999999998</v>
          </cell>
          <cell r="BI372">
            <v>0.19725999999999999</v>
          </cell>
          <cell r="BJ372">
            <v>1.3495889999999999</v>
          </cell>
          <cell r="BK372">
            <v>0</v>
          </cell>
          <cell r="BL372">
            <v>0</v>
          </cell>
          <cell r="BM372">
            <v>0</v>
          </cell>
          <cell r="BN372">
            <v>0</v>
          </cell>
          <cell r="BO372">
            <v>0</v>
          </cell>
          <cell r="BP372">
            <v>0</v>
          </cell>
          <cell r="BQ372">
            <v>0</v>
          </cell>
          <cell r="BR372">
            <v>0</v>
          </cell>
          <cell r="BS372">
            <v>0</v>
          </cell>
          <cell r="BT372">
            <v>0</v>
          </cell>
          <cell r="BU372">
            <v>0</v>
          </cell>
          <cell r="BV372">
            <v>0</v>
          </cell>
          <cell r="BW372">
            <v>0</v>
          </cell>
          <cell r="BX372">
            <v>0</v>
          </cell>
          <cell r="BY372">
            <v>0</v>
          </cell>
          <cell r="BZ372">
            <v>0</v>
          </cell>
          <cell r="CA372">
            <v>0</v>
          </cell>
          <cell r="CB372">
            <v>0</v>
          </cell>
          <cell r="CC372">
            <v>0</v>
          </cell>
          <cell r="CD372">
            <v>0</v>
          </cell>
          <cell r="CE372">
            <v>0</v>
          </cell>
          <cell r="CF372">
            <v>0</v>
          </cell>
          <cell r="CG372">
            <v>0</v>
          </cell>
          <cell r="CH372">
            <v>0</v>
          </cell>
          <cell r="CI372">
            <v>0</v>
          </cell>
          <cell r="CJ372">
            <v>0</v>
          </cell>
          <cell r="CK372">
            <v>0</v>
          </cell>
          <cell r="CL372">
            <v>0</v>
          </cell>
          <cell r="CM372">
            <v>0</v>
          </cell>
          <cell r="CN372">
            <v>0</v>
          </cell>
        </row>
        <row r="373">
          <cell r="B373">
            <v>130470</v>
          </cell>
          <cell r="C373" t="str">
            <v xml:space="preserve">        당기손익인식금융부채                                                              </v>
          </cell>
          <cell r="D373" t="str">
            <v xml:space="preserve">      Financial Liability at Fair Value through Profit or Loss</v>
          </cell>
          <cell r="H373" t="e">
            <v>#VALUE!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0</v>
          </cell>
          <cell r="BF373">
            <v>0</v>
          </cell>
          <cell r="BG373">
            <v>0</v>
          </cell>
          <cell r="BH373">
            <v>0</v>
          </cell>
          <cell r="BI373">
            <v>0</v>
          </cell>
          <cell r="BJ373">
            <v>0</v>
          </cell>
          <cell r="BK373">
            <v>0</v>
          </cell>
          <cell r="BL373">
            <v>0</v>
          </cell>
          <cell r="BM373">
            <v>0</v>
          </cell>
          <cell r="BN373">
            <v>0</v>
          </cell>
          <cell r="BO373">
            <v>0</v>
          </cell>
          <cell r="BP373">
            <v>0</v>
          </cell>
          <cell r="BQ373">
            <v>0</v>
          </cell>
          <cell r="BR373">
            <v>0</v>
          </cell>
          <cell r="BS373">
            <v>0</v>
          </cell>
          <cell r="BT373">
            <v>0</v>
          </cell>
          <cell r="BU373">
            <v>0</v>
          </cell>
          <cell r="BV373">
            <v>0</v>
          </cell>
          <cell r="BW373">
            <v>0</v>
          </cell>
          <cell r="BX373">
            <v>0</v>
          </cell>
          <cell r="BY373">
            <v>0</v>
          </cell>
          <cell r="BZ373">
            <v>0</v>
          </cell>
          <cell r="CA373">
            <v>0</v>
          </cell>
          <cell r="CB373">
            <v>0</v>
          </cell>
          <cell r="CC373">
            <v>0</v>
          </cell>
          <cell r="CD373">
            <v>0</v>
          </cell>
          <cell r="CE373">
            <v>0</v>
          </cell>
          <cell r="CF373">
            <v>0</v>
          </cell>
          <cell r="CG373">
            <v>0</v>
          </cell>
          <cell r="CH373">
            <v>0</v>
          </cell>
          <cell r="CI373">
            <v>0</v>
          </cell>
          <cell r="CJ373">
            <v>0</v>
          </cell>
          <cell r="CK373">
            <v>0</v>
          </cell>
          <cell r="CL373">
            <v>0</v>
          </cell>
          <cell r="CM373">
            <v>0</v>
          </cell>
          <cell r="CN373">
            <v>0</v>
          </cell>
        </row>
        <row r="374">
          <cell r="B374">
            <v>130480</v>
          </cell>
          <cell r="C374" t="str">
            <v xml:space="preserve">        장기파생상품부채                                                                  </v>
          </cell>
          <cell r="D374" t="str">
            <v xml:space="preserve">      Long-Term Derivative Liabilities</v>
          </cell>
          <cell r="H374" t="e">
            <v>#VALUE!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4.2232310000000002</v>
          </cell>
          <cell r="BC374">
            <v>3.3091109999999997</v>
          </cell>
          <cell r="BD374">
            <v>1.077893</v>
          </cell>
          <cell r="BE374">
            <v>0.55344499999999996</v>
          </cell>
          <cell r="BF374">
            <v>0.24065899999999998</v>
          </cell>
          <cell r="BG374">
            <v>0</v>
          </cell>
          <cell r="BH374">
            <v>0</v>
          </cell>
          <cell r="BI374">
            <v>0</v>
          </cell>
          <cell r="BJ374">
            <v>0</v>
          </cell>
          <cell r="BK374">
            <v>0</v>
          </cell>
          <cell r="BL374">
            <v>0</v>
          </cell>
          <cell r="BM374">
            <v>0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  <cell r="BS374">
            <v>0</v>
          </cell>
          <cell r="BT374">
            <v>0</v>
          </cell>
          <cell r="BU374">
            <v>0</v>
          </cell>
          <cell r="BV374">
            <v>0</v>
          </cell>
          <cell r="BW374">
            <v>0</v>
          </cell>
          <cell r="BX374">
            <v>0</v>
          </cell>
          <cell r="BY374">
            <v>0</v>
          </cell>
          <cell r="BZ374">
            <v>0</v>
          </cell>
          <cell r="CA374">
            <v>0</v>
          </cell>
          <cell r="CB374">
            <v>0</v>
          </cell>
          <cell r="CC374">
            <v>0</v>
          </cell>
          <cell r="CD374">
            <v>0</v>
          </cell>
          <cell r="CE374">
            <v>0</v>
          </cell>
          <cell r="CF374">
            <v>0</v>
          </cell>
          <cell r="CG374">
            <v>0</v>
          </cell>
          <cell r="CH374">
            <v>0</v>
          </cell>
          <cell r="CI374">
            <v>0</v>
          </cell>
          <cell r="CJ374">
            <v>0</v>
          </cell>
          <cell r="CK374">
            <v>0</v>
          </cell>
          <cell r="CL374">
            <v>0</v>
          </cell>
          <cell r="CM374">
            <v>0</v>
          </cell>
          <cell r="CN374">
            <v>0</v>
          </cell>
        </row>
        <row r="375">
          <cell r="B375">
            <v>190780</v>
          </cell>
          <cell r="C375" t="str">
            <v xml:space="preserve">        금융리스부채                                                                      </v>
          </cell>
          <cell r="D375" t="str">
            <v xml:space="preserve">      Lease Obligations</v>
          </cell>
          <cell r="H375" t="e">
            <v>#VALUE!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>
            <v>0</v>
          </cell>
          <cell r="BB375">
            <v>0</v>
          </cell>
          <cell r="BC375">
            <v>1.396164</v>
          </cell>
          <cell r="BD375">
            <v>0</v>
          </cell>
          <cell r="BE375">
            <v>0</v>
          </cell>
          <cell r="BF375">
            <v>0</v>
          </cell>
          <cell r="BG375">
            <v>0</v>
          </cell>
          <cell r="BH375">
            <v>0</v>
          </cell>
          <cell r="BI375">
            <v>0</v>
          </cell>
          <cell r="BJ375">
            <v>0</v>
          </cell>
          <cell r="BK375">
            <v>0</v>
          </cell>
          <cell r="BL375">
            <v>0</v>
          </cell>
          <cell r="BM375">
            <v>0</v>
          </cell>
          <cell r="BN375">
            <v>0</v>
          </cell>
          <cell r="BO375">
            <v>0</v>
          </cell>
          <cell r="BP375">
            <v>0</v>
          </cell>
          <cell r="BQ375">
            <v>0</v>
          </cell>
          <cell r="BR375">
            <v>0</v>
          </cell>
          <cell r="BS375">
            <v>0</v>
          </cell>
          <cell r="BT375">
            <v>0</v>
          </cell>
          <cell r="BU375">
            <v>0</v>
          </cell>
          <cell r="BV375">
            <v>0</v>
          </cell>
          <cell r="BW375">
            <v>0</v>
          </cell>
          <cell r="BX375">
            <v>0</v>
          </cell>
          <cell r="BY375">
            <v>0</v>
          </cell>
          <cell r="BZ375">
            <v>0</v>
          </cell>
          <cell r="CA375">
            <v>0</v>
          </cell>
          <cell r="CB375">
            <v>0</v>
          </cell>
          <cell r="CC375">
            <v>0</v>
          </cell>
          <cell r="CD375">
            <v>0</v>
          </cell>
          <cell r="CE375">
            <v>0</v>
          </cell>
          <cell r="CF375">
            <v>0</v>
          </cell>
          <cell r="CG375">
            <v>0</v>
          </cell>
          <cell r="CH375">
            <v>0</v>
          </cell>
          <cell r="CI375">
            <v>0</v>
          </cell>
          <cell r="CJ375">
            <v>0</v>
          </cell>
          <cell r="CK375">
            <v>0</v>
          </cell>
          <cell r="CL375">
            <v>0</v>
          </cell>
          <cell r="CM375">
            <v>0</v>
          </cell>
          <cell r="CN375">
            <v>0</v>
          </cell>
        </row>
        <row r="376">
          <cell r="B376">
            <v>190790</v>
          </cell>
          <cell r="C376" t="str">
            <v xml:space="preserve">        장기상환우선주                                                                    </v>
          </cell>
          <cell r="D376" t="str">
            <v xml:space="preserve">      Long-Term Preferred Stock of Redemption</v>
          </cell>
          <cell r="H376" t="e">
            <v>#VALUE!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BM376">
            <v>0</v>
          </cell>
          <cell r="BN376">
            <v>0</v>
          </cell>
          <cell r="BO376">
            <v>0</v>
          </cell>
          <cell r="BP376">
            <v>0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V376">
            <v>0</v>
          </cell>
          <cell r="BW376">
            <v>0</v>
          </cell>
          <cell r="BX376">
            <v>0</v>
          </cell>
          <cell r="BY376">
            <v>0</v>
          </cell>
          <cell r="BZ376">
            <v>0</v>
          </cell>
          <cell r="CA376">
            <v>0</v>
          </cell>
          <cell r="CB376">
            <v>0</v>
          </cell>
          <cell r="CC376">
            <v>0</v>
          </cell>
          <cell r="CD376">
            <v>0</v>
          </cell>
          <cell r="CE376">
            <v>0</v>
          </cell>
          <cell r="CF376">
            <v>0</v>
          </cell>
          <cell r="CG376">
            <v>0</v>
          </cell>
          <cell r="CH376">
            <v>0</v>
          </cell>
          <cell r="CI376">
            <v>0</v>
          </cell>
          <cell r="CJ376">
            <v>0</v>
          </cell>
          <cell r="CK376">
            <v>0</v>
          </cell>
          <cell r="CL376">
            <v>0</v>
          </cell>
          <cell r="CM376">
            <v>0</v>
          </cell>
          <cell r="CN376">
            <v>0</v>
          </cell>
        </row>
        <row r="377">
          <cell r="B377">
            <v>190800</v>
          </cell>
          <cell r="C377" t="str">
            <v xml:space="preserve">        기타장기금융부채                                                                  </v>
          </cell>
          <cell r="D377" t="str">
            <v xml:space="preserve">      Other Long-Term Financial Liabilities</v>
          </cell>
          <cell r="H377" t="e">
            <v>#VALUE!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0.94520499999999996</v>
          </cell>
          <cell r="AO377">
            <v>0.82191799999999993</v>
          </cell>
          <cell r="AP377">
            <v>0.69725999999999999</v>
          </cell>
          <cell r="AQ377">
            <v>0.57123299999999999</v>
          </cell>
          <cell r="AR377">
            <v>0.44520499999999996</v>
          </cell>
          <cell r="AS377">
            <v>0.32191799999999998</v>
          </cell>
          <cell r="AT377">
            <v>0.19725999999999999</v>
          </cell>
          <cell r="AU377">
            <v>7.1232999999999991E-2</v>
          </cell>
          <cell r="AV377">
            <v>0</v>
          </cell>
          <cell r="AW377">
            <v>0</v>
          </cell>
          <cell r="AX377">
            <v>0</v>
          </cell>
          <cell r="AY377">
            <v>2.198356</v>
          </cell>
          <cell r="AZ377">
            <v>1.9967119999999998</v>
          </cell>
          <cell r="BA377">
            <v>1.7972599999999999</v>
          </cell>
          <cell r="BB377">
            <v>1.5978079999999999</v>
          </cell>
          <cell r="BC377">
            <v>0</v>
          </cell>
          <cell r="BD377">
            <v>1.1945209999999999</v>
          </cell>
          <cell r="BE377">
            <v>0.99725999999999992</v>
          </cell>
          <cell r="BF377">
            <v>0.79780799999999996</v>
          </cell>
          <cell r="BG377">
            <v>0.59616400000000003</v>
          </cell>
          <cell r="BH377">
            <v>0.39451999999999998</v>
          </cell>
          <cell r="BI377">
            <v>0.19725999999999999</v>
          </cell>
          <cell r="BJ377">
            <v>1.3495889999999999</v>
          </cell>
          <cell r="BK377">
            <v>0</v>
          </cell>
          <cell r="BL377">
            <v>0</v>
          </cell>
          <cell r="BM377">
            <v>0</v>
          </cell>
          <cell r="BN377">
            <v>0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V377">
            <v>0</v>
          </cell>
          <cell r="BW377">
            <v>0</v>
          </cell>
          <cell r="BX377">
            <v>0</v>
          </cell>
          <cell r="BY377">
            <v>0</v>
          </cell>
          <cell r="BZ377">
            <v>0</v>
          </cell>
          <cell r="CA377">
            <v>0</v>
          </cell>
          <cell r="CB377">
            <v>0</v>
          </cell>
          <cell r="CC377">
            <v>0</v>
          </cell>
          <cell r="CD377">
            <v>0</v>
          </cell>
          <cell r="CE377">
            <v>0</v>
          </cell>
          <cell r="CF377">
            <v>0</v>
          </cell>
          <cell r="CG377">
            <v>0</v>
          </cell>
          <cell r="CH377">
            <v>0</v>
          </cell>
          <cell r="CI377">
            <v>0</v>
          </cell>
          <cell r="CJ377">
            <v>0</v>
          </cell>
          <cell r="CK377">
            <v>0</v>
          </cell>
          <cell r="CL377">
            <v>0</v>
          </cell>
          <cell r="CM377">
            <v>0</v>
          </cell>
          <cell r="CN377">
            <v>0</v>
          </cell>
        </row>
        <row r="378">
          <cell r="B378">
            <v>130600</v>
          </cell>
          <cell r="C378" t="str">
            <v xml:space="preserve">    장기매입채무및기타채무                                                                </v>
          </cell>
          <cell r="D378" t="str">
            <v xml:space="preserve">    Long-Term Trade and Other Non-Current Payables</v>
          </cell>
          <cell r="H378" t="e">
            <v>#VALUE!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21.902379</v>
          </cell>
          <cell r="Y378">
            <v>0</v>
          </cell>
          <cell r="Z378">
            <v>0</v>
          </cell>
          <cell r="AA378">
            <v>0</v>
          </cell>
          <cell r="AB378">
            <v>24.637620999999999</v>
          </cell>
          <cell r="AC378">
            <v>0</v>
          </cell>
          <cell r="AD378">
            <v>0</v>
          </cell>
          <cell r="AE378">
            <v>0</v>
          </cell>
          <cell r="AF378">
            <v>7.6496979999999999</v>
          </cell>
          <cell r="AG378">
            <v>0</v>
          </cell>
          <cell r="AH378">
            <v>0</v>
          </cell>
          <cell r="AI378">
            <v>0</v>
          </cell>
          <cell r="AJ378">
            <v>7.3338129999999992</v>
          </cell>
          <cell r="AK378">
            <v>0</v>
          </cell>
          <cell r="AL378">
            <v>0</v>
          </cell>
          <cell r="AM378">
            <v>0</v>
          </cell>
          <cell r="AN378">
            <v>25.505178999999998</v>
          </cell>
          <cell r="AO378">
            <v>24.949218999999999</v>
          </cell>
          <cell r="AP378">
            <v>25.204158999999997</v>
          </cell>
          <cell r="AQ378">
            <v>25.037658999999998</v>
          </cell>
          <cell r="AR378">
            <v>25.097659</v>
          </cell>
          <cell r="AS378">
            <v>24.532668999999999</v>
          </cell>
          <cell r="AT378">
            <v>24.441668999999997</v>
          </cell>
          <cell r="AU378">
            <v>24.433208999999998</v>
          </cell>
          <cell r="AV378">
            <v>11.617308999999999</v>
          </cell>
          <cell r="AW378">
            <v>11.527949</v>
          </cell>
          <cell r="AX378">
            <v>12.221098999999999</v>
          </cell>
          <cell r="AY378">
            <v>11.205589</v>
          </cell>
          <cell r="AZ378">
            <v>11.263589</v>
          </cell>
          <cell r="BA378">
            <v>11.855039</v>
          </cell>
          <cell r="BB378">
            <v>9.5567589999999996</v>
          </cell>
          <cell r="BC378">
            <v>9.5667589999999993</v>
          </cell>
          <cell r="BD378">
            <v>9.4787590000000002</v>
          </cell>
          <cell r="BE378">
            <v>9.5520589999999999</v>
          </cell>
          <cell r="BF378">
            <v>9.5245090000000001</v>
          </cell>
          <cell r="BG378">
            <v>10.482908999999999</v>
          </cell>
          <cell r="BH378">
            <v>10.482908999999999</v>
          </cell>
          <cell r="BI378">
            <v>10.475859</v>
          </cell>
          <cell r="BJ378">
            <v>13.728627999999999</v>
          </cell>
          <cell r="BK378">
            <v>0</v>
          </cell>
          <cell r="BL378">
            <v>0</v>
          </cell>
          <cell r="BM378">
            <v>0</v>
          </cell>
          <cell r="BN378">
            <v>0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V378">
            <v>0</v>
          </cell>
          <cell r="BW378">
            <v>0</v>
          </cell>
          <cell r="BX378">
            <v>0</v>
          </cell>
          <cell r="BY378">
            <v>0</v>
          </cell>
          <cell r="BZ378">
            <v>0</v>
          </cell>
          <cell r="CA378">
            <v>0</v>
          </cell>
          <cell r="CB378">
            <v>0</v>
          </cell>
          <cell r="CC378">
            <v>0</v>
          </cell>
          <cell r="CD378">
            <v>0</v>
          </cell>
          <cell r="CE378">
            <v>0</v>
          </cell>
          <cell r="CF378">
            <v>0</v>
          </cell>
          <cell r="CG378">
            <v>0</v>
          </cell>
          <cell r="CH378">
            <v>0</v>
          </cell>
          <cell r="CI378">
            <v>0</v>
          </cell>
          <cell r="CJ378">
            <v>0</v>
          </cell>
          <cell r="CK378">
            <v>0</v>
          </cell>
          <cell r="CL378">
            <v>0</v>
          </cell>
          <cell r="CM378">
            <v>0</v>
          </cell>
          <cell r="CN378">
            <v>0</v>
          </cell>
        </row>
        <row r="379">
          <cell r="B379">
            <v>190810</v>
          </cell>
          <cell r="C379" t="str">
            <v xml:space="preserve">        장기매입채무                                                                      </v>
          </cell>
          <cell r="D379" t="str">
            <v xml:space="preserve">      Long-Term Trade Payables</v>
          </cell>
          <cell r="H379" t="e">
            <v>#VALUE!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>
            <v>0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0</v>
          </cell>
          <cell r="BH379">
            <v>0</v>
          </cell>
          <cell r="BI379">
            <v>0</v>
          </cell>
          <cell r="BJ379">
            <v>0</v>
          </cell>
          <cell r="BK379">
            <v>0</v>
          </cell>
          <cell r="BL379">
            <v>0</v>
          </cell>
          <cell r="BM379">
            <v>0</v>
          </cell>
          <cell r="BN379">
            <v>0</v>
          </cell>
          <cell r="BO379">
            <v>0</v>
          </cell>
          <cell r="BP379">
            <v>0</v>
          </cell>
          <cell r="BQ379">
            <v>0</v>
          </cell>
          <cell r="BR379">
            <v>0</v>
          </cell>
          <cell r="BS379">
            <v>0</v>
          </cell>
          <cell r="BT379">
            <v>0</v>
          </cell>
          <cell r="BU379">
            <v>0</v>
          </cell>
          <cell r="BV379">
            <v>0</v>
          </cell>
          <cell r="BW379">
            <v>0</v>
          </cell>
          <cell r="BX379">
            <v>0</v>
          </cell>
          <cell r="BY379">
            <v>0</v>
          </cell>
          <cell r="BZ379">
            <v>0</v>
          </cell>
          <cell r="CA379">
            <v>0</v>
          </cell>
          <cell r="CB379">
            <v>0</v>
          </cell>
          <cell r="CC379">
            <v>0</v>
          </cell>
          <cell r="CD379">
            <v>0</v>
          </cell>
          <cell r="CE379">
            <v>0</v>
          </cell>
          <cell r="CF379">
            <v>0</v>
          </cell>
          <cell r="CG379">
            <v>0</v>
          </cell>
          <cell r="CH379">
            <v>0</v>
          </cell>
          <cell r="CI379">
            <v>0</v>
          </cell>
          <cell r="CJ379">
            <v>0</v>
          </cell>
          <cell r="CK379">
            <v>0</v>
          </cell>
          <cell r="CL379">
            <v>0</v>
          </cell>
          <cell r="CM379">
            <v>0</v>
          </cell>
          <cell r="CN379">
            <v>0</v>
          </cell>
        </row>
        <row r="380">
          <cell r="B380">
            <v>190820</v>
          </cell>
          <cell r="C380" t="str">
            <v xml:space="preserve">        장기미지급금                                                                      </v>
          </cell>
          <cell r="D380" t="str">
            <v xml:space="preserve">      Long-Term Other Payables</v>
          </cell>
          <cell r="H380" t="e">
            <v>#VALUE!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  <cell r="BK380">
            <v>0</v>
          </cell>
          <cell r="BL380">
            <v>0</v>
          </cell>
          <cell r="BM380">
            <v>0</v>
          </cell>
          <cell r="BN380">
            <v>0</v>
          </cell>
          <cell r="BO380">
            <v>0</v>
          </cell>
          <cell r="BP380">
            <v>0</v>
          </cell>
          <cell r="BQ380">
            <v>0</v>
          </cell>
          <cell r="BR380">
            <v>0</v>
          </cell>
          <cell r="BS380">
            <v>0</v>
          </cell>
          <cell r="BT380">
            <v>0</v>
          </cell>
          <cell r="BU380">
            <v>0</v>
          </cell>
          <cell r="BV380">
            <v>0</v>
          </cell>
          <cell r="BW380">
            <v>0</v>
          </cell>
          <cell r="BX380">
            <v>0</v>
          </cell>
          <cell r="BY380">
            <v>0</v>
          </cell>
          <cell r="BZ380">
            <v>0</v>
          </cell>
          <cell r="CA380">
            <v>0</v>
          </cell>
          <cell r="CB380">
            <v>0</v>
          </cell>
          <cell r="CC380">
            <v>0</v>
          </cell>
          <cell r="CD380">
            <v>0</v>
          </cell>
          <cell r="CE380">
            <v>0</v>
          </cell>
          <cell r="CF380">
            <v>0</v>
          </cell>
          <cell r="CG380">
            <v>0</v>
          </cell>
          <cell r="CH380">
            <v>0</v>
          </cell>
          <cell r="CI380">
            <v>0</v>
          </cell>
          <cell r="CJ380">
            <v>0</v>
          </cell>
          <cell r="CK380">
            <v>0</v>
          </cell>
          <cell r="CL380">
            <v>0</v>
          </cell>
          <cell r="CM380">
            <v>0</v>
          </cell>
          <cell r="CN380">
            <v>0</v>
          </cell>
        </row>
        <row r="382">
          <cell r="B382">
            <v>130880</v>
          </cell>
          <cell r="C382" t="str">
            <v xml:space="preserve">    비유동종업원급여충당부채                                                              </v>
          </cell>
          <cell r="D382" t="str">
            <v xml:space="preserve">    Non-Current Provisions for Employee Benefits</v>
          </cell>
          <cell r="H382" t="e">
            <v>#VALUE!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15.320796</v>
          </cell>
          <cell r="Y382">
            <v>0</v>
          </cell>
          <cell r="Z382">
            <v>0</v>
          </cell>
          <cell r="AA382">
            <v>0</v>
          </cell>
          <cell r="AB382">
            <v>14.224969999999999</v>
          </cell>
          <cell r="AC382">
            <v>0</v>
          </cell>
          <cell r="AD382">
            <v>0</v>
          </cell>
          <cell r="AE382">
            <v>0</v>
          </cell>
          <cell r="AF382">
            <v>11.761567599999999</v>
          </cell>
          <cell r="AG382">
            <v>0</v>
          </cell>
          <cell r="AH382">
            <v>0</v>
          </cell>
          <cell r="AI382">
            <v>0</v>
          </cell>
          <cell r="AJ382">
            <v>13.066687979999999</v>
          </cell>
          <cell r="AK382">
            <v>0</v>
          </cell>
          <cell r="AL382">
            <v>0</v>
          </cell>
          <cell r="AM382">
            <v>0</v>
          </cell>
          <cell r="AN382">
            <v>15.519153999999999</v>
          </cell>
          <cell r="AO382">
            <v>17.41826</v>
          </cell>
          <cell r="AP382">
            <v>18.301848</v>
          </cell>
          <cell r="AQ382">
            <v>19.152706999999999</v>
          </cell>
          <cell r="AR382">
            <v>12.745626</v>
          </cell>
          <cell r="AS382">
            <v>15.659417999999999</v>
          </cell>
          <cell r="AT382">
            <v>14.858563</v>
          </cell>
          <cell r="AU382">
            <v>15.278644</v>
          </cell>
          <cell r="AV382">
            <v>11.41172108</v>
          </cell>
          <cell r="AW382">
            <v>12.574828999999999</v>
          </cell>
          <cell r="AX382">
            <v>12.039233999999999</v>
          </cell>
          <cell r="AY382">
            <v>15.983369</v>
          </cell>
          <cell r="AZ382">
            <v>11.959939939999998</v>
          </cell>
          <cell r="BA382">
            <v>14.382588</v>
          </cell>
          <cell r="BB382">
            <v>17.625501</v>
          </cell>
          <cell r="BC382">
            <v>21.424151999999999</v>
          </cell>
          <cell r="BD382">
            <v>14.88070284</v>
          </cell>
          <cell r="BE382">
            <v>19.147027999999999</v>
          </cell>
          <cell r="BF382">
            <v>12.908571</v>
          </cell>
          <cell r="BG382">
            <v>16.332916000000001</v>
          </cell>
          <cell r="BH382">
            <v>13.071971999999999</v>
          </cell>
          <cell r="BI382">
            <v>18.305706999999998</v>
          </cell>
          <cell r="BJ382">
            <v>17.375474999999998</v>
          </cell>
          <cell r="BK382">
            <v>0</v>
          </cell>
          <cell r="BL382">
            <v>0</v>
          </cell>
          <cell r="BM382">
            <v>0</v>
          </cell>
          <cell r="BN382">
            <v>0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  <cell r="BS382">
            <v>0</v>
          </cell>
          <cell r="BT382">
            <v>0</v>
          </cell>
          <cell r="BU382">
            <v>0</v>
          </cell>
          <cell r="BV382">
            <v>0</v>
          </cell>
          <cell r="BW382">
            <v>0</v>
          </cell>
          <cell r="BX382">
            <v>0</v>
          </cell>
          <cell r="BY382">
            <v>0</v>
          </cell>
          <cell r="BZ382">
            <v>0</v>
          </cell>
          <cell r="CA382">
            <v>0</v>
          </cell>
          <cell r="CB382">
            <v>0</v>
          </cell>
          <cell r="CC382">
            <v>0</v>
          </cell>
          <cell r="CD382">
            <v>0</v>
          </cell>
          <cell r="CE382">
            <v>0</v>
          </cell>
          <cell r="CF382">
            <v>0</v>
          </cell>
          <cell r="CG382">
            <v>0</v>
          </cell>
          <cell r="CH382">
            <v>0</v>
          </cell>
          <cell r="CI382">
            <v>0</v>
          </cell>
          <cell r="CJ382">
            <v>0</v>
          </cell>
          <cell r="CK382">
            <v>0</v>
          </cell>
          <cell r="CL382">
            <v>0</v>
          </cell>
          <cell r="CM382">
            <v>0</v>
          </cell>
          <cell r="CN382">
            <v>0</v>
          </cell>
        </row>
        <row r="383">
          <cell r="B383">
            <v>131000</v>
          </cell>
          <cell r="C383" t="str">
            <v xml:space="preserve">    장기충당부채                                                                          </v>
          </cell>
          <cell r="D383" t="str">
            <v xml:space="preserve">    Long-term Provisions</v>
          </cell>
          <cell r="H383" t="e">
            <v>#VALUE!</v>
          </cell>
          <cell r="I383">
            <v>0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0.79999999999999993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  <cell r="BK383">
            <v>0</v>
          </cell>
          <cell r="BL383">
            <v>0</v>
          </cell>
          <cell r="BM383">
            <v>0</v>
          </cell>
          <cell r="BN383">
            <v>0</v>
          </cell>
          <cell r="BO383">
            <v>0</v>
          </cell>
          <cell r="BP383">
            <v>0</v>
          </cell>
          <cell r="BQ383">
            <v>0</v>
          </cell>
          <cell r="BR383">
            <v>0</v>
          </cell>
          <cell r="BS383">
            <v>0</v>
          </cell>
          <cell r="BT383">
            <v>0</v>
          </cell>
          <cell r="BU383">
            <v>0</v>
          </cell>
          <cell r="BV383">
            <v>0</v>
          </cell>
          <cell r="BW383">
            <v>0</v>
          </cell>
          <cell r="BX383">
            <v>0</v>
          </cell>
          <cell r="BY383">
            <v>0</v>
          </cell>
          <cell r="BZ383">
            <v>0</v>
          </cell>
          <cell r="CA383">
            <v>0</v>
          </cell>
          <cell r="CB383">
            <v>0</v>
          </cell>
          <cell r="CC383">
            <v>0</v>
          </cell>
          <cell r="CD383">
            <v>0</v>
          </cell>
          <cell r="CE383">
            <v>0</v>
          </cell>
          <cell r="CF383">
            <v>0</v>
          </cell>
          <cell r="CG383">
            <v>0</v>
          </cell>
          <cell r="CH383">
            <v>0</v>
          </cell>
          <cell r="CI383">
            <v>0</v>
          </cell>
          <cell r="CJ383">
            <v>0</v>
          </cell>
          <cell r="CK383">
            <v>0</v>
          </cell>
          <cell r="CL383">
            <v>0</v>
          </cell>
          <cell r="CM383">
            <v>0</v>
          </cell>
          <cell r="CN383">
            <v>0</v>
          </cell>
        </row>
        <row r="384">
          <cell r="B384">
            <v>131090</v>
          </cell>
          <cell r="C384" t="str">
            <v xml:space="preserve">    이연법인세부채                                                                        </v>
          </cell>
          <cell r="D384" t="str">
            <v xml:space="preserve">    Deferred Tax Liabilities</v>
          </cell>
          <cell r="H384" t="e">
            <v>#VALUE!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1.370573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35.022472309999998</v>
          </cell>
          <cell r="AG384">
            <v>0</v>
          </cell>
          <cell r="AH384">
            <v>0</v>
          </cell>
          <cell r="AI384">
            <v>0</v>
          </cell>
          <cell r="AJ384">
            <v>37.633243579999998</v>
          </cell>
          <cell r="AK384">
            <v>0</v>
          </cell>
          <cell r="AL384">
            <v>0</v>
          </cell>
          <cell r="AM384">
            <v>0</v>
          </cell>
          <cell r="AN384">
            <v>43.494509000000001</v>
          </cell>
          <cell r="AO384">
            <v>43.245477000000001</v>
          </cell>
          <cell r="AP384">
            <v>43.422636999999995</v>
          </cell>
          <cell r="AQ384">
            <v>44.425197999999995</v>
          </cell>
          <cell r="AR384">
            <v>42.335068</v>
          </cell>
          <cell r="AS384">
            <v>42.320678000000001</v>
          </cell>
          <cell r="AT384">
            <v>43.203043999999998</v>
          </cell>
          <cell r="AU384">
            <v>45.860655999999999</v>
          </cell>
          <cell r="AV384">
            <v>42.829844369999996</v>
          </cell>
          <cell r="AW384">
            <v>44.282311999999997</v>
          </cell>
          <cell r="AX384">
            <v>45.032649999999997</v>
          </cell>
          <cell r="AY384">
            <v>44.570014999999998</v>
          </cell>
          <cell r="AZ384">
            <v>47.68415838</v>
          </cell>
          <cell r="BA384">
            <v>47.663658999999996</v>
          </cell>
          <cell r="BB384">
            <v>46.487009999999998</v>
          </cell>
          <cell r="BC384">
            <v>46.152048999999998</v>
          </cell>
          <cell r="BD384">
            <v>45.310128640000002</v>
          </cell>
          <cell r="BE384">
            <v>45.682960000000001</v>
          </cell>
          <cell r="BF384">
            <v>47.401153000000001</v>
          </cell>
          <cell r="BG384">
            <v>46.252269999999996</v>
          </cell>
          <cell r="BH384">
            <v>43.838383669999999</v>
          </cell>
          <cell r="BI384">
            <v>42.859761999999996</v>
          </cell>
          <cell r="BJ384">
            <v>41.687290999999995</v>
          </cell>
          <cell r="BK384">
            <v>0</v>
          </cell>
          <cell r="BL384">
            <v>0</v>
          </cell>
          <cell r="BM384">
            <v>0</v>
          </cell>
          <cell r="BN384">
            <v>0</v>
          </cell>
          <cell r="BO384">
            <v>0</v>
          </cell>
          <cell r="BP384">
            <v>0</v>
          </cell>
          <cell r="BQ384">
            <v>0</v>
          </cell>
          <cell r="BR384">
            <v>0</v>
          </cell>
          <cell r="BS384">
            <v>0</v>
          </cell>
          <cell r="BT384">
            <v>0</v>
          </cell>
          <cell r="BU384">
            <v>0</v>
          </cell>
          <cell r="BV384">
            <v>0</v>
          </cell>
          <cell r="BW384">
            <v>0</v>
          </cell>
          <cell r="BX384">
            <v>0</v>
          </cell>
          <cell r="BY384">
            <v>0</v>
          </cell>
          <cell r="BZ384">
            <v>0</v>
          </cell>
          <cell r="CA384">
            <v>0</v>
          </cell>
          <cell r="CB384">
            <v>0</v>
          </cell>
          <cell r="CC384">
            <v>0</v>
          </cell>
          <cell r="CD384">
            <v>0</v>
          </cell>
          <cell r="CE384">
            <v>0</v>
          </cell>
          <cell r="CF384">
            <v>0</v>
          </cell>
          <cell r="CG384">
            <v>0</v>
          </cell>
          <cell r="CH384">
            <v>0</v>
          </cell>
          <cell r="CI384">
            <v>0</v>
          </cell>
          <cell r="CJ384">
            <v>0</v>
          </cell>
          <cell r="CK384">
            <v>0</v>
          </cell>
          <cell r="CL384">
            <v>0</v>
          </cell>
          <cell r="CM384">
            <v>0</v>
          </cell>
          <cell r="CN384">
            <v>0</v>
          </cell>
        </row>
        <row r="385">
          <cell r="B385">
            <v>190840</v>
          </cell>
          <cell r="C385" t="str">
            <v xml:space="preserve">    장기당기법인세부채(미지급법인세)                                                      </v>
          </cell>
          <cell r="D385" t="str">
            <v xml:space="preserve">    Long-Term Current Income Tax Liabilities(Income Taxes Payable)</v>
          </cell>
          <cell r="H385" t="e">
            <v>#VALUE!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0</v>
          </cell>
          <cell r="W385">
            <v>0</v>
          </cell>
          <cell r="X385">
            <v>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  <cell r="BK385">
            <v>0</v>
          </cell>
          <cell r="BL385">
            <v>0</v>
          </cell>
          <cell r="BM385">
            <v>0</v>
          </cell>
          <cell r="BN385">
            <v>0</v>
          </cell>
          <cell r="BO385">
            <v>0</v>
          </cell>
          <cell r="BP385">
            <v>0</v>
          </cell>
          <cell r="BQ385">
            <v>0</v>
          </cell>
          <cell r="BR385">
            <v>0</v>
          </cell>
          <cell r="BS385">
            <v>0</v>
          </cell>
          <cell r="BT385">
            <v>0</v>
          </cell>
          <cell r="BU385">
            <v>0</v>
          </cell>
          <cell r="BV385">
            <v>0</v>
          </cell>
          <cell r="BW385">
            <v>0</v>
          </cell>
          <cell r="BX385">
            <v>0</v>
          </cell>
          <cell r="BY385">
            <v>0</v>
          </cell>
          <cell r="BZ385">
            <v>0</v>
          </cell>
          <cell r="CA385">
            <v>0</v>
          </cell>
          <cell r="CB385">
            <v>0</v>
          </cell>
          <cell r="CC385">
            <v>0</v>
          </cell>
          <cell r="CD385">
            <v>0</v>
          </cell>
          <cell r="CE385">
            <v>0</v>
          </cell>
          <cell r="CF385">
            <v>0</v>
          </cell>
          <cell r="CG385">
            <v>0</v>
          </cell>
          <cell r="CH385">
            <v>0</v>
          </cell>
          <cell r="CI385">
            <v>0</v>
          </cell>
          <cell r="CJ385">
            <v>0</v>
          </cell>
          <cell r="CK385">
            <v>0</v>
          </cell>
          <cell r="CL385">
            <v>0</v>
          </cell>
          <cell r="CM385">
            <v>0</v>
          </cell>
          <cell r="CN385">
            <v>0</v>
          </cell>
        </row>
        <row r="386">
          <cell r="B386">
            <v>131120</v>
          </cell>
          <cell r="C386" t="str">
            <v xml:space="preserve">    기타비유동부채                                                                        </v>
          </cell>
          <cell r="D386" t="str">
            <v xml:space="preserve">    Other Non-Current Liabilities</v>
          </cell>
          <cell r="H386" t="e">
            <v>#VALUE!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0</v>
          </cell>
          <cell r="BP386">
            <v>0</v>
          </cell>
          <cell r="BQ386">
            <v>0</v>
          </cell>
          <cell r="BR386">
            <v>0</v>
          </cell>
          <cell r="BS386">
            <v>0</v>
          </cell>
          <cell r="BT386">
            <v>0</v>
          </cell>
          <cell r="BU386">
            <v>0</v>
          </cell>
          <cell r="BV386">
            <v>0</v>
          </cell>
          <cell r="BW386">
            <v>0</v>
          </cell>
          <cell r="BX386">
            <v>0</v>
          </cell>
          <cell r="BY386">
            <v>0</v>
          </cell>
          <cell r="BZ386">
            <v>0</v>
          </cell>
          <cell r="CA386">
            <v>0</v>
          </cell>
          <cell r="CB386">
            <v>0</v>
          </cell>
          <cell r="CC386">
            <v>0</v>
          </cell>
          <cell r="CD386">
            <v>0</v>
          </cell>
          <cell r="CE386">
            <v>0</v>
          </cell>
          <cell r="CF386">
            <v>0</v>
          </cell>
          <cell r="CG386">
            <v>0</v>
          </cell>
          <cell r="CH386">
            <v>0</v>
          </cell>
          <cell r="CI386">
            <v>0</v>
          </cell>
          <cell r="CJ386">
            <v>0</v>
          </cell>
          <cell r="CK386">
            <v>0</v>
          </cell>
          <cell r="CL386">
            <v>0</v>
          </cell>
          <cell r="CM386">
            <v>0</v>
          </cell>
          <cell r="CN386">
            <v>0</v>
          </cell>
        </row>
        <row r="387">
          <cell r="B387">
            <v>190850</v>
          </cell>
          <cell r="C387" t="str">
            <v xml:space="preserve">        장기선수금                                                                        </v>
          </cell>
          <cell r="D387" t="str">
            <v xml:space="preserve">      Long-Term Advance from Customers</v>
          </cell>
          <cell r="H387" t="e">
            <v>#VALUE!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  <cell r="BK387">
            <v>0</v>
          </cell>
          <cell r="BL387">
            <v>0</v>
          </cell>
          <cell r="BM387">
            <v>0</v>
          </cell>
          <cell r="BN387">
            <v>0</v>
          </cell>
          <cell r="BO387">
            <v>0</v>
          </cell>
          <cell r="BP387">
            <v>0</v>
          </cell>
          <cell r="BQ387">
            <v>0</v>
          </cell>
          <cell r="BR387">
            <v>0</v>
          </cell>
          <cell r="BS387">
            <v>0</v>
          </cell>
          <cell r="BT387">
            <v>0</v>
          </cell>
          <cell r="BU387">
            <v>0</v>
          </cell>
          <cell r="BV387">
            <v>0</v>
          </cell>
          <cell r="BW387">
            <v>0</v>
          </cell>
          <cell r="BX387">
            <v>0</v>
          </cell>
          <cell r="BY387">
            <v>0</v>
          </cell>
          <cell r="BZ387">
            <v>0</v>
          </cell>
          <cell r="CA387">
            <v>0</v>
          </cell>
          <cell r="CB387">
            <v>0</v>
          </cell>
          <cell r="CC387">
            <v>0</v>
          </cell>
          <cell r="CD387">
            <v>0</v>
          </cell>
          <cell r="CE387">
            <v>0</v>
          </cell>
          <cell r="CF387">
            <v>0</v>
          </cell>
          <cell r="CG387">
            <v>0</v>
          </cell>
          <cell r="CH387">
            <v>0</v>
          </cell>
          <cell r="CI387">
            <v>0</v>
          </cell>
          <cell r="CJ387">
            <v>0</v>
          </cell>
          <cell r="CK387">
            <v>0</v>
          </cell>
          <cell r="CL387">
            <v>0</v>
          </cell>
          <cell r="CM387">
            <v>0</v>
          </cell>
          <cell r="CN387">
            <v>0</v>
          </cell>
        </row>
        <row r="388">
          <cell r="B388">
            <v>190860</v>
          </cell>
          <cell r="C388" t="str">
            <v xml:space="preserve">        장기선수수익                                                                      </v>
          </cell>
          <cell r="D388" t="str">
            <v xml:space="preserve">      Long-Term Unearned Income</v>
          </cell>
          <cell r="H388" t="e">
            <v>#VALUE!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0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  <cell r="BK388">
            <v>0</v>
          </cell>
          <cell r="BL388">
            <v>0</v>
          </cell>
          <cell r="BM388">
            <v>0</v>
          </cell>
          <cell r="BN388">
            <v>0</v>
          </cell>
          <cell r="BO388">
            <v>0</v>
          </cell>
          <cell r="BP388">
            <v>0</v>
          </cell>
          <cell r="BQ388">
            <v>0</v>
          </cell>
          <cell r="BR388">
            <v>0</v>
          </cell>
          <cell r="BS388">
            <v>0</v>
          </cell>
          <cell r="BT388">
            <v>0</v>
          </cell>
          <cell r="BU388">
            <v>0</v>
          </cell>
          <cell r="BV388">
            <v>0</v>
          </cell>
          <cell r="BW388">
            <v>0</v>
          </cell>
          <cell r="BX388">
            <v>0</v>
          </cell>
          <cell r="BY388">
            <v>0</v>
          </cell>
          <cell r="BZ388">
            <v>0</v>
          </cell>
          <cell r="CA388">
            <v>0</v>
          </cell>
          <cell r="CB388">
            <v>0</v>
          </cell>
          <cell r="CC388">
            <v>0</v>
          </cell>
          <cell r="CD388">
            <v>0</v>
          </cell>
          <cell r="CE388">
            <v>0</v>
          </cell>
          <cell r="CF388">
            <v>0</v>
          </cell>
          <cell r="CG388">
            <v>0</v>
          </cell>
          <cell r="CH388">
            <v>0</v>
          </cell>
          <cell r="CI388">
            <v>0</v>
          </cell>
          <cell r="CJ388">
            <v>0</v>
          </cell>
          <cell r="CK388">
            <v>0</v>
          </cell>
          <cell r="CL388">
            <v>0</v>
          </cell>
          <cell r="CM388">
            <v>0</v>
          </cell>
          <cell r="CN388">
            <v>0</v>
          </cell>
        </row>
        <row r="397">
          <cell r="B397">
            <v>131580</v>
          </cell>
          <cell r="C397" t="str">
            <v xml:space="preserve">유동부채                                                                                  </v>
          </cell>
          <cell r="D397" t="str">
            <v>Current Liabilities</v>
          </cell>
          <cell r="H397" t="e">
            <v>#VALUE!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195.184572</v>
          </cell>
          <cell r="Y397">
            <v>0</v>
          </cell>
          <cell r="Z397">
            <v>0</v>
          </cell>
          <cell r="AA397">
            <v>0</v>
          </cell>
          <cell r="AB397">
            <v>193.94927899999999</v>
          </cell>
          <cell r="AC397">
            <v>0</v>
          </cell>
          <cell r="AD397">
            <v>0</v>
          </cell>
          <cell r="AE397">
            <v>0</v>
          </cell>
          <cell r="AF397">
            <v>97.694907979999996</v>
          </cell>
          <cell r="AG397">
            <v>0</v>
          </cell>
          <cell r="AH397">
            <v>0</v>
          </cell>
          <cell r="AI397">
            <v>0</v>
          </cell>
          <cell r="AJ397">
            <v>120.30843470999999</v>
          </cell>
          <cell r="AK397">
            <v>0</v>
          </cell>
          <cell r="AL397">
            <v>0</v>
          </cell>
          <cell r="AM397">
            <v>0</v>
          </cell>
          <cell r="AN397">
            <v>216.91185099999998</v>
          </cell>
          <cell r="AO397">
            <v>223.78053299999999</v>
          </cell>
          <cell r="AP397">
            <v>218.39495499999998</v>
          </cell>
          <cell r="AQ397">
            <v>200.99578499999998</v>
          </cell>
          <cell r="AR397">
            <v>247.91696199999998</v>
          </cell>
          <cell r="AS397">
            <v>273.16287499999999</v>
          </cell>
          <cell r="AT397">
            <v>228.94568899999999</v>
          </cell>
          <cell r="AU397">
            <v>286.47652999999997</v>
          </cell>
          <cell r="AV397">
            <v>334.75328150999997</v>
          </cell>
          <cell r="AW397">
            <v>358.83778699999999</v>
          </cell>
          <cell r="AX397">
            <v>222.11561599999999</v>
          </cell>
          <cell r="AY397">
            <v>204.872818</v>
          </cell>
          <cell r="AZ397">
            <v>239.59892527</v>
          </cell>
          <cell r="BA397">
            <v>297.58809500000001</v>
          </cell>
          <cell r="BB397">
            <v>258.73864299999997</v>
          </cell>
          <cell r="BC397">
            <v>250.05823699999999</v>
          </cell>
          <cell r="BD397">
            <v>289.94914521999999</v>
          </cell>
          <cell r="BE397">
            <v>316.682906</v>
          </cell>
          <cell r="BF397">
            <v>278.06263899999999</v>
          </cell>
          <cell r="BG397">
            <v>270.61926399999999</v>
          </cell>
          <cell r="BH397">
            <v>252.63188649999998</v>
          </cell>
          <cell r="BI397">
            <v>260.42557099999999</v>
          </cell>
          <cell r="BJ397">
            <v>295.296921</v>
          </cell>
          <cell r="BK397">
            <v>0</v>
          </cell>
          <cell r="BL397">
            <v>0</v>
          </cell>
          <cell r="BM397">
            <v>0</v>
          </cell>
          <cell r="BN397">
            <v>0</v>
          </cell>
          <cell r="BO397">
            <v>0</v>
          </cell>
          <cell r="BP397">
            <v>0</v>
          </cell>
          <cell r="BQ397">
            <v>0</v>
          </cell>
          <cell r="BR397">
            <v>0</v>
          </cell>
          <cell r="BS397">
            <v>0</v>
          </cell>
          <cell r="BT397">
            <v>0</v>
          </cell>
          <cell r="BU397">
            <v>0</v>
          </cell>
          <cell r="BV397">
            <v>0</v>
          </cell>
          <cell r="BW397">
            <v>0</v>
          </cell>
          <cell r="BX397">
            <v>0</v>
          </cell>
          <cell r="BY397">
            <v>0</v>
          </cell>
          <cell r="BZ397">
            <v>0</v>
          </cell>
          <cell r="CA397">
            <v>0</v>
          </cell>
          <cell r="CB397">
            <v>0</v>
          </cell>
          <cell r="CC397">
            <v>0</v>
          </cell>
          <cell r="CD397">
            <v>0</v>
          </cell>
          <cell r="CE397">
            <v>0</v>
          </cell>
          <cell r="CF397">
            <v>0</v>
          </cell>
          <cell r="CG397">
            <v>0</v>
          </cell>
          <cell r="CH397">
            <v>0</v>
          </cell>
          <cell r="CI397">
            <v>0</v>
          </cell>
          <cell r="CJ397">
            <v>0</v>
          </cell>
          <cell r="CK397">
            <v>0</v>
          </cell>
          <cell r="CL397">
            <v>0</v>
          </cell>
          <cell r="CM397">
            <v>0</v>
          </cell>
          <cell r="CN397">
            <v>0</v>
          </cell>
        </row>
        <row r="398">
          <cell r="B398">
            <v>190930</v>
          </cell>
          <cell r="C398" t="str">
            <v xml:space="preserve">    단기사채                                                                              </v>
          </cell>
          <cell r="D398" t="str">
            <v xml:space="preserve">    Short-Term Bonds</v>
          </cell>
          <cell r="H398" t="e">
            <v>#VALUE!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0</v>
          </cell>
          <cell r="BG398">
            <v>0</v>
          </cell>
          <cell r="BH398">
            <v>0</v>
          </cell>
          <cell r="BI398">
            <v>0</v>
          </cell>
          <cell r="BJ398">
            <v>0</v>
          </cell>
          <cell r="BK398">
            <v>0</v>
          </cell>
          <cell r="BL398">
            <v>0</v>
          </cell>
          <cell r="BM398">
            <v>0</v>
          </cell>
          <cell r="BN398">
            <v>0</v>
          </cell>
          <cell r="BO398">
            <v>0</v>
          </cell>
          <cell r="BP398">
            <v>0</v>
          </cell>
          <cell r="BQ398">
            <v>0</v>
          </cell>
          <cell r="BR398">
            <v>0</v>
          </cell>
          <cell r="BS398">
            <v>0</v>
          </cell>
          <cell r="BT398">
            <v>0</v>
          </cell>
          <cell r="BU398">
            <v>0</v>
          </cell>
          <cell r="BV398">
            <v>0</v>
          </cell>
          <cell r="BW398">
            <v>0</v>
          </cell>
          <cell r="BX398">
            <v>0</v>
          </cell>
          <cell r="BY398">
            <v>0</v>
          </cell>
          <cell r="BZ398">
            <v>0</v>
          </cell>
          <cell r="CA398">
            <v>0</v>
          </cell>
          <cell r="CB398">
            <v>0</v>
          </cell>
          <cell r="CC398">
            <v>0</v>
          </cell>
          <cell r="CD398">
            <v>0</v>
          </cell>
          <cell r="CE398">
            <v>0</v>
          </cell>
          <cell r="CF398">
            <v>0</v>
          </cell>
          <cell r="CG398">
            <v>0</v>
          </cell>
          <cell r="CH398">
            <v>0</v>
          </cell>
          <cell r="CI398">
            <v>0</v>
          </cell>
          <cell r="CJ398">
            <v>0</v>
          </cell>
          <cell r="CK398">
            <v>0</v>
          </cell>
          <cell r="CL398">
            <v>0</v>
          </cell>
          <cell r="CM398">
            <v>0</v>
          </cell>
          <cell r="CN398">
            <v>0</v>
          </cell>
        </row>
        <row r="399">
          <cell r="B399">
            <v>131650</v>
          </cell>
          <cell r="C399" t="str">
            <v xml:space="preserve">    단기차입금                                                                            </v>
          </cell>
          <cell r="D399" t="str">
            <v xml:space="preserve">    Short-Term Borrowings</v>
          </cell>
          <cell r="H399" t="e">
            <v>#VALUE!</v>
          </cell>
          <cell r="I399">
            <v>0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112.577474</v>
          </cell>
          <cell r="Y399">
            <v>0</v>
          </cell>
          <cell r="Z399">
            <v>0</v>
          </cell>
          <cell r="AA399">
            <v>0</v>
          </cell>
          <cell r="AB399">
            <v>125.09101199999999</v>
          </cell>
          <cell r="AC399">
            <v>0</v>
          </cell>
          <cell r="AD399">
            <v>0</v>
          </cell>
          <cell r="AE399">
            <v>0</v>
          </cell>
          <cell r="AF399">
            <v>24.743460649999996</v>
          </cell>
          <cell r="AG399">
            <v>0</v>
          </cell>
          <cell r="AH399">
            <v>0</v>
          </cell>
          <cell r="AI399">
            <v>0</v>
          </cell>
          <cell r="AJ399">
            <v>21.43664016</v>
          </cell>
          <cell r="AK399">
            <v>0</v>
          </cell>
          <cell r="AL399">
            <v>0</v>
          </cell>
          <cell r="AM399">
            <v>0</v>
          </cell>
          <cell r="AN399">
            <v>81.110197999999997</v>
          </cell>
          <cell r="AO399">
            <v>74.311723000000001</v>
          </cell>
          <cell r="AP399">
            <v>68.788331999999997</v>
          </cell>
          <cell r="AQ399">
            <v>64.039849000000004</v>
          </cell>
          <cell r="AR399">
            <v>63.039581999999996</v>
          </cell>
          <cell r="AS399">
            <v>53.257554999999996</v>
          </cell>
          <cell r="AT399">
            <v>50.05</v>
          </cell>
          <cell r="AU399">
            <v>47.785595999999998</v>
          </cell>
          <cell r="AV399">
            <v>44.518930999999995</v>
          </cell>
          <cell r="AW399">
            <v>36.4</v>
          </cell>
          <cell r="AX399">
            <v>36.4</v>
          </cell>
          <cell r="AY399">
            <v>36.4</v>
          </cell>
          <cell r="AZ399">
            <v>36.4</v>
          </cell>
          <cell r="BA399">
            <v>58.47</v>
          </cell>
          <cell r="BB399">
            <v>58.693999999999996</v>
          </cell>
          <cell r="BC399">
            <v>57.326000000000001</v>
          </cell>
          <cell r="BD399">
            <v>59.57</v>
          </cell>
          <cell r="BE399">
            <v>59.721999999999994</v>
          </cell>
          <cell r="BF399">
            <v>60.192</v>
          </cell>
          <cell r="BG399">
            <v>60.333999999999996</v>
          </cell>
          <cell r="BH399">
            <v>43.827999999999996</v>
          </cell>
          <cell r="BI399">
            <v>43.73</v>
          </cell>
          <cell r="BJ399">
            <v>67.834000000000003</v>
          </cell>
          <cell r="BK399">
            <v>0</v>
          </cell>
          <cell r="BL399">
            <v>0</v>
          </cell>
          <cell r="BM399">
            <v>0</v>
          </cell>
          <cell r="BN399">
            <v>0</v>
          </cell>
          <cell r="BO399">
            <v>0</v>
          </cell>
          <cell r="BP399">
            <v>0</v>
          </cell>
          <cell r="BQ399">
            <v>0</v>
          </cell>
          <cell r="BR399">
            <v>0</v>
          </cell>
          <cell r="BS399">
            <v>0</v>
          </cell>
          <cell r="BT399">
            <v>0</v>
          </cell>
          <cell r="BU399">
            <v>0</v>
          </cell>
          <cell r="BV399">
            <v>0</v>
          </cell>
          <cell r="BW399">
            <v>0</v>
          </cell>
          <cell r="BX399">
            <v>0</v>
          </cell>
          <cell r="BY399">
            <v>0</v>
          </cell>
          <cell r="BZ399">
            <v>0</v>
          </cell>
          <cell r="CA399">
            <v>0</v>
          </cell>
          <cell r="CB399">
            <v>0</v>
          </cell>
          <cell r="CC399">
            <v>0</v>
          </cell>
          <cell r="CD399">
            <v>0</v>
          </cell>
          <cell r="CE399">
            <v>0</v>
          </cell>
          <cell r="CF399">
            <v>0</v>
          </cell>
          <cell r="CG399">
            <v>0</v>
          </cell>
          <cell r="CH399">
            <v>0</v>
          </cell>
          <cell r="CI399">
            <v>0</v>
          </cell>
          <cell r="CJ399">
            <v>0</v>
          </cell>
          <cell r="CK399">
            <v>0</v>
          </cell>
          <cell r="CL399">
            <v>0</v>
          </cell>
          <cell r="CM399">
            <v>0</v>
          </cell>
          <cell r="CN399">
            <v>0</v>
          </cell>
        </row>
        <row r="400">
          <cell r="B400">
            <v>190940</v>
          </cell>
          <cell r="C400" t="str">
            <v xml:space="preserve">    유동성장기부채                                                                        </v>
          </cell>
          <cell r="D400" t="str">
            <v xml:space="preserve">    Current Portion of Long-Term Debt</v>
          </cell>
          <cell r="H400" t="e">
            <v>#VALUE!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18.425000000000001</v>
          </cell>
          <cell r="Y400">
            <v>0</v>
          </cell>
          <cell r="Z400">
            <v>0</v>
          </cell>
          <cell r="AA400">
            <v>0</v>
          </cell>
          <cell r="AB400">
            <v>3.4499999999999997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0.85349999999999993</v>
          </cell>
          <cell r="AK400">
            <v>0</v>
          </cell>
          <cell r="AL400">
            <v>0</v>
          </cell>
          <cell r="AM400">
            <v>0</v>
          </cell>
          <cell r="AN400">
            <v>2.5665</v>
          </cell>
          <cell r="AO400">
            <v>1.74675</v>
          </cell>
          <cell r="AP400">
            <v>1.202</v>
          </cell>
          <cell r="AQ400">
            <v>3.6072499999999996</v>
          </cell>
          <cell r="AR400">
            <v>6.7602500000000001</v>
          </cell>
          <cell r="AS400">
            <v>6.5279999999999996</v>
          </cell>
          <cell r="AT400">
            <v>6.29575</v>
          </cell>
          <cell r="AU400">
            <v>5.9384999999999994</v>
          </cell>
          <cell r="AV400">
            <v>12.80291667</v>
          </cell>
          <cell r="AW400">
            <v>10.19875</v>
          </cell>
          <cell r="AX400">
            <v>7.5945830000000001</v>
          </cell>
          <cell r="AY400">
            <v>4.9472170000000002</v>
          </cell>
          <cell r="AZ400">
            <v>10.06170666</v>
          </cell>
          <cell r="BA400">
            <v>7.8087199999999992</v>
          </cell>
          <cell r="BB400">
            <v>5.5558129999999997</v>
          </cell>
          <cell r="BC400">
            <v>4.3029069999999994</v>
          </cell>
          <cell r="BD400">
            <v>10.78544666</v>
          </cell>
          <cell r="BE400">
            <v>9.4825400000000002</v>
          </cell>
          <cell r="BF400">
            <v>8.179632999999999</v>
          </cell>
          <cell r="BG400">
            <v>6.2147769999999998</v>
          </cell>
          <cell r="BH400">
            <v>8.1549399999999999</v>
          </cell>
          <cell r="BI400">
            <v>7.0818300000000001</v>
          </cell>
          <cell r="BJ400">
            <v>5.3837199999999994</v>
          </cell>
          <cell r="BK400">
            <v>0</v>
          </cell>
          <cell r="BL400">
            <v>0</v>
          </cell>
          <cell r="BM400">
            <v>0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V400">
            <v>0</v>
          </cell>
          <cell r="BW400">
            <v>0</v>
          </cell>
          <cell r="BX400">
            <v>0</v>
          </cell>
          <cell r="BY400">
            <v>0</v>
          </cell>
          <cell r="BZ400">
            <v>0</v>
          </cell>
          <cell r="CA400">
            <v>0</v>
          </cell>
          <cell r="CB400">
            <v>0</v>
          </cell>
          <cell r="CC400">
            <v>0</v>
          </cell>
          <cell r="CD400">
            <v>0</v>
          </cell>
          <cell r="CE400">
            <v>0</v>
          </cell>
          <cell r="CF400">
            <v>0</v>
          </cell>
          <cell r="CG400">
            <v>0</v>
          </cell>
          <cell r="CH400">
            <v>0</v>
          </cell>
          <cell r="CI400">
            <v>0</v>
          </cell>
          <cell r="CJ400">
            <v>0</v>
          </cell>
          <cell r="CK400">
            <v>0</v>
          </cell>
          <cell r="CL400">
            <v>0</v>
          </cell>
          <cell r="CM400">
            <v>0</v>
          </cell>
          <cell r="CN400">
            <v>0</v>
          </cell>
        </row>
        <row r="401">
          <cell r="B401">
            <v>190950</v>
          </cell>
          <cell r="C401" t="str">
            <v xml:space="preserve">        유동성사채                                                                        </v>
          </cell>
          <cell r="D401" t="str">
            <v xml:space="preserve">      Current Portion of Bonds</v>
          </cell>
          <cell r="H401" t="e">
            <v>#VALUE!</v>
          </cell>
          <cell r="I401">
            <v>0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>
            <v>0</v>
          </cell>
          <cell r="BJ401">
            <v>0</v>
          </cell>
          <cell r="BK401">
            <v>0</v>
          </cell>
          <cell r="BL401">
            <v>0</v>
          </cell>
          <cell r="BM401">
            <v>0</v>
          </cell>
          <cell r="BN401">
            <v>0</v>
          </cell>
          <cell r="BO401">
            <v>0</v>
          </cell>
          <cell r="BP401">
            <v>0</v>
          </cell>
          <cell r="BQ401">
            <v>0</v>
          </cell>
          <cell r="BR401">
            <v>0</v>
          </cell>
          <cell r="BS401">
            <v>0</v>
          </cell>
          <cell r="BT401">
            <v>0</v>
          </cell>
          <cell r="BU401">
            <v>0</v>
          </cell>
          <cell r="BV401">
            <v>0</v>
          </cell>
          <cell r="BW401">
            <v>0</v>
          </cell>
          <cell r="BX401">
            <v>0</v>
          </cell>
          <cell r="BY401">
            <v>0</v>
          </cell>
          <cell r="BZ401">
            <v>0</v>
          </cell>
          <cell r="CA401">
            <v>0</v>
          </cell>
          <cell r="CB401">
            <v>0</v>
          </cell>
          <cell r="CC401">
            <v>0</v>
          </cell>
          <cell r="CD401">
            <v>0</v>
          </cell>
          <cell r="CE401">
            <v>0</v>
          </cell>
          <cell r="CF401">
            <v>0</v>
          </cell>
          <cell r="CG401">
            <v>0</v>
          </cell>
          <cell r="CH401">
            <v>0</v>
          </cell>
          <cell r="CI401">
            <v>0</v>
          </cell>
          <cell r="CJ401">
            <v>0</v>
          </cell>
          <cell r="CK401">
            <v>0</v>
          </cell>
          <cell r="CL401">
            <v>0</v>
          </cell>
          <cell r="CM401">
            <v>0</v>
          </cell>
          <cell r="CN401">
            <v>0</v>
          </cell>
        </row>
        <row r="402">
          <cell r="B402">
            <v>131810</v>
          </cell>
          <cell r="C402" t="str">
            <v xml:space="preserve">        유동성장기차입금                                                                  </v>
          </cell>
          <cell r="D402" t="str">
            <v xml:space="preserve">      Current Portion of Long-Term Borrowings</v>
          </cell>
          <cell r="H402" t="e">
            <v>#VALUE!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18.425000000000001</v>
          </cell>
          <cell r="Y402">
            <v>0</v>
          </cell>
          <cell r="Z402">
            <v>0</v>
          </cell>
          <cell r="AA402">
            <v>0</v>
          </cell>
          <cell r="AB402">
            <v>3.4499999999999997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0.85349999999999993</v>
          </cell>
          <cell r="AK402">
            <v>0</v>
          </cell>
          <cell r="AL402">
            <v>0</v>
          </cell>
          <cell r="AM402">
            <v>0</v>
          </cell>
          <cell r="AN402">
            <v>2.5665</v>
          </cell>
          <cell r="AO402">
            <v>1.74675</v>
          </cell>
          <cell r="AP402">
            <v>1.202</v>
          </cell>
          <cell r="AQ402">
            <v>3.6072499999999996</v>
          </cell>
          <cell r="AR402">
            <v>6.7602500000000001</v>
          </cell>
          <cell r="AS402">
            <v>6.5279999999999996</v>
          </cell>
          <cell r="AT402">
            <v>6.29575</v>
          </cell>
          <cell r="AU402">
            <v>5.9384999999999994</v>
          </cell>
          <cell r="AV402">
            <v>12.80291667</v>
          </cell>
          <cell r="AW402">
            <v>10.19875</v>
          </cell>
          <cell r="AX402">
            <v>7.5945830000000001</v>
          </cell>
          <cell r="AY402">
            <v>4.9472170000000002</v>
          </cell>
          <cell r="AZ402">
            <v>10.06170666</v>
          </cell>
          <cell r="BA402">
            <v>7.8087199999999992</v>
          </cell>
          <cell r="BB402">
            <v>5.5558129999999997</v>
          </cell>
          <cell r="BC402">
            <v>4.3029069999999994</v>
          </cell>
          <cell r="BD402">
            <v>10.78544666</v>
          </cell>
          <cell r="BE402">
            <v>9.4825400000000002</v>
          </cell>
          <cell r="BF402">
            <v>8.179632999999999</v>
          </cell>
          <cell r="BG402">
            <v>6.2147769999999998</v>
          </cell>
          <cell r="BH402">
            <v>8.1549399999999999</v>
          </cell>
          <cell r="BI402">
            <v>7.0818300000000001</v>
          </cell>
          <cell r="BJ402">
            <v>5.3837199999999994</v>
          </cell>
          <cell r="BK402">
            <v>0</v>
          </cell>
          <cell r="BL402">
            <v>0</v>
          </cell>
          <cell r="BM402">
            <v>0</v>
          </cell>
          <cell r="BN402">
            <v>0</v>
          </cell>
          <cell r="BO402">
            <v>0</v>
          </cell>
          <cell r="BP402">
            <v>0</v>
          </cell>
          <cell r="BQ402">
            <v>0</v>
          </cell>
          <cell r="BR402">
            <v>0</v>
          </cell>
          <cell r="BS402">
            <v>0</v>
          </cell>
          <cell r="BT402">
            <v>0</v>
          </cell>
          <cell r="BU402">
            <v>0</v>
          </cell>
          <cell r="BV402">
            <v>0</v>
          </cell>
          <cell r="BW402">
            <v>0</v>
          </cell>
          <cell r="BX402">
            <v>0</v>
          </cell>
          <cell r="BY402">
            <v>0</v>
          </cell>
          <cell r="BZ402">
            <v>0</v>
          </cell>
          <cell r="CA402">
            <v>0</v>
          </cell>
          <cell r="CB402">
            <v>0</v>
          </cell>
          <cell r="CC402">
            <v>0</v>
          </cell>
          <cell r="CD402">
            <v>0</v>
          </cell>
          <cell r="CE402">
            <v>0</v>
          </cell>
          <cell r="CF402">
            <v>0</v>
          </cell>
          <cell r="CG402">
            <v>0</v>
          </cell>
          <cell r="CH402">
            <v>0</v>
          </cell>
          <cell r="CI402">
            <v>0</v>
          </cell>
          <cell r="CJ402">
            <v>0</v>
          </cell>
          <cell r="CK402">
            <v>0</v>
          </cell>
          <cell r="CL402">
            <v>0</v>
          </cell>
          <cell r="CM402">
            <v>0</v>
          </cell>
          <cell r="CN402">
            <v>0</v>
          </cell>
        </row>
        <row r="403">
          <cell r="B403">
            <v>131820</v>
          </cell>
          <cell r="C403" t="str">
            <v xml:space="preserve">        유동성외화장기차입금                                                              </v>
          </cell>
          <cell r="D403" t="str">
            <v xml:space="preserve">      Current Portion of Long-Term Borrowings-Foreign Currencies</v>
          </cell>
          <cell r="H403" t="e">
            <v>#VALUE!</v>
          </cell>
          <cell r="I403">
            <v>0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>
            <v>0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  <cell r="BM403">
            <v>0</v>
          </cell>
          <cell r="BN403">
            <v>0</v>
          </cell>
          <cell r="BO403">
            <v>0</v>
          </cell>
          <cell r="BP403">
            <v>0</v>
          </cell>
          <cell r="BQ403">
            <v>0</v>
          </cell>
          <cell r="BR403">
            <v>0</v>
          </cell>
          <cell r="BS403">
            <v>0</v>
          </cell>
          <cell r="BT403">
            <v>0</v>
          </cell>
          <cell r="BU403">
            <v>0</v>
          </cell>
          <cell r="BV403">
            <v>0</v>
          </cell>
          <cell r="BW403">
            <v>0</v>
          </cell>
          <cell r="BX403">
            <v>0</v>
          </cell>
          <cell r="BY403">
            <v>0</v>
          </cell>
          <cell r="BZ403">
            <v>0</v>
          </cell>
          <cell r="CA403">
            <v>0</v>
          </cell>
          <cell r="CB403">
            <v>0</v>
          </cell>
          <cell r="CC403">
            <v>0</v>
          </cell>
          <cell r="CD403">
            <v>0</v>
          </cell>
          <cell r="CE403">
            <v>0</v>
          </cell>
          <cell r="CF403">
            <v>0</v>
          </cell>
          <cell r="CG403">
            <v>0</v>
          </cell>
          <cell r="CH403">
            <v>0</v>
          </cell>
          <cell r="CI403">
            <v>0</v>
          </cell>
          <cell r="CJ403">
            <v>0</v>
          </cell>
          <cell r="CK403">
            <v>0</v>
          </cell>
          <cell r="CL403">
            <v>0</v>
          </cell>
          <cell r="CM403">
            <v>0</v>
          </cell>
          <cell r="CN403">
            <v>0</v>
          </cell>
        </row>
        <row r="404">
          <cell r="B404">
            <v>131830</v>
          </cell>
          <cell r="C404" t="str">
            <v xml:space="preserve">        유동성유동화채무                                                                  </v>
          </cell>
          <cell r="D404" t="str">
            <v xml:space="preserve">      Current Portion of Asset-Backed Debts</v>
          </cell>
          <cell r="H404" t="e">
            <v>#VALUE!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>
            <v>0</v>
          </cell>
          <cell r="BB404">
            <v>0</v>
          </cell>
          <cell r="BC404">
            <v>0</v>
          </cell>
          <cell r="BD404">
            <v>0</v>
          </cell>
          <cell r="BE404">
            <v>0</v>
          </cell>
          <cell r="BF404">
            <v>0</v>
          </cell>
          <cell r="BG404">
            <v>0</v>
          </cell>
          <cell r="BH404">
            <v>0</v>
          </cell>
          <cell r="BI404">
            <v>0</v>
          </cell>
          <cell r="BJ404">
            <v>0</v>
          </cell>
          <cell r="BK404">
            <v>0</v>
          </cell>
          <cell r="BL404">
            <v>0</v>
          </cell>
          <cell r="BM404">
            <v>0</v>
          </cell>
          <cell r="BN404">
            <v>0</v>
          </cell>
          <cell r="BO404">
            <v>0</v>
          </cell>
          <cell r="BP404">
            <v>0</v>
          </cell>
          <cell r="BQ404">
            <v>0</v>
          </cell>
          <cell r="BR404">
            <v>0</v>
          </cell>
          <cell r="BS404">
            <v>0</v>
          </cell>
          <cell r="BT404">
            <v>0</v>
          </cell>
          <cell r="BU404">
            <v>0</v>
          </cell>
          <cell r="BV404">
            <v>0</v>
          </cell>
          <cell r="BW404">
            <v>0</v>
          </cell>
          <cell r="BX404">
            <v>0</v>
          </cell>
          <cell r="BY404">
            <v>0</v>
          </cell>
          <cell r="BZ404">
            <v>0</v>
          </cell>
          <cell r="CA404">
            <v>0</v>
          </cell>
          <cell r="CB404">
            <v>0</v>
          </cell>
          <cell r="CC404">
            <v>0</v>
          </cell>
          <cell r="CD404">
            <v>0</v>
          </cell>
          <cell r="CE404">
            <v>0</v>
          </cell>
          <cell r="CF404">
            <v>0</v>
          </cell>
          <cell r="CG404">
            <v>0</v>
          </cell>
          <cell r="CH404">
            <v>0</v>
          </cell>
          <cell r="CI404">
            <v>0</v>
          </cell>
          <cell r="CJ404">
            <v>0</v>
          </cell>
          <cell r="CK404">
            <v>0</v>
          </cell>
          <cell r="CL404">
            <v>0</v>
          </cell>
          <cell r="CM404">
            <v>0</v>
          </cell>
          <cell r="CN404">
            <v>0</v>
          </cell>
        </row>
        <row r="405">
          <cell r="B405">
            <v>131840</v>
          </cell>
          <cell r="C405" t="str">
            <v xml:space="preserve">        유동성연불매입채무                                                                </v>
          </cell>
          <cell r="D405" t="str">
            <v xml:space="preserve">      Trade Payable (Current Portion of Deferment Payment)</v>
          </cell>
          <cell r="H405" t="e">
            <v>#VALUE!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AZ405">
            <v>0</v>
          </cell>
          <cell r="BA405">
            <v>0</v>
          </cell>
          <cell r="BB405">
            <v>0</v>
          </cell>
          <cell r="BC405">
            <v>0</v>
          </cell>
          <cell r="BD405">
            <v>0</v>
          </cell>
          <cell r="BE405">
            <v>0</v>
          </cell>
          <cell r="BF405">
            <v>0</v>
          </cell>
          <cell r="BG405">
            <v>0</v>
          </cell>
          <cell r="BH405">
            <v>0</v>
          </cell>
          <cell r="BI405">
            <v>0</v>
          </cell>
          <cell r="BJ405">
            <v>0</v>
          </cell>
          <cell r="BK405">
            <v>0</v>
          </cell>
          <cell r="BL405">
            <v>0</v>
          </cell>
          <cell r="BM405">
            <v>0</v>
          </cell>
          <cell r="BN405">
            <v>0</v>
          </cell>
          <cell r="BO405">
            <v>0</v>
          </cell>
          <cell r="BP405">
            <v>0</v>
          </cell>
          <cell r="BQ405">
            <v>0</v>
          </cell>
          <cell r="BR405">
            <v>0</v>
          </cell>
          <cell r="BS405">
            <v>0</v>
          </cell>
          <cell r="BT405">
            <v>0</v>
          </cell>
          <cell r="BU405">
            <v>0</v>
          </cell>
          <cell r="BV405">
            <v>0</v>
          </cell>
          <cell r="BW405">
            <v>0</v>
          </cell>
          <cell r="BX405">
            <v>0</v>
          </cell>
          <cell r="BY405">
            <v>0</v>
          </cell>
          <cell r="BZ405">
            <v>0</v>
          </cell>
          <cell r="CA405">
            <v>0</v>
          </cell>
          <cell r="CB405">
            <v>0</v>
          </cell>
          <cell r="CC405">
            <v>0</v>
          </cell>
          <cell r="CD405">
            <v>0</v>
          </cell>
          <cell r="CE405">
            <v>0</v>
          </cell>
          <cell r="CF405">
            <v>0</v>
          </cell>
          <cell r="CG405">
            <v>0</v>
          </cell>
          <cell r="CH405">
            <v>0</v>
          </cell>
          <cell r="CI405">
            <v>0</v>
          </cell>
          <cell r="CJ405">
            <v>0</v>
          </cell>
          <cell r="CK405">
            <v>0</v>
          </cell>
          <cell r="CL405">
            <v>0</v>
          </cell>
          <cell r="CM405">
            <v>0</v>
          </cell>
          <cell r="CN405">
            <v>0</v>
          </cell>
        </row>
        <row r="406">
          <cell r="B406">
            <v>131850</v>
          </cell>
          <cell r="C406" t="str">
            <v xml:space="preserve">        유동성금융리스부채(미지급금등)                                                    </v>
          </cell>
          <cell r="D406" t="str">
            <v xml:space="preserve">      Current Portion of Lease Obligations(Other Payables)</v>
          </cell>
          <cell r="H406" t="e">
            <v>#VALUE!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>
            <v>0</v>
          </cell>
          <cell r="BB406">
            <v>0</v>
          </cell>
          <cell r="BC406">
            <v>0</v>
          </cell>
          <cell r="BD406">
            <v>0</v>
          </cell>
          <cell r="BE406">
            <v>0</v>
          </cell>
          <cell r="BF406">
            <v>0</v>
          </cell>
          <cell r="BG406">
            <v>0</v>
          </cell>
          <cell r="BH406">
            <v>0</v>
          </cell>
          <cell r="BI406">
            <v>0</v>
          </cell>
          <cell r="BJ406">
            <v>0</v>
          </cell>
          <cell r="BK406">
            <v>0</v>
          </cell>
          <cell r="BL406">
            <v>0</v>
          </cell>
          <cell r="BM406">
            <v>0</v>
          </cell>
          <cell r="BN406">
            <v>0</v>
          </cell>
          <cell r="BO406">
            <v>0</v>
          </cell>
          <cell r="BP406">
            <v>0</v>
          </cell>
          <cell r="BQ406">
            <v>0</v>
          </cell>
          <cell r="BR406">
            <v>0</v>
          </cell>
          <cell r="BS406">
            <v>0</v>
          </cell>
          <cell r="BT406">
            <v>0</v>
          </cell>
          <cell r="BU406">
            <v>0</v>
          </cell>
          <cell r="BV406">
            <v>0</v>
          </cell>
          <cell r="BW406">
            <v>0</v>
          </cell>
          <cell r="BX406">
            <v>0</v>
          </cell>
          <cell r="BY406">
            <v>0</v>
          </cell>
          <cell r="BZ406">
            <v>0</v>
          </cell>
          <cell r="CA406">
            <v>0</v>
          </cell>
          <cell r="CB406">
            <v>0</v>
          </cell>
          <cell r="CC406">
            <v>0</v>
          </cell>
          <cell r="CD406">
            <v>0</v>
          </cell>
          <cell r="CE406">
            <v>0</v>
          </cell>
          <cell r="CF406">
            <v>0</v>
          </cell>
          <cell r="CG406">
            <v>0</v>
          </cell>
          <cell r="CH406">
            <v>0</v>
          </cell>
          <cell r="CI406">
            <v>0</v>
          </cell>
          <cell r="CJ406">
            <v>0</v>
          </cell>
          <cell r="CK406">
            <v>0</v>
          </cell>
          <cell r="CL406">
            <v>0</v>
          </cell>
          <cell r="CM406">
            <v>0</v>
          </cell>
          <cell r="CN406">
            <v>0</v>
          </cell>
        </row>
        <row r="407">
          <cell r="B407">
            <v>131860</v>
          </cell>
          <cell r="C407" t="str">
            <v xml:space="preserve">        기타유동성장기부채                                                                </v>
          </cell>
          <cell r="D407" t="str">
            <v xml:space="preserve">      Other Current Portion of Long-Term Debts</v>
          </cell>
          <cell r="H407" t="e">
            <v>#VALUE!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J407">
            <v>0</v>
          </cell>
          <cell r="AK407">
            <v>0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  <cell r="AU407">
            <v>0</v>
          </cell>
          <cell r="AV407">
            <v>0</v>
          </cell>
          <cell r="AW407">
            <v>0</v>
          </cell>
          <cell r="AX407">
            <v>0</v>
          </cell>
          <cell r="AY407">
            <v>0</v>
          </cell>
          <cell r="AZ407">
            <v>0</v>
          </cell>
          <cell r="BA407">
            <v>0</v>
          </cell>
          <cell r="BB407">
            <v>0</v>
          </cell>
          <cell r="BC407">
            <v>0</v>
          </cell>
          <cell r="BD407">
            <v>0</v>
          </cell>
          <cell r="BE407">
            <v>0</v>
          </cell>
          <cell r="BF407">
            <v>0</v>
          </cell>
          <cell r="BG407">
            <v>0</v>
          </cell>
          <cell r="BH407">
            <v>0</v>
          </cell>
          <cell r="BI407">
            <v>0</v>
          </cell>
          <cell r="BJ407">
            <v>0</v>
          </cell>
          <cell r="BK407">
            <v>0</v>
          </cell>
          <cell r="BL407">
            <v>0</v>
          </cell>
          <cell r="BM407">
            <v>0</v>
          </cell>
          <cell r="BN407">
            <v>0</v>
          </cell>
          <cell r="BO407">
            <v>0</v>
          </cell>
          <cell r="BP407">
            <v>0</v>
          </cell>
          <cell r="BQ407">
            <v>0</v>
          </cell>
          <cell r="BR407">
            <v>0</v>
          </cell>
          <cell r="BS407">
            <v>0</v>
          </cell>
          <cell r="BT407">
            <v>0</v>
          </cell>
          <cell r="BU407">
            <v>0</v>
          </cell>
          <cell r="BV407">
            <v>0</v>
          </cell>
          <cell r="BW407">
            <v>0</v>
          </cell>
          <cell r="BX407">
            <v>0</v>
          </cell>
          <cell r="BY407">
            <v>0</v>
          </cell>
          <cell r="BZ407">
            <v>0</v>
          </cell>
          <cell r="CA407">
            <v>0</v>
          </cell>
          <cell r="CB407">
            <v>0</v>
          </cell>
          <cell r="CC407">
            <v>0</v>
          </cell>
          <cell r="CD407">
            <v>0</v>
          </cell>
          <cell r="CE407">
            <v>0</v>
          </cell>
          <cell r="CF407">
            <v>0</v>
          </cell>
          <cell r="CG407">
            <v>0</v>
          </cell>
          <cell r="CH407">
            <v>0</v>
          </cell>
          <cell r="CI407">
            <v>0</v>
          </cell>
          <cell r="CJ407">
            <v>0</v>
          </cell>
          <cell r="CK407">
            <v>0</v>
          </cell>
          <cell r="CL407">
            <v>0</v>
          </cell>
          <cell r="CM407">
            <v>0</v>
          </cell>
          <cell r="CN407">
            <v>0</v>
          </cell>
        </row>
        <row r="408">
          <cell r="B408">
            <v>190960</v>
          </cell>
          <cell r="C408" t="str">
            <v xml:space="preserve">    단기금융부채                                                                          </v>
          </cell>
          <cell r="D408" t="str">
            <v xml:space="preserve">    Short-Term Financial Liabilities</v>
          </cell>
          <cell r="H408" t="e">
            <v>#VALUE!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0.32165699999999997</v>
          </cell>
          <cell r="AO408">
            <v>0.21776299999999998</v>
          </cell>
          <cell r="AP408">
            <v>0.13261899999999999</v>
          </cell>
          <cell r="AQ408">
            <v>1.9276999999999999E-2</v>
          </cell>
          <cell r="AR408">
            <v>6.7889999999999999E-3</v>
          </cell>
          <cell r="AS408">
            <v>2.6969999999999997E-3</v>
          </cell>
          <cell r="AT408">
            <v>1.2359999999999999E-3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0</v>
          </cell>
          <cell r="AZ408">
            <v>0</v>
          </cell>
          <cell r="BA408">
            <v>0</v>
          </cell>
          <cell r="BB408">
            <v>2.1508569999999998</v>
          </cell>
          <cell r="BC408">
            <v>2.1908529999999997</v>
          </cell>
          <cell r="BD408">
            <v>1.08361255</v>
          </cell>
          <cell r="BE408">
            <v>1.1173979999999999</v>
          </cell>
          <cell r="BF408">
            <v>1.1219619999999999</v>
          </cell>
          <cell r="BG408">
            <v>0.71385199999999993</v>
          </cell>
          <cell r="BH408">
            <v>0</v>
          </cell>
          <cell r="BI408">
            <v>0</v>
          </cell>
          <cell r="BJ408">
            <v>0</v>
          </cell>
          <cell r="BK408">
            <v>0</v>
          </cell>
          <cell r="BL408">
            <v>0</v>
          </cell>
          <cell r="BM408">
            <v>0</v>
          </cell>
          <cell r="BN408">
            <v>0</v>
          </cell>
          <cell r="BO408">
            <v>0</v>
          </cell>
          <cell r="BP408">
            <v>0</v>
          </cell>
          <cell r="BQ408">
            <v>0</v>
          </cell>
          <cell r="BR408">
            <v>0</v>
          </cell>
          <cell r="BS408">
            <v>0</v>
          </cell>
          <cell r="BT408">
            <v>0</v>
          </cell>
          <cell r="BU408">
            <v>0</v>
          </cell>
          <cell r="BV408">
            <v>0</v>
          </cell>
          <cell r="BW408">
            <v>0</v>
          </cell>
          <cell r="BX408">
            <v>0</v>
          </cell>
          <cell r="BY408">
            <v>0</v>
          </cell>
          <cell r="BZ408">
            <v>0</v>
          </cell>
          <cell r="CA408">
            <v>0</v>
          </cell>
          <cell r="CB408">
            <v>0</v>
          </cell>
          <cell r="CC408">
            <v>0</v>
          </cell>
          <cell r="CD408">
            <v>0</v>
          </cell>
          <cell r="CE408">
            <v>0</v>
          </cell>
          <cell r="CF408">
            <v>0</v>
          </cell>
          <cell r="CG408">
            <v>0</v>
          </cell>
          <cell r="CH408">
            <v>0</v>
          </cell>
          <cell r="CI408">
            <v>0</v>
          </cell>
          <cell r="CJ408">
            <v>0</v>
          </cell>
          <cell r="CK408">
            <v>0</v>
          </cell>
          <cell r="CL408">
            <v>0</v>
          </cell>
          <cell r="CM408">
            <v>0</v>
          </cell>
          <cell r="CN408">
            <v>0</v>
          </cell>
        </row>
        <row r="409">
          <cell r="B409">
            <v>131890</v>
          </cell>
          <cell r="C409" t="str">
            <v xml:space="preserve">        단기매매금융부채                                                                  </v>
          </cell>
          <cell r="D409" t="str">
            <v xml:space="preserve">      Short-Term Trading Financial Liabilities</v>
          </cell>
          <cell r="H409" t="e">
            <v>#VALUE!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0</v>
          </cell>
          <cell r="AZ409">
            <v>0</v>
          </cell>
          <cell r="BA409">
            <v>0</v>
          </cell>
          <cell r="BB409">
            <v>0</v>
          </cell>
          <cell r="BC409">
            <v>0</v>
          </cell>
          <cell r="BD409">
            <v>0</v>
          </cell>
          <cell r="BE409">
            <v>0</v>
          </cell>
          <cell r="BF409">
            <v>0</v>
          </cell>
          <cell r="BG409">
            <v>0</v>
          </cell>
          <cell r="BH409">
            <v>0</v>
          </cell>
          <cell r="BI409">
            <v>0</v>
          </cell>
          <cell r="BJ409">
            <v>0</v>
          </cell>
          <cell r="BK409">
            <v>0</v>
          </cell>
          <cell r="BL409">
            <v>0</v>
          </cell>
          <cell r="BM409">
            <v>0</v>
          </cell>
          <cell r="BN409">
            <v>0</v>
          </cell>
          <cell r="BO409">
            <v>0</v>
          </cell>
          <cell r="BP409">
            <v>0</v>
          </cell>
          <cell r="BQ409">
            <v>0</v>
          </cell>
          <cell r="BR409">
            <v>0</v>
          </cell>
          <cell r="BS409">
            <v>0</v>
          </cell>
          <cell r="BT409">
            <v>0</v>
          </cell>
          <cell r="BU409">
            <v>0</v>
          </cell>
          <cell r="BV409">
            <v>0</v>
          </cell>
          <cell r="BW409">
            <v>0</v>
          </cell>
          <cell r="BX409">
            <v>0</v>
          </cell>
          <cell r="BY409">
            <v>0</v>
          </cell>
          <cell r="BZ409">
            <v>0</v>
          </cell>
          <cell r="CA409">
            <v>0</v>
          </cell>
          <cell r="CB409">
            <v>0</v>
          </cell>
          <cell r="CC409">
            <v>0</v>
          </cell>
          <cell r="CD409">
            <v>0</v>
          </cell>
          <cell r="CE409">
            <v>0</v>
          </cell>
          <cell r="CF409">
            <v>0</v>
          </cell>
          <cell r="CG409">
            <v>0</v>
          </cell>
          <cell r="CH409">
            <v>0</v>
          </cell>
          <cell r="CI409">
            <v>0</v>
          </cell>
          <cell r="CJ409">
            <v>0</v>
          </cell>
          <cell r="CK409">
            <v>0</v>
          </cell>
          <cell r="CL409">
            <v>0</v>
          </cell>
          <cell r="CM409">
            <v>0</v>
          </cell>
          <cell r="CN409">
            <v>0</v>
          </cell>
        </row>
        <row r="410">
          <cell r="B410">
            <v>131900</v>
          </cell>
          <cell r="C410" t="str">
            <v xml:space="preserve">        당기손익인식(지정)금융부채                                                        </v>
          </cell>
          <cell r="D410" t="str">
            <v xml:space="preserve">      (Designated)Financial Liabilities at Fair Value through Profit or Loss</v>
          </cell>
          <cell r="H410" t="e">
            <v>#VALUE!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0</v>
          </cell>
          <cell r="AZ410">
            <v>0</v>
          </cell>
          <cell r="BA410">
            <v>0</v>
          </cell>
          <cell r="BB410">
            <v>0</v>
          </cell>
          <cell r="BC410">
            <v>0</v>
          </cell>
          <cell r="BD410">
            <v>0</v>
          </cell>
          <cell r="BE410">
            <v>0</v>
          </cell>
          <cell r="BF410">
            <v>0</v>
          </cell>
          <cell r="BG410">
            <v>0</v>
          </cell>
          <cell r="BH410">
            <v>0</v>
          </cell>
          <cell r="BI410">
            <v>0</v>
          </cell>
          <cell r="BJ410">
            <v>0</v>
          </cell>
          <cell r="BK410">
            <v>0</v>
          </cell>
          <cell r="BL410">
            <v>0</v>
          </cell>
          <cell r="BM410">
            <v>0</v>
          </cell>
          <cell r="BN410">
            <v>0</v>
          </cell>
          <cell r="BO410">
            <v>0</v>
          </cell>
          <cell r="BP410">
            <v>0</v>
          </cell>
          <cell r="BQ410">
            <v>0</v>
          </cell>
          <cell r="BR410">
            <v>0</v>
          </cell>
          <cell r="BS410">
            <v>0</v>
          </cell>
          <cell r="BT410">
            <v>0</v>
          </cell>
          <cell r="BU410">
            <v>0</v>
          </cell>
          <cell r="BV410">
            <v>0</v>
          </cell>
          <cell r="BW410">
            <v>0</v>
          </cell>
          <cell r="BX410">
            <v>0</v>
          </cell>
          <cell r="BY410">
            <v>0</v>
          </cell>
          <cell r="BZ410">
            <v>0</v>
          </cell>
          <cell r="CA410">
            <v>0</v>
          </cell>
          <cell r="CB410">
            <v>0</v>
          </cell>
          <cell r="CC410">
            <v>0</v>
          </cell>
          <cell r="CD410">
            <v>0</v>
          </cell>
          <cell r="CE410">
            <v>0</v>
          </cell>
          <cell r="CF410">
            <v>0</v>
          </cell>
          <cell r="CG410">
            <v>0</v>
          </cell>
          <cell r="CH410">
            <v>0</v>
          </cell>
          <cell r="CI410">
            <v>0</v>
          </cell>
          <cell r="CJ410">
            <v>0</v>
          </cell>
          <cell r="CK410">
            <v>0</v>
          </cell>
          <cell r="CL410">
            <v>0</v>
          </cell>
          <cell r="CM410">
            <v>0</v>
          </cell>
          <cell r="CN410">
            <v>0</v>
          </cell>
        </row>
        <row r="411">
          <cell r="B411">
            <v>131910</v>
          </cell>
          <cell r="C411" t="str">
            <v xml:space="preserve">        단기파생상품부채                                                                  </v>
          </cell>
          <cell r="D411" t="str">
            <v xml:space="preserve">      Short-Term Derivative Liabilities</v>
          </cell>
          <cell r="H411" t="e">
            <v>#VALUE!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  <cell r="AX411">
            <v>0</v>
          </cell>
          <cell r="AY411">
            <v>0</v>
          </cell>
          <cell r="AZ411">
            <v>0</v>
          </cell>
          <cell r="BA411">
            <v>0</v>
          </cell>
          <cell r="BB411">
            <v>2.1508569999999998</v>
          </cell>
          <cell r="BC411">
            <v>2.1908529999999997</v>
          </cell>
          <cell r="BD411">
            <v>1.08361255</v>
          </cell>
          <cell r="BE411">
            <v>1.1173979999999999</v>
          </cell>
          <cell r="BF411">
            <v>1.1219619999999999</v>
          </cell>
          <cell r="BG411">
            <v>0.71385199999999993</v>
          </cell>
          <cell r="BH411">
            <v>0</v>
          </cell>
          <cell r="BI411">
            <v>0</v>
          </cell>
          <cell r="BJ411">
            <v>0</v>
          </cell>
          <cell r="BK411">
            <v>0</v>
          </cell>
          <cell r="BL411">
            <v>0</v>
          </cell>
          <cell r="BM411">
            <v>0</v>
          </cell>
          <cell r="BN411">
            <v>0</v>
          </cell>
          <cell r="BO411">
            <v>0</v>
          </cell>
          <cell r="BP411">
            <v>0</v>
          </cell>
          <cell r="BQ411">
            <v>0</v>
          </cell>
          <cell r="BR411">
            <v>0</v>
          </cell>
          <cell r="BS411">
            <v>0</v>
          </cell>
          <cell r="BT411">
            <v>0</v>
          </cell>
          <cell r="BU411">
            <v>0</v>
          </cell>
          <cell r="BV411">
            <v>0</v>
          </cell>
          <cell r="BW411">
            <v>0</v>
          </cell>
          <cell r="BX411">
            <v>0</v>
          </cell>
          <cell r="BY411">
            <v>0</v>
          </cell>
          <cell r="BZ411">
            <v>0</v>
          </cell>
          <cell r="CA411">
            <v>0</v>
          </cell>
          <cell r="CB411">
            <v>0</v>
          </cell>
          <cell r="CC411">
            <v>0</v>
          </cell>
          <cell r="CD411">
            <v>0</v>
          </cell>
          <cell r="CE411">
            <v>0</v>
          </cell>
          <cell r="CF411">
            <v>0</v>
          </cell>
          <cell r="CG411">
            <v>0</v>
          </cell>
          <cell r="CH411">
            <v>0</v>
          </cell>
          <cell r="CI411">
            <v>0</v>
          </cell>
          <cell r="CJ411">
            <v>0</v>
          </cell>
          <cell r="CK411">
            <v>0</v>
          </cell>
          <cell r="CL411">
            <v>0</v>
          </cell>
          <cell r="CM411">
            <v>0</v>
          </cell>
          <cell r="CN411">
            <v>0</v>
          </cell>
        </row>
        <row r="412">
          <cell r="B412">
            <v>131970</v>
          </cell>
          <cell r="C412" t="str">
            <v xml:space="preserve">        금융리스부채                                                                      </v>
          </cell>
          <cell r="D412" t="str">
            <v xml:space="preserve">      Lease Obligations</v>
          </cell>
          <cell r="H412" t="e">
            <v>#VALUE!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  <cell r="BE412">
            <v>0</v>
          </cell>
          <cell r="BF412">
            <v>0</v>
          </cell>
          <cell r="BG412">
            <v>0</v>
          </cell>
          <cell r="BH412">
            <v>0</v>
          </cell>
          <cell r="BI412">
            <v>0</v>
          </cell>
          <cell r="BJ412">
            <v>0</v>
          </cell>
          <cell r="BK412">
            <v>0</v>
          </cell>
          <cell r="BL412">
            <v>0</v>
          </cell>
          <cell r="BM412">
            <v>0</v>
          </cell>
          <cell r="BN412">
            <v>0</v>
          </cell>
          <cell r="BO412">
            <v>0</v>
          </cell>
          <cell r="BP412">
            <v>0</v>
          </cell>
          <cell r="BQ412">
            <v>0</v>
          </cell>
          <cell r="BR412">
            <v>0</v>
          </cell>
          <cell r="BS412">
            <v>0</v>
          </cell>
          <cell r="BT412">
            <v>0</v>
          </cell>
          <cell r="BU412">
            <v>0</v>
          </cell>
          <cell r="BV412">
            <v>0</v>
          </cell>
          <cell r="BW412">
            <v>0</v>
          </cell>
          <cell r="BX412">
            <v>0</v>
          </cell>
          <cell r="BY412">
            <v>0</v>
          </cell>
          <cell r="BZ412">
            <v>0</v>
          </cell>
          <cell r="CA412">
            <v>0</v>
          </cell>
          <cell r="CB412">
            <v>0</v>
          </cell>
          <cell r="CC412">
            <v>0</v>
          </cell>
          <cell r="CD412">
            <v>0</v>
          </cell>
          <cell r="CE412">
            <v>0</v>
          </cell>
          <cell r="CF412">
            <v>0</v>
          </cell>
          <cell r="CG412">
            <v>0</v>
          </cell>
          <cell r="CH412">
            <v>0</v>
          </cell>
          <cell r="CI412">
            <v>0</v>
          </cell>
          <cell r="CJ412">
            <v>0</v>
          </cell>
          <cell r="CK412">
            <v>0</v>
          </cell>
          <cell r="CL412">
            <v>0</v>
          </cell>
          <cell r="CM412">
            <v>0</v>
          </cell>
          <cell r="CN412">
            <v>0</v>
          </cell>
        </row>
        <row r="413">
          <cell r="B413">
            <v>131980</v>
          </cell>
          <cell r="C413" t="str">
            <v xml:space="preserve">        단기상환우선주                                                                    </v>
          </cell>
          <cell r="D413" t="str">
            <v xml:space="preserve">      Short-Term Preferred Stock of Redemption</v>
          </cell>
          <cell r="H413" t="e">
            <v>#VALUE!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  <cell r="BE413">
            <v>0</v>
          </cell>
          <cell r="BF413">
            <v>0</v>
          </cell>
          <cell r="BG413">
            <v>0</v>
          </cell>
          <cell r="BH413">
            <v>0</v>
          </cell>
          <cell r="BI413">
            <v>0</v>
          </cell>
          <cell r="BJ413">
            <v>0</v>
          </cell>
          <cell r="BK413">
            <v>0</v>
          </cell>
          <cell r="BL413">
            <v>0</v>
          </cell>
          <cell r="BM413">
            <v>0</v>
          </cell>
          <cell r="BN413">
            <v>0</v>
          </cell>
          <cell r="BO413">
            <v>0</v>
          </cell>
          <cell r="BP413">
            <v>0</v>
          </cell>
          <cell r="BQ413">
            <v>0</v>
          </cell>
          <cell r="BR413">
            <v>0</v>
          </cell>
          <cell r="BS413">
            <v>0</v>
          </cell>
          <cell r="BT413">
            <v>0</v>
          </cell>
          <cell r="BU413">
            <v>0</v>
          </cell>
          <cell r="BV413">
            <v>0</v>
          </cell>
          <cell r="BW413">
            <v>0</v>
          </cell>
          <cell r="BX413">
            <v>0</v>
          </cell>
          <cell r="BY413">
            <v>0</v>
          </cell>
          <cell r="BZ413">
            <v>0</v>
          </cell>
          <cell r="CA413">
            <v>0</v>
          </cell>
          <cell r="CB413">
            <v>0</v>
          </cell>
          <cell r="CC413">
            <v>0</v>
          </cell>
          <cell r="CD413">
            <v>0</v>
          </cell>
          <cell r="CE413">
            <v>0</v>
          </cell>
          <cell r="CF413">
            <v>0</v>
          </cell>
          <cell r="CG413">
            <v>0</v>
          </cell>
          <cell r="CH413">
            <v>0</v>
          </cell>
          <cell r="CI413">
            <v>0</v>
          </cell>
          <cell r="CJ413">
            <v>0</v>
          </cell>
          <cell r="CK413">
            <v>0</v>
          </cell>
          <cell r="CL413">
            <v>0</v>
          </cell>
          <cell r="CM413">
            <v>0</v>
          </cell>
          <cell r="CN413">
            <v>0</v>
          </cell>
        </row>
        <row r="415">
          <cell r="B415">
            <v>132000</v>
          </cell>
          <cell r="C415" t="str">
            <v xml:space="preserve">    매입채무및기타채무                                                                    </v>
          </cell>
          <cell r="D415" t="str">
            <v xml:space="preserve">    Trade and Other Current Payables</v>
          </cell>
          <cell r="H415" t="e">
            <v>#VALUE!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57.759166</v>
          </cell>
          <cell r="Y415">
            <v>0</v>
          </cell>
          <cell r="Z415">
            <v>0</v>
          </cell>
          <cell r="AA415">
            <v>0</v>
          </cell>
          <cell r="AB415">
            <v>57.083273999999996</v>
          </cell>
          <cell r="AC415">
            <v>0</v>
          </cell>
          <cell r="AD415">
            <v>0</v>
          </cell>
          <cell r="AE415">
            <v>0</v>
          </cell>
          <cell r="AF415">
            <v>28.179822659999999</v>
          </cell>
          <cell r="AG415">
            <v>0</v>
          </cell>
          <cell r="AH415">
            <v>0</v>
          </cell>
          <cell r="AI415">
            <v>0</v>
          </cell>
          <cell r="AJ415">
            <v>35.763086000000001</v>
          </cell>
          <cell r="AK415">
            <v>0</v>
          </cell>
          <cell r="AL415">
            <v>0</v>
          </cell>
          <cell r="AM415">
            <v>0</v>
          </cell>
          <cell r="AN415">
            <v>51.650731</v>
          </cell>
          <cell r="AO415">
            <v>51.163542</v>
          </cell>
          <cell r="AP415">
            <v>38.362795999999996</v>
          </cell>
          <cell r="AQ415">
            <v>48.777817999999996</v>
          </cell>
          <cell r="AR415">
            <v>50.072780999999999</v>
          </cell>
          <cell r="AS415">
            <v>80.617471999999992</v>
          </cell>
          <cell r="AT415">
            <v>46.288669999999996</v>
          </cell>
          <cell r="AU415">
            <v>41.220306999999998</v>
          </cell>
          <cell r="AV415">
            <v>185.79382199999998</v>
          </cell>
          <cell r="AW415">
            <v>111.38028399999999</v>
          </cell>
          <cell r="AX415">
            <v>66.082973999999993</v>
          </cell>
          <cell r="AY415">
            <v>71.013311000000002</v>
          </cell>
          <cell r="AZ415">
            <v>177.21937599999998</v>
          </cell>
          <cell r="BA415">
            <v>212.21785799999998</v>
          </cell>
          <cell r="BB415">
            <v>172.12403899999998</v>
          </cell>
          <cell r="BC415">
            <v>172.925062</v>
          </cell>
          <cell r="BD415">
            <v>203.51064399999998</v>
          </cell>
          <cell r="BE415">
            <v>115.639088</v>
          </cell>
          <cell r="BF415">
            <v>193.424103</v>
          </cell>
          <cell r="BG415">
            <v>186.83803399999999</v>
          </cell>
          <cell r="BH415">
            <v>191.166189</v>
          </cell>
          <cell r="BI415">
            <v>195.62752999999998</v>
          </cell>
          <cell r="BJ415">
            <v>200.647638</v>
          </cell>
          <cell r="BK415">
            <v>0</v>
          </cell>
          <cell r="BL415">
            <v>0</v>
          </cell>
          <cell r="BM415">
            <v>0</v>
          </cell>
          <cell r="BN415">
            <v>0</v>
          </cell>
          <cell r="BO415">
            <v>0</v>
          </cell>
          <cell r="BP415">
            <v>0</v>
          </cell>
          <cell r="BQ415">
            <v>0</v>
          </cell>
          <cell r="BR415">
            <v>0</v>
          </cell>
          <cell r="BS415">
            <v>0</v>
          </cell>
          <cell r="BT415">
            <v>0</v>
          </cell>
          <cell r="BU415">
            <v>0</v>
          </cell>
          <cell r="BV415">
            <v>0</v>
          </cell>
          <cell r="BW415">
            <v>0</v>
          </cell>
          <cell r="BX415">
            <v>0</v>
          </cell>
          <cell r="BY415">
            <v>0</v>
          </cell>
          <cell r="BZ415">
            <v>0</v>
          </cell>
          <cell r="CA415">
            <v>0</v>
          </cell>
          <cell r="CB415">
            <v>0</v>
          </cell>
          <cell r="CC415">
            <v>0</v>
          </cell>
          <cell r="CD415">
            <v>0</v>
          </cell>
          <cell r="CE415">
            <v>0</v>
          </cell>
          <cell r="CF415">
            <v>0</v>
          </cell>
          <cell r="CG415">
            <v>0</v>
          </cell>
          <cell r="CH415">
            <v>0</v>
          </cell>
          <cell r="CI415">
            <v>0</v>
          </cell>
          <cell r="CJ415">
            <v>0</v>
          </cell>
          <cell r="CK415">
            <v>0</v>
          </cell>
          <cell r="CL415">
            <v>0</v>
          </cell>
          <cell r="CM415">
            <v>0</v>
          </cell>
          <cell r="CN415">
            <v>0</v>
          </cell>
        </row>
        <row r="416">
          <cell r="B416">
            <v>132010</v>
          </cell>
          <cell r="C416" t="str">
            <v xml:space="preserve">        매입채무                                                                          </v>
          </cell>
          <cell r="D416" t="str">
            <v xml:space="preserve">      Trade Payables</v>
          </cell>
          <cell r="H416" t="e">
            <v>#VALUE!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0</v>
          </cell>
          <cell r="W416">
            <v>0</v>
          </cell>
          <cell r="X416">
            <v>3.7783569999999997</v>
          </cell>
          <cell r="Y416">
            <v>0</v>
          </cell>
          <cell r="Z416">
            <v>0</v>
          </cell>
          <cell r="AA416">
            <v>0</v>
          </cell>
          <cell r="AB416">
            <v>4.9472809999999994</v>
          </cell>
          <cell r="AC416">
            <v>0</v>
          </cell>
          <cell r="AD416">
            <v>0</v>
          </cell>
          <cell r="AE416">
            <v>0</v>
          </cell>
          <cell r="AF416">
            <v>5.3732945199999991</v>
          </cell>
          <cell r="AG416">
            <v>0</v>
          </cell>
          <cell r="AH416">
            <v>0</v>
          </cell>
          <cell r="AI416">
            <v>0</v>
          </cell>
          <cell r="AJ416">
            <v>5.7769304299999993</v>
          </cell>
          <cell r="AK416">
            <v>0</v>
          </cell>
          <cell r="AL416">
            <v>0</v>
          </cell>
          <cell r="AM416">
            <v>0</v>
          </cell>
          <cell r="AN416">
            <v>7.8604240000000001</v>
          </cell>
          <cell r="AO416">
            <v>6.292332</v>
          </cell>
          <cell r="AP416">
            <v>6.9218389999999994</v>
          </cell>
          <cell r="AQ416">
            <v>7.2359079999999993</v>
          </cell>
          <cell r="AR416">
            <v>7.0228909999999996</v>
          </cell>
          <cell r="AS416">
            <v>6.0990310000000001</v>
          </cell>
          <cell r="AT416">
            <v>5.5891419999999998</v>
          </cell>
          <cell r="AU416">
            <v>1.5896869999999999</v>
          </cell>
          <cell r="AV416">
            <v>1.7414996399999998</v>
          </cell>
          <cell r="AW416">
            <v>0.96543899999999994</v>
          </cell>
          <cell r="AX416">
            <v>1.0747199999999999</v>
          </cell>
          <cell r="AY416">
            <v>1.6012199999999999</v>
          </cell>
          <cell r="AZ416">
            <v>1.5188248200000001</v>
          </cell>
          <cell r="BA416">
            <v>0.98756199999999994</v>
          </cell>
          <cell r="BB416">
            <v>1.1827939999999999</v>
          </cell>
          <cell r="BC416">
            <v>1.293806</v>
          </cell>
          <cell r="BD416">
            <v>1.65245256</v>
          </cell>
          <cell r="BE416">
            <v>0.888347</v>
          </cell>
          <cell r="BF416">
            <v>1.9681469999999999</v>
          </cell>
          <cell r="BG416">
            <v>2.517833</v>
          </cell>
          <cell r="BH416">
            <v>2.5641192500000001</v>
          </cell>
          <cell r="BI416">
            <v>1.696925</v>
          </cell>
          <cell r="BJ416">
            <v>2.2233619999999998</v>
          </cell>
          <cell r="BK416">
            <v>0</v>
          </cell>
          <cell r="BL416">
            <v>0</v>
          </cell>
          <cell r="BM416">
            <v>0</v>
          </cell>
          <cell r="BN416">
            <v>0</v>
          </cell>
          <cell r="BO416">
            <v>0</v>
          </cell>
          <cell r="BP416">
            <v>0</v>
          </cell>
          <cell r="BQ416">
            <v>0</v>
          </cell>
          <cell r="BR416">
            <v>0</v>
          </cell>
          <cell r="BS416">
            <v>0</v>
          </cell>
          <cell r="BT416">
            <v>0</v>
          </cell>
          <cell r="BU416">
            <v>0</v>
          </cell>
          <cell r="BV416">
            <v>0</v>
          </cell>
          <cell r="BW416">
            <v>0</v>
          </cell>
          <cell r="BX416">
            <v>0</v>
          </cell>
          <cell r="BY416">
            <v>0</v>
          </cell>
          <cell r="BZ416">
            <v>0</v>
          </cell>
          <cell r="CA416">
            <v>0</v>
          </cell>
          <cell r="CB416">
            <v>0</v>
          </cell>
          <cell r="CC416">
            <v>0</v>
          </cell>
          <cell r="CD416">
            <v>0</v>
          </cell>
          <cell r="CE416">
            <v>0</v>
          </cell>
          <cell r="CF416">
            <v>0</v>
          </cell>
          <cell r="CG416">
            <v>0</v>
          </cell>
          <cell r="CH416">
            <v>0</v>
          </cell>
          <cell r="CI416">
            <v>0</v>
          </cell>
          <cell r="CJ416">
            <v>0</v>
          </cell>
          <cell r="CK416">
            <v>0</v>
          </cell>
          <cell r="CL416">
            <v>0</v>
          </cell>
          <cell r="CM416">
            <v>0</v>
          </cell>
          <cell r="CN416">
            <v>0</v>
          </cell>
        </row>
        <row r="417">
          <cell r="B417">
            <v>132070</v>
          </cell>
          <cell r="C417" t="str">
            <v xml:space="preserve">        미지급금                                                                          </v>
          </cell>
          <cell r="D417" t="str">
            <v xml:space="preserve">      Other Payables</v>
          </cell>
          <cell r="H417" t="e">
            <v>#VALUE!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10.137112</v>
          </cell>
          <cell r="Y417">
            <v>0</v>
          </cell>
          <cell r="Z417">
            <v>0</v>
          </cell>
          <cell r="AA417">
            <v>0</v>
          </cell>
          <cell r="AB417">
            <v>6.8123699999999996</v>
          </cell>
          <cell r="AC417">
            <v>0</v>
          </cell>
          <cell r="AD417">
            <v>0</v>
          </cell>
          <cell r="AE417">
            <v>0</v>
          </cell>
          <cell r="AF417">
            <v>13.81360546</v>
          </cell>
          <cell r="AG417">
            <v>0</v>
          </cell>
          <cell r="AH417">
            <v>0</v>
          </cell>
          <cell r="AI417">
            <v>0</v>
          </cell>
          <cell r="AJ417">
            <v>20.475392789999997</v>
          </cell>
          <cell r="AK417">
            <v>0</v>
          </cell>
          <cell r="AL417">
            <v>0</v>
          </cell>
          <cell r="AM417">
            <v>0</v>
          </cell>
          <cell r="AN417">
            <v>25.896878999999998</v>
          </cell>
          <cell r="AO417">
            <v>19.472669</v>
          </cell>
          <cell r="AP417">
            <v>21.295017999999999</v>
          </cell>
          <cell r="AQ417">
            <v>23.992737999999999</v>
          </cell>
          <cell r="AR417">
            <v>26.327247</v>
          </cell>
          <cell r="AS417">
            <v>36.563527999999998</v>
          </cell>
          <cell r="AT417">
            <v>30.578965999999998</v>
          </cell>
          <cell r="AU417">
            <v>27.023147999999999</v>
          </cell>
          <cell r="AV417">
            <v>38.472116999999997</v>
          </cell>
          <cell r="AW417">
            <v>23.979258999999999</v>
          </cell>
          <cell r="AX417">
            <v>25.827347</v>
          </cell>
          <cell r="AY417">
            <v>25.753001999999999</v>
          </cell>
          <cell r="AZ417">
            <v>33.004995999999998</v>
          </cell>
          <cell r="BA417">
            <v>33.341803999999996</v>
          </cell>
          <cell r="BB417">
            <v>31.174637999999998</v>
          </cell>
          <cell r="BC417">
            <v>35.891768999999996</v>
          </cell>
          <cell r="BD417">
            <v>43.932220000000001</v>
          </cell>
          <cell r="BE417">
            <v>71.744618000000003</v>
          </cell>
          <cell r="BF417">
            <v>67.5154</v>
          </cell>
          <cell r="BG417">
            <v>40.817979999999999</v>
          </cell>
          <cell r="BH417">
            <v>47.755255999999996</v>
          </cell>
          <cell r="BI417">
            <v>36.360583999999996</v>
          </cell>
          <cell r="BJ417">
            <v>39.19567</v>
          </cell>
          <cell r="BK417">
            <v>0</v>
          </cell>
          <cell r="BL417">
            <v>0</v>
          </cell>
          <cell r="BM417">
            <v>0</v>
          </cell>
          <cell r="BN417">
            <v>0</v>
          </cell>
          <cell r="BO417">
            <v>0</v>
          </cell>
          <cell r="BP417">
            <v>0</v>
          </cell>
          <cell r="BQ417">
            <v>0</v>
          </cell>
          <cell r="BR417">
            <v>0</v>
          </cell>
          <cell r="BS417">
            <v>0</v>
          </cell>
          <cell r="BT417">
            <v>0</v>
          </cell>
          <cell r="BU417">
            <v>0</v>
          </cell>
          <cell r="BV417">
            <v>0</v>
          </cell>
          <cell r="BW417">
            <v>0</v>
          </cell>
          <cell r="BX417">
            <v>0</v>
          </cell>
          <cell r="BY417">
            <v>0</v>
          </cell>
          <cell r="BZ417">
            <v>0</v>
          </cell>
          <cell r="CA417">
            <v>0</v>
          </cell>
          <cell r="CB417">
            <v>0</v>
          </cell>
          <cell r="CC417">
            <v>0</v>
          </cell>
          <cell r="CD417">
            <v>0</v>
          </cell>
          <cell r="CE417">
            <v>0</v>
          </cell>
          <cell r="CF417">
            <v>0</v>
          </cell>
          <cell r="CG417">
            <v>0</v>
          </cell>
          <cell r="CH417">
            <v>0</v>
          </cell>
          <cell r="CI417">
            <v>0</v>
          </cell>
          <cell r="CJ417">
            <v>0</v>
          </cell>
          <cell r="CK417">
            <v>0</v>
          </cell>
          <cell r="CL417">
            <v>0</v>
          </cell>
          <cell r="CM417">
            <v>0</v>
          </cell>
          <cell r="CN417">
            <v>0</v>
          </cell>
        </row>
        <row r="419">
          <cell r="B419">
            <v>132170</v>
          </cell>
          <cell r="C419" t="str">
            <v xml:space="preserve">    유동종업원급여충당부채(*)                                                             </v>
          </cell>
          <cell r="D419" t="str">
            <v xml:space="preserve">    Current Provisions for Employee Benefits</v>
          </cell>
          <cell r="H419" t="e">
            <v>#VALUE!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4.1947320000000001</v>
          </cell>
          <cell r="AG419">
            <v>0</v>
          </cell>
          <cell r="AH419">
            <v>0</v>
          </cell>
          <cell r="AI419">
            <v>0</v>
          </cell>
          <cell r="AJ419">
            <v>10.056035999999999</v>
          </cell>
          <cell r="AK419">
            <v>0</v>
          </cell>
          <cell r="AL419">
            <v>0</v>
          </cell>
          <cell r="AM419">
            <v>0</v>
          </cell>
          <cell r="AN419">
            <v>12.149137</v>
          </cell>
          <cell r="AO419">
            <v>2.8556589999999997</v>
          </cell>
          <cell r="AP419">
            <v>20.858919999999998</v>
          </cell>
          <cell r="AQ419">
            <v>22.569202000000001</v>
          </cell>
          <cell r="AR419">
            <v>40.372966999999996</v>
          </cell>
          <cell r="AS419">
            <v>22.671854999999997</v>
          </cell>
          <cell r="AT419">
            <v>30.178732999999998</v>
          </cell>
          <cell r="AU419">
            <v>33.632292999999997</v>
          </cell>
          <cell r="AV419">
            <v>0</v>
          </cell>
          <cell r="AW419">
            <v>11.652334</v>
          </cell>
          <cell r="AX419">
            <v>16.378367999999998</v>
          </cell>
          <cell r="AY419">
            <v>21.717289999999998</v>
          </cell>
          <cell r="AZ419">
            <v>0</v>
          </cell>
          <cell r="BA419">
            <v>0</v>
          </cell>
          <cell r="BB419">
            <v>0</v>
          </cell>
          <cell r="BC419">
            <v>0</v>
          </cell>
          <cell r="BD419">
            <v>0</v>
          </cell>
          <cell r="BE419">
            <v>0</v>
          </cell>
          <cell r="BF419">
            <v>0</v>
          </cell>
          <cell r="BG419">
            <v>0</v>
          </cell>
          <cell r="BH419">
            <v>0</v>
          </cell>
          <cell r="BI419">
            <v>0</v>
          </cell>
          <cell r="BJ419">
            <v>0</v>
          </cell>
          <cell r="BK419">
            <v>0</v>
          </cell>
          <cell r="BL419">
            <v>0</v>
          </cell>
          <cell r="BM419">
            <v>0</v>
          </cell>
          <cell r="BN419">
            <v>0</v>
          </cell>
          <cell r="BO419">
            <v>0</v>
          </cell>
          <cell r="BP419">
            <v>0</v>
          </cell>
          <cell r="BQ419">
            <v>0</v>
          </cell>
          <cell r="BR419">
            <v>0</v>
          </cell>
          <cell r="BS419">
            <v>0</v>
          </cell>
          <cell r="BT419">
            <v>0</v>
          </cell>
          <cell r="BU419">
            <v>0</v>
          </cell>
          <cell r="BV419">
            <v>0</v>
          </cell>
          <cell r="BW419">
            <v>0</v>
          </cell>
          <cell r="BX419">
            <v>0</v>
          </cell>
          <cell r="BY419">
            <v>0</v>
          </cell>
          <cell r="BZ419">
            <v>0</v>
          </cell>
          <cell r="CA419">
            <v>0</v>
          </cell>
          <cell r="CB419">
            <v>0</v>
          </cell>
          <cell r="CC419">
            <v>0</v>
          </cell>
          <cell r="CD419">
            <v>0</v>
          </cell>
          <cell r="CE419">
            <v>0</v>
          </cell>
          <cell r="CF419">
            <v>0</v>
          </cell>
          <cell r="CG419">
            <v>0</v>
          </cell>
          <cell r="CH419">
            <v>0</v>
          </cell>
          <cell r="CI419">
            <v>0</v>
          </cell>
          <cell r="CJ419">
            <v>0</v>
          </cell>
          <cell r="CK419">
            <v>0</v>
          </cell>
          <cell r="CL419">
            <v>0</v>
          </cell>
          <cell r="CM419">
            <v>0</v>
          </cell>
          <cell r="CN419">
            <v>0</v>
          </cell>
        </row>
        <row r="420">
          <cell r="B420">
            <v>132240</v>
          </cell>
          <cell r="C420" t="str">
            <v xml:space="preserve">    단기충당부채                                                                          </v>
          </cell>
          <cell r="D420" t="str">
            <v xml:space="preserve">    Other Short-Term Provisions</v>
          </cell>
          <cell r="H420" t="e">
            <v>#VALUE!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>
            <v>0</v>
          </cell>
          <cell r="BB420">
            <v>0</v>
          </cell>
          <cell r="BC420">
            <v>0</v>
          </cell>
          <cell r="BD420">
            <v>0</v>
          </cell>
          <cell r="BE420">
            <v>0</v>
          </cell>
          <cell r="BF420">
            <v>0</v>
          </cell>
          <cell r="BG420">
            <v>0</v>
          </cell>
          <cell r="BH420">
            <v>0</v>
          </cell>
          <cell r="BI420">
            <v>0</v>
          </cell>
          <cell r="BJ420">
            <v>0</v>
          </cell>
          <cell r="BK420">
            <v>0</v>
          </cell>
          <cell r="BL420">
            <v>0</v>
          </cell>
          <cell r="BM420">
            <v>0</v>
          </cell>
          <cell r="BN420">
            <v>0</v>
          </cell>
          <cell r="BO420">
            <v>0</v>
          </cell>
          <cell r="BP420">
            <v>0</v>
          </cell>
          <cell r="BQ420">
            <v>0</v>
          </cell>
          <cell r="BR420">
            <v>0</v>
          </cell>
          <cell r="BS420">
            <v>0</v>
          </cell>
          <cell r="BT420">
            <v>0</v>
          </cell>
          <cell r="BU420">
            <v>0</v>
          </cell>
          <cell r="BV420">
            <v>0</v>
          </cell>
          <cell r="BW420">
            <v>0</v>
          </cell>
          <cell r="BX420">
            <v>0</v>
          </cell>
          <cell r="BY420">
            <v>0</v>
          </cell>
          <cell r="BZ420">
            <v>0</v>
          </cell>
          <cell r="CA420">
            <v>0</v>
          </cell>
          <cell r="CB420">
            <v>0</v>
          </cell>
          <cell r="CC420">
            <v>0</v>
          </cell>
          <cell r="CD420">
            <v>0</v>
          </cell>
          <cell r="CE420">
            <v>0</v>
          </cell>
          <cell r="CF420">
            <v>0</v>
          </cell>
          <cell r="CG420">
            <v>0</v>
          </cell>
          <cell r="CH420">
            <v>0</v>
          </cell>
          <cell r="CI420">
            <v>0</v>
          </cell>
          <cell r="CJ420">
            <v>0</v>
          </cell>
          <cell r="CK420">
            <v>0</v>
          </cell>
          <cell r="CL420">
            <v>0</v>
          </cell>
          <cell r="CM420">
            <v>0</v>
          </cell>
          <cell r="CN420">
            <v>0</v>
          </cell>
        </row>
        <row r="421">
          <cell r="B421">
            <v>132330</v>
          </cell>
          <cell r="C421" t="str">
            <v xml:space="preserve">    당기법인세부채(미지급법인세)                                                          </v>
          </cell>
          <cell r="D421" t="str">
            <v xml:space="preserve">    Current Income Tax Liabilities(Income Taxes Payable)</v>
          </cell>
          <cell r="H421" t="e">
            <v>#VALUE!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5.5737449999999997</v>
          </cell>
          <cell r="Y421">
            <v>0</v>
          </cell>
          <cell r="Z421">
            <v>0</v>
          </cell>
          <cell r="AA421">
            <v>0</v>
          </cell>
          <cell r="AB421">
            <v>7.003603</v>
          </cell>
          <cell r="AC421">
            <v>0</v>
          </cell>
          <cell r="AD421">
            <v>0</v>
          </cell>
          <cell r="AE421">
            <v>0</v>
          </cell>
          <cell r="AF421">
            <v>8.2084638499999993</v>
          </cell>
          <cell r="AG421">
            <v>0</v>
          </cell>
          <cell r="AH421">
            <v>0</v>
          </cell>
          <cell r="AI421">
            <v>0</v>
          </cell>
          <cell r="AJ421">
            <v>7.97404694</v>
          </cell>
          <cell r="AK421">
            <v>0</v>
          </cell>
          <cell r="AL421">
            <v>0</v>
          </cell>
          <cell r="AM421">
            <v>0</v>
          </cell>
          <cell r="AN421">
            <v>15.738735</v>
          </cell>
          <cell r="AO421">
            <v>24.761771</v>
          </cell>
          <cell r="AP421">
            <v>19.125772999999999</v>
          </cell>
          <cell r="AQ421">
            <v>17.991429</v>
          </cell>
          <cell r="AR421">
            <v>24.360921999999999</v>
          </cell>
          <cell r="AS421">
            <v>24.345915999999999</v>
          </cell>
          <cell r="AT421">
            <v>17.253943</v>
          </cell>
          <cell r="AU421">
            <v>79.975565000000003</v>
          </cell>
          <cell r="AV421">
            <v>76.608337509999998</v>
          </cell>
          <cell r="AW421">
            <v>54.861609999999999</v>
          </cell>
          <cell r="AX421">
            <v>20.037834</v>
          </cell>
          <cell r="AY421">
            <v>5.4246219999999994</v>
          </cell>
          <cell r="AZ421">
            <v>3.7973010499999997</v>
          </cell>
          <cell r="BA421">
            <v>6.9392929999999993</v>
          </cell>
          <cell r="BB421">
            <v>13.202612</v>
          </cell>
          <cell r="BC421">
            <v>6.4692409999999994</v>
          </cell>
          <cell r="BD421">
            <v>8.5308006099999982</v>
          </cell>
          <cell r="BE421">
            <v>10.579711</v>
          </cell>
          <cell r="BF421">
            <v>4.4523599999999997</v>
          </cell>
          <cell r="BG421">
            <v>4.3910580000000001</v>
          </cell>
          <cell r="BH421">
            <v>0.30326018999999999</v>
          </cell>
          <cell r="BI421">
            <v>2.1185679999999998</v>
          </cell>
          <cell r="BJ421">
            <v>3.575494</v>
          </cell>
          <cell r="BK421">
            <v>0</v>
          </cell>
          <cell r="BL421">
            <v>0</v>
          </cell>
          <cell r="BM421">
            <v>0</v>
          </cell>
          <cell r="BN421">
            <v>0</v>
          </cell>
          <cell r="BO421">
            <v>0</v>
          </cell>
          <cell r="BP421">
            <v>0</v>
          </cell>
          <cell r="BQ421">
            <v>0</v>
          </cell>
          <cell r="BR421">
            <v>0</v>
          </cell>
          <cell r="BS421">
            <v>0</v>
          </cell>
          <cell r="BT421">
            <v>0</v>
          </cell>
          <cell r="BU421">
            <v>0</v>
          </cell>
          <cell r="BV421">
            <v>0</v>
          </cell>
          <cell r="BW421">
            <v>0</v>
          </cell>
          <cell r="BX421">
            <v>0</v>
          </cell>
          <cell r="BY421">
            <v>0</v>
          </cell>
          <cell r="BZ421">
            <v>0</v>
          </cell>
          <cell r="CA421">
            <v>0</v>
          </cell>
          <cell r="CB421">
            <v>0</v>
          </cell>
          <cell r="CC421">
            <v>0</v>
          </cell>
          <cell r="CD421">
            <v>0</v>
          </cell>
          <cell r="CE421">
            <v>0</v>
          </cell>
          <cell r="CF421">
            <v>0</v>
          </cell>
          <cell r="CG421">
            <v>0</v>
          </cell>
          <cell r="CH421">
            <v>0</v>
          </cell>
          <cell r="CI421">
            <v>0</v>
          </cell>
          <cell r="CJ421">
            <v>0</v>
          </cell>
          <cell r="CK421">
            <v>0</v>
          </cell>
          <cell r="CL421">
            <v>0</v>
          </cell>
          <cell r="CM421">
            <v>0</v>
          </cell>
          <cell r="CN421">
            <v>0</v>
          </cell>
        </row>
        <row r="422">
          <cell r="B422">
            <v>132340</v>
          </cell>
          <cell r="C422" t="str">
            <v xml:space="preserve">    기타유동부채                                                                          </v>
          </cell>
          <cell r="D422" t="str">
            <v xml:space="preserve">    Other Current Liabilities</v>
          </cell>
          <cell r="H422" t="e">
            <v>#VALUE!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0.84918699999999991</v>
          </cell>
          <cell r="Y422">
            <v>0</v>
          </cell>
          <cell r="Z422">
            <v>0</v>
          </cell>
          <cell r="AA422">
            <v>0</v>
          </cell>
          <cell r="AB422">
            <v>1.3213889999999999</v>
          </cell>
          <cell r="AC422">
            <v>0</v>
          </cell>
          <cell r="AD422">
            <v>0</v>
          </cell>
          <cell r="AE422">
            <v>0</v>
          </cell>
          <cell r="AF422">
            <v>32.368428999999999</v>
          </cell>
          <cell r="AG422">
            <v>0</v>
          </cell>
          <cell r="AH422">
            <v>0</v>
          </cell>
          <cell r="AI422">
            <v>0</v>
          </cell>
          <cell r="AJ422">
            <v>44.225124999999998</v>
          </cell>
          <cell r="AK422">
            <v>0</v>
          </cell>
          <cell r="AL422">
            <v>0</v>
          </cell>
          <cell r="AM422">
            <v>0</v>
          </cell>
          <cell r="AN422">
            <v>53.374893</v>
          </cell>
          <cell r="AO422">
            <v>68.723325000000003</v>
          </cell>
          <cell r="AP422">
            <v>69.924515</v>
          </cell>
          <cell r="AQ422">
            <v>43.990960999999999</v>
          </cell>
          <cell r="AR422">
            <v>63.303671999999999</v>
          </cell>
          <cell r="AS422">
            <v>85.739381999999992</v>
          </cell>
          <cell r="AT422">
            <v>78.877357000000003</v>
          </cell>
          <cell r="AU422">
            <v>72.080868999999993</v>
          </cell>
          <cell r="AV422">
            <v>8.6104789999999998</v>
          </cell>
          <cell r="AW422">
            <v>134.34481</v>
          </cell>
          <cell r="AX422">
            <v>75.621855999999994</v>
          </cell>
          <cell r="AY422">
            <v>65.370379</v>
          </cell>
          <cell r="AZ422">
            <v>12.120540999999999</v>
          </cell>
          <cell r="BA422">
            <v>12.152223999999999</v>
          </cell>
          <cell r="BB422">
            <v>7.0113219999999998</v>
          </cell>
          <cell r="BC422">
            <v>6.8441739999999998</v>
          </cell>
          <cell r="BD422">
            <v>6.4686409999999999</v>
          </cell>
          <cell r="BE422">
            <v>120.142169</v>
          </cell>
          <cell r="BF422">
            <v>10.692580999999999</v>
          </cell>
          <cell r="BG422">
            <v>12.127544</v>
          </cell>
          <cell r="BH422">
            <v>9.1794969999999996</v>
          </cell>
          <cell r="BI422">
            <v>11.867644</v>
          </cell>
          <cell r="BJ422">
            <v>17.856069999999999</v>
          </cell>
          <cell r="BK422">
            <v>0</v>
          </cell>
          <cell r="BL422">
            <v>0</v>
          </cell>
          <cell r="BM422">
            <v>0</v>
          </cell>
          <cell r="BN422">
            <v>0</v>
          </cell>
          <cell r="BO422">
            <v>0</v>
          </cell>
          <cell r="BP422">
            <v>0</v>
          </cell>
          <cell r="BQ422">
            <v>0</v>
          </cell>
          <cell r="BR422">
            <v>0</v>
          </cell>
          <cell r="BS422">
            <v>0</v>
          </cell>
          <cell r="BT422">
            <v>0</v>
          </cell>
          <cell r="BU422">
            <v>0</v>
          </cell>
          <cell r="BV422">
            <v>0</v>
          </cell>
          <cell r="BW422">
            <v>0</v>
          </cell>
          <cell r="BX422">
            <v>0</v>
          </cell>
          <cell r="BY422">
            <v>0</v>
          </cell>
          <cell r="BZ422">
            <v>0</v>
          </cell>
          <cell r="CA422">
            <v>0</v>
          </cell>
          <cell r="CB422">
            <v>0</v>
          </cell>
          <cell r="CC422">
            <v>0</v>
          </cell>
          <cell r="CD422">
            <v>0</v>
          </cell>
          <cell r="CE422">
            <v>0</v>
          </cell>
          <cell r="CF422">
            <v>0</v>
          </cell>
          <cell r="CG422">
            <v>0</v>
          </cell>
          <cell r="CH422">
            <v>0</v>
          </cell>
          <cell r="CI422">
            <v>0</v>
          </cell>
          <cell r="CJ422">
            <v>0</v>
          </cell>
          <cell r="CK422">
            <v>0</v>
          </cell>
          <cell r="CL422">
            <v>0</v>
          </cell>
          <cell r="CM422">
            <v>0</v>
          </cell>
          <cell r="CN422">
            <v>0</v>
          </cell>
        </row>
        <row r="423">
          <cell r="B423">
            <v>132350</v>
          </cell>
          <cell r="C423" t="str">
            <v xml:space="preserve">        선수금                                                                            </v>
          </cell>
          <cell r="D423" t="str">
            <v xml:space="preserve">      Advance from Customers</v>
          </cell>
          <cell r="H423" t="e">
            <v>#VALUE!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0.84918699999999991</v>
          </cell>
          <cell r="Y423">
            <v>0</v>
          </cell>
          <cell r="Z423">
            <v>0</v>
          </cell>
          <cell r="AA423">
            <v>0</v>
          </cell>
          <cell r="AB423">
            <v>1.014551</v>
          </cell>
          <cell r="AC423">
            <v>0</v>
          </cell>
          <cell r="AD423">
            <v>0</v>
          </cell>
          <cell r="AE423">
            <v>0</v>
          </cell>
          <cell r="AF423">
            <v>1.6238541699999998</v>
          </cell>
          <cell r="AG423">
            <v>0</v>
          </cell>
          <cell r="AH423">
            <v>0</v>
          </cell>
          <cell r="AI423">
            <v>0</v>
          </cell>
          <cell r="AJ423">
            <v>2.0252852099999998</v>
          </cell>
          <cell r="AK423">
            <v>0</v>
          </cell>
          <cell r="AL423">
            <v>0</v>
          </cell>
          <cell r="AM423">
            <v>0</v>
          </cell>
          <cell r="AN423">
            <v>3.2350680000000001</v>
          </cell>
          <cell r="AO423">
            <v>4.6984329999999996</v>
          </cell>
          <cell r="AP423">
            <v>5.4519519999999995</v>
          </cell>
          <cell r="AQ423">
            <v>5.2145159999999997</v>
          </cell>
          <cell r="AR423">
            <v>4.5019979999999995</v>
          </cell>
          <cell r="AS423">
            <v>6.3079969999999994</v>
          </cell>
          <cell r="AT423">
            <v>5.9262670000000002</v>
          </cell>
          <cell r="AU423">
            <v>6.0041069999999994</v>
          </cell>
          <cell r="AV423">
            <v>7.5410863799999994</v>
          </cell>
          <cell r="AW423">
            <v>6.0711019999999998</v>
          </cell>
          <cell r="AX423">
            <v>5.2522579999999994</v>
          </cell>
          <cell r="AY423">
            <v>3.9164589999999997</v>
          </cell>
          <cell r="AZ423">
            <v>3.9088199799999996</v>
          </cell>
          <cell r="BA423">
            <v>5.521382</v>
          </cell>
          <cell r="BB423">
            <v>5.6489909999999997</v>
          </cell>
          <cell r="BC423">
            <v>5.2447949999999999</v>
          </cell>
          <cell r="BD423">
            <v>4.6390402499999999</v>
          </cell>
          <cell r="BE423">
            <v>6.2233479999999997</v>
          </cell>
          <cell r="BF423">
            <v>8.6391609999999996</v>
          </cell>
          <cell r="BG423">
            <v>9.8845789999999987</v>
          </cell>
          <cell r="BH423">
            <v>6.8232307599999995</v>
          </cell>
          <cell r="BI423">
            <v>9.0127740000000003</v>
          </cell>
          <cell r="BJ423">
            <v>15.651648999999999</v>
          </cell>
          <cell r="BK423">
            <v>0</v>
          </cell>
          <cell r="BL423">
            <v>0</v>
          </cell>
          <cell r="BM423">
            <v>0</v>
          </cell>
          <cell r="BN423">
            <v>0</v>
          </cell>
          <cell r="BO423">
            <v>0</v>
          </cell>
          <cell r="BP423">
            <v>0</v>
          </cell>
          <cell r="BQ423">
            <v>0</v>
          </cell>
          <cell r="BR423">
            <v>0</v>
          </cell>
          <cell r="BS423">
            <v>0</v>
          </cell>
          <cell r="BT423">
            <v>0</v>
          </cell>
          <cell r="BU423">
            <v>0</v>
          </cell>
          <cell r="BV423">
            <v>0</v>
          </cell>
          <cell r="BW423">
            <v>0</v>
          </cell>
          <cell r="BX423">
            <v>0</v>
          </cell>
          <cell r="BY423">
            <v>0</v>
          </cell>
          <cell r="BZ423">
            <v>0</v>
          </cell>
          <cell r="CA423">
            <v>0</v>
          </cell>
          <cell r="CB423">
            <v>0</v>
          </cell>
          <cell r="CC423">
            <v>0</v>
          </cell>
          <cell r="CD423">
            <v>0</v>
          </cell>
          <cell r="CE423">
            <v>0</v>
          </cell>
          <cell r="CF423">
            <v>0</v>
          </cell>
          <cell r="CG423">
            <v>0</v>
          </cell>
          <cell r="CH423">
            <v>0</v>
          </cell>
          <cell r="CI423">
            <v>0</v>
          </cell>
          <cell r="CJ423">
            <v>0</v>
          </cell>
          <cell r="CK423">
            <v>0</v>
          </cell>
          <cell r="CL423">
            <v>0</v>
          </cell>
          <cell r="CM423">
            <v>0</v>
          </cell>
          <cell r="CN423">
            <v>0</v>
          </cell>
        </row>
        <row r="424">
          <cell r="B424">
            <v>132400</v>
          </cell>
          <cell r="C424" t="str">
            <v xml:space="preserve">        선수수익                                                                          </v>
          </cell>
          <cell r="D424" t="str">
            <v xml:space="preserve">      Unearned Income</v>
          </cell>
          <cell r="H424" t="e">
            <v>#VALUE!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0.306838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3.4192E-2</v>
          </cell>
          <cell r="AW424">
            <v>0</v>
          </cell>
          <cell r="AX424">
            <v>0</v>
          </cell>
          <cell r="AY424">
            <v>0</v>
          </cell>
          <cell r="AZ424">
            <v>0.194633</v>
          </cell>
          <cell r="BA424">
            <v>7.6132999999999992E-2</v>
          </cell>
          <cell r="BB424">
            <v>2.1221999999999998E-2</v>
          </cell>
          <cell r="BC424">
            <v>2.1499999999999999E-4</v>
          </cell>
          <cell r="BD424">
            <v>0</v>
          </cell>
          <cell r="BE424">
            <v>0</v>
          </cell>
          <cell r="BF424">
            <v>0</v>
          </cell>
          <cell r="BG424">
            <v>0</v>
          </cell>
          <cell r="BH424">
            <v>0</v>
          </cell>
          <cell r="BI424">
            <v>0</v>
          </cell>
          <cell r="BJ424">
            <v>0</v>
          </cell>
          <cell r="BK424">
            <v>0</v>
          </cell>
          <cell r="BL424">
            <v>0</v>
          </cell>
          <cell r="BM424">
            <v>0</v>
          </cell>
          <cell r="BN424">
            <v>0</v>
          </cell>
          <cell r="BO424">
            <v>0</v>
          </cell>
          <cell r="BP424">
            <v>0</v>
          </cell>
          <cell r="BQ424">
            <v>0</v>
          </cell>
          <cell r="BR424">
            <v>0</v>
          </cell>
          <cell r="BS424">
            <v>0</v>
          </cell>
          <cell r="BT424">
            <v>0</v>
          </cell>
          <cell r="BU424">
            <v>0</v>
          </cell>
          <cell r="BV424">
            <v>0</v>
          </cell>
          <cell r="BW424">
            <v>0</v>
          </cell>
          <cell r="BX424">
            <v>0</v>
          </cell>
          <cell r="BY424">
            <v>0</v>
          </cell>
          <cell r="BZ424">
            <v>0</v>
          </cell>
          <cell r="CA424">
            <v>0</v>
          </cell>
          <cell r="CB424">
            <v>0</v>
          </cell>
          <cell r="CC424">
            <v>0</v>
          </cell>
          <cell r="CD424">
            <v>0</v>
          </cell>
          <cell r="CE424">
            <v>0</v>
          </cell>
          <cell r="CF424">
            <v>0</v>
          </cell>
          <cell r="CG424">
            <v>0</v>
          </cell>
          <cell r="CH424">
            <v>0</v>
          </cell>
          <cell r="CI424">
            <v>0</v>
          </cell>
          <cell r="CJ424">
            <v>0</v>
          </cell>
          <cell r="CK424">
            <v>0</v>
          </cell>
          <cell r="CL424">
            <v>0</v>
          </cell>
          <cell r="CM424">
            <v>0</v>
          </cell>
          <cell r="CN424">
            <v>0</v>
          </cell>
        </row>
        <row r="433">
          <cell r="B433">
            <v>132600</v>
          </cell>
          <cell r="C433" t="str">
            <v xml:space="preserve">    매각예정으로분류된처분자산집단에포함된부채                                            </v>
          </cell>
          <cell r="D433" t="str">
            <v xml:space="preserve">    Liabilities included in Disposal Groups Classified as Held for Sale</v>
          </cell>
          <cell r="H433" t="e">
            <v>#VALUE!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J433">
            <v>0</v>
          </cell>
          <cell r="AK433">
            <v>0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5.8433999999999999</v>
          </cell>
          <cell r="AV433">
            <v>6.4187951500000002</v>
          </cell>
          <cell r="AW433">
            <v>0</v>
          </cell>
          <cell r="AX433">
            <v>0</v>
          </cell>
          <cell r="AY433">
            <v>0</v>
          </cell>
          <cell r="AZ433">
            <v>0</v>
          </cell>
          <cell r="BA433">
            <v>0</v>
          </cell>
          <cell r="BB433">
            <v>0</v>
          </cell>
          <cell r="BC433">
            <v>0</v>
          </cell>
          <cell r="BD433">
            <v>0</v>
          </cell>
          <cell r="BE433">
            <v>0</v>
          </cell>
          <cell r="BF433">
            <v>0</v>
          </cell>
          <cell r="BG433">
            <v>0</v>
          </cell>
          <cell r="BH433">
            <v>0</v>
          </cell>
          <cell r="BI433">
            <v>0</v>
          </cell>
          <cell r="BJ433">
            <v>0</v>
          </cell>
          <cell r="BK433">
            <v>0</v>
          </cell>
          <cell r="BL433">
            <v>0</v>
          </cell>
          <cell r="BM433">
            <v>0</v>
          </cell>
          <cell r="BN433">
            <v>0</v>
          </cell>
          <cell r="BO433">
            <v>0</v>
          </cell>
          <cell r="BP433">
            <v>0</v>
          </cell>
          <cell r="BQ433">
            <v>0</v>
          </cell>
          <cell r="BR433">
            <v>0</v>
          </cell>
          <cell r="BS433">
            <v>0</v>
          </cell>
          <cell r="BT433">
            <v>0</v>
          </cell>
          <cell r="BU433">
            <v>0</v>
          </cell>
          <cell r="BV433">
            <v>0</v>
          </cell>
          <cell r="BW433">
            <v>0</v>
          </cell>
          <cell r="BX433">
            <v>0</v>
          </cell>
          <cell r="BY433">
            <v>0</v>
          </cell>
          <cell r="BZ433">
            <v>0</v>
          </cell>
          <cell r="CA433">
            <v>0</v>
          </cell>
          <cell r="CB433">
            <v>0</v>
          </cell>
          <cell r="CC433">
            <v>0</v>
          </cell>
          <cell r="CD433">
            <v>0</v>
          </cell>
          <cell r="CE433">
            <v>0</v>
          </cell>
          <cell r="CF433">
            <v>0</v>
          </cell>
          <cell r="CG433">
            <v>0</v>
          </cell>
          <cell r="CH433">
            <v>0</v>
          </cell>
          <cell r="CI433">
            <v>0</v>
          </cell>
          <cell r="CJ433">
            <v>0</v>
          </cell>
          <cell r="CK433">
            <v>0</v>
          </cell>
          <cell r="CL433">
            <v>0</v>
          </cell>
          <cell r="CM433">
            <v>0</v>
          </cell>
          <cell r="CN433">
            <v>0</v>
          </cell>
        </row>
        <row r="434">
          <cell r="B434">
            <v>132610</v>
          </cell>
          <cell r="C434" t="str">
            <v xml:space="preserve">        비유동부채                                                                        </v>
          </cell>
          <cell r="D434" t="str">
            <v xml:space="preserve">      Non-Current Liabilities</v>
          </cell>
          <cell r="H434" t="e">
            <v>#VALUE!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0.94997699999999996</v>
          </cell>
          <cell r="AV434">
            <v>0</v>
          </cell>
          <cell r="AW434">
            <v>0</v>
          </cell>
          <cell r="AX434">
            <v>0</v>
          </cell>
          <cell r="AY434">
            <v>0</v>
          </cell>
          <cell r="AZ434">
            <v>0</v>
          </cell>
          <cell r="BA434">
            <v>0</v>
          </cell>
          <cell r="BB434">
            <v>0</v>
          </cell>
          <cell r="BC434">
            <v>0</v>
          </cell>
          <cell r="BD434">
            <v>0</v>
          </cell>
          <cell r="BE434">
            <v>0</v>
          </cell>
          <cell r="BF434">
            <v>0</v>
          </cell>
          <cell r="BG434">
            <v>0</v>
          </cell>
          <cell r="BH434">
            <v>0</v>
          </cell>
          <cell r="BI434">
            <v>0</v>
          </cell>
          <cell r="BJ434">
            <v>0</v>
          </cell>
          <cell r="BK434">
            <v>0</v>
          </cell>
          <cell r="BL434">
            <v>0</v>
          </cell>
          <cell r="BM434">
            <v>0</v>
          </cell>
          <cell r="BN434">
            <v>0</v>
          </cell>
          <cell r="BO434">
            <v>0</v>
          </cell>
          <cell r="BP434">
            <v>0</v>
          </cell>
          <cell r="BQ434">
            <v>0</v>
          </cell>
          <cell r="BR434">
            <v>0</v>
          </cell>
          <cell r="BS434">
            <v>0</v>
          </cell>
          <cell r="BT434">
            <v>0</v>
          </cell>
          <cell r="BU434">
            <v>0</v>
          </cell>
          <cell r="BV434">
            <v>0</v>
          </cell>
          <cell r="BW434">
            <v>0</v>
          </cell>
          <cell r="BX434">
            <v>0</v>
          </cell>
          <cell r="BY434">
            <v>0</v>
          </cell>
          <cell r="BZ434">
            <v>0</v>
          </cell>
          <cell r="CA434">
            <v>0</v>
          </cell>
          <cell r="CB434">
            <v>0</v>
          </cell>
          <cell r="CC434">
            <v>0</v>
          </cell>
          <cell r="CD434">
            <v>0</v>
          </cell>
          <cell r="CE434">
            <v>0</v>
          </cell>
          <cell r="CF434">
            <v>0</v>
          </cell>
          <cell r="CG434">
            <v>0</v>
          </cell>
          <cell r="CH434">
            <v>0</v>
          </cell>
          <cell r="CI434">
            <v>0</v>
          </cell>
          <cell r="CJ434">
            <v>0</v>
          </cell>
          <cell r="CK434">
            <v>0</v>
          </cell>
          <cell r="CL434">
            <v>0</v>
          </cell>
          <cell r="CM434">
            <v>0</v>
          </cell>
          <cell r="CN434">
            <v>0</v>
          </cell>
        </row>
        <row r="435">
          <cell r="B435">
            <v>132700</v>
          </cell>
          <cell r="C435" t="str">
            <v xml:space="preserve">        유동부채                                                                          </v>
          </cell>
          <cell r="D435" t="str">
            <v xml:space="preserve">      Current Liabilities</v>
          </cell>
          <cell r="H435" t="e">
            <v>#VALUE!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0</v>
          </cell>
          <cell r="AK435">
            <v>0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  <cell r="AU435">
            <v>4.8934229999999994</v>
          </cell>
          <cell r="AV435">
            <v>0</v>
          </cell>
          <cell r="AW435">
            <v>0</v>
          </cell>
          <cell r="AX435">
            <v>0</v>
          </cell>
          <cell r="AY435">
            <v>0</v>
          </cell>
          <cell r="AZ435">
            <v>0</v>
          </cell>
          <cell r="BA435">
            <v>0</v>
          </cell>
          <cell r="BB435">
            <v>0</v>
          </cell>
          <cell r="BC435">
            <v>0</v>
          </cell>
          <cell r="BD435">
            <v>0</v>
          </cell>
          <cell r="BE435">
            <v>0</v>
          </cell>
          <cell r="BF435">
            <v>0</v>
          </cell>
          <cell r="BG435">
            <v>0</v>
          </cell>
          <cell r="BH435">
            <v>0</v>
          </cell>
          <cell r="BI435">
            <v>0</v>
          </cell>
          <cell r="BJ435">
            <v>0</v>
          </cell>
          <cell r="BK435">
            <v>0</v>
          </cell>
          <cell r="BL435">
            <v>0</v>
          </cell>
          <cell r="BM435">
            <v>0</v>
          </cell>
          <cell r="BN435">
            <v>0</v>
          </cell>
          <cell r="BO435">
            <v>0</v>
          </cell>
          <cell r="BP435">
            <v>0</v>
          </cell>
          <cell r="BQ435">
            <v>0</v>
          </cell>
          <cell r="BR435">
            <v>0</v>
          </cell>
          <cell r="BS435">
            <v>0</v>
          </cell>
          <cell r="BT435">
            <v>0</v>
          </cell>
          <cell r="BU435">
            <v>0</v>
          </cell>
          <cell r="BV435">
            <v>0</v>
          </cell>
          <cell r="BW435">
            <v>0</v>
          </cell>
          <cell r="BX435">
            <v>0</v>
          </cell>
          <cell r="BY435">
            <v>0</v>
          </cell>
          <cell r="BZ435">
            <v>0</v>
          </cell>
          <cell r="CA435">
            <v>0</v>
          </cell>
          <cell r="CB435">
            <v>0</v>
          </cell>
          <cell r="CC435">
            <v>0</v>
          </cell>
          <cell r="CD435">
            <v>0</v>
          </cell>
          <cell r="CE435">
            <v>0</v>
          </cell>
          <cell r="CF435">
            <v>0</v>
          </cell>
          <cell r="CG435">
            <v>0</v>
          </cell>
          <cell r="CH435">
            <v>0</v>
          </cell>
          <cell r="CI435">
            <v>0</v>
          </cell>
          <cell r="CJ435">
            <v>0</v>
          </cell>
          <cell r="CK435">
            <v>0</v>
          </cell>
          <cell r="CL435">
            <v>0</v>
          </cell>
          <cell r="CM435">
            <v>0</v>
          </cell>
          <cell r="CN435">
            <v>0</v>
          </cell>
        </row>
        <row r="436">
          <cell r="B436">
            <v>132770</v>
          </cell>
          <cell r="C436" t="str">
            <v xml:space="preserve">        기타                                                                              </v>
          </cell>
          <cell r="D436" t="str">
            <v xml:space="preserve">      Other Intangible Assets</v>
          </cell>
          <cell r="H436" t="e">
            <v>#VALUE!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0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6.4187949999999994</v>
          </cell>
          <cell r="AW436">
            <v>0</v>
          </cell>
          <cell r="AX436">
            <v>0</v>
          </cell>
          <cell r="AY436">
            <v>0</v>
          </cell>
          <cell r="AZ436">
            <v>0</v>
          </cell>
          <cell r="BA436">
            <v>0</v>
          </cell>
          <cell r="BB436">
            <v>0</v>
          </cell>
          <cell r="BC436">
            <v>0</v>
          </cell>
          <cell r="BD436">
            <v>0</v>
          </cell>
          <cell r="BE436">
            <v>0</v>
          </cell>
          <cell r="BF436">
            <v>0</v>
          </cell>
          <cell r="BG436">
            <v>0</v>
          </cell>
          <cell r="BH436">
            <v>0</v>
          </cell>
          <cell r="BI436">
            <v>0</v>
          </cell>
          <cell r="BJ436">
            <v>0</v>
          </cell>
          <cell r="BK436">
            <v>0</v>
          </cell>
          <cell r="BL436">
            <v>0</v>
          </cell>
          <cell r="BM436">
            <v>0</v>
          </cell>
          <cell r="BN436">
            <v>0</v>
          </cell>
          <cell r="BO436">
            <v>0</v>
          </cell>
          <cell r="BP436">
            <v>0</v>
          </cell>
          <cell r="BQ436">
            <v>0</v>
          </cell>
          <cell r="BR436">
            <v>0</v>
          </cell>
          <cell r="BS436">
            <v>0</v>
          </cell>
          <cell r="BT436">
            <v>0</v>
          </cell>
          <cell r="BU436">
            <v>0</v>
          </cell>
          <cell r="BV436">
            <v>0</v>
          </cell>
          <cell r="BW436">
            <v>0</v>
          </cell>
          <cell r="BX436">
            <v>0</v>
          </cell>
          <cell r="BY436">
            <v>0</v>
          </cell>
          <cell r="BZ436">
            <v>0</v>
          </cell>
          <cell r="CA436">
            <v>0</v>
          </cell>
          <cell r="CB436">
            <v>0</v>
          </cell>
          <cell r="CC436">
            <v>0</v>
          </cell>
          <cell r="CD436">
            <v>0</v>
          </cell>
          <cell r="CE436">
            <v>0</v>
          </cell>
          <cell r="CF436">
            <v>0</v>
          </cell>
          <cell r="CG436">
            <v>0</v>
          </cell>
          <cell r="CH436">
            <v>0</v>
          </cell>
          <cell r="CI436">
            <v>0</v>
          </cell>
          <cell r="CJ436">
            <v>0</v>
          </cell>
          <cell r="CK436">
            <v>0</v>
          </cell>
          <cell r="CL436">
            <v>0</v>
          </cell>
          <cell r="CM436">
            <v>0</v>
          </cell>
          <cell r="CN436">
            <v>0</v>
          </cell>
        </row>
        <row r="437">
          <cell r="B437">
            <v>132780</v>
          </cell>
          <cell r="C437" t="str">
            <v xml:space="preserve">기타금융업부채                                                                            </v>
          </cell>
          <cell r="D437" t="str">
            <v>Other Financial Institutions Liabilities</v>
          </cell>
          <cell r="H437" t="e">
            <v>#VALUE!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J437">
            <v>0</v>
          </cell>
          <cell r="AK437">
            <v>0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  <cell r="AU437">
            <v>0</v>
          </cell>
          <cell r="AV437">
            <v>0</v>
          </cell>
          <cell r="AW437">
            <v>0</v>
          </cell>
          <cell r="AX437">
            <v>0</v>
          </cell>
          <cell r="AY437">
            <v>0</v>
          </cell>
          <cell r="AZ437">
            <v>0</v>
          </cell>
          <cell r="BA437">
            <v>0</v>
          </cell>
          <cell r="BB437">
            <v>0</v>
          </cell>
          <cell r="BC437">
            <v>0</v>
          </cell>
          <cell r="BD437">
            <v>0</v>
          </cell>
          <cell r="BE437">
            <v>0</v>
          </cell>
          <cell r="BF437">
            <v>0</v>
          </cell>
          <cell r="BG437">
            <v>0</v>
          </cell>
          <cell r="BH437">
            <v>0</v>
          </cell>
          <cell r="BI437">
            <v>0</v>
          </cell>
          <cell r="BJ437">
            <v>0</v>
          </cell>
          <cell r="BK437">
            <v>0</v>
          </cell>
          <cell r="BL437">
            <v>0</v>
          </cell>
          <cell r="BM437">
            <v>0</v>
          </cell>
          <cell r="BN437">
            <v>0</v>
          </cell>
          <cell r="BO437">
            <v>0</v>
          </cell>
          <cell r="BP437">
            <v>0</v>
          </cell>
          <cell r="BQ437">
            <v>0</v>
          </cell>
          <cell r="BR437">
            <v>0</v>
          </cell>
          <cell r="BS437">
            <v>0</v>
          </cell>
          <cell r="BT437">
            <v>0</v>
          </cell>
          <cell r="BU437">
            <v>0</v>
          </cell>
          <cell r="BV437">
            <v>0</v>
          </cell>
          <cell r="BW437">
            <v>0</v>
          </cell>
          <cell r="BX437">
            <v>0</v>
          </cell>
          <cell r="BY437">
            <v>0</v>
          </cell>
          <cell r="BZ437">
            <v>0</v>
          </cell>
          <cell r="CA437">
            <v>0</v>
          </cell>
          <cell r="CB437">
            <v>0</v>
          </cell>
          <cell r="CC437">
            <v>0</v>
          </cell>
          <cell r="CD437">
            <v>0</v>
          </cell>
          <cell r="CE437">
            <v>0</v>
          </cell>
          <cell r="CF437">
            <v>0</v>
          </cell>
          <cell r="CG437">
            <v>0</v>
          </cell>
          <cell r="CH437">
            <v>0</v>
          </cell>
          <cell r="CI437">
            <v>0</v>
          </cell>
          <cell r="CJ437">
            <v>0</v>
          </cell>
          <cell r="CK437">
            <v>0</v>
          </cell>
          <cell r="CL437">
            <v>0</v>
          </cell>
          <cell r="CM437">
            <v>0</v>
          </cell>
          <cell r="CN437">
            <v>0</v>
          </cell>
        </row>
        <row r="454">
          <cell r="B454">
            <v>400000</v>
          </cell>
          <cell r="C454" t="str">
            <v xml:space="preserve">영업활동으로인한현금흐름                                                                  </v>
          </cell>
          <cell r="D454" t="str">
            <v>Cash Flows from Operating Activities</v>
          </cell>
          <cell r="H454" t="e">
            <v>#VALUE!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J454">
            <v>0</v>
          </cell>
          <cell r="AK454">
            <v>26.675424999999997</v>
          </cell>
          <cell r="AL454">
            <v>40.482877999999999</v>
          </cell>
          <cell r="AM454">
            <v>26.643820999999999</v>
          </cell>
          <cell r="AN454">
            <v>5.3978529999999996</v>
          </cell>
          <cell r="AO454">
            <v>32.640842999999997</v>
          </cell>
          <cell r="AP454">
            <v>39.859915000000001</v>
          </cell>
          <cell r="AQ454">
            <v>22.285667999999998</v>
          </cell>
          <cell r="AR454">
            <v>60.917928999999994</v>
          </cell>
          <cell r="AS454">
            <v>58.841315999999999</v>
          </cell>
          <cell r="AT454">
            <v>21.637450999999999</v>
          </cell>
          <cell r="AU454">
            <v>23.072011999999997</v>
          </cell>
          <cell r="AV454">
            <v>31.713345440000001</v>
          </cell>
          <cell r="AW454">
            <v>23.776036999999999</v>
          </cell>
          <cell r="AX454">
            <v>-88.950373999999996</v>
          </cell>
          <cell r="AY454">
            <v>-7.6854749999999994</v>
          </cell>
          <cell r="AZ454">
            <v>72.187268400000008</v>
          </cell>
          <cell r="BA454">
            <v>22.952441</v>
          </cell>
          <cell r="BB454">
            <v>39.572063999999997</v>
          </cell>
          <cell r="BC454">
            <v>10.452463</v>
          </cell>
          <cell r="BD454">
            <v>39.228616729999992</v>
          </cell>
          <cell r="BE454">
            <v>26.127247999999998</v>
          </cell>
          <cell r="BF454">
            <v>-74.023781999999997</v>
          </cell>
          <cell r="BG454">
            <v>59.553080999999999</v>
          </cell>
          <cell r="BH454">
            <v>-7.6901170999999993</v>
          </cell>
          <cell r="BI454">
            <v>7.0108549999999994</v>
          </cell>
          <cell r="BJ454">
            <v>49.204529999999998</v>
          </cell>
          <cell r="BK454">
            <v>0</v>
          </cell>
          <cell r="BL454">
            <v>0</v>
          </cell>
          <cell r="BM454">
            <v>0</v>
          </cell>
          <cell r="BN454">
            <v>0</v>
          </cell>
          <cell r="BO454">
            <v>0</v>
          </cell>
          <cell r="BP454">
            <v>0</v>
          </cell>
          <cell r="BQ454">
            <v>0</v>
          </cell>
          <cell r="BR454">
            <v>0</v>
          </cell>
          <cell r="BS454">
            <v>0</v>
          </cell>
          <cell r="BT454">
            <v>0</v>
          </cell>
          <cell r="BU454">
            <v>0</v>
          </cell>
          <cell r="BV454">
            <v>0</v>
          </cell>
          <cell r="BW454">
            <v>0</v>
          </cell>
          <cell r="BX454">
            <v>0</v>
          </cell>
          <cell r="BY454">
            <v>0</v>
          </cell>
          <cell r="BZ454">
            <v>0</v>
          </cell>
          <cell r="CA454">
            <v>0</v>
          </cell>
          <cell r="CB454">
            <v>0</v>
          </cell>
          <cell r="CC454">
            <v>0</v>
          </cell>
          <cell r="CD454">
            <v>0</v>
          </cell>
          <cell r="CE454">
            <v>0</v>
          </cell>
          <cell r="CF454">
            <v>0</v>
          </cell>
          <cell r="CG454">
            <v>0</v>
          </cell>
          <cell r="CH454">
            <v>0</v>
          </cell>
          <cell r="CI454">
            <v>0</v>
          </cell>
          <cell r="CJ454">
            <v>0</v>
          </cell>
          <cell r="CK454">
            <v>0</v>
          </cell>
          <cell r="CL454">
            <v>0</v>
          </cell>
          <cell r="CM454">
            <v>0</v>
          </cell>
          <cell r="CN454">
            <v>0</v>
          </cell>
        </row>
        <row r="455">
          <cell r="B455">
            <v>400010</v>
          </cell>
          <cell r="C455" t="str">
            <v xml:space="preserve">    당기순이익                                                                            </v>
          </cell>
          <cell r="D455" t="str">
            <v xml:space="preserve">  Net Income(Net Loss) for The Year</v>
          </cell>
          <cell r="H455" t="e">
            <v>#VALUE!</v>
          </cell>
          <cell r="I455">
            <v>0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J455">
            <v>0</v>
          </cell>
          <cell r="AK455">
            <v>26.810997999999998</v>
          </cell>
          <cell r="AL455">
            <v>24.501421999999998</v>
          </cell>
          <cell r="AM455">
            <v>29.413992999999998</v>
          </cell>
          <cell r="AN455">
            <v>-0.92055399999999998</v>
          </cell>
          <cell r="AO455">
            <v>28.658448999999997</v>
          </cell>
          <cell r="AP455">
            <v>37.331139999999998</v>
          </cell>
          <cell r="AQ455">
            <v>27.700233999999998</v>
          </cell>
          <cell r="AR455">
            <v>14.029753999999999</v>
          </cell>
          <cell r="AS455">
            <v>50.991970999999999</v>
          </cell>
          <cell r="AT455">
            <v>23.93083</v>
          </cell>
          <cell r="AU455">
            <v>25.597389</v>
          </cell>
          <cell r="AV455">
            <v>5.3059396399999992</v>
          </cell>
          <cell r="AW455">
            <v>40.537230000000001</v>
          </cell>
          <cell r="AX455">
            <v>12.648534999999999</v>
          </cell>
          <cell r="AY455">
            <v>12.263803999999999</v>
          </cell>
          <cell r="AZ455">
            <v>6.3823117099999997</v>
          </cell>
          <cell r="BA455">
            <v>15.760612</v>
          </cell>
          <cell r="BB455">
            <v>27.016620999999997</v>
          </cell>
          <cell r="BC455">
            <v>10.448257</v>
          </cell>
          <cell r="BD455">
            <v>4.3965879900000004</v>
          </cell>
          <cell r="BE455">
            <v>1.2682989999999998</v>
          </cell>
          <cell r="BF455">
            <v>-29.76069</v>
          </cell>
          <cell r="BG455">
            <v>1.413934</v>
          </cell>
          <cell r="BH455">
            <v>-12.77407056</v>
          </cell>
          <cell r="BI455">
            <v>1.1245239999999999</v>
          </cell>
          <cell r="BJ455">
            <v>-4.6025399999999994</v>
          </cell>
          <cell r="BK455">
            <v>0</v>
          </cell>
          <cell r="BL455">
            <v>0</v>
          </cell>
          <cell r="BM455">
            <v>0</v>
          </cell>
          <cell r="BN455">
            <v>0</v>
          </cell>
          <cell r="BO455">
            <v>0</v>
          </cell>
          <cell r="BP455">
            <v>0</v>
          </cell>
          <cell r="BQ455">
            <v>0</v>
          </cell>
          <cell r="BR455">
            <v>0</v>
          </cell>
          <cell r="BS455">
            <v>0</v>
          </cell>
          <cell r="BT455">
            <v>0</v>
          </cell>
          <cell r="BU455">
            <v>0</v>
          </cell>
          <cell r="BV455">
            <v>0</v>
          </cell>
          <cell r="BW455">
            <v>0</v>
          </cell>
          <cell r="BX455">
            <v>0</v>
          </cell>
          <cell r="BY455">
            <v>0</v>
          </cell>
          <cell r="BZ455">
            <v>0</v>
          </cell>
          <cell r="CA455">
            <v>0</v>
          </cell>
          <cell r="CB455">
            <v>0</v>
          </cell>
          <cell r="CC455">
            <v>0</v>
          </cell>
          <cell r="CD455">
            <v>0</v>
          </cell>
          <cell r="CE455">
            <v>0</v>
          </cell>
          <cell r="CF455">
            <v>0</v>
          </cell>
          <cell r="CG455">
            <v>0</v>
          </cell>
          <cell r="CH455">
            <v>0</v>
          </cell>
          <cell r="CI455">
            <v>0</v>
          </cell>
          <cell r="CJ455">
            <v>0</v>
          </cell>
          <cell r="CK455">
            <v>0</v>
          </cell>
          <cell r="CL455">
            <v>0</v>
          </cell>
          <cell r="CM455">
            <v>0</v>
          </cell>
          <cell r="CN455">
            <v>0</v>
          </cell>
        </row>
        <row r="456">
          <cell r="B456">
            <v>400020</v>
          </cell>
          <cell r="C456" t="str">
            <v xml:space="preserve">    법인세비용차감전계속사업이익                                                          </v>
          </cell>
          <cell r="D456" t="str">
            <v xml:space="preserve">  Income or Loss Before Income Taxes Expenses</v>
          </cell>
          <cell r="H456" t="e">
            <v>#VALUE!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0</v>
          </cell>
          <cell r="AZ456">
            <v>0</v>
          </cell>
          <cell r="BA456">
            <v>0</v>
          </cell>
          <cell r="BB456">
            <v>0</v>
          </cell>
          <cell r="BC456">
            <v>0</v>
          </cell>
          <cell r="BD456">
            <v>0</v>
          </cell>
          <cell r="BE456">
            <v>0</v>
          </cell>
          <cell r="BF456">
            <v>0</v>
          </cell>
          <cell r="BG456">
            <v>0</v>
          </cell>
          <cell r="BH456">
            <v>0</v>
          </cell>
          <cell r="BI456">
            <v>0</v>
          </cell>
          <cell r="BJ456">
            <v>0</v>
          </cell>
          <cell r="BK456">
            <v>0</v>
          </cell>
          <cell r="BL456">
            <v>0</v>
          </cell>
          <cell r="BM456">
            <v>0</v>
          </cell>
          <cell r="BN456">
            <v>0</v>
          </cell>
          <cell r="BO456">
            <v>0</v>
          </cell>
          <cell r="BP456">
            <v>0</v>
          </cell>
          <cell r="BQ456">
            <v>0</v>
          </cell>
          <cell r="BR456">
            <v>0</v>
          </cell>
          <cell r="BS456">
            <v>0</v>
          </cell>
          <cell r="BT456">
            <v>0</v>
          </cell>
          <cell r="BU456">
            <v>0</v>
          </cell>
          <cell r="BV456">
            <v>0</v>
          </cell>
          <cell r="BW456">
            <v>0</v>
          </cell>
          <cell r="BX456">
            <v>0</v>
          </cell>
          <cell r="BY456">
            <v>0</v>
          </cell>
          <cell r="BZ456">
            <v>0</v>
          </cell>
          <cell r="CA456">
            <v>0</v>
          </cell>
          <cell r="CB456">
            <v>0</v>
          </cell>
          <cell r="CC456">
            <v>0</v>
          </cell>
          <cell r="CD456">
            <v>0</v>
          </cell>
          <cell r="CE456">
            <v>0</v>
          </cell>
          <cell r="CF456">
            <v>0</v>
          </cell>
          <cell r="CG456">
            <v>0</v>
          </cell>
          <cell r="CH456">
            <v>0</v>
          </cell>
          <cell r="CI456">
            <v>0</v>
          </cell>
          <cell r="CJ456">
            <v>0</v>
          </cell>
          <cell r="CK456">
            <v>0</v>
          </cell>
          <cell r="CL456">
            <v>0</v>
          </cell>
          <cell r="CM456">
            <v>0</v>
          </cell>
          <cell r="CN456">
            <v>0</v>
          </cell>
        </row>
        <row r="457">
          <cell r="B457">
            <v>400030</v>
          </cell>
          <cell r="C457" t="str">
            <v xml:space="preserve">    현금유출이없는비용등가산                                                              </v>
          </cell>
          <cell r="D457" t="str">
            <v xml:space="preserve">  Addition of Expenses of Non-Cash Transactions</v>
          </cell>
          <cell r="H457" t="e">
            <v>#VALUE!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0</v>
          </cell>
          <cell r="AK457">
            <v>16.14151</v>
          </cell>
          <cell r="AL457">
            <v>14.544611999999999</v>
          </cell>
          <cell r="AM457">
            <v>14.719878999999999</v>
          </cell>
          <cell r="AN457">
            <v>10.236220999999999</v>
          </cell>
          <cell r="AO457">
            <v>17.577103999999999</v>
          </cell>
          <cell r="AP457">
            <v>17.017188000000001</v>
          </cell>
          <cell r="AQ457">
            <v>19.413412999999998</v>
          </cell>
          <cell r="AR457">
            <v>27.323931999999999</v>
          </cell>
          <cell r="AS457">
            <v>8.2832899999999992</v>
          </cell>
          <cell r="AT457">
            <v>14.943384999999999</v>
          </cell>
          <cell r="AU457">
            <v>19.821038999999999</v>
          </cell>
          <cell r="AV457">
            <v>17.031168449999999</v>
          </cell>
          <cell r="AW457">
            <v>24.619712999999997</v>
          </cell>
          <cell r="AX457">
            <v>15.026416999999999</v>
          </cell>
          <cell r="AY457">
            <v>14.576948999999999</v>
          </cell>
          <cell r="AZ457">
            <v>15.568149139999999</v>
          </cell>
          <cell r="BA457">
            <v>15.993443999999998</v>
          </cell>
          <cell r="BB457">
            <v>21.784564</v>
          </cell>
          <cell r="BC457">
            <v>16.329948999999999</v>
          </cell>
          <cell r="BD457">
            <v>19.905238719999996</v>
          </cell>
          <cell r="BE457">
            <v>23.505240999999998</v>
          </cell>
          <cell r="BF457">
            <v>26.565738</v>
          </cell>
          <cell r="BG457">
            <v>33.415352999999996</v>
          </cell>
          <cell r="BH457">
            <v>37.383756210000001</v>
          </cell>
          <cell r="BI457">
            <v>30.192235</v>
          </cell>
          <cell r="BJ457">
            <v>27.711347</v>
          </cell>
          <cell r="BK457">
            <v>0</v>
          </cell>
          <cell r="BL457">
            <v>0</v>
          </cell>
          <cell r="BM457">
            <v>0</v>
          </cell>
          <cell r="BN457">
            <v>0</v>
          </cell>
          <cell r="BO457">
            <v>0</v>
          </cell>
          <cell r="BP457">
            <v>0</v>
          </cell>
          <cell r="BQ457">
            <v>0</v>
          </cell>
          <cell r="BR457">
            <v>0</v>
          </cell>
          <cell r="BS457">
            <v>0</v>
          </cell>
          <cell r="BT457">
            <v>0</v>
          </cell>
          <cell r="BU457">
            <v>0</v>
          </cell>
          <cell r="BV457">
            <v>0</v>
          </cell>
          <cell r="BW457">
            <v>0</v>
          </cell>
          <cell r="BX457">
            <v>0</v>
          </cell>
          <cell r="BY457">
            <v>0</v>
          </cell>
          <cell r="BZ457">
            <v>0</v>
          </cell>
          <cell r="CA457">
            <v>0</v>
          </cell>
          <cell r="CB457">
            <v>0</v>
          </cell>
          <cell r="CC457">
            <v>0</v>
          </cell>
          <cell r="CD457">
            <v>0</v>
          </cell>
          <cell r="CE457">
            <v>0</v>
          </cell>
          <cell r="CF457">
            <v>0</v>
          </cell>
          <cell r="CG457">
            <v>0</v>
          </cell>
          <cell r="CH457">
            <v>0</v>
          </cell>
          <cell r="CI457">
            <v>0</v>
          </cell>
          <cell r="CJ457">
            <v>0</v>
          </cell>
          <cell r="CK457">
            <v>0</v>
          </cell>
          <cell r="CL457">
            <v>0</v>
          </cell>
          <cell r="CM457">
            <v>0</v>
          </cell>
          <cell r="CN457">
            <v>0</v>
          </cell>
        </row>
        <row r="458">
          <cell r="B458">
            <v>400040</v>
          </cell>
          <cell r="C458" t="str">
            <v xml:space="preserve">        금융비용                                                                          </v>
          </cell>
          <cell r="D458" t="str">
            <v xml:space="preserve">    Financial Cost</v>
          </cell>
          <cell r="H458" t="e">
            <v>#VALUE!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0</v>
          </cell>
          <cell r="AK458">
            <v>0</v>
          </cell>
          <cell r="AL458">
            <v>0</v>
          </cell>
          <cell r="AM458">
            <v>0</v>
          </cell>
          <cell r="AN458">
            <v>0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  <cell r="BE458">
            <v>0</v>
          </cell>
          <cell r="BF458">
            <v>0</v>
          </cell>
          <cell r="BG458">
            <v>0</v>
          </cell>
          <cell r="BH458">
            <v>0</v>
          </cell>
          <cell r="BI458">
            <v>0</v>
          </cell>
          <cell r="BJ458">
            <v>0</v>
          </cell>
          <cell r="BK458">
            <v>0</v>
          </cell>
          <cell r="BL458">
            <v>0</v>
          </cell>
          <cell r="BM458">
            <v>0</v>
          </cell>
          <cell r="BN458">
            <v>0</v>
          </cell>
          <cell r="BO458">
            <v>0</v>
          </cell>
          <cell r="BP458">
            <v>0</v>
          </cell>
          <cell r="BQ458">
            <v>0</v>
          </cell>
          <cell r="BR458">
            <v>0</v>
          </cell>
          <cell r="BS458">
            <v>0</v>
          </cell>
          <cell r="BT458">
            <v>0</v>
          </cell>
          <cell r="BU458">
            <v>0</v>
          </cell>
          <cell r="BV458">
            <v>0</v>
          </cell>
          <cell r="BW458">
            <v>0</v>
          </cell>
          <cell r="BX458">
            <v>0</v>
          </cell>
          <cell r="BY458">
            <v>0</v>
          </cell>
          <cell r="BZ458">
            <v>0</v>
          </cell>
          <cell r="CA458">
            <v>0</v>
          </cell>
          <cell r="CB458">
            <v>0</v>
          </cell>
          <cell r="CC458">
            <v>0</v>
          </cell>
          <cell r="CD458">
            <v>0</v>
          </cell>
          <cell r="CE458">
            <v>0</v>
          </cell>
          <cell r="CF458">
            <v>0</v>
          </cell>
          <cell r="CG458">
            <v>0</v>
          </cell>
          <cell r="CH458">
            <v>0</v>
          </cell>
          <cell r="CI458">
            <v>0</v>
          </cell>
          <cell r="CJ458">
            <v>0</v>
          </cell>
          <cell r="CK458">
            <v>0</v>
          </cell>
          <cell r="CL458">
            <v>0</v>
          </cell>
          <cell r="CM458">
            <v>0</v>
          </cell>
          <cell r="CN458">
            <v>0</v>
          </cell>
        </row>
        <row r="459">
          <cell r="B459">
            <v>400050</v>
          </cell>
          <cell r="C459" t="str">
            <v xml:space="preserve">        이자비용                                                                          </v>
          </cell>
          <cell r="D459" t="str">
            <v xml:space="preserve">    Interest Expenses</v>
          </cell>
          <cell r="H459" t="e">
            <v>#VALUE!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0</v>
          </cell>
          <cell r="AK459">
            <v>1.0845670000000001</v>
          </cell>
          <cell r="AL459">
            <v>1.336679</v>
          </cell>
          <cell r="AM459">
            <v>1.26631</v>
          </cell>
          <cell r="AN459">
            <v>1.196364</v>
          </cell>
          <cell r="AO459">
            <v>0.96315499999999998</v>
          </cell>
          <cell r="AP459">
            <v>0.83498899999999998</v>
          </cell>
          <cell r="AQ459">
            <v>1.0135719999999999</v>
          </cell>
          <cell r="AR459">
            <v>0.61997099999999994</v>
          </cell>
          <cell r="AS459">
            <v>0.74427899999999991</v>
          </cell>
          <cell r="AT459">
            <v>0.72662399999999994</v>
          </cell>
          <cell r="AU459">
            <v>0.71468399999999999</v>
          </cell>
          <cell r="AV459">
            <v>1.2410309499999999</v>
          </cell>
          <cell r="AW459">
            <v>0.80864599999999998</v>
          </cell>
          <cell r="AX459">
            <v>0.39197799999999999</v>
          </cell>
          <cell r="AY459">
            <v>0.53714399999999995</v>
          </cell>
          <cell r="AZ459">
            <v>1.2659500699999999</v>
          </cell>
          <cell r="BA459">
            <v>1.0615250000000001</v>
          </cell>
          <cell r="BB459">
            <v>1.093869</v>
          </cell>
          <cell r="BC459">
            <v>0.73418499999999998</v>
          </cell>
          <cell r="BD459">
            <v>0.62473550999999994</v>
          </cell>
          <cell r="BE459">
            <v>3.6213669999999998</v>
          </cell>
          <cell r="BF459">
            <v>5.8471229999999998</v>
          </cell>
          <cell r="BG459">
            <v>10.599682</v>
          </cell>
          <cell r="BH459">
            <v>4.99479015</v>
          </cell>
          <cell r="BI459">
            <v>8.3997799999999998</v>
          </cell>
          <cell r="BJ459">
            <v>6.4915249999999993</v>
          </cell>
          <cell r="BK459">
            <v>0</v>
          </cell>
          <cell r="BL459">
            <v>0</v>
          </cell>
          <cell r="BM459">
            <v>0</v>
          </cell>
          <cell r="BN459">
            <v>0</v>
          </cell>
          <cell r="BO459">
            <v>0</v>
          </cell>
          <cell r="BP459">
            <v>0</v>
          </cell>
          <cell r="BQ459">
            <v>0</v>
          </cell>
          <cell r="BR459">
            <v>0</v>
          </cell>
          <cell r="BS459">
            <v>0</v>
          </cell>
          <cell r="BT459">
            <v>0</v>
          </cell>
          <cell r="BU459">
            <v>0</v>
          </cell>
          <cell r="BV459">
            <v>0</v>
          </cell>
          <cell r="BW459">
            <v>0</v>
          </cell>
          <cell r="BX459">
            <v>0</v>
          </cell>
          <cell r="BY459">
            <v>0</v>
          </cell>
          <cell r="BZ459">
            <v>0</v>
          </cell>
          <cell r="CA459">
            <v>0</v>
          </cell>
          <cell r="CB459">
            <v>0</v>
          </cell>
          <cell r="CC459">
            <v>0</v>
          </cell>
          <cell r="CD459">
            <v>0</v>
          </cell>
          <cell r="CE459">
            <v>0</v>
          </cell>
          <cell r="CF459">
            <v>0</v>
          </cell>
          <cell r="CG459">
            <v>0</v>
          </cell>
          <cell r="CH459">
            <v>0</v>
          </cell>
          <cell r="CI459">
            <v>0</v>
          </cell>
          <cell r="CJ459">
            <v>0</v>
          </cell>
          <cell r="CK459">
            <v>0</v>
          </cell>
          <cell r="CL459">
            <v>0</v>
          </cell>
          <cell r="CM459">
            <v>0</v>
          </cell>
          <cell r="CN459">
            <v>0</v>
          </cell>
        </row>
        <row r="460">
          <cell r="B460">
            <v>400100</v>
          </cell>
          <cell r="C460" t="str">
            <v xml:space="preserve">        배당금지급                                                                        </v>
          </cell>
          <cell r="D460" t="str">
            <v xml:space="preserve">    Divideds paid</v>
          </cell>
          <cell r="H460" t="e">
            <v>#VALUE!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>
            <v>0</v>
          </cell>
          <cell r="AP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  <cell r="AX460">
            <v>0</v>
          </cell>
          <cell r="AY460">
            <v>0</v>
          </cell>
          <cell r="AZ460">
            <v>0</v>
          </cell>
          <cell r="BA460">
            <v>0</v>
          </cell>
          <cell r="BB460">
            <v>0</v>
          </cell>
          <cell r="BC460">
            <v>0</v>
          </cell>
          <cell r="BD460">
            <v>0</v>
          </cell>
          <cell r="BE460">
            <v>0</v>
          </cell>
          <cell r="BF460">
            <v>0</v>
          </cell>
          <cell r="BG460">
            <v>0</v>
          </cell>
          <cell r="BH460">
            <v>0</v>
          </cell>
          <cell r="BI460">
            <v>0</v>
          </cell>
          <cell r="BJ460">
            <v>0</v>
          </cell>
          <cell r="BK460">
            <v>0</v>
          </cell>
          <cell r="BL460">
            <v>0</v>
          </cell>
          <cell r="BM460">
            <v>0</v>
          </cell>
          <cell r="BN460">
            <v>0</v>
          </cell>
          <cell r="BO460">
            <v>0</v>
          </cell>
          <cell r="BP460">
            <v>0</v>
          </cell>
          <cell r="BQ460">
            <v>0</v>
          </cell>
          <cell r="BR460">
            <v>0</v>
          </cell>
          <cell r="BS460">
            <v>0</v>
          </cell>
          <cell r="BT460">
            <v>0</v>
          </cell>
          <cell r="BU460">
            <v>0</v>
          </cell>
          <cell r="BV460">
            <v>0</v>
          </cell>
          <cell r="BW460">
            <v>0</v>
          </cell>
          <cell r="BX460">
            <v>0</v>
          </cell>
          <cell r="BY460">
            <v>0</v>
          </cell>
          <cell r="BZ460">
            <v>0</v>
          </cell>
          <cell r="CA460">
            <v>0</v>
          </cell>
          <cell r="CB460">
            <v>0</v>
          </cell>
          <cell r="CC460">
            <v>0</v>
          </cell>
          <cell r="CD460">
            <v>0</v>
          </cell>
          <cell r="CE460">
            <v>0</v>
          </cell>
          <cell r="CF460">
            <v>0</v>
          </cell>
          <cell r="CG460">
            <v>0</v>
          </cell>
          <cell r="CH460">
            <v>0</v>
          </cell>
          <cell r="CI460">
            <v>0</v>
          </cell>
          <cell r="CJ460">
            <v>0</v>
          </cell>
          <cell r="CK460">
            <v>0</v>
          </cell>
          <cell r="CL460">
            <v>0</v>
          </cell>
          <cell r="CM460">
            <v>0</v>
          </cell>
          <cell r="CN460">
            <v>0</v>
          </cell>
        </row>
        <row r="461">
          <cell r="B461">
            <v>400110</v>
          </cell>
          <cell r="C461" t="str">
            <v xml:space="preserve">        대손상각비                                                                        </v>
          </cell>
          <cell r="D461" t="str">
            <v xml:space="preserve">    Expenses of Allowance for Doubtful Accounts</v>
          </cell>
          <cell r="H461" t="e">
            <v>#VALUE!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>
            <v>0</v>
          </cell>
          <cell r="AJ461">
            <v>0</v>
          </cell>
          <cell r="AK461">
            <v>0.82485599999999992</v>
          </cell>
          <cell r="AL461">
            <v>-0.212474</v>
          </cell>
          <cell r="AM461">
            <v>0.52262900000000001</v>
          </cell>
          <cell r="AN461">
            <v>0.113746</v>
          </cell>
          <cell r="AO461">
            <v>0.21628799999999998</v>
          </cell>
          <cell r="AP461">
            <v>0.28490899999999997</v>
          </cell>
          <cell r="AQ461">
            <v>7.8649999999999998E-2</v>
          </cell>
          <cell r="AR461">
            <v>-0.579847</v>
          </cell>
          <cell r="AS461">
            <v>5.0700999999999996E-2</v>
          </cell>
          <cell r="AT461">
            <v>-5.0700999999999996E-2</v>
          </cell>
          <cell r="AU461">
            <v>0.358043</v>
          </cell>
          <cell r="AV461">
            <v>-0.358043</v>
          </cell>
          <cell r="AW461">
            <v>0</v>
          </cell>
          <cell r="AX461">
            <v>0</v>
          </cell>
          <cell r="AY461">
            <v>0</v>
          </cell>
          <cell r="AZ461">
            <v>0</v>
          </cell>
          <cell r="BA461">
            <v>2.4501999999999999E-2</v>
          </cell>
          <cell r="BB461">
            <v>0.70908199999999999</v>
          </cell>
          <cell r="BC461">
            <v>0.116532</v>
          </cell>
          <cell r="BD461">
            <v>1.68764062</v>
          </cell>
          <cell r="BE461">
            <v>0.194882</v>
          </cell>
          <cell r="BF461">
            <v>8.7908E-2</v>
          </cell>
          <cell r="BG461">
            <v>0.31991900000000001</v>
          </cell>
          <cell r="BH461">
            <v>1.64826256</v>
          </cell>
          <cell r="BI461">
            <v>0.636598</v>
          </cell>
          <cell r="BJ461">
            <v>-0.24902299999999999</v>
          </cell>
          <cell r="BK461">
            <v>0</v>
          </cell>
          <cell r="BL461">
            <v>0</v>
          </cell>
          <cell r="BM461">
            <v>0</v>
          </cell>
          <cell r="BN461">
            <v>0</v>
          </cell>
          <cell r="BO461">
            <v>0</v>
          </cell>
          <cell r="BP461">
            <v>0</v>
          </cell>
          <cell r="BQ461">
            <v>0</v>
          </cell>
          <cell r="BR461">
            <v>0</v>
          </cell>
          <cell r="BS461">
            <v>0</v>
          </cell>
          <cell r="BT461">
            <v>0</v>
          </cell>
          <cell r="BU461">
            <v>0</v>
          </cell>
          <cell r="BV461">
            <v>0</v>
          </cell>
          <cell r="BW461">
            <v>0</v>
          </cell>
          <cell r="BX461">
            <v>0</v>
          </cell>
          <cell r="BY461">
            <v>0</v>
          </cell>
          <cell r="BZ461">
            <v>0</v>
          </cell>
          <cell r="CA461">
            <v>0</v>
          </cell>
          <cell r="CB461">
            <v>0</v>
          </cell>
          <cell r="CC461">
            <v>0</v>
          </cell>
          <cell r="CD461">
            <v>0</v>
          </cell>
          <cell r="CE461">
            <v>0</v>
          </cell>
          <cell r="CF461">
            <v>0</v>
          </cell>
          <cell r="CG461">
            <v>0</v>
          </cell>
          <cell r="CH461">
            <v>0</v>
          </cell>
          <cell r="CI461">
            <v>0</v>
          </cell>
          <cell r="CJ461">
            <v>0</v>
          </cell>
          <cell r="CK461">
            <v>0</v>
          </cell>
          <cell r="CL461">
            <v>0</v>
          </cell>
          <cell r="CM461">
            <v>0</v>
          </cell>
          <cell r="CN461">
            <v>0</v>
          </cell>
        </row>
        <row r="462">
          <cell r="B462">
            <v>400120</v>
          </cell>
          <cell r="C462" t="str">
            <v xml:space="preserve">        기타대손상각비                                                                    </v>
          </cell>
          <cell r="D462" t="str">
            <v xml:space="preserve">    Other Expenses of Allowance for Doubtful Accounts</v>
          </cell>
          <cell r="H462" t="e">
            <v>#VALUE!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J462">
            <v>0</v>
          </cell>
          <cell r="AK462">
            <v>0</v>
          </cell>
          <cell r="AL462">
            <v>0</v>
          </cell>
          <cell r="AM462">
            <v>0</v>
          </cell>
          <cell r="AN462">
            <v>3.1227999999999999E-2</v>
          </cell>
          <cell r="AO462">
            <v>0</v>
          </cell>
          <cell r="AP462">
            <v>0</v>
          </cell>
          <cell r="AQ462">
            <v>0.24362399999999998</v>
          </cell>
          <cell r="AR462">
            <v>-7.4090000000000003E-2</v>
          </cell>
          <cell r="AS462">
            <v>0</v>
          </cell>
          <cell r="AT462">
            <v>0</v>
          </cell>
          <cell r="AU462">
            <v>0</v>
          </cell>
          <cell r="AV462">
            <v>0.16639420999999999</v>
          </cell>
          <cell r="AW462">
            <v>0</v>
          </cell>
          <cell r="AX462">
            <v>0</v>
          </cell>
          <cell r="AY462">
            <v>0</v>
          </cell>
          <cell r="AZ462">
            <v>0</v>
          </cell>
          <cell r="BA462">
            <v>5.8251999999999998E-2</v>
          </cell>
          <cell r="BB462">
            <v>0.344221</v>
          </cell>
          <cell r="BC462">
            <v>0</v>
          </cell>
          <cell r="BD462">
            <v>8.0000000000000002E-8</v>
          </cell>
          <cell r="BE462">
            <v>0</v>
          </cell>
          <cell r="BF462">
            <v>0</v>
          </cell>
          <cell r="BG462">
            <v>0</v>
          </cell>
          <cell r="BH462">
            <v>0</v>
          </cell>
          <cell r="BI462">
            <v>0</v>
          </cell>
          <cell r="BJ462">
            <v>0</v>
          </cell>
          <cell r="BK462">
            <v>0</v>
          </cell>
          <cell r="BL462">
            <v>0</v>
          </cell>
          <cell r="BM462">
            <v>0</v>
          </cell>
          <cell r="BN462">
            <v>0</v>
          </cell>
          <cell r="BO462">
            <v>0</v>
          </cell>
          <cell r="BP462">
            <v>0</v>
          </cell>
          <cell r="BQ462">
            <v>0</v>
          </cell>
          <cell r="BR462">
            <v>0</v>
          </cell>
          <cell r="BS462">
            <v>0</v>
          </cell>
          <cell r="BT462">
            <v>0</v>
          </cell>
          <cell r="BU462">
            <v>0</v>
          </cell>
          <cell r="BV462">
            <v>0</v>
          </cell>
          <cell r="BW462">
            <v>0</v>
          </cell>
          <cell r="BX462">
            <v>0</v>
          </cell>
          <cell r="BY462">
            <v>0</v>
          </cell>
          <cell r="BZ462">
            <v>0</v>
          </cell>
          <cell r="CA462">
            <v>0</v>
          </cell>
          <cell r="CB462">
            <v>0</v>
          </cell>
          <cell r="CC462">
            <v>0</v>
          </cell>
          <cell r="CD462">
            <v>0</v>
          </cell>
          <cell r="CE462">
            <v>0</v>
          </cell>
          <cell r="CF462">
            <v>0</v>
          </cell>
          <cell r="CG462">
            <v>0</v>
          </cell>
          <cell r="CH462">
            <v>0</v>
          </cell>
          <cell r="CI462">
            <v>0</v>
          </cell>
          <cell r="CJ462">
            <v>0</v>
          </cell>
          <cell r="CK462">
            <v>0</v>
          </cell>
          <cell r="CL462">
            <v>0</v>
          </cell>
          <cell r="CM462">
            <v>0</v>
          </cell>
          <cell r="CN462">
            <v>0</v>
          </cell>
        </row>
        <row r="463">
          <cell r="B463">
            <v>400130</v>
          </cell>
          <cell r="C463" t="str">
            <v xml:space="preserve">        퇴직급여                                                                          </v>
          </cell>
          <cell r="D463" t="str">
            <v xml:space="preserve">    Severance and Retirement Benefits</v>
          </cell>
          <cell r="H463" t="e">
            <v>#VALUE!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J463">
            <v>0</v>
          </cell>
          <cell r="AK463">
            <v>1.9854239999999999</v>
          </cell>
          <cell r="AL463">
            <v>1.6885139999999998</v>
          </cell>
          <cell r="AM463">
            <v>1.9704439999999999</v>
          </cell>
          <cell r="AN463">
            <v>1.8196269999999999</v>
          </cell>
          <cell r="AO463">
            <v>1.9411079999999998</v>
          </cell>
          <cell r="AP463">
            <v>1.9531959999999999</v>
          </cell>
          <cell r="AQ463">
            <v>2.1490779999999998</v>
          </cell>
          <cell r="AR463">
            <v>2.162169</v>
          </cell>
          <cell r="AS463">
            <v>2.395508</v>
          </cell>
          <cell r="AT463">
            <v>2.4776829999999999</v>
          </cell>
          <cell r="AU463">
            <v>2.1138870000000001</v>
          </cell>
          <cell r="AV463">
            <v>5.00834095</v>
          </cell>
          <cell r="AW463">
            <v>2.583056</v>
          </cell>
          <cell r="AX463">
            <v>2.6048689999999999</v>
          </cell>
          <cell r="AY463">
            <v>2.855524</v>
          </cell>
          <cell r="AZ463">
            <v>3.2914928399999996</v>
          </cell>
          <cell r="BA463">
            <v>3.2302770000000001</v>
          </cell>
          <cell r="BB463">
            <v>3.0573269999999999</v>
          </cell>
          <cell r="BC463">
            <v>3.253765</v>
          </cell>
          <cell r="BD463">
            <v>3.0762374700000001</v>
          </cell>
          <cell r="BE463">
            <v>3.6281239999999997</v>
          </cell>
          <cell r="BF463">
            <v>2.8738259999999998</v>
          </cell>
          <cell r="BG463">
            <v>3.143465</v>
          </cell>
          <cell r="BH463">
            <v>4.4247843899999992</v>
          </cell>
          <cell r="BI463">
            <v>3.5163479999999998</v>
          </cell>
          <cell r="BJ463">
            <v>3.5477749999999997</v>
          </cell>
          <cell r="BK463">
            <v>0</v>
          </cell>
          <cell r="BL463">
            <v>0</v>
          </cell>
          <cell r="BM463">
            <v>0</v>
          </cell>
          <cell r="BN463">
            <v>0</v>
          </cell>
          <cell r="BO463">
            <v>0</v>
          </cell>
          <cell r="BP463">
            <v>0</v>
          </cell>
          <cell r="BQ463">
            <v>0</v>
          </cell>
          <cell r="BR463">
            <v>0</v>
          </cell>
          <cell r="BS463">
            <v>0</v>
          </cell>
          <cell r="BT463">
            <v>0</v>
          </cell>
          <cell r="BU463">
            <v>0</v>
          </cell>
          <cell r="BV463">
            <v>0</v>
          </cell>
          <cell r="BW463">
            <v>0</v>
          </cell>
          <cell r="BX463">
            <v>0</v>
          </cell>
          <cell r="BY463">
            <v>0</v>
          </cell>
          <cell r="BZ463">
            <v>0</v>
          </cell>
          <cell r="CA463">
            <v>0</v>
          </cell>
          <cell r="CB463">
            <v>0</v>
          </cell>
          <cell r="CC463">
            <v>0</v>
          </cell>
          <cell r="CD463">
            <v>0</v>
          </cell>
          <cell r="CE463">
            <v>0</v>
          </cell>
          <cell r="CF463">
            <v>0</v>
          </cell>
          <cell r="CG463">
            <v>0</v>
          </cell>
          <cell r="CH463">
            <v>0</v>
          </cell>
          <cell r="CI463">
            <v>0</v>
          </cell>
          <cell r="CJ463">
            <v>0</v>
          </cell>
          <cell r="CK463">
            <v>0</v>
          </cell>
          <cell r="CL463">
            <v>0</v>
          </cell>
          <cell r="CM463">
            <v>0</v>
          </cell>
          <cell r="CN463">
            <v>0</v>
          </cell>
        </row>
        <row r="464">
          <cell r="B464">
            <v>400140</v>
          </cell>
          <cell r="C464" t="str">
            <v xml:space="preserve">        유형자산감가상각비                                                                </v>
          </cell>
          <cell r="D464" t="str">
            <v xml:space="preserve">    Depreciation</v>
          </cell>
          <cell r="H464" t="e">
            <v>#VALUE!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J464">
            <v>0</v>
          </cell>
          <cell r="AK464">
            <v>3.0311209999999997</v>
          </cell>
          <cell r="AL464">
            <v>3.3472279999999999</v>
          </cell>
          <cell r="AM464">
            <v>3.043879</v>
          </cell>
          <cell r="AN464">
            <v>3.0450559999999998</v>
          </cell>
          <cell r="AO464">
            <v>3.404471</v>
          </cell>
          <cell r="AP464">
            <v>3.1840319999999998</v>
          </cell>
          <cell r="AQ464">
            <v>3.7055749999999996</v>
          </cell>
          <cell r="AR464">
            <v>4.5543209999999998</v>
          </cell>
          <cell r="AS464">
            <v>3.6035309999999998</v>
          </cell>
          <cell r="AT464">
            <v>4.084905</v>
          </cell>
          <cell r="AU464">
            <v>4.7235429999999994</v>
          </cell>
          <cell r="AV464">
            <v>5.0995016399999997</v>
          </cell>
          <cell r="AW464">
            <v>4.9233909999999996</v>
          </cell>
          <cell r="AX464">
            <v>5.1333459999999995</v>
          </cell>
          <cell r="AY464">
            <v>5.5181789999999999</v>
          </cell>
          <cell r="AZ464">
            <v>6.475931769999999</v>
          </cell>
          <cell r="BA464">
            <v>5.6963200000000001</v>
          </cell>
          <cell r="BB464">
            <v>5.9244249999999994</v>
          </cell>
          <cell r="BC464">
            <v>7.0811989999999998</v>
          </cell>
          <cell r="BD464">
            <v>6.9925891199999999</v>
          </cell>
          <cell r="BE464">
            <v>7.3927269999999998</v>
          </cell>
          <cell r="BF464">
            <v>13.396806999999999</v>
          </cell>
          <cell r="BG464">
            <v>14.738344</v>
          </cell>
          <cell r="BH464">
            <v>15.933402029999998</v>
          </cell>
          <cell r="BI464">
            <v>15.175129999999999</v>
          </cell>
          <cell r="BJ464">
            <v>15.367996</v>
          </cell>
          <cell r="BK464">
            <v>0</v>
          </cell>
          <cell r="BL464">
            <v>0</v>
          </cell>
          <cell r="BM464">
            <v>0</v>
          </cell>
          <cell r="BN464">
            <v>0</v>
          </cell>
          <cell r="BO464">
            <v>0</v>
          </cell>
          <cell r="BP464">
            <v>0</v>
          </cell>
          <cell r="BQ464">
            <v>0</v>
          </cell>
          <cell r="BR464">
            <v>0</v>
          </cell>
          <cell r="BS464">
            <v>0</v>
          </cell>
          <cell r="BT464">
            <v>0</v>
          </cell>
          <cell r="BU464">
            <v>0</v>
          </cell>
          <cell r="BV464">
            <v>0</v>
          </cell>
          <cell r="BW464">
            <v>0</v>
          </cell>
          <cell r="BX464">
            <v>0</v>
          </cell>
          <cell r="BY464">
            <v>0</v>
          </cell>
          <cell r="BZ464">
            <v>0</v>
          </cell>
          <cell r="CA464">
            <v>0</v>
          </cell>
          <cell r="CB464">
            <v>0</v>
          </cell>
          <cell r="CC464">
            <v>0</v>
          </cell>
          <cell r="CD464">
            <v>0</v>
          </cell>
          <cell r="CE464">
            <v>0</v>
          </cell>
          <cell r="CF464">
            <v>0</v>
          </cell>
          <cell r="CG464">
            <v>0</v>
          </cell>
          <cell r="CH464">
            <v>0</v>
          </cell>
          <cell r="CI464">
            <v>0</v>
          </cell>
          <cell r="CJ464">
            <v>0</v>
          </cell>
          <cell r="CK464">
            <v>0</v>
          </cell>
          <cell r="CL464">
            <v>0</v>
          </cell>
          <cell r="CM464">
            <v>0</v>
          </cell>
          <cell r="CN464">
            <v>0</v>
          </cell>
        </row>
        <row r="465">
          <cell r="B465">
            <v>400150</v>
          </cell>
          <cell r="C465" t="str">
            <v xml:space="preserve">        개발비상각                                                                        </v>
          </cell>
          <cell r="D465" t="str">
            <v xml:space="preserve">    Amortization of Development Expenses</v>
          </cell>
          <cell r="H465" t="e">
            <v>#VALUE!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  <cell r="BA465">
            <v>0</v>
          </cell>
          <cell r="BB465">
            <v>0</v>
          </cell>
          <cell r="BC465">
            <v>0</v>
          </cell>
          <cell r="BD465">
            <v>0</v>
          </cell>
          <cell r="BE465">
            <v>0</v>
          </cell>
          <cell r="BF465">
            <v>0</v>
          </cell>
          <cell r="BG465">
            <v>0</v>
          </cell>
          <cell r="BH465">
            <v>0</v>
          </cell>
          <cell r="BI465">
            <v>0</v>
          </cell>
          <cell r="BJ465">
            <v>0</v>
          </cell>
          <cell r="BK465">
            <v>0</v>
          </cell>
          <cell r="BL465">
            <v>0</v>
          </cell>
          <cell r="BM465">
            <v>0</v>
          </cell>
          <cell r="BN465">
            <v>0</v>
          </cell>
          <cell r="BO465">
            <v>0</v>
          </cell>
          <cell r="BP465">
            <v>0</v>
          </cell>
          <cell r="BQ465">
            <v>0</v>
          </cell>
          <cell r="BR465">
            <v>0</v>
          </cell>
          <cell r="BS465">
            <v>0</v>
          </cell>
          <cell r="BT465">
            <v>0</v>
          </cell>
          <cell r="BU465">
            <v>0</v>
          </cell>
          <cell r="BV465">
            <v>0</v>
          </cell>
          <cell r="BW465">
            <v>0</v>
          </cell>
          <cell r="BX465">
            <v>0</v>
          </cell>
          <cell r="BY465">
            <v>0</v>
          </cell>
          <cell r="BZ465">
            <v>0</v>
          </cell>
          <cell r="CA465">
            <v>0</v>
          </cell>
          <cell r="CB465">
            <v>0</v>
          </cell>
          <cell r="CC465">
            <v>0</v>
          </cell>
          <cell r="CD465">
            <v>0</v>
          </cell>
          <cell r="CE465">
            <v>0</v>
          </cell>
          <cell r="CF465">
            <v>0</v>
          </cell>
          <cell r="CG465">
            <v>0</v>
          </cell>
          <cell r="CH465">
            <v>0</v>
          </cell>
          <cell r="CI465">
            <v>0</v>
          </cell>
          <cell r="CJ465">
            <v>0</v>
          </cell>
          <cell r="CK465">
            <v>0</v>
          </cell>
          <cell r="CL465">
            <v>0</v>
          </cell>
          <cell r="CM465">
            <v>0</v>
          </cell>
          <cell r="CN465">
            <v>0</v>
          </cell>
        </row>
        <row r="466">
          <cell r="B466">
            <v>400160</v>
          </cell>
          <cell r="C466" t="str">
            <v xml:space="preserve">        기타무형자산상각비                                                                </v>
          </cell>
          <cell r="D466" t="str">
            <v xml:space="preserve">    Other Amortization of Intangible Assets</v>
          </cell>
          <cell r="H466" t="e">
            <v>#VALUE!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0.19871999999999998</v>
          </cell>
          <cell r="AL466">
            <v>0.20938499999999999</v>
          </cell>
          <cell r="AM466">
            <v>0.19610899999999998</v>
          </cell>
          <cell r="AN466">
            <v>0.26926899999999998</v>
          </cell>
          <cell r="AO466">
            <v>0.23238199999999998</v>
          </cell>
          <cell r="AP466">
            <v>0.253689</v>
          </cell>
          <cell r="AQ466">
            <v>1.056729</v>
          </cell>
          <cell r="AR466">
            <v>1.1749079999999998</v>
          </cell>
          <cell r="AS466">
            <v>1.2348710000000001</v>
          </cell>
          <cell r="AT466">
            <v>1.2098689999999999</v>
          </cell>
          <cell r="AU466">
            <v>1.214415</v>
          </cell>
          <cell r="AV466">
            <v>1.25295548</v>
          </cell>
          <cell r="AW466">
            <v>1.101356</v>
          </cell>
          <cell r="AX466">
            <v>1.370994</v>
          </cell>
          <cell r="AY466">
            <v>1.5237619999999998</v>
          </cell>
          <cell r="AZ466">
            <v>1.5207206100000001</v>
          </cell>
          <cell r="BA466">
            <v>1.6243669999999999</v>
          </cell>
          <cell r="BB466">
            <v>1.642517</v>
          </cell>
          <cell r="BC466">
            <v>1.7034859999999998</v>
          </cell>
          <cell r="BD466">
            <v>1.7562331699999998</v>
          </cell>
          <cell r="BE466">
            <v>1.745347</v>
          </cell>
          <cell r="BF466">
            <v>2.264265</v>
          </cell>
          <cell r="BG466">
            <v>2.3254329999999999</v>
          </cell>
          <cell r="BH466">
            <v>2.3533771499999996</v>
          </cell>
          <cell r="BI466">
            <v>2.3263639999999999</v>
          </cell>
          <cell r="BJ466">
            <v>2.3212739999999998</v>
          </cell>
          <cell r="BK466">
            <v>0</v>
          </cell>
          <cell r="BL466">
            <v>0</v>
          </cell>
          <cell r="BM466">
            <v>0</v>
          </cell>
          <cell r="BN466">
            <v>0</v>
          </cell>
          <cell r="BO466">
            <v>0</v>
          </cell>
          <cell r="BP466">
            <v>0</v>
          </cell>
          <cell r="BQ466">
            <v>0</v>
          </cell>
          <cell r="BR466">
            <v>0</v>
          </cell>
          <cell r="BS466">
            <v>0</v>
          </cell>
          <cell r="BT466">
            <v>0</v>
          </cell>
          <cell r="BU466">
            <v>0</v>
          </cell>
          <cell r="BV466">
            <v>0</v>
          </cell>
          <cell r="BW466">
            <v>0</v>
          </cell>
          <cell r="BX466">
            <v>0</v>
          </cell>
          <cell r="BY466">
            <v>0</v>
          </cell>
          <cell r="BZ466">
            <v>0</v>
          </cell>
          <cell r="CA466">
            <v>0</v>
          </cell>
          <cell r="CB466">
            <v>0</v>
          </cell>
          <cell r="CC466">
            <v>0</v>
          </cell>
          <cell r="CD466">
            <v>0</v>
          </cell>
          <cell r="CE466">
            <v>0</v>
          </cell>
          <cell r="CF466">
            <v>0</v>
          </cell>
          <cell r="CG466">
            <v>0</v>
          </cell>
          <cell r="CH466">
            <v>0</v>
          </cell>
          <cell r="CI466">
            <v>0</v>
          </cell>
          <cell r="CJ466">
            <v>0</v>
          </cell>
          <cell r="CK466">
            <v>0</v>
          </cell>
          <cell r="CL466">
            <v>0</v>
          </cell>
          <cell r="CM466">
            <v>0</v>
          </cell>
          <cell r="CN466">
            <v>0</v>
          </cell>
        </row>
        <row r="467">
          <cell r="B467">
            <v>400170</v>
          </cell>
          <cell r="C467" t="str">
            <v xml:space="preserve">        충당부채전입액                                                                    </v>
          </cell>
          <cell r="D467" t="str">
            <v xml:space="preserve">    Liability Provisions</v>
          </cell>
          <cell r="H467" t="e">
            <v>#VALUE!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J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0</v>
          </cell>
          <cell r="AP467">
            <v>0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  <cell r="AX467">
            <v>0</v>
          </cell>
          <cell r="AY467">
            <v>0</v>
          </cell>
          <cell r="AZ467">
            <v>0</v>
          </cell>
          <cell r="BA467">
            <v>0</v>
          </cell>
          <cell r="BB467">
            <v>0</v>
          </cell>
          <cell r="BC467">
            <v>0</v>
          </cell>
          <cell r="BD467">
            <v>0</v>
          </cell>
          <cell r="BE467">
            <v>0</v>
          </cell>
          <cell r="BF467">
            <v>0</v>
          </cell>
          <cell r="BG467">
            <v>0</v>
          </cell>
          <cell r="BH467">
            <v>0</v>
          </cell>
          <cell r="BI467">
            <v>0</v>
          </cell>
          <cell r="BJ467">
            <v>0</v>
          </cell>
          <cell r="BK467">
            <v>0</v>
          </cell>
          <cell r="BL467">
            <v>0</v>
          </cell>
          <cell r="BM467">
            <v>0</v>
          </cell>
          <cell r="BN467">
            <v>0</v>
          </cell>
          <cell r="BO467">
            <v>0</v>
          </cell>
          <cell r="BP467">
            <v>0</v>
          </cell>
          <cell r="BQ467">
            <v>0</v>
          </cell>
          <cell r="BR467">
            <v>0</v>
          </cell>
          <cell r="BS467">
            <v>0</v>
          </cell>
          <cell r="BT467">
            <v>0</v>
          </cell>
          <cell r="BU467">
            <v>0</v>
          </cell>
          <cell r="BV467">
            <v>0</v>
          </cell>
          <cell r="BW467">
            <v>0</v>
          </cell>
          <cell r="BX467">
            <v>0</v>
          </cell>
          <cell r="BY467">
            <v>0</v>
          </cell>
          <cell r="BZ467">
            <v>0</v>
          </cell>
          <cell r="CA467">
            <v>0</v>
          </cell>
          <cell r="CB467">
            <v>0</v>
          </cell>
          <cell r="CC467">
            <v>0</v>
          </cell>
          <cell r="CD467">
            <v>0</v>
          </cell>
          <cell r="CE467">
            <v>0</v>
          </cell>
          <cell r="CF467">
            <v>0</v>
          </cell>
          <cell r="CG467">
            <v>0</v>
          </cell>
          <cell r="CH467">
            <v>0</v>
          </cell>
          <cell r="CI467">
            <v>0</v>
          </cell>
          <cell r="CJ467">
            <v>0</v>
          </cell>
          <cell r="CK467">
            <v>0</v>
          </cell>
          <cell r="CL467">
            <v>0</v>
          </cell>
          <cell r="CM467">
            <v>0</v>
          </cell>
          <cell r="CN467">
            <v>0</v>
          </cell>
        </row>
        <row r="468">
          <cell r="B468">
            <v>400180</v>
          </cell>
          <cell r="C468" t="str">
            <v xml:space="preserve">        외환거래손실                                                                      </v>
          </cell>
          <cell r="D468" t="str">
            <v xml:space="preserve">    Expenses on Foreign Exchange</v>
          </cell>
          <cell r="H468" t="e">
            <v>#VALUE!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J468">
            <v>0</v>
          </cell>
          <cell r="AK468">
            <v>6.1500000000000001E-3</v>
          </cell>
          <cell r="AL468">
            <v>-3.8999999999999998E-3</v>
          </cell>
          <cell r="AM468">
            <v>2.2599999999999999E-3</v>
          </cell>
          <cell r="AN468">
            <v>0.24491599999999999</v>
          </cell>
          <cell r="AO468">
            <v>0.12300799999999999</v>
          </cell>
          <cell r="AP468">
            <v>-0.115607</v>
          </cell>
          <cell r="AQ468">
            <v>5.3171999999999997E-2</v>
          </cell>
          <cell r="AR468">
            <v>2.2939999999999999E-2</v>
          </cell>
          <cell r="AS468">
            <v>0.22656599999999999</v>
          </cell>
          <cell r="AT468">
            <v>-0.16945499999999999</v>
          </cell>
          <cell r="AU468">
            <v>1.722E-3</v>
          </cell>
          <cell r="AV468">
            <v>2.0688299999999998E-3</v>
          </cell>
          <cell r="AW468">
            <v>0.16881299999999999</v>
          </cell>
          <cell r="AX468">
            <v>7.8999999999999996E-5</v>
          </cell>
          <cell r="AY468">
            <v>0.161359</v>
          </cell>
          <cell r="AZ468">
            <v>-0.32942759999999999</v>
          </cell>
          <cell r="BA468">
            <v>1.3415E-2</v>
          </cell>
          <cell r="BB468">
            <v>-1.3387E-2</v>
          </cell>
          <cell r="BC468">
            <v>3.7171999999999997E-2</v>
          </cell>
          <cell r="BD468">
            <v>-3.7120750000000001E-2</v>
          </cell>
          <cell r="BE468">
            <v>5.4120000000000001E-3</v>
          </cell>
          <cell r="BF468">
            <v>-4.2579999999999996E-3</v>
          </cell>
          <cell r="BG468">
            <v>-3.1700000000000001E-4</v>
          </cell>
          <cell r="BH468">
            <v>2.0925819999999998E-2</v>
          </cell>
          <cell r="BI468">
            <v>2.9797999999999998E-2</v>
          </cell>
          <cell r="BJ468">
            <v>-2.9797999999999998E-2</v>
          </cell>
          <cell r="BK468">
            <v>0</v>
          </cell>
          <cell r="BL468">
            <v>0</v>
          </cell>
          <cell r="BM468">
            <v>0</v>
          </cell>
          <cell r="BN468">
            <v>0</v>
          </cell>
          <cell r="BO468">
            <v>0</v>
          </cell>
          <cell r="BP468">
            <v>0</v>
          </cell>
          <cell r="BQ468">
            <v>0</v>
          </cell>
          <cell r="BR468">
            <v>0</v>
          </cell>
          <cell r="BS468">
            <v>0</v>
          </cell>
          <cell r="BT468">
            <v>0</v>
          </cell>
          <cell r="BU468">
            <v>0</v>
          </cell>
          <cell r="BV468">
            <v>0</v>
          </cell>
          <cell r="BW468">
            <v>0</v>
          </cell>
          <cell r="BX468">
            <v>0</v>
          </cell>
          <cell r="BY468">
            <v>0</v>
          </cell>
          <cell r="BZ468">
            <v>0</v>
          </cell>
          <cell r="CA468">
            <v>0</v>
          </cell>
          <cell r="CB468">
            <v>0</v>
          </cell>
          <cell r="CC468">
            <v>0</v>
          </cell>
          <cell r="CD468">
            <v>0</v>
          </cell>
          <cell r="CE468">
            <v>0</v>
          </cell>
          <cell r="CF468">
            <v>0</v>
          </cell>
          <cell r="CG468">
            <v>0</v>
          </cell>
          <cell r="CH468">
            <v>0</v>
          </cell>
          <cell r="CI468">
            <v>0</v>
          </cell>
          <cell r="CJ468">
            <v>0</v>
          </cell>
          <cell r="CK468">
            <v>0</v>
          </cell>
          <cell r="CL468">
            <v>0</v>
          </cell>
          <cell r="CM468">
            <v>0</v>
          </cell>
          <cell r="CN468">
            <v>0</v>
          </cell>
        </row>
        <row r="469">
          <cell r="B469">
            <v>400190</v>
          </cell>
          <cell r="C469" t="str">
            <v xml:space="preserve">            외환차손                                                                      </v>
          </cell>
          <cell r="D469" t="str">
            <v xml:space="preserve">      Losses on Foreign Currencies Transaction</v>
          </cell>
          <cell r="H469" t="e">
            <v>#VALUE!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  <cell r="AO469">
            <v>0</v>
          </cell>
          <cell r="AP469">
            <v>0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0</v>
          </cell>
          <cell r="AX469">
            <v>0</v>
          </cell>
          <cell r="AY469">
            <v>0</v>
          </cell>
          <cell r="AZ469">
            <v>0</v>
          </cell>
          <cell r="BA469">
            <v>0</v>
          </cell>
          <cell r="BB469">
            <v>0</v>
          </cell>
          <cell r="BC469">
            <v>0</v>
          </cell>
          <cell r="BD469">
            <v>0</v>
          </cell>
          <cell r="BE469">
            <v>0</v>
          </cell>
          <cell r="BF469">
            <v>0</v>
          </cell>
          <cell r="BG469">
            <v>0</v>
          </cell>
          <cell r="BH469">
            <v>0</v>
          </cell>
          <cell r="BI469">
            <v>0</v>
          </cell>
          <cell r="BJ469">
            <v>0</v>
          </cell>
          <cell r="BK469">
            <v>0</v>
          </cell>
          <cell r="BL469">
            <v>0</v>
          </cell>
          <cell r="BM469">
            <v>0</v>
          </cell>
          <cell r="BN469">
            <v>0</v>
          </cell>
          <cell r="BO469">
            <v>0</v>
          </cell>
          <cell r="BP469">
            <v>0</v>
          </cell>
          <cell r="BQ469">
            <v>0</v>
          </cell>
          <cell r="BR469">
            <v>0</v>
          </cell>
          <cell r="BS469">
            <v>0</v>
          </cell>
          <cell r="BT469">
            <v>0</v>
          </cell>
          <cell r="BU469">
            <v>0</v>
          </cell>
          <cell r="BV469">
            <v>0</v>
          </cell>
          <cell r="BW469">
            <v>0</v>
          </cell>
          <cell r="BX469">
            <v>0</v>
          </cell>
          <cell r="BY469">
            <v>0</v>
          </cell>
          <cell r="BZ469">
            <v>0</v>
          </cell>
          <cell r="CA469">
            <v>0</v>
          </cell>
          <cell r="CB469">
            <v>0</v>
          </cell>
          <cell r="CC469">
            <v>0</v>
          </cell>
          <cell r="CD469">
            <v>0</v>
          </cell>
          <cell r="CE469">
            <v>0</v>
          </cell>
          <cell r="CF469">
            <v>0</v>
          </cell>
          <cell r="CG469">
            <v>0</v>
          </cell>
          <cell r="CH469">
            <v>0</v>
          </cell>
          <cell r="CI469">
            <v>0</v>
          </cell>
          <cell r="CJ469">
            <v>0</v>
          </cell>
          <cell r="CK469">
            <v>0</v>
          </cell>
          <cell r="CL469">
            <v>0</v>
          </cell>
          <cell r="CM469">
            <v>0</v>
          </cell>
          <cell r="CN469">
            <v>0</v>
          </cell>
        </row>
        <row r="470">
          <cell r="B470">
            <v>400200</v>
          </cell>
          <cell r="C470" t="str">
            <v xml:space="preserve">            외화환산손실                                                                  </v>
          </cell>
          <cell r="D470" t="str">
            <v xml:space="preserve">      Losses on Foreign Currency Translation</v>
          </cell>
          <cell r="H470" t="e">
            <v>#VALUE!</v>
          </cell>
          <cell r="I470">
            <v>0</v>
          </cell>
          <cell r="J470">
            <v>0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6.1500000000000001E-3</v>
          </cell>
          <cell r="AL470">
            <v>-3.8999999999999998E-3</v>
          </cell>
          <cell r="AM470">
            <v>2.2599999999999999E-3</v>
          </cell>
          <cell r="AN470">
            <v>0.24491599999999999</v>
          </cell>
          <cell r="AO470">
            <v>0.12300799999999999</v>
          </cell>
          <cell r="AP470">
            <v>-0.115607</v>
          </cell>
          <cell r="AQ470">
            <v>5.3171999999999997E-2</v>
          </cell>
          <cell r="AR470">
            <v>2.2939999999999999E-2</v>
          </cell>
          <cell r="AS470">
            <v>0.22656599999999999</v>
          </cell>
          <cell r="AT470">
            <v>-0.16945499999999999</v>
          </cell>
          <cell r="AU470">
            <v>1.722E-3</v>
          </cell>
          <cell r="AV470">
            <v>2.0688299999999998E-3</v>
          </cell>
          <cell r="AW470">
            <v>0.16881299999999999</v>
          </cell>
          <cell r="AX470">
            <v>7.8999999999999996E-5</v>
          </cell>
          <cell r="AY470">
            <v>0.161359</v>
          </cell>
          <cell r="AZ470">
            <v>-0.32942759999999999</v>
          </cell>
          <cell r="BA470">
            <v>1.3415E-2</v>
          </cell>
          <cell r="BB470">
            <v>-1.3387E-2</v>
          </cell>
          <cell r="BC470">
            <v>3.7171999999999997E-2</v>
          </cell>
          <cell r="BD470">
            <v>-3.7120750000000001E-2</v>
          </cell>
          <cell r="BE470">
            <v>5.4120000000000001E-3</v>
          </cell>
          <cell r="BF470">
            <v>-4.2579999999999996E-3</v>
          </cell>
          <cell r="BG470">
            <v>-3.1700000000000001E-4</v>
          </cell>
          <cell r="BH470">
            <v>2.0925819999999998E-2</v>
          </cell>
          <cell r="BI470">
            <v>2.9797999999999998E-2</v>
          </cell>
          <cell r="BJ470">
            <v>-2.9797999999999998E-2</v>
          </cell>
          <cell r="BK470">
            <v>0</v>
          </cell>
          <cell r="BL470">
            <v>0</v>
          </cell>
          <cell r="BM470">
            <v>0</v>
          </cell>
          <cell r="BN470">
            <v>0</v>
          </cell>
          <cell r="BO470">
            <v>0</v>
          </cell>
          <cell r="BP470">
            <v>0</v>
          </cell>
          <cell r="BQ470">
            <v>0</v>
          </cell>
          <cell r="BR470">
            <v>0</v>
          </cell>
          <cell r="BS470">
            <v>0</v>
          </cell>
          <cell r="BT470">
            <v>0</v>
          </cell>
          <cell r="BU470">
            <v>0</v>
          </cell>
          <cell r="BV470">
            <v>0</v>
          </cell>
          <cell r="BW470">
            <v>0</v>
          </cell>
          <cell r="BX470">
            <v>0</v>
          </cell>
          <cell r="BY470">
            <v>0</v>
          </cell>
          <cell r="BZ470">
            <v>0</v>
          </cell>
          <cell r="CA470">
            <v>0</v>
          </cell>
          <cell r="CB470">
            <v>0</v>
          </cell>
          <cell r="CC470">
            <v>0</v>
          </cell>
          <cell r="CD470">
            <v>0</v>
          </cell>
          <cell r="CE470">
            <v>0</v>
          </cell>
          <cell r="CF470">
            <v>0</v>
          </cell>
          <cell r="CG470">
            <v>0</v>
          </cell>
          <cell r="CH470">
            <v>0</v>
          </cell>
          <cell r="CI470">
            <v>0</v>
          </cell>
          <cell r="CJ470">
            <v>0</v>
          </cell>
          <cell r="CK470">
            <v>0</v>
          </cell>
          <cell r="CL470">
            <v>0</v>
          </cell>
          <cell r="CM470">
            <v>0</v>
          </cell>
          <cell r="CN470">
            <v>0</v>
          </cell>
        </row>
        <row r="471">
          <cell r="B471">
            <v>400210</v>
          </cell>
          <cell r="C471" t="str">
            <v xml:space="preserve">            기타외환거래손실                                                              </v>
          </cell>
          <cell r="D471" t="str">
            <v xml:space="preserve">      Other Expenses on Foreign Exchange</v>
          </cell>
          <cell r="H471" t="e">
            <v>#VALUE!</v>
          </cell>
          <cell r="I471">
            <v>0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0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0</v>
          </cell>
          <cell r="AZ471">
            <v>0</v>
          </cell>
          <cell r="BA471">
            <v>0</v>
          </cell>
          <cell r="BB471">
            <v>0</v>
          </cell>
          <cell r="BC471">
            <v>0</v>
          </cell>
          <cell r="BD471">
            <v>0</v>
          </cell>
          <cell r="BE471">
            <v>0</v>
          </cell>
          <cell r="BF471">
            <v>0</v>
          </cell>
          <cell r="BG471">
            <v>0</v>
          </cell>
          <cell r="BH471">
            <v>0</v>
          </cell>
          <cell r="BI471">
            <v>0</v>
          </cell>
          <cell r="BJ471">
            <v>0</v>
          </cell>
          <cell r="BK471">
            <v>0</v>
          </cell>
          <cell r="BL471">
            <v>0</v>
          </cell>
          <cell r="BM471">
            <v>0</v>
          </cell>
          <cell r="BN471">
            <v>0</v>
          </cell>
          <cell r="BO471">
            <v>0</v>
          </cell>
          <cell r="BP471">
            <v>0</v>
          </cell>
          <cell r="BQ471">
            <v>0</v>
          </cell>
          <cell r="BR471">
            <v>0</v>
          </cell>
          <cell r="BS471">
            <v>0</v>
          </cell>
          <cell r="BT471">
            <v>0</v>
          </cell>
          <cell r="BU471">
            <v>0</v>
          </cell>
          <cell r="BV471">
            <v>0</v>
          </cell>
          <cell r="BW471">
            <v>0</v>
          </cell>
          <cell r="BX471">
            <v>0</v>
          </cell>
          <cell r="BY471">
            <v>0</v>
          </cell>
          <cell r="BZ471">
            <v>0</v>
          </cell>
          <cell r="CA471">
            <v>0</v>
          </cell>
          <cell r="CB471">
            <v>0</v>
          </cell>
          <cell r="CC471">
            <v>0</v>
          </cell>
          <cell r="CD471">
            <v>0</v>
          </cell>
          <cell r="CE471">
            <v>0</v>
          </cell>
          <cell r="CF471">
            <v>0</v>
          </cell>
          <cell r="CG471">
            <v>0</v>
          </cell>
          <cell r="CH471">
            <v>0</v>
          </cell>
          <cell r="CI471">
            <v>0</v>
          </cell>
          <cell r="CJ471">
            <v>0</v>
          </cell>
          <cell r="CK471">
            <v>0</v>
          </cell>
          <cell r="CL471">
            <v>0</v>
          </cell>
          <cell r="CM471">
            <v>0</v>
          </cell>
          <cell r="CN471">
            <v>0</v>
          </cell>
        </row>
        <row r="472">
          <cell r="B472">
            <v>400220</v>
          </cell>
          <cell r="C472" t="str">
            <v xml:space="preserve">        주식보상비                                                                        </v>
          </cell>
          <cell r="D472" t="str">
            <v xml:space="preserve">    Compensation Expenses Associated With Stock Options</v>
          </cell>
          <cell r="H472" t="e">
            <v>#VALUE!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>
            <v>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0</v>
          </cell>
          <cell r="AZ472">
            <v>0</v>
          </cell>
          <cell r="BA472">
            <v>0</v>
          </cell>
          <cell r="BB472">
            <v>0</v>
          </cell>
          <cell r="BC472">
            <v>0</v>
          </cell>
          <cell r="BD472">
            <v>0</v>
          </cell>
          <cell r="BE472">
            <v>0</v>
          </cell>
          <cell r="BF472">
            <v>0</v>
          </cell>
          <cell r="BG472">
            <v>0</v>
          </cell>
          <cell r="BH472">
            <v>0</v>
          </cell>
          <cell r="BI472">
            <v>0</v>
          </cell>
          <cell r="BJ472">
            <v>0</v>
          </cell>
          <cell r="BK472">
            <v>0</v>
          </cell>
          <cell r="BL472">
            <v>0</v>
          </cell>
          <cell r="BM472">
            <v>0</v>
          </cell>
          <cell r="BN472">
            <v>0</v>
          </cell>
          <cell r="BO472">
            <v>0</v>
          </cell>
          <cell r="BP472">
            <v>0</v>
          </cell>
          <cell r="BQ472">
            <v>0</v>
          </cell>
          <cell r="BR472">
            <v>0</v>
          </cell>
          <cell r="BS472">
            <v>0</v>
          </cell>
          <cell r="BT472">
            <v>0</v>
          </cell>
          <cell r="BU472">
            <v>0</v>
          </cell>
          <cell r="BV472">
            <v>0</v>
          </cell>
          <cell r="BW472">
            <v>0</v>
          </cell>
          <cell r="BX472">
            <v>0</v>
          </cell>
          <cell r="BY472">
            <v>0</v>
          </cell>
          <cell r="BZ472">
            <v>0</v>
          </cell>
          <cell r="CA472">
            <v>0</v>
          </cell>
          <cell r="CB472">
            <v>0</v>
          </cell>
          <cell r="CC472">
            <v>0</v>
          </cell>
          <cell r="CD472">
            <v>0</v>
          </cell>
          <cell r="CE472">
            <v>0</v>
          </cell>
          <cell r="CF472">
            <v>0</v>
          </cell>
          <cell r="CG472">
            <v>0</v>
          </cell>
          <cell r="CH472">
            <v>0</v>
          </cell>
          <cell r="CI472">
            <v>0</v>
          </cell>
          <cell r="CJ472">
            <v>0</v>
          </cell>
          <cell r="CK472">
            <v>0</v>
          </cell>
          <cell r="CL472">
            <v>0</v>
          </cell>
          <cell r="CM472">
            <v>0</v>
          </cell>
          <cell r="CN472">
            <v>0</v>
          </cell>
        </row>
        <row r="473">
          <cell r="B473">
            <v>400230</v>
          </cell>
          <cell r="C473" t="str">
            <v xml:space="preserve">        자산폐기손실                                                                      </v>
          </cell>
          <cell r="D473" t="str">
            <v xml:space="preserve">    Losses on Inventory Clearing</v>
          </cell>
          <cell r="H473" t="e">
            <v>#VALUE!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4.7069999999999994E-3</v>
          </cell>
          <cell r="AO473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  <cell r="AX473">
            <v>1.8956000000000001E-2</v>
          </cell>
          <cell r="AY473">
            <v>0</v>
          </cell>
          <cell r="AZ473">
            <v>3.5999999999999999E-7</v>
          </cell>
          <cell r="BA473">
            <v>0</v>
          </cell>
          <cell r="BB473">
            <v>0</v>
          </cell>
          <cell r="BC473">
            <v>0</v>
          </cell>
          <cell r="BD473">
            <v>0</v>
          </cell>
          <cell r="BE473">
            <v>0</v>
          </cell>
          <cell r="BF473">
            <v>0</v>
          </cell>
          <cell r="BG473">
            <v>0</v>
          </cell>
          <cell r="BH473">
            <v>0</v>
          </cell>
          <cell r="BI473">
            <v>0</v>
          </cell>
          <cell r="BJ473">
            <v>0</v>
          </cell>
          <cell r="BK473">
            <v>0</v>
          </cell>
          <cell r="BL473">
            <v>0</v>
          </cell>
          <cell r="BM473">
            <v>0</v>
          </cell>
          <cell r="BN473">
            <v>0</v>
          </cell>
          <cell r="BO473">
            <v>0</v>
          </cell>
          <cell r="BP473">
            <v>0</v>
          </cell>
          <cell r="BQ473">
            <v>0</v>
          </cell>
          <cell r="BR473">
            <v>0</v>
          </cell>
          <cell r="BS473">
            <v>0</v>
          </cell>
          <cell r="BT473">
            <v>0</v>
          </cell>
          <cell r="BU473">
            <v>0</v>
          </cell>
          <cell r="BV473">
            <v>0</v>
          </cell>
          <cell r="BW473">
            <v>0</v>
          </cell>
          <cell r="BX473">
            <v>0</v>
          </cell>
          <cell r="BY473">
            <v>0</v>
          </cell>
          <cell r="BZ473">
            <v>0</v>
          </cell>
          <cell r="CA473">
            <v>0</v>
          </cell>
          <cell r="CB473">
            <v>0</v>
          </cell>
          <cell r="CC473">
            <v>0</v>
          </cell>
          <cell r="CD473">
            <v>0</v>
          </cell>
          <cell r="CE473">
            <v>0</v>
          </cell>
          <cell r="CF473">
            <v>0</v>
          </cell>
          <cell r="CG473">
            <v>0</v>
          </cell>
          <cell r="CH473">
            <v>0</v>
          </cell>
          <cell r="CI473">
            <v>0</v>
          </cell>
          <cell r="CJ473">
            <v>0</v>
          </cell>
          <cell r="CK473">
            <v>0</v>
          </cell>
          <cell r="CL473">
            <v>0</v>
          </cell>
          <cell r="CM473">
            <v>0</v>
          </cell>
          <cell r="CN473">
            <v>0</v>
          </cell>
        </row>
        <row r="474">
          <cell r="B474">
            <v>400240</v>
          </cell>
          <cell r="C474" t="str">
            <v xml:space="preserve">        매출채권처분손실                                                                  </v>
          </cell>
          <cell r="D474" t="str">
            <v xml:space="preserve">    Losses on Disposal of Trade Receivables</v>
          </cell>
          <cell r="H474" t="e">
            <v>#VALUE!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  <cell r="AO474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0</v>
          </cell>
          <cell r="AY474">
            <v>0</v>
          </cell>
          <cell r="AZ474">
            <v>0</v>
          </cell>
          <cell r="BA474">
            <v>0</v>
          </cell>
          <cell r="BB474">
            <v>0</v>
          </cell>
          <cell r="BC474">
            <v>0</v>
          </cell>
          <cell r="BD474">
            <v>0</v>
          </cell>
          <cell r="BE474">
            <v>0</v>
          </cell>
          <cell r="BF474">
            <v>0</v>
          </cell>
          <cell r="BG474">
            <v>0</v>
          </cell>
          <cell r="BH474">
            <v>0</v>
          </cell>
          <cell r="BI474">
            <v>0</v>
          </cell>
          <cell r="BJ474">
            <v>0</v>
          </cell>
          <cell r="BK474">
            <v>0</v>
          </cell>
          <cell r="BL474">
            <v>0</v>
          </cell>
          <cell r="BM474">
            <v>0</v>
          </cell>
          <cell r="BN474">
            <v>0</v>
          </cell>
          <cell r="BO474">
            <v>0</v>
          </cell>
          <cell r="BP474">
            <v>0</v>
          </cell>
          <cell r="BQ474">
            <v>0</v>
          </cell>
          <cell r="BR474">
            <v>0</v>
          </cell>
          <cell r="BS474">
            <v>0</v>
          </cell>
          <cell r="BT474">
            <v>0</v>
          </cell>
          <cell r="BU474">
            <v>0</v>
          </cell>
          <cell r="BV474">
            <v>0</v>
          </cell>
          <cell r="BW474">
            <v>0</v>
          </cell>
          <cell r="BX474">
            <v>0</v>
          </cell>
          <cell r="BY474">
            <v>0</v>
          </cell>
          <cell r="BZ474">
            <v>0</v>
          </cell>
          <cell r="CA474">
            <v>0</v>
          </cell>
          <cell r="CB474">
            <v>0</v>
          </cell>
          <cell r="CC474">
            <v>0</v>
          </cell>
          <cell r="CD474">
            <v>0</v>
          </cell>
          <cell r="CE474">
            <v>0</v>
          </cell>
          <cell r="CF474">
            <v>0</v>
          </cell>
          <cell r="CG474">
            <v>0</v>
          </cell>
          <cell r="CH474">
            <v>0</v>
          </cell>
          <cell r="CI474">
            <v>0</v>
          </cell>
          <cell r="CJ474">
            <v>0</v>
          </cell>
          <cell r="CK474">
            <v>0</v>
          </cell>
          <cell r="CL474">
            <v>0</v>
          </cell>
          <cell r="CM474">
            <v>0</v>
          </cell>
          <cell r="CN474">
            <v>0</v>
          </cell>
        </row>
        <row r="475">
          <cell r="B475">
            <v>400250</v>
          </cell>
          <cell r="C475" t="str">
            <v xml:space="preserve">        금융자산처분손실                                                                  </v>
          </cell>
          <cell r="D475" t="str">
            <v xml:space="preserve">    Losses on Disposition of  Financial Assets</v>
          </cell>
          <cell r="H475" t="e">
            <v>#VALUE!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0</v>
          </cell>
          <cell r="AK475">
            <v>1.4799999999999999E-4</v>
          </cell>
          <cell r="AL475">
            <v>0</v>
          </cell>
          <cell r="AM475">
            <v>0</v>
          </cell>
          <cell r="AN475">
            <v>0</v>
          </cell>
          <cell r="AO475">
            <v>0.106019</v>
          </cell>
          <cell r="AP475">
            <v>0</v>
          </cell>
          <cell r="AQ475">
            <v>6.7319999999999993E-3</v>
          </cell>
          <cell r="AR475">
            <v>0</v>
          </cell>
          <cell r="AS475">
            <v>0</v>
          </cell>
          <cell r="AT475">
            <v>5.4459999999999995E-3</v>
          </cell>
          <cell r="AU475">
            <v>0</v>
          </cell>
          <cell r="AV475">
            <v>-1.7000000000000001E-7</v>
          </cell>
          <cell r="AW475">
            <v>0</v>
          </cell>
          <cell r="AX475">
            <v>0</v>
          </cell>
          <cell r="AY475">
            <v>0</v>
          </cell>
          <cell r="AZ475">
            <v>0</v>
          </cell>
          <cell r="BA475">
            <v>0</v>
          </cell>
          <cell r="BB475">
            <v>0</v>
          </cell>
          <cell r="BC475">
            <v>0</v>
          </cell>
          <cell r="BD475">
            <v>0</v>
          </cell>
          <cell r="BE475">
            <v>0</v>
          </cell>
          <cell r="BF475">
            <v>0</v>
          </cell>
          <cell r="BG475">
            <v>0</v>
          </cell>
          <cell r="BH475">
            <v>0</v>
          </cell>
          <cell r="BI475">
            <v>0</v>
          </cell>
          <cell r="BJ475">
            <v>0</v>
          </cell>
          <cell r="BK475">
            <v>0</v>
          </cell>
          <cell r="BL475">
            <v>0</v>
          </cell>
          <cell r="BM475">
            <v>0</v>
          </cell>
          <cell r="BN475">
            <v>0</v>
          </cell>
          <cell r="BO475">
            <v>0</v>
          </cell>
          <cell r="BP475">
            <v>0</v>
          </cell>
          <cell r="BQ475">
            <v>0</v>
          </cell>
          <cell r="BR475">
            <v>0</v>
          </cell>
          <cell r="BS475">
            <v>0</v>
          </cell>
          <cell r="BT475">
            <v>0</v>
          </cell>
          <cell r="BU475">
            <v>0</v>
          </cell>
          <cell r="BV475">
            <v>0</v>
          </cell>
          <cell r="BW475">
            <v>0</v>
          </cell>
          <cell r="BX475">
            <v>0</v>
          </cell>
          <cell r="BY475">
            <v>0</v>
          </cell>
          <cell r="BZ475">
            <v>0</v>
          </cell>
          <cell r="CA475">
            <v>0</v>
          </cell>
          <cell r="CB475">
            <v>0</v>
          </cell>
          <cell r="CC475">
            <v>0</v>
          </cell>
          <cell r="CD475">
            <v>0</v>
          </cell>
          <cell r="CE475">
            <v>0</v>
          </cell>
          <cell r="CF475">
            <v>0</v>
          </cell>
          <cell r="CG475">
            <v>0</v>
          </cell>
          <cell r="CH475">
            <v>0</v>
          </cell>
          <cell r="CI475">
            <v>0</v>
          </cell>
          <cell r="CJ475">
            <v>0</v>
          </cell>
          <cell r="CK475">
            <v>0</v>
          </cell>
          <cell r="CL475">
            <v>0</v>
          </cell>
          <cell r="CM475">
            <v>0</v>
          </cell>
          <cell r="CN475">
            <v>0</v>
          </cell>
        </row>
        <row r="476">
          <cell r="B476">
            <v>400320</v>
          </cell>
          <cell r="C476" t="str">
            <v xml:space="preserve">        자산처분손실                                                                      </v>
          </cell>
          <cell r="D476" t="str">
            <v xml:space="preserve">    Losses on Disposal of Assets</v>
          </cell>
          <cell r="H476" t="e">
            <v>#VALUE!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5.9315E-2</v>
          </cell>
          <cell r="AL476">
            <v>2.8299999999999999E-4</v>
          </cell>
          <cell r="AM476">
            <v>0.27990999999999999</v>
          </cell>
          <cell r="AN476">
            <v>0.44275999999999999</v>
          </cell>
          <cell r="AO476">
            <v>1.2E-5</v>
          </cell>
          <cell r="AP476">
            <v>3.2794999999999998E-2</v>
          </cell>
          <cell r="AQ476">
            <v>0.108124</v>
          </cell>
          <cell r="AR476">
            <v>0.87861599999999995</v>
          </cell>
          <cell r="AS476">
            <v>2.2348999999999997E-2</v>
          </cell>
          <cell r="AT476">
            <v>3.065153</v>
          </cell>
          <cell r="AU476">
            <v>0.262158</v>
          </cell>
          <cell r="AV476">
            <v>0.21054417</v>
          </cell>
          <cell r="AW476">
            <v>3.2853E-2</v>
          </cell>
          <cell r="AX476">
            <v>0.289885</v>
          </cell>
          <cell r="AY476">
            <v>2.3668999999999999E-2</v>
          </cell>
          <cell r="AZ476">
            <v>0.17057559999999999</v>
          </cell>
          <cell r="BA476">
            <v>0.20799399999999998</v>
          </cell>
          <cell r="BB476">
            <v>2.9612999999999997E-2</v>
          </cell>
          <cell r="BC476">
            <v>4.3739E-2</v>
          </cell>
          <cell r="BD476">
            <v>0.22738761999999998</v>
          </cell>
          <cell r="BE476">
            <v>0.26879999999999998</v>
          </cell>
          <cell r="BF476">
            <v>3.5002999999999999E-2</v>
          </cell>
          <cell r="BG476">
            <v>0.84144199999999991</v>
          </cell>
          <cell r="BH476">
            <v>-0.24425267999999997</v>
          </cell>
          <cell r="BI476">
            <v>0.108016</v>
          </cell>
          <cell r="BJ476">
            <v>0.260631</v>
          </cell>
          <cell r="BK476">
            <v>0</v>
          </cell>
          <cell r="BL476">
            <v>0</v>
          </cell>
          <cell r="BM476">
            <v>0</v>
          </cell>
          <cell r="BN476">
            <v>0</v>
          </cell>
          <cell r="BO476">
            <v>0</v>
          </cell>
          <cell r="BP476">
            <v>0</v>
          </cell>
          <cell r="BQ476">
            <v>0</v>
          </cell>
          <cell r="BR476">
            <v>0</v>
          </cell>
          <cell r="BS476">
            <v>0</v>
          </cell>
          <cell r="BT476">
            <v>0</v>
          </cell>
          <cell r="BU476">
            <v>0</v>
          </cell>
          <cell r="BV476">
            <v>0</v>
          </cell>
          <cell r="BW476">
            <v>0</v>
          </cell>
          <cell r="BX476">
            <v>0</v>
          </cell>
          <cell r="BY476">
            <v>0</v>
          </cell>
          <cell r="BZ476">
            <v>0</v>
          </cell>
          <cell r="CA476">
            <v>0</v>
          </cell>
          <cell r="CB476">
            <v>0</v>
          </cell>
          <cell r="CC476">
            <v>0</v>
          </cell>
          <cell r="CD476">
            <v>0</v>
          </cell>
          <cell r="CE476">
            <v>0</v>
          </cell>
          <cell r="CF476">
            <v>0</v>
          </cell>
          <cell r="CG476">
            <v>0</v>
          </cell>
          <cell r="CH476">
            <v>0</v>
          </cell>
          <cell r="CI476">
            <v>0</v>
          </cell>
          <cell r="CJ476">
            <v>0</v>
          </cell>
          <cell r="CK476">
            <v>0</v>
          </cell>
          <cell r="CL476">
            <v>0</v>
          </cell>
          <cell r="CM476">
            <v>0</v>
          </cell>
          <cell r="CN476">
            <v>0</v>
          </cell>
        </row>
        <row r="477">
          <cell r="B477">
            <v>400370</v>
          </cell>
          <cell r="C477" t="str">
            <v xml:space="preserve">        재고자산감모손실                                                                  </v>
          </cell>
          <cell r="D477" t="str">
            <v xml:space="preserve">    Impairment Loss on Inventories</v>
          </cell>
          <cell r="H477" t="e">
            <v>#VALUE!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>
            <v>0</v>
          </cell>
          <cell r="AP477">
            <v>0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  <cell r="AX477">
            <v>0</v>
          </cell>
          <cell r="AY477">
            <v>0</v>
          </cell>
          <cell r="AZ477">
            <v>0</v>
          </cell>
          <cell r="BA477">
            <v>0</v>
          </cell>
          <cell r="BB477">
            <v>0</v>
          </cell>
          <cell r="BC477">
            <v>0</v>
          </cell>
          <cell r="BD477">
            <v>0</v>
          </cell>
          <cell r="BE477">
            <v>0</v>
          </cell>
          <cell r="BF477">
            <v>0</v>
          </cell>
          <cell r="BG477">
            <v>0</v>
          </cell>
          <cell r="BH477">
            <v>0</v>
          </cell>
          <cell r="BI477">
            <v>0</v>
          </cell>
          <cell r="BJ477">
            <v>0</v>
          </cell>
          <cell r="BK477">
            <v>0</v>
          </cell>
          <cell r="BL477">
            <v>0</v>
          </cell>
          <cell r="BM477">
            <v>0</v>
          </cell>
          <cell r="BN477">
            <v>0</v>
          </cell>
          <cell r="BO477">
            <v>0</v>
          </cell>
          <cell r="BP477">
            <v>0</v>
          </cell>
          <cell r="BQ477">
            <v>0</v>
          </cell>
          <cell r="BR477">
            <v>0</v>
          </cell>
          <cell r="BS477">
            <v>0</v>
          </cell>
          <cell r="BT477">
            <v>0</v>
          </cell>
          <cell r="BU477">
            <v>0</v>
          </cell>
          <cell r="BV477">
            <v>0</v>
          </cell>
          <cell r="BW477">
            <v>0</v>
          </cell>
          <cell r="BX477">
            <v>0</v>
          </cell>
          <cell r="BY477">
            <v>0</v>
          </cell>
          <cell r="BZ477">
            <v>0</v>
          </cell>
          <cell r="CA477">
            <v>0</v>
          </cell>
          <cell r="CB477">
            <v>0</v>
          </cell>
          <cell r="CC477">
            <v>0</v>
          </cell>
          <cell r="CD477">
            <v>0</v>
          </cell>
          <cell r="CE477">
            <v>0</v>
          </cell>
          <cell r="CF477">
            <v>0</v>
          </cell>
          <cell r="CG477">
            <v>0</v>
          </cell>
          <cell r="CH477">
            <v>0</v>
          </cell>
          <cell r="CI477">
            <v>0</v>
          </cell>
          <cell r="CJ477">
            <v>0</v>
          </cell>
          <cell r="CK477">
            <v>0</v>
          </cell>
          <cell r="CL477">
            <v>0</v>
          </cell>
          <cell r="CM477">
            <v>0</v>
          </cell>
          <cell r="CN477">
            <v>0</v>
          </cell>
        </row>
        <row r="478">
          <cell r="B478">
            <v>400380</v>
          </cell>
          <cell r="C478" t="str">
            <v xml:space="preserve">        금융자산평가손실                                                                  </v>
          </cell>
          <cell r="D478" t="str">
            <v xml:space="preserve">    Losses on Valuation of  Financial Assets</v>
          </cell>
          <cell r="H478" t="e">
            <v>#VALUE!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0</v>
          </cell>
          <cell r="AK478">
            <v>0</v>
          </cell>
          <cell r="AL478">
            <v>2.4988999999999997E-2</v>
          </cell>
          <cell r="AM478">
            <v>-2.4988999999999997E-2</v>
          </cell>
          <cell r="AN478">
            <v>0</v>
          </cell>
          <cell r="AO478">
            <v>0</v>
          </cell>
          <cell r="AP478">
            <v>1.4497999999999999E-2</v>
          </cell>
          <cell r="AQ478">
            <v>1.5233E-2</v>
          </cell>
          <cell r="AR478">
            <v>2.5629999999999997E-3</v>
          </cell>
          <cell r="AS478">
            <v>5.4849999999999994E-3</v>
          </cell>
          <cell r="AT478">
            <v>0</v>
          </cell>
          <cell r="AU478">
            <v>0</v>
          </cell>
          <cell r="AV478">
            <v>-1.4000000000000001E-7</v>
          </cell>
          <cell r="AW478">
            <v>0</v>
          </cell>
          <cell r="AX478">
            <v>0</v>
          </cell>
          <cell r="AY478">
            <v>0</v>
          </cell>
          <cell r="AZ478">
            <v>0</v>
          </cell>
          <cell r="BA478">
            <v>0</v>
          </cell>
          <cell r="BB478">
            <v>0</v>
          </cell>
          <cell r="BC478">
            <v>0</v>
          </cell>
          <cell r="BD478">
            <v>0</v>
          </cell>
          <cell r="BE478">
            <v>0</v>
          </cell>
          <cell r="BF478">
            <v>0</v>
          </cell>
          <cell r="BG478">
            <v>0</v>
          </cell>
          <cell r="BH478">
            <v>0</v>
          </cell>
          <cell r="BI478">
            <v>0</v>
          </cell>
          <cell r="BJ478">
            <v>0</v>
          </cell>
          <cell r="BK478">
            <v>0</v>
          </cell>
          <cell r="BL478">
            <v>0</v>
          </cell>
          <cell r="BM478">
            <v>0</v>
          </cell>
          <cell r="BN478">
            <v>0</v>
          </cell>
          <cell r="BO478">
            <v>0</v>
          </cell>
          <cell r="BP478">
            <v>0</v>
          </cell>
          <cell r="BQ478">
            <v>0</v>
          </cell>
          <cell r="BR478">
            <v>0</v>
          </cell>
          <cell r="BS478">
            <v>0</v>
          </cell>
          <cell r="BT478">
            <v>0</v>
          </cell>
          <cell r="BU478">
            <v>0</v>
          </cell>
          <cell r="BV478">
            <v>0</v>
          </cell>
          <cell r="BW478">
            <v>0</v>
          </cell>
          <cell r="BX478">
            <v>0</v>
          </cell>
          <cell r="BY478">
            <v>0</v>
          </cell>
          <cell r="BZ478">
            <v>0</v>
          </cell>
          <cell r="CA478">
            <v>0</v>
          </cell>
          <cell r="CB478">
            <v>0</v>
          </cell>
          <cell r="CC478">
            <v>0</v>
          </cell>
          <cell r="CD478">
            <v>0</v>
          </cell>
          <cell r="CE478">
            <v>0</v>
          </cell>
          <cell r="CF478">
            <v>0</v>
          </cell>
          <cell r="CG478">
            <v>0</v>
          </cell>
          <cell r="CH478">
            <v>0</v>
          </cell>
          <cell r="CI478">
            <v>0</v>
          </cell>
          <cell r="CJ478">
            <v>0</v>
          </cell>
          <cell r="CK478">
            <v>0</v>
          </cell>
          <cell r="CL478">
            <v>0</v>
          </cell>
          <cell r="CM478">
            <v>0</v>
          </cell>
          <cell r="CN478">
            <v>0</v>
          </cell>
        </row>
        <row r="479">
          <cell r="B479">
            <v>400450</v>
          </cell>
          <cell r="C479" t="str">
            <v xml:space="preserve">        투자자산평가손실                                                                  </v>
          </cell>
          <cell r="D479" t="str">
            <v xml:space="preserve">    Losses on Valuation of Investment Assets</v>
          </cell>
          <cell r="H479" t="e">
            <v>#VALUE!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  <cell r="BA479">
            <v>0</v>
          </cell>
          <cell r="BB479">
            <v>0</v>
          </cell>
          <cell r="BC479">
            <v>0</v>
          </cell>
          <cell r="BD479">
            <v>0</v>
          </cell>
          <cell r="BE479">
            <v>0</v>
          </cell>
          <cell r="BF479">
            <v>0</v>
          </cell>
          <cell r="BG479">
            <v>0</v>
          </cell>
          <cell r="BH479">
            <v>0</v>
          </cell>
          <cell r="BI479">
            <v>0</v>
          </cell>
          <cell r="BJ479">
            <v>0</v>
          </cell>
          <cell r="BK479">
            <v>0</v>
          </cell>
          <cell r="BL479">
            <v>0</v>
          </cell>
          <cell r="BM479">
            <v>0</v>
          </cell>
          <cell r="BN479">
            <v>0</v>
          </cell>
          <cell r="BO479">
            <v>0</v>
          </cell>
          <cell r="BP479">
            <v>0</v>
          </cell>
          <cell r="BQ479">
            <v>0</v>
          </cell>
          <cell r="BR479">
            <v>0</v>
          </cell>
          <cell r="BS479">
            <v>0</v>
          </cell>
          <cell r="BT479">
            <v>0</v>
          </cell>
          <cell r="BU479">
            <v>0</v>
          </cell>
          <cell r="BV479">
            <v>0</v>
          </cell>
          <cell r="BW479">
            <v>0</v>
          </cell>
          <cell r="BX479">
            <v>0</v>
          </cell>
          <cell r="BY479">
            <v>0</v>
          </cell>
          <cell r="BZ479">
            <v>0</v>
          </cell>
          <cell r="CA479">
            <v>0</v>
          </cell>
          <cell r="CB479">
            <v>0</v>
          </cell>
          <cell r="CC479">
            <v>0</v>
          </cell>
          <cell r="CD479">
            <v>0</v>
          </cell>
          <cell r="CE479">
            <v>0</v>
          </cell>
          <cell r="CF479">
            <v>0</v>
          </cell>
          <cell r="CG479">
            <v>0</v>
          </cell>
          <cell r="CH479">
            <v>0</v>
          </cell>
          <cell r="CI479">
            <v>0</v>
          </cell>
          <cell r="CJ479">
            <v>0</v>
          </cell>
          <cell r="CK479">
            <v>0</v>
          </cell>
          <cell r="CL479">
            <v>0</v>
          </cell>
          <cell r="CM479">
            <v>0</v>
          </cell>
          <cell r="CN479">
            <v>0</v>
          </cell>
        </row>
        <row r="480">
          <cell r="B480">
            <v>400460</v>
          </cell>
          <cell r="C480" t="str">
            <v xml:space="preserve">        자산재평가손실                                                                    </v>
          </cell>
          <cell r="D480" t="str">
            <v xml:space="preserve">    Losses on Assets Revaluations</v>
          </cell>
          <cell r="H480" t="e">
            <v>#VALUE!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0</v>
          </cell>
          <cell r="AZ480">
            <v>0</v>
          </cell>
          <cell r="BA480">
            <v>0</v>
          </cell>
          <cell r="BB480">
            <v>0</v>
          </cell>
          <cell r="BC480">
            <v>0</v>
          </cell>
          <cell r="BD480">
            <v>0</v>
          </cell>
          <cell r="BE480">
            <v>0</v>
          </cell>
          <cell r="BF480">
            <v>0</v>
          </cell>
          <cell r="BG480">
            <v>0</v>
          </cell>
          <cell r="BH480">
            <v>0</v>
          </cell>
          <cell r="BI480">
            <v>0</v>
          </cell>
          <cell r="BJ480">
            <v>0</v>
          </cell>
          <cell r="BK480">
            <v>0</v>
          </cell>
          <cell r="BL480">
            <v>0</v>
          </cell>
          <cell r="BM480">
            <v>0</v>
          </cell>
          <cell r="BN480">
            <v>0</v>
          </cell>
          <cell r="BO480">
            <v>0</v>
          </cell>
          <cell r="BP480">
            <v>0</v>
          </cell>
          <cell r="BQ480">
            <v>0</v>
          </cell>
          <cell r="BR480">
            <v>0</v>
          </cell>
          <cell r="BS480">
            <v>0</v>
          </cell>
          <cell r="BT480">
            <v>0</v>
          </cell>
          <cell r="BU480">
            <v>0</v>
          </cell>
          <cell r="BV480">
            <v>0</v>
          </cell>
          <cell r="BW480">
            <v>0</v>
          </cell>
          <cell r="BX480">
            <v>0</v>
          </cell>
          <cell r="BY480">
            <v>0</v>
          </cell>
          <cell r="BZ480">
            <v>0</v>
          </cell>
          <cell r="CA480">
            <v>0</v>
          </cell>
          <cell r="CB480">
            <v>0</v>
          </cell>
          <cell r="CC480">
            <v>0</v>
          </cell>
          <cell r="CD480">
            <v>0</v>
          </cell>
          <cell r="CE480">
            <v>0</v>
          </cell>
          <cell r="CF480">
            <v>0</v>
          </cell>
          <cell r="CG480">
            <v>0</v>
          </cell>
          <cell r="CH480">
            <v>0</v>
          </cell>
          <cell r="CI480">
            <v>0</v>
          </cell>
          <cell r="CJ480">
            <v>0</v>
          </cell>
          <cell r="CK480">
            <v>0</v>
          </cell>
          <cell r="CL480">
            <v>0</v>
          </cell>
          <cell r="CM480">
            <v>0</v>
          </cell>
          <cell r="CN480">
            <v>0</v>
          </cell>
        </row>
        <row r="481">
          <cell r="B481">
            <v>400470</v>
          </cell>
          <cell r="C481" t="str">
            <v xml:space="preserve">        금융자산손상차손                                                                  </v>
          </cell>
          <cell r="D481" t="str">
            <v xml:space="preserve">    Impairment Losses on  Financial Assets</v>
          </cell>
          <cell r="H481" t="e">
            <v>#VALUE!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0</v>
          </cell>
          <cell r="AX481">
            <v>0</v>
          </cell>
          <cell r="AY481">
            <v>0</v>
          </cell>
          <cell r="AZ481">
            <v>0</v>
          </cell>
          <cell r="BA481">
            <v>0</v>
          </cell>
          <cell r="BB481">
            <v>0</v>
          </cell>
          <cell r="BC481">
            <v>0</v>
          </cell>
          <cell r="BD481">
            <v>0</v>
          </cell>
          <cell r="BE481">
            <v>0</v>
          </cell>
          <cell r="BF481">
            <v>0</v>
          </cell>
          <cell r="BG481">
            <v>0</v>
          </cell>
          <cell r="BH481">
            <v>1.2603766299999999</v>
          </cell>
          <cell r="BI481">
            <v>0</v>
          </cell>
          <cell r="BJ481">
            <v>0</v>
          </cell>
          <cell r="BK481">
            <v>0</v>
          </cell>
          <cell r="BL481">
            <v>0</v>
          </cell>
          <cell r="BM481">
            <v>0</v>
          </cell>
          <cell r="BN481">
            <v>0</v>
          </cell>
          <cell r="BO481">
            <v>0</v>
          </cell>
          <cell r="BP481">
            <v>0</v>
          </cell>
          <cell r="BQ481">
            <v>0</v>
          </cell>
          <cell r="BR481">
            <v>0</v>
          </cell>
          <cell r="BS481">
            <v>0</v>
          </cell>
          <cell r="BT481">
            <v>0</v>
          </cell>
          <cell r="BU481">
            <v>0</v>
          </cell>
          <cell r="BV481">
            <v>0</v>
          </cell>
          <cell r="BW481">
            <v>0</v>
          </cell>
          <cell r="BX481">
            <v>0</v>
          </cell>
          <cell r="BY481">
            <v>0</v>
          </cell>
          <cell r="BZ481">
            <v>0</v>
          </cell>
          <cell r="CA481">
            <v>0</v>
          </cell>
          <cell r="CB481">
            <v>0</v>
          </cell>
          <cell r="CC481">
            <v>0</v>
          </cell>
          <cell r="CD481">
            <v>0</v>
          </cell>
          <cell r="CE481">
            <v>0</v>
          </cell>
          <cell r="CF481">
            <v>0</v>
          </cell>
          <cell r="CG481">
            <v>0</v>
          </cell>
          <cell r="CH481">
            <v>0</v>
          </cell>
          <cell r="CI481">
            <v>0</v>
          </cell>
          <cell r="CJ481">
            <v>0</v>
          </cell>
          <cell r="CK481">
            <v>0</v>
          </cell>
          <cell r="CL481">
            <v>0</v>
          </cell>
          <cell r="CM481">
            <v>0</v>
          </cell>
          <cell r="CN481">
            <v>0</v>
          </cell>
        </row>
        <row r="482">
          <cell r="B482">
            <v>400510</v>
          </cell>
          <cell r="C482" t="str">
            <v xml:space="preserve">        자산손상차손                                                                      </v>
          </cell>
          <cell r="D482" t="str">
            <v xml:space="preserve">    Impairment Losses on Assets</v>
          </cell>
          <cell r="H482" t="e">
            <v>#VALUE!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0.99823200000000001</v>
          </cell>
          <cell r="AO482">
            <v>0</v>
          </cell>
          <cell r="AP482">
            <v>0</v>
          </cell>
          <cell r="AQ482">
            <v>0</v>
          </cell>
          <cell r="AR482">
            <v>0.91770199999999991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0</v>
          </cell>
          <cell r="AZ482">
            <v>0</v>
          </cell>
          <cell r="BA482">
            <v>0</v>
          </cell>
          <cell r="BB482">
            <v>0</v>
          </cell>
          <cell r="BC482">
            <v>0</v>
          </cell>
          <cell r="BD482">
            <v>4.1838235699999995</v>
          </cell>
          <cell r="BE482">
            <v>0</v>
          </cell>
          <cell r="BF482">
            <v>0</v>
          </cell>
          <cell r="BG482">
            <v>0</v>
          </cell>
          <cell r="BH482">
            <v>0</v>
          </cell>
          <cell r="BI482">
            <v>0</v>
          </cell>
          <cell r="BJ482">
            <v>0</v>
          </cell>
          <cell r="BK482">
            <v>0</v>
          </cell>
          <cell r="BL482">
            <v>0</v>
          </cell>
          <cell r="BM482">
            <v>0</v>
          </cell>
          <cell r="BN482">
            <v>0</v>
          </cell>
          <cell r="BO482">
            <v>0</v>
          </cell>
          <cell r="BP482">
            <v>0</v>
          </cell>
          <cell r="BQ482">
            <v>0</v>
          </cell>
          <cell r="BR482">
            <v>0</v>
          </cell>
          <cell r="BS482">
            <v>0</v>
          </cell>
          <cell r="BT482">
            <v>0</v>
          </cell>
          <cell r="BU482">
            <v>0</v>
          </cell>
          <cell r="BV482">
            <v>0</v>
          </cell>
          <cell r="BW482">
            <v>0</v>
          </cell>
          <cell r="BX482">
            <v>0</v>
          </cell>
          <cell r="BY482">
            <v>0</v>
          </cell>
          <cell r="BZ482">
            <v>0</v>
          </cell>
          <cell r="CA482">
            <v>0</v>
          </cell>
          <cell r="CB482">
            <v>0</v>
          </cell>
          <cell r="CC482">
            <v>0</v>
          </cell>
          <cell r="CD482">
            <v>0</v>
          </cell>
          <cell r="CE482">
            <v>0</v>
          </cell>
          <cell r="CF482">
            <v>0</v>
          </cell>
          <cell r="CG482">
            <v>0</v>
          </cell>
          <cell r="CH482">
            <v>0</v>
          </cell>
          <cell r="CI482">
            <v>0</v>
          </cell>
          <cell r="CJ482">
            <v>0</v>
          </cell>
          <cell r="CK482">
            <v>0</v>
          </cell>
          <cell r="CL482">
            <v>0</v>
          </cell>
          <cell r="CM482">
            <v>0</v>
          </cell>
          <cell r="CN482">
            <v>0</v>
          </cell>
        </row>
        <row r="483">
          <cell r="B483">
            <v>400600</v>
          </cell>
          <cell r="C483" t="str">
            <v xml:space="preserve">        파생상품손실                                                                      </v>
          </cell>
          <cell r="D483" t="str">
            <v xml:space="preserve">    Losses on Derivatives</v>
          </cell>
          <cell r="H483" t="e">
            <v>#VALUE!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  <cell r="AO483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0</v>
          </cell>
          <cell r="AZ483">
            <v>0</v>
          </cell>
          <cell r="BA483">
            <v>0</v>
          </cell>
          <cell r="BB483">
            <v>0</v>
          </cell>
          <cell r="BC483">
            <v>0</v>
          </cell>
          <cell r="BD483">
            <v>0</v>
          </cell>
          <cell r="BE483">
            <v>0</v>
          </cell>
          <cell r="BF483">
            <v>0</v>
          </cell>
          <cell r="BG483">
            <v>0</v>
          </cell>
          <cell r="BH483">
            <v>0</v>
          </cell>
          <cell r="BI483">
            <v>0</v>
          </cell>
          <cell r="BJ483">
            <v>0</v>
          </cell>
          <cell r="BK483">
            <v>0</v>
          </cell>
          <cell r="BL483">
            <v>0</v>
          </cell>
          <cell r="BM483">
            <v>0</v>
          </cell>
          <cell r="BN483">
            <v>0</v>
          </cell>
          <cell r="BO483">
            <v>0</v>
          </cell>
          <cell r="BP483">
            <v>0</v>
          </cell>
          <cell r="BQ483">
            <v>0</v>
          </cell>
          <cell r="BR483">
            <v>0</v>
          </cell>
          <cell r="BS483">
            <v>0</v>
          </cell>
          <cell r="BT483">
            <v>0</v>
          </cell>
          <cell r="BU483">
            <v>0</v>
          </cell>
          <cell r="BV483">
            <v>0</v>
          </cell>
          <cell r="BW483">
            <v>0</v>
          </cell>
          <cell r="BX483">
            <v>0</v>
          </cell>
          <cell r="BY483">
            <v>0</v>
          </cell>
          <cell r="BZ483">
            <v>0</v>
          </cell>
          <cell r="CA483">
            <v>0</v>
          </cell>
          <cell r="CB483">
            <v>0</v>
          </cell>
          <cell r="CC483">
            <v>0</v>
          </cell>
          <cell r="CD483">
            <v>0</v>
          </cell>
          <cell r="CE483">
            <v>0</v>
          </cell>
          <cell r="CF483">
            <v>0</v>
          </cell>
          <cell r="CG483">
            <v>0</v>
          </cell>
          <cell r="CH483">
            <v>0</v>
          </cell>
          <cell r="CI483">
            <v>0</v>
          </cell>
          <cell r="CJ483">
            <v>0</v>
          </cell>
          <cell r="CK483">
            <v>0</v>
          </cell>
          <cell r="CL483">
            <v>0</v>
          </cell>
          <cell r="CM483">
            <v>0</v>
          </cell>
          <cell r="CN483">
            <v>0</v>
          </cell>
        </row>
        <row r="484">
          <cell r="B484">
            <v>400640</v>
          </cell>
          <cell r="C484" t="str">
            <v xml:space="preserve">        지분법관련손실                                                                    </v>
          </cell>
          <cell r="D484" t="str">
            <v xml:space="preserve">    Losses in Equity Method</v>
          </cell>
          <cell r="H484" t="e">
            <v>#VALUE!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>
            <v>1.944286</v>
          </cell>
          <cell r="AP484">
            <v>-1.5418999999999999E-2</v>
          </cell>
          <cell r="AQ484">
            <v>0.120975</v>
          </cell>
          <cell r="AR484">
            <v>9.1647999999999993E-2</v>
          </cell>
          <cell r="AS484">
            <v>0</v>
          </cell>
          <cell r="AT484">
            <v>1.5799999999999999E-4</v>
          </cell>
          <cell r="AU484">
            <v>1.1999999999999999E-3</v>
          </cell>
          <cell r="AV484">
            <v>-3.5599999999999998E-6</v>
          </cell>
          <cell r="AW484">
            <v>1.1E-5</v>
          </cell>
          <cell r="AX484">
            <v>1.000596</v>
          </cell>
          <cell r="AY484">
            <v>1.1E-5</v>
          </cell>
          <cell r="AZ484">
            <v>-3.6399999999999999E-6</v>
          </cell>
          <cell r="BA484">
            <v>0</v>
          </cell>
          <cell r="BB484">
            <v>3.9599999999999998E-4</v>
          </cell>
          <cell r="BC484">
            <v>1.1E-5</v>
          </cell>
          <cell r="BD484">
            <v>1.7994999999999998E-4</v>
          </cell>
          <cell r="BE484">
            <v>3.7999999999999997E-4</v>
          </cell>
          <cell r="BF484">
            <v>9.5299999999999996E-4</v>
          </cell>
          <cell r="BG484">
            <v>1.1E-5</v>
          </cell>
          <cell r="BH484">
            <v>-2.6599999999999999E-6</v>
          </cell>
          <cell r="BI484">
            <v>1.9999999999999998E-4</v>
          </cell>
          <cell r="BJ484">
            <v>9.68E-4</v>
          </cell>
          <cell r="BK484">
            <v>0</v>
          </cell>
          <cell r="BL484">
            <v>0</v>
          </cell>
          <cell r="BM484">
            <v>0</v>
          </cell>
          <cell r="BN484">
            <v>0</v>
          </cell>
          <cell r="BO484">
            <v>0</v>
          </cell>
          <cell r="BP484">
            <v>0</v>
          </cell>
          <cell r="BQ484">
            <v>0</v>
          </cell>
          <cell r="BR484">
            <v>0</v>
          </cell>
          <cell r="BS484">
            <v>0</v>
          </cell>
          <cell r="BT484">
            <v>0</v>
          </cell>
          <cell r="BU484">
            <v>0</v>
          </cell>
          <cell r="BV484">
            <v>0</v>
          </cell>
          <cell r="BW484">
            <v>0</v>
          </cell>
          <cell r="BX484">
            <v>0</v>
          </cell>
          <cell r="BY484">
            <v>0</v>
          </cell>
          <cell r="BZ484">
            <v>0</v>
          </cell>
          <cell r="CA484">
            <v>0</v>
          </cell>
          <cell r="CB484">
            <v>0</v>
          </cell>
          <cell r="CC484">
            <v>0</v>
          </cell>
          <cell r="CD484">
            <v>0</v>
          </cell>
          <cell r="CE484">
            <v>0</v>
          </cell>
          <cell r="CF484">
            <v>0</v>
          </cell>
          <cell r="CG484">
            <v>0</v>
          </cell>
          <cell r="CH484">
            <v>0</v>
          </cell>
          <cell r="CI484">
            <v>0</v>
          </cell>
          <cell r="CJ484">
            <v>0</v>
          </cell>
          <cell r="CK484">
            <v>0</v>
          </cell>
          <cell r="CL484">
            <v>0</v>
          </cell>
          <cell r="CM484">
            <v>0</v>
          </cell>
          <cell r="CN484">
            <v>0</v>
          </cell>
        </row>
        <row r="485">
          <cell r="B485">
            <v>400700</v>
          </cell>
          <cell r="C485" t="str">
            <v xml:space="preserve">        종속기업관련손실                                                                  </v>
          </cell>
          <cell r="D485" t="str">
            <v xml:space="preserve">    Losses in Subsidiaries</v>
          </cell>
          <cell r="H485" t="e">
            <v>#VALUE!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  <cell r="AO485">
            <v>0</v>
          </cell>
          <cell r="AP485">
            <v>0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0</v>
          </cell>
          <cell r="AX485">
            <v>0</v>
          </cell>
          <cell r="AY485">
            <v>0</v>
          </cell>
          <cell r="AZ485">
            <v>0</v>
          </cell>
          <cell r="BA485">
            <v>0</v>
          </cell>
          <cell r="BB485">
            <v>0</v>
          </cell>
          <cell r="BC485">
            <v>0</v>
          </cell>
          <cell r="BD485">
            <v>0</v>
          </cell>
          <cell r="BE485">
            <v>0</v>
          </cell>
          <cell r="BF485">
            <v>0</v>
          </cell>
          <cell r="BG485">
            <v>0</v>
          </cell>
          <cell r="BH485">
            <v>0</v>
          </cell>
          <cell r="BI485">
            <v>0</v>
          </cell>
          <cell r="BJ485">
            <v>0</v>
          </cell>
          <cell r="BK485">
            <v>0</v>
          </cell>
          <cell r="BL485">
            <v>0</v>
          </cell>
          <cell r="BM485">
            <v>0</v>
          </cell>
          <cell r="BN485">
            <v>0</v>
          </cell>
          <cell r="BO485">
            <v>0</v>
          </cell>
          <cell r="BP485">
            <v>0</v>
          </cell>
          <cell r="BQ485">
            <v>0</v>
          </cell>
          <cell r="BR485">
            <v>0</v>
          </cell>
          <cell r="BS485">
            <v>0</v>
          </cell>
          <cell r="BT485">
            <v>0</v>
          </cell>
          <cell r="BU485">
            <v>0</v>
          </cell>
          <cell r="BV485">
            <v>0</v>
          </cell>
          <cell r="BW485">
            <v>0</v>
          </cell>
          <cell r="BX485">
            <v>0</v>
          </cell>
          <cell r="BY485">
            <v>0</v>
          </cell>
          <cell r="BZ485">
            <v>0</v>
          </cell>
          <cell r="CA485">
            <v>0</v>
          </cell>
          <cell r="CB485">
            <v>0</v>
          </cell>
          <cell r="CC485">
            <v>0</v>
          </cell>
          <cell r="CD485">
            <v>0</v>
          </cell>
          <cell r="CE485">
            <v>0</v>
          </cell>
          <cell r="CF485">
            <v>0</v>
          </cell>
          <cell r="CG485">
            <v>0</v>
          </cell>
          <cell r="CH485">
            <v>0</v>
          </cell>
          <cell r="CI485">
            <v>0</v>
          </cell>
          <cell r="CJ485">
            <v>0</v>
          </cell>
          <cell r="CK485">
            <v>0</v>
          </cell>
          <cell r="CL485">
            <v>0</v>
          </cell>
          <cell r="CM485">
            <v>0</v>
          </cell>
          <cell r="CN485">
            <v>0</v>
          </cell>
        </row>
        <row r="486">
          <cell r="B486">
            <v>400710</v>
          </cell>
          <cell r="C486" t="str">
            <v xml:space="preserve">        관계기업관련손실(관계기업의당기순이익에대한지분감소)                              </v>
          </cell>
          <cell r="D486" t="str">
            <v xml:space="preserve">    Gains(Losses) in Associates</v>
          </cell>
          <cell r="H486" t="e">
            <v>#VALUE!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0.94520499999999996</v>
          </cell>
          <cell r="AU486">
            <v>0</v>
          </cell>
          <cell r="AV486">
            <v>4.7999999999999996E-7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  <cell r="BE486">
            <v>0</v>
          </cell>
          <cell r="BF486">
            <v>0</v>
          </cell>
          <cell r="BG486">
            <v>0</v>
          </cell>
          <cell r="BH486">
            <v>0</v>
          </cell>
          <cell r="BI486">
            <v>0</v>
          </cell>
          <cell r="BJ486">
            <v>0</v>
          </cell>
          <cell r="BK486">
            <v>0</v>
          </cell>
          <cell r="BL486">
            <v>0</v>
          </cell>
          <cell r="BM486">
            <v>0</v>
          </cell>
          <cell r="BN486">
            <v>0</v>
          </cell>
          <cell r="BO486">
            <v>0</v>
          </cell>
          <cell r="BP486">
            <v>0</v>
          </cell>
          <cell r="BQ486">
            <v>0</v>
          </cell>
          <cell r="BR486">
            <v>0</v>
          </cell>
          <cell r="BS486">
            <v>0</v>
          </cell>
          <cell r="BT486">
            <v>0</v>
          </cell>
          <cell r="BU486">
            <v>0</v>
          </cell>
          <cell r="BV486">
            <v>0</v>
          </cell>
          <cell r="BW486">
            <v>0</v>
          </cell>
          <cell r="BX486">
            <v>0</v>
          </cell>
          <cell r="BY486">
            <v>0</v>
          </cell>
          <cell r="BZ486">
            <v>0</v>
          </cell>
          <cell r="CA486">
            <v>0</v>
          </cell>
          <cell r="CB486">
            <v>0</v>
          </cell>
          <cell r="CC486">
            <v>0</v>
          </cell>
          <cell r="CD486">
            <v>0</v>
          </cell>
          <cell r="CE486">
            <v>0</v>
          </cell>
          <cell r="CF486">
            <v>0</v>
          </cell>
          <cell r="CG486">
            <v>0</v>
          </cell>
          <cell r="CH486">
            <v>0</v>
          </cell>
          <cell r="CI486">
            <v>0</v>
          </cell>
          <cell r="CJ486">
            <v>0</v>
          </cell>
          <cell r="CK486">
            <v>0</v>
          </cell>
          <cell r="CL486">
            <v>0</v>
          </cell>
          <cell r="CM486">
            <v>0</v>
          </cell>
          <cell r="CN486">
            <v>0</v>
          </cell>
        </row>
        <row r="487">
          <cell r="B487">
            <v>400750</v>
          </cell>
          <cell r="C487" t="str">
            <v xml:space="preserve">        법인세비용                                                                        </v>
          </cell>
          <cell r="D487" t="str">
            <v xml:space="preserve">    Taxes Expenses</v>
          </cell>
          <cell r="H487" t="e">
            <v>#VALUE!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J487">
            <v>0</v>
          </cell>
          <cell r="AK487">
            <v>8.9512090000000004</v>
          </cell>
          <cell r="AL487">
            <v>8.1539090000000005</v>
          </cell>
          <cell r="AM487">
            <v>7.4633269999999996</v>
          </cell>
          <cell r="AN487">
            <v>2.0703139999999998</v>
          </cell>
          <cell r="AO487">
            <v>8.646374999999999</v>
          </cell>
          <cell r="AP487">
            <v>10.590104</v>
          </cell>
          <cell r="AQ487">
            <v>10.861950999999999</v>
          </cell>
          <cell r="AR487">
            <v>5.7484250000000001</v>
          </cell>
          <cell r="AS487">
            <v>0</v>
          </cell>
          <cell r="AT487">
            <v>2.648498</v>
          </cell>
          <cell r="AU487">
            <v>10.431386999999999</v>
          </cell>
          <cell r="AV487">
            <v>3.5364770099999996</v>
          </cell>
          <cell r="AW487">
            <v>15.001586</v>
          </cell>
          <cell r="AX487">
            <v>4.2157140000000002</v>
          </cell>
          <cell r="AY487">
            <v>3.9573019999999999</v>
          </cell>
          <cell r="AZ487">
            <v>3.1729091299999999</v>
          </cell>
          <cell r="BA487">
            <v>4.0767920000000002</v>
          </cell>
          <cell r="BB487">
            <v>8.9965010000000003</v>
          </cell>
          <cell r="BC487">
            <v>3.3598589999999997</v>
          </cell>
          <cell r="BD487">
            <v>1.3935333599999999</v>
          </cell>
          <cell r="BE487">
            <v>6.6482019999999995</v>
          </cell>
          <cell r="BF487">
            <v>2.0641099999999999</v>
          </cell>
          <cell r="BG487">
            <v>1.447376</v>
          </cell>
          <cell r="BH487">
            <v>-3.81557389</v>
          </cell>
          <cell r="BI487">
            <v>0</v>
          </cell>
          <cell r="BJ487">
            <v>0</v>
          </cell>
          <cell r="BK487">
            <v>0</v>
          </cell>
          <cell r="BL487">
            <v>0</v>
          </cell>
          <cell r="BM487">
            <v>0</v>
          </cell>
          <cell r="BN487">
            <v>0</v>
          </cell>
          <cell r="BO487">
            <v>0</v>
          </cell>
          <cell r="BP487">
            <v>0</v>
          </cell>
          <cell r="BQ487">
            <v>0</v>
          </cell>
          <cell r="BR487">
            <v>0</v>
          </cell>
          <cell r="BS487">
            <v>0</v>
          </cell>
          <cell r="BT487">
            <v>0</v>
          </cell>
          <cell r="BU487">
            <v>0</v>
          </cell>
          <cell r="BV487">
            <v>0</v>
          </cell>
          <cell r="BW487">
            <v>0</v>
          </cell>
          <cell r="BX487">
            <v>0</v>
          </cell>
          <cell r="BY487">
            <v>0</v>
          </cell>
          <cell r="BZ487">
            <v>0</v>
          </cell>
          <cell r="CA487">
            <v>0</v>
          </cell>
          <cell r="CB487">
            <v>0</v>
          </cell>
          <cell r="CC487">
            <v>0</v>
          </cell>
          <cell r="CD487">
            <v>0</v>
          </cell>
          <cell r="CE487">
            <v>0</v>
          </cell>
          <cell r="CF487">
            <v>0</v>
          </cell>
          <cell r="CG487">
            <v>0</v>
          </cell>
          <cell r="CH487">
            <v>0</v>
          </cell>
          <cell r="CI487">
            <v>0</v>
          </cell>
          <cell r="CJ487">
            <v>0</v>
          </cell>
          <cell r="CK487">
            <v>0</v>
          </cell>
          <cell r="CL487">
            <v>0</v>
          </cell>
          <cell r="CM487">
            <v>0</v>
          </cell>
          <cell r="CN487">
            <v>0</v>
          </cell>
        </row>
        <row r="488">
          <cell r="B488">
            <v>400770</v>
          </cell>
          <cell r="C488" t="str">
            <v xml:space="preserve">        비지배주주지분순손실                                                              </v>
          </cell>
          <cell r="D488" t="str">
            <v xml:space="preserve">    Net Income(Net Loss) from Non-Controlling Interests Equity</v>
          </cell>
          <cell r="H488" t="e">
            <v>#VALUE!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  <cell r="BE488">
            <v>0</v>
          </cell>
          <cell r="BF488">
            <v>0</v>
          </cell>
          <cell r="BG488">
            <v>0</v>
          </cell>
          <cell r="BH488">
            <v>0</v>
          </cell>
          <cell r="BI488">
            <v>0</v>
          </cell>
          <cell r="BJ488">
            <v>0</v>
          </cell>
          <cell r="BK488">
            <v>0</v>
          </cell>
          <cell r="BL488">
            <v>0</v>
          </cell>
          <cell r="BM488">
            <v>0</v>
          </cell>
          <cell r="BN488">
            <v>0</v>
          </cell>
          <cell r="BO488">
            <v>0</v>
          </cell>
          <cell r="BP488">
            <v>0</v>
          </cell>
          <cell r="BQ488">
            <v>0</v>
          </cell>
          <cell r="BR488">
            <v>0</v>
          </cell>
          <cell r="BS488">
            <v>0</v>
          </cell>
          <cell r="BT488">
            <v>0</v>
          </cell>
          <cell r="BU488">
            <v>0</v>
          </cell>
          <cell r="BV488">
            <v>0</v>
          </cell>
          <cell r="BW488">
            <v>0</v>
          </cell>
          <cell r="BX488">
            <v>0</v>
          </cell>
          <cell r="BY488">
            <v>0</v>
          </cell>
          <cell r="BZ488">
            <v>0</v>
          </cell>
          <cell r="CA488">
            <v>0</v>
          </cell>
          <cell r="CB488">
            <v>0</v>
          </cell>
          <cell r="CC488">
            <v>0</v>
          </cell>
          <cell r="CD488">
            <v>0</v>
          </cell>
          <cell r="CE488">
            <v>0</v>
          </cell>
          <cell r="CF488">
            <v>0</v>
          </cell>
          <cell r="CG488">
            <v>0</v>
          </cell>
          <cell r="CH488">
            <v>0</v>
          </cell>
          <cell r="CI488">
            <v>0</v>
          </cell>
          <cell r="CJ488">
            <v>0</v>
          </cell>
          <cell r="CK488">
            <v>0</v>
          </cell>
          <cell r="CL488">
            <v>0</v>
          </cell>
          <cell r="CM488">
            <v>0</v>
          </cell>
          <cell r="CN488">
            <v>0</v>
          </cell>
        </row>
        <row r="489">
          <cell r="B489">
            <v>490100</v>
          </cell>
          <cell r="C489" t="str">
            <v xml:space="preserve">        기타                                                                              </v>
          </cell>
          <cell r="D489" t="str">
            <v xml:space="preserve">      Other Intangible Assets</v>
          </cell>
          <cell r="H489" t="e">
            <v>#VALUE!</v>
          </cell>
          <cell r="I489">
            <v>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J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  <cell r="AO489">
            <v>0</v>
          </cell>
          <cell r="AP489">
            <v>0</v>
          </cell>
          <cell r="AQ489">
            <v>0</v>
          </cell>
          <cell r="AR489">
            <v>11.804604999999999</v>
          </cell>
          <cell r="AS489">
            <v>0</v>
          </cell>
          <cell r="AT489">
            <v>0</v>
          </cell>
          <cell r="AU489">
            <v>0</v>
          </cell>
          <cell r="AV489">
            <v>0.87190159999999994</v>
          </cell>
          <cell r="AW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  <cell r="BE489">
            <v>0</v>
          </cell>
          <cell r="BF489">
            <v>0</v>
          </cell>
          <cell r="BG489">
            <v>0</v>
          </cell>
          <cell r="BH489">
            <v>10.80766571</v>
          </cell>
          <cell r="BI489">
            <v>0</v>
          </cell>
          <cell r="BJ489">
            <v>0</v>
          </cell>
          <cell r="BK489">
            <v>0</v>
          </cell>
          <cell r="BL489">
            <v>0</v>
          </cell>
          <cell r="BM489">
            <v>0</v>
          </cell>
          <cell r="BN489">
            <v>0</v>
          </cell>
          <cell r="BO489">
            <v>0</v>
          </cell>
          <cell r="BP489">
            <v>0</v>
          </cell>
          <cell r="BQ489">
            <v>0</v>
          </cell>
          <cell r="BR489">
            <v>0</v>
          </cell>
          <cell r="BS489">
            <v>0</v>
          </cell>
          <cell r="BT489">
            <v>0</v>
          </cell>
          <cell r="BU489">
            <v>0</v>
          </cell>
          <cell r="BV489">
            <v>0</v>
          </cell>
          <cell r="BW489">
            <v>0</v>
          </cell>
          <cell r="BX489">
            <v>0</v>
          </cell>
          <cell r="BY489">
            <v>0</v>
          </cell>
          <cell r="BZ489">
            <v>0</v>
          </cell>
          <cell r="CA489">
            <v>0</v>
          </cell>
          <cell r="CB489">
            <v>0</v>
          </cell>
          <cell r="CC489">
            <v>0</v>
          </cell>
          <cell r="CD489">
            <v>0</v>
          </cell>
          <cell r="CE489">
            <v>0</v>
          </cell>
          <cell r="CF489">
            <v>0</v>
          </cell>
          <cell r="CG489">
            <v>0</v>
          </cell>
          <cell r="CH489">
            <v>0</v>
          </cell>
          <cell r="CI489">
            <v>0</v>
          </cell>
          <cell r="CJ489">
            <v>0</v>
          </cell>
          <cell r="CK489">
            <v>0</v>
          </cell>
          <cell r="CL489">
            <v>0</v>
          </cell>
          <cell r="CM489">
            <v>0</v>
          </cell>
          <cell r="CN489">
            <v>0</v>
          </cell>
        </row>
        <row r="490">
          <cell r="B490">
            <v>400790</v>
          </cell>
          <cell r="C490" t="str">
            <v xml:space="preserve">    현금유입이없는수익등차감                                                              </v>
          </cell>
          <cell r="D490" t="str">
            <v xml:space="preserve">  (Deduction of Revenues of Non-Cash Tranactions)</v>
          </cell>
          <cell r="H490" t="e">
            <v>#VALUE!</v>
          </cell>
          <cell r="I490">
            <v>0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J490">
            <v>0</v>
          </cell>
          <cell r="AK490">
            <v>4.9236089999999999</v>
          </cell>
          <cell r="AL490">
            <v>1.4845759999999999</v>
          </cell>
          <cell r="AM490">
            <v>2.8062130000000001</v>
          </cell>
          <cell r="AN490">
            <v>6.7857759999999994</v>
          </cell>
          <cell r="AO490">
            <v>3.4111859999999998</v>
          </cell>
          <cell r="AP490">
            <v>3.198836</v>
          </cell>
          <cell r="AQ490">
            <v>2.6243059999999998</v>
          </cell>
          <cell r="AR490">
            <v>4.251754</v>
          </cell>
          <cell r="AS490">
            <v>17.659727</v>
          </cell>
          <cell r="AT490">
            <v>-2.7895239999999997</v>
          </cell>
          <cell r="AU490">
            <v>4.5138920000000002</v>
          </cell>
          <cell r="AV490">
            <v>16.308344999999999</v>
          </cell>
          <cell r="AW490">
            <v>30.418248999999999</v>
          </cell>
          <cell r="AX490">
            <v>3.1931719999999997</v>
          </cell>
          <cell r="AY490">
            <v>2.794362</v>
          </cell>
          <cell r="AZ490">
            <v>-0.78853585999999998</v>
          </cell>
          <cell r="BA490">
            <v>3.2526619999999999</v>
          </cell>
          <cell r="BB490">
            <v>3.4482519999999997</v>
          </cell>
          <cell r="BC490">
            <v>2.7019500000000001</v>
          </cell>
          <cell r="BD490">
            <v>2.6431305699999998</v>
          </cell>
          <cell r="BE490">
            <v>2.0436459999999999</v>
          </cell>
          <cell r="BF490">
            <v>1.4553879999999999</v>
          </cell>
          <cell r="BG490">
            <v>2.2958029999999998</v>
          </cell>
          <cell r="BH490">
            <v>2.0367710799999998</v>
          </cell>
          <cell r="BI490">
            <v>2.5600069999999997</v>
          </cell>
          <cell r="BJ490">
            <v>1.1296809999999999</v>
          </cell>
          <cell r="BK490">
            <v>0</v>
          </cell>
          <cell r="BL490">
            <v>0</v>
          </cell>
          <cell r="BM490">
            <v>0</v>
          </cell>
          <cell r="BN490">
            <v>0</v>
          </cell>
          <cell r="BO490">
            <v>0</v>
          </cell>
          <cell r="BP490">
            <v>0</v>
          </cell>
          <cell r="BQ490">
            <v>0</v>
          </cell>
          <cell r="BR490">
            <v>0</v>
          </cell>
          <cell r="BS490">
            <v>0</v>
          </cell>
          <cell r="BT490">
            <v>0</v>
          </cell>
          <cell r="BU490">
            <v>0</v>
          </cell>
          <cell r="BV490">
            <v>0</v>
          </cell>
          <cell r="BW490">
            <v>0</v>
          </cell>
          <cell r="BX490">
            <v>0</v>
          </cell>
          <cell r="BY490">
            <v>0</v>
          </cell>
          <cell r="BZ490">
            <v>0</v>
          </cell>
          <cell r="CA490">
            <v>0</v>
          </cell>
          <cell r="CB490">
            <v>0</v>
          </cell>
          <cell r="CC490">
            <v>0</v>
          </cell>
          <cell r="CD490">
            <v>0</v>
          </cell>
          <cell r="CE490">
            <v>0</v>
          </cell>
          <cell r="CF490">
            <v>0</v>
          </cell>
          <cell r="CG490">
            <v>0</v>
          </cell>
          <cell r="CH490">
            <v>0</v>
          </cell>
          <cell r="CI490">
            <v>0</v>
          </cell>
          <cell r="CJ490">
            <v>0</v>
          </cell>
          <cell r="CK490">
            <v>0</v>
          </cell>
          <cell r="CL490">
            <v>0</v>
          </cell>
          <cell r="CM490">
            <v>0</v>
          </cell>
          <cell r="CN490">
            <v>0</v>
          </cell>
        </row>
        <row r="491">
          <cell r="B491">
            <v>400800</v>
          </cell>
          <cell r="C491" t="str">
            <v xml:space="preserve">        금융수익                                                                          </v>
          </cell>
          <cell r="D491" t="str">
            <v xml:space="preserve">    Financial Income</v>
          </cell>
          <cell r="H491" t="e">
            <v>#VALUE!</v>
          </cell>
          <cell r="I491">
            <v>0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J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  <cell r="AO491">
            <v>0</v>
          </cell>
          <cell r="AP491">
            <v>0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  <cell r="AU491">
            <v>0</v>
          </cell>
          <cell r="AV491">
            <v>0</v>
          </cell>
          <cell r="AW491">
            <v>0</v>
          </cell>
          <cell r="AX491">
            <v>0</v>
          </cell>
          <cell r="AY491">
            <v>0</v>
          </cell>
          <cell r="AZ491">
            <v>0</v>
          </cell>
          <cell r="BA491">
            <v>0</v>
          </cell>
          <cell r="BB491">
            <v>0</v>
          </cell>
          <cell r="BC491">
            <v>0</v>
          </cell>
          <cell r="BD491">
            <v>0</v>
          </cell>
          <cell r="BE491">
            <v>0</v>
          </cell>
          <cell r="BF491">
            <v>0</v>
          </cell>
          <cell r="BG491">
            <v>0</v>
          </cell>
          <cell r="BH491">
            <v>0</v>
          </cell>
          <cell r="BI491">
            <v>0</v>
          </cell>
          <cell r="BJ491">
            <v>0</v>
          </cell>
          <cell r="BK491">
            <v>0</v>
          </cell>
          <cell r="BL491">
            <v>0</v>
          </cell>
          <cell r="BM491">
            <v>0</v>
          </cell>
          <cell r="BN491">
            <v>0</v>
          </cell>
          <cell r="BO491">
            <v>0</v>
          </cell>
          <cell r="BP491">
            <v>0</v>
          </cell>
          <cell r="BQ491">
            <v>0</v>
          </cell>
          <cell r="BR491">
            <v>0</v>
          </cell>
          <cell r="BS491">
            <v>0</v>
          </cell>
          <cell r="BT491">
            <v>0</v>
          </cell>
          <cell r="BU491">
            <v>0</v>
          </cell>
          <cell r="BV491">
            <v>0</v>
          </cell>
          <cell r="BW491">
            <v>0</v>
          </cell>
          <cell r="BX491">
            <v>0</v>
          </cell>
          <cell r="BY491">
            <v>0</v>
          </cell>
          <cell r="BZ491">
            <v>0</v>
          </cell>
          <cell r="CA491">
            <v>0</v>
          </cell>
          <cell r="CB491">
            <v>0</v>
          </cell>
          <cell r="CC491">
            <v>0</v>
          </cell>
          <cell r="CD491">
            <v>0</v>
          </cell>
          <cell r="CE491">
            <v>0</v>
          </cell>
          <cell r="CF491">
            <v>0</v>
          </cell>
          <cell r="CG491">
            <v>0</v>
          </cell>
          <cell r="CH491">
            <v>0</v>
          </cell>
          <cell r="CI491">
            <v>0</v>
          </cell>
          <cell r="CJ491">
            <v>0</v>
          </cell>
          <cell r="CK491">
            <v>0</v>
          </cell>
          <cell r="CL491">
            <v>0</v>
          </cell>
          <cell r="CM491">
            <v>0</v>
          </cell>
          <cell r="CN491">
            <v>0</v>
          </cell>
        </row>
        <row r="492">
          <cell r="B492">
            <v>400810</v>
          </cell>
          <cell r="C492" t="str">
            <v xml:space="preserve">        이자수익                                                                          </v>
          </cell>
          <cell r="D492" t="str">
            <v xml:space="preserve">    Interest Income</v>
          </cell>
          <cell r="H492" t="e">
            <v>#VALUE!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1.9653779999999998</v>
          </cell>
          <cell r="AL492">
            <v>1.958186</v>
          </cell>
          <cell r="AM492">
            <v>2.2259599999999997</v>
          </cell>
          <cell r="AN492">
            <v>2.804055</v>
          </cell>
          <cell r="AO492">
            <v>2.069814</v>
          </cell>
          <cell r="AP492">
            <v>2.6358169999999999</v>
          </cell>
          <cell r="AQ492">
            <v>1.7354339999999999</v>
          </cell>
          <cell r="AR492">
            <v>2.2918449999999999</v>
          </cell>
          <cell r="AS492">
            <v>1.9839849999999999</v>
          </cell>
          <cell r="AT492">
            <v>2.2049270000000001</v>
          </cell>
          <cell r="AU492">
            <v>3.986488</v>
          </cell>
          <cell r="AV492">
            <v>4.2648329999999994</v>
          </cell>
          <cell r="AW492">
            <v>4.9559519999999999</v>
          </cell>
          <cell r="AX492">
            <v>2.3591739999999999</v>
          </cell>
          <cell r="AY492">
            <v>2.347518</v>
          </cell>
          <cell r="AZ492">
            <v>2.5944641600000002</v>
          </cell>
          <cell r="BA492">
            <v>2.7429399999999999</v>
          </cell>
          <cell r="BB492">
            <v>2.5100690000000001</v>
          </cell>
          <cell r="BC492">
            <v>2.2905519999999999</v>
          </cell>
          <cell r="BD492">
            <v>1.9577532099999999</v>
          </cell>
          <cell r="BE492">
            <v>1.7880929999999999</v>
          </cell>
          <cell r="BF492">
            <v>1.461751</v>
          </cell>
          <cell r="BG492">
            <v>1.2154529999999999</v>
          </cell>
          <cell r="BH492">
            <v>1.6142320999999999</v>
          </cell>
          <cell r="BI492">
            <v>1.070462</v>
          </cell>
          <cell r="BJ492">
            <v>0.78654399999999991</v>
          </cell>
          <cell r="BK492">
            <v>0</v>
          </cell>
          <cell r="BL492">
            <v>0</v>
          </cell>
          <cell r="BM492">
            <v>0</v>
          </cell>
          <cell r="BN492">
            <v>0</v>
          </cell>
          <cell r="BO492">
            <v>0</v>
          </cell>
          <cell r="BP492">
            <v>0</v>
          </cell>
          <cell r="BQ492">
            <v>0</v>
          </cell>
          <cell r="BR492">
            <v>0</v>
          </cell>
          <cell r="BS492">
            <v>0</v>
          </cell>
          <cell r="BT492">
            <v>0</v>
          </cell>
          <cell r="BU492">
            <v>0</v>
          </cell>
          <cell r="BV492">
            <v>0</v>
          </cell>
          <cell r="BW492">
            <v>0</v>
          </cell>
          <cell r="BX492">
            <v>0</v>
          </cell>
          <cell r="BY492">
            <v>0</v>
          </cell>
          <cell r="BZ492">
            <v>0</v>
          </cell>
          <cell r="CA492">
            <v>0</v>
          </cell>
          <cell r="CB492">
            <v>0</v>
          </cell>
          <cell r="CC492">
            <v>0</v>
          </cell>
          <cell r="CD492">
            <v>0</v>
          </cell>
          <cell r="CE492">
            <v>0</v>
          </cell>
          <cell r="CF492">
            <v>0</v>
          </cell>
          <cell r="CG492">
            <v>0</v>
          </cell>
          <cell r="CH492">
            <v>0</v>
          </cell>
          <cell r="CI492">
            <v>0</v>
          </cell>
          <cell r="CJ492">
            <v>0</v>
          </cell>
          <cell r="CK492">
            <v>0</v>
          </cell>
          <cell r="CL492">
            <v>0</v>
          </cell>
          <cell r="CM492">
            <v>0</v>
          </cell>
          <cell r="CN492">
            <v>0</v>
          </cell>
        </row>
        <row r="493">
          <cell r="B493">
            <v>400820</v>
          </cell>
          <cell r="C493" t="str">
            <v xml:space="preserve">        배당금수익                                                                        </v>
          </cell>
          <cell r="D493" t="str">
            <v xml:space="preserve">    Stock Dividends</v>
          </cell>
          <cell r="H493" t="e">
            <v>#VALUE!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5.5016999999999996E-2</v>
          </cell>
          <cell r="AL493">
            <v>0.216254</v>
          </cell>
          <cell r="AM493">
            <v>0.13011699999999998</v>
          </cell>
          <cell r="AN493">
            <v>0.16212199999999999</v>
          </cell>
          <cell r="AO493">
            <v>0.121612</v>
          </cell>
          <cell r="AP493">
            <v>5.4405999999999996E-2</v>
          </cell>
          <cell r="AQ493">
            <v>3.9407999999999999E-2</v>
          </cell>
          <cell r="AR493">
            <v>2.5398999999999998E-2</v>
          </cell>
          <cell r="AS493">
            <v>5.1216999999999999E-2</v>
          </cell>
          <cell r="AT493">
            <v>2.712E-3</v>
          </cell>
          <cell r="AU493">
            <v>0</v>
          </cell>
          <cell r="AV493">
            <v>0</v>
          </cell>
          <cell r="AW493">
            <v>3.9044999999999996E-2</v>
          </cell>
          <cell r="AX493">
            <v>0</v>
          </cell>
          <cell r="AY493">
            <v>0</v>
          </cell>
          <cell r="AZ493">
            <v>-2.4999999999999999E-7</v>
          </cell>
          <cell r="BA493">
            <v>4.5016E-2</v>
          </cell>
          <cell r="BB493">
            <v>0</v>
          </cell>
          <cell r="BC493">
            <v>0</v>
          </cell>
          <cell r="BD493">
            <v>2.9999999999999999E-7</v>
          </cell>
          <cell r="BE493">
            <v>4.5475999999999996E-2</v>
          </cell>
          <cell r="BF493">
            <v>0</v>
          </cell>
          <cell r="BG493">
            <v>0</v>
          </cell>
          <cell r="BH493">
            <v>-3.4999999999999998E-7</v>
          </cell>
          <cell r="BI493">
            <v>4.5475999999999996E-2</v>
          </cell>
          <cell r="BJ493">
            <v>0</v>
          </cell>
          <cell r="BK493">
            <v>0</v>
          </cell>
          <cell r="BL493">
            <v>0</v>
          </cell>
          <cell r="BM493">
            <v>0</v>
          </cell>
          <cell r="BN493">
            <v>0</v>
          </cell>
          <cell r="BO493">
            <v>0</v>
          </cell>
          <cell r="BP493">
            <v>0</v>
          </cell>
          <cell r="BQ493">
            <v>0</v>
          </cell>
          <cell r="BR493">
            <v>0</v>
          </cell>
          <cell r="BS493">
            <v>0</v>
          </cell>
          <cell r="BT493">
            <v>0</v>
          </cell>
          <cell r="BU493">
            <v>0</v>
          </cell>
          <cell r="BV493">
            <v>0</v>
          </cell>
          <cell r="BW493">
            <v>0</v>
          </cell>
          <cell r="BX493">
            <v>0</v>
          </cell>
          <cell r="BY493">
            <v>0</v>
          </cell>
          <cell r="BZ493">
            <v>0</v>
          </cell>
          <cell r="CA493">
            <v>0</v>
          </cell>
          <cell r="CB493">
            <v>0</v>
          </cell>
          <cell r="CC493">
            <v>0</v>
          </cell>
          <cell r="CD493">
            <v>0</v>
          </cell>
          <cell r="CE493">
            <v>0</v>
          </cell>
          <cell r="CF493">
            <v>0</v>
          </cell>
          <cell r="CG493">
            <v>0</v>
          </cell>
          <cell r="CH493">
            <v>0</v>
          </cell>
          <cell r="CI493">
            <v>0</v>
          </cell>
          <cell r="CJ493">
            <v>0</v>
          </cell>
          <cell r="CK493">
            <v>0</v>
          </cell>
          <cell r="CL493">
            <v>0</v>
          </cell>
          <cell r="CM493">
            <v>0</v>
          </cell>
          <cell r="CN493">
            <v>0</v>
          </cell>
        </row>
        <row r="494">
          <cell r="B494">
            <v>400830</v>
          </cell>
          <cell r="C494" t="str">
            <v xml:space="preserve">        대손충당금환입액                                                                  </v>
          </cell>
          <cell r="D494" t="str">
            <v xml:space="preserve">    Reversal of Allowance for Doubtful Accounts</v>
          </cell>
          <cell r="H494" t="e">
            <v>#VALUE!</v>
          </cell>
          <cell r="I494">
            <v>0</v>
          </cell>
          <cell r="J494">
            <v>0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J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4.2789999999999998E-3</v>
          </cell>
          <cell r="AO494">
            <v>0</v>
          </cell>
          <cell r="AP494">
            <v>0</v>
          </cell>
          <cell r="AQ494">
            <v>0</v>
          </cell>
          <cell r="AR494">
            <v>0.62505599999999994</v>
          </cell>
          <cell r="AS494">
            <v>0</v>
          </cell>
          <cell r="AT494">
            <v>3.7272E-2</v>
          </cell>
          <cell r="AU494">
            <v>-3.7272E-2</v>
          </cell>
          <cell r="AV494">
            <v>0.19730560999999996</v>
          </cell>
          <cell r="AW494">
            <v>0.18957499999999999</v>
          </cell>
          <cell r="AX494">
            <v>0.22420799999999999</v>
          </cell>
          <cell r="AY494">
            <v>-0.100398</v>
          </cell>
          <cell r="AZ494">
            <v>0.1708102</v>
          </cell>
          <cell r="BA494">
            <v>0</v>
          </cell>
          <cell r="BB494">
            <v>0</v>
          </cell>
          <cell r="BC494">
            <v>0</v>
          </cell>
          <cell r="BD494">
            <v>0</v>
          </cell>
          <cell r="BE494">
            <v>0</v>
          </cell>
          <cell r="BF494">
            <v>0</v>
          </cell>
          <cell r="BG494">
            <v>0</v>
          </cell>
          <cell r="BH494">
            <v>0</v>
          </cell>
          <cell r="BI494">
            <v>0</v>
          </cell>
          <cell r="BJ494">
            <v>0</v>
          </cell>
          <cell r="BK494">
            <v>0</v>
          </cell>
          <cell r="BL494">
            <v>0</v>
          </cell>
          <cell r="BM494">
            <v>0</v>
          </cell>
          <cell r="BN494">
            <v>0</v>
          </cell>
          <cell r="BO494">
            <v>0</v>
          </cell>
          <cell r="BP494">
            <v>0</v>
          </cell>
          <cell r="BQ494">
            <v>0</v>
          </cell>
          <cell r="BR494">
            <v>0</v>
          </cell>
          <cell r="BS494">
            <v>0</v>
          </cell>
          <cell r="BT494">
            <v>0</v>
          </cell>
          <cell r="BU494">
            <v>0</v>
          </cell>
          <cell r="BV494">
            <v>0</v>
          </cell>
          <cell r="BW494">
            <v>0</v>
          </cell>
          <cell r="BX494">
            <v>0</v>
          </cell>
          <cell r="BY494">
            <v>0</v>
          </cell>
          <cell r="BZ494">
            <v>0</v>
          </cell>
          <cell r="CA494">
            <v>0</v>
          </cell>
          <cell r="CB494">
            <v>0</v>
          </cell>
          <cell r="CC494">
            <v>0</v>
          </cell>
          <cell r="CD494">
            <v>0</v>
          </cell>
          <cell r="CE494">
            <v>0</v>
          </cell>
          <cell r="CF494">
            <v>0</v>
          </cell>
          <cell r="CG494">
            <v>0</v>
          </cell>
          <cell r="CH494">
            <v>0</v>
          </cell>
          <cell r="CI494">
            <v>0</v>
          </cell>
          <cell r="CJ494">
            <v>0</v>
          </cell>
          <cell r="CK494">
            <v>0</v>
          </cell>
          <cell r="CL494">
            <v>0</v>
          </cell>
          <cell r="CM494">
            <v>0</v>
          </cell>
          <cell r="CN494">
            <v>0</v>
          </cell>
        </row>
        <row r="495">
          <cell r="B495">
            <v>400840</v>
          </cell>
          <cell r="C495" t="str">
            <v xml:space="preserve">        퇴직급여충당부채환입액                                                            </v>
          </cell>
          <cell r="D495" t="str">
            <v xml:space="preserve">    Reversal of Provision for Retirement Allowance</v>
          </cell>
          <cell r="H495" t="e">
            <v>#VALUE!</v>
          </cell>
          <cell r="I495">
            <v>0</v>
          </cell>
          <cell r="J495">
            <v>0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J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  <cell r="AO495">
            <v>0</v>
          </cell>
          <cell r="AP495">
            <v>0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  <cell r="AU495">
            <v>0</v>
          </cell>
          <cell r="AV495">
            <v>0</v>
          </cell>
          <cell r="AW495">
            <v>0</v>
          </cell>
          <cell r="AX495">
            <v>0</v>
          </cell>
          <cell r="AY495">
            <v>0</v>
          </cell>
          <cell r="AZ495">
            <v>0</v>
          </cell>
          <cell r="BA495">
            <v>0</v>
          </cell>
          <cell r="BB495">
            <v>0</v>
          </cell>
          <cell r="BC495">
            <v>0</v>
          </cell>
          <cell r="BD495">
            <v>0</v>
          </cell>
          <cell r="BE495">
            <v>0</v>
          </cell>
          <cell r="BF495">
            <v>0</v>
          </cell>
          <cell r="BG495">
            <v>0</v>
          </cell>
          <cell r="BH495">
            <v>0</v>
          </cell>
          <cell r="BI495">
            <v>0</v>
          </cell>
          <cell r="BJ495">
            <v>0</v>
          </cell>
          <cell r="BK495">
            <v>0</v>
          </cell>
          <cell r="BL495">
            <v>0</v>
          </cell>
          <cell r="BM495">
            <v>0</v>
          </cell>
          <cell r="BN495">
            <v>0</v>
          </cell>
          <cell r="BO495">
            <v>0</v>
          </cell>
          <cell r="BP495">
            <v>0</v>
          </cell>
          <cell r="BQ495">
            <v>0</v>
          </cell>
          <cell r="BR495">
            <v>0</v>
          </cell>
          <cell r="BS495">
            <v>0</v>
          </cell>
          <cell r="BT495">
            <v>0</v>
          </cell>
          <cell r="BU495">
            <v>0</v>
          </cell>
          <cell r="BV495">
            <v>0</v>
          </cell>
          <cell r="BW495">
            <v>0</v>
          </cell>
          <cell r="BX495">
            <v>0</v>
          </cell>
          <cell r="BY495">
            <v>0</v>
          </cell>
          <cell r="BZ495">
            <v>0</v>
          </cell>
          <cell r="CA495">
            <v>0</v>
          </cell>
          <cell r="CB495">
            <v>0</v>
          </cell>
          <cell r="CC495">
            <v>0</v>
          </cell>
          <cell r="CD495">
            <v>0</v>
          </cell>
          <cell r="CE495">
            <v>0</v>
          </cell>
          <cell r="CF495">
            <v>0</v>
          </cell>
          <cell r="CG495">
            <v>0</v>
          </cell>
          <cell r="CH495">
            <v>0</v>
          </cell>
          <cell r="CI495">
            <v>0</v>
          </cell>
          <cell r="CJ495">
            <v>0</v>
          </cell>
          <cell r="CK495">
            <v>0</v>
          </cell>
          <cell r="CL495">
            <v>0</v>
          </cell>
          <cell r="CM495">
            <v>0</v>
          </cell>
          <cell r="CN495">
            <v>0</v>
          </cell>
        </row>
        <row r="496">
          <cell r="B496">
            <v>400850</v>
          </cell>
          <cell r="C496" t="str">
            <v xml:space="preserve">        충당부채환입액                                                                    </v>
          </cell>
          <cell r="D496" t="str">
            <v xml:space="preserve">    Reversion of Liability Provisions</v>
          </cell>
          <cell r="H496" t="e">
            <v>#VALUE!</v>
          </cell>
          <cell r="I496">
            <v>0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J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  <cell r="AO496">
            <v>0</v>
          </cell>
          <cell r="AP496">
            <v>0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  <cell r="AU496">
            <v>0</v>
          </cell>
          <cell r="AV496">
            <v>0</v>
          </cell>
          <cell r="AW496">
            <v>0</v>
          </cell>
          <cell r="AX496">
            <v>0</v>
          </cell>
          <cell r="AY496">
            <v>0</v>
          </cell>
          <cell r="AZ496">
            <v>0</v>
          </cell>
          <cell r="BA496">
            <v>0</v>
          </cell>
          <cell r="BB496">
            <v>0</v>
          </cell>
          <cell r="BC496">
            <v>0</v>
          </cell>
          <cell r="BD496">
            <v>0</v>
          </cell>
          <cell r="BE496">
            <v>0</v>
          </cell>
          <cell r="BF496">
            <v>0</v>
          </cell>
          <cell r="BG496">
            <v>0</v>
          </cell>
          <cell r="BH496">
            <v>0</v>
          </cell>
          <cell r="BI496">
            <v>0</v>
          </cell>
          <cell r="BJ496">
            <v>0</v>
          </cell>
          <cell r="BK496">
            <v>0</v>
          </cell>
          <cell r="BL496">
            <v>0</v>
          </cell>
          <cell r="BM496">
            <v>0</v>
          </cell>
          <cell r="BN496">
            <v>0</v>
          </cell>
          <cell r="BO496">
            <v>0</v>
          </cell>
          <cell r="BP496">
            <v>0</v>
          </cell>
          <cell r="BQ496">
            <v>0</v>
          </cell>
          <cell r="BR496">
            <v>0</v>
          </cell>
          <cell r="BS496">
            <v>0</v>
          </cell>
          <cell r="BT496">
            <v>0</v>
          </cell>
          <cell r="BU496">
            <v>0</v>
          </cell>
          <cell r="BV496">
            <v>0</v>
          </cell>
          <cell r="BW496">
            <v>0</v>
          </cell>
          <cell r="BX496">
            <v>0</v>
          </cell>
          <cell r="BY496">
            <v>0</v>
          </cell>
          <cell r="BZ496">
            <v>0</v>
          </cell>
          <cell r="CA496">
            <v>0</v>
          </cell>
          <cell r="CB496">
            <v>0</v>
          </cell>
          <cell r="CC496">
            <v>0</v>
          </cell>
          <cell r="CD496">
            <v>0</v>
          </cell>
          <cell r="CE496">
            <v>0</v>
          </cell>
          <cell r="CF496">
            <v>0</v>
          </cell>
          <cell r="CG496">
            <v>0</v>
          </cell>
          <cell r="CH496">
            <v>0</v>
          </cell>
          <cell r="CI496">
            <v>0</v>
          </cell>
          <cell r="CJ496">
            <v>0</v>
          </cell>
          <cell r="CK496">
            <v>0</v>
          </cell>
          <cell r="CL496">
            <v>0</v>
          </cell>
          <cell r="CM496">
            <v>0</v>
          </cell>
          <cell r="CN496">
            <v>0</v>
          </cell>
        </row>
        <row r="497">
          <cell r="B497">
            <v>400860</v>
          </cell>
          <cell r="C497" t="str">
            <v xml:space="preserve">        외환거래이익                                                                      </v>
          </cell>
          <cell r="D497" t="str">
            <v xml:space="preserve">    Revenues on Foreign Exchange</v>
          </cell>
          <cell r="H497" t="e">
            <v>#VALUE!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J497">
            <v>0</v>
          </cell>
          <cell r="AK497">
            <v>1.6473579999999999</v>
          </cell>
          <cell r="AL497">
            <v>-1.0509709999999999</v>
          </cell>
          <cell r="AM497">
            <v>0.30207999999999996</v>
          </cell>
          <cell r="AN497">
            <v>2.878234</v>
          </cell>
          <cell r="AO497">
            <v>0.945021</v>
          </cell>
          <cell r="AP497">
            <v>0.29095099999999996</v>
          </cell>
          <cell r="AQ497">
            <v>0.56989099999999993</v>
          </cell>
          <cell r="AR497">
            <v>1.1691009999999999</v>
          </cell>
          <cell r="AS497">
            <v>0.29529</v>
          </cell>
          <cell r="AT497">
            <v>-6.0495E-2</v>
          </cell>
          <cell r="AU497">
            <v>0.33512500000000001</v>
          </cell>
          <cell r="AV497">
            <v>0.47012925</v>
          </cell>
          <cell r="AW497">
            <v>0.14568</v>
          </cell>
          <cell r="AX497">
            <v>0.57667299999999999</v>
          </cell>
          <cell r="AY497">
            <v>0.17821599999999999</v>
          </cell>
          <cell r="AZ497">
            <v>-0.49512329999999999</v>
          </cell>
          <cell r="BA497">
            <v>0.26350699999999999</v>
          </cell>
          <cell r="BB497">
            <v>2.0909999999999998E-2</v>
          </cell>
          <cell r="BC497">
            <v>-0.10592599999999999</v>
          </cell>
          <cell r="BD497">
            <v>0.24045618999999999</v>
          </cell>
          <cell r="BE497">
            <v>0.20074599999999998</v>
          </cell>
          <cell r="BF497">
            <v>-7.7299999999999999E-3</v>
          </cell>
          <cell r="BG497">
            <v>9.5162999999999998E-2</v>
          </cell>
          <cell r="BH497">
            <v>0.12979728999999998</v>
          </cell>
          <cell r="BI497">
            <v>0.30886599999999997</v>
          </cell>
          <cell r="BJ497">
            <v>9.3841999999999995E-2</v>
          </cell>
          <cell r="BK497">
            <v>0</v>
          </cell>
          <cell r="BL497">
            <v>0</v>
          </cell>
          <cell r="BM497">
            <v>0</v>
          </cell>
          <cell r="BN497">
            <v>0</v>
          </cell>
          <cell r="BO497">
            <v>0</v>
          </cell>
          <cell r="BP497">
            <v>0</v>
          </cell>
          <cell r="BQ497">
            <v>0</v>
          </cell>
          <cell r="BR497">
            <v>0</v>
          </cell>
          <cell r="BS497">
            <v>0</v>
          </cell>
          <cell r="BT497">
            <v>0</v>
          </cell>
          <cell r="BU497">
            <v>0</v>
          </cell>
          <cell r="BV497">
            <v>0</v>
          </cell>
          <cell r="BW497">
            <v>0</v>
          </cell>
          <cell r="BX497">
            <v>0</v>
          </cell>
          <cell r="BY497">
            <v>0</v>
          </cell>
          <cell r="BZ497">
            <v>0</v>
          </cell>
          <cell r="CA497">
            <v>0</v>
          </cell>
          <cell r="CB497">
            <v>0</v>
          </cell>
          <cell r="CC497">
            <v>0</v>
          </cell>
          <cell r="CD497">
            <v>0</v>
          </cell>
          <cell r="CE497">
            <v>0</v>
          </cell>
          <cell r="CF497">
            <v>0</v>
          </cell>
          <cell r="CG497">
            <v>0</v>
          </cell>
          <cell r="CH497">
            <v>0</v>
          </cell>
          <cell r="CI497">
            <v>0</v>
          </cell>
          <cell r="CJ497">
            <v>0</v>
          </cell>
          <cell r="CK497">
            <v>0</v>
          </cell>
          <cell r="CL497">
            <v>0</v>
          </cell>
          <cell r="CM497">
            <v>0</v>
          </cell>
          <cell r="CN497">
            <v>0</v>
          </cell>
        </row>
        <row r="498">
          <cell r="B498">
            <v>400870</v>
          </cell>
          <cell r="C498" t="str">
            <v xml:space="preserve">            외환차익                                                                      </v>
          </cell>
          <cell r="D498" t="str">
            <v xml:space="preserve">      Gains on Foreign Currencies Transaction</v>
          </cell>
          <cell r="H498" t="e">
            <v>#VALUE!</v>
          </cell>
          <cell r="I498">
            <v>0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0</v>
          </cell>
          <cell r="AJ498">
            <v>0</v>
          </cell>
          <cell r="AK498">
            <v>0</v>
          </cell>
          <cell r="AL498">
            <v>0</v>
          </cell>
          <cell r="AM498">
            <v>0</v>
          </cell>
          <cell r="AN498">
            <v>0</v>
          </cell>
          <cell r="AO498">
            <v>0</v>
          </cell>
          <cell r="AP498">
            <v>0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  <cell r="AU498">
            <v>0</v>
          </cell>
          <cell r="AV498">
            <v>0</v>
          </cell>
          <cell r="AW498">
            <v>0</v>
          </cell>
          <cell r="AX498">
            <v>0</v>
          </cell>
          <cell r="AY498">
            <v>0</v>
          </cell>
          <cell r="AZ498">
            <v>0</v>
          </cell>
          <cell r="BA498">
            <v>0</v>
          </cell>
          <cell r="BB498">
            <v>0</v>
          </cell>
          <cell r="BC498">
            <v>0</v>
          </cell>
          <cell r="BD498">
            <v>0</v>
          </cell>
          <cell r="BE498">
            <v>0</v>
          </cell>
          <cell r="BF498">
            <v>0</v>
          </cell>
          <cell r="BG498">
            <v>0</v>
          </cell>
          <cell r="BH498">
            <v>0</v>
          </cell>
          <cell r="BI498">
            <v>0</v>
          </cell>
          <cell r="BJ498">
            <v>0</v>
          </cell>
          <cell r="BK498">
            <v>0</v>
          </cell>
          <cell r="BL498">
            <v>0</v>
          </cell>
          <cell r="BM498">
            <v>0</v>
          </cell>
          <cell r="BN498">
            <v>0</v>
          </cell>
          <cell r="BO498">
            <v>0</v>
          </cell>
          <cell r="BP498">
            <v>0</v>
          </cell>
          <cell r="BQ498">
            <v>0</v>
          </cell>
          <cell r="BR498">
            <v>0</v>
          </cell>
          <cell r="BS498">
            <v>0</v>
          </cell>
          <cell r="BT498">
            <v>0</v>
          </cell>
          <cell r="BU498">
            <v>0</v>
          </cell>
          <cell r="BV498">
            <v>0</v>
          </cell>
          <cell r="BW498">
            <v>0</v>
          </cell>
          <cell r="BX498">
            <v>0</v>
          </cell>
          <cell r="BY498">
            <v>0</v>
          </cell>
          <cell r="BZ498">
            <v>0</v>
          </cell>
          <cell r="CA498">
            <v>0</v>
          </cell>
          <cell r="CB498">
            <v>0</v>
          </cell>
          <cell r="CC498">
            <v>0</v>
          </cell>
          <cell r="CD498">
            <v>0</v>
          </cell>
          <cell r="CE498">
            <v>0</v>
          </cell>
          <cell r="CF498">
            <v>0</v>
          </cell>
          <cell r="CG498">
            <v>0</v>
          </cell>
          <cell r="CH498">
            <v>0</v>
          </cell>
          <cell r="CI498">
            <v>0</v>
          </cell>
          <cell r="CJ498">
            <v>0</v>
          </cell>
          <cell r="CK498">
            <v>0</v>
          </cell>
          <cell r="CL498">
            <v>0</v>
          </cell>
          <cell r="CM498">
            <v>0</v>
          </cell>
          <cell r="CN498">
            <v>0</v>
          </cell>
        </row>
        <row r="499">
          <cell r="B499">
            <v>400880</v>
          </cell>
          <cell r="C499" t="str">
            <v xml:space="preserve">            외화환산이익                                                                  </v>
          </cell>
          <cell r="D499" t="str">
            <v xml:space="preserve">      Gains on Foreign Currency Translation</v>
          </cell>
          <cell r="H499" t="e">
            <v>#VALUE!</v>
          </cell>
          <cell r="I499">
            <v>0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0</v>
          </cell>
          <cell r="Z499">
            <v>0</v>
          </cell>
          <cell r="AA499">
            <v>0</v>
          </cell>
          <cell r="AB499">
            <v>0</v>
          </cell>
          <cell r="AC499">
            <v>0</v>
          </cell>
          <cell r="AD499">
            <v>0</v>
          </cell>
          <cell r="AE499">
            <v>0</v>
          </cell>
          <cell r="AF499">
            <v>0</v>
          </cell>
          <cell r="AG499">
            <v>0</v>
          </cell>
          <cell r="AH499">
            <v>0</v>
          </cell>
          <cell r="AI499">
            <v>0</v>
          </cell>
          <cell r="AJ499">
            <v>0</v>
          </cell>
          <cell r="AK499">
            <v>1.6473579999999999</v>
          </cell>
          <cell r="AL499">
            <v>-1.0509709999999999</v>
          </cell>
          <cell r="AM499">
            <v>0.30207999999999996</v>
          </cell>
          <cell r="AN499">
            <v>2.878234</v>
          </cell>
          <cell r="AO499">
            <v>0.945021</v>
          </cell>
          <cell r="AP499">
            <v>0.29095099999999996</v>
          </cell>
          <cell r="AQ499">
            <v>0.56989099999999993</v>
          </cell>
          <cell r="AR499">
            <v>1.1691009999999999</v>
          </cell>
          <cell r="AS499">
            <v>0.29529</v>
          </cell>
          <cell r="AT499">
            <v>-6.0495E-2</v>
          </cell>
          <cell r="AU499">
            <v>0.33512500000000001</v>
          </cell>
          <cell r="AV499">
            <v>0.47012925</v>
          </cell>
          <cell r="AW499">
            <v>0.14568</v>
          </cell>
          <cell r="AX499">
            <v>0.57667299999999999</v>
          </cell>
          <cell r="AY499">
            <v>0.17821599999999999</v>
          </cell>
          <cell r="AZ499">
            <v>-0.49512329999999999</v>
          </cell>
          <cell r="BA499">
            <v>0.26350699999999999</v>
          </cell>
          <cell r="BB499">
            <v>2.0909999999999998E-2</v>
          </cell>
          <cell r="BC499">
            <v>-0.10592599999999999</v>
          </cell>
          <cell r="BD499">
            <v>0.24045618999999999</v>
          </cell>
          <cell r="BE499">
            <v>0.20074599999999998</v>
          </cell>
          <cell r="BF499">
            <v>-7.7299999999999999E-3</v>
          </cell>
          <cell r="BG499">
            <v>9.5162999999999998E-2</v>
          </cell>
          <cell r="BH499">
            <v>0.12979728999999998</v>
          </cell>
          <cell r="BI499">
            <v>0.30886599999999997</v>
          </cell>
          <cell r="BJ499">
            <v>9.3841999999999995E-2</v>
          </cell>
          <cell r="BK499">
            <v>0</v>
          </cell>
          <cell r="BL499">
            <v>0</v>
          </cell>
          <cell r="BM499">
            <v>0</v>
          </cell>
          <cell r="BN499">
            <v>0</v>
          </cell>
          <cell r="BO499">
            <v>0</v>
          </cell>
          <cell r="BP499">
            <v>0</v>
          </cell>
          <cell r="BQ499">
            <v>0</v>
          </cell>
          <cell r="BR499">
            <v>0</v>
          </cell>
          <cell r="BS499">
            <v>0</v>
          </cell>
          <cell r="BT499">
            <v>0</v>
          </cell>
          <cell r="BU499">
            <v>0</v>
          </cell>
          <cell r="BV499">
            <v>0</v>
          </cell>
          <cell r="BW499">
            <v>0</v>
          </cell>
          <cell r="BX499">
            <v>0</v>
          </cell>
          <cell r="BY499">
            <v>0</v>
          </cell>
          <cell r="BZ499">
            <v>0</v>
          </cell>
          <cell r="CA499">
            <v>0</v>
          </cell>
          <cell r="CB499">
            <v>0</v>
          </cell>
          <cell r="CC499">
            <v>0</v>
          </cell>
          <cell r="CD499">
            <v>0</v>
          </cell>
          <cell r="CE499">
            <v>0</v>
          </cell>
          <cell r="CF499">
            <v>0</v>
          </cell>
          <cell r="CG499">
            <v>0</v>
          </cell>
          <cell r="CH499">
            <v>0</v>
          </cell>
          <cell r="CI499">
            <v>0</v>
          </cell>
          <cell r="CJ499">
            <v>0</v>
          </cell>
          <cell r="CK499">
            <v>0</v>
          </cell>
          <cell r="CL499">
            <v>0</v>
          </cell>
          <cell r="CM499">
            <v>0</v>
          </cell>
          <cell r="CN499">
            <v>0</v>
          </cell>
        </row>
        <row r="500">
          <cell r="B500">
            <v>400890</v>
          </cell>
          <cell r="C500" t="str">
            <v xml:space="preserve">            기타외환거래이익                                                              </v>
          </cell>
          <cell r="D500" t="str">
            <v xml:space="preserve">      Other Revenues on Foreign Exchange</v>
          </cell>
          <cell r="H500" t="e">
            <v>#VALUE!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0</v>
          </cell>
          <cell r="Y500">
            <v>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>
            <v>0</v>
          </cell>
          <cell r="AK500">
            <v>0</v>
          </cell>
          <cell r="AL500">
            <v>0</v>
          </cell>
          <cell r="AM500">
            <v>0</v>
          </cell>
          <cell r="AN500">
            <v>0</v>
          </cell>
          <cell r="AO500">
            <v>0</v>
          </cell>
          <cell r="AP500">
            <v>0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  <cell r="AU500">
            <v>0</v>
          </cell>
          <cell r="AV500">
            <v>0</v>
          </cell>
          <cell r="AW500">
            <v>0</v>
          </cell>
          <cell r="AX500">
            <v>0</v>
          </cell>
          <cell r="AY500">
            <v>0</v>
          </cell>
          <cell r="AZ500">
            <v>0</v>
          </cell>
          <cell r="BA500">
            <v>0</v>
          </cell>
          <cell r="BB500">
            <v>0</v>
          </cell>
          <cell r="BC500">
            <v>0</v>
          </cell>
          <cell r="BD500">
            <v>0</v>
          </cell>
          <cell r="BE500">
            <v>0</v>
          </cell>
          <cell r="BF500">
            <v>0</v>
          </cell>
          <cell r="BG500">
            <v>0</v>
          </cell>
          <cell r="BH500">
            <v>0</v>
          </cell>
          <cell r="BI500">
            <v>0</v>
          </cell>
          <cell r="BJ500">
            <v>0</v>
          </cell>
          <cell r="BK500">
            <v>0</v>
          </cell>
          <cell r="BL500">
            <v>0</v>
          </cell>
          <cell r="BM500">
            <v>0</v>
          </cell>
          <cell r="BN500">
            <v>0</v>
          </cell>
          <cell r="BO500">
            <v>0</v>
          </cell>
          <cell r="BP500">
            <v>0</v>
          </cell>
          <cell r="BQ500">
            <v>0</v>
          </cell>
          <cell r="BR500">
            <v>0</v>
          </cell>
          <cell r="BS500">
            <v>0</v>
          </cell>
          <cell r="BT500">
            <v>0</v>
          </cell>
          <cell r="BU500">
            <v>0</v>
          </cell>
          <cell r="BV500">
            <v>0</v>
          </cell>
          <cell r="BW500">
            <v>0</v>
          </cell>
          <cell r="BX500">
            <v>0</v>
          </cell>
          <cell r="BY500">
            <v>0</v>
          </cell>
          <cell r="BZ500">
            <v>0</v>
          </cell>
          <cell r="CA500">
            <v>0</v>
          </cell>
          <cell r="CB500">
            <v>0</v>
          </cell>
          <cell r="CC500">
            <v>0</v>
          </cell>
          <cell r="CD500">
            <v>0</v>
          </cell>
          <cell r="CE500">
            <v>0</v>
          </cell>
          <cell r="CF500">
            <v>0</v>
          </cell>
          <cell r="CG500">
            <v>0</v>
          </cell>
          <cell r="CH500">
            <v>0</v>
          </cell>
          <cell r="CI500">
            <v>0</v>
          </cell>
          <cell r="CJ500">
            <v>0</v>
          </cell>
          <cell r="CK500">
            <v>0</v>
          </cell>
          <cell r="CL500">
            <v>0</v>
          </cell>
          <cell r="CM500">
            <v>0</v>
          </cell>
          <cell r="CN500">
            <v>0</v>
          </cell>
        </row>
        <row r="501">
          <cell r="B501">
            <v>400900</v>
          </cell>
          <cell r="C501" t="str">
            <v xml:space="preserve">        주식보상비환입                                                                    </v>
          </cell>
          <cell r="D501" t="str">
            <v xml:space="preserve">    Reversal of Compensation Expenses Associated With Stock Options</v>
          </cell>
          <cell r="H501" t="e">
            <v>#VALUE!</v>
          </cell>
          <cell r="I501">
            <v>0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0</v>
          </cell>
          <cell r="Y501">
            <v>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  <cell r="AJ501">
            <v>0</v>
          </cell>
          <cell r="AK501">
            <v>0</v>
          </cell>
          <cell r="AL501">
            <v>0</v>
          </cell>
          <cell r="AM501">
            <v>0</v>
          </cell>
          <cell r="AN501">
            <v>0</v>
          </cell>
          <cell r="AO501">
            <v>0</v>
          </cell>
          <cell r="AP501">
            <v>0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  <cell r="AU501">
            <v>0</v>
          </cell>
          <cell r="AV501">
            <v>0</v>
          </cell>
          <cell r="AW501">
            <v>0</v>
          </cell>
          <cell r="AX501">
            <v>0</v>
          </cell>
          <cell r="AY501">
            <v>0</v>
          </cell>
          <cell r="AZ501">
            <v>0</v>
          </cell>
          <cell r="BA501">
            <v>0</v>
          </cell>
          <cell r="BB501">
            <v>0</v>
          </cell>
          <cell r="BC501">
            <v>0</v>
          </cell>
          <cell r="BD501">
            <v>0</v>
          </cell>
          <cell r="BE501">
            <v>0</v>
          </cell>
          <cell r="BF501">
            <v>0</v>
          </cell>
          <cell r="BG501">
            <v>0</v>
          </cell>
          <cell r="BH501">
            <v>0</v>
          </cell>
          <cell r="BI501">
            <v>0</v>
          </cell>
          <cell r="BJ501">
            <v>0</v>
          </cell>
          <cell r="BK501">
            <v>0</v>
          </cell>
          <cell r="BL501">
            <v>0</v>
          </cell>
          <cell r="BM501">
            <v>0</v>
          </cell>
          <cell r="BN501">
            <v>0</v>
          </cell>
          <cell r="BO501">
            <v>0</v>
          </cell>
          <cell r="BP501">
            <v>0</v>
          </cell>
          <cell r="BQ501">
            <v>0</v>
          </cell>
          <cell r="BR501">
            <v>0</v>
          </cell>
          <cell r="BS501">
            <v>0</v>
          </cell>
          <cell r="BT501">
            <v>0</v>
          </cell>
          <cell r="BU501">
            <v>0</v>
          </cell>
          <cell r="BV501">
            <v>0</v>
          </cell>
          <cell r="BW501">
            <v>0</v>
          </cell>
          <cell r="BX501">
            <v>0</v>
          </cell>
          <cell r="BY501">
            <v>0</v>
          </cell>
          <cell r="BZ501">
            <v>0</v>
          </cell>
          <cell r="CA501">
            <v>0</v>
          </cell>
          <cell r="CB501">
            <v>0</v>
          </cell>
          <cell r="CC501">
            <v>0</v>
          </cell>
          <cell r="CD501">
            <v>0</v>
          </cell>
          <cell r="CE501">
            <v>0</v>
          </cell>
          <cell r="CF501">
            <v>0</v>
          </cell>
          <cell r="CG501">
            <v>0</v>
          </cell>
          <cell r="CH501">
            <v>0</v>
          </cell>
          <cell r="CI501">
            <v>0</v>
          </cell>
          <cell r="CJ501">
            <v>0</v>
          </cell>
          <cell r="CK501">
            <v>0</v>
          </cell>
          <cell r="CL501">
            <v>0</v>
          </cell>
          <cell r="CM501">
            <v>0</v>
          </cell>
          <cell r="CN501">
            <v>0</v>
          </cell>
        </row>
        <row r="502">
          <cell r="B502">
            <v>400910</v>
          </cell>
          <cell r="C502" t="str">
            <v xml:space="preserve">        보상원가환입                                                                      </v>
          </cell>
          <cell r="D502" t="str">
            <v xml:space="preserve">    Recovery of Compensation Expenses</v>
          </cell>
          <cell r="H502" t="e">
            <v>#VALUE!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>
            <v>0</v>
          </cell>
          <cell r="AJ502">
            <v>0</v>
          </cell>
          <cell r="AK502">
            <v>0</v>
          </cell>
          <cell r="AL502">
            <v>0</v>
          </cell>
          <cell r="AM502">
            <v>0</v>
          </cell>
          <cell r="AN502">
            <v>0</v>
          </cell>
          <cell r="AO502">
            <v>0</v>
          </cell>
          <cell r="AP502">
            <v>0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  <cell r="AU502">
            <v>0</v>
          </cell>
          <cell r="AV502">
            <v>0</v>
          </cell>
          <cell r="AW502">
            <v>0</v>
          </cell>
          <cell r="AX502">
            <v>0</v>
          </cell>
          <cell r="AY502">
            <v>0</v>
          </cell>
          <cell r="AZ502">
            <v>0</v>
          </cell>
          <cell r="BA502">
            <v>0</v>
          </cell>
          <cell r="BB502">
            <v>0</v>
          </cell>
          <cell r="BC502">
            <v>0</v>
          </cell>
          <cell r="BD502">
            <v>0</v>
          </cell>
          <cell r="BE502">
            <v>0</v>
          </cell>
          <cell r="BF502">
            <v>0</v>
          </cell>
          <cell r="BG502">
            <v>0</v>
          </cell>
          <cell r="BH502">
            <v>0</v>
          </cell>
          <cell r="BI502">
            <v>0</v>
          </cell>
          <cell r="BJ502">
            <v>0</v>
          </cell>
          <cell r="BK502">
            <v>0</v>
          </cell>
          <cell r="BL502">
            <v>0</v>
          </cell>
          <cell r="BM502">
            <v>0</v>
          </cell>
          <cell r="BN502">
            <v>0</v>
          </cell>
          <cell r="BO502">
            <v>0</v>
          </cell>
          <cell r="BP502">
            <v>0</v>
          </cell>
          <cell r="BQ502">
            <v>0</v>
          </cell>
          <cell r="BR502">
            <v>0</v>
          </cell>
          <cell r="BS502">
            <v>0</v>
          </cell>
          <cell r="BT502">
            <v>0</v>
          </cell>
          <cell r="BU502">
            <v>0</v>
          </cell>
          <cell r="BV502">
            <v>0</v>
          </cell>
          <cell r="BW502">
            <v>0</v>
          </cell>
          <cell r="BX502">
            <v>0</v>
          </cell>
          <cell r="BY502">
            <v>0</v>
          </cell>
          <cell r="BZ502">
            <v>0</v>
          </cell>
          <cell r="CA502">
            <v>0</v>
          </cell>
          <cell r="CB502">
            <v>0</v>
          </cell>
          <cell r="CC502">
            <v>0</v>
          </cell>
          <cell r="CD502">
            <v>0</v>
          </cell>
          <cell r="CE502">
            <v>0</v>
          </cell>
          <cell r="CF502">
            <v>0</v>
          </cell>
          <cell r="CG502">
            <v>0</v>
          </cell>
          <cell r="CH502">
            <v>0</v>
          </cell>
          <cell r="CI502">
            <v>0</v>
          </cell>
          <cell r="CJ502">
            <v>0</v>
          </cell>
          <cell r="CK502">
            <v>0</v>
          </cell>
          <cell r="CL502">
            <v>0</v>
          </cell>
          <cell r="CM502">
            <v>0</v>
          </cell>
          <cell r="CN502">
            <v>0</v>
          </cell>
        </row>
        <row r="503">
          <cell r="B503">
            <v>400920</v>
          </cell>
          <cell r="C503" t="str">
            <v xml:space="preserve">        자산폐기이익                                                                      </v>
          </cell>
          <cell r="D503" t="str">
            <v xml:space="preserve">    Gains on Inventory Clearing</v>
          </cell>
          <cell r="H503" t="e">
            <v>#VALUE!</v>
          </cell>
          <cell r="I503">
            <v>0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0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  <cell r="AG503">
            <v>0</v>
          </cell>
          <cell r="AH503">
            <v>0</v>
          </cell>
          <cell r="AI503">
            <v>0</v>
          </cell>
          <cell r="AJ503">
            <v>0</v>
          </cell>
          <cell r="AK503">
            <v>0</v>
          </cell>
          <cell r="AL503">
            <v>0</v>
          </cell>
          <cell r="AM503">
            <v>0</v>
          </cell>
          <cell r="AN503">
            <v>0</v>
          </cell>
          <cell r="AO503">
            <v>0</v>
          </cell>
          <cell r="AP503">
            <v>0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  <cell r="AU503">
            <v>0</v>
          </cell>
          <cell r="AV503">
            <v>0</v>
          </cell>
          <cell r="AW503">
            <v>0</v>
          </cell>
          <cell r="AX503">
            <v>0</v>
          </cell>
          <cell r="AY503">
            <v>0</v>
          </cell>
          <cell r="AZ503">
            <v>0</v>
          </cell>
          <cell r="BA503">
            <v>0</v>
          </cell>
          <cell r="BB503">
            <v>0</v>
          </cell>
          <cell r="BC503">
            <v>0</v>
          </cell>
          <cell r="BD503">
            <v>0</v>
          </cell>
          <cell r="BE503">
            <v>0</v>
          </cell>
          <cell r="BF503">
            <v>0</v>
          </cell>
          <cell r="BG503">
            <v>0</v>
          </cell>
          <cell r="BH503">
            <v>0</v>
          </cell>
          <cell r="BI503">
            <v>0</v>
          </cell>
          <cell r="BJ503">
            <v>0</v>
          </cell>
          <cell r="BK503">
            <v>0</v>
          </cell>
          <cell r="BL503">
            <v>0</v>
          </cell>
          <cell r="BM503">
            <v>0</v>
          </cell>
          <cell r="BN503">
            <v>0</v>
          </cell>
          <cell r="BO503">
            <v>0</v>
          </cell>
          <cell r="BP503">
            <v>0</v>
          </cell>
          <cell r="BQ503">
            <v>0</v>
          </cell>
          <cell r="BR503">
            <v>0</v>
          </cell>
          <cell r="BS503">
            <v>0</v>
          </cell>
          <cell r="BT503">
            <v>0</v>
          </cell>
          <cell r="BU503">
            <v>0</v>
          </cell>
          <cell r="BV503">
            <v>0</v>
          </cell>
          <cell r="BW503">
            <v>0</v>
          </cell>
          <cell r="BX503">
            <v>0</v>
          </cell>
          <cell r="BY503">
            <v>0</v>
          </cell>
          <cell r="BZ503">
            <v>0</v>
          </cell>
          <cell r="CA503">
            <v>0</v>
          </cell>
          <cell r="CB503">
            <v>0</v>
          </cell>
          <cell r="CC503">
            <v>0</v>
          </cell>
          <cell r="CD503">
            <v>0</v>
          </cell>
          <cell r="CE503">
            <v>0</v>
          </cell>
          <cell r="CF503">
            <v>0</v>
          </cell>
          <cell r="CG503">
            <v>0</v>
          </cell>
          <cell r="CH503">
            <v>0</v>
          </cell>
          <cell r="CI503">
            <v>0</v>
          </cell>
          <cell r="CJ503">
            <v>0</v>
          </cell>
          <cell r="CK503">
            <v>0</v>
          </cell>
          <cell r="CL503">
            <v>0</v>
          </cell>
          <cell r="CM503">
            <v>0</v>
          </cell>
          <cell r="CN503">
            <v>0</v>
          </cell>
        </row>
        <row r="504">
          <cell r="B504">
            <v>400930</v>
          </cell>
          <cell r="C504" t="str">
            <v xml:space="preserve">        매출채권처분이익                                                                  </v>
          </cell>
          <cell r="D504" t="str">
            <v xml:space="preserve">    Gains on Disposal of Trade Receivables</v>
          </cell>
          <cell r="H504" t="e">
            <v>#VALUE!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0</v>
          </cell>
          <cell r="AJ504">
            <v>0</v>
          </cell>
          <cell r="AK504">
            <v>0</v>
          </cell>
          <cell r="AL504">
            <v>0</v>
          </cell>
          <cell r="AM504">
            <v>0</v>
          </cell>
          <cell r="AN504">
            <v>0</v>
          </cell>
          <cell r="AO504">
            <v>0</v>
          </cell>
          <cell r="AP504">
            <v>0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  <cell r="AU504">
            <v>0</v>
          </cell>
          <cell r="AV504">
            <v>0</v>
          </cell>
          <cell r="AW504">
            <v>0</v>
          </cell>
          <cell r="AX504">
            <v>0</v>
          </cell>
          <cell r="AY504">
            <v>0</v>
          </cell>
          <cell r="AZ504">
            <v>0</v>
          </cell>
          <cell r="BA504">
            <v>0</v>
          </cell>
          <cell r="BB504">
            <v>0</v>
          </cell>
          <cell r="BC504">
            <v>0</v>
          </cell>
          <cell r="BD504">
            <v>0</v>
          </cell>
          <cell r="BE504">
            <v>0</v>
          </cell>
          <cell r="BF504">
            <v>0</v>
          </cell>
          <cell r="BG504">
            <v>0</v>
          </cell>
          <cell r="BH504">
            <v>0</v>
          </cell>
          <cell r="BI504">
            <v>0</v>
          </cell>
          <cell r="BJ504">
            <v>0</v>
          </cell>
          <cell r="BK504">
            <v>0</v>
          </cell>
          <cell r="BL504">
            <v>0</v>
          </cell>
          <cell r="BM504">
            <v>0</v>
          </cell>
          <cell r="BN504">
            <v>0</v>
          </cell>
          <cell r="BO504">
            <v>0</v>
          </cell>
          <cell r="BP504">
            <v>0</v>
          </cell>
          <cell r="BQ504">
            <v>0</v>
          </cell>
          <cell r="BR504">
            <v>0</v>
          </cell>
          <cell r="BS504">
            <v>0</v>
          </cell>
          <cell r="BT504">
            <v>0</v>
          </cell>
          <cell r="BU504">
            <v>0</v>
          </cell>
          <cell r="BV504">
            <v>0</v>
          </cell>
          <cell r="BW504">
            <v>0</v>
          </cell>
          <cell r="BX504">
            <v>0</v>
          </cell>
          <cell r="BY504">
            <v>0</v>
          </cell>
          <cell r="BZ504">
            <v>0</v>
          </cell>
          <cell r="CA504">
            <v>0</v>
          </cell>
          <cell r="CB504">
            <v>0</v>
          </cell>
          <cell r="CC504">
            <v>0</v>
          </cell>
          <cell r="CD504">
            <v>0</v>
          </cell>
          <cell r="CE504">
            <v>0</v>
          </cell>
          <cell r="CF504">
            <v>0</v>
          </cell>
          <cell r="CG504">
            <v>0</v>
          </cell>
          <cell r="CH504">
            <v>0</v>
          </cell>
          <cell r="CI504">
            <v>0</v>
          </cell>
          <cell r="CJ504">
            <v>0</v>
          </cell>
          <cell r="CK504">
            <v>0</v>
          </cell>
          <cell r="CL504">
            <v>0</v>
          </cell>
          <cell r="CM504">
            <v>0</v>
          </cell>
          <cell r="CN504">
            <v>0</v>
          </cell>
        </row>
        <row r="505">
          <cell r="B505">
            <v>400940</v>
          </cell>
          <cell r="C505" t="str">
            <v xml:space="preserve">        금융자산처분이익                                                                  </v>
          </cell>
          <cell r="D505" t="str">
            <v xml:space="preserve">    Gains on Disposition of  Financial Assets</v>
          </cell>
          <cell r="H505" t="e">
            <v>#VALUE!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0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0</v>
          </cell>
          <cell r="AJ505">
            <v>0</v>
          </cell>
          <cell r="AK505">
            <v>6.6679999999999994E-3</v>
          </cell>
          <cell r="AL505">
            <v>0</v>
          </cell>
          <cell r="AM505">
            <v>4.0743000000000001E-2</v>
          </cell>
          <cell r="AN505">
            <v>2.1795999999999999E-2</v>
          </cell>
          <cell r="AO505">
            <v>2.3168999999999999E-2</v>
          </cell>
          <cell r="AP505">
            <v>2.4458000000000001E-2</v>
          </cell>
          <cell r="AQ505">
            <v>0</v>
          </cell>
          <cell r="AR505">
            <v>0</v>
          </cell>
          <cell r="AS505">
            <v>3.3271999999999996E-2</v>
          </cell>
          <cell r="AT505">
            <v>5.6835999999999998E-2</v>
          </cell>
          <cell r="AU505">
            <v>0</v>
          </cell>
          <cell r="AV505">
            <v>-2.3999999999999998E-7</v>
          </cell>
          <cell r="AW505">
            <v>0</v>
          </cell>
          <cell r="AX505">
            <v>0</v>
          </cell>
          <cell r="AY505">
            <v>0</v>
          </cell>
          <cell r="AZ505">
            <v>0</v>
          </cell>
          <cell r="BA505">
            <v>0</v>
          </cell>
          <cell r="BB505">
            <v>0.71714999999999995</v>
          </cell>
          <cell r="BC505">
            <v>1.7832000000000001E-2</v>
          </cell>
          <cell r="BD505">
            <v>-1.8E-7</v>
          </cell>
          <cell r="BE505">
            <v>0</v>
          </cell>
          <cell r="BF505">
            <v>0</v>
          </cell>
          <cell r="BG505">
            <v>0.454953</v>
          </cell>
          <cell r="BH505">
            <v>-1.8E-7</v>
          </cell>
          <cell r="BI505">
            <v>0</v>
          </cell>
          <cell r="BJ505">
            <v>0</v>
          </cell>
          <cell r="BK505">
            <v>0</v>
          </cell>
          <cell r="BL505">
            <v>0</v>
          </cell>
          <cell r="BM505">
            <v>0</v>
          </cell>
          <cell r="BN505">
            <v>0</v>
          </cell>
          <cell r="BO505">
            <v>0</v>
          </cell>
          <cell r="BP505">
            <v>0</v>
          </cell>
          <cell r="BQ505">
            <v>0</v>
          </cell>
          <cell r="BR505">
            <v>0</v>
          </cell>
          <cell r="BS505">
            <v>0</v>
          </cell>
          <cell r="BT505">
            <v>0</v>
          </cell>
          <cell r="BU505">
            <v>0</v>
          </cell>
          <cell r="BV505">
            <v>0</v>
          </cell>
          <cell r="BW505">
            <v>0</v>
          </cell>
          <cell r="BX505">
            <v>0</v>
          </cell>
          <cell r="BY505">
            <v>0</v>
          </cell>
          <cell r="BZ505">
            <v>0</v>
          </cell>
          <cell r="CA505">
            <v>0</v>
          </cell>
          <cell r="CB505">
            <v>0</v>
          </cell>
          <cell r="CC505">
            <v>0</v>
          </cell>
          <cell r="CD505">
            <v>0</v>
          </cell>
          <cell r="CE505">
            <v>0</v>
          </cell>
          <cell r="CF505">
            <v>0</v>
          </cell>
          <cell r="CG505">
            <v>0</v>
          </cell>
          <cell r="CH505">
            <v>0</v>
          </cell>
          <cell r="CI505">
            <v>0</v>
          </cell>
          <cell r="CJ505">
            <v>0</v>
          </cell>
          <cell r="CK505">
            <v>0</v>
          </cell>
          <cell r="CL505">
            <v>0</v>
          </cell>
          <cell r="CM505">
            <v>0</v>
          </cell>
          <cell r="CN505">
            <v>0</v>
          </cell>
        </row>
        <row r="506">
          <cell r="B506">
            <v>401010</v>
          </cell>
          <cell r="C506" t="str">
            <v xml:space="preserve">        자산처분이익                                                                      </v>
          </cell>
          <cell r="D506" t="str">
            <v xml:space="preserve">    Gains on Disposal of Assets</v>
          </cell>
          <cell r="H506" t="e">
            <v>#VALUE!</v>
          </cell>
          <cell r="I506">
            <v>0</v>
          </cell>
          <cell r="J506">
            <v>0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  <cell r="AJ506">
            <v>0</v>
          </cell>
          <cell r="AK506">
            <v>0.11007299999999999</v>
          </cell>
          <cell r="AL506">
            <v>5.7902999999999996E-2</v>
          </cell>
          <cell r="AM506">
            <v>0</v>
          </cell>
          <cell r="AN506">
            <v>1.908E-3</v>
          </cell>
          <cell r="AO506">
            <v>3.0379999999999999E-3</v>
          </cell>
          <cell r="AP506">
            <v>4.7529999999999994E-3</v>
          </cell>
          <cell r="AQ506">
            <v>4.0202000000000002E-2</v>
          </cell>
          <cell r="AR506">
            <v>1.838E-3</v>
          </cell>
          <cell r="AS506">
            <v>10.002578999999999</v>
          </cell>
          <cell r="AT506">
            <v>9.1120000000000003E-3</v>
          </cell>
          <cell r="AU506">
            <v>0.102285</v>
          </cell>
          <cell r="AV506">
            <v>3.6186599999999999E-2</v>
          </cell>
          <cell r="AW506">
            <v>4.1074669999999998</v>
          </cell>
          <cell r="AX506">
            <v>3.3118000000000002E-2</v>
          </cell>
          <cell r="AY506">
            <v>0</v>
          </cell>
          <cell r="AZ506">
            <v>6.7315089999999994E-2</v>
          </cell>
          <cell r="BA506">
            <v>1.7459999999999999E-3</v>
          </cell>
          <cell r="BB506">
            <v>6.7299999999999999E-4</v>
          </cell>
          <cell r="BC506">
            <v>0.29784699999999997</v>
          </cell>
          <cell r="BD506">
            <v>0.24327726999999999</v>
          </cell>
          <cell r="BE506">
            <v>9.330999999999999E-3</v>
          </cell>
          <cell r="BF506">
            <v>1.3679999999999999E-3</v>
          </cell>
          <cell r="BG506">
            <v>0.18853200000000001</v>
          </cell>
          <cell r="BH506">
            <v>9.1097919999999999E-2</v>
          </cell>
          <cell r="BI506">
            <v>3.0000000000000001E-3</v>
          </cell>
          <cell r="BJ506">
            <v>1.0371E-2</v>
          </cell>
          <cell r="BK506">
            <v>0</v>
          </cell>
          <cell r="BL506">
            <v>0</v>
          </cell>
          <cell r="BM506">
            <v>0</v>
          </cell>
          <cell r="BN506">
            <v>0</v>
          </cell>
          <cell r="BO506">
            <v>0</v>
          </cell>
          <cell r="BP506">
            <v>0</v>
          </cell>
          <cell r="BQ506">
            <v>0</v>
          </cell>
          <cell r="BR506">
            <v>0</v>
          </cell>
          <cell r="BS506">
            <v>0</v>
          </cell>
          <cell r="BT506">
            <v>0</v>
          </cell>
          <cell r="BU506">
            <v>0</v>
          </cell>
          <cell r="BV506">
            <v>0</v>
          </cell>
          <cell r="BW506">
            <v>0</v>
          </cell>
          <cell r="BX506">
            <v>0</v>
          </cell>
          <cell r="BY506">
            <v>0</v>
          </cell>
          <cell r="BZ506">
            <v>0</v>
          </cell>
          <cell r="CA506">
            <v>0</v>
          </cell>
          <cell r="CB506">
            <v>0</v>
          </cell>
          <cell r="CC506">
            <v>0</v>
          </cell>
          <cell r="CD506">
            <v>0</v>
          </cell>
          <cell r="CE506">
            <v>0</v>
          </cell>
          <cell r="CF506">
            <v>0</v>
          </cell>
          <cell r="CG506">
            <v>0</v>
          </cell>
          <cell r="CH506">
            <v>0</v>
          </cell>
          <cell r="CI506">
            <v>0</v>
          </cell>
          <cell r="CJ506">
            <v>0</v>
          </cell>
          <cell r="CK506">
            <v>0</v>
          </cell>
          <cell r="CL506">
            <v>0</v>
          </cell>
          <cell r="CM506">
            <v>0</v>
          </cell>
          <cell r="CN506">
            <v>0</v>
          </cell>
        </row>
        <row r="507">
          <cell r="B507">
            <v>401060</v>
          </cell>
          <cell r="C507" t="str">
            <v xml:space="preserve">        재고자산감모손실환입                                                              </v>
          </cell>
          <cell r="D507" t="str">
            <v xml:space="preserve">    Recovery of Impairment Losses on Inventories(Gap of Amount)</v>
          </cell>
          <cell r="H507" t="e">
            <v>#VALUE!</v>
          </cell>
          <cell r="I507">
            <v>0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0</v>
          </cell>
          <cell r="Y507">
            <v>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0</v>
          </cell>
          <cell r="AJ507">
            <v>0</v>
          </cell>
          <cell r="AK507">
            <v>0</v>
          </cell>
          <cell r="AL507">
            <v>0</v>
          </cell>
          <cell r="AM507">
            <v>0</v>
          </cell>
          <cell r="AN507">
            <v>0</v>
          </cell>
          <cell r="AO507">
            <v>0</v>
          </cell>
          <cell r="AP507">
            <v>0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  <cell r="AU507">
            <v>0</v>
          </cell>
          <cell r="AV507">
            <v>0</v>
          </cell>
          <cell r="AW507">
            <v>0</v>
          </cell>
          <cell r="AX507">
            <v>0</v>
          </cell>
          <cell r="AY507">
            <v>0</v>
          </cell>
          <cell r="AZ507">
            <v>0</v>
          </cell>
          <cell r="BA507">
            <v>0</v>
          </cell>
          <cell r="BB507">
            <v>0</v>
          </cell>
          <cell r="BC507">
            <v>0</v>
          </cell>
          <cell r="BD507">
            <v>0</v>
          </cell>
          <cell r="BE507">
            <v>0</v>
          </cell>
          <cell r="BF507">
            <v>0</v>
          </cell>
          <cell r="BG507">
            <v>0</v>
          </cell>
          <cell r="BH507">
            <v>0</v>
          </cell>
          <cell r="BI507">
            <v>0</v>
          </cell>
          <cell r="BJ507">
            <v>0</v>
          </cell>
          <cell r="BK507">
            <v>0</v>
          </cell>
          <cell r="BL507">
            <v>0</v>
          </cell>
          <cell r="BM507">
            <v>0</v>
          </cell>
          <cell r="BN507">
            <v>0</v>
          </cell>
          <cell r="BO507">
            <v>0</v>
          </cell>
          <cell r="BP507">
            <v>0</v>
          </cell>
          <cell r="BQ507">
            <v>0</v>
          </cell>
          <cell r="BR507">
            <v>0</v>
          </cell>
          <cell r="BS507">
            <v>0</v>
          </cell>
          <cell r="BT507">
            <v>0</v>
          </cell>
          <cell r="BU507">
            <v>0</v>
          </cell>
          <cell r="BV507">
            <v>0</v>
          </cell>
          <cell r="BW507">
            <v>0</v>
          </cell>
          <cell r="BX507">
            <v>0</v>
          </cell>
          <cell r="BY507">
            <v>0</v>
          </cell>
          <cell r="BZ507">
            <v>0</v>
          </cell>
          <cell r="CA507">
            <v>0</v>
          </cell>
          <cell r="CB507">
            <v>0</v>
          </cell>
          <cell r="CC507">
            <v>0</v>
          </cell>
          <cell r="CD507">
            <v>0</v>
          </cell>
          <cell r="CE507">
            <v>0</v>
          </cell>
          <cell r="CF507">
            <v>0</v>
          </cell>
          <cell r="CG507">
            <v>0</v>
          </cell>
          <cell r="CH507">
            <v>0</v>
          </cell>
          <cell r="CI507">
            <v>0</v>
          </cell>
          <cell r="CJ507">
            <v>0</v>
          </cell>
          <cell r="CK507">
            <v>0</v>
          </cell>
          <cell r="CL507">
            <v>0</v>
          </cell>
          <cell r="CM507">
            <v>0</v>
          </cell>
          <cell r="CN507">
            <v>0</v>
          </cell>
        </row>
        <row r="508">
          <cell r="B508">
            <v>401070</v>
          </cell>
          <cell r="C508" t="str">
            <v xml:space="preserve">        금융자산평가이익                                                                  </v>
          </cell>
          <cell r="D508" t="str">
            <v xml:space="preserve">    Gains on Valuation of  Financial Assets</v>
          </cell>
          <cell r="H508" t="e">
            <v>#VALUE!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>
            <v>0</v>
          </cell>
          <cell r="AJ508">
            <v>0</v>
          </cell>
          <cell r="AK508">
            <v>2.7432999999999999E-2</v>
          </cell>
          <cell r="AL508">
            <v>3.8525999999999998E-2</v>
          </cell>
          <cell r="AM508">
            <v>3.8030000000000001E-2</v>
          </cell>
          <cell r="AN508">
            <v>-4.5301000000000001E-2</v>
          </cell>
          <cell r="AO508">
            <v>2.1349E-2</v>
          </cell>
          <cell r="AP508">
            <v>-2.1349E-2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  <cell r="AU508">
            <v>0</v>
          </cell>
          <cell r="AV508">
            <v>0</v>
          </cell>
          <cell r="AW508">
            <v>0</v>
          </cell>
          <cell r="AX508">
            <v>0</v>
          </cell>
          <cell r="AY508">
            <v>0</v>
          </cell>
          <cell r="AZ508">
            <v>0</v>
          </cell>
          <cell r="BA508">
            <v>0</v>
          </cell>
          <cell r="BB508">
            <v>0</v>
          </cell>
          <cell r="BC508">
            <v>0</v>
          </cell>
          <cell r="BD508">
            <v>0</v>
          </cell>
          <cell r="BE508">
            <v>0</v>
          </cell>
          <cell r="BF508">
            <v>0</v>
          </cell>
          <cell r="BG508">
            <v>0</v>
          </cell>
          <cell r="BH508">
            <v>0</v>
          </cell>
          <cell r="BI508">
            <v>0</v>
          </cell>
          <cell r="BJ508">
            <v>0.21161199999999999</v>
          </cell>
          <cell r="BK508">
            <v>0</v>
          </cell>
          <cell r="BL508">
            <v>0</v>
          </cell>
          <cell r="BM508">
            <v>0</v>
          </cell>
          <cell r="BN508">
            <v>0</v>
          </cell>
          <cell r="BO508">
            <v>0</v>
          </cell>
          <cell r="BP508">
            <v>0</v>
          </cell>
          <cell r="BQ508">
            <v>0</v>
          </cell>
          <cell r="BR508">
            <v>0</v>
          </cell>
          <cell r="BS508">
            <v>0</v>
          </cell>
          <cell r="BT508">
            <v>0</v>
          </cell>
          <cell r="BU508">
            <v>0</v>
          </cell>
          <cell r="BV508">
            <v>0</v>
          </cell>
          <cell r="BW508">
            <v>0</v>
          </cell>
          <cell r="BX508">
            <v>0</v>
          </cell>
          <cell r="BY508">
            <v>0</v>
          </cell>
          <cell r="BZ508">
            <v>0</v>
          </cell>
          <cell r="CA508">
            <v>0</v>
          </cell>
          <cell r="CB508">
            <v>0</v>
          </cell>
          <cell r="CC508">
            <v>0</v>
          </cell>
          <cell r="CD508">
            <v>0</v>
          </cell>
          <cell r="CE508">
            <v>0</v>
          </cell>
          <cell r="CF508">
            <v>0</v>
          </cell>
          <cell r="CG508">
            <v>0</v>
          </cell>
          <cell r="CH508">
            <v>0</v>
          </cell>
          <cell r="CI508">
            <v>0</v>
          </cell>
          <cell r="CJ508">
            <v>0</v>
          </cell>
          <cell r="CK508">
            <v>0</v>
          </cell>
          <cell r="CL508">
            <v>0</v>
          </cell>
          <cell r="CM508">
            <v>0</v>
          </cell>
          <cell r="CN508">
            <v>0</v>
          </cell>
        </row>
        <row r="509">
          <cell r="B509">
            <v>401140</v>
          </cell>
          <cell r="C509" t="str">
            <v xml:space="preserve">        투자자산평가이익                                                                  </v>
          </cell>
          <cell r="D509" t="str">
            <v xml:space="preserve">    Gains on Valuation of Investments</v>
          </cell>
          <cell r="H509" t="e">
            <v>#VALUE!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0</v>
          </cell>
          <cell r="Y509">
            <v>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>
            <v>0</v>
          </cell>
          <cell r="AK509">
            <v>0</v>
          </cell>
          <cell r="AL509">
            <v>0</v>
          </cell>
          <cell r="AM509">
            <v>0</v>
          </cell>
          <cell r="AN509">
            <v>0</v>
          </cell>
          <cell r="AO509">
            <v>0</v>
          </cell>
          <cell r="AP509">
            <v>0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  <cell r="AU509">
            <v>0</v>
          </cell>
          <cell r="AV509">
            <v>0</v>
          </cell>
          <cell r="AW509">
            <v>0</v>
          </cell>
          <cell r="AX509">
            <v>0</v>
          </cell>
          <cell r="AY509">
            <v>0</v>
          </cell>
          <cell r="AZ509">
            <v>0</v>
          </cell>
          <cell r="BA509">
            <v>0</v>
          </cell>
          <cell r="BB509">
            <v>0</v>
          </cell>
          <cell r="BC509">
            <v>0</v>
          </cell>
          <cell r="BD509">
            <v>0</v>
          </cell>
          <cell r="BE509">
            <v>0</v>
          </cell>
          <cell r="BF509">
            <v>0</v>
          </cell>
          <cell r="BG509">
            <v>0</v>
          </cell>
          <cell r="BH509">
            <v>0</v>
          </cell>
          <cell r="BI509">
            <v>0</v>
          </cell>
          <cell r="BJ509">
            <v>0</v>
          </cell>
          <cell r="BK509">
            <v>0</v>
          </cell>
          <cell r="BL509">
            <v>0</v>
          </cell>
          <cell r="BM509">
            <v>0</v>
          </cell>
          <cell r="BN509">
            <v>0</v>
          </cell>
          <cell r="BO509">
            <v>0</v>
          </cell>
          <cell r="BP509">
            <v>0</v>
          </cell>
          <cell r="BQ509">
            <v>0</v>
          </cell>
          <cell r="BR509">
            <v>0</v>
          </cell>
          <cell r="BS509">
            <v>0</v>
          </cell>
          <cell r="BT509">
            <v>0</v>
          </cell>
          <cell r="BU509">
            <v>0</v>
          </cell>
          <cell r="BV509">
            <v>0</v>
          </cell>
          <cell r="BW509">
            <v>0</v>
          </cell>
          <cell r="BX509">
            <v>0</v>
          </cell>
          <cell r="BY509">
            <v>0</v>
          </cell>
          <cell r="BZ509">
            <v>0</v>
          </cell>
          <cell r="CA509">
            <v>0</v>
          </cell>
          <cell r="CB509">
            <v>0</v>
          </cell>
          <cell r="CC509">
            <v>0</v>
          </cell>
          <cell r="CD509">
            <v>0</v>
          </cell>
          <cell r="CE509">
            <v>0</v>
          </cell>
          <cell r="CF509">
            <v>0</v>
          </cell>
          <cell r="CG509">
            <v>0</v>
          </cell>
          <cell r="CH509">
            <v>0</v>
          </cell>
          <cell r="CI509">
            <v>0</v>
          </cell>
          <cell r="CJ509">
            <v>0</v>
          </cell>
          <cell r="CK509">
            <v>0</v>
          </cell>
          <cell r="CL509">
            <v>0</v>
          </cell>
          <cell r="CM509">
            <v>0</v>
          </cell>
          <cell r="CN509">
            <v>0</v>
          </cell>
        </row>
        <row r="510">
          <cell r="B510">
            <v>401150</v>
          </cell>
          <cell r="C510" t="str">
            <v xml:space="preserve">        자산재평가이익                                                                    </v>
          </cell>
          <cell r="D510" t="str">
            <v xml:space="preserve">    Gains on Assets Revaluations</v>
          </cell>
          <cell r="H510" t="e">
            <v>#VALUE!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0</v>
          </cell>
          <cell r="V510">
            <v>0</v>
          </cell>
          <cell r="W510">
            <v>0</v>
          </cell>
          <cell r="X510">
            <v>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  <cell r="AJ510">
            <v>0</v>
          </cell>
          <cell r="AK510">
            <v>0</v>
          </cell>
          <cell r="AL510">
            <v>0</v>
          </cell>
          <cell r="AM510">
            <v>0</v>
          </cell>
          <cell r="AN510">
            <v>0</v>
          </cell>
          <cell r="AO510">
            <v>0</v>
          </cell>
          <cell r="AP510">
            <v>0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  <cell r="AU510">
            <v>0</v>
          </cell>
          <cell r="AV510">
            <v>0</v>
          </cell>
          <cell r="AW510">
            <v>0</v>
          </cell>
          <cell r="AX510">
            <v>0</v>
          </cell>
          <cell r="AY510">
            <v>0</v>
          </cell>
          <cell r="AZ510">
            <v>0</v>
          </cell>
          <cell r="BA510">
            <v>0</v>
          </cell>
          <cell r="BB510">
            <v>0</v>
          </cell>
          <cell r="BC510">
            <v>0</v>
          </cell>
          <cell r="BD510">
            <v>0</v>
          </cell>
          <cell r="BE510">
            <v>0</v>
          </cell>
          <cell r="BF510">
            <v>0</v>
          </cell>
          <cell r="BG510">
            <v>0</v>
          </cell>
          <cell r="BH510">
            <v>0</v>
          </cell>
          <cell r="BI510">
            <v>0</v>
          </cell>
          <cell r="BJ510">
            <v>0</v>
          </cell>
          <cell r="BK510">
            <v>0</v>
          </cell>
          <cell r="BL510">
            <v>0</v>
          </cell>
          <cell r="BM510">
            <v>0</v>
          </cell>
          <cell r="BN510">
            <v>0</v>
          </cell>
          <cell r="BO510">
            <v>0</v>
          </cell>
          <cell r="BP510">
            <v>0</v>
          </cell>
          <cell r="BQ510">
            <v>0</v>
          </cell>
          <cell r="BR510">
            <v>0</v>
          </cell>
          <cell r="BS510">
            <v>0</v>
          </cell>
          <cell r="BT510">
            <v>0</v>
          </cell>
          <cell r="BU510">
            <v>0</v>
          </cell>
          <cell r="BV510">
            <v>0</v>
          </cell>
          <cell r="BW510">
            <v>0</v>
          </cell>
          <cell r="BX510">
            <v>0</v>
          </cell>
          <cell r="BY510">
            <v>0</v>
          </cell>
          <cell r="BZ510">
            <v>0</v>
          </cell>
          <cell r="CA510">
            <v>0</v>
          </cell>
          <cell r="CB510">
            <v>0</v>
          </cell>
          <cell r="CC510">
            <v>0</v>
          </cell>
          <cell r="CD510">
            <v>0</v>
          </cell>
          <cell r="CE510">
            <v>0</v>
          </cell>
          <cell r="CF510">
            <v>0</v>
          </cell>
          <cell r="CG510">
            <v>0</v>
          </cell>
          <cell r="CH510">
            <v>0</v>
          </cell>
          <cell r="CI510">
            <v>0</v>
          </cell>
          <cell r="CJ510">
            <v>0</v>
          </cell>
          <cell r="CK510">
            <v>0</v>
          </cell>
          <cell r="CL510">
            <v>0</v>
          </cell>
          <cell r="CM510">
            <v>0</v>
          </cell>
          <cell r="CN510">
            <v>0</v>
          </cell>
        </row>
        <row r="511">
          <cell r="B511">
            <v>401160</v>
          </cell>
          <cell r="C511" t="str">
            <v xml:space="preserve">        금융상품손상차손환입                                                              </v>
          </cell>
          <cell r="D511" t="str">
            <v xml:space="preserve">    Recovery of Impairment Losses on  Financial Assets</v>
          </cell>
          <cell r="H511" t="e">
            <v>#VALUE!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0</v>
          </cell>
          <cell r="AH511">
            <v>0</v>
          </cell>
          <cell r="AI511">
            <v>0</v>
          </cell>
          <cell r="AJ511">
            <v>0</v>
          </cell>
          <cell r="AK511">
            <v>0</v>
          </cell>
          <cell r="AL511">
            <v>0</v>
          </cell>
          <cell r="AM511">
            <v>0</v>
          </cell>
          <cell r="AN511">
            <v>0</v>
          </cell>
          <cell r="AO511">
            <v>0</v>
          </cell>
          <cell r="AP511">
            <v>0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  <cell r="AU511">
            <v>0</v>
          </cell>
          <cell r="AV511">
            <v>0</v>
          </cell>
          <cell r="AW511">
            <v>0</v>
          </cell>
          <cell r="AX511">
            <v>0</v>
          </cell>
          <cell r="AY511">
            <v>0</v>
          </cell>
          <cell r="AZ511">
            <v>0</v>
          </cell>
          <cell r="BA511">
            <v>0</v>
          </cell>
          <cell r="BB511">
            <v>0</v>
          </cell>
          <cell r="BC511">
            <v>0</v>
          </cell>
          <cell r="BD511">
            <v>0</v>
          </cell>
          <cell r="BE511">
            <v>0</v>
          </cell>
          <cell r="BF511">
            <v>0</v>
          </cell>
          <cell r="BG511">
            <v>0</v>
          </cell>
          <cell r="BH511">
            <v>0</v>
          </cell>
          <cell r="BI511">
            <v>0</v>
          </cell>
          <cell r="BJ511">
            <v>0</v>
          </cell>
          <cell r="BK511">
            <v>0</v>
          </cell>
          <cell r="BL511">
            <v>0</v>
          </cell>
          <cell r="BM511">
            <v>0</v>
          </cell>
          <cell r="BN511">
            <v>0</v>
          </cell>
          <cell r="BO511">
            <v>0</v>
          </cell>
          <cell r="BP511">
            <v>0</v>
          </cell>
          <cell r="BQ511">
            <v>0</v>
          </cell>
          <cell r="BR511">
            <v>0</v>
          </cell>
          <cell r="BS511">
            <v>0</v>
          </cell>
          <cell r="BT511">
            <v>0</v>
          </cell>
          <cell r="BU511">
            <v>0</v>
          </cell>
          <cell r="BV511">
            <v>0</v>
          </cell>
          <cell r="BW511">
            <v>0</v>
          </cell>
          <cell r="BX511">
            <v>0</v>
          </cell>
          <cell r="BY511">
            <v>0</v>
          </cell>
          <cell r="BZ511">
            <v>0</v>
          </cell>
          <cell r="CA511">
            <v>0</v>
          </cell>
          <cell r="CB511">
            <v>0</v>
          </cell>
          <cell r="CC511">
            <v>0</v>
          </cell>
          <cell r="CD511">
            <v>0</v>
          </cell>
          <cell r="CE511">
            <v>0</v>
          </cell>
          <cell r="CF511">
            <v>0</v>
          </cell>
          <cell r="CG511">
            <v>0</v>
          </cell>
          <cell r="CH511">
            <v>0</v>
          </cell>
          <cell r="CI511">
            <v>0</v>
          </cell>
          <cell r="CJ511">
            <v>0</v>
          </cell>
          <cell r="CK511">
            <v>0</v>
          </cell>
          <cell r="CL511">
            <v>0</v>
          </cell>
          <cell r="CM511">
            <v>0</v>
          </cell>
          <cell r="CN511">
            <v>0</v>
          </cell>
        </row>
        <row r="512">
          <cell r="B512">
            <v>401200</v>
          </cell>
          <cell r="C512" t="str">
            <v xml:space="preserve">        자산손상차손환입                                                                  </v>
          </cell>
          <cell r="D512" t="str">
            <v xml:space="preserve">    Recovery of Impairment Losses on Assets</v>
          </cell>
          <cell r="H512" t="e">
            <v>#VALUE!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0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0</v>
          </cell>
          <cell r="AI512">
            <v>0</v>
          </cell>
          <cell r="AJ512">
            <v>0</v>
          </cell>
          <cell r="AK512">
            <v>0</v>
          </cell>
          <cell r="AL512">
            <v>0</v>
          </cell>
          <cell r="AM512">
            <v>0</v>
          </cell>
          <cell r="AN512">
            <v>0</v>
          </cell>
          <cell r="AO512">
            <v>0</v>
          </cell>
          <cell r="AP512">
            <v>0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  <cell r="AU512">
            <v>0</v>
          </cell>
          <cell r="AV512">
            <v>0</v>
          </cell>
          <cell r="AW512">
            <v>0</v>
          </cell>
          <cell r="AX512">
            <v>0</v>
          </cell>
          <cell r="AY512">
            <v>0</v>
          </cell>
          <cell r="AZ512">
            <v>0</v>
          </cell>
          <cell r="BA512">
            <v>0</v>
          </cell>
          <cell r="BB512">
            <v>0</v>
          </cell>
          <cell r="BC512">
            <v>0</v>
          </cell>
          <cell r="BD512">
            <v>0</v>
          </cell>
          <cell r="BE512">
            <v>0</v>
          </cell>
          <cell r="BF512">
            <v>0</v>
          </cell>
          <cell r="BG512">
            <v>0.14005699999999999</v>
          </cell>
          <cell r="BH512">
            <v>2.9999999999999999E-7</v>
          </cell>
          <cell r="BI512">
            <v>0</v>
          </cell>
          <cell r="BJ512">
            <v>0</v>
          </cell>
          <cell r="BK512">
            <v>0</v>
          </cell>
          <cell r="BL512">
            <v>0</v>
          </cell>
          <cell r="BM512">
            <v>0</v>
          </cell>
          <cell r="BN512">
            <v>0</v>
          </cell>
          <cell r="BO512">
            <v>0</v>
          </cell>
          <cell r="BP512">
            <v>0</v>
          </cell>
          <cell r="BQ512">
            <v>0</v>
          </cell>
          <cell r="BR512">
            <v>0</v>
          </cell>
          <cell r="BS512">
            <v>0</v>
          </cell>
          <cell r="BT512">
            <v>0</v>
          </cell>
          <cell r="BU512">
            <v>0</v>
          </cell>
          <cell r="BV512">
            <v>0</v>
          </cell>
          <cell r="BW512">
            <v>0</v>
          </cell>
          <cell r="BX512">
            <v>0</v>
          </cell>
          <cell r="BY512">
            <v>0</v>
          </cell>
          <cell r="BZ512">
            <v>0</v>
          </cell>
          <cell r="CA512">
            <v>0</v>
          </cell>
          <cell r="CB512">
            <v>0</v>
          </cell>
          <cell r="CC512">
            <v>0</v>
          </cell>
          <cell r="CD512">
            <v>0</v>
          </cell>
          <cell r="CE512">
            <v>0</v>
          </cell>
          <cell r="CF512">
            <v>0</v>
          </cell>
          <cell r="CG512">
            <v>0</v>
          </cell>
          <cell r="CH512">
            <v>0</v>
          </cell>
          <cell r="CI512">
            <v>0</v>
          </cell>
          <cell r="CJ512">
            <v>0</v>
          </cell>
          <cell r="CK512">
            <v>0</v>
          </cell>
          <cell r="CL512">
            <v>0</v>
          </cell>
          <cell r="CM512">
            <v>0</v>
          </cell>
          <cell r="CN512">
            <v>0</v>
          </cell>
        </row>
        <row r="513">
          <cell r="B513">
            <v>401280</v>
          </cell>
          <cell r="C513" t="str">
            <v xml:space="preserve">        파생상품이익                                                                      </v>
          </cell>
          <cell r="D513" t="str">
            <v xml:space="preserve">    Gains on Derivatives</v>
          </cell>
          <cell r="H513" t="e">
            <v>#VALUE!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0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>
            <v>0</v>
          </cell>
          <cell r="AK513">
            <v>0</v>
          </cell>
          <cell r="AL513">
            <v>0</v>
          </cell>
          <cell r="AM513">
            <v>0</v>
          </cell>
          <cell r="AN513">
            <v>0</v>
          </cell>
          <cell r="AO513">
            <v>0</v>
          </cell>
          <cell r="AP513">
            <v>0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  <cell r="AU513">
            <v>0</v>
          </cell>
          <cell r="AV513">
            <v>0</v>
          </cell>
          <cell r="AW513">
            <v>0</v>
          </cell>
          <cell r="AX513">
            <v>0</v>
          </cell>
          <cell r="AY513">
            <v>0</v>
          </cell>
          <cell r="AZ513">
            <v>0</v>
          </cell>
          <cell r="BA513">
            <v>0</v>
          </cell>
          <cell r="BB513">
            <v>0</v>
          </cell>
          <cell r="BC513">
            <v>0</v>
          </cell>
          <cell r="BD513">
            <v>0</v>
          </cell>
          <cell r="BE513">
            <v>0</v>
          </cell>
          <cell r="BF513">
            <v>0</v>
          </cell>
          <cell r="BG513">
            <v>0</v>
          </cell>
          <cell r="BH513">
            <v>0</v>
          </cell>
          <cell r="BI513">
            <v>0</v>
          </cell>
          <cell r="BJ513">
            <v>0</v>
          </cell>
          <cell r="BK513">
            <v>0</v>
          </cell>
          <cell r="BL513">
            <v>0</v>
          </cell>
          <cell r="BM513">
            <v>0</v>
          </cell>
          <cell r="BN513">
            <v>0</v>
          </cell>
          <cell r="BO513">
            <v>0</v>
          </cell>
          <cell r="BP513">
            <v>0</v>
          </cell>
          <cell r="BQ513">
            <v>0</v>
          </cell>
          <cell r="BR513">
            <v>0</v>
          </cell>
          <cell r="BS513">
            <v>0</v>
          </cell>
          <cell r="BT513">
            <v>0</v>
          </cell>
          <cell r="BU513">
            <v>0</v>
          </cell>
          <cell r="BV513">
            <v>0</v>
          </cell>
          <cell r="BW513">
            <v>0</v>
          </cell>
          <cell r="BX513">
            <v>0</v>
          </cell>
          <cell r="BY513">
            <v>0</v>
          </cell>
          <cell r="BZ513">
            <v>0</v>
          </cell>
          <cell r="CA513">
            <v>0</v>
          </cell>
          <cell r="CB513">
            <v>0</v>
          </cell>
          <cell r="CC513">
            <v>0</v>
          </cell>
          <cell r="CD513">
            <v>0</v>
          </cell>
          <cell r="CE513">
            <v>0</v>
          </cell>
          <cell r="CF513">
            <v>0</v>
          </cell>
          <cell r="CG513">
            <v>0</v>
          </cell>
          <cell r="CH513">
            <v>0</v>
          </cell>
          <cell r="CI513">
            <v>0</v>
          </cell>
          <cell r="CJ513">
            <v>0</v>
          </cell>
          <cell r="CK513">
            <v>0</v>
          </cell>
          <cell r="CL513">
            <v>0</v>
          </cell>
          <cell r="CM513">
            <v>0</v>
          </cell>
          <cell r="CN513">
            <v>0</v>
          </cell>
        </row>
        <row r="514">
          <cell r="B514">
            <v>401320</v>
          </cell>
          <cell r="C514" t="str">
            <v xml:space="preserve">        지분법관련이익                                                                    </v>
          </cell>
          <cell r="D514" t="str">
            <v xml:space="preserve">    Gains in Equity Method</v>
          </cell>
          <cell r="H514" t="e">
            <v>#VALUE!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>
            <v>0</v>
          </cell>
          <cell r="AK514">
            <v>0.27488599999999996</v>
          </cell>
          <cell r="AL514">
            <v>-5.9899999999999992E-4</v>
          </cell>
          <cell r="AM514">
            <v>-4.9100000000000001E-4</v>
          </cell>
          <cell r="AN514">
            <v>0.14913299999999999</v>
          </cell>
          <cell r="AO514">
            <v>0</v>
          </cell>
          <cell r="AP514">
            <v>0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  <cell r="AU514">
            <v>0</v>
          </cell>
          <cell r="AV514">
            <v>0</v>
          </cell>
          <cell r="AW514">
            <v>0</v>
          </cell>
          <cell r="AX514">
            <v>0</v>
          </cell>
          <cell r="AY514">
            <v>0</v>
          </cell>
          <cell r="AZ514">
            <v>0</v>
          </cell>
          <cell r="BA514">
            <v>0</v>
          </cell>
          <cell r="BB514">
            <v>0</v>
          </cell>
          <cell r="BC514">
            <v>0</v>
          </cell>
          <cell r="BD514">
            <v>0</v>
          </cell>
          <cell r="BE514">
            <v>0</v>
          </cell>
          <cell r="BF514">
            <v>0</v>
          </cell>
          <cell r="BG514">
            <v>0</v>
          </cell>
          <cell r="BH514">
            <v>0</v>
          </cell>
          <cell r="BI514">
            <v>0</v>
          </cell>
          <cell r="BJ514">
            <v>0</v>
          </cell>
          <cell r="BK514">
            <v>0</v>
          </cell>
          <cell r="BL514">
            <v>0</v>
          </cell>
          <cell r="BM514">
            <v>0</v>
          </cell>
          <cell r="BN514">
            <v>0</v>
          </cell>
          <cell r="BO514">
            <v>0</v>
          </cell>
          <cell r="BP514">
            <v>0</v>
          </cell>
          <cell r="BQ514">
            <v>0</v>
          </cell>
          <cell r="BR514">
            <v>0</v>
          </cell>
          <cell r="BS514">
            <v>0</v>
          </cell>
          <cell r="BT514">
            <v>0</v>
          </cell>
          <cell r="BU514">
            <v>0</v>
          </cell>
          <cell r="BV514">
            <v>0</v>
          </cell>
          <cell r="BW514">
            <v>0</v>
          </cell>
          <cell r="BX514">
            <v>0</v>
          </cell>
          <cell r="BY514">
            <v>0</v>
          </cell>
          <cell r="BZ514">
            <v>0</v>
          </cell>
          <cell r="CA514">
            <v>0</v>
          </cell>
          <cell r="CB514">
            <v>0</v>
          </cell>
          <cell r="CC514">
            <v>0</v>
          </cell>
          <cell r="CD514">
            <v>0</v>
          </cell>
          <cell r="CE514">
            <v>0</v>
          </cell>
          <cell r="CF514">
            <v>0</v>
          </cell>
          <cell r="CG514">
            <v>0</v>
          </cell>
          <cell r="CH514">
            <v>0</v>
          </cell>
          <cell r="CI514">
            <v>0</v>
          </cell>
          <cell r="CJ514">
            <v>0</v>
          </cell>
          <cell r="CK514">
            <v>0</v>
          </cell>
          <cell r="CL514">
            <v>0</v>
          </cell>
          <cell r="CM514">
            <v>0</v>
          </cell>
          <cell r="CN514">
            <v>0</v>
          </cell>
        </row>
        <row r="515">
          <cell r="B515">
            <v>401380</v>
          </cell>
          <cell r="C515" t="str">
            <v xml:space="preserve">        종속회사관련이익                                                                  </v>
          </cell>
          <cell r="D515" t="str">
            <v xml:space="preserve">    Gains in Subsidiaries</v>
          </cell>
          <cell r="H515" t="e">
            <v>#VALUE!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0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>
            <v>0</v>
          </cell>
          <cell r="AK515">
            <v>0</v>
          </cell>
          <cell r="AL515">
            <v>0</v>
          </cell>
          <cell r="AM515">
            <v>0</v>
          </cell>
          <cell r="AN515">
            <v>0</v>
          </cell>
          <cell r="AO515">
            <v>0</v>
          </cell>
          <cell r="AP515">
            <v>0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  <cell r="AU515">
            <v>0</v>
          </cell>
          <cell r="AV515">
            <v>0</v>
          </cell>
          <cell r="AW515">
            <v>0</v>
          </cell>
          <cell r="AX515">
            <v>0</v>
          </cell>
          <cell r="AY515">
            <v>0</v>
          </cell>
          <cell r="AZ515">
            <v>17.65288507</v>
          </cell>
          <cell r="BA515">
            <v>0</v>
          </cell>
          <cell r="BB515">
            <v>0</v>
          </cell>
          <cell r="BC515">
            <v>0</v>
          </cell>
          <cell r="BD515">
            <v>0</v>
          </cell>
          <cell r="BE515">
            <v>0</v>
          </cell>
          <cell r="BF515">
            <v>0</v>
          </cell>
          <cell r="BG515">
            <v>0</v>
          </cell>
          <cell r="BH515">
            <v>0</v>
          </cell>
          <cell r="BI515">
            <v>0</v>
          </cell>
          <cell r="BJ515">
            <v>0</v>
          </cell>
          <cell r="BK515">
            <v>0</v>
          </cell>
          <cell r="BL515">
            <v>0</v>
          </cell>
          <cell r="BM515">
            <v>0</v>
          </cell>
          <cell r="BN515">
            <v>0</v>
          </cell>
          <cell r="BO515">
            <v>0</v>
          </cell>
          <cell r="BP515">
            <v>0</v>
          </cell>
          <cell r="BQ515">
            <v>0</v>
          </cell>
          <cell r="BR515">
            <v>0</v>
          </cell>
          <cell r="BS515">
            <v>0</v>
          </cell>
          <cell r="BT515">
            <v>0</v>
          </cell>
          <cell r="BU515">
            <v>0</v>
          </cell>
          <cell r="BV515">
            <v>0</v>
          </cell>
          <cell r="BW515">
            <v>0</v>
          </cell>
          <cell r="BX515">
            <v>0</v>
          </cell>
          <cell r="BY515">
            <v>0</v>
          </cell>
          <cell r="BZ515">
            <v>0</v>
          </cell>
          <cell r="CA515">
            <v>0</v>
          </cell>
          <cell r="CB515">
            <v>0</v>
          </cell>
          <cell r="CC515">
            <v>0</v>
          </cell>
          <cell r="CD515">
            <v>0</v>
          </cell>
          <cell r="CE515">
            <v>0</v>
          </cell>
          <cell r="CF515">
            <v>0</v>
          </cell>
          <cell r="CG515">
            <v>0</v>
          </cell>
          <cell r="CH515">
            <v>0</v>
          </cell>
          <cell r="CI515">
            <v>0</v>
          </cell>
          <cell r="CJ515">
            <v>0</v>
          </cell>
          <cell r="CK515">
            <v>0</v>
          </cell>
          <cell r="CL515">
            <v>0</v>
          </cell>
          <cell r="CM515">
            <v>0</v>
          </cell>
          <cell r="CN515">
            <v>0</v>
          </cell>
        </row>
        <row r="516">
          <cell r="B516">
            <v>401390</v>
          </cell>
          <cell r="C516" t="str">
            <v xml:space="preserve">        관계기업관련이익(관계기업의당기순이익에대한지분증가)                              </v>
          </cell>
          <cell r="D516" t="str">
            <v xml:space="preserve">    Gains(Losses) in Associates</v>
          </cell>
          <cell r="H516" t="e">
            <v>#VALUE!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>
            <v>0</v>
          </cell>
          <cell r="AK516">
            <v>0.40737699999999999</v>
          </cell>
          <cell r="AL516">
            <v>0</v>
          </cell>
          <cell r="AM516">
            <v>0</v>
          </cell>
          <cell r="AN516">
            <v>0</v>
          </cell>
          <cell r="AO516">
            <v>0</v>
          </cell>
          <cell r="AP516">
            <v>0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  <cell r="AU516">
            <v>0</v>
          </cell>
          <cell r="AV516">
            <v>0</v>
          </cell>
          <cell r="AW516">
            <v>20.980530999999999</v>
          </cell>
          <cell r="AX516">
            <v>0</v>
          </cell>
          <cell r="AY516">
            <v>0</v>
          </cell>
          <cell r="AZ516">
            <v>-20.980530999999999</v>
          </cell>
          <cell r="BA516">
            <v>0</v>
          </cell>
          <cell r="BB516">
            <v>0</v>
          </cell>
          <cell r="BC516">
            <v>0</v>
          </cell>
          <cell r="BD516">
            <v>0</v>
          </cell>
          <cell r="BE516">
            <v>0</v>
          </cell>
          <cell r="BF516">
            <v>0</v>
          </cell>
          <cell r="BG516">
            <v>0</v>
          </cell>
          <cell r="BH516">
            <v>0</v>
          </cell>
          <cell r="BI516">
            <v>0</v>
          </cell>
          <cell r="BJ516">
            <v>0</v>
          </cell>
          <cell r="BK516">
            <v>0</v>
          </cell>
          <cell r="BL516">
            <v>0</v>
          </cell>
          <cell r="BM516">
            <v>0</v>
          </cell>
          <cell r="BN516">
            <v>0</v>
          </cell>
          <cell r="BO516">
            <v>0</v>
          </cell>
          <cell r="BP516">
            <v>0</v>
          </cell>
          <cell r="BQ516">
            <v>0</v>
          </cell>
          <cell r="BR516">
            <v>0</v>
          </cell>
          <cell r="BS516">
            <v>0</v>
          </cell>
          <cell r="BT516">
            <v>0</v>
          </cell>
          <cell r="BU516">
            <v>0</v>
          </cell>
          <cell r="BV516">
            <v>0</v>
          </cell>
          <cell r="BW516">
            <v>0</v>
          </cell>
          <cell r="BX516">
            <v>0</v>
          </cell>
          <cell r="BY516">
            <v>0</v>
          </cell>
          <cell r="BZ516">
            <v>0</v>
          </cell>
          <cell r="CA516">
            <v>0</v>
          </cell>
          <cell r="CB516">
            <v>0</v>
          </cell>
          <cell r="CC516">
            <v>0</v>
          </cell>
          <cell r="CD516">
            <v>0</v>
          </cell>
          <cell r="CE516">
            <v>0</v>
          </cell>
          <cell r="CF516">
            <v>0</v>
          </cell>
          <cell r="CG516">
            <v>0</v>
          </cell>
          <cell r="CH516">
            <v>0</v>
          </cell>
          <cell r="CI516">
            <v>0</v>
          </cell>
          <cell r="CJ516">
            <v>0</v>
          </cell>
          <cell r="CK516">
            <v>0</v>
          </cell>
          <cell r="CL516">
            <v>0</v>
          </cell>
          <cell r="CM516">
            <v>0</v>
          </cell>
          <cell r="CN516">
            <v>0</v>
          </cell>
        </row>
        <row r="517">
          <cell r="B517">
            <v>401450</v>
          </cell>
          <cell r="C517" t="str">
            <v xml:space="preserve">        법인세수익                                                                        </v>
          </cell>
          <cell r="D517" t="str">
            <v xml:space="preserve">    Taxes Income</v>
          </cell>
          <cell r="H517" t="e">
            <v>#VALUE!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0</v>
          </cell>
          <cell r="W517">
            <v>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>
            <v>0</v>
          </cell>
          <cell r="AK517">
            <v>0</v>
          </cell>
          <cell r="AL517">
            <v>0</v>
          </cell>
          <cell r="AM517">
            <v>0</v>
          </cell>
          <cell r="AN517">
            <v>0</v>
          </cell>
          <cell r="AO517">
            <v>0</v>
          </cell>
          <cell r="AP517">
            <v>0</v>
          </cell>
          <cell r="AQ517">
            <v>0</v>
          </cell>
          <cell r="AR517">
            <v>0</v>
          </cell>
          <cell r="AS517">
            <v>5.166004</v>
          </cell>
          <cell r="AT517">
            <v>-5.166004</v>
          </cell>
          <cell r="AU517">
            <v>0</v>
          </cell>
          <cell r="AV517">
            <v>0</v>
          </cell>
          <cell r="AW517">
            <v>0</v>
          </cell>
          <cell r="AX517">
            <v>0</v>
          </cell>
          <cell r="AY517">
            <v>0</v>
          </cell>
          <cell r="AZ517">
            <v>0</v>
          </cell>
          <cell r="BA517">
            <v>0</v>
          </cell>
          <cell r="BB517">
            <v>0</v>
          </cell>
          <cell r="BC517">
            <v>0</v>
          </cell>
          <cell r="BD517">
            <v>0</v>
          </cell>
          <cell r="BE517">
            <v>0</v>
          </cell>
          <cell r="BF517">
            <v>0</v>
          </cell>
          <cell r="BG517">
            <v>0</v>
          </cell>
          <cell r="BH517">
            <v>0</v>
          </cell>
          <cell r="BI517">
            <v>1.132204</v>
          </cell>
          <cell r="BJ517">
            <v>2.7310999999999998E-2</v>
          </cell>
          <cell r="BK517">
            <v>0</v>
          </cell>
          <cell r="BL517">
            <v>0</v>
          </cell>
          <cell r="BM517">
            <v>0</v>
          </cell>
          <cell r="BN517">
            <v>0</v>
          </cell>
          <cell r="BO517">
            <v>0</v>
          </cell>
          <cell r="BP517">
            <v>0</v>
          </cell>
          <cell r="BQ517">
            <v>0</v>
          </cell>
          <cell r="BR517">
            <v>0</v>
          </cell>
          <cell r="BS517">
            <v>0</v>
          </cell>
          <cell r="BT517">
            <v>0</v>
          </cell>
          <cell r="BU517">
            <v>0</v>
          </cell>
          <cell r="BV517">
            <v>0</v>
          </cell>
          <cell r="BW517">
            <v>0</v>
          </cell>
          <cell r="BX517">
            <v>0</v>
          </cell>
          <cell r="BY517">
            <v>0</v>
          </cell>
          <cell r="BZ517">
            <v>0</v>
          </cell>
          <cell r="CA517">
            <v>0</v>
          </cell>
          <cell r="CB517">
            <v>0</v>
          </cell>
          <cell r="CC517">
            <v>0</v>
          </cell>
          <cell r="CD517">
            <v>0</v>
          </cell>
          <cell r="CE517">
            <v>0</v>
          </cell>
          <cell r="CF517">
            <v>0</v>
          </cell>
          <cell r="CG517">
            <v>0</v>
          </cell>
          <cell r="CH517">
            <v>0</v>
          </cell>
          <cell r="CI517">
            <v>0</v>
          </cell>
          <cell r="CJ517">
            <v>0</v>
          </cell>
          <cell r="CK517">
            <v>0</v>
          </cell>
          <cell r="CL517">
            <v>0</v>
          </cell>
          <cell r="CM517">
            <v>0</v>
          </cell>
          <cell r="CN517">
            <v>0</v>
          </cell>
        </row>
        <row r="518">
          <cell r="B518">
            <v>401470</v>
          </cell>
          <cell r="C518" t="str">
            <v xml:space="preserve">        비지배주주지분순이익                                                              </v>
          </cell>
          <cell r="D518" t="str">
            <v xml:space="preserve">    Net Income(Net Loss) from Non-Controlling Interests Equity</v>
          </cell>
          <cell r="H518" t="e">
            <v>#VALUE!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>
            <v>0</v>
          </cell>
          <cell r="AK518">
            <v>0</v>
          </cell>
          <cell r="AL518">
            <v>0</v>
          </cell>
          <cell r="AM518">
            <v>0</v>
          </cell>
          <cell r="AN518">
            <v>0</v>
          </cell>
          <cell r="AO518">
            <v>0</v>
          </cell>
          <cell r="AP518">
            <v>0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  <cell r="AU518">
            <v>0</v>
          </cell>
          <cell r="AV518">
            <v>0</v>
          </cell>
          <cell r="AW518">
            <v>0</v>
          </cell>
          <cell r="AX518">
            <v>0</v>
          </cell>
          <cell r="AY518">
            <v>0</v>
          </cell>
          <cell r="AZ518">
            <v>0</v>
          </cell>
          <cell r="BA518">
            <v>0</v>
          </cell>
          <cell r="BB518">
            <v>0</v>
          </cell>
          <cell r="BC518">
            <v>0</v>
          </cell>
          <cell r="BD518">
            <v>0</v>
          </cell>
          <cell r="BE518">
            <v>0</v>
          </cell>
          <cell r="BF518">
            <v>0</v>
          </cell>
          <cell r="BG518">
            <v>0</v>
          </cell>
          <cell r="BH518">
            <v>0</v>
          </cell>
          <cell r="BI518">
            <v>0</v>
          </cell>
          <cell r="BJ518">
            <v>0</v>
          </cell>
          <cell r="BK518">
            <v>0</v>
          </cell>
          <cell r="BL518">
            <v>0</v>
          </cell>
          <cell r="BM518">
            <v>0</v>
          </cell>
          <cell r="BN518">
            <v>0</v>
          </cell>
          <cell r="BO518">
            <v>0</v>
          </cell>
          <cell r="BP518">
            <v>0</v>
          </cell>
          <cell r="BQ518">
            <v>0</v>
          </cell>
          <cell r="BR518">
            <v>0</v>
          </cell>
          <cell r="BS518">
            <v>0</v>
          </cell>
          <cell r="BT518">
            <v>0</v>
          </cell>
          <cell r="BU518">
            <v>0</v>
          </cell>
          <cell r="BV518">
            <v>0</v>
          </cell>
          <cell r="BW518">
            <v>0</v>
          </cell>
          <cell r="BX518">
            <v>0</v>
          </cell>
          <cell r="BY518">
            <v>0</v>
          </cell>
          <cell r="BZ518">
            <v>0</v>
          </cell>
          <cell r="CA518">
            <v>0</v>
          </cell>
          <cell r="CB518">
            <v>0</v>
          </cell>
          <cell r="CC518">
            <v>0</v>
          </cell>
          <cell r="CD518">
            <v>0</v>
          </cell>
          <cell r="CE518">
            <v>0</v>
          </cell>
          <cell r="CF518">
            <v>0</v>
          </cell>
          <cell r="CG518">
            <v>0</v>
          </cell>
          <cell r="CH518">
            <v>0</v>
          </cell>
          <cell r="CI518">
            <v>0</v>
          </cell>
          <cell r="CJ518">
            <v>0</v>
          </cell>
          <cell r="CK518">
            <v>0</v>
          </cell>
          <cell r="CL518">
            <v>0</v>
          </cell>
          <cell r="CM518">
            <v>0</v>
          </cell>
          <cell r="CN518">
            <v>0</v>
          </cell>
        </row>
        <row r="519">
          <cell r="B519">
            <v>490300</v>
          </cell>
          <cell r="C519" t="str">
            <v xml:space="preserve">        기타                                                                              </v>
          </cell>
          <cell r="D519" t="str">
            <v xml:space="preserve">      Other Intangible Assets</v>
          </cell>
          <cell r="H519" t="e">
            <v>#VALUE!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0</v>
          </cell>
          <cell r="Y519">
            <v>0</v>
          </cell>
          <cell r="Z519">
            <v>0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>
            <v>0</v>
          </cell>
          <cell r="AK519">
            <v>0.42941999999999997</v>
          </cell>
          <cell r="AL519">
            <v>0.26527499999999998</v>
          </cell>
          <cell r="AM519">
            <v>6.9775000000000004E-2</v>
          </cell>
          <cell r="AN519">
            <v>0.80954899999999996</v>
          </cell>
          <cell r="AO519">
            <v>0.227182</v>
          </cell>
          <cell r="AP519">
            <v>0.20980099999999999</v>
          </cell>
          <cell r="AQ519">
            <v>0.23937</v>
          </cell>
          <cell r="AR519">
            <v>0.138516</v>
          </cell>
          <cell r="AS519">
            <v>0.12737899999999999</v>
          </cell>
          <cell r="AT519">
            <v>0.12611899999999998</v>
          </cell>
          <cell r="AU519">
            <v>0.12726299999999999</v>
          </cell>
          <cell r="AV519">
            <v>11.339890599999999</v>
          </cell>
          <cell r="AW519">
            <v>0</v>
          </cell>
          <cell r="AX519">
            <v>0</v>
          </cell>
          <cell r="AY519">
            <v>0.36902499999999999</v>
          </cell>
          <cell r="AZ519">
            <v>0.20164317000000001</v>
          </cell>
          <cell r="BA519">
            <v>0.19945199999999999</v>
          </cell>
          <cell r="BB519">
            <v>0.19945199999999999</v>
          </cell>
          <cell r="BC519">
            <v>0.20164399999999999</v>
          </cell>
          <cell r="BD519">
            <v>0.20164377999999999</v>
          </cell>
          <cell r="BE519">
            <v>0</v>
          </cell>
          <cell r="BF519">
            <v>0</v>
          </cell>
          <cell r="BG519">
            <v>0.20164399999999999</v>
          </cell>
          <cell r="BH519">
            <v>0.20164399999999999</v>
          </cell>
          <cell r="BI519">
            <v>0</v>
          </cell>
          <cell r="BJ519">
            <v>0</v>
          </cell>
          <cell r="BK519">
            <v>0</v>
          </cell>
          <cell r="BL519">
            <v>0</v>
          </cell>
          <cell r="BM519">
            <v>0</v>
          </cell>
          <cell r="BN519">
            <v>0</v>
          </cell>
          <cell r="BO519">
            <v>0</v>
          </cell>
          <cell r="BP519">
            <v>0</v>
          </cell>
          <cell r="BQ519">
            <v>0</v>
          </cell>
          <cell r="BR519">
            <v>0</v>
          </cell>
          <cell r="BS519">
            <v>0</v>
          </cell>
          <cell r="BT519">
            <v>0</v>
          </cell>
          <cell r="BU519">
            <v>0</v>
          </cell>
          <cell r="BV519">
            <v>0</v>
          </cell>
          <cell r="BW519">
            <v>0</v>
          </cell>
          <cell r="BX519">
            <v>0</v>
          </cell>
          <cell r="BY519">
            <v>0</v>
          </cell>
          <cell r="BZ519">
            <v>0</v>
          </cell>
          <cell r="CA519">
            <v>0</v>
          </cell>
          <cell r="CB519">
            <v>0</v>
          </cell>
          <cell r="CC519">
            <v>0</v>
          </cell>
          <cell r="CD519">
            <v>0</v>
          </cell>
          <cell r="CE519">
            <v>0</v>
          </cell>
          <cell r="CF519">
            <v>0</v>
          </cell>
          <cell r="CG519">
            <v>0</v>
          </cell>
          <cell r="CH519">
            <v>0</v>
          </cell>
          <cell r="CI519">
            <v>0</v>
          </cell>
          <cell r="CJ519">
            <v>0</v>
          </cell>
          <cell r="CK519">
            <v>0</v>
          </cell>
          <cell r="CL519">
            <v>0</v>
          </cell>
          <cell r="CM519">
            <v>0</v>
          </cell>
          <cell r="CN519">
            <v>0</v>
          </cell>
        </row>
        <row r="520">
          <cell r="B520">
            <v>401490</v>
          </cell>
          <cell r="C520" t="str">
            <v xml:space="preserve">    영업활동으로인한자산부채변동(운전자본변동)                                            </v>
          </cell>
          <cell r="D520" t="str">
            <v xml:space="preserve">  Changes in Assets and Liabilities from Operating Activities</v>
          </cell>
          <cell r="H520" t="e">
            <v>#VALUE!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  <cell r="AH520">
            <v>0</v>
          </cell>
          <cell r="AI520">
            <v>0</v>
          </cell>
          <cell r="AJ520">
            <v>0</v>
          </cell>
          <cell r="AK520">
            <v>-12.734238</v>
          </cell>
          <cell r="AL520">
            <v>13.124015999999999</v>
          </cell>
          <cell r="AM520">
            <v>-6.5023330000000001</v>
          </cell>
          <cell r="AN520">
            <v>0.40952899999999998</v>
          </cell>
          <cell r="AO520">
            <v>-9.0369479999999989</v>
          </cell>
          <cell r="AP520">
            <v>1.8968369999999999</v>
          </cell>
          <cell r="AQ520">
            <v>-11.619705999999999</v>
          </cell>
          <cell r="AR520">
            <v>21.104230999999999</v>
          </cell>
          <cell r="AS520">
            <v>11.429748</v>
          </cell>
          <cell r="AT520">
            <v>-7.7361899999999997</v>
          </cell>
          <cell r="AU520">
            <v>-11.687277999999999</v>
          </cell>
          <cell r="AV520">
            <v>34.571309999999997</v>
          </cell>
          <cell r="AW520">
            <v>21.380775</v>
          </cell>
          <cell r="AX520">
            <v>-83.530515999999992</v>
          </cell>
          <cell r="AY520">
            <v>-6.1704059999999998</v>
          </cell>
          <cell r="AZ520">
            <v>43.093608700000004</v>
          </cell>
          <cell r="BA520">
            <v>-6.4136519999999999</v>
          </cell>
          <cell r="BB520">
            <v>-4.8154389999999996</v>
          </cell>
          <cell r="BC520">
            <v>-4.9848189999999999</v>
          </cell>
          <cell r="BD520">
            <v>15.572204079999999</v>
          </cell>
          <cell r="BE520">
            <v>7.8135629999999994</v>
          </cell>
          <cell r="BF520">
            <v>-58.950317999999996</v>
          </cell>
          <cell r="BG520">
            <v>36.549498999999997</v>
          </cell>
          <cell r="BH520">
            <v>-22.363122319999999</v>
          </cell>
          <cell r="BI520">
            <v>-17.981241000000001</v>
          </cell>
          <cell r="BJ520">
            <v>31.447298999999997</v>
          </cell>
          <cell r="BK520">
            <v>0</v>
          </cell>
          <cell r="BL520">
            <v>0</v>
          </cell>
          <cell r="BM520">
            <v>0</v>
          </cell>
          <cell r="BN520">
            <v>0</v>
          </cell>
          <cell r="BO520">
            <v>0</v>
          </cell>
          <cell r="BP520">
            <v>0</v>
          </cell>
          <cell r="BQ520">
            <v>0</v>
          </cell>
          <cell r="BR520">
            <v>0</v>
          </cell>
          <cell r="BS520">
            <v>0</v>
          </cell>
          <cell r="BT520">
            <v>0</v>
          </cell>
          <cell r="BU520">
            <v>0</v>
          </cell>
          <cell r="BV520">
            <v>0</v>
          </cell>
          <cell r="BW520">
            <v>0</v>
          </cell>
          <cell r="BX520">
            <v>0</v>
          </cell>
          <cell r="BY520">
            <v>0</v>
          </cell>
          <cell r="BZ520">
            <v>0</v>
          </cell>
          <cell r="CA520">
            <v>0</v>
          </cell>
          <cell r="CB520">
            <v>0</v>
          </cell>
          <cell r="CC520">
            <v>0</v>
          </cell>
          <cell r="CD520">
            <v>0</v>
          </cell>
          <cell r="CE520">
            <v>0</v>
          </cell>
          <cell r="CF520">
            <v>0</v>
          </cell>
          <cell r="CG520">
            <v>0</v>
          </cell>
          <cell r="CH520">
            <v>0</v>
          </cell>
          <cell r="CI520">
            <v>0</v>
          </cell>
          <cell r="CJ520">
            <v>0</v>
          </cell>
          <cell r="CK520">
            <v>0</v>
          </cell>
          <cell r="CL520">
            <v>0</v>
          </cell>
          <cell r="CM520">
            <v>0</v>
          </cell>
          <cell r="CN520">
            <v>0</v>
          </cell>
        </row>
        <row r="521">
          <cell r="B521">
            <v>401500</v>
          </cell>
          <cell r="C521" t="str">
            <v xml:space="preserve">        영업활동자산의감소                                                                </v>
          </cell>
          <cell r="D521" t="str">
            <v xml:space="preserve">    Decrease(Increase) in Assets</v>
          </cell>
          <cell r="H521" t="e">
            <v>#VALUE!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-9.4272819999999999</v>
          </cell>
          <cell r="AL521">
            <v>2.3785799999999999</v>
          </cell>
          <cell r="AM521">
            <v>-3.0280629999999999</v>
          </cell>
          <cell r="AN521">
            <v>1.5833489999999999</v>
          </cell>
          <cell r="AO521">
            <v>-0.779636</v>
          </cell>
          <cell r="AP521">
            <v>-18.906219999999998</v>
          </cell>
          <cell r="AQ521">
            <v>17.538444999999999</v>
          </cell>
          <cell r="AR521">
            <v>-0.71557300000000001</v>
          </cell>
          <cell r="AS521">
            <v>3.2070409999999998</v>
          </cell>
          <cell r="AT521">
            <v>2.0650399999999998</v>
          </cell>
          <cell r="AU521">
            <v>-8.5495869999999989</v>
          </cell>
          <cell r="AV521">
            <v>-3.1473819999999999</v>
          </cell>
          <cell r="AW521">
            <v>5.2057529999999996</v>
          </cell>
          <cell r="AX521">
            <v>-25.059937999999999</v>
          </cell>
          <cell r="AY521">
            <v>2.1581769999999998</v>
          </cell>
          <cell r="AZ521">
            <v>23.992305439999999</v>
          </cell>
          <cell r="BA521">
            <v>-12.939</v>
          </cell>
          <cell r="BB521">
            <v>10.577415999999999</v>
          </cell>
          <cell r="BC521">
            <v>-5.8457599999999994</v>
          </cell>
          <cell r="BD521">
            <v>4.7954008799999999</v>
          </cell>
          <cell r="BE521">
            <v>5.583577</v>
          </cell>
          <cell r="BF521">
            <v>-17.076456</v>
          </cell>
          <cell r="BG521">
            <v>16.004207000000001</v>
          </cell>
          <cell r="BH521">
            <v>-6.1572847699999995</v>
          </cell>
          <cell r="BI521">
            <v>-19.756958999999998</v>
          </cell>
          <cell r="BJ521">
            <v>12.88753</v>
          </cell>
          <cell r="BK521">
            <v>0</v>
          </cell>
          <cell r="BL521">
            <v>0</v>
          </cell>
          <cell r="BM521">
            <v>0</v>
          </cell>
          <cell r="BN521">
            <v>0</v>
          </cell>
          <cell r="BO521">
            <v>0</v>
          </cell>
          <cell r="BP521">
            <v>0</v>
          </cell>
          <cell r="BQ521">
            <v>0</v>
          </cell>
          <cell r="BR521">
            <v>0</v>
          </cell>
          <cell r="BS521">
            <v>0</v>
          </cell>
          <cell r="BT521">
            <v>0</v>
          </cell>
          <cell r="BU521">
            <v>0</v>
          </cell>
          <cell r="BV521">
            <v>0</v>
          </cell>
          <cell r="BW521">
            <v>0</v>
          </cell>
          <cell r="BX521">
            <v>0</v>
          </cell>
          <cell r="BY521">
            <v>0</v>
          </cell>
          <cell r="BZ521">
            <v>0</v>
          </cell>
          <cell r="CA521">
            <v>0</v>
          </cell>
          <cell r="CB521">
            <v>0</v>
          </cell>
          <cell r="CC521">
            <v>0</v>
          </cell>
          <cell r="CD521">
            <v>0</v>
          </cell>
          <cell r="CE521">
            <v>0</v>
          </cell>
          <cell r="CF521">
            <v>0</v>
          </cell>
          <cell r="CG521">
            <v>0</v>
          </cell>
          <cell r="CH521">
            <v>0</v>
          </cell>
          <cell r="CI521">
            <v>0</v>
          </cell>
          <cell r="CJ521">
            <v>0</v>
          </cell>
          <cell r="CK521">
            <v>0</v>
          </cell>
          <cell r="CL521">
            <v>0</v>
          </cell>
          <cell r="CM521">
            <v>0</v>
          </cell>
          <cell r="CN521">
            <v>0</v>
          </cell>
        </row>
        <row r="522">
          <cell r="B522">
            <v>401510</v>
          </cell>
          <cell r="C522" t="str">
            <v xml:space="preserve">            매출채권및기타채권의감소                                                      </v>
          </cell>
          <cell r="D522" t="str">
            <v xml:space="preserve">      Decrease(Increase) in Trade and Other Receivables</v>
          </cell>
          <cell r="H522" t="e">
            <v>#VALUE!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  <cell r="AI522">
            <v>0</v>
          </cell>
          <cell r="AJ522">
            <v>0</v>
          </cell>
          <cell r="AK522">
            <v>-8.7018129999999996</v>
          </cell>
          <cell r="AL522">
            <v>3.9273349999999998</v>
          </cell>
          <cell r="AM522">
            <v>-2.2803279999999999</v>
          </cell>
          <cell r="AN522">
            <v>-0.13228099999999998</v>
          </cell>
          <cell r="AO522">
            <v>-0.91139799999999993</v>
          </cell>
          <cell r="AP522">
            <v>-1.757952</v>
          </cell>
          <cell r="AQ522">
            <v>0.26233200000000001</v>
          </cell>
          <cell r="AR522">
            <v>-2.9727889999999997</v>
          </cell>
          <cell r="AS522">
            <v>4.4595649999999996</v>
          </cell>
          <cell r="AT522">
            <v>1.327804</v>
          </cell>
          <cell r="AU522">
            <v>-9.205959</v>
          </cell>
          <cell r="AV522">
            <v>-2.99113118</v>
          </cell>
          <cell r="AW522">
            <v>7.3519869999999994</v>
          </cell>
          <cell r="AX522">
            <v>3.1624459999999996</v>
          </cell>
          <cell r="AY522">
            <v>-2.231557</v>
          </cell>
          <cell r="AZ522">
            <v>4.6436391700000001</v>
          </cell>
          <cell r="BA522">
            <v>0.85852099999999998</v>
          </cell>
          <cell r="BB522">
            <v>7.7986829999999996</v>
          </cell>
          <cell r="BC522">
            <v>-2.9511620000000001</v>
          </cell>
          <cell r="BD522">
            <v>-2.5313412899999999</v>
          </cell>
          <cell r="BE522">
            <v>9.455169999999999</v>
          </cell>
          <cell r="BF522">
            <v>-20.302161999999999</v>
          </cell>
          <cell r="BG522">
            <v>16.666263000000001</v>
          </cell>
          <cell r="BH522">
            <v>-4.89258259</v>
          </cell>
          <cell r="BI522">
            <v>-12.706398</v>
          </cell>
          <cell r="BJ522">
            <v>9.4762539999999991</v>
          </cell>
          <cell r="BK522">
            <v>0</v>
          </cell>
          <cell r="BL522">
            <v>0</v>
          </cell>
          <cell r="BM522">
            <v>0</v>
          </cell>
          <cell r="BN522">
            <v>0</v>
          </cell>
          <cell r="BO522">
            <v>0</v>
          </cell>
          <cell r="BP522">
            <v>0</v>
          </cell>
          <cell r="BQ522">
            <v>0</v>
          </cell>
          <cell r="BR522">
            <v>0</v>
          </cell>
          <cell r="BS522">
            <v>0</v>
          </cell>
          <cell r="BT522">
            <v>0</v>
          </cell>
          <cell r="BU522">
            <v>0</v>
          </cell>
          <cell r="BV522">
            <v>0</v>
          </cell>
          <cell r="BW522">
            <v>0</v>
          </cell>
          <cell r="BX522">
            <v>0</v>
          </cell>
          <cell r="BY522">
            <v>0</v>
          </cell>
          <cell r="BZ522">
            <v>0</v>
          </cell>
          <cell r="CA522">
            <v>0</v>
          </cell>
          <cell r="CB522">
            <v>0</v>
          </cell>
          <cell r="CC522">
            <v>0</v>
          </cell>
          <cell r="CD522">
            <v>0</v>
          </cell>
          <cell r="CE522">
            <v>0</v>
          </cell>
          <cell r="CF522">
            <v>0</v>
          </cell>
          <cell r="CG522">
            <v>0</v>
          </cell>
          <cell r="CH522">
            <v>0</v>
          </cell>
          <cell r="CI522">
            <v>0</v>
          </cell>
          <cell r="CJ522">
            <v>0</v>
          </cell>
          <cell r="CK522">
            <v>0</v>
          </cell>
          <cell r="CL522">
            <v>0</v>
          </cell>
          <cell r="CM522">
            <v>0</v>
          </cell>
          <cell r="CN522">
            <v>0</v>
          </cell>
        </row>
        <row r="523">
          <cell r="B523">
            <v>401580</v>
          </cell>
          <cell r="C523" t="str">
            <v xml:space="preserve">            대출채권의감소                                                                </v>
          </cell>
          <cell r="D523" t="str">
            <v xml:space="preserve">      Decrease(Increase) in Loans</v>
          </cell>
          <cell r="H523" t="e">
            <v>#VALUE!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>
            <v>0</v>
          </cell>
          <cell r="AK523">
            <v>0</v>
          </cell>
          <cell r="AL523">
            <v>0</v>
          </cell>
          <cell r="AM523">
            <v>0</v>
          </cell>
          <cell r="AN523">
            <v>0</v>
          </cell>
          <cell r="AO523">
            <v>0</v>
          </cell>
          <cell r="AP523">
            <v>0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  <cell r="AU523">
            <v>0</v>
          </cell>
          <cell r="AV523">
            <v>0</v>
          </cell>
          <cell r="AW523">
            <v>0</v>
          </cell>
          <cell r="AX523">
            <v>0</v>
          </cell>
          <cell r="AY523">
            <v>0</v>
          </cell>
          <cell r="AZ523">
            <v>0</v>
          </cell>
          <cell r="BA523">
            <v>0</v>
          </cell>
          <cell r="BB523">
            <v>0</v>
          </cell>
          <cell r="BC523">
            <v>0</v>
          </cell>
          <cell r="BD523">
            <v>0</v>
          </cell>
          <cell r="BE523">
            <v>0</v>
          </cell>
          <cell r="BF523">
            <v>0</v>
          </cell>
          <cell r="BG523">
            <v>0</v>
          </cell>
          <cell r="BH523">
            <v>0</v>
          </cell>
          <cell r="BI523">
            <v>0</v>
          </cell>
          <cell r="BJ523">
            <v>0</v>
          </cell>
          <cell r="BK523">
            <v>0</v>
          </cell>
          <cell r="BL523">
            <v>0</v>
          </cell>
          <cell r="BM523">
            <v>0</v>
          </cell>
          <cell r="BN523">
            <v>0</v>
          </cell>
          <cell r="BO523">
            <v>0</v>
          </cell>
          <cell r="BP523">
            <v>0</v>
          </cell>
          <cell r="BQ523">
            <v>0</v>
          </cell>
          <cell r="BR523">
            <v>0</v>
          </cell>
          <cell r="BS523">
            <v>0</v>
          </cell>
          <cell r="BT523">
            <v>0</v>
          </cell>
          <cell r="BU523">
            <v>0</v>
          </cell>
          <cell r="BV523">
            <v>0</v>
          </cell>
          <cell r="BW523">
            <v>0</v>
          </cell>
          <cell r="BX523">
            <v>0</v>
          </cell>
          <cell r="BY523">
            <v>0</v>
          </cell>
          <cell r="BZ523">
            <v>0</v>
          </cell>
          <cell r="CA523">
            <v>0</v>
          </cell>
          <cell r="CB523">
            <v>0</v>
          </cell>
          <cell r="CC523">
            <v>0</v>
          </cell>
          <cell r="CD523">
            <v>0</v>
          </cell>
          <cell r="CE523">
            <v>0</v>
          </cell>
          <cell r="CF523">
            <v>0</v>
          </cell>
          <cell r="CG523">
            <v>0</v>
          </cell>
          <cell r="CH523">
            <v>0</v>
          </cell>
          <cell r="CI523">
            <v>0</v>
          </cell>
          <cell r="CJ523">
            <v>0</v>
          </cell>
          <cell r="CK523">
            <v>0</v>
          </cell>
          <cell r="CL523">
            <v>0</v>
          </cell>
          <cell r="CM523">
            <v>0</v>
          </cell>
          <cell r="CN523">
            <v>0</v>
          </cell>
        </row>
        <row r="524">
          <cell r="B524">
            <v>401590</v>
          </cell>
          <cell r="C524" t="str">
            <v xml:space="preserve">            재고자산의감소                                                                </v>
          </cell>
          <cell r="D524" t="str">
            <v xml:space="preserve">      Decrease(Increase) in Inventories</v>
          </cell>
          <cell r="H524" t="e">
            <v>#VALUE!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  <cell r="AH524">
            <v>0</v>
          </cell>
          <cell r="AI524">
            <v>0</v>
          </cell>
          <cell r="AJ524">
            <v>0</v>
          </cell>
          <cell r="AK524">
            <v>-9.0619999999999992E-2</v>
          </cell>
          <cell r="AL524">
            <v>0.163907</v>
          </cell>
          <cell r="AM524">
            <v>0.17677799999999999</v>
          </cell>
          <cell r="AN524">
            <v>9.2762999999999998E-2</v>
          </cell>
          <cell r="AO524">
            <v>-0.118184</v>
          </cell>
          <cell r="AP524">
            <v>-0.28903000000000001</v>
          </cell>
          <cell r="AQ524">
            <v>-0.27741099999999996</v>
          </cell>
          <cell r="AR524">
            <v>0.79251099999999997</v>
          </cell>
          <cell r="AS524">
            <v>0.231739</v>
          </cell>
          <cell r="AT524">
            <v>-0.47543799999999997</v>
          </cell>
          <cell r="AU524">
            <v>6.6043999999999992E-2</v>
          </cell>
          <cell r="AV524">
            <v>2.218964E-2</v>
          </cell>
          <cell r="AW524">
            <v>-0.40656199999999998</v>
          </cell>
          <cell r="AX524">
            <v>2.7012999999999999E-2</v>
          </cell>
          <cell r="AY524">
            <v>0.26827899999999999</v>
          </cell>
          <cell r="AZ524">
            <v>-2.6628949999999998E-2</v>
          </cell>
          <cell r="BA524">
            <v>0.29446600000000001</v>
          </cell>
          <cell r="BB524">
            <v>-0.20433099999999998</v>
          </cell>
          <cell r="BC524">
            <v>-7.9946000000000003E-2</v>
          </cell>
          <cell r="BD524">
            <v>0.31814787999999999</v>
          </cell>
          <cell r="BE524">
            <v>-0.36030499999999999</v>
          </cell>
          <cell r="BF524">
            <v>-2.8495309999999998</v>
          </cell>
          <cell r="BG524">
            <v>-0.16303999999999999</v>
          </cell>
          <cell r="BH524">
            <v>0.39692588000000001</v>
          </cell>
          <cell r="BI524">
            <v>-0.112801</v>
          </cell>
          <cell r="BJ524">
            <v>0.22350299999999998</v>
          </cell>
          <cell r="BK524">
            <v>0</v>
          </cell>
          <cell r="BL524">
            <v>0</v>
          </cell>
          <cell r="BM524">
            <v>0</v>
          </cell>
          <cell r="BN524">
            <v>0</v>
          </cell>
          <cell r="BO524">
            <v>0</v>
          </cell>
          <cell r="BP524">
            <v>0</v>
          </cell>
          <cell r="BQ524">
            <v>0</v>
          </cell>
          <cell r="BR524">
            <v>0</v>
          </cell>
          <cell r="BS524">
            <v>0</v>
          </cell>
          <cell r="BT524">
            <v>0</v>
          </cell>
          <cell r="BU524">
            <v>0</v>
          </cell>
          <cell r="BV524">
            <v>0</v>
          </cell>
          <cell r="BW524">
            <v>0</v>
          </cell>
          <cell r="BX524">
            <v>0</v>
          </cell>
          <cell r="BY524">
            <v>0</v>
          </cell>
          <cell r="BZ524">
            <v>0</v>
          </cell>
          <cell r="CA524">
            <v>0</v>
          </cell>
          <cell r="CB524">
            <v>0</v>
          </cell>
          <cell r="CC524">
            <v>0</v>
          </cell>
          <cell r="CD524">
            <v>0</v>
          </cell>
          <cell r="CE524">
            <v>0</v>
          </cell>
          <cell r="CF524">
            <v>0</v>
          </cell>
          <cell r="CG524">
            <v>0</v>
          </cell>
          <cell r="CH524">
            <v>0</v>
          </cell>
          <cell r="CI524">
            <v>0</v>
          </cell>
          <cell r="CJ524">
            <v>0</v>
          </cell>
          <cell r="CK524">
            <v>0</v>
          </cell>
          <cell r="CL524">
            <v>0</v>
          </cell>
          <cell r="CM524">
            <v>0</v>
          </cell>
          <cell r="CN524">
            <v>0</v>
          </cell>
        </row>
        <row r="525">
          <cell r="B525">
            <v>401600</v>
          </cell>
          <cell r="C525" t="str">
            <v xml:space="preserve">            미수수익의감소                                                                </v>
          </cell>
          <cell r="D525" t="str">
            <v xml:space="preserve">      Decrease(Increase) in Accrued Revenues</v>
          </cell>
          <cell r="H525" t="e">
            <v>#VALUE!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>
            <v>0</v>
          </cell>
          <cell r="AK525">
            <v>0</v>
          </cell>
          <cell r="AL525">
            <v>0</v>
          </cell>
          <cell r="AM525">
            <v>0</v>
          </cell>
          <cell r="AN525">
            <v>0</v>
          </cell>
          <cell r="AO525">
            <v>0</v>
          </cell>
          <cell r="AP525">
            <v>0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  <cell r="AU525">
            <v>0</v>
          </cell>
          <cell r="AV525">
            <v>0</v>
          </cell>
          <cell r="AW525">
            <v>0</v>
          </cell>
          <cell r="AX525">
            <v>0</v>
          </cell>
          <cell r="AY525">
            <v>0</v>
          </cell>
          <cell r="AZ525">
            <v>0</v>
          </cell>
          <cell r="BA525">
            <v>0</v>
          </cell>
          <cell r="BB525">
            <v>0</v>
          </cell>
          <cell r="BC525">
            <v>0</v>
          </cell>
          <cell r="BD525">
            <v>0</v>
          </cell>
          <cell r="BE525">
            <v>0</v>
          </cell>
          <cell r="BF525">
            <v>0</v>
          </cell>
          <cell r="BG525">
            <v>0</v>
          </cell>
          <cell r="BH525">
            <v>0</v>
          </cell>
          <cell r="BI525">
            <v>0</v>
          </cell>
          <cell r="BJ525">
            <v>0</v>
          </cell>
          <cell r="BK525">
            <v>0</v>
          </cell>
          <cell r="BL525">
            <v>0</v>
          </cell>
          <cell r="BM525">
            <v>0</v>
          </cell>
          <cell r="BN525">
            <v>0</v>
          </cell>
          <cell r="BO525">
            <v>0</v>
          </cell>
          <cell r="BP525">
            <v>0</v>
          </cell>
          <cell r="BQ525">
            <v>0</v>
          </cell>
          <cell r="BR525">
            <v>0</v>
          </cell>
          <cell r="BS525">
            <v>0</v>
          </cell>
          <cell r="BT525">
            <v>0</v>
          </cell>
          <cell r="BU525">
            <v>0</v>
          </cell>
          <cell r="BV525">
            <v>0</v>
          </cell>
          <cell r="BW525">
            <v>0</v>
          </cell>
          <cell r="BX525">
            <v>0</v>
          </cell>
          <cell r="BY525">
            <v>0</v>
          </cell>
          <cell r="BZ525">
            <v>0</v>
          </cell>
          <cell r="CA525">
            <v>0</v>
          </cell>
          <cell r="CB525">
            <v>0</v>
          </cell>
          <cell r="CC525">
            <v>0</v>
          </cell>
          <cell r="CD525">
            <v>0</v>
          </cell>
          <cell r="CE525">
            <v>0</v>
          </cell>
          <cell r="CF525">
            <v>0</v>
          </cell>
          <cell r="CG525">
            <v>0</v>
          </cell>
          <cell r="CH525">
            <v>0</v>
          </cell>
          <cell r="CI525">
            <v>0</v>
          </cell>
          <cell r="CJ525">
            <v>0</v>
          </cell>
          <cell r="CK525">
            <v>0</v>
          </cell>
          <cell r="CL525">
            <v>0</v>
          </cell>
          <cell r="CM525">
            <v>0</v>
          </cell>
          <cell r="CN525">
            <v>0</v>
          </cell>
        </row>
        <row r="526">
          <cell r="B526">
            <v>401610</v>
          </cell>
          <cell r="C526" t="str">
            <v xml:space="preserve">            선급금의감소                                                                  </v>
          </cell>
          <cell r="D526" t="str">
            <v xml:space="preserve">      Decrease(Increase) in Advance Payments</v>
          </cell>
          <cell r="H526" t="e">
            <v>#VALUE!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  <cell r="AH526">
            <v>0</v>
          </cell>
          <cell r="AI526">
            <v>0</v>
          </cell>
          <cell r="AJ526">
            <v>0</v>
          </cell>
          <cell r="AK526">
            <v>-0.89574999999999994</v>
          </cell>
          <cell r="AL526">
            <v>-0.44882099999999997</v>
          </cell>
          <cell r="AM526">
            <v>0.78331299999999993</v>
          </cell>
          <cell r="AN526">
            <v>1.165295</v>
          </cell>
          <cell r="AO526">
            <v>-0.12864799999999998</v>
          </cell>
          <cell r="AP526">
            <v>-17.565584999999999</v>
          </cell>
          <cell r="AQ526">
            <v>17.292714999999998</v>
          </cell>
          <cell r="AR526">
            <v>1.0028409999999999</v>
          </cell>
          <cell r="AS526">
            <v>-1.236407</v>
          </cell>
          <cell r="AT526">
            <v>1.0997789999999998</v>
          </cell>
          <cell r="AU526">
            <v>0.114774</v>
          </cell>
          <cell r="AV526">
            <v>0.23546634999999999</v>
          </cell>
          <cell r="AW526">
            <v>-1.477409</v>
          </cell>
          <cell r="AX526">
            <v>-25.146435999999998</v>
          </cell>
          <cell r="AY526">
            <v>5.1797569999999995</v>
          </cell>
          <cell r="AZ526">
            <v>20.012197219999997</v>
          </cell>
          <cell r="BA526">
            <v>-10.205316999999999</v>
          </cell>
          <cell r="BB526">
            <v>5.102786</v>
          </cell>
          <cell r="BC526">
            <v>1.000788</v>
          </cell>
          <cell r="BD526">
            <v>-3.1425442999999995</v>
          </cell>
          <cell r="BE526">
            <v>-1.687549</v>
          </cell>
          <cell r="BF526">
            <v>2.0832549999999999</v>
          </cell>
          <cell r="BG526">
            <v>-0.78061499999999995</v>
          </cell>
          <cell r="BH526">
            <v>0.49292129999999995</v>
          </cell>
          <cell r="BI526">
            <v>-4.1879249999999999</v>
          </cell>
          <cell r="BJ526">
            <v>3.5624409999999997</v>
          </cell>
          <cell r="BK526">
            <v>0</v>
          </cell>
          <cell r="BL526">
            <v>0</v>
          </cell>
          <cell r="BM526">
            <v>0</v>
          </cell>
          <cell r="BN526">
            <v>0</v>
          </cell>
          <cell r="BO526">
            <v>0</v>
          </cell>
          <cell r="BP526">
            <v>0</v>
          </cell>
          <cell r="BQ526">
            <v>0</v>
          </cell>
          <cell r="BR526">
            <v>0</v>
          </cell>
          <cell r="BS526">
            <v>0</v>
          </cell>
          <cell r="BT526">
            <v>0</v>
          </cell>
          <cell r="BU526">
            <v>0</v>
          </cell>
          <cell r="BV526">
            <v>0</v>
          </cell>
          <cell r="BW526">
            <v>0</v>
          </cell>
          <cell r="BX526">
            <v>0</v>
          </cell>
          <cell r="BY526">
            <v>0</v>
          </cell>
          <cell r="BZ526">
            <v>0</v>
          </cell>
          <cell r="CA526">
            <v>0</v>
          </cell>
          <cell r="CB526">
            <v>0</v>
          </cell>
          <cell r="CC526">
            <v>0</v>
          </cell>
          <cell r="CD526">
            <v>0</v>
          </cell>
          <cell r="CE526">
            <v>0</v>
          </cell>
          <cell r="CF526">
            <v>0</v>
          </cell>
          <cell r="CG526">
            <v>0</v>
          </cell>
          <cell r="CH526">
            <v>0</v>
          </cell>
          <cell r="CI526">
            <v>0</v>
          </cell>
          <cell r="CJ526">
            <v>0</v>
          </cell>
          <cell r="CK526">
            <v>0</v>
          </cell>
          <cell r="CL526">
            <v>0</v>
          </cell>
          <cell r="CM526">
            <v>0</v>
          </cell>
          <cell r="CN526">
            <v>0</v>
          </cell>
        </row>
        <row r="527">
          <cell r="B527">
            <v>401620</v>
          </cell>
          <cell r="C527" t="str">
            <v xml:space="preserve">            선급공사비의감소                                                              </v>
          </cell>
          <cell r="D527" t="str">
            <v xml:space="preserve">      Decrease(Increase) in Advance Payments-Construction</v>
          </cell>
          <cell r="H527" t="e">
            <v>#VALUE!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0</v>
          </cell>
          <cell r="AH527">
            <v>0</v>
          </cell>
          <cell r="AI527">
            <v>0</v>
          </cell>
          <cell r="AJ527">
            <v>0</v>
          </cell>
          <cell r="AK527">
            <v>0</v>
          </cell>
          <cell r="AL527">
            <v>0</v>
          </cell>
          <cell r="AM527">
            <v>0</v>
          </cell>
          <cell r="AN527">
            <v>0</v>
          </cell>
          <cell r="AO527">
            <v>0</v>
          </cell>
          <cell r="AP527">
            <v>0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  <cell r="AU527">
            <v>0</v>
          </cell>
          <cell r="AV527">
            <v>0</v>
          </cell>
          <cell r="AW527">
            <v>0</v>
          </cell>
          <cell r="AX527">
            <v>0</v>
          </cell>
          <cell r="AY527">
            <v>0</v>
          </cell>
          <cell r="AZ527">
            <v>0</v>
          </cell>
          <cell r="BA527">
            <v>0</v>
          </cell>
          <cell r="BB527">
            <v>0</v>
          </cell>
          <cell r="BC527">
            <v>0</v>
          </cell>
          <cell r="BD527">
            <v>0</v>
          </cell>
          <cell r="BE527">
            <v>0</v>
          </cell>
          <cell r="BF527">
            <v>0</v>
          </cell>
          <cell r="BG527">
            <v>0</v>
          </cell>
          <cell r="BH527">
            <v>0</v>
          </cell>
          <cell r="BI527">
            <v>0</v>
          </cell>
          <cell r="BJ527">
            <v>0</v>
          </cell>
          <cell r="BK527">
            <v>0</v>
          </cell>
          <cell r="BL527">
            <v>0</v>
          </cell>
          <cell r="BM527">
            <v>0</v>
          </cell>
          <cell r="BN527">
            <v>0</v>
          </cell>
          <cell r="BO527">
            <v>0</v>
          </cell>
          <cell r="BP527">
            <v>0</v>
          </cell>
          <cell r="BQ527">
            <v>0</v>
          </cell>
          <cell r="BR527">
            <v>0</v>
          </cell>
          <cell r="BS527">
            <v>0</v>
          </cell>
          <cell r="BT527">
            <v>0</v>
          </cell>
          <cell r="BU527">
            <v>0</v>
          </cell>
          <cell r="BV527">
            <v>0</v>
          </cell>
          <cell r="BW527">
            <v>0</v>
          </cell>
          <cell r="BX527">
            <v>0</v>
          </cell>
          <cell r="BY527">
            <v>0</v>
          </cell>
          <cell r="BZ527">
            <v>0</v>
          </cell>
          <cell r="CA527">
            <v>0</v>
          </cell>
          <cell r="CB527">
            <v>0</v>
          </cell>
          <cell r="CC527">
            <v>0</v>
          </cell>
          <cell r="CD527">
            <v>0</v>
          </cell>
          <cell r="CE527">
            <v>0</v>
          </cell>
          <cell r="CF527">
            <v>0</v>
          </cell>
          <cell r="CG527">
            <v>0</v>
          </cell>
          <cell r="CH527">
            <v>0</v>
          </cell>
          <cell r="CI527">
            <v>0</v>
          </cell>
          <cell r="CJ527">
            <v>0</v>
          </cell>
          <cell r="CK527">
            <v>0</v>
          </cell>
          <cell r="CL527">
            <v>0</v>
          </cell>
          <cell r="CM527">
            <v>0</v>
          </cell>
          <cell r="CN527">
            <v>0</v>
          </cell>
        </row>
        <row r="528">
          <cell r="B528">
            <v>401630</v>
          </cell>
          <cell r="C528" t="str">
            <v xml:space="preserve">            선급외주비의감소                                                              </v>
          </cell>
          <cell r="D528" t="str">
            <v xml:space="preserve">      Decrease(Increase) in Outside Processing Expenses</v>
          </cell>
          <cell r="H528" t="e">
            <v>#VALUE!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  <cell r="AI528">
            <v>0</v>
          </cell>
          <cell r="AJ528">
            <v>0</v>
          </cell>
          <cell r="AK528">
            <v>0</v>
          </cell>
          <cell r="AL528">
            <v>0</v>
          </cell>
          <cell r="AM528">
            <v>0</v>
          </cell>
          <cell r="AN528">
            <v>0</v>
          </cell>
          <cell r="AO528">
            <v>0</v>
          </cell>
          <cell r="AP528">
            <v>0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  <cell r="AU528">
            <v>0</v>
          </cell>
          <cell r="AV528">
            <v>0</v>
          </cell>
          <cell r="AW528">
            <v>0</v>
          </cell>
          <cell r="AX528">
            <v>0</v>
          </cell>
          <cell r="AY528">
            <v>0</v>
          </cell>
          <cell r="AZ528">
            <v>0</v>
          </cell>
          <cell r="BA528">
            <v>0</v>
          </cell>
          <cell r="BB528">
            <v>0</v>
          </cell>
          <cell r="BC528">
            <v>0</v>
          </cell>
          <cell r="BD528">
            <v>0</v>
          </cell>
          <cell r="BE528">
            <v>0</v>
          </cell>
          <cell r="BF528">
            <v>0</v>
          </cell>
          <cell r="BG528">
            <v>0</v>
          </cell>
          <cell r="BH528">
            <v>0</v>
          </cell>
          <cell r="BI528">
            <v>0</v>
          </cell>
          <cell r="BJ528">
            <v>0</v>
          </cell>
          <cell r="BK528">
            <v>0</v>
          </cell>
          <cell r="BL528">
            <v>0</v>
          </cell>
          <cell r="BM528">
            <v>0</v>
          </cell>
          <cell r="BN528">
            <v>0</v>
          </cell>
          <cell r="BO528">
            <v>0</v>
          </cell>
          <cell r="BP528">
            <v>0</v>
          </cell>
          <cell r="BQ528">
            <v>0</v>
          </cell>
          <cell r="BR528">
            <v>0</v>
          </cell>
          <cell r="BS528">
            <v>0</v>
          </cell>
          <cell r="BT528">
            <v>0</v>
          </cell>
          <cell r="BU528">
            <v>0</v>
          </cell>
          <cell r="BV528">
            <v>0</v>
          </cell>
          <cell r="BW528">
            <v>0</v>
          </cell>
          <cell r="BX528">
            <v>0</v>
          </cell>
          <cell r="BY528">
            <v>0</v>
          </cell>
          <cell r="BZ528">
            <v>0</v>
          </cell>
          <cell r="CA528">
            <v>0</v>
          </cell>
          <cell r="CB528">
            <v>0</v>
          </cell>
          <cell r="CC528">
            <v>0</v>
          </cell>
          <cell r="CD528">
            <v>0</v>
          </cell>
          <cell r="CE528">
            <v>0</v>
          </cell>
          <cell r="CF528">
            <v>0</v>
          </cell>
          <cell r="CG528">
            <v>0</v>
          </cell>
          <cell r="CH528">
            <v>0</v>
          </cell>
          <cell r="CI528">
            <v>0</v>
          </cell>
          <cell r="CJ528">
            <v>0</v>
          </cell>
          <cell r="CK528">
            <v>0</v>
          </cell>
          <cell r="CL528">
            <v>0</v>
          </cell>
          <cell r="CM528">
            <v>0</v>
          </cell>
          <cell r="CN528">
            <v>0</v>
          </cell>
        </row>
        <row r="529">
          <cell r="B529">
            <v>401640</v>
          </cell>
          <cell r="C529" t="str">
            <v xml:space="preserve">            선급비용의감소                                                                </v>
          </cell>
          <cell r="D529" t="str">
            <v xml:space="preserve">      Decrease(Increase) in Prepaid Expenses</v>
          </cell>
          <cell r="H529" t="e">
            <v>#VALUE!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  <cell r="AH529">
            <v>0</v>
          </cell>
          <cell r="AI529">
            <v>0</v>
          </cell>
          <cell r="AJ529">
            <v>0</v>
          </cell>
          <cell r="AK529">
            <v>5.7634999999999999E-2</v>
          </cell>
          <cell r="AL529">
            <v>6.2238999999999996E-2</v>
          </cell>
          <cell r="AM529">
            <v>-1.241233</v>
          </cell>
          <cell r="AN529">
            <v>0.529339</v>
          </cell>
          <cell r="AO529">
            <v>0.15426199999999998</v>
          </cell>
          <cell r="AP529">
            <v>0.15928199999999998</v>
          </cell>
          <cell r="AQ529">
            <v>-2.6289E-2</v>
          </cell>
          <cell r="AR529">
            <v>0.167264</v>
          </cell>
          <cell r="AS529">
            <v>9.4179999999999993E-3</v>
          </cell>
          <cell r="AT529">
            <v>0.219888</v>
          </cell>
          <cell r="AU529">
            <v>0.20541499999999999</v>
          </cell>
          <cell r="AV529">
            <v>0.16809837</v>
          </cell>
          <cell r="AW529">
            <v>6.9442000000000004E-2</v>
          </cell>
          <cell r="AX529">
            <v>-3.150544</v>
          </cell>
          <cell r="AY529">
            <v>-1.054351</v>
          </cell>
          <cell r="AZ529">
            <v>1.66826081</v>
          </cell>
          <cell r="BA529">
            <v>-1.0128299999999999</v>
          </cell>
          <cell r="BB529">
            <v>-0.69578399999999996</v>
          </cell>
          <cell r="BC529">
            <v>7.6200999999999991E-2</v>
          </cell>
          <cell r="BD529">
            <v>2.1273295699999997</v>
          </cell>
          <cell r="BE529">
            <v>-2.8871759999999997</v>
          </cell>
          <cell r="BF529">
            <v>0.59052099999999996</v>
          </cell>
          <cell r="BG529">
            <v>1.5846689999999999</v>
          </cell>
          <cell r="BH529">
            <v>-1.2189012099999998</v>
          </cell>
          <cell r="BI529">
            <v>0.99472699999999992</v>
          </cell>
          <cell r="BJ529">
            <v>0.86367299999999991</v>
          </cell>
          <cell r="BK529">
            <v>0</v>
          </cell>
          <cell r="BL529">
            <v>0</v>
          </cell>
          <cell r="BM529">
            <v>0</v>
          </cell>
          <cell r="BN529">
            <v>0</v>
          </cell>
          <cell r="BO529">
            <v>0</v>
          </cell>
          <cell r="BP529">
            <v>0</v>
          </cell>
          <cell r="BQ529">
            <v>0</v>
          </cell>
          <cell r="BR529">
            <v>0</v>
          </cell>
          <cell r="BS529">
            <v>0</v>
          </cell>
          <cell r="BT529">
            <v>0</v>
          </cell>
          <cell r="BU529">
            <v>0</v>
          </cell>
          <cell r="BV529">
            <v>0</v>
          </cell>
          <cell r="BW529">
            <v>0</v>
          </cell>
          <cell r="BX529">
            <v>0</v>
          </cell>
          <cell r="BY529">
            <v>0</v>
          </cell>
          <cell r="BZ529">
            <v>0</v>
          </cell>
          <cell r="CA529">
            <v>0</v>
          </cell>
          <cell r="CB529">
            <v>0</v>
          </cell>
          <cell r="CC529">
            <v>0</v>
          </cell>
          <cell r="CD529">
            <v>0</v>
          </cell>
          <cell r="CE529">
            <v>0</v>
          </cell>
          <cell r="CF529">
            <v>0</v>
          </cell>
          <cell r="CG529">
            <v>0</v>
          </cell>
          <cell r="CH529">
            <v>0</v>
          </cell>
          <cell r="CI529">
            <v>0</v>
          </cell>
          <cell r="CJ529">
            <v>0</v>
          </cell>
          <cell r="CK529">
            <v>0</v>
          </cell>
          <cell r="CL529">
            <v>0</v>
          </cell>
          <cell r="CM529">
            <v>0</v>
          </cell>
          <cell r="CN529">
            <v>0</v>
          </cell>
        </row>
        <row r="530">
          <cell r="B530">
            <v>401650</v>
          </cell>
          <cell r="C530" t="str">
            <v xml:space="preserve">            당기법인세자산(선급법인세)의감소                                              </v>
          </cell>
          <cell r="D530" t="str">
            <v xml:space="preserve">      Decrease(Increase) in Current Income Tax Assets(Prepaid Income Tax Payments)</v>
          </cell>
          <cell r="H530" t="e">
            <v>#VALUE!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  <cell r="AH530">
            <v>0</v>
          </cell>
          <cell r="AI530">
            <v>0</v>
          </cell>
          <cell r="AJ530">
            <v>0</v>
          </cell>
          <cell r="AK530">
            <v>0</v>
          </cell>
          <cell r="AL530">
            <v>0</v>
          </cell>
          <cell r="AM530">
            <v>0</v>
          </cell>
          <cell r="AN530">
            <v>0</v>
          </cell>
          <cell r="AO530">
            <v>0</v>
          </cell>
          <cell r="AP530">
            <v>0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  <cell r="AU530">
            <v>0</v>
          </cell>
          <cell r="AV530">
            <v>0</v>
          </cell>
          <cell r="AW530">
            <v>0</v>
          </cell>
          <cell r="AX530">
            <v>0</v>
          </cell>
          <cell r="AY530">
            <v>0</v>
          </cell>
          <cell r="AZ530">
            <v>0</v>
          </cell>
          <cell r="BA530">
            <v>0</v>
          </cell>
          <cell r="BB530">
            <v>0</v>
          </cell>
          <cell r="BC530">
            <v>0</v>
          </cell>
          <cell r="BD530">
            <v>0</v>
          </cell>
          <cell r="BE530">
            <v>0</v>
          </cell>
          <cell r="BF530">
            <v>0</v>
          </cell>
          <cell r="BG530">
            <v>0</v>
          </cell>
          <cell r="BH530">
            <v>0</v>
          </cell>
          <cell r="BI530">
            <v>0</v>
          </cell>
          <cell r="BJ530">
            <v>0</v>
          </cell>
          <cell r="BK530">
            <v>0</v>
          </cell>
          <cell r="BL530">
            <v>0</v>
          </cell>
          <cell r="BM530">
            <v>0</v>
          </cell>
          <cell r="BN530">
            <v>0</v>
          </cell>
          <cell r="BO530">
            <v>0</v>
          </cell>
          <cell r="BP530">
            <v>0</v>
          </cell>
          <cell r="BQ530">
            <v>0</v>
          </cell>
          <cell r="BR530">
            <v>0</v>
          </cell>
          <cell r="BS530">
            <v>0</v>
          </cell>
          <cell r="BT530">
            <v>0</v>
          </cell>
          <cell r="BU530">
            <v>0</v>
          </cell>
          <cell r="BV530">
            <v>0</v>
          </cell>
          <cell r="BW530">
            <v>0</v>
          </cell>
          <cell r="BX530">
            <v>0</v>
          </cell>
          <cell r="BY530">
            <v>0</v>
          </cell>
          <cell r="BZ530">
            <v>0</v>
          </cell>
          <cell r="CA530">
            <v>0</v>
          </cell>
          <cell r="CB530">
            <v>0</v>
          </cell>
          <cell r="CC530">
            <v>0</v>
          </cell>
          <cell r="CD530">
            <v>0</v>
          </cell>
          <cell r="CE530">
            <v>0</v>
          </cell>
          <cell r="CF530">
            <v>0</v>
          </cell>
          <cell r="CG530">
            <v>0</v>
          </cell>
          <cell r="CH530">
            <v>0</v>
          </cell>
          <cell r="CI530">
            <v>0</v>
          </cell>
          <cell r="CJ530">
            <v>0</v>
          </cell>
          <cell r="CK530">
            <v>0</v>
          </cell>
          <cell r="CL530">
            <v>0</v>
          </cell>
          <cell r="CM530">
            <v>0</v>
          </cell>
          <cell r="CN530">
            <v>0</v>
          </cell>
        </row>
        <row r="531">
          <cell r="B531">
            <v>401660</v>
          </cell>
          <cell r="C531" t="str">
            <v xml:space="preserve">            선급제세의감소                                                                </v>
          </cell>
          <cell r="D531" t="str">
            <v xml:space="preserve">      Decrease(Increase) in Prepaid Taxes</v>
          </cell>
          <cell r="H531" t="e">
            <v>#VALUE!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0</v>
          </cell>
          <cell r="AJ531">
            <v>0</v>
          </cell>
          <cell r="AK531">
            <v>0</v>
          </cell>
          <cell r="AL531">
            <v>0</v>
          </cell>
          <cell r="AM531">
            <v>0</v>
          </cell>
          <cell r="AN531">
            <v>0</v>
          </cell>
          <cell r="AO531">
            <v>0</v>
          </cell>
          <cell r="AP531">
            <v>0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  <cell r="AU531">
            <v>0</v>
          </cell>
          <cell r="AV531">
            <v>0</v>
          </cell>
          <cell r="AW531">
            <v>0</v>
          </cell>
          <cell r="AX531">
            <v>0</v>
          </cell>
          <cell r="AY531">
            <v>0</v>
          </cell>
          <cell r="AZ531">
            <v>0</v>
          </cell>
          <cell r="BA531">
            <v>0</v>
          </cell>
          <cell r="BB531">
            <v>0</v>
          </cell>
          <cell r="BC531">
            <v>0</v>
          </cell>
          <cell r="BD531">
            <v>0</v>
          </cell>
          <cell r="BE531">
            <v>0</v>
          </cell>
          <cell r="BF531">
            <v>0</v>
          </cell>
          <cell r="BG531">
            <v>0</v>
          </cell>
          <cell r="BH531">
            <v>0</v>
          </cell>
          <cell r="BI531">
            <v>0</v>
          </cell>
          <cell r="BJ531">
            <v>0</v>
          </cell>
          <cell r="BK531">
            <v>0</v>
          </cell>
          <cell r="BL531">
            <v>0</v>
          </cell>
          <cell r="BM531">
            <v>0</v>
          </cell>
          <cell r="BN531">
            <v>0</v>
          </cell>
          <cell r="BO531">
            <v>0</v>
          </cell>
          <cell r="BP531">
            <v>0</v>
          </cell>
          <cell r="BQ531">
            <v>0</v>
          </cell>
          <cell r="BR531">
            <v>0</v>
          </cell>
          <cell r="BS531">
            <v>0</v>
          </cell>
          <cell r="BT531">
            <v>0</v>
          </cell>
          <cell r="BU531">
            <v>0</v>
          </cell>
          <cell r="BV531">
            <v>0</v>
          </cell>
          <cell r="BW531">
            <v>0</v>
          </cell>
          <cell r="BX531">
            <v>0</v>
          </cell>
          <cell r="BY531">
            <v>0</v>
          </cell>
          <cell r="BZ531">
            <v>0</v>
          </cell>
          <cell r="CA531">
            <v>0</v>
          </cell>
          <cell r="CB531">
            <v>0</v>
          </cell>
          <cell r="CC531">
            <v>0</v>
          </cell>
          <cell r="CD531">
            <v>0</v>
          </cell>
          <cell r="CE531">
            <v>0</v>
          </cell>
          <cell r="CF531">
            <v>0</v>
          </cell>
          <cell r="CG531">
            <v>0</v>
          </cell>
          <cell r="CH531">
            <v>0</v>
          </cell>
          <cell r="CI531">
            <v>0</v>
          </cell>
          <cell r="CJ531">
            <v>0</v>
          </cell>
          <cell r="CK531">
            <v>0</v>
          </cell>
          <cell r="CL531">
            <v>0</v>
          </cell>
          <cell r="CM531">
            <v>0</v>
          </cell>
          <cell r="CN531">
            <v>0</v>
          </cell>
        </row>
        <row r="532">
          <cell r="B532">
            <v>401670</v>
          </cell>
          <cell r="C532" t="str">
            <v xml:space="preserve">            파생금융자산의감소                                                            </v>
          </cell>
          <cell r="D532" t="str">
            <v xml:space="preserve">      Decrease(Increase) in Derivative Assets</v>
          </cell>
          <cell r="H532" t="e">
            <v>#VALUE!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>
            <v>0</v>
          </cell>
          <cell r="AK532">
            <v>0</v>
          </cell>
          <cell r="AL532">
            <v>0</v>
          </cell>
          <cell r="AM532">
            <v>0</v>
          </cell>
          <cell r="AN532">
            <v>0</v>
          </cell>
          <cell r="AO532">
            <v>0</v>
          </cell>
          <cell r="AP532">
            <v>0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  <cell r="AU532">
            <v>0</v>
          </cell>
          <cell r="AV532">
            <v>0</v>
          </cell>
          <cell r="AW532">
            <v>0</v>
          </cell>
          <cell r="AX532">
            <v>0</v>
          </cell>
          <cell r="AY532">
            <v>0</v>
          </cell>
          <cell r="AZ532">
            <v>0</v>
          </cell>
          <cell r="BA532">
            <v>0</v>
          </cell>
          <cell r="BB532">
            <v>0</v>
          </cell>
          <cell r="BC532">
            <v>0</v>
          </cell>
          <cell r="BD532">
            <v>0</v>
          </cell>
          <cell r="BE532">
            <v>0</v>
          </cell>
          <cell r="BF532">
            <v>0</v>
          </cell>
          <cell r="BG532">
            <v>0</v>
          </cell>
          <cell r="BH532">
            <v>0</v>
          </cell>
          <cell r="BI532">
            <v>0</v>
          </cell>
          <cell r="BJ532">
            <v>0</v>
          </cell>
          <cell r="BK532">
            <v>0</v>
          </cell>
          <cell r="BL532">
            <v>0</v>
          </cell>
          <cell r="BM532">
            <v>0</v>
          </cell>
          <cell r="BN532">
            <v>0</v>
          </cell>
          <cell r="BO532">
            <v>0</v>
          </cell>
          <cell r="BP532">
            <v>0</v>
          </cell>
          <cell r="BQ532">
            <v>0</v>
          </cell>
          <cell r="BR532">
            <v>0</v>
          </cell>
          <cell r="BS532">
            <v>0</v>
          </cell>
          <cell r="BT532">
            <v>0</v>
          </cell>
          <cell r="BU532">
            <v>0</v>
          </cell>
          <cell r="BV532">
            <v>0</v>
          </cell>
          <cell r="BW532">
            <v>0</v>
          </cell>
          <cell r="BX532">
            <v>0</v>
          </cell>
          <cell r="BY532">
            <v>0</v>
          </cell>
          <cell r="BZ532">
            <v>0</v>
          </cell>
          <cell r="CA532">
            <v>0</v>
          </cell>
          <cell r="CB532">
            <v>0</v>
          </cell>
          <cell r="CC532">
            <v>0</v>
          </cell>
          <cell r="CD532">
            <v>0</v>
          </cell>
          <cell r="CE532">
            <v>0</v>
          </cell>
          <cell r="CF532">
            <v>0</v>
          </cell>
          <cell r="CG532">
            <v>0</v>
          </cell>
          <cell r="CH532">
            <v>0</v>
          </cell>
          <cell r="CI532">
            <v>0</v>
          </cell>
          <cell r="CJ532">
            <v>0</v>
          </cell>
          <cell r="CK532">
            <v>0</v>
          </cell>
          <cell r="CL532">
            <v>0</v>
          </cell>
          <cell r="CM532">
            <v>0</v>
          </cell>
          <cell r="CN532">
            <v>0</v>
          </cell>
        </row>
        <row r="533">
          <cell r="B533">
            <v>401680</v>
          </cell>
          <cell r="C533" t="str">
            <v xml:space="preserve">            자산보증금등의감소                                                            </v>
          </cell>
          <cell r="D533" t="str">
            <v xml:space="preserve">      Decrease(Increase) in Deposits Provided(Assets)</v>
          </cell>
          <cell r="H533" t="e">
            <v>#VALUE!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0</v>
          </cell>
          <cell r="AJ533">
            <v>0</v>
          </cell>
          <cell r="AK533">
            <v>0.203267</v>
          </cell>
          <cell r="AL533">
            <v>-0.14618100000000001</v>
          </cell>
          <cell r="AM533">
            <v>-0.14507599999999998</v>
          </cell>
          <cell r="AN533">
            <v>-0.69163599999999992</v>
          </cell>
          <cell r="AO533">
            <v>2.2956999999999998E-2</v>
          </cell>
          <cell r="AP533">
            <v>0.87964900000000001</v>
          </cell>
          <cell r="AQ533">
            <v>0.31237899999999996</v>
          </cell>
          <cell r="AR533">
            <v>6.3217999999999996E-2</v>
          </cell>
          <cell r="AS533">
            <v>-0.257274</v>
          </cell>
          <cell r="AT533">
            <v>-0.10699199999999999</v>
          </cell>
          <cell r="AU533">
            <v>0.27013799999999999</v>
          </cell>
          <cell r="AV533">
            <v>-0.58200499999999999</v>
          </cell>
          <cell r="AW533">
            <v>-0.33170499999999997</v>
          </cell>
          <cell r="AX533">
            <v>4.7584000000000001E-2</v>
          </cell>
          <cell r="AY533">
            <v>-3.9509999999999997E-3</v>
          </cell>
          <cell r="AZ533">
            <v>0.28807199999999999</v>
          </cell>
          <cell r="BA533">
            <v>0</v>
          </cell>
          <cell r="BB533">
            <v>0</v>
          </cell>
          <cell r="BC533">
            <v>0</v>
          </cell>
          <cell r="BD533">
            <v>-4.2555129999999997E-2</v>
          </cell>
          <cell r="BE533">
            <v>0</v>
          </cell>
          <cell r="BF533">
            <v>0</v>
          </cell>
          <cell r="BG533">
            <v>0</v>
          </cell>
          <cell r="BH533">
            <v>-1.0471084399999999</v>
          </cell>
          <cell r="BI533">
            <v>0</v>
          </cell>
          <cell r="BJ533">
            <v>0</v>
          </cell>
          <cell r="BK533">
            <v>0</v>
          </cell>
          <cell r="BL533">
            <v>0</v>
          </cell>
          <cell r="BM533">
            <v>0</v>
          </cell>
          <cell r="BN533">
            <v>0</v>
          </cell>
          <cell r="BO533">
            <v>0</v>
          </cell>
          <cell r="BP533">
            <v>0</v>
          </cell>
          <cell r="BQ533">
            <v>0</v>
          </cell>
          <cell r="BR533">
            <v>0</v>
          </cell>
          <cell r="BS533">
            <v>0</v>
          </cell>
          <cell r="BT533">
            <v>0</v>
          </cell>
          <cell r="BU533">
            <v>0</v>
          </cell>
          <cell r="BV533">
            <v>0</v>
          </cell>
          <cell r="BW533">
            <v>0</v>
          </cell>
          <cell r="BX533">
            <v>0</v>
          </cell>
          <cell r="BY533">
            <v>0</v>
          </cell>
          <cell r="BZ533">
            <v>0</v>
          </cell>
          <cell r="CA533">
            <v>0</v>
          </cell>
          <cell r="CB533">
            <v>0</v>
          </cell>
          <cell r="CC533">
            <v>0</v>
          </cell>
          <cell r="CD533">
            <v>0</v>
          </cell>
          <cell r="CE533">
            <v>0</v>
          </cell>
          <cell r="CF533">
            <v>0</v>
          </cell>
          <cell r="CG533">
            <v>0</v>
          </cell>
          <cell r="CH533">
            <v>0</v>
          </cell>
          <cell r="CI533">
            <v>0</v>
          </cell>
          <cell r="CJ533">
            <v>0</v>
          </cell>
          <cell r="CK533">
            <v>0</v>
          </cell>
          <cell r="CL533">
            <v>0</v>
          </cell>
          <cell r="CM533">
            <v>0</v>
          </cell>
          <cell r="CN533">
            <v>0</v>
          </cell>
        </row>
        <row r="534">
          <cell r="B534">
            <v>401690</v>
          </cell>
          <cell r="C534" t="str">
            <v xml:space="preserve">            이연법인세자산의감소                                                          </v>
          </cell>
          <cell r="D534" t="str">
            <v xml:space="preserve">      Decrease(Increase) in Deferred Income Tax Assets</v>
          </cell>
          <cell r="H534" t="e">
            <v>#VALUE!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0</v>
          </cell>
          <cell r="AJ534">
            <v>0</v>
          </cell>
          <cell r="AK534">
            <v>0</v>
          </cell>
          <cell r="AL534">
            <v>0</v>
          </cell>
          <cell r="AM534">
            <v>0</v>
          </cell>
          <cell r="AN534">
            <v>0</v>
          </cell>
          <cell r="AO534">
            <v>0</v>
          </cell>
          <cell r="AP534">
            <v>0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  <cell r="AU534">
            <v>0</v>
          </cell>
          <cell r="AV534">
            <v>0</v>
          </cell>
          <cell r="AW534">
            <v>0</v>
          </cell>
          <cell r="AX534">
            <v>0</v>
          </cell>
          <cell r="AY534">
            <v>0</v>
          </cell>
          <cell r="AZ534">
            <v>0</v>
          </cell>
          <cell r="BA534">
            <v>0</v>
          </cell>
          <cell r="BB534">
            <v>0</v>
          </cell>
          <cell r="BC534">
            <v>0</v>
          </cell>
          <cell r="BD534">
            <v>0</v>
          </cell>
          <cell r="BE534">
            <v>0</v>
          </cell>
          <cell r="BF534">
            <v>0</v>
          </cell>
          <cell r="BG534">
            <v>0</v>
          </cell>
          <cell r="BH534">
            <v>0</v>
          </cell>
          <cell r="BI534">
            <v>0</v>
          </cell>
          <cell r="BJ534">
            <v>0</v>
          </cell>
          <cell r="BK534">
            <v>0</v>
          </cell>
          <cell r="BL534">
            <v>0</v>
          </cell>
          <cell r="BM534">
            <v>0</v>
          </cell>
          <cell r="BN534">
            <v>0</v>
          </cell>
          <cell r="BO534">
            <v>0</v>
          </cell>
          <cell r="BP534">
            <v>0</v>
          </cell>
          <cell r="BQ534">
            <v>0</v>
          </cell>
          <cell r="BR534">
            <v>0</v>
          </cell>
          <cell r="BS534">
            <v>0</v>
          </cell>
          <cell r="BT534">
            <v>0</v>
          </cell>
          <cell r="BU534">
            <v>0</v>
          </cell>
          <cell r="BV534">
            <v>0</v>
          </cell>
          <cell r="BW534">
            <v>0</v>
          </cell>
          <cell r="BX534">
            <v>0</v>
          </cell>
          <cell r="BY534">
            <v>0</v>
          </cell>
          <cell r="BZ534">
            <v>0</v>
          </cell>
          <cell r="CA534">
            <v>0</v>
          </cell>
          <cell r="CB534">
            <v>0</v>
          </cell>
          <cell r="CC534">
            <v>0</v>
          </cell>
          <cell r="CD534">
            <v>0</v>
          </cell>
          <cell r="CE534">
            <v>0</v>
          </cell>
          <cell r="CF534">
            <v>0</v>
          </cell>
          <cell r="CG534">
            <v>0</v>
          </cell>
          <cell r="CH534">
            <v>0</v>
          </cell>
          <cell r="CI534">
            <v>0</v>
          </cell>
          <cell r="CJ534">
            <v>0</v>
          </cell>
          <cell r="CK534">
            <v>0</v>
          </cell>
          <cell r="CL534">
            <v>0</v>
          </cell>
          <cell r="CM534">
            <v>0</v>
          </cell>
          <cell r="CN534">
            <v>0</v>
          </cell>
        </row>
        <row r="535">
          <cell r="B535">
            <v>401700</v>
          </cell>
          <cell r="C535" t="str">
            <v xml:space="preserve">            기타금융업자산의감소                                                          </v>
          </cell>
          <cell r="D535" t="str">
            <v xml:space="preserve">      Decrease(Increase) in Other Financial Institutions Assets</v>
          </cell>
          <cell r="H535" t="e">
            <v>#VALUE!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0</v>
          </cell>
          <cell r="Z535">
            <v>0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  <cell r="AJ535">
            <v>0</v>
          </cell>
          <cell r="AK535">
            <v>0</v>
          </cell>
          <cell r="AL535">
            <v>0</v>
          </cell>
          <cell r="AM535">
            <v>0</v>
          </cell>
          <cell r="AN535">
            <v>0</v>
          </cell>
          <cell r="AO535">
            <v>0</v>
          </cell>
          <cell r="AP535">
            <v>0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  <cell r="AU535">
            <v>0</v>
          </cell>
          <cell r="AV535">
            <v>0</v>
          </cell>
          <cell r="AW535">
            <v>0</v>
          </cell>
          <cell r="AX535">
            <v>0</v>
          </cell>
          <cell r="AY535">
            <v>0</v>
          </cell>
          <cell r="AZ535">
            <v>0</v>
          </cell>
          <cell r="BA535">
            <v>0</v>
          </cell>
          <cell r="BB535">
            <v>0</v>
          </cell>
          <cell r="BC535">
            <v>0</v>
          </cell>
          <cell r="BD535">
            <v>0</v>
          </cell>
          <cell r="BE535">
            <v>0</v>
          </cell>
          <cell r="BF535">
            <v>0</v>
          </cell>
          <cell r="BG535">
            <v>0</v>
          </cell>
          <cell r="BH535">
            <v>0</v>
          </cell>
          <cell r="BI535">
            <v>0</v>
          </cell>
          <cell r="BJ535">
            <v>0</v>
          </cell>
          <cell r="BK535">
            <v>0</v>
          </cell>
          <cell r="BL535">
            <v>0</v>
          </cell>
          <cell r="BM535">
            <v>0</v>
          </cell>
          <cell r="BN535">
            <v>0</v>
          </cell>
          <cell r="BO535">
            <v>0</v>
          </cell>
          <cell r="BP535">
            <v>0</v>
          </cell>
          <cell r="BQ535">
            <v>0</v>
          </cell>
          <cell r="BR535">
            <v>0</v>
          </cell>
          <cell r="BS535">
            <v>0</v>
          </cell>
          <cell r="BT535">
            <v>0</v>
          </cell>
          <cell r="BU535">
            <v>0</v>
          </cell>
          <cell r="BV535">
            <v>0</v>
          </cell>
          <cell r="BW535">
            <v>0</v>
          </cell>
          <cell r="BX535">
            <v>0</v>
          </cell>
          <cell r="BY535">
            <v>0</v>
          </cell>
          <cell r="BZ535">
            <v>0</v>
          </cell>
          <cell r="CA535">
            <v>0</v>
          </cell>
          <cell r="CB535">
            <v>0</v>
          </cell>
          <cell r="CC535">
            <v>0</v>
          </cell>
          <cell r="CD535">
            <v>0</v>
          </cell>
          <cell r="CE535">
            <v>0</v>
          </cell>
          <cell r="CF535">
            <v>0</v>
          </cell>
          <cell r="CG535">
            <v>0</v>
          </cell>
          <cell r="CH535">
            <v>0</v>
          </cell>
          <cell r="CI535">
            <v>0</v>
          </cell>
          <cell r="CJ535">
            <v>0</v>
          </cell>
          <cell r="CK535">
            <v>0</v>
          </cell>
          <cell r="CL535">
            <v>0</v>
          </cell>
          <cell r="CM535">
            <v>0</v>
          </cell>
          <cell r="CN535">
            <v>0</v>
          </cell>
        </row>
        <row r="536">
          <cell r="B536">
            <v>401710</v>
          </cell>
          <cell r="C536" t="str">
            <v xml:space="preserve">            기타영업활동자산의감소                                                        </v>
          </cell>
          <cell r="D536" t="str">
            <v xml:space="preserve">      Decrease(Increase) in Other Assets</v>
          </cell>
          <cell r="H536" t="e">
            <v>#VALUE!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>
            <v>0</v>
          </cell>
          <cell r="AK536">
            <v>0</v>
          </cell>
          <cell r="AL536">
            <v>-1.1798999999999999</v>
          </cell>
          <cell r="AM536">
            <v>-0.32151799999999997</v>
          </cell>
          <cell r="AN536">
            <v>0.61986999999999992</v>
          </cell>
          <cell r="AO536">
            <v>0.201375</v>
          </cell>
          <cell r="AP536">
            <v>-0.33258399999999999</v>
          </cell>
          <cell r="AQ536">
            <v>-2.5280999999999998E-2</v>
          </cell>
          <cell r="AR536">
            <v>0.23138199999999998</v>
          </cell>
          <cell r="AS536">
            <v>0</v>
          </cell>
          <cell r="AT536">
            <v>0</v>
          </cell>
          <cell r="AU536">
            <v>0</v>
          </cell>
          <cell r="AV536">
            <v>0</v>
          </cell>
          <cell r="AW536">
            <v>0</v>
          </cell>
          <cell r="AX536">
            <v>0</v>
          </cell>
          <cell r="AY536">
            <v>0</v>
          </cell>
          <cell r="AZ536">
            <v>-2.5932358099999999</v>
          </cell>
          <cell r="BA536">
            <v>-2.8738389999999998</v>
          </cell>
          <cell r="BB536">
            <v>-1.42394</v>
          </cell>
          <cell r="BC536">
            <v>-3.891642</v>
          </cell>
          <cell r="BD536">
            <v>8.0663661500000003</v>
          </cell>
          <cell r="BE536">
            <v>1.063437</v>
          </cell>
          <cell r="BF536">
            <v>3.401462</v>
          </cell>
          <cell r="BG536">
            <v>-1.3030709999999999</v>
          </cell>
          <cell r="BH536">
            <v>0.11146028999999999</v>
          </cell>
          <cell r="BI536">
            <v>-3.7445619999999997</v>
          </cell>
          <cell r="BJ536">
            <v>-1.23834</v>
          </cell>
          <cell r="BK536">
            <v>0</v>
          </cell>
          <cell r="BL536">
            <v>0</v>
          </cell>
          <cell r="BM536">
            <v>0</v>
          </cell>
          <cell r="BN536">
            <v>0</v>
          </cell>
          <cell r="BO536">
            <v>0</v>
          </cell>
          <cell r="BP536">
            <v>0</v>
          </cell>
          <cell r="BQ536">
            <v>0</v>
          </cell>
          <cell r="BR536">
            <v>0</v>
          </cell>
          <cell r="BS536">
            <v>0</v>
          </cell>
          <cell r="BT536">
            <v>0</v>
          </cell>
          <cell r="BU536">
            <v>0</v>
          </cell>
          <cell r="BV536">
            <v>0</v>
          </cell>
          <cell r="BW536">
            <v>0</v>
          </cell>
          <cell r="BX536">
            <v>0</v>
          </cell>
          <cell r="BY536">
            <v>0</v>
          </cell>
          <cell r="BZ536">
            <v>0</v>
          </cell>
          <cell r="CA536">
            <v>0</v>
          </cell>
          <cell r="CB536">
            <v>0</v>
          </cell>
          <cell r="CC536">
            <v>0</v>
          </cell>
          <cell r="CD536">
            <v>0</v>
          </cell>
          <cell r="CE536">
            <v>0</v>
          </cell>
          <cell r="CF536">
            <v>0</v>
          </cell>
          <cell r="CG536">
            <v>0</v>
          </cell>
          <cell r="CH536">
            <v>0</v>
          </cell>
          <cell r="CI536">
            <v>0</v>
          </cell>
          <cell r="CJ536">
            <v>0</v>
          </cell>
          <cell r="CK536">
            <v>0</v>
          </cell>
          <cell r="CL536">
            <v>0</v>
          </cell>
          <cell r="CM536">
            <v>0</v>
          </cell>
          <cell r="CN536">
            <v>0</v>
          </cell>
        </row>
        <row r="537">
          <cell r="B537">
            <v>401720</v>
          </cell>
          <cell r="C537" t="str">
            <v xml:space="preserve">            매각예정자산의감소                                                            </v>
          </cell>
          <cell r="D537" t="str">
            <v xml:space="preserve">      Decrease(Increase) in Asset Held for Sale</v>
          </cell>
          <cell r="H537" t="e">
            <v>#VALUE!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0</v>
          </cell>
          <cell r="AJ537">
            <v>0</v>
          </cell>
          <cell r="AK537">
            <v>0</v>
          </cell>
          <cell r="AL537">
            <v>0</v>
          </cell>
          <cell r="AM537">
            <v>0</v>
          </cell>
          <cell r="AN537">
            <v>0</v>
          </cell>
          <cell r="AO537">
            <v>0</v>
          </cell>
          <cell r="AP537">
            <v>0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  <cell r="AU537">
            <v>0</v>
          </cell>
          <cell r="AV537">
            <v>0</v>
          </cell>
          <cell r="AW537">
            <v>0</v>
          </cell>
          <cell r="AX537">
            <v>0</v>
          </cell>
          <cell r="AY537">
            <v>0</v>
          </cell>
          <cell r="AZ537">
            <v>0</v>
          </cell>
          <cell r="BA537">
            <v>0</v>
          </cell>
          <cell r="BB537">
            <v>0</v>
          </cell>
          <cell r="BC537">
            <v>0</v>
          </cell>
          <cell r="BD537">
            <v>0</v>
          </cell>
          <cell r="BE537">
            <v>0</v>
          </cell>
          <cell r="BF537">
            <v>0</v>
          </cell>
          <cell r="BG537">
            <v>0</v>
          </cell>
          <cell r="BH537">
            <v>0</v>
          </cell>
          <cell r="BI537">
            <v>0</v>
          </cell>
          <cell r="BJ537">
            <v>0</v>
          </cell>
          <cell r="BK537">
            <v>0</v>
          </cell>
          <cell r="BL537">
            <v>0</v>
          </cell>
          <cell r="BM537">
            <v>0</v>
          </cell>
          <cell r="BN537">
            <v>0</v>
          </cell>
          <cell r="BO537">
            <v>0</v>
          </cell>
          <cell r="BP537">
            <v>0</v>
          </cell>
          <cell r="BQ537">
            <v>0</v>
          </cell>
          <cell r="BR537">
            <v>0</v>
          </cell>
          <cell r="BS537">
            <v>0</v>
          </cell>
          <cell r="BT537">
            <v>0</v>
          </cell>
          <cell r="BU537">
            <v>0</v>
          </cell>
          <cell r="BV537">
            <v>0</v>
          </cell>
          <cell r="BW537">
            <v>0</v>
          </cell>
          <cell r="BX537">
            <v>0</v>
          </cell>
          <cell r="BY537">
            <v>0</v>
          </cell>
          <cell r="BZ537">
            <v>0</v>
          </cell>
          <cell r="CA537">
            <v>0</v>
          </cell>
          <cell r="CB537">
            <v>0</v>
          </cell>
          <cell r="CC537">
            <v>0</v>
          </cell>
          <cell r="CD537">
            <v>0</v>
          </cell>
          <cell r="CE537">
            <v>0</v>
          </cell>
          <cell r="CF537">
            <v>0</v>
          </cell>
          <cell r="CG537">
            <v>0</v>
          </cell>
          <cell r="CH537">
            <v>0</v>
          </cell>
          <cell r="CI537">
            <v>0</v>
          </cell>
          <cell r="CJ537">
            <v>0</v>
          </cell>
          <cell r="CK537">
            <v>0</v>
          </cell>
          <cell r="CL537">
            <v>0</v>
          </cell>
          <cell r="CM537">
            <v>0</v>
          </cell>
          <cell r="CN537">
            <v>0</v>
          </cell>
        </row>
        <row r="538">
          <cell r="B538">
            <v>401730</v>
          </cell>
          <cell r="C538" t="str">
            <v xml:space="preserve">        영업활동부채의증가                                                                </v>
          </cell>
          <cell r="D538" t="str">
            <v xml:space="preserve">    Increase(Decrease) in Liabilities</v>
          </cell>
          <cell r="H538" t="e">
            <v>#VALUE!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  <cell r="AJ538">
            <v>0</v>
          </cell>
          <cell r="AK538">
            <v>-3.306956</v>
          </cell>
          <cell r="AL538">
            <v>10.745436</v>
          </cell>
          <cell r="AM538">
            <v>-3.4742699999999997</v>
          </cell>
          <cell r="AN538">
            <v>-1.1738199999999999</v>
          </cell>
          <cell r="AO538">
            <v>-8.2573129999999999</v>
          </cell>
          <cell r="AP538">
            <v>20.803058</v>
          </cell>
          <cell r="AQ538">
            <v>-29.158151</v>
          </cell>
          <cell r="AR538">
            <v>21.672402999999999</v>
          </cell>
          <cell r="AS538">
            <v>8.2227069999999998</v>
          </cell>
          <cell r="AT538">
            <v>-9.8012300000000003</v>
          </cell>
          <cell r="AU538">
            <v>-3.1376909999999998</v>
          </cell>
          <cell r="AV538">
            <v>37.688925229999995</v>
          </cell>
          <cell r="AW538">
            <v>16.175021999999998</v>
          </cell>
          <cell r="AX538">
            <v>-61.772463999999999</v>
          </cell>
          <cell r="AY538">
            <v>-10.035715999999999</v>
          </cell>
          <cell r="AZ538">
            <v>24.110322249999999</v>
          </cell>
          <cell r="BA538">
            <v>6.5253480000000001</v>
          </cell>
          <cell r="BB538">
            <v>-15.392854</v>
          </cell>
          <cell r="BC538">
            <v>0.86094099999999996</v>
          </cell>
          <cell r="BD538">
            <v>10.776802199999999</v>
          </cell>
          <cell r="BE538">
            <v>2.2299850000000001</v>
          </cell>
          <cell r="BF538">
            <v>-41.873860999999998</v>
          </cell>
          <cell r="BG538">
            <v>20.545292</v>
          </cell>
          <cell r="BH538">
            <v>-16.205837539999997</v>
          </cell>
          <cell r="BI538">
            <v>1.7757179999999999</v>
          </cell>
          <cell r="BJ538">
            <v>18.559768999999999</v>
          </cell>
          <cell r="BK538">
            <v>0</v>
          </cell>
          <cell r="BL538">
            <v>0</v>
          </cell>
          <cell r="BM538">
            <v>0</v>
          </cell>
          <cell r="BN538">
            <v>0</v>
          </cell>
          <cell r="BO538">
            <v>0</v>
          </cell>
          <cell r="BP538">
            <v>0</v>
          </cell>
          <cell r="BQ538">
            <v>0</v>
          </cell>
          <cell r="BR538">
            <v>0</v>
          </cell>
          <cell r="BS538">
            <v>0</v>
          </cell>
          <cell r="BT538">
            <v>0</v>
          </cell>
          <cell r="BU538">
            <v>0</v>
          </cell>
          <cell r="BV538">
            <v>0</v>
          </cell>
          <cell r="BW538">
            <v>0</v>
          </cell>
          <cell r="BX538">
            <v>0</v>
          </cell>
          <cell r="BY538">
            <v>0</v>
          </cell>
          <cell r="BZ538">
            <v>0</v>
          </cell>
          <cell r="CA538">
            <v>0</v>
          </cell>
          <cell r="CB538">
            <v>0</v>
          </cell>
          <cell r="CC538">
            <v>0</v>
          </cell>
          <cell r="CD538">
            <v>0</v>
          </cell>
          <cell r="CE538">
            <v>0</v>
          </cell>
          <cell r="CF538">
            <v>0</v>
          </cell>
          <cell r="CG538">
            <v>0</v>
          </cell>
          <cell r="CH538">
            <v>0</v>
          </cell>
          <cell r="CI538">
            <v>0</v>
          </cell>
          <cell r="CJ538">
            <v>0</v>
          </cell>
          <cell r="CK538">
            <v>0</v>
          </cell>
          <cell r="CL538">
            <v>0</v>
          </cell>
          <cell r="CM538">
            <v>0</v>
          </cell>
          <cell r="CN538">
            <v>0</v>
          </cell>
        </row>
        <row r="539">
          <cell r="B539">
            <v>401740</v>
          </cell>
          <cell r="C539" t="str">
            <v xml:space="preserve">            매입채무및기타채무의증가                                                      </v>
          </cell>
          <cell r="D539" t="str">
            <v xml:space="preserve">      Increase(Decrease) in Other Trade and Payables</v>
          </cell>
          <cell r="H539" t="e">
            <v>#VALUE!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  <cell r="AH539">
            <v>0</v>
          </cell>
          <cell r="AI539">
            <v>0</v>
          </cell>
          <cell r="AJ539">
            <v>0</v>
          </cell>
          <cell r="AK539">
            <v>-12.657233</v>
          </cell>
          <cell r="AL539">
            <v>9.8788039999999988</v>
          </cell>
          <cell r="AM539">
            <v>0.354159</v>
          </cell>
          <cell r="AN539">
            <v>7.502834</v>
          </cell>
          <cell r="AO539">
            <v>-14.903414999999999</v>
          </cell>
          <cell r="AP539">
            <v>-0.67545999999999995</v>
          </cell>
          <cell r="AQ539">
            <v>11.701848999999999</v>
          </cell>
          <cell r="AR539">
            <v>-5.8975339999999994</v>
          </cell>
          <cell r="AS539">
            <v>10.216535</v>
          </cell>
          <cell r="AT539">
            <v>-6.6406159999999996</v>
          </cell>
          <cell r="AU539">
            <v>-0.42671499999999996</v>
          </cell>
          <cell r="AV539">
            <v>19.493627269999998</v>
          </cell>
          <cell r="AW539">
            <v>34.560310999999999</v>
          </cell>
          <cell r="AX539">
            <v>-48.427996999999998</v>
          </cell>
          <cell r="AY539">
            <v>-0.23534999999999998</v>
          </cell>
          <cell r="AZ539">
            <v>10.617377749999999</v>
          </cell>
          <cell r="BA539">
            <v>3.444169</v>
          </cell>
          <cell r="BB539">
            <v>-1.1161479999999999</v>
          </cell>
          <cell r="BC539">
            <v>4.4965250000000001</v>
          </cell>
          <cell r="BD539">
            <v>-2.5414342899999998</v>
          </cell>
          <cell r="BE539">
            <v>36.644590999999998</v>
          </cell>
          <cell r="BF539">
            <v>-31.605504999999997</v>
          </cell>
          <cell r="BG539">
            <v>-4.0919980000000002</v>
          </cell>
          <cell r="BH539">
            <v>8.1741399999999995</v>
          </cell>
          <cell r="BI539">
            <v>-5.1918059999999997</v>
          </cell>
          <cell r="BJ539">
            <v>5.0454099999999995</v>
          </cell>
          <cell r="BK539">
            <v>0</v>
          </cell>
          <cell r="BL539">
            <v>0</v>
          </cell>
          <cell r="BM539">
            <v>0</v>
          </cell>
          <cell r="BN539">
            <v>0</v>
          </cell>
          <cell r="BO539">
            <v>0</v>
          </cell>
          <cell r="BP539">
            <v>0</v>
          </cell>
          <cell r="BQ539">
            <v>0</v>
          </cell>
          <cell r="BR539">
            <v>0</v>
          </cell>
          <cell r="BS539">
            <v>0</v>
          </cell>
          <cell r="BT539">
            <v>0</v>
          </cell>
          <cell r="BU539">
            <v>0</v>
          </cell>
          <cell r="BV539">
            <v>0</v>
          </cell>
          <cell r="BW539">
            <v>0</v>
          </cell>
          <cell r="BX539">
            <v>0</v>
          </cell>
          <cell r="BY539">
            <v>0</v>
          </cell>
          <cell r="BZ539">
            <v>0</v>
          </cell>
          <cell r="CA539">
            <v>0</v>
          </cell>
          <cell r="CB539">
            <v>0</v>
          </cell>
          <cell r="CC539">
            <v>0</v>
          </cell>
          <cell r="CD539">
            <v>0</v>
          </cell>
          <cell r="CE539">
            <v>0</v>
          </cell>
          <cell r="CF539">
            <v>0</v>
          </cell>
          <cell r="CG539">
            <v>0</v>
          </cell>
          <cell r="CH539">
            <v>0</v>
          </cell>
          <cell r="CI539">
            <v>0</v>
          </cell>
          <cell r="CJ539">
            <v>0</v>
          </cell>
          <cell r="CK539">
            <v>0</v>
          </cell>
          <cell r="CL539">
            <v>0</v>
          </cell>
          <cell r="CM539">
            <v>0</v>
          </cell>
          <cell r="CN539">
            <v>0</v>
          </cell>
        </row>
        <row r="540">
          <cell r="B540">
            <v>401800</v>
          </cell>
          <cell r="C540" t="str">
            <v xml:space="preserve">            공사선수금의증가                                                              </v>
          </cell>
          <cell r="D540" t="str">
            <v xml:space="preserve">      Increase(Decrease) in Advances from Construction Contracts</v>
          </cell>
          <cell r="H540" t="e">
            <v>#VALUE!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0</v>
          </cell>
          <cell r="AJ540">
            <v>0</v>
          </cell>
          <cell r="AK540">
            <v>0</v>
          </cell>
          <cell r="AL540">
            <v>0</v>
          </cell>
          <cell r="AM540">
            <v>0</v>
          </cell>
          <cell r="AN540">
            <v>0</v>
          </cell>
          <cell r="AO540">
            <v>0</v>
          </cell>
          <cell r="AP540">
            <v>0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  <cell r="AU540">
            <v>0</v>
          </cell>
          <cell r="AV540">
            <v>0</v>
          </cell>
          <cell r="AW540">
            <v>0</v>
          </cell>
          <cell r="AX540">
            <v>0</v>
          </cell>
          <cell r="AY540">
            <v>0</v>
          </cell>
          <cell r="AZ540">
            <v>0</v>
          </cell>
          <cell r="BA540">
            <v>0</v>
          </cell>
          <cell r="BB540">
            <v>0</v>
          </cell>
          <cell r="BC540">
            <v>0</v>
          </cell>
          <cell r="BD540">
            <v>0</v>
          </cell>
          <cell r="BE540">
            <v>0</v>
          </cell>
          <cell r="BF540">
            <v>0</v>
          </cell>
          <cell r="BG540">
            <v>0</v>
          </cell>
          <cell r="BH540">
            <v>0</v>
          </cell>
          <cell r="BI540">
            <v>0</v>
          </cell>
          <cell r="BJ540">
            <v>0</v>
          </cell>
          <cell r="BK540">
            <v>0</v>
          </cell>
          <cell r="BL540">
            <v>0</v>
          </cell>
          <cell r="BM540">
            <v>0</v>
          </cell>
          <cell r="BN540">
            <v>0</v>
          </cell>
          <cell r="BO540">
            <v>0</v>
          </cell>
          <cell r="BP540">
            <v>0</v>
          </cell>
          <cell r="BQ540">
            <v>0</v>
          </cell>
          <cell r="BR540">
            <v>0</v>
          </cell>
          <cell r="BS540">
            <v>0</v>
          </cell>
          <cell r="BT540">
            <v>0</v>
          </cell>
          <cell r="BU540">
            <v>0</v>
          </cell>
          <cell r="BV540">
            <v>0</v>
          </cell>
          <cell r="BW540">
            <v>0</v>
          </cell>
          <cell r="BX540">
            <v>0</v>
          </cell>
          <cell r="BY540">
            <v>0</v>
          </cell>
          <cell r="BZ540">
            <v>0</v>
          </cell>
          <cell r="CA540">
            <v>0</v>
          </cell>
          <cell r="CB540">
            <v>0</v>
          </cell>
          <cell r="CC540">
            <v>0</v>
          </cell>
          <cell r="CD540">
            <v>0</v>
          </cell>
          <cell r="CE540">
            <v>0</v>
          </cell>
          <cell r="CF540">
            <v>0</v>
          </cell>
          <cell r="CG540">
            <v>0</v>
          </cell>
          <cell r="CH540">
            <v>0</v>
          </cell>
          <cell r="CI540">
            <v>0</v>
          </cell>
          <cell r="CJ540">
            <v>0</v>
          </cell>
          <cell r="CK540">
            <v>0</v>
          </cell>
          <cell r="CL540">
            <v>0</v>
          </cell>
          <cell r="CM540">
            <v>0</v>
          </cell>
          <cell r="CN540">
            <v>0</v>
          </cell>
        </row>
        <row r="541">
          <cell r="B541">
            <v>401810</v>
          </cell>
          <cell r="C541" t="str">
            <v xml:space="preserve">            분양선수금의증가                                                              </v>
          </cell>
          <cell r="D541" t="str">
            <v xml:space="preserve">      Increase(Decrease) in Advances from Real-Estate Sales</v>
          </cell>
          <cell r="H541" t="e">
            <v>#VALUE!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  <cell r="AH541">
            <v>0</v>
          </cell>
          <cell r="AI541">
            <v>0</v>
          </cell>
          <cell r="AJ541">
            <v>0</v>
          </cell>
          <cell r="AK541">
            <v>0</v>
          </cell>
          <cell r="AL541">
            <v>0</v>
          </cell>
          <cell r="AM541">
            <v>0</v>
          </cell>
          <cell r="AN541">
            <v>0</v>
          </cell>
          <cell r="AO541">
            <v>0</v>
          </cell>
          <cell r="AP541">
            <v>0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  <cell r="AU541">
            <v>0</v>
          </cell>
          <cell r="AV541">
            <v>0</v>
          </cell>
          <cell r="AW541">
            <v>0</v>
          </cell>
          <cell r="AX541">
            <v>0</v>
          </cell>
          <cell r="AY541">
            <v>0</v>
          </cell>
          <cell r="AZ541">
            <v>0</v>
          </cell>
          <cell r="BA541">
            <v>0</v>
          </cell>
          <cell r="BB541">
            <v>0</v>
          </cell>
          <cell r="BC541">
            <v>0</v>
          </cell>
          <cell r="BD541">
            <v>0</v>
          </cell>
          <cell r="BE541">
            <v>0</v>
          </cell>
          <cell r="BF541">
            <v>0</v>
          </cell>
          <cell r="BG541">
            <v>0</v>
          </cell>
          <cell r="BH541">
            <v>0</v>
          </cell>
          <cell r="BI541">
            <v>0</v>
          </cell>
          <cell r="BJ541">
            <v>0</v>
          </cell>
          <cell r="BK541">
            <v>0</v>
          </cell>
          <cell r="BL541">
            <v>0</v>
          </cell>
          <cell r="BM541">
            <v>0</v>
          </cell>
          <cell r="BN541">
            <v>0</v>
          </cell>
          <cell r="BO541">
            <v>0</v>
          </cell>
          <cell r="BP541">
            <v>0</v>
          </cell>
          <cell r="BQ541">
            <v>0</v>
          </cell>
          <cell r="BR541">
            <v>0</v>
          </cell>
          <cell r="BS541">
            <v>0</v>
          </cell>
          <cell r="BT541">
            <v>0</v>
          </cell>
          <cell r="BU541">
            <v>0</v>
          </cell>
          <cell r="BV541">
            <v>0</v>
          </cell>
          <cell r="BW541">
            <v>0</v>
          </cell>
          <cell r="BX541">
            <v>0</v>
          </cell>
          <cell r="BY541">
            <v>0</v>
          </cell>
          <cell r="BZ541">
            <v>0</v>
          </cell>
          <cell r="CA541">
            <v>0</v>
          </cell>
          <cell r="CB541">
            <v>0</v>
          </cell>
          <cell r="CC541">
            <v>0</v>
          </cell>
          <cell r="CD541">
            <v>0</v>
          </cell>
          <cell r="CE541">
            <v>0</v>
          </cell>
          <cell r="CF541">
            <v>0</v>
          </cell>
          <cell r="CG541">
            <v>0</v>
          </cell>
          <cell r="CH541">
            <v>0</v>
          </cell>
          <cell r="CI541">
            <v>0</v>
          </cell>
          <cell r="CJ541">
            <v>0</v>
          </cell>
          <cell r="CK541">
            <v>0</v>
          </cell>
          <cell r="CL541">
            <v>0</v>
          </cell>
          <cell r="CM541">
            <v>0</v>
          </cell>
          <cell r="CN541">
            <v>0</v>
          </cell>
        </row>
        <row r="542">
          <cell r="B542">
            <v>401820</v>
          </cell>
          <cell r="C542" t="str">
            <v xml:space="preserve">            선수금의증가                                                                  </v>
          </cell>
          <cell r="D542" t="str">
            <v xml:space="preserve">      Increase(Decrease) in Advance from Customers</v>
          </cell>
          <cell r="H542" t="e">
            <v>#VALUE!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  <cell r="AH542">
            <v>0</v>
          </cell>
          <cell r="AI542">
            <v>0</v>
          </cell>
          <cell r="AJ542">
            <v>0</v>
          </cell>
          <cell r="AK542">
            <v>1.466653</v>
          </cell>
          <cell r="AL542">
            <v>-0.415188</v>
          </cell>
          <cell r="AM542">
            <v>0.32278799999999996</v>
          </cell>
          <cell r="AN542">
            <v>-1.080659</v>
          </cell>
          <cell r="AO542">
            <v>1.4729029999999999</v>
          </cell>
          <cell r="AP542">
            <v>0.743981</v>
          </cell>
          <cell r="AQ542">
            <v>-0.26281699999999997</v>
          </cell>
          <cell r="AR542">
            <v>-0.82873999999999992</v>
          </cell>
          <cell r="AS542">
            <v>0.41711599999999999</v>
          </cell>
          <cell r="AT542">
            <v>1.007153</v>
          </cell>
          <cell r="AU542">
            <v>7.7839999999999993E-2</v>
          </cell>
          <cell r="AV542">
            <v>1.5369792599999998</v>
          </cell>
          <cell r="AW542">
            <v>-1.4699849999999999</v>
          </cell>
          <cell r="AX542">
            <v>-0.81884299999999999</v>
          </cell>
          <cell r="AY542">
            <v>-1.445352</v>
          </cell>
          <cell r="AZ542">
            <v>-7.6388999999999997E-3</v>
          </cell>
          <cell r="BA542">
            <v>1.6125619999999998</v>
          </cell>
          <cell r="BB542">
            <v>0.127609</v>
          </cell>
          <cell r="BC542">
            <v>-0.404196</v>
          </cell>
          <cell r="BD542">
            <v>-0.60720219999999991</v>
          </cell>
          <cell r="BE542">
            <v>1.5843069999999999</v>
          </cell>
          <cell r="BF542">
            <v>2.4169749999999999</v>
          </cell>
          <cell r="BG542">
            <v>1.2442569999999999</v>
          </cell>
          <cell r="BH542">
            <v>-3.0533889999999997</v>
          </cell>
          <cell r="BI542">
            <v>2.2929849999999998</v>
          </cell>
          <cell r="BJ542">
            <v>6.6491769999999999</v>
          </cell>
          <cell r="BK542">
            <v>0</v>
          </cell>
          <cell r="BL542">
            <v>0</v>
          </cell>
          <cell r="BM542">
            <v>0</v>
          </cell>
          <cell r="BN542">
            <v>0</v>
          </cell>
          <cell r="BO542">
            <v>0</v>
          </cell>
          <cell r="BP542">
            <v>0</v>
          </cell>
          <cell r="BQ542">
            <v>0</v>
          </cell>
          <cell r="BR542">
            <v>0</v>
          </cell>
          <cell r="BS542">
            <v>0</v>
          </cell>
          <cell r="BT542">
            <v>0</v>
          </cell>
          <cell r="BU542">
            <v>0</v>
          </cell>
          <cell r="BV542">
            <v>0</v>
          </cell>
          <cell r="BW542">
            <v>0</v>
          </cell>
          <cell r="BX542">
            <v>0</v>
          </cell>
          <cell r="BY542">
            <v>0</v>
          </cell>
          <cell r="BZ542">
            <v>0</v>
          </cell>
          <cell r="CA542">
            <v>0</v>
          </cell>
          <cell r="CB542">
            <v>0</v>
          </cell>
          <cell r="CC542">
            <v>0</v>
          </cell>
          <cell r="CD542">
            <v>0</v>
          </cell>
          <cell r="CE542">
            <v>0</v>
          </cell>
          <cell r="CF542">
            <v>0</v>
          </cell>
          <cell r="CG542">
            <v>0</v>
          </cell>
          <cell r="CH542">
            <v>0</v>
          </cell>
          <cell r="CI542">
            <v>0</v>
          </cell>
          <cell r="CJ542">
            <v>0</v>
          </cell>
          <cell r="CK542">
            <v>0</v>
          </cell>
          <cell r="CL542">
            <v>0</v>
          </cell>
          <cell r="CM542">
            <v>0</v>
          </cell>
          <cell r="CN542">
            <v>0</v>
          </cell>
        </row>
        <row r="543">
          <cell r="B543">
            <v>401830</v>
          </cell>
          <cell r="C543" t="str">
            <v xml:space="preserve">            선수수익의증가                                                                </v>
          </cell>
          <cell r="D543" t="str">
            <v xml:space="preserve">      Increase(Decrease) in Unearned Income</v>
          </cell>
          <cell r="H543" t="e">
            <v>#VALUE!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0</v>
          </cell>
          <cell r="AK543">
            <v>0.60153999999999996</v>
          </cell>
          <cell r="AL543">
            <v>-0.61362399999999995</v>
          </cell>
          <cell r="AM543">
            <v>4.7159999999999997E-3</v>
          </cell>
          <cell r="AN543">
            <v>9.2548999999999992E-2</v>
          </cell>
          <cell r="AO543">
            <v>-1.2329E-2</v>
          </cell>
          <cell r="AP543">
            <v>-1.2466E-2</v>
          </cell>
          <cell r="AQ543">
            <v>-2.6029999999999998E-3</v>
          </cell>
          <cell r="AR543">
            <v>-1.7561999999999998E-2</v>
          </cell>
          <cell r="AS543">
            <v>-9.8630000000000002E-3</v>
          </cell>
          <cell r="AT543">
            <v>-9.9729999999999992E-3</v>
          </cell>
          <cell r="AU543">
            <v>-9.9729999999999992E-3</v>
          </cell>
          <cell r="AV543">
            <v>-1.0191799999999999E-2</v>
          </cell>
          <cell r="AW543">
            <v>-9.8630000000000002E-3</v>
          </cell>
          <cell r="AX543">
            <v>-9.9729999999999992E-3</v>
          </cell>
          <cell r="AY543">
            <v>-1.0081999999999999E-2</v>
          </cell>
          <cell r="AZ543">
            <v>2.9918E-2</v>
          </cell>
          <cell r="BA543">
            <v>0</v>
          </cell>
          <cell r="BB543">
            <v>0</v>
          </cell>
          <cell r="BC543">
            <v>0</v>
          </cell>
          <cell r="BD543">
            <v>0</v>
          </cell>
          <cell r="BE543">
            <v>0</v>
          </cell>
          <cell r="BF543">
            <v>0</v>
          </cell>
          <cell r="BG543">
            <v>0</v>
          </cell>
          <cell r="BH543">
            <v>0</v>
          </cell>
          <cell r="BI543">
            <v>0</v>
          </cell>
          <cell r="BJ543">
            <v>0</v>
          </cell>
          <cell r="BK543">
            <v>0</v>
          </cell>
          <cell r="BL543">
            <v>0</v>
          </cell>
          <cell r="BM543">
            <v>0</v>
          </cell>
          <cell r="BN543">
            <v>0</v>
          </cell>
          <cell r="BO543">
            <v>0</v>
          </cell>
          <cell r="BP543">
            <v>0</v>
          </cell>
          <cell r="BQ543">
            <v>0</v>
          </cell>
          <cell r="BR543">
            <v>0</v>
          </cell>
          <cell r="BS543">
            <v>0</v>
          </cell>
          <cell r="BT543">
            <v>0</v>
          </cell>
          <cell r="BU543">
            <v>0</v>
          </cell>
          <cell r="BV543">
            <v>0</v>
          </cell>
          <cell r="BW543">
            <v>0</v>
          </cell>
          <cell r="BX543">
            <v>0</v>
          </cell>
          <cell r="BY543">
            <v>0</v>
          </cell>
          <cell r="BZ543">
            <v>0</v>
          </cell>
          <cell r="CA543">
            <v>0</v>
          </cell>
          <cell r="CB543">
            <v>0</v>
          </cell>
          <cell r="CC543">
            <v>0</v>
          </cell>
          <cell r="CD543">
            <v>0</v>
          </cell>
          <cell r="CE543">
            <v>0</v>
          </cell>
          <cell r="CF543">
            <v>0</v>
          </cell>
          <cell r="CG543">
            <v>0</v>
          </cell>
          <cell r="CH543">
            <v>0</v>
          </cell>
          <cell r="CI543">
            <v>0</v>
          </cell>
          <cell r="CJ543">
            <v>0</v>
          </cell>
          <cell r="CK543">
            <v>0</v>
          </cell>
          <cell r="CL543">
            <v>0</v>
          </cell>
          <cell r="CM543">
            <v>0</v>
          </cell>
          <cell r="CN543">
            <v>0</v>
          </cell>
        </row>
        <row r="544">
          <cell r="B544">
            <v>401840</v>
          </cell>
          <cell r="C544" t="str">
            <v xml:space="preserve">            예수금의증가                                                                  </v>
          </cell>
          <cell r="D544" t="str">
            <v xml:space="preserve">      Increase(Decrease) in Deposits Received</v>
          </cell>
          <cell r="H544" t="e">
            <v>#VALUE!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  <cell r="AJ544">
            <v>0</v>
          </cell>
          <cell r="AK544">
            <v>-5.0194149999999995</v>
          </cell>
          <cell r="AL544">
            <v>-3.7096269999999998</v>
          </cell>
          <cell r="AM544">
            <v>-0.90283899999999995</v>
          </cell>
          <cell r="AN544">
            <v>11.613125999999999</v>
          </cell>
          <cell r="AO544">
            <v>-8.7987900000000003</v>
          </cell>
          <cell r="AP544">
            <v>0.23866699999999999</v>
          </cell>
          <cell r="AQ544">
            <v>0.64439000000000002</v>
          </cell>
          <cell r="AR544">
            <v>6.5890309999999994</v>
          </cell>
          <cell r="AS544">
            <v>-5.1500339999999998</v>
          </cell>
          <cell r="AT544">
            <v>-1.9298519999999999</v>
          </cell>
          <cell r="AU544">
            <v>2.7890459999999999</v>
          </cell>
          <cell r="AV544">
            <v>20.286669129999996</v>
          </cell>
          <cell r="AW544">
            <v>-2.1553439999999999</v>
          </cell>
          <cell r="AX544">
            <v>-2.7443249999999999</v>
          </cell>
          <cell r="AY544">
            <v>-1.699592</v>
          </cell>
          <cell r="AZ544">
            <v>7.83006358</v>
          </cell>
          <cell r="BA544">
            <v>-3.7168209999999999</v>
          </cell>
          <cell r="BB544">
            <v>-0.67244499999999996</v>
          </cell>
          <cell r="BC544">
            <v>3.2091059999999998</v>
          </cell>
          <cell r="BD544">
            <v>5.7109487199999993</v>
          </cell>
          <cell r="BE544">
            <v>-13.295066</v>
          </cell>
          <cell r="BF544">
            <v>-25.884418</v>
          </cell>
          <cell r="BG544">
            <v>32.484985999999999</v>
          </cell>
          <cell r="BH544">
            <v>-4.1236996399999999</v>
          </cell>
          <cell r="BI544">
            <v>-4.6730859999999996</v>
          </cell>
          <cell r="BJ544">
            <v>1.2279179999999998</v>
          </cell>
          <cell r="BK544">
            <v>0</v>
          </cell>
          <cell r="BL544">
            <v>0</v>
          </cell>
          <cell r="BM544">
            <v>0</v>
          </cell>
          <cell r="BN544">
            <v>0</v>
          </cell>
          <cell r="BO544">
            <v>0</v>
          </cell>
          <cell r="BP544">
            <v>0</v>
          </cell>
          <cell r="BQ544">
            <v>0</v>
          </cell>
          <cell r="BR544">
            <v>0</v>
          </cell>
          <cell r="BS544">
            <v>0</v>
          </cell>
          <cell r="BT544">
            <v>0</v>
          </cell>
          <cell r="BU544">
            <v>0</v>
          </cell>
          <cell r="BV544">
            <v>0</v>
          </cell>
          <cell r="BW544">
            <v>0</v>
          </cell>
          <cell r="BX544">
            <v>0</v>
          </cell>
          <cell r="BY544">
            <v>0</v>
          </cell>
          <cell r="BZ544">
            <v>0</v>
          </cell>
          <cell r="CA544">
            <v>0</v>
          </cell>
          <cell r="CB544">
            <v>0</v>
          </cell>
          <cell r="CC544">
            <v>0</v>
          </cell>
          <cell r="CD544">
            <v>0</v>
          </cell>
          <cell r="CE544">
            <v>0</v>
          </cell>
          <cell r="CF544">
            <v>0</v>
          </cell>
          <cell r="CG544">
            <v>0</v>
          </cell>
          <cell r="CH544">
            <v>0</v>
          </cell>
          <cell r="CI544">
            <v>0</v>
          </cell>
          <cell r="CJ544">
            <v>0</v>
          </cell>
          <cell r="CK544">
            <v>0</v>
          </cell>
          <cell r="CL544">
            <v>0</v>
          </cell>
          <cell r="CM544">
            <v>0</v>
          </cell>
          <cell r="CN544">
            <v>0</v>
          </cell>
        </row>
        <row r="545">
          <cell r="B545">
            <v>401850</v>
          </cell>
          <cell r="C545" t="str">
            <v xml:space="preserve">            부가세예수금의증가                                                            </v>
          </cell>
          <cell r="D545" t="str">
            <v xml:space="preserve">      Increase(Decrease) in Vat Withhold</v>
          </cell>
          <cell r="H545" t="e">
            <v>#VALUE!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0</v>
          </cell>
          <cell r="AJ545">
            <v>0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AZ545">
            <v>0</v>
          </cell>
          <cell r="BA545">
            <v>0</v>
          </cell>
          <cell r="BB545">
            <v>0</v>
          </cell>
          <cell r="BC545">
            <v>0</v>
          </cell>
          <cell r="BD545">
            <v>0</v>
          </cell>
          <cell r="BE545">
            <v>0</v>
          </cell>
          <cell r="BF545">
            <v>0</v>
          </cell>
          <cell r="BG545">
            <v>0</v>
          </cell>
          <cell r="BH545">
            <v>0</v>
          </cell>
          <cell r="BI545">
            <v>0</v>
          </cell>
          <cell r="BJ545">
            <v>0</v>
          </cell>
          <cell r="BK545">
            <v>0</v>
          </cell>
          <cell r="BL545">
            <v>0</v>
          </cell>
          <cell r="BM545">
            <v>0</v>
          </cell>
          <cell r="BN545">
            <v>0</v>
          </cell>
          <cell r="BO545">
            <v>0</v>
          </cell>
          <cell r="BP545">
            <v>0</v>
          </cell>
          <cell r="BQ545">
            <v>0</v>
          </cell>
          <cell r="BR545">
            <v>0</v>
          </cell>
          <cell r="BS545">
            <v>0</v>
          </cell>
          <cell r="BT545">
            <v>0</v>
          </cell>
          <cell r="BU545">
            <v>0</v>
          </cell>
          <cell r="BV545">
            <v>0</v>
          </cell>
          <cell r="BW545">
            <v>0</v>
          </cell>
          <cell r="BX545">
            <v>0</v>
          </cell>
          <cell r="BY545">
            <v>0</v>
          </cell>
          <cell r="BZ545">
            <v>0</v>
          </cell>
          <cell r="CA545">
            <v>0</v>
          </cell>
          <cell r="CB545">
            <v>0</v>
          </cell>
          <cell r="CC545">
            <v>0</v>
          </cell>
          <cell r="CD545">
            <v>0</v>
          </cell>
          <cell r="CE545">
            <v>0</v>
          </cell>
          <cell r="CF545">
            <v>0</v>
          </cell>
          <cell r="CG545">
            <v>0</v>
          </cell>
          <cell r="CH545">
            <v>0</v>
          </cell>
          <cell r="CI545">
            <v>0</v>
          </cell>
          <cell r="CJ545">
            <v>0</v>
          </cell>
          <cell r="CK545">
            <v>0</v>
          </cell>
          <cell r="CL545">
            <v>0</v>
          </cell>
          <cell r="CM545">
            <v>0</v>
          </cell>
          <cell r="CN545">
            <v>0</v>
          </cell>
        </row>
        <row r="546">
          <cell r="B546">
            <v>401860</v>
          </cell>
          <cell r="C546" t="str">
            <v xml:space="preserve">            미지급비용의증가                                                              </v>
          </cell>
          <cell r="D546" t="str">
            <v xml:space="preserve">      Increase(Decrease) in Accrued Expenses</v>
          </cell>
          <cell r="H546" t="e">
            <v>#VALUE!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  <cell r="AH546">
            <v>0</v>
          </cell>
          <cell r="AI546">
            <v>0</v>
          </cell>
          <cell r="AJ546">
            <v>0</v>
          </cell>
          <cell r="AK546">
            <v>13.170852</v>
          </cell>
          <cell r="AL546">
            <v>5.5147009999999996</v>
          </cell>
          <cell r="AM546">
            <v>-18.685552999999999</v>
          </cell>
          <cell r="AN546">
            <v>8.2885770000000001</v>
          </cell>
          <cell r="AO546">
            <v>14.546026999999999</v>
          </cell>
          <cell r="AP546">
            <v>21.254310999999998</v>
          </cell>
          <cell r="AQ546">
            <v>-36.351087999999997</v>
          </cell>
          <cell r="AR546">
            <v>3.4647039999999998</v>
          </cell>
          <cell r="AS546">
            <v>2.6181259999999997</v>
          </cell>
          <cell r="AT546">
            <v>0.99272399999999994</v>
          </cell>
          <cell r="AU546">
            <v>-3.4928249999999998</v>
          </cell>
          <cell r="AV546">
            <v>8.6013911199999988</v>
          </cell>
          <cell r="AW546">
            <v>-15.615096999999999</v>
          </cell>
          <cell r="AX546">
            <v>-3.9298439999999997</v>
          </cell>
          <cell r="AY546">
            <v>-7.6949779999999999</v>
          </cell>
          <cell r="AZ546">
            <v>27.239919</v>
          </cell>
          <cell r="BA546">
            <v>0</v>
          </cell>
          <cell r="BB546">
            <v>0</v>
          </cell>
          <cell r="BC546">
            <v>0</v>
          </cell>
          <cell r="BD546">
            <v>0</v>
          </cell>
          <cell r="BE546">
            <v>0</v>
          </cell>
          <cell r="BF546">
            <v>0</v>
          </cell>
          <cell r="BG546">
            <v>0</v>
          </cell>
          <cell r="BH546">
            <v>0</v>
          </cell>
          <cell r="BI546">
            <v>0</v>
          </cell>
          <cell r="BJ546">
            <v>0</v>
          </cell>
          <cell r="BK546">
            <v>0</v>
          </cell>
          <cell r="BL546">
            <v>0</v>
          </cell>
          <cell r="BM546">
            <v>0</v>
          </cell>
          <cell r="BN546">
            <v>0</v>
          </cell>
          <cell r="BO546">
            <v>0</v>
          </cell>
          <cell r="BP546">
            <v>0</v>
          </cell>
          <cell r="BQ546">
            <v>0</v>
          </cell>
          <cell r="BR546">
            <v>0</v>
          </cell>
          <cell r="BS546">
            <v>0</v>
          </cell>
          <cell r="BT546">
            <v>0</v>
          </cell>
          <cell r="BU546">
            <v>0</v>
          </cell>
          <cell r="BV546">
            <v>0</v>
          </cell>
          <cell r="BW546">
            <v>0</v>
          </cell>
          <cell r="BX546">
            <v>0</v>
          </cell>
          <cell r="BY546">
            <v>0</v>
          </cell>
          <cell r="BZ546">
            <v>0</v>
          </cell>
          <cell r="CA546">
            <v>0</v>
          </cell>
          <cell r="CB546">
            <v>0</v>
          </cell>
          <cell r="CC546">
            <v>0</v>
          </cell>
          <cell r="CD546">
            <v>0</v>
          </cell>
          <cell r="CE546">
            <v>0</v>
          </cell>
          <cell r="CF546">
            <v>0</v>
          </cell>
          <cell r="CG546">
            <v>0</v>
          </cell>
          <cell r="CH546">
            <v>0</v>
          </cell>
          <cell r="CI546">
            <v>0</v>
          </cell>
          <cell r="CJ546">
            <v>0</v>
          </cell>
          <cell r="CK546">
            <v>0</v>
          </cell>
          <cell r="CL546">
            <v>0</v>
          </cell>
          <cell r="CM546">
            <v>0</v>
          </cell>
          <cell r="CN546">
            <v>0</v>
          </cell>
        </row>
        <row r="547">
          <cell r="B547">
            <v>401870</v>
          </cell>
          <cell r="C547" t="str">
            <v xml:space="preserve">            당기법인세부채(미지급법인세)의증가                                            </v>
          </cell>
          <cell r="D547" t="str">
            <v xml:space="preserve">      Increase(Decrease) in Current Income Tax Liabilities(Income Taxes Payable)</v>
          </cell>
          <cell r="H547" t="e">
            <v>#VALUE!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  <cell r="AL547">
            <v>0</v>
          </cell>
          <cell r="AM547">
            <v>0</v>
          </cell>
          <cell r="AN547">
            <v>0</v>
          </cell>
          <cell r="AO547">
            <v>0</v>
          </cell>
          <cell r="AP547">
            <v>0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0</v>
          </cell>
          <cell r="AZ547">
            <v>0</v>
          </cell>
          <cell r="BA547">
            <v>0</v>
          </cell>
          <cell r="BB547">
            <v>0</v>
          </cell>
          <cell r="BC547">
            <v>0</v>
          </cell>
          <cell r="BD547">
            <v>0</v>
          </cell>
          <cell r="BE547">
            <v>0</v>
          </cell>
          <cell r="BF547">
            <v>0</v>
          </cell>
          <cell r="BG547">
            <v>0</v>
          </cell>
          <cell r="BH547">
            <v>0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  <cell r="BM547">
            <v>0</v>
          </cell>
          <cell r="BN547">
            <v>0</v>
          </cell>
          <cell r="BO547">
            <v>0</v>
          </cell>
          <cell r="BP547">
            <v>0</v>
          </cell>
          <cell r="BQ547">
            <v>0</v>
          </cell>
          <cell r="BR547">
            <v>0</v>
          </cell>
          <cell r="BS547">
            <v>0</v>
          </cell>
          <cell r="BT547">
            <v>0</v>
          </cell>
          <cell r="BU547">
            <v>0</v>
          </cell>
          <cell r="BV547">
            <v>0</v>
          </cell>
          <cell r="BW547">
            <v>0</v>
          </cell>
          <cell r="BX547">
            <v>0</v>
          </cell>
          <cell r="BY547">
            <v>0</v>
          </cell>
          <cell r="BZ547">
            <v>0</v>
          </cell>
          <cell r="CA547">
            <v>0</v>
          </cell>
          <cell r="CB547">
            <v>0</v>
          </cell>
          <cell r="CC547">
            <v>0</v>
          </cell>
          <cell r="CD547">
            <v>0</v>
          </cell>
          <cell r="CE547">
            <v>0</v>
          </cell>
          <cell r="CF547">
            <v>0</v>
          </cell>
          <cell r="CG547">
            <v>0</v>
          </cell>
          <cell r="CH547">
            <v>0</v>
          </cell>
          <cell r="CI547">
            <v>0</v>
          </cell>
          <cell r="CJ547">
            <v>0</v>
          </cell>
          <cell r="CK547">
            <v>0</v>
          </cell>
          <cell r="CL547">
            <v>0</v>
          </cell>
          <cell r="CM547">
            <v>0</v>
          </cell>
          <cell r="CN547">
            <v>0</v>
          </cell>
        </row>
        <row r="548">
          <cell r="B548">
            <v>401880</v>
          </cell>
          <cell r="C548" t="str">
            <v xml:space="preserve">            미지급제세의증가                                                              </v>
          </cell>
          <cell r="D548" t="str">
            <v xml:space="preserve">      Increase(Decrease) in Accrued Taxes</v>
          </cell>
          <cell r="H548" t="e">
            <v>#VALUE!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0</v>
          </cell>
          <cell r="AJ548">
            <v>0</v>
          </cell>
          <cell r="AK548">
            <v>0</v>
          </cell>
          <cell r="AL548">
            <v>0</v>
          </cell>
          <cell r="AM548">
            <v>0</v>
          </cell>
          <cell r="AN548">
            <v>0</v>
          </cell>
          <cell r="AO548">
            <v>0</v>
          </cell>
          <cell r="AP548">
            <v>0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0</v>
          </cell>
          <cell r="AY548">
            <v>0</v>
          </cell>
          <cell r="AZ548">
            <v>0</v>
          </cell>
          <cell r="BA548">
            <v>0</v>
          </cell>
          <cell r="BB548">
            <v>0</v>
          </cell>
          <cell r="BC548">
            <v>0</v>
          </cell>
          <cell r="BD548">
            <v>0</v>
          </cell>
          <cell r="BE548">
            <v>0</v>
          </cell>
          <cell r="BF548">
            <v>0</v>
          </cell>
          <cell r="BG548">
            <v>0</v>
          </cell>
          <cell r="BH548">
            <v>0</v>
          </cell>
          <cell r="BI548">
            <v>0</v>
          </cell>
          <cell r="BJ548">
            <v>0</v>
          </cell>
          <cell r="BK548">
            <v>0</v>
          </cell>
          <cell r="BL548">
            <v>0</v>
          </cell>
          <cell r="BM548">
            <v>0</v>
          </cell>
          <cell r="BN548">
            <v>0</v>
          </cell>
          <cell r="BO548">
            <v>0</v>
          </cell>
          <cell r="BP548">
            <v>0</v>
          </cell>
          <cell r="BQ548">
            <v>0</v>
          </cell>
          <cell r="BR548">
            <v>0</v>
          </cell>
          <cell r="BS548">
            <v>0</v>
          </cell>
          <cell r="BT548">
            <v>0</v>
          </cell>
          <cell r="BU548">
            <v>0</v>
          </cell>
          <cell r="BV548">
            <v>0</v>
          </cell>
          <cell r="BW548">
            <v>0</v>
          </cell>
          <cell r="BX548">
            <v>0</v>
          </cell>
          <cell r="BY548">
            <v>0</v>
          </cell>
          <cell r="BZ548">
            <v>0</v>
          </cell>
          <cell r="CA548">
            <v>0</v>
          </cell>
          <cell r="CB548">
            <v>0</v>
          </cell>
          <cell r="CC548">
            <v>0</v>
          </cell>
          <cell r="CD548">
            <v>0</v>
          </cell>
          <cell r="CE548">
            <v>0</v>
          </cell>
          <cell r="CF548">
            <v>0</v>
          </cell>
          <cell r="CG548">
            <v>0</v>
          </cell>
          <cell r="CH548">
            <v>0</v>
          </cell>
          <cell r="CI548">
            <v>0</v>
          </cell>
          <cell r="CJ548">
            <v>0</v>
          </cell>
          <cell r="CK548">
            <v>0</v>
          </cell>
          <cell r="CL548">
            <v>0</v>
          </cell>
          <cell r="CM548">
            <v>0</v>
          </cell>
          <cell r="CN548">
            <v>0</v>
          </cell>
        </row>
        <row r="549">
          <cell r="B549">
            <v>401890</v>
          </cell>
          <cell r="C549" t="str">
            <v xml:space="preserve">            파생상품부채의증가                                                            </v>
          </cell>
          <cell r="D549" t="str">
            <v xml:space="preserve">      Increase(Decrease) in Derivative Liabilities</v>
          </cell>
          <cell r="H549" t="e">
            <v>#VALUE!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0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0</v>
          </cell>
          <cell r="AJ549">
            <v>0</v>
          </cell>
          <cell r="AK549">
            <v>0</v>
          </cell>
          <cell r="AL549">
            <v>0</v>
          </cell>
          <cell r="AM549">
            <v>0</v>
          </cell>
          <cell r="AN549">
            <v>0</v>
          </cell>
          <cell r="AO549">
            <v>0</v>
          </cell>
          <cell r="AP549">
            <v>0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0</v>
          </cell>
          <cell r="AV549">
            <v>0</v>
          </cell>
          <cell r="AW549">
            <v>0</v>
          </cell>
          <cell r="AX549">
            <v>0</v>
          </cell>
          <cell r="AY549">
            <v>0</v>
          </cell>
          <cell r="AZ549">
            <v>0</v>
          </cell>
          <cell r="BA549">
            <v>0</v>
          </cell>
          <cell r="BB549">
            <v>0</v>
          </cell>
          <cell r="BC549">
            <v>0</v>
          </cell>
          <cell r="BD549">
            <v>0</v>
          </cell>
          <cell r="BE549">
            <v>0</v>
          </cell>
          <cell r="BF549">
            <v>0</v>
          </cell>
          <cell r="BG549">
            <v>0</v>
          </cell>
          <cell r="BH549">
            <v>0</v>
          </cell>
          <cell r="BI549">
            <v>0</v>
          </cell>
          <cell r="BJ549">
            <v>0</v>
          </cell>
          <cell r="BK549">
            <v>0</v>
          </cell>
          <cell r="BL549">
            <v>0</v>
          </cell>
          <cell r="BM549">
            <v>0</v>
          </cell>
          <cell r="BN549">
            <v>0</v>
          </cell>
          <cell r="BO549">
            <v>0</v>
          </cell>
          <cell r="BP549">
            <v>0</v>
          </cell>
          <cell r="BQ549">
            <v>0</v>
          </cell>
          <cell r="BR549">
            <v>0</v>
          </cell>
          <cell r="BS549">
            <v>0</v>
          </cell>
          <cell r="BT549">
            <v>0</v>
          </cell>
          <cell r="BU549">
            <v>0</v>
          </cell>
          <cell r="BV549">
            <v>0</v>
          </cell>
          <cell r="BW549">
            <v>0</v>
          </cell>
          <cell r="BX549">
            <v>0</v>
          </cell>
          <cell r="BY549">
            <v>0</v>
          </cell>
          <cell r="BZ549">
            <v>0</v>
          </cell>
          <cell r="CA549">
            <v>0</v>
          </cell>
          <cell r="CB549">
            <v>0</v>
          </cell>
          <cell r="CC549">
            <v>0</v>
          </cell>
          <cell r="CD549">
            <v>0</v>
          </cell>
          <cell r="CE549">
            <v>0</v>
          </cell>
          <cell r="CF549">
            <v>0</v>
          </cell>
          <cell r="CG549">
            <v>0</v>
          </cell>
          <cell r="CH549">
            <v>0</v>
          </cell>
          <cell r="CI549">
            <v>0</v>
          </cell>
          <cell r="CJ549">
            <v>0</v>
          </cell>
          <cell r="CK549">
            <v>0</v>
          </cell>
          <cell r="CL549">
            <v>0</v>
          </cell>
          <cell r="CM549">
            <v>0</v>
          </cell>
          <cell r="CN549">
            <v>0</v>
          </cell>
        </row>
        <row r="550">
          <cell r="B550">
            <v>401900</v>
          </cell>
          <cell r="C550" t="str">
            <v xml:space="preserve">            부채보증금등의증가                                                            </v>
          </cell>
          <cell r="D550" t="str">
            <v xml:space="preserve">      Increase(Decrease) in Deposits(Liabilities)</v>
          </cell>
          <cell r="H550" t="e">
            <v>#VALUE!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  <cell r="AJ550">
            <v>0</v>
          </cell>
          <cell r="AK550">
            <v>0</v>
          </cell>
          <cell r="AL550">
            <v>0</v>
          </cell>
          <cell r="AM550">
            <v>8.691299999999999E-2</v>
          </cell>
          <cell r="AN550">
            <v>-8.691299999999999E-2</v>
          </cell>
          <cell r="AO550">
            <v>0</v>
          </cell>
          <cell r="AP550">
            <v>-0.21701999999999999</v>
          </cell>
          <cell r="AQ550">
            <v>-0.18</v>
          </cell>
          <cell r="AR550">
            <v>-6.9999999999999993E-2</v>
          </cell>
          <cell r="AS550">
            <v>-0.24123999999999998</v>
          </cell>
          <cell r="AT550">
            <v>0</v>
          </cell>
          <cell r="AU550">
            <v>2.8829999999999998E-2</v>
          </cell>
          <cell r="AV550">
            <v>4.8599999999999997E-2</v>
          </cell>
          <cell r="AW550">
            <v>-0.10936</v>
          </cell>
          <cell r="AX550">
            <v>5.815E-2</v>
          </cell>
          <cell r="AY550">
            <v>0.65499999999999992</v>
          </cell>
          <cell r="AZ550">
            <v>-0.60378999999999994</v>
          </cell>
          <cell r="BA550">
            <v>0</v>
          </cell>
          <cell r="BB550">
            <v>0</v>
          </cell>
          <cell r="BC550">
            <v>0</v>
          </cell>
          <cell r="BD550">
            <v>0</v>
          </cell>
          <cell r="BE550">
            <v>0</v>
          </cell>
          <cell r="BF550">
            <v>0</v>
          </cell>
          <cell r="BG550">
            <v>0</v>
          </cell>
          <cell r="BH550">
            <v>0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  <cell r="BM550">
            <v>0</v>
          </cell>
          <cell r="BN550">
            <v>0</v>
          </cell>
          <cell r="BO550">
            <v>0</v>
          </cell>
          <cell r="BP550">
            <v>0</v>
          </cell>
          <cell r="BQ550">
            <v>0</v>
          </cell>
          <cell r="BR550">
            <v>0</v>
          </cell>
          <cell r="BS550">
            <v>0</v>
          </cell>
          <cell r="BT550">
            <v>0</v>
          </cell>
          <cell r="BU550">
            <v>0</v>
          </cell>
          <cell r="BV550">
            <v>0</v>
          </cell>
          <cell r="BW550">
            <v>0</v>
          </cell>
          <cell r="BX550">
            <v>0</v>
          </cell>
          <cell r="BY550">
            <v>0</v>
          </cell>
          <cell r="BZ550">
            <v>0</v>
          </cell>
          <cell r="CA550">
            <v>0</v>
          </cell>
          <cell r="CB550">
            <v>0</v>
          </cell>
          <cell r="CC550">
            <v>0</v>
          </cell>
          <cell r="CD550">
            <v>0</v>
          </cell>
          <cell r="CE550">
            <v>0</v>
          </cell>
          <cell r="CF550">
            <v>0</v>
          </cell>
          <cell r="CG550">
            <v>0</v>
          </cell>
          <cell r="CH550">
            <v>0</v>
          </cell>
          <cell r="CI550">
            <v>0</v>
          </cell>
          <cell r="CJ550">
            <v>0</v>
          </cell>
          <cell r="CK550">
            <v>0</v>
          </cell>
          <cell r="CL550">
            <v>0</v>
          </cell>
          <cell r="CM550">
            <v>0</v>
          </cell>
          <cell r="CN550">
            <v>0</v>
          </cell>
        </row>
        <row r="551">
          <cell r="B551">
            <v>401910</v>
          </cell>
          <cell r="C551" t="str">
            <v xml:space="preserve">            충당부채의증가                                                                </v>
          </cell>
          <cell r="D551" t="str">
            <v xml:space="preserve">      Increase(Decrease) in Liability Provisions</v>
          </cell>
          <cell r="H551" t="e">
            <v>#VALUE!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0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>
            <v>0</v>
          </cell>
          <cell r="AH551">
            <v>0</v>
          </cell>
          <cell r="AI551">
            <v>0</v>
          </cell>
          <cell r="AJ551">
            <v>0</v>
          </cell>
          <cell r="AK551">
            <v>0</v>
          </cell>
          <cell r="AL551">
            <v>0</v>
          </cell>
          <cell r="AM551">
            <v>0</v>
          </cell>
          <cell r="AN551">
            <v>0</v>
          </cell>
          <cell r="AO551">
            <v>0</v>
          </cell>
          <cell r="AP551">
            <v>0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  <cell r="AU551">
            <v>0</v>
          </cell>
          <cell r="AV551">
            <v>0</v>
          </cell>
          <cell r="AW551">
            <v>0</v>
          </cell>
          <cell r="AX551">
            <v>0</v>
          </cell>
          <cell r="AY551">
            <v>0</v>
          </cell>
          <cell r="AZ551">
            <v>0</v>
          </cell>
          <cell r="BA551">
            <v>0</v>
          </cell>
          <cell r="BB551">
            <v>0</v>
          </cell>
          <cell r="BC551">
            <v>0</v>
          </cell>
          <cell r="BD551">
            <v>0</v>
          </cell>
          <cell r="BE551">
            <v>0</v>
          </cell>
          <cell r="BF551">
            <v>0</v>
          </cell>
          <cell r="BG551">
            <v>0</v>
          </cell>
          <cell r="BH551">
            <v>0</v>
          </cell>
          <cell r="BI551">
            <v>0</v>
          </cell>
          <cell r="BJ551">
            <v>0</v>
          </cell>
          <cell r="BK551">
            <v>0</v>
          </cell>
          <cell r="BL551">
            <v>0</v>
          </cell>
          <cell r="BM551">
            <v>0</v>
          </cell>
          <cell r="BN551">
            <v>0</v>
          </cell>
          <cell r="BO551">
            <v>0</v>
          </cell>
          <cell r="BP551">
            <v>0</v>
          </cell>
          <cell r="BQ551">
            <v>0</v>
          </cell>
          <cell r="BR551">
            <v>0</v>
          </cell>
          <cell r="BS551">
            <v>0</v>
          </cell>
          <cell r="BT551">
            <v>0</v>
          </cell>
          <cell r="BU551">
            <v>0</v>
          </cell>
          <cell r="BV551">
            <v>0</v>
          </cell>
          <cell r="BW551">
            <v>0</v>
          </cell>
          <cell r="BX551">
            <v>0</v>
          </cell>
          <cell r="BY551">
            <v>0</v>
          </cell>
          <cell r="BZ551">
            <v>0</v>
          </cell>
          <cell r="CA551">
            <v>0</v>
          </cell>
          <cell r="CB551">
            <v>0</v>
          </cell>
          <cell r="CC551">
            <v>0</v>
          </cell>
          <cell r="CD551">
            <v>0</v>
          </cell>
          <cell r="CE551">
            <v>0</v>
          </cell>
          <cell r="CF551">
            <v>0</v>
          </cell>
          <cell r="CG551">
            <v>0</v>
          </cell>
          <cell r="CH551">
            <v>0</v>
          </cell>
          <cell r="CI551">
            <v>0</v>
          </cell>
          <cell r="CJ551">
            <v>0</v>
          </cell>
          <cell r="CK551">
            <v>0</v>
          </cell>
          <cell r="CL551">
            <v>0</v>
          </cell>
          <cell r="CM551">
            <v>0</v>
          </cell>
          <cell r="CN551">
            <v>0</v>
          </cell>
        </row>
        <row r="553">
          <cell r="B553">
            <v>402020</v>
          </cell>
          <cell r="C553" t="str">
            <v xml:space="preserve">            이연법인세부채의증가                                                          </v>
          </cell>
          <cell r="D553" t="str">
            <v xml:space="preserve">      Increase(Decrease) in Deferred Income Tax Liabilities</v>
          </cell>
          <cell r="H553" t="e">
            <v>#VALUE!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>
            <v>0</v>
          </cell>
          <cell r="AJ553">
            <v>0</v>
          </cell>
          <cell r="AK553">
            <v>0</v>
          </cell>
          <cell r="AL553">
            <v>0</v>
          </cell>
          <cell r="AM553">
            <v>0</v>
          </cell>
          <cell r="AN553">
            <v>0</v>
          </cell>
          <cell r="AO553">
            <v>0</v>
          </cell>
          <cell r="AP553">
            <v>0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  <cell r="AU553">
            <v>0</v>
          </cell>
          <cell r="AV553">
            <v>0</v>
          </cell>
          <cell r="AW553">
            <v>0</v>
          </cell>
          <cell r="AX553">
            <v>0</v>
          </cell>
          <cell r="AY553">
            <v>0</v>
          </cell>
          <cell r="AZ553">
            <v>0</v>
          </cell>
          <cell r="BA553">
            <v>0</v>
          </cell>
          <cell r="BB553">
            <v>0</v>
          </cell>
          <cell r="BC553">
            <v>0</v>
          </cell>
          <cell r="BD553">
            <v>0</v>
          </cell>
          <cell r="BE553">
            <v>0</v>
          </cell>
          <cell r="BF553">
            <v>0</v>
          </cell>
          <cell r="BG553">
            <v>0</v>
          </cell>
          <cell r="BH553">
            <v>0</v>
          </cell>
          <cell r="BI553">
            <v>0</v>
          </cell>
          <cell r="BJ553">
            <v>0</v>
          </cell>
          <cell r="BK553">
            <v>0</v>
          </cell>
          <cell r="BL553">
            <v>0</v>
          </cell>
          <cell r="BM553">
            <v>0</v>
          </cell>
          <cell r="BN553">
            <v>0</v>
          </cell>
          <cell r="BO553">
            <v>0</v>
          </cell>
          <cell r="BP553">
            <v>0</v>
          </cell>
          <cell r="BQ553">
            <v>0</v>
          </cell>
          <cell r="BR553">
            <v>0</v>
          </cell>
          <cell r="BS553">
            <v>0</v>
          </cell>
          <cell r="BT553">
            <v>0</v>
          </cell>
          <cell r="BU553">
            <v>0</v>
          </cell>
          <cell r="BV553">
            <v>0</v>
          </cell>
          <cell r="BW553">
            <v>0</v>
          </cell>
          <cell r="BX553">
            <v>0</v>
          </cell>
          <cell r="BY553">
            <v>0</v>
          </cell>
          <cell r="BZ553">
            <v>0</v>
          </cell>
          <cell r="CA553">
            <v>0</v>
          </cell>
          <cell r="CB553">
            <v>0</v>
          </cell>
          <cell r="CC553">
            <v>0</v>
          </cell>
          <cell r="CD553">
            <v>0</v>
          </cell>
          <cell r="CE553">
            <v>0</v>
          </cell>
          <cell r="CF553">
            <v>0</v>
          </cell>
          <cell r="CG553">
            <v>0</v>
          </cell>
          <cell r="CH553">
            <v>0</v>
          </cell>
          <cell r="CI553">
            <v>0</v>
          </cell>
          <cell r="CJ553">
            <v>0</v>
          </cell>
          <cell r="CK553">
            <v>0</v>
          </cell>
          <cell r="CL553">
            <v>0</v>
          </cell>
          <cell r="CM553">
            <v>0</v>
          </cell>
          <cell r="CN553">
            <v>0</v>
          </cell>
        </row>
        <row r="554">
          <cell r="B554">
            <v>402030</v>
          </cell>
          <cell r="C554" t="str">
            <v xml:space="preserve">            기타금융업부채의증가                                                          </v>
          </cell>
          <cell r="D554" t="str">
            <v xml:space="preserve">      Increase(Decrease) in Other Financial Liabilities</v>
          </cell>
          <cell r="H554" t="e">
            <v>#VALUE!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0</v>
          </cell>
          <cell r="AK554">
            <v>0</v>
          </cell>
          <cell r="AL554">
            <v>0</v>
          </cell>
          <cell r="AM554">
            <v>0</v>
          </cell>
          <cell r="AN554">
            <v>0</v>
          </cell>
          <cell r="AO554">
            <v>0</v>
          </cell>
          <cell r="AP554">
            <v>0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  <cell r="AY554">
            <v>0</v>
          </cell>
          <cell r="AZ554">
            <v>0</v>
          </cell>
          <cell r="BA554">
            <v>0</v>
          </cell>
          <cell r="BB554">
            <v>0</v>
          </cell>
          <cell r="BC554">
            <v>0</v>
          </cell>
          <cell r="BD554">
            <v>0</v>
          </cell>
          <cell r="BE554">
            <v>0</v>
          </cell>
          <cell r="BF554">
            <v>0</v>
          </cell>
          <cell r="BG554">
            <v>0</v>
          </cell>
          <cell r="BH554">
            <v>0</v>
          </cell>
          <cell r="BI554">
            <v>0</v>
          </cell>
          <cell r="BJ554">
            <v>0</v>
          </cell>
          <cell r="BK554">
            <v>0</v>
          </cell>
          <cell r="BL554">
            <v>0</v>
          </cell>
          <cell r="BM554">
            <v>0</v>
          </cell>
          <cell r="BN554">
            <v>0</v>
          </cell>
          <cell r="BO554">
            <v>0</v>
          </cell>
          <cell r="BP554">
            <v>0</v>
          </cell>
          <cell r="BQ554">
            <v>0</v>
          </cell>
          <cell r="BR554">
            <v>0</v>
          </cell>
          <cell r="BS554">
            <v>0</v>
          </cell>
          <cell r="BT554">
            <v>0</v>
          </cell>
          <cell r="BU554">
            <v>0</v>
          </cell>
          <cell r="BV554">
            <v>0</v>
          </cell>
          <cell r="BW554">
            <v>0</v>
          </cell>
          <cell r="BX554">
            <v>0</v>
          </cell>
          <cell r="BY554">
            <v>0</v>
          </cell>
          <cell r="BZ554">
            <v>0</v>
          </cell>
          <cell r="CA554">
            <v>0</v>
          </cell>
          <cell r="CB554">
            <v>0</v>
          </cell>
          <cell r="CC554">
            <v>0</v>
          </cell>
          <cell r="CD554">
            <v>0</v>
          </cell>
          <cell r="CE554">
            <v>0</v>
          </cell>
          <cell r="CF554">
            <v>0</v>
          </cell>
          <cell r="CG554">
            <v>0</v>
          </cell>
          <cell r="CH554">
            <v>0</v>
          </cell>
          <cell r="CI554">
            <v>0</v>
          </cell>
          <cell r="CJ554">
            <v>0</v>
          </cell>
          <cell r="CK554">
            <v>0</v>
          </cell>
          <cell r="CL554">
            <v>0</v>
          </cell>
          <cell r="CM554">
            <v>0</v>
          </cell>
          <cell r="CN554">
            <v>0</v>
          </cell>
        </row>
        <row r="555">
          <cell r="B555">
            <v>402040</v>
          </cell>
          <cell r="C555" t="str">
            <v xml:space="preserve">            기타영업활동부채의증가                                                        </v>
          </cell>
          <cell r="D555" t="str">
            <v xml:space="preserve">      Increase(Decrease) in Other Liabilities</v>
          </cell>
          <cell r="H555" t="e">
            <v>#VALUE!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0</v>
          </cell>
          <cell r="AI555">
            <v>0</v>
          </cell>
          <cell r="AJ555">
            <v>0</v>
          </cell>
          <cell r="AK555">
            <v>-0.16811699999999999</v>
          </cell>
          <cell r="AL555">
            <v>9.738999999999999E-2</v>
          </cell>
          <cell r="AM555">
            <v>16.87923</v>
          </cell>
          <cell r="AN555">
            <v>-15.889809</v>
          </cell>
          <cell r="AO555">
            <v>-0.54649899999999996</v>
          </cell>
          <cell r="AP555">
            <v>0.53643600000000002</v>
          </cell>
          <cell r="AQ555">
            <v>-2.5903679999999998</v>
          </cell>
          <cell r="AR555">
            <v>26.052965999999998</v>
          </cell>
          <cell r="AS555">
            <v>-4.1019999999999997E-3</v>
          </cell>
          <cell r="AT555">
            <v>1.4813E-2</v>
          </cell>
          <cell r="AU555">
            <v>1.1583E-2</v>
          </cell>
          <cell r="AV555">
            <v>-2.2293999999999998E-2</v>
          </cell>
          <cell r="AW555">
            <v>1.9084639999999999</v>
          </cell>
          <cell r="AX555">
            <v>-1.9084639999999999</v>
          </cell>
          <cell r="AY555">
            <v>0</v>
          </cell>
          <cell r="AZ555">
            <v>-8.7789498100000003</v>
          </cell>
          <cell r="BA555">
            <v>6.0955559999999993</v>
          </cell>
          <cell r="BB555">
            <v>-13.579213999999999</v>
          </cell>
          <cell r="BC555">
            <v>-6.8282469999999993</v>
          </cell>
          <cell r="BD555">
            <v>17.924696669999999</v>
          </cell>
          <cell r="BE555">
            <v>-23.090781999999997</v>
          </cell>
          <cell r="BF555">
            <v>22.762532</v>
          </cell>
          <cell r="BG555">
            <v>-9.295776</v>
          </cell>
          <cell r="BH555">
            <v>-3.65367541</v>
          </cell>
          <cell r="BI555">
            <v>8.0694199999999991</v>
          </cell>
          <cell r="BJ555">
            <v>6.7710669999999995</v>
          </cell>
          <cell r="BK555">
            <v>0</v>
          </cell>
          <cell r="BL555">
            <v>0</v>
          </cell>
          <cell r="BM555">
            <v>0</v>
          </cell>
          <cell r="BN555">
            <v>0</v>
          </cell>
          <cell r="BO555">
            <v>0</v>
          </cell>
          <cell r="BP555">
            <v>0</v>
          </cell>
          <cell r="BQ555">
            <v>0</v>
          </cell>
          <cell r="BR555">
            <v>0</v>
          </cell>
          <cell r="BS555">
            <v>0</v>
          </cell>
          <cell r="BT555">
            <v>0</v>
          </cell>
          <cell r="BU555">
            <v>0</v>
          </cell>
          <cell r="BV555">
            <v>0</v>
          </cell>
          <cell r="BW555">
            <v>0</v>
          </cell>
          <cell r="BX555">
            <v>0</v>
          </cell>
          <cell r="BY555">
            <v>0</v>
          </cell>
          <cell r="BZ555">
            <v>0</v>
          </cell>
          <cell r="CA555">
            <v>0</v>
          </cell>
          <cell r="CB555">
            <v>0</v>
          </cell>
          <cell r="CC555">
            <v>0</v>
          </cell>
          <cell r="CD555">
            <v>0</v>
          </cell>
          <cell r="CE555">
            <v>0</v>
          </cell>
          <cell r="CF555">
            <v>0</v>
          </cell>
          <cell r="CG555">
            <v>0</v>
          </cell>
          <cell r="CH555">
            <v>0</v>
          </cell>
          <cell r="CI555">
            <v>0</v>
          </cell>
          <cell r="CJ555">
            <v>0</v>
          </cell>
          <cell r="CK555">
            <v>0</v>
          </cell>
          <cell r="CL555">
            <v>0</v>
          </cell>
          <cell r="CM555">
            <v>0</v>
          </cell>
          <cell r="CN555">
            <v>0</v>
          </cell>
        </row>
        <row r="556">
          <cell r="B556">
            <v>402050</v>
          </cell>
          <cell r="C556" t="str">
            <v xml:space="preserve">            매각예정부채의증가(감소)                                                      </v>
          </cell>
          <cell r="D556" t="str">
            <v xml:space="preserve">      Increase(Decrease) in Liabilities Held for Sale</v>
          </cell>
          <cell r="H556" t="e">
            <v>#VALUE!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0</v>
          </cell>
          <cell r="AJ556">
            <v>0</v>
          </cell>
          <cell r="AK556">
            <v>0</v>
          </cell>
          <cell r="AL556">
            <v>0</v>
          </cell>
          <cell r="AM556">
            <v>0</v>
          </cell>
          <cell r="AN556">
            <v>0</v>
          </cell>
          <cell r="AO556">
            <v>0</v>
          </cell>
          <cell r="AP556">
            <v>0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  <cell r="AU556">
            <v>0</v>
          </cell>
          <cell r="AV556">
            <v>0</v>
          </cell>
          <cell r="AW556">
            <v>0</v>
          </cell>
          <cell r="AX556">
            <v>0</v>
          </cell>
          <cell r="AY556">
            <v>0</v>
          </cell>
          <cell r="AZ556">
            <v>0</v>
          </cell>
          <cell r="BA556">
            <v>0</v>
          </cell>
          <cell r="BB556">
            <v>0</v>
          </cell>
          <cell r="BC556">
            <v>0</v>
          </cell>
          <cell r="BD556">
            <v>0</v>
          </cell>
          <cell r="BE556">
            <v>0</v>
          </cell>
          <cell r="BF556">
            <v>0</v>
          </cell>
          <cell r="BG556">
            <v>0</v>
          </cell>
          <cell r="BH556">
            <v>0</v>
          </cell>
          <cell r="BI556">
            <v>0</v>
          </cell>
          <cell r="BJ556">
            <v>0</v>
          </cell>
          <cell r="BK556">
            <v>0</v>
          </cell>
          <cell r="BL556">
            <v>0</v>
          </cell>
          <cell r="BM556">
            <v>0</v>
          </cell>
          <cell r="BN556">
            <v>0</v>
          </cell>
          <cell r="BO556">
            <v>0</v>
          </cell>
          <cell r="BP556">
            <v>0</v>
          </cell>
          <cell r="BQ556">
            <v>0</v>
          </cell>
          <cell r="BR556">
            <v>0</v>
          </cell>
          <cell r="BS556">
            <v>0</v>
          </cell>
          <cell r="BT556">
            <v>0</v>
          </cell>
          <cell r="BU556">
            <v>0</v>
          </cell>
          <cell r="BV556">
            <v>0</v>
          </cell>
          <cell r="BW556">
            <v>0</v>
          </cell>
          <cell r="BX556">
            <v>0</v>
          </cell>
          <cell r="BY556">
            <v>0</v>
          </cell>
          <cell r="BZ556">
            <v>0</v>
          </cell>
          <cell r="CA556">
            <v>0</v>
          </cell>
          <cell r="CB556">
            <v>0</v>
          </cell>
          <cell r="CC556">
            <v>0</v>
          </cell>
          <cell r="CD556">
            <v>0</v>
          </cell>
          <cell r="CE556">
            <v>0</v>
          </cell>
          <cell r="CF556">
            <v>0</v>
          </cell>
          <cell r="CG556">
            <v>0</v>
          </cell>
          <cell r="CH556">
            <v>0</v>
          </cell>
          <cell r="CI556">
            <v>0</v>
          </cell>
          <cell r="CJ556">
            <v>0</v>
          </cell>
          <cell r="CK556">
            <v>0</v>
          </cell>
          <cell r="CL556">
            <v>0</v>
          </cell>
          <cell r="CM556">
            <v>0</v>
          </cell>
          <cell r="CN556">
            <v>0</v>
          </cell>
        </row>
        <row r="557">
          <cell r="B557">
            <v>402060</v>
          </cell>
          <cell r="C557" t="str">
            <v xml:space="preserve">        정부보조금등의변동                                                                </v>
          </cell>
          <cell r="D557" t="str">
            <v xml:space="preserve">    Change in Government Grants</v>
          </cell>
          <cell r="H557" t="e">
            <v>#VALUE!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  <cell r="AH557">
            <v>0</v>
          </cell>
          <cell r="AI557">
            <v>0</v>
          </cell>
          <cell r="AJ557">
            <v>0</v>
          </cell>
          <cell r="AK557">
            <v>0</v>
          </cell>
          <cell r="AL557">
            <v>0</v>
          </cell>
          <cell r="AM557">
            <v>0</v>
          </cell>
          <cell r="AN557">
            <v>0</v>
          </cell>
          <cell r="AO557">
            <v>0</v>
          </cell>
          <cell r="AP557">
            <v>0</v>
          </cell>
          <cell r="AQ557">
            <v>0</v>
          </cell>
          <cell r="AR557">
            <v>0.147401</v>
          </cell>
          <cell r="AS557">
            <v>0</v>
          </cell>
          <cell r="AT557">
            <v>0</v>
          </cell>
          <cell r="AU557">
            <v>0</v>
          </cell>
          <cell r="AV557">
            <v>2.9766889999999997E-2</v>
          </cell>
          <cell r="AW557">
            <v>0</v>
          </cell>
          <cell r="AX557">
            <v>3.301885</v>
          </cell>
          <cell r="AY557">
            <v>1.707133</v>
          </cell>
          <cell r="AZ557">
            <v>-5.0090180000000002</v>
          </cell>
          <cell r="BA557">
            <v>0</v>
          </cell>
          <cell r="BB557">
            <v>0</v>
          </cell>
          <cell r="BC557">
            <v>0</v>
          </cell>
          <cell r="BD557">
            <v>0</v>
          </cell>
          <cell r="BE557">
            <v>0</v>
          </cell>
          <cell r="BF557">
            <v>0</v>
          </cell>
          <cell r="BG557">
            <v>0</v>
          </cell>
          <cell r="BH557">
            <v>0</v>
          </cell>
          <cell r="BI557">
            <v>0</v>
          </cell>
          <cell r="BJ557">
            <v>0</v>
          </cell>
          <cell r="BK557">
            <v>0</v>
          </cell>
          <cell r="BL557">
            <v>0</v>
          </cell>
          <cell r="BM557">
            <v>0</v>
          </cell>
          <cell r="BN557">
            <v>0</v>
          </cell>
          <cell r="BO557">
            <v>0</v>
          </cell>
          <cell r="BP557">
            <v>0</v>
          </cell>
          <cell r="BQ557">
            <v>0</v>
          </cell>
          <cell r="BR557">
            <v>0</v>
          </cell>
          <cell r="BS557">
            <v>0</v>
          </cell>
          <cell r="BT557">
            <v>0</v>
          </cell>
          <cell r="BU557">
            <v>0</v>
          </cell>
          <cell r="BV557">
            <v>0</v>
          </cell>
          <cell r="BW557">
            <v>0</v>
          </cell>
          <cell r="BX557">
            <v>0</v>
          </cell>
          <cell r="BY557">
            <v>0</v>
          </cell>
          <cell r="BZ557">
            <v>0</v>
          </cell>
          <cell r="CA557">
            <v>0</v>
          </cell>
          <cell r="CB557">
            <v>0</v>
          </cell>
          <cell r="CC557">
            <v>0</v>
          </cell>
          <cell r="CD557">
            <v>0</v>
          </cell>
          <cell r="CE557">
            <v>0</v>
          </cell>
          <cell r="CF557">
            <v>0</v>
          </cell>
          <cell r="CG557">
            <v>0</v>
          </cell>
          <cell r="CH557">
            <v>0</v>
          </cell>
          <cell r="CI557">
            <v>0</v>
          </cell>
          <cell r="CJ557">
            <v>0</v>
          </cell>
          <cell r="CK557">
            <v>0</v>
          </cell>
          <cell r="CL557">
            <v>0</v>
          </cell>
          <cell r="CM557">
            <v>0</v>
          </cell>
          <cell r="CN557">
            <v>0</v>
          </cell>
        </row>
        <row r="558">
          <cell r="B558">
            <v>402070</v>
          </cell>
          <cell r="C558" t="str">
            <v xml:space="preserve">        기타운전자본의변동                                                                </v>
          </cell>
          <cell r="D558" t="str">
            <v xml:space="preserve">    Change in Other Working Capital</v>
          </cell>
          <cell r="H558" t="e">
            <v>#VALUE!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  <cell r="AH558">
            <v>0</v>
          </cell>
          <cell r="AI558">
            <v>0</v>
          </cell>
          <cell r="AJ558">
            <v>0</v>
          </cell>
          <cell r="AK558">
            <v>0</v>
          </cell>
          <cell r="AL558">
            <v>0</v>
          </cell>
          <cell r="AM558">
            <v>0</v>
          </cell>
          <cell r="AN558">
            <v>0</v>
          </cell>
          <cell r="AO558">
            <v>0</v>
          </cell>
          <cell r="AP558">
            <v>0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0</v>
          </cell>
          <cell r="AY558">
            <v>0</v>
          </cell>
          <cell r="AZ558">
            <v>0</v>
          </cell>
          <cell r="BA558">
            <v>0</v>
          </cell>
          <cell r="BB558">
            <v>0</v>
          </cell>
          <cell r="BC558">
            <v>0</v>
          </cell>
          <cell r="BD558">
            <v>0</v>
          </cell>
          <cell r="BE558">
            <v>0</v>
          </cell>
          <cell r="BF558">
            <v>0</v>
          </cell>
          <cell r="BG558">
            <v>0</v>
          </cell>
          <cell r="BH558">
            <v>0</v>
          </cell>
          <cell r="BI558">
            <v>0</v>
          </cell>
          <cell r="BJ558">
            <v>0</v>
          </cell>
          <cell r="BK558">
            <v>0</v>
          </cell>
          <cell r="BL558">
            <v>0</v>
          </cell>
          <cell r="BM558">
            <v>0</v>
          </cell>
          <cell r="BN558">
            <v>0</v>
          </cell>
          <cell r="BO558">
            <v>0</v>
          </cell>
          <cell r="BP558">
            <v>0</v>
          </cell>
          <cell r="BQ558">
            <v>0</v>
          </cell>
          <cell r="BR558">
            <v>0</v>
          </cell>
          <cell r="BS558">
            <v>0</v>
          </cell>
          <cell r="BT558">
            <v>0</v>
          </cell>
          <cell r="BU558">
            <v>0</v>
          </cell>
          <cell r="BV558">
            <v>0</v>
          </cell>
          <cell r="BW558">
            <v>0</v>
          </cell>
          <cell r="BX558">
            <v>0</v>
          </cell>
          <cell r="BY558">
            <v>0</v>
          </cell>
          <cell r="BZ558">
            <v>0</v>
          </cell>
          <cell r="CA558">
            <v>0</v>
          </cell>
          <cell r="CB558">
            <v>0</v>
          </cell>
          <cell r="CC558">
            <v>0</v>
          </cell>
          <cell r="CD558">
            <v>0</v>
          </cell>
          <cell r="CE558">
            <v>0</v>
          </cell>
          <cell r="CF558">
            <v>0</v>
          </cell>
          <cell r="CG558">
            <v>0</v>
          </cell>
          <cell r="CH558">
            <v>0</v>
          </cell>
          <cell r="CI558">
            <v>0</v>
          </cell>
          <cell r="CJ558">
            <v>0</v>
          </cell>
          <cell r="CK558">
            <v>0</v>
          </cell>
          <cell r="CL558">
            <v>0</v>
          </cell>
          <cell r="CM558">
            <v>0</v>
          </cell>
          <cell r="CN558">
            <v>0</v>
          </cell>
        </row>
        <row r="559">
          <cell r="B559">
            <v>402080</v>
          </cell>
          <cell r="C559" t="str">
            <v xml:space="preserve">    *영업에서창출된현금흐름                                                               </v>
          </cell>
          <cell r="D559" t="str">
            <v xml:space="preserve">  *Cash Flows from Business</v>
          </cell>
          <cell r="H559" t="e">
            <v>#VALUE!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0</v>
          </cell>
          <cell r="AI559">
            <v>0</v>
          </cell>
          <cell r="AJ559">
            <v>0</v>
          </cell>
          <cell r="AK559">
            <v>25.294660999999998</v>
          </cell>
          <cell r="AL559">
            <v>50.685473999999999</v>
          </cell>
          <cell r="AM559">
            <v>34.825325999999997</v>
          </cell>
          <cell r="AN559">
            <v>2.9394209999999998</v>
          </cell>
          <cell r="AO559">
            <v>33.787419</v>
          </cell>
          <cell r="AP559">
            <v>53.046329</v>
          </cell>
          <cell r="AQ559">
            <v>32.869634999999995</v>
          </cell>
          <cell r="AR559">
            <v>58.206163999999994</v>
          </cell>
          <cell r="AS559">
            <v>53.045282</v>
          </cell>
          <cell r="AT559">
            <v>33.927548999999999</v>
          </cell>
          <cell r="AU559">
            <v>29.217257999999998</v>
          </cell>
          <cell r="AV559">
            <v>40.600074009999993</v>
          </cell>
          <cell r="AW559">
            <v>56.119468999999995</v>
          </cell>
          <cell r="AX559">
            <v>-59.048735999999998</v>
          </cell>
          <cell r="AY559">
            <v>17.875985</v>
          </cell>
          <cell r="AZ559">
            <v>65.832605399999991</v>
          </cell>
          <cell r="BA559">
            <v>22.087741999999999</v>
          </cell>
          <cell r="BB559">
            <v>40.537493999999995</v>
          </cell>
          <cell r="BC559">
            <v>19.091436999999999</v>
          </cell>
          <cell r="BD559">
            <v>37.230900239999997</v>
          </cell>
          <cell r="BE559">
            <v>30.543457</v>
          </cell>
          <cell r="BF559">
            <v>-63.600657999999996</v>
          </cell>
          <cell r="BG559">
            <v>69.082982999999999</v>
          </cell>
          <cell r="BH559">
            <v>0.20979223</v>
          </cell>
          <cell r="BI559">
            <v>10.775511</v>
          </cell>
          <cell r="BJ559">
            <v>53.426424999999995</v>
          </cell>
          <cell r="BK559">
            <v>0</v>
          </cell>
          <cell r="BL559">
            <v>0</v>
          </cell>
          <cell r="BM559">
            <v>0</v>
          </cell>
          <cell r="BN559">
            <v>0</v>
          </cell>
          <cell r="BO559">
            <v>0</v>
          </cell>
          <cell r="BP559">
            <v>0</v>
          </cell>
          <cell r="BQ559">
            <v>0</v>
          </cell>
          <cell r="BR559">
            <v>0</v>
          </cell>
          <cell r="BS559">
            <v>0</v>
          </cell>
          <cell r="BT559">
            <v>0</v>
          </cell>
          <cell r="BU559">
            <v>0</v>
          </cell>
          <cell r="BV559">
            <v>0</v>
          </cell>
          <cell r="BW559">
            <v>0</v>
          </cell>
          <cell r="BX559">
            <v>0</v>
          </cell>
          <cell r="BY559">
            <v>0</v>
          </cell>
          <cell r="BZ559">
            <v>0</v>
          </cell>
          <cell r="CA559">
            <v>0</v>
          </cell>
          <cell r="CB559">
            <v>0</v>
          </cell>
          <cell r="CC559">
            <v>0</v>
          </cell>
          <cell r="CD559">
            <v>0</v>
          </cell>
          <cell r="CE559">
            <v>0</v>
          </cell>
          <cell r="CF559">
            <v>0</v>
          </cell>
          <cell r="CG559">
            <v>0</v>
          </cell>
          <cell r="CH559">
            <v>0</v>
          </cell>
          <cell r="CI559">
            <v>0</v>
          </cell>
          <cell r="CJ559">
            <v>0</v>
          </cell>
          <cell r="CK559">
            <v>0</v>
          </cell>
          <cell r="CL559">
            <v>0</v>
          </cell>
          <cell r="CM559">
            <v>0</v>
          </cell>
          <cell r="CN559">
            <v>0</v>
          </cell>
        </row>
        <row r="560">
          <cell r="B560">
            <v>402090</v>
          </cell>
          <cell r="C560" t="str">
            <v xml:space="preserve">    이자수입                                                                              </v>
          </cell>
          <cell r="D560" t="str">
            <v xml:space="preserve">  Interest Received</v>
          </cell>
          <cell r="H560" t="e">
            <v>#VALUE!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0</v>
          </cell>
          <cell r="AJ560">
            <v>0</v>
          </cell>
          <cell r="AK560">
            <v>1.9824879999999998</v>
          </cell>
          <cell r="AL560">
            <v>1.370436</v>
          </cell>
          <cell r="AM560">
            <v>2.0147909999999998</v>
          </cell>
          <cell r="AN560">
            <v>4.3579229999999995</v>
          </cell>
          <cell r="AO560">
            <v>1.7237279999999999</v>
          </cell>
          <cell r="AP560">
            <v>2.5558529999999999</v>
          </cell>
          <cell r="AQ560">
            <v>1.5494159999999999</v>
          </cell>
          <cell r="AR560">
            <v>2.9157419999999998</v>
          </cell>
          <cell r="AS560">
            <v>1.683759</v>
          </cell>
          <cell r="AT560">
            <v>1.706458</v>
          </cell>
          <cell r="AU560">
            <v>2.462453</v>
          </cell>
          <cell r="AV560">
            <v>4.5683896900000001</v>
          </cell>
          <cell r="AW560">
            <v>4.5267439999999999</v>
          </cell>
          <cell r="AX560">
            <v>3.0730779999999998</v>
          </cell>
          <cell r="AY560">
            <v>2.6571819999999997</v>
          </cell>
          <cell r="AZ560">
            <v>2.8771485899999996</v>
          </cell>
          <cell r="BA560">
            <v>2.5505529999999998</v>
          </cell>
          <cell r="BB560">
            <v>2.473061</v>
          </cell>
          <cell r="BC560">
            <v>2.3328479999999998</v>
          </cell>
          <cell r="BD560">
            <v>2.0165764899999998</v>
          </cell>
          <cell r="BE560">
            <v>1.955392</v>
          </cell>
          <cell r="BF560">
            <v>1.4179889999999999</v>
          </cell>
          <cell r="BG560">
            <v>2.6800999999999999</v>
          </cell>
          <cell r="BH560">
            <v>1.5831545</v>
          </cell>
          <cell r="BI560">
            <v>1.391384</v>
          </cell>
          <cell r="BJ560">
            <v>0.97098299999999993</v>
          </cell>
          <cell r="BK560">
            <v>0</v>
          </cell>
          <cell r="BL560">
            <v>0</v>
          </cell>
          <cell r="BM560">
            <v>0</v>
          </cell>
          <cell r="BN560">
            <v>0</v>
          </cell>
          <cell r="BO560">
            <v>0</v>
          </cell>
          <cell r="BP560">
            <v>0</v>
          </cell>
          <cell r="BQ560">
            <v>0</v>
          </cell>
          <cell r="BR560">
            <v>0</v>
          </cell>
          <cell r="BS560">
            <v>0</v>
          </cell>
          <cell r="BT560">
            <v>0</v>
          </cell>
          <cell r="BU560">
            <v>0</v>
          </cell>
          <cell r="BV560">
            <v>0</v>
          </cell>
          <cell r="BW560">
            <v>0</v>
          </cell>
          <cell r="BX560">
            <v>0</v>
          </cell>
          <cell r="BY560">
            <v>0</v>
          </cell>
          <cell r="BZ560">
            <v>0</v>
          </cell>
          <cell r="CA560">
            <v>0</v>
          </cell>
          <cell r="CB560">
            <v>0</v>
          </cell>
          <cell r="CC560">
            <v>0</v>
          </cell>
          <cell r="CD560">
            <v>0</v>
          </cell>
          <cell r="CE560">
            <v>0</v>
          </cell>
          <cell r="CF560">
            <v>0</v>
          </cell>
          <cell r="CG560">
            <v>0</v>
          </cell>
          <cell r="CH560">
            <v>0</v>
          </cell>
          <cell r="CI560">
            <v>0</v>
          </cell>
          <cell r="CJ560">
            <v>0</v>
          </cell>
          <cell r="CK560">
            <v>0</v>
          </cell>
          <cell r="CL560">
            <v>0</v>
          </cell>
          <cell r="CM560">
            <v>0</v>
          </cell>
          <cell r="CN560">
            <v>0</v>
          </cell>
        </row>
        <row r="561">
          <cell r="B561">
            <v>402100</v>
          </cell>
          <cell r="C561" t="str">
            <v xml:space="preserve">    이자지급(-)                                                                           </v>
          </cell>
          <cell r="D561" t="str">
            <v xml:space="preserve">  Interest Paid</v>
          </cell>
          <cell r="H561" t="e">
            <v>#VALUE!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I561">
            <v>0</v>
          </cell>
          <cell r="AJ561">
            <v>0</v>
          </cell>
          <cell r="AK561">
            <v>-1.2588009999999998</v>
          </cell>
          <cell r="AL561">
            <v>-1.8511689999999998</v>
          </cell>
          <cell r="AM561">
            <v>-1.2501359999999999</v>
          </cell>
          <cell r="AN561">
            <v>1.6270019999999998</v>
          </cell>
          <cell r="AO561">
            <v>-2.2247659999999998</v>
          </cell>
          <cell r="AP561">
            <v>-0.54863299999999993</v>
          </cell>
          <cell r="AQ561">
            <v>-0.77427999999999997</v>
          </cell>
          <cell r="AR561">
            <v>0.25815499999999997</v>
          </cell>
          <cell r="AS561">
            <v>-0.69882899999999992</v>
          </cell>
          <cell r="AT561">
            <v>-0.74356</v>
          </cell>
          <cell r="AU561">
            <v>-0.70950299999999999</v>
          </cell>
          <cell r="AV561">
            <v>-0.67446447999999992</v>
          </cell>
          <cell r="AW561">
            <v>-0.52460099999999998</v>
          </cell>
          <cell r="AX561">
            <v>-0.62613299999999994</v>
          </cell>
          <cell r="AY561">
            <v>-4.4875179999999997</v>
          </cell>
          <cell r="AZ561">
            <v>3.5570656699999996</v>
          </cell>
          <cell r="BA561">
            <v>-0.64810099999999993</v>
          </cell>
          <cell r="BB561">
            <v>-0.77207999999999999</v>
          </cell>
          <cell r="BC561">
            <v>-0.40804999999999997</v>
          </cell>
          <cell r="BD561">
            <v>0.24681095</v>
          </cell>
          <cell r="BE561">
            <v>-2.3292739999999998</v>
          </cell>
          <cell r="BF561">
            <v>-5.0930339999999994</v>
          </cell>
          <cell r="BG561">
            <v>-9.6267809999999994</v>
          </cell>
          <cell r="BH561">
            <v>-7.4385242099999997</v>
          </cell>
          <cell r="BI561">
            <v>-7.3285559999999998</v>
          </cell>
          <cell r="BJ561">
            <v>-5.5570240000000002</v>
          </cell>
          <cell r="BK561">
            <v>0</v>
          </cell>
          <cell r="BL561">
            <v>0</v>
          </cell>
          <cell r="BM561">
            <v>0</v>
          </cell>
          <cell r="BN561">
            <v>0</v>
          </cell>
          <cell r="BO561">
            <v>0</v>
          </cell>
          <cell r="BP561">
            <v>0</v>
          </cell>
          <cell r="BQ561">
            <v>0</v>
          </cell>
          <cell r="BR561">
            <v>0</v>
          </cell>
          <cell r="BS561">
            <v>0</v>
          </cell>
          <cell r="BT561">
            <v>0</v>
          </cell>
          <cell r="BU561">
            <v>0</v>
          </cell>
          <cell r="BV561">
            <v>0</v>
          </cell>
          <cell r="BW561">
            <v>0</v>
          </cell>
          <cell r="BX561">
            <v>0</v>
          </cell>
          <cell r="BY561">
            <v>0</v>
          </cell>
          <cell r="BZ561">
            <v>0</v>
          </cell>
          <cell r="CA561">
            <v>0</v>
          </cell>
          <cell r="CB561">
            <v>0</v>
          </cell>
          <cell r="CC561">
            <v>0</v>
          </cell>
          <cell r="CD561">
            <v>0</v>
          </cell>
          <cell r="CE561">
            <v>0</v>
          </cell>
          <cell r="CF561">
            <v>0</v>
          </cell>
          <cell r="CG561">
            <v>0</v>
          </cell>
          <cell r="CH561">
            <v>0</v>
          </cell>
          <cell r="CI561">
            <v>0</v>
          </cell>
          <cell r="CJ561">
            <v>0</v>
          </cell>
          <cell r="CK561">
            <v>0</v>
          </cell>
          <cell r="CL561">
            <v>0</v>
          </cell>
          <cell r="CM561">
            <v>0</v>
          </cell>
          <cell r="CN561">
            <v>0</v>
          </cell>
        </row>
        <row r="562">
          <cell r="B562">
            <v>402110</v>
          </cell>
          <cell r="C562" t="str">
            <v xml:space="preserve">    배당금수입                                                                            </v>
          </cell>
          <cell r="D562" t="str">
            <v xml:space="preserve">  Divideds Received</v>
          </cell>
          <cell r="H562" t="e">
            <v>#VALUE!</v>
          </cell>
          <cell r="I562">
            <v>0</v>
          </cell>
          <cell r="J562">
            <v>0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0</v>
          </cell>
          <cell r="AJ562">
            <v>0</v>
          </cell>
          <cell r="AK562">
            <v>5.5016999999999996E-2</v>
          </cell>
          <cell r="AL562">
            <v>0.216254</v>
          </cell>
          <cell r="AM562">
            <v>0.13011699999999998</v>
          </cell>
          <cell r="AN562">
            <v>0.16212199999999999</v>
          </cell>
          <cell r="AO562">
            <v>0.121612</v>
          </cell>
          <cell r="AP562">
            <v>5.4405999999999996E-2</v>
          </cell>
          <cell r="AQ562">
            <v>3.9407999999999999E-2</v>
          </cell>
          <cell r="AR562">
            <v>2.5398999999999998E-2</v>
          </cell>
          <cell r="AS562">
            <v>5.1216999999999999E-2</v>
          </cell>
          <cell r="AT562">
            <v>2.712E-3</v>
          </cell>
          <cell r="AU562">
            <v>0</v>
          </cell>
          <cell r="AV562">
            <v>9.9999999999999995E-8</v>
          </cell>
          <cell r="AW562">
            <v>3.9044999999999996E-2</v>
          </cell>
          <cell r="AX562">
            <v>0</v>
          </cell>
          <cell r="AY562">
            <v>0</v>
          </cell>
          <cell r="AZ562">
            <v>-2.4999999999999999E-7</v>
          </cell>
          <cell r="BA562">
            <v>4.5016E-2</v>
          </cell>
          <cell r="BB562">
            <v>0</v>
          </cell>
          <cell r="BC562">
            <v>0</v>
          </cell>
          <cell r="BD562">
            <v>2.9999999999999999E-7</v>
          </cell>
          <cell r="BE562">
            <v>4.5475999999999996E-2</v>
          </cell>
          <cell r="BF562">
            <v>0</v>
          </cell>
          <cell r="BG562">
            <v>0</v>
          </cell>
          <cell r="BH562">
            <v>-3.4999999999999998E-7</v>
          </cell>
          <cell r="BI562">
            <v>4.5475999999999996E-2</v>
          </cell>
          <cell r="BJ562">
            <v>0</v>
          </cell>
          <cell r="BK562">
            <v>0</v>
          </cell>
          <cell r="BL562">
            <v>0</v>
          </cell>
          <cell r="BM562">
            <v>0</v>
          </cell>
          <cell r="BN562">
            <v>0</v>
          </cell>
          <cell r="BO562">
            <v>0</v>
          </cell>
          <cell r="BP562">
            <v>0</v>
          </cell>
          <cell r="BQ562">
            <v>0</v>
          </cell>
          <cell r="BR562">
            <v>0</v>
          </cell>
          <cell r="BS562">
            <v>0</v>
          </cell>
          <cell r="BT562">
            <v>0</v>
          </cell>
          <cell r="BU562">
            <v>0</v>
          </cell>
          <cell r="BV562">
            <v>0</v>
          </cell>
          <cell r="BW562">
            <v>0</v>
          </cell>
          <cell r="BX562">
            <v>0</v>
          </cell>
          <cell r="BY562">
            <v>0</v>
          </cell>
          <cell r="BZ562">
            <v>0</v>
          </cell>
          <cell r="CA562">
            <v>0</v>
          </cell>
          <cell r="CB562">
            <v>0</v>
          </cell>
          <cell r="CC562">
            <v>0</v>
          </cell>
          <cell r="CD562">
            <v>0</v>
          </cell>
          <cell r="CE562">
            <v>0</v>
          </cell>
          <cell r="CF562">
            <v>0</v>
          </cell>
          <cell r="CG562">
            <v>0</v>
          </cell>
          <cell r="CH562">
            <v>0</v>
          </cell>
          <cell r="CI562">
            <v>0</v>
          </cell>
          <cell r="CJ562">
            <v>0</v>
          </cell>
          <cell r="CK562">
            <v>0</v>
          </cell>
          <cell r="CL562">
            <v>0</v>
          </cell>
          <cell r="CM562">
            <v>0</v>
          </cell>
          <cell r="CN562">
            <v>0</v>
          </cell>
        </row>
        <row r="563">
          <cell r="B563">
            <v>402120</v>
          </cell>
          <cell r="C563" t="str">
            <v xml:space="preserve">    배당금지급(-)                                                                         </v>
          </cell>
          <cell r="D563" t="str">
            <v xml:space="preserve">  Divideds Paid</v>
          </cell>
          <cell r="H563" t="e">
            <v>#VALUE!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>
            <v>0</v>
          </cell>
          <cell r="AJ563">
            <v>0</v>
          </cell>
          <cell r="AK563">
            <v>0</v>
          </cell>
          <cell r="AL563">
            <v>0</v>
          </cell>
          <cell r="AM563">
            <v>0</v>
          </cell>
          <cell r="AN563">
            <v>0</v>
          </cell>
          <cell r="AO563">
            <v>0</v>
          </cell>
          <cell r="AP563">
            <v>0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  <cell r="AU563">
            <v>0</v>
          </cell>
          <cell r="AV563">
            <v>0</v>
          </cell>
          <cell r="AW563">
            <v>0</v>
          </cell>
          <cell r="AX563">
            <v>0</v>
          </cell>
          <cell r="AY563">
            <v>0</v>
          </cell>
          <cell r="AZ563">
            <v>0</v>
          </cell>
          <cell r="BA563">
            <v>0</v>
          </cell>
          <cell r="BB563">
            <v>0</v>
          </cell>
          <cell r="BC563">
            <v>0</v>
          </cell>
          <cell r="BD563">
            <v>0</v>
          </cell>
          <cell r="BE563">
            <v>0</v>
          </cell>
          <cell r="BF563">
            <v>0</v>
          </cell>
          <cell r="BG563">
            <v>0</v>
          </cell>
          <cell r="BH563">
            <v>0</v>
          </cell>
          <cell r="BI563">
            <v>0</v>
          </cell>
          <cell r="BJ563">
            <v>0</v>
          </cell>
          <cell r="BK563">
            <v>0</v>
          </cell>
          <cell r="BL563">
            <v>0</v>
          </cell>
          <cell r="BM563">
            <v>0</v>
          </cell>
          <cell r="BN563">
            <v>0</v>
          </cell>
          <cell r="BO563">
            <v>0</v>
          </cell>
          <cell r="BP563">
            <v>0</v>
          </cell>
          <cell r="BQ563">
            <v>0</v>
          </cell>
          <cell r="BR563">
            <v>0</v>
          </cell>
          <cell r="BS563">
            <v>0</v>
          </cell>
          <cell r="BT563">
            <v>0</v>
          </cell>
          <cell r="BU563">
            <v>0</v>
          </cell>
          <cell r="BV563">
            <v>0</v>
          </cell>
          <cell r="BW563">
            <v>0</v>
          </cell>
          <cell r="BX563">
            <v>0</v>
          </cell>
          <cell r="BY563">
            <v>0</v>
          </cell>
          <cell r="BZ563">
            <v>0</v>
          </cell>
          <cell r="CA563">
            <v>0</v>
          </cell>
          <cell r="CB563">
            <v>0</v>
          </cell>
          <cell r="CC563">
            <v>0</v>
          </cell>
          <cell r="CD563">
            <v>0</v>
          </cell>
          <cell r="CE563">
            <v>0</v>
          </cell>
          <cell r="CF563">
            <v>0</v>
          </cell>
          <cell r="CG563">
            <v>0</v>
          </cell>
          <cell r="CH563">
            <v>0</v>
          </cell>
          <cell r="CI563">
            <v>0</v>
          </cell>
          <cell r="CJ563">
            <v>0</v>
          </cell>
          <cell r="CK563">
            <v>0</v>
          </cell>
          <cell r="CL563">
            <v>0</v>
          </cell>
          <cell r="CM563">
            <v>0</v>
          </cell>
          <cell r="CN563">
            <v>0</v>
          </cell>
        </row>
        <row r="564">
          <cell r="B564">
            <v>402130</v>
          </cell>
          <cell r="C564" t="str">
            <v xml:space="preserve">    법인세환입                                                                            </v>
          </cell>
          <cell r="D564" t="str">
            <v xml:space="preserve">  Refunds of Income Taxes</v>
          </cell>
          <cell r="H564" t="e">
            <v>#VALUE!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>
            <v>0</v>
          </cell>
          <cell r="AK564">
            <v>0.60205900000000001</v>
          </cell>
          <cell r="AL564">
            <v>-0.60205900000000001</v>
          </cell>
          <cell r="AM564">
            <v>0</v>
          </cell>
          <cell r="AN564">
            <v>0</v>
          </cell>
          <cell r="AO564">
            <v>0</v>
          </cell>
          <cell r="AP564">
            <v>0</v>
          </cell>
          <cell r="AQ564">
            <v>0</v>
          </cell>
          <cell r="AR564">
            <v>0</v>
          </cell>
          <cell r="AS564">
            <v>4.759887</v>
          </cell>
          <cell r="AT564">
            <v>-4.759887</v>
          </cell>
          <cell r="AU564">
            <v>0</v>
          </cell>
          <cell r="AV564">
            <v>0</v>
          </cell>
          <cell r="AW564">
            <v>0</v>
          </cell>
          <cell r="AX564">
            <v>0</v>
          </cell>
          <cell r="AY564">
            <v>0</v>
          </cell>
          <cell r="AZ564">
            <v>0</v>
          </cell>
          <cell r="BA564">
            <v>0</v>
          </cell>
          <cell r="BB564">
            <v>0</v>
          </cell>
          <cell r="BC564">
            <v>0</v>
          </cell>
          <cell r="BD564">
            <v>0</v>
          </cell>
          <cell r="BE564">
            <v>0</v>
          </cell>
          <cell r="BF564">
            <v>0</v>
          </cell>
          <cell r="BG564">
            <v>0</v>
          </cell>
          <cell r="BH564">
            <v>0</v>
          </cell>
          <cell r="BI564">
            <v>2.12704</v>
          </cell>
          <cell r="BJ564">
            <v>0.36414599999999997</v>
          </cell>
          <cell r="BK564">
            <v>0</v>
          </cell>
          <cell r="BL564">
            <v>0</v>
          </cell>
          <cell r="BM564">
            <v>0</v>
          </cell>
          <cell r="BN564">
            <v>0</v>
          </cell>
          <cell r="BO564">
            <v>0</v>
          </cell>
          <cell r="BP564">
            <v>0</v>
          </cell>
          <cell r="BQ564">
            <v>0</v>
          </cell>
          <cell r="BR564">
            <v>0</v>
          </cell>
          <cell r="BS564">
            <v>0</v>
          </cell>
          <cell r="BT564">
            <v>0</v>
          </cell>
          <cell r="BU564">
            <v>0</v>
          </cell>
          <cell r="BV564">
            <v>0</v>
          </cell>
          <cell r="BW564">
            <v>0</v>
          </cell>
          <cell r="BX564">
            <v>0</v>
          </cell>
          <cell r="BY564">
            <v>0</v>
          </cell>
          <cell r="BZ564">
            <v>0</v>
          </cell>
          <cell r="CA564">
            <v>0</v>
          </cell>
          <cell r="CB564">
            <v>0</v>
          </cell>
          <cell r="CC564">
            <v>0</v>
          </cell>
          <cell r="CD564">
            <v>0</v>
          </cell>
          <cell r="CE564">
            <v>0</v>
          </cell>
          <cell r="CF564">
            <v>0</v>
          </cell>
          <cell r="CG564">
            <v>0</v>
          </cell>
          <cell r="CH564">
            <v>0</v>
          </cell>
          <cell r="CI564">
            <v>0</v>
          </cell>
          <cell r="CJ564">
            <v>0</v>
          </cell>
          <cell r="CK564">
            <v>0</v>
          </cell>
          <cell r="CL564">
            <v>0</v>
          </cell>
          <cell r="CM564">
            <v>0</v>
          </cell>
          <cell r="CN564">
            <v>0</v>
          </cell>
        </row>
        <row r="565">
          <cell r="B565">
            <v>402140</v>
          </cell>
          <cell r="C565" t="str">
            <v xml:space="preserve">    법인세납부(-)                                                                         </v>
          </cell>
          <cell r="D565" t="str">
            <v xml:space="preserve">  Payments of Income Taxes</v>
          </cell>
          <cell r="H565" t="e">
            <v>#VALUE!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  <cell r="AJ565">
            <v>0</v>
          </cell>
          <cell r="AK565">
            <v>0</v>
          </cell>
          <cell r="AL565">
            <v>-9.3360570000000003</v>
          </cell>
          <cell r="AM565">
            <v>-9.076276</v>
          </cell>
          <cell r="AN565">
            <v>-3.6886159999999997</v>
          </cell>
          <cell r="AO565">
            <v>-0.76715099999999992</v>
          </cell>
          <cell r="AP565">
            <v>-15.24804</v>
          </cell>
          <cell r="AQ565">
            <v>-11.398508999999999</v>
          </cell>
          <cell r="AR565">
            <v>-0.48753099999999999</v>
          </cell>
          <cell r="AS565">
            <v>0</v>
          </cell>
          <cell r="AT565">
            <v>-8.4958189999999991</v>
          </cell>
          <cell r="AU565">
            <v>-7.8981999999999992</v>
          </cell>
          <cell r="AV565">
            <v>-12.780651880000001</v>
          </cell>
          <cell r="AW565">
            <v>-36.384620999999996</v>
          </cell>
          <cell r="AX565">
            <v>-32.348582</v>
          </cell>
          <cell r="AY565">
            <v>-23.731123999999998</v>
          </cell>
          <cell r="AZ565">
            <v>-7.9550999999999997E-2</v>
          </cell>
          <cell r="BA565">
            <v>-1.0827709999999999</v>
          </cell>
          <cell r="BB565">
            <v>-2.6664099999999999</v>
          </cell>
          <cell r="BC565">
            <v>-10.563770999999999</v>
          </cell>
          <cell r="BD565">
            <v>-0.26567126000000002</v>
          </cell>
          <cell r="BE565">
            <v>-4.0878030000000001</v>
          </cell>
          <cell r="BF565">
            <v>-6.7480779999999996</v>
          </cell>
          <cell r="BG565">
            <v>-2.5832219999999997</v>
          </cell>
          <cell r="BH565">
            <v>-2.0445392600000001</v>
          </cell>
          <cell r="BI565">
            <v>0</v>
          </cell>
          <cell r="BJ565">
            <v>0</v>
          </cell>
          <cell r="BK565">
            <v>0</v>
          </cell>
          <cell r="BL565">
            <v>0</v>
          </cell>
          <cell r="BM565">
            <v>0</v>
          </cell>
          <cell r="BN565">
            <v>0</v>
          </cell>
          <cell r="BO565">
            <v>0</v>
          </cell>
          <cell r="BP565">
            <v>0</v>
          </cell>
          <cell r="BQ565">
            <v>0</v>
          </cell>
          <cell r="BR565">
            <v>0</v>
          </cell>
          <cell r="BS565">
            <v>0</v>
          </cell>
          <cell r="BT565">
            <v>0</v>
          </cell>
          <cell r="BU565">
            <v>0</v>
          </cell>
          <cell r="BV565">
            <v>0</v>
          </cell>
          <cell r="BW565">
            <v>0</v>
          </cell>
          <cell r="BX565">
            <v>0</v>
          </cell>
          <cell r="BY565">
            <v>0</v>
          </cell>
          <cell r="BZ565">
            <v>0</v>
          </cell>
          <cell r="CA565">
            <v>0</v>
          </cell>
          <cell r="CB565">
            <v>0</v>
          </cell>
          <cell r="CC565">
            <v>0</v>
          </cell>
          <cell r="CD565">
            <v>0</v>
          </cell>
          <cell r="CE565">
            <v>0</v>
          </cell>
          <cell r="CF565">
            <v>0</v>
          </cell>
          <cell r="CG565">
            <v>0</v>
          </cell>
          <cell r="CH565">
            <v>0</v>
          </cell>
          <cell r="CI565">
            <v>0</v>
          </cell>
          <cell r="CJ565">
            <v>0</v>
          </cell>
          <cell r="CK565">
            <v>0</v>
          </cell>
          <cell r="CL565">
            <v>0</v>
          </cell>
          <cell r="CM565">
            <v>0</v>
          </cell>
          <cell r="CN565">
            <v>0</v>
          </cell>
        </row>
        <row r="566">
          <cell r="B566">
            <v>402150</v>
          </cell>
          <cell r="C566" t="str">
            <v xml:space="preserve">    중단사업관련현금흐름                                                                  </v>
          </cell>
          <cell r="D566" t="str">
            <v xml:space="preserve">  Cash Flows from Discontinued Operating</v>
          </cell>
          <cell r="H566" t="e">
            <v>#VALUE!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>
            <v>0</v>
          </cell>
          <cell r="AK566">
            <v>0</v>
          </cell>
          <cell r="AL566">
            <v>0</v>
          </cell>
          <cell r="AM566">
            <v>0</v>
          </cell>
          <cell r="AN566">
            <v>0</v>
          </cell>
          <cell r="AO566">
            <v>0</v>
          </cell>
          <cell r="AP566">
            <v>0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  <cell r="AU566">
            <v>0</v>
          </cell>
          <cell r="AV566">
            <v>0</v>
          </cell>
          <cell r="AW566">
            <v>0</v>
          </cell>
          <cell r="AX566">
            <v>0</v>
          </cell>
          <cell r="AY566">
            <v>0</v>
          </cell>
          <cell r="AZ566">
            <v>0</v>
          </cell>
          <cell r="BA566">
            <v>0</v>
          </cell>
          <cell r="BB566">
            <v>0</v>
          </cell>
          <cell r="BC566">
            <v>0</v>
          </cell>
          <cell r="BD566">
            <v>0</v>
          </cell>
          <cell r="BE566">
            <v>0</v>
          </cell>
          <cell r="BF566">
            <v>0</v>
          </cell>
          <cell r="BG566">
            <v>0</v>
          </cell>
          <cell r="BH566">
            <v>0</v>
          </cell>
          <cell r="BI566">
            <v>0</v>
          </cell>
          <cell r="BJ566">
            <v>0</v>
          </cell>
          <cell r="BK566">
            <v>0</v>
          </cell>
          <cell r="BL566">
            <v>0</v>
          </cell>
          <cell r="BM566">
            <v>0</v>
          </cell>
          <cell r="BN566">
            <v>0</v>
          </cell>
          <cell r="BO566">
            <v>0</v>
          </cell>
          <cell r="BP566">
            <v>0</v>
          </cell>
          <cell r="BQ566">
            <v>0</v>
          </cell>
          <cell r="BR566">
            <v>0</v>
          </cell>
          <cell r="BS566">
            <v>0</v>
          </cell>
          <cell r="BT566">
            <v>0</v>
          </cell>
          <cell r="BU566">
            <v>0</v>
          </cell>
          <cell r="BV566">
            <v>0</v>
          </cell>
          <cell r="BW566">
            <v>0</v>
          </cell>
          <cell r="BX566">
            <v>0</v>
          </cell>
          <cell r="BY566">
            <v>0</v>
          </cell>
          <cell r="BZ566">
            <v>0</v>
          </cell>
          <cell r="CA566">
            <v>0</v>
          </cell>
          <cell r="CB566">
            <v>0</v>
          </cell>
          <cell r="CC566">
            <v>0</v>
          </cell>
          <cell r="CD566">
            <v>0</v>
          </cell>
          <cell r="CE566">
            <v>0</v>
          </cell>
          <cell r="CF566">
            <v>0</v>
          </cell>
          <cell r="CG566">
            <v>0</v>
          </cell>
          <cell r="CH566">
            <v>0</v>
          </cell>
          <cell r="CI566">
            <v>0</v>
          </cell>
          <cell r="CJ566">
            <v>0</v>
          </cell>
          <cell r="CK566">
            <v>0</v>
          </cell>
          <cell r="CL566">
            <v>0</v>
          </cell>
          <cell r="CM566">
            <v>0</v>
          </cell>
          <cell r="CN566">
            <v>0</v>
          </cell>
        </row>
        <row r="567">
          <cell r="B567">
            <v>402160</v>
          </cell>
          <cell r="C567" t="str">
            <v xml:space="preserve">    (직접법)총현금유입(*)                                                                 </v>
          </cell>
          <cell r="D567" t="str">
            <v xml:space="preserve">  *(Direct Method)Total Cash Inflows</v>
          </cell>
          <cell r="H567" t="e">
            <v>#VALUE!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>
            <v>0</v>
          </cell>
          <cell r="AK567">
            <v>0</v>
          </cell>
          <cell r="AL567">
            <v>0</v>
          </cell>
          <cell r="AM567">
            <v>0</v>
          </cell>
          <cell r="AN567">
            <v>0</v>
          </cell>
          <cell r="AO567">
            <v>0</v>
          </cell>
          <cell r="AP567">
            <v>0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  <cell r="AU567">
            <v>0</v>
          </cell>
          <cell r="AV567">
            <v>0</v>
          </cell>
          <cell r="AW567">
            <v>0</v>
          </cell>
          <cell r="AX567">
            <v>0</v>
          </cell>
          <cell r="AY567">
            <v>0</v>
          </cell>
          <cell r="AZ567">
            <v>0</v>
          </cell>
          <cell r="BA567">
            <v>0</v>
          </cell>
          <cell r="BB567">
            <v>0</v>
          </cell>
          <cell r="BC567">
            <v>0</v>
          </cell>
          <cell r="BD567">
            <v>0</v>
          </cell>
          <cell r="BE567">
            <v>0</v>
          </cell>
          <cell r="BF567">
            <v>0</v>
          </cell>
          <cell r="BG567">
            <v>0</v>
          </cell>
          <cell r="BH567">
            <v>0</v>
          </cell>
          <cell r="BI567">
            <v>0</v>
          </cell>
          <cell r="BJ567">
            <v>0</v>
          </cell>
          <cell r="BK567">
            <v>0</v>
          </cell>
          <cell r="BL567">
            <v>0</v>
          </cell>
          <cell r="BM567">
            <v>0</v>
          </cell>
          <cell r="BN567">
            <v>0</v>
          </cell>
          <cell r="BO567">
            <v>0</v>
          </cell>
          <cell r="BP567">
            <v>0</v>
          </cell>
          <cell r="BQ567">
            <v>0</v>
          </cell>
          <cell r="BR567">
            <v>0</v>
          </cell>
          <cell r="BS567">
            <v>0</v>
          </cell>
          <cell r="BT567">
            <v>0</v>
          </cell>
          <cell r="BU567">
            <v>0</v>
          </cell>
          <cell r="BV567">
            <v>0</v>
          </cell>
          <cell r="BW567">
            <v>0</v>
          </cell>
          <cell r="BX567">
            <v>0</v>
          </cell>
          <cell r="BY567">
            <v>0</v>
          </cell>
          <cell r="BZ567">
            <v>0</v>
          </cell>
          <cell r="CA567">
            <v>0</v>
          </cell>
          <cell r="CB567">
            <v>0</v>
          </cell>
          <cell r="CC567">
            <v>0</v>
          </cell>
          <cell r="CD567">
            <v>0</v>
          </cell>
          <cell r="CE567">
            <v>0</v>
          </cell>
          <cell r="CF567">
            <v>0</v>
          </cell>
          <cell r="CG567">
            <v>0</v>
          </cell>
          <cell r="CH567">
            <v>0</v>
          </cell>
          <cell r="CI567">
            <v>0</v>
          </cell>
          <cell r="CJ567">
            <v>0</v>
          </cell>
          <cell r="CK567">
            <v>0</v>
          </cell>
          <cell r="CL567">
            <v>0</v>
          </cell>
          <cell r="CM567">
            <v>0</v>
          </cell>
          <cell r="CN567">
            <v>0</v>
          </cell>
        </row>
        <row r="568">
          <cell r="B568">
            <v>402250</v>
          </cell>
          <cell r="C568" t="str">
            <v xml:space="preserve">    (직접법)총현금유출(*)                                                                 </v>
          </cell>
          <cell r="D568" t="str">
            <v xml:space="preserve">  *(Direct Method)Total Cash Outflows</v>
          </cell>
          <cell r="H568" t="e">
            <v>#VALUE!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0</v>
          </cell>
          <cell r="AJ568">
            <v>0</v>
          </cell>
          <cell r="AK568">
            <v>0</v>
          </cell>
          <cell r="AL568">
            <v>0</v>
          </cell>
          <cell r="AM568">
            <v>0</v>
          </cell>
          <cell r="AN568">
            <v>0</v>
          </cell>
          <cell r="AO568">
            <v>0</v>
          </cell>
          <cell r="AP568">
            <v>0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  <cell r="AU568">
            <v>0</v>
          </cell>
          <cell r="AV568">
            <v>0</v>
          </cell>
          <cell r="AW568">
            <v>0</v>
          </cell>
          <cell r="AX568">
            <v>0</v>
          </cell>
          <cell r="AY568">
            <v>0</v>
          </cell>
          <cell r="AZ568">
            <v>0</v>
          </cell>
          <cell r="BA568">
            <v>0</v>
          </cell>
          <cell r="BB568">
            <v>0</v>
          </cell>
          <cell r="BC568">
            <v>0</v>
          </cell>
          <cell r="BD568">
            <v>0</v>
          </cell>
          <cell r="BE568">
            <v>0</v>
          </cell>
          <cell r="BF568">
            <v>0</v>
          </cell>
          <cell r="BG568">
            <v>0</v>
          </cell>
          <cell r="BH568">
            <v>0</v>
          </cell>
          <cell r="BI568">
            <v>0</v>
          </cell>
          <cell r="BJ568">
            <v>0</v>
          </cell>
          <cell r="BK568">
            <v>0</v>
          </cell>
          <cell r="BL568">
            <v>0</v>
          </cell>
          <cell r="BM568">
            <v>0</v>
          </cell>
          <cell r="BN568">
            <v>0</v>
          </cell>
          <cell r="BO568">
            <v>0</v>
          </cell>
          <cell r="BP568">
            <v>0</v>
          </cell>
          <cell r="BQ568">
            <v>0</v>
          </cell>
          <cell r="BR568">
            <v>0</v>
          </cell>
          <cell r="BS568">
            <v>0</v>
          </cell>
          <cell r="BT568">
            <v>0</v>
          </cell>
          <cell r="BU568">
            <v>0</v>
          </cell>
          <cell r="BV568">
            <v>0</v>
          </cell>
          <cell r="BW568">
            <v>0</v>
          </cell>
          <cell r="BX568">
            <v>0</v>
          </cell>
          <cell r="BY568">
            <v>0</v>
          </cell>
          <cell r="BZ568">
            <v>0</v>
          </cell>
          <cell r="CA568">
            <v>0</v>
          </cell>
          <cell r="CB568">
            <v>0</v>
          </cell>
          <cell r="CC568">
            <v>0</v>
          </cell>
          <cell r="CD568">
            <v>0</v>
          </cell>
          <cell r="CE568">
            <v>0</v>
          </cell>
          <cell r="CF568">
            <v>0</v>
          </cell>
          <cell r="CG568">
            <v>0</v>
          </cell>
          <cell r="CH568">
            <v>0</v>
          </cell>
          <cell r="CI568">
            <v>0</v>
          </cell>
          <cell r="CJ568">
            <v>0</v>
          </cell>
          <cell r="CK568">
            <v>0</v>
          </cell>
          <cell r="CL568">
            <v>0</v>
          </cell>
          <cell r="CM568">
            <v>0</v>
          </cell>
          <cell r="CN568">
            <v>0</v>
          </cell>
        </row>
        <row r="569">
          <cell r="B569">
            <v>402340</v>
          </cell>
          <cell r="C569" t="str">
            <v xml:space="preserve">투자활동으로인한현금흐름                                                                  </v>
          </cell>
          <cell r="D569" t="str">
            <v>Cash Flows from Investing Activities</v>
          </cell>
          <cell r="H569" t="e">
            <v>#VALUE!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0</v>
          </cell>
          <cell r="AK569">
            <v>-43.978316</v>
          </cell>
          <cell r="AL569">
            <v>-16.566119</v>
          </cell>
          <cell r="AM569">
            <v>-165.75563</v>
          </cell>
          <cell r="AN569">
            <v>60.830800999999994</v>
          </cell>
          <cell r="AO569">
            <v>-23.893187999999999</v>
          </cell>
          <cell r="AP569">
            <v>21.737883</v>
          </cell>
          <cell r="AQ569">
            <v>-62.792175</v>
          </cell>
          <cell r="AR569">
            <v>-18.031207999999999</v>
          </cell>
          <cell r="AS569">
            <v>-7.0168489999999997</v>
          </cell>
          <cell r="AT569">
            <v>3.1364879999999999</v>
          </cell>
          <cell r="AU569">
            <v>-183.589946</v>
          </cell>
          <cell r="AV569">
            <v>-109.15881601</v>
          </cell>
          <cell r="AW569">
            <v>168.28984</v>
          </cell>
          <cell r="AX569">
            <v>-192.54734999999999</v>
          </cell>
          <cell r="AY569">
            <v>-106.99463499999999</v>
          </cell>
          <cell r="AZ569">
            <v>-266.83533547999997</v>
          </cell>
          <cell r="BA569">
            <v>68.825131999999996</v>
          </cell>
          <cell r="BB569">
            <v>-18.206903000000001</v>
          </cell>
          <cell r="BC569">
            <v>-163.52562399999999</v>
          </cell>
          <cell r="BD569">
            <v>-386.18515626999994</v>
          </cell>
          <cell r="BE569">
            <v>90.266938999999994</v>
          </cell>
          <cell r="BF569">
            <v>-177.79192799999998</v>
          </cell>
          <cell r="BG569">
            <v>-60.473597999999996</v>
          </cell>
          <cell r="BH569">
            <v>-59.488970299999991</v>
          </cell>
          <cell r="BI569">
            <v>13.041452999999999</v>
          </cell>
          <cell r="BJ569">
            <v>-86.883408000000003</v>
          </cell>
          <cell r="BK569">
            <v>0</v>
          </cell>
          <cell r="BL569">
            <v>0</v>
          </cell>
          <cell r="BM569">
            <v>0</v>
          </cell>
          <cell r="BN569">
            <v>0</v>
          </cell>
          <cell r="BO569">
            <v>0</v>
          </cell>
          <cell r="BP569">
            <v>0</v>
          </cell>
          <cell r="BQ569">
            <v>0</v>
          </cell>
          <cell r="BR569">
            <v>0</v>
          </cell>
          <cell r="BS569">
            <v>0</v>
          </cell>
          <cell r="BT569">
            <v>0</v>
          </cell>
          <cell r="BU569">
            <v>0</v>
          </cell>
          <cell r="BV569">
            <v>0</v>
          </cell>
          <cell r="BW569">
            <v>0</v>
          </cell>
          <cell r="BX569">
            <v>0</v>
          </cell>
          <cell r="BY569">
            <v>0</v>
          </cell>
          <cell r="BZ569">
            <v>0</v>
          </cell>
          <cell r="CA569">
            <v>0</v>
          </cell>
          <cell r="CB569">
            <v>0</v>
          </cell>
          <cell r="CC569">
            <v>0</v>
          </cell>
          <cell r="CD569">
            <v>0</v>
          </cell>
          <cell r="CE569">
            <v>0</v>
          </cell>
          <cell r="CF569">
            <v>0</v>
          </cell>
          <cell r="CG569">
            <v>0</v>
          </cell>
          <cell r="CH569">
            <v>0</v>
          </cell>
          <cell r="CI569">
            <v>0</v>
          </cell>
          <cell r="CJ569">
            <v>0</v>
          </cell>
          <cell r="CK569">
            <v>0</v>
          </cell>
          <cell r="CL569">
            <v>0</v>
          </cell>
          <cell r="CM569">
            <v>0</v>
          </cell>
          <cell r="CN569">
            <v>0</v>
          </cell>
        </row>
        <row r="570">
          <cell r="B570">
            <v>402350</v>
          </cell>
          <cell r="C570" t="str">
            <v xml:space="preserve">    투자활동현금유입액                                                                    </v>
          </cell>
          <cell r="D570" t="str">
            <v xml:space="preserve">  Cash Inflows from Investing Activities</v>
          </cell>
          <cell r="H570" t="e">
            <v>#VALUE!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>
            <v>0</v>
          </cell>
          <cell r="AK570">
            <v>30.469107999999999</v>
          </cell>
          <cell r="AL570">
            <v>17.262587</v>
          </cell>
          <cell r="AM570">
            <v>36.139336</v>
          </cell>
          <cell r="AN570">
            <v>111.00909899999999</v>
          </cell>
          <cell r="AO570">
            <v>55.907439999999994</v>
          </cell>
          <cell r="AP570">
            <v>30.836894999999998</v>
          </cell>
          <cell r="AQ570">
            <v>124.46553499999999</v>
          </cell>
          <cell r="AR570">
            <v>98.748425999999995</v>
          </cell>
          <cell r="AS570">
            <v>66.109351000000004</v>
          </cell>
          <cell r="AT570">
            <v>38.780377000000001</v>
          </cell>
          <cell r="AU570">
            <v>20.915554</v>
          </cell>
          <cell r="AV570">
            <v>366.94807994999996</v>
          </cell>
          <cell r="AW570">
            <v>217.98804299999998</v>
          </cell>
          <cell r="AX570">
            <v>90.294775000000001</v>
          </cell>
          <cell r="AY570">
            <v>27.904505999999998</v>
          </cell>
          <cell r="AZ570">
            <v>141.23095799999999</v>
          </cell>
          <cell r="BA570">
            <v>216.79879499999998</v>
          </cell>
          <cell r="BB570">
            <v>96.123584999999991</v>
          </cell>
          <cell r="BC570">
            <v>16.555011</v>
          </cell>
          <cell r="BD570">
            <v>-206.92022756</v>
          </cell>
          <cell r="BE570">
            <v>252.06962899999999</v>
          </cell>
          <cell r="BF570">
            <v>-92.173433000000003</v>
          </cell>
          <cell r="BG570">
            <v>127.694266</v>
          </cell>
          <cell r="BH570">
            <v>43.283279380000003</v>
          </cell>
          <cell r="BI570">
            <v>113.328363</v>
          </cell>
          <cell r="BJ570">
            <v>41.298926000000002</v>
          </cell>
          <cell r="BK570">
            <v>0</v>
          </cell>
          <cell r="BL570">
            <v>0</v>
          </cell>
          <cell r="BM570">
            <v>0</v>
          </cell>
          <cell r="BN570">
            <v>0</v>
          </cell>
          <cell r="BO570">
            <v>0</v>
          </cell>
          <cell r="BP570">
            <v>0</v>
          </cell>
          <cell r="BQ570">
            <v>0</v>
          </cell>
          <cell r="BR570">
            <v>0</v>
          </cell>
          <cell r="BS570">
            <v>0</v>
          </cell>
          <cell r="BT570">
            <v>0</v>
          </cell>
          <cell r="BU570">
            <v>0</v>
          </cell>
          <cell r="BV570">
            <v>0</v>
          </cell>
          <cell r="BW570">
            <v>0</v>
          </cell>
          <cell r="BX570">
            <v>0</v>
          </cell>
          <cell r="BY570">
            <v>0</v>
          </cell>
          <cell r="BZ570">
            <v>0</v>
          </cell>
          <cell r="CA570">
            <v>0</v>
          </cell>
          <cell r="CB570">
            <v>0</v>
          </cell>
          <cell r="CC570">
            <v>0</v>
          </cell>
          <cell r="CD570">
            <v>0</v>
          </cell>
          <cell r="CE570">
            <v>0</v>
          </cell>
          <cell r="CF570">
            <v>0</v>
          </cell>
          <cell r="CG570">
            <v>0</v>
          </cell>
          <cell r="CH570">
            <v>0</v>
          </cell>
          <cell r="CI570">
            <v>0</v>
          </cell>
          <cell r="CJ570">
            <v>0</v>
          </cell>
          <cell r="CK570">
            <v>0</v>
          </cell>
          <cell r="CL570">
            <v>0</v>
          </cell>
          <cell r="CM570">
            <v>0</v>
          </cell>
          <cell r="CN570">
            <v>0</v>
          </cell>
        </row>
        <row r="571">
          <cell r="B571">
            <v>402360</v>
          </cell>
          <cell r="C571" t="str">
            <v xml:space="preserve">        단기금융자산의감소                                                                </v>
          </cell>
          <cell r="D571" t="str">
            <v xml:space="preserve">    Decrease in Current Financial Assets</v>
          </cell>
          <cell r="H571" t="e">
            <v>#VALUE!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0</v>
          </cell>
          <cell r="AI571">
            <v>0</v>
          </cell>
          <cell r="AJ571">
            <v>0</v>
          </cell>
          <cell r="AK571">
            <v>2.0142919999999997</v>
          </cell>
          <cell r="AL571">
            <v>19.117243999999999</v>
          </cell>
          <cell r="AM571">
            <v>20.329342999999998</v>
          </cell>
          <cell r="AN571">
            <v>87.942493999999996</v>
          </cell>
          <cell r="AO571">
            <v>44.369957999999997</v>
          </cell>
          <cell r="AP571">
            <v>36.451585999999999</v>
          </cell>
          <cell r="AQ571">
            <v>100.50467399999999</v>
          </cell>
          <cell r="AR571">
            <v>105.779285</v>
          </cell>
          <cell r="AS571">
            <v>50.471106999999996</v>
          </cell>
          <cell r="AT571">
            <v>35.882176999999999</v>
          </cell>
          <cell r="AU571">
            <v>21.207204999999998</v>
          </cell>
          <cell r="AV571">
            <v>366.114306</v>
          </cell>
          <cell r="AW571">
            <v>83.88368899999999</v>
          </cell>
          <cell r="AX571">
            <v>-5.583494</v>
          </cell>
          <cell r="AY571">
            <v>28.544794999999997</v>
          </cell>
          <cell r="AZ571">
            <v>144.489195</v>
          </cell>
          <cell r="BA571">
            <v>214</v>
          </cell>
          <cell r="BB571">
            <v>50</v>
          </cell>
          <cell r="BC571">
            <v>0</v>
          </cell>
          <cell r="BD571">
            <v>-205</v>
          </cell>
          <cell r="BE571">
            <v>240.29999999999998</v>
          </cell>
          <cell r="BF571">
            <v>-85.3</v>
          </cell>
          <cell r="BG571">
            <v>120.3</v>
          </cell>
          <cell r="BH571">
            <v>20.5</v>
          </cell>
          <cell r="BI571">
            <v>110</v>
          </cell>
          <cell r="BJ571">
            <v>30</v>
          </cell>
          <cell r="BK571">
            <v>0</v>
          </cell>
          <cell r="BL571">
            <v>0</v>
          </cell>
          <cell r="BM571">
            <v>0</v>
          </cell>
          <cell r="BN571">
            <v>0</v>
          </cell>
          <cell r="BO571">
            <v>0</v>
          </cell>
          <cell r="BP571">
            <v>0</v>
          </cell>
          <cell r="BQ571">
            <v>0</v>
          </cell>
          <cell r="BR571">
            <v>0</v>
          </cell>
          <cell r="BS571">
            <v>0</v>
          </cell>
          <cell r="BT571">
            <v>0</v>
          </cell>
          <cell r="BU571">
            <v>0</v>
          </cell>
          <cell r="BV571">
            <v>0</v>
          </cell>
          <cell r="BW571">
            <v>0</v>
          </cell>
          <cell r="BX571">
            <v>0</v>
          </cell>
          <cell r="BY571">
            <v>0</v>
          </cell>
          <cell r="BZ571">
            <v>0</v>
          </cell>
          <cell r="CA571">
            <v>0</v>
          </cell>
          <cell r="CB571">
            <v>0</v>
          </cell>
          <cell r="CC571">
            <v>0</v>
          </cell>
          <cell r="CD571">
            <v>0</v>
          </cell>
          <cell r="CE571">
            <v>0</v>
          </cell>
          <cell r="CF571">
            <v>0</v>
          </cell>
          <cell r="CG571">
            <v>0</v>
          </cell>
          <cell r="CH571">
            <v>0</v>
          </cell>
          <cell r="CI571">
            <v>0</v>
          </cell>
          <cell r="CJ571">
            <v>0</v>
          </cell>
          <cell r="CK571">
            <v>0</v>
          </cell>
          <cell r="CL571">
            <v>0</v>
          </cell>
          <cell r="CM571">
            <v>0</v>
          </cell>
          <cell r="CN571">
            <v>0</v>
          </cell>
        </row>
        <row r="572">
          <cell r="B572">
            <v>402440</v>
          </cell>
          <cell r="C572" t="str">
            <v xml:space="preserve">        리스자산의감소                                                                    </v>
          </cell>
          <cell r="D572" t="str">
            <v xml:space="preserve">    Decrease in Leased Assets</v>
          </cell>
          <cell r="H572" t="e">
            <v>#VALUE!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0</v>
          </cell>
          <cell r="AK572">
            <v>0</v>
          </cell>
          <cell r="AL572">
            <v>0</v>
          </cell>
          <cell r="AM572">
            <v>0</v>
          </cell>
          <cell r="AN572">
            <v>0</v>
          </cell>
          <cell r="AO572">
            <v>0</v>
          </cell>
          <cell r="AP572">
            <v>0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0</v>
          </cell>
          <cell r="AY572">
            <v>0</v>
          </cell>
          <cell r="AZ572">
            <v>0</v>
          </cell>
          <cell r="BA572">
            <v>0</v>
          </cell>
          <cell r="BB572">
            <v>0</v>
          </cell>
          <cell r="BC572">
            <v>0</v>
          </cell>
          <cell r="BD572">
            <v>0</v>
          </cell>
          <cell r="BE572">
            <v>0</v>
          </cell>
          <cell r="BF572">
            <v>0</v>
          </cell>
          <cell r="BG572">
            <v>0</v>
          </cell>
          <cell r="BH572">
            <v>0</v>
          </cell>
          <cell r="BI572">
            <v>0</v>
          </cell>
          <cell r="BJ572">
            <v>0</v>
          </cell>
          <cell r="BK572">
            <v>0</v>
          </cell>
          <cell r="BL572">
            <v>0</v>
          </cell>
          <cell r="BM572">
            <v>0</v>
          </cell>
          <cell r="BN572">
            <v>0</v>
          </cell>
          <cell r="BO572">
            <v>0</v>
          </cell>
          <cell r="BP572">
            <v>0</v>
          </cell>
          <cell r="BQ572">
            <v>0</v>
          </cell>
          <cell r="BR572">
            <v>0</v>
          </cell>
          <cell r="BS572">
            <v>0</v>
          </cell>
          <cell r="BT572">
            <v>0</v>
          </cell>
          <cell r="BU572">
            <v>0</v>
          </cell>
          <cell r="BV572">
            <v>0</v>
          </cell>
          <cell r="BW572">
            <v>0</v>
          </cell>
          <cell r="BX572">
            <v>0</v>
          </cell>
          <cell r="BY572">
            <v>0</v>
          </cell>
          <cell r="BZ572">
            <v>0</v>
          </cell>
          <cell r="CA572">
            <v>0</v>
          </cell>
          <cell r="CB572">
            <v>0</v>
          </cell>
          <cell r="CC572">
            <v>0</v>
          </cell>
          <cell r="CD572">
            <v>0</v>
          </cell>
          <cell r="CE572">
            <v>0</v>
          </cell>
          <cell r="CF572">
            <v>0</v>
          </cell>
          <cell r="CG572">
            <v>0</v>
          </cell>
          <cell r="CH572">
            <v>0</v>
          </cell>
          <cell r="CI572">
            <v>0</v>
          </cell>
          <cell r="CJ572">
            <v>0</v>
          </cell>
          <cell r="CK572">
            <v>0</v>
          </cell>
          <cell r="CL572">
            <v>0</v>
          </cell>
          <cell r="CM572">
            <v>0</v>
          </cell>
          <cell r="CN572">
            <v>0</v>
          </cell>
        </row>
        <row r="573">
          <cell r="B573">
            <v>402450</v>
          </cell>
          <cell r="C573" t="str">
            <v xml:space="preserve">        리스채권의감소                                                                    </v>
          </cell>
          <cell r="D573" t="str">
            <v xml:space="preserve">    Decrease in Leasing Receivables</v>
          </cell>
          <cell r="H573" t="e">
            <v>#VALUE!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0</v>
          </cell>
          <cell r="AK573">
            <v>0</v>
          </cell>
          <cell r="AL573">
            <v>0</v>
          </cell>
          <cell r="AM573">
            <v>0</v>
          </cell>
          <cell r="AN573">
            <v>0</v>
          </cell>
          <cell r="AO573">
            <v>0</v>
          </cell>
          <cell r="AP573">
            <v>0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>
            <v>0</v>
          </cell>
          <cell r="AX573">
            <v>0</v>
          </cell>
          <cell r="AY573">
            <v>0</v>
          </cell>
          <cell r="AZ573">
            <v>0</v>
          </cell>
          <cell r="BA573">
            <v>0</v>
          </cell>
          <cell r="BB573">
            <v>0</v>
          </cell>
          <cell r="BC573">
            <v>0</v>
          </cell>
          <cell r="BD573">
            <v>0</v>
          </cell>
          <cell r="BE573">
            <v>0</v>
          </cell>
          <cell r="BF573">
            <v>0</v>
          </cell>
          <cell r="BG573">
            <v>0</v>
          </cell>
          <cell r="BH573">
            <v>0</v>
          </cell>
          <cell r="BI573">
            <v>0</v>
          </cell>
          <cell r="BJ573">
            <v>0</v>
          </cell>
          <cell r="BK573">
            <v>0</v>
          </cell>
          <cell r="BL573">
            <v>0</v>
          </cell>
          <cell r="BM573">
            <v>0</v>
          </cell>
          <cell r="BN573">
            <v>0</v>
          </cell>
          <cell r="BO573">
            <v>0</v>
          </cell>
          <cell r="BP573">
            <v>0</v>
          </cell>
          <cell r="BQ573">
            <v>0</v>
          </cell>
          <cell r="BR573">
            <v>0</v>
          </cell>
          <cell r="BS573">
            <v>0</v>
          </cell>
          <cell r="BT573">
            <v>0</v>
          </cell>
          <cell r="BU573">
            <v>0</v>
          </cell>
          <cell r="BV573">
            <v>0</v>
          </cell>
          <cell r="BW573">
            <v>0</v>
          </cell>
          <cell r="BX573">
            <v>0</v>
          </cell>
          <cell r="BY573">
            <v>0</v>
          </cell>
          <cell r="BZ573">
            <v>0</v>
          </cell>
          <cell r="CA573">
            <v>0</v>
          </cell>
          <cell r="CB573">
            <v>0</v>
          </cell>
          <cell r="CC573">
            <v>0</v>
          </cell>
          <cell r="CD573">
            <v>0</v>
          </cell>
          <cell r="CE573">
            <v>0</v>
          </cell>
          <cell r="CF573">
            <v>0</v>
          </cell>
          <cell r="CG573">
            <v>0</v>
          </cell>
          <cell r="CH573">
            <v>0</v>
          </cell>
          <cell r="CI573">
            <v>0</v>
          </cell>
          <cell r="CJ573">
            <v>0</v>
          </cell>
          <cell r="CK573">
            <v>0</v>
          </cell>
          <cell r="CL573">
            <v>0</v>
          </cell>
          <cell r="CM573">
            <v>0</v>
          </cell>
          <cell r="CN573">
            <v>0</v>
          </cell>
        </row>
        <row r="575">
          <cell r="B575">
            <v>402470</v>
          </cell>
          <cell r="C575" t="str">
            <v xml:space="preserve">        장기금융상품의감소                                                                </v>
          </cell>
          <cell r="D575" t="str">
            <v xml:space="preserve">    Decrease in (Long-Term) Financial Instruments</v>
          </cell>
          <cell r="H575" t="e">
            <v>#VALUE!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0</v>
          </cell>
          <cell r="AJ575">
            <v>0</v>
          </cell>
          <cell r="AK575">
            <v>4.8069999999999996E-3</v>
          </cell>
          <cell r="AL575">
            <v>-4.8069999999999996E-3</v>
          </cell>
          <cell r="AM575">
            <v>0</v>
          </cell>
          <cell r="AN575">
            <v>10.018125999999999</v>
          </cell>
          <cell r="AO575">
            <v>3.4319999999999997E-3</v>
          </cell>
          <cell r="AP575">
            <v>-3.4319999999999997E-3</v>
          </cell>
          <cell r="AQ575">
            <v>2.6894999999999999E-2</v>
          </cell>
          <cell r="AR575">
            <v>8.6311070000000001</v>
          </cell>
          <cell r="AS575">
            <v>1.13089</v>
          </cell>
          <cell r="AT575">
            <v>0.12156</v>
          </cell>
          <cell r="AU575">
            <v>-0.5</v>
          </cell>
          <cell r="AV575">
            <v>-0.5</v>
          </cell>
          <cell r="AW575">
            <v>0.12473999999999999</v>
          </cell>
          <cell r="AX575">
            <v>-0.117878</v>
          </cell>
          <cell r="AY575">
            <v>-6.862E-3</v>
          </cell>
          <cell r="AZ575">
            <v>0.12473999999999999</v>
          </cell>
          <cell r="BA575">
            <v>0</v>
          </cell>
          <cell r="BB575">
            <v>0</v>
          </cell>
          <cell r="BC575">
            <v>0</v>
          </cell>
          <cell r="BD575">
            <v>6.0614739999999996</v>
          </cell>
          <cell r="BE575">
            <v>7.4828449999999993</v>
          </cell>
          <cell r="BF575">
            <v>-7.4682539999999999</v>
          </cell>
          <cell r="BG575">
            <v>0.50250099999999998</v>
          </cell>
          <cell r="BH575">
            <v>3.6706521499999996</v>
          </cell>
          <cell r="BI575">
            <v>3.6542999999999999E-2</v>
          </cell>
          <cell r="BJ575">
            <v>5.4316999999999997E-2</v>
          </cell>
          <cell r="BK575">
            <v>0</v>
          </cell>
          <cell r="BL575">
            <v>0</v>
          </cell>
          <cell r="BM575">
            <v>0</v>
          </cell>
          <cell r="BN575">
            <v>0</v>
          </cell>
          <cell r="BO575">
            <v>0</v>
          </cell>
          <cell r="BP575">
            <v>0</v>
          </cell>
          <cell r="BQ575">
            <v>0</v>
          </cell>
          <cell r="BR575">
            <v>0</v>
          </cell>
          <cell r="BS575">
            <v>0</v>
          </cell>
          <cell r="BT575">
            <v>0</v>
          </cell>
          <cell r="BU575">
            <v>0</v>
          </cell>
          <cell r="BV575">
            <v>0</v>
          </cell>
          <cell r="BW575">
            <v>0</v>
          </cell>
          <cell r="BX575">
            <v>0</v>
          </cell>
          <cell r="BY575">
            <v>0</v>
          </cell>
          <cell r="BZ575">
            <v>0</v>
          </cell>
          <cell r="CA575">
            <v>0</v>
          </cell>
          <cell r="CB575">
            <v>0</v>
          </cell>
          <cell r="CC575">
            <v>0</v>
          </cell>
          <cell r="CD575">
            <v>0</v>
          </cell>
          <cell r="CE575">
            <v>0</v>
          </cell>
          <cell r="CF575">
            <v>0</v>
          </cell>
          <cell r="CG575">
            <v>0</v>
          </cell>
          <cell r="CH575">
            <v>0</v>
          </cell>
          <cell r="CI575">
            <v>0</v>
          </cell>
          <cell r="CJ575">
            <v>0</v>
          </cell>
          <cell r="CK575">
            <v>0</v>
          </cell>
          <cell r="CL575">
            <v>0</v>
          </cell>
          <cell r="CM575">
            <v>0</v>
          </cell>
          <cell r="CN575">
            <v>0</v>
          </cell>
        </row>
        <row r="576">
          <cell r="B576">
            <v>402480</v>
          </cell>
          <cell r="C576" t="str">
            <v xml:space="preserve">        매도가능금융자산의감소                                                            </v>
          </cell>
          <cell r="D576" t="str">
            <v xml:space="preserve">    Decrease in Available-for-Sale Financial Assets</v>
          </cell>
          <cell r="H576" t="e">
            <v>#VALUE!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>
            <v>0</v>
          </cell>
          <cell r="AK576">
            <v>8.9885419999999989</v>
          </cell>
          <cell r="AL576">
            <v>-8.9885419999999989</v>
          </cell>
          <cell r="AM576">
            <v>0</v>
          </cell>
          <cell r="AN576">
            <v>17.473675999999998</v>
          </cell>
          <cell r="AO576">
            <v>9.1673109999999998</v>
          </cell>
          <cell r="AP576">
            <v>-7.1097069999999993</v>
          </cell>
          <cell r="AQ576">
            <v>0</v>
          </cell>
          <cell r="AR576">
            <v>-0.50587499999999996</v>
          </cell>
          <cell r="AS576">
            <v>2.947314</v>
          </cell>
          <cell r="AT576">
            <v>2.176641</v>
          </cell>
          <cell r="AU576">
            <v>0</v>
          </cell>
          <cell r="AV576">
            <v>-1.197167E-2</v>
          </cell>
          <cell r="AW576">
            <v>0</v>
          </cell>
          <cell r="AX576">
            <v>5.0999999999999996</v>
          </cell>
          <cell r="AY576">
            <v>0</v>
          </cell>
          <cell r="AZ576">
            <v>1.1199999999999999</v>
          </cell>
          <cell r="BA576">
            <v>0</v>
          </cell>
          <cell r="BB576">
            <v>45.837150000000001</v>
          </cell>
          <cell r="BC576">
            <v>16.002876999999998</v>
          </cell>
          <cell r="BD576">
            <v>-10.000000310000001</v>
          </cell>
          <cell r="BE576">
            <v>3.2810999999999999</v>
          </cell>
          <cell r="BF576">
            <v>0</v>
          </cell>
          <cell r="BG576">
            <v>6.3891989999999996</v>
          </cell>
          <cell r="BH576">
            <v>-1.0000002299999999</v>
          </cell>
          <cell r="BI576">
            <v>0</v>
          </cell>
          <cell r="BJ576">
            <v>0</v>
          </cell>
          <cell r="BK576">
            <v>0</v>
          </cell>
          <cell r="BL576">
            <v>0</v>
          </cell>
          <cell r="BM576">
            <v>0</v>
          </cell>
          <cell r="BN576">
            <v>0</v>
          </cell>
          <cell r="BO576">
            <v>0</v>
          </cell>
          <cell r="BP576">
            <v>0</v>
          </cell>
          <cell r="BQ576">
            <v>0</v>
          </cell>
          <cell r="BR576">
            <v>0</v>
          </cell>
          <cell r="BS576">
            <v>0</v>
          </cell>
          <cell r="BT576">
            <v>0</v>
          </cell>
          <cell r="BU576">
            <v>0</v>
          </cell>
          <cell r="BV576">
            <v>0</v>
          </cell>
          <cell r="BW576">
            <v>0</v>
          </cell>
          <cell r="BX576">
            <v>0</v>
          </cell>
          <cell r="BY576">
            <v>0</v>
          </cell>
          <cell r="BZ576">
            <v>0</v>
          </cell>
          <cell r="CA576">
            <v>0</v>
          </cell>
          <cell r="CB576">
            <v>0</v>
          </cell>
          <cell r="CC576">
            <v>0</v>
          </cell>
          <cell r="CD576">
            <v>0</v>
          </cell>
          <cell r="CE576">
            <v>0</v>
          </cell>
          <cell r="CF576">
            <v>0</v>
          </cell>
          <cell r="CG576">
            <v>0</v>
          </cell>
          <cell r="CH576">
            <v>0</v>
          </cell>
          <cell r="CI576">
            <v>0</v>
          </cell>
          <cell r="CJ576">
            <v>0</v>
          </cell>
          <cell r="CK576">
            <v>0</v>
          </cell>
          <cell r="CL576">
            <v>0</v>
          </cell>
          <cell r="CM576">
            <v>0</v>
          </cell>
          <cell r="CN576">
            <v>0</v>
          </cell>
        </row>
        <row r="577">
          <cell r="B577">
            <v>402490</v>
          </cell>
          <cell r="C577" t="str">
            <v xml:space="preserve">        만기보유금융자산의감소                                                            </v>
          </cell>
          <cell r="D577" t="str">
            <v xml:space="preserve">    Decrease in Held to Maturity  Investments</v>
          </cell>
          <cell r="H577" t="e">
            <v>#VALUE!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0</v>
          </cell>
          <cell r="AL577">
            <v>0</v>
          </cell>
          <cell r="AM577">
            <v>0</v>
          </cell>
          <cell r="AN577">
            <v>0</v>
          </cell>
          <cell r="AO577">
            <v>0</v>
          </cell>
          <cell r="AP577">
            <v>0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0</v>
          </cell>
          <cell r="AX577">
            <v>0</v>
          </cell>
          <cell r="AY577">
            <v>0</v>
          </cell>
          <cell r="AZ577">
            <v>0</v>
          </cell>
          <cell r="BA577">
            <v>0</v>
          </cell>
          <cell r="BB577">
            <v>0</v>
          </cell>
          <cell r="BC577">
            <v>0</v>
          </cell>
          <cell r="BD577">
            <v>2.9999999999999997E-4</v>
          </cell>
          <cell r="BE577">
            <v>0</v>
          </cell>
          <cell r="BF577">
            <v>1.2999999999999999E-3</v>
          </cell>
          <cell r="BG577">
            <v>0</v>
          </cell>
          <cell r="BH577">
            <v>0</v>
          </cell>
          <cell r="BI577">
            <v>0</v>
          </cell>
          <cell r="BJ577">
            <v>0</v>
          </cell>
          <cell r="BK577">
            <v>0</v>
          </cell>
          <cell r="BL577">
            <v>0</v>
          </cell>
          <cell r="BM577">
            <v>0</v>
          </cell>
          <cell r="BN577">
            <v>0</v>
          </cell>
          <cell r="BO577">
            <v>0</v>
          </cell>
          <cell r="BP577">
            <v>0</v>
          </cell>
          <cell r="BQ577">
            <v>0</v>
          </cell>
          <cell r="BR577">
            <v>0</v>
          </cell>
          <cell r="BS577">
            <v>0</v>
          </cell>
          <cell r="BT577">
            <v>0</v>
          </cell>
          <cell r="BU577">
            <v>0</v>
          </cell>
          <cell r="BV577">
            <v>0</v>
          </cell>
          <cell r="BW577">
            <v>0</v>
          </cell>
          <cell r="BX577">
            <v>0</v>
          </cell>
          <cell r="BY577">
            <v>0</v>
          </cell>
          <cell r="BZ577">
            <v>0</v>
          </cell>
          <cell r="CA577">
            <v>0</v>
          </cell>
          <cell r="CB577">
            <v>0</v>
          </cell>
          <cell r="CC577">
            <v>0</v>
          </cell>
          <cell r="CD577">
            <v>0</v>
          </cell>
          <cell r="CE577">
            <v>0</v>
          </cell>
          <cell r="CF577">
            <v>0</v>
          </cell>
          <cell r="CG577">
            <v>0</v>
          </cell>
          <cell r="CH577">
            <v>0</v>
          </cell>
          <cell r="CI577">
            <v>0</v>
          </cell>
          <cell r="CJ577">
            <v>0</v>
          </cell>
          <cell r="CK577">
            <v>0</v>
          </cell>
          <cell r="CL577">
            <v>0</v>
          </cell>
          <cell r="CM577">
            <v>0</v>
          </cell>
          <cell r="CN577">
            <v>0</v>
          </cell>
        </row>
        <row r="578">
          <cell r="B578">
            <v>402500</v>
          </cell>
          <cell r="C578" t="str">
            <v xml:space="preserve">        장기대여금의감소                                                                  </v>
          </cell>
          <cell r="D578" t="str">
            <v xml:space="preserve">    Decrease in Loans</v>
          </cell>
          <cell r="H578" t="e">
            <v>#VALUE!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  <cell r="AJ578">
            <v>0</v>
          </cell>
          <cell r="AK578">
            <v>3.0167029999999997</v>
          </cell>
          <cell r="AL578">
            <v>-2.4914579999999997</v>
          </cell>
          <cell r="AM578">
            <v>0.182282</v>
          </cell>
          <cell r="AN578">
            <v>-0.59438499999999994</v>
          </cell>
          <cell r="AO578">
            <v>0</v>
          </cell>
          <cell r="AP578">
            <v>0</v>
          </cell>
          <cell r="AQ578">
            <v>5.8394719999999998</v>
          </cell>
          <cell r="AR578">
            <v>0.89773599999999998</v>
          </cell>
          <cell r="AS578">
            <v>0</v>
          </cell>
          <cell r="AT578">
            <v>0</v>
          </cell>
          <cell r="AU578">
            <v>0</v>
          </cell>
          <cell r="AV578">
            <v>1.8464641699999997</v>
          </cell>
          <cell r="AW578">
            <v>0</v>
          </cell>
          <cell r="AX578">
            <v>0.63342699999999996</v>
          </cell>
          <cell r="AY578">
            <v>-0.63342699999999996</v>
          </cell>
          <cell r="AZ578">
            <v>0</v>
          </cell>
          <cell r="BA578">
            <v>0</v>
          </cell>
          <cell r="BB578">
            <v>0</v>
          </cell>
          <cell r="BC578">
            <v>0</v>
          </cell>
          <cell r="BD578">
            <v>2.9677825299999996</v>
          </cell>
          <cell r="BE578">
            <v>0.611236</v>
          </cell>
          <cell r="BF578">
            <v>-0.611236</v>
          </cell>
          <cell r="BG578">
            <v>0</v>
          </cell>
          <cell r="BH578">
            <v>3.8147252799999998</v>
          </cell>
          <cell r="BI578">
            <v>1.8485689999999999</v>
          </cell>
          <cell r="BJ578">
            <v>-1.8485689999999999</v>
          </cell>
          <cell r="BK578">
            <v>0</v>
          </cell>
          <cell r="BL578">
            <v>0</v>
          </cell>
          <cell r="BM578">
            <v>0</v>
          </cell>
          <cell r="BN578">
            <v>0</v>
          </cell>
          <cell r="BO578">
            <v>0</v>
          </cell>
          <cell r="BP578">
            <v>0</v>
          </cell>
          <cell r="BQ578">
            <v>0</v>
          </cell>
          <cell r="BR578">
            <v>0</v>
          </cell>
          <cell r="BS578">
            <v>0</v>
          </cell>
          <cell r="BT578">
            <v>0</v>
          </cell>
          <cell r="BU578">
            <v>0</v>
          </cell>
          <cell r="BV578">
            <v>0</v>
          </cell>
          <cell r="BW578">
            <v>0</v>
          </cell>
          <cell r="BX578">
            <v>0</v>
          </cell>
          <cell r="BY578">
            <v>0</v>
          </cell>
          <cell r="BZ578">
            <v>0</v>
          </cell>
          <cell r="CA578">
            <v>0</v>
          </cell>
          <cell r="CB578">
            <v>0</v>
          </cell>
          <cell r="CC578">
            <v>0</v>
          </cell>
          <cell r="CD578">
            <v>0</v>
          </cell>
          <cell r="CE578">
            <v>0</v>
          </cell>
          <cell r="CF578">
            <v>0</v>
          </cell>
          <cell r="CG578">
            <v>0</v>
          </cell>
          <cell r="CH578">
            <v>0</v>
          </cell>
          <cell r="CI578">
            <v>0</v>
          </cell>
          <cell r="CJ578">
            <v>0</v>
          </cell>
          <cell r="CK578">
            <v>0</v>
          </cell>
          <cell r="CL578">
            <v>0</v>
          </cell>
          <cell r="CM578">
            <v>0</v>
          </cell>
          <cell r="CN578">
            <v>0</v>
          </cell>
        </row>
        <row r="579">
          <cell r="B579">
            <v>402510</v>
          </cell>
          <cell r="C579" t="str">
            <v xml:space="preserve">        파생상품의감소                                                                    </v>
          </cell>
          <cell r="D579" t="str">
            <v xml:space="preserve">    Change in Derivatives</v>
          </cell>
          <cell r="H579" t="e">
            <v>#VALUE!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  <cell r="AJ579">
            <v>0</v>
          </cell>
          <cell r="AK579">
            <v>0</v>
          </cell>
          <cell r="AL579">
            <v>0</v>
          </cell>
          <cell r="AM579">
            <v>0</v>
          </cell>
          <cell r="AN579">
            <v>0</v>
          </cell>
          <cell r="AO579">
            <v>0</v>
          </cell>
          <cell r="AP579">
            <v>0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0</v>
          </cell>
          <cell r="AV579">
            <v>0</v>
          </cell>
          <cell r="AW579">
            <v>0</v>
          </cell>
          <cell r="AX579">
            <v>0</v>
          </cell>
          <cell r="AY579">
            <v>0</v>
          </cell>
          <cell r="AZ579">
            <v>0</v>
          </cell>
          <cell r="BA579">
            <v>0</v>
          </cell>
          <cell r="BB579">
            <v>0</v>
          </cell>
          <cell r="BC579">
            <v>0</v>
          </cell>
          <cell r="BD579">
            <v>0</v>
          </cell>
          <cell r="BE579">
            <v>0</v>
          </cell>
          <cell r="BF579">
            <v>0</v>
          </cell>
          <cell r="BG579">
            <v>0</v>
          </cell>
          <cell r="BH579">
            <v>0</v>
          </cell>
          <cell r="BI579">
            <v>0</v>
          </cell>
          <cell r="BJ579">
            <v>0</v>
          </cell>
          <cell r="BK579">
            <v>0</v>
          </cell>
          <cell r="BL579">
            <v>0</v>
          </cell>
          <cell r="BM579">
            <v>0</v>
          </cell>
          <cell r="BN579">
            <v>0</v>
          </cell>
          <cell r="BO579">
            <v>0</v>
          </cell>
          <cell r="BP579">
            <v>0</v>
          </cell>
          <cell r="BQ579">
            <v>0</v>
          </cell>
          <cell r="BR579">
            <v>0</v>
          </cell>
          <cell r="BS579">
            <v>0</v>
          </cell>
          <cell r="BT579">
            <v>0</v>
          </cell>
          <cell r="BU579">
            <v>0</v>
          </cell>
          <cell r="BV579">
            <v>0</v>
          </cell>
          <cell r="BW579">
            <v>0</v>
          </cell>
          <cell r="BX579">
            <v>0</v>
          </cell>
          <cell r="BY579">
            <v>0</v>
          </cell>
          <cell r="BZ579">
            <v>0</v>
          </cell>
          <cell r="CA579">
            <v>0</v>
          </cell>
          <cell r="CB579">
            <v>0</v>
          </cell>
          <cell r="CC579">
            <v>0</v>
          </cell>
          <cell r="CD579">
            <v>0</v>
          </cell>
          <cell r="CE579">
            <v>0</v>
          </cell>
          <cell r="CF579">
            <v>0</v>
          </cell>
          <cell r="CG579">
            <v>0</v>
          </cell>
          <cell r="CH579">
            <v>0</v>
          </cell>
          <cell r="CI579">
            <v>0</v>
          </cell>
          <cell r="CJ579">
            <v>0</v>
          </cell>
          <cell r="CK579">
            <v>0</v>
          </cell>
          <cell r="CL579">
            <v>0</v>
          </cell>
          <cell r="CM579">
            <v>0</v>
          </cell>
          <cell r="CN579">
            <v>0</v>
          </cell>
        </row>
        <row r="580">
          <cell r="B580">
            <v>402520</v>
          </cell>
          <cell r="C580" t="str">
            <v xml:space="preserve">        기타금융자산의감소                                                                </v>
          </cell>
          <cell r="D580" t="str">
            <v xml:space="preserve">    Decrease in Other Non-Current Financial Assets</v>
          </cell>
          <cell r="H580" t="e">
            <v>#VALUE!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AL580">
            <v>0</v>
          </cell>
          <cell r="AM580">
            <v>0</v>
          </cell>
          <cell r="AN580">
            <v>0</v>
          </cell>
          <cell r="AO580">
            <v>0</v>
          </cell>
          <cell r="AP580">
            <v>0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0</v>
          </cell>
          <cell r="AY580">
            <v>0</v>
          </cell>
          <cell r="AZ580">
            <v>0</v>
          </cell>
          <cell r="BA580">
            <v>0</v>
          </cell>
          <cell r="BB580">
            <v>0</v>
          </cell>
          <cell r="BC580">
            <v>0</v>
          </cell>
          <cell r="BD580">
            <v>0</v>
          </cell>
          <cell r="BE580">
            <v>0</v>
          </cell>
          <cell r="BF580">
            <v>1.0613409999999999</v>
          </cell>
          <cell r="BG580">
            <v>0</v>
          </cell>
          <cell r="BH580">
            <v>0</v>
          </cell>
          <cell r="BI580">
            <v>0</v>
          </cell>
          <cell r="BJ580">
            <v>0</v>
          </cell>
          <cell r="BK580">
            <v>0</v>
          </cell>
          <cell r="BL580">
            <v>0</v>
          </cell>
          <cell r="BM580">
            <v>0</v>
          </cell>
          <cell r="BN580">
            <v>0</v>
          </cell>
          <cell r="BO580">
            <v>0</v>
          </cell>
          <cell r="BP580">
            <v>0</v>
          </cell>
          <cell r="BQ580">
            <v>0</v>
          </cell>
          <cell r="BR580">
            <v>0</v>
          </cell>
          <cell r="BS580">
            <v>0</v>
          </cell>
          <cell r="BT580">
            <v>0</v>
          </cell>
          <cell r="BU580">
            <v>0</v>
          </cell>
          <cell r="BV580">
            <v>0</v>
          </cell>
          <cell r="BW580">
            <v>0</v>
          </cell>
          <cell r="BX580">
            <v>0</v>
          </cell>
          <cell r="BY580">
            <v>0</v>
          </cell>
          <cell r="BZ580">
            <v>0</v>
          </cell>
          <cell r="CA580">
            <v>0</v>
          </cell>
          <cell r="CB580">
            <v>0</v>
          </cell>
          <cell r="CC580">
            <v>0</v>
          </cell>
          <cell r="CD580">
            <v>0</v>
          </cell>
          <cell r="CE580">
            <v>0</v>
          </cell>
          <cell r="CF580">
            <v>0</v>
          </cell>
          <cell r="CG580">
            <v>0</v>
          </cell>
          <cell r="CH580">
            <v>0</v>
          </cell>
          <cell r="CI580">
            <v>0</v>
          </cell>
          <cell r="CJ580">
            <v>0</v>
          </cell>
          <cell r="CK580">
            <v>0</v>
          </cell>
          <cell r="CL580">
            <v>0</v>
          </cell>
          <cell r="CM580">
            <v>0</v>
          </cell>
          <cell r="CN580">
            <v>0</v>
          </cell>
        </row>
        <row r="581">
          <cell r="B581">
            <v>402530</v>
          </cell>
          <cell r="C581" t="str">
            <v xml:space="preserve">        관계기업등지분관련투자자산의감소                                                  </v>
          </cell>
          <cell r="D581" t="str">
            <v xml:space="preserve">    Decrease in Associates, ETC.</v>
          </cell>
          <cell r="H581" t="e">
            <v>#VALUE!</v>
          </cell>
          <cell r="I581">
            <v>0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P581">
            <v>0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  <cell r="AU581">
            <v>0</v>
          </cell>
          <cell r="AV581">
            <v>0</v>
          </cell>
          <cell r="AW581">
            <v>127.10859099999999</v>
          </cell>
          <cell r="AX581">
            <v>90</v>
          </cell>
          <cell r="AY581">
            <v>0</v>
          </cell>
          <cell r="AZ581">
            <v>-6.4460911200000002</v>
          </cell>
          <cell r="BA581">
            <v>0</v>
          </cell>
          <cell r="BB581">
            <v>0</v>
          </cell>
          <cell r="BC581">
            <v>0</v>
          </cell>
          <cell r="BD581">
            <v>0</v>
          </cell>
          <cell r="BE581">
            <v>0</v>
          </cell>
          <cell r="BF581">
            <v>0</v>
          </cell>
          <cell r="BG581">
            <v>0</v>
          </cell>
          <cell r="BH581">
            <v>0</v>
          </cell>
          <cell r="BI581">
            <v>0</v>
          </cell>
          <cell r="BJ581">
            <v>0</v>
          </cell>
          <cell r="BK581">
            <v>0</v>
          </cell>
          <cell r="BL581">
            <v>0</v>
          </cell>
          <cell r="BM581">
            <v>0</v>
          </cell>
          <cell r="BN581">
            <v>0</v>
          </cell>
          <cell r="BO581">
            <v>0</v>
          </cell>
          <cell r="BP581">
            <v>0</v>
          </cell>
          <cell r="BQ581">
            <v>0</v>
          </cell>
          <cell r="BR581">
            <v>0</v>
          </cell>
          <cell r="BS581">
            <v>0</v>
          </cell>
          <cell r="BT581">
            <v>0</v>
          </cell>
          <cell r="BU581">
            <v>0</v>
          </cell>
          <cell r="BV581">
            <v>0</v>
          </cell>
          <cell r="BW581">
            <v>0</v>
          </cell>
          <cell r="BX581">
            <v>0</v>
          </cell>
          <cell r="BY581">
            <v>0</v>
          </cell>
          <cell r="BZ581">
            <v>0</v>
          </cell>
          <cell r="CA581">
            <v>0</v>
          </cell>
          <cell r="CB581">
            <v>0</v>
          </cell>
          <cell r="CC581">
            <v>0</v>
          </cell>
          <cell r="CD581">
            <v>0</v>
          </cell>
          <cell r="CE581">
            <v>0</v>
          </cell>
          <cell r="CF581">
            <v>0</v>
          </cell>
          <cell r="CG581">
            <v>0</v>
          </cell>
          <cell r="CH581">
            <v>0</v>
          </cell>
          <cell r="CI581">
            <v>0</v>
          </cell>
          <cell r="CJ581">
            <v>0</v>
          </cell>
          <cell r="CK581">
            <v>0</v>
          </cell>
          <cell r="CL581">
            <v>0</v>
          </cell>
          <cell r="CM581">
            <v>0</v>
          </cell>
          <cell r="CN581">
            <v>0</v>
          </cell>
        </row>
        <row r="582">
          <cell r="B582">
            <v>491100</v>
          </cell>
          <cell r="C582" t="str">
            <v xml:space="preserve">        퇴직급여,보험,연금자산의감소                                                      </v>
          </cell>
          <cell r="D582" t="str">
            <v xml:space="preserve">    Decrease in Retirement Pension Related Assets(Severance and Retirement Benefits)</v>
          </cell>
          <cell r="H582" t="e">
            <v>#VALUE!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  <cell r="AJ582">
            <v>0</v>
          </cell>
          <cell r="AK582">
            <v>0</v>
          </cell>
          <cell r="AL582">
            <v>0</v>
          </cell>
          <cell r="AM582">
            <v>0</v>
          </cell>
          <cell r="AN582">
            <v>0</v>
          </cell>
          <cell r="AO582">
            <v>0</v>
          </cell>
          <cell r="AP582">
            <v>0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  <cell r="AU582">
            <v>0</v>
          </cell>
          <cell r="AV582">
            <v>0</v>
          </cell>
          <cell r="AW582">
            <v>0</v>
          </cell>
          <cell r="AX582">
            <v>0</v>
          </cell>
          <cell r="AY582">
            <v>0</v>
          </cell>
          <cell r="AZ582">
            <v>0</v>
          </cell>
          <cell r="BA582">
            <v>0</v>
          </cell>
          <cell r="BB582">
            <v>0</v>
          </cell>
          <cell r="BC582">
            <v>0</v>
          </cell>
          <cell r="BD582">
            <v>0</v>
          </cell>
          <cell r="BE582">
            <v>0</v>
          </cell>
          <cell r="BF582">
            <v>0</v>
          </cell>
          <cell r="BG582">
            <v>0</v>
          </cell>
          <cell r="BH582">
            <v>0</v>
          </cell>
          <cell r="BI582">
            <v>0</v>
          </cell>
          <cell r="BJ582">
            <v>0</v>
          </cell>
          <cell r="BK582">
            <v>0</v>
          </cell>
          <cell r="BL582">
            <v>0</v>
          </cell>
          <cell r="BM582">
            <v>0</v>
          </cell>
          <cell r="BN582">
            <v>0</v>
          </cell>
          <cell r="BO582">
            <v>0</v>
          </cell>
          <cell r="BP582">
            <v>0</v>
          </cell>
          <cell r="BQ582">
            <v>0</v>
          </cell>
          <cell r="BR582">
            <v>0</v>
          </cell>
          <cell r="BS582">
            <v>0</v>
          </cell>
          <cell r="BT582">
            <v>0</v>
          </cell>
          <cell r="BU582">
            <v>0</v>
          </cell>
          <cell r="BV582">
            <v>0</v>
          </cell>
          <cell r="BW582">
            <v>0</v>
          </cell>
          <cell r="BX582">
            <v>0</v>
          </cell>
          <cell r="BY582">
            <v>0</v>
          </cell>
          <cell r="BZ582">
            <v>0</v>
          </cell>
          <cell r="CA582">
            <v>0</v>
          </cell>
          <cell r="CB582">
            <v>0</v>
          </cell>
          <cell r="CC582">
            <v>0</v>
          </cell>
          <cell r="CD582">
            <v>0</v>
          </cell>
          <cell r="CE582">
            <v>0</v>
          </cell>
          <cell r="CF582">
            <v>0</v>
          </cell>
          <cell r="CG582">
            <v>0</v>
          </cell>
          <cell r="CH582">
            <v>0</v>
          </cell>
          <cell r="CI582">
            <v>0</v>
          </cell>
          <cell r="CJ582">
            <v>0</v>
          </cell>
          <cell r="CK582">
            <v>0</v>
          </cell>
          <cell r="CL582">
            <v>0</v>
          </cell>
          <cell r="CM582">
            <v>0</v>
          </cell>
          <cell r="CN582">
            <v>0</v>
          </cell>
        </row>
        <row r="583">
          <cell r="B583">
            <v>402610</v>
          </cell>
          <cell r="C583" t="str">
            <v xml:space="preserve">        생물자산의감소                                                                    </v>
          </cell>
          <cell r="D583" t="str">
            <v xml:space="preserve">    Decrease in Biological Assets</v>
          </cell>
          <cell r="H583" t="e">
            <v>#VALUE!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>
            <v>0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>
            <v>0</v>
          </cell>
          <cell r="AX583">
            <v>0</v>
          </cell>
          <cell r="AY583">
            <v>0</v>
          </cell>
          <cell r="AZ583">
            <v>0</v>
          </cell>
          <cell r="BA583">
            <v>0</v>
          </cell>
          <cell r="BB583">
            <v>0</v>
          </cell>
          <cell r="BC583">
            <v>0</v>
          </cell>
          <cell r="BD583">
            <v>0</v>
          </cell>
          <cell r="BE583">
            <v>0</v>
          </cell>
          <cell r="BF583">
            <v>0</v>
          </cell>
          <cell r="BG583">
            <v>0</v>
          </cell>
          <cell r="BH583">
            <v>0</v>
          </cell>
          <cell r="BI583">
            <v>0</v>
          </cell>
          <cell r="BJ583">
            <v>0</v>
          </cell>
          <cell r="BK583">
            <v>0</v>
          </cell>
          <cell r="BL583">
            <v>0</v>
          </cell>
          <cell r="BM583">
            <v>0</v>
          </cell>
          <cell r="BN583">
            <v>0</v>
          </cell>
          <cell r="BO583">
            <v>0</v>
          </cell>
          <cell r="BP583">
            <v>0</v>
          </cell>
          <cell r="BQ583">
            <v>0</v>
          </cell>
          <cell r="BR583">
            <v>0</v>
          </cell>
          <cell r="BS583">
            <v>0</v>
          </cell>
          <cell r="BT583">
            <v>0</v>
          </cell>
          <cell r="BU583">
            <v>0</v>
          </cell>
          <cell r="BV583">
            <v>0</v>
          </cell>
          <cell r="BW583">
            <v>0</v>
          </cell>
          <cell r="BX583">
            <v>0</v>
          </cell>
          <cell r="BY583">
            <v>0</v>
          </cell>
          <cell r="BZ583">
            <v>0</v>
          </cell>
          <cell r="CA583">
            <v>0</v>
          </cell>
          <cell r="CB583">
            <v>0</v>
          </cell>
          <cell r="CC583">
            <v>0</v>
          </cell>
          <cell r="CD583">
            <v>0</v>
          </cell>
          <cell r="CE583">
            <v>0</v>
          </cell>
          <cell r="CF583">
            <v>0</v>
          </cell>
          <cell r="CG583">
            <v>0</v>
          </cell>
          <cell r="CH583">
            <v>0</v>
          </cell>
          <cell r="CI583">
            <v>0</v>
          </cell>
          <cell r="CJ583">
            <v>0</v>
          </cell>
          <cell r="CK583">
            <v>0</v>
          </cell>
          <cell r="CL583">
            <v>0</v>
          </cell>
          <cell r="CM583">
            <v>0</v>
          </cell>
          <cell r="CN583">
            <v>0</v>
          </cell>
        </row>
        <row r="584">
          <cell r="B584">
            <v>402620</v>
          </cell>
          <cell r="C584" t="str">
            <v xml:space="preserve">        투자부동산의감소                                                                  </v>
          </cell>
          <cell r="D584" t="str">
            <v xml:space="preserve">    Decrease in Investment in Properties</v>
          </cell>
          <cell r="H584" t="e">
            <v>#VALUE!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P584">
            <v>0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>
            <v>0</v>
          </cell>
          <cell r="AX584">
            <v>0</v>
          </cell>
          <cell r="AY584">
            <v>0</v>
          </cell>
          <cell r="AZ584">
            <v>0</v>
          </cell>
          <cell r="BA584">
            <v>0</v>
          </cell>
          <cell r="BB584">
            <v>0</v>
          </cell>
          <cell r="BC584">
            <v>0</v>
          </cell>
          <cell r="BD584">
            <v>0</v>
          </cell>
          <cell r="BE584">
            <v>0</v>
          </cell>
          <cell r="BF584">
            <v>0</v>
          </cell>
          <cell r="BG584">
            <v>0</v>
          </cell>
          <cell r="BH584">
            <v>0</v>
          </cell>
          <cell r="BI584">
            <v>0</v>
          </cell>
          <cell r="BJ584">
            <v>0</v>
          </cell>
          <cell r="BK584">
            <v>0</v>
          </cell>
          <cell r="BL584">
            <v>0</v>
          </cell>
          <cell r="BM584">
            <v>0</v>
          </cell>
          <cell r="BN584">
            <v>0</v>
          </cell>
          <cell r="BO584">
            <v>0</v>
          </cell>
          <cell r="BP584">
            <v>0</v>
          </cell>
          <cell r="BQ584">
            <v>0</v>
          </cell>
          <cell r="BR584">
            <v>0</v>
          </cell>
          <cell r="BS584">
            <v>0</v>
          </cell>
          <cell r="BT584">
            <v>0</v>
          </cell>
          <cell r="BU584">
            <v>0</v>
          </cell>
          <cell r="BV584">
            <v>0</v>
          </cell>
          <cell r="BW584">
            <v>0</v>
          </cell>
          <cell r="BX584">
            <v>0</v>
          </cell>
          <cell r="BY584">
            <v>0</v>
          </cell>
          <cell r="BZ584">
            <v>0</v>
          </cell>
          <cell r="CA584">
            <v>0</v>
          </cell>
          <cell r="CB584">
            <v>0</v>
          </cell>
          <cell r="CC584">
            <v>0</v>
          </cell>
          <cell r="CD584">
            <v>0</v>
          </cell>
          <cell r="CE584">
            <v>0</v>
          </cell>
          <cell r="CF584">
            <v>0</v>
          </cell>
          <cell r="CG584">
            <v>0</v>
          </cell>
          <cell r="CH584">
            <v>0</v>
          </cell>
          <cell r="CI584">
            <v>0</v>
          </cell>
          <cell r="CJ584">
            <v>0</v>
          </cell>
          <cell r="CK584">
            <v>0</v>
          </cell>
          <cell r="CL584">
            <v>0</v>
          </cell>
          <cell r="CM584">
            <v>0</v>
          </cell>
          <cell r="CN584">
            <v>0</v>
          </cell>
        </row>
        <row r="585">
          <cell r="B585">
            <v>402630</v>
          </cell>
          <cell r="C585" t="str">
            <v xml:space="preserve">        유형자산의감소                                                                    </v>
          </cell>
          <cell r="D585" t="str">
            <v xml:space="preserve">    Decrease in Property and Equipment</v>
          </cell>
          <cell r="H585" t="e">
            <v>#VALUE!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>
            <v>4.5134999999999995E-2</v>
          </cell>
          <cell r="AL585">
            <v>7.9999999999999993E-5</v>
          </cell>
          <cell r="AM585">
            <v>0.16290499999999999</v>
          </cell>
          <cell r="AN585">
            <v>-0.12635299999999999</v>
          </cell>
          <cell r="AO585">
            <v>9.6109E-2</v>
          </cell>
          <cell r="AP585">
            <v>0.23591999999999999</v>
          </cell>
          <cell r="AQ585">
            <v>-0.29491000000000001</v>
          </cell>
          <cell r="AR585">
            <v>0.15701699999999999</v>
          </cell>
          <cell r="AS585">
            <v>2.5569999999999999E-2</v>
          </cell>
          <cell r="AT585">
            <v>0</v>
          </cell>
          <cell r="AU585">
            <v>0.20834799999999998</v>
          </cell>
          <cell r="AV585">
            <v>8.1450000000000001E-5</v>
          </cell>
          <cell r="AW585">
            <v>6.8710230000000001</v>
          </cell>
          <cell r="AX585">
            <v>-3.7280000000000001E-2</v>
          </cell>
          <cell r="AY585">
            <v>0</v>
          </cell>
          <cell r="AZ585">
            <v>0.25945572</v>
          </cell>
          <cell r="BA585">
            <v>1.5491E-2</v>
          </cell>
          <cell r="BB585">
            <v>-7.3229999999999996E-3</v>
          </cell>
          <cell r="BC585">
            <v>1.2303999999999999E-2</v>
          </cell>
          <cell r="BD585">
            <v>2.1082199999999996E-3</v>
          </cell>
          <cell r="BE585">
            <v>0.38133899999999998</v>
          </cell>
          <cell r="BF585">
            <v>0.14341599999999999</v>
          </cell>
          <cell r="BG585">
            <v>-2.1776999999999998E-2</v>
          </cell>
          <cell r="BH585">
            <v>17.284985979999998</v>
          </cell>
          <cell r="BI585">
            <v>2.3250999999999997E-2</v>
          </cell>
          <cell r="BJ585">
            <v>0.15943099999999999</v>
          </cell>
          <cell r="BK585">
            <v>0</v>
          </cell>
          <cell r="BL585">
            <v>0</v>
          </cell>
          <cell r="BM585">
            <v>0</v>
          </cell>
          <cell r="BN585">
            <v>0</v>
          </cell>
          <cell r="BO585">
            <v>0</v>
          </cell>
          <cell r="BP585">
            <v>0</v>
          </cell>
          <cell r="BQ585">
            <v>0</v>
          </cell>
          <cell r="BR585">
            <v>0</v>
          </cell>
          <cell r="BS585">
            <v>0</v>
          </cell>
          <cell r="BT585">
            <v>0</v>
          </cell>
          <cell r="BU585">
            <v>0</v>
          </cell>
          <cell r="BV585">
            <v>0</v>
          </cell>
          <cell r="BW585">
            <v>0</v>
          </cell>
          <cell r="BX585">
            <v>0</v>
          </cell>
          <cell r="BY585">
            <v>0</v>
          </cell>
          <cell r="BZ585">
            <v>0</v>
          </cell>
          <cell r="CA585">
            <v>0</v>
          </cell>
          <cell r="CB585">
            <v>0</v>
          </cell>
          <cell r="CC585">
            <v>0</v>
          </cell>
          <cell r="CD585">
            <v>0</v>
          </cell>
          <cell r="CE585">
            <v>0</v>
          </cell>
          <cell r="CF585">
            <v>0</v>
          </cell>
          <cell r="CG585">
            <v>0</v>
          </cell>
          <cell r="CH585">
            <v>0</v>
          </cell>
          <cell r="CI585">
            <v>0</v>
          </cell>
          <cell r="CJ585">
            <v>0</v>
          </cell>
          <cell r="CK585">
            <v>0</v>
          </cell>
          <cell r="CL585">
            <v>0</v>
          </cell>
          <cell r="CM585">
            <v>0</v>
          </cell>
          <cell r="CN585">
            <v>0</v>
          </cell>
        </row>
        <row r="586">
          <cell r="B586">
            <v>402770</v>
          </cell>
          <cell r="C586" t="str">
            <v xml:space="preserve">        영업권의감소                                                                      </v>
          </cell>
          <cell r="D586" t="str">
            <v xml:space="preserve">    Decrease in Goodwill</v>
          </cell>
          <cell r="H586" t="e">
            <v>#VALUE!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>
            <v>0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0</v>
          </cell>
          <cell r="AY586">
            <v>0</v>
          </cell>
          <cell r="AZ586">
            <v>0</v>
          </cell>
          <cell r="BA586">
            <v>0</v>
          </cell>
          <cell r="BB586">
            <v>0</v>
          </cell>
          <cell r="BC586">
            <v>0</v>
          </cell>
          <cell r="BD586">
            <v>0</v>
          </cell>
          <cell r="BE586">
            <v>0</v>
          </cell>
          <cell r="BF586">
            <v>0</v>
          </cell>
          <cell r="BG586">
            <v>0</v>
          </cell>
          <cell r="BH586">
            <v>0</v>
          </cell>
          <cell r="BI586">
            <v>0</v>
          </cell>
          <cell r="BJ586">
            <v>0</v>
          </cell>
          <cell r="BK586">
            <v>0</v>
          </cell>
          <cell r="BL586">
            <v>0</v>
          </cell>
          <cell r="BM586">
            <v>0</v>
          </cell>
          <cell r="BN586">
            <v>0</v>
          </cell>
          <cell r="BO586">
            <v>0</v>
          </cell>
          <cell r="BP586">
            <v>0</v>
          </cell>
          <cell r="BQ586">
            <v>0</v>
          </cell>
          <cell r="BR586">
            <v>0</v>
          </cell>
          <cell r="BS586">
            <v>0</v>
          </cell>
          <cell r="BT586">
            <v>0</v>
          </cell>
          <cell r="BU586">
            <v>0</v>
          </cell>
          <cell r="BV586">
            <v>0</v>
          </cell>
          <cell r="BW586">
            <v>0</v>
          </cell>
          <cell r="BX586">
            <v>0</v>
          </cell>
          <cell r="BY586">
            <v>0</v>
          </cell>
          <cell r="BZ586">
            <v>0</v>
          </cell>
          <cell r="CA586">
            <v>0</v>
          </cell>
          <cell r="CB586">
            <v>0</v>
          </cell>
          <cell r="CC586">
            <v>0</v>
          </cell>
          <cell r="CD586">
            <v>0</v>
          </cell>
          <cell r="CE586">
            <v>0</v>
          </cell>
          <cell r="CF586">
            <v>0</v>
          </cell>
          <cell r="CG586">
            <v>0</v>
          </cell>
          <cell r="CH586">
            <v>0</v>
          </cell>
          <cell r="CI586">
            <v>0</v>
          </cell>
          <cell r="CJ586">
            <v>0</v>
          </cell>
          <cell r="CK586">
            <v>0</v>
          </cell>
          <cell r="CL586">
            <v>0</v>
          </cell>
          <cell r="CM586">
            <v>0</v>
          </cell>
          <cell r="CN586">
            <v>0</v>
          </cell>
        </row>
        <row r="587">
          <cell r="B587">
            <v>402780</v>
          </cell>
          <cell r="C587" t="str">
            <v xml:space="preserve">        개발비의감소                                                                      </v>
          </cell>
          <cell r="D587" t="str">
            <v xml:space="preserve">    Decrease in Development Expenses</v>
          </cell>
          <cell r="H587" t="e">
            <v>#VALUE!</v>
          </cell>
          <cell r="I587">
            <v>0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  <cell r="AJ587">
            <v>0</v>
          </cell>
          <cell r="AK587">
            <v>0</v>
          </cell>
          <cell r="AL587">
            <v>0</v>
          </cell>
          <cell r="AM587">
            <v>0</v>
          </cell>
          <cell r="AN587">
            <v>0</v>
          </cell>
          <cell r="AO587">
            <v>0</v>
          </cell>
          <cell r="AP587">
            <v>0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0</v>
          </cell>
          <cell r="AY587">
            <v>0</v>
          </cell>
          <cell r="AZ587">
            <v>0</v>
          </cell>
          <cell r="BA587">
            <v>0</v>
          </cell>
          <cell r="BB587">
            <v>0</v>
          </cell>
          <cell r="BC587">
            <v>0</v>
          </cell>
          <cell r="BD587">
            <v>0</v>
          </cell>
          <cell r="BE587">
            <v>0</v>
          </cell>
          <cell r="BF587">
            <v>0</v>
          </cell>
          <cell r="BG587">
            <v>0</v>
          </cell>
          <cell r="BH587">
            <v>0</v>
          </cell>
          <cell r="BI587">
            <v>0</v>
          </cell>
          <cell r="BJ587">
            <v>0</v>
          </cell>
          <cell r="BK587">
            <v>0</v>
          </cell>
          <cell r="BL587">
            <v>0</v>
          </cell>
          <cell r="BM587">
            <v>0</v>
          </cell>
          <cell r="BN587">
            <v>0</v>
          </cell>
          <cell r="BO587">
            <v>0</v>
          </cell>
          <cell r="BP587">
            <v>0</v>
          </cell>
          <cell r="BQ587">
            <v>0</v>
          </cell>
          <cell r="BR587">
            <v>0</v>
          </cell>
          <cell r="BS587">
            <v>0</v>
          </cell>
          <cell r="BT587">
            <v>0</v>
          </cell>
          <cell r="BU587">
            <v>0</v>
          </cell>
          <cell r="BV587">
            <v>0</v>
          </cell>
          <cell r="BW587">
            <v>0</v>
          </cell>
          <cell r="BX587">
            <v>0</v>
          </cell>
          <cell r="BY587">
            <v>0</v>
          </cell>
          <cell r="BZ587">
            <v>0</v>
          </cell>
          <cell r="CA587">
            <v>0</v>
          </cell>
          <cell r="CB587">
            <v>0</v>
          </cell>
          <cell r="CC587">
            <v>0</v>
          </cell>
          <cell r="CD587">
            <v>0</v>
          </cell>
          <cell r="CE587">
            <v>0</v>
          </cell>
          <cell r="CF587">
            <v>0</v>
          </cell>
          <cell r="CG587">
            <v>0</v>
          </cell>
          <cell r="CH587">
            <v>0</v>
          </cell>
          <cell r="CI587">
            <v>0</v>
          </cell>
          <cell r="CJ587">
            <v>0</v>
          </cell>
          <cell r="CK587">
            <v>0</v>
          </cell>
          <cell r="CL587">
            <v>0</v>
          </cell>
          <cell r="CM587">
            <v>0</v>
          </cell>
          <cell r="CN587">
            <v>0</v>
          </cell>
        </row>
        <row r="588">
          <cell r="B588">
            <v>402790</v>
          </cell>
          <cell r="C588" t="str">
            <v xml:space="preserve">        산업재산권의감소                                                                  </v>
          </cell>
          <cell r="D588" t="str">
            <v xml:space="preserve">    Decrease in Industrial Property Rights</v>
          </cell>
          <cell r="H588" t="e">
            <v>#VALUE!</v>
          </cell>
          <cell r="I588">
            <v>0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0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0</v>
          </cell>
          <cell r="AZ588">
            <v>0</v>
          </cell>
          <cell r="BA588">
            <v>0</v>
          </cell>
          <cell r="BB588">
            <v>0</v>
          </cell>
          <cell r="BC588">
            <v>0</v>
          </cell>
          <cell r="BD588">
            <v>0</v>
          </cell>
          <cell r="BE588">
            <v>0</v>
          </cell>
          <cell r="BF588">
            <v>0</v>
          </cell>
          <cell r="BG588">
            <v>0</v>
          </cell>
          <cell r="BH588">
            <v>0</v>
          </cell>
          <cell r="BI588">
            <v>0</v>
          </cell>
          <cell r="BJ588">
            <v>0</v>
          </cell>
          <cell r="BK588">
            <v>0</v>
          </cell>
          <cell r="BL588">
            <v>0</v>
          </cell>
          <cell r="BM588">
            <v>0</v>
          </cell>
          <cell r="BN588">
            <v>0</v>
          </cell>
          <cell r="BO588">
            <v>0</v>
          </cell>
          <cell r="BP588">
            <v>0</v>
          </cell>
          <cell r="BQ588">
            <v>0</v>
          </cell>
          <cell r="BR588">
            <v>0</v>
          </cell>
          <cell r="BS588">
            <v>0</v>
          </cell>
          <cell r="BT588">
            <v>0</v>
          </cell>
          <cell r="BU588">
            <v>0</v>
          </cell>
          <cell r="BV588">
            <v>0</v>
          </cell>
          <cell r="BW588">
            <v>0</v>
          </cell>
          <cell r="BX588">
            <v>0</v>
          </cell>
          <cell r="BY588">
            <v>0</v>
          </cell>
          <cell r="BZ588">
            <v>0</v>
          </cell>
          <cell r="CA588">
            <v>0</v>
          </cell>
          <cell r="CB588">
            <v>0</v>
          </cell>
          <cell r="CC588">
            <v>0</v>
          </cell>
          <cell r="CD588">
            <v>0</v>
          </cell>
          <cell r="CE588">
            <v>0</v>
          </cell>
          <cell r="CF588">
            <v>0</v>
          </cell>
          <cell r="CG588">
            <v>0</v>
          </cell>
          <cell r="CH588">
            <v>0</v>
          </cell>
          <cell r="CI588">
            <v>0</v>
          </cell>
          <cell r="CJ588">
            <v>0</v>
          </cell>
          <cell r="CK588">
            <v>0</v>
          </cell>
          <cell r="CL588">
            <v>0</v>
          </cell>
          <cell r="CM588">
            <v>0</v>
          </cell>
          <cell r="CN588">
            <v>0</v>
          </cell>
        </row>
        <row r="589">
          <cell r="B589">
            <v>402800</v>
          </cell>
          <cell r="C589" t="str">
            <v xml:space="preserve">        기타무형자산의감소                                                                </v>
          </cell>
          <cell r="D589" t="str">
            <v xml:space="preserve">    Decrease in Other Intangible Assets</v>
          </cell>
          <cell r="H589" t="e">
            <v>#VALUE!</v>
          </cell>
          <cell r="I589">
            <v>0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0.26802199999999998</v>
          </cell>
          <cell r="AL589">
            <v>0.19</v>
          </cell>
          <cell r="AM589">
            <v>6.2E-2</v>
          </cell>
          <cell r="AN589">
            <v>-8.3071999999999993E-2</v>
          </cell>
          <cell r="AO589">
            <v>0</v>
          </cell>
          <cell r="AP589">
            <v>0.13081799999999999</v>
          </cell>
          <cell r="AQ589">
            <v>1.0013749999999999</v>
          </cell>
          <cell r="AR589">
            <v>-1.3749999999999999E-3</v>
          </cell>
          <cell r="AS589">
            <v>10.504799999999999</v>
          </cell>
          <cell r="AT589">
            <v>0.19999999999999998</v>
          </cell>
          <cell r="AU589">
            <v>0</v>
          </cell>
          <cell r="AV589">
            <v>-0.50080000000000002</v>
          </cell>
          <cell r="AW589">
            <v>0</v>
          </cell>
          <cell r="AX589">
            <v>0.3</v>
          </cell>
          <cell r="AY589">
            <v>0</v>
          </cell>
          <cell r="AZ589">
            <v>0</v>
          </cell>
          <cell r="BA589">
            <v>1.5</v>
          </cell>
          <cell r="BB589">
            <v>0.85</v>
          </cell>
          <cell r="BC589">
            <v>0.315</v>
          </cell>
          <cell r="BD589">
            <v>0</v>
          </cell>
          <cell r="BE589">
            <v>1.3108999999999999E-2</v>
          </cell>
          <cell r="BF589">
            <v>0</v>
          </cell>
          <cell r="BG589">
            <v>0.32999999999999996</v>
          </cell>
          <cell r="BH589">
            <v>0.26860020000000001</v>
          </cell>
          <cell r="BI589">
            <v>0.42</v>
          </cell>
          <cell r="BJ589">
            <v>0</v>
          </cell>
          <cell r="BK589">
            <v>0</v>
          </cell>
          <cell r="BL589">
            <v>0</v>
          </cell>
          <cell r="BM589">
            <v>0</v>
          </cell>
          <cell r="BN589">
            <v>0</v>
          </cell>
          <cell r="BO589">
            <v>0</v>
          </cell>
          <cell r="BP589">
            <v>0</v>
          </cell>
          <cell r="BQ589">
            <v>0</v>
          </cell>
          <cell r="BR589">
            <v>0</v>
          </cell>
          <cell r="BS589">
            <v>0</v>
          </cell>
          <cell r="BT589">
            <v>0</v>
          </cell>
          <cell r="BU589">
            <v>0</v>
          </cell>
          <cell r="BV589">
            <v>0</v>
          </cell>
          <cell r="BW589">
            <v>0</v>
          </cell>
          <cell r="BX589">
            <v>0</v>
          </cell>
          <cell r="BY589">
            <v>0</v>
          </cell>
          <cell r="BZ589">
            <v>0</v>
          </cell>
          <cell r="CA589">
            <v>0</v>
          </cell>
          <cell r="CB589">
            <v>0</v>
          </cell>
          <cell r="CC589">
            <v>0</v>
          </cell>
          <cell r="CD589">
            <v>0</v>
          </cell>
          <cell r="CE589">
            <v>0</v>
          </cell>
          <cell r="CF589">
            <v>0</v>
          </cell>
          <cell r="CG589">
            <v>0</v>
          </cell>
          <cell r="CH589">
            <v>0</v>
          </cell>
          <cell r="CI589">
            <v>0</v>
          </cell>
          <cell r="CJ589">
            <v>0</v>
          </cell>
          <cell r="CK589">
            <v>0</v>
          </cell>
          <cell r="CL589">
            <v>0</v>
          </cell>
          <cell r="CM589">
            <v>0</v>
          </cell>
          <cell r="CN589">
            <v>0</v>
          </cell>
        </row>
        <row r="590">
          <cell r="B590">
            <v>402810</v>
          </cell>
          <cell r="C590" t="str">
            <v xml:space="preserve">        선급금등의감소                                                                    </v>
          </cell>
          <cell r="D590" t="str">
            <v xml:space="preserve">    Decrease in Advance Payments, ETC.</v>
          </cell>
          <cell r="H590" t="e">
            <v>#VALUE!</v>
          </cell>
          <cell r="I590">
            <v>0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  <cell r="BA590">
            <v>0</v>
          </cell>
          <cell r="BB590">
            <v>0</v>
          </cell>
          <cell r="BC590">
            <v>0</v>
          </cell>
          <cell r="BD590">
            <v>0</v>
          </cell>
          <cell r="BE590">
            <v>0</v>
          </cell>
          <cell r="BF590">
            <v>0</v>
          </cell>
          <cell r="BG590">
            <v>0</v>
          </cell>
          <cell r="BH590">
            <v>0</v>
          </cell>
          <cell r="BI590">
            <v>0</v>
          </cell>
          <cell r="BJ590">
            <v>0</v>
          </cell>
          <cell r="BK590">
            <v>0</v>
          </cell>
          <cell r="BL590">
            <v>0</v>
          </cell>
          <cell r="BM590">
            <v>0</v>
          </cell>
          <cell r="BN590">
            <v>0</v>
          </cell>
          <cell r="BO590">
            <v>0</v>
          </cell>
          <cell r="BP590">
            <v>0</v>
          </cell>
          <cell r="BQ590">
            <v>0</v>
          </cell>
          <cell r="BR590">
            <v>0</v>
          </cell>
          <cell r="BS590">
            <v>0</v>
          </cell>
          <cell r="BT590">
            <v>0</v>
          </cell>
          <cell r="BU590">
            <v>0</v>
          </cell>
          <cell r="BV590">
            <v>0</v>
          </cell>
          <cell r="BW590">
            <v>0</v>
          </cell>
          <cell r="BX590">
            <v>0</v>
          </cell>
          <cell r="BY590">
            <v>0</v>
          </cell>
          <cell r="BZ590">
            <v>0</v>
          </cell>
          <cell r="CA590">
            <v>0</v>
          </cell>
          <cell r="CB590">
            <v>0</v>
          </cell>
          <cell r="CC590">
            <v>0</v>
          </cell>
          <cell r="CD590">
            <v>0</v>
          </cell>
          <cell r="CE590">
            <v>0</v>
          </cell>
          <cell r="CF590">
            <v>0</v>
          </cell>
          <cell r="CG590">
            <v>0</v>
          </cell>
          <cell r="CH590">
            <v>0</v>
          </cell>
          <cell r="CI590">
            <v>0</v>
          </cell>
          <cell r="CJ590">
            <v>0</v>
          </cell>
          <cell r="CK590">
            <v>0</v>
          </cell>
          <cell r="CL590">
            <v>0</v>
          </cell>
          <cell r="CM590">
            <v>0</v>
          </cell>
          <cell r="CN590">
            <v>0</v>
          </cell>
        </row>
        <row r="591">
          <cell r="B591">
            <v>402820</v>
          </cell>
          <cell r="C591" t="str">
            <v xml:space="preserve">        미수금의감소                                                                      </v>
          </cell>
          <cell r="D591" t="str">
            <v xml:space="preserve">    Decrease in Other Receivables</v>
          </cell>
          <cell r="H591" t="e">
            <v>#VALUE!</v>
          </cell>
          <cell r="I591">
            <v>0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0</v>
          </cell>
          <cell r="BA591">
            <v>0</v>
          </cell>
          <cell r="BB591">
            <v>0</v>
          </cell>
          <cell r="BC591">
            <v>0</v>
          </cell>
          <cell r="BD591">
            <v>0</v>
          </cell>
          <cell r="BE591">
            <v>0</v>
          </cell>
          <cell r="BF591">
            <v>0</v>
          </cell>
          <cell r="BG591">
            <v>0</v>
          </cell>
          <cell r="BH591">
            <v>0</v>
          </cell>
          <cell r="BI591">
            <v>0</v>
          </cell>
          <cell r="BJ591">
            <v>0</v>
          </cell>
          <cell r="BK591">
            <v>0</v>
          </cell>
          <cell r="BL591">
            <v>0</v>
          </cell>
          <cell r="BM591">
            <v>0</v>
          </cell>
          <cell r="BN591">
            <v>0</v>
          </cell>
          <cell r="BO591">
            <v>0</v>
          </cell>
          <cell r="BP591">
            <v>0</v>
          </cell>
          <cell r="BQ591">
            <v>0</v>
          </cell>
          <cell r="BR591">
            <v>0</v>
          </cell>
          <cell r="BS591">
            <v>0</v>
          </cell>
          <cell r="BT591">
            <v>0</v>
          </cell>
          <cell r="BU591">
            <v>0</v>
          </cell>
          <cell r="BV591">
            <v>0</v>
          </cell>
          <cell r="BW591">
            <v>0</v>
          </cell>
          <cell r="BX591">
            <v>0</v>
          </cell>
          <cell r="BY591">
            <v>0</v>
          </cell>
          <cell r="BZ591">
            <v>0</v>
          </cell>
          <cell r="CA591">
            <v>0</v>
          </cell>
          <cell r="CB591">
            <v>0</v>
          </cell>
          <cell r="CC591">
            <v>0</v>
          </cell>
          <cell r="CD591">
            <v>0</v>
          </cell>
          <cell r="CE591">
            <v>0</v>
          </cell>
          <cell r="CF591">
            <v>0</v>
          </cell>
          <cell r="CG591">
            <v>0</v>
          </cell>
          <cell r="CH591">
            <v>0</v>
          </cell>
          <cell r="CI591">
            <v>0</v>
          </cell>
          <cell r="CJ591">
            <v>0</v>
          </cell>
          <cell r="CK591">
            <v>0</v>
          </cell>
          <cell r="CL591">
            <v>0</v>
          </cell>
          <cell r="CM591">
            <v>0</v>
          </cell>
          <cell r="CN591">
            <v>0</v>
          </cell>
        </row>
        <row r="592">
          <cell r="B592">
            <v>402830</v>
          </cell>
          <cell r="C592" t="str">
            <v xml:space="preserve">        기타유동자산의감소                                                                </v>
          </cell>
          <cell r="D592" t="str">
            <v xml:space="preserve">    Decrease in Other Current Assets</v>
          </cell>
          <cell r="H592" t="e">
            <v>#VALUE!</v>
          </cell>
          <cell r="I592">
            <v>0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  <cell r="AZ592">
            <v>0</v>
          </cell>
          <cell r="BA592">
            <v>0</v>
          </cell>
          <cell r="BB592">
            <v>0</v>
          </cell>
          <cell r="BC592">
            <v>0</v>
          </cell>
          <cell r="BD592">
            <v>0</v>
          </cell>
          <cell r="BE592">
            <v>0</v>
          </cell>
          <cell r="BF592">
            <v>0</v>
          </cell>
          <cell r="BG592">
            <v>0</v>
          </cell>
          <cell r="BH592">
            <v>0</v>
          </cell>
          <cell r="BI592">
            <v>0</v>
          </cell>
          <cell r="BJ592">
            <v>0</v>
          </cell>
          <cell r="BK592">
            <v>0</v>
          </cell>
          <cell r="BL592">
            <v>0</v>
          </cell>
          <cell r="BM592">
            <v>0</v>
          </cell>
          <cell r="BN592">
            <v>0</v>
          </cell>
          <cell r="BO592">
            <v>0</v>
          </cell>
          <cell r="BP592">
            <v>0</v>
          </cell>
          <cell r="BQ592">
            <v>0</v>
          </cell>
          <cell r="BR592">
            <v>0</v>
          </cell>
          <cell r="BS592">
            <v>0</v>
          </cell>
          <cell r="BT592">
            <v>0</v>
          </cell>
          <cell r="BU592">
            <v>0</v>
          </cell>
          <cell r="BV592">
            <v>0</v>
          </cell>
          <cell r="BW592">
            <v>0</v>
          </cell>
          <cell r="BX592">
            <v>0</v>
          </cell>
          <cell r="BY592">
            <v>0</v>
          </cell>
          <cell r="BZ592">
            <v>0</v>
          </cell>
          <cell r="CA592">
            <v>0</v>
          </cell>
          <cell r="CB592">
            <v>0</v>
          </cell>
          <cell r="CC592">
            <v>0</v>
          </cell>
          <cell r="CD592">
            <v>0</v>
          </cell>
          <cell r="CE592">
            <v>0</v>
          </cell>
          <cell r="CF592">
            <v>0</v>
          </cell>
          <cell r="CG592">
            <v>0</v>
          </cell>
          <cell r="CH592">
            <v>0</v>
          </cell>
          <cell r="CI592">
            <v>0</v>
          </cell>
          <cell r="CJ592">
            <v>0</v>
          </cell>
          <cell r="CK592">
            <v>0</v>
          </cell>
          <cell r="CL592">
            <v>0</v>
          </cell>
          <cell r="CM592">
            <v>0</v>
          </cell>
          <cell r="CN592">
            <v>0</v>
          </cell>
        </row>
        <row r="593">
          <cell r="B593">
            <v>402840</v>
          </cell>
          <cell r="C593" t="str">
            <v xml:space="preserve">        보증금등의감소                                                                    </v>
          </cell>
          <cell r="D593" t="str">
            <v xml:space="preserve">    Decrease in Deposits Provided</v>
          </cell>
          <cell r="H593" t="e">
            <v>#VALUE!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0</v>
          </cell>
          <cell r="AK593">
            <v>0</v>
          </cell>
          <cell r="AL593">
            <v>0</v>
          </cell>
          <cell r="AM593">
            <v>0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0</v>
          </cell>
          <cell r="AZ593">
            <v>0</v>
          </cell>
          <cell r="BA593">
            <v>0</v>
          </cell>
          <cell r="BB593">
            <v>0</v>
          </cell>
          <cell r="BC593">
            <v>0</v>
          </cell>
          <cell r="BD593">
            <v>0</v>
          </cell>
          <cell r="BE593">
            <v>0</v>
          </cell>
          <cell r="BF593">
            <v>0</v>
          </cell>
          <cell r="BG593">
            <v>0</v>
          </cell>
          <cell r="BH593">
            <v>0</v>
          </cell>
          <cell r="BI593">
            <v>0</v>
          </cell>
          <cell r="BJ593">
            <v>0</v>
          </cell>
          <cell r="BK593">
            <v>0</v>
          </cell>
          <cell r="BL593">
            <v>0</v>
          </cell>
          <cell r="BM593">
            <v>0</v>
          </cell>
          <cell r="BN593">
            <v>0</v>
          </cell>
          <cell r="BO593">
            <v>0</v>
          </cell>
          <cell r="BP593">
            <v>0</v>
          </cell>
          <cell r="BQ593">
            <v>0</v>
          </cell>
          <cell r="BR593">
            <v>0</v>
          </cell>
          <cell r="BS593">
            <v>0</v>
          </cell>
          <cell r="BT593">
            <v>0</v>
          </cell>
          <cell r="BU593">
            <v>0</v>
          </cell>
          <cell r="BV593">
            <v>0</v>
          </cell>
          <cell r="BW593">
            <v>0</v>
          </cell>
          <cell r="BX593">
            <v>0</v>
          </cell>
          <cell r="BY593">
            <v>0</v>
          </cell>
          <cell r="BZ593">
            <v>0</v>
          </cell>
          <cell r="CA593">
            <v>0</v>
          </cell>
          <cell r="CB593">
            <v>0</v>
          </cell>
          <cell r="CC593">
            <v>0</v>
          </cell>
          <cell r="CD593">
            <v>0</v>
          </cell>
          <cell r="CE593">
            <v>0</v>
          </cell>
          <cell r="CF593">
            <v>0</v>
          </cell>
          <cell r="CG593">
            <v>0</v>
          </cell>
          <cell r="CH593">
            <v>0</v>
          </cell>
          <cell r="CI593">
            <v>0</v>
          </cell>
          <cell r="CJ593">
            <v>0</v>
          </cell>
          <cell r="CK593">
            <v>0</v>
          </cell>
          <cell r="CL593">
            <v>0</v>
          </cell>
          <cell r="CM593">
            <v>0</v>
          </cell>
          <cell r="CN593">
            <v>0</v>
          </cell>
        </row>
        <row r="594">
          <cell r="B594">
            <v>402850</v>
          </cell>
          <cell r="C594" t="str">
            <v xml:space="preserve">        기타비유동자산의감소                                                              </v>
          </cell>
          <cell r="D594" t="str">
            <v xml:space="preserve">    Decrease in Other Non-Current Assets</v>
          </cell>
          <cell r="H594" t="e">
            <v>#VALUE!</v>
          </cell>
          <cell r="I594">
            <v>0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  <cell r="AO594">
            <v>0</v>
          </cell>
          <cell r="AP594">
            <v>0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  <cell r="AY594">
            <v>0</v>
          </cell>
          <cell r="AZ594">
            <v>1.6836577199999998</v>
          </cell>
          <cell r="BA594">
            <v>1.2833029999999999</v>
          </cell>
          <cell r="BB594">
            <v>-0.55624099999999999</v>
          </cell>
          <cell r="BC594">
            <v>0.224831</v>
          </cell>
          <cell r="BD594">
            <v>-0.95189299999999999</v>
          </cell>
          <cell r="BE594">
            <v>0</v>
          </cell>
          <cell r="BF594">
            <v>0</v>
          </cell>
          <cell r="BG594">
            <v>0.19434199999999999</v>
          </cell>
          <cell r="BH594">
            <v>-1.2556829999999999</v>
          </cell>
          <cell r="BI594">
            <v>0</v>
          </cell>
          <cell r="BJ594">
            <v>2.7221340000000001</v>
          </cell>
          <cell r="BK594">
            <v>0</v>
          </cell>
          <cell r="BL594">
            <v>0</v>
          </cell>
          <cell r="BM594">
            <v>0</v>
          </cell>
          <cell r="BN594">
            <v>0</v>
          </cell>
          <cell r="BO594">
            <v>0</v>
          </cell>
          <cell r="BP594">
            <v>0</v>
          </cell>
          <cell r="BQ594">
            <v>0</v>
          </cell>
          <cell r="BR594">
            <v>0</v>
          </cell>
          <cell r="BS594">
            <v>0</v>
          </cell>
          <cell r="BT594">
            <v>0</v>
          </cell>
          <cell r="BU594">
            <v>0</v>
          </cell>
          <cell r="BV594">
            <v>0</v>
          </cell>
          <cell r="BW594">
            <v>0</v>
          </cell>
          <cell r="BX594">
            <v>0</v>
          </cell>
          <cell r="BY594">
            <v>0</v>
          </cell>
          <cell r="BZ594">
            <v>0</v>
          </cell>
          <cell r="CA594">
            <v>0</v>
          </cell>
          <cell r="CB594">
            <v>0</v>
          </cell>
          <cell r="CC594">
            <v>0</v>
          </cell>
          <cell r="CD594">
            <v>0</v>
          </cell>
          <cell r="CE594">
            <v>0</v>
          </cell>
          <cell r="CF594">
            <v>0</v>
          </cell>
          <cell r="CG594">
            <v>0</v>
          </cell>
          <cell r="CH594">
            <v>0</v>
          </cell>
          <cell r="CI594">
            <v>0</v>
          </cell>
          <cell r="CJ594">
            <v>0</v>
          </cell>
          <cell r="CK594">
            <v>0</v>
          </cell>
          <cell r="CL594">
            <v>0</v>
          </cell>
          <cell r="CM594">
            <v>0</v>
          </cell>
          <cell r="CN594">
            <v>0</v>
          </cell>
        </row>
        <row r="595">
          <cell r="B595">
            <v>402860</v>
          </cell>
          <cell r="C595" t="str">
            <v xml:space="preserve">        처분자산집단의감소                                                                </v>
          </cell>
          <cell r="D595" t="str">
            <v xml:space="preserve">    Decrease in Disposal Group</v>
          </cell>
          <cell r="H595" t="e">
            <v>#VALUE!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0</v>
          </cell>
          <cell r="AK595">
            <v>0</v>
          </cell>
          <cell r="AL595">
            <v>0</v>
          </cell>
          <cell r="AM595">
            <v>0</v>
          </cell>
          <cell r="AN595">
            <v>0</v>
          </cell>
          <cell r="AO595">
            <v>0</v>
          </cell>
          <cell r="AP595">
            <v>0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0</v>
          </cell>
          <cell r="AZ595">
            <v>0</v>
          </cell>
          <cell r="BA595">
            <v>0</v>
          </cell>
          <cell r="BB595">
            <v>0</v>
          </cell>
          <cell r="BC595">
            <v>0</v>
          </cell>
          <cell r="BD595">
            <v>0</v>
          </cell>
          <cell r="BE595">
            <v>0</v>
          </cell>
          <cell r="BF595">
            <v>0</v>
          </cell>
          <cell r="BG595">
            <v>0</v>
          </cell>
          <cell r="BH595">
            <v>0</v>
          </cell>
          <cell r="BI595">
            <v>0</v>
          </cell>
          <cell r="BJ595">
            <v>0</v>
          </cell>
          <cell r="BK595">
            <v>0</v>
          </cell>
          <cell r="BL595">
            <v>0</v>
          </cell>
          <cell r="BM595">
            <v>0</v>
          </cell>
          <cell r="BN595">
            <v>0</v>
          </cell>
          <cell r="BO595">
            <v>0</v>
          </cell>
          <cell r="BP595">
            <v>0</v>
          </cell>
          <cell r="BQ595">
            <v>0</v>
          </cell>
          <cell r="BR595">
            <v>0</v>
          </cell>
          <cell r="BS595">
            <v>0</v>
          </cell>
          <cell r="BT595">
            <v>0</v>
          </cell>
          <cell r="BU595">
            <v>0</v>
          </cell>
          <cell r="BV595">
            <v>0</v>
          </cell>
          <cell r="BW595">
            <v>0</v>
          </cell>
          <cell r="BX595">
            <v>0</v>
          </cell>
          <cell r="BY595">
            <v>0</v>
          </cell>
          <cell r="BZ595">
            <v>0</v>
          </cell>
          <cell r="CA595">
            <v>0</v>
          </cell>
          <cell r="CB595">
            <v>0</v>
          </cell>
          <cell r="CC595">
            <v>0</v>
          </cell>
          <cell r="CD595">
            <v>0</v>
          </cell>
          <cell r="CE595">
            <v>0</v>
          </cell>
          <cell r="CF595">
            <v>0</v>
          </cell>
          <cell r="CG595">
            <v>0</v>
          </cell>
          <cell r="CH595">
            <v>0</v>
          </cell>
          <cell r="CI595">
            <v>0</v>
          </cell>
          <cell r="CJ595">
            <v>0</v>
          </cell>
          <cell r="CK595">
            <v>0</v>
          </cell>
          <cell r="CL595">
            <v>0</v>
          </cell>
          <cell r="CM595">
            <v>0</v>
          </cell>
          <cell r="CN595">
            <v>0</v>
          </cell>
        </row>
        <row r="596">
          <cell r="B596">
            <v>402870</v>
          </cell>
          <cell r="C596" t="str">
            <v xml:space="preserve">        기타금융업자산의감소                                                              </v>
          </cell>
          <cell r="D596" t="str">
            <v xml:space="preserve">    Decrease in Other Financial Institutions Assets</v>
          </cell>
          <cell r="H596" t="e">
            <v>#VALUE!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0</v>
          </cell>
          <cell r="AK596">
            <v>0</v>
          </cell>
          <cell r="AL596">
            <v>0</v>
          </cell>
          <cell r="AM596">
            <v>0</v>
          </cell>
          <cell r="AN596">
            <v>0</v>
          </cell>
          <cell r="AO596">
            <v>0</v>
          </cell>
          <cell r="AP596">
            <v>0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0</v>
          </cell>
          <cell r="AZ596">
            <v>0</v>
          </cell>
          <cell r="BA596">
            <v>0</v>
          </cell>
          <cell r="BB596">
            <v>0</v>
          </cell>
          <cell r="BC596">
            <v>0</v>
          </cell>
          <cell r="BD596">
            <v>0</v>
          </cell>
          <cell r="BE596">
            <v>0</v>
          </cell>
          <cell r="BF596">
            <v>0</v>
          </cell>
          <cell r="BG596">
            <v>0</v>
          </cell>
          <cell r="BH596">
            <v>0</v>
          </cell>
          <cell r="BI596">
            <v>0</v>
          </cell>
          <cell r="BJ596">
            <v>0</v>
          </cell>
          <cell r="BK596">
            <v>0</v>
          </cell>
          <cell r="BL596">
            <v>0</v>
          </cell>
          <cell r="BM596">
            <v>0</v>
          </cell>
          <cell r="BN596">
            <v>0</v>
          </cell>
          <cell r="BO596">
            <v>0</v>
          </cell>
          <cell r="BP596">
            <v>0</v>
          </cell>
          <cell r="BQ596">
            <v>0</v>
          </cell>
          <cell r="BR596">
            <v>0</v>
          </cell>
          <cell r="BS596">
            <v>0</v>
          </cell>
          <cell r="BT596">
            <v>0</v>
          </cell>
          <cell r="BU596">
            <v>0</v>
          </cell>
          <cell r="BV596">
            <v>0</v>
          </cell>
          <cell r="BW596">
            <v>0</v>
          </cell>
          <cell r="BX596">
            <v>0</v>
          </cell>
          <cell r="BY596">
            <v>0</v>
          </cell>
          <cell r="BZ596">
            <v>0</v>
          </cell>
          <cell r="CA596">
            <v>0</v>
          </cell>
          <cell r="CB596">
            <v>0</v>
          </cell>
          <cell r="CC596">
            <v>0</v>
          </cell>
          <cell r="CD596">
            <v>0</v>
          </cell>
          <cell r="CE596">
            <v>0</v>
          </cell>
          <cell r="CF596">
            <v>0</v>
          </cell>
          <cell r="CG596">
            <v>0</v>
          </cell>
          <cell r="CH596">
            <v>0</v>
          </cell>
          <cell r="CI596">
            <v>0</v>
          </cell>
          <cell r="CJ596">
            <v>0</v>
          </cell>
          <cell r="CK596">
            <v>0</v>
          </cell>
          <cell r="CL596">
            <v>0</v>
          </cell>
          <cell r="CM596">
            <v>0</v>
          </cell>
          <cell r="CN596">
            <v>0</v>
          </cell>
        </row>
        <row r="597">
          <cell r="B597">
            <v>402880</v>
          </cell>
          <cell r="C597" t="str">
            <v xml:space="preserve">        매각예정비유동자산의감소                                                          </v>
          </cell>
          <cell r="D597" t="str">
            <v xml:space="preserve">    Decrease in Non-Current Asset Held for Sale</v>
          </cell>
          <cell r="H597" t="e">
            <v>#VALUE!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0</v>
          </cell>
          <cell r="AK597">
            <v>0</v>
          </cell>
          <cell r="AL597">
            <v>0</v>
          </cell>
          <cell r="AM597">
            <v>0</v>
          </cell>
          <cell r="AN597">
            <v>0</v>
          </cell>
          <cell r="AO597">
            <v>0</v>
          </cell>
          <cell r="AP597">
            <v>0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  <cell r="AY597">
            <v>0</v>
          </cell>
          <cell r="AZ597">
            <v>0</v>
          </cell>
          <cell r="BA597">
            <v>0</v>
          </cell>
          <cell r="BB597">
            <v>0</v>
          </cell>
          <cell r="BC597">
            <v>0</v>
          </cell>
          <cell r="BD597">
            <v>0</v>
          </cell>
          <cell r="BE597">
            <v>0</v>
          </cell>
          <cell r="BF597">
            <v>0</v>
          </cell>
          <cell r="BG597">
            <v>0</v>
          </cell>
          <cell r="BH597">
            <v>0</v>
          </cell>
          <cell r="BI597">
            <v>0</v>
          </cell>
          <cell r="BJ597">
            <v>0</v>
          </cell>
          <cell r="BK597">
            <v>0</v>
          </cell>
          <cell r="BL597">
            <v>0</v>
          </cell>
          <cell r="BM597">
            <v>0</v>
          </cell>
          <cell r="BN597">
            <v>0</v>
          </cell>
          <cell r="BO597">
            <v>0</v>
          </cell>
          <cell r="BP597">
            <v>0</v>
          </cell>
          <cell r="BQ597">
            <v>0</v>
          </cell>
          <cell r="BR597">
            <v>0</v>
          </cell>
          <cell r="BS597">
            <v>0</v>
          </cell>
          <cell r="BT597">
            <v>0</v>
          </cell>
          <cell r="BU597">
            <v>0</v>
          </cell>
          <cell r="BV597">
            <v>0</v>
          </cell>
          <cell r="BW597">
            <v>0</v>
          </cell>
          <cell r="BX597">
            <v>0</v>
          </cell>
          <cell r="BY597">
            <v>0</v>
          </cell>
          <cell r="BZ597">
            <v>0</v>
          </cell>
          <cell r="CA597">
            <v>0</v>
          </cell>
          <cell r="CB597">
            <v>0</v>
          </cell>
          <cell r="CC597">
            <v>0</v>
          </cell>
          <cell r="CD597">
            <v>0</v>
          </cell>
          <cell r="CE597">
            <v>0</v>
          </cell>
          <cell r="CF597">
            <v>0</v>
          </cell>
          <cell r="CG597">
            <v>0</v>
          </cell>
          <cell r="CH597">
            <v>0</v>
          </cell>
          <cell r="CI597">
            <v>0</v>
          </cell>
          <cell r="CJ597">
            <v>0</v>
          </cell>
          <cell r="CK597">
            <v>0</v>
          </cell>
          <cell r="CL597">
            <v>0</v>
          </cell>
          <cell r="CM597">
            <v>0</v>
          </cell>
          <cell r="CN597">
            <v>0</v>
          </cell>
        </row>
        <row r="598">
          <cell r="B598">
            <v>402890</v>
          </cell>
          <cell r="C598" t="str">
            <v xml:space="preserve">        정부보조금등의변동                                                                </v>
          </cell>
          <cell r="D598" t="str">
            <v xml:space="preserve">    Change in Government Grants</v>
          </cell>
          <cell r="H598" t="e">
            <v>#VALUE!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  <cell r="AP598">
            <v>0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0</v>
          </cell>
          <cell r="AZ598">
            <v>0</v>
          </cell>
          <cell r="BA598">
            <v>0</v>
          </cell>
          <cell r="BB598">
            <v>0</v>
          </cell>
          <cell r="BC598">
            <v>0</v>
          </cell>
          <cell r="BD598">
            <v>0</v>
          </cell>
          <cell r="BE598">
            <v>0</v>
          </cell>
          <cell r="BF598">
            <v>0</v>
          </cell>
          <cell r="BG598">
            <v>0</v>
          </cell>
          <cell r="BH598">
            <v>0</v>
          </cell>
          <cell r="BI598">
            <v>0</v>
          </cell>
          <cell r="BJ598">
            <v>0</v>
          </cell>
          <cell r="BK598">
            <v>0</v>
          </cell>
          <cell r="BL598">
            <v>0</v>
          </cell>
          <cell r="BM598">
            <v>0</v>
          </cell>
          <cell r="BN598">
            <v>0</v>
          </cell>
          <cell r="BO598">
            <v>0</v>
          </cell>
          <cell r="BP598">
            <v>0</v>
          </cell>
          <cell r="BQ598">
            <v>0</v>
          </cell>
          <cell r="BR598">
            <v>0</v>
          </cell>
          <cell r="BS598">
            <v>0</v>
          </cell>
          <cell r="BT598">
            <v>0</v>
          </cell>
          <cell r="BU598">
            <v>0</v>
          </cell>
          <cell r="BV598">
            <v>0</v>
          </cell>
          <cell r="BW598">
            <v>0</v>
          </cell>
          <cell r="BX598">
            <v>0</v>
          </cell>
          <cell r="BY598">
            <v>0</v>
          </cell>
          <cell r="BZ598">
            <v>0</v>
          </cell>
          <cell r="CA598">
            <v>0</v>
          </cell>
          <cell r="CB598">
            <v>0</v>
          </cell>
          <cell r="CC598">
            <v>0</v>
          </cell>
          <cell r="CD598">
            <v>0</v>
          </cell>
          <cell r="CE598">
            <v>0</v>
          </cell>
          <cell r="CF598">
            <v>0</v>
          </cell>
          <cell r="CG598">
            <v>0</v>
          </cell>
          <cell r="CH598">
            <v>0</v>
          </cell>
          <cell r="CI598">
            <v>0</v>
          </cell>
          <cell r="CJ598">
            <v>0</v>
          </cell>
          <cell r="CK598">
            <v>0</v>
          </cell>
          <cell r="CL598">
            <v>0</v>
          </cell>
          <cell r="CM598">
            <v>0</v>
          </cell>
          <cell r="CN598">
            <v>0</v>
          </cell>
        </row>
        <row r="599">
          <cell r="B599">
            <v>402900</v>
          </cell>
          <cell r="C599" t="str">
            <v xml:space="preserve">        종속기업취득에따른현금흐름                                                        </v>
          </cell>
          <cell r="D599" t="str">
            <v xml:space="preserve">    Cash Outflows from Acquisition of Subsidiaries</v>
          </cell>
          <cell r="H599" t="e">
            <v>#VALUE!</v>
          </cell>
          <cell r="I599">
            <v>0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0</v>
          </cell>
          <cell r="Y599">
            <v>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0</v>
          </cell>
          <cell r="AZ599">
            <v>0</v>
          </cell>
          <cell r="BA599">
            <v>0</v>
          </cell>
          <cell r="BB599">
            <v>0</v>
          </cell>
          <cell r="BC599">
            <v>0</v>
          </cell>
          <cell r="BD599">
            <v>0</v>
          </cell>
          <cell r="BE599">
            <v>0</v>
          </cell>
          <cell r="BF599">
            <v>0</v>
          </cell>
          <cell r="BG599">
            <v>0</v>
          </cell>
          <cell r="BH599">
            <v>0</v>
          </cell>
          <cell r="BI599">
            <v>0</v>
          </cell>
          <cell r="BJ599">
            <v>0</v>
          </cell>
          <cell r="BK599">
            <v>0</v>
          </cell>
          <cell r="BL599">
            <v>0</v>
          </cell>
          <cell r="BM599">
            <v>0</v>
          </cell>
          <cell r="BN599">
            <v>0</v>
          </cell>
          <cell r="BO599">
            <v>0</v>
          </cell>
          <cell r="BP599">
            <v>0</v>
          </cell>
          <cell r="BQ599">
            <v>0</v>
          </cell>
          <cell r="BR599">
            <v>0</v>
          </cell>
          <cell r="BS599">
            <v>0</v>
          </cell>
          <cell r="BT599">
            <v>0</v>
          </cell>
          <cell r="BU599">
            <v>0</v>
          </cell>
          <cell r="BV599">
            <v>0</v>
          </cell>
          <cell r="BW599">
            <v>0</v>
          </cell>
          <cell r="BX599">
            <v>0</v>
          </cell>
          <cell r="BY599">
            <v>0</v>
          </cell>
          <cell r="BZ599">
            <v>0</v>
          </cell>
          <cell r="CA599">
            <v>0</v>
          </cell>
          <cell r="CB599">
            <v>0</v>
          </cell>
          <cell r="CC599">
            <v>0</v>
          </cell>
          <cell r="CD599">
            <v>0</v>
          </cell>
          <cell r="CE599">
            <v>0</v>
          </cell>
          <cell r="CF599">
            <v>0</v>
          </cell>
          <cell r="CG599">
            <v>0</v>
          </cell>
          <cell r="CH599">
            <v>0</v>
          </cell>
          <cell r="CI599">
            <v>0</v>
          </cell>
          <cell r="CJ599">
            <v>0</v>
          </cell>
          <cell r="CK599">
            <v>0</v>
          </cell>
          <cell r="CL599">
            <v>0</v>
          </cell>
          <cell r="CM599">
            <v>0</v>
          </cell>
          <cell r="CN599">
            <v>0</v>
          </cell>
        </row>
        <row r="600">
          <cell r="B600">
            <v>402910</v>
          </cell>
          <cell r="C600" t="str">
            <v xml:space="preserve">        기타투자활동으로인한현금유입액                                                    </v>
          </cell>
          <cell r="D600" t="str">
            <v xml:space="preserve">    Cash Inflows from Other Investing Activities</v>
          </cell>
          <cell r="H600" t="e">
            <v>#VALUE!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0</v>
          </cell>
          <cell r="AZ600">
            <v>0</v>
          </cell>
          <cell r="BA600">
            <v>0</v>
          </cell>
          <cell r="BB600">
            <v>0</v>
          </cell>
          <cell r="BC600">
            <v>0</v>
          </cell>
          <cell r="BD600">
            <v>0</v>
          </cell>
          <cell r="BE600">
            <v>0</v>
          </cell>
          <cell r="BF600">
            <v>0</v>
          </cell>
          <cell r="BG600">
            <v>0</v>
          </cell>
          <cell r="BH600">
            <v>0</v>
          </cell>
          <cell r="BI600">
            <v>0</v>
          </cell>
          <cell r="BJ600">
            <v>0</v>
          </cell>
          <cell r="BK600">
            <v>0</v>
          </cell>
          <cell r="BL600">
            <v>0</v>
          </cell>
          <cell r="BM600">
            <v>0</v>
          </cell>
          <cell r="BN600">
            <v>0</v>
          </cell>
          <cell r="BO600">
            <v>0</v>
          </cell>
          <cell r="BP600">
            <v>0</v>
          </cell>
          <cell r="BQ600">
            <v>0</v>
          </cell>
          <cell r="BR600">
            <v>0</v>
          </cell>
          <cell r="BS600">
            <v>0</v>
          </cell>
          <cell r="BT600">
            <v>0</v>
          </cell>
          <cell r="BU600">
            <v>0</v>
          </cell>
          <cell r="BV600">
            <v>0</v>
          </cell>
          <cell r="BW600">
            <v>0</v>
          </cell>
          <cell r="BX600">
            <v>0</v>
          </cell>
          <cell r="BY600">
            <v>0</v>
          </cell>
          <cell r="BZ600">
            <v>0</v>
          </cell>
          <cell r="CA600">
            <v>0</v>
          </cell>
          <cell r="CB600">
            <v>0</v>
          </cell>
          <cell r="CC600">
            <v>0</v>
          </cell>
          <cell r="CD600">
            <v>0</v>
          </cell>
          <cell r="CE600">
            <v>0</v>
          </cell>
          <cell r="CF600">
            <v>0</v>
          </cell>
          <cell r="CG600">
            <v>0</v>
          </cell>
          <cell r="CH600">
            <v>0</v>
          </cell>
          <cell r="CI600">
            <v>0</v>
          </cell>
          <cell r="CJ600">
            <v>0</v>
          </cell>
          <cell r="CK600">
            <v>0</v>
          </cell>
          <cell r="CL600">
            <v>0</v>
          </cell>
          <cell r="CM600">
            <v>0</v>
          </cell>
          <cell r="CN600">
            <v>0</v>
          </cell>
        </row>
        <row r="601">
          <cell r="B601">
            <v>402920</v>
          </cell>
          <cell r="C601" t="str">
            <v xml:space="preserve">    투자활동현금유출액                                                                    </v>
          </cell>
          <cell r="D601" t="str">
            <v xml:space="preserve">  (Cash Outflows from Investing Activities)</v>
          </cell>
          <cell r="H601" t="e">
            <v>#VALUE!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0</v>
          </cell>
          <cell r="AK601">
            <v>74.447423999999998</v>
          </cell>
          <cell r="AL601">
            <v>33.828705999999997</v>
          </cell>
          <cell r="AM601">
            <v>201.89496599999998</v>
          </cell>
          <cell r="AN601">
            <v>50.178298999999996</v>
          </cell>
          <cell r="AO601">
            <v>79.800628000000003</v>
          </cell>
          <cell r="AP601">
            <v>9.0990120000000001</v>
          </cell>
          <cell r="AQ601">
            <v>187.25771</v>
          </cell>
          <cell r="AR601">
            <v>116.779634</v>
          </cell>
          <cell r="AS601">
            <v>73.126199999999997</v>
          </cell>
          <cell r="AT601">
            <v>35.643889000000001</v>
          </cell>
          <cell r="AU601">
            <v>204.50549999999998</v>
          </cell>
          <cell r="AV601">
            <v>476.10689499999995</v>
          </cell>
          <cell r="AW601">
            <v>49.698202999999999</v>
          </cell>
          <cell r="AX601">
            <v>282.84212500000001</v>
          </cell>
          <cell r="AY601">
            <v>134.89914099999999</v>
          </cell>
          <cell r="AZ601">
            <v>408.06629299999997</v>
          </cell>
          <cell r="BA601">
            <v>142.25449599999999</v>
          </cell>
          <cell r="BB601">
            <v>106.827653</v>
          </cell>
          <cell r="BC601">
            <v>174.06950699999999</v>
          </cell>
          <cell r="BD601">
            <v>171.65631999999999</v>
          </cell>
          <cell r="BE601">
            <v>155.63200699999999</v>
          </cell>
          <cell r="BF601">
            <v>81.026704999999993</v>
          </cell>
          <cell r="BG601">
            <v>188.017314</v>
          </cell>
          <cell r="BH601">
            <v>98.315499680000002</v>
          </cell>
          <cell r="BI601">
            <v>97.868752000000001</v>
          </cell>
          <cell r="BJ601">
            <v>124.19349899999999</v>
          </cell>
          <cell r="BK601">
            <v>0</v>
          </cell>
          <cell r="BL601">
            <v>0</v>
          </cell>
          <cell r="BM601">
            <v>0</v>
          </cell>
          <cell r="BN601">
            <v>0</v>
          </cell>
          <cell r="BO601">
            <v>0</v>
          </cell>
          <cell r="BP601">
            <v>0</v>
          </cell>
          <cell r="BQ601">
            <v>0</v>
          </cell>
          <cell r="BR601">
            <v>0</v>
          </cell>
          <cell r="BS601">
            <v>0</v>
          </cell>
          <cell r="BT601">
            <v>0</v>
          </cell>
          <cell r="BU601">
            <v>0</v>
          </cell>
          <cell r="BV601">
            <v>0</v>
          </cell>
          <cell r="BW601">
            <v>0</v>
          </cell>
          <cell r="BX601">
            <v>0</v>
          </cell>
          <cell r="BY601">
            <v>0</v>
          </cell>
          <cell r="BZ601">
            <v>0</v>
          </cell>
          <cell r="CA601">
            <v>0</v>
          </cell>
          <cell r="CB601">
            <v>0</v>
          </cell>
          <cell r="CC601">
            <v>0</v>
          </cell>
          <cell r="CD601">
            <v>0</v>
          </cell>
          <cell r="CE601">
            <v>0</v>
          </cell>
          <cell r="CF601">
            <v>0</v>
          </cell>
          <cell r="CG601">
            <v>0</v>
          </cell>
          <cell r="CH601">
            <v>0</v>
          </cell>
          <cell r="CI601">
            <v>0</v>
          </cell>
          <cell r="CJ601">
            <v>0</v>
          </cell>
          <cell r="CK601">
            <v>0</v>
          </cell>
          <cell r="CL601">
            <v>0</v>
          </cell>
          <cell r="CM601">
            <v>0</v>
          </cell>
          <cell r="CN601">
            <v>0</v>
          </cell>
        </row>
        <row r="602">
          <cell r="B602">
            <v>402930</v>
          </cell>
          <cell r="C602" t="str">
            <v xml:space="preserve">        단기금융자산의증가                                                                </v>
          </cell>
          <cell r="D602" t="str">
            <v xml:space="preserve">    Increase in Current Financial Assets</v>
          </cell>
          <cell r="H602" t="e">
            <v>#VALUE!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0</v>
          </cell>
          <cell r="AK602">
            <v>9.089777999999999</v>
          </cell>
          <cell r="AL602">
            <v>-1.957576</v>
          </cell>
          <cell r="AM602">
            <v>131.14072099999998</v>
          </cell>
          <cell r="AN602">
            <v>83.219072999999995</v>
          </cell>
          <cell r="AO602">
            <v>71</v>
          </cell>
          <cell r="AP602">
            <v>5.0580629999999998</v>
          </cell>
          <cell r="AQ602">
            <v>9.8340439999999987</v>
          </cell>
          <cell r="AR602">
            <v>112.190614</v>
          </cell>
          <cell r="AS602">
            <v>50</v>
          </cell>
          <cell r="AT602">
            <v>13.5</v>
          </cell>
          <cell r="AU602">
            <v>189.89999999999998</v>
          </cell>
          <cell r="AV602">
            <v>436.67940518</v>
          </cell>
          <cell r="AW602">
            <v>30.164451</v>
          </cell>
          <cell r="AX602">
            <v>107.67089899999999</v>
          </cell>
          <cell r="AY602">
            <v>0</v>
          </cell>
          <cell r="AZ602">
            <v>307</v>
          </cell>
          <cell r="BA602">
            <v>10</v>
          </cell>
          <cell r="BB602">
            <v>0</v>
          </cell>
          <cell r="BC602">
            <v>0</v>
          </cell>
          <cell r="BD602">
            <v>25.299999999999997</v>
          </cell>
          <cell r="BE602">
            <v>35</v>
          </cell>
          <cell r="BF602">
            <v>0</v>
          </cell>
          <cell r="BG602">
            <v>100</v>
          </cell>
          <cell r="BH602">
            <v>10.5</v>
          </cell>
          <cell r="BI602">
            <v>30</v>
          </cell>
          <cell r="BJ602">
            <v>10</v>
          </cell>
          <cell r="BK602">
            <v>0</v>
          </cell>
          <cell r="BL602">
            <v>0</v>
          </cell>
          <cell r="BM602">
            <v>0</v>
          </cell>
          <cell r="BN602">
            <v>0</v>
          </cell>
          <cell r="BO602">
            <v>0</v>
          </cell>
          <cell r="BP602">
            <v>0</v>
          </cell>
          <cell r="BQ602">
            <v>0</v>
          </cell>
          <cell r="BR602">
            <v>0</v>
          </cell>
          <cell r="BS602">
            <v>0</v>
          </cell>
          <cell r="BT602">
            <v>0</v>
          </cell>
          <cell r="BU602">
            <v>0</v>
          </cell>
          <cell r="BV602">
            <v>0</v>
          </cell>
          <cell r="BW602">
            <v>0</v>
          </cell>
          <cell r="BX602">
            <v>0</v>
          </cell>
          <cell r="BY602">
            <v>0</v>
          </cell>
          <cell r="BZ602">
            <v>0</v>
          </cell>
          <cell r="CA602">
            <v>0</v>
          </cell>
          <cell r="CB602">
            <v>0</v>
          </cell>
          <cell r="CC602">
            <v>0</v>
          </cell>
          <cell r="CD602">
            <v>0</v>
          </cell>
          <cell r="CE602">
            <v>0</v>
          </cell>
          <cell r="CF602">
            <v>0</v>
          </cell>
          <cell r="CG602">
            <v>0</v>
          </cell>
          <cell r="CH602">
            <v>0</v>
          </cell>
          <cell r="CI602">
            <v>0</v>
          </cell>
          <cell r="CJ602">
            <v>0</v>
          </cell>
          <cell r="CK602">
            <v>0</v>
          </cell>
          <cell r="CL602">
            <v>0</v>
          </cell>
          <cell r="CM602">
            <v>0</v>
          </cell>
          <cell r="CN602">
            <v>0</v>
          </cell>
        </row>
        <row r="603">
          <cell r="B603">
            <v>403010</v>
          </cell>
          <cell r="C603" t="str">
            <v xml:space="preserve">        리스자산의증가                                                                    </v>
          </cell>
          <cell r="D603" t="str">
            <v xml:space="preserve">    Increase in Leased Assets</v>
          </cell>
          <cell r="H603" t="e">
            <v>#VALUE!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  <cell r="AU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0</v>
          </cell>
          <cell r="AZ603">
            <v>0</v>
          </cell>
          <cell r="BA603">
            <v>0</v>
          </cell>
          <cell r="BB603">
            <v>0</v>
          </cell>
          <cell r="BC603">
            <v>0</v>
          </cell>
          <cell r="BD603">
            <v>0</v>
          </cell>
          <cell r="BE603">
            <v>0</v>
          </cell>
          <cell r="BF603">
            <v>0</v>
          </cell>
          <cell r="BG603">
            <v>0</v>
          </cell>
          <cell r="BH603">
            <v>0</v>
          </cell>
          <cell r="BI603">
            <v>0</v>
          </cell>
          <cell r="BJ603">
            <v>0</v>
          </cell>
          <cell r="BK603">
            <v>0</v>
          </cell>
          <cell r="BL603">
            <v>0</v>
          </cell>
          <cell r="BM603">
            <v>0</v>
          </cell>
          <cell r="BN603">
            <v>0</v>
          </cell>
          <cell r="BO603">
            <v>0</v>
          </cell>
          <cell r="BP603">
            <v>0</v>
          </cell>
          <cell r="BQ603">
            <v>0</v>
          </cell>
          <cell r="BR603">
            <v>0</v>
          </cell>
          <cell r="BS603">
            <v>0</v>
          </cell>
          <cell r="BT603">
            <v>0</v>
          </cell>
          <cell r="BU603">
            <v>0</v>
          </cell>
          <cell r="BV603">
            <v>0</v>
          </cell>
          <cell r="BW603">
            <v>0</v>
          </cell>
          <cell r="BX603">
            <v>0</v>
          </cell>
          <cell r="BY603">
            <v>0</v>
          </cell>
          <cell r="BZ603">
            <v>0</v>
          </cell>
          <cell r="CA603">
            <v>0</v>
          </cell>
          <cell r="CB603">
            <v>0</v>
          </cell>
          <cell r="CC603">
            <v>0</v>
          </cell>
          <cell r="CD603">
            <v>0</v>
          </cell>
          <cell r="CE603">
            <v>0</v>
          </cell>
          <cell r="CF603">
            <v>0</v>
          </cell>
          <cell r="CG603">
            <v>0</v>
          </cell>
          <cell r="CH603">
            <v>0</v>
          </cell>
          <cell r="CI603">
            <v>0</v>
          </cell>
          <cell r="CJ603">
            <v>0</v>
          </cell>
          <cell r="CK603">
            <v>0</v>
          </cell>
          <cell r="CL603">
            <v>0</v>
          </cell>
          <cell r="CM603">
            <v>0</v>
          </cell>
          <cell r="CN603">
            <v>0</v>
          </cell>
        </row>
        <row r="604">
          <cell r="B604">
            <v>403020</v>
          </cell>
          <cell r="C604" t="str">
            <v xml:space="preserve">        리스채권의증가                                                                    </v>
          </cell>
          <cell r="D604" t="str">
            <v xml:space="preserve">    Decrease in Leasing Receivables</v>
          </cell>
          <cell r="H604" t="e">
            <v>#VALUE!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  <cell r="AO604">
            <v>0</v>
          </cell>
          <cell r="AP604">
            <v>0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  <cell r="AU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0</v>
          </cell>
          <cell r="AZ604">
            <v>0</v>
          </cell>
          <cell r="BA604">
            <v>0</v>
          </cell>
          <cell r="BB604">
            <v>0</v>
          </cell>
          <cell r="BC604">
            <v>0</v>
          </cell>
          <cell r="BD604">
            <v>0</v>
          </cell>
          <cell r="BE604">
            <v>0</v>
          </cell>
          <cell r="BF604">
            <v>0</v>
          </cell>
          <cell r="BG604">
            <v>0</v>
          </cell>
          <cell r="BH604">
            <v>0</v>
          </cell>
          <cell r="BI604">
            <v>0</v>
          </cell>
          <cell r="BJ604">
            <v>0</v>
          </cell>
          <cell r="BK604">
            <v>0</v>
          </cell>
          <cell r="BL604">
            <v>0</v>
          </cell>
          <cell r="BM604">
            <v>0</v>
          </cell>
          <cell r="BN604">
            <v>0</v>
          </cell>
          <cell r="BO604">
            <v>0</v>
          </cell>
          <cell r="BP604">
            <v>0</v>
          </cell>
          <cell r="BQ604">
            <v>0</v>
          </cell>
          <cell r="BR604">
            <v>0</v>
          </cell>
          <cell r="BS604">
            <v>0</v>
          </cell>
          <cell r="BT604">
            <v>0</v>
          </cell>
          <cell r="BU604">
            <v>0</v>
          </cell>
          <cell r="BV604">
            <v>0</v>
          </cell>
          <cell r="BW604">
            <v>0</v>
          </cell>
          <cell r="BX604">
            <v>0</v>
          </cell>
          <cell r="BY604">
            <v>0</v>
          </cell>
          <cell r="BZ604">
            <v>0</v>
          </cell>
          <cell r="CA604">
            <v>0</v>
          </cell>
          <cell r="CB604">
            <v>0</v>
          </cell>
          <cell r="CC604">
            <v>0</v>
          </cell>
          <cell r="CD604">
            <v>0</v>
          </cell>
          <cell r="CE604">
            <v>0</v>
          </cell>
          <cell r="CF604">
            <v>0</v>
          </cell>
          <cell r="CG604">
            <v>0</v>
          </cell>
          <cell r="CH604">
            <v>0</v>
          </cell>
          <cell r="CI604">
            <v>0</v>
          </cell>
          <cell r="CJ604">
            <v>0</v>
          </cell>
          <cell r="CK604">
            <v>0</v>
          </cell>
          <cell r="CL604">
            <v>0</v>
          </cell>
          <cell r="CM604">
            <v>0</v>
          </cell>
          <cell r="CN604">
            <v>0</v>
          </cell>
        </row>
        <row r="606">
          <cell r="B606">
            <v>403040</v>
          </cell>
          <cell r="C606" t="str">
            <v xml:space="preserve">        장기금융상품의증가                                                                </v>
          </cell>
          <cell r="D606" t="str">
            <v xml:space="preserve">    Increase in (Long-Term) Financial Instruments</v>
          </cell>
          <cell r="H606" t="e">
            <v>#VALUE!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0</v>
          </cell>
          <cell r="AK606">
            <v>0.3</v>
          </cell>
          <cell r="AL606">
            <v>1.27704</v>
          </cell>
          <cell r="AM606">
            <v>0.84437200000000001</v>
          </cell>
          <cell r="AN606">
            <v>5.8309359999999995</v>
          </cell>
          <cell r="AO606">
            <v>0.26999999999999996</v>
          </cell>
          <cell r="AP606">
            <v>1.427022</v>
          </cell>
          <cell r="AQ606">
            <v>0.94845999999999997</v>
          </cell>
          <cell r="AR606">
            <v>9.6220379999999999</v>
          </cell>
          <cell r="AS606">
            <v>1.313024</v>
          </cell>
          <cell r="AT606">
            <v>1.0649739999999999</v>
          </cell>
          <cell r="AU606">
            <v>0.42732100000000001</v>
          </cell>
          <cell r="AV606">
            <v>0.50592433999999997</v>
          </cell>
          <cell r="AW606">
            <v>2.3505039999999999</v>
          </cell>
          <cell r="AX606">
            <v>-0.16642499999999999</v>
          </cell>
          <cell r="AY606">
            <v>2.93668</v>
          </cell>
          <cell r="AZ606">
            <v>6.30978409</v>
          </cell>
          <cell r="BA606">
            <v>5.6643210000000002</v>
          </cell>
          <cell r="BB606">
            <v>1.609429</v>
          </cell>
          <cell r="BC606">
            <v>0.79800099999999996</v>
          </cell>
          <cell r="BD606">
            <v>2.2443354799999997</v>
          </cell>
          <cell r="BE606">
            <v>0.43047199999999997</v>
          </cell>
          <cell r="BF606">
            <v>1.1687479999999999</v>
          </cell>
          <cell r="BG606">
            <v>0.70838899999999994</v>
          </cell>
          <cell r="BH606">
            <v>0.53550208999999993</v>
          </cell>
          <cell r="BI606">
            <v>0.65779799999999999</v>
          </cell>
          <cell r="BJ606">
            <v>0.66408499999999993</v>
          </cell>
          <cell r="BK606">
            <v>0</v>
          </cell>
          <cell r="BL606">
            <v>0</v>
          </cell>
          <cell r="BM606">
            <v>0</v>
          </cell>
          <cell r="BN606">
            <v>0</v>
          </cell>
          <cell r="BO606">
            <v>0</v>
          </cell>
          <cell r="BP606">
            <v>0</v>
          </cell>
          <cell r="BQ606">
            <v>0</v>
          </cell>
          <cell r="BR606">
            <v>0</v>
          </cell>
          <cell r="BS606">
            <v>0</v>
          </cell>
          <cell r="BT606">
            <v>0</v>
          </cell>
          <cell r="BU606">
            <v>0</v>
          </cell>
          <cell r="BV606">
            <v>0</v>
          </cell>
          <cell r="BW606">
            <v>0</v>
          </cell>
          <cell r="BX606">
            <v>0</v>
          </cell>
          <cell r="BY606">
            <v>0</v>
          </cell>
          <cell r="BZ606">
            <v>0</v>
          </cell>
          <cell r="CA606">
            <v>0</v>
          </cell>
          <cell r="CB606">
            <v>0</v>
          </cell>
          <cell r="CC606">
            <v>0</v>
          </cell>
          <cell r="CD606">
            <v>0</v>
          </cell>
          <cell r="CE606">
            <v>0</v>
          </cell>
          <cell r="CF606">
            <v>0</v>
          </cell>
          <cell r="CG606">
            <v>0</v>
          </cell>
          <cell r="CH606">
            <v>0</v>
          </cell>
          <cell r="CI606">
            <v>0</v>
          </cell>
          <cell r="CJ606">
            <v>0</v>
          </cell>
          <cell r="CK606">
            <v>0</v>
          </cell>
          <cell r="CL606">
            <v>0</v>
          </cell>
          <cell r="CM606">
            <v>0</v>
          </cell>
          <cell r="CN606">
            <v>0</v>
          </cell>
        </row>
        <row r="607">
          <cell r="B607">
            <v>403050</v>
          </cell>
          <cell r="C607" t="str">
            <v xml:space="preserve">        매도가능금융자산의증가                                                            </v>
          </cell>
          <cell r="D607" t="str">
            <v xml:space="preserve">    Increase in Available-for-Sale Financial Assets</v>
          </cell>
          <cell r="H607" t="e">
            <v>#VALUE!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>
            <v>0</v>
          </cell>
          <cell r="AK607">
            <v>0</v>
          </cell>
          <cell r="AL607">
            <v>18.209391999999998</v>
          </cell>
          <cell r="AM607">
            <v>-4.670884</v>
          </cell>
          <cell r="AN607">
            <v>11.328999999999999</v>
          </cell>
          <cell r="AO607">
            <v>6.003984</v>
          </cell>
          <cell r="AP607">
            <v>0</v>
          </cell>
          <cell r="AQ607">
            <v>-2.2355359999999997</v>
          </cell>
          <cell r="AR607">
            <v>2.4897670000000001</v>
          </cell>
          <cell r="AS607">
            <v>0</v>
          </cell>
          <cell r="AT607">
            <v>0</v>
          </cell>
          <cell r="AU607">
            <v>0</v>
          </cell>
          <cell r="AV607">
            <v>15</v>
          </cell>
          <cell r="AW607">
            <v>0</v>
          </cell>
          <cell r="AX607">
            <v>0</v>
          </cell>
          <cell r="AY607">
            <v>0</v>
          </cell>
          <cell r="AZ607">
            <v>0.6</v>
          </cell>
          <cell r="BA607">
            <v>10.9</v>
          </cell>
          <cell r="BB607">
            <v>4.9850449999999995</v>
          </cell>
          <cell r="BC607">
            <v>1.5999999999999999</v>
          </cell>
          <cell r="BD607">
            <v>-7.4750001299999997</v>
          </cell>
          <cell r="BE607">
            <v>11</v>
          </cell>
          <cell r="BF607">
            <v>2</v>
          </cell>
          <cell r="BG607">
            <v>0</v>
          </cell>
          <cell r="BH607">
            <v>-0.625</v>
          </cell>
          <cell r="BI607">
            <v>0</v>
          </cell>
          <cell r="BJ607">
            <v>0</v>
          </cell>
          <cell r="BK607">
            <v>0</v>
          </cell>
          <cell r="BL607">
            <v>0</v>
          </cell>
          <cell r="BM607">
            <v>0</v>
          </cell>
          <cell r="BN607">
            <v>0</v>
          </cell>
          <cell r="BO607">
            <v>0</v>
          </cell>
          <cell r="BP607">
            <v>0</v>
          </cell>
          <cell r="BQ607">
            <v>0</v>
          </cell>
          <cell r="BR607">
            <v>0</v>
          </cell>
          <cell r="BS607">
            <v>0</v>
          </cell>
          <cell r="BT607">
            <v>0</v>
          </cell>
          <cell r="BU607">
            <v>0</v>
          </cell>
          <cell r="BV607">
            <v>0</v>
          </cell>
          <cell r="BW607">
            <v>0</v>
          </cell>
          <cell r="BX607">
            <v>0</v>
          </cell>
          <cell r="BY607">
            <v>0</v>
          </cell>
          <cell r="BZ607">
            <v>0</v>
          </cell>
          <cell r="CA607">
            <v>0</v>
          </cell>
          <cell r="CB607">
            <v>0</v>
          </cell>
          <cell r="CC607">
            <v>0</v>
          </cell>
          <cell r="CD607">
            <v>0</v>
          </cell>
          <cell r="CE607">
            <v>0</v>
          </cell>
          <cell r="CF607">
            <v>0</v>
          </cell>
          <cell r="CG607">
            <v>0</v>
          </cell>
          <cell r="CH607">
            <v>0</v>
          </cell>
          <cell r="CI607">
            <v>0</v>
          </cell>
          <cell r="CJ607">
            <v>0</v>
          </cell>
          <cell r="CK607">
            <v>0</v>
          </cell>
          <cell r="CL607">
            <v>0</v>
          </cell>
          <cell r="CM607">
            <v>0</v>
          </cell>
          <cell r="CN607">
            <v>0</v>
          </cell>
        </row>
        <row r="608">
          <cell r="B608">
            <v>403060</v>
          </cell>
          <cell r="C608" t="str">
            <v xml:space="preserve">        만기보유금융자산의증가                                                            </v>
          </cell>
          <cell r="D608" t="str">
            <v xml:space="preserve">    Increase in Held to Maturity  Investments</v>
          </cell>
          <cell r="H608" t="e">
            <v>#VALUE!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>
            <v>0</v>
          </cell>
          <cell r="AK608">
            <v>1.2999999999999999E-3</v>
          </cell>
          <cell r="AL608">
            <v>-1.2999999999999999E-3</v>
          </cell>
          <cell r="AM608">
            <v>0</v>
          </cell>
          <cell r="AN608">
            <v>1.2999999999999999E-3</v>
          </cell>
          <cell r="AO608">
            <v>0</v>
          </cell>
          <cell r="AP608">
            <v>0</v>
          </cell>
          <cell r="AQ608">
            <v>3.6999999999999999E-4</v>
          </cell>
          <cell r="AR608">
            <v>2.1499999999999999E-4</v>
          </cell>
          <cell r="AS608">
            <v>0</v>
          </cell>
          <cell r="AT608">
            <v>0</v>
          </cell>
          <cell r="AU608">
            <v>0</v>
          </cell>
          <cell r="AV608">
            <v>0</v>
          </cell>
          <cell r="AW608">
            <v>0</v>
          </cell>
          <cell r="AX608">
            <v>0</v>
          </cell>
          <cell r="AY608">
            <v>0</v>
          </cell>
          <cell r="AZ608">
            <v>0</v>
          </cell>
          <cell r="BA608">
            <v>0</v>
          </cell>
          <cell r="BB608">
            <v>0</v>
          </cell>
          <cell r="BC608">
            <v>0</v>
          </cell>
          <cell r="BD608">
            <v>0</v>
          </cell>
          <cell r="BE608">
            <v>0</v>
          </cell>
          <cell r="BF608">
            <v>0</v>
          </cell>
          <cell r="BG608">
            <v>0</v>
          </cell>
          <cell r="BH608">
            <v>0</v>
          </cell>
          <cell r="BI608">
            <v>0</v>
          </cell>
          <cell r="BJ608">
            <v>0</v>
          </cell>
          <cell r="BK608">
            <v>0</v>
          </cell>
          <cell r="BL608">
            <v>0</v>
          </cell>
          <cell r="BM608">
            <v>0</v>
          </cell>
          <cell r="BN608">
            <v>0</v>
          </cell>
          <cell r="BO608">
            <v>0</v>
          </cell>
          <cell r="BP608">
            <v>0</v>
          </cell>
          <cell r="BQ608">
            <v>0</v>
          </cell>
          <cell r="BR608">
            <v>0</v>
          </cell>
          <cell r="BS608">
            <v>0</v>
          </cell>
          <cell r="BT608">
            <v>0</v>
          </cell>
          <cell r="BU608">
            <v>0</v>
          </cell>
          <cell r="BV608">
            <v>0</v>
          </cell>
          <cell r="BW608">
            <v>0</v>
          </cell>
          <cell r="BX608">
            <v>0</v>
          </cell>
          <cell r="BY608">
            <v>0</v>
          </cell>
          <cell r="BZ608">
            <v>0</v>
          </cell>
          <cell r="CA608">
            <v>0</v>
          </cell>
          <cell r="CB608">
            <v>0</v>
          </cell>
          <cell r="CC608">
            <v>0</v>
          </cell>
          <cell r="CD608">
            <v>0</v>
          </cell>
          <cell r="CE608">
            <v>0</v>
          </cell>
          <cell r="CF608">
            <v>0</v>
          </cell>
          <cell r="CG608">
            <v>0</v>
          </cell>
          <cell r="CH608">
            <v>0</v>
          </cell>
          <cell r="CI608">
            <v>0</v>
          </cell>
          <cell r="CJ608">
            <v>0</v>
          </cell>
          <cell r="CK608">
            <v>0</v>
          </cell>
          <cell r="CL608">
            <v>0</v>
          </cell>
          <cell r="CM608">
            <v>0</v>
          </cell>
          <cell r="CN608">
            <v>0</v>
          </cell>
        </row>
        <row r="609">
          <cell r="B609">
            <v>403070</v>
          </cell>
          <cell r="C609" t="str">
            <v xml:space="preserve">        장기대여금의증가                                                                  </v>
          </cell>
          <cell r="D609" t="str">
            <v xml:space="preserve">    Increase in Loans</v>
          </cell>
          <cell r="H609" t="e">
            <v>#VALUE!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0</v>
          </cell>
          <cell r="AJ609">
            <v>0</v>
          </cell>
          <cell r="AK609">
            <v>0.39910199999999996</v>
          </cell>
          <cell r="AL609">
            <v>0.75769799999999998</v>
          </cell>
          <cell r="AM609">
            <v>0.44500000000000001</v>
          </cell>
          <cell r="AN609">
            <v>5.5251999999999999</v>
          </cell>
          <cell r="AO609">
            <v>0.88302399999999992</v>
          </cell>
          <cell r="AP609">
            <v>-0.29302400000000001</v>
          </cell>
          <cell r="AQ609">
            <v>0.31343799999999999</v>
          </cell>
          <cell r="AR609">
            <v>0.43656200000000001</v>
          </cell>
          <cell r="AS609">
            <v>0.47321999999999997</v>
          </cell>
          <cell r="AT609">
            <v>0.73048599999999997</v>
          </cell>
          <cell r="AU609">
            <v>-1.2037059999999999</v>
          </cell>
          <cell r="AV609">
            <v>1.4750571399999999</v>
          </cell>
          <cell r="AW609">
            <v>0.23799999999999999</v>
          </cell>
          <cell r="AX609">
            <v>0.77916699999999994</v>
          </cell>
          <cell r="AY609">
            <v>-1.0171669999999999</v>
          </cell>
          <cell r="AZ609">
            <v>0</v>
          </cell>
          <cell r="BA609">
            <v>0</v>
          </cell>
          <cell r="BB609">
            <v>0</v>
          </cell>
          <cell r="BC609">
            <v>0</v>
          </cell>
          <cell r="BD609">
            <v>1.9209299999999998</v>
          </cell>
          <cell r="BE609">
            <v>1.2131319999999999</v>
          </cell>
          <cell r="BF609">
            <v>-1.2131319999999999</v>
          </cell>
          <cell r="BG609">
            <v>0</v>
          </cell>
          <cell r="BH609">
            <v>4.5069535099999998</v>
          </cell>
          <cell r="BI609">
            <v>1.921028</v>
          </cell>
          <cell r="BJ609">
            <v>-1.921028</v>
          </cell>
          <cell r="BK609">
            <v>0</v>
          </cell>
          <cell r="BL609">
            <v>0</v>
          </cell>
          <cell r="BM609">
            <v>0</v>
          </cell>
          <cell r="BN609">
            <v>0</v>
          </cell>
          <cell r="BO609">
            <v>0</v>
          </cell>
          <cell r="BP609">
            <v>0</v>
          </cell>
          <cell r="BQ609">
            <v>0</v>
          </cell>
          <cell r="BR609">
            <v>0</v>
          </cell>
          <cell r="BS609">
            <v>0</v>
          </cell>
          <cell r="BT609">
            <v>0</v>
          </cell>
          <cell r="BU609">
            <v>0</v>
          </cell>
          <cell r="BV609">
            <v>0</v>
          </cell>
          <cell r="BW609">
            <v>0</v>
          </cell>
          <cell r="BX609">
            <v>0</v>
          </cell>
          <cell r="BY609">
            <v>0</v>
          </cell>
          <cell r="BZ609">
            <v>0</v>
          </cell>
          <cell r="CA609">
            <v>0</v>
          </cell>
          <cell r="CB609">
            <v>0</v>
          </cell>
          <cell r="CC609">
            <v>0</v>
          </cell>
          <cell r="CD609">
            <v>0</v>
          </cell>
          <cell r="CE609">
            <v>0</v>
          </cell>
          <cell r="CF609">
            <v>0</v>
          </cell>
          <cell r="CG609">
            <v>0</v>
          </cell>
          <cell r="CH609">
            <v>0</v>
          </cell>
          <cell r="CI609">
            <v>0</v>
          </cell>
          <cell r="CJ609">
            <v>0</v>
          </cell>
          <cell r="CK609">
            <v>0</v>
          </cell>
          <cell r="CL609">
            <v>0</v>
          </cell>
          <cell r="CM609">
            <v>0</v>
          </cell>
          <cell r="CN609">
            <v>0</v>
          </cell>
        </row>
        <row r="610">
          <cell r="B610">
            <v>403080</v>
          </cell>
          <cell r="C610" t="str">
            <v xml:space="preserve">        파생상품의증가                                                                    </v>
          </cell>
          <cell r="D610" t="str">
            <v xml:space="preserve">    Change in Derivatives</v>
          </cell>
          <cell r="H610" t="e">
            <v>#VALUE!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0</v>
          </cell>
          <cell r="AK610">
            <v>0</v>
          </cell>
          <cell r="AL610">
            <v>0</v>
          </cell>
          <cell r="AM610">
            <v>0</v>
          </cell>
          <cell r="AN610">
            <v>0</v>
          </cell>
          <cell r="AO610">
            <v>0</v>
          </cell>
          <cell r="AP610">
            <v>0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  <cell r="AU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0</v>
          </cell>
          <cell r="AZ610">
            <v>0</v>
          </cell>
          <cell r="BA610">
            <v>0</v>
          </cell>
          <cell r="BB610">
            <v>0</v>
          </cell>
          <cell r="BC610">
            <v>0</v>
          </cell>
          <cell r="BD610">
            <v>0</v>
          </cell>
          <cell r="BE610">
            <v>0</v>
          </cell>
          <cell r="BF610">
            <v>0</v>
          </cell>
          <cell r="BG610">
            <v>0</v>
          </cell>
          <cell r="BH610">
            <v>0</v>
          </cell>
          <cell r="BI610">
            <v>0</v>
          </cell>
          <cell r="BJ610">
            <v>0</v>
          </cell>
          <cell r="BK610">
            <v>0</v>
          </cell>
          <cell r="BL610">
            <v>0</v>
          </cell>
          <cell r="BM610">
            <v>0</v>
          </cell>
          <cell r="BN610">
            <v>0</v>
          </cell>
          <cell r="BO610">
            <v>0</v>
          </cell>
          <cell r="BP610">
            <v>0</v>
          </cell>
          <cell r="BQ610">
            <v>0</v>
          </cell>
          <cell r="BR610">
            <v>0</v>
          </cell>
          <cell r="BS610">
            <v>0</v>
          </cell>
          <cell r="BT610">
            <v>0</v>
          </cell>
          <cell r="BU610">
            <v>0</v>
          </cell>
          <cell r="BV610">
            <v>0</v>
          </cell>
          <cell r="BW610">
            <v>0</v>
          </cell>
          <cell r="BX610">
            <v>0</v>
          </cell>
          <cell r="BY610">
            <v>0</v>
          </cell>
          <cell r="BZ610">
            <v>0</v>
          </cell>
          <cell r="CA610">
            <v>0</v>
          </cell>
          <cell r="CB610">
            <v>0</v>
          </cell>
          <cell r="CC610">
            <v>0</v>
          </cell>
          <cell r="CD610">
            <v>0</v>
          </cell>
          <cell r="CE610">
            <v>0</v>
          </cell>
          <cell r="CF610">
            <v>0</v>
          </cell>
          <cell r="CG610">
            <v>0</v>
          </cell>
          <cell r="CH610">
            <v>0</v>
          </cell>
          <cell r="CI610">
            <v>0</v>
          </cell>
          <cell r="CJ610">
            <v>0</v>
          </cell>
          <cell r="CK610">
            <v>0</v>
          </cell>
          <cell r="CL610">
            <v>0</v>
          </cell>
          <cell r="CM610">
            <v>0</v>
          </cell>
          <cell r="CN610">
            <v>0</v>
          </cell>
        </row>
        <row r="611">
          <cell r="B611">
            <v>403090</v>
          </cell>
          <cell r="C611" t="str">
            <v xml:space="preserve">        기타장기금융자산의증가                                                            </v>
          </cell>
          <cell r="D611" t="str">
            <v xml:space="preserve">    Increase in Other Non-Current Financial Assets</v>
          </cell>
          <cell r="H611" t="e">
            <v>#VALUE!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>
            <v>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  <cell r="AP611">
            <v>0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  <cell r="AU611">
            <v>1.4742199999999999</v>
          </cell>
          <cell r="AV611">
            <v>-1.4742199999999999</v>
          </cell>
          <cell r="AW611">
            <v>0</v>
          </cell>
          <cell r="AX611">
            <v>0</v>
          </cell>
          <cell r="AY611">
            <v>1.5933349999999999</v>
          </cell>
          <cell r="AZ611">
            <v>-1.5933349999999999</v>
          </cell>
          <cell r="BA611">
            <v>0</v>
          </cell>
          <cell r="BB611">
            <v>0</v>
          </cell>
          <cell r="BC611">
            <v>0</v>
          </cell>
          <cell r="BD611">
            <v>0</v>
          </cell>
          <cell r="BE611">
            <v>0</v>
          </cell>
          <cell r="BF611">
            <v>2.4850159999999999</v>
          </cell>
          <cell r="BG611">
            <v>0</v>
          </cell>
          <cell r="BH611">
            <v>0</v>
          </cell>
          <cell r="BI611">
            <v>0</v>
          </cell>
          <cell r="BJ611">
            <v>3.712993</v>
          </cell>
          <cell r="BK611">
            <v>0</v>
          </cell>
          <cell r="BL611">
            <v>0</v>
          </cell>
          <cell r="BM611">
            <v>0</v>
          </cell>
          <cell r="BN611">
            <v>0</v>
          </cell>
          <cell r="BO611">
            <v>0</v>
          </cell>
          <cell r="BP611">
            <v>0</v>
          </cell>
          <cell r="BQ611">
            <v>0</v>
          </cell>
          <cell r="BR611">
            <v>0</v>
          </cell>
          <cell r="BS611">
            <v>0</v>
          </cell>
          <cell r="BT611">
            <v>0</v>
          </cell>
          <cell r="BU611">
            <v>0</v>
          </cell>
          <cell r="BV611">
            <v>0</v>
          </cell>
          <cell r="BW611">
            <v>0</v>
          </cell>
          <cell r="BX611">
            <v>0</v>
          </cell>
          <cell r="BY611">
            <v>0</v>
          </cell>
          <cell r="BZ611">
            <v>0</v>
          </cell>
          <cell r="CA611">
            <v>0</v>
          </cell>
          <cell r="CB611">
            <v>0</v>
          </cell>
          <cell r="CC611">
            <v>0</v>
          </cell>
          <cell r="CD611">
            <v>0</v>
          </cell>
          <cell r="CE611">
            <v>0</v>
          </cell>
          <cell r="CF611">
            <v>0</v>
          </cell>
          <cell r="CG611">
            <v>0</v>
          </cell>
          <cell r="CH611">
            <v>0</v>
          </cell>
          <cell r="CI611">
            <v>0</v>
          </cell>
          <cell r="CJ611">
            <v>0</v>
          </cell>
          <cell r="CK611">
            <v>0</v>
          </cell>
          <cell r="CL611">
            <v>0</v>
          </cell>
          <cell r="CM611">
            <v>0</v>
          </cell>
          <cell r="CN611">
            <v>0</v>
          </cell>
        </row>
        <row r="612">
          <cell r="B612">
            <v>403100</v>
          </cell>
          <cell r="C612" t="str">
            <v xml:space="preserve">        관계기업등지분관련투자자산의증가                                                  </v>
          </cell>
          <cell r="D612" t="str">
            <v xml:space="preserve">    Increase in Associates, ETC.</v>
          </cell>
          <cell r="H612" t="e">
            <v>#VALUE!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>
            <v>0</v>
          </cell>
          <cell r="AK612">
            <v>52.947839999999999</v>
          </cell>
          <cell r="AL612">
            <v>0</v>
          </cell>
          <cell r="AM612">
            <v>48.53</v>
          </cell>
          <cell r="AN612">
            <v>-99.487839999999991</v>
          </cell>
          <cell r="AO612">
            <v>0</v>
          </cell>
          <cell r="AP612">
            <v>0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  <cell r="AU612">
            <v>0</v>
          </cell>
          <cell r="AV612">
            <v>0</v>
          </cell>
          <cell r="AW612">
            <v>0</v>
          </cell>
          <cell r="AX612">
            <v>1</v>
          </cell>
          <cell r="AY612">
            <v>0</v>
          </cell>
          <cell r="AZ612">
            <v>0</v>
          </cell>
          <cell r="BA612">
            <v>0</v>
          </cell>
          <cell r="BB612">
            <v>0</v>
          </cell>
          <cell r="BC612">
            <v>0</v>
          </cell>
          <cell r="BD612">
            <v>0</v>
          </cell>
          <cell r="BE612">
            <v>0</v>
          </cell>
          <cell r="BF612">
            <v>0</v>
          </cell>
          <cell r="BG612">
            <v>0</v>
          </cell>
          <cell r="BH612">
            <v>0</v>
          </cell>
          <cell r="BI612">
            <v>0</v>
          </cell>
          <cell r="BJ612">
            <v>0</v>
          </cell>
          <cell r="BK612">
            <v>0</v>
          </cell>
          <cell r="BL612">
            <v>0</v>
          </cell>
          <cell r="BM612">
            <v>0</v>
          </cell>
          <cell r="BN612">
            <v>0</v>
          </cell>
          <cell r="BO612">
            <v>0</v>
          </cell>
          <cell r="BP612">
            <v>0</v>
          </cell>
          <cell r="BQ612">
            <v>0</v>
          </cell>
          <cell r="BR612">
            <v>0</v>
          </cell>
          <cell r="BS612">
            <v>0</v>
          </cell>
          <cell r="BT612">
            <v>0</v>
          </cell>
          <cell r="BU612">
            <v>0</v>
          </cell>
          <cell r="BV612">
            <v>0</v>
          </cell>
          <cell r="BW612">
            <v>0</v>
          </cell>
          <cell r="BX612">
            <v>0</v>
          </cell>
          <cell r="BY612">
            <v>0</v>
          </cell>
          <cell r="BZ612">
            <v>0</v>
          </cell>
          <cell r="CA612">
            <v>0</v>
          </cell>
          <cell r="CB612">
            <v>0</v>
          </cell>
          <cell r="CC612">
            <v>0</v>
          </cell>
          <cell r="CD612">
            <v>0</v>
          </cell>
          <cell r="CE612">
            <v>0</v>
          </cell>
          <cell r="CF612">
            <v>0</v>
          </cell>
          <cell r="CG612">
            <v>0</v>
          </cell>
          <cell r="CH612">
            <v>0</v>
          </cell>
          <cell r="CI612">
            <v>0</v>
          </cell>
          <cell r="CJ612">
            <v>0</v>
          </cell>
          <cell r="CK612">
            <v>0</v>
          </cell>
          <cell r="CL612">
            <v>0</v>
          </cell>
          <cell r="CM612">
            <v>0</v>
          </cell>
          <cell r="CN612">
            <v>0</v>
          </cell>
        </row>
        <row r="613">
          <cell r="B613">
            <v>491500</v>
          </cell>
          <cell r="C613" t="str">
            <v xml:space="preserve">        퇴직급여,보험,연금자산의증가                                                      </v>
          </cell>
          <cell r="D613" t="str">
            <v xml:space="preserve">    Increase in Retirement Pension Related Assets(Severance and Retirement Benefits)</v>
          </cell>
          <cell r="H613" t="e">
            <v>#VALUE!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0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0</v>
          </cell>
          <cell r="AZ613">
            <v>0</v>
          </cell>
          <cell r="BA613">
            <v>0</v>
          </cell>
          <cell r="BB613">
            <v>0</v>
          </cell>
          <cell r="BC613">
            <v>0</v>
          </cell>
          <cell r="BD613">
            <v>0</v>
          </cell>
          <cell r="BE613">
            <v>0</v>
          </cell>
          <cell r="BF613">
            <v>0</v>
          </cell>
          <cell r="BG613">
            <v>0</v>
          </cell>
          <cell r="BH613">
            <v>0</v>
          </cell>
          <cell r="BI613">
            <v>0</v>
          </cell>
          <cell r="BJ613">
            <v>0</v>
          </cell>
          <cell r="BK613">
            <v>0</v>
          </cell>
          <cell r="BL613">
            <v>0</v>
          </cell>
          <cell r="BM613">
            <v>0</v>
          </cell>
          <cell r="BN613">
            <v>0</v>
          </cell>
          <cell r="BO613">
            <v>0</v>
          </cell>
          <cell r="BP613">
            <v>0</v>
          </cell>
          <cell r="BQ613">
            <v>0</v>
          </cell>
          <cell r="BR613">
            <v>0</v>
          </cell>
          <cell r="BS613">
            <v>0</v>
          </cell>
          <cell r="BT613">
            <v>0</v>
          </cell>
          <cell r="BU613">
            <v>0</v>
          </cell>
          <cell r="BV613">
            <v>0</v>
          </cell>
          <cell r="BW613">
            <v>0</v>
          </cell>
          <cell r="BX613">
            <v>0</v>
          </cell>
          <cell r="BY613">
            <v>0</v>
          </cell>
          <cell r="BZ613">
            <v>0</v>
          </cell>
          <cell r="CA613">
            <v>0</v>
          </cell>
          <cell r="CB613">
            <v>0</v>
          </cell>
          <cell r="CC613">
            <v>0</v>
          </cell>
          <cell r="CD613">
            <v>0</v>
          </cell>
          <cell r="CE613">
            <v>0</v>
          </cell>
          <cell r="CF613">
            <v>0</v>
          </cell>
          <cell r="CG613">
            <v>0</v>
          </cell>
          <cell r="CH613">
            <v>0</v>
          </cell>
          <cell r="CI613">
            <v>0</v>
          </cell>
          <cell r="CJ613">
            <v>0</v>
          </cell>
          <cell r="CK613">
            <v>0</v>
          </cell>
          <cell r="CL613">
            <v>0</v>
          </cell>
          <cell r="CM613">
            <v>0</v>
          </cell>
          <cell r="CN613">
            <v>0</v>
          </cell>
        </row>
        <row r="614">
          <cell r="B614">
            <v>403180</v>
          </cell>
          <cell r="C614" t="str">
            <v xml:space="preserve">        생물자산증가                                                                      </v>
          </cell>
          <cell r="D614" t="str">
            <v xml:space="preserve">    Increase in Biological Assets</v>
          </cell>
          <cell r="H614" t="e">
            <v>#VALUE!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AO614">
            <v>0</v>
          </cell>
          <cell r="AP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0</v>
          </cell>
          <cell r="AZ614">
            <v>0</v>
          </cell>
          <cell r="BA614">
            <v>0</v>
          </cell>
          <cell r="BB614">
            <v>0</v>
          </cell>
          <cell r="BC614">
            <v>0</v>
          </cell>
          <cell r="BD614">
            <v>0</v>
          </cell>
          <cell r="BE614">
            <v>0</v>
          </cell>
          <cell r="BF614">
            <v>0</v>
          </cell>
          <cell r="BG614">
            <v>0</v>
          </cell>
          <cell r="BH614">
            <v>0</v>
          </cell>
          <cell r="BI614">
            <v>0</v>
          </cell>
          <cell r="BJ614">
            <v>0</v>
          </cell>
          <cell r="BK614">
            <v>0</v>
          </cell>
          <cell r="BL614">
            <v>0</v>
          </cell>
          <cell r="BM614">
            <v>0</v>
          </cell>
          <cell r="BN614">
            <v>0</v>
          </cell>
          <cell r="BO614">
            <v>0</v>
          </cell>
          <cell r="BP614">
            <v>0</v>
          </cell>
          <cell r="BQ614">
            <v>0</v>
          </cell>
          <cell r="BR614">
            <v>0</v>
          </cell>
          <cell r="BS614">
            <v>0</v>
          </cell>
          <cell r="BT614">
            <v>0</v>
          </cell>
          <cell r="BU614">
            <v>0</v>
          </cell>
          <cell r="BV614">
            <v>0</v>
          </cell>
          <cell r="BW614">
            <v>0</v>
          </cell>
          <cell r="BX614">
            <v>0</v>
          </cell>
          <cell r="BY614">
            <v>0</v>
          </cell>
          <cell r="BZ614">
            <v>0</v>
          </cell>
          <cell r="CA614">
            <v>0</v>
          </cell>
          <cell r="CB614">
            <v>0</v>
          </cell>
          <cell r="CC614">
            <v>0</v>
          </cell>
          <cell r="CD614">
            <v>0</v>
          </cell>
          <cell r="CE614">
            <v>0</v>
          </cell>
          <cell r="CF614">
            <v>0</v>
          </cell>
          <cell r="CG614">
            <v>0</v>
          </cell>
          <cell r="CH614">
            <v>0</v>
          </cell>
          <cell r="CI614">
            <v>0</v>
          </cell>
          <cell r="CJ614">
            <v>0</v>
          </cell>
          <cell r="CK614">
            <v>0</v>
          </cell>
          <cell r="CL614">
            <v>0</v>
          </cell>
          <cell r="CM614">
            <v>0</v>
          </cell>
          <cell r="CN614">
            <v>0</v>
          </cell>
        </row>
        <row r="615">
          <cell r="B615">
            <v>403190</v>
          </cell>
          <cell r="C615" t="str">
            <v xml:space="preserve">        투자부동산의증가                                                                  </v>
          </cell>
          <cell r="D615" t="str">
            <v xml:space="preserve">    Increase in Investment in Properties</v>
          </cell>
          <cell r="H615" t="e">
            <v>#VALUE!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P615">
            <v>0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0</v>
          </cell>
          <cell r="AY615">
            <v>0</v>
          </cell>
          <cell r="AZ615">
            <v>6.1822102000000001</v>
          </cell>
          <cell r="BA615">
            <v>6.9999999999999993E-3</v>
          </cell>
          <cell r="BB615">
            <v>1.3979999999999999E-3</v>
          </cell>
          <cell r="BC615">
            <v>0.95874799999999993</v>
          </cell>
          <cell r="BD615">
            <v>1E-8</v>
          </cell>
          <cell r="BE615">
            <v>0</v>
          </cell>
          <cell r="BF615">
            <v>0</v>
          </cell>
          <cell r="BG615">
            <v>0</v>
          </cell>
          <cell r="BH615">
            <v>0</v>
          </cell>
          <cell r="BI615">
            <v>0</v>
          </cell>
          <cell r="BJ615">
            <v>0</v>
          </cell>
          <cell r="BK615">
            <v>0</v>
          </cell>
          <cell r="BL615">
            <v>0</v>
          </cell>
          <cell r="BM615">
            <v>0</v>
          </cell>
          <cell r="BN615">
            <v>0</v>
          </cell>
          <cell r="BO615">
            <v>0</v>
          </cell>
          <cell r="BP615">
            <v>0</v>
          </cell>
          <cell r="BQ615">
            <v>0</v>
          </cell>
          <cell r="BR615">
            <v>0</v>
          </cell>
          <cell r="BS615">
            <v>0</v>
          </cell>
          <cell r="BT615">
            <v>0</v>
          </cell>
          <cell r="BU615">
            <v>0</v>
          </cell>
          <cell r="BV615">
            <v>0</v>
          </cell>
          <cell r="BW615">
            <v>0</v>
          </cell>
          <cell r="BX615">
            <v>0</v>
          </cell>
          <cell r="BY615">
            <v>0</v>
          </cell>
          <cell r="BZ615">
            <v>0</v>
          </cell>
          <cell r="CA615">
            <v>0</v>
          </cell>
          <cell r="CB615">
            <v>0</v>
          </cell>
          <cell r="CC615">
            <v>0</v>
          </cell>
          <cell r="CD615">
            <v>0</v>
          </cell>
          <cell r="CE615">
            <v>0</v>
          </cell>
          <cell r="CF615">
            <v>0</v>
          </cell>
          <cell r="CG615">
            <v>0</v>
          </cell>
          <cell r="CH615">
            <v>0</v>
          </cell>
          <cell r="CI615">
            <v>0</v>
          </cell>
          <cell r="CJ615">
            <v>0</v>
          </cell>
          <cell r="CK615">
            <v>0</v>
          </cell>
          <cell r="CL615">
            <v>0</v>
          </cell>
          <cell r="CM615">
            <v>0</v>
          </cell>
          <cell r="CN615">
            <v>0</v>
          </cell>
        </row>
        <row r="616">
          <cell r="B616">
            <v>403200</v>
          </cell>
          <cell r="C616" t="str">
            <v xml:space="preserve">        유형자산의증가                                                                    </v>
          </cell>
          <cell r="D616" t="str">
            <v xml:space="preserve">    Increase in Property and Equipment</v>
          </cell>
          <cell r="H616" t="e">
            <v>#VALUE!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0</v>
          </cell>
          <cell r="AK616">
            <v>3.959705</v>
          </cell>
          <cell r="AL616">
            <v>3.6214169999999997</v>
          </cell>
          <cell r="AM616">
            <v>4.2438479999999998</v>
          </cell>
          <cell r="AN616">
            <v>5.1684609999999997</v>
          </cell>
          <cell r="AO616">
            <v>1.5800669999999999</v>
          </cell>
          <cell r="AP616">
            <v>2.8722179999999997</v>
          </cell>
          <cell r="AQ616">
            <v>8.591016999999999</v>
          </cell>
          <cell r="AR616">
            <v>2.5391870000000001</v>
          </cell>
          <cell r="AS616">
            <v>21.310921</v>
          </cell>
          <cell r="AT616">
            <v>20.148492999999998</v>
          </cell>
          <cell r="AU616">
            <v>13.230972999999999</v>
          </cell>
          <cell r="AV616">
            <v>22.498994409999998</v>
          </cell>
          <cell r="AW616">
            <v>16.915136999999998</v>
          </cell>
          <cell r="AX616">
            <v>160.94149099999998</v>
          </cell>
          <cell r="AY616">
            <v>47.780529999999999</v>
          </cell>
          <cell r="AZ616">
            <v>69.968126939999991</v>
          </cell>
          <cell r="BA616">
            <v>106.608801</v>
          </cell>
          <cell r="BB616">
            <v>66.475269999999995</v>
          </cell>
          <cell r="BC616">
            <v>168.637889</v>
          </cell>
          <cell r="BD616">
            <v>148.04186313999998</v>
          </cell>
          <cell r="BE616">
            <v>107.883844</v>
          </cell>
          <cell r="BF616">
            <v>76.498725999999991</v>
          </cell>
          <cell r="BG616">
            <v>86.337693000000002</v>
          </cell>
          <cell r="BH616">
            <v>86.593062549999999</v>
          </cell>
          <cell r="BI616">
            <v>65.284424999999999</v>
          </cell>
          <cell r="BJ616">
            <v>111.685524</v>
          </cell>
          <cell r="BK616">
            <v>0</v>
          </cell>
          <cell r="BL616">
            <v>0</v>
          </cell>
          <cell r="BM616">
            <v>0</v>
          </cell>
          <cell r="BN616">
            <v>0</v>
          </cell>
          <cell r="BO616">
            <v>0</v>
          </cell>
          <cell r="BP616">
            <v>0</v>
          </cell>
          <cell r="BQ616">
            <v>0</v>
          </cell>
          <cell r="BR616">
            <v>0</v>
          </cell>
          <cell r="BS616">
            <v>0</v>
          </cell>
          <cell r="BT616">
            <v>0</v>
          </cell>
          <cell r="BU616">
            <v>0</v>
          </cell>
          <cell r="BV616">
            <v>0</v>
          </cell>
          <cell r="BW616">
            <v>0</v>
          </cell>
          <cell r="BX616">
            <v>0</v>
          </cell>
          <cell r="BY616">
            <v>0</v>
          </cell>
          <cell r="BZ616">
            <v>0</v>
          </cell>
          <cell r="CA616">
            <v>0</v>
          </cell>
          <cell r="CB616">
            <v>0</v>
          </cell>
          <cell r="CC616">
            <v>0</v>
          </cell>
          <cell r="CD616">
            <v>0</v>
          </cell>
          <cell r="CE616">
            <v>0</v>
          </cell>
          <cell r="CF616">
            <v>0</v>
          </cell>
          <cell r="CG616">
            <v>0</v>
          </cell>
          <cell r="CH616">
            <v>0</v>
          </cell>
          <cell r="CI616">
            <v>0</v>
          </cell>
          <cell r="CJ616">
            <v>0</v>
          </cell>
          <cell r="CK616">
            <v>0</v>
          </cell>
          <cell r="CL616">
            <v>0</v>
          </cell>
          <cell r="CM616">
            <v>0</v>
          </cell>
          <cell r="CN616">
            <v>0</v>
          </cell>
        </row>
        <row r="617">
          <cell r="B617">
            <v>403340</v>
          </cell>
          <cell r="C617" t="str">
            <v xml:space="preserve">        영업권의증가                                                                      </v>
          </cell>
          <cell r="D617" t="str">
            <v xml:space="preserve">    Increase in Goodwill</v>
          </cell>
          <cell r="H617" t="e">
            <v>#VALUE!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  <cell r="AP617">
            <v>0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0</v>
          </cell>
          <cell r="AZ617">
            <v>0</v>
          </cell>
          <cell r="BA617">
            <v>0</v>
          </cell>
          <cell r="BB617">
            <v>0</v>
          </cell>
          <cell r="BC617">
            <v>0</v>
          </cell>
          <cell r="BD617">
            <v>0</v>
          </cell>
          <cell r="BE617">
            <v>0</v>
          </cell>
          <cell r="BF617">
            <v>0</v>
          </cell>
          <cell r="BG617">
            <v>0</v>
          </cell>
          <cell r="BH617">
            <v>0</v>
          </cell>
          <cell r="BI617">
            <v>0</v>
          </cell>
          <cell r="BJ617">
            <v>0</v>
          </cell>
          <cell r="BK617">
            <v>0</v>
          </cell>
          <cell r="BL617">
            <v>0</v>
          </cell>
          <cell r="BM617">
            <v>0</v>
          </cell>
          <cell r="BN617">
            <v>0</v>
          </cell>
          <cell r="BO617">
            <v>0</v>
          </cell>
          <cell r="BP617">
            <v>0</v>
          </cell>
          <cell r="BQ617">
            <v>0</v>
          </cell>
          <cell r="BR617">
            <v>0</v>
          </cell>
          <cell r="BS617">
            <v>0</v>
          </cell>
          <cell r="BT617">
            <v>0</v>
          </cell>
          <cell r="BU617">
            <v>0</v>
          </cell>
          <cell r="BV617">
            <v>0</v>
          </cell>
          <cell r="BW617">
            <v>0</v>
          </cell>
          <cell r="BX617">
            <v>0</v>
          </cell>
          <cell r="BY617">
            <v>0</v>
          </cell>
          <cell r="BZ617">
            <v>0</v>
          </cell>
          <cell r="CA617">
            <v>0</v>
          </cell>
          <cell r="CB617">
            <v>0</v>
          </cell>
          <cell r="CC617">
            <v>0</v>
          </cell>
          <cell r="CD617">
            <v>0</v>
          </cell>
          <cell r="CE617">
            <v>0</v>
          </cell>
          <cell r="CF617">
            <v>0</v>
          </cell>
          <cell r="CG617">
            <v>0</v>
          </cell>
          <cell r="CH617">
            <v>0</v>
          </cell>
          <cell r="CI617">
            <v>0</v>
          </cell>
          <cell r="CJ617">
            <v>0</v>
          </cell>
          <cell r="CK617">
            <v>0</v>
          </cell>
          <cell r="CL617">
            <v>0</v>
          </cell>
          <cell r="CM617">
            <v>0</v>
          </cell>
          <cell r="CN617">
            <v>0</v>
          </cell>
        </row>
        <row r="618">
          <cell r="B618">
            <v>403350</v>
          </cell>
          <cell r="C618" t="str">
            <v xml:space="preserve">        개발비의증가                                                                      </v>
          </cell>
          <cell r="D618" t="str">
            <v xml:space="preserve">    Increase in Development Expenses</v>
          </cell>
          <cell r="H618" t="e">
            <v>#VALUE!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T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P618">
            <v>0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>
            <v>0</v>
          </cell>
          <cell r="AZ618">
            <v>0</v>
          </cell>
          <cell r="BA618">
            <v>0</v>
          </cell>
          <cell r="BB618">
            <v>0</v>
          </cell>
          <cell r="BC618">
            <v>0</v>
          </cell>
          <cell r="BD618">
            <v>0</v>
          </cell>
          <cell r="BE618">
            <v>0</v>
          </cell>
          <cell r="BF618">
            <v>0</v>
          </cell>
          <cell r="BG618">
            <v>0</v>
          </cell>
          <cell r="BH618">
            <v>0</v>
          </cell>
          <cell r="BI618">
            <v>0</v>
          </cell>
          <cell r="BJ618">
            <v>0</v>
          </cell>
          <cell r="BK618">
            <v>0</v>
          </cell>
          <cell r="BL618">
            <v>0</v>
          </cell>
          <cell r="BM618">
            <v>0</v>
          </cell>
          <cell r="BN618">
            <v>0</v>
          </cell>
          <cell r="BO618">
            <v>0</v>
          </cell>
          <cell r="BP618">
            <v>0</v>
          </cell>
          <cell r="BQ618">
            <v>0</v>
          </cell>
          <cell r="BR618">
            <v>0</v>
          </cell>
          <cell r="BS618">
            <v>0</v>
          </cell>
          <cell r="BT618">
            <v>0</v>
          </cell>
          <cell r="BU618">
            <v>0</v>
          </cell>
          <cell r="BV618">
            <v>0</v>
          </cell>
          <cell r="BW618">
            <v>0</v>
          </cell>
          <cell r="BX618">
            <v>0</v>
          </cell>
          <cell r="BY618">
            <v>0</v>
          </cell>
          <cell r="BZ618">
            <v>0</v>
          </cell>
          <cell r="CA618">
            <v>0</v>
          </cell>
          <cell r="CB618">
            <v>0</v>
          </cell>
          <cell r="CC618">
            <v>0</v>
          </cell>
          <cell r="CD618">
            <v>0</v>
          </cell>
          <cell r="CE618">
            <v>0</v>
          </cell>
          <cell r="CF618">
            <v>0</v>
          </cell>
          <cell r="CG618">
            <v>0</v>
          </cell>
          <cell r="CH618">
            <v>0</v>
          </cell>
          <cell r="CI618">
            <v>0</v>
          </cell>
          <cell r="CJ618">
            <v>0</v>
          </cell>
          <cell r="CK618">
            <v>0</v>
          </cell>
          <cell r="CL618">
            <v>0</v>
          </cell>
          <cell r="CM618">
            <v>0</v>
          </cell>
          <cell r="CN618">
            <v>0</v>
          </cell>
        </row>
        <row r="619">
          <cell r="B619">
            <v>403360</v>
          </cell>
          <cell r="C619" t="str">
            <v xml:space="preserve">        특허권의증가                                                                      </v>
          </cell>
          <cell r="D619" t="str">
            <v xml:space="preserve">    Increase in Royalties</v>
          </cell>
          <cell r="H619" t="e">
            <v>#VALUE!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  <cell r="AP619">
            <v>0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0</v>
          </cell>
          <cell r="AZ619">
            <v>0</v>
          </cell>
          <cell r="BA619">
            <v>0</v>
          </cell>
          <cell r="BB619">
            <v>0</v>
          </cell>
          <cell r="BC619">
            <v>0</v>
          </cell>
          <cell r="BD619">
            <v>0</v>
          </cell>
          <cell r="BE619">
            <v>0</v>
          </cell>
          <cell r="BF619">
            <v>0</v>
          </cell>
          <cell r="BG619">
            <v>0</v>
          </cell>
          <cell r="BH619">
            <v>0</v>
          </cell>
          <cell r="BI619">
            <v>0</v>
          </cell>
          <cell r="BJ619">
            <v>0</v>
          </cell>
          <cell r="BK619">
            <v>0</v>
          </cell>
          <cell r="BL619">
            <v>0</v>
          </cell>
          <cell r="BM619">
            <v>0</v>
          </cell>
          <cell r="BN619">
            <v>0</v>
          </cell>
          <cell r="BO619">
            <v>0</v>
          </cell>
          <cell r="BP619">
            <v>0</v>
          </cell>
          <cell r="BQ619">
            <v>0</v>
          </cell>
          <cell r="BR619">
            <v>0</v>
          </cell>
          <cell r="BS619">
            <v>0</v>
          </cell>
          <cell r="BT619">
            <v>0</v>
          </cell>
          <cell r="BU619">
            <v>0</v>
          </cell>
          <cell r="BV619">
            <v>0</v>
          </cell>
          <cell r="BW619">
            <v>0</v>
          </cell>
          <cell r="BX619">
            <v>0</v>
          </cell>
          <cell r="BY619">
            <v>0</v>
          </cell>
          <cell r="BZ619">
            <v>0</v>
          </cell>
          <cell r="CA619">
            <v>0</v>
          </cell>
          <cell r="CB619">
            <v>0</v>
          </cell>
          <cell r="CC619">
            <v>0</v>
          </cell>
          <cell r="CD619">
            <v>0</v>
          </cell>
          <cell r="CE619">
            <v>0</v>
          </cell>
          <cell r="CF619">
            <v>0</v>
          </cell>
          <cell r="CG619">
            <v>0</v>
          </cell>
          <cell r="CH619">
            <v>0</v>
          </cell>
          <cell r="CI619">
            <v>0</v>
          </cell>
          <cell r="CJ619">
            <v>0</v>
          </cell>
          <cell r="CK619">
            <v>0</v>
          </cell>
          <cell r="CL619">
            <v>0</v>
          </cell>
          <cell r="CM619">
            <v>0</v>
          </cell>
          <cell r="CN619">
            <v>0</v>
          </cell>
        </row>
        <row r="620">
          <cell r="B620">
            <v>403370</v>
          </cell>
          <cell r="C620" t="str">
            <v xml:space="preserve">        기타산업재산권의증가                                                              </v>
          </cell>
          <cell r="D620" t="str">
            <v xml:space="preserve">    Increase in Industrial Property Rights</v>
          </cell>
          <cell r="H620" t="e">
            <v>#VALUE!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P620">
            <v>0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0</v>
          </cell>
          <cell r="AZ620">
            <v>0</v>
          </cell>
          <cell r="BA620">
            <v>0</v>
          </cell>
          <cell r="BB620">
            <v>0</v>
          </cell>
          <cell r="BC620">
            <v>0</v>
          </cell>
          <cell r="BD620">
            <v>0</v>
          </cell>
          <cell r="BE620">
            <v>0</v>
          </cell>
          <cell r="BF620">
            <v>0</v>
          </cell>
          <cell r="BG620">
            <v>0</v>
          </cell>
          <cell r="BH620">
            <v>0</v>
          </cell>
          <cell r="BI620">
            <v>0</v>
          </cell>
          <cell r="BJ620">
            <v>0</v>
          </cell>
          <cell r="BK620">
            <v>0</v>
          </cell>
          <cell r="BL620">
            <v>0</v>
          </cell>
          <cell r="BM620">
            <v>0</v>
          </cell>
          <cell r="BN620">
            <v>0</v>
          </cell>
          <cell r="BO620">
            <v>0</v>
          </cell>
          <cell r="BP620">
            <v>0</v>
          </cell>
          <cell r="BQ620">
            <v>0</v>
          </cell>
          <cell r="BR620">
            <v>0</v>
          </cell>
          <cell r="BS620">
            <v>0</v>
          </cell>
          <cell r="BT620">
            <v>0</v>
          </cell>
          <cell r="BU620">
            <v>0</v>
          </cell>
          <cell r="BV620">
            <v>0</v>
          </cell>
          <cell r="BW620">
            <v>0</v>
          </cell>
          <cell r="BX620">
            <v>0</v>
          </cell>
          <cell r="BY620">
            <v>0</v>
          </cell>
          <cell r="BZ620">
            <v>0</v>
          </cell>
          <cell r="CA620">
            <v>0</v>
          </cell>
          <cell r="CB620">
            <v>0</v>
          </cell>
          <cell r="CC620">
            <v>0</v>
          </cell>
          <cell r="CD620">
            <v>0</v>
          </cell>
          <cell r="CE620">
            <v>0</v>
          </cell>
          <cell r="CF620">
            <v>0</v>
          </cell>
          <cell r="CG620">
            <v>0</v>
          </cell>
          <cell r="CH620">
            <v>0</v>
          </cell>
          <cell r="CI620">
            <v>0</v>
          </cell>
          <cell r="CJ620">
            <v>0</v>
          </cell>
          <cell r="CK620">
            <v>0</v>
          </cell>
          <cell r="CL620">
            <v>0</v>
          </cell>
          <cell r="CM620">
            <v>0</v>
          </cell>
          <cell r="CN620">
            <v>0</v>
          </cell>
        </row>
        <row r="621">
          <cell r="B621">
            <v>403380</v>
          </cell>
          <cell r="C621" t="str">
            <v xml:space="preserve">        컴퓨터소프트웨어의증가                                                            </v>
          </cell>
          <cell r="D621" t="str">
            <v xml:space="preserve">    Increase in Software</v>
          </cell>
          <cell r="H621" t="e">
            <v>#VALUE!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  <cell r="AA621">
            <v>0</v>
          </cell>
          <cell r="AB621">
            <v>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  <cell r="AJ621">
            <v>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>
            <v>0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  <cell r="AU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0</v>
          </cell>
          <cell r="AZ621">
            <v>0</v>
          </cell>
          <cell r="BA621">
            <v>0</v>
          </cell>
          <cell r="BB621">
            <v>0</v>
          </cell>
          <cell r="BC621">
            <v>0</v>
          </cell>
          <cell r="BD621">
            <v>0</v>
          </cell>
          <cell r="BE621">
            <v>0</v>
          </cell>
          <cell r="BF621">
            <v>0</v>
          </cell>
          <cell r="BG621">
            <v>0</v>
          </cell>
          <cell r="BH621">
            <v>0</v>
          </cell>
          <cell r="BI621">
            <v>0</v>
          </cell>
          <cell r="BJ621">
            <v>0</v>
          </cell>
          <cell r="BK621">
            <v>0</v>
          </cell>
          <cell r="BL621">
            <v>0</v>
          </cell>
          <cell r="BM621">
            <v>0</v>
          </cell>
          <cell r="BN621">
            <v>0</v>
          </cell>
          <cell r="BO621">
            <v>0</v>
          </cell>
          <cell r="BP621">
            <v>0</v>
          </cell>
          <cell r="BQ621">
            <v>0</v>
          </cell>
          <cell r="BR621">
            <v>0</v>
          </cell>
          <cell r="BS621">
            <v>0</v>
          </cell>
          <cell r="BT621">
            <v>0</v>
          </cell>
          <cell r="BU621">
            <v>0</v>
          </cell>
          <cell r="BV621">
            <v>0</v>
          </cell>
          <cell r="BW621">
            <v>0</v>
          </cell>
          <cell r="BX621">
            <v>0</v>
          </cell>
          <cell r="BY621">
            <v>0</v>
          </cell>
          <cell r="BZ621">
            <v>0</v>
          </cell>
          <cell r="CA621">
            <v>0</v>
          </cell>
          <cell r="CB621">
            <v>0</v>
          </cell>
          <cell r="CC621">
            <v>0</v>
          </cell>
          <cell r="CD621">
            <v>0</v>
          </cell>
          <cell r="CE621">
            <v>0</v>
          </cell>
          <cell r="CF621">
            <v>0</v>
          </cell>
          <cell r="CG621">
            <v>0</v>
          </cell>
          <cell r="CH621">
            <v>0</v>
          </cell>
          <cell r="CI621">
            <v>0</v>
          </cell>
          <cell r="CJ621">
            <v>0</v>
          </cell>
          <cell r="CK621">
            <v>0</v>
          </cell>
          <cell r="CL621">
            <v>0</v>
          </cell>
          <cell r="CM621">
            <v>0</v>
          </cell>
          <cell r="CN621">
            <v>0</v>
          </cell>
        </row>
        <row r="622">
          <cell r="B622">
            <v>403390</v>
          </cell>
          <cell r="C622" t="str">
            <v xml:space="preserve">        브랜드의증가                                                                      </v>
          </cell>
          <cell r="D622" t="str">
            <v xml:space="preserve">    Increase in Brand Names</v>
          </cell>
          <cell r="H622" t="e">
            <v>#VALUE!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0</v>
          </cell>
          <cell r="T622">
            <v>0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  <cell r="AJ622">
            <v>0</v>
          </cell>
          <cell r="AK622">
            <v>0</v>
          </cell>
          <cell r="AL622">
            <v>0</v>
          </cell>
          <cell r="AM622">
            <v>0</v>
          </cell>
          <cell r="AN622">
            <v>0</v>
          </cell>
          <cell r="AO622">
            <v>0</v>
          </cell>
          <cell r="AP622">
            <v>0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>
            <v>0</v>
          </cell>
          <cell r="AZ622">
            <v>0</v>
          </cell>
          <cell r="BA622">
            <v>0</v>
          </cell>
          <cell r="BB622">
            <v>0</v>
          </cell>
          <cell r="BC622">
            <v>0</v>
          </cell>
          <cell r="BD622">
            <v>0</v>
          </cell>
          <cell r="BE622">
            <v>0</v>
          </cell>
          <cell r="BF622">
            <v>0</v>
          </cell>
          <cell r="BG622">
            <v>0</v>
          </cell>
          <cell r="BH622">
            <v>0</v>
          </cell>
          <cell r="BI622">
            <v>0</v>
          </cell>
          <cell r="BJ622">
            <v>0</v>
          </cell>
          <cell r="BK622">
            <v>0</v>
          </cell>
          <cell r="BL622">
            <v>0</v>
          </cell>
          <cell r="BM622">
            <v>0</v>
          </cell>
          <cell r="BN622">
            <v>0</v>
          </cell>
          <cell r="BO622">
            <v>0</v>
          </cell>
          <cell r="BP622">
            <v>0</v>
          </cell>
          <cell r="BQ622">
            <v>0</v>
          </cell>
          <cell r="BR622">
            <v>0</v>
          </cell>
          <cell r="BS622">
            <v>0</v>
          </cell>
          <cell r="BT622">
            <v>0</v>
          </cell>
          <cell r="BU622">
            <v>0</v>
          </cell>
          <cell r="BV622">
            <v>0</v>
          </cell>
          <cell r="BW622">
            <v>0</v>
          </cell>
          <cell r="BX622">
            <v>0</v>
          </cell>
          <cell r="BY622">
            <v>0</v>
          </cell>
          <cell r="BZ622">
            <v>0</v>
          </cell>
          <cell r="CA622">
            <v>0</v>
          </cell>
          <cell r="CB622">
            <v>0</v>
          </cell>
          <cell r="CC622">
            <v>0</v>
          </cell>
          <cell r="CD622">
            <v>0</v>
          </cell>
          <cell r="CE622">
            <v>0</v>
          </cell>
          <cell r="CF622">
            <v>0</v>
          </cell>
          <cell r="CG622">
            <v>0</v>
          </cell>
          <cell r="CH622">
            <v>0</v>
          </cell>
          <cell r="CI622">
            <v>0</v>
          </cell>
          <cell r="CJ622">
            <v>0</v>
          </cell>
          <cell r="CK622">
            <v>0</v>
          </cell>
          <cell r="CL622">
            <v>0</v>
          </cell>
          <cell r="CM622">
            <v>0</v>
          </cell>
          <cell r="CN622">
            <v>0</v>
          </cell>
        </row>
        <row r="623">
          <cell r="B623">
            <v>403400</v>
          </cell>
          <cell r="C623" t="str">
            <v xml:space="preserve">        라이선스와프랜차이즈의증가                                                        </v>
          </cell>
          <cell r="D623" t="str">
            <v xml:space="preserve">    Increase in Licenses and Franchises</v>
          </cell>
          <cell r="H623" t="e">
            <v>#VALUE!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  <cell r="T623">
            <v>0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  <cell r="AJ623">
            <v>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  <cell r="AP623">
            <v>0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  <cell r="AU623">
            <v>0</v>
          </cell>
          <cell r="AV623">
            <v>0</v>
          </cell>
          <cell r="AW623">
            <v>0</v>
          </cell>
          <cell r="AX623">
            <v>0</v>
          </cell>
          <cell r="AY623">
            <v>0</v>
          </cell>
          <cell r="AZ623">
            <v>0</v>
          </cell>
          <cell r="BA623">
            <v>0</v>
          </cell>
          <cell r="BB623">
            <v>0</v>
          </cell>
          <cell r="BC623">
            <v>0</v>
          </cell>
          <cell r="BD623">
            <v>0</v>
          </cell>
          <cell r="BE623">
            <v>0</v>
          </cell>
          <cell r="BF623">
            <v>0</v>
          </cell>
          <cell r="BG623">
            <v>0</v>
          </cell>
          <cell r="BH623">
            <v>0</v>
          </cell>
          <cell r="BI623">
            <v>0</v>
          </cell>
          <cell r="BJ623">
            <v>0</v>
          </cell>
          <cell r="BK623">
            <v>0</v>
          </cell>
          <cell r="BL623">
            <v>0</v>
          </cell>
          <cell r="BM623">
            <v>0</v>
          </cell>
          <cell r="BN623">
            <v>0</v>
          </cell>
          <cell r="BO623">
            <v>0</v>
          </cell>
          <cell r="BP623">
            <v>0</v>
          </cell>
          <cell r="BQ623">
            <v>0</v>
          </cell>
          <cell r="BR623">
            <v>0</v>
          </cell>
          <cell r="BS623">
            <v>0</v>
          </cell>
          <cell r="BT623">
            <v>0</v>
          </cell>
          <cell r="BU623">
            <v>0</v>
          </cell>
          <cell r="BV623">
            <v>0</v>
          </cell>
          <cell r="BW623">
            <v>0</v>
          </cell>
          <cell r="BX623">
            <v>0</v>
          </cell>
          <cell r="BY623">
            <v>0</v>
          </cell>
          <cell r="BZ623">
            <v>0</v>
          </cell>
          <cell r="CA623">
            <v>0</v>
          </cell>
          <cell r="CB623">
            <v>0</v>
          </cell>
          <cell r="CC623">
            <v>0</v>
          </cell>
          <cell r="CD623">
            <v>0</v>
          </cell>
          <cell r="CE623">
            <v>0</v>
          </cell>
          <cell r="CF623">
            <v>0</v>
          </cell>
          <cell r="CG623">
            <v>0</v>
          </cell>
          <cell r="CH623">
            <v>0</v>
          </cell>
          <cell r="CI623">
            <v>0</v>
          </cell>
          <cell r="CJ623">
            <v>0</v>
          </cell>
          <cell r="CK623">
            <v>0</v>
          </cell>
          <cell r="CL623">
            <v>0</v>
          </cell>
          <cell r="CM623">
            <v>0</v>
          </cell>
          <cell r="CN623">
            <v>0</v>
          </cell>
        </row>
        <row r="624">
          <cell r="B624">
            <v>403410</v>
          </cell>
          <cell r="C624" t="str">
            <v xml:space="preserve">        저작권의증가                                                                      </v>
          </cell>
          <cell r="D624" t="str">
            <v xml:space="preserve">    Increase in Copyrights</v>
          </cell>
          <cell r="H624" t="e">
            <v>#VALUE!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P624">
            <v>0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  <cell r="AU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0</v>
          </cell>
          <cell r="AZ624">
            <v>0</v>
          </cell>
          <cell r="BA624">
            <v>0</v>
          </cell>
          <cell r="BB624">
            <v>0</v>
          </cell>
          <cell r="BC624">
            <v>0</v>
          </cell>
          <cell r="BD624">
            <v>0</v>
          </cell>
          <cell r="BE624">
            <v>0</v>
          </cell>
          <cell r="BF624">
            <v>0</v>
          </cell>
          <cell r="BG624">
            <v>0</v>
          </cell>
          <cell r="BH624">
            <v>0</v>
          </cell>
          <cell r="BI624">
            <v>0</v>
          </cell>
          <cell r="BJ624">
            <v>0</v>
          </cell>
          <cell r="BK624">
            <v>0</v>
          </cell>
          <cell r="BL624">
            <v>0</v>
          </cell>
          <cell r="BM624">
            <v>0</v>
          </cell>
          <cell r="BN624">
            <v>0</v>
          </cell>
          <cell r="BO624">
            <v>0</v>
          </cell>
          <cell r="BP624">
            <v>0</v>
          </cell>
          <cell r="BQ624">
            <v>0</v>
          </cell>
          <cell r="BR624">
            <v>0</v>
          </cell>
          <cell r="BS624">
            <v>0</v>
          </cell>
          <cell r="BT624">
            <v>0</v>
          </cell>
          <cell r="BU624">
            <v>0</v>
          </cell>
          <cell r="BV624">
            <v>0</v>
          </cell>
          <cell r="BW624">
            <v>0</v>
          </cell>
          <cell r="BX624">
            <v>0</v>
          </cell>
          <cell r="BY624">
            <v>0</v>
          </cell>
          <cell r="BZ624">
            <v>0</v>
          </cell>
          <cell r="CA624">
            <v>0</v>
          </cell>
          <cell r="CB624">
            <v>0</v>
          </cell>
          <cell r="CC624">
            <v>0</v>
          </cell>
          <cell r="CD624">
            <v>0</v>
          </cell>
          <cell r="CE624">
            <v>0</v>
          </cell>
          <cell r="CF624">
            <v>0</v>
          </cell>
          <cell r="CG624">
            <v>0</v>
          </cell>
          <cell r="CH624">
            <v>0</v>
          </cell>
          <cell r="CI624">
            <v>0</v>
          </cell>
          <cell r="CJ624">
            <v>0</v>
          </cell>
          <cell r="CK624">
            <v>0</v>
          </cell>
          <cell r="CL624">
            <v>0</v>
          </cell>
          <cell r="CM624">
            <v>0</v>
          </cell>
          <cell r="CN624">
            <v>0</v>
          </cell>
        </row>
        <row r="625">
          <cell r="B625">
            <v>403420</v>
          </cell>
          <cell r="C625" t="str">
            <v xml:space="preserve">        어업권의증가                                                                      </v>
          </cell>
          <cell r="D625" t="str">
            <v xml:space="preserve">    Increase in Fishing Rights</v>
          </cell>
          <cell r="H625" t="e">
            <v>#VALUE!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T625">
            <v>0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AZ625">
            <v>0</v>
          </cell>
          <cell r="BA625">
            <v>0</v>
          </cell>
          <cell r="BB625">
            <v>0</v>
          </cell>
          <cell r="BC625">
            <v>0</v>
          </cell>
          <cell r="BD625">
            <v>0</v>
          </cell>
          <cell r="BE625">
            <v>0</v>
          </cell>
          <cell r="BF625">
            <v>0</v>
          </cell>
          <cell r="BG625">
            <v>0</v>
          </cell>
          <cell r="BH625">
            <v>0</v>
          </cell>
          <cell r="BI625">
            <v>0</v>
          </cell>
          <cell r="BJ625">
            <v>0</v>
          </cell>
          <cell r="BK625">
            <v>0</v>
          </cell>
          <cell r="BL625">
            <v>0</v>
          </cell>
          <cell r="BM625">
            <v>0</v>
          </cell>
          <cell r="BN625">
            <v>0</v>
          </cell>
          <cell r="BO625">
            <v>0</v>
          </cell>
          <cell r="BP625">
            <v>0</v>
          </cell>
          <cell r="BQ625">
            <v>0</v>
          </cell>
          <cell r="BR625">
            <v>0</v>
          </cell>
          <cell r="BS625">
            <v>0</v>
          </cell>
          <cell r="BT625">
            <v>0</v>
          </cell>
          <cell r="BU625">
            <v>0</v>
          </cell>
          <cell r="BV625">
            <v>0</v>
          </cell>
          <cell r="BW625">
            <v>0</v>
          </cell>
          <cell r="BX625">
            <v>0</v>
          </cell>
          <cell r="BY625">
            <v>0</v>
          </cell>
          <cell r="BZ625">
            <v>0</v>
          </cell>
          <cell r="CA625">
            <v>0</v>
          </cell>
          <cell r="CB625">
            <v>0</v>
          </cell>
          <cell r="CC625">
            <v>0</v>
          </cell>
          <cell r="CD625">
            <v>0</v>
          </cell>
          <cell r="CE625">
            <v>0</v>
          </cell>
          <cell r="CF625">
            <v>0</v>
          </cell>
          <cell r="CG625">
            <v>0</v>
          </cell>
          <cell r="CH625">
            <v>0</v>
          </cell>
          <cell r="CI625">
            <v>0</v>
          </cell>
          <cell r="CJ625">
            <v>0</v>
          </cell>
          <cell r="CK625">
            <v>0</v>
          </cell>
          <cell r="CL625">
            <v>0</v>
          </cell>
          <cell r="CM625">
            <v>0</v>
          </cell>
          <cell r="CN625">
            <v>0</v>
          </cell>
        </row>
        <row r="626">
          <cell r="B626">
            <v>403430</v>
          </cell>
          <cell r="C626" t="str">
            <v xml:space="preserve">        광업권의증가                                                                      </v>
          </cell>
          <cell r="D626" t="str">
            <v xml:space="preserve">    Increase in Mining Rights</v>
          </cell>
          <cell r="H626" t="e">
            <v>#VALUE!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P626">
            <v>0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0</v>
          </cell>
          <cell r="AZ626">
            <v>0</v>
          </cell>
          <cell r="BA626">
            <v>0</v>
          </cell>
          <cell r="BB626">
            <v>0</v>
          </cell>
          <cell r="BC626">
            <v>0</v>
          </cell>
          <cell r="BD626">
            <v>0</v>
          </cell>
          <cell r="BE626">
            <v>0</v>
          </cell>
          <cell r="BF626">
            <v>0</v>
          </cell>
          <cell r="BG626">
            <v>0</v>
          </cell>
          <cell r="BH626">
            <v>0</v>
          </cell>
          <cell r="BI626">
            <v>0</v>
          </cell>
          <cell r="BJ626">
            <v>0</v>
          </cell>
          <cell r="BK626">
            <v>0</v>
          </cell>
          <cell r="BL626">
            <v>0</v>
          </cell>
          <cell r="BM626">
            <v>0</v>
          </cell>
          <cell r="BN626">
            <v>0</v>
          </cell>
          <cell r="BO626">
            <v>0</v>
          </cell>
          <cell r="BP626">
            <v>0</v>
          </cell>
          <cell r="BQ626">
            <v>0</v>
          </cell>
          <cell r="BR626">
            <v>0</v>
          </cell>
          <cell r="BS626">
            <v>0</v>
          </cell>
          <cell r="BT626">
            <v>0</v>
          </cell>
          <cell r="BU626">
            <v>0</v>
          </cell>
          <cell r="BV626">
            <v>0</v>
          </cell>
          <cell r="BW626">
            <v>0</v>
          </cell>
          <cell r="BX626">
            <v>0</v>
          </cell>
          <cell r="BY626">
            <v>0</v>
          </cell>
          <cell r="BZ626">
            <v>0</v>
          </cell>
          <cell r="CA626">
            <v>0</v>
          </cell>
          <cell r="CB626">
            <v>0</v>
          </cell>
          <cell r="CC626">
            <v>0</v>
          </cell>
          <cell r="CD626">
            <v>0</v>
          </cell>
          <cell r="CE626">
            <v>0</v>
          </cell>
          <cell r="CF626">
            <v>0</v>
          </cell>
          <cell r="CG626">
            <v>0</v>
          </cell>
          <cell r="CH626">
            <v>0</v>
          </cell>
          <cell r="CI626">
            <v>0</v>
          </cell>
          <cell r="CJ626">
            <v>0</v>
          </cell>
          <cell r="CK626">
            <v>0</v>
          </cell>
          <cell r="CL626">
            <v>0</v>
          </cell>
          <cell r="CM626">
            <v>0</v>
          </cell>
          <cell r="CN626">
            <v>0</v>
          </cell>
        </row>
        <row r="627">
          <cell r="B627">
            <v>403440</v>
          </cell>
          <cell r="C627" t="str">
            <v xml:space="preserve">        제이용권의증가                                                                    </v>
          </cell>
          <cell r="D627" t="str">
            <v xml:space="preserve">    Increase in Proprietary Equipment Use Rights</v>
          </cell>
          <cell r="H627" t="e">
            <v>#VALUE!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0</v>
          </cell>
          <cell r="AZ627">
            <v>0</v>
          </cell>
          <cell r="BA627">
            <v>0</v>
          </cell>
          <cell r="BB627">
            <v>0</v>
          </cell>
          <cell r="BC627">
            <v>0</v>
          </cell>
          <cell r="BD627">
            <v>0</v>
          </cell>
          <cell r="BE627">
            <v>0</v>
          </cell>
          <cell r="BF627">
            <v>0</v>
          </cell>
          <cell r="BG627">
            <v>0</v>
          </cell>
          <cell r="BH627">
            <v>0</v>
          </cell>
          <cell r="BI627">
            <v>0</v>
          </cell>
          <cell r="BJ627">
            <v>0</v>
          </cell>
          <cell r="BK627">
            <v>0</v>
          </cell>
          <cell r="BL627">
            <v>0</v>
          </cell>
          <cell r="BM627">
            <v>0</v>
          </cell>
          <cell r="BN627">
            <v>0</v>
          </cell>
          <cell r="BO627">
            <v>0</v>
          </cell>
          <cell r="BP627">
            <v>0</v>
          </cell>
          <cell r="BQ627">
            <v>0</v>
          </cell>
          <cell r="BR627">
            <v>0</v>
          </cell>
          <cell r="BS627">
            <v>0</v>
          </cell>
          <cell r="BT627">
            <v>0</v>
          </cell>
          <cell r="BU627">
            <v>0</v>
          </cell>
          <cell r="BV627">
            <v>0</v>
          </cell>
          <cell r="BW627">
            <v>0</v>
          </cell>
          <cell r="BX627">
            <v>0</v>
          </cell>
          <cell r="BY627">
            <v>0</v>
          </cell>
          <cell r="BZ627">
            <v>0</v>
          </cell>
          <cell r="CA627">
            <v>0</v>
          </cell>
          <cell r="CB627">
            <v>0</v>
          </cell>
          <cell r="CC627">
            <v>0</v>
          </cell>
          <cell r="CD627">
            <v>0</v>
          </cell>
          <cell r="CE627">
            <v>0</v>
          </cell>
          <cell r="CF627">
            <v>0</v>
          </cell>
          <cell r="CG627">
            <v>0</v>
          </cell>
          <cell r="CH627">
            <v>0</v>
          </cell>
          <cell r="CI627">
            <v>0</v>
          </cell>
          <cell r="CJ627">
            <v>0</v>
          </cell>
          <cell r="CK627">
            <v>0</v>
          </cell>
          <cell r="CL627">
            <v>0</v>
          </cell>
          <cell r="CM627">
            <v>0</v>
          </cell>
          <cell r="CN627">
            <v>0</v>
          </cell>
        </row>
        <row r="628">
          <cell r="B628">
            <v>403450</v>
          </cell>
          <cell r="C628" t="str">
            <v xml:space="preserve">        기타무형자산의증가                                                                </v>
          </cell>
          <cell r="D628" t="str">
            <v xml:space="preserve">    Increase in Other Intangible Assets</v>
          </cell>
          <cell r="H628" t="e">
            <v>#VALUE!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0</v>
          </cell>
          <cell r="AK628">
            <v>0.24969999999999998</v>
          </cell>
          <cell r="AL628">
            <v>0.25717999999999996</v>
          </cell>
          <cell r="AM628">
            <v>0.21461</v>
          </cell>
          <cell r="AN628">
            <v>0.88815499999999992</v>
          </cell>
          <cell r="AO628">
            <v>6.3552999999999998E-2</v>
          </cell>
          <cell r="AP628">
            <v>3.4341999999999998E-2</v>
          </cell>
          <cell r="AQ628">
            <v>0.96816799999999992</v>
          </cell>
          <cell r="AR628">
            <v>6.1727089999999993</v>
          </cell>
          <cell r="AS628">
            <v>2.9034999999999998E-2</v>
          </cell>
          <cell r="AT628">
            <v>0.199936</v>
          </cell>
          <cell r="AU628">
            <v>0.67669199999999996</v>
          </cell>
          <cell r="AV628">
            <v>1.4217348799999998</v>
          </cell>
          <cell r="AW628">
            <v>3.0109999999999998E-2</v>
          </cell>
          <cell r="AX628">
            <v>0.59659399999999996</v>
          </cell>
          <cell r="AY628">
            <v>4.3082999999999996E-2</v>
          </cell>
          <cell r="AZ628">
            <v>-2E-8</v>
          </cell>
          <cell r="BA628">
            <v>8.6871910000000003</v>
          </cell>
          <cell r="BB628">
            <v>-7.0819199999999993</v>
          </cell>
          <cell r="BC628">
            <v>1.592508</v>
          </cell>
          <cell r="BD628">
            <v>1.23690385</v>
          </cell>
          <cell r="BE628">
            <v>0.104558</v>
          </cell>
          <cell r="BF628">
            <v>8.7347999999999995E-2</v>
          </cell>
          <cell r="BG628">
            <v>0.231072</v>
          </cell>
          <cell r="BH628">
            <v>3.0157529999999998E-2</v>
          </cell>
          <cell r="BI628">
            <v>5.4999999999999997E-3</v>
          </cell>
          <cell r="BJ628">
            <v>5.1926E-2</v>
          </cell>
          <cell r="BK628">
            <v>0</v>
          </cell>
          <cell r="BL628">
            <v>0</v>
          </cell>
          <cell r="BM628">
            <v>0</v>
          </cell>
          <cell r="BN628">
            <v>0</v>
          </cell>
          <cell r="BO628">
            <v>0</v>
          </cell>
          <cell r="BP628">
            <v>0</v>
          </cell>
          <cell r="BQ628">
            <v>0</v>
          </cell>
          <cell r="BR628">
            <v>0</v>
          </cell>
          <cell r="BS628">
            <v>0</v>
          </cell>
          <cell r="BT628">
            <v>0</v>
          </cell>
          <cell r="BU628">
            <v>0</v>
          </cell>
          <cell r="BV628">
            <v>0</v>
          </cell>
          <cell r="BW628">
            <v>0</v>
          </cell>
          <cell r="BX628">
            <v>0</v>
          </cell>
          <cell r="BY628">
            <v>0</v>
          </cell>
          <cell r="BZ628">
            <v>0</v>
          </cell>
          <cell r="CA628">
            <v>0</v>
          </cell>
          <cell r="CB628">
            <v>0</v>
          </cell>
          <cell r="CC628">
            <v>0</v>
          </cell>
          <cell r="CD628">
            <v>0</v>
          </cell>
          <cell r="CE628">
            <v>0</v>
          </cell>
          <cell r="CF628">
            <v>0</v>
          </cell>
          <cell r="CG628">
            <v>0</v>
          </cell>
          <cell r="CH628">
            <v>0</v>
          </cell>
          <cell r="CI628">
            <v>0</v>
          </cell>
          <cell r="CJ628">
            <v>0</v>
          </cell>
          <cell r="CK628">
            <v>0</v>
          </cell>
          <cell r="CL628">
            <v>0</v>
          </cell>
          <cell r="CM628">
            <v>0</v>
          </cell>
          <cell r="CN628">
            <v>0</v>
          </cell>
        </row>
        <row r="629">
          <cell r="B629">
            <v>403460</v>
          </cell>
          <cell r="C629" t="str">
            <v xml:space="preserve">        선급금등의증가                                                                    </v>
          </cell>
          <cell r="D629" t="str">
            <v xml:space="preserve">    Increase in Advance Payments, ETC.</v>
          </cell>
          <cell r="H629" t="e">
            <v>#VALUE!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  <cell r="AJ629">
            <v>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0</v>
          </cell>
          <cell r="AP629">
            <v>0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0</v>
          </cell>
          <cell r="AY629">
            <v>0</v>
          </cell>
          <cell r="AZ629">
            <v>2.1852999999999998</v>
          </cell>
          <cell r="BA629">
            <v>0</v>
          </cell>
          <cell r="BB629">
            <v>0</v>
          </cell>
          <cell r="BC629">
            <v>0</v>
          </cell>
          <cell r="BD629">
            <v>0</v>
          </cell>
          <cell r="BE629">
            <v>0</v>
          </cell>
          <cell r="BF629">
            <v>0</v>
          </cell>
          <cell r="BG629">
            <v>0</v>
          </cell>
          <cell r="BH629">
            <v>0</v>
          </cell>
          <cell r="BI629">
            <v>0</v>
          </cell>
          <cell r="BJ629">
            <v>0</v>
          </cell>
          <cell r="BK629">
            <v>0</v>
          </cell>
          <cell r="BL629">
            <v>0</v>
          </cell>
          <cell r="BM629">
            <v>0</v>
          </cell>
          <cell r="BN629">
            <v>0</v>
          </cell>
          <cell r="BO629">
            <v>0</v>
          </cell>
          <cell r="BP629">
            <v>0</v>
          </cell>
          <cell r="BQ629">
            <v>0</v>
          </cell>
          <cell r="BR629">
            <v>0</v>
          </cell>
          <cell r="BS629">
            <v>0</v>
          </cell>
          <cell r="BT629">
            <v>0</v>
          </cell>
          <cell r="BU629">
            <v>0</v>
          </cell>
          <cell r="BV629">
            <v>0</v>
          </cell>
          <cell r="BW629">
            <v>0</v>
          </cell>
          <cell r="BX629">
            <v>0</v>
          </cell>
          <cell r="BY629">
            <v>0</v>
          </cell>
          <cell r="BZ629">
            <v>0</v>
          </cell>
          <cell r="CA629">
            <v>0</v>
          </cell>
          <cell r="CB629">
            <v>0</v>
          </cell>
          <cell r="CC629">
            <v>0</v>
          </cell>
          <cell r="CD629">
            <v>0</v>
          </cell>
          <cell r="CE629">
            <v>0</v>
          </cell>
          <cell r="CF629">
            <v>0</v>
          </cell>
          <cell r="CG629">
            <v>0</v>
          </cell>
          <cell r="CH629">
            <v>0</v>
          </cell>
          <cell r="CI629">
            <v>0</v>
          </cell>
          <cell r="CJ629">
            <v>0</v>
          </cell>
          <cell r="CK629">
            <v>0</v>
          </cell>
          <cell r="CL629">
            <v>0</v>
          </cell>
          <cell r="CM629">
            <v>0</v>
          </cell>
          <cell r="CN629">
            <v>0</v>
          </cell>
        </row>
        <row r="630">
          <cell r="B630">
            <v>403470</v>
          </cell>
          <cell r="C630" t="str">
            <v xml:space="preserve">        미수금의증가                                                                      </v>
          </cell>
          <cell r="D630" t="str">
            <v xml:space="preserve">    Increase in Other Receivables</v>
          </cell>
          <cell r="H630" t="e">
            <v>#VALUE!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  <cell r="AJ630">
            <v>0</v>
          </cell>
          <cell r="AK630">
            <v>0</v>
          </cell>
          <cell r="AL630">
            <v>0</v>
          </cell>
          <cell r="AM630">
            <v>0</v>
          </cell>
          <cell r="AN630">
            <v>0</v>
          </cell>
          <cell r="AO630">
            <v>0</v>
          </cell>
          <cell r="AP630">
            <v>0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0</v>
          </cell>
          <cell r="AZ630">
            <v>0</v>
          </cell>
          <cell r="BA630">
            <v>0</v>
          </cell>
          <cell r="BB630">
            <v>0</v>
          </cell>
          <cell r="BC630">
            <v>0</v>
          </cell>
          <cell r="BD630">
            <v>0</v>
          </cell>
          <cell r="BE630">
            <v>0</v>
          </cell>
          <cell r="BF630">
            <v>0</v>
          </cell>
          <cell r="BG630">
            <v>0</v>
          </cell>
          <cell r="BH630">
            <v>0</v>
          </cell>
          <cell r="BI630">
            <v>0</v>
          </cell>
          <cell r="BJ630">
            <v>0</v>
          </cell>
          <cell r="BK630">
            <v>0</v>
          </cell>
          <cell r="BL630">
            <v>0</v>
          </cell>
          <cell r="BM630">
            <v>0</v>
          </cell>
          <cell r="BN630">
            <v>0</v>
          </cell>
          <cell r="BO630">
            <v>0</v>
          </cell>
          <cell r="BP630">
            <v>0</v>
          </cell>
          <cell r="BQ630">
            <v>0</v>
          </cell>
          <cell r="BR630">
            <v>0</v>
          </cell>
          <cell r="BS630">
            <v>0</v>
          </cell>
          <cell r="BT630">
            <v>0</v>
          </cell>
          <cell r="BU630">
            <v>0</v>
          </cell>
          <cell r="BV630">
            <v>0</v>
          </cell>
          <cell r="BW630">
            <v>0</v>
          </cell>
          <cell r="BX630">
            <v>0</v>
          </cell>
          <cell r="BY630">
            <v>0</v>
          </cell>
          <cell r="BZ630">
            <v>0</v>
          </cell>
          <cell r="CA630">
            <v>0</v>
          </cell>
          <cell r="CB630">
            <v>0</v>
          </cell>
          <cell r="CC630">
            <v>0</v>
          </cell>
          <cell r="CD630">
            <v>0</v>
          </cell>
          <cell r="CE630">
            <v>0</v>
          </cell>
          <cell r="CF630">
            <v>0</v>
          </cell>
          <cell r="CG630">
            <v>0</v>
          </cell>
          <cell r="CH630">
            <v>0</v>
          </cell>
          <cell r="CI630">
            <v>0</v>
          </cell>
          <cell r="CJ630">
            <v>0</v>
          </cell>
          <cell r="CK630">
            <v>0</v>
          </cell>
          <cell r="CL630">
            <v>0</v>
          </cell>
          <cell r="CM630">
            <v>0</v>
          </cell>
          <cell r="CN630">
            <v>0</v>
          </cell>
        </row>
        <row r="631">
          <cell r="B631">
            <v>403480</v>
          </cell>
          <cell r="C631" t="str">
            <v xml:space="preserve">        기타유동자산의증가                                                                </v>
          </cell>
          <cell r="D631" t="str">
            <v xml:space="preserve">    Increase in Other Current Assets</v>
          </cell>
          <cell r="H631" t="e">
            <v>#VALUE!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S631">
            <v>0</v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0</v>
          </cell>
          <cell r="AP631">
            <v>0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  <cell r="AU631">
            <v>0</v>
          </cell>
          <cell r="AV631">
            <v>0</v>
          </cell>
          <cell r="AW631">
            <v>0</v>
          </cell>
          <cell r="AX631">
            <v>0</v>
          </cell>
          <cell r="AY631">
            <v>0</v>
          </cell>
          <cell r="AZ631">
            <v>0</v>
          </cell>
          <cell r="BA631">
            <v>0</v>
          </cell>
          <cell r="BB631">
            <v>0</v>
          </cell>
          <cell r="BC631">
            <v>0</v>
          </cell>
          <cell r="BD631">
            <v>0</v>
          </cell>
          <cell r="BE631">
            <v>0</v>
          </cell>
          <cell r="BF631">
            <v>0</v>
          </cell>
          <cell r="BG631">
            <v>0</v>
          </cell>
          <cell r="BH631">
            <v>0</v>
          </cell>
          <cell r="BI631">
            <v>0</v>
          </cell>
          <cell r="BJ631">
            <v>0</v>
          </cell>
          <cell r="BK631">
            <v>0</v>
          </cell>
          <cell r="BL631">
            <v>0</v>
          </cell>
          <cell r="BM631">
            <v>0</v>
          </cell>
          <cell r="BN631">
            <v>0</v>
          </cell>
          <cell r="BO631">
            <v>0</v>
          </cell>
          <cell r="BP631">
            <v>0</v>
          </cell>
          <cell r="BQ631">
            <v>0</v>
          </cell>
          <cell r="BR631">
            <v>0</v>
          </cell>
          <cell r="BS631">
            <v>0</v>
          </cell>
          <cell r="BT631">
            <v>0</v>
          </cell>
          <cell r="BU631">
            <v>0</v>
          </cell>
          <cell r="BV631">
            <v>0</v>
          </cell>
          <cell r="BW631">
            <v>0</v>
          </cell>
          <cell r="BX631">
            <v>0</v>
          </cell>
          <cell r="BY631">
            <v>0</v>
          </cell>
          <cell r="BZ631">
            <v>0</v>
          </cell>
          <cell r="CA631">
            <v>0</v>
          </cell>
          <cell r="CB631">
            <v>0</v>
          </cell>
          <cell r="CC631">
            <v>0</v>
          </cell>
          <cell r="CD631">
            <v>0</v>
          </cell>
          <cell r="CE631">
            <v>0</v>
          </cell>
          <cell r="CF631">
            <v>0</v>
          </cell>
          <cell r="CG631">
            <v>0</v>
          </cell>
          <cell r="CH631">
            <v>0</v>
          </cell>
          <cell r="CI631">
            <v>0</v>
          </cell>
          <cell r="CJ631">
            <v>0</v>
          </cell>
          <cell r="CK631">
            <v>0</v>
          </cell>
          <cell r="CL631">
            <v>0</v>
          </cell>
          <cell r="CM631">
            <v>0</v>
          </cell>
          <cell r="CN631">
            <v>0</v>
          </cell>
        </row>
        <row r="632">
          <cell r="B632">
            <v>403490</v>
          </cell>
          <cell r="C632" t="str">
            <v xml:space="preserve">        보증금등의증가                                                                    </v>
          </cell>
          <cell r="D632" t="str">
            <v xml:space="preserve">    Increase in Deposits Provided</v>
          </cell>
          <cell r="H632" t="e">
            <v>#VALUE!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0</v>
          </cell>
          <cell r="Z632">
            <v>0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  <cell r="AJ632">
            <v>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0</v>
          </cell>
          <cell r="AZ632">
            <v>0</v>
          </cell>
          <cell r="BA632">
            <v>0</v>
          </cell>
          <cell r="BB632">
            <v>0</v>
          </cell>
          <cell r="BC632">
            <v>0</v>
          </cell>
          <cell r="BD632">
            <v>0</v>
          </cell>
          <cell r="BE632">
            <v>0</v>
          </cell>
          <cell r="BF632">
            <v>0</v>
          </cell>
          <cell r="BG632">
            <v>0</v>
          </cell>
          <cell r="BH632">
            <v>0</v>
          </cell>
          <cell r="BI632">
            <v>0</v>
          </cell>
          <cell r="BJ632">
            <v>0</v>
          </cell>
          <cell r="BK632">
            <v>0</v>
          </cell>
          <cell r="BL632">
            <v>0</v>
          </cell>
          <cell r="BM632">
            <v>0</v>
          </cell>
          <cell r="BN632">
            <v>0</v>
          </cell>
          <cell r="BO632">
            <v>0</v>
          </cell>
          <cell r="BP632">
            <v>0</v>
          </cell>
          <cell r="BQ632">
            <v>0</v>
          </cell>
          <cell r="BR632">
            <v>0</v>
          </cell>
          <cell r="BS632">
            <v>0</v>
          </cell>
          <cell r="BT632">
            <v>0</v>
          </cell>
          <cell r="BU632">
            <v>0</v>
          </cell>
          <cell r="BV632">
            <v>0</v>
          </cell>
          <cell r="BW632">
            <v>0</v>
          </cell>
          <cell r="BX632">
            <v>0</v>
          </cell>
          <cell r="BY632">
            <v>0</v>
          </cell>
          <cell r="BZ632">
            <v>0</v>
          </cell>
          <cell r="CA632">
            <v>0</v>
          </cell>
          <cell r="CB632">
            <v>0</v>
          </cell>
          <cell r="CC632">
            <v>0</v>
          </cell>
          <cell r="CD632">
            <v>0</v>
          </cell>
          <cell r="CE632">
            <v>0</v>
          </cell>
          <cell r="CF632">
            <v>0</v>
          </cell>
          <cell r="CG632">
            <v>0</v>
          </cell>
          <cell r="CH632">
            <v>0</v>
          </cell>
          <cell r="CI632">
            <v>0</v>
          </cell>
          <cell r="CJ632">
            <v>0</v>
          </cell>
          <cell r="CK632">
            <v>0</v>
          </cell>
          <cell r="CL632">
            <v>0</v>
          </cell>
          <cell r="CM632">
            <v>0</v>
          </cell>
          <cell r="CN632">
            <v>0</v>
          </cell>
        </row>
        <row r="633">
          <cell r="B633">
            <v>403500</v>
          </cell>
          <cell r="C633" t="str">
            <v xml:space="preserve">        기타비유동자산의증가                                                              </v>
          </cell>
          <cell r="D633" t="str">
            <v xml:space="preserve">    Increase in Other Non-Current Assets</v>
          </cell>
          <cell r="H633" t="e">
            <v>#VALUE!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  <cell r="AU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0</v>
          </cell>
          <cell r="AZ633">
            <v>3.9136728399999998</v>
          </cell>
          <cell r="BA633">
            <v>0.387183</v>
          </cell>
          <cell r="BB633">
            <v>6.2205999999999997E-2</v>
          </cell>
          <cell r="BC633">
            <v>0.48236099999999998</v>
          </cell>
          <cell r="BD633">
            <v>-0.93174999999999997</v>
          </cell>
          <cell r="BE633">
            <v>0</v>
          </cell>
          <cell r="BF633">
            <v>0</v>
          </cell>
          <cell r="BG633">
            <v>0.74016099999999996</v>
          </cell>
          <cell r="BH633">
            <v>-3.225177</v>
          </cell>
          <cell r="BI633">
            <v>0</v>
          </cell>
          <cell r="BJ633">
            <v>0</v>
          </cell>
          <cell r="BK633">
            <v>0</v>
          </cell>
          <cell r="BL633">
            <v>0</v>
          </cell>
          <cell r="BM633">
            <v>0</v>
          </cell>
          <cell r="BN633">
            <v>0</v>
          </cell>
          <cell r="BO633">
            <v>0</v>
          </cell>
          <cell r="BP633">
            <v>0</v>
          </cell>
          <cell r="BQ633">
            <v>0</v>
          </cell>
          <cell r="BR633">
            <v>0</v>
          </cell>
          <cell r="BS633">
            <v>0</v>
          </cell>
          <cell r="BT633">
            <v>0</v>
          </cell>
          <cell r="BU633">
            <v>0</v>
          </cell>
          <cell r="BV633">
            <v>0</v>
          </cell>
          <cell r="BW633">
            <v>0</v>
          </cell>
          <cell r="BX633">
            <v>0</v>
          </cell>
          <cell r="BY633">
            <v>0</v>
          </cell>
          <cell r="BZ633">
            <v>0</v>
          </cell>
          <cell r="CA633">
            <v>0</v>
          </cell>
          <cell r="CB633">
            <v>0</v>
          </cell>
          <cell r="CC633">
            <v>0</v>
          </cell>
          <cell r="CD633">
            <v>0</v>
          </cell>
          <cell r="CE633">
            <v>0</v>
          </cell>
          <cell r="CF633">
            <v>0</v>
          </cell>
          <cell r="CG633">
            <v>0</v>
          </cell>
          <cell r="CH633">
            <v>0</v>
          </cell>
          <cell r="CI633">
            <v>0</v>
          </cell>
          <cell r="CJ633">
            <v>0</v>
          </cell>
          <cell r="CK633">
            <v>0</v>
          </cell>
          <cell r="CL633">
            <v>0</v>
          </cell>
          <cell r="CM633">
            <v>0</v>
          </cell>
          <cell r="CN633">
            <v>0</v>
          </cell>
        </row>
        <row r="634">
          <cell r="B634">
            <v>403510</v>
          </cell>
          <cell r="C634" t="str">
            <v xml:space="preserve">        처분자산집단의증가                                                                </v>
          </cell>
          <cell r="D634" t="str">
            <v xml:space="preserve">    Increase in Disposal Group</v>
          </cell>
          <cell r="H634" t="e">
            <v>#VALUE!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  <cell r="AU634">
            <v>0</v>
          </cell>
          <cell r="AV634">
            <v>0</v>
          </cell>
          <cell r="AW634">
            <v>0</v>
          </cell>
          <cell r="AX634">
            <v>0</v>
          </cell>
          <cell r="AY634">
            <v>0</v>
          </cell>
          <cell r="AZ634">
            <v>0</v>
          </cell>
          <cell r="BA634">
            <v>0</v>
          </cell>
          <cell r="BB634">
            <v>0</v>
          </cell>
          <cell r="BC634">
            <v>0</v>
          </cell>
          <cell r="BD634">
            <v>0</v>
          </cell>
          <cell r="BE634">
            <v>0</v>
          </cell>
          <cell r="BF634">
            <v>0</v>
          </cell>
          <cell r="BG634">
            <v>0</v>
          </cell>
          <cell r="BH634">
            <v>0</v>
          </cell>
          <cell r="BI634">
            <v>0</v>
          </cell>
          <cell r="BJ634">
            <v>0</v>
          </cell>
          <cell r="BK634">
            <v>0</v>
          </cell>
          <cell r="BL634">
            <v>0</v>
          </cell>
          <cell r="BM634">
            <v>0</v>
          </cell>
          <cell r="BN634">
            <v>0</v>
          </cell>
          <cell r="BO634">
            <v>0</v>
          </cell>
          <cell r="BP634">
            <v>0</v>
          </cell>
          <cell r="BQ634">
            <v>0</v>
          </cell>
          <cell r="BR634">
            <v>0</v>
          </cell>
          <cell r="BS634">
            <v>0</v>
          </cell>
          <cell r="BT634">
            <v>0</v>
          </cell>
          <cell r="BU634">
            <v>0</v>
          </cell>
          <cell r="BV634">
            <v>0</v>
          </cell>
          <cell r="BW634">
            <v>0</v>
          </cell>
          <cell r="BX634">
            <v>0</v>
          </cell>
          <cell r="BY634">
            <v>0</v>
          </cell>
          <cell r="BZ634">
            <v>0</v>
          </cell>
          <cell r="CA634">
            <v>0</v>
          </cell>
          <cell r="CB634">
            <v>0</v>
          </cell>
          <cell r="CC634">
            <v>0</v>
          </cell>
          <cell r="CD634">
            <v>0</v>
          </cell>
          <cell r="CE634">
            <v>0</v>
          </cell>
          <cell r="CF634">
            <v>0</v>
          </cell>
          <cell r="CG634">
            <v>0</v>
          </cell>
          <cell r="CH634">
            <v>0</v>
          </cell>
          <cell r="CI634">
            <v>0</v>
          </cell>
          <cell r="CJ634">
            <v>0</v>
          </cell>
          <cell r="CK634">
            <v>0</v>
          </cell>
          <cell r="CL634">
            <v>0</v>
          </cell>
          <cell r="CM634">
            <v>0</v>
          </cell>
          <cell r="CN634">
            <v>0</v>
          </cell>
        </row>
        <row r="635">
          <cell r="B635">
            <v>403520</v>
          </cell>
          <cell r="C635" t="str">
            <v xml:space="preserve">        기타금융업자산의증가                                                              </v>
          </cell>
          <cell r="D635" t="str">
            <v xml:space="preserve">    Increase in Other Financial Institutions Assets</v>
          </cell>
          <cell r="H635" t="e">
            <v>#VALUE!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  <cell r="AU635">
            <v>0</v>
          </cell>
          <cell r="AV635">
            <v>0</v>
          </cell>
          <cell r="AW635">
            <v>0</v>
          </cell>
          <cell r="AX635">
            <v>0</v>
          </cell>
          <cell r="AY635">
            <v>0</v>
          </cell>
          <cell r="AZ635">
            <v>0</v>
          </cell>
          <cell r="BA635">
            <v>0</v>
          </cell>
          <cell r="BB635">
            <v>0</v>
          </cell>
          <cell r="BC635">
            <v>0</v>
          </cell>
          <cell r="BD635">
            <v>0</v>
          </cell>
          <cell r="BE635">
            <v>0</v>
          </cell>
          <cell r="BF635">
            <v>0</v>
          </cell>
          <cell r="BG635">
            <v>0</v>
          </cell>
          <cell r="BH635">
            <v>0</v>
          </cell>
          <cell r="BI635">
            <v>0</v>
          </cell>
          <cell r="BJ635">
            <v>0</v>
          </cell>
          <cell r="BK635">
            <v>0</v>
          </cell>
          <cell r="BL635">
            <v>0</v>
          </cell>
          <cell r="BM635">
            <v>0</v>
          </cell>
          <cell r="BN635">
            <v>0</v>
          </cell>
          <cell r="BO635">
            <v>0</v>
          </cell>
          <cell r="BP635">
            <v>0</v>
          </cell>
          <cell r="BQ635">
            <v>0</v>
          </cell>
          <cell r="BR635">
            <v>0</v>
          </cell>
          <cell r="BS635">
            <v>0</v>
          </cell>
          <cell r="BT635">
            <v>0</v>
          </cell>
          <cell r="BU635">
            <v>0</v>
          </cell>
          <cell r="BV635">
            <v>0</v>
          </cell>
          <cell r="BW635">
            <v>0</v>
          </cell>
          <cell r="BX635">
            <v>0</v>
          </cell>
          <cell r="BY635">
            <v>0</v>
          </cell>
          <cell r="BZ635">
            <v>0</v>
          </cell>
          <cell r="CA635">
            <v>0</v>
          </cell>
          <cell r="CB635">
            <v>0</v>
          </cell>
          <cell r="CC635">
            <v>0</v>
          </cell>
          <cell r="CD635">
            <v>0</v>
          </cell>
          <cell r="CE635">
            <v>0</v>
          </cell>
          <cell r="CF635">
            <v>0</v>
          </cell>
          <cell r="CG635">
            <v>0</v>
          </cell>
          <cell r="CH635">
            <v>0</v>
          </cell>
          <cell r="CI635">
            <v>0</v>
          </cell>
          <cell r="CJ635">
            <v>0</v>
          </cell>
          <cell r="CK635">
            <v>0</v>
          </cell>
          <cell r="CL635">
            <v>0</v>
          </cell>
          <cell r="CM635">
            <v>0</v>
          </cell>
          <cell r="CN635">
            <v>0</v>
          </cell>
        </row>
        <row r="636">
          <cell r="B636">
            <v>403530</v>
          </cell>
          <cell r="C636" t="str">
            <v xml:space="preserve">        매각예정비유동자산의증가                                                          </v>
          </cell>
          <cell r="D636" t="str">
            <v xml:space="preserve">    Increase in Non-Current Asset Held for Sale</v>
          </cell>
          <cell r="H636" t="e">
            <v>#VALUE!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  <cell r="T636">
            <v>0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  <cell r="AU636">
            <v>0</v>
          </cell>
          <cell r="AV636">
            <v>0</v>
          </cell>
          <cell r="AW636">
            <v>0</v>
          </cell>
          <cell r="AX636">
            <v>0</v>
          </cell>
          <cell r="AY636">
            <v>0</v>
          </cell>
          <cell r="AZ636">
            <v>0</v>
          </cell>
          <cell r="BA636">
            <v>0</v>
          </cell>
          <cell r="BB636">
            <v>0</v>
          </cell>
          <cell r="BC636">
            <v>0</v>
          </cell>
          <cell r="BD636">
            <v>0</v>
          </cell>
          <cell r="BE636">
            <v>0</v>
          </cell>
          <cell r="BF636">
            <v>0</v>
          </cell>
          <cell r="BG636">
            <v>0</v>
          </cell>
          <cell r="BH636">
            <v>0</v>
          </cell>
          <cell r="BI636">
            <v>0</v>
          </cell>
          <cell r="BJ636">
            <v>0</v>
          </cell>
          <cell r="BK636">
            <v>0</v>
          </cell>
          <cell r="BL636">
            <v>0</v>
          </cell>
          <cell r="BM636">
            <v>0</v>
          </cell>
          <cell r="BN636">
            <v>0</v>
          </cell>
          <cell r="BO636">
            <v>0</v>
          </cell>
          <cell r="BP636">
            <v>0</v>
          </cell>
          <cell r="BQ636">
            <v>0</v>
          </cell>
          <cell r="BR636">
            <v>0</v>
          </cell>
          <cell r="BS636">
            <v>0</v>
          </cell>
          <cell r="BT636">
            <v>0</v>
          </cell>
          <cell r="BU636">
            <v>0</v>
          </cell>
          <cell r="BV636">
            <v>0</v>
          </cell>
          <cell r="BW636">
            <v>0</v>
          </cell>
          <cell r="BX636">
            <v>0</v>
          </cell>
          <cell r="BY636">
            <v>0</v>
          </cell>
          <cell r="BZ636">
            <v>0</v>
          </cell>
          <cell r="CA636">
            <v>0</v>
          </cell>
          <cell r="CB636">
            <v>0</v>
          </cell>
          <cell r="CC636">
            <v>0</v>
          </cell>
          <cell r="CD636">
            <v>0</v>
          </cell>
          <cell r="CE636">
            <v>0</v>
          </cell>
          <cell r="CF636">
            <v>0</v>
          </cell>
          <cell r="CG636">
            <v>0</v>
          </cell>
          <cell r="CH636">
            <v>0</v>
          </cell>
          <cell r="CI636">
            <v>0</v>
          </cell>
          <cell r="CJ636">
            <v>0</v>
          </cell>
          <cell r="CK636">
            <v>0</v>
          </cell>
          <cell r="CL636">
            <v>0</v>
          </cell>
          <cell r="CM636">
            <v>0</v>
          </cell>
          <cell r="CN636">
            <v>0</v>
          </cell>
        </row>
        <row r="637">
          <cell r="B637">
            <v>403540</v>
          </cell>
          <cell r="C637" t="str">
            <v xml:space="preserve">        정부보조금등의변동                                                                </v>
          </cell>
          <cell r="D637" t="str">
            <v xml:space="preserve">    Change in Government Grants</v>
          </cell>
          <cell r="H637" t="e">
            <v>#VALUE!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  <cell r="AU637">
            <v>0</v>
          </cell>
          <cell r="AV637">
            <v>0</v>
          </cell>
          <cell r="AW637">
            <v>0</v>
          </cell>
          <cell r="AX637">
            <v>0</v>
          </cell>
          <cell r="AY637">
            <v>0</v>
          </cell>
          <cell r="AZ637">
            <v>0</v>
          </cell>
          <cell r="BA637">
            <v>0</v>
          </cell>
          <cell r="BB637">
            <v>0</v>
          </cell>
          <cell r="BC637">
            <v>0</v>
          </cell>
          <cell r="BD637">
            <v>0</v>
          </cell>
          <cell r="BE637">
            <v>0</v>
          </cell>
          <cell r="BF637">
            <v>0</v>
          </cell>
          <cell r="BG637">
            <v>0</v>
          </cell>
          <cell r="BH637">
            <v>0</v>
          </cell>
          <cell r="BI637">
            <v>0</v>
          </cell>
          <cell r="BJ637">
            <v>0</v>
          </cell>
          <cell r="BK637">
            <v>0</v>
          </cell>
          <cell r="BL637">
            <v>0</v>
          </cell>
          <cell r="BM637">
            <v>0</v>
          </cell>
          <cell r="BN637">
            <v>0</v>
          </cell>
          <cell r="BO637">
            <v>0</v>
          </cell>
          <cell r="BP637">
            <v>0</v>
          </cell>
          <cell r="BQ637">
            <v>0</v>
          </cell>
          <cell r="BR637">
            <v>0</v>
          </cell>
          <cell r="BS637">
            <v>0</v>
          </cell>
          <cell r="BT637">
            <v>0</v>
          </cell>
          <cell r="BU637">
            <v>0</v>
          </cell>
          <cell r="BV637">
            <v>0</v>
          </cell>
          <cell r="BW637">
            <v>0</v>
          </cell>
          <cell r="BX637">
            <v>0</v>
          </cell>
          <cell r="BY637">
            <v>0</v>
          </cell>
          <cell r="BZ637">
            <v>0</v>
          </cell>
          <cell r="CA637">
            <v>0</v>
          </cell>
          <cell r="CB637">
            <v>0</v>
          </cell>
          <cell r="CC637">
            <v>0</v>
          </cell>
          <cell r="CD637">
            <v>0</v>
          </cell>
          <cell r="CE637">
            <v>0</v>
          </cell>
          <cell r="CF637">
            <v>0</v>
          </cell>
          <cell r="CG637">
            <v>0</v>
          </cell>
          <cell r="CH637">
            <v>0</v>
          </cell>
          <cell r="CI637">
            <v>0</v>
          </cell>
          <cell r="CJ637">
            <v>0</v>
          </cell>
          <cell r="CK637">
            <v>0</v>
          </cell>
          <cell r="CL637">
            <v>0</v>
          </cell>
          <cell r="CM637">
            <v>0</v>
          </cell>
          <cell r="CN637">
            <v>0</v>
          </cell>
        </row>
        <row r="638">
          <cell r="B638">
            <v>403550</v>
          </cell>
          <cell r="C638" t="str">
            <v xml:space="preserve">        기타투자활동으로인한현금유출액                                                    </v>
          </cell>
          <cell r="D638" t="str">
            <v xml:space="preserve">    Cash Outflows from Other Investing Activities</v>
          </cell>
          <cell r="H638" t="e">
            <v>#VALUE!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  <cell r="AU638">
            <v>0</v>
          </cell>
          <cell r="AV638">
            <v>0</v>
          </cell>
          <cell r="AW638">
            <v>0</v>
          </cell>
          <cell r="AX638">
            <v>0</v>
          </cell>
          <cell r="AY638">
            <v>0</v>
          </cell>
          <cell r="AZ638">
            <v>13.500534</v>
          </cell>
          <cell r="BA638">
            <v>0</v>
          </cell>
          <cell r="BB638">
            <v>0</v>
          </cell>
          <cell r="BC638">
            <v>0</v>
          </cell>
          <cell r="BD638">
            <v>0.77261000000000002</v>
          </cell>
          <cell r="BE638">
            <v>0</v>
          </cell>
          <cell r="BF638">
            <v>0</v>
          </cell>
          <cell r="BG638">
            <v>0</v>
          </cell>
          <cell r="BH638">
            <v>0</v>
          </cell>
          <cell r="BI638">
            <v>0</v>
          </cell>
          <cell r="BJ638">
            <v>0</v>
          </cell>
          <cell r="BK638">
            <v>0</v>
          </cell>
          <cell r="BL638">
            <v>0</v>
          </cell>
          <cell r="BM638">
            <v>0</v>
          </cell>
          <cell r="BN638">
            <v>0</v>
          </cell>
          <cell r="BO638">
            <v>0</v>
          </cell>
          <cell r="BP638">
            <v>0</v>
          </cell>
          <cell r="BQ638">
            <v>0</v>
          </cell>
          <cell r="BR638">
            <v>0</v>
          </cell>
          <cell r="BS638">
            <v>0</v>
          </cell>
          <cell r="BT638">
            <v>0</v>
          </cell>
          <cell r="BU638">
            <v>0</v>
          </cell>
          <cell r="BV638">
            <v>0</v>
          </cell>
          <cell r="BW638">
            <v>0</v>
          </cell>
          <cell r="BX638">
            <v>0</v>
          </cell>
          <cell r="BY638">
            <v>0</v>
          </cell>
          <cell r="BZ638">
            <v>0</v>
          </cell>
          <cell r="CA638">
            <v>0</v>
          </cell>
          <cell r="CB638">
            <v>0</v>
          </cell>
          <cell r="CC638">
            <v>0</v>
          </cell>
          <cell r="CD638">
            <v>0</v>
          </cell>
          <cell r="CE638">
            <v>0</v>
          </cell>
          <cell r="CF638">
            <v>0</v>
          </cell>
          <cell r="CG638">
            <v>0</v>
          </cell>
          <cell r="CH638">
            <v>0</v>
          </cell>
          <cell r="CI638">
            <v>0</v>
          </cell>
          <cell r="CJ638">
            <v>0</v>
          </cell>
          <cell r="CK638">
            <v>0</v>
          </cell>
          <cell r="CL638">
            <v>0</v>
          </cell>
          <cell r="CM638">
            <v>0</v>
          </cell>
          <cell r="CN638">
            <v>0</v>
          </cell>
        </row>
        <row r="639">
          <cell r="B639">
            <v>403560</v>
          </cell>
          <cell r="C639" t="str">
            <v xml:space="preserve">    이자수입                                                                              </v>
          </cell>
          <cell r="D639" t="str">
            <v xml:space="preserve">  Interest Received</v>
          </cell>
          <cell r="H639" t="e">
            <v>#VALUE!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  <cell r="T639">
            <v>0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>
            <v>0</v>
          </cell>
          <cell r="AB639">
            <v>0</v>
          </cell>
          <cell r="AC639">
            <v>0</v>
          </cell>
          <cell r="AD639">
            <v>0</v>
          </cell>
          <cell r="AE639">
            <v>0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  <cell r="AU639">
            <v>0</v>
          </cell>
          <cell r="AV639">
            <v>0</v>
          </cell>
          <cell r="AW639">
            <v>0</v>
          </cell>
          <cell r="AX639">
            <v>0</v>
          </cell>
          <cell r="AY639">
            <v>0</v>
          </cell>
          <cell r="AZ639">
            <v>0</v>
          </cell>
          <cell r="BA639">
            <v>0</v>
          </cell>
          <cell r="BB639">
            <v>0</v>
          </cell>
          <cell r="BC639">
            <v>0</v>
          </cell>
          <cell r="BD639">
            <v>0</v>
          </cell>
          <cell r="BE639">
            <v>0</v>
          </cell>
          <cell r="BF639">
            <v>0</v>
          </cell>
          <cell r="BG639">
            <v>0</v>
          </cell>
          <cell r="BH639">
            <v>0</v>
          </cell>
          <cell r="BI639">
            <v>0</v>
          </cell>
          <cell r="BJ639">
            <v>0</v>
          </cell>
          <cell r="BK639">
            <v>0</v>
          </cell>
          <cell r="BL639">
            <v>0</v>
          </cell>
          <cell r="BM639">
            <v>0</v>
          </cell>
          <cell r="BN639">
            <v>0</v>
          </cell>
          <cell r="BO639">
            <v>0</v>
          </cell>
          <cell r="BP639">
            <v>0</v>
          </cell>
          <cell r="BQ639">
            <v>0</v>
          </cell>
          <cell r="BR639">
            <v>0</v>
          </cell>
          <cell r="BS639">
            <v>0</v>
          </cell>
          <cell r="BT639">
            <v>0</v>
          </cell>
          <cell r="BU639">
            <v>0</v>
          </cell>
          <cell r="BV639">
            <v>0</v>
          </cell>
          <cell r="BW639">
            <v>0</v>
          </cell>
          <cell r="BX639">
            <v>0</v>
          </cell>
          <cell r="BY639">
            <v>0</v>
          </cell>
          <cell r="BZ639">
            <v>0</v>
          </cell>
          <cell r="CA639">
            <v>0</v>
          </cell>
          <cell r="CB639">
            <v>0</v>
          </cell>
          <cell r="CC639">
            <v>0</v>
          </cell>
          <cell r="CD639">
            <v>0</v>
          </cell>
          <cell r="CE639">
            <v>0</v>
          </cell>
          <cell r="CF639">
            <v>0</v>
          </cell>
          <cell r="CG639">
            <v>0</v>
          </cell>
          <cell r="CH639">
            <v>0</v>
          </cell>
          <cell r="CI639">
            <v>0</v>
          </cell>
          <cell r="CJ639">
            <v>0</v>
          </cell>
          <cell r="CK639">
            <v>0</v>
          </cell>
          <cell r="CL639">
            <v>0</v>
          </cell>
          <cell r="CM639">
            <v>0</v>
          </cell>
          <cell r="CN639">
            <v>0</v>
          </cell>
        </row>
        <row r="640">
          <cell r="B640">
            <v>403570</v>
          </cell>
          <cell r="C640" t="str">
            <v xml:space="preserve">    이자지급(-)                                                                           </v>
          </cell>
          <cell r="D640" t="str">
            <v xml:space="preserve">  Interest Paid</v>
          </cell>
          <cell r="H640" t="e">
            <v>#VALUE!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  <cell r="AU640">
            <v>0</v>
          </cell>
          <cell r="AV640">
            <v>0</v>
          </cell>
          <cell r="AW640">
            <v>0</v>
          </cell>
          <cell r="AX640">
            <v>0</v>
          </cell>
          <cell r="AY640">
            <v>0</v>
          </cell>
          <cell r="AZ640">
            <v>0</v>
          </cell>
          <cell r="BA640">
            <v>-5.7191669999999997</v>
          </cell>
          <cell r="BB640">
            <v>-7.5028359999999994</v>
          </cell>
          <cell r="BC640">
            <v>-6.0111270000000001</v>
          </cell>
          <cell r="BD640">
            <v>-7.6086079999999994</v>
          </cell>
          <cell r="BE640">
            <v>-6.1706829999999995</v>
          </cell>
          <cell r="BF640">
            <v>-4.5917899999999996</v>
          </cell>
          <cell r="BG640">
            <v>-0.15054999999999999</v>
          </cell>
          <cell r="BH640">
            <v>-4.4567499999999995</v>
          </cell>
          <cell r="BI640">
            <v>-2.4181589999999997</v>
          </cell>
          <cell r="BJ640">
            <v>-3.9888339999999998</v>
          </cell>
          <cell r="BK640">
            <v>0</v>
          </cell>
          <cell r="BL640">
            <v>0</v>
          </cell>
          <cell r="BM640">
            <v>0</v>
          </cell>
          <cell r="BN640">
            <v>0</v>
          </cell>
          <cell r="BO640">
            <v>0</v>
          </cell>
          <cell r="BP640">
            <v>0</v>
          </cell>
          <cell r="BQ640">
            <v>0</v>
          </cell>
          <cell r="BR640">
            <v>0</v>
          </cell>
          <cell r="BS640">
            <v>0</v>
          </cell>
          <cell r="BT640">
            <v>0</v>
          </cell>
          <cell r="BU640">
            <v>0</v>
          </cell>
          <cell r="BV640">
            <v>0</v>
          </cell>
          <cell r="BW640">
            <v>0</v>
          </cell>
          <cell r="BX640">
            <v>0</v>
          </cell>
          <cell r="BY640">
            <v>0</v>
          </cell>
          <cell r="BZ640">
            <v>0</v>
          </cell>
          <cell r="CA640">
            <v>0</v>
          </cell>
          <cell r="CB640">
            <v>0</v>
          </cell>
          <cell r="CC640">
            <v>0</v>
          </cell>
          <cell r="CD640">
            <v>0</v>
          </cell>
          <cell r="CE640">
            <v>0</v>
          </cell>
          <cell r="CF640">
            <v>0</v>
          </cell>
          <cell r="CG640">
            <v>0</v>
          </cell>
          <cell r="CH640">
            <v>0</v>
          </cell>
          <cell r="CI640">
            <v>0</v>
          </cell>
          <cell r="CJ640">
            <v>0</v>
          </cell>
          <cell r="CK640">
            <v>0</v>
          </cell>
          <cell r="CL640">
            <v>0</v>
          </cell>
          <cell r="CM640">
            <v>0</v>
          </cell>
          <cell r="CN640">
            <v>0</v>
          </cell>
        </row>
        <row r="641">
          <cell r="B641">
            <v>403580</v>
          </cell>
          <cell r="C641" t="str">
            <v xml:space="preserve">    배당금수입                                                                            </v>
          </cell>
          <cell r="D641" t="str">
            <v xml:space="preserve">  Divideds Received</v>
          </cell>
          <cell r="H641" t="e">
            <v>#VALUE!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  <cell r="AB641">
            <v>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  <cell r="AU641">
            <v>0</v>
          </cell>
          <cell r="AV641">
            <v>0</v>
          </cell>
          <cell r="AW641">
            <v>0</v>
          </cell>
          <cell r="AX641">
            <v>0</v>
          </cell>
          <cell r="AY641">
            <v>0</v>
          </cell>
          <cell r="AZ641">
            <v>0</v>
          </cell>
          <cell r="BA641">
            <v>0</v>
          </cell>
          <cell r="BB641">
            <v>0</v>
          </cell>
          <cell r="BC641">
            <v>0</v>
          </cell>
          <cell r="BD641">
            <v>0</v>
          </cell>
          <cell r="BE641">
            <v>0</v>
          </cell>
          <cell r="BF641">
            <v>0</v>
          </cell>
          <cell r="BG641">
            <v>0</v>
          </cell>
          <cell r="BH641">
            <v>0</v>
          </cell>
          <cell r="BI641">
            <v>0</v>
          </cell>
          <cell r="BJ641">
            <v>0</v>
          </cell>
          <cell r="BK641">
            <v>0</v>
          </cell>
          <cell r="BL641">
            <v>0</v>
          </cell>
          <cell r="BM641">
            <v>0</v>
          </cell>
          <cell r="BN641">
            <v>0</v>
          </cell>
          <cell r="BO641">
            <v>0</v>
          </cell>
          <cell r="BP641">
            <v>0</v>
          </cell>
          <cell r="BQ641">
            <v>0</v>
          </cell>
          <cell r="BR641">
            <v>0</v>
          </cell>
          <cell r="BS641">
            <v>0</v>
          </cell>
          <cell r="BT641">
            <v>0</v>
          </cell>
          <cell r="BU641">
            <v>0</v>
          </cell>
          <cell r="BV641">
            <v>0</v>
          </cell>
          <cell r="BW641">
            <v>0</v>
          </cell>
          <cell r="BX641">
            <v>0</v>
          </cell>
          <cell r="BY641">
            <v>0</v>
          </cell>
          <cell r="BZ641">
            <v>0</v>
          </cell>
          <cell r="CA641">
            <v>0</v>
          </cell>
          <cell r="CB641">
            <v>0</v>
          </cell>
          <cell r="CC641">
            <v>0</v>
          </cell>
          <cell r="CD641">
            <v>0</v>
          </cell>
          <cell r="CE641">
            <v>0</v>
          </cell>
          <cell r="CF641">
            <v>0</v>
          </cell>
          <cell r="CG641">
            <v>0</v>
          </cell>
          <cell r="CH641">
            <v>0</v>
          </cell>
          <cell r="CI641">
            <v>0</v>
          </cell>
          <cell r="CJ641">
            <v>0</v>
          </cell>
          <cell r="CK641">
            <v>0</v>
          </cell>
          <cell r="CL641">
            <v>0</v>
          </cell>
          <cell r="CM641">
            <v>0</v>
          </cell>
          <cell r="CN641">
            <v>0</v>
          </cell>
        </row>
        <row r="642">
          <cell r="B642">
            <v>403590</v>
          </cell>
          <cell r="C642" t="str">
            <v xml:space="preserve">    배당금지급(-)                                                                         </v>
          </cell>
          <cell r="D642" t="str">
            <v xml:space="preserve">  Divideds Paid</v>
          </cell>
          <cell r="H642" t="e">
            <v>#VALUE!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  <cell r="AU642">
            <v>0</v>
          </cell>
          <cell r="AV642">
            <v>0</v>
          </cell>
          <cell r="AW642">
            <v>0</v>
          </cell>
          <cell r="AX642">
            <v>0</v>
          </cell>
          <cell r="AY642">
            <v>0</v>
          </cell>
          <cell r="AZ642">
            <v>0</v>
          </cell>
          <cell r="BA642">
            <v>0</v>
          </cell>
          <cell r="BB642">
            <v>0</v>
          </cell>
          <cell r="BC642">
            <v>0</v>
          </cell>
          <cell r="BD642">
            <v>0</v>
          </cell>
          <cell r="BE642">
            <v>0</v>
          </cell>
          <cell r="BF642">
            <v>0</v>
          </cell>
          <cell r="BG642">
            <v>0</v>
          </cell>
          <cell r="BH642">
            <v>0</v>
          </cell>
          <cell r="BI642">
            <v>0</v>
          </cell>
          <cell r="BJ642">
            <v>0</v>
          </cell>
          <cell r="BK642">
            <v>0</v>
          </cell>
          <cell r="BL642">
            <v>0</v>
          </cell>
          <cell r="BM642">
            <v>0</v>
          </cell>
          <cell r="BN642">
            <v>0</v>
          </cell>
          <cell r="BO642">
            <v>0</v>
          </cell>
          <cell r="BP642">
            <v>0</v>
          </cell>
          <cell r="BQ642">
            <v>0</v>
          </cell>
          <cell r="BR642">
            <v>0</v>
          </cell>
          <cell r="BS642">
            <v>0</v>
          </cell>
          <cell r="BT642">
            <v>0</v>
          </cell>
          <cell r="BU642">
            <v>0</v>
          </cell>
          <cell r="BV642">
            <v>0</v>
          </cell>
          <cell r="BW642">
            <v>0</v>
          </cell>
          <cell r="BX642">
            <v>0</v>
          </cell>
          <cell r="BY642">
            <v>0</v>
          </cell>
          <cell r="BZ642">
            <v>0</v>
          </cell>
          <cell r="CA642">
            <v>0</v>
          </cell>
          <cell r="CB642">
            <v>0</v>
          </cell>
          <cell r="CC642">
            <v>0</v>
          </cell>
          <cell r="CD642">
            <v>0</v>
          </cell>
          <cell r="CE642">
            <v>0</v>
          </cell>
          <cell r="CF642">
            <v>0</v>
          </cell>
          <cell r="CG642">
            <v>0</v>
          </cell>
          <cell r="CH642">
            <v>0</v>
          </cell>
          <cell r="CI642">
            <v>0</v>
          </cell>
          <cell r="CJ642">
            <v>0</v>
          </cell>
          <cell r="CK642">
            <v>0</v>
          </cell>
          <cell r="CL642">
            <v>0</v>
          </cell>
          <cell r="CM642">
            <v>0</v>
          </cell>
          <cell r="CN642">
            <v>0</v>
          </cell>
        </row>
        <row r="643">
          <cell r="B643">
            <v>403600</v>
          </cell>
          <cell r="C643" t="str">
            <v xml:space="preserve">    법인세환입                                                                            </v>
          </cell>
          <cell r="D643" t="str">
            <v xml:space="preserve">  Refunds of Income Taxes</v>
          </cell>
          <cell r="H643" t="e">
            <v>#VALUE!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  <cell r="AU643">
            <v>0</v>
          </cell>
          <cell r="AV643">
            <v>0</v>
          </cell>
          <cell r="AW643">
            <v>0</v>
          </cell>
          <cell r="AX643">
            <v>0</v>
          </cell>
          <cell r="AY643">
            <v>0</v>
          </cell>
          <cell r="AZ643">
            <v>0</v>
          </cell>
          <cell r="BA643">
            <v>0</v>
          </cell>
          <cell r="BB643">
            <v>0</v>
          </cell>
          <cell r="BC643">
            <v>0</v>
          </cell>
          <cell r="BD643">
            <v>0</v>
          </cell>
          <cell r="BE643">
            <v>0</v>
          </cell>
          <cell r="BF643">
            <v>0</v>
          </cell>
          <cell r="BG643">
            <v>0</v>
          </cell>
          <cell r="BH643">
            <v>0</v>
          </cell>
          <cell r="BI643">
            <v>0</v>
          </cell>
          <cell r="BJ643">
            <v>0</v>
          </cell>
          <cell r="BK643">
            <v>0</v>
          </cell>
          <cell r="BL643">
            <v>0</v>
          </cell>
          <cell r="BM643">
            <v>0</v>
          </cell>
          <cell r="BN643">
            <v>0</v>
          </cell>
          <cell r="BO643">
            <v>0</v>
          </cell>
          <cell r="BP643">
            <v>0</v>
          </cell>
          <cell r="BQ643">
            <v>0</v>
          </cell>
          <cell r="BR643">
            <v>0</v>
          </cell>
          <cell r="BS643">
            <v>0</v>
          </cell>
          <cell r="BT643">
            <v>0</v>
          </cell>
          <cell r="BU643">
            <v>0</v>
          </cell>
          <cell r="BV643">
            <v>0</v>
          </cell>
          <cell r="BW643">
            <v>0</v>
          </cell>
          <cell r="BX643">
            <v>0</v>
          </cell>
          <cell r="BY643">
            <v>0</v>
          </cell>
          <cell r="BZ643">
            <v>0</v>
          </cell>
          <cell r="CA643">
            <v>0</v>
          </cell>
          <cell r="CB643">
            <v>0</v>
          </cell>
          <cell r="CC643">
            <v>0</v>
          </cell>
          <cell r="CD643">
            <v>0</v>
          </cell>
          <cell r="CE643">
            <v>0</v>
          </cell>
          <cell r="CF643">
            <v>0</v>
          </cell>
          <cell r="CG643">
            <v>0</v>
          </cell>
          <cell r="CH643">
            <v>0</v>
          </cell>
          <cell r="CI643">
            <v>0</v>
          </cell>
          <cell r="CJ643">
            <v>0</v>
          </cell>
          <cell r="CK643">
            <v>0</v>
          </cell>
          <cell r="CL643">
            <v>0</v>
          </cell>
          <cell r="CM643">
            <v>0</v>
          </cell>
          <cell r="CN643">
            <v>0</v>
          </cell>
        </row>
        <row r="644">
          <cell r="B644">
            <v>403610</v>
          </cell>
          <cell r="C644" t="str">
            <v xml:space="preserve">    법인세납부(-)                                                                         </v>
          </cell>
          <cell r="D644" t="str">
            <v xml:space="preserve">  Payments of Income Taxes</v>
          </cell>
          <cell r="H644" t="e">
            <v>#VALUE!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  <cell r="AU644">
            <v>0</v>
          </cell>
          <cell r="AV644">
            <v>0</v>
          </cell>
          <cell r="AW644">
            <v>0</v>
          </cell>
          <cell r="AX644">
            <v>0</v>
          </cell>
          <cell r="AY644">
            <v>0</v>
          </cell>
          <cell r="AZ644">
            <v>0</v>
          </cell>
          <cell r="BA644">
            <v>0</v>
          </cell>
          <cell r="BB644">
            <v>0</v>
          </cell>
          <cell r="BC644">
            <v>0</v>
          </cell>
          <cell r="BD644">
            <v>0</v>
          </cell>
          <cell r="BE644">
            <v>0</v>
          </cell>
          <cell r="BF644">
            <v>0</v>
          </cell>
          <cell r="BG644">
            <v>0</v>
          </cell>
          <cell r="BH644">
            <v>0</v>
          </cell>
          <cell r="BI644">
            <v>0</v>
          </cell>
          <cell r="BJ644">
            <v>0</v>
          </cell>
          <cell r="BK644">
            <v>0</v>
          </cell>
          <cell r="BL644">
            <v>0</v>
          </cell>
          <cell r="BM644">
            <v>0</v>
          </cell>
          <cell r="BN644">
            <v>0</v>
          </cell>
          <cell r="BO644">
            <v>0</v>
          </cell>
          <cell r="BP644">
            <v>0</v>
          </cell>
          <cell r="BQ644">
            <v>0</v>
          </cell>
          <cell r="BR644">
            <v>0</v>
          </cell>
          <cell r="BS644">
            <v>0</v>
          </cell>
          <cell r="BT644">
            <v>0</v>
          </cell>
          <cell r="BU644">
            <v>0</v>
          </cell>
          <cell r="BV644">
            <v>0</v>
          </cell>
          <cell r="BW644">
            <v>0</v>
          </cell>
          <cell r="BX644">
            <v>0</v>
          </cell>
          <cell r="BY644">
            <v>0</v>
          </cell>
          <cell r="BZ644">
            <v>0</v>
          </cell>
          <cell r="CA644">
            <v>0</v>
          </cell>
          <cell r="CB644">
            <v>0</v>
          </cell>
          <cell r="CC644">
            <v>0</v>
          </cell>
          <cell r="CD644">
            <v>0</v>
          </cell>
          <cell r="CE644">
            <v>0</v>
          </cell>
          <cell r="CF644">
            <v>0</v>
          </cell>
          <cell r="CG644">
            <v>0</v>
          </cell>
          <cell r="CH644">
            <v>0</v>
          </cell>
          <cell r="CI644">
            <v>0</v>
          </cell>
          <cell r="CJ644">
            <v>0</v>
          </cell>
          <cell r="CK644">
            <v>0</v>
          </cell>
          <cell r="CL644">
            <v>0</v>
          </cell>
          <cell r="CM644">
            <v>0</v>
          </cell>
          <cell r="CN644">
            <v>0</v>
          </cell>
        </row>
        <row r="645">
          <cell r="B645">
            <v>403620</v>
          </cell>
          <cell r="C645" t="str">
            <v xml:space="preserve">    중단사업관련현금흐름                                                                  </v>
          </cell>
          <cell r="D645" t="str">
            <v xml:space="preserve">  Cash Flows from Discontinued Operating</v>
          </cell>
          <cell r="H645" t="e">
            <v>#VALUE!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  <cell r="AU645">
            <v>0</v>
          </cell>
          <cell r="AV645">
            <v>0</v>
          </cell>
          <cell r="AW645">
            <v>0</v>
          </cell>
          <cell r="AX645">
            <v>0</v>
          </cell>
          <cell r="AY645">
            <v>0</v>
          </cell>
          <cell r="AZ645">
            <v>0</v>
          </cell>
          <cell r="BA645">
            <v>0</v>
          </cell>
          <cell r="BB645">
            <v>0</v>
          </cell>
          <cell r="BC645">
            <v>0</v>
          </cell>
          <cell r="BD645">
            <v>0</v>
          </cell>
          <cell r="BE645">
            <v>0</v>
          </cell>
          <cell r="BF645">
            <v>0</v>
          </cell>
          <cell r="BG645">
            <v>0</v>
          </cell>
          <cell r="BH645">
            <v>0</v>
          </cell>
          <cell r="BI645">
            <v>0</v>
          </cell>
          <cell r="BJ645">
            <v>0</v>
          </cell>
          <cell r="BK645">
            <v>0</v>
          </cell>
          <cell r="BL645">
            <v>0</v>
          </cell>
          <cell r="BM645">
            <v>0</v>
          </cell>
          <cell r="BN645">
            <v>0</v>
          </cell>
          <cell r="BO645">
            <v>0</v>
          </cell>
          <cell r="BP645">
            <v>0</v>
          </cell>
          <cell r="BQ645">
            <v>0</v>
          </cell>
          <cell r="BR645">
            <v>0</v>
          </cell>
          <cell r="BS645">
            <v>0</v>
          </cell>
          <cell r="BT645">
            <v>0</v>
          </cell>
          <cell r="BU645">
            <v>0</v>
          </cell>
          <cell r="BV645">
            <v>0</v>
          </cell>
          <cell r="BW645">
            <v>0</v>
          </cell>
          <cell r="BX645">
            <v>0</v>
          </cell>
          <cell r="BY645">
            <v>0</v>
          </cell>
          <cell r="BZ645">
            <v>0</v>
          </cell>
          <cell r="CA645">
            <v>0</v>
          </cell>
          <cell r="CB645">
            <v>0</v>
          </cell>
          <cell r="CC645">
            <v>0</v>
          </cell>
          <cell r="CD645">
            <v>0</v>
          </cell>
          <cell r="CE645">
            <v>0</v>
          </cell>
          <cell r="CF645">
            <v>0</v>
          </cell>
          <cell r="CG645">
            <v>0</v>
          </cell>
          <cell r="CH645">
            <v>0</v>
          </cell>
          <cell r="CI645">
            <v>0</v>
          </cell>
          <cell r="CJ645">
            <v>0</v>
          </cell>
          <cell r="CK645">
            <v>0</v>
          </cell>
          <cell r="CL645">
            <v>0</v>
          </cell>
          <cell r="CM645">
            <v>0</v>
          </cell>
          <cell r="CN645">
            <v>0</v>
          </cell>
        </row>
        <row r="646">
          <cell r="B646">
            <v>403630</v>
          </cell>
          <cell r="C646" t="str">
            <v xml:space="preserve">재무활동으로인한현금흐름                                                                  </v>
          </cell>
          <cell r="D646" t="str">
            <v>Cash Flows from Financing Activities</v>
          </cell>
          <cell r="H646" t="e">
            <v>#VALUE!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-12.715662999999999</v>
          </cell>
          <cell r="AL646">
            <v>-14.392531999999999</v>
          </cell>
          <cell r="AM646">
            <v>119.80941199999999</v>
          </cell>
          <cell r="AN646">
            <v>-59.311580999999997</v>
          </cell>
          <cell r="AO646">
            <v>-6.0804580000000001</v>
          </cell>
          <cell r="AP646">
            <v>47.981994</v>
          </cell>
          <cell r="AQ646">
            <v>-4.6328490000000002</v>
          </cell>
          <cell r="AR646">
            <v>-1.3447499999999999</v>
          </cell>
          <cell r="AS646">
            <v>-11.778343</v>
          </cell>
          <cell r="AT646">
            <v>-18.732364999999998</v>
          </cell>
          <cell r="AU646">
            <v>277.54120499999999</v>
          </cell>
          <cell r="AV646">
            <v>0.27004844</v>
          </cell>
          <cell r="AW646">
            <v>-11.485598</v>
          </cell>
          <cell r="AX646">
            <v>223.06764699999999</v>
          </cell>
          <cell r="AY646">
            <v>50.757515999999995</v>
          </cell>
          <cell r="AZ646">
            <v>136.24618786000002</v>
          </cell>
          <cell r="BA646">
            <v>81.879513000000003</v>
          </cell>
          <cell r="BB646">
            <v>28.089421999999999</v>
          </cell>
          <cell r="BC646">
            <v>58.816593999999995</v>
          </cell>
          <cell r="BD646">
            <v>61.418592959999998</v>
          </cell>
          <cell r="BE646">
            <v>163.83627300000001</v>
          </cell>
          <cell r="BF646">
            <v>-17.920742999999998</v>
          </cell>
          <cell r="BG646">
            <v>50.675292999999996</v>
          </cell>
          <cell r="BH646">
            <v>-3.0280482999999996</v>
          </cell>
          <cell r="BI646">
            <v>-2.3231099999999998</v>
          </cell>
          <cell r="BJ646">
            <v>66.904301000000004</v>
          </cell>
          <cell r="BK646">
            <v>0</v>
          </cell>
          <cell r="BL646">
            <v>0</v>
          </cell>
          <cell r="BM646">
            <v>0</v>
          </cell>
          <cell r="BN646">
            <v>0</v>
          </cell>
          <cell r="BO646">
            <v>0</v>
          </cell>
          <cell r="BP646">
            <v>0</v>
          </cell>
          <cell r="BQ646">
            <v>0</v>
          </cell>
          <cell r="BR646">
            <v>0</v>
          </cell>
          <cell r="BS646">
            <v>0</v>
          </cell>
          <cell r="BT646">
            <v>0</v>
          </cell>
          <cell r="BU646">
            <v>0</v>
          </cell>
          <cell r="BV646">
            <v>0</v>
          </cell>
          <cell r="BW646">
            <v>0</v>
          </cell>
          <cell r="BX646">
            <v>0</v>
          </cell>
          <cell r="BY646">
            <v>0</v>
          </cell>
          <cell r="BZ646">
            <v>0</v>
          </cell>
          <cell r="CA646">
            <v>0</v>
          </cell>
          <cell r="CB646">
            <v>0</v>
          </cell>
          <cell r="CC646">
            <v>0</v>
          </cell>
          <cell r="CD646">
            <v>0</v>
          </cell>
          <cell r="CE646">
            <v>0</v>
          </cell>
          <cell r="CF646">
            <v>0</v>
          </cell>
          <cell r="CG646">
            <v>0</v>
          </cell>
          <cell r="CH646">
            <v>0</v>
          </cell>
          <cell r="CI646">
            <v>0</v>
          </cell>
          <cell r="CJ646">
            <v>0</v>
          </cell>
          <cell r="CK646">
            <v>0</v>
          </cell>
          <cell r="CL646">
            <v>0</v>
          </cell>
          <cell r="CM646">
            <v>0</v>
          </cell>
          <cell r="CN646">
            <v>0</v>
          </cell>
        </row>
        <row r="647">
          <cell r="B647">
            <v>403640</v>
          </cell>
          <cell r="C647" t="str">
            <v xml:space="preserve">    재무활동현금유입액                                                                    </v>
          </cell>
          <cell r="D647" t="str">
            <v xml:space="preserve">  Cash Inflows from Financing Activities</v>
          </cell>
          <cell r="H647" t="e">
            <v>#VALUE!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  <cell r="Y647">
            <v>0</v>
          </cell>
          <cell r="Z647">
            <v>0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0.89</v>
          </cell>
          <cell r="AM647">
            <v>119.80941199999999</v>
          </cell>
          <cell r="AN647">
            <v>-47.761289999999995</v>
          </cell>
          <cell r="AO647">
            <v>0</v>
          </cell>
          <cell r="AP647">
            <v>71.204759999999993</v>
          </cell>
          <cell r="AQ647">
            <v>0</v>
          </cell>
          <cell r="AR647">
            <v>0</v>
          </cell>
          <cell r="AS647">
            <v>0</v>
          </cell>
          <cell r="AT647">
            <v>15.489999999999998</v>
          </cell>
          <cell r="AU647">
            <v>288.966161</v>
          </cell>
          <cell r="AV647">
            <v>3.0000000099999995</v>
          </cell>
          <cell r="AW647">
            <v>0</v>
          </cell>
          <cell r="AX647">
            <v>269.2</v>
          </cell>
          <cell r="AY647">
            <v>62.5</v>
          </cell>
          <cell r="AZ647">
            <v>139.28097422999997</v>
          </cell>
          <cell r="BA647">
            <v>85.57</v>
          </cell>
          <cell r="BB647">
            <v>62.723999999999997</v>
          </cell>
          <cell r="BC647">
            <v>61.131999999999998</v>
          </cell>
          <cell r="BD647">
            <v>71.783999999999992</v>
          </cell>
          <cell r="BE647">
            <v>166.20167999999998</v>
          </cell>
          <cell r="BF647">
            <v>10</v>
          </cell>
          <cell r="BG647">
            <v>53.702649999999998</v>
          </cell>
          <cell r="BH647">
            <v>14.999228459999999</v>
          </cell>
          <cell r="BI647">
            <v>0</v>
          </cell>
          <cell r="BJ647">
            <v>84.745857000000001</v>
          </cell>
          <cell r="BK647">
            <v>0</v>
          </cell>
          <cell r="BL647">
            <v>0</v>
          </cell>
          <cell r="BM647">
            <v>0</v>
          </cell>
          <cell r="BN647">
            <v>0</v>
          </cell>
          <cell r="BO647">
            <v>0</v>
          </cell>
          <cell r="BP647">
            <v>0</v>
          </cell>
          <cell r="BQ647">
            <v>0</v>
          </cell>
          <cell r="BR647">
            <v>0</v>
          </cell>
          <cell r="BS647">
            <v>0</v>
          </cell>
          <cell r="BT647">
            <v>0</v>
          </cell>
          <cell r="BU647">
            <v>0</v>
          </cell>
          <cell r="BV647">
            <v>0</v>
          </cell>
          <cell r="BW647">
            <v>0</v>
          </cell>
          <cell r="BX647">
            <v>0</v>
          </cell>
          <cell r="BY647">
            <v>0</v>
          </cell>
          <cell r="BZ647">
            <v>0</v>
          </cell>
          <cell r="CA647">
            <v>0</v>
          </cell>
          <cell r="CB647">
            <v>0</v>
          </cell>
          <cell r="CC647">
            <v>0</v>
          </cell>
          <cell r="CD647">
            <v>0</v>
          </cell>
          <cell r="CE647">
            <v>0</v>
          </cell>
          <cell r="CF647">
            <v>0</v>
          </cell>
          <cell r="CG647">
            <v>0</v>
          </cell>
          <cell r="CH647">
            <v>0</v>
          </cell>
          <cell r="CI647">
            <v>0</v>
          </cell>
          <cell r="CJ647">
            <v>0</v>
          </cell>
          <cell r="CK647">
            <v>0</v>
          </cell>
          <cell r="CL647">
            <v>0</v>
          </cell>
          <cell r="CM647">
            <v>0</v>
          </cell>
          <cell r="CN647">
            <v>0</v>
          </cell>
        </row>
        <row r="648">
          <cell r="B648">
            <v>403650</v>
          </cell>
          <cell r="C648" t="str">
            <v xml:space="preserve">        단기사채의증가                                                                    </v>
          </cell>
          <cell r="D648" t="str">
            <v xml:space="preserve">    Increase in Short-Term Bonds</v>
          </cell>
          <cell r="H648" t="e">
            <v>#VALUE!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  <cell r="S648">
            <v>0</v>
          </cell>
          <cell r="T648">
            <v>0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  <cell r="AU648">
            <v>0</v>
          </cell>
          <cell r="AV648">
            <v>0</v>
          </cell>
          <cell r="AW648">
            <v>0</v>
          </cell>
          <cell r="AX648">
            <v>0</v>
          </cell>
          <cell r="AY648">
            <v>0</v>
          </cell>
          <cell r="AZ648">
            <v>0</v>
          </cell>
          <cell r="BA648">
            <v>0</v>
          </cell>
          <cell r="BB648">
            <v>0</v>
          </cell>
          <cell r="BC648">
            <v>0</v>
          </cell>
          <cell r="BD648">
            <v>0</v>
          </cell>
          <cell r="BE648">
            <v>0</v>
          </cell>
          <cell r="BF648">
            <v>0</v>
          </cell>
          <cell r="BG648">
            <v>0</v>
          </cell>
          <cell r="BH648">
            <v>0</v>
          </cell>
          <cell r="BI648">
            <v>0</v>
          </cell>
          <cell r="BJ648">
            <v>0</v>
          </cell>
          <cell r="BK648">
            <v>0</v>
          </cell>
          <cell r="BL648">
            <v>0</v>
          </cell>
          <cell r="BM648">
            <v>0</v>
          </cell>
          <cell r="BN648">
            <v>0</v>
          </cell>
          <cell r="BO648">
            <v>0</v>
          </cell>
          <cell r="BP648">
            <v>0</v>
          </cell>
          <cell r="BQ648">
            <v>0</v>
          </cell>
          <cell r="BR648">
            <v>0</v>
          </cell>
          <cell r="BS648">
            <v>0</v>
          </cell>
          <cell r="BT648">
            <v>0</v>
          </cell>
          <cell r="BU648">
            <v>0</v>
          </cell>
          <cell r="BV648">
            <v>0</v>
          </cell>
          <cell r="BW648">
            <v>0</v>
          </cell>
          <cell r="BX648">
            <v>0</v>
          </cell>
          <cell r="BY648">
            <v>0</v>
          </cell>
          <cell r="BZ648">
            <v>0</v>
          </cell>
          <cell r="CA648">
            <v>0</v>
          </cell>
          <cell r="CB648">
            <v>0</v>
          </cell>
          <cell r="CC648">
            <v>0</v>
          </cell>
          <cell r="CD648">
            <v>0</v>
          </cell>
          <cell r="CE648">
            <v>0</v>
          </cell>
          <cell r="CF648">
            <v>0</v>
          </cell>
          <cell r="CG648">
            <v>0</v>
          </cell>
          <cell r="CH648">
            <v>0</v>
          </cell>
          <cell r="CI648">
            <v>0</v>
          </cell>
          <cell r="CJ648">
            <v>0</v>
          </cell>
          <cell r="CK648">
            <v>0</v>
          </cell>
          <cell r="CL648">
            <v>0</v>
          </cell>
          <cell r="CM648">
            <v>0</v>
          </cell>
          <cell r="CN648">
            <v>0</v>
          </cell>
        </row>
        <row r="649">
          <cell r="B649">
            <v>403660</v>
          </cell>
          <cell r="C649" t="str">
            <v xml:space="preserve">        단기차입금의증가                                                                  </v>
          </cell>
          <cell r="D649" t="str">
            <v xml:space="preserve">    Increase in Short-Term Borrowings</v>
          </cell>
          <cell r="H649" t="e">
            <v>#VALUE!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  <cell r="AB649">
            <v>0</v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2</v>
          </cell>
          <cell r="AU649">
            <v>0</v>
          </cell>
          <cell r="AV649">
            <v>-2</v>
          </cell>
          <cell r="AW649">
            <v>0</v>
          </cell>
          <cell r="AX649">
            <v>0</v>
          </cell>
          <cell r="AY649">
            <v>0</v>
          </cell>
          <cell r="AZ649">
            <v>0</v>
          </cell>
          <cell r="BA649">
            <v>23.07</v>
          </cell>
          <cell r="BB649">
            <v>0.22399999999999998</v>
          </cell>
          <cell r="BC649">
            <v>-1.3679999999999999</v>
          </cell>
          <cell r="BD649">
            <v>9.2839999999999989</v>
          </cell>
          <cell r="BE649">
            <v>2</v>
          </cell>
          <cell r="BF649">
            <v>0</v>
          </cell>
          <cell r="BG649">
            <v>0</v>
          </cell>
          <cell r="BH649">
            <v>0</v>
          </cell>
          <cell r="BI649">
            <v>0</v>
          </cell>
          <cell r="BJ649">
            <v>30</v>
          </cell>
          <cell r="BK649">
            <v>0</v>
          </cell>
          <cell r="BL649">
            <v>0</v>
          </cell>
          <cell r="BM649">
            <v>0</v>
          </cell>
          <cell r="BN649">
            <v>0</v>
          </cell>
          <cell r="BO649">
            <v>0</v>
          </cell>
          <cell r="BP649">
            <v>0</v>
          </cell>
          <cell r="BQ649">
            <v>0</v>
          </cell>
          <cell r="BR649">
            <v>0</v>
          </cell>
          <cell r="BS649">
            <v>0</v>
          </cell>
          <cell r="BT649">
            <v>0</v>
          </cell>
          <cell r="BU649">
            <v>0</v>
          </cell>
          <cell r="BV649">
            <v>0</v>
          </cell>
          <cell r="BW649">
            <v>0</v>
          </cell>
          <cell r="BX649">
            <v>0</v>
          </cell>
          <cell r="BY649">
            <v>0</v>
          </cell>
          <cell r="BZ649">
            <v>0</v>
          </cell>
          <cell r="CA649">
            <v>0</v>
          </cell>
          <cell r="CB649">
            <v>0</v>
          </cell>
          <cell r="CC649">
            <v>0</v>
          </cell>
          <cell r="CD649">
            <v>0</v>
          </cell>
          <cell r="CE649">
            <v>0</v>
          </cell>
          <cell r="CF649">
            <v>0</v>
          </cell>
          <cell r="CG649">
            <v>0</v>
          </cell>
          <cell r="CH649">
            <v>0</v>
          </cell>
          <cell r="CI649">
            <v>0</v>
          </cell>
          <cell r="CJ649">
            <v>0</v>
          </cell>
          <cell r="CK649">
            <v>0</v>
          </cell>
          <cell r="CL649">
            <v>0</v>
          </cell>
          <cell r="CM649">
            <v>0</v>
          </cell>
          <cell r="CN649">
            <v>0</v>
          </cell>
        </row>
        <row r="650">
          <cell r="B650">
            <v>403670</v>
          </cell>
          <cell r="C650" t="str">
            <v xml:space="preserve">        당좌차월의증가                                                                    </v>
          </cell>
          <cell r="D650" t="str">
            <v xml:space="preserve">    Increase in Overdraft</v>
          </cell>
          <cell r="H650" t="e">
            <v>#VALUE!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  <cell r="AB650">
            <v>0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  <cell r="AU650">
            <v>0</v>
          </cell>
          <cell r="AV650">
            <v>0</v>
          </cell>
          <cell r="AW650">
            <v>0</v>
          </cell>
          <cell r="AX650">
            <v>0</v>
          </cell>
          <cell r="AY650">
            <v>0</v>
          </cell>
          <cell r="AZ650">
            <v>0</v>
          </cell>
          <cell r="BA650">
            <v>0</v>
          </cell>
          <cell r="BB650">
            <v>0</v>
          </cell>
          <cell r="BC650">
            <v>0</v>
          </cell>
          <cell r="BD650">
            <v>0</v>
          </cell>
          <cell r="BE650">
            <v>0</v>
          </cell>
          <cell r="BF650">
            <v>0</v>
          </cell>
          <cell r="BG650">
            <v>0</v>
          </cell>
          <cell r="BH650">
            <v>0</v>
          </cell>
          <cell r="BI650">
            <v>0</v>
          </cell>
          <cell r="BJ650">
            <v>0</v>
          </cell>
          <cell r="BK650">
            <v>0</v>
          </cell>
          <cell r="BL650">
            <v>0</v>
          </cell>
          <cell r="BM650">
            <v>0</v>
          </cell>
          <cell r="BN650">
            <v>0</v>
          </cell>
          <cell r="BO650">
            <v>0</v>
          </cell>
          <cell r="BP650">
            <v>0</v>
          </cell>
          <cell r="BQ650">
            <v>0</v>
          </cell>
          <cell r="BR650">
            <v>0</v>
          </cell>
          <cell r="BS650">
            <v>0</v>
          </cell>
          <cell r="BT650">
            <v>0</v>
          </cell>
          <cell r="BU650">
            <v>0</v>
          </cell>
          <cell r="BV650">
            <v>0</v>
          </cell>
          <cell r="BW650">
            <v>0</v>
          </cell>
          <cell r="BX650">
            <v>0</v>
          </cell>
          <cell r="BY650">
            <v>0</v>
          </cell>
          <cell r="BZ650">
            <v>0</v>
          </cell>
          <cell r="CA650">
            <v>0</v>
          </cell>
          <cell r="CB650">
            <v>0</v>
          </cell>
          <cell r="CC650">
            <v>0</v>
          </cell>
          <cell r="CD650">
            <v>0</v>
          </cell>
          <cell r="CE650">
            <v>0</v>
          </cell>
          <cell r="CF650">
            <v>0</v>
          </cell>
          <cell r="CG650">
            <v>0</v>
          </cell>
          <cell r="CH650">
            <v>0</v>
          </cell>
          <cell r="CI650">
            <v>0</v>
          </cell>
          <cell r="CJ650">
            <v>0</v>
          </cell>
          <cell r="CK650">
            <v>0</v>
          </cell>
          <cell r="CL650">
            <v>0</v>
          </cell>
          <cell r="CM650">
            <v>0</v>
          </cell>
          <cell r="CN650">
            <v>0</v>
          </cell>
        </row>
        <row r="651">
          <cell r="B651">
            <v>403680</v>
          </cell>
          <cell r="C651" t="str">
            <v xml:space="preserve">        유동성장기부채의증가                                                              </v>
          </cell>
          <cell r="D651" t="str">
            <v xml:space="preserve">    Incr. in Current Portion of Lt. Debt</v>
          </cell>
          <cell r="H651" t="e">
            <v>#VALUE!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  <cell r="AB651">
            <v>0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  <cell r="AU651">
            <v>0</v>
          </cell>
          <cell r="AV651">
            <v>0</v>
          </cell>
          <cell r="AW651">
            <v>0</v>
          </cell>
          <cell r="AX651">
            <v>0</v>
          </cell>
          <cell r="AY651">
            <v>0</v>
          </cell>
          <cell r="AZ651">
            <v>0</v>
          </cell>
          <cell r="BA651">
            <v>0</v>
          </cell>
          <cell r="BB651">
            <v>0</v>
          </cell>
          <cell r="BC651">
            <v>0</v>
          </cell>
          <cell r="BD651">
            <v>0</v>
          </cell>
          <cell r="BE651">
            <v>0</v>
          </cell>
          <cell r="BF651">
            <v>0</v>
          </cell>
          <cell r="BG651">
            <v>0</v>
          </cell>
          <cell r="BH651">
            <v>0</v>
          </cell>
          <cell r="BI651">
            <v>0</v>
          </cell>
          <cell r="BJ651">
            <v>0</v>
          </cell>
          <cell r="BK651">
            <v>0</v>
          </cell>
          <cell r="BL651">
            <v>0</v>
          </cell>
          <cell r="BM651">
            <v>0</v>
          </cell>
          <cell r="BN651">
            <v>0</v>
          </cell>
          <cell r="BO651">
            <v>0</v>
          </cell>
          <cell r="BP651">
            <v>0</v>
          </cell>
          <cell r="BQ651">
            <v>0</v>
          </cell>
          <cell r="BR651">
            <v>0</v>
          </cell>
          <cell r="BS651">
            <v>0</v>
          </cell>
          <cell r="BT651">
            <v>0</v>
          </cell>
          <cell r="BU651">
            <v>0</v>
          </cell>
          <cell r="BV651">
            <v>0</v>
          </cell>
          <cell r="BW651">
            <v>0</v>
          </cell>
          <cell r="BX651">
            <v>0</v>
          </cell>
          <cell r="BY651">
            <v>0</v>
          </cell>
          <cell r="BZ651">
            <v>0</v>
          </cell>
          <cell r="CA651">
            <v>0</v>
          </cell>
          <cell r="CB651">
            <v>0</v>
          </cell>
          <cell r="CC651">
            <v>0</v>
          </cell>
          <cell r="CD651">
            <v>0</v>
          </cell>
          <cell r="CE651">
            <v>0</v>
          </cell>
          <cell r="CF651">
            <v>0</v>
          </cell>
          <cell r="CG651">
            <v>0</v>
          </cell>
          <cell r="CH651">
            <v>0</v>
          </cell>
          <cell r="CI651">
            <v>0</v>
          </cell>
          <cell r="CJ651">
            <v>0</v>
          </cell>
          <cell r="CK651">
            <v>0</v>
          </cell>
          <cell r="CL651">
            <v>0</v>
          </cell>
          <cell r="CM651">
            <v>0</v>
          </cell>
          <cell r="CN651">
            <v>0</v>
          </cell>
        </row>
        <row r="652">
          <cell r="B652">
            <v>403740</v>
          </cell>
          <cell r="C652" t="str">
            <v xml:space="preserve">        미지급금의증가                                                                    </v>
          </cell>
          <cell r="D652" t="str">
            <v xml:space="preserve">    Increase in Other Payables</v>
          </cell>
          <cell r="H652" t="e">
            <v>#VALUE!</v>
          </cell>
          <cell r="I652">
            <v>0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0</v>
          </cell>
          <cell r="Z652">
            <v>0</v>
          </cell>
          <cell r="AA652">
            <v>0</v>
          </cell>
          <cell r="AB652">
            <v>0</v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>
            <v>0</v>
          </cell>
          <cell r="AJ652">
            <v>0</v>
          </cell>
          <cell r="AK652">
            <v>0</v>
          </cell>
          <cell r="AL652">
            <v>0</v>
          </cell>
          <cell r="AM652">
            <v>0</v>
          </cell>
          <cell r="AN652">
            <v>0</v>
          </cell>
          <cell r="AO652">
            <v>0</v>
          </cell>
          <cell r="AP652">
            <v>0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  <cell r="AU652">
            <v>0</v>
          </cell>
          <cell r="AV652">
            <v>0</v>
          </cell>
          <cell r="AW652">
            <v>0</v>
          </cell>
          <cell r="AX652">
            <v>0</v>
          </cell>
          <cell r="AY652">
            <v>0</v>
          </cell>
          <cell r="AZ652">
            <v>0</v>
          </cell>
          <cell r="BA652">
            <v>0</v>
          </cell>
          <cell r="BB652">
            <v>0</v>
          </cell>
          <cell r="BC652">
            <v>0</v>
          </cell>
          <cell r="BD652">
            <v>0</v>
          </cell>
          <cell r="BE652">
            <v>0</v>
          </cell>
          <cell r="BF652">
            <v>0</v>
          </cell>
          <cell r="BG652">
            <v>0</v>
          </cell>
          <cell r="BH652">
            <v>0</v>
          </cell>
          <cell r="BI652">
            <v>0</v>
          </cell>
          <cell r="BJ652">
            <v>0</v>
          </cell>
          <cell r="BK652">
            <v>0</v>
          </cell>
          <cell r="BL652">
            <v>0</v>
          </cell>
          <cell r="BM652">
            <v>0</v>
          </cell>
          <cell r="BN652">
            <v>0</v>
          </cell>
          <cell r="BO652">
            <v>0</v>
          </cell>
          <cell r="BP652">
            <v>0</v>
          </cell>
          <cell r="BQ652">
            <v>0</v>
          </cell>
          <cell r="BR652">
            <v>0</v>
          </cell>
          <cell r="BS652">
            <v>0</v>
          </cell>
          <cell r="BT652">
            <v>0</v>
          </cell>
          <cell r="BU652">
            <v>0</v>
          </cell>
          <cell r="BV652">
            <v>0</v>
          </cell>
          <cell r="BW652">
            <v>0</v>
          </cell>
          <cell r="BX652">
            <v>0</v>
          </cell>
          <cell r="BY652">
            <v>0</v>
          </cell>
          <cell r="BZ652">
            <v>0</v>
          </cell>
          <cell r="CA652">
            <v>0</v>
          </cell>
          <cell r="CB652">
            <v>0</v>
          </cell>
          <cell r="CC652">
            <v>0</v>
          </cell>
          <cell r="CD652">
            <v>0</v>
          </cell>
          <cell r="CE652">
            <v>0</v>
          </cell>
          <cell r="CF652">
            <v>0</v>
          </cell>
          <cell r="CG652">
            <v>0</v>
          </cell>
          <cell r="CH652">
            <v>0</v>
          </cell>
          <cell r="CI652">
            <v>0</v>
          </cell>
          <cell r="CJ652">
            <v>0</v>
          </cell>
          <cell r="CK652">
            <v>0</v>
          </cell>
          <cell r="CL652">
            <v>0</v>
          </cell>
          <cell r="CM652">
            <v>0</v>
          </cell>
          <cell r="CN652">
            <v>0</v>
          </cell>
        </row>
        <row r="653">
          <cell r="B653">
            <v>403750</v>
          </cell>
          <cell r="C653" t="str">
            <v xml:space="preserve">        사채의증가                                                                        </v>
          </cell>
          <cell r="D653" t="str">
            <v xml:space="preserve">    Increase of (Long-Term)Bonds</v>
          </cell>
          <cell r="H653" t="e">
            <v>#VALUE!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  <cell r="AH653">
            <v>0</v>
          </cell>
          <cell r="AI653">
            <v>0</v>
          </cell>
          <cell r="AJ653">
            <v>0</v>
          </cell>
          <cell r="AK653">
            <v>0</v>
          </cell>
          <cell r="AL653">
            <v>0</v>
          </cell>
          <cell r="AM653">
            <v>0</v>
          </cell>
          <cell r="AN653">
            <v>0</v>
          </cell>
          <cell r="AO653">
            <v>0</v>
          </cell>
          <cell r="AP653">
            <v>0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  <cell r="AU653">
            <v>0</v>
          </cell>
          <cell r="AV653">
            <v>0</v>
          </cell>
          <cell r="AW653">
            <v>0</v>
          </cell>
          <cell r="AX653">
            <v>0</v>
          </cell>
          <cell r="AY653">
            <v>0</v>
          </cell>
          <cell r="AZ653">
            <v>0</v>
          </cell>
          <cell r="BA653">
            <v>0</v>
          </cell>
          <cell r="BB653">
            <v>0</v>
          </cell>
          <cell r="BC653">
            <v>0</v>
          </cell>
          <cell r="BD653">
            <v>0</v>
          </cell>
          <cell r="BE653">
            <v>99.701679999999996</v>
          </cell>
          <cell r="BF653">
            <v>0</v>
          </cell>
          <cell r="BG653">
            <v>0</v>
          </cell>
          <cell r="BH653">
            <v>0</v>
          </cell>
          <cell r="BI653">
            <v>0</v>
          </cell>
          <cell r="BJ653">
            <v>0</v>
          </cell>
          <cell r="BK653">
            <v>0</v>
          </cell>
          <cell r="BL653">
            <v>0</v>
          </cell>
          <cell r="BM653">
            <v>0</v>
          </cell>
          <cell r="BN653">
            <v>0</v>
          </cell>
          <cell r="BO653">
            <v>0</v>
          </cell>
          <cell r="BP653">
            <v>0</v>
          </cell>
          <cell r="BQ653">
            <v>0</v>
          </cell>
          <cell r="BR653">
            <v>0</v>
          </cell>
          <cell r="BS653">
            <v>0</v>
          </cell>
          <cell r="BT653">
            <v>0</v>
          </cell>
          <cell r="BU653">
            <v>0</v>
          </cell>
          <cell r="BV653">
            <v>0</v>
          </cell>
          <cell r="BW653">
            <v>0</v>
          </cell>
          <cell r="BX653">
            <v>0</v>
          </cell>
          <cell r="BY653">
            <v>0</v>
          </cell>
          <cell r="BZ653">
            <v>0</v>
          </cell>
          <cell r="CA653">
            <v>0</v>
          </cell>
          <cell r="CB653">
            <v>0</v>
          </cell>
          <cell r="CC653">
            <v>0</v>
          </cell>
          <cell r="CD653">
            <v>0</v>
          </cell>
          <cell r="CE653">
            <v>0</v>
          </cell>
          <cell r="CF653">
            <v>0</v>
          </cell>
          <cell r="CG653">
            <v>0</v>
          </cell>
          <cell r="CH653">
            <v>0</v>
          </cell>
          <cell r="CI653">
            <v>0</v>
          </cell>
          <cell r="CJ653">
            <v>0</v>
          </cell>
          <cell r="CK653">
            <v>0</v>
          </cell>
          <cell r="CL653">
            <v>0</v>
          </cell>
          <cell r="CM653">
            <v>0</v>
          </cell>
          <cell r="CN653">
            <v>0</v>
          </cell>
        </row>
        <row r="654">
          <cell r="B654">
            <v>403760</v>
          </cell>
          <cell r="C654" t="str">
            <v xml:space="preserve">        장기차입금의증가                                                                  </v>
          </cell>
          <cell r="D654" t="str">
            <v xml:space="preserve">    Increase in (Long-Term)Borrowings</v>
          </cell>
          <cell r="H654" t="e">
            <v>#VALUE!</v>
          </cell>
          <cell r="I654">
            <v>0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0</v>
          </cell>
          <cell r="Y654">
            <v>0</v>
          </cell>
          <cell r="Z654">
            <v>0</v>
          </cell>
          <cell r="AA654">
            <v>0</v>
          </cell>
          <cell r="AB654">
            <v>0</v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  <cell r="AG654">
            <v>0</v>
          </cell>
          <cell r="AH654">
            <v>0</v>
          </cell>
          <cell r="AI654">
            <v>0</v>
          </cell>
          <cell r="AJ654">
            <v>0</v>
          </cell>
          <cell r="AK654">
            <v>0</v>
          </cell>
          <cell r="AL654">
            <v>0.89</v>
          </cell>
          <cell r="AM654">
            <v>0</v>
          </cell>
          <cell r="AN654">
            <v>0.72659999999999991</v>
          </cell>
          <cell r="AO654">
            <v>0</v>
          </cell>
          <cell r="AP654">
            <v>0</v>
          </cell>
          <cell r="AQ654">
            <v>0</v>
          </cell>
          <cell r="AR654">
            <v>0</v>
          </cell>
          <cell r="AS654">
            <v>0</v>
          </cell>
          <cell r="AT654">
            <v>13.49</v>
          </cell>
          <cell r="AU654">
            <v>6.5</v>
          </cell>
          <cell r="AV654">
            <v>5</v>
          </cell>
          <cell r="AW654">
            <v>0</v>
          </cell>
          <cell r="AX654">
            <v>269.2</v>
          </cell>
          <cell r="AY654">
            <v>62.5</v>
          </cell>
          <cell r="AZ654">
            <v>49.780103840000002</v>
          </cell>
          <cell r="BA654">
            <v>62.5</v>
          </cell>
          <cell r="BB654">
            <v>62.5</v>
          </cell>
          <cell r="BC654">
            <v>62.5</v>
          </cell>
          <cell r="BD654">
            <v>62.5</v>
          </cell>
          <cell r="BE654">
            <v>64.5</v>
          </cell>
          <cell r="BF654">
            <v>10</v>
          </cell>
          <cell r="BG654">
            <v>0</v>
          </cell>
          <cell r="BH654">
            <v>15</v>
          </cell>
          <cell r="BI654">
            <v>0</v>
          </cell>
          <cell r="BJ654">
            <v>10</v>
          </cell>
          <cell r="BK654">
            <v>0</v>
          </cell>
          <cell r="BL654">
            <v>0</v>
          </cell>
          <cell r="BM654">
            <v>0</v>
          </cell>
          <cell r="BN654">
            <v>0</v>
          </cell>
          <cell r="BO654">
            <v>0</v>
          </cell>
          <cell r="BP654">
            <v>0</v>
          </cell>
          <cell r="BQ654">
            <v>0</v>
          </cell>
          <cell r="BR654">
            <v>0</v>
          </cell>
          <cell r="BS654">
            <v>0</v>
          </cell>
          <cell r="BT654">
            <v>0</v>
          </cell>
          <cell r="BU654">
            <v>0</v>
          </cell>
          <cell r="BV654">
            <v>0</v>
          </cell>
          <cell r="BW654">
            <v>0</v>
          </cell>
          <cell r="BX654">
            <v>0</v>
          </cell>
          <cell r="BY654">
            <v>0</v>
          </cell>
          <cell r="BZ654">
            <v>0</v>
          </cell>
          <cell r="CA654">
            <v>0</v>
          </cell>
          <cell r="CB654">
            <v>0</v>
          </cell>
          <cell r="CC654">
            <v>0</v>
          </cell>
          <cell r="CD654">
            <v>0</v>
          </cell>
          <cell r="CE654">
            <v>0</v>
          </cell>
          <cell r="CF654">
            <v>0</v>
          </cell>
          <cell r="CG654">
            <v>0</v>
          </cell>
          <cell r="CH654">
            <v>0</v>
          </cell>
          <cell r="CI654">
            <v>0</v>
          </cell>
          <cell r="CJ654">
            <v>0</v>
          </cell>
          <cell r="CK654">
            <v>0</v>
          </cell>
          <cell r="CL654">
            <v>0</v>
          </cell>
          <cell r="CM654">
            <v>0</v>
          </cell>
          <cell r="CN654">
            <v>0</v>
          </cell>
        </row>
        <row r="655">
          <cell r="B655">
            <v>403770</v>
          </cell>
          <cell r="C655" t="str">
            <v xml:space="preserve">        장기미지급금의증가                                                                </v>
          </cell>
          <cell r="D655" t="str">
            <v xml:space="preserve">    Increase in (Long-Term)Other Payables</v>
          </cell>
          <cell r="H655" t="e">
            <v>#VALUE!</v>
          </cell>
          <cell r="I655">
            <v>0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0</v>
          </cell>
          <cell r="Z655">
            <v>0</v>
          </cell>
          <cell r="AA655">
            <v>0</v>
          </cell>
          <cell r="AB655">
            <v>0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0</v>
          </cell>
          <cell r="AH655">
            <v>0</v>
          </cell>
          <cell r="AI655">
            <v>0</v>
          </cell>
          <cell r="AJ655">
            <v>0</v>
          </cell>
          <cell r="AK655">
            <v>0</v>
          </cell>
          <cell r="AL655">
            <v>0</v>
          </cell>
          <cell r="AM655">
            <v>0</v>
          </cell>
          <cell r="AN655">
            <v>0</v>
          </cell>
          <cell r="AO655">
            <v>0</v>
          </cell>
          <cell r="AP655">
            <v>0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  <cell r="AU655">
            <v>0</v>
          </cell>
          <cell r="AV655">
            <v>0</v>
          </cell>
          <cell r="AW655">
            <v>0</v>
          </cell>
          <cell r="AX655">
            <v>0</v>
          </cell>
          <cell r="AY655">
            <v>0</v>
          </cell>
          <cell r="AZ655">
            <v>0</v>
          </cell>
          <cell r="BA655">
            <v>0</v>
          </cell>
          <cell r="BB655">
            <v>0</v>
          </cell>
          <cell r="BC655">
            <v>0</v>
          </cell>
          <cell r="BD655">
            <v>0</v>
          </cell>
          <cell r="BE655">
            <v>0</v>
          </cell>
          <cell r="BF655">
            <v>0</v>
          </cell>
          <cell r="BG655">
            <v>0</v>
          </cell>
          <cell r="BH655">
            <v>0</v>
          </cell>
          <cell r="BI655">
            <v>0</v>
          </cell>
          <cell r="BJ655">
            <v>0</v>
          </cell>
          <cell r="BK655">
            <v>0</v>
          </cell>
          <cell r="BL655">
            <v>0</v>
          </cell>
          <cell r="BM655">
            <v>0</v>
          </cell>
          <cell r="BN655">
            <v>0</v>
          </cell>
          <cell r="BO655">
            <v>0</v>
          </cell>
          <cell r="BP655">
            <v>0</v>
          </cell>
          <cell r="BQ655">
            <v>0</v>
          </cell>
          <cell r="BR655">
            <v>0</v>
          </cell>
          <cell r="BS655">
            <v>0</v>
          </cell>
          <cell r="BT655">
            <v>0</v>
          </cell>
          <cell r="BU655">
            <v>0</v>
          </cell>
          <cell r="BV655">
            <v>0</v>
          </cell>
          <cell r="BW655">
            <v>0</v>
          </cell>
          <cell r="BX655">
            <v>0</v>
          </cell>
          <cell r="BY655">
            <v>0</v>
          </cell>
          <cell r="BZ655">
            <v>0</v>
          </cell>
          <cell r="CA655">
            <v>0</v>
          </cell>
          <cell r="CB655">
            <v>0</v>
          </cell>
          <cell r="CC655">
            <v>0</v>
          </cell>
          <cell r="CD655">
            <v>0</v>
          </cell>
          <cell r="CE655">
            <v>0</v>
          </cell>
          <cell r="CF655">
            <v>0</v>
          </cell>
          <cell r="CG655">
            <v>0</v>
          </cell>
          <cell r="CH655">
            <v>0</v>
          </cell>
          <cell r="CI655">
            <v>0</v>
          </cell>
          <cell r="CJ655">
            <v>0</v>
          </cell>
          <cell r="CK655">
            <v>0</v>
          </cell>
          <cell r="CL655">
            <v>0</v>
          </cell>
          <cell r="CM655">
            <v>0</v>
          </cell>
          <cell r="CN655">
            <v>0</v>
          </cell>
        </row>
        <row r="656">
          <cell r="B656">
            <v>403780</v>
          </cell>
          <cell r="C656" t="str">
            <v xml:space="preserve">        유동화채무의증가                                                                  </v>
          </cell>
          <cell r="D656" t="str">
            <v xml:space="preserve">    Increase in Securitized Debts</v>
          </cell>
          <cell r="H656" t="e">
            <v>#VALUE!</v>
          </cell>
          <cell r="I656">
            <v>0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0</v>
          </cell>
          <cell r="Z656">
            <v>0</v>
          </cell>
          <cell r="AA656">
            <v>0</v>
          </cell>
          <cell r="AB656">
            <v>0</v>
          </cell>
          <cell r="AC656">
            <v>0</v>
          </cell>
          <cell r="AD656">
            <v>0</v>
          </cell>
          <cell r="AE656">
            <v>0</v>
          </cell>
          <cell r="AF656">
            <v>0</v>
          </cell>
          <cell r="AG656">
            <v>0</v>
          </cell>
          <cell r="AH656">
            <v>0</v>
          </cell>
          <cell r="AI656">
            <v>0</v>
          </cell>
          <cell r="AJ656">
            <v>0</v>
          </cell>
          <cell r="AK656">
            <v>0</v>
          </cell>
          <cell r="AL656">
            <v>0</v>
          </cell>
          <cell r="AM656">
            <v>0</v>
          </cell>
          <cell r="AN656">
            <v>0</v>
          </cell>
          <cell r="AO656">
            <v>0</v>
          </cell>
          <cell r="AP656">
            <v>0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  <cell r="AU656">
            <v>0</v>
          </cell>
          <cell r="AV656">
            <v>0</v>
          </cell>
          <cell r="AW656">
            <v>0</v>
          </cell>
          <cell r="AX656">
            <v>0</v>
          </cell>
          <cell r="AY656">
            <v>0</v>
          </cell>
          <cell r="AZ656">
            <v>0</v>
          </cell>
          <cell r="BA656">
            <v>0</v>
          </cell>
          <cell r="BB656">
            <v>0</v>
          </cell>
          <cell r="BC656">
            <v>0</v>
          </cell>
          <cell r="BD656">
            <v>0</v>
          </cell>
          <cell r="BE656">
            <v>0</v>
          </cell>
          <cell r="BF656">
            <v>0</v>
          </cell>
          <cell r="BG656">
            <v>0</v>
          </cell>
          <cell r="BH656">
            <v>0</v>
          </cell>
          <cell r="BI656">
            <v>0</v>
          </cell>
          <cell r="BJ656">
            <v>0</v>
          </cell>
          <cell r="BK656">
            <v>0</v>
          </cell>
          <cell r="BL656">
            <v>0</v>
          </cell>
          <cell r="BM656">
            <v>0</v>
          </cell>
          <cell r="BN656">
            <v>0</v>
          </cell>
          <cell r="BO656">
            <v>0</v>
          </cell>
          <cell r="BP656">
            <v>0</v>
          </cell>
          <cell r="BQ656">
            <v>0</v>
          </cell>
          <cell r="BR656">
            <v>0</v>
          </cell>
          <cell r="BS656">
            <v>0</v>
          </cell>
          <cell r="BT656">
            <v>0</v>
          </cell>
          <cell r="BU656">
            <v>0</v>
          </cell>
          <cell r="BV656">
            <v>0</v>
          </cell>
          <cell r="BW656">
            <v>0</v>
          </cell>
          <cell r="BX656">
            <v>0</v>
          </cell>
          <cell r="BY656">
            <v>0</v>
          </cell>
          <cell r="BZ656">
            <v>0</v>
          </cell>
          <cell r="CA656">
            <v>0</v>
          </cell>
          <cell r="CB656">
            <v>0</v>
          </cell>
          <cell r="CC656">
            <v>0</v>
          </cell>
          <cell r="CD656">
            <v>0</v>
          </cell>
          <cell r="CE656">
            <v>0</v>
          </cell>
          <cell r="CF656">
            <v>0</v>
          </cell>
          <cell r="CG656">
            <v>0</v>
          </cell>
          <cell r="CH656">
            <v>0</v>
          </cell>
          <cell r="CI656">
            <v>0</v>
          </cell>
          <cell r="CJ656">
            <v>0</v>
          </cell>
          <cell r="CK656">
            <v>0</v>
          </cell>
          <cell r="CL656">
            <v>0</v>
          </cell>
          <cell r="CM656">
            <v>0</v>
          </cell>
          <cell r="CN656">
            <v>0</v>
          </cell>
        </row>
        <row r="657">
          <cell r="B657">
            <v>403790</v>
          </cell>
          <cell r="C657" t="str">
            <v xml:space="preserve">        상환우선주의증가                                                                  </v>
          </cell>
          <cell r="D657" t="str">
            <v xml:space="preserve">    Increase in Preferred Stock of Redemption</v>
          </cell>
          <cell r="H657" t="e">
            <v>#VALUE!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  <cell r="AH657">
            <v>0</v>
          </cell>
          <cell r="AI657">
            <v>0</v>
          </cell>
          <cell r="AJ657">
            <v>0</v>
          </cell>
          <cell r="AK657">
            <v>0</v>
          </cell>
          <cell r="AL657">
            <v>0</v>
          </cell>
          <cell r="AM657">
            <v>0</v>
          </cell>
          <cell r="AN657">
            <v>0</v>
          </cell>
          <cell r="AO657">
            <v>0</v>
          </cell>
          <cell r="AP657">
            <v>0</v>
          </cell>
          <cell r="AQ657">
            <v>0</v>
          </cell>
          <cell r="AR657">
            <v>0</v>
          </cell>
          <cell r="AS657">
            <v>0</v>
          </cell>
          <cell r="AT657">
            <v>0</v>
          </cell>
          <cell r="AU657">
            <v>0</v>
          </cell>
          <cell r="AV657">
            <v>0</v>
          </cell>
          <cell r="AW657">
            <v>0</v>
          </cell>
          <cell r="AX657">
            <v>0</v>
          </cell>
          <cell r="AY657">
            <v>0</v>
          </cell>
          <cell r="AZ657">
            <v>0</v>
          </cell>
          <cell r="BA657">
            <v>0</v>
          </cell>
          <cell r="BB657">
            <v>0</v>
          </cell>
          <cell r="BC657">
            <v>0</v>
          </cell>
          <cell r="BD657">
            <v>0</v>
          </cell>
          <cell r="BE657">
            <v>0</v>
          </cell>
          <cell r="BF657">
            <v>0</v>
          </cell>
          <cell r="BG657">
            <v>0</v>
          </cell>
          <cell r="BH657">
            <v>0</v>
          </cell>
          <cell r="BI657">
            <v>0</v>
          </cell>
          <cell r="BJ657">
            <v>0</v>
          </cell>
          <cell r="BK657">
            <v>0</v>
          </cell>
          <cell r="BL657">
            <v>0</v>
          </cell>
          <cell r="BM657">
            <v>0</v>
          </cell>
          <cell r="BN657">
            <v>0</v>
          </cell>
          <cell r="BO657">
            <v>0</v>
          </cell>
          <cell r="BP657">
            <v>0</v>
          </cell>
          <cell r="BQ657">
            <v>0</v>
          </cell>
          <cell r="BR657">
            <v>0</v>
          </cell>
          <cell r="BS657">
            <v>0</v>
          </cell>
          <cell r="BT657">
            <v>0</v>
          </cell>
          <cell r="BU657">
            <v>0</v>
          </cell>
          <cell r="BV657">
            <v>0</v>
          </cell>
          <cell r="BW657">
            <v>0</v>
          </cell>
          <cell r="BX657">
            <v>0</v>
          </cell>
          <cell r="BY657">
            <v>0</v>
          </cell>
          <cell r="BZ657">
            <v>0</v>
          </cell>
          <cell r="CA657">
            <v>0</v>
          </cell>
          <cell r="CB657">
            <v>0</v>
          </cell>
          <cell r="CC657">
            <v>0</v>
          </cell>
          <cell r="CD657">
            <v>0</v>
          </cell>
          <cell r="CE657">
            <v>0</v>
          </cell>
          <cell r="CF657">
            <v>0</v>
          </cell>
          <cell r="CG657">
            <v>0</v>
          </cell>
          <cell r="CH657">
            <v>0</v>
          </cell>
          <cell r="CI657">
            <v>0</v>
          </cell>
          <cell r="CJ657">
            <v>0</v>
          </cell>
          <cell r="CK657">
            <v>0</v>
          </cell>
          <cell r="CL657">
            <v>0</v>
          </cell>
          <cell r="CM657">
            <v>0</v>
          </cell>
          <cell r="CN657">
            <v>0</v>
          </cell>
        </row>
        <row r="658">
          <cell r="B658">
            <v>403800</v>
          </cell>
          <cell r="C658" t="str">
            <v xml:space="preserve">        파생상품의변동                                                                    </v>
          </cell>
          <cell r="D658" t="str">
            <v xml:space="preserve">    Change in Derivatives</v>
          </cell>
          <cell r="H658" t="e">
            <v>#VALUE!</v>
          </cell>
          <cell r="I658">
            <v>0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0</v>
          </cell>
          <cell r="Z658">
            <v>0</v>
          </cell>
          <cell r="AA658">
            <v>0</v>
          </cell>
          <cell r="AB658">
            <v>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0</v>
          </cell>
          <cell r="AJ658">
            <v>0</v>
          </cell>
          <cell r="AK658">
            <v>0</v>
          </cell>
          <cell r="AL658">
            <v>0</v>
          </cell>
          <cell r="AM658">
            <v>0</v>
          </cell>
          <cell r="AN658">
            <v>0</v>
          </cell>
          <cell r="AO658">
            <v>0</v>
          </cell>
          <cell r="AP658">
            <v>0</v>
          </cell>
          <cell r="AQ658">
            <v>0</v>
          </cell>
          <cell r="AR658">
            <v>0</v>
          </cell>
          <cell r="AS658">
            <v>0</v>
          </cell>
          <cell r="AT658">
            <v>0</v>
          </cell>
          <cell r="AU658">
            <v>0</v>
          </cell>
          <cell r="AV658">
            <v>0</v>
          </cell>
          <cell r="AW658">
            <v>0</v>
          </cell>
          <cell r="AX658">
            <v>0</v>
          </cell>
          <cell r="AY658">
            <v>0</v>
          </cell>
          <cell r="AZ658">
            <v>0</v>
          </cell>
          <cell r="BA658">
            <v>0</v>
          </cell>
          <cell r="BB658">
            <v>0</v>
          </cell>
          <cell r="BC658">
            <v>0</v>
          </cell>
          <cell r="BD658">
            <v>0</v>
          </cell>
          <cell r="BE658">
            <v>0</v>
          </cell>
          <cell r="BF658">
            <v>0</v>
          </cell>
          <cell r="BG658">
            <v>0</v>
          </cell>
          <cell r="BH658">
            <v>0</v>
          </cell>
          <cell r="BI658">
            <v>0</v>
          </cell>
          <cell r="BJ658">
            <v>0</v>
          </cell>
          <cell r="BK658">
            <v>0</v>
          </cell>
          <cell r="BL658">
            <v>0</v>
          </cell>
          <cell r="BM658">
            <v>0</v>
          </cell>
          <cell r="BN658">
            <v>0</v>
          </cell>
          <cell r="BO658">
            <v>0</v>
          </cell>
          <cell r="BP658">
            <v>0</v>
          </cell>
          <cell r="BQ658">
            <v>0</v>
          </cell>
          <cell r="BR658">
            <v>0</v>
          </cell>
          <cell r="BS658">
            <v>0</v>
          </cell>
          <cell r="BT658">
            <v>0</v>
          </cell>
          <cell r="BU658">
            <v>0</v>
          </cell>
          <cell r="BV658">
            <v>0</v>
          </cell>
          <cell r="BW658">
            <v>0</v>
          </cell>
          <cell r="BX658">
            <v>0</v>
          </cell>
          <cell r="BY658">
            <v>0</v>
          </cell>
          <cell r="BZ658">
            <v>0</v>
          </cell>
          <cell r="CA658">
            <v>0</v>
          </cell>
          <cell r="CB658">
            <v>0</v>
          </cell>
          <cell r="CC658">
            <v>0</v>
          </cell>
          <cell r="CD658">
            <v>0</v>
          </cell>
          <cell r="CE658">
            <v>0</v>
          </cell>
          <cell r="CF658">
            <v>0</v>
          </cell>
          <cell r="CG658">
            <v>0</v>
          </cell>
          <cell r="CH658">
            <v>0</v>
          </cell>
          <cell r="CI658">
            <v>0</v>
          </cell>
          <cell r="CJ658">
            <v>0</v>
          </cell>
          <cell r="CK658">
            <v>0</v>
          </cell>
          <cell r="CL658">
            <v>0</v>
          </cell>
          <cell r="CM658">
            <v>0</v>
          </cell>
          <cell r="CN658">
            <v>0</v>
          </cell>
        </row>
        <row r="659">
          <cell r="B659">
            <v>403810</v>
          </cell>
          <cell r="C659" t="str">
            <v xml:space="preserve">        금융리스부채의증가                                                                </v>
          </cell>
          <cell r="D659" t="str">
            <v xml:space="preserve">    Increase in Lease Obligations</v>
          </cell>
          <cell r="H659" t="e">
            <v>#VALUE!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0</v>
          </cell>
          <cell r="Y659">
            <v>0</v>
          </cell>
          <cell r="Z659">
            <v>0</v>
          </cell>
          <cell r="AA659">
            <v>0</v>
          </cell>
          <cell r="AB659">
            <v>0</v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0</v>
          </cell>
          <cell r="AJ659">
            <v>0</v>
          </cell>
          <cell r="AK659">
            <v>0</v>
          </cell>
          <cell r="AL659">
            <v>0</v>
          </cell>
          <cell r="AM659">
            <v>0</v>
          </cell>
          <cell r="AN659">
            <v>0</v>
          </cell>
          <cell r="AO659">
            <v>0</v>
          </cell>
          <cell r="AP659">
            <v>0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  <cell r="AU659">
            <v>0</v>
          </cell>
          <cell r="AV659">
            <v>0</v>
          </cell>
          <cell r="AW659">
            <v>0</v>
          </cell>
          <cell r="AX659">
            <v>0</v>
          </cell>
          <cell r="AY659">
            <v>0</v>
          </cell>
          <cell r="AZ659">
            <v>0</v>
          </cell>
          <cell r="BA659">
            <v>0</v>
          </cell>
          <cell r="BB659">
            <v>0</v>
          </cell>
          <cell r="BC659">
            <v>0</v>
          </cell>
          <cell r="BD659">
            <v>0</v>
          </cell>
          <cell r="BE659">
            <v>0</v>
          </cell>
          <cell r="BF659">
            <v>0</v>
          </cell>
          <cell r="BG659">
            <v>0</v>
          </cell>
          <cell r="BH659">
            <v>0</v>
          </cell>
          <cell r="BI659">
            <v>0</v>
          </cell>
          <cell r="BJ659">
            <v>0</v>
          </cell>
          <cell r="BK659">
            <v>0</v>
          </cell>
          <cell r="BL659">
            <v>0</v>
          </cell>
          <cell r="BM659">
            <v>0</v>
          </cell>
          <cell r="BN659">
            <v>0</v>
          </cell>
          <cell r="BO659">
            <v>0</v>
          </cell>
          <cell r="BP659">
            <v>0</v>
          </cell>
          <cell r="BQ659">
            <v>0</v>
          </cell>
          <cell r="BR659">
            <v>0</v>
          </cell>
          <cell r="BS659">
            <v>0</v>
          </cell>
          <cell r="BT659">
            <v>0</v>
          </cell>
          <cell r="BU659">
            <v>0</v>
          </cell>
          <cell r="BV659">
            <v>0</v>
          </cell>
          <cell r="BW659">
            <v>0</v>
          </cell>
          <cell r="BX659">
            <v>0</v>
          </cell>
          <cell r="BY659">
            <v>0</v>
          </cell>
          <cell r="BZ659">
            <v>0</v>
          </cell>
          <cell r="CA659">
            <v>0</v>
          </cell>
          <cell r="CB659">
            <v>0</v>
          </cell>
          <cell r="CC659">
            <v>0</v>
          </cell>
          <cell r="CD659">
            <v>0</v>
          </cell>
          <cell r="CE659">
            <v>0</v>
          </cell>
          <cell r="CF659">
            <v>0</v>
          </cell>
          <cell r="CG659">
            <v>0</v>
          </cell>
          <cell r="CH659">
            <v>0</v>
          </cell>
          <cell r="CI659">
            <v>0</v>
          </cell>
          <cell r="CJ659">
            <v>0</v>
          </cell>
          <cell r="CK659">
            <v>0</v>
          </cell>
          <cell r="CL659">
            <v>0</v>
          </cell>
          <cell r="CM659">
            <v>0</v>
          </cell>
          <cell r="CN659">
            <v>0</v>
          </cell>
        </row>
        <row r="660">
          <cell r="B660">
            <v>403820</v>
          </cell>
          <cell r="C660" t="str">
            <v xml:space="preserve">        보증금등의증가                                                                    </v>
          </cell>
          <cell r="D660" t="str">
            <v xml:space="preserve">    Increase in Deposits Provided</v>
          </cell>
          <cell r="H660" t="e">
            <v>#VALUE!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0</v>
          </cell>
          <cell r="Z660">
            <v>0</v>
          </cell>
          <cell r="AA660">
            <v>0</v>
          </cell>
          <cell r="AB660">
            <v>0</v>
          </cell>
          <cell r="AC660">
            <v>0</v>
          </cell>
          <cell r="AD660">
            <v>0</v>
          </cell>
          <cell r="AE660">
            <v>0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>
            <v>0</v>
          </cell>
          <cell r="AK660">
            <v>0</v>
          </cell>
          <cell r="AL660">
            <v>0</v>
          </cell>
          <cell r="AM660">
            <v>0</v>
          </cell>
          <cell r="AN660">
            <v>0</v>
          </cell>
          <cell r="AO660">
            <v>0</v>
          </cell>
          <cell r="AP660">
            <v>0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  <cell r="AU660">
            <v>0</v>
          </cell>
          <cell r="AV660">
            <v>0</v>
          </cell>
          <cell r="AW660">
            <v>0</v>
          </cell>
          <cell r="AX660">
            <v>0</v>
          </cell>
          <cell r="AY660">
            <v>0</v>
          </cell>
          <cell r="AZ660">
            <v>0</v>
          </cell>
          <cell r="BA660">
            <v>0</v>
          </cell>
          <cell r="BB660">
            <v>0</v>
          </cell>
          <cell r="BC660">
            <v>0</v>
          </cell>
          <cell r="BD660">
            <v>0</v>
          </cell>
          <cell r="BE660">
            <v>0</v>
          </cell>
          <cell r="BF660">
            <v>0</v>
          </cell>
          <cell r="BG660">
            <v>0</v>
          </cell>
          <cell r="BH660">
            <v>0</v>
          </cell>
          <cell r="BI660">
            <v>0</v>
          </cell>
          <cell r="BJ660">
            <v>0</v>
          </cell>
          <cell r="BK660">
            <v>0</v>
          </cell>
          <cell r="BL660">
            <v>0</v>
          </cell>
          <cell r="BM660">
            <v>0</v>
          </cell>
          <cell r="BN660">
            <v>0</v>
          </cell>
          <cell r="BO660">
            <v>0</v>
          </cell>
          <cell r="BP660">
            <v>0</v>
          </cell>
          <cell r="BQ660">
            <v>0</v>
          </cell>
          <cell r="BR660">
            <v>0</v>
          </cell>
          <cell r="BS660">
            <v>0</v>
          </cell>
          <cell r="BT660">
            <v>0</v>
          </cell>
          <cell r="BU660">
            <v>0</v>
          </cell>
          <cell r="BV660">
            <v>0</v>
          </cell>
          <cell r="BW660">
            <v>0</v>
          </cell>
          <cell r="BX660">
            <v>0</v>
          </cell>
          <cell r="BY660">
            <v>0</v>
          </cell>
          <cell r="BZ660">
            <v>0</v>
          </cell>
          <cell r="CA660">
            <v>0</v>
          </cell>
          <cell r="CB660">
            <v>0</v>
          </cell>
          <cell r="CC660">
            <v>0</v>
          </cell>
          <cell r="CD660">
            <v>0</v>
          </cell>
          <cell r="CE660">
            <v>0</v>
          </cell>
          <cell r="CF660">
            <v>0</v>
          </cell>
          <cell r="CG660">
            <v>0</v>
          </cell>
          <cell r="CH660">
            <v>0</v>
          </cell>
          <cell r="CI660">
            <v>0</v>
          </cell>
          <cell r="CJ660">
            <v>0</v>
          </cell>
          <cell r="CK660">
            <v>0</v>
          </cell>
          <cell r="CL660">
            <v>0</v>
          </cell>
          <cell r="CM660">
            <v>0</v>
          </cell>
          <cell r="CN660">
            <v>0</v>
          </cell>
        </row>
        <row r="661">
          <cell r="B661">
            <v>403830</v>
          </cell>
          <cell r="C661" t="str">
            <v xml:space="preserve">        기타부채의증가                                                                    </v>
          </cell>
          <cell r="D661" t="str">
            <v xml:space="preserve">    Increase in Other Liabilities</v>
          </cell>
          <cell r="H661" t="e">
            <v>#VALUE!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  <cell r="AB661">
            <v>0</v>
          </cell>
          <cell r="AC661">
            <v>0</v>
          </cell>
          <cell r="AD661">
            <v>0</v>
          </cell>
          <cell r="AE661">
            <v>0</v>
          </cell>
          <cell r="AF661">
            <v>0</v>
          </cell>
          <cell r="AG661">
            <v>0</v>
          </cell>
          <cell r="AH661">
            <v>0</v>
          </cell>
          <cell r="AI661">
            <v>0</v>
          </cell>
          <cell r="AJ661">
            <v>0</v>
          </cell>
          <cell r="AK661">
            <v>0</v>
          </cell>
          <cell r="AL661">
            <v>0</v>
          </cell>
          <cell r="AM661">
            <v>0</v>
          </cell>
          <cell r="AN661">
            <v>0</v>
          </cell>
          <cell r="AO661">
            <v>0</v>
          </cell>
          <cell r="AP661">
            <v>0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  <cell r="AU661">
            <v>0</v>
          </cell>
          <cell r="AV661">
            <v>0</v>
          </cell>
          <cell r="AW661">
            <v>0</v>
          </cell>
          <cell r="AX661">
            <v>0</v>
          </cell>
          <cell r="AY661">
            <v>0</v>
          </cell>
          <cell r="AZ661">
            <v>0</v>
          </cell>
          <cell r="BA661">
            <v>0</v>
          </cell>
          <cell r="BB661">
            <v>0</v>
          </cell>
          <cell r="BC661">
            <v>0</v>
          </cell>
          <cell r="BD661">
            <v>0</v>
          </cell>
          <cell r="BE661">
            <v>0</v>
          </cell>
          <cell r="BF661">
            <v>0</v>
          </cell>
          <cell r="BG661">
            <v>0</v>
          </cell>
          <cell r="BH661">
            <v>0</v>
          </cell>
          <cell r="BI661">
            <v>0</v>
          </cell>
          <cell r="BJ661">
            <v>0</v>
          </cell>
          <cell r="BK661">
            <v>0</v>
          </cell>
          <cell r="BL661">
            <v>0</v>
          </cell>
          <cell r="BM661">
            <v>0</v>
          </cell>
          <cell r="BN661">
            <v>0</v>
          </cell>
          <cell r="BO661">
            <v>0</v>
          </cell>
          <cell r="BP661">
            <v>0</v>
          </cell>
          <cell r="BQ661">
            <v>0</v>
          </cell>
          <cell r="BR661">
            <v>0</v>
          </cell>
          <cell r="BS661">
            <v>0</v>
          </cell>
          <cell r="BT661">
            <v>0</v>
          </cell>
          <cell r="BU661">
            <v>0</v>
          </cell>
          <cell r="BV661">
            <v>0</v>
          </cell>
          <cell r="BW661">
            <v>0</v>
          </cell>
          <cell r="BX661">
            <v>0</v>
          </cell>
          <cell r="BY661">
            <v>0</v>
          </cell>
          <cell r="BZ661">
            <v>0</v>
          </cell>
          <cell r="CA661">
            <v>0</v>
          </cell>
          <cell r="CB661">
            <v>0</v>
          </cell>
          <cell r="CC661">
            <v>0</v>
          </cell>
          <cell r="CD661">
            <v>0</v>
          </cell>
          <cell r="CE661">
            <v>0</v>
          </cell>
          <cell r="CF661">
            <v>0</v>
          </cell>
          <cell r="CG661">
            <v>0</v>
          </cell>
          <cell r="CH661">
            <v>0</v>
          </cell>
          <cell r="CI661">
            <v>0</v>
          </cell>
          <cell r="CJ661">
            <v>0</v>
          </cell>
          <cell r="CK661">
            <v>0</v>
          </cell>
          <cell r="CL661">
            <v>0</v>
          </cell>
          <cell r="CM661">
            <v>0</v>
          </cell>
          <cell r="CN661">
            <v>0</v>
          </cell>
        </row>
        <row r="662">
          <cell r="B662">
            <v>403840</v>
          </cell>
          <cell r="C662" t="str">
            <v xml:space="preserve">        자본금의증가                                                                      </v>
          </cell>
          <cell r="D662" t="str">
            <v xml:space="preserve">    Increase in Capital Stock</v>
          </cell>
          <cell r="H662" t="e">
            <v>#VALUE!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  <cell r="AH662">
            <v>0</v>
          </cell>
          <cell r="AI662">
            <v>0</v>
          </cell>
          <cell r="AJ662">
            <v>0</v>
          </cell>
          <cell r="AK662">
            <v>0</v>
          </cell>
          <cell r="AL662">
            <v>0</v>
          </cell>
          <cell r="AM662">
            <v>119.80941199999999</v>
          </cell>
          <cell r="AN662">
            <v>-119.80941199999999</v>
          </cell>
          <cell r="AO662">
            <v>0</v>
          </cell>
          <cell r="AP662">
            <v>0</v>
          </cell>
          <cell r="AQ662">
            <v>0</v>
          </cell>
          <cell r="AR662">
            <v>71.204759999999993</v>
          </cell>
          <cell r="AS662">
            <v>0</v>
          </cell>
          <cell r="AT662">
            <v>0</v>
          </cell>
          <cell r="AU662">
            <v>0</v>
          </cell>
          <cell r="AV662">
            <v>0</v>
          </cell>
          <cell r="AW662">
            <v>0</v>
          </cell>
          <cell r="AX662">
            <v>0</v>
          </cell>
          <cell r="AY662">
            <v>0</v>
          </cell>
          <cell r="AZ662">
            <v>89.500870390000003</v>
          </cell>
          <cell r="BA662">
            <v>0</v>
          </cell>
          <cell r="BB662">
            <v>0</v>
          </cell>
          <cell r="BC662">
            <v>0</v>
          </cell>
          <cell r="BD662">
            <v>0</v>
          </cell>
          <cell r="BE662">
            <v>0</v>
          </cell>
          <cell r="BF662">
            <v>0</v>
          </cell>
          <cell r="BG662">
            <v>53.702649999999998</v>
          </cell>
          <cell r="BH662">
            <v>-7.7153999999999992E-4</v>
          </cell>
          <cell r="BI662">
            <v>0</v>
          </cell>
          <cell r="BJ662">
            <v>44.745857000000001</v>
          </cell>
          <cell r="BK662">
            <v>0</v>
          </cell>
          <cell r="BL662">
            <v>0</v>
          </cell>
          <cell r="BM662">
            <v>0</v>
          </cell>
          <cell r="BN662">
            <v>0</v>
          </cell>
          <cell r="BO662">
            <v>0</v>
          </cell>
          <cell r="BP662">
            <v>0</v>
          </cell>
          <cell r="BQ662">
            <v>0</v>
          </cell>
          <cell r="BR662">
            <v>0</v>
          </cell>
          <cell r="BS662">
            <v>0</v>
          </cell>
          <cell r="BT662">
            <v>0</v>
          </cell>
          <cell r="BU662">
            <v>0</v>
          </cell>
          <cell r="BV662">
            <v>0</v>
          </cell>
          <cell r="BW662">
            <v>0</v>
          </cell>
          <cell r="BX662">
            <v>0</v>
          </cell>
          <cell r="BY662">
            <v>0</v>
          </cell>
          <cell r="BZ662">
            <v>0</v>
          </cell>
          <cell r="CA662">
            <v>0</v>
          </cell>
          <cell r="CB662">
            <v>0</v>
          </cell>
          <cell r="CC662">
            <v>0</v>
          </cell>
          <cell r="CD662">
            <v>0</v>
          </cell>
          <cell r="CE662">
            <v>0</v>
          </cell>
          <cell r="CF662">
            <v>0</v>
          </cell>
          <cell r="CG662">
            <v>0</v>
          </cell>
          <cell r="CH662">
            <v>0</v>
          </cell>
          <cell r="CI662">
            <v>0</v>
          </cell>
          <cell r="CJ662">
            <v>0</v>
          </cell>
          <cell r="CK662">
            <v>0</v>
          </cell>
          <cell r="CL662">
            <v>0</v>
          </cell>
          <cell r="CM662">
            <v>0</v>
          </cell>
          <cell r="CN662">
            <v>0</v>
          </cell>
        </row>
        <row r="663">
          <cell r="B663">
            <v>403860</v>
          </cell>
          <cell r="C663" t="str">
            <v xml:space="preserve">        자본잉여금의증가                                                                  </v>
          </cell>
          <cell r="D663" t="str">
            <v xml:space="preserve">    Increase in Capital Surplus</v>
          </cell>
          <cell r="H663" t="e">
            <v>#VALUE!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>
            <v>0</v>
          </cell>
          <cell r="AK663">
            <v>0</v>
          </cell>
          <cell r="AL663">
            <v>0</v>
          </cell>
          <cell r="AM663">
            <v>0</v>
          </cell>
          <cell r="AN663">
            <v>0</v>
          </cell>
          <cell r="AO663">
            <v>0</v>
          </cell>
          <cell r="AP663">
            <v>0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  <cell r="AU663">
            <v>0</v>
          </cell>
          <cell r="AV663">
            <v>0</v>
          </cell>
          <cell r="AW663">
            <v>0</v>
          </cell>
          <cell r="AX663">
            <v>0</v>
          </cell>
          <cell r="AY663">
            <v>0</v>
          </cell>
          <cell r="AZ663">
            <v>0</v>
          </cell>
          <cell r="BA663">
            <v>0</v>
          </cell>
          <cell r="BB663">
            <v>0</v>
          </cell>
          <cell r="BC663">
            <v>0</v>
          </cell>
          <cell r="BD663">
            <v>0</v>
          </cell>
          <cell r="BE663">
            <v>0</v>
          </cell>
          <cell r="BF663">
            <v>0</v>
          </cell>
          <cell r="BG663">
            <v>0</v>
          </cell>
          <cell r="BH663">
            <v>0</v>
          </cell>
          <cell r="BI663">
            <v>0</v>
          </cell>
          <cell r="BJ663">
            <v>0</v>
          </cell>
          <cell r="BK663">
            <v>0</v>
          </cell>
          <cell r="BL663">
            <v>0</v>
          </cell>
          <cell r="BM663">
            <v>0</v>
          </cell>
          <cell r="BN663">
            <v>0</v>
          </cell>
          <cell r="BO663">
            <v>0</v>
          </cell>
          <cell r="BP663">
            <v>0</v>
          </cell>
          <cell r="BQ663">
            <v>0</v>
          </cell>
          <cell r="BR663">
            <v>0</v>
          </cell>
          <cell r="BS663">
            <v>0</v>
          </cell>
          <cell r="BT663">
            <v>0</v>
          </cell>
          <cell r="BU663">
            <v>0</v>
          </cell>
          <cell r="BV663">
            <v>0</v>
          </cell>
          <cell r="BW663">
            <v>0</v>
          </cell>
          <cell r="BX663">
            <v>0</v>
          </cell>
          <cell r="BY663">
            <v>0</v>
          </cell>
          <cell r="BZ663">
            <v>0</v>
          </cell>
          <cell r="CA663">
            <v>0</v>
          </cell>
          <cell r="CB663">
            <v>0</v>
          </cell>
          <cell r="CC663">
            <v>0</v>
          </cell>
          <cell r="CD663">
            <v>0</v>
          </cell>
          <cell r="CE663">
            <v>0</v>
          </cell>
          <cell r="CF663">
            <v>0</v>
          </cell>
          <cell r="CG663">
            <v>0</v>
          </cell>
          <cell r="CH663">
            <v>0</v>
          </cell>
          <cell r="CI663">
            <v>0</v>
          </cell>
          <cell r="CJ663">
            <v>0</v>
          </cell>
          <cell r="CK663">
            <v>0</v>
          </cell>
          <cell r="CL663">
            <v>0</v>
          </cell>
          <cell r="CM663">
            <v>0</v>
          </cell>
          <cell r="CN663">
            <v>0</v>
          </cell>
        </row>
        <row r="664">
          <cell r="B664">
            <v>403870</v>
          </cell>
          <cell r="C664" t="str">
            <v xml:space="preserve">        종속회사의증자등                                                                  </v>
          </cell>
          <cell r="D664" t="str">
            <v xml:space="preserve">    Capital Increase of Subsidiaries Companies</v>
          </cell>
          <cell r="H664" t="e">
            <v>#VALUE!</v>
          </cell>
          <cell r="I664">
            <v>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0</v>
          </cell>
          <cell r="Z664">
            <v>0</v>
          </cell>
          <cell r="AA664">
            <v>0</v>
          </cell>
          <cell r="AB664">
            <v>0</v>
          </cell>
          <cell r="AC664">
            <v>0</v>
          </cell>
          <cell r="AD664">
            <v>0</v>
          </cell>
          <cell r="AE664">
            <v>0</v>
          </cell>
          <cell r="AF664">
            <v>0</v>
          </cell>
          <cell r="AG664">
            <v>0</v>
          </cell>
          <cell r="AH664">
            <v>0</v>
          </cell>
          <cell r="AI664">
            <v>0</v>
          </cell>
          <cell r="AJ664">
            <v>0</v>
          </cell>
          <cell r="AK664">
            <v>0</v>
          </cell>
          <cell r="AL664">
            <v>0</v>
          </cell>
          <cell r="AM664">
            <v>0</v>
          </cell>
          <cell r="AN664">
            <v>71.279411999999994</v>
          </cell>
          <cell r="AO664">
            <v>0</v>
          </cell>
          <cell r="AP664">
            <v>71.204759999999993</v>
          </cell>
          <cell r="AQ664">
            <v>0</v>
          </cell>
          <cell r="AR664">
            <v>-71.204759999999993</v>
          </cell>
          <cell r="AS664">
            <v>0</v>
          </cell>
          <cell r="AT664">
            <v>0</v>
          </cell>
          <cell r="AU664">
            <v>0</v>
          </cell>
          <cell r="AV664">
            <v>0</v>
          </cell>
          <cell r="AW664">
            <v>0</v>
          </cell>
          <cell r="AX664">
            <v>0</v>
          </cell>
          <cell r="AY664">
            <v>0</v>
          </cell>
          <cell r="AZ664">
            <v>0</v>
          </cell>
          <cell r="BA664">
            <v>0</v>
          </cell>
          <cell r="BB664">
            <v>0</v>
          </cell>
          <cell r="BC664">
            <v>0</v>
          </cell>
          <cell r="BD664">
            <v>0</v>
          </cell>
          <cell r="BE664">
            <v>0</v>
          </cell>
          <cell r="BF664">
            <v>0</v>
          </cell>
          <cell r="BG664">
            <v>0</v>
          </cell>
          <cell r="BH664">
            <v>0</v>
          </cell>
          <cell r="BI664">
            <v>0</v>
          </cell>
          <cell r="BJ664">
            <v>0</v>
          </cell>
          <cell r="BK664">
            <v>0</v>
          </cell>
          <cell r="BL664">
            <v>0</v>
          </cell>
          <cell r="BM664">
            <v>0</v>
          </cell>
          <cell r="BN664">
            <v>0</v>
          </cell>
          <cell r="BO664">
            <v>0</v>
          </cell>
          <cell r="BP664">
            <v>0</v>
          </cell>
          <cell r="BQ664">
            <v>0</v>
          </cell>
          <cell r="BR664">
            <v>0</v>
          </cell>
          <cell r="BS664">
            <v>0</v>
          </cell>
          <cell r="BT664">
            <v>0</v>
          </cell>
          <cell r="BU664">
            <v>0</v>
          </cell>
          <cell r="BV664">
            <v>0</v>
          </cell>
          <cell r="BW664">
            <v>0</v>
          </cell>
          <cell r="BX664">
            <v>0</v>
          </cell>
          <cell r="BY664">
            <v>0</v>
          </cell>
          <cell r="BZ664">
            <v>0</v>
          </cell>
          <cell r="CA664">
            <v>0</v>
          </cell>
          <cell r="CB664">
            <v>0</v>
          </cell>
          <cell r="CC664">
            <v>0</v>
          </cell>
          <cell r="CD664">
            <v>0</v>
          </cell>
          <cell r="CE664">
            <v>0</v>
          </cell>
          <cell r="CF664">
            <v>0</v>
          </cell>
          <cell r="CG664">
            <v>0</v>
          </cell>
          <cell r="CH664">
            <v>0</v>
          </cell>
          <cell r="CI664">
            <v>0</v>
          </cell>
          <cell r="CJ664">
            <v>0</v>
          </cell>
          <cell r="CK664">
            <v>0</v>
          </cell>
          <cell r="CL664">
            <v>0</v>
          </cell>
          <cell r="CM664">
            <v>0</v>
          </cell>
          <cell r="CN664">
            <v>0</v>
          </cell>
        </row>
        <row r="665">
          <cell r="B665">
            <v>403880</v>
          </cell>
          <cell r="C665" t="str">
            <v xml:space="preserve">        이익잉여금의증가                                                                  </v>
          </cell>
          <cell r="D665" t="str">
            <v xml:space="preserve">    Increase in Retained Earnings</v>
          </cell>
          <cell r="H665" t="e">
            <v>#VALUE!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>
            <v>0</v>
          </cell>
          <cell r="S665">
            <v>0</v>
          </cell>
          <cell r="T665">
            <v>0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0</v>
          </cell>
          <cell r="Z665">
            <v>0</v>
          </cell>
          <cell r="AA665">
            <v>0</v>
          </cell>
          <cell r="AB665">
            <v>0</v>
          </cell>
          <cell r="AC665">
            <v>0</v>
          </cell>
          <cell r="AD665">
            <v>0</v>
          </cell>
          <cell r="AE665">
            <v>0</v>
          </cell>
          <cell r="AF665">
            <v>0</v>
          </cell>
          <cell r="AG665">
            <v>0</v>
          </cell>
          <cell r="AH665">
            <v>0</v>
          </cell>
          <cell r="AI665">
            <v>0</v>
          </cell>
          <cell r="AJ665">
            <v>0</v>
          </cell>
          <cell r="AK665">
            <v>0</v>
          </cell>
          <cell r="AL665">
            <v>0</v>
          </cell>
          <cell r="AM665">
            <v>0</v>
          </cell>
          <cell r="AN665">
            <v>0</v>
          </cell>
          <cell r="AO665">
            <v>0</v>
          </cell>
          <cell r="AP665">
            <v>0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  <cell r="AU665">
            <v>0</v>
          </cell>
          <cell r="AV665">
            <v>0</v>
          </cell>
          <cell r="AW665">
            <v>0</v>
          </cell>
          <cell r="AX665">
            <v>0</v>
          </cell>
          <cell r="AY665">
            <v>0</v>
          </cell>
          <cell r="AZ665">
            <v>0</v>
          </cell>
          <cell r="BA665">
            <v>0</v>
          </cell>
          <cell r="BB665">
            <v>0</v>
          </cell>
          <cell r="BC665">
            <v>0</v>
          </cell>
          <cell r="BD665">
            <v>0</v>
          </cell>
          <cell r="BE665">
            <v>0</v>
          </cell>
          <cell r="BF665">
            <v>0</v>
          </cell>
          <cell r="BG665">
            <v>0</v>
          </cell>
          <cell r="BH665">
            <v>0</v>
          </cell>
          <cell r="BI665">
            <v>0</v>
          </cell>
          <cell r="BJ665">
            <v>0</v>
          </cell>
          <cell r="BK665">
            <v>0</v>
          </cell>
          <cell r="BL665">
            <v>0</v>
          </cell>
          <cell r="BM665">
            <v>0</v>
          </cell>
          <cell r="BN665">
            <v>0</v>
          </cell>
          <cell r="BO665">
            <v>0</v>
          </cell>
          <cell r="BP665">
            <v>0</v>
          </cell>
          <cell r="BQ665">
            <v>0</v>
          </cell>
          <cell r="BR665">
            <v>0</v>
          </cell>
          <cell r="BS665">
            <v>0</v>
          </cell>
          <cell r="BT665">
            <v>0</v>
          </cell>
          <cell r="BU665">
            <v>0</v>
          </cell>
          <cell r="BV665">
            <v>0</v>
          </cell>
          <cell r="BW665">
            <v>0</v>
          </cell>
          <cell r="BX665">
            <v>0</v>
          </cell>
          <cell r="BY665">
            <v>0</v>
          </cell>
          <cell r="BZ665">
            <v>0</v>
          </cell>
          <cell r="CA665">
            <v>0</v>
          </cell>
          <cell r="CB665">
            <v>0</v>
          </cell>
          <cell r="CC665">
            <v>0</v>
          </cell>
          <cell r="CD665">
            <v>0</v>
          </cell>
          <cell r="CE665">
            <v>0</v>
          </cell>
          <cell r="CF665">
            <v>0</v>
          </cell>
          <cell r="CG665">
            <v>0</v>
          </cell>
          <cell r="CH665">
            <v>0</v>
          </cell>
          <cell r="CI665">
            <v>0</v>
          </cell>
          <cell r="CJ665">
            <v>0</v>
          </cell>
          <cell r="CK665">
            <v>0</v>
          </cell>
          <cell r="CL665">
            <v>0</v>
          </cell>
          <cell r="CM665">
            <v>0</v>
          </cell>
          <cell r="CN665">
            <v>0</v>
          </cell>
        </row>
        <row r="666">
          <cell r="B666">
            <v>403890</v>
          </cell>
          <cell r="C666" t="str">
            <v xml:space="preserve">        자기주식의처분                                                                    </v>
          </cell>
          <cell r="D666" t="str">
            <v xml:space="preserve">    Sale of Treasury Stock</v>
          </cell>
          <cell r="H666" t="e">
            <v>#VALUE!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0</v>
          </cell>
          <cell r="Y666">
            <v>0</v>
          </cell>
          <cell r="Z666">
            <v>0</v>
          </cell>
          <cell r="AA666">
            <v>0</v>
          </cell>
          <cell r="AB666">
            <v>0</v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  <cell r="AG666">
            <v>0</v>
          </cell>
          <cell r="AH666">
            <v>0</v>
          </cell>
          <cell r="AI666">
            <v>0</v>
          </cell>
          <cell r="AJ666">
            <v>0</v>
          </cell>
          <cell r="AK666">
            <v>0</v>
          </cell>
          <cell r="AL666">
            <v>0</v>
          </cell>
          <cell r="AM666">
            <v>0</v>
          </cell>
          <cell r="AN666">
            <v>0</v>
          </cell>
          <cell r="AO666">
            <v>0</v>
          </cell>
          <cell r="AP666">
            <v>0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  <cell r="AU666">
            <v>282.466161</v>
          </cell>
          <cell r="AV666">
            <v>1E-8</v>
          </cell>
          <cell r="AW666">
            <v>0</v>
          </cell>
          <cell r="AX666">
            <v>0</v>
          </cell>
          <cell r="AY666">
            <v>0</v>
          </cell>
          <cell r="AZ666">
            <v>0</v>
          </cell>
          <cell r="BA666">
            <v>0</v>
          </cell>
          <cell r="BB666">
            <v>0</v>
          </cell>
          <cell r="BC666">
            <v>0</v>
          </cell>
          <cell r="BD666">
            <v>0</v>
          </cell>
          <cell r="BE666">
            <v>0</v>
          </cell>
          <cell r="BF666">
            <v>0</v>
          </cell>
          <cell r="BG666">
            <v>0</v>
          </cell>
          <cell r="BH666">
            <v>0</v>
          </cell>
          <cell r="BI666">
            <v>0</v>
          </cell>
          <cell r="BJ666">
            <v>0</v>
          </cell>
          <cell r="BK666">
            <v>0</v>
          </cell>
          <cell r="BL666">
            <v>0</v>
          </cell>
          <cell r="BM666">
            <v>0</v>
          </cell>
          <cell r="BN666">
            <v>0</v>
          </cell>
          <cell r="BO666">
            <v>0</v>
          </cell>
          <cell r="BP666">
            <v>0</v>
          </cell>
          <cell r="BQ666">
            <v>0</v>
          </cell>
          <cell r="BR666">
            <v>0</v>
          </cell>
          <cell r="BS666">
            <v>0</v>
          </cell>
          <cell r="BT666">
            <v>0</v>
          </cell>
          <cell r="BU666">
            <v>0</v>
          </cell>
          <cell r="BV666">
            <v>0</v>
          </cell>
          <cell r="BW666">
            <v>0</v>
          </cell>
          <cell r="BX666">
            <v>0</v>
          </cell>
          <cell r="BY666">
            <v>0</v>
          </cell>
          <cell r="BZ666">
            <v>0</v>
          </cell>
          <cell r="CA666">
            <v>0</v>
          </cell>
          <cell r="CB666">
            <v>0</v>
          </cell>
          <cell r="CC666">
            <v>0</v>
          </cell>
          <cell r="CD666">
            <v>0</v>
          </cell>
          <cell r="CE666">
            <v>0</v>
          </cell>
          <cell r="CF666">
            <v>0</v>
          </cell>
          <cell r="CG666">
            <v>0</v>
          </cell>
          <cell r="CH666">
            <v>0</v>
          </cell>
          <cell r="CI666">
            <v>0</v>
          </cell>
          <cell r="CJ666">
            <v>0</v>
          </cell>
          <cell r="CK666">
            <v>0</v>
          </cell>
          <cell r="CL666">
            <v>0</v>
          </cell>
          <cell r="CM666">
            <v>0</v>
          </cell>
          <cell r="CN666">
            <v>0</v>
          </cell>
        </row>
        <row r="667">
          <cell r="B667">
            <v>403900</v>
          </cell>
          <cell r="C667" t="str">
            <v xml:space="preserve">        주식매입선택권의행사                                                              </v>
          </cell>
          <cell r="D667" t="str">
            <v xml:space="preserve">    Exercise of Stock Options</v>
          </cell>
          <cell r="H667" t="e">
            <v>#VALUE!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0</v>
          </cell>
          <cell r="Z667">
            <v>0</v>
          </cell>
          <cell r="AA667">
            <v>0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>
            <v>0</v>
          </cell>
          <cell r="AK667">
            <v>0</v>
          </cell>
          <cell r="AL667">
            <v>0</v>
          </cell>
          <cell r="AM667">
            <v>0</v>
          </cell>
          <cell r="AN667">
            <v>4.2109999999999995E-2</v>
          </cell>
          <cell r="AO667">
            <v>0</v>
          </cell>
          <cell r="AP667">
            <v>0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  <cell r="AU667">
            <v>0</v>
          </cell>
          <cell r="AV667">
            <v>0</v>
          </cell>
          <cell r="AW667">
            <v>0</v>
          </cell>
          <cell r="AX667">
            <v>0</v>
          </cell>
          <cell r="AY667">
            <v>0</v>
          </cell>
          <cell r="AZ667">
            <v>0</v>
          </cell>
          <cell r="BA667">
            <v>0</v>
          </cell>
          <cell r="BB667">
            <v>0</v>
          </cell>
          <cell r="BC667">
            <v>0</v>
          </cell>
          <cell r="BD667">
            <v>0</v>
          </cell>
          <cell r="BE667">
            <v>0</v>
          </cell>
          <cell r="BF667">
            <v>0</v>
          </cell>
          <cell r="BG667">
            <v>0</v>
          </cell>
          <cell r="BH667">
            <v>0</v>
          </cell>
          <cell r="BI667">
            <v>0</v>
          </cell>
          <cell r="BJ667">
            <v>0</v>
          </cell>
          <cell r="BK667">
            <v>0</v>
          </cell>
          <cell r="BL667">
            <v>0</v>
          </cell>
          <cell r="BM667">
            <v>0</v>
          </cell>
          <cell r="BN667">
            <v>0</v>
          </cell>
          <cell r="BO667">
            <v>0</v>
          </cell>
          <cell r="BP667">
            <v>0</v>
          </cell>
          <cell r="BQ667">
            <v>0</v>
          </cell>
          <cell r="BR667">
            <v>0</v>
          </cell>
          <cell r="BS667">
            <v>0</v>
          </cell>
          <cell r="BT667">
            <v>0</v>
          </cell>
          <cell r="BU667">
            <v>0</v>
          </cell>
          <cell r="BV667">
            <v>0</v>
          </cell>
          <cell r="BW667">
            <v>0</v>
          </cell>
          <cell r="BX667">
            <v>0</v>
          </cell>
          <cell r="BY667">
            <v>0</v>
          </cell>
          <cell r="BZ667">
            <v>0</v>
          </cell>
          <cell r="CA667">
            <v>0</v>
          </cell>
          <cell r="CB667">
            <v>0</v>
          </cell>
          <cell r="CC667">
            <v>0</v>
          </cell>
          <cell r="CD667">
            <v>0</v>
          </cell>
          <cell r="CE667">
            <v>0</v>
          </cell>
          <cell r="CF667">
            <v>0</v>
          </cell>
          <cell r="CG667">
            <v>0</v>
          </cell>
          <cell r="CH667">
            <v>0</v>
          </cell>
          <cell r="CI667">
            <v>0</v>
          </cell>
          <cell r="CJ667">
            <v>0</v>
          </cell>
          <cell r="CK667">
            <v>0</v>
          </cell>
          <cell r="CL667">
            <v>0</v>
          </cell>
          <cell r="CM667">
            <v>0</v>
          </cell>
          <cell r="CN667">
            <v>0</v>
          </cell>
        </row>
        <row r="668">
          <cell r="B668">
            <v>403910</v>
          </cell>
          <cell r="C668" t="str">
            <v xml:space="preserve">        연결자본거래현금유입액                                                            </v>
          </cell>
          <cell r="D668" t="str">
            <v xml:space="preserve">    Increase in Consolidated Capital Transaction</v>
          </cell>
          <cell r="H668" t="e">
            <v>#VALUE!</v>
          </cell>
          <cell r="I668">
            <v>0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T668">
            <v>0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0</v>
          </cell>
          <cell r="Z668">
            <v>0</v>
          </cell>
          <cell r="AA668">
            <v>0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  <cell r="AF668">
            <v>0</v>
          </cell>
          <cell r="AG668">
            <v>0</v>
          </cell>
          <cell r="AH668">
            <v>0</v>
          </cell>
          <cell r="AI668">
            <v>0</v>
          </cell>
          <cell r="AJ668">
            <v>0</v>
          </cell>
          <cell r="AK668">
            <v>0</v>
          </cell>
          <cell r="AL668">
            <v>0</v>
          </cell>
          <cell r="AM668">
            <v>0</v>
          </cell>
          <cell r="AN668">
            <v>0</v>
          </cell>
          <cell r="AO668">
            <v>0</v>
          </cell>
          <cell r="AP668">
            <v>0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  <cell r="AU668">
            <v>0</v>
          </cell>
          <cell r="AV668">
            <v>0</v>
          </cell>
          <cell r="AW668">
            <v>0</v>
          </cell>
          <cell r="AX668">
            <v>0</v>
          </cell>
          <cell r="AY668">
            <v>0</v>
          </cell>
          <cell r="AZ668">
            <v>0</v>
          </cell>
          <cell r="BA668">
            <v>0</v>
          </cell>
          <cell r="BB668">
            <v>0</v>
          </cell>
          <cell r="BC668">
            <v>0</v>
          </cell>
          <cell r="BD668">
            <v>0</v>
          </cell>
          <cell r="BE668">
            <v>0</v>
          </cell>
          <cell r="BF668">
            <v>0</v>
          </cell>
          <cell r="BG668">
            <v>0</v>
          </cell>
          <cell r="BH668">
            <v>0</v>
          </cell>
          <cell r="BI668">
            <v>0</v>
          </cell>
          <cell r="BJ668">
            <v>0</v>
          </cell>
          <cell r="BK668">
            <v>0</v>
          </cell>
          <cell r="BL668">
            <v>0</v>
          </cell>
          <cell r="BM668">
            <v>0</v>
          </cell>
          <cell r="BN668">
            <v>0</v>
          </cell>
          <cell r="BO668">
            <v>0</v>
          </cell>
          <cell r="BP668">
            <v>0</v>
          </cell>
          <cell r="BQ668">
            <v>0</v>
          </cell>
          <cell r="BR668">
            <v>0</v>
          </cell>
          <cell r="BS668">
            <v>0</v>
          </cell>
          <cell r="BT668">
            <v>0</v>
          </cell>
          <cell r="BU668">
            <v>0</v>
          </cell>
          <cell r="BV668">
            <v>0</v>
          </cell>
          <cell r="BW668">
            <v>0</v>
          </cell>
          <cell r="BX668">
            <v>0</v>
          </cell>
          <cell r="BY668">
            <v>0</v>
          </cell>
          <cell r="BZ668">
            <v>0</v>
          </cell>
          <cell r="CA668">
            <v>0</v>
          </cell>
          <cell r="CB668">
            <v>0</v>
          </cell>
          <cell r="CC668">
            <v>0</v>
          </cell>
          <cell r="CD668">
            <v>0</v>
          </cell>
          <cell r="CE668">
            <v>0</v>
          </cell>
          <cell r="CF668">
            <v>0</v>
          </cell>
          <cell r="CG668">
            <v>0</v>
          </cell>
          <cell r="CH668">
            <v>0</v>
          </cell>
          <cell r="CI668">
            <v>0</v>
          </cell>
          <cell r="CJ668">
            <v>0</v>
          </cell>
          <cell r="CK668">
            <v>0</v>
          </cell>
          <cell r="CL668">
            <v>0</v>
          </cell>
          <cell r="CM668">
            <v>0</v>
          </cell>
          <cell r="CN668">
            <v>0</v>
          </cell>
        </row>
        <row r="669">
          <cell r="B669">
            <v>403920</v>
          </cell>
          <cell r="C669" t="str">
            <v xml:space="preserve">        종속회사주식의처분                                                                </v>
          </cell>
          <cell r="D669" t="str">
            <v xml:space="preserve">    Disposition of Interest in Subsidiaries</v>
          </cell>
          <cell r="H669" t="e">
            <v>#VALUE!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0</v>
          </cell>
          <cell r="Z669">
            <v>0</v>
          </cell>
          <cell r="AA669">
            <v>0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>
            <v>0</v>
          </cell>
          <cell r="AK669">
            <v>0</v>
          </cell>
          <cell r="AL669">
            <v>0</v>
          </cell>
          <cell r="AM669">
            <v>0</v>
          </cell>
          <cell r="AN669">
            <v>0</v>
          </cell>
          <cell r="AO669">
            <v>0</v>
          </cell>
          <cell r="AP669">
            <v>0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  <cell r="AU669">
            <v>0</v>
          </cell>
          <cell r="AV669">
            <v>0</v>
          </cell>
          <cell r="AW669">
            <v>0</v>
          </cell>
          <cell r="AX669">
            <v>0</v>
          </cell>
          <cell r="AY669">
            <v>0</v>
          </cell>
          <cell r="AZ669">
            <v>0</v>
          </cell>
          <cell r="BA669">
            <v>0</v>
          </cell>
          <cell r="BB669">
            <v>0</v>
          </cell>
          <cell r="BC669">
            <v>0</v>
          </cell>
          <cell r="BD669">
            <v>0</v>
          </cell>
          <cell r="BE669">
            <v>0</v>
          </cell>
          <cell r="BF669">
            <v>0</v>
          </cell>
          <cell r="BG669">
            <v>0</v>
          </cell>
          <cell r="BH669">
            <v>0</v>
          </cell>
          <cell r="BI669">
            <v>0</v>
          </cell>
          <cell r="BJ669">
            <v>0</v>
          </cell>
          <cell r="BK669">
            <v>0</v>
          </cell>
          <cell r="BL669">
            <v>0</v>
          </cell>
          <cell r="BM669">
            <v>0</v>
          </cell>
          <cell r="BN669">
            <v>0</v>
          </cell>
          <cell r="BO669">
            <v>0</v>
          </cell>
          <cell r="BP669">
            <v>0</v>
          </cell>
          <cell r="BQ669">
            <v>0</v>
          </cell>
          <cell r="BR669">
            <v>0</v>
          </cell>
          <cell r="BS669">
            <v>0</v>
          </cell>
          <cell r="BT669">
            <v>0</v>
          </cell>
          <cell r="BU669">
            <v>0</v>
          </cell>
          <cell r="BV669">
            <v>0</v>
          </cell>
          <cell r="BW669">
            <v>0</v>
          </cell>
          <cell r="BX669">
            <v>0</v>
          </cell>
          <cell r="BY669">
            <v>0</v>
          </cell>
          <cell r="BZ669">
            <v>0</v>
          </cell>
          <cell r="CA669">
            <v>0</v>
          </cell>
          <cell r="CB669">
            <v>0</v>
          </cell>
          <cell r="CC669">
            <v>0</v>
          </cell>
          <cell r="CD669">
            <v>0</v>
          </cell>
          <cell r="CE669">
            <v>0</v>
          </cell>
          <cell r="CF669">
            <v>0</v>
          </cell>
          <cell r="CG669">
            <v>0</v>
          </cell>
          <cell r="CH669">
            <v>0</v>
          </cell>
          <cell r="CI669">
            <v>0</v>
          </cell>
          <cell r="CJ669">
            <v>0</v>
          </cell>
          <cell r="CK669">
            <v>0</v>
          </cell>
          <cell r="CL669">
            <v>0</v>
          </cell>
          <cell r="CM669">
            <v>0</v>
          </cell>
          <cell r="CN669">
            <v>0</v>
          </cell>
        </row>
        <row r="670">
          <cell r="B670">
            <v>403930</v>
          </cell>
          <cell r="C670" t="str">
            <v xml:space="preserve">        비지배주주지분의증가                                                              </v>
          </cell>
          <cell r="D670" t="str">
            <v xml:space="preserve">    Increase in Non-Controlling Interests Equity</v>
          </cell>
          <cell r="H670" t="e">
            <v>#VALUE!</v>
          </cell>
          <cell r="I670">
            <v>0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0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  <cell r="AG670">
            <v>0</v>
          </cell>
          <cell r="AH670">
            <v>0</v>
          </cell>
          <cell r="AI670">
            <v>0</v>
          </cell>
          <cell r="AJ670">
            <v>0</v>
          </cell>
          <cell r="AK670">
            <v>0</v>
          </cell>
          <cell r="AL670">
            <v>0</v>
          </cell>
          <cell r="AM670">
            <v>0</v>
          </cell>
          <cell r="AN670">
            <v>0</v>
          </cell>
          <cell r="AO670">
            <v>0</v>
          </cell>
          <cell r="AP670">
            <v>0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  <cell r="AU670">
            <v>0</v>
          </cell>
          <cell r="AV670">
            <v>0</v>
          </cell>
          <cell r="AW670">
            <v>0</v>
          </cell>
          <cell r="AX670">
            <v>0</v>
          </cell>
          <cell r="AY670">
            <v>0</v>
          </cell>
          <cell r="AZ670">
            <v>0</v>
          </cell>
          <cell r="BA670">
            <v>0</v>
          </cell>
          <cell r="BB670">
            <v>0</v>
          </cell>
          <cell r="BC670">
            <v>0</v>
          </cell>
          <cell r="BD670">
            <v>0</v>
          </cell>
          <cell r="BE670">
            <v>0</v>
          </cell>
          <cell r="BF670">
            <v>0</v>
          </cell>
          <cell r="BG670">
            <v>0</v>
          </cell>
          <cell r="BH670">
            <v>0</v>
          </cell>
          <cell r="BI670">
            <v>0</v>
          </cell>
          <cell r="BJ670">
            <v>0</v>
          </cell>
          <cell r="BK670">
            <v>0</v>
          </cell>
          <cell r="BL670">
            <v>0</v>
          </cell>
          <cell r="BM670">
            <v>0</v>
          </cell>
          <cell r="BN670">
            <v>0</v>
          </cell>
          <cell r="BO670">
            <v>0</v>
          </cell>
          <cell r="BP670">
            <v>0</v>
          </cell>
          <cell r="BQ670">
            <v>0</v>
          </cell>
          <cell r="BR670">
            <v>0</v>
          </cell>
          <cell r="BS670">
            <v>0</v>
          </cell>
          <cell r="BT670">
            <v>0</v>
          </cell>
          <cell r="BU670">
            <v>0</v>
          </cell>
          <cell r="BV670">
            <v>0</v>
          </cell>
          <cell r="BW670">
            <v>0</v>
          </cell>
          <cell r="BX670">
            <v>0</v>
          </cell>
          <cell r="BY670">
            <v>0</v>
          </cell>
          <cell r="BZ670">
            <v>0</v>
          </cell>
          <cell r="CA670">
            <v>0</v>
          </cell>
          <cell r="CB670">
            <v>0</v>
          </cell>
          <cell r="CC670">
            <v>0</v>
          </cell>
          <cell r="CD670">
            <v>0</v>
          </cell>
          <cell r="CE670">
            <v>0</v>
          </cell>
          <cell r="CF670">
            <v>0</v>
          </cell>
          <cell r="CG670">
            <v>0</v>
          </cell>
          <cell r="CH670">
            <v>0</v>
          </cell>
          <cell r="CI670">
            <v>0</v>
          </cell>
          <cell r="CJ670">
            <v>0</v>
          </cell>
          <cell r="CK670">
            <v>0</v>
          </cell>
          <cell r="CL670">
            <v>0</v>
          </cell>
          <cell r="CM670">
            <v>0</v>
          </cell>
          <cell r="CN670">
            <v>0</v>
          </cell>
        </row>
        <row r="671">
          <cell r="B671">
            <v>403940</v>
          </cell>
          <cell r="C671" t="str">
            <v xml:space="preserve">        정부보조금등의변동                                                                </v>
          </cell>
          <cell r="D671" t="str">
            <v xml:space="preserve">    Change in Government Grants</v>
          </cell>
          <cell r="H671" t="e">
            <v>#VALUE!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0</v>
          </cell>
          <cell r="Z671">
            <v>0</v>
          </cell>
          <cell r="AA671">
            <v>0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  <cell r="AF671">
            <v>0</v>
          </cell>
          <cell r="AG671">
            <v>0</v>
          </cell>
          <cell r="AH671">
            <v>0</v>
          </cell>
          <cell r="AI671">
            <v>0</v>
          </cell>
          <cell r="AJ671">
            <v>0</v>
          </cell>
          <cell r="AK671">
            <v>0</v>
          </cell>
          <cell r="AL671">
            <v>0</v>
          </cell>
          <cell r="AM671">
            <v>0</v>
          </cell>
          <cell r="AN671">
            <v>0</v>
          </cell>
          <cell r="AO671">
            <v>0</v>
          </cell>
          <cell r="AP671">
            <v>0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  <cell r="AU671">
            <v>0</v>
          </cell>
          <cell r="AV671">
            <v>0</v>
          </cell>
          <cell r="AW671">
            <v>0</v>
          </cell>
          <cell r="AX671">
            <v>0</v>
          </cell>
          <cell r="AY671">
            <v>0</v>
          </cell>
          <cell r="AZ671">
            <v>0</v>
          </cell>
          <cell r="BA671">
            <v>0</v>
          </cell>
          <cell r="BB671">
            <v>0</v>
          </cell>
          <cell r="BC671">
            <v>0</v>
          </cell>
          <cell r="BD671">
            <v>0</v>
          </cell>
          <cell r="BE671">
            <v>0</v>
          </cell>
          <cell r="BF671">
            <v>0</v>
          </cell>
          <cell r="BG671">
            <v>0</v>
          </cell>
          <cell r="BH671">
            <v>0</v>
          </cell>
          <cell r="BI671">
            <v>0</v>
          </cell>
          <cell r="BJ671">
            <v>0</v>
          </cell>
          <cell r="BK671">
            <v>0</v>
          </cell>
          <cell r="BL671">
            <v>0</v>
          </cell>
          <cell r="BM671">
            <v>0</v>
          </cell>
          <cell r="BN671">
            <v>0</v>
          </cell>
          <cell r="BO671">
            <v>0</v>
          </cell>
          <cell r="BP671">
            <v>0</v>
          </cell>
          <cell r="BQ671">
            <v>0</v>
          </cell>
          <cell r="BR671">
            <v>0</v>
          </cell>
          <cell r="BS671">
            <v>0</v>
          </cell>
          <cell r="BT671">
            <v>0</v>
          </cell>
          <cell r="BU671">
            <v>0</v>
          </cell>
          <cell r="BV671">
            <v>0</v>
          </cell>
          <cell r="BW671">
            <v>0</v>
          </cell>
          <cell r="BX671">
            <v>0</v>
          </cell>
          <cell r="BY671">
            <v>0</v>
          </cell>
          <cell r="BZ671">
            <v>0</v>
          </cell>
          <cell r="CA671">
            <v>0</v>
          </cell>
          <cell r="CB671">
            <v>0</v>
          </cell>
          <cell r="CC671">
            <v>0</v>
          </cell>
          <cell r="CD671">
            <v>0</v>
          </cell>
          <cell r="CE671">
            <v>0</v>
          </cell>
          <cell r="CF671">
            <v>0</v>
          </cell>
          <cell r="CG671">
            <v>0</v>
          </cell>
          <cell r="CH671">
            <v>0</v>
          </cell>
          <cell r="CI671">
            <v>0</v>
          </cell>
          <cell r="CJ671">
            <v>0</v>
          </cell>
          <cell r="CK671">
            <v>0</v>
          </cell>
          <cell r="CL671">
            <v>0</v>
          </cell>
          <cell r="CM671">
            <v>0</v>
          </cell>
          <cell r="CN671">
            <v>0</v>
          </cell>
        </row>
        <row r="672">
          <cell r="B672">
            <v>403950</v>
          </cell>
          <cell r="C672" t="str">
            <v xml:space="preserve">        환율변동으로인한차이조정                                                          </v>
          </cell>
          <cell r="D672" t="str">
            <v xml:space="preserve">    Difference by Changes in Foreign Exchange Rates</v>
          </cell>
          <cell r="H672" t="e">
            <v>#VALUE!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  <cell r="AB672">
            <v>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I672">
            <v>0</v>
          </cell>
          <cell r="AJ672">
            <v>0</v>
          </cell>
          <cell r="AK672">
            <v>0</v>
          </cell>
          <cell r="AL672">
            <v>0</v>
          </cell>
          <cell r="AM672">
            <v>0</v>
          </cell>
          <cell r="AN672">
            <v>0</v>
          </cell>
          <cell r="AO672">
            <v>0</v>
          </cell>
          <cell r="AP672">
            <v>0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  <cell r="AU672">
            <v>0</v>
          </cell>
          <cell r="AV672">
            <v>0</v>
          </cell>
          <cell r="AW672">
            <v>0</v>
          </cell>
          <cell r="AX672">
            <v>0</v>
          </cell>
          <cell r="AY672">
            <v>0</v>
          </cell>
          <cell r="AZ672">
            <v>0</v>
          </cell>
          <cell r="BA672">
            <v>0</v>
          </cell>
          <cell r="BB672">
            <v>0</v>
          </cell>
          <cell r="BC672">
            <v>0</v>
          </cell>
          <cell r="BD672">
            <v>0</v>
          </cell>
          <cell r="BE672">
            <v>0</v>
          </cell>
          <cell r="BF672">
            <v>0</v>
          </cell>
          <cell r="BG672">
            <v>0</v>
          </cell>
          <cell r="BH672">
            <v>0</v>
          </cell>
          <cell r="BI672">
            <v>0</v>
          </cell>
          <cell r="BJ672">
            <v>0</v>
          </cell>
          <cell r="BK672">
            <v>0</v>
          </cell>
          <cell r="BL672">
            <v>0</v>
          </cell>
          <cell r="BM672">
            <v>0</v>
          </cell>
          <cell r="BN672">
            <v>0</v>
          </cell>
          <cell r="BO672">
            <v>0</v>
          </cell>
          <cell r="BP672">
            <v>0</v>
          </cell>
          <cell r="BQ672">
            <v>0</v>
          </cell>
          <cell r="BR672">
            <v>0</v>
          </cell>
          <cell r="BS672">
            <v>0</v>
          </cell>
          <cell r="BT672">
            <v>0</v>
          </cell>
          <cell r="BU672">
            <v>0</v>
          </cell>
          <cell r="BV672">
            <v>0</v>
          </cell>
          <cell r="BW672">
            <v>0</v>
          </cell>
          <cell r="BX672">
            <v>0</v>
          </cell>
          <cell r="BY672">
            <v>0</v>
          </cell>
          <cell r="BZ672">
            <v>0</v>
          </cell>
          <cell r="CA672">
            <v>0</v>
          </cell>
          <cell r="CB672">
            <v>0</v>
          </cell>
          <cell r="CC672">
            <v>0</v>
          </cell>
          <cell r="CD672">
            <v>0</v>
          </cell>
          <cell r="CE672">
            <v>0</v>
          </cell>
          <cell r="CF672">
            <v>0</v>
          </cell>
          <cell r="CG672">
            <v>0</v>
          </cell>
          <cell r="CH672">
            <v>0</v>
          </cell>
          <cell r="CI672">
            <v>0</v>
          </cell>
          <cell r="CJ672">
            <v>0</v>
          </cell>
          <cell r="CK672">
            <v>0</v>
          </cell>
          <cell r="CL672">
            <v>0</v>
          </cell>
          <cell r="CM672">
            <v>0</v>
          </cell>
          <cell r="CN672">
            <v>0</v>
          </cell>
        </row>
        <row r="673">
          <cell r="B673">
            <v>403960</v>
          </cell>
          <cell r="C673" t="str">
            <v xml:space="preserve">        기타재무활동으로인한현금유입액                                                    </v>
          </cell>
          <cell r="D673" t="str">
            <v xml:space="preserve">    Cash Inflows from Other Financing Activities</v>
          </cell>
          <cell r="H673" t="e">
            <v>#VALUE!</v>
          </cell>
          <cell r="I673">
            <v>0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0</v>
          </cell>
          <cell r="Z673">
            <v>0</v>
          </cell>
          <cell r="AA673">
            <v>0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0</v>
          </cell>
          <cell r="AJ673">
            <v>0</v>
          </cell>
          <cell r="AK673">
            <v>0</v>
          </cell>
          <cell r="AL673">
            <v>0</v>
          </cell>
          <cell r="AM673">
            <v>0</v>
          </cell>
          <cell r="AN673">
            <v>0</v>
          </cell>
          <cell r="AO673">
            <v>0</v>
          </cell>
          <cell r="AP673">
            <v>0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  <cell r="AU673">
            <v>0</v>
          </cell>
          <cell r="AV673">
            <v>0</v>
          </cell>
          <cell r="AW673">
            <v>0</v>
          </cell>
          <cell r="AX673">
            <v>0</v>
          </cell>
          <cell r="AY673">
            <v>0</v>
          </cell>
          <cell r="AZ673">
            <v>0</v>
          </cell>
          <cell r="BA673">
            <v>0</v>
          </cell>
          <cell r="BB673">
            <v>0</v>
          </cell>
          <cell r="BC673">
            <v>0</v>
          </cell>
          <cell r="BD673">
            <v>0</v>
          </cell>
          <cell r="BE673">
            <v>0</v>
          </cell>
          <cell r="BF673">
            <v>0</v>
          </cell>
          <cell r="BG673">
            <v>0</v>
          </cell>
          <cell r="BH673">
            <v>0</v>
          </cell>
          <cell r="BI673">
            <v>0</v>
          </cell>
          <cell r="BJ673">
            <v>0</v>
          </cell>
          <cell r="BK673">
            <v>0</v>
          </cell>
          <cell r="BL673">
            <v>0</v>
          </cell>
          <cell r="BM673">
            <v>0</v>
          </cell>
          <cell r="BN673">
            <v>0</v>
          </cell>
          <cell r="BO673">
            <v>0</v>
          </cell>
          <cell r="BP673">
            <v>0</v>
          </cell>
          <cell r="BQ673">
            <v>0</v>
          </cell>
          <cell r="BR673">
            <v>0</v>
          </cell>
          <cell r="BS673">
            <v>0</v>
          </cell>
          <cell r="BT673">
            <v>0</v>
          </cell>
          <cell r="BU673">
            <v>0</v>
          </cell>
          <cell r="BV673">
            <v>0</v>
          </cell>
          <cell r="BW673">
            <v>0</v>
          </cell>
          <cell r="BX673">
            <v>0</v>
          </cell>
          <cell r="BY673">
            <v>0</v>
          </cell>
          <cell r="BZ673">
            <v>0</v>
          </cell>
          <cell r="CA673">
            <v>0</v>
          </cell>
          <cell r="CB673">
            <v>0</v>
          </cell>
          <cell r="CC673">
            <v>0</v>
          </cell>
          <cell r="CD673">
            <v>0</v>
          </cell>
          <cell r="CE673">
            <v>0</v>
          </cell>
          <cell r="CF673">
            <v>0</v>
          </cell>
          <cell r="CG673">
            <v>0</v>
          </cell>
          <cell r="CH673">
            <v>0</v>
          </cell>
          <cell r="CI673">
            <v>0</v>
          </cell>
          <cell r="CJ673">
            <v>0</v>
          </cell>
          <cell r="CK673">
            <v>0</v>
          </cell>
          <cell r="CL673">
            <v>0</v>
          </cell>
          <cell r="CM673">
            <v>0</v>
          </cell>
          <cell r="CN673">
            <v>0</v>
          </cell>
        </row>
        <row r="674">
          <cell r="B674">
            <v>403970</v>
          </cell>
          <cell r="C674" t="str">
            <v xml:space="preserve">    재무활동현금유출액                                                                    </v>
          </cell>
          <cell r="D674" t="str">
            <v xml:space="preserve">  (Cash Outflows from Financing Activities)</v>
          </cell>
          <cell r="H674" t="e">
            <v>#VALUE!</v>
          </cell>
          <cell r="I674">
            <v>0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0</v>
          </cell>
          <cell r="Z674">
            <v>0</v>
          </cell>
          <cell r="AA674">
            <v>0</v>
          </cell>
          <cell r="AB674">
            <v>0</v>
          </cell>
          <cell r="AC674">
            <v>0</v>
          </cell>
          <cell r="AD674">
            <v>0</v>
          </cell>
          <cell r="AE674">
            <v>0</v>
          </cell>
          <cell r="AF674">
            <v>0</v>
          </cell>
          <cell r="AG674">
            <v>0</v>
          </cell>
          <cell r="AH674">
            <v>0</v>
          </cell>
          <cell r="AI674">
            <v>0</v>
          </cell>
          <cell r="AJ674">
            <v>0</v>
          </cell>
          <cell r="AK674">
            <v>12.715662999999999</v>
          </cell>
          <cell r="AL674">
            <v>3.624625</v>
          </cell>
          <cell r="AM674">
            <v>0</v>
          </cell>
          <cell r="AN674">
            <v>11.550291</v>
          </cell>
          <cell r="AO674">
            <v>6.0804580000000001</v>
          </cell>
          <cell r="AP674">
            <v>7.6164909999999999</v>
          </cell>
          <cell r="AQ674">
            <v>4.6328490000000002</v>
          </cell>
          <cell r="AR674">
            <v>1.3447499999999999</v>
          </cell>
          <cell r="AS674">
            <v>11.778343</v>
          </cell>
          <cell r="AT674">
            <v>6.911384</v>
          </cell>
          <cell r="AU674">
            <v>3.6218189999999999</v>
          </cell>
          <cell r="AV674">
            <v>2.7299512699999999</v>
          </cell>
          <cell r="AW674">
            <v>11.485598</v>
          </cell>
          <cell r="AX674">
            <v>3.3666659999999999</v>
          </cell>
          <cell r="AY674">
            <v>11.742483999999999</v>
          </cell>
          <cell r="AZ674">
            <v>3.03478637</v>
          </cell>
          <cell r="BA674">
            <v>3.6904869999999996</v>
          </cell>
          <cell r="BB674">
            <v>2.6904059999999999</v>
          </cell>
          <cell r="BC674">
            <v>2.315407</v>
          </cell>
          <cell r="BD674">
            <v>10.36540666</v>
          </cell>
          <cell r="BE674">
            <v>2.3654069999999998</v>
          </cell>
          <cell r="BF674">
            <v>2.3654059999999997</v>
          </cell>
          <cell r="BG674">
            <v>3.0273569999999999</v>
          </cell>
          <cell r="BH674">
            <v>18.027276659999998</v>
          </cell>
          <cell r="BI674">
            <v>2.3231099999999998</v>
          </cell>
          <cell r="BJ674">
            <v>9.3231099999999998</v>
          </cell>
          <cell r="BK674">
            <v>0</v>
          </cell>
          <cell r="BL674">
            <v>0</v>
          </cell>
          <cell r="BM674">
            <v>0</v>
          </cell>
          <cell r="BN674">
            <v>0</v>
          </cell>
          <cell r="BO674">
            <v>0</v>
          </cell>
          <cell r="BP674">
            <v>0</v>
          </cell>
          <cell r="BQ674">
            <v>0</v>
          </cell>
          <cell r="BR674">
            <v>0</v>
          </cell>
          <cell r="BS674">
            <v>0</v>
          </cell>
          <cell r="BT674">
            <v>0</v>
          </cell>
          <cell r="BU674">
            <v>0</v>
          </cell>
          <cell r="BV674">
            <v>0</v>
          </cell>
          <cell r="BW674">
            <v>0</v>
          </cell>
          <cell r="BX674">
            <v>0</v>
          </cell>
          <cell r="BY674">
            <v>0</v>
          </cell>
          <cell r="BZ674">
            <v>0</v>
          </cell>
          <cell r="CA674">
            <v>0</v>
          </cell>
          <cell r="CB674">
            <v>0</v>
          </cell>
          <cell r="CC674">
            <v>0</v>
          </cell>
          <cell r="CD674">
            <v>0</v>
          </cell>
          <cell r="CE674">
            <v>0</v>
          </cell>
          <cell r="CF674">
            <v>0</v>
          </cell>
          <cell r="CG674">
            <v>0</v>
          </cell>
          <cell r="CH674">
            <v>0</v>
          </cell>
          <cell r="CI674">
            <v>0</v>
          </cell>
          <cell r="CJ674">
            <v>0</v>
          </cell>
          <cell r="CK674">
            <v>0</v>
          </cell>
          <cell r="CL674">
            <v>0</v>
          </cell>
          <cell r="CM674">
            <v>0</v>
          </cell>
          <cell r="CN674">
            <v>0</v>
          </cell>
        </row>
        <row r="675">
          <cell r="B675">
            <v>403980</v>
          </cell>
          <cell r="C675" t="str">
            <v xml:space="preserve">        단기사채의감소                                                                    </v>
          </cell>
          <cell r="D675" t="str">
            <v xml:space="preserve">    Decrease in Short-Term Bonds</v>
          </cell>
          <cell r="H675" t="e">
            <v>#VALUE!</v>
          </cell>
          <cell r="I675">
            <v>0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0</v>
          </cell>
          <cell r="U675">
            <v>0</v>
          </cell>
          <cell r="V675">
            <v>0</v>
          </cell>
          <cell r="W675">
            <v>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>
            <v>0</v>
          </cell>
          <cell r="AG675">
            <v>0</v>
          </cell>
          <cell r="AH675">
            <v>0</v>
          </cell>
          <cell r="AI675">
            <v>0</v>
          </cell>
          <cell r="AJ675">
            <v>0</v>
          </cell>
          <cell r="AK675">
            <v>0</v>
          </cell>
          <cell r="AL675">
            <v>0</v>
          </cell>
          <cell r="AM675">
            <v>0</v>
          </cell>
          <cell r="AN675">
            <v>0</v>
          </cell>
          <cell r="AO675">
            <v>0</v>
          </cell>
          <cell r="AP675">
            <v>0</v>
          </cell>
          <cell r="AQ675">
            <v>0</v>
          </cell>
          <cell r="AR675">
            <v>0</v>
          </cell>
          <cell r="AS675">
            <v>0</v>
          </cell>
          <cell r="AT675">
            <v>0</v>
          </cell>
          <cell r="AU675">
            <v>0</v>
          </cell>
          <cell r="AV675">
            <v>0</v>
          </cell>
          <cell r="AW675">
            <v>0</v>
          </cell>
          <cell r="AX675">
            <v>0</v>
          </cell>
          <cell r="AY675">
            <v>0</v>
          </cell>
          <cell r="AZ675">
            <v>0</v>
          </cell>
          <cell r="BA675">
            <v>0</v>
          </cell>
          <cell r="BB675">
            <v>0</v>
          </cell>
          <cell r="BC675">
            <v>0</v>
          </cell>
          <cell r="BD675">
            <v>0</v>
          </cell>
          <cell r="BE675">
            <v>0</v>
          </cell>
          <cell r="BF675">
            <v>0</v>
          </cell>
          <cell r="BG675">
            <v>0</v>
          </cell>
          <cell r="BH675">
            <v>0</v>
          </cell>
          <cell r="BI675">
            <v>0</v>
          </cell>
          <cell r="BJ675">
            <v>0</v>
          </cell>
          <cell r="BK675">
            <v>0</v>
          </cell>
          <cell r="BL675">
            <v>0</v>
          </cell>
          <cell r="BM675">
            <v>0</v>
          </cell>
          <cell r="BN675">
            <v>0</v>
          </cell>
          <cell r="BO675">
            <v>0</v>
          </cell>
          <cell r="BP675">
            <v>0</v>
          </cell>
          <cell r="BQ675">
            <v>0</v>
          </cell>
          <cell r="BR675">
            <v>0</v>
          </cell>
          <cell r="BS675">
            <v>0</v>
          </cell>
          <cell r="BT675">
            <v>0</v>
          </cell>
          <cell r="BU675">
            <v>0</v>
          </cell>
          <cell r="BV675">
            <v>0</v>
          </cell>
          <cell r="BW675">
            <v>0</v>
          </cell>
          <cell r="BX675">
            <v>0</v>
          </cell>
          <cell r="BY675">
            <v>0</v>
          </cell>
          <cell r="BZ675">
            <v>0</v>
          </cell>
          <cell r="CA675">
            <v>0</v>
          </cell>
          <cell r="CB675">
            <v>0</v>
          </cell>
          <cell r="CC675">
            <v>0</v>
          </cell>
          <cell r="CD675">
            <v>0</v>
          </cell>
          <cell r="CE675">
            <v>0</v>
          </cell>
          <cell r="CF675">
            <v>0</v>
          </cell>
          <cell r="CG675">
            <v>0</v>
          </cell>
          <cell r="CH675">
            <v>0</v>
          </cell>
          <cell r="CI675">
            <v>0</v>
          </cell>
          <cell r="CJ675">
            <v>0</v>
          </cell>
          <cell r="CK675">
            <v>0</v>
          </cell>
          <cell r="CL675">
            <v>0</v>
          </cell>
          <cell r="CM675">
            <v>0</v>
          </cell>
          <cell r="CN675">
            <v>0</v>
          </cell>
        </row>
        <row r="676">
          <cell r="B676">
            <v>403990</v>
          </cell>
          <cell r="C676" t="str">
            <v xml:space="preserve">        단기차입금의감소                                                                  </v>
          </cell>
          <cell r="D676" t="str">
            <v xml:space="preserve">    Decrease in Short-Term Borrowings</v>
          </cell>
          <cell r="H676" t="e">
            <v>#VALUE!</v>
          </cell>
          <cell r="I676">
            <v>0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0</v>
          </cell>
          <cell r="Y676">
            <v>0</v>
          </cell>
          <cell r="Z676">
            <v>0</v>
          </cell>
          <cell r="AA676">
            <v>0</v>
          </cell>
          <cell r="AB676">
            <v>0</v>
          </cell>
          <cell r="AC676">
            <v>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I676">
            <v>0</v>
          </cell>
          <cell r="AJ676">
            <v>0</v>
          </cell>
          <cell r="AK676">
            <v>11.025788</v>
          </cell>
          <cell r="AL676">
            <v>3</v>
          </cell>
          <cell r="AM676">
            <v>0</v>
          </cell>
          <cell r="AN676">
            <v>9.8273679999999999</v>
          </cell>
          <cell r="AO676">
            <v>5.2607080000000002</v>
          </cell>
          <cell r="AP676">
            <v>7.0717409999999994</v>
          </cell>
          <cell r="AQ676">
            <v>-0.85492399999999991</v>
          </cell>
          <cell r="AR676">
            <v>0</v>
          </cell>
          <cell r="AS676">
            <v>10.008592999999999</v>
          </cell>
          <cell r="AT676">
            <v>4.95</v>
          </cell>
          <cell r="AU676">
            <v>2</v>
          </cell>
          <cell r="AV676">
            <v>1.0000004</v>
          </cell>
          <cell r="AW676">
            <v>8.1189309999999999</v>
          </cell>
          <cell r="AX676">
            <v>0</v>
          </cell>
          <cell r="AY676">
            <v>0</v>
          </cell>
          <cell r="AZ676">
            <v>0</v>
          </cell>
          <cell r="BA676">
            <v>1</v>
          </cell>
          <cell r="BB676">
            <v>0</v>
          </cell>
          <cell r="BC676">
            <v>0</v>
          </cell>
          <cell r="BD676">
            <v>8</v>
          </cell>
          <cell r="BE676">
            <v>0</v>
          </cell>
          <cell r="BF676">
            <v>0</v>
          </cell>
          <cell r="BG676">
            <v>0</v>
          </cell>
          <cell r="BH676">
            <v>15</v>
          </cell>
          <cell r="BI676">
            <v>0</v>
          </cell>
          <cell r="BJ676">
            <v>7</v>
          </cell>
          <cell r="BK676">
            <v>0</v>
          </cell>
          <cell r="BL676">
            <v>0</v>
          </cell>
          <cell r="BM676">
            <v>0</v>
          </cell>
          <cell r="BN676">
            <v>0</v>
          </cell>
          <cell r="BO676">
            <v>0</v>
          </cell>
          <cell r="BP676">
            <v>0</v>
          </cell>
          <cell r="BQ676">
            <v>0</v>
          </cell>
          <cell r="BR676">
            <v>0</v>
          </cell>
          <cell r="BS676">
            <v>0</v>
          </cell>
          <cell r="BT676">
            <v>0</v>
          </cell>
          <cell r="BU676">
            <v>0</v>
          </cell>
          <cell r="BV676">
            <v>0</v>
          </cell>
          <cell r="BW676">
            <v>0</v>
          </cell>
          <cell r="BX676">
            <v>0</v>
          </cell>
          <cell r="BY676">
            <v>0</v>
          </cell>
          <cell r="BZ676">
            <v>0</v>
          </cell>
          <cell r="CA676">
            <v>0</v>
          </cell>
          <cell r="CB676">
            <v>0</v>
          </cell>
          <cell r="CC676">
            <v>0</v>
          </cell>
          <cell r="CD676">
            <v>0</v>
          </cell>
          <cell r="CE676">
            <v>0</v>
          </cell>
          <cell r="CF676">
            <v>0</v>
          </cell>
          <cell r="CG676">
            <v>0</v>
          </cell>
          <cell r="CH676">
            <v>0</v>
          </cell>
          <cell r="CI676">
            <v>0</v>
          </cell>
          <cell r="CJ676">
            <v>0</v>
          </cell>
          <cell r="CK676">
            <v>0</v>
          </cell>
          <cell r="CL676">
            <v>0</v>
          </cell>
          <cell r="CM676">
            <v>0</v>
          </cell>
          <cell r="CN676">
            <v>0</v>
          </cell>
        </row>
        <row r="677">
          <cell r="B677">
            <v>404000</v>
          </cell>
          <cell r="C677" t="str">
            <v xml:space="preserve">        당좌차월의감소                                                                    </v>
          </cell>
          <cell r="D677" t="str">
            <v xml:space="preserve">    Decrease in Overdraft</v>
          </cell>
          <cell r="H677" t="e">
            <v>#VALUE!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0</v>
          </cell>
          <cell r="Z677">
            <v>0</v>
          </cell>
          <cell r="AA677">
            <v>0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>
            <v>0</v>
          </cell>
          <cell r="AK677">
            <v>0</v>
          </cell>
          <cell r="AL677">
            <v>0</v>
          </cell>
          <cell r="AM677">
            <v>0</v>
          </cell>
          <cell r="AN677">
            <v>0</v>
          </cell>
          <cell r="AO677">
            <v>0</v>
          </cell>
          <cell r="AP677">
            <v>0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  <cell r="AU677">
            <v>0</v>
          </cell>
          <cell r="AV677">
            <v>0</v>
          </cell>
          <cell r="AW677">
            <v>0</v>
          </cell>
          <cell r="AX677">
            <v>0</v>
          </cell>
          <cell r="AY677">
            <v>0</v>
          </cell>
          <cell r="AZ677">
            <v>0</v>
          </cell>
          <cell r="BA677">
            <v>0</v>
          </cell>
          <cell r="BB677">
            <v>0</v>
          </cell>
          <cell r="BC677">
            <v>0</v>
          </cell>
          <cell r="BD677">
            <v>0</v>
          </cell>
          <cell r="BE677">
            <v>0</v>
          </cell>
          <cell r="BF677">
            <v>0</v>
          </cell>
          <cell r="BG677">
            <v>0</v>
          </cell>
          <cell r="BH677">
            <v>0</v>
          </cell>
          <cell r="BI677">
            <v>0</v>
          </cell>
          <cell r="BJ677">
            <v>0</v>
          </cell>
          <cell r="BK677">
            <v>0</v>
          </cell>
          <cell r="BL677">
            <v>0</v>
          </cell>
          <cell r="BM677">
            <v>0</v>
          </cell>
          <cell r="BN677">
            <v>0</v>
          </cell>
          <cell r="BO677">
            <v>0</v>
          </cell>
          <cell r="BP677">
            <v>0</v>
          </cell>
          <cell r="BQ677">
            <v>0</v>
          </cell>
          <cell r="BR677">
            <v>0</v>
          </cell>
          <cell r="BS677">
            <v>0</v>
          </cell>
          <cell r="BT677">
            <v>0</v>
          </cell>
          <cell r="BU677">
            <v>0</v>
          </cell>
          <cell r="BV677">
            <v>0</v>
          </cell>
          <cell r="BW677">
            <v>0</v>
          </cell>
          <cell r="BX677">
            <v>0</v>
          </cell>
          <cell r="BY677">
            <v>0</v>
          </cell>
          <cell r="BZ677">
            <v>0</v>
          </cell>
          <cell r="CA677">
            <v>0</v>
          </cell>
          <cell r="CB677">
            <v>0</v>
          </cell>
          <cell r="CC677">
            <v>0</v>
          </cell>
          <cell r="CD677">
            <v>0</v>
          </cell>
          <cell r="CE677">
            <v>0</v>
          </cell>
          <cell r="CF677">
            <v>0</v>
          </cell>
          <cell r="CG677">
            <v>0</v>
          </cell>
          <cell r="CH677">
            <v>0</v>
          </cell>
          <cell r="CI677">
            <v>0</v>
          </cell>
          <cell r="CJ677">
            <v>0</v>
          </cell>
          <cell r="CK677">
            <v>0</v>
          </cell>
          <cell r="CL677">
            <v>0</v>
          </cell>
          <cell r="CM677">
            <v>0</v>
          </cell>
          <cell r="CN677">
            <v>0</v>
          </cell>
        </row>
        <row r="678">
          <cell r="B678">
            <v>404010</v>
          </cell>
          <cell r="C678" t="str">
            <v xml:space="preserve">        유동성장기부채의감소                                                              </v>
          </cell>
          <cell r="D678" t="str">
            <v xml:space="preserve">    Decr. in Current Portion of Lt. Debt</v>
          </cell>
          <cell r="H678" t="e">
            <v>#VALUE!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>
            <v>0</v>
          </cell>
          <cell r="AK678">
            <v>1.689875</v>
          </cell>
          <cell r="AL678">
            <v>0.62462499999999999</v>
          </cell>
          <cell r="AM678">
            <v>0</v>
          </cell>
          <cell r="AN678">
            <v>1.6395</v>
          </cell>
          <cell r="AO678">
            <v>0.81974999999999998</v>
          </cell>
          <cell r="AP678">
            <v>0.54474999999999996</v>
          </cell>
          <cell r="AQ678">
            <v>5.4877729999999998</v>
          </cell>
          <cell r="AR678">
            <v>1.3447499999999999</v>
          </cell>
          <cell r="AS678">
            <v>1.7697499999999999</v>
          </cell>
          <cell r="AT678">
            <v>1.7697499999999999</v>
          </cell>
          <cell r="AU678">
            <v>1.50725</v>
          </cell>
          <cell r="AV678">
            <v>1.7135</v>
          </cell>
          <cell r="AW678">
            <v>3.3666669999999996</v>
          </cell>
          <cell r="AX678">
            <v>3.3666659999999999</v>
          </cell>
          <cell r="AY678">
            <v>3.0348669999999998</v>
          </cell>
          <cell r="AZ678">
            <v>3.0347866699999999</v>
          </cell>
          <cell r="BA678">
            <v>1.9279869999999999</v>
          </cell>
          <cell r="BB678">
            <v>3.452906</v>
          </cell>
          <cell r="BC678">
            <v>2.315407</v>
          </cell>
          <cell r="BD678">
            <v>2.3654066600000001</v>
          </cell>
          <cell r="BE678">
            <v>2.3654069999999998</v>
          </cell>
          <cell r="BF678">
            <v>2.3654059999999997</v>
          </cell>
          <cell r="BG678">
            <v>3.0273569999999999</v>
          </cell>
          <cell r="BH678">
            <v>3.0272766600000001</v>
          </cell>
          <cell r="BI678">
            <v>2.3231099999999998</v>
          </cell>
          <cell r="BJ678">
            <v>2.3231099999999998</v>
          </cell>
          <cell r="BK678">
            <v>0</v>
          </cell>
          <cell r="BL678">
            <v>0</v>
          </cell>
          <cell r="BM678">
            <v>0</v>
          </cell>
          <cell r="BN678">
            <v>0</v>
          </cell>
          <cell r="BO678">
            <v>0</v>
          </cell>
          <cell r="BP678">
            <v>0</v>
          </cell>
          <cell r="BQ678">
            <v>0</v>
          </cell>
          <cell r="BR678">
            <v>0</v>
          </cell>
          <cell r="BS678">
            <v>0</v>
          </cell>
          <cell r="BT678">
            <v>0</v>
          </cell>
          <cell r="BU678">
            <v>0</v>
          </cell>
          <cell r="BV678">
            <v>0</v>
          </cell>
          <cell r="BW678">
            <v>0</v>
          </cell>
          <cell r="BX678">
            <v>0</v>
          </cell>
          <cell r="BY678">
            <v>0</v>
          </cell>
          <cell r="BZ678">
            <v>0</v>
          </cell>
          <cell r="CA678">
            <v>0</v>
          </cell>
          <cell r="CB678">
            <v>0</v>
          </cell>
          <cell r="CC678">
            <v>0</v>
          </cell>
          <cell r="CD678">
            <v>0</v>
          </cell>
          <cell r="CE678">
            <v>0</v>
          </cell>
          <cell r="CF678">
            <v>0</v>
          </cell>
          <cell r="CG678">
            <v>0</v>
          </cell>
          <cell r="CH678">
            <v>0</v>
          </cell>
          <cell r="CI678">
            <v>0</v>
          </cell>
          <cell r="CJ678">
            <v>0</v>
          </cell>
          <cell r="CK678">
            <v>0</v>
          </cell>
          <cell r="CL678">
            <v>0</v>
          </cell>
          <cell r="CM678">
            <v>0</v>
          </cell>
          <cell r="CN678">
            <v>0</v>
          </cell>
        </row>
        <row r="679">
          <cell r="B679">
            <v>404070</v>
          </cell>
          <cell r="C679" t="str">
            <v xml:space="preserve">        미지급금의감소                                                                    </v>
          </cell>
          <cell r="D679" t="str">
            <v xml:space="preserve">    Decrease in Other Payables</v>
          </cell>
          <cell r="H679" t="e">
            <v>#VALUE!</v>
          </cell>
          <cell r="I679">
            <v>0</v>
          </cell>
          <cell r="J679">
            <v>0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I679">
            <v>0</v>
          </cell>
          <cell r="AJ679">
            <v>0</v>
          </cell>
          <cell r="AK679">
            <v>0</v>
          </cell>
          <cell r="AL679">
            <v>0</v>
          </cell>
          <cell r="AM679">
            <v>0</v>
          </cell>
          <cell r="AN679">
            <v>0</v>
          </cell>
          <cell r="AO679">
            <v>0</v>
          </cell>
          <cell r="AP679">
            <v>0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  <cell r="AU679">
            <v>0</v>
          </cell>
          <cell r="AV679">
            <v>0</v>
          </cell>
          <cell r="AW679">
            <v>0</v>
          </cell>
          <cell r="AX679">
            <v>0</v>
          </cell>
          <cell r="AY679">
            <v>0</v>
          </cell>
          <cell r="AZ679">
            <v>0</v>
          </cell>
          <cell r="BA679">
            <v>0</v>
          </cell>
          <cell r="BB679">
            <v>0</v>
          </cell>
          <cell r="BC679">
            <v>0</v>
          </cell>
          <cell r="BD679">
            <v>0</v>
          </cell>
          <cell r="BE679">
            <v>0</v>
          </cell>
          <cell r="BF679">
            <v>0</v>
          </cell>
          <cell r="BG679">
            <v>0</v>
          </cell>
          <cell r="BH679">
            <v>0</v>
          </cell>
          <cell r="BI679">
            <v>0</v>
          </cell>
          <cell r="BJ679">
            <v>0</v>
          </cell>
          <cell r="BK679">
            <v>0</v>
          </cell>
          <cell r="BL679">
            <v>0</v>
          </cell>
          <cell r="BM679">
            <v>0</v>
          </cell>
          <cell r="BN679">
            <v>0</v>
          </cell>
          <cell r="BO679">
            <v>0</v>
          </cell>
          <cell r="BP679">
            <v>0</v>
          </cell>
          <cell r="BQ679">
            <v>0</v>
          </cell>
          <cell r="BR679">
            <v>0</v>
          </cell>
          <cell r="BS679">
            <v>0</v>
          </cell>
          <cell r="BT679">
            <v>0</v>
          </cell>
          <cell r="BU679">
            <v>0</v>
          </cell>
          <cell r="BV679">
            <v>0</v>
          </cell>
          <cell r="BW679">
            <v>0</v>
          </cell>
          <cell r="BX679">
            <v>0</v>
          </cell>
          <cell r="BY679">
            <v>0</v>
          </cell>
          <cell r="BZ679">
            <v>0</v>
          </cell>
          <cell r="CA679">
            <v>0</v>
          </cell>
          <cell r="CB679">
            <v>0</v>
          </cell>
          <cell r="CC679">
            <v>0</v>
          </cell>
          <cell r="CD679">
            <v>0</v>
          </cell>
          <cell r="CE679">
            <v>0</v>
          </cell>
          <cell r="CF679">
            <v>0</v>
          </cell>
          <cell r="CG679">
            <v>0</v>
          </cell>
          <cell r="CH679">
            <v>0</v>
          </cell>
          <cell r="CI679">
            <v>0</v>
          </cell>
          <cell r="CJ679">
            <v>0</v>
          </cell>
          <cell r="CK679">
            <v>0</v>
          </cell>
          <cell r="CL679">
            <v>0</v>
          </cell>
          <cell r="CM679">
            <v>0</v>
          </cell>
          <cell r="CN679">
            <v>0</v>
          </cell>
        </row>
        <row r="680">
          <cell r="B680">
            <v>404080</v>
          </cell>
          <cell r="C680" t="str">
            <v xml:space="preserve">        사채의감소                                                                        </v>
          </cell>
          <cell r="D680" t="str">
            <v xml:space="preserve">    Decrease of (Long-Term)Bonds</v>
          </cell>
          <cell r="H680" t="e">
            <v>#VALUE!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0</v>
          </cell>
          <cell r="Z680">
            <v>0</v>
          </cell>
          <cell r="AA680">
            <v>0</v>
          </cell>
          <cell r="AB680">
            <v>0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>
            <v>0</v>
          </cell>
          <cell r="AK680">
            <v>0</v>
          </cell>
          <cell r="AL680">
            <v>0</v>
          </cell>
          <cell r="AM680">
            <v>0</v>
          </cell>
          <cell r="AN680">
            <v>0</v>
          </cell>
          <cell r="AO680">
            <v>0</v>
          </cell>
          <cell r="AP680">
            <v>0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  <cell r="AU680">
            <v>0</v>
          </cell>
          <cell r="AV680">
            <v>0</v>
          </cell>
          <cell r="AW680">
            <v>0</v>
          </cell>
          <cell r="AX680">
            <v>0</v>
          </cell>
          <cell r="AY680">
            <v>0</v>
          </cell>
          <cell r="AZ680">
            <v>0</v>
          </cell>
          <cell r="BA680">
            <v>0</v>
          </cell>
          <cell r="BB680">
            <v>0</v>
          </cell>
          <cell r="BC680">
            <v>0</v>
          </cell>
          <cell r="BD680">
            <v>0</v>
          </cell>
          <cell r="BE680">
            <v>0</v>
          </cell>
          <cell r="BF680">
            <v>0</v>
          </cell>
          <cell r="BG680">
            <v>0</v>
          </cell>
          <cell r="BH680">
            <v>0</v>
          </cell>
          <cell r="BI680">
            <v>0</v>
          </cell>
          <cell r="BJ680">
            <v>0</v>
          </cell>
          <cell r="BK680">
            <v>0</v>
          </cell>
          <cell r="BL680">
            <v>0</v>
          </cell>
          <cell r="BM680">
            <v>0</v>
          </cell>
          <cell r="BN680">
            <v>0</v>
          </cell>
          <cell r="BO680">
            <v>0</v>
          </cell>
          <cell r="BP680">
            <v>0</v>
          </cell>
          <cell r="BQ680">
            <v>0</v>
          </cell>
          <cell r="BR680">
            <v>0</v>
          </cell>
          <cell r="BS680">
            <v>0</v>
          </cell>
          <cell r="BT680">
            <v>0</v>
          </cell>
          <cell r="BU680">
            <v>0</v>
          </cell>
          <cell r="BV680">
            <v>0</v>
          </cell>
          <cell r="BW680">
            <v>0</v>
          </cell>
          <cell r="BX680">
            <v>0</v>
          </cell>
          <cell r="BY680">
            <v>0</v>
          </cell>
          <cell r="BZ680">
            <v>0</v>
          </cell>
          <cell r="CA680">
            <v>0</v>
          </cell>
          <cell r="CB680">
            <v>0</v>
          </cell>
          <cell r="CC680">
            <v>0</v>
          </cell>
          <cell r="CD680">
            <v>0</v>
          </cell>
          <cell r="CE680">
            <v>0</v>
          </cell>
          <cell r="CF680">
            <v>0</v>
          </cell>
          <cell r="CG680">
            <v>0</v>
          </cell>
          <cell r="CH680">
            <v>0</v>
          </cell>
          <cell r="CI680">
            <v>0</v>
          </cell>
          <cell r="CJ680">
            <v>0</v>
          </cell>
          <cell r="CK680">
            <v>0</v>
          </cell>
          <cell r="CL680">
            <v>0</v>
          </cell>
          <cell r="CM680">
            <v>0</v>
          </cell>
          <cell r="CN680">
            <v>0</v>
          </cell>
        </row>
        <row r="681">
          <cell r="B681">
            <v>404090</v>
          </cell>
          <cell r="C681" t="str">
            <v xml:space="preserve">        장기차입금의감소                                                                  </v>
          </cell>
          <cell r="D681" t="str">
            <v xml:space="preserve">    Decrease in (Long-Term)Borrowings</v>
          </cell>
          <cell r="H681" t="e">
            <v>#VALUE!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0</v>
          </cell>
          <cell r="X681">
            <v>0</v>
          </cell>
          <cell r="Y681">
            <v>0</v>
          </cell>
          <cell r="Z681">
            <v>0</v>
          </cell>
          <cell r="AA681">
            <v>0</v>
          </cell>
          <cell r="AB681">
            <v>0</v>
          </cell>
          <cell r="AC681">
            <v>0</v>
          </cell>
          <cell r="AD681">
            <v>0</v>
          </cell>
          <cell r="AE681">
            <v>0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>
            <v>0</v>
          </cell>
          <cell r="AK681">
            <v>0</v>
          </cell>
          <cell r="AL681">
            <v>0</v>
          </cell>
          <cell r="AM681">
            <v>0</v>
          </cell>
          <cell r="AN681">
            <v>8.3423999999999998E-2</v>
          </cell>
          <cell r="AO681">
            <v>0</v>
          </cell>
          <cell r="AP681">
            <v>0</v>
          </cell>
          <cell r="AQ681">
            <v>0</v>
          </cell>
          <cell r="AR681">
            <v>0</v>
          </cell>
          <cell r="AS681">
            <v>0</v>
          </cell>
          <cell r="AT681">
            <v>0.191634</v>
          </cell>
          <cell r="AU681">
            <v>0.11456799999999999</v>
          </cell>
          <cell r="AV681">
            <v>1.6451869999999997E-2</v>
          </cell>
          <cell r="AW681">
            <v>0</v>
          </cell>
          <cell r="AX681">
            <v>0</v>
          </cell>
          <cell r="AY681">
            <v>0</v>
          </cell>
          <cell r="AZ681">
            <v>0</v>
          </cell>
          <cell r="BA681">
            <v>0.76249999999999996</v>
          </cell>
          <cell r="BB681">
            <v>-0.76249999999999996</v>
          </cell>
          <cell r="BC681">
            <v>0</v>
          </cell>
          <cell r="BD681">
            <v>0</v>
          </cell>
          <cell r="BE681">
            <v>0</v>
          </cell>
          <cell r="BF681">
            <v>0</v>
          </cell>
          <cell r="BG681">
            <v>0</v>
          </cell>
          <cell r="BH681">
            <v>0</v>
          </cell>
          <cell r="BI681">
            <v>0</v>
          </cell>
          <cell r="BJ681">
            <v>0</v>
          </cell>
          <cell r="BK681">
            <v>0</v>
          </cell>
          <cell r="BL681">
            <v>0</v>
          </cell>
          <cell r="BM681">
            <v>0</v>
          </cell>
          <cell r="BN681">
            <v>0</v>
          </cell>
          <cell r="BO681">
            <v>0</v>
          </cell>
          <cell r="BP681">
            <v>0</v>
          </cell>
          <cell r="BQ681">
            <v>0</v>
          </cell>
          <cell r="BR681">
            <v>0</v>
          </cell>
          <cell r="BS681">
            <v>0</v>
          </cell>
          <cell r="BT681">
            <v>0</v>
          </cell>
          <cell r="BU681">
            <v>0</v>
          </cell>
          <cell r="BV681">
            <v>0</v>
          </cell>
          <cell r="BW681">
            <v>0</v>
          </cell>
          <cell r="BX681">
            <v>0</v>
          </cell>
          <cell r="BY681">
            <v>0</v>
          </cell>
          <cell r="BZ681">
            <v>0</v>
          </cell>
          <cell r="CA681">
            <v>0</v>
          </cell>
          <cell r="CB681">
            <v>0</v>
          </cell>
          <cell r="CC681">
            <v>0</v>
          </cell>
          <cell r="CD681">
            <v>0</v>
          </cell>
          <cell r="CE681">
            <v>0</v>
          </cell>
          <cell r="CF681">
            <v>0</v>
          </cell>
          <cell r="CG681">
            <v>0</v>
          </cell>
          <cell r="CH681">
            <v>0</v>
          </cell>
          <cell r="CI681">
            <v>0</v>
          </cell>
          <cell r="CJ681">
            <v>0</v>
          </cell>
          <cell r="CK681">
            <v>0</v>
          </cell>
          <cell r="CL681">
            <v>0</v>
          </cell>
          <cell r="CM681">
            <v>0</v>
          </cell>
          <cell r="CN681">
            <v>0</v>
          </cell>
        </row>
        <row r="682">
          <cell r="B682">
            <v>404100</v>
          </cell>
          <cell r="C682" t="str">
            <v xml:space="preserve">        장기미지급금의감소                                                                </v>
          </cell>
          <cell r="D682" t="str">
            <v xml:space="preserve">    Decrease in (Long-Term)Other Payables</v>
          </cell>
          <cell r="H682" t="e">
            <v>#VALUE!</v>
          </cell>
          <cell r="I682">
            <v>0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0</v>
          </cell>
          <cell r="Y682">
            <v>0</v>
          </cell>
          <cell r="Z682">
            <v>0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  <cell r="AJ682">
            <v>0</v>
          </cell>
          <cell r="AK682">
            <v>0</v>
          </cell>
          <cell r="AL682">
            <v>0</v>
          </cell>
          <cell r="AM682">
            <v>0</v>
          </cell>
          <cell r="AN682">
            <v>0</v>
          </cell>
          <cell r="AO682">
            <v>0</v>
          </cell>
          <cell r="AP682">
            <v>0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  <cell r="AU682">
            <v>0</v>
          </cell>
          <cell r="AV682">
            <v>0</v>
          </cell>
          <cell r="AW682">
            <v>0</v>
          </cell>
          <cell r="AX682">
            <v>0</v>
          </cell>
          <cell r="AY682">
            <v>0</v>
          </cell>
          <cell r="AZ682">
            <v>0</v>
          </cell>
          <cell r="BA682">
            <v>0</v>
          </cell>
          <cell r="BB682">
            <v>0</v>
          </cell>
          <cell r="BC682">
            <v>0</v>
          </cell>
          <cell r="BD682">
            <v>0</v>
          </cell>
          <cell r="BE682">
            <v>0</v>
          </cell>
          <cell r="BF682">
            <v>0</v>
          </cell>
          <cell r="BG682">
            <v>0</v>
          </cell>
          <cell r="BH682">
            <v>0</v>
          </cell>
          <cell r="BI682">
            <v>0</v>
          </cell>
          <cell r="BJ682">
            <v>0</v>
          </cell>
          <cell r="BK682">
            <v>0</v>
          </cell>
          <cell r="BL682">
            <v>0</v>
          </cell>
          <cell r="BM682">
            <v>0</v>
          </cell>
          <cell r="BN682">
            <v>0</v>
          </cell>
          <cell r="BO682">
            <v>0</v>
          </cell>
          <cell r="BP682">
            <v>0</v>
          </cell>
          <cell r="BQ682">
            <v>0</v>
          </cell>
          <cell r="BR682">
            <v>0</v>
          </cell>
          <cell r="BS682">
            <v>0</v>
          </cell>
          <cell r="BT682">
            <v>0</v>
          </cell>
          <cell r="BU682">
            <v>0</v>
          </cell>
          <cell r="BV682">
            <v>0</v>
          </cell>
          <cell r="BW682">
            <v>0</v>
          </cell>
          <cell r="BX682">
            <v>0</v>
          </cell>
          <cell r="BY682">
            <v>0</v>
          </cell>
          <cell r="BZ682">
            <v>0</v>
          </cell>
          <cell r="CA682">
            <v>0</v>
          </cell>
          <cell r="CB682">
            <v>0</v>
          </cell>
          <cell r="CC682">
            <v>0</v>
          </cell>
          <cell r="CD682">
            <v>0</v>
          </cell>
          <cell r="CE682">
            <v>0</v>
          </cell>
          <cell r="CF682">
            <v>0</v>
          </cell>
          <cell r="CG682">
            <v>0</v>
          </cell>
          <cell r="CH682">
            <v>0</v>
          </cell>
          <cell r="CI682">
            <v>0</v>
          </cell>
          <cell r="CJ682">
            <v>0</v>
          </cell>
          <cell r="CK682">
            <v>0</v>
          </cell>
          <cell r="CL682">
            <v>0</v>
          </cell>
          <cell r="CM682">
            <v>0</v>
          </cell>
          <cell r="CN682">
            <v>0</v>
          </cell>
        </row>
        <row r="683">
          <cell r="B683">
            <v>404110</v>
          </cell>
          <cell r="C683" t="str">
            <v xml:space="preserve">        유동화채무의감소                                                                  </v>
          </cell>
          <cell r="D683" t="str">
            <v xml:space="preserve">    Decrease in Securitized Debts</v>
          </cell>
          <cell r="H683" t="e">
            <v>#VALUE!</v>
          </cell>
          <cell r="I683">
            <v>0</v>
          </cell>
          <cell r="J683">
            <v>0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>
            <v>0</v>
          </cell>
          <cell r="AB683">
            <v>0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I683">
            <v>0</v>
          </cell>
          <cell r="AJ683">
            <v>0</v>
          </cell>
          <cell r="AK683">
            <v>0</v>
          </cell>
          <cell r="AL683">
            <v>0</v>
          </cell>
          <cell r="AM683">
            <v>0</v>
          </cell>
          <cell r="AN683">
            <v>0</v>
          </cell>
          <cell r="AO683">
            <v>0</v>
          </cell>
          <cell r="AP683">
            <v>0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  <cell r="AU683">
            <v>0</v>
          </cell>
          <cell r="AV683">
            <v>0</v>
          </cell>
          <cell r="AW683">
            <v>0</v>
          </cell>
          <cell r="AX683">
            <v>0</v>
          </cell>
          <cell r="AY683">
            <v>0</v>
          </cell>
          <cell r="AZ683">
            <v>0</v>
          </cell>
          <cell r="BA683">
            <v>0</v>
          </cell>
          <cell r="BB683">
            <v>0</v>
          </cell>
          <cell r="BC683">
            <v>0</v>
          </cell>
          <cell r="BD683">
            <v>0</v>
          </cell>
          <cell r="BE683">
            <v>0</v>
          </cell>
          <cell r="BF683">
            <v>0</v>
          </cell>
          <cell r="BG683">
            <v>0</v>
          </cell>
          <cell r="BH683">
            <v>0</v>
          </cell>
          <cell r="BI683">
            <v>0</v>
          </cell>
          <cell r="BJ683">
            <v>0</v>
          </cell>
          <cell r="BK683">
            <v>0</v>
          </cell>
          <cell r="BL683">
            <v>0</v>
          </cell>
          <cell r="BM683">
            <v>0</v>
          </cell>
          <cell r="BN683">
            <v>0</v>
          </cell>
          <cell r="BO683">
            <v>0</v>
          </cell>
          <cell r="BP683">
            <v>0</v>
          </cell>
          <cell r="BQ683">
            <v>0</v>
          </cell>
          <cell r="BR683">
            <v>0</v>
          </cell>
          <cell r="BS683">
            <v>0</v>
          </cell>
          <cell r="BT683">
            <v>0</v>
          </cell>
          <cell r="BU683">
            <v>0</v>
          </cell>
          <cell r="BV683">
            <v>0</v>
          </cell>
          <cell r="BW683">
            <v>0</v>
          </cell>
          <cell r="BX683">
            <v>0</v>
          </cell>
          <cell r="BY683">
            <v>0</v>
          </cell>
          <cell r="BZ683">
            <v>0</v>
          </cell>
          <cell r="CA683">
            <v>0</v>
          </cell>
          <cell r="CB683">
            <v>0</v>
          </cell>
          <cell r="CC683">
            <v>0</v>
          </cell>
          <cell r="CD683">
            <v>0</v>
          </cell>
          <cell r="CE683">
            <v>0</v>
          </cell>
          <cell r="CF683">
            <v>0</v>
          </cell>
          <cell r="CG683">
            <v>0</v>
          </cell>
          <cell r="CH683">
            <v>0</v>
          </cell>
          <cell r="CI683">
            <v>0</v>
          </cell>
          <cell r="CJ683">
            <v>0</v>
          </cell>
          <cell r="CK683">
            <v>0</v>
          </cell>
          <cell r="CL683">
            <v>0</v>
          </cell>
          <cell r="CM683">
            <v>0</v>
          </cell>
          <cell r="CN683">
            <v>0</v>
          </cell>
        </row>
        <row r="684">
          <cell r="B684">
            <v>404120</v>
          </cell>
          <cell r="C684" t="str">
            <v xml:space="preserve">        상환우선주의감소                                                                  </v>
          </cell>
          <cell r="D684" t="str">
            <v xml:space="preserve">    Decrease in Preferred Stock of Redemption</v>
          </cell>
          <cell r="H684" t="e">
            <v>#VALUE!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0</v>
          </cell>
          <cell r="Z684">
            <v>0</v>
          </cell>
          <cell r="AA684">
            <v>0</v>
          </cell>
          <cell r="AB684">
            <v>0</v>
          </cell>
          <cell r="AC684">
            <v>0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>
            <v>0</v>
          </cell>
          <cell r="AK684">
            <v>0</v>
          </cell>
          <cell r="AL684">
            <v>0</v>
          </cell>
          <cell r="AM684">
            <v>0</v>
          </cell>
          <cell r="AN684">
            <v>0</v>
          </cell>
          <cell r="AO684">
            <v>0</v>
          </cell>
          <cell r="AP684">
            <v>0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  <cell r="AU684">
            <v>0</v>
          </cell>
          <cell r="AV684">
            <v>0</v>
          </cell>
          <cell r="AW684">
            <v>0</v>
          </cell>
          <cell r="AX684">
            <v>0</v>
          </cell>
          <cell r="AY684">
            <v>0</v>
          </cell>
          <cell r="AZ684">
            <v>0</v>
          </cell>
          <cell r="BA684">
            <v>0</v>
          </cell>
          <cell r="BB684">
            <v>0</v>
          </cell>
          <cell r="BC684">
            <v>0</v>
          </cell>
          <cell r="BD684">
            <v>0</v>
          </cell>
          <cell r="BE684">
            <v>0</v>
          </cell>
          <cell r="BF684">
            <v>0</v>
          </cell>
          <cell r="BG684">
            <v>0</v>
          </cell>
          <cell r="BH684">
            <v>0</v>
          </cell>
          <cell r="BI684">
            <v>0</v>
          </cell>
          <cell r="BJ684">
            <v>0</v>
          </cell>
          <cell r="BK684">
            <v>0</v>
          </cell>
          <cell r="BL684">
            <v>0</v>
          </cell>
          <cell r="BM684">
            <v>0</v>
          </cell>
          <cell r="BN684">
            <v>0</v>
          </cell>
          <cell r="BO684">
            <v>0</v>
          </cell>
          <cell r="BP684">
            <v>0</v>
          </cell>
          <cell r="BQ684">
            <v>0</v>
          </cell>
          <cell r="BR684">
            <v>0</v>
          </cell>
          <cell r="BS684">
            <v>0</v>
          </cell>
          <cell r="BT684">
            <v>0</v>
          </cell>
          <cell r="BU684">
            <v>0</v>
          </cell>
          <cell r="BV684">
            <v>0</v>
          </cell>
          <cell r="BW684">
            <v>0</v>
          </cell>
          <cell r="BX684">
            <v>0</v>
          </cell>
          <cell r="BY684">
            <v>0</v>
          </cell>
          <cell r="BZ684">
            <v>0</v>
          </cell>
          <cell r="CA684">
            <v>0</v>
          </cell>
          <cell r="CB684">
            <v>0</v>
          </cell>
          <cell r="CC684">
            <v>0</v>
          </cell>
          <cell r="CD684">
            <v>0</v>
          </cell>
          <cell r="CE684">
            <v>0</v>
          </cell>
          <cell r="CF684">
            <v>0</v>
          </cell>
          <cell r="CG684">
            <v>0</v>
          </cell>
          <cell r="CH684">
            <v>0</v>
          </cell>
          <cell r="CI684">
            <v>0</v>
          </cell>
          <cell r="CJ684">
            <v>0</v>
          </cell>
          <cell r="CK684">
            <v>0</v>
          </cell>
          <cell r="CL684">
            <v>0</v>
          </cell>
          <cell r="CM684">
            <v>0</v>
          </cell>
          <cell r="CN684">
            <v>0</v>
          </cell>
        </row>
        <row r="685">
          <cell r="B685">
            <v>404130</v>
          </cell>
          <cell r="C685" t="str">
            <v xml:space="preserve">        파생상품의변동                                                                    </v>
          </cell>
          <cell r="D685" t="str">
            <v xml:space="preserve">    Change in Derivatives</v>
          </cell>
          <cell r="H685" t="e">
            <v>#VALUE!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0</v>
          </cell>
          <cell r="Z685">
            <v>0</v>
          </cell>
          <cell r="AA685">
            <v>0</v>
          </cell>
          <cell r="AB685">
            <v>0</v>
          </cell>
          <cell r="AC685">
            <v>0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>
            <v>0</v>
          </cell>
          <cell r="AK685">
            <v>0</v>
          </cell>
          <cell r="AL685">
            <v>0</v>
          </cell>
          <cell r="AM685">
            <v>0</v>
          </cell>
          <cell r="AN685">
            <v>0</v>
          </cell>
          <cell r="AO685">
            <v>0</v>
          </cell>
          <cell r="AP685">
            <v>0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  <cell r="AU685">
            <v>0</v>
          </cell>
          <cell r="AV685">
            <v>0</v>
          </cell>
          <cell r="AW685">
            <v>0</v>
          </cell>
          <cell r="AX685">
            <v>0</v>
          </cell>
          <cell r="AY685">
            <v>0</v>
          </cell>
          <cell r="AZ685">
            <v>0</v>
          </cell>
          <cell r="BA685">
            <v>0</v>
          </cell>
          <cell r="BB685">
            <v>0</v>
          </cell>
          <cell r="BC685">
            <v>0</v>
          </cell>
          <cell r="BD685">
            <v>0</v>
          </cell>
          <cell r="BE685">
            <v>0</v>
          </cell>
          <cell r="BF685">
            <v>0</v>
          </cell>
          <cell r="BG685">
            <v>0</v>
          </cell>
          <cell r="BH685">
            <v>0</v>
          </cell>
          <cell r="BI685">
            <v>0</v>
          </cell>
          <cell r="BJ685">
            <v>0</v>
          </cell>
          <cell r="BK685">
            <v>0</v>
          </cell>
          <cell r="BL685">
            <v>0</v>
          </cell>
          <cell r="BM685">
            <v>0</v>
          </cell>
          <cell r="BN685">
            <v>0</v>
          </cell>
          <cell r="BO685">
            <v>0</v>
          </cell>
          <cell r="BP685">
            <v>0</v>
          </cell>
          <cell r="BQ685">
            <v>0</v>
          </cell>
          <cell r="BR685">
            <v>0</v>
          </cell>
          <cell r="BS685">
            <v>0</v>
          </cell>
          <cell r="BT685">
            <v>0</v>
          </cell>
          <cell r="BU685">
            <v>0</v>
          </cell>
          <cell r="BV685">
            <v>0</v>
          </cell>
          <cell r="BW685">
            <v>0</v>
          </cell>
          <cell r="BX685">
            <v>0</v>
          </cell>
          <cell r="BY685">
            <v>0</v>
          </cell>
          <cell r="BZ685">
            <v>0</v>
          </cell>
          <cell r="CA685">
            <v>0</v>
          </cell>
          <cell r="CB685">
            <v>0</v>
          </cell>
          <cell r="CC685">
            <v>0</v>
          </cell>
          <cell r="CD685">
            <v>0</v>
          </cell>
          <cell r="CE685">
            <v>0</v>
          </cell>
          <cell r="CF685">
            <v>0</v>
          </cell>
          <cell r="CG685">
            <v>0</v>
          </cell>
          <cell r="CH685">
            <v>0</v>
          </cell>
          <cell r="CI685">
            <v>0</v>
          </cell>
          <cell r="CJ685">
            <v>0</v>
          </cell>
          <cell r="CK685">
            <v>0</v>
          </cell>
          <cell r="CL685">
            <v>0</v>
          </cell>
          <cell r="CM685">
            <v>0</v>
          </cell>
          <cell r="CN685">
            <v>0</v>
          </cell>
        </row>
        <row r="686">
          <cell r="B686">
            <v>404140</v>
          </cell>
          <cell r="C686" t="str">
            <v xml:space="preserve">        금융리스부채의감소                                                                </v>
          </cell>
          <cell r="D686" t="str">
            <v xml:space="preserve">    Decrease in Lease Obligations</v>
          </cell>
          <cell r="H686" t="e">
            <v>#VALUE!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  <cell r="AB686">
            <v>0</v>
          </cell>
          <cell r="AC686">
            <v>0</v>
          </cell>
          <cell r="AD686">
            <v>0</v>
          </cell>
          <cell r="AE686">
            <v>0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>
            <v>0</v>
          </cell>
          <cell r="AK686">
            <v>0</v>
          </cell>
          <cell r="AL686">
            <v>0</v>
          </cell>
          <cell r="AM686">
            <v>0</v>
          </cell>
          <cell r="AN686">
            <v>0</v>
          </cell>
          <cell r="AO686">
            <v>0</v>
          </cell>
          <cell r="AP686">
            <v>0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  <cell r="AU686">
            <v>0</v>
          </cell>
          <cell r="AV686">
            <v>0</v>
          </cell>
          <cell r="AW686">
            <v>0</v>
          </cell>
          <cell r="AX686">
            <v>0</v>
          </cell>
          <cell r="AY686">
            <v>0</v>
          </cell>
          <cell r="AZ686">
            <v>0</v>
          </cell>
          <cell r="BA686">
            <v>0</v>
          </cell>
          <cell r="BB686">
            <v>0</v>
          </cell>
          <cell r="BC686">
            <v>0</v>
          </cell>
          <cell r="BD686">
            <v>0</v>
          </cell>
          <cell r="BE686">
            <v>0</v>
          </cell>
          <cell r="BF686">
            <v>0</v>
          </cell>
          <cell r="BG686">
            <v>0</v>
          </cell>
          <cell r="BH686">
            <v>0</v>
          </cell>
          <cell r="BI686">
            <v>0</v>
          </cell>
          <cell r="BJ686">
            <v>0</v>
          </cell>
          <cell r="BK686">
            <v>0</v>
          </cell>
          <cell r="BL686">
            <v>0</v>
          </cell>
          <cell r="BM686">
            <v>0</v>
          </cell>
          <cell r="BN686">
            <v>0</v>
          </cell>
          <cell r="BO686">
            <v>0</v>
          </cell>
          <cell r="BP686">
            <v>0</v>
          </cell>
          <cell r="BQ686">
            <v>0</v>
          </cell>
          <cell r="BR686">
            <v>0</v>
          </cell>
          <cell r="BS686">
            <v>0</v>
          </cell>
          <cell r="BT686">
            <v>0</v>
          </cell>
          <cell r="BU686">
            <v>0</v>
          </cell>
          <cell r="BV686">
            <v>0</v>
          </cell>
          <cell r="BW686">
            <v>0</v>
          </cell>
          <cell r="BX686">
            <v>0</v>
          </cell>
          <cell r="BY686">
            <v>0</v>
          </cell>
          <cell r="BZ686">
            <v>0</v>
          </cell>
          <cell r="CA686">
            <v>0</v>
          </cell>
          <cell r="CB686">
            <v>0</v>
          </cell>
          <cell r="CC686">
            <v>0</v>
          </cell>
          <cell r="CD686">
            <v>0</v>
          </cell>
          <cell r="CE686">
            <v>0</v>
          </cell>
          <cell r="CF686">
            <v>0</v>
          </cell>
          <cell r="CG686">
            <v>0</v>
          </cell>
          <cell r="CH686">
            <v>0</v>
          </cell>
          <cell r="CI686">
            <v>0</v>
          </cell>
          <cell r="CJ686">
            <v>0</v>
          </cell>
          <cell r="CK686">
            <v>0</v>
          </cell>
          <cell r="CL686">
            <v>0</v>
          </cell>
          <cell r="CM686">
            <v>0</v>
          </cell>
          <cell r="CN686">
            <v>0</v>
          </cell>
        </row>
        <row r="687">
          <cell r="B687">
            <v>404150</v>
          </cell>
          <cell r="C687" t="str">
            <v xml:space="preserve">        보증금등의감소                                                                    </v>
          </cell>
          <cell r="D687" t="str">
            <v xml:space="preserve">    Decrease in Deposits Provided</v>
          </cell>
          <cell r="H687" t="e">
            <v>#VALUE!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  <cell r="AB687">
            <v>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>
            <v>0</v>
          </cell>
          <cell r="AK687">
            <v>0</v>
          </cell>
          <cell r="AL687">
            <v>0</v>
          </cell>
          <cell r="AM687">
            <v>0</v>
          </cell>
          <cell r="AN687">
            <v>0</v>
          </cell>
          <cell r="AO687">
            <v>0</v>
          </cell>
          <cell r="AP687">
            <v>0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  <cell r="AU687">
            <v>0</v>
          </cell>
          <cell r="AV687">
            <v>0</v>
          </cell>
          <cell r="AW687">
            <v>0</v>
          </cell>
          <cell r="AX687">
            <v>0</v>
          </cell>
          <cell r="AY687">
            <v>0</v>
          </cell>
          <cell r="AZ687">
            <v>0</v>
          </cell>
          <cell r="BA687">
            <v>0</v>
          </cell>
          <cell r="BB687">
            <v>0</v>
          </cell>
          <cell r="BC687">
            <v>0</v>
          </cell>
          <cell r="BD687">
            <v>0</v>
          </cell>
          <cell r="BE687">
            <v>0</v>
          </cell>
          <cell r="BF687">
            <v>0</v>
          </cell>
          <cell r="BG687">
            <v>0</v>
          </cell>
          <cell r="BH687">
            <v>0</v>
          </cell>
          <cell r="BI687">
            <v>0</v>
          </cell>
          <cell r="BJ687">
            <v>0</v>
          </cell>
          <cell r="BK687">
            <v>0</v>
          </cell>
          <cell r="BL687">
            <v>0</v>
          </cell>
          <cell r="BM687">
            <v>0</v>
          </cell>
          <cell r="BN687">
            <v>0</v>
          </cell>
          <cell r="BO687">
            <v>0</v>
          </cell>
          <cell r="BP687">
            <v>0</v>
          </cell>
          <cell r="BQ687">
            <v>0</v>
          </cell>
          <cell r="BR687">
            <v>0</v>
          </cell>
          <cell r="BS687">
            <v>0</v>
          </cell>
          <cell r="BT687">
            <v>0</v>
          </cell>
          <cell r="BU687">
            <v>0</v>
          </cell>
          <cell r="BV687">
            <v>0</v>
          </cell>
          <cell r="BW687">
            <v>0</v>
          </cell>
          <cell r="BX687">
            <v>0</v>
          </cell>
          <cell r="BY687">
            <v>0</v>
          </cell>
          <cell r="BZ687">
            <v>0</v>
          </cell>
          <cell r="CA687">
            <v>0</v>
          </cell>
          <cell r="CB687">
            <v>0</v>
          </cell>
          <cell r="CC687">
            <v>0</v>
          </cell>
          <cell r="CD687">
            <v>0</v>
          </cell>
          <cell r="CE687">
            <v>0</v>
          </cell>
          <cell r="CF687">
            <v>0</v>
          </cell>
          <cell r="CG687">
            <v>0</v>
          </cell>
          <cell r="CH687">
            <v>0</v>
          </cell>
          <cell r="CI687">
            <v>0</v>
          </cell>
          <cell r="CJ687">
            <v>0</v>
          </cell>
          <cell r="CK687">
            <v>0</v>
          </cell>
          <cell r="CL687">
            <v>0</v>
          </cell>
          <cell r="CM687">
            <v>0</v>
          </cell>
          <cell r="CN687">
            <v>0</v>
          </cell>
        </row>
        <row r="688">
          <cell r="B688">
            <v>404160</v>
          </cell>
          <cell r="C688" t="str">
            <v xml:space="preserve">        기타부채의감소                                                                    </v>
          </cell>
          <cell r="D688" t="str">
            <v xml:space="preserve">    Decrease in Other Liabilities</v>
          </cell>
          <cell r="H688" t="e">
            <v>#VALUE!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0</v>
          </cell>
          <cell r="Y688">
            <v>0</v>
          </cell>
          <cell r="Z688">
            <v>0</v>
          </cell>
          <cell r="AA688">
            <v>0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>
            <v>0</v>
          </cell>
          <cell r="AK688">
            <v>0</v>
          </cell>
          <cell r="AL688">
            <v>0</v>
          </cell>
          <cell r="AM688">
            <v>0</v>
          </cell>
          <cell r="AN688">
            <v>0</v>
          </cell>
          <cell r="AO688">
            <v>0</v>
          </cell>
          <cell r="AP688">
            <v>0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  <cell r="AU688">
            <v>0</v>
          </cell>
          <cell r="AV688">
            <v>0</v>
          </cell>
          <cell r="AW688">
            <v>0</v>
          </cell>
          <cell r="AX688">
            <v>0</v>
          </cell>
          <cell r="AY688">
            <v>0</v>
          </cell>
          <cell r="AZ688">
            <v>0</v>
          </cell>
          <cell r="BA688">
            <v>0</v>
          </cell>
          <cell r="BB688">
            <v>0</v>
          </cell>
          <cell r="BC688">
            <v>0</v>
          </cell>
          <cell r="BD688">
            <v>0</v>
          </cell>
          <cell r="BE688">
            <v>0</v>
          </cell>
          <cell r="BF688">
            <v>0</v>
          </cell>
          <cell r="BG688">
            <v>0</v>
          </cell>
          <cell r="BH688">
            <v>0</v>
          </cell>
          <cell r="BI688">
            <v>0</v>
          </cell>
          <cell r="BJ688">
            <v>0</v>
          </cell>
          <cell r="BK688">
            <v>0</v>
          </cell>
          <cell r="BL688">
            <v>0</v>
          </cell>
          <cell r="BM688">
            <v>0</v>
          </cell>
          <cell r="BN688">
            <v>0</v>
          </cell>
          <cell r="BO688">
            <v>0</v>
          </cell>
          <cell r="BP688">
            <v>0</v>
          </cell>
          <cell r="BQ688">
            <v>0</v>
          </cell>
          <cell r="BR688">
            <v>0</v>
          </cell>
          <cell r="BS688">
            <v>0</v>
          </cell>
          <cell r="BT688">
            <v>0</v>
          </cell>
          <cell r="BU688">
            <v>0</v>
          </cell>
          <cell r="BV688">
            <v>0</v>
          </cell>
          <cell r="BW688">
            <v>0</v>
          </cell>
          <cell r="BX688">
            <v>0</v>
          </cell>
          <cell r="BY688">
            <v>0</v>
          </cell>
          <cell r="BZ688">
            <v>0</v>
          </cell>
          <cell r="CA688">
            <v>0</v>
          </cell>
          <cell r="CB688">
            <v>0</v>
          </cell>
          <cell r="CC688">
            <v>0</v>
          </cell>
          <cell r="CD688">
            <v>0</v>
          </cell>
          <cell r="CE688">
            <v>0</v>
          </cell>
          <cell r="CF688">
            <v>0</v>
          </cell>
          <cell r="CG688">
            <v>0</v>
          </cell>
          <cell r="CH688">
            <v>0</v>
          </cell>
          <cell r="CI688">
            <v>0</v>
          </cell>
          <cell r="CJ688">
            <v>0</v>
          </cell>
          <cell r="CK688">
            <v>0</v>
          </cell>
          <cell r="CL688">
            <v>0</v>
          </cell>
          <cell r="CM688">
            <v>0</v>
          </cell>
          <cell r="CN688">
            <v>0</v>
          </cell>
        </row>
        <row r="689">
          <cell r="B689">
            <v>404170</v>
          </cell>
          <cell r="C689" t="str">
            <v xml:space="preserve">        자본금의감소                                                                      </v>
          </cell>
          <cell r="D689" t="str">
            <v xml:space="preserve">    Decrease in Capital Stock</v>
          </cell>
          <cell r="H689" t="e">
            <v>#VALUE!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>
            <v>0</v>
          </cell>
          <cell r="AK689">
            <v>0</v>
          </cell>
          <cell r="AL689">
            <v>0</v>
          </cell>
          <cell r="AM689">
            <v>0</v>
          </cell>
          <cell r="AN689">
            <v>0</v>
          </cell>
          <cell r="AO689">
            <v>0</v>
          </cell>
          <cell r="AP689">
            <v>0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  <cell r="AU689">
            <v>0</v>
          </cell>
          <cell r="AV689">
            <v>0</v>
          </cell>
          <cell r="AW689">
            <v>0</v>
          </cell>
          <cell r="AX689">
            <v>0</v>
          </cell>
          <cell r="AY689">
            <v>0</v>
          </cell>
          <cell r="AZ689">
            <v>0</v>
          </cell>
          <cell r="BA689">
            <v>0</v>
          </cell>
          <cell r="BB689">
            <v>0</v>
          </cell>
          <cell r="BC689">
            <v>0</v>
          </cell>
          <cell r="BD689">
            <v>0</v>
          </cell>
          <cell r="BE689">
            <v>0</v>
          </cell>
          <cell r="BF689">
            <v>0</v>
          </cell>
          <cell r="BG689">
            <v>0</v>
          </cell>
          <cell r="BH689">
            <v>0</v>
          </cell>
          <cell r="BI689">
            <v>0</v>
          </cell>
          <cell r="BJ689">
            <v>0</v>
          </cell>
          <cell r="BK689">
            <v>0</v>
          </cell>
          <cell r="BL689">
            <v>0</v>
          </cell>
          <cell r="BM689">
            <v>0</v>
          </cell>
          <cell r="BN689">
            <v>0</v>
          </cell>
          <cell r="BO689">
            <v>0</v>
          </cell>
          <cell r="BP689">
            <v>0</v>
          </cell>
          <cell r="BQ689">
            <v>0</v>
          </cell>
          <cell r="BR689">
            <v>0</v>
          </cell>
          <cell r="BS689">
            <v>0</v>
          </cell>
          <cell r="BT689">
            <v>0</v>
          </cell>
          <cell r="BU689">
            <v>0</v>
          </cell>
          <cell r="BV689">
            <v>0</v>
          </cell>
          <cell r="BW689">
            <v>0</v>
          </cell>
          <cell r="BX689">
            <v>0</v>
          </cell>
          <cell r="BY689">
            <v>0</v>
          </cell>
          <cell r="BZ689">
            <v>0</v>
          </cell>
          <cell r="CA689">
            <v>0</v>
          </cell>
          <cell r="CB689">
            <v>0</v>
          </cell>
          <cell r="CC689">
            <v>0</v>
          </cell>
          <cell r="CD689">
            <v>0</v>
          </cell>
          <cell r="CE689">
            <v>0</v>
          </cell>
          <cell r="CF689">
            <v>0</v>
          </cell>
          <cell r="CG689">
            <v>0</v>
          </cell>
          <cell r="CH689">
            <v>0</v>
          </cell>
          <cell r="CI689">
            <v>0</v>
          </cell>
          <cell r="CJ689">
            <v>0</v>
          </cell>
          <cell r="CK689">
            <v>0</v>
          </cell>
          <cell r="CL689">
            <v>0</v>
          </cell>
          <cell r="CM689">
            <v>0</v>
          </cell>
          <cell r="CN689">
            <v>0</v>
          </cell>
        </row>
        <row r="690">
          <cell r="B690">
            <v>404190</v>
          </cell>
          <cell r="C690" t="str">
            <v xml:space="preserve">        자본잉여금의감소                                                                  </v>
          </cell>
          <cell r="D690" t="str">
            <v xml:space="preserve">    Decrease in Capital Surplus</v>
          </cell>
          <cell r="H690" t="e">
            <v>#VALUE!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0</v>
          </cell>
          <cell r="Y690">
            <v>0</v>
          </cell>
          <cell r="Z690">
            <v>0</v>
          </cell>
          <cell r="AA690">
            <v>0</v>
          </cell>
          <cell r="AB690">
            <v>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>
            <v>0</v>
          </cell>
          <cell r="AK690">
            <v>0</v>
          </cell>
          <cell r="AL690">
            <v>0</v>
          </cell>
          <cell r="AM690">
            <v>0</v>
          </cell>
          <cell r="AN690">
            <v>0</v>
          </cell>
          <cell r="AO690">
            <v>0</v>
          </cell>
          <cell r="AP690">
            <v>0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  <cell r="AU690">
            <v>0</v>
          </cell>
          <cell r="AV690">
            <v>0</v>
          </cell>
          <cell r="AW690">
            <v>0</v>
          </cell>
          <cell r="AX690">
            <v>0</v>
          </cell>
          <cell r="AY690">
            <v>0</v>
          </cell>
          <cell r="AZ690">
            <v>0</v>
          </cell>
          <cell r="BA690">
            <v>0</v>
          </cell>
          <cell r="BB690">
            <v>0</v>
          </cell>
          <cell r="BC690">
            <v>0</v>
          </cell>
          <cell r="BD690">
            <v>0</v>
          </cell>
          <cell r="BE690">
            <v>0</v>
          </cell>
          <cell r="BF690">
            <v>0</v>
          </cell>
          <cell r="BG690">
            <v>0</v>
          </cell>
          <cell r="BH690">
            <v>0</v>
          </cell>
          <cell r="BI690">
            <v>0</v>
          </cell>
          <cell r="BJ690">
            <v>0</v>
          </cell>
          <cell r="BK690">
            <v>0</v>
          </cell>
          <cell r="BL690">
            <v>0</v>
          </cell>
          <cell r="BM690">
            <v>0</v>
          </cell>
          <cell r="BN690">
            <v>0</v>
          </cell>
          <cell r="BO690">
            <v>0</v>
          </cell>
          <cell r="BP690">
            <v>0</v>
          </cell>
          <cell r="BQ690">
            <v>0</v>
          </cell>
          <cell r="BR690">
            <v>0</v>
          </cell>
          <cell r="BS690">
            <v>0</v>
          </cell>
          <cell r="BT690">
            <v>0</v>
          </cell>
          <cell r="BU690">
            <v>0</v>
          </cell>
          <cell r="BV690">
            <v>0</v>
          </cell>
          <cell r="BW690">
            <v>0</v>
          </cell>
          <cell r="BX690">
            <v>0</v>
          </cell>
          <cell r="BY690">
            <v>0</v>
          </cell>
          <cell r="BZ690">
            <v>0</v>
          </cell>
          <cell r="CA690">
            <v>0</v>
          </cell>
          <cell r="CB690">
            <v>0</v>
          </cell>
          <cell r="CC690">
            <v>0</v>
          </cell>
          <cell r="CD690">
            <v>0</v>
          </cell>
          <cell r="CE690">
            <v>0</v>
          </cell>
          <cell r="CF690">
            <v>0</v>
          </cell>
          <cell r="CG690">
            <v>0</v>
          </cell>
          <cell r="CH690">
            <v>0</v>
          </cell>
          <cell r="CI690">
            <v>0</v>
          </cell>
          <cell r="CJ690">
            <v>0</v>
          </cell>
          <cell r="CK690">
            <v>0</v>
          </cell>
          <cell r="CL690">
            <v>0</v>
          </cell>
          <cell r="CM690">
            <v>0</v>
          </cell>
          <cell r="CN690">
            <v>0</v>
          </cell>
        </row>
        <row r="691">
          <cell r="B691">
            <v>404200</v>
          </cell>
          <cell r="C691" t="str">
            <v xml:space="preserve">        종속회사의감자등                                                                  </v>
          </cell>
          <cell r="D691" t="str">
            <v xml:space="preserve">    Capital Decrease of Subsidiaries Companies</v>
          </cell>
          <cell r="H691" t="e">
            <v>#VALUE!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0</v>
          </cell>
          <cell r="Y691">
            <v>0</v>
          </cell>
          <cell r="Z691">
            <v>0</v>
          </cell>
          <cell r="AA691">
            <v>0</v>
          </cell>
          <cell r="AB691">
            <v>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>
            <v>0</v>
          </cell>
          <cell r="AK691">
            <v>0</v>
          </cell>
          <cell r="AL691">
            <v>0</v>
          </cell>
          <cell r="AM691">
            <v>0</v>
          </cell>
          <cell r="AN691">
            <v>0</v>
          </cell>
          <cell r="AO691">
            <v>0</v>
          </cell>
          <cell r="AP691">
            <v>0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  <cell r="AU691">
            <v>0</v>
          </cell>
          <cell r="AV691">
            <v>0</v>
          </cell>
          <cell r="AW691">
            <v>0</v>
          </cell>
          <cell r="AX691">
            <v>0</v>
          </cell>
          <cell r="AY691">
            <v>0</v>
          </cell>
          <cell r="AZ691">
            <v>0</v>
          </cell>
          <cell r="BA691">
            <v>0</v>
          </cell>
          <cell r="BB691">
            <v>0</v>
          </cell>
          <cell r="BC691">
            <v>0</v>
          </cell>
          <cell r="BD691">
            <v>0</v>
          </cell>
          <cell r="BE691">
            <v>0</v>
          </cell>
          <cell r="BF691">
            <v>0</v>
          </cell>
          <cell r="BG691">
            <v>0</v>
          </cell>
          <cell r="BH691">
            <v>0</v>
          </cell>
          <cell r="BI691">
            <v>0</v>
          </cell>
          <cell r="BJ691">
            <v>0</v>
          </cell>
          <cell r="BK691">
            <v>0</v>
          </cell>
          <cell r="BL691">
            <v>0</v>
          </cell>
          <cell r="BM691">
            <v>0</v>
          </cell>
          <cell r="BN691">
            <v>0</v>
          </cell>
          <cell r="BO691">
            <v>0</v>
          </cell>
          <cell r="BP691">
            <v>0</v>
          </cell>
          <cell r="BQ691">
            <v>0</v>
          </cell>
          <cell r="BR691">
            <v>0</v>
          </cell>
          <cell r="BS691">
            <v>0</v>
          </cell>
          <cell r="BT691">
            <v>0</v>
          </cell>
          <cell r="BU691">
            <v>0</v>
          </cell>
          <cell r="BV691">
            <v>0</v>
          </cell>
          <cell r="BW691">
            <v>0</v>
          </cell>
          <cell r="BX691">
            <v>0</v>
          </cell>
          <cell r="BY691">
            <v>0</v>
          </cell>
          <cell r="BZ691">
            <v>0</v>
          </cell>
          <cell r="CA691">
            <v>0</v>
          </cell>
          <cell r="CB691">
            <v>0</v>
          </cell>
          <cell r="CC691">
            <v>0</v>
          </cell>
          <cell r="CD691">
            <v>0</v>
          </cell>
          <cell r="CE691">
            <v>0</v>
          </cell>
          <cell r="CF691">
            <v>0</v>
          </cell>
          <cell r="CG691">
            <v>0</v>
          </cell>
          <cell r="CH691">
            <v>0</v>
          </cell>
          <cell r="CI691">
            <v>0</v>
          </cell>
          <cell r="CJ691">
            <v>0</v>
          </cell>
          <cell r="CK691">
            <v>0</v>
          </cell>
          <cell r="CL691">
            <v>0</v>
          </cell>
          <cell r="CM691">
            <v>0</v>
          </cell>
          <cell r="CN691">
            <v>0</v>
          </cell>
        </row>
        <row r="692">
          <cell r="B692">
            <v>404210</v>
          </cell>
          <cell r="C692" t="str">
            <v xml:space="preserve">        이익잉여금의감소                                                                  </v>
          </cell>
          <cell r="D692" t="str">
            <v xml:space="preserve">    Decrease in Retained Earnings</v>
          </cell>
          <cell r="H692" t="e">
            <v>#VALUE!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>
            <v>0</v>
          </cell>
          <cell r="AB692">
            <v>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>
            <v>0</v>
          </cell>
          <cell r="AK692">
            <v>0</v>
          </cell>
          <cell r="AL692">
            <v>0</v>
          </cell>
          <cell r="AM692">
            <v>0</v>
          </cell>
          <cell r="AN692">
            <v>0</v>
          </cell>
          <cell r="AO692">
            <v>0</v>
          </cell>
          <cell r="AP692">
            <v>0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  <cell r="AU692">
            <v>0</v>
          </cell>
          <cell r="AV692">
            <v>0</v>
          </cell>
          <cell r="AW692">
            <v>0</v>
          </cell>
          <cell r="AX692">
            <v>0</v>
          </cell>
          <cell r="AY692">
            <v>0</v>
          </cell>
          <cell r="AZ692">
            <v>0</v>
          </cell>
          <cell r="BA692">
            <v>0</v>
          </cell>
          <cell r="BB692">
            <v>0</v>
          </cell>
          <cell r="BC692">
            <v>0</v>
          </cell>
          <cell r="BD692">
            <v>0</v>
          </cell>
          <cell r="BE692">
            <v>0</v>
          </cell>
          <cell r="BF692">
            <v>0</v>
          </cell>
          <cell r="BG692">
            <v>0</v>
          </cell>
          <cell r="BH692">
            <v>0</v>
          </cell>
          <cell r="BI692">
            <v>0</v>
          </cell>
          <cell r="BJ692">
            <v>0</v>
          </cell>
          <cell r="BK692">
            <v>0</v>
          </cell>
          <cell r="BL692">
            <v>0</v>
          </cell>
          <cell r="BM692">
            <v>0</v>
          </cell>
          <cell r="BN692">
            <v>0</v>
          </cell>
          <cell r="BO692">
            <v>0</v>
          </cell>
          <cell r="BP692">
            <v>0</v>
          </cell>
          <cell r="BQ692">
            <v>0</v>
          </cell>
          <cell r="BR692">
            <v>0</v>
          </cell>
          <cell r="BS692">
            <v>0</v>
          </cell>
          <cell r="BT692">
            <v>0</v>
          </cell>
          <cell r="BU692">
            <v>0</v>
          </cell>
          <cell r="BV692">
            <v>0</v>
          </cell>
          <cell r="BW692">
            <v>0</v>
          </cell>
          <cell r="BX692">
            <v>0</v>
          </cell>
          <cell r="BY692">
            <v>0</v>
          </cell>
          <cell r="BZ692">
            <v>0</v>
          </cell>
          <cell r="CA692">
            <v>0</v>
          </cell>
          <cell r="CB692">
            <v>0</v>
          </cell>
          <cell r="CC692">
            <v>0</v>
          </cell>
          <cell r="CD692">
            <v>0</v>
          </cell>
          <cell r="CE692">
            <v>0</v>
          </cell>
          <cell r="CF692">
            <v>0</v>
          </cell>
          <cell r="CG692">
            <v>0</v>
          </cell>
          <cell r="CH692">
            <v>0</v>
          </cell>
          <cell r="CI692">
            <v>0</v>
          </cell>
          <cell r="CJ692">
            <v>0</v>
          </cell>
          <cell r="CK692">
            <v>0</v>
          </cell>
          <cell r="CL692">
            <v>0</v>
          </cell>
          <cell r="CM692">
            <v>0</v>
          </cell>
          <cell r="CN692">
            <v>0</v>
          </cell>
        </row>
        <row r="693">
          <cell r="B693">
            <v>404220</v>
          </cell>
          <cell r="C693" t="str">
            <v xml:space="preserve">        자기주식의취득                                                                    </v>
          </cell>
          <cell r="D693" t="str">
            <v xml:space="preserve">    Purchase of Treasury Stock</v>
          </cell>
          <cell r="H693" t="e">
            <v>#VALUE!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  <cell r="V693">
            <v>0</v>
          </cell>
          <cell r="W693">
            <v>0</v>
          </cell>
          <cell r="X693">
            <v>0</v>
          </cell>
          <cell r="Y693">
            <v>0</v>
          </cell>
          <cell r="Z693">
            <v>0</v>
          </cell>
          <cell r="AA693">
            <v>0</v>
          </cell>
          <cell r="AB693">
            <v>0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>
            <v>0</v>
          </cell>
          <cell r="AK693">
            <v>0</v>
          </cell>
          <cell r="AL693">
            <v>0</v>
          </cell>
          <cell r="AM693">
            <v>0</v>
          </cell>
          <cell r="AN693">
            <v>0</v>
          </cell>
          <cell r="AO693">
            <v>0</v>
          </cell>
          <cell r="AP693">
            <v>0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  <cell r="AU693">
            <v>0</v>
          </cell>
          <cell r="AV693">
            <v>0</v>
          </cell>
          <cell r="AW693">
            <v>0</v>
          </cell>
          <cell r="AX693">
            <v>0</v>
          </cell>
          <cell r="AY693">
            <v>8.7076169999999991</v>
          </cell>
          <cell r="AZ693">
            <v>-2.9999999999999999E-7</v>
          </cell>
          <cell r="BA693">
            <v>0</v>
          </cell>
          <cell r="BB693">
            <v>0</v>
          </cell>
          <cell r="BC693">
            <v>0</v>
          </cell>
          <cell r="BD693">
            <v>0</v>
          </cell>
          <cell r="BE693">
            <v>0</v>
          </cell>
          <cell r="BF693">
            <v>0</v>
          </cell>
          <cell r="BG693">
            <v>0</v>
          </cell>
          <cell r="BH693">
            <v>0</v>
          </cell>
          <cell r="BI693">
            <v>0</v>
          </cell>
          <cell r="BJ693">
            <v>0</v>
          </cell>
          <cell r="BK693">
            <v>0</v>
          </cell>
          <cell r="BL693">
            <v>0</v>
          </cell>
          <cell r="BM693">
            <v>0</v>
          </cell>
          <cell r="BN693">
            <v>0</v>
          </cell>
          <cell r="BO693">
            <v>0</v>
          </cell>
          <cell r="BP693">
            <v>0</v>
          </cell>
          <cell r="BQ693">
            <v>0</v>
          </cell>
          <cell r="BR693">
            <v>0</v>
          </cell>
          <cell r="BS693">
            <v>0</v>
          </cell>
          <cell r="BT693">
            <v>0</v>
          </cell>
          <cell r="BU693">
            <v>0</v>
          </cell>
          <cell r="BV693">
            <v>0</v>
          </cell>
          <cell r="BW693">
            <v>0</v>
          </cell>
          <cell r="BX693">
            <v>0</v>
          </cell>
          <cell r="BY693">
            <v>0</v>
          </cell>
          <cell r="BZ693">
            <v>0</v>
          </cell>
          <cell r="CA693">
            <v>0</v>
          </cell>
          <cell r="CB693">
            <v>0</v>
          </cell>
          <cell r="CC693">
            <v>0</v>
          </cell>
          <cell r="CD693">
            <v>0</v>
          </cell>
          <cell r="CE693">
            <v>0</v>
          </cell>
          <cell r="CF693">
            <v>0</v>
          </cell>
          <cell r="CG693">
            <v>0</v>
          </cell>
          <cell r="CH693">
            <v>0</v>
          </cell>
          <cell r="CI693">
            <v>0</v>
          </cell>
          <cell r="CJ693">
            <v>0</v>
          </cell>
          <cell r="CK693">
            <v>0</v>
          </cell>
          <cell r="CL693">
            <v>0</v>
          </cell>
          <cell r="CM693">
            <v>0</v>
          </cell>
          <cell r="CN693">
            <v>0</v>
          </cell>
        </row>
        <row r="694">
          <cell r="B694">
            <v>404230</v>
          </cell>
          <cell r="C694" t="str">
            <v xml:space="preserve">        연결자본거래현금유출액                                                            </v>
          </cell>
          <cell r="D694" t="str">
            <v xml:space="preserve">    Decrease in Consolidated Capital Transaction</v>
          </cell>
          <cell r="H694" t="e">
            <v>#VALUE!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>
            <v>0</v>
          </cell>
          <cell r="AK694">
            <v>0</v>
          </cell>
          <cell r="AL694">
            <v>0</v>
          </cell>
          <cell r="AM694">
            <v>0</v>
          </cell>
          <cell r="AN694">
            <v>0</v>
          </cell>
          <cell r="AO694">
            <v>0</v>
          </cell>
          <cell r="AP694">
            <v>0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  <cell r="AU694">
            <v>0</v>
          </cell>
          <cell r="AV694">
            <v>0</v>
          </cell>
          <cell r="AW694">
            <v>0</v>
          </cell>
          <cell r="AX694">
            <v>0</v>
          </cell>
          <cell r="AY694">
            <v>0</v>
          </cell>
          <cell r="AZ694">
            <v>0</v>
          </cell>
          <cell r="BA694">
            <v>0</v>
          </cell>
          <cell r="BB694">
            <v>0</v>
          </cell>
          <cell r="BC694">
            <v>0</v>
          </cell>
          <cell r="BD694">
            <v>0</v>
          </cell>
          <cell r="BE694">
            <v>0</v>
          </cell>
          <cell r="BF694">
            <v>0</v>
          </cell>
          <cell r="BG694">
            <v>0</v>
          </cell>
          <cell r="BH694">
            <v>0</v>
          </cell>
          <cell r="BI694">
            <v>0</v>
          </cell>
          <cell r="BJ694">
            <v>0</v>
          </cell>
          <cell r="BK694">
            <v>0</v>
          </cell>
          <cell r="BL694">
            <v>0</v>
          </cell>
          <cell r="BM694">
            <v>0</v>
          </cell>
          <cell r="BN694">
            <v>0</v>
          </cell>
          <cell r="BO694">
            <v>0</v>
          </cell>
          <cell r="BP694">
            <v>0</v>
          </cell>
          <cell r="BQ694">
            <v>0</v>
          </cell>
          <cell r="BR694">
            <v>0</v>
          </cell>
          <cell r="BS694">
            <v>0</v>
          </cell>
          <cell r="BT694">
            <v>0</v>
          </cell>
          <cell r="BU694">
            <v>0</v>
          </cell>
          <cell r="BV694">
            <v>0</v>
          </cell>
          <cell r="BW694">
            <v>0</v>
          </cell>
          <cell r="BX694">
            <v>0</v>
          </cell>
          <cell r="BY694">
            <v>0</v>
          </cell>
          <cell r="BZ694">
            <v>0</v>
          </cell>
          <cell r="CA694">
            <v>0</v>
          </cell>
          <cell r="CB694">
            <v>0</v>
          </cell>
          <cell r="CC694">
            <v>0</v>
          </cell>
          <cell r="CD694">
            <v>0</v>
          </cell>
          <cell r="CE694">
            <v>0</v>
          </cell>
          <cell r="CF694">
            <v>0</v>
          </cell>
          <cell r="CG694">
            <v>0</v>
          </cell>
          <cell r="CH694">
            <v>0</v>
          </cell>
          <cell r="CI694">
            <v>0</v>
          </cell>
          <cell r="CJ694">
            <v>0</v>
          </cell>
          <cell r="CK694">
            <v>0</v>
          </cell>
          <cell r="CL694">
            <v>0</v>
          </cell>
          <cell r="CM694">
            <v>0</v>
          </cell>
          <cell r="CN694">
            <v>0</v>
          </cell>
        </row>
        <row r="695">
          <cell r="B695">
            <v>404240</v>
          </cell>
          <cell r="C695" t="str">
            <v xml:space="preserve">        종속회사주식의추가취득                                                            </v>
          </cell>
          <cell r="D695" t="str">
            <v xml:space="preserve">    Acquisition of Interest in Subsidiaries</v>
          </cell>
          <cell r="H695" t="e">
            <v>#VALUE!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0</v>
          </cell>
          <cell r="Z695">
            <v>0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>
            <v>0</v>
          </cell>
          <cell r="AK695">
            <v>0</v>
          </cell>
          <cell r="AL695">
            <v>0</v>
          </cell>
          <cell r="AM695">
            <v>0</v>
          </cell>
          <cell r="AN695">
            <v>0</v>
          </cell>
          <cell r="AO695">
            <v>0</v>
          </cell>
          <cell r="AP695">
            <v>0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  <cell r="AU695">
            <v>0</v>
          </cell>
          <cell r="AV695">
            <v>0</v>
          </cell>
          <cell r="AW695">
            <v>0</v>
          </cell>
          <cell r="AX695">
            <v>0</v>
          </cell>
          <cell r="AY695">
            <v>0</v>
          </cell>
          <cell r="AZ695">
            <v>0</v>
          </cell>
          <cell r="BA695">
            <v>0</v>
          </cell>
          <cell r="BB695">
            <v>0</v>
          </cell>
          <cell r="BC695">
            <v>0</v>
          </cell>
          <cell r="BD695">
            <v>0</v>
          </cell>
          <cell r="BE695">
            <v>0</v>
          </cell>
          <cell r="BF695">
            <v>0</v>
          </cell>
          <cell r="BG695">
            <v>0</v>
          </cell>
          <cell r="BH695">
            <v>0</v>
          </cell>
          <cell r="BI695">
            <v>0</v>
          </cell>
          <cell r="BJ695">
            <v>0</v>
          </cell>
          <cell r="BK695">
            <v>0</v>
          </cell>
          <cell r="BL695">
            <v>0</v>
          </cell>
          <cell r="BM695">
            <v>0</v>
          </cell>
          <cell r="BN695">
            <v>0</v>
          </cell>
          <cell r="BO695">
            <v>0</v>
          </cell>
          <cell r="BP695">
            <v>0</v>
          </cell>
          <cell r="BQ695">
            <v>0</v>
          </cell>
          <cell r="BR695">
            <v>0</v>
          </cell>
          <cell r="BS695">
            <v>0</v>
          </cell>
          <cell r="BT695">
            <v>0</v>
          </cell>
          <cell r="BU695">
            <v>0</v>
          </cell>
          <cell r="BV695">
            <v>0</v>
          </cell>
          <cell r="BW695">
            <v>0</v>
          </cell>
          <cell r="BX695">
            <v>0</v>
          </cell>
          <cell r="BY695">
            <v>0</v>
          </cell>
          <cell r="BZ695">
            <v>0</v>
          </cell>
          <cell r="CA695">
            <v>0</v>
          </cell>
          <cell r="CB695">
            <v>0</v>
          </cell>
          <cell r="CC695">
            <v>0</v>
          </cell>
          <cell r="CD695">
            <v>0</v>
          </cell>
          <cell r="CE695">
            <v>0</v>
          </cell>
          <cell r="CF695">
            <v>0</v>
          </cell>
          <cell r="CG695">
            <v>0</v>
          </cell>
          <cell r="CH695">
            <v>0</v>
          </cell>
          <cell r="CI695">
            <v>0</v>
          </cell>
          <cell r="CJ695">
            <v>0</v>
          </cell>
          <cell r="CK695">
            <v>0</v>
          </cell>
          <cell r="CL695">
            <v>0</v>
          </cell>
          <cell r="CM695">
            <v>0</v>
          </cell>
          <cell r="CN695">
            <v>0</v>
          </cell>
        </row>
        <row r="696">
          <cell r="B696">
            <v>404250</v>
          </cell>
          <cell r="C696" t="str">
            <v xml:space="preserve">        비지배주주지분의감소                                                              </v>
          </cell>
          <cell r="D696" t="str">
            <v xml:space="preserve">    Decrease in Non-Controlling Interests Equity</v>
          </cell>
          <cell r="H696" t="e">
            <v>#VALUE!</v>
          </cell>
          <cell r="I696">
            <v>0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0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0</v>
          </cell>
          <cell r="AJ696">
            <v>0</v>
          </cell>
          <cell r="AK696">
            <v>0</v>
          </cell>
          <cell r="AL696">
            <v>0</v>
          </cell>
          <cell r="AM696">
            <v>0</v>
          </cell>
          <cell r="AN696">
            <v>0</v>
          </cell>
          <cell r="AO696">
            <v>0</v>
          </cell>
          <cell r="AP696">
            <v>0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  <cell r="AU696">
            <v>0</v>
          </cell>
          <cell r="AV696">
            <v>0</v>
          </cell>
          <cell r="AW696">
            <v>0</v>
          </cell>
          <cell r="AX696">
            <v>0</v>
          </cell>
          <cell r="AY696">
            <v>0</v>
          </cell>
          <cell r="AZ696">
            <v>0</v>
          </cell>
          <cell r="BA696">
            <v>0</v>
          </cell>
          <cell r="BB696">
            <v>0</v>
          </cell>
          <cell r="BC696">
            <v>0</v>
          </cell>
          <cell r="BD696">
            <v>0</v>
          </cell>
          <cell r="BE696">
            <v>0</v>
          </cell>
          <cell r="BF696">
            <v>0</v>
          </cell>
          <cell r="BG696">
            <v>0</v>
          </cell>
          <cell r="BH696">
            <v>0</v>
          </cell>
          <cell r="BI696">
            <v>0</v>
          </cell>
          <cell r="BJ696">
            <v>0</v>
          </cell>
          <cell r="BK696">
            <v>0</v>
          </cell>
          <cell r="BL696">
            <v>0</v>
          </cell>
          <cell r="BM696">
            <v>0</v>
          </cell>
          <cell r="BN696">
            <v>0</v>
          </cell>
          <cell r="BO696">
            <v>0</v>
          </cell>
          <cell r="BP696">
            <v>0</v>
          </cell>
          <cell r="BQ696">
            <v>0</v>
          </cell>
          <cell r="BR696">
            <v>0</v>
          </cell>
          <cell r="BS696">
            <v>0</v>
          </cell>
          <cell r="BT696">
            <v>0</v>
          </cell>
          <cell r="BU696">
            <v>0</v>
          </cell>
          <cell r="BV696">
            <v>0</v>
          </cell>
          <cell r="BW696">
            <v>0</v>
          </cell>
          <cell r="BX696">
            <v>0</v>
          </cell>
          <cell r="BY696">
            <v>0</v>
          </cell>
          <cell r="BZ696">
            <v>0</v>
          </cell>
          <cell r="CA696">
            <v>0</v>
          </cell>
          <cell r="CB696">
            <v>0</v>
          </cell>
          <cell r="CC696">
            <v>0</v>
          </cell>
          <cell r="CD696">
            <v>0</v>
          </cell>
          <cell r="CE696">
            <v>0</v>
          </cell>
          <cell r="CF696">
            <v>0</v>
          </cell>
          <cell r="CG696">
            <v>0</v>
          </cell>
          <cell r="CH696">
            <v>0</v>
          </cell>
          <cell r="CI696">
            <v>0</v>
          </cell>
          <cell r="CJ696">
            <v>0</v>
          </cell>
          <cell r="CK696">
            <v>0</v>
          </cell>
          <cell r="CL696">
            <v>0</v>
          </cell>
          <cell r="CM696">
            <v>0</v>
          </cell>
          <cell r="CN696">
            <v>0</v>
          </cell>
        </row>
        <row r="697">
          <cell r="B697">
            <v>404260</v>
          </cell>
          <cell r="C697" t="str">
            <v xml:space="preserve">        정부보조금등의변동                                                                </v>
          </cell>
          <cell r="D697" t="str">
            <v xml:space="preserve">    Change in Government Grants</v>
          </cell>
          <cell r="H697" t="e">
            <v>#VALUE!</v>
          </cell>
          <cell r="I697">
            <v>0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0</v>
          </cell>
          <cell r="Z697">
            <v>0</v>
          </cell>
          <cell r="AA697">
            <v>0</v>
          </cell>
          <cell r="AB697">
            <v>0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0</v>
          </cell>
          <cell r="AI697">
            <v>0</v>
          </cell>
          <cell r="AJ697">
            <v>0</v>
          </cell>
          <cell r="AK697">
            <v>0</v>
          </cell>
          <cell r="AL697">
            <v>0</v>
          </cell>
          <cell r="AM697">
            <v>0</v>
          </cell>
          <cell r="AN697">
            <v>0</v>
          </cell>
          <cell r="AO697">
            <v>0</v>
          </cell>
          <cell r="AP697">
            <v>0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  <cell r="AU697">
            <v>0</v>
          </cell>
          <cell r="AV697">
            <v>0</v>
          </cell>
          <cell r="AW697">
            <v>0</v>
          </cell>
          <cell r="AX697">
            <v>0</v>
          </cell>
          <cell r="AY697">
            <v>0</v>
          </cell>
          <cell r="AZ697">
            <v>0</v>
          </cell>
          <cell r="BA697">
            <v>0</v>
          </cell>
          <cell r="BB697">
            <v>0</v>
          </cell>
          <cell r="BC697">
            <v>0</v>
          </cell>
          <cell r="BD697">
            <v>0</v>
          </cell>
          <cell r="BE697">
            <v>0</v>
          </cell>
          <cell r="BF697">
            <v>0</v>
          </cell>
          <cell r="BG697">
            <v>0</v>
          </cell>
          <cell r="BH697">
            <v>0</v>
          </cell>
          <cell r="BI697">
            <v>0</v>
          </cell>
          <cell r="BJ697">
            <v>0</v>
          </cell>
          <cell r="BK697">
            <v>0</v>
          </cell>
          <cell r="BL697">
            <v>0</v>
          </cell>
          <cell r="BM697">
            <v>0</v>
          </cell>
          <cell r="BN697">
            <v>0</v>
          </cell>
          <cell r="BO697">
            <v>0</v>
          </cell>
          <cell r="BP697">
            <v>0</v>
          </cell>
          <cell r="BQ697">
            <v>0</v>
          </cell>
          <cell r="BR697">
            <v>0</v>
          </cell>
          <cell r="BS697">
            <v>0</v>
          </cell>
          <cell r="BT697">
            <v>0</v>
          </cell>
          <cell r="BU697">
            <v>0</v>
          </cell>
          <cell r="BV697">
            <v>0</v>
          </cell>
          <cell r="BW697">
            <v>0</v>
          </cell>
          <cell r="BX697">
            <v>0</v>
          </cell>
          <cell r="BY697">
            <v>0</v>
          </cell>
          <cell r="BZ697">
            <v>0</v>
          </cell>
          <cell r="CA697">
            <v>0</v>
          </cell>
          <cell r="CB697">
            <v>0</v>
          </cell>
          <cell r="CC697">
            <v>0</v>
          </cell>
          <cell r="CD697">
            <v>0</v>
          </cell>
          <cell r="CE697">
            <v>0</v>
          </cell>
          <cell r="CF697">
            <v>0</v>
          </cell>
          <cell r="CG697">
            <v>0</v>
          </cell>
          <cell r="CH697">
            <v>0</v>
          </cell>
          <cell r="CI697">
            <v>0</v>
          </cell>
          <cell r="CJ697">
            <v>0</v>
          </cell>
          <cell r="CK697">
            <v>0</v>
          </cell>
          <cell r="CL697">
            <v>0</v>
          </cell>
          <cell r="CM697">
            <v>0</v>
          </cell>
          <cell r="CN697">
            <v>0</v>
          </cell>
        </row>
        <row r="698">
          <cell r="B698">
            <v>404270</v>
          </cell>
          <cell r="C698" t="str">
            <v xml:space="preserve">        환율변동으로인한차이조정                                                          </v>
          </cell>
          <cell r="D698" t="str">
            <v xml:space="preserve">    Difference by Changes in Foreign Exchange Rates</v>
          </cell>
          <cell r="H698" t="e">
            <v>#VALUE!</v>
          </cell>
          <cell r="I698">
            <v>0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0</v>
          </cell>
          <cell r="Z698">
            <v>0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0</v>
          </cell>
          <cell r="AI698">
            <v>0</v>
          </cell>
          <cell r="AJ698">
            <v>0</v>
          </cell>
          <cell r="AK698">
            <v>0</v>
          </cell>
          <cell r="AL698">
            <v>0</v>
          </cell>
          <cell r="AM698">
            <v>0</v>
          </cell>
          <cell r="AN698">
            <v>0</v>
          </cell>
          <cell r="AO698">
            <v>0</v>
          </cell>
          <cell r="AP698">
            <v>0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  <cell r="AU698">
            <v>0</v>
          </cell>
          <cell r="AV698">
            <v>0</v>
          </cell>
          <cell r="AW698">
            <v>0</v>
          </cell>
          <cell r="AX698">
            <v>0</v>
          </cell>
          <cell r="AY698">
            <v>0</v>
          </cell>
          <cell r="AZ698">
            <v>0</v>
          </cell>
          <cell r="BA698">
            <v>0</v>
          </cell>
          <cell r="BB698">
            <v>0</v>
          </cell>
          <cell r="BC698">
            <v>0</v>
          </cell>
          <cell r="BD698">
            <v>0</v>
          </cell>
          <cell r="BE698">
            <v>0</v>
          </cell>
          <cell r="BF698">
            <v>0</v>
          </cell>
          <cell r="BG698">
            <v>0</v>
          </cell>
          <cell r="BH698">
            <v>0</v>
          </cell>
          <cell r="BI698">
            <v>0</v>
          </cell>
          <cell r="BJ698">
            <v>0</v>
          </cell>
          <cell r="BK698">
            <v>0</v>
          </cell>
          <cell r="BL698">
            <v>0</v>
          </cell>
          <cell r="BM698">
            <v>0</v>
          </cell>
          <cell r="BN698">
            <v>0</v>
          </cell>
          <cell r="BO698">
            <v>0</v>
          </cell>
          <cell r="BP698">
            <v>0</v>
          </cell>
          <cell r="BQ698">
            <v>0</v>
          </cell>
          <cell r="BR698">
            <v>0</v>
          </cell>
          <cell r="BS698">
            <v>0</v>
          </cell>
          <cell r="BT698">
            <v>0</v>
          </cell>
          <cell r="BU698">
            <v>0</v>
          </cell>
          <cell r="BV698">
            <v>0</v>
          </cell>
          <cell r="BW698">
            <v>0</v>
          </cell>
          <cell r="BX698">
            <v>0</v>
          </cell>
          <cell r="BY698">
            <v>0</v>
          </cell>
          <cell r="BZ698">
            <v>0</v>
          </cell>
          <cell r="CA698">
            <v>0</v>
          </cell>
          <cell r="CB698">
            <v>0</v>
          </cell>
          <cell r="CC698">
            <v>0</v>
          </cell>
          <cell r="CD698">
            <v>0</v>
          </cell>
          <cell r="CE698">
            <v>0</v>
          </cell>
          <cell r="CF698">
            <v>0</v>
          </cell>
          <cell r="CG698">
            <v>0</v>
          </cell>
          <cell r="CH698">
            <v>0</v>
          </cell>
          <cell r="CI698">
            <v>0</v>
          </cell>
          <cell r="CJ698">
            <v>0</v>
          </cell>
          <cell r="CK698">
            <v>0</v>
          </cell>
          <cell r="CL698">
            <v>0</v>
          </cell>
          <cell r="CM698">
            <v>0</v>
          </cell>
          <cell r="CN698">
            <v>0</v>
          </cell>
        </row>
        <row r="699">
          <cell r="B699">
            <v>404280</v>
          </cell>
          <cell r="C699" t="str">
            <v xml:space="preserve">        기타재무활동으로인한현금유출액                                                    </v>
          </cell>
          <cell r="D699" t="str">
            <v xml:space="preserve">    Cash Outflows from Other Financing Activities</v>
          </cell>
          <cell r="H699" t="e">
            <v>#VALUE!</v>
          </cell>
          <cell r="I699">
            <v>0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0</v>
          </cell>
          <cell r="AG699">
            <v>0</v>
          </cell>
          <cell r="AH699">
            <v>0</v>
          </cell>
          <cell r="AI699">
            <v>0</v>
          </cell>
          <cell r="AJ699">
            <v>0</v>
          </cell>
          <cell r="AK699">
            <v>0</v>
          </cell>
          <cell r="AL699">
            <v>0</v>
          </cell>
          <cell r="AM699">
            <v>0</v>
          </cell>
          <cell r="AN699">
            <v>0</v>
          </cell>
          <cell r="AO699">
            <v>0</v>
          </cell>
          <cell r="AP699">
            <v>0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  <cell r="AU699">
            <v>0</v>
          </cell>
          <cell r="AV699">
            <v>0</v>
          </cell>
          <cell r="AW699">
            <v>0</v>
          </cell>
          <cell r="AX699">
            <v>0</v>
          </cell>
          <cell r="AY699">
            <v>0</v>
          </cell>
          <cell r="AZ699">
            <v>0</v>
          </cell>
          <cell r="BA699">
            <v>0</v>
          </cell>
          <cell r="BB699">
            <v>0</v>
          </cell>
          <cell r="BC699">
            <v>0</v>
          </cell>
          <cell r="BD699">
            <v>0</v>
          </cell>
          <cell r="BE699">
            <v>0</v>
          </cell>
          <cell r="BF699">
            <v>0</v>
          </cell>
          <cell r="BG699">
            <v>0</v>
          </cell>
          <cell r="BH699">
            <v>0</v>
          </cell>
          <cell r="BI699">
            <v>0</v>
          </cell>
          <cell r="BJ699">
            <v>0</v>
          </cell>
          <cell r="BK699">
            <v>0</v>
          </cell>
          <cell r="BL699">
            <v>0</v>
          </cell>
          <cell r="BM699">
            <v>0</v>
          </cell>
          <cell r="BN699">
            <v>0</v>
          </cell>
          <cell r="BO699">
            <v>0</v>
          </cell>
          <cell r="BP699">
            <v>0</v>
          </cell>
          <cell r="BQ699">
            <v>0</v>
          </cell>
          <cell r="BR699">
            <v>0</v>
          </cell>
          <cell r="BS699">
            <v>0</v>
          </cell>
          <cell r="BT699">
            <v>0</v>
          </cell>
          <cell r="BU699">
            <v>0</v>
          </cell>
          <cell r="BV699">
            <v>0</v>
          </cell>
          <cell r="BW699">
            <v>0</v>
          </cell>
          <cell r="BX699">
            <v>0</v>
          </cell>
          <cell r="BY699">
            <v>0</v>
          </cell>
          <cell r="BZ699">
            <v>0</v>
          </cell>
          <cell r="CA699">
            <v>0</v>
          </cell>
          <cell r="CB699">
            <v>0</v>
          </cell>
          <cell r="CC699">
            <v>0</v>
          </cell>
          <cell r="CD699">
            <v>0</v>
          </cell>
          <cell r="CE699">
            <v>0</v>
          </cell>
          <cell r="CF699">
            <v>0</v>
          </cell>
          <cell r="CG699">
            <v>0</v>
          </cell>
          <cell r="CH699">
            <v>0</v>
          </cell>
          <cell r="CI699">
            <v>0</v>
          </cell>
          <cell r="CJ699">
            <v>0</v>
          </cell>
          <cell r="CK699">
            <v>0</v>
          </cell>
          <cell r="CL699">
            <v>0</v>
          </cell>
          <cell r="CM699">
            <v>0</v>
          </cell>
          <cell r="CN699">
            <v>0</v>
          </cell>
        </row>
        <row r="700">
          <cell r="B700">
            <v>404290</v>
          </cell>
          <cell r="C700" t="str">
            <v xml:space="preserve">    이자수입                                                                              </v>
          </cell>
          <cell r="D700" t="str">
            <v xml:space="preserve">  Interest Received</v>
          </cell>
          <cell r="H700" t="e">
            <v>#VALUE!</v>
          </cell>
          <cell r="I700">
            <v>0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0</v>
          </cell>
          <cell r="AG700">
            <v>0</v>
          </cell>
          <cell r="AH700">
            <v>0</v>
          </cell>
          <cell r="AI700">
            <v>0</v>
          </cell>
          <cell r="AJ700">
            <v>0</v>
          </cell>
          <cell r="AK700">
            <v>0</v>
          </cell>
          <cell r="AL700">
            <v>0</v>
          </cell>
          <cell r="AM700">
            <v>0</v>
          </cell>
          <cell r="AN700">
            <v>0</v>
          </cell>
          <cell r="AO700">
            <v>0</v>
          </cell>
          <cell r="AP700">
            <v>0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  <cell r="AU700">
            <v>0</v>
          </cell>
          <cell r="AV700">
            <v>0</v>
          </cell>
          <cell r="AW700">
            <v>0</v>
          </cell>
          <cell r="AX700">
            <v>0</v>
          </cell>
          <cell r="AY700">
            <v>0</v>
          </cell>
          <cell r="AZ700">
            <v>0</v>
          </cell>
          <cell r="BA700">
            <v>0</v>
          </cell>
          <cell r="BB700">
            <v>0</v>
          </cell>
          <cell r="BC700">
            <v>0</v>
          </cell>
          <cell r="BD700">
            <v>0</v>
          </cell>
          <cell r="BE700">
            <v>0</v>
          </cell>
          <cell r="BF700">
            <v>0</v>
          </cell>
          <cell r="BG700">
            <v>0</v>
          </cell>
          <cell r="BH700">
            <v>0</v>
          </cell>
          <cell r="BI700">
            <v>0</v>
          </cell>
          <cell r="BJ700">
            <v>0</v>
          </cell>
          <cell r="BK700">
            <v>0</v>
          </cell>
          <cell r="BL700">
            <v>0</v>
          </cell>
          <cell r="BM700">
            <v>0</v>
          </cell>
          <cell r="BN700">
            <v>0</v>
          </cell>
          <cell r="BO700">
            <v>0</v>
          </cell>
          <cell r="BP700">
            <v>0</v>
          </cell>
          <cell r="BQ700">
            <v>0</v>
          </cell>
          <cell r="BR700">
            <v>0</v>
          </cell>
          <cell r="BS700">
            <v>0</v>
          </cell>
          <cell r="BT700">
            <v>0</v>
          </cell>
          <cell r="BU700">
            <v>0</v>
          </cell>
          <cell r="BV700">
            <v>0</v>
          </cell>
          <cell r="BW700">
            <v>0</v>
          </cell>
          <cell r="BX700">
            <v>0</v>
          </cell>
          <cell r="BY700">
            <v>0</v>
          </cell>
          <cell r="BZ700">
            <v>0</v>
          </cell>
          <cell r="CA700">
            <v>0</v>
          </cell>
          <cell r="CB700">
            <v>0</v>
          </cell>
          <cell r="CC700">
            <v>0</v>
          </cell>
          <cell r="CD700">
            <v>0</v>
          </cell>
          <cell r="CE700">
            <v>0</v>
          </cell>
          <cell r="CF700">
            <v>0</v>
          </cell>
          <cell r="CG700">
            <v>0</v>
          </cell>
          <cell r="CH700">
            <v>0</v>
          </cell>
          <cell r="CI700">
            <v>0</v>
          </cell>
          <cell r="CJ700">
            <v>0</v>
          </cell>
          <cell r="CK700">
            <v>0</v>
          </cell>
          <cell r="CL700">
            <v>0</v>
          </cell>
          <cell r="CM700">
            <v>0</v>
          </cell>
          <cell r="CN700">
            <v>0</v>
          </cell>
        </row>
        <row r="701">
          <cell r="B701">
            <v>404300</v>
          </cell>
          <cell r="C701" t="str">
            <v xml:space="preserve">    이자지급(-)                                                                           </v>
          </cell>
          <cell r="D701" t="str">
            <v xml:space="preserve">  Interest Paid</v>
          </cell>
          <cell r="H701" t="e">
            <v>#VALUE!</v>
          </cell>
          <cell r="I701">
            <v>0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0</v>
          </cell>
          <cell r="Z701">
            <v>0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0</v>
          </cell>
          <cell r="AG701">
            <v>0</v>
          </cell>
          <cell r="AH701">
            <v>0</v>
          </cell>
          <cell r="AI701">
            <v>0</v>
          </cell>
          <cell r="AJ701">
            <v>0</v>
          </cell>
          <cell r="AK701">
            <v>0</v>
          </cell>
          <cell r="AL701">
            <v>0</v>
          </cell>
          <cell r="AM701">
            <v>0</v>
          </cell>
          <cell r="AN701">
            <v>0</v>
          </cell>
          <cell r="AO701">
            <v>0</v>
          </cell>
          <cell r="AP701">
            <v>0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  <cell r="AU701">
            <v>0</v>
          </cell>
          <cell r="AV701">
            <v>0</v>
          </cell>
          <cell r="AW701">
            <v>0</v>
          </cell>
          <cell r="AX701">
            <v>0</v>
          </cell>
          <cell r="AY701">
            <v>0</v>
          </cell>
          <cell r="AZ701">
            <v>0</v>
          </cell>
          <cell r="BA701">
            <v>0</v>
          </cell>
          <cell r="BB701">
            <v>0</v>
          </cell>
          <cell r="BC701">
            <v>0</v>
          </cell>
          <cell r="BD701">
            <v>0</v>
          </cell>
          <cell r="BE701">
            <v>0</v>
          </cell>
          <cell r="BF701">
            <v>0</v>
          </cell>
          <cell r="BG701">
            <v>0</v>
          </cell>
          <cell r="BH701">
            <v>0</v>
          </cell>
          <cell r="BI701">
            <v>0</v>
          </cell>
          <cell r="BJ701">
            <v>0</v>
          </cell>
          <cell r="BK701">
            <v>0</v>
          </cell>
          <cell r="BL701">
            <v>0</v>
          </cell>
          <cell r="BM701">
            <v>0</v>
          </cell>
          <cell r="BN701">
            <v>0</v>
          </cell>
          <cell r="BO701">
            <v>0</v>
          </cell>
          <cell r="BP701">
            <v>0</v>
          </cell>
          <cell r="BQ701">
            <v>0</v>
          </cell>
          <cell r="BR701">
            <v>0</v>
          </cell>
          <cell r="BS701">
            <v>0</v>
          </cell>
          <cell r="BT701">
            <v>0</v>
          </cell>
          <cell r="BU701">
            <v>0</v>
          </cell>
          <cell r="BV701">
            <v>0</v>
          </cell>
          <cell r="BW701">
            <v>0</v>
          </cell>
          <cell r="BX701">
            <v>0</v>
          </cell>
          <cell r="BY701">
            <v>0</v>
          </cell>
          <cell r="BZ701">
            <v>0</v>
          </cell>
          <cell r="CA701">
            <v>0</v>
          </cell>
          <cell r="CB701">
            <v>0</v>
          </cell>
          <cell r="CC701">
            <v>0</v>
          </cell>
          <cell r="CD701">
            <v>0</v>
          </cell>
          <cell r="CE701">
            <v>0</v>
          </cell>
          <cell r="CF701">
            <v>0</v>
          </cell>
          <cell r="CG701">
            <v>0</v>
          </cell>
          <cell r="CH701">
            <v>0</v>
          </cell>
          <cell r="CI701">
            <v>0</v>
          </cell>
          <cell r="CJ701">
            <v>0</v>
          </cell>
          <cell r="CK701">
            <v>0</v>
          </cell>
          <cell r="CL701">
            <v>0</v>
          </cell>
          <cell r="CM701">
            <v>0</v>
          </cell>
          <cell r="CN701">
            <v>0</v>
          </cell>
        </row>
        <row r="702">
          <cell r="B702">
            <v>404310</v>
          </cell>
          <cell r="C702" t="str">
            <v xml:space="preserve">    배당금수입                                                                            </v>
          </cell>
          <cell r="D702" t="str">
            <v xml:space="preserve">  Divideds Received</v>
          </cell>
          <cell r="H702" t="e">
            <v>#VALUE!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0</v>
          </cell>
          <cell r="V702">
            <v>0</v>
          </cell>
          <cell r="W702">
            <v>0</v>
          </cell>
          <cell r="X702">
            <v>0</v>
          </cell>
          <cell r="Y702">
            <v>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>
            <v>0</v>
          </cell>
          <cell r="AK702">
            <v>0</v>
          </cell>
          <cell r="AL702">
            <v>0</v>
          </cell>
          <cell r="AM702">
            <v>0</v>
          </cell>
          <cell r="AN702">
            <v>0</v>
          </cell>
          <cell r="AO702">
            <v>0</v>
          </cell>
          <cell r="AP702">
            <v>0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  <cell r="AU702">
            <v>0</v>
          </cell>
          <cell r="AV702">
            <v>0</v>
          </cell>
          <cell r="AW702">
            <v>0</v>
          </cell>
          <cell r="AX702">
            <v>0</v>
          </cell>
          <cell r="AY702">
            <v>0</v>
          </cell>
          <cell r="AZ702">
            <v>0</v>
          </cell>
          <cell r="BA702">
            <v>0</v>
          </cell>
          <cell r="BB702">
            <v>0</v>
          </cell>
          <cell r="BC702">
            <v>0</v>
          </cell>
          <cell r="BD702">
            <v>0</v>
          </cell>
          <cell r="BE702">
            <v>0</v>
          </cell>
          <cell r="BF702">
            <v>0</v>
          </cell>
          <cell r="BG702">
            <v>0</v>
          </cell>
          <cell r="BH702">
            <v>0</v>
          </cell>
          <cell r="BI702">
            <v>0</v>
          </cell>
          <cell r="BJ702">
            <v>0</v>
          </cell>
          <cell r="BK702">
            <v>0</v>
          </cell>
          <cell r="BL702">
            <v>0</v>
          </cell>
          <cell r="BM702">
            <v>0</v>
          </cell>
          <cell r="BN702">
            <v>0</v>
          </cell>
          <cell r="BO702">
            <v>0</v>
          </cell>
          <cell r="BP702">
            <v>0</v>
          </cell>
          <cell r="BQ702">
            <v>0</v>
          </cell>
          <cell r="BR702">
            <v>0</v>
          </cell>
          <cell r="BS702">
            <v>0</v>
          </cell>
          <cell r="BT702">
            <v>0</v>
          </cell>
          <cell r="BU702">
            <v>0</v>
          </cell>
          <cell r="BV702">
            <v>0</v>
          </cell>
          <cell r="BW702">
            <v>0</v>
          </cell>
          <cell r="BX702">
            <v>0</v>
          </cell>
          <cell r="BY702">
            <v>0</v>
          </cell>
          <cell r="BZ702">
            <v>0</v>
          </cell>
          <cell r="CA702">
            <v>0</v>
          </cell>
          <cell r="CB702">
            <v>0</v>
          </cell>
          <cell r="CC702">
            <v>0</v>
          </cell>
          <cell r="CD702">
            <v>0</v>
          </cell>
          <cell r="CE702">
            <v>0</v>
          </cell>
          <cell r="CF702">
            <v>0</v>
          </cell>
          <cell r="CG702">
            <v>0</v>
          </cell>
          <cell r="CH702">
            <v>0</v>
          </cell>
          <cell r="CI702">
            <v>0</v>
          </cell>
          <cell r="CJ702">
            <v>0</v>
          </cell>
          <cell r="CK702">
            <v>0</v>
          </cell>
          <cell r="CL702">
            <v>0</v>
          </cell>
          <cell r="CM702">
            <v>0</v>
          </cell>
          <cell r="CN702">
            <v>0</v>
          </cell>
        </row>
        <row r="703">
          <cell r="B703">
            <v>404320</v>
          </cell>
          <cell r="C703" t="str">
            <v xml:space="preserve">    배당금지급(-)                                                                         </v>
          </cell>
          <cell r="D703" t="str">
            <v xml:space="preserve">  Divideds Paid</v>
          </cell>
          <cell r="H703" t="e">
            <v>#VALUE!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>
            <v>0</v>
          </cell>
          <cell r="AK703">
            <v>0</v>
          </cell>
          <cell r="AL703">
            <v>-11.657907</v>
          </cell>
          <cell r="AM703">
            <v>0</v>
          </cell>
          <cell r="AN703">
            <v>0</v>
          </cell>
          <cell r="AO703">
            <v>0</v>
          </cell>
          <cell r="AP703">
            <v>-15.606275</v>
          </cell>
          <cell r="AQ703">
            <v>0</v>
          </cell>
          <cell r="AR703">
            <v>0</v>
          </cell>
          <cell r="AS703">
            <v>0</v>
          </cell>
          <cell r="AT703">
            <v>-27.310980999999998</v>
          </cell>
          <cell r="AU703">
            <v>-7.8031369999999995</v>
          </cell>
          <cell r="AV703">
            <v>-2.9999999999999999E-7</v>
          </cell>
          <cell r="AW703">
            <v>0</v>
          </cell>
          <cell r="AX703">
            <v>-42.765687</v>
          </cell>
          <cell r="AY703">
            <v>0</v>
          </cell>
          <cell r="AZ703">
            <v>0</v>
          </cell>
          <cell r="BA703">
            <v>0</v>
          </cell>
          <cell r="BB703">
            <v>-31.944170999999997</v>
          </cell>
          <cell r="BC703">
            <v>0</v>
          </cell>
          <cell r="BD703">
            <v>-3.7999999999999996E-7</v>
          </cell>
          <cell r="BE703">
            <v>0</v>
          </cell>
          <cell r="BF703">
            <v>-25.555336999999998</v>
          </cell>
          <cell r="BG703">
            <v>0</v>
          </cell>
          <cell r="BH703">
            <v>-9.9999999999999995E-8</v>
          </cell>
          <cell r="BI703">
            <v>0</v>
          </cell>
          <cell r="BJ703">
            <v>-8.5184459999999991</v>
          </cell>
          <cell r="BK703">
            <v>0</v>
          </cell>
          <cell r="BL703">
            <v>0</v>
          </cell>
          <cell r="BM703">
            <v>0</v>
          </cell>
          <cell r="BN703">
            <v>0</v>
          </cell>
          <cell r="BO703">
            <v>0</v>
          </cell>
          <cell r="BP703">
            <v>0</v>
          </cell>
          <cell r="BQ703">
            <v>0</v>
          </cell>
          <cell r="BR703">
            <v>0</v>
          </cell>
          <cell r="BS703">
            <v>0</v>
          </cell>
          <cell r="BT703">
            <v>0</v>
          </cell>
          <cell r="BU703">
            <v>0</v>
          </cell>
          <cell r="BV703">
            <v>0</v>
          </cell>
          <cell r="BW703">
            <v>0</v>
          </cell>
          <cell r="BX703">
            <v>0</v>
          </cell>
          <cell r="BY703">
            <v>0</v>
          </cell>
          <cell r="BZ703">
            <v>0</v>
          </cell>
          <cell r="CA703">
            <v>0</v>
          </cell>
          <cell r="CB703">
            <v>0</v>
          </cell>
          <cell r="CC703">
            <v>0</v>
          </cell>
          <cell r="CD703">
            <v>0</v>
          </cell>
          <cell r="CE703">
            <v>0</v>
          </cell>
          <cell r="CF703">
            <v>0</v>
          </cell>
          <cell r="CG703">
            <v>0</v>
          </cell>
          <cell r="CH703">
            <v>0</v>
          </cell>
          <cell r="CI703">
            <v>0</v>
          </cell>
          <cell r="CJ703">
            <v>0</v>
          </cell>
          <cell r="CK703">
            <v>0</v>
          </cell>
          <cell r="CL703">
            <v>0</v>
          </cell>
          <cell r="CM703">
            <v>0</v>
          </cell>
          <cell r="CN703">
            <v>0</v>
          </cell>
        </row>
        <row r="704">
          <cell r="B704">
            <v>404330</v>
          </cell>
          <cell r="C704" t="str">
            <v xml:space="preserve">    법인세환입                                                                            </v>
          </cell>
          <cell r="D704" t="str">
            <v xml:space="preserve">  Refunds of Income Taxes</v>
          </cell>
          <cell r="H704" t="e">
            <v>#VALUE!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0</v>
          </cell>
          <cell r="AH704">
            <v>0</v>
          </cell>
          <cell r="AI704">
            <v>0</v>
          </cell>
          <cell r="AJ704">
            <v>0</v>
          </cell>
          <cell r="AK704">
            <v>0</v>
          </cell>
          <cell r="AL704">
            <v>0</v>
          </cell>
          <cell r="AM704">
            <v>0</v>
          </cell>
          <cell r="AN704">
            <v>0</v>
          </cell>
          <cell r="AO704">
            <v>0</v>
          </cell>
          <cell r="AP704">
            <v>0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  <cell r="AU704">
            <v>0</v>
          </cell>
          <cell r="AV704">
            <v>0</v>
          </cell>
          <cell r="AW704">
            <v>0</v>
          </cell>
          <cell r="AX704">
            <v>0</v>
          </cell>
          <cell r="AY704">
            <v>0</v>
          </cell>
          <cell r="AZ704">
            <v>0</v>
          </cell>
          <cell r="BA704">
            <v>0</v>
          </cell>
          <cell r="BB704">
            <v>0</v>
          </cell>
          <cell r="BC704">
            <v>0</v>
          </cell>
          <cell r="BD704">
            <v>0</v>
          </cell>
          <cell r="BE704">
            <v>0</v>
          </cell>
          <cell r="BF704">
            <v>0</v>
          </cell>
          <cell r="BG704">
            <v>0</v>
          </cell>
          <cell r="BH704">
            <v>0</v>
          </cell>
          <cell r="BI704">
            <v>0</v>
          </cell>
          <cell r="BJ704">
            <v>0</v>
          </cell>
          <cell r="BK704">
            <v>0</v>
          </cell>
          <cell r="BL704">
            <v>0</v>
          </cell>
          <cell r="BM704">
            <v>0</v>
          </cell>
          <cell r="BN704">
            <v>0</v>
          </cell>
          <cell r="BO704">
            <v>0</v>
          </cell>
          <cell r="BP704">
            <v>0</v>
          </cell>
          <cell r="BQ704">
            <v>0</v>
          </cell>
          <cell r="BR704">
            <v>0</v>
          </cell>
          <cell r="BS704">
            <v>0</v>
          </cell>
          <cell r="BT704">
            <v>0</v>
          </cell>
          <cell r="BU704">
            <v>0</v>
          </cell>
          <cell r="BV704">
            <v>0</v>
          </cell>
          <cell r="BW704">
            <v>0</v>
          </cell>
          <cell r="BX704">
            <v>0</v>
          </cell>
          <cell r="BY704">
            <v>0</v>
          </cell>
          <cell r="BZ704">
            <v>0</v>
          </cell>
          <cell r="CA704">
            <v>0</v>
          </cell>
          <cell r="CB704">
            <v>0</v>
          </cell>
          <cell r="CC704">
            <v>0</v>
          </cell>
          <cell r="CD704">
            <v>0</v>
          </cell>
          <cell r="CE704">
            <v>0</v>
          </cell>
          <cell r="CF704">
            <v>0</v>
          </cell>
          <cell r="CG704">
            <v>0</v>
          </cell>
          <cell r="CH704">
            <v>0</v>
          </cell>
          <cell r="CI704">
            <v>0</v>
          </cell>
          <cell r="CJ704">
            <v>0</v>
          </cell>
          <cell r="CK704">
            <v>0</v>
          </cell>
          <cell r="CL704">
            <v>0</v>
          </cell>
          <cell r="CM704">
            <v>0</v>
          </cell>
          <cell r="CN704">
            <v>0</v>
          </cell>
        </row>
        <row r="705">
          <cell r="B705">
            <v>404340</v>
          </cell>
          <cell r="C705" t="str">
            <v xml:space="preserve">    법인세납부(-)                                                                         </v>
          </cell>
          <cell r="D705" t="str">
            <v xml:space="preserve">  Payments of Income Taxes</v>
          </cell>
          <cell r="H705" t="e">
            <v>#VALUE!</v>
          </cell>
          <cell r="I705">
            <v>0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0</v>
          </cell>
          <cell r="Z705">
            <v>0</v>
          </cell>
          <cell r="AA705">
            <v>0</v>
          </cell>
          <cell r="AB705">
            <v>0</v>
          </cell>
          <cell r="AC705">
            <v>0</v>
          </cell>
          <cell r="AD705">
            <v>0</v>
          </cell>
          <cell r="AE705">
            <v>0</v>
          </cell>
          <cell r="AF705">
            <v>0</v>
          </cell>
          <cell r="AG705">
            <v>0</v>
          </cell>
          <cell r="AH705">
            <v>0</v>
          </cell>
          <cell r="AI705">
            <v>0</v>
          </cell>
          <cell r="AJ705">
            <v>0</v>
          </cell>
          <cell r="AK705">
            <v>0</v>
          </cell>
          <cell r="AL705">
            <v>0</v>
          </cell>
          <cell r="AM705">
            <v>0</v>
          </cell>
          <cell r="AN705">
            <v>0</v>
          </cell>
          <cell r="AO705">
            <v>0</v>
          </cell>
          <cell r="AP705">
            <v>0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  <cell r="AU705">
            <v>0</v>
          </cell>
          <cell r="AV705">
            <v>0</v>
          </cell>
          <cell r="AW705">
            <v>0</v>
          </cell>
          <cell r="AX705">
            <v>0</v>
          </cell>
          <cell r="AY705">
            <v>0</v>
          </cell>
          <cell r="AZ705">
            <v>0</v>
          </cell>
          <cell r="BA705">
            <v>0</v>
          </cell>
          <cell r="BB705">
            <v>0</v>
          </cell>
          <cell r="BC705">
            <v>0</v>
          </cell>
          <cell r="BD705">
            <v>0</v>
          </cell>
          <cell r="BE705">
            <v>0</v>
          </cell>
          <cell r="BF705">
            <v>0</v>
          </cell>
          <cell r="BG705">
            <v>0</v>
          </cell>
          <cell r="BH705">
            <v>0</v>
          </cell>
          <cell r="BI705">
            <v>0</v>
          </cell>
          <cell r="BJ705">
            <v>0</v>
          </cell>
          <cell r="BK705">
            <v>0</v>
          </cell>
          <cell r="BL705">
            <v>0</v>
          </cell>
          <cell r="BM705">
            <v>0</v>
          </cell>
          <cell r="BN705">
            <v>0</v>
          </cell>
          <cell r="BO705">
            <v>0</v>
          </cell>
          <cell r="BP705">
            <v>0</v>
          </cell>
          <cell r="BQ705">
            <v>0</v>
          </cell>
          <cell r="BR705">
            <v>0</v>
          </cell>
          <cell r="BS705">
            <v>0</v>
          </cell>
          <cell r="BT705">
            <v>0</v>
          </cell>
          <cell r="BU705">
            <v>0</v>
          </cell>
          <cell r="BV705">
            <v>0</v>
          </cell>
          <cell r="BW705">
            <v>0</v>
          </cell>
          <cell r="BX705">
            <v>0</v>
          </cell>
          <cell r="BY705">
            <v>0</v>
          </cell>
          <cell r="BZ705">
            <v>0</v>
          </cell>
          <cell r="CA705">
            <v>0</v>
          </cell>
          <cell r="CB705">
            <v>0</v>
          </cell>
          <cell r="CC705">
            <v>0</v>
          </cell>
          <cell r="CD705">
            <v>0</v>
          </cell>
          <cell r="CE705">
            <v>0</v>
          </cell>
          <cell r="CF705">
            <v>0</v>
          </cell>
          <cell r="CG705">
            <v>0</v>
          </cell>
          <cell r="CH705">
            <v>0</v>
          </cell>
          <cell r="CI705">
            <v>0</v>
          </cell>
          <cell r="CJ705">
            <v>0</v>
          </cell>
          <cell r="CK705">
            <v>0</v>
          </cell>
          <cell r="CL705">
            <v>0</v>
          </cell>
          <cell r="CM705">
            <v>0</v>
          </cell>
          <cell r="CN705">
            <v>0</v>
          </cell>
        </row>
        <row r="706">
          <cell r="B706">
            <v>404350</v>
          </cell>
          <cell r="C706" t="str">
            <v xml:space="preserve">    중단사업관련현금흐름                                                                  </v>
          </cell>
          <cell r="D706" t="str">
            <v xml:space="preserve">  Cash Flows from Discontinued Operating</v>
          </cell>
          <cell r="H706" t="e">
            <v>#VALUE!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0</v>
          </cell>
          <cell r="Z706">
            <v>0</v>
          </cell>
          <cell r="AA706">
            <v>0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>
            <v>0</v>
          </cell>
          <cell r="AK706">
            <v>0</v>
          </cell>
          <cell r="AL706">
            <v>0</v>
          </cell>
          <cell r="AM706">
            <v>0</v>
          </cell>
          <cell r="AN706">
            <v>0</v>
          </cell>
          <cell r="AO706">
            <v>0</v>
          </cell>
          <cell r="AP706">
            <v>0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  <cell r="AU706">
            <v>0</v>
          </cell>
          <cell r="AV706">
            <v>0</v>
          </cell>
          <cell r="AW706">
            <v>0</v>
          </cell>
          <cell r="AX706">
            <v>0</v>
          </cell>
          <cell r="AY706">
            <v>0</v>
          </cell>
          <cell r="AZ706">
            <v>0</v>
          </cell>
          <cell r="BA706">
            <v>0</v>
          </cell>
          <cell r="BB706">
            <v>0</v>
          </cell>
          <cell r="BC706">
            <v>0</v>
          </cell>
          <cell r="BD706">
            <v>0</v>
          </cell>
          <cell r="BE706">
            <v>0</v>
          </cell>
          <cell r="BF706">
            <v>0</v>
          </cell>
          <cell r="BG706">
            <v>0</v>
          </cell>
          <cell r="BH706">
            <v>0</v>
          </cell>
          <cell r="BI706">
            <v>0</v>
          </cell>
          <cell r="BJ706">
            <v>0</v>
          </cell>
          <cell r="BK706">
            <v>0</v>
          </cell>
          <cell r="BL706">
            <v>0</v>
          </cell>
          <cell r="BM706">
            <v>0</v>
          </cell>
          <cell r="BN706">
            <v>0</v>
          </cell>
          <cell r="BO706">
            <v>0</v>
          </cell>
          <cell r="BP706">
            <v>0</v>
          </cell>
          <cell r="BQ706">
            <v>0</v>
          </cell>
          <cell r="BR706">
            <v>0</v>
          </cell>
          <cell r="BS706">
            <v>0</v>
          </cell>
          <cell r="BT706">
            <v>0</v>
          </cell>
          <cell r="BU706">
            <v>0</v>
          </cell>
          <cell r="BV706">
            <v>0</v>
          </cell>
          <cell r="BW706">
            <v>0</v>
          </cell>
          <cell r="BX706">
            <v>0</v>
          </cell>
          <cell r="BY706">
            <v>0</v>
          </cell>
          <cell r="BZ706">
            <v>0</v>
          </cell>
          <cell r="CA706">
            <v>0</v>
          </cell>
          <cell r="CB706">
            <v>0</v>
          </cell>
          <cell r="CC706">
            <v>0</v>
          </cell>
          <cell r="CD706">
            <v>0</v>
          </cell>
          <cell r="CE706">
            <v>0</v>
          </cell>
          <cell r="CF706">
            <v>0</v>
          </cell>
          <cell r="CG706">
            <v>0</v>
          </cell>
          <cell r="CH706">
            <v>0</v>
          </cell>
          <cell r="CI706">
            <v>0</v>
          </cell>
          <cell r="CJ706">
            <v>0</v>
          </cell>
          <cell r="CK706">
            <v>0</v>
          </cell>
          <cell r="CL706">
            <v>0</v>
          </cell>
          <cell r="CM706">
            <v>0</v>
          </cell>
          <cell r="CN706">
            <v>0</v>
          </cell>
        </row>
        <row r="707">
          <cell r="B707">
            <v>404360</v>
          </cell>
          <cell r="C707" t="str">
            <v xml:space="preserve">영업투자재무활동기타현금흐름                                                              </v>
          </cell>
          <cell r="D707" t="str">
            <v>Other Cash Flows from Operating, Investing, Financing Activities</v>
          </cell>
          <cell r="H707" t="e">
            <v>#VALUE!</v>
          </cell>
          <cell r="I707">
            <v>0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0</v>
          </cell>
          <cell r="Y707">
            <v>0</v>
          </cell>
          <cell r="Z707">
            <v>0</v>
          </cell>
          <cell r="AA707">
            <v>0</v>
          </cell>
          <cell r="AB707">
            <v>0</v>
          </cell>
          <cell r="AC707">
            <v>0</v>
          </cell>
          <cell r="AD707">
            <v>0</v>
          </cell>
          <cell r="AE707">
            <v>0</v>
          </cell>
          <cell r="AF707">
            <v>0</v>
          </cell>
          <cell r="AG707">
            <v>0</v>
          </cell>
          <cell r="AH707">
            <v>0</v>
          </cell>
          <cell r="AI707">
            <v>0</v>
          </cell>
          <cell r="AJ707">
            <v>0</v>
          </cell>
          <cell r="AK707">
            <v>0</v>
          </cell>
          <cell r="AL707">
            <v>0</v>
          </cell>
          <cell r="AM707">
            <v>0</v>
          </cell>
          <cell r="AN707">
            <v>0</v>
          </cell>
          <cell r="AO707">
            <v>0</v>
          </cell>
          <cell r="AP707">
            <v>0</v>
          </cell>
          <cell r="AQ707">
            <v>-6.3028279999999999</v>
          </cell>
          <cell r="AR707">
            <v>-0.134963</v>
          </cell>
          <cell r="AS707">
            <v>-7.3544419999999997</v>
          </cell>
          <cell r="AT707">
            <v>3.5733999999999995E-2</v>
          </cell>
          <cell r="AU707">
            <v>0.52960099999999999</v>
          </cell>
          <cell r="AV707">
            <v>0.34301599999999999</v>
          </cell>
          <cell r="AW707">
            <v>0</v>
          </cell>
          <cell r="AX707">
            <v>0</v>
          </cell>
          <cell r="AY707">
            <v>0</v>
          </cell>
          <cell r="AZ707">
            <v>0</v>
          </cell>
          <cell r="BA707">
            <v>0</v>
          </cell>
          <cell r="BB707">
            <v>0</v>
          </cell>
          <cell r="BC707">
            <v>0</v>
          </cell>
          <cell r="BD707">
            <v>0</v>
          </cell>
          <cell r="BE707">
            <v>0</v>
          </cell>
          <cell r="BF707">
            <v>0</v>
          </cell>
          <cell r="BG707">
            <v>0</v>
          </cell>
          <cell r="BH707">
            <v>0</v>
          </cell>
          <cell r="BI707">
            <v>0</v>
          </cell>
          <cell r="BJ707">
            <v>0</v>
          </cell>
          <cell r="BK707">
            <v>0</v>
          </cell>
          <cell r="BL707">
            <v>0</v>
          </cell>
          <cell r="BM707">
            <v>0</v>
          </cell>
          <cell r="BN707">
            <v>0</v>
          </cell>
          <cell r="BO707">
            <v>0</v>
          </cell>
          <cell r="BP707">
            <v>0</v>
          </cell>
          <cell r="BQ707">
            <v>0</v>
          </cell>
          <cell r="BR707">
            <v>0</v>
          </cell>
          <cell r="BS707">
            <v>0</v>
          </cell>
          <cell r="BT707">
            <v>0</v>
          </cell>
          <cell r="BU707">
            <v>0</v>
          </cell>
          <cell r="BV707">
            <v>0</v>
          </cell>
          <cell r="BW707">
            <v>0</v>
          </cell>
          <cell r="BX707">
            <v>0</v>
          </cell>
          <cell r="BY707">
            <v>0</v>
          </cell>
          <cell r="BZ707">
            <v>0</v>
          </cell>
          <cell r="CA707">
            <v>0</v>
          </cell>
          <cell r="CB707">
            <v>0</v>
          </cell>
          <cell r="CC707">
            <v>0</v>
          </cell>
          <cell r="CD707">
            <v>0</v>
          </cell>
          <cell r="CE707">
            <v>0</v>
          </cell>
          <cell r="CF707">
            <v>0</v>
          </cell>
          <cell r="CG707">
            <v>0</v>
          </cell>
          <cell r="CH707">
            <v>0</v>
          </cell>
          <cell r="CI707">
            <v>0</v>
          </cell>
          <cell r="CJ707">
            <v>0</v>
          </cell>
          <cell r="CK707">
            <v>0</v>
          </cell>
          <cell r="CL707">
            <v>0</v>
          </cell>
          <cell r="CM707">
            <v>0</v>
          </cell>
          <cell r="CN707">
            <v>0</v>
          </cell>
        </row>
        <row r="708">
          <cell r="B708">
            <v>404370</v>
          </cell>
          <cell r="C708" t="str">
            <v xml:space="preserve">연결범위변동으로인한현금의증가                                                            </v>
          </cell>
          <cell r="D708" t="str">
            <v>Change of Consolidated Scope</v>
          </cell>
          <cell r="H708" t="e">
            <v>#VALUE!</v>
          </cell>
          <cell r="I708">
            <v>0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0</v>
          </cell>
          <cell r="Z708">
            <v>0</v>
          </cell>
          <cell r="AA708">
            <v>0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>
            <v>0</v>
          </cell>
          <cell r="AJ708">
            <v>0</v>
          </cell>
          <cell r="AK708">
            <v>0</v>
          </cell>
          <cell r="AL708">
            <v>0</v>
          </cell>
          <cell r="AM708">
            <v>0</v>
          </cell>
          <cell r="AN708">
            <v>0</v>
          </cell>
          <cell r="AO708">
            <v>0</v>
          </cell>
          <cell r="AP708">
            <v>0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  <cell r="AU708">
            <v>0</v>
          </cell>
          <cell r="AV708">
            <v>0</v>
          </cell>
          <cell r="AW708">
            <v>0</v>
          </cell>
          <cell r="AX708">
            <v>0</v>
          </cell>
          <cell r="AY708">
            <v>0</v>
          </cell>
          <cell r="AZ708">
            <v>0</v>
          </cell>
          <cell r="BA708">
            <v>0</v>
          </cell>
          <cell r="BB708">
            <v>0</v>
          </cell>
          <cell r="BC708">
            <v>0</v>
          </cell>
          <cell r="BD708">
            <v>0</v>
          </cell>
          <cell r="BE708">
            <v>0</v>
          </cell>
          <cell r="BF708">
            <v>0</v>
          </cell>
          <cell r="BG708">
            <v>0</v>
          </cell>
          <cell r="BH708">
            <v>0</v>
          </cell>
          <cell r="BI708">
            <v>0</v>
          </cell>
          <cell r="BJ708">
            <v>0</v>
          </cell>
          <cell r="BK708">
            <v>0</v>
          </cell>
          <cell r="BL708">
            <v>0</v>
          </cell>
          <cell r="BM708">
            <v>0</v>
          </cell>
          <cell r="BN708">
            <v>0</v>
          </cell>
          <cell r="BO708">
            <v>0</v>
          </cell>
          <cell r="BP708">
            <v>0</v>
          </cell>
          <cell r="BQ708">
            <v>0</v>
          </cell>
          <cell r="BR708">
            <v>0</v>
          </cell>
          <cell r="BS708">
            <v>0</v>
          </cell>
          <cell r="BT708">
            <v>0</v>
          </cell>
          <cell r="BU708">
            <v>0</v>
          </cell>
          <cell r="BV708">
            <v>0</v>
          </cell>
          <cell r="BW708">
            <v>0</v>
          </cell>
          <cell r="BX708">
            <v>0</v>
          </cell>
          <cell r="BY708">
            <v>0</v>
          </cell>
          <cell r="BZ708">
            <v>0</v>
          </cell>
          <cell r="CA708">
            <v>0</v>
          </cell>
          <cell r="CB708">
            <v>0</v>
          </cell>
          <cell r="CC708">
            <v>0</v>
          </cell>
          <cell r="CD708">
            <v>0</v>
          </cell>
          <cell r="CE708">
            <v>0</v>
          </cell>
          <cell r="CF708">
            <v>0</v>
          </cell>
          <cell r="CG708">
            <v>0</v>
          </cell>
          <cell r="CH708">
            <v>0</v>
          </cell>
          <cell r="CI708">
            <v>0</v>
          </cell>
          <cell r="CJ708">
            <v>0</v>
          </cell>
          <cell r="CK708">
            <v>0</v>
          </cell>
          <cell r="CL708">
            <v>0</v>
          </cell>
          <cell r="CM708">
            <v>0</v>
          </cell>
          <cell r="CN708">
            <v>0</v>
          </cell>
        </row>
        <row r="709">
          <cell r="B709">
            <v>404380</v>
          </cell>
          <cell r="C709" t="str">
            <v xml:space="preserve">환율변동효과                                                                              </v>
          </cell>
          <cell r="D709" t="str">
            <v>Difference by Changes in Foreign Exchange Rates</v>
          </cell>
          <cell r="H709" t="e">
            <v>#VALUE!</v>
          </cell>
          <cell r="I709">
            <v>0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0</v>
          </cell>
          <cell r="AG709">
            <v>0</v>
          </cell>
          <cell r="AH709">
            <v>0</v>
          </cell>
          <cell r="AI709">
            <v>0</v>
          </cell>
          <cell r="AJ709">
            <v>0</v>
          </cell>
          <cell r="AK709">
            <v>0.11969299999999999</v>
          </cell>
          <cell r="AL709">
            <v>1.7280999999999998E-2</v>
          </cell>
          <cell r="AM709">
            <v>0.116117</v>
          </cell>
          <cell r="AN709">
            <v>4.0516999999999997E-2</v>
          </cell>
          <cell r="AO709">
            <v>0.11058</v>
          </cell>
          <cell r="AP709">
            <v>0.26922699999999999</v>
          </cell>
          <cell r="AQ709">
            <v>-0.20346499999999998</v>
          </cell>
          <cell r="AR709">
            <v>0.145264</v>
          </cell>
          <cell r="AS709">
            <v>0.29309299999999999</v>
          </cell>
          <cell r="AT709">
            <v>-0.14547299999999999</v>
          </cell>
          <cell r="AU709">
            <v>7.0721999999999993E-2</v>
          </cell>
          <cell r="AV709">
            <v>0.11208714999999998</v>
          </cell>
          <cell r="AW709">
            <v>-2.3050999999999999E-2</v>
          </cell>
          <cell r="AX709">
            <v>0.57667199999999996</v>
          </cell>
          <cell r="AY709">
            <v>1.3267999999999999E-2</v>
          </cell>
          <cell r="AZ709">
            <v>-0.16424870999999999</v>
          </cell>
          <cell r="BA709">
            <v>0.24709399999999998</v>
          </cell>
          <cell r="BB709">
            <v>3.0223E-2</v>
          </cell>
          <cell r="BC709">
            <v>-0.14036799999999999</v>
          </cell>
          <cell r="BD709">
            <v>3.9679619999999999E-2</v>
          </cell>
          <cell r="BE709">
            <v>0.19761199999999998</v>
          </cell>
          <cell r="BF709">
            <v>-0.44047899999999995</v>
          </cell>
          <cell r="BG709">
            <v>0.53091699999999997</v>
          </cell>
          <cell r="BH709">
            <v>-0.63420147999999998</v>
          </cell>
          <cell r="BI709">
            <v>0.27699499999999999</v>
          </cell>
          <cell r="BJ709">
            <v>0.12510399999999999</v>
          </cell>
          <cell r="BK709">
            <v>0</v>
          </cell>
          <cell r="BL709">
            <v>0</v>
          </cell>
          <cell r="BM709">
            <v>0</v>
          </cell>
          <cell r="BN709">
            <v>0</v>
          </cell>
          <cell r="BO709">
            <v>0</v>
          </cell>
          <cell r="BP709">
            <v>0</v>
          </cell>
          <cell r="BQ709">
            <v>0</v>
          </cell>
          <cell r="BR709">
            <v>0</v>
          </cell>
          <cell r="BS709">
            <v>0</v>
          </cell>
          <cell r="BT709">
            <v>0</v>
          </cell>
          <cell r="BU709">
            <v>0</v>
          </cell>
          <cell r="BV709">
            <v>0</v>
          </cell>
          <cell r="BW709">
            <v>0</v>
          </cell>
          <cell r="BX709">
            <v>0</v>
          </cell>
          <cell r="BY709">
            <v>0</v>
          </cell>
          <cell r="BZ709">
            <v>0</v>
          </cell>
          <cell r="CA709">
            <v>0</v>
          </cell>
          <cell r="CB709">
            <v>0</v>
          </cell>
          <cell r="CC709">
            <v>0</v>
          </cell>
          <cell r="CD709">
            <v>0</v>
          </cell>
          <cell r="CE709">
            <v>0</v>
          </cell>
          <cell r="CF709">
            <v>0</v>
          </cell>
          <cell r="CG709">
            <v>0</v>
          </cell>
          <cell r="CH709">
            <v>0</v>
          </cell>
          <cell r="CI709">
            <v>0</v>
          </cell>
          <cell r="CJ709">
            <v>0</v>
          </cell>
          <cell r="CK709">
            <v>0</v>
          </cell>
          <cell r="CL709">
            <v>0</v>
          </cell>
          <cell r="CM709">
            <v>0</v>
          </cell>
          <cell r="CN709">
            <v>0</v>
          </cell>
        </row>
        <row r="710">
          <cell r="B710">
            <v>404390</v>
          </cell>
          <cell r="C710" t="str">
            <v xml:space="preserve">현금및현금성자산의증가                                                                    </v>
          </cell>
          <cell r="D710" t="str">
            <v>Increase(Decrease) in Cash and Cash Equivalents</v>
          </cell>
          <cell r="H710" t="e">
            <v>#VALUE!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>
            <v>0</v>
          </cell>
          <cell r="AJ710">
            <v>0</v>
          </cell>
          <cell r="AK710">
            <v>-29.898861999999998</v>
          </cell>
          <cell r="AL710">
            <v>9.5415089999999996</v>
          </cell>
          <cell r="AM710">
            <v>-19.186278999999999</v>
          </cell>
          <cell r="AN710">
            <v>6.9575889999999996</v>
          </cell>
          <cell r="AO710">
            <v>2.7777759999999998</v>
          </cell>
          <cell r="AP710">
            <v>109.84902</v>
          </cell>
          <cell r="AQ710">
            <v>-51.645648999999999</v>
          </cell>
          <cell r="AR710">
            <v>41.552271999999995</v>
          </cell>
          <cell r="AS710">
            <v>32.984774999999999</v>
          </cell>
          <cell r="AT710">
            <v>5.9318359999999997</v>
          </cell>
          <cell r="AU710">
            <v>117.62359199999999</v>
          </cell>
          <cell r="AV710">
            <v>-76.720319000000003</v>
          </cell>
          <cell r="AW710">
            <v>180.55722899999998</v>
          </cell>
          <cell r="AX710">
            <v>-57.853406999999997</v>
          </cell>
          <cell r="AY710">
            <v>-63.909323999999998</v>
          </cell>
          <cell r="AZ710">
            <v>-58.566128929999998</v>
          </cell>
          <cell r="BA710">
            <v>173.90418</v>
          </cell>
          <cell r="BB710">
            <v>49.484806999999996</v>
          </cell>
          <cell r="BC710">
            <v>-94.396935999999997</v>
          </cell>
          <cell r="BD710">
            <v>-285.49826695999997</v>
          </cell>
          <cell r="BE710">
            <v>280.42807099999999</v>
          </cell>
          <cell r="BF710">
            <v>-270.17693099999997</v>
          </cell>
          <cell r="BG710">
            <v>50.285691999999997</v>
          </cell>
          <cell r="BH710">
            <v>-70.841336170000005</v>
          </cell>
          <cell r="BI710">
            <v>18.006191999999999</v>
          </cell>
          <cell r="BJ710">
            <v>29.350527999999997</v>
          </cell>
          <cell r="BK710">
            <v>0</v>
          </cell>
          <cell r="BL710">
            <v>0</v>
          </cell>
          <cell r="BM710">
            <v>0</v>
          </cell>
          <cell r="BN710">
            <v>0</v>
          </cell>
          <cell r="BO710">
            <v>0</v>
          </cell>
          <cell r="BP710">
            <v>0</v>
          </cell>
          <cell r="BQ710">
            <v>0</v>
          </cell>
          <cell r="BR710">
            <v>0</v>
          </cell>
          <cell r="BS710">
            <v>0</v>
          </cell>
          <cell r="BT710">
            <v>0</v>
          </cell>
          <cell r="BU710">
            <v>0</v>
          </cell>
          <cell r="BV710">
            <v>0</v>
          </cell>
          <cell r="BW710">
            <v>0</v>
          </cell>
          <cell r="BX710">
            <v>0</v>
          </cell>
          <cell r="BY710">
            <v>0</v>
          </cell>
          <cell r="BZ710">
            <v>0</v>
          </cell>
          <cell r="CA710">
            <v>0</v>
          </cell>
          <cell r="CB710">
            <v>0</v>
          </cell>
          <cell r="CC710">
            <v>0</v>
          </cell>
          <cell r="CD710">
            <v>0</v>
          </cell>
          <cell r="CE710">
            <v>0</v>
          </cell>
          <cell r="CF710">
            <v>0</v>
          </cell>
          <cell r="CG710">
            <v>0</v>
          </cell>
          <cell r="CH710">
            <v>0</v>
          </cell>
          <cell r="CI710">
            <v>0</v>
          </cell>
          <cell r="CJ710">
            <v>0</v>
          </cell>
          <cell r="CK710">
            <v>0</v>
          </cell>
          <cell r="CL710">
            <v>0</v>
          </cell>
          <cell r="CM710">
            <v>0</v>
          </cell>
          <cell r="CN710">
            <v>0</v>
          </cell>
        </row>
        <row r="711">
          <cell r="B711">
            <v>404400</v>
          </cell>
          <cell r="C711" t="str">
            <v xml:space="preserve">기초현금및현금성자산                                                                      </v>
          </cell>
          <cell r="D711" t="str">
            <v>(Cash and Cash Equivalents at The Beginning of Year)</v>
          </cell>
          <cell r="H711" t="e">
            <v>#VALUE!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0</v>
          </cell>
          <cell r="Z711">
            <v>0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>
            <v>0</v>
          </cell>
          <cell r="AK711">
            <v>175.92549299999999</v>
          </cell>
          <cell r="AL711">
            <v>146.02662999999998</v>
          </cell>
          <cell r="AM711">
            <v>155.568139</v>
          </cell>
          <cell r="AN711">
            <v>136.38185999999999</v>
          </cell>
          <cell r="AO711">
            <v>143.339449</v>
          </cell>
          <cell r="AP711">
            <v>146.11722499999999</v>
          </cell>
          <cell r="AQ711">
            <v>255.96624499999999</v>
          </cell>
          <cell r="AR711">
            <v>204.32059599999999</v>
          </cell>
          <cell r="AS711">
            <v>252.31065899999999</v>
          </cell>
          <cell r="AT711">
            <v>285.295434</v>
          </cell>
          <cell r="AU711">
            <v>291.22726999999998</v>
          </cell>
          <cell r="AV711">
            <v>408.850863</v>
          </cell>
          <cell r="AW711">
            <v>332.13054399999999</v>
          </cell>
          <cell r="AX711">
            <v>512.68777299999999</v>
          </cell>
          <cell r="AY711">
            <v>454.83436599999999</v>
          </cell>
          <cell r="AZ711">
            <v>390.92504199999996</v>
          </cell>
          <cell r="BA711">
            <v>338.805004</v>
          </cell>
          <cell r="BB711">
            <v>512.70918399999994</v>
          </cell>
          <cell r="BC711">
            <v>562.19399099999998</v>
          </cell>
          <cell r="BD711">
            <v>467.797055</v>
          </cell>
          <cell r="BE711">
            <v>182.298788</v>
          </cell>
          <cell r="BF711">
            <v>462.72685999999999</v>
          </cell>
          <cell r="BG711">
            <v>192.54992799999999</v>
          </cell>
          <cell r="BH711">
            <v>242.83562099999997</v>
          </cell>
          <cell r="BI711">
            <v>171.99428399999999</v>
          </cell>
          <cell r="BJ711">
            <v>190.00047599999999</v>
          </cell>
          <cell r="BK711">
            <v>0</v>
          </cell>
          <cell r="BL711">
            <v>0</v>
          </cell>
          <cell r="BM711">
            <v>0</v>
          </cell>
          <cell r="BN711">
            <v>0</v>
          </cell>
          <cell r="BO711">
            <v>0</v>
          </cell>
          <cell r="BP711">
            <v>0</v>
          </cell>
          <cell r="BQ711">
            <v>0</v>
          </cell>
          <cell r="BR711">
            <v>0</v>
          </cell>
          <cell r="BS711">
            <v>0</v>
          </cell>
          <cell r="BT711">
            <v>0</v>
          </cell>
          <cell r="BU711">
            <v>0</v>
          </cell>
          <cell r="BV711">
            <v>0</v>
          </cell>
          <cell r="BW711">
            <v>0</v>
          </cell>
          <cell r="BX711">
            <v>0</v>
          </cell>
          <cell r="BY711">
            <v>0</v>
          </cell>
          <cell r="BZ711">
            <v>0</v>
          </cell>
          <cell r="CA711">
            <v>0</v>
          </cell>
          <cell r="CB711">
            <v>0</v>
          </cell>
          <cell r="CC711">
            <v>0</v>
          </cell>
          <cell r="CD711">
            <v>0</v>
          </cell>
          <cell r="CE711">
            <v>0</v>
          </cell>
          <cell r="CF711">
            <v>0</v>
          </cell>
          <cell r="CG711">
            <v>0</v>
          </cell>
          <cell r="CH711">
            <v>0</v>
          </cell>
          <cell r="CI711">
            <v>0</v>
          </cell>
          <cell r="CJ711">
            <v>0</v>
          </cell>
          <cell r="CK711">
            <v>0</v>
          </cell>
          <cell r="CL711">
            <v>0</v>
          </cell>
          <cell r="CM711">
            <v>0</v>
          </cell>
          <cell r="CN711">
            <v>0</v>
          </cell>
        </row>
        <row r="712">
          <cell r="B712">
            <v>404410</v>
          </cell>
          <cell r="C712" t="str">
            <v xml:space="preserve">기말현금및현금성자산                                                                      </v>
          </cell>
          <cell r="D712" t="str">
            <v>Cash and Cash Equivalents at The End of Year</v>
          </cell>
          <cell r="H712" t="e">
            <v>#VALUE!</v>
          </cell>
          <cell r="I712">
            <v>0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0</v>
          </cell>
          <cell r="Z712">
            <v>0</v>
          </cell>
          <cell r="AA712">
            <v>0</v>
          </cell>
          <cell r="AB712">
            <v>0</v>
          </cell>
          <cell r="AC712">
            <v>0</v>
          </cell>
          <cell r="AD712">
            <v>0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I712">
            <v>0</v>
          </cell>
          <cell r="AJ712">
            <v>0</v>
          </cell>
          <cell r="AK712">
            <v>146.02662999999998</v>
          </cell>
          <cell r="AL712">
            <v>155.568139</v>
          </cell>
          <cell r="AM712">
            <v>136.38185999999999</v>
          </cell>
          <cell r="AN712">
            <v>143.339449</v>
          </cell>
          <cell r="AO712">
            <v>146.11722499999999</v>
          </cell>
          <cell r="AP712">
            <v>255.96624499999999</v>
          </cell>
          <cell r="AQ712">
            <v>204.32059599999999</v>
          </cell>
          <cell r="AR712">
            <v>245.87286799999998</v>
          </cell>
          <cell r="AS712">
            <v>285.295434</v>
          </cell>
          <cell r="AT712">
            <v>291.22726999999998</v>
          </cell>
          <cell r="AU712">
            <v>408.850863</v>
          </cell>
          <cell r="AV712">
            <v>332.13054418000002</v>
          </cell>
          <cell r="AW712">
            <v>512.68777299999999</v>
          </cell>
          <cell r="AX712">
            <v>454.83436599999999</v>
          </cell>
          <cell r="AY712">
            <v>390.92504199999996</v>
          </cell>
          <cell r="AZ712">
            <v>338.80500413999999</v>
          </cell>
          <cell r="BA712">
            <v>512.70918399999994</v>
          </cell>
          <cell r="BB712">
            <v>562.19399099999998</v>
          </cell>
          <cell r="BC712">
            <v>467.797055</v>
          </cell>
          <cell r="BD712">
            <v>182.29878818</v>
          </cell>
          <cell r="BE712">
            <v>462.72685999999999</v>
          </cell>
          <cell r="BF712">
            <v>192.54992799999999</v>
          </cell>
          <cell r="BG712">
            <v>242.83562099999997</v>
          </cell>
          <cell r="BH712">
            <v>171.99428400999997</v>
          </cell>
          <cell r="BI712">
            <v>190.00047599999999</v>
          </cell>
          <cell r="BJ712">
            <v>219.35100399999999</v>
          </cell>
          <cell r="BK712">
            <v>0</v>
          </cell>
          <cell r="BL712">
            <v>0</v>
          </cell>
          <cell r="BM712">
            <v>0</v>
          </cell>
          <cell r="BN712">
            <v>0</v>
          </cell>
          <cell r="BO712">
            <v>0</v>
          </cell>
          <cell r="BP712">
            <v>0</v>
          </cell>
          <cell r="BQ712">
            <v>0</v>
          </cell>
          <cell r="BR712">
            <v>0</v>
          </cell>
          <cell r="BS712">
            <v>0</v>
          </cell>
          <cell r="BT712">
            <v>0</v>
          </cell>
          <cell r="BU712">
            <v>0</v>
          </cell>
          <cell r="BV712">
            <v>0</v>
          </cell>
          <cell r="BW712">
            <v>0</v>
          </cell>
          <cell r="BX712">
            <v>0</v>
          </cell>
          <cell r="BY712">
            <v>0</v>
          </cell>
          <cell r="BZ712">
            <v>0</v>
          </cell>
          <cell r="CA712">
            <v>0</v>
          </cell>
          <cell r="CB712">
            <v>0</v>
          </cell>
          <cell r="CC712">
            <v>0</v>
          </cell>
          <cell r="CD712">
            <v>0</v>
          </cell>
          <cell r="CE712">
            <v>0</v>
          </cell>
          <cell r="CF712">
            <v>0</v>
          </cell>
          <cell r="CG712">
            <v>0</v>
          </cell>
          <cell r="CH712">
            <v>0</v>
          </cell>
          <cell r="CI712">
            <v>0</v>
          </cell>
          <cell r="CJ712">
            <v>0</v>
          </cell>
          <cell r="CK712">
            <v>0</v>
          </cell>
          <cell r="CL712">
            <v>0</v>
          </cell>
          <cell r="CM712">
            <v>0</v>
          </cell>
          <cell r="CN712">
            <v>0</v>
          </cell>
        </row>
      </sheetData>
      <sheetData sheetId="27" refreshError="1"/>
      <sheetData sheetId="28" refreshError="1"/>
      <sheetData sheetId="29">
        <row r="2">
          <cell r="B2" t="str">
            <v>A034230</v>
          </cell>
          <cell r="C2">
            <v>201712</v>
          </cell>
          <cell r="D2">
            <v>199012</v>
          </cell>
          <cell r="E2">
            <v>199112</v>
          </cell>
          <cell r="F2">
            <v>199212</v>
          </cell>
          <cell r="G2">
            <v>199312</v>
          </cell>
          <cell r="H2">
            <v>199412</v>
          </cell>
          <cell r="I2">
            <v>199512</v>
          </cell>
          <cell r="J2">
            <v>199612</v>
          </cell>
          <cell r="K2">
            <v>199712</v>
          </cell>
          <cell r="L2">
            <v>199812</v>
          </cell>
          <cell r="M2">
            <v>199912</v>
          </cell>
          <cell r="N2">
            <v>200012</v>
          </cell>
          <cell r="O2">
            <v>200112</v>
          </cell>
          <cell r="P2">
            <v>200212</v>
          </cell>
          <cell r="Q2">
            <v>200312</v>
          </cell>
          <cell r="R2">
            <v>200412</v>
          </cell>
          <cell r="S2">
            <v>200512</v>
          </cell>
          <cell r="T2">
            <v>200612</v>
          </cell>
          <cell r="U2">
            <v>200712</v>
          </cell>
          <cell r="V2">
            <v>200812</v>
          </cell>
          <cell r="W2">
            <v>200912</v>
          </cell>
          <cell r="X2">
            <v>201012</v>
          </cell>
          <cell r="Y2">
            <v>201112</v>
          </cell>
          <cell r="Z2">
            <v>201212</v>
          </cell>
          <cell r="AA2">
            <v>201312</v>
          </cell>
          <cell r="AB2">
            <v>201412</v>
          </cell>
          <cell r="AC2">
            <v>201512</v>
          </cell>
          <cell r="AD2">
            <v>201612</v>
          </cell>
          <cell r="AE2">
            <v>201712</v>
          </cell>
          <cell r="AF2">
            <v>201812</v>
          </cell>
          <cell r="AG2">
            <v>201912</v>
          </cell>
        </row>
        <row r="3">
          <cell r="B3">
            <v>110000</v>
          </cell>
          <cell r="C3" t="str">
            <v>자산총계</v>
          </cell>
          <cell r="P3">
            <v>531042325</v>
          </cell>
          <cell r="Q3">
            <v>527134890</v>
          </cell>
          <cell r="R3">
            <v>683798470</v>
          </cell>
          <cell r="S3">
            <v>729592996</v>
          </cell>
          <cell r="T3">
            <v>691552134</v>
          </cell>
          <cell r="U3">
            <v>727896654</v>
          </cell>
          <cell r="V3">
            <v>738957592</v>
          </cell>
          <cell r="W3">
            <v>752150399</v>
          </cell>
          <cell r="X3">
            <v>698467691.88999999</v>
          </cell>
          <cell r="Y3">
            <v>742033597.49000001</v>
          </cell>
          <cell r="Z3">
            <v>1036636585</v>
          </cell>
          <cell r="AA3">
            <v>1230024866</v>
          </cell>
          <cell r="AB3">
            <v>1601908311.51</v>
          </cell>
          <cell r="AC3">
            <v>1993869490.6199999</v>
          </cell>
          <cell r="AD3">
            <v>2308018643.3099999</v>
          </cell>
          <cell r="AE3">
            <v>2435323991.6500001</v>
          </cell>
        </row>
        <row r="4">
          <cell r="B4">
            <v>112830</v>
          </cell>
          <cell r="C4" t="str">
            <v>유동자산</v>
          </cell>
          <cell r="P4">
            <v>354806169</v>
          </cell>
          <cell r="Q4">
            <v>351414541</v>
          </cell>
          <cell r="R4">
            <v>256575950</v>
          </cell>
          <cell r="S4">
            <v>216705224</v>
          </cell>
          <cell r="T4">
            <v>179970427</v>
          </cell>
          <cell r="U4">
            <v>195250467</v>
          </cell>
          <cell r="V4">
            <v>223778344</v>
          </cell>
          <cell r="W4">
            <v>214345476</v>
          </cell>
          <cell r="X4">
            <v>217189592.78</v>
          </cell>
          <cell r="Y4">
            <v>276406177.13999999</v>
          </cell>
          <cell r="Z4">
            <v>348593222</v>
          </cell>
          <cell r="AA4">
            <v>378038820</v>
          </cell>
          <cell r="AB4">
            <v>705068147.33000004</v>
          </cell>
          <cell r="AC4">
            <v>698108662.28999996</v>
          </cell>
          <cell r="AD4">
            <v>491982014.23000002</v>
          </cell>
          <cell r="AE4">
            <v>344658525.31</v>
          </cell>
        </row>
        <row r="5">
          <cell r="B5">
            <v>112840</v>
          </cell>
          <cell r="C5" t="str">
            <v xml:space="preserve">    재고자산</v>
          </cell>
          <cell r="P5">
            <v>25002333</v>
          </cell>
          <cell r="Q5">
            <v>24129458</v>
          </cell>
          <cell r="R5">
            <v>3579982</v>
          </cell>
          <cell r="S5">
            <v>4070601</v>
          </cell>
          <cell r="T5">
            <v>4254547</v>
          </cell>
          <cell r="U5">
            <v>5272666</v>
          </cell>
          <cell r="V5">
            <v>5416423</v>
          </cell>
          <cell r="W5">
            <v>4798933</v>
          </cell>
          <cell r="X5">
            <v>731415.8</v>
          </cell>
          <cell r="Y5">
            <v>696224.26</v>
          </cell>
          <cell r="Z5">
            <v>2446407</v>
          </cell>
          <cell r="AA5">
            <v>2615516</v>
          </cell>
          <cell r="AB5">
            <v>2516623.81</v>
          </cell>
          <cell r="AC5">
            <v>2701040.26</v>
          </cell>
          <cell r="AD5">
            <v>2402757.86</v>
          </cell>
          <cell r="AE5">
            <v>5373338.6100000003</v>
          </cell>
        </row>
        <row r="6">
          <cell r="B6">
            <v>112850</v>
          </cell>
          <cell r="C6" t="str">
            <v xml:space="preserve">        상품</v>
          </cell>
          <cell r="P6">
            <v>24547777</v>
          </cell>
          <cell r="Q6">
            <v>23598188</v>
          </cell>
          <cell r="R6">
            <v>141488</v>
          </cell>
          <cell r="S6">
            <v>107491</v>
          </cell>
          <cell r="T6">
            <v>62041</v>
          </cell>
          <cell r="U6">
            <v>242867</v>
          </cell>
          <cell r="V6">
            <v>270422</v>
          </cell>
          <cell r="W6">
            <v>340367</v>
          </cell>
        </row>
        <row r="7">
          <cell r="B7">
            <v>112860</v>
          </cell>
          <cell r="C7" t="str">
            <v xml:space="preserve">        (평가손실충당금)</v>
          </cell>
        </row>
        <row r="8">
          <cell r="B8">
            <v>112870</v>
          </cell>
          <cell r="C8" t="str">
            <v xml:space="preserve">        제품</v>
          </cell>
        </row>
        <row r="9">
          <cell r="B9">
            <v>112880</v>
          </cell>
          <cell r="C9" t="str">
            <v xml:space="preserve">        (평가손실충당금)</v>
          </cell>
        </row>
        <row r="10">
          <cell r="B10">
            <v>112890</v>
          </cell>
          <cell r="C10" t="str">
            <v xml:space="preserve">        완성건물</v>
          </cell>
        </row>
        <row r="11">
          <cell r="B11">
            <v>112900</v>
          </cell>
          <cell r="C11" t="str">
            <v xml:space="preserve">        (평가손실충당금)</v>
          </cell>
        </row>
        <row r="12">
          <cell r="B12">
            <v>112910</v>
          </cell>
          <cell r="C12" t="str">
            <v xml:space="preserve">        원재료(부재료)</v>
          </cell>
          <cell r="R12">
            <v>1022640</v>
          </cell>
          <cell r="S12">
            <v>1135355</v>
          </cell>
          <cell r="T12">
            <v>1247984</v>
          </cell>
          <cell r="U12">
            <v>1014936</v>
          </cell>
          <cell r="V12">
            <v>1235780</v>
          </cell>
          <cell r="W12">
            <v>1030972</v>
          </cell>
        </row>
        <row r="13">
          <cell r="B13">
            <v>112920</v>
          </cell>
          <cell r="C13" t="str">
            <v xml:space="preserve">        (평가손실충당금)</v>
          </cell>
        </row>
        <row r="14">
          <cell r="B14">
            <v>112930</v>
          </cell>
          <cell r="C14" t="str">
            <v xml:space="preserve">        용지</v>
          </cell>
        </row>
        <row r="15">
          <cell r="B15">
            <v>112940</v>
          </cell>
          <cell r="C15" t="str">
            <v xml:space="preserve">        (평가손실충당금)</v>
          </cell>
        </row>
        <row r="16">
          <cell r="B16">
            <v>112950</v>
          </cell>
          <cell r="C16" t="str">
            <v xml:space="preserve">        재공품</v>
          </cell>
        </row>
        <row r="17">
          <cell r="B17">
            <v>112960</v>
          </cell>
          <cell r="C17" t="str">
            <v xml:space="preserve">        (평가손실충당금)</v>
          </cell>
        </row>
        <row r="18">
          <cell r="B18">
            <v>112970</v>
          </cell>
          <cell r="C18" t="str">
            <v xml:space="preserve">        미완성건물</v>
          </cell>
        </row>
        <row r="19">
          <cell r="B19">
            <v>112980</v>
          </cell>
          <cell r="C19" t="str">
            <v xml:space="preserve">        (평가손실충당금)</v>
          </cell>
        </row>
        <row r="20">
          <cell r="B20">
            <v>112990</v>
          </cell>
          <cell r="C20" t="str">
            <v xml:space="preserve">        미완성공사</v>
          </cell>
        </row>
        <row r="21">
          <cell r="B21">
            <v>113000</v>
          </cell>
          <cell r="C21" t="str">
            <v xml:space="preserve">        (평가손실충당금)</v>
          </cell>
        </row>
        <row r="22">
          <cell r="B22">
            <v>113010</v>
          </cell>
          <cell r="C22" t="str">
            <v xml:space="preserve">        반제품</v>
          </cell>
        </row>
        <row r="23">
          <cell r="B23">
            <v>113020</v>
          </cell>
          <cell r="C23" t="str">
            <v xml:space="preserve">        (평가손실충당금)</v>
          </cell>
        </row>
        <row r="24">
          <cell r="B24">
            <v>113030</v>
          </cell>
          <cell r="C24" t="str">
            <v xml:space="preserve">        미착품</v>
          </cell>
          <cell r="P24">
            <v>206539</v>
          </cell>
          <cell r="Q24">
            <v>262171</v>
          </cell>
        </row>
        <row r="25">
          <cell r="B25">
            <v>113040</v>
          </cell>
          <cell r="C25" t="str">
            <v xml:space="preserve">        (평가손실충당금)</v>
          </cell>
        </row>
        <row r="26">
          <cell r="B26">
            <v>113050</v>
          </cell>
          <cell r="C26" t="str">
            <v xml:space="preserve">        저장품(소모품)</v>
          </cell>
          <cell r="P26">
            <v>248018</v>
          </cell>
          <cell r="Q26">
            <v>269099</v>
          </cell>
          <cell r="R26">
            <v>2415854</v>
          </cell>
          <cell r="S26">
            <v>2827755</v>
          </cell>
          <cell r="T26">
            <v>2944522</v>
          </cell>
          <cell r="U26">
            <v>4014863</v>
          </cell>
          <cell r="V26">
            <v>3910221</v>
          </cell>
          <cell r="W26">
            <v>3427595</v>
          </cell>
        </row>
        <row r="27">
          <cell r="B27">
            <v>113060</v>
          </cell>
          <cell r="C27" t="str">
            <v xml:space="preserve">        (평가손실충당금)</v>
          </cell>
        </row>
        <row r="28">
          <cell r="B28">
            <v>113070</v>
          </cell>
          <cell r="C28" t="str">
            <v xml:space="preserve">        기타재고자산</v>
          </cell>
          <cell r="X28">
            <v>731416</v>
          </cell>
          <cell r="Y28">
            <v>696224</v>
          </cell>
          <cell r="Z28">
            <v>2446407</v>
          </cell>
          <cell r="AA28">
            <v>2615516</v>
          </cell>
          <cell r="AB28">
            <v>2516624</v>
          </cell>
          <cell r="AC28">
            <v>2701040</v>
          </cell>
          <cell r="AD28">
            <v>2402758</v>
          </cell>
          <cell r="AE28">
            <v>5373339</v>
          </cell>
        </row>
        <row r="29">
          <cell r="B29">
            <v>113080</v>
          </cell>
          <cell r="C29" t="str">
            <v xml:space="preserve">        (평가손실충당금)</v>
          </cell>
        </row>
        <row r="30">
          <cell r="B30">
            <v>133020</v>
          </cell>
          <cell r="C30" t="str">
            <v xml:space="preserve">    유동생물자산</v>
          </cell>
        </row>
        <row r="31">
          <cell r="B31">
            <v>133030</v>
          </cell>
          <cell r="C31" t="str">
            <v xml:space="preserve">        식물(조림)</v>
          </cell>
        </row>
        <row r="32">
          <cell r="B32">
            <v>133040</v>
          </cell>
          <cell r="C32" t="str">
            <v xml:space="preserve">        (상각누계액)</v>
          </cell>
        </row>
        <row r="33">
          <cell r="B33">
            <v>133050</v>
          </cell>
          <cell r="C33" t="str">
            <v xml:space="preserve">        (손상차손누계액)</v>
          </cell>
        </row>
        <row r="34">
          <cell r="B34">
            <v>133060</v>
          </cell>
          <cell r="C34" t="str">
            <v xml:space="preserve">        (정부보조금등)</v>
          </cell>
        </row>
        <row r="35">
          <cell r="B35">
            <v>133070</v>
          </cell>
          <cell r="C35" t="str">
            <v xml:space="preserve">        축산물</v>
          </cell>
        </row>
        <row r="36">
          <cell r="B36">
            <v>133080</v>
          </cell>
          <cell r="C36" t="str">
            <v xml:space="preserve">        (상각누계액)</v>
          </cell>
        </row>
        <row r="37">
          <cell r="B37">
            <v>133090</v>
          </cell>
          <cell r="C37" t="str">
            <v xml:space="preserve">        (손상차손누계액)</v>
          </cell>
        </row>
        <row r="38">
          <cell r="B38">
            <v>133100</v>
          </cell>
          <cell r="C38" t="str">
            <v xml:space="preserve">        (정부보조금등)</v>
          </cell>
        </row>
        <row r="39">
          <cell r="B39">
            <v>133110</v>
          </cell>
          <cell r="C39" t="str">
            <v xml:space="preserve">        수산물</v>
          </cell>
        </row>
        <row r="40">
          <cell r="B40">
            <v>133120</v>
          </cell>
          <cell r="C40" t="str">
            <v xml:space="preserve">        (상각누계액)</v>
          </cell>
        </row>
        <row r="41">
          <cell r="B41">
            <v>133130</v>
          </cell>
          <cell r="C41" t="str">
            <v xml:space="preserve">        (손상차손누계액)</v>
          </cell>
        </row>
        <row r="42">
          <cell r="B42">
            <v>133140</v>
          </cell>
          <cell r="C42" t="str">
            <v xml:space="preserve">        (정부보조금등)</v>
          </cell>
        </row>
        <row r="43">
          <cell r="B43">
            <v>133150</v>
          </cell>
          <cell r="C43" t="str">
            <v xml:space="preserve">        기타생물자산</v>
          </cell>
        </row>
        <row r="44">
          <cell r="B44">
            <v>133160</v>
          </cell>
          <cell r="C44" t="str">
            <v xml:space="preserve">        (상각누계액)</v>
          </cell>
        </row>
        <row r="45">
          <cell r="B45">
            <v>133170</v>
          </cell>
          <cell r="C45" t="str">
            <v xml:space="preserve">        (손상차손누계액)</v>
          </cell>
        </row>
        <row r="46">
          <cell r="B46">
            <v>133180</v>
          </cell>
          <cell r="C46" t="str">
            <v xml:space="preserve">        (정부보조금등)</v>
          </cell>
        </row>
        <row r="47">
          <cell r="B47">
            <v>113090</v>
          </cell>
          <cell r="C47" t="str">
            <v xml:space="preserve">    단기금융자산</v>
          </cell>
          <cell r="P47">
            <v>233618936</v>
          </cell>
          <cell r="Q47">
            <v>235663684</v>
          </cell>
          <cell r="R47">
            <v>154714660</v>
          </cell>
          <cell r="S47">
            <v>136670227</v>
          </cell>
          <cell r="T47">
            <v>100502532</v>
          </cell>
          <cell r="U47">
            <v>82594960</v>
          </cell>
          <cell r="V47">
            <v>124375858</v>
          </cell>
          <cell r="W47">
            <v>83263955</v>
          </cell>
          <cell r="X47">
            <v>74254819</v>
          </cell>
          <cell r="Y47">
            <v>83981275</v>
          </cell>
          <cell r="Z47">
            <v>178111151</v>
          </cell>
          <cell r="AA47">
            <v>88926612</v>
          </cell>
          <cell r="AB47">
            <v>311838119</v>
          </cell>
          <cell r="AC47">
            <v>319858320</v>
          </cell>
          <cell r="AD47">
            <v>267184259</v>
          </cell>
          <cell r="AE47">
            <v>128136887</v>
          </cell>
        </row>
        <row r="48">
          <cell r="B48">
            <v>113100</v>
          </cell>
          <cell r="C48" t="str">
            <v xml:space="preserve">        단기매매금융자산</v>
          </cell>
          <cell r="Q48">
            <v>21110427</v>
          </cell>
          <cell r="R48">
            <v>21564014</v>
          </cell>
          <cell r="S48">
            <v>5083160</v>
          </cell>
          <cell r="T48">
            <v>2256085</v>
          </cell>
        </row>
        <row r="49">
          <cell r="B49">
            <v>113110</v>
          </cell>
          <cell r="C49" t="str">
            <v xml:space="preserve">        당기손익인식(지정)금융자산</v>
          </cell>
        </row>
        <row r="50">
          <cell r="B50">
            <v>113120</v>
          </cell>
          <cell r="C50" t="str">
            <v xml:space="preserve">        단기금융상품</v>
          </cell>
          <cell r="P50">
            <v>221616692</v>
          </cell>
          <cell r="Q50">
            <v>163449465</v>
          </cell>
          <cell r="R50">
            <v>108091879</v>
          </cell>
          <cell r="S50">
            <v>97220310</v>
          </cell>
          <cell r="T50">
            <v>77355294</v>
          </cell>
          <cell r="U50">
            <v>56720660</v>
          </cell>
          <cell r="V50">
            <v>78113654</v>
          </cell>
          <cell r="W50">
            <v>73851500</v>
          </cell>
          <cell r="X50">
            <v>62860765.810000002</v>
          </cell>
          <cell r="Y50">
            <v>59457951.240000002</v>
          </cell>
          <cell r="Z50">
            <v>171421833</v>
          </cell>
          <cell r="AA50">
            <v>87346600</v>
          </cell>
          <cell r="AB50">
            <v>305344055.18000001</v>
          </cell>
          <cell r="AC50">
            <v>286200000</v>
          </cell>
          <cell r="AD50">
            <v>262500000</v>
          </cell>
          <cell r="AE50">
            <v>114200000</v>
          </cell>
        </row>
        <row r="51">
          <cell r="B51">
            <v>113130</v>
          </cell>
          <cell r="C51" t="str">
            <v xml:space="preserve">        단기대여금</v>
          </cell>
          <cell r="P51">
            <v>12002244</v>
          </cell>
          <cell r="Q51">
            <v>50227500</v>
          </cell>
          <cell r="U51">
            <v>9000000</v>
          </cell>
          <cell r="V51">
            <v>8426120</v>
          </cell>
          <cell r="W51">
            <v>476120</v>
          </cell>
          <cell r="X51">
            <v>558123</v>
          </cell>
          <cell r="Y51">
            <v>4521593</v>
          </cell>
          <cell r="Z51">
            <v>1538277</v>
          </cell>
          <cell r="AA51">
            <v>1113076</v>
          </cell>
          <cell r="AB51">
            <v>1227155</v>
          </cell>
          <cell r="AC51">
            <v>3658020</v>
          </cell>
          <cell r="AD51">
            <v>2682959</v>
          </cell>
          <cell r="AE51">
            <v>3502444</v>
          </cell>
        </row>
        <row r="52">
          <cell r="B52">
            <v>113140</v>
          </cell>
          <cell r="C52" t="str">
            <v xml:space="preserve">        (대손충당금)</v>
          </cell>
          <cell r="V52">
            <v>426120</v>
          </cell>
          <cell r="W52">
            <v>426120</v>
          </cell>
          <cell r="X52">
            <v>426120</v>
          </cell>
          <cell r="Y52">
            <v>1426120</v>
          </cell>
          <cell r="Z52">
            <v>1426120</v>
          </cell>
          <cell r="AA52">
            <v>1000000</v>
          </cell>
          <cell r="AB52">
            <v>1000000</v>
          </cell>
          <cell r="AC52">
            <v>1000000</v>
          </cell>
          <cell r="AD52">
            <v>1000000</v>
          </cell>
          <cell r="AE52">
            <v>1000000</v>
          </cell>
        </row>
        <row r="53">
          <cell r="B53">
            <v>113150</v>
          </cell>
          <cell r="C53" t="str">
            <v xml:space="preserve">        *외화단기대여금</v>
          </cell>
        </row>
        <row r="54">
          <cell r="B54">
            <v>113160</v>
          </cell>
          <cell r="C54" t="str">
            <v xml:space="preserve">            단기대여금</v>
          </cell>
          <cell r="P54">
            <v>12002244</v>
          </cell>
          <cell r="Q54">
            <v>50227500</v>
          </cell>
          <cell r="U54">
            <v>9000000</v>
          </cell>
          <cell r="V54">
            <v>8426120</v>
          </cell>
          <cell r="W54">
            <v>476120</v>
          </cell>
          <cell r="X54">
            <v>558123</v>
          </cell>
          <cell r="Y54">
            <v>4521593</v>
          </cell>
          <cell r="Z54">
            <v>1538277</v>
          </cell>
          <cell r="AA54">
            <v>1113076</v>
          </cell>
          <cell r="AB54">
            <v>1227155</v>
          </cell>
          <cell r="AC54">
            <v>3658020</v>
          </cell>
          <cell r="AD54">
            <v>2682959</v>
          </cell>
          <cell r="AE54">
            <v>3502444</v>
          </cell>
        </row>
        <row r="55">
          <cell r="B55">
            <v>113170</v>
          </cell>
          <cell r="C55" t="str">
            <v xml:space="preserve">            (대손충당금)</v>
          </cell>
          <cell r="V55">
            <v>426120</v>
          </cell>
          <cell r="W55">
            <v>426120</v>
          </cell>
          <cell r="X55">
            <v>426120</v>
          </cell>
          <cell r="Y55">
            <v>1426120</v>
          </cell>
          <cell r="Z55">
            <v>1426120</v>
          </cell>
          <cell r="AA55">
            <v>1000000</v>
          </cell>
          <cell r="AB55">
            <v>1000000</v>
          </cell>
          <cell r="AC55">
            <v>1000000</v>
          </cell>
          <cell r="AD55">
            <v>1000000</v>
          </cell>
          <cell r="AE55">
            <v>1000000</v>
          </cell>
        </row>
        <row r="56">
          <cell r="B56">
            <v>113180</v>
          </cell>
          <cell r="C56" t="str">
            <v xml:space="preserve">            특수관계자단기대여금</v>
          </cell>
        </row>
        <row r="57">
          <cell r="B57">
            <v>113190</v>
          </cell>
          <cell r="C57" t="str">
            <v xml:space="preserve">            (대손충당금)</v>
          </cell>
        </row>
        <row r="58">
          <cell r="B58">
            <v>113200</v>
          </cell>
          <cell r="C58" t="str">
            <v xml:space="preserve">            주임종단기대여금</v>
          </cell>
        </row>
        <row r="59">
          <cell r="B59">
            <v>113210</v>
          </cell>
          <cell r="C59" t="str">
            <v xml:space="preserve">            (대손충당금)</v>
          </cell>
        </row>
        <row r="60">
          <cell r="B60">
            <v>113220</v>
          </cell>
          <cell r="C60" t="str">
            <v xml:space="preserve">            기타단기대여금</v>
          </cell>
        </row>
        <row r="61">
          <cell r="B61">
            <v>113230</v>
          </cell>
          <cell r="C61" t="str">
            <v xml:space="preserve">            (대손충당금)</v>
          </cell>
        </row>
        <row r="62">
          <cell r="B62">
            <v>113240</v>
          </cell>
          <cell r="C62" t="str">
            <v xml:space="preserve">        단기매도가능금융자산</v>
          </cell>
          <cell r="R62">
            <v>24222409</v>
          </cell>
          <cell r="S62">
            <v>34167944</v>
          </cell>
          <cell r="T62">
            <v>20500947</v>
          </cell>
          <cell r="U62">
            <v>16715106</v>
          </cell>
          <cell r="V62">
            <v>38244484</v>
          </cell>
          <cell r="W62">
            <v>8824345</v>
          </cell>
          <cell r="X62">
            <v>11220205</v>
          </cell>
          <cell r="Y62">
            <v>18405482</v>
          </cell>
          <cell r="Z62">
            <v>5056085</v>
          </cell>
          <cell r="AB62">
            <v>6232724</v>
          </cell>
          <cell r="AC62">
            <v>31000000</v>
          </cell>
          <cell r="AD62">
            <v>3000000</v>
          </cell>
          <cell r="AE62">
            <v>11164071.859999999</v>
          </cell>
        </row>
        <row r="63">
          <cell r="B63">
            <v>113250</v>
          </cell>
          <cell r="C63" t="str">
            <v xml:space="preserve">        단기만기보유금융자산</v>
          </cell>
          <cell r="Q63">
            <v>876292</v>
          </cell>
          <cell r="R63">
            <v>836358</v>
          </cell>
          <cell r="S63">
            <v>198813</v>
          </cell>
          <cell r="T63">
            <v>390206</v>
          </cell>
          <cell r="U63">
            <v>159194</v>
          </cell>
          <cell r="V63">
            <v>17720</v>
          </cell>
          <cell r="W63">
            <v>538110</v>
          </cell>
          <cell r="X63">
            <v>41845</v>
          </cell>
          <cell r="Y63">
            <v>15475</v>
          </cell>
          <cell r="Z63">
            <v>10485</v>
          </cell>
          <cell r="AA63">
            <v>28195</v>
          </cell>
          <cell r="AB63">
            <v>34185</v>
          </cell>
          <cell r="AC63">
            <v>300</v>
          </cell>
          <cell r="AD63">
            <v>1300</v>
          </cell>
          <cell r="AE63">
            <v>585</v>
          </cell>
        </row>
        <row r="64">
          <cell r="B64">
            <v>113260</v>
          </cell>
          <cell r="C64" t="str">
            <v xml:space="preserve">        단기파생상품자산</v>
          </cell>
          <cell r="Y64">
            <v>3006894</v>
          </cell>
          <cell r="Z64">
            <v>1510591</v>
          </cell>
          <cell r="AA64">
            <v>1438741</v>
          </cell>
          <cell r="AE64">
            <v>269785.92</v>
          </cell>
        </row>
        <row r="65">
          <cell r="B65">
            <v>113270</v>
          </cell>
          <cell r="C65" t="str">
            <v xml:space="preserve">            옵션</v>
          </cell>
        </row>
        <row r="66">
          <cell r="B66">
            <v>113280</v>
          </cell>
          <cell r="C66" t="str">
            <v xml:space="preserve">            선물</v>
          </cell>
        </row>
        <row r="67">
          <cell r="B67">
            <v>113290</v>
          </cell>
          <cell r="C67" t="str">
            <v xml:space="preserve">            선도</v>
          </cell>
        </row>
        <row r="68">
          <cell r="B68">
            <v>113300</v>
          </cell>
          <cell r="C68" t="str">
            <v xml:space="preserve">            스왑</v>
          </cell>
          <cell r="AE68">
            <v>269786</v>
          </cell>
        </row>
        <row r="69">
          <cell r="B69">
            <v>113310</v>
          </cell>
          <cell r="C69" t="str">
            <v xml:space="preserve">            기타단기파생상품자산</v>
          </cell>
          <cell r="Y69">
            <v>3006894</v>
          </cell>
          <cell r="Z69">
            <v>1510591</v>
          </cell>
          <cell r="AA69">
            <v>1438741</v>
          </cell>
        </row>
        <row r="70">
          <cell r="B70">
            <v>113320</v>
          </cell>
          <cell r="C70" t="str">
            <v xml:space="preserve">        금융리스채권</v>
          </cell>
        </row>
        <row r="71">
          <cell r="B71">
            <v>113330</v>
          </cell>
          <cell r="C71" t="str">
            <v xml:space="preserve">        (대손충당금)</v>
          </cell>
        </row>
        <row r="72">
          <cell r="B72">
            <v>113340</v>
          </cell>
          <cell r="C72" t="str">
            <v xml:space="preserve">        기타단기금융자산</v>
          </cell>
        </row>
        <row r="73">
          <cell r="B73">
            <v>113350</v>
          </cell>
          <cell r="C73" t="str">
            <v xml:space="preserve">    매출채권및기타채권</v>
          </cell>
          <cell r="P73">
            <v>24726971</v>
          </cell>
          <cell r="Q73">
            <v>21753987</v>
          </cell>
          <cell r="R73">
            <v>23771812</v>
          </cell>
          <cell r="S73">
            <v>19209925</v>
          </cell>
          <cell r="T73">
            <v>18899611</v>
          </cell>
          <cell r="U73">
            <v>15934342</v>
          </cell>
          <cell r="V73">
            <v>17047781</v>
          </cell>
          <cell r="W73">
            <v>14812800</v>
          </cell>
          <cell r="X73">
            <v>10642246</v>
          </cell>
          <cell r="Y73">
            <v>14834970</v>
          </cell>
          <cell r="Z73">
            <v>21734113</v>
          </cell>
          <cell r="AA73">
            <v>31653077</v>
          </cell>
          <cell r="AB73">
            <v>36639619</v>
          </cell>
          <cell r="AC73">
            <v>27634760</v>
          </cell>
          <cell r="AD73">
            <v>22568777</v>
          </cell>
          <cell r="AE73">
            <v>18701454</v>
          </cell>
        </row>
        <row r="74">
          <cell r="B74">
            <v>113360</v>
          </cell>
          <cell r="C74" t="str">
            <v xml:space="preserve">        매출채권</v>
          </cell>
          <cell r="P74">
            <v>10061962</v>
          </cell>
          <cell r="Q74">
            <v>9056024</v>
          </cell>
          <cell r="R74">
            <v>20828521</v>
          </cell>
          <cell r="S74">
            <v>18951172</v>
          </cell>
          <cell r="T74">
            <v>18092880</v>
          </cell>
          <cell r="U74">
            <v>16523072</v>
          </cell>
          <cell r="V74">
            <v>17807413</v>
          </cell>
          <cell r="W74">
            <v>15445653</v>
          </cell>
          <cell r="X74">
            <v>12071593</v>
          </cell>
          <cell r="Y74">
            <v>14581632</v>
          </cell>
          <cell r="Z74">
            <v>22846410</v>
          </cell>
          <cell r="AA74">
            <v>31248409</v>
          </cell>
          <cell r="AB74">
            <v>35055711</v>
          </cell>
          <cell r="AC74">
            <v>25262376</v>
          </cell>
          <cell r="AD74">
            <v>22117860</v>
          </cell>
          <cell r="AE74">
            <v>18099969</v>
          </cell>
        </row>
        <row r="75">
          <cell r="B75">
            <v>113370</v>
          </cell>
          <cell r="C75" t="str">
            <v xml:space="preserve">        (대손충당금)</v>
          </cell>
          <cell r="P75">
            <v>208621</v>
          </cell>
          <cell r="Q75">
            <v>880428</v>
          </cell>
          <cell r="R75">
            <v>2078491</v>
          </cell>
          <cell r="S75">
            <v>3026744</v>
          </cell>
          <cell r="T75">
            <v>4854723</v>
          </cell>
          <cell r="U75">
            <v>4406353</v>
          </cell>
          <cell r="V75">
            <v>4514965</v>
          </cell>
          <cell r="W75">
            <v>3436006</v>
          </cell>
          <cell r="X75">
            <v>3460708</v>
          </cell>
          <cell r="Y75">
            <v>3422200</v>
          </cell>
          <cell r="Z75">
            <v>3307086</v>
          </cell>
          <cell r="AA75">
            <v>2633387</v>
          </cell>
          <cell r="AB75">
            <v>1433019</v>
          </cell>
          <cell r="AC75">
            <v>835846</v>
          </cell>
          <cell r="AD75">
            <v>3171014</v>
          </cell>
          <cell r="AE75">
            <v>5380503</v>
          </cell>
        </row>
        <row r="76">
          <cell r="B76">
            <v>113380</v>
          </cell>
          <cell r="C76" t="str">
            <v xml:space="preserve">        *외화매출채권</v>
          </cell>
          <cell r="Q76">
            <v>8233</v>
          </cell>
        </row>
        <row r="77">
          <cell r="B77">
            <v>113390</v>
          </cell>
          <cell r="C77" t="str">
            <v xml:space="preserve">            매출채권</v>
          </cell>
          <cell r="P77">
            <v>-16128020</v>
          </cell>
          <cell r="Q77">
            <v>9056024</v>
          </cell>
          <cell r="R77">
            <v>20828521</v>
          </cell>
          <cell r="S77">
            <v>18951172</v>
          </cell>
          <cell r="T77">
            <v>18092880</v>
          </cell>
          <cell r="U77">
            <v>16523072</v>
          </cell>
          <cell r="V77">
            <v>17807413</v>
          </cell>
          <cell r="W77">
            <v>15445653</v>
          </cell>
          <cell r="X77">
            <v>12071593</v>
          </cell>
          <cell r="Y77">
            <v>14581632</v>
          </cell>
          <cell r="Z77">
            <v>22846410</v>
          </cell>
          <cell r="AA77">
            <v>31248409</v>
          </cell>
          <cell r="AB77">
            <v>35055711</v>
          </cell>
          <cell r="AC77">
            <v>25262376</v>
          </cell>
          <cell r="AD77">
            <v>22117860</v>
          </cell>
          <cell r="AE77">
            <v>18099969</v>
          </cell>
        </row>
        <row r="78">
          <cell r="B78">
            <v>113400</v>
          </cell>
          <cell r="C78" t="str">
            <v xml:space="preserve">            (대손충당금)</v>
          </cell>
          <cell r="P78">
            <v>208621</v>
          </cell>
          <cell r="Q78">
            <v>880428</v>
          </cell>
          <cell r="R78">
            <v>2078491</v>
          </cell>
          <cell r="S78">
            <v>3026744</v>
          </cell>
          <cell r="T78">
            <v>4854723</v>
          </cell>
          <cell r="U78">
            <v>4406353</v>
          </cell>
          <cell r="V78">
            <v>4514965</v>
          </cell>
          <cell r="W78">
            <v>3436006</v>
          </cell>
          <cell r="X78">
            <v>3460708</v>
          </cell>
          <cell r="Y78">
            <v>3422200</v>
          </cell>
          <cell r="Z78">
            <v>3307086</v>
          </cell>
          <cell r="AA78">
            <v>2633387</v>
          </cell>
          <cell r="AB78">
            <v>1433019</v>
          </cell>
          <cell r="AC78">
            <v>835846</v>
          </cell>
          <cell r="AD78">
            <v>3171014</v>
          </cell>
          <cell r="AE78">
            <v>5380503</v>
          </cell>
        </row>
        <row r="79">
          <cell r="B79">
            <v>113410</v>
          </cell>
          <cell r="C79" t="str">
            <v xml:space="preserve">            특수관계자매출채권</v>
          </cell>
          <cell r="P79">
            <v>26189982</v>
          </cell>
        </row>
        <row r="80">
          <cell r="B80">
            <v>113420</v>
          </cell>
          <cell r="C80" t="str">
            <v xml:space="preserve">            (대손충당금)</v>
          </cell>
        </row>
        <row r="81">
          <cell r="B81">
            <v>113430</v>
          </cell>
          <cell r="C81" t="str">
            <v xml:space="preserve">            기타매출채권</v>
          </cell>
        </row>
        <row r="82">
          <cell r="B82">
            <v>113440</v>
          </cell>
          <cell r="C82" t="str">
            <v xml:space="preserve">            (대손충당금)</v>
          </cell>
        </row>
        <row r="83">
          <cell r="B83">
            <v>113450</v>
          </cell>
          <cell r="C83" t="str">
            <v xml:space="preserve">        공사미수금</v>
          </cell>
        </row>
        <row r="84">
          <cell r="B84">
            <v>113460</v>
          </cell>
          <cell r="C84" t="str">
            <v xml:space="preserve">        (대손충당금)</v>
          </cell>
        </row>
        <row r="85">
          <cell r="B85">
            <v>113470</v>
          </cell>
          <cell r="C85" t="str">
            <v xml:space="preserve">        분양미수금</v>
          </cell>
        </row>
        <row r="86">
          <cell r="B86">
            <v>113480</v>
          </cell>
          <cell r="C86" t="str">
            <v xml:space="preserve">        (대손충당금)</v>
          </cell>
        </row>
        <row r="87">
          <cell r="B87">
            <v>113490</v>
          </cell>
          <cell r="C87" t="str">
            <v xml:space="preserve">        미수금</v>
          </cell>
          <cell r="P87">
            <v>8899319</v>
          </cell>
          <cell r="Q87">
            <v>10371319</v>
          </cell>
          <cell r="R87">
            <v>3127795</v>
          </cell>
          <cell r="S87">
            <v>885079</v>
          </cell>
          <cell r="T87">
            <v>3524805</v>
          </cell>
          <cell r="U87">
            <v>1032558</v>
          </cell>
          <cell r="V87">
            <v>963618</v>
          </cell>
          <cell r="W87">
            <v>1294184</v>
          </cell>
          <cell r="X87">
            <v>1712454</v>
          </cell>
          <cell r="Y87">
            <v>2211173</v>
          </cell>
          <cell r="Z87">
            <v>1455288</v>
          </cell>
          <cell r="AA87">
            <v>2447870</v>
          </cell>
          <cell r="AB87">
            <v>1396140</v>
          </cell>
          <cell r="AC87">
            <v>2062766</v>
          </cell>
          <cell r="AD87">
            <v>2645302</v>
          </cell>
          <cell r="AE87">
            <v>6529979</v>
          </cell>
        </row>
        <row r="88">
          <cell r="B88">
            <v>113500</v>
          </cell>
          <cell r="C88" t="str">
            <v xml:space="preserve">        (대손충당금)</v>
          </cell>
          <cell r="S88">
            <v>4279</v>
          </cell>
          <cell r="T88">
            <v>4279</v>
          </cell>
          <cell r="U88">
            <v>4279</v>
          </cell>
          <cell r="V88">
            <v>4279</v>
          </cell>
          <cell r="W88">
            <v>447791</v>
          </cell>
          <cell r="X88">
            <v>626725</v>
          </cell>
          <cell r="Y88">
            <v>626528</v>
          </cell>
          <cell r="Z88">
            <v>622249</v>
          </cell>
          <cell r="AA88">
            <v>800331</v>
          </cell>
          <cell r="AB88">
            <v>800331</v>
          </cell>
          <cell r="AC88">
            <v>800331</v>
          </cell>
          <cell r="AD88">
            <v>1144552</v>
          </cell>
          <cell r="AE88">
            <v>1144552</v>
          </cell>
        </row>
        <row r="89">
          <cell r="B89">
            <v>113510</v>
          </cell>
          <cell r="C89" t="str">
            <v xml:space="preserve">        *외화미수금</v>
          </cell>
          <cell r="Q89">
            <v>84895</v>
          </cell>
        </row>
        <row r="90">
          <cell r="B90">
            <v>113520</v>
          </cell>
          <cell r="C90" t="str">
            <v xml:space="preserve">            미수금</v>
          </cell>
          <cell r="P90">
            <v>8899319</v>
          </cell>
          <cell r="Q90">
            <v>10371319</v>
          </cell>
          <cell r="R90">
            <v>3127795</v>
          </cell>
          <cell r="S90">
            <v>885079</v>
          </cell>
          <cell r="T90">
            <v>3524805</v>
          </cell>
          <cell r="U90">
            <v>1032558</v>
          </cell>
          <cell r="V90">
            <v>963618</v>
          </cell>
          <cell r="W90">
            <v>1294184</v>
          </cell>
          <cell r="X90">
            <v>1712454</v>
          </cell>
          <cell r="Y90">
            <v>2211173</v>
          </cell>
          <cell r="Z90">
            <v>1455288</v>
          </cell>
          <cell r="AA90">
            <v>2447870</v>
          </cell>
          <cell r="AB90">
            <v>1396140</v>
          </cell>
          <cell r="AC90">
            <v>2062766</v>
          </cell>
          <cell r="AD90">
            <v>2645302</v>
          </cell>
          <cell r="AE90">
            <v>6529979</v>
          </cell>
        </row>
        <row r="91">
          <cell r="B91">
            <v>113530</v>
          </cell>
          <cell r="C91" t="str">
            <v xml:space="preserve">            (대손충당금)</v>
          </cell>
          <cell r="S91">
            <v>4279</v>
          </cell>
          <cell r="T91">
            <v>4279</v>
          </cell>
          <cell r="U91">
            <v>4279</v>
          </cell>
          <cell r="V91">
            <v>4279</v>
          </cell>
          <cell r="W91">
            <v>447791</v>
          </cell>
          <cell r="X91">
            <v>626725</v>
          </cell>
          <cell r="Y91">
            <v>626528</v>
          </cell>
          <cell r="Z91">
            <v>622249</v>
          </cell>
          <cell r="AA91">
            <v>800331</v>
          </cell>
          <cell r="AB91">
            <v>800331</v>
          </cell>
          <cell r="AC91">
            <v>800331</v>
          </cell>
          <cell r="AD91">
            <v>1144552</v>
          </cell>
          <cell r="AE91">
            <v>1144552</v>
          </cell>
        </row>
        <row r="92">
          <cell r="B92">
            <v>113540</v>
          </cell>
          <cell r="C92" t="str">
            <v xml:space="preserve">            특수관계자미수금</v>
          </cell>
        </row>
        <row r="93">
          <cell r="B93">
            <v>113550</v>
          </cell>
          <cell r="C93" t="str">
            <v xml:space="preserve">            (대손충당금)</v>
          </cell>
        </row>
        <row r="94">
          <cell r="B94">
            <v>113560</v>
          </cell>
          <cell r="C94" t="str">
            <v xml:space="preserve">            기타미수금</v>
          </cell>
        </row>
        <row r="95">
          <cell r="B95">
            <v>113570</v>
          </cell>
          <cell r="C95" t="str">
            <v xml:space="preserve">            (대손충당금)</v>
          </cell>
        </row>
        <row r="96">
          <cell r="B96">
            <v>113580</v>
          </cell>
          <cell r="C96" t="str">
            <v xml:space="preserve">        단기미청구공사</v>
          </cell>
        </row>
        <row r="97">
          <cell r="B97">
            <v>113590</v>
          </cell>
          <cell r="C97" t="str">
            <v xml:space="preserve">        (추정공사손실)</v>
          </cell>
        </row>
        <row r="98">
          <cell r="B98">
            <v>113600</v>
          </cell>
          <cell r="C98" t="str">
            <v xml:space="preserve">        (대손충당금)</v>
          </cell>
        </row>
        <row r="99">
          <cell r="B99">
            <v>113610</v>
          </cell>
          <cell r="C99" t="str">
            <v xml:space="preserve">        단기대출채권</v>
          </cell>
        </row>
        <row r="100">
          <cell r="B100">
            <v>113620</v>
          </cell>
          <cell r="C100" t="str">
            <v xml:space="preserve">        (대손충당금)</v>
          </cell>
        </row>
        <row r="101">
          <cell r="B101">
            <v>133190</v>
          </cell>
          <cell r="C101" t="str">
            <v xml:space="preserve">        미수법인세환급액</v>
          </cell>
        </row>
        <row r="102">
          <cell r="B102">
            <v>113670</v>
          </cell>
          <cell r="C102" t="str">
            <v xml:space="preserve">        미수수익</v>
          </cell>
          <cell r="P102">
            <v>5974311</v>
          </cell>
          <cell r="Q102">
            <v>3207072</v>
          </cell>
          <cell r="R102">
            <v>1893987</v>
          </cell>
          <cell r="S102">
            <v>2404697</v>
          </cell>
          <cell r="T102">
            <v>2140928</v>
          </cell>
          <cell r="U102">
            <v>2789344</v>
          </cell>
          <cell r="V102">
            <v>2795994</v>
          </cell>
          <cell r="W102">
            <v>1956760</v>
          </cell>
          <cell r="X102">
            <v>945632</v>
          </cell>
          <cell r="Y102">
            <v>2090893</v>
          </cell>
          <cell r="Z102">
            <v>1361750</v>
          </cell>
          <cell r="AA102">
            <v>1390516</v>
          </cell>
          <cell r="AB102">
            <v>2421119</v>
          </cell>
          <cell r="AC102">
            <v>1945795</v>
          </cell>
          <cell r="AD102">
            <v>2121181</v>
          </cell>
          <cell r="AE102">
            <v>596561</v>
          </cell>
        </row>
        <row r="103">
          <cell r="B103">
            <v>113680</v>
          </cell>
          <cell r="C103" t="str">
            <v xml:space="preserve">        (대손충당금)</v>
          </cell>
        </row>
        <row r="104">
          <cell r="B104">
            <v>113690</v>
          </cell>
          <cell r="C104" t="str">
            <v xml:space="preserve">        *외화미수수익</v>
          </cell>
        </row>
        <row r="105">
          <cell r="B105">
            <v>113700</v>
          </cell>
          <cell r="C105" t="str">
            <v xml:space="preserve">            [구]*특수관계자미수수익</v>
          </cell>
        </row>
        <row r="106">
          <cell r="B106">
            <v>113790</v>
          </cell>
          <cell r="C106" t="str">
            <v xml:space="preserve">        단기보증금</v>
          </cell>
        </row>
        <row r="107">
          <cell r="B107">
            <v>113800</v>
          </cell>
          <cell r="C107" t="str">
            <v xml:space="preserve">        (대손충당금)</v>
          </cell>
        </row>
        <row r="108">
          <cell r="B108">
            <v>113630</v>
          </cell>
          <cell r="C108" t="str">
            <v xml:space="preserve">        기타단기채권</v>
          </cell>
        </row>
        <row r="109">
          <cell r="B109">
            <v>113640</v>
          </cell>
          <cell r="C109" t="str">
            <v xml:space="preserve">        (대손충당금)</v>
          </cell>
        </row>
        <row r="110">
          <cell r="B110">
            <v>113650</v>
          </cell>
          <cell r="C110" t="str">
            <v xml:space="preserve">    당기법인세자산(선급법인세)</v>
          </cell>
          <cell r="R110">
            <v>21621</v>
          </cell>
          <cell r="S110">
            <v>712</v>
          </cell>
          <cell r="T110">
            <v>197</v>
          </cell>
        </row>
        <row r="111">
          <cell r="B111">
            <v>113660</v>
          </cell>
          <cell r="C111" t="str">
            <v xml:space="preserve">    기타유동자산</v>
          </cell>
          <cell r="P111">
            <v>2248609</v>
          </cell>
          <cell r="Q111">
            <v>3317091</v>
          </cell>
          <cell r="R111">
            <v>1827716</v>
          </cell>
          <cell r="S111">
            <v>3643353</v>
          </cell>
          <cell r="T111">
            <v>2528468</v>
          </cell>
          <cell r="U111">
            <v>1500199</v>
          </cell>
          <cell r="V111">
            <v>6616219</v>
          </cell>
          <cell r="W111">
            <v>5950863</v>
          </cell>
          <cell r="X111">
            <v>2112596</v>
          </cell>
          <cell r="Y111">
            <v>968215</v>
          </cell>
          <cell r="Z111">
            <v>2962102</v>
          </cell>
          <cell r="AA111">
            <v>2532956</v>
          </cell>
          <cell r="AB111">
            <v>1795497.23</v>
          </cell>
          <cell r="AC111">
            <v>9109537.1300000008</v>
          </cell>
          <cell r="AD111">
            <v>17527432.260000002</v>
          </cell>
          <cell r="AE111">
            <v>20452562.140000001</v>
          </cell>
        </row>
        <row r="112">
          <cell r="B112">
            <v>113710</v>
          </cell>
          <cell r="C112" t="str">
            <v xml:space="preserve">        선급금</v>
          </cell>
          <cell r="P112">
            <v>1431912</v>
          </cell>
          <cell r="Q112">
            <v>2453316</v>
          </cell>
          <cell r="R112">
            <v>1358279</v>
          </cell>
          <cell r="S112">
            <v>1795811</v>
          </cell>
          <cell r="T112">
            <v>1513581</v>
          </cell>
          <cell r="U112">
            <v>417275</v>
          </cell>
          <cell r="V112">
            <v>1191723</v>
          </cell>
          <cell r="W112">
            <v>949691</v>
          </cell>
          <cell r="X112">
            <v>2006507.46</v>
          </cell>
          <cell r="Y112">
            <v>822279.66</v>
          </cell>
          <cell r="Z112">
            <v>1106910</v>
          </cell>
          <cell r="AA112">
            <v>1240064</v>
          </cell>
          <cell r="AB112">
            <v>1018417.06</v>
          </cell>
          <cell r="AC112">
            <v>2912532.93</v>
          </cell>
          <cell r="AD112">
            <v>3470008.8</v>
          </cell>
          <cell r="AE112">
            <v>3360570.81</v>
          </cell>
        </row>
        <row r="113">
          <cell r="B113">
            <v>113720</v>
          </cell>
          <cell r="C113" t="str">
            <v xml:space="preserve">        (대손충당금)</v>
          </cell>
        </row>
        <row r="114">
          <cell r="B114">
            <v>113730</v>
          </cell>
          <cell r="C114" t="str">
            <v xml:space="preserve">            [구]*특수관계자선급금</v>
          </cell>
        </row>
        <row r="115">
          <cell r="B115">
            <v>113740</v>
          </cell>
          <cell r="C115" t="str">
            <v xml:space="preserve">        선급공사비,외주비</v>
          </cell>
        </row>
        <row r="116">
          <cell r="B116">
            <v>113750</v>
          </cell>
          <cell r="C116" t="str">
            <v xml:space="preserve">        (대손충당금)</v>
          </cell>
        </row>
        <row r="117">
          <cell r="B117">
            <v>113760</v>
          </cell>
          <cell r="C117" t="str">
            <v xml:space="preserve">        선급제세</v>
          </cell>
        </row>
        <row r="118">
          <cell r="B118">
            <v>113770</v>
          </cell>
          <cell r="C118" t="str">
            <v xml:space="preserve">        선급비용</v>
          </cell>
          <cell r="P118">
            <v>816697</v>
          </cell>
          <cell r="Q118">
            <v>863775</v>
          </cell>
          <cell r="R118">
            <v>469437</v>
          </cell>
          <cell r="S118">
            <v>428297</v>
          </cell>
          <cell r="T118">
            <v>343595</v>
          </cell>
          <cell r="U118">
            <v>515956</v>
          </cell>
          <cell r="V118">
            <v>356780</v>
          </cell>
          <cell r="W118">
            <v>316290</v>
          </cell>
          <cell r="X118">
            <v>100511.1</v>
          </cell>
          <cell r="Y118">
            <v>137379.10999999999</v>
          </cell>
          <cell r="Z118">
            <v>1725288</v>
          </cell>
          <cell r="AA118">
            <v>1273956</v>
          </cell>
          <cell r="AB118">
            <v>643975.25</v>
          </cell>
          <cell r="AC118">
            <v>4678994.84</v>
          </cell>
          <cell r="AD118">
            <v>6579575.9699999997</v>
          </cell>
          <cell r="AE118">
            <v>13175084.390000001</v>
          </cell>
        </row>
        <row r="119">
          <cell r="B119">
            <v>113780</v>
          </cell>
          <cell r="C119" t="str">
            <v xml:space="preserve">        (대손충당금)</v>
          </cell>
        </row>
        <row r="120">
          <cell r="B120">
            <v>113810</v>
          </cell>
          <cell r="C120" t="str">
            <v xml:space="preserve">        기타</v>
          </cell>
          <cell r="S120">
            <v>1419245</v>
          </cell>
          <cell r="T120">
            <v>671292</v>
          </cell>
          <cell r="U120">
            <v>566968</v>
          </cell>
          <cell r="V120">
            <v>5067716</v>
          </cell>
          <cell r="W120">
            <v>4684882</v>
          </cell>
          <cell r="X120">
            <v>5578</v>
          </cell>
          <cell r="Y120">
            <v>8556</v>
          </cell>
          <cell r="Z120">
            <v>129904</v>
          </cell>
          <cell r="AA120">
            <v>18937</v>
          </cell>
          <cell r="AB120">
            <v>133104.92000000001</v>
          </cell>
          <cell r="AC120">
            <v>1518009.36</v>
          </cell>
          <cell r="AD120">
            <v>7477847.4900000002</v>
          </cell>
          <cell r="AE120">
            <v>3916906.94</v>
          </cell>
        </row>
        <row r="121">
          <cell r="B121">
            <v>113820</v>
          </cell>
          <cell r="C121" t="str">
            <v xml:space="preserve">        (대손충당금)</v>
          </cell>
        </row>
        <row r="122">
          <cell r="B122">
            <v>113830</v>
          </cell>
          <cell r="C122" t="str">
            <v xml:space="preserve">    현금및현금성자산</v>
          </cell>
          <cell r="P122">
            <v>69209321</v>
          </cell>
          <cell r="Q122">
            <v>66550321</v>
          </cell>
          <cell r="R122">
            <v>72660157</v>
          </cell>
          <cell r="S122">
            <v>53110407</v>
          </cell>
          <cell r="T122">
            <v>53785070</v>
          </cell>
          <cell r="U122">
            <v>89948299</v>
          </cell>
          <cell r="V122">
            <v>70322064</v>
          </cell>
          <cell r="W122">
            <v>105518926</v>
          </cell>
          <cell r="X122">
            <v>129448516.31999999</v>
          </cell>
          <cell r="Y122">
            <v>175925492.66</v>
          </cell>
          <cell r="Z122">
            <v>143339449</v>
          </cell>
          <cell r="AA122">
            <v>252310659</v>
          </cell>
          <cell r="AB122">
            <v>332130544.18000001</v>
          </cell>
          <cell r="AC122">
            <v>338805004.13999999</v>
          </cell>
          <cell r="AD122">
            <v>182298788.18000001</v>
          </cell>
          <cell r="AE122">
            <v>171994284.00999999</v>
          </cell>
        </row>
        <row r="123">
          <cell r="B123">
            <v>113840</v>
          </cell>
          <cell r="C123" t="str">
            <v xml:space="preserve">    (정부보조금등)</v>
          </cell>
        </row>
        <row r="124">
          <cell r="B124">
            <v>113850</v>
          </cell>
          <cell r="C124" t="str">
            <v xml:space="preserve">        현금</v>
          </cell>
        </row>
        <row r="125">
          <cell r="B125">
            <v>113860</v>
          </cell>
          <cell r="C125" t="str">
            <v xml:space="preserve">        보통예금</v>
          </cell>
        </row>
        <row r="126">
          <cell r="B126">
            <v>113870</v>
          </cell>
          <cell r="C126" t="str">
            <v xml:space="preserve">        당좌예금</v>
          </cell>
        </row>
        <row r="127">
          <cell r="B127">
            <v>113880</v>
          </cell>
          <cell r="C127" t="str">
            <v xml:space="preserve">        외화예금</v>
          </cell>
        </row>
        <row r="128">
          <cell r="B128">
            <v>113890</v>
          </cell>
          <cell r="C128" t="str">
            <v xml:space="preserve">        외화</v>
          </cell>
        </row>
        <row r="129">
          <cell r="B129">
            <v>113900</v>
          </cell>
          <cell r="C129" t="str">
            <v xml:space="preserve">        기타예금(요구불예금)</v>
          </cell>
        </row>
        <row r="130">
          <cell r="B130">
            <v>113910</v>
          </cell>
          <cell r="C130" t="str">
            <v xml:space="preserve">        기타현금및현금성자산</v>
          </cell>
          <cell r="P130">
            <v>69209321</v>
          </cell>
          <cell r="Q130">
            <v>66550321</v>
          </cell>
          <cell r="R130">
            <v>72660157</v>
          </cell>
          <cell r="S130">
            <v>53110407</v>
          </cell>
          <cell r="T130">
            <v>53785070</v>
          </cell>
          <cell r="U130">
            <v>89948299</v>
          </cell>
          <cell r="V130">
            <v>70322064</v>
          </cell>
          <cell r="W130">
            <v>105518926</v>
          </cell>
          <cell r="X130">
            <v>129448516</v>
          </cell>
          <cell r="Y130">
            <v>175925494</v>
          </cell>
          <cell r="Z130">
            <v>143339449</v>
          </cell>
          <cell r="AA130">
            <v>252310659</v>
          </cell>
          <cell r="AB130">
            <v>332130544</v>
          </cell>
          <cell r="AC130">
            <v>338805004</v>
          </cell>
          <cell r="AD130">
            <v>182298788</v>
          </cell>
          <cell r="AE130">
            <v>171994284</v>
          </cell>
        </row>
        <row r="131">
          <cell r="B131">
            <v>113920</v>
          </cell>
          <cell r="C131" t="str">
            <v xml:space="preserve">    매각예정비유동자산및처분자산</v>
          </cell>
          <cell r="AB131">
            <v>20147743.710000001</v>
          </cell>
        </row>
        <row r="132">
          <cell r="B132">
            <v>113930</v>
          </cell>
          <cell r="C132" t="str">
            <v xml:space="preserve">        비유동자산</v>
          </cell>
        </row>
        <row r="133">
          <cell r="B133">
            <v>113940</v>
          </cell>
          <cell r="C133" t="str">
            <v xml:space="preserve">            유형자산</v>
          </cell>
        </row>
        <row r="134">
          <cell r="B134">
            <v>113950</v>
          </cell>
          <cell r="C134" t="str">
            <v xml:space="preserve">            (감가상각누계액)</v>
          </cell>
        </row>
        <row r="135">
          <cell r="B135">
            <v>113960</v>
          </cell>
          <cell r="C135" t="str">
            <v xml:space="preserve">            (손상차손누계액)</v>
          </cell>
        </row>
        <row r="136">
          <cell r="B136">
            <v>113970</v>
          </cell>
          <cell r="C136" t="str">
            <v xml:space="preserve">            (정부보조금등)</v>
          </cell>
        </row>
        <row r="137">
          <cell r="B137">
            <v>113980</v>
          </cell>
          <cell r="C137" t="str">
            <v xml:space="preserve">            투자부동산</v>
          </cell>
        </row>
        <row r="138">
          <cell r="B138">
            <v>113990</v>
          </cell>
          <cell r="C138" t="str">
            <v xml:space="preserve">            (감가상각누계액)</v>
          </cell>
        </row>
        <row r="139">
          <cell r="B139">
            <v>114000</v>
          </cell>
          <cell r="C139" t="str">
            <v xml:space="preserve">            (손상차손누계액)</v>
          </cell>
        </row>
        <row r="140">
          <cell r="B140">
            <v>114010</v>
          </cell>
          <cell r="C140" t="str">
            <v xml:space="preserve">            (정부보조금등)</v>
          </cell>
        </row>
        <row r="141">
          <cell r="B141">
            <v>114020</v>
          </cell>
          <cell r="C141" t="str">
            <v xml:space="preserve">            영업권</v>
          </cell>
        </row>
        <row r="142">
          <cell r="B142">
            <v>114030</v>
          </cell>
          <cell r="C142" t="str">
            <v xml:space="preserve">            (손상차손누계액)</v>
          </cell>
        </row>
        <row r="143">
          <cell r="B143">
            <v>114040</v>
          </cell>
          <cell r="C143" t="str">
            <v xml:space="preserve">            (정부보조금등)</v>
          </cell>
        </row>
        <row r="144">
          <cell r="B144">
            <v>114050</v>
          </cell>
          <cell r="C144" t="str">
            <v xml:space="preserve">            무형자산</v>
          </cell>
        </row>
        <row r="145">
          <cell r="B145">
            <v>114060</v>
          </cell>
          <cell r="C145" t="str">
            <v xml:space="preserve">            (손상차손누계액)</v>
          </cell>
        </row>
        <row r="146">
          <cell r="B146">
            <v>114070</v>
          </cell>
          <cell r="C146" t="str">
            <v xml:space="preserve">            (정부보조금등)</v>
          </cell>
        </row>
        <row r="147">
          <cell r="B147">
            <v>114080</v>
          </cell>
          <cell r="C147" t="str">
            <v xml:space="preserve">            비유동생물자산</v>
          </cell>
        </row>
        <row r="148">
          <cell r="B148">
            <v>114090</v>
          </cell>
          <cell r="C148" t="str">
            <v xml:space="preserve">            (상각누계액)</v>
          </cell>
        </row>
        <row r="149">
          <cell r="B149">
            <v>114100</v>
          </cell>
          <cell r="C149" t="str">
            <v xml:space="preserve">            (손상차손누계액)</v>
          </cell>
        </row>
        <row r="150">
          <cell r="B150">
            <v>114110</v>
          </cell>
          <cell r="C150" t="str">
            <v xml:space="preserve">            (정부보조금등)</v>
          </cell>
        </row>
        <row r="151">
          <cell r="B151">
            <v>114120</v>
          </cell>
          <cell r="C151" t="str">
            <v xml:space="preserve">            관계기업등지분관련투자자산</v>
          </cell>
        </row>
        <row r="152">
          <cell r="B152">
            <v>114130</v>
          </cell>
          <cell r="C152" t="str">
            <v xml:space="preserve">            (손상차손누계액)</v>
          </cell>
        </row>
        <row r="153">
          <cell r="B153">
            <v>114140</v>
          </cell>
          <cell r="C153" t="str">
            <v xml:space="preserve">            장기금융자산</v>
          </cell>
        </row>
        <row r="154">
          <cell r="B154">
            <v>114150</v>
          </cell>
          <cell r="C154" t="str">
            <v xml:space="preserve">            (대손충당금)</v>
          </cell>
        </row>
        <row r="155">
          <cell r="B155">
            <v>114160</v>
          </cell>
          <cell r="C155" t="str">
            <v xml:space="preserve">            (현재가치할인차금)</v>
          </cell>
        </row>
        <row r="156">
          <cell r="B156">
            <v>114170</v>
          </cell>
          <cell r="C156" t="str">
            <v xml:space="preserve">            장기매출채권및기타비유동채권</v>
          </cell>
        </row>
        <row r="157">
          <cell r="B157">
            <v>114180</v>
          </cell>
          <cell r="C157" t="str">
            <v xml:space="preserve">            (대손충당금)</v>
          </cell>
        </row>
        <row r="158">
          <cell r="B158">
            <v>114190</v>
          </cell>
          <cell r="C158" t="str">
            <v xml:space="preserve">            (현재가치할인차금)</v>
          </cell>
        </row>
        <row r="159">
          <cell r="B159">
            <v>114200</v>
          </cell>
          <cell r="C159" t="str">
            <v xml:space="preserve">            기타비유동자산</v>
          </cell>
        </row>
        <row r="160">
          <cell r="B160">
            <v>114210</v>
          </cell>
          <cell r="C160" t="str">
            <v xml:space="preserve">            (감가상각누계액)</v>
          </cell>
        </row>
        <row r="161">
          <cell r="B161">
            <v>114220</v>
          </cell>
          <cell r="C161" t="str">
            <v xml:space="preserve">            (손상차손누계액)</v>
          </cell>
        </row>
        <row r="162">
          <cell r="B162">
            <v>114230</v>
          </cell>
          <cell r="C162" t="str">
            <v xml:space="preserve">            (정부보조금등)</v>
          </cell>
        </row>
        <row r="163">
          <cell r="B163">
            <v>114240</v>
          </cell>
          <cell r="C163" t="str">
            <v xml:space="preserve">        유동자산</v>
          </cell>
        </row>
        <row r="164">
          <cell r="B164">
            <v>114250</v>
          </cell>
          <cell r="C164" t="str">
            <v xml:space="preserve">            재고자산</v>
          </cell>
        </row>
        <row r="165">
          <cell r="B165">
            <v>114260</v>
          </cell>
          <cell r="C165" t="str">
            <v xml:space="preserve">            (재고자산평가손실누계액)</v>
          </cell>
        </row>
        <row r="166">
          <cell r="B166">
            <v>133200</v>
          </cell>
          <cell r="C166" t="str">
            <v xml:space="preserve">            유동생물자산</v>
          </cell>
        </row>
        <row r="167">
          <cell r="B167">
            <v>114270</v>
          </cell>
          <cell r="C167" t="str">
            <v xml:space="preserve">            단기금융자산</v>
          </cell>
        </row>
        <row r="168">
          <cell r="B168">
            <v>114280</v>
          </cell>
          <cell r="C168" t="str">
            <v xml:space="preserve">            (대손충당금)</v>
          </cell>
        </row>
        <row r="169">
          <cell r="B169">
            <v>114290</v>
          </cell>
          <cell r="C169" t="str">
            <v xml:space="preserve">            매출채권및기타유동채권</v>
          </cell>
        </row>
        <row r="170">
          <cell r="B170">
            <v>114300</v>
          </cell>
          <cell r="C170" t="str">
            <v xml:space="preserve">            (대손충당금)</v>
          </cell>
        </row>
        <row r="171">
          <cell r="B171">
            <v>114310</v>
          </cell>
          <cell r="C171" t="str">
            <v xml:space="preserve">            기타유동자산</v>
          </cell>
        </row>
        <row r="172">
          <cell r="B172">
            <v>114320</v>
          </cell>
          <cell r="C172" t="str">
            <v xml:space="preserve">            (대손충당금)</v>
          </cell>
        </row>
        <row r="173">
          <cell r="B173">
            <v>114330</v>
          </cell>
          <cell r="C173" t="str">
            <v xml:space="preserve">            현금및현금성자산</v>
          </cell>
        </row>
        <row r="174">
          <cell r="B174">
            <v>114340</v>
          </cell>
          <cell r="C174" t="str">
            <v xml:space="preserve">        기타</v>
          </cell>
          <cell r="AB174">
            <v>20147744</v>
          </cell>
        </row>
        <row r="175">
          <cell r="B175">
            <v>114360</v>
          </cell>
          <cell r="C175" t="str">
            <v>*기타유동금융업자산</v>
          </cell>
        </row>
        <row r="176">
          <cell r="B176">
            <v>110010</v>
          </cell>
          <cell r="C176" t="str">
            <v>비유동자산</v>
          </cell>
          <cell r="P176">
            <v>176236157</v>
          </cell>
          <cell r="Q176">
            <v>175720349</v>
          </cell>
          <cell r="R176">
            <v>427222520</v>
          </cell>
          <cell r="S176">
            <v>512887772</v>
          </cell>
          <cell r="T176">
            <v>511581707</v>
          </cell>
          <cell r="U176">
            <v>532646188</v>
          </cell>
          <cell r="V176">
            <v>515179248</v>
          </cell>
          <cell r="W176">
            <v>537804924</v>
          </cell>
          <cell r="X176">
            <v>481278099.11000001</v>
          </cell>
          <cell r="Y176">
            <v>465627420.35000002</v>
          </cell>
          <cell r="Z176">
            <v>688043363</v>
          </cell>
          <cell r="AA176">
            <v>851986046</v>
          </cell>
          <cell r="AB176">
            <v>896840164.17999995</v>
          </cell>
          <cell r="AC176">
            <v>1295760828.3299999</v>
          </cell>
          <cell r="AD176">
            <v>1816036629.0799999</v>
          </cell>
          <cell r="AE176">
            <v>2090665466.3399999</v>
          </cell>
        </row>
        <row r="177">
          <cell r="B177">
            <v>110020</v>
          </cell>
          <cell r="C177" t="str">
            <v xml:space="preserve">    유형자산</v>
          </cell>
          <cell r="P177">
            <v>72658182</v>
          </cell>
          <cell r="Q177">
            <v>76323815</v>
          </cell>
          <cell r="R177">
            <v>320837662</v>
          </cell>
          <cell r="S177">
            <v>381790466</v>
          </cell>
          <cell r="T177">
            <v>393253365</v>
          </cell>
          <cell r="U177">
            <v>409637454</v>
          </cell>
          <cell r="V177">
            <v>451260779</v>
          </cell>
          <cell r="W177">
            <v>479689443</v>
          </cell>
          <cell r="X177">
            <v>199644870.81</v>
          </cell>
          <cell r="Y177">
            <v>198779772.68000001</v>
          </cell>
          <cell r="Z177">
            <v>483478789</v>
          </cell>
          <cell r="AA177">
            <v>483621267</v>
          </cell>
          <cell r="AB177">
            <v>550134349.94000006</v>
          </cell>
          <cell r="AC177">
            <v>830878168.00999999</v>
          </cell>
          <cell r="AD177">
            <v>1336963637.1500001</v>
          </cell>
          <cell r="AE177">
            <v>1624157701.4300001</v>
          </cell>
        </row>
        <row r="178">
          <cell r="B178">
            <v>110030</v>
          </cell>
          <cell r="C178" t="str">
            <v xml:space="preserve">        토지</v>
          </cell>
          <cell r="P178">
            <v>48141976</v>
          </cell>
          <cell r="Q178">
            <v>48141976</v>
          </cell>
          <cell r="R178">
            <v>108135245</v>
          </cell>
          <cell r="S178">
            <v>150447220</v>
          </cell>
          <cell r="T178">
            <v>149789630</v>
          </cell>
          <cell r="U178">
            <v>149789630</v>
          </cell>
          <cell r="V178">
            <v>184098402</v>
          </cell>
          <cell r="W178">
            <v>211495452</v>
          </cell>
          <cell r="X178">
            <v>127628434</v>
          </cell>
          <cell r="Y178">
            <v>127690874</v>
          </cell>
          <cell r="Z178">
            <v>306517808</v>
          </cell>
          <cell r="AA178">
            <v>306517808</v>
          </cell>
          <cell r="AB178">
            <v>327692193</v>
          </cell>
          <cell r="AC178">
            <v>338062810</v>
          </cell>
          <cell r="AD178">
            <v>377677820</v>
          </cell>
          <cell r="AE178">
            <v>390798729</v>
          </cell>
        </row>
        <row r="179">
          <cell r="B179">
            <v>110040</v>
          </cell>
          <cell r="C179" t="str">
            <v xml:space="preserve">        (손상차손누계액)</v>
          </cell>
        </row>
        <row r="180">
          <cell r="B180">
            <v>110050</v>
          </cell>
          <cell r="C180" t="str">
            <v xml:space="preserve">        (정부보조금등)</v>
          </cell>
        </row>
        <row r="181">
          <cell r="B181">
            <v>132790</v>
          </cell>
          <cell r="C181" t="str">
            <v xml:space="preserve">        설비자산</v>
          </cell>
          <cell r="P181">
            <v>57052956</v>
          </cell>
          <cell r="Q181">
            <v>62932431</v>
          </cell>
          <cell r="R181">
            <v>268033948</v>
          </cell>
          <cell r="S181">
            <v>290669131</v>
          </cell>
          <cell r="T181">
            <v>306324192</v>
          </cell>
          <cell r="V181">
            <v>284018267</v>
          </cell>
          <cell r="W181">
            <v>289283101</v>
          </cell>
          <cell r="X181">
            <v>104324894</v>
          </cell>
          <cell r="Y181">
            <v>96131748</v>
          </cell>
          <cell r="Z181">
            <v>243206435</v>
          </cell>
          <cell r="AA181">
            <v>156105214</v>
          </cell>
          <cell r="AB181">
            <v>264352057</v>
          </cell>
          <cell r="AC181">
            <v>272436039</v>
          </cell>
          <cell r="AD181">
            <v>318711674</v>
          </cell>
          <cell r="AE181">
            <v>1075807174</v>
          </cell>
        </row>
        <row r="182">
          <cell r="B182">
            <v>132800</v>
          </cell>
          <cell r="C182" t="str">
            <v xml:space="preserve">        (감가상각누계액)</v>
          </cell>
          <cell r="P182">
            <v>32536750</v>
          </cell>
          <cell r="Q182">
            <v>34750591</v>
          </cell>
          <cell r="R182">
            <v>57318276</v>
          </cell>
          <cell r="S182">
            <v>72646107</v>
          </cell>
          <cell r="T182">
            <v>75090406</v>
          </cell>
          <cell r="V182">
            <v>53526091</v>
          </cell>
          <cell r="W182">
            <v>59298867</v>
          </cell>
          <cell r="X182">
            <v>40686291</v>
          </cell>
          <cell r="Y182">
            <v>35826204</v>
          </cell>
          <cell r="Z182">
            <v>81123750</v>
          </cell>
          <cell r="AB182">
            <v>89143062</v>
          </cell>
          <cell r="AC182">
            <v>98748044</v>
          </cell>
          <cell r="AD182">
            <v>114400153</v>
          </cell>
          <cell r="AE182">
            <v>150145526</v>
          </cell>
        </row>
        <row r="183">
          <cell r="B183">
            <v>132810</v>
          </cell>
          <cell r="C183" t="str">
            <v xml:space="preserve">        (손상차손누계액)</v>
          </cell>
          <cell r="AD183">
            <v>1486617</v>
          </cell>
        </row>
        <row r="184">
          <cell r="B184">
            <v>132820</v>
          </cell>
          <cell r="C184" t="str">
            <v xml:space="preserve">        (정부보조금등)</v>
          </cell>
        </row>
        <row r="185">
          <cell r="B185">
            <v>110060</v>
          </cell>
          <cell r="C185" t="str">
            <v xml:space="preserve">            건물및부속설비</v>
          </cell>
          <cell r="P185">
            <v>36471167</v>
          </cell>
          <cell r="Q185">
            <v>36889089</v>
          </cell>
          <cell r="R185">
            <v>205536281</v>
          </cell>
          <cell r="S185">
            <v>217791616</v>
          </cell>
          <cell r="T185">
            <v>239105051</v>
          </cell>
          <cell r="V185">
            <v>284018267</v>
          </cell>
          <cell r="W185">
            <v>289283101</v>
          </cell>
          <cell r="X185">
            <v>63973572</v>
          </cell>
          <cell r="Y185">
            <v>50262279</v>
          </cell>
          <cell r="Z185">
            <v>167633112</v>
          </cell>
          <cell r="AA185">
            <v>120811225</v>
          </cell>
          <cell r="AB185">
            <v>189000527</v>
          </cell>
          <cell r="AC185">
            <v>192321278</v>
          </cell>
          <cell r="AD185">
            <v>227034454</v>
          </cell>
          <cell r="AE185">
            <v>880947433</v>
          </cell>
        </row>
        <row r="186">
          <cell r="B186">
            <v>110070</v>
          </cell>
          <cell r="C186" t="str">
            <v xml:space="preserve">            (감가상각누계액)</v>
          </cell>
          <cell r="P186">
            <v>16379782</v>
          </cell>
          <cell r="Q186">
            <v>18278008</v>
          </cell>
          <cell r="R186">
            <v>25445174</v>
          </cell>
          <cell r="S186">
            <v>35991859</v>
          </cell>
          <cell r="T186">
            <v>41661228</v>
          </cell>
          <cell r="V186">
            <v>53526091</v>
          </cell>
          <cell r="W186">
            <v>59298867</v>
          </cell>
          <cell r="X186">
            <v>21627623</v>
          </cell>
          <cell r="Y186">
            <v>11864153</v>
          </cell>
          <cell r="Z186">
            <v>40492690</v>
          </cell>
          <cell r="AB186">
            <v>52196413</v>
          </cell>
          <cell r="AC186">
            <v>62026456</v>
          </cell>
          <cell r="AD186">
            <v>71863822</v>
          </cell>
          <cell r="AE186">
            <v>95995351</v>
          </cell>
        </row>
        <row r="187">
          <cell r="B187">
            <v>110080</v>
          </cell>
          <cell r="C187" t="str">
            <v xml:space="preserve">            (손상차손누계액)</v>
          </cell>
          <cell r="AD187">
            <v>1486617</v>
          </cell>
        </row>
        <row r="188">
          <cell r="B188">
            <v>110090</v>
          </cell>
          <cell r="C188" t="str">
            <v xml:space="preserve">            (정부보조금등)</v>
          </cell>
        </row>
        <row r="189">
          <cell r="B189">
            <v>110100</v>
          </cell>
          <cell r="C189" t="str">
            <v xml:space="preserve">            구축물</v>
          </cell>
          <cell r="P189">
            <v>297957</v>
          </cell>
          <cell r="Q189">
            <v>318657</v>
          </cell>
          <cell r="R189">
            <v>6603588</v>
          </cell>
          <cell r="S189">
            <v>7532595</v>
          </cell>
          <cell r="T189">
            <v>7530799</v>
          </cell>
        </row>
        <row r="190">
          <cell r="B190">
            <v>110110</v>
          </cell>
          <cell r="C190" t="str">
            <v xml:space="preserve">            (감가상각누계액)</v>
          </cell>
          <cell r="P190">
            <v>123377</v>
          </cell>
          <cell r="Q190">
            <v>133182</v>
          </cell>
          <cell r="R190">
            <v>764166</v>
          </cell>
          <cell r="S190">
            <v>1627218</v>
          </cell>
          <cell r="T190">
            <v>1769476</v>
          </cell>
        </row>
        <row r="191">
          <cell r="B191">
            <v>110120</v>
          </cell>
          <cell r="C191" t="str">
            <v xml:space="preserve">            (손상차손누계액)</v>
          </cell>
        </row>
        <row r="192">
          <cell r="B192">
            <v>110130</v>
          </cell>
          <cell r="C192" t="str">
            <v xml:space="preserve">            (정부보조금등)</v>
          </cell>
        </row>
        <row r="193">
          <cell r="B193">
            <v>110140</v>
          </cell>
          <cell r="C193" t="str">
            <v xml:space="preserve">            기계장치</v>
          </cell>
        </row>
        <row r="194">
          <cell r="B194">
            <v>110150</v>
          </cell>
          <cell r="C194" t="str">
            <v xml:space="preserve">            (감가상각누계액)</v>
          </cell>
        </row>
        <row r="195">
          <cell r="B195">
            <v>110160</v>
          </cell>
          <cell r="C195" t="str">
            <v xml:space="preserve">            (손상차손누계액)</v>
          </cell>
        </row>
        <row r="196">
          <cell r="B196">
            <v>110170</v>
          </cell>
          <cell r="C196" t="str">
            <v xml:space="preserve">            (정부보조금등)</v>
          </cell>
        </row>
        <row r="197">
          <cell r="B197">
            <v>110180</v>
          </cell>
          <cell r="C197" t="str">
            <v xml:space="preserve">            중장비</v>
          </cell>
        </row>
        <row r="198">
          <cell r="B198">
            <v>110190</v>
          </cell>
          <cell r="C198" t="str">
            <v xml:space="preserve">            (감가상각누계액)</v>
          </cell>
        </row>
        <row r="199">
          <cell r="B199">
            <v>110200</v>
          </cell>
          <cell r="C199" t="str">
            <v xml:space="preserve">            (손상차손누계액)</v>
          </cell>
        </row>
        <row r="200">
          <cell r="B200">
            <v>110210</v>
          </cell>
          <cell r="C200" t="str">
            <v xml:space="preserve">            (정부보조금등)</v>
          </cell>
        </row>
        <row r="201">
          <cell r="B201">
            <v>110220</v>
          </cell>
          <cell r="C201" t="str">
            <v xml:space="preserve">            시설장치</v>
          </cell>
        </row>
        <row r="202">
          <cell r="B202">
            <v>110230</v>
          </cell>
          <cell r="C202" t="str">
            <v xml:space="preserve">            (감가상각누계액)</v>
          </cell>
        </row>
        <row r="203">
          <cell r="B203">
            <v>110240</v>
          </cell>
          <cell r="C203" t="str">
            <v xml:space="preserve">            (손상차손누계액)</v>
          </cell>
        </row>
        <row r="204">
          <cell r="B204">
            <v>110250</v>
          </cell>
          <cell r="C204" t="str">
            <v xml:space="preserve">            (정부보조금등)</v>
          </cell>
        </row>
        <row r="205">
          <cell r="B205">
            <v>110260</v>
          </cell>
          <cell r="C205" t="str">
            <v xml:space="preserve">            미착자산</v>
          </cell>
        </row>
        <row r="206">
          <cell r="B206">
            <v>110270</v>
          </cell>
          <cell r="C206" t="str">
            <v xml:space="preserve">            (감가상각누계액)</v>
          </cell>
        </row>
        <row r="207">
          <cell r="B207">
            <v>110280</v>
          </cell>
          <cell r="C207" t="str">
            <v xml:space="preserve">            (손상차손누계액)</v>
          </cell>
        </row>
        <row r="208">
          <cell r="B208">
            <v>110290</v>
          </cell>
          <cell r="C208" t="str">
            <v xml:space="preserve">            (정부보조금등)</v>
          </cell>
        </row>
        <row r="209">
          <cell r="B209">
            <v>110300</v>
          </cell>
          <cell r="C209" t="str">
            <v xml:space="preserve">            차량운반구</v>
          </cell>
          <cell r="P209">
            <v>2067682</v>
          </cell>
          <cell r="Q209">
            <v>1754506</v>
          </cell>
          <cell r="R209">
            <v>1086873</v>
          </cell>
          <cell r="S209">
            <v>1439169</v>
          </cell>
          <cell r="T209">
            <v>1341134</v>
          </cell>
        </row>
        <row r="210">
          <cell r="B210">
            <v>110310</v>
          </cell>
          <cell r="C210" t="str">
            <v xml:space="preserve">            (감가상각누계액)</v>
          </cell>
          <cell r="P210">
            <v>1578820</v>
          </cell>
          <cell r="Q210">
            <v>1402007</v>
          </cell>
          <cell r="R210">
            <v>672205</v>
          </cell>
          <cell r="S210">
            <v>857871</v>
          </cell>
          <cell r="T210">
            <v>984336</v>
          </cell>
        </row>
        <row r="211">
          <cell r="B211">
            <v>110320</v>
          </cell>
          <cell r="C211" t="str">
            <v xml:space="preserve">            (손상차손누계액)</v>
          </cell>
        </row>
        <row r="212">
          <cell r="B212">
            <v>110330</v>
          </cell>
          <cell r="C212" t="str">
            <v xml:space="preserve">            (정부보조금등)</v>
          </cell>
        </row>
        <row r="213">
          <cell r="B213">
            <v>110340</v>
          </cell>
          <cell r="C213" t="str">
            <v xml:space="preserve">            선박</v>
          </cell>
        </row>
        <row r="214">
          <cell r="B214">
            <v>110350</v>
          </cell>
          <cell r="C214" t="str">
            <v xml:space="preserve">            (감가상각누계액)</v>
          </cell>
        </row>
        <row r="215">
          <cell r="B215">
            <v>110360</v>
          </cell>
          <cell r="C215" t="str">
            <v xml:space="preserve">            (손상차손누계액)</v>
          </cell>
        </row>
        <row r="216">
          <cell r="B216">
            <v>110370</v>
          </cell>
          <cell r="C216" t="str">
            <v xml:space="preserve">            (정부보조금등)</v>
          </cell>
        </row>
        <row r="217">
          <cell r="B217">
            <v>110380</v>
          </cell>
          <cell r="C217" t="str">
            <v xml:space="preserve">            항공기</v>
          </cell>
        </row>
        <row r="218">
          <cell r="B218">
            <v>110390</v>
          </cell>
          <cell r="C218" t="str">
            <v xml:space="preserve">            (감가상각누계액)</v>
          </cell>
        </row>
        <row r="219">
          <cell r="B219">
            <v>110400</v>
          </cell>
          <cell r="C219" t="str">
            <v xml:space="preserve">            (손상차손누계액)</v>
          </cell>
        </row>
        <row r="220">
          <cell r="B220">
            <v>110410</v>
          </cell>
          <cell r="C220" t="str">
            <v xml:space="preserve">            (정부보조금등)</v>
          </cell>
        </row>
        <row r="221">
          <cell r="B221">
            <v>110420</v>
          </cell>
          <cell r="C221" t="str">
            <v xml:space="preserve">            공구기구비품</v>
          </cell>
          <cell r="P221">
            <v>18216150</v>
          </cell>
          <cell r="Q221">
            <v>23970179</v>
          </cell>
          <cell r="R221">
            <v>54807206</v>
          </cell>
          <cell r="S221">
            <v>63905751</v>
          </cell>
          <cell r="T221">
            <v>58347208</v>
          </cell>
          <cell r="X221">
            <v>40351322</v>
          </cell>
          <cell r="Y221">
            <v>45869469</v>
          </cell>
          <cell r="Z221">
            <v>75573323</v>
          </cell>
          <cell r="AA221">
            <v>35293989</v>
          </cell>
          <cell r="AB221">
            <v>75351530</v>
          </cell>
          <cell r="AC221">
            <v>80114761</v>
          </cell>
          <cell r="AD221">
            <v>91677220</v>
          </cell>
          <cell r="AE221">
            <v>194859741</v>
          </cell>
        </row>
        <row r="222">
          <cell r="B222">
            <v>110430</v>
          </cell>
          <cell r="C222" t="str">
            <v xml:space="preserve">            (감가상각누계액)</v>
          </cell>
          <cell r="P222">
            <v>14454771</v>
          </cell>
          <cell r="Q222">
            <v>14937394</v>
          </cell>
          <cell r="R222">
            <v>30436731</v>
          </cell>
          <cell r="S222">
            <v>34169159</v>
          </cell>
          <cell r="T222">
            <v>30675366</v>
          </cell>
          <cell r="X222">
            <v>19058668</v>
          </cell>
          <cell r="Y222">
            <v>23962051</v>
          </cell>
          <cell r="Z222">
            <v>40631060</v>
          </cell>
          <cell r="AB222">
            <v>36946649</v>
          </cell>
          <cell r="AC222">
            <v>36721588</v>
          </cell>
          <cell r="AD222">
            <v>42536331</v>
          </cell>
          <cell r="AE222">
            <v>54150175</v>
          </cell>
        </row>
        <row r="223">
          <cell r="B223">
            <v>110440</v>
          </cell>
          <cell r="C223" t="str">
            <v xml:space="preserve">            (손상차손누계액)</v>
          </cell>
        </row>
        <row r="224">
          <cell r="B224">
            <v>110450</v>
          </cell>
          <cell r="C224" t="str">
            <v xml:space="preserve">            (정부보조금등)</v>
          </cell>
        </row>
        <row r="225">
          <cell r="B225">
            <v>110460</v>
          </cell>
          <cell r="C225" t="str">
            <v xml:space="preserve">            리스자산</v>
          </cell>
        </row>
        <row r="226">
          <cell r="B226">
            <v>110470</v>
          </cell>
          <cell r="C226" t="str">
            <v xml:space="preserve">            (감가상각누계액)</v>
          </cell>
        </row>
        <row r="227">
          <cell r="B227">
            <v>110480</v>
          </cell>
          <cell r="C227" t="str">
            <v xml:space="preserve">            (손상차손누계액)</v>
          </cell>
        </row>
        <row r="228">
          <cell r="B228">
            <v>110490</v>
          </cell>
          <cell r="C228" t="str">
            <v xml:space="preserve">            (정부보조금등)</v>
          </cell>
        </row>
        <row r="229">
          <cell r="B229">
            <v>110500</v>
          </cell>
          <cell r="C229" t="str">
            <v xml:space="preserve">            리스개량자산</v>
          </cell>
        </row>
        <row r="230">
          <cell r="B230">
            <v>110510</v>
          </cell>
          <cell r="C230" t="str">
            <v xml:space="preserve">            (감가상각누계액)</v>
          </cell>
        </row>
        <row r="231">
          <cell r="B231">
            <v>110520</v>
          </cell>
          <cell r="C231" t="str">
            <v xml:space="preserve">            (손상차손누계액)</v>
          </cell>
        </row>
        <row r="232">
          <cell r="B232">
            <v>110530</v>
          </cell>
          <cell r="C232" t="str">
            <v xml:space="preserve">            (정부보조금등)</v>
          </cell>
        </row>
        <row r="233">
          <cell r="B233">
            <v>114380</v>
          </cell>
          <cell r="C233" t="str">
            <v xml:space="preserve">            임대자산</v>
          </cell>
        </row>
        <row r="234">
          <cell r="B234">
            <v>114390</v>
          </cell>
          <cell r="C234" t="str">
            <v xml:space="preserve">            (감가상각누계액)</v>
          </cell>
        </row>
        <row r="235">
          <cell r="B235">
            <v>114400</v>
          </cell>
          <cell r="C235" t="str">
            <v xml:space="preserve">            (손상차손누계액)</v>
          </cell>
        </row>
        <row r="236">
          <cell r="B236">
            <v>114410</v>
          </cell>
          <cell r="C236" t="str">
            <v xml:space="preserve">            (정부보조금등)</v>
          </cell>
        </row>
        <row r="237">
          <cell r="B237">
            <v>114420</v>
          </cell>
          <cell r="C237" t="str">
            <v xml:space="preserve">            임차개량자산</v>
          </cell>
        </row>
        <row r="238">
          <cell r="B238">
            <v>114430</v>
          </cell>
          <cell r="C238" t="str">
            <v xml:space="preserve">            (감가상각누계액)</v>
          </cell>
        </row>
        <row r="239">
          <cell r="B239">
            <v>114440</v>
          </cell>
          <cell r="C239" t="str">
            <v xml:space="preserve">            (손상차손누계액)</v>
          </cell>
        </row>
        <row r="240">
          <cell r="B240">
            <v>114450</v>
          </cell>
          <cell r="C240" t="str">
            <v xml:space="preserve">            (정부보조금등)</v>
          </cell>
        </row>
        <row r="241">
          <cell r="B241">
            <v>110540</v>
          </cell>
          <cell r="C241" t="str">
            <v xml:space="preserve">        건설중인자산</v>
          </cell>
          <cell r="R241">
            <v>23030</v>
          </cell>
          <cell r="S241">
            <v>8166630</v>
          </cell>
          <cell r="T241">
            <v>2173012</v>
          </cell>
          <cell r="U241">
            <v>9197264</v>
          </cell>
          <cell r="V241">
            <v>941072</v>
          </cell>
          <cell r="W241">
            <v>830582</v>
          </cell>
          <cell r="X241">
            <v>1462324</v>
          </cell>
          <cell r="Y241">
            <v>1547065</v>
          </cell>
          <cell r="Z241">
            <v>2532168</v>
          </cell>
          <cell r="AA241">
            <v>8978080</v>
          </cell>
          <cell r="AB241">
            <v>33963565</v>
          </cell>
          <cell r="AC241">
            <v>295307409</v>
          </cell>
          <cell r="AD241">
            <v>731280751</v>
          </cell>
          <cell r="AE241">
            <v>212424095</v>
          </cell>
        </row>
        <row r="242">
          <cell r="B242">
            <v>110550</v>
          </cell>
          <cell r="C242" t="str">
            <v xml:space="preserve">        (손상차손누계액)</v>
          </cell>
        </row>
        <row r="243">
          <cell r="B243">
            <v>110560</v>
          </cell>
          <cell r="C243" t="str">
            <v xml:space="preserve">        (정부보조금등)</v>
          </cell>
        </row>
        <row r="244">
          <cell r="B244">
            <v>132830</v>
          </cell>
          <cell r="C244" t="str">
            <v xml:space="preserve">        유형탐사평가자산</v>
          </cell>
        </row>
        <row r="245">
          <cell r="B245">
            <v>132840</v>
          </cell>
          <cell r="C245" t="str">
            <v xml:space="preserve">        (감가상각누계액)</v>
          </cell>
        </row>
        <row r="246">
          <cell r="B246">
            <v>132850</v>
          </cell>
          <cell r="C246" t="str">
            <v xml:space="preserve">        (손상차손누계액)</v>
          </cell>
        </row>
        <row r="247">
          <cell r="B247">
            <v>132860</v>
          </cell>
          <cell r="C247" t="str">
            <v xml:space="preserve">        (정부보조금등)</v>
          </cell>
        </row>
        <row r="248">
          <cell r="B248">
            <v>110570</v>
          </cell>
          <cell r="C248" t="str">
            <v xml:space="preserve">        기타유형자산</v>
          </cell>
          <cell r="R248">
            <v>14188550</v>
          </cell>
          <cell r="S248">
            <v>9186651</v>
          </cell>
          <cell r="T248">
            <v>19289016</v>
          </cell>
          <cell r="U248">
            <v>346629913</v>
          </cell>
          <cell r="V248">
            <v>87902377</v>
          </cell>
          <cell r="W248">
            <v>94638694</v>
          </cell>
          <cell r="X248">
            <v>24503978</v>
          </cell>
          <cell r="Y248">
            <v>27952338</v>
          </cell>
          <cell r="Z248">
            <v>28319100</v>
          </cell>
          <cell r="AA248">
            <v>30070818</v>
          </cell>
          <cell r="AB248">
            <v>32293056</v>
          </cell>
          <cell r="AC248">
            <v>46997087</v>
          </cell>
          <cell r="AD248">
            <v>57038406</v>
          </cell>
          <cell r="AE248">
            <v>134915900</v>
          </cell>
        </row>
        <row r="249">
          <cell r="B249">
            <v>110580</v>
          </cell>
          <cell r="C249" t="str">
            <v xml:space="preserve">        (감가상각누계액)</v>
          </cell>
          <cell r="R249">
            <v>12224833</v>
          </cell>
          <cell r="S249">
            <v>4033059</v>
          </cell>
          <cell r="T249">
            <v>9232080</v>
          </cell>
          <cell r="U249">
            <v>95979353</v>
          </cell>
          <cell r="V249">
            <v>52173249</v>
          </cell>
          <cell r="W249">
            <v>57259520</v>
          </cell>
          <cell r="X249">
            <v>17588468</v>
          </cell>
          <cell r="Y249">
            <v>18716048</v>
          </cell>
          <cell r="Z249">
            <v>15972972</v>
          </cell>
          <cell r="AA249">
            <v>18050653</v>
          </cell>
          <cell r="AB249">
            <v>19023459</v>
          </cell>
          <cell r="AC249">
            <v>23177133</v>
          </cell>
          <cell r="AD249">
            <v>29161037</v>
          </cell>
          <cell r="AE249">
            <v>39642671</v>
          </cell>
        </row>
        <row r="250">
          <cell r="B250">
            <v>110590</v>
          </cell>
          <cell r="C250" t="str">
            <v xml:space="preserve">        (손상차손누계액)</v>
          </cell>
          <cell r="AD250">
            <v>2697207</v>
          </cell>
        </row>
        <row r="251">
          <cell r="B251">
            <v>110600</v>
          </cell>
          <cell r="C251" t="str">
            <v xml:space="preserve">        (정부보조금등)</v>
          </cell>
        </row>
        <row r="252">
          <cell r="B252">
            <v>110610</v>
          </cell>
          <cell r="C252" t="str">
            <v xml:space="preserve">    무형자산</v>
          </cell>
          <cell r="P252">
            <v>71090</v>
          </cell>
          <cell r="Q252">
            <v>265025</v>
          </cell>
          <cell r="R252">
            <v>2975200</v>
          </cell>
          <cell r="S252">
            <v>-5014849</v>
          </cell>
          <cell r="T252">
            <v>-5905294</v>
          </cell>
          <cell r="U252">
            <v>-5942599</v>
          </cell>
          <cell r="V252">
            <v>-5741948</v>
          </cell>
          <cell r="W252">
            <v>-5505507</v>
          </cell>
          <cell r="X252">
            <v>15509126.41</v>
          </cell>
          <cell r="Y252">
            <v>19331773</v>
          </cell>
          <cell r="Z252">
            <v>22785181</v>
          </cell>
          <cell r="AA252">
            <v>189273961</v>
          </cell>
          <cell r="AB252">
            <v>186479510</v>
          </cell>
          <cell r="AC252">
            <v>279890926</v>
          </cell>
          <cell r="AD252">
            <v>285118405</v>
          </cell>
          <cell r="AE252">
            <v>289617521</v>
          </cell>
        </row>
        <row r="253">
          <cell r="B253">
            <v>110620</v>
          </cell>
          <cell r="C253" t="str">
            <v xml:space="preserve">        영업권</v>
          </cell>
          <cell r="Y253">
            <v>3004204</v>
          </cell>
          <cell r="Z253">
            <v>5050599</v>
          </cell>
          <cell r="AA253">
            <v>147473719</v>
          </cell>
          <cell r="AB253">
            <v>147473719</v>
          </cell>
          <cell r="AC253">
            <v>223450230</v>
          </cell>
          <cell r="AD253">
            <v>232299350</v>
          </cell>
          <cell r="AE253">
            <v>231295450</v>
          </cell>
        </row>
        <row r="254">
          <cell r="B254">
            <v>110630</v>
          </cell>
          <cell r="C254" t="str">
            <v xml:space="preserve">        (손상차손누계액)</v>
          </cell>
        </row>
        <row r="255">
          <cell r="B255">
            <v>110640</v>
          </cell>
          <cell r="C255" t="str">
            <v xml:space="preserve">        (정부보조금등)</v>
          </cell>
        </row>
        <row r="256">
          <cell r="B256">
            <v>110650</v>
          </cell>
          <cell r="C256" t="str">
            <v xml:space="preserve">        개발비</v>
          </cell>
        </row>
        <row r="257">
          <cell r="B257">
            <v>110660</v>
          </cell>
          <cell r="C257" t="str">
            <v xml:space="preserve">        (상각누계액)</v>
          </cell>
        </row>
        <row r="258">
          <cell r="B258">
            <v>110670</v>
          </cell>
          <cell r="C258" t="str">
            <v xml:space="preserve">        (손상차손누계액)</v>
          </cell>
        </row>
        <row r="259">
          <cell r="B259">
            <v>110680</v>
          </cell>
          <cell r="C259" t="str">
            <v xml:space="preserve">        (정부보조금등)</v>
          </cell>
        </row>
        <row r="260">
          <cell r="B260">
            <v>110690</v>
          </cell>
          <cell r="C260" t="str">
            <v xml:space="preserve">        특허권</v>
          </cell>
        </row>
        <row r="261">
          <cell r="B261">
            <v>110700</v>
          </cell>
          <cell r="C261" t="str">
            <v xml:space="preserve">        (상각누계액)</v>
          </cell>
        </row>
        <row r="262">
          <cell r="B262">
            <v>110710</v>
          </cell>
          <cell r="C262" t="str">
            <v xml:space="preserve">        (손상차손누계액)</v>
          </cell>
        </row>
        <row r="263">
          <cell r="B263">
            <v>110720</v>
          </cell>
          <cell r="C263" t="str">
            <v xml:space="preserve">        (정부보조금등)</v>
          </cell>
        </row>
        <row r="264">
          <cell r="B264">
            <v>110730</v>
          </cell>
          <cell r="C264" t="str">
            <v xml:space="preserve">        기타산업재산권</v>
          </cell>
          <cell r="P264">
            <v>4824</v>
          </cell>
          <cell r="Q264">
            <v>933</v>
          </cell>
          <cell r="R264">
            <v>8100</v>
          </cell>
          <cell r="S264">
            <v>3196</v>
          </cell>
          <cell r="T264">
            <v>1889</v>
          </cell>
          <cell r="U264">
            <v>2347</v>
          </cell>
          <cell r="V264">
            <v>2872</v>
          </cell>
          <cell r="W264">
            <v>3032</v>
          </cell>
        </row>
        <row r="265">
          <cell r="B265">
            <v>110740</v>
          </cell>
          <cell r="C265" t="str">
            <v xml:space="preserve">        (상각누계액)</v>
          </cell>
        </row>
        <row r="266">
          <cell r="B266">
            <v>110750</v>
          </cell>
          <cell r="C266" t="str">
            <v xml:space="preserve">        (손상차손누계액)</v>
          </cell>
        </row>
        <row r="267">
          <cell r="B267">
            <v>110760</v>
          </cell>
          <cell r="C267" t="str">
            <v xml:space="preserve">        (정부보조금등)</v>
          </cell>
        </row>
        <row r="268">
          <cell r="B268">
            <v>110770</v>
          </cell>
          <cell r="C268" t="str">
            <v xml:space="preserve">        컴퓨터소프트웨어</v>
          </cell>
        </row>
        <row r="269">
          <cell r="B269">
            <v>110780</v>
          </cell>
          <cell r="C269" t="str">
            <v xml:space="preserve">        (상각누계액)</v>
          </cell>
        </row>
        <row r="270">
          <cell r="B270">
            <v>110790</v>
          </cell>
          <cell r="C270" t="str">
            <v xml:space="preserve">        (손상차손누계액)</v>
          </cell>
        </row>
        <row r="271">
          <cell r="B271">
            <v>110800</v>
          </cell>
          <cell r="C271" t="str">
            <v xml:space="preserve">        (정부보조금등)</v>
          </cell>
        </row>
        <row r="272">
          <cell r="B272">
            <v>110810</v>
          </cell>
          <cell r="C272" t="str">
            <v xml:space="preserve">        브랜드</v>
          </cell>
        </row>
        <row r="273">
          <cell r="B273">
            <v>110820</v>
          </cell>
          <cell r="C273" t="str">
            <v xml:space="preserve">        (상각누계액)</v>
          </cell>
        </row>
        <row r="274">
          <cell r="B274">
            <v>110830</v>
          </cell>
          <cell r="C274" t="str">
            <v xml:space="preserve">        (손상차손누계액)</v>
          </cell>
        </row>
        <row r="275">
          <cell r="B275">
            <v>110840</v>
          </cell>
          <cell r="C275" t="str">
            <v xml:space="preserve">        (정부보조금등)</v>
          </cell>
        </row>
        <row r="276">
          <cell r="B276">
            <v>110850</v>
          </cell>
          <cell r="C276" t="str">
            <v xml:space="preserve">        라이센스와프랜차이즈</v>
          </cell>
        </row>
        <row r="277">
          <cell r="B277">
            <v>110860</v>
          </cell>
          <cell r="C277" t="str">
            <v xml:space="preserve">        (상각누계액)</v>
          </cell>
        </row>
        <row r="278">
          <cell r="B278">
            <v>110870</v>
          </cell>
          <cell r="C278" t="str">
            <v xml:space="preserve">        (손상차손누계액)</v>
          </cell>
        </row>
        <row r="279">
          <cell r="B279">
            <v>110880</v>
          </cell>
          <cell r="C279" t="str">
            <v xml:space="preserve">        (정부보조금등)</v>
          </cell>
        </row>
        <row r="280">
          <cell r="B280">
            <v>110890</v>
          </cell>
          <cell r="C280" t="str">
            <v xml:space="preserve">        저작권</v>
          </cell>
        </row>
        <row r="281">
          <cell r="B281">
            <v>110900</v>
          </cell>
          <cell r="C281" t="str">
            <v xml:space="preserve">        (상각누계액)</v>
          </cell>
        </row>
        <row r="282">
          <cell r="B282">
            <v>110910</v>
          </cell>
          <cell r="C282" t="str">
            <v xml:space="preserve">        (손상차손누계액)</v>
          </cell>
        </row>
        <row r="283">
          <cell r="B283">
            <v>110920</v>
          </cell>
          <cell r="C283" t="str">
            <v xml:space="preserve">        (정부보조금등)</v>
          </cell>
        </row>
        <row r="284">
          <cell r="B284">
            <v>110930</v>
          </cell>
          <cell r="C284" t="str">
            <v xml:space="preserve">        어업권</v>
          </cell>
        </row>
        <row r="285">
          <cell r="B285">
            <v>110940</v>
          </cell>
          <cell r="C285" t="str">
            <v xml:space="preserve">        (상각누계액)</v>
          </cell>
        </row>
        <row r="286">
          <cell r="B286">
            <v>110950</v>
          </cell>
          <cell r="C286" t="str">
            <v xml:space="preserve">        (손상차손누계액)</v>
          </cell>
        </row>
        <row r="287">
          <cell r="B287">
            <v>110960</v>
          </cell>
          <cell r="C287" t="str">
            <v xml:space="preserve">        (정부보조금등)</v>
          </cell>
        </row>
        <row r="288">
          <cell r="B288">
            <v>110970</v>
          </cell>
          <cell r="C288" t="str">
            <v xml:space="preserve">        광업권</v>
          </cell>
        </row>
        <row r="289">
          <cell r="B289">
            <v>110980</v>
          </cell>
          <cell r="C289" t="str">
            <v xml:space="preserve">        (상각누계액)</v>
          </cell>
        </row>
        <row r="290">
          <cell r="B290">
            <v>110990</v>
          </cell>
          <cell r="C290" t="str">
            <v xml:space="preserve">        (손상차손누계액)</v>
          </cell>
        </row>
        <row r="291">
          <cell r="B291">
            <v>111000</v>
          </cell>
          <cell r="C291" t="str">
            <v xml:space="preserve">        (정부보조금등)</v>
          </cell>
        </row>
        <row r="292">
          <cell r="B292">
            <v>111010</v>
          </cell>
          <cell r="C292" t="str">
            <v xml:space="preserve">        회원권</v>
          </cell>
        </row>
        <row r="293">
          <cell r="B293">
            <v>111020</v>
          </cell>
          <cell r="C293" t="str">
            <v xml:space="preserve">        (상각누계액)</v>
          </cell>
        </row>
        <row r="294">
          <cell r="B294">
            <v>111030</v>
          </cell>
          <cell r="C294" t="str">
            <v xml:space="preserve">        (손상차손누계액)</v>
          </cell>
        </row>
        <row r="295">
          <cell r="B295">
            <v>111040</v>
          </cell>
          <cell r="C295" t="str">
            <v xml:space="preserve">        (정부보조금등)</v>
          </cell>
        </row>
        <row r="296">
          <cell r="B296">
            <v>111050</v>
          </cell>
          <cell r="C296" t="str">
            <v xml:space="preserve">        제이용권(사용권)</v>
          </cell>
          <cell r="R296">
            <v>110627</v>
          </cell>
          <cell r="S296">
            <v>110888</v>
          </cell>
          <cell r="T296">
            <v>92484</v>
          </cell>
          <cell r="U296">
            <v>78131</v>
          </cell>
          <cell r="V296">
            <v>67298</v>
          </cell>
          <cell r="W296">
            <v>56466</v>
          </cell>
          <cell r="X296">
            <v>13003019</v>
          </cell>
          <cell r="Y296">
            <v>14007330</v>
          </cell>
          <cell r="Z296">
            <v>15098305</v>
          </cell>
          <cell r="AA296">
            <v>16626901</v>
          </cell>
          <cell r="AB296">
            <v>18212246</v>
          </cell>
          <cell r="AC296">
            <v>20266153</v>
          </cell>
          <cell r="AD296">
            <v>19114473</v>
          </cell>
          <cell r="AE296">
            <v>18772866</v>
          </cell>
        </row>
        <row r="297">
          <cell r="B297">
            <v>111060</v>
          </cell>
          <cell r="C297" t="str">
            <v xml:space="preserve">        (상각누계액)</v>
          </cell>
          <cell r="AC297">
            <v>1915935</v>
          </cell>
          <cell r="AD297">
            <v>1621935</v>
          </cell>
          <cell r="AE297">
            <v>1621935</v>
          </cell>
        </row>
        <row r="298">
          <cell r="B298">
            <v>111070</v>
          </cell>
          <cell r="C298" t="str">
            <v xml:space="preserve">        (손상차손누계액)</v>
          </cell>
          <cell r="Z298">
            <v>998232</v>
          </cell>
          <cell r="AA298">
            <v>1915935</v>
          </cell>
          <cell r="AB298">
            <v>1915935</v>
          </cell>
        </row>
        <row r="299">
          <cell r="B299">
            <v>111080</v>
          </cell>
          <cell r="C299" t="str">
            <v xml:space="preserve">        (정부보조금등)</v>
          </cell>
        </row>
        <row r="300">
          <cell r="B300">
            <v>111090</v>
          </cell>
          <cell r="C300" t="str">
            <v xml:space="preserve">        개발중인무형자산</v>
          </cell>
        </row>
        <row r="301">
          <cell r="B301">
            <v>111100</v>
          </cell>
          <cell r="C301" t="str">
            <v xml:space="preserve">        (손상차손누계액)</v>
          </cell>
        </row>
        <row r="302">
          <cell r="B302">
            <v>111110</v>
          </cell>
          <cell r="C302" t="str">
            <v xml:space="preserve">        (정부보조금등)</v>
          </cell>
        </row>
        <row r="303">
          <cell r="B303">
            <v>132870</v>
          </cell>
          <cell r="C303" t="str">
            <v xml:space="preserve">        무형탐사평가자산</v>
          </cell>
        </row>
        <row r="304">
          <cell r="B304">
            <v>132880</v>
          </cell>
          <cell r="C304" t="str">
            <v xml:space="preserve">        (상각누계액)</v>
          </cell>
        </row>
        <row r="305">
          <cell r="B305">
            <v>132890</v>
          </cell>
          <cell r="C305" t="str">
            <v xml:space="preserve">        (손상차손누계액)</v>
          </cell>
        </row>
        <row r="306">
          <cell r="B306">
            <v>132900</v>
          </cell>
          <cell r="C306" t="str">
            <v xml:space="preserve">        (정부보조금등)</v>
          </cell>
        </row>
        <row r="307">
          <cell r="B307">
            <v>132910</v>
          </cell>
          <cell r="C307" t="str">
            <v xml:space="preserve">        제호와출판표제</v>
          </cell>
        </row>
        <row r="308">
          <cell r="B308">
            <v>132920</v>
          </cell>
          <cell r="C308" t="str">
            <v xml:space="preserve">        (상각누계액)</v>
          </cell>
        </row>
        <row r="309">
          <cell r="B309">
            <v>132930</v>
          </cell>
          <cell r="C309" t="str">
            <v xml:space="preserve">        (손상차손누계액)</v>
          </cell>
        </row>
        <row r="310">
          <cell r="B310">
            <v>132940</v>
          </cell>
          <cell r="C310" t="str">
            <v xml:space="preserve">        (정부보조금등)</v>
          </cell>
        </row>
        <row r="311">
          <cell r="B311">
            <v>132950</v>
          </cell>
          <cell r="C311" t="str">
            <v xml:space="preserve">        조리법,공식,모형,설계및시제품</v>
          </cell>
        </row>
        <row r="312">
          <cell r="B312">
            <v>132960</v>
          </cell>
          <cell r="C312" t="str">
            <v xml:space="preserve">        (상각누계액)</v>
          </cell>
        </row>
        <row r="313">
          <cell r="B313">
            <v>132970</v>
          </cell>
          <cell r="C313" t="str">
            <v xml:space="preserve">        (손상차손누계액)</v>
          </cell>
        </row>
        <row r="314">
          <cell r="B314">
            <v>132980</v>
          </cell>
          <cell r="C314" t="str">
            <v xml:space="preserve">        (정부보조금등)</v>
          </cell>
        </row>
        <row r="315">
          <cell r="B315">
            <v>111120</v>
          </cell>
          <cell r="C315" t="str">
            <v xml:space="preserve">        기타무형자산</v>
          </cell>
          <cell r="P315">
            <v>66266</v>
          </cell>
          <cell r="Q315">
            <v>264093</v>
          </cell>
          <cell r="R315">
            <v>2856474</v>
          </cell>
          <cell r="S315">
            <v>-5128934</v>
          </cell>
          <cell r="T315">
            <v>-5999667</v>
          </cell>
          <cell r="U315">
            <v>-6023077</v>
          </cell>
          <cell r="V315">
            <v>-5812118</v>
          </cell>
          <cell r="W315">
            <v>-5565005</v>
          </cell>
          <cell r="X315">
            <v>2506107</v>
          </cell>
          <cell r="Y315">
            <v>8811757</v>
          </cell>
          <cell r="Z315">
            <v>11228779</v>
          </cell>
          <cell r="AA315">
            <v>37387863</v>
          </cell>
          <cell r="AB315">
            <v>37669073</v>
          </cell>
          <cell r="AC315">
            <v>58566904</v>
          </cell>
          <cell r="AD315">
            <v>62529201</v>
          </cell>
          <cell r="AE315">
            <v>77060580</v>
          </cell>
        </row>
        <row r="316">
          <cell r="B316">
            <v>111130</v>
          </cell>
          <cell r="C316" t="str">
            <v xml:space="preserve">        (상각누계액)</v>
          </cell>
          <cell r="Y316">
            <v>6491518</v>
          </cell>
          <cell r="Z316">
            <v>7594270</v>
          </cell>
          <cell r="AA316">
            <v>10298587</v>
          </cell>
          <cell r="AB316">
            <v>14959593</v>
          </cell>
          <cell r="AC316">
            <v>20476426</v>
          </cell>
          <cell r="AD316">
            <v>27202684</v>
          </cell>
          <cell r="AE316">
            <v>35889440</v>
          </cell>
        </row>
        <row r="317">
          <cell r="B317">
            <v>111140</v>
          </cell>
          <cell r="C317" t="str">
            <v xml:space="preserve">        (손상차손누계액)</v>
          </cell>
        </row>
        <row r="318">
          <cell r="B318">
            <v>111150</v>
          </cell>
          <cell r="C318" t="str">
            <v xml:space="preserve">        (정부보조금등)</v>
          </cell>
        </row>
        <row r="319">
          <cell r="B319">
            <v>111160</v>
          </cell>
          <cell r="C319" t="str">
            <v xml:space="preserve">    생물자산</v>
          </cell>
          <cell r="R319">
            <v>1710773</v>
          </cell>
          <cell r="S319">
            <v>1698771</v>
          </cell>
          <cell r="T319">
            <v>1698771</v>
          </cell>
        </row>
        <row r="320">
          <cell r="B320">
            <v>111170</v>
          </cell>
          <cell r="C320" t="str">
            <v xml:space="preserve">        식물(조림)</v>
          </cell>
          <cell r="R320">
            <v>1710773</v>
          </cell>
          <cell r="S320">
            <v>1698771</v>
          </cell>
          <cell r="T320">
            <v>1698771</v>
          </cell>
        </row>
        <row r="321">
          <cell r="B321">
            <v>111180</v>
          </cell>
          <cell r="C321" t="str">
            <v xml:space="preserve">        (상각누계액)</v>
          </cell>
        </row>
        <row r="322">
          <cell r="B322">
            <v>111190</v>
          </cell>
          <cell r="C322" t="str">
            <v xml:space="preserve">        (손상차손누계액)</v>
          </cell>
        </row>
        <row r="323">
          <cell r="B323">
            <v>111200</v>
          </cell>
          <cell r="C323" t="str">
            <v xml:space="preserve">        (정부보조금등)</v>
          </cell>
        </row>
        <row r="324">
          <cell r="B324">
            <v>111210</v>
          </cell>
          <cell r="C324" t="str">
            <v xml:space="preserve">        축산물</v>
          </cell>
        </row>
        <row r="325">
          <cell r="B325">
            <v>111220</v>
          </cell>
          <cell r="C325" t="str">
            <v xml:space="preserve">        (상각누계액)</v>
          </cell>
        </row>
        <row r="326">
          <cell r="B326">
            <v>111230</v>
          </cell>
          <cell r="C326" t="str">
            <v xml:space="preserve">        (손상차손누계액)</v>
          </cell>
        </row>
        <row r="327">
          <cell r="B327">
            <v>111240</v>
          </cell>
          <cell r="C327" t="str">
            <v xml:space="preserve">        (정부보조금등)</v>
          </cell>
        </row>
        <row r="328">
          <cell r="B328">
            <v>111250</v>
          </cell>
          <cell r="C328" t="str">
            <v xml:space="preserve">        수산물</v>
          </cell>
        </row>
        <row r="329">
          <cell r="B329">
            <v>111260</v>
          </cell>
          <cell r="C329" t="str">
            <v xml:space="preserve">        (상각누계액)</v>
          </cell>
        </row>
        <row r="330">
          <cell r="B330">
            <v>111270</v>
          </cell>
          <cell r="C330" t="str">
            <v xml:space="preserve">        (손상차손누계액)</v>
          </cell>
        </row>
        <row r="331">
          <cell r="B331">
            <v>111280</v>
          </cell>
          <cell r="C331" t="str">
            <v xml:space="preserve">        (정부보조금등)</v>
          </cell>
        </row>
        <row r="332">
          <cell r="B332">
            <v>111290</v>
          </cell>
          <cell r="C332" t="str">
            <v xml:space="preserve">        기타생물자산</v>
          </cell>
        </row>
        <row r="333">
          <cell r="B333">
            <v>111300</v>
          </cell>
          <cell r="C333" t="str">
            <v xml:space="preserve">        (상각누계액)</v>
          </cell>
        </row>
        <row r="334">
          <cell r="B334">
            <v>111310</v>
          </cell>
          <cell r="C334" t="str">
            <v xml:space="preserve">        (손상차손누계액)</v>
          </cell>
        </row>
        <row r="335">
          <cell r="B335">
            <v>111320</v>
          </cell>
          <cell r="C335" t="str">
            <v xml:space="preserve">        (정부보조금등)</v>
          </cell>
        </row>
        <row r="336">
          <cell r="B336">
            <v>111330</v>
          </cell>
          <cell r="C336" t="str">
            <v xml:space="preserve">    투자부동산</v>
          </cell>
          <cell r="X336">
            <v>170827213.19999999</v>
          </cell>
          <cell r="Y336">
            <v>170586249.18000001</v>
          </cell>
          <cell r="Z336">
            <v>140415464</v>
          </cell>
          <cell r="AA336">
            <v>139355411</v>
          </cell>
          <cell r="AB336">
            <v>115793170.37</v>
          </cell>
          <cell r="AC336">
            <v>122922567.98999999</v>
          </cell>
          <cell r="AD336">
            <v>139343561.36000001</v>
          </cell>
          <cell r="AE336">
            <v>134547366.19999999</v>
          </cell>
        </row>
        <row r="337">
          <cell r="B337">
            <v>111340</v>
          </cell>
          <cell r="C337" t="str">
            <v xml:space="preserve">        토지</v>
          </cell>
          <cell r="X337">
            <v>161521785</v>
          </cell>
          <cell r="Y337">
            <v>161522024</v>
          </cell>
          <cell r="Z337">
            <v>119124534</v>
          </cell>
          <cell r="AA337">
            <v>119124534</v>
          </cell>
          <cell r="AB337">
            <v>97950149</v>
          </cell>
          <cell r="AC337">
            <v>105516529</v>
          </cell>
          <cell r="AD337">
            <v>120232664</v>
          </cell>
          <cell r="AE337">
            <v>118395224</v>
          </cell>
        </row>
        <row r="338">
          <cell r="B338">
            <v>111350</v>
          </cell>
          <cell r="C338" t="str">
            <v xml:space="preserve">        (손상차손누계액)</v>
          </cell>
        </row>
        <row r="339">
          <cell r="B339">
            <v>111360</v>
          </cell>
          <cell r="C339" t="str">
            <v xml:space="preserve">        (정부보조금등)</v>
          </cell>
        </row>
        <row r="340">
          <cell r="B340">
            <v>111370</v>
          </cell>
          <cell r="C340" t="str">
            <v xml:space="preserve">        건물</v>
          </cell>
          <cell r="X340">
            <v>10937425</v>
          </cell>
          <cell r="Y340">
            <v>10937478</v>
          </cell>
          <cell r="Z340">
            <v>27767125</v>
          </cell>
          <cell r="AA340">
            <v>27767125</v>
          </cell>
          <cell r="AB340">
            <v>24900042</v>
          </cell>
          <cell r="AC340">
            <v>25167314</v>
          </cell>
          <cell r="AD340">
            <v>27784669</v>
          </cell>
          <cell r="AE340">
            <v>24131985</v>
          </cell>
        </row>
        <row r="341">
          <cell r="B341">
            <v>111380</v>
          </cell>
          <cell r="C341" t="str">
            <v xml:space="preserve">        (감가상각누계액)</v>
          </cell>
          <cell r="X341">
            <v>1631997</v>
          </cell>
          <cell r="Y341">
            <v>1873253</v>
          </cell>
          <cell r="Z341">
            <v>6476195</v>
          </cell>
          <cell r="AA341">
            <v>7536248</v>
          </cell>
          <cell r="AB341">
            <v>7057021</v>
          </cell>
          <cell r="AC341">
            <v>7761275</v>
          </cell>
          <cell r="AD341">
            <v>8673772</v>
          </cell>
          <cell r="AE341">
            <v>7979843</v>
          </cell>
        </row>
        <row r="342">
          <cell r="B342">
            <v>111390</v>
          </cell>
          <cell r="C342" t="str">
            <v xml:space="preserve">        (손상차손누계액)</v>
          </cell>
        </row>
        <row r="343">
          <cell r="B343">
            <v>111400</v>
          </cell>
          <cell r="C343" t="str">
            <v xml:space="preserve">        (정부보조금등)</v>
          </cell>
        </row>
        <row r="344">
          <cell r="B344">
            <v>111410</v>
          </cell>
          <cell r="C344" t="str">
            <v xml:space="preserve">        기타투자부동산</v>
          </cell>
        </row>
        <row r="345">
          <cell r="B345">
            <v>111420</v>
          </cell>
          <cell r="C345" t="str">
            <v xml:space="preserve">        (감가상각누계액)</v>
          </cell>
        </row>
        <row r="346">
          <cell r="B346">
            <v>111430</v>
          </cell>
          <cell r="C346" t="str">
            <v xml:space="preserve">        (손상차손누계액)</v>
          </cell>
        </row>
        <row r="347">
          <cell r="B347">
            <v>111440</v>
          </cell>
          <cell r="C347" t="str">
            <v xml:space="preserve">        (정부보조금등)</v>
          </cell>
        </row>
        <row r="348">
          <cell r="B348">
            <v>111450</v>
          </cell>
          <cell r="C348" t="str">
            <v xml:space="preserve">    관계기업등지분관련투자자산</v>
          </cell>
          <cell r="Q348">
            <v>28794092</v>
          </cell>
          <cell r="R348">
            <v>13774649</v>
          </cell>
          <cell r="S348">
            <v>6197905</v>
          </cell>
          <cell r="T348">
            <v>14274849</v>
          </cell>
          <cell r="U348">
            <v>15531609</v>
          </cell>
          <cell r="V348">
            <v>20746781</v>
          </cell>
          <cell r="W348">
            <v>14596125</v>
          </cell>
          <cell r="X348">
            <v>59117957.060000002</v>
          </cell>
          <cell r="Y348">
            <v>55603700.990000002</v>
          </cell>
          <cell r="Z348">
            <v>3097414</v>
          </cell>
          <cell r="AA348">
            <v>955924</v>
          </cell>
          <cell r="AB348">
            <v>9364.15</v>
          </cell>
          <cell r="AC348">
            <v>8749.7900000000009</v>
          </cell>
          <cell r="AD348">
            <v>8162.84</v>
          </cell>
          <cell r="AE348">
            <v>6821.5</v>
          </cell>
        </row>
        <row r="349">
          <cell r="B349">
            <v>111460</v>
          </cell>
          <cell r="C349" t="str">
            <v xml:space="preserve">        관계기업투자(지분법적용투자)</v>
          </cell>
          <cell r="Q349">
            <v>28794092</v>
          </cell>
          <cell r="R349">
            <v>13774649</v>
          </cell>
          <cell r="S349">
            <v>6197905</v>
          </cell>
          <cell r="T349">
            <v>14274849</v>
          </cell>
          <cell r="U349">
            <v>15531609</v>
          </cell>
          <cell r="V349">
            <v>20746781</v>
          </cell>
          <cell r="W349">
            <v>14596125</v>
          </cell>
          <cell r="X349">
            <v>59117957.060000002</v>
          </cell>
          <cell r="Y349">
            <v>55603700.990000002</v>
          </cell>
          <cell r="Z349">
            <v>3097414</v>
          </cell>
          <cell r="AA349">
            <v>955924</v>
          </cell>
          <cell r="AB349">
            <v>9364.15</v>
          </cell>
          <cell r="AC349">
            <v>8749.7900000000009</v>
          </cell>
          <cell r="AD349">
            <v>8162.84</v>
          </cell>
          <cell r="AE349">
            <v>6821.5</v>
          </cell>
        </row>
        <row r="350">
          <cell r="B350">
            <v>111470</v>
          </cell>
          <cell r="C350" t="str">
            <v xml:space="preserve">        종속기업투자</v>
          </cell>
        </row>
        <row r="351">
          <cell r="B351">
            <v>111480</v>
          </cell>
          <cell r="C351" t="str">
            <v xml:space="preserve">        조인트벤처투자(공동기업투자)</v>
          </cell>
        </row>
        <row r="352">
          <cell r="B352">
            <v>111490</v>
          </cell>
          <cell r="C352" t="str">
            <v xml:space="preserve">        기타</v>
          </cell>
        </row>
        <row r="353">
          <cell r="B353">
            <v>111500</v>
          </cell>
          <cell r="C353" t="str">
            <v xml:space="preserve">    장기매도가능금융자산</v>
          </cell>
          <cell r="P353">
            <v>35129297</v>
          </cell>
          <cell r="Q353">
            <v>3335260</v>
          </cell>
          <cell r="R353">
            <v>44248405</v>
          </cell>
          <cell r="S353">
            <v>82910905</v>
          </cell>
          <cell r="T353">
            <v>77854524</v>
          </cell>
          <cell r="U353">
            <v>79925609</v>
          </cell>
          <cell r="V353">
            <v>27070280</v>
          </cell>
          <cell r="W353">
            <v>26321111</v>
          </cell>
          <cell r="X353">
            <v>28990883.850000001</v>
          </cell>
          <cell r="Y353">
            <v>6625075.2000000002</v>
          </cell>
          <cell r="Z353">
            <v>14254648</v>
          </cell>
          <cell r="AA353">
            <v>19262637</v>
          </cell>
          <cell r="AB353">
            <v>23413618.5</v>
          </cell>
          <cell r="AC353">
            <v>23642080.129999999</v>
          </cell>
          <cell r="AD353">
            <v>12059592.25</v>
          </cell>
          <cell r="AE353">
            <v>6386004.8700000001</v>
          </cell>
        </row>
        <row r="354">
          <cell r="B354">
            <v>111510</v>
          </cell>
          <cell r="C354" t="str">
            <v xml:space="preserve">        주식</v>
          </cell>
          <cell r="P354">
            <v>3548470</v>
          </cell>
          <cell r="Q354">
            <v>3335260</v>
          </cell>
          <cell r="T354">
            <v>18358820</v>
          </cell>
          <cell r="U354">
            <v>20151065</v>
          </cell>
          <cell r="V354">
            <v>18900526</v>
          </cell>
          <cell r="W354">
            <v>20020407</v>
          </cell>
          <cell r="X354">
            <v>13547485</v>
          </cell>
          <cell r="Y354">
            <v>1435742</v>
          </cell>
          <cell r="Z354">
            <v>1531809</v>
          </cell>
          <cell r="AA354">
            <v>1609898</v>
          </cell>
          <cell r="AB354">
            <v>1584634</v>
          </cell>
          <cell r="AC354">
            <v>2552114</v>
          </cell>
          <cell r="AD354">
            <v>4335386</v>
          </cell>
          <cell r="AE354">
            <v>4385648</v>
          </cell>
        </row>
        <row r="355">
          <cell r="B355">
            <v>111520</v>
          </cell>
          <cell r="C355" t="str">
            <v xml:space="preserve">        채권</v>
          </cell>
          <cell r="P355">
            <v>2694585</v>
          </cell>
          <cell r="T355">
            <v>36740457</v>
          </cell>
          <cell r="U355">
            <v>25720889</v>
          </cell>
          <cell r="V355">
            <v>8169754</v>
          </cell>
          <cell r="W355">
            <v>6300704</v>
          </cell>
          <cell r="X355">
            <v>15443398</v>
          </cell>
          <cell r="Y355">
            <v>5189333</v>
          </cell>
          <cell r="Z355">
            <v>11602840</v>
          </cell>
          <cell r="AA355">
            <v>16532739</v>
          </cell>
          <cell r="AB355">
            <v>7210285</v>
          </cell>
          <cell r="AC355">
            <v>7609916</v>
          </cell>
          <cell r="AD355">
            <v>7724206</v>
          </cell>
        </row>
        <row r="356">
          <cell r="B356">
            <v>111530</v>
          </cell>
          <cell r="C356" t="str">
            <v xml:space="preserve">        출자금</v>
          </cell>
        </row>
        <row r="357">
          <cell r="B357">
            <v>111540</v>
          </cell>
          <cell r="C357" t="str">
            <v xml:space="preserve">        특수관계자유가증권</v>
          </cell>
          <cell r="P357">
            <v>28886242</v>
          </cell>
        </row>
        <row r="358">
          <cell r="B358">
            <v>111550</v>
          </cell>
          <cell r="C358" t="str">
            <v xml:space="preserve">        외화증권</v>
          </cell>
        </row>
        <row r="359">
          <cell r="B359">
            <v>111560</v>
          </cell>
          <cell r="C359" t="str">
            <v xml:space="preserve">        수익증권</v>
          </cell>
          <cell r="T359">
            <v>22755247</v>
          </cell>
          <cell r="U359">
            <v>34053655</v>
          </cell>
          <cell r="Z359">
            <v>1119999</v>
          </cell>
          <cell r="AA359">
            <v>1120000</v>
          </cell>
          <cell r="AB359">
            <v>14618700</v>
          </cell>
          <cell r="AC359">
            <v>13480050</v>
          </cell>
          <cell r="AE359">
            <v>2000357</v>
          </cell>
        </row>
        <row r="360">
          <cell r="B360">
            <v>111570</v>
          </cell>
          <cell r="C360" t="str">
            <v xml:space="preserve">        기타장기매도가능금융자산</v>
          </cell>
          <cell r="R360">
            <v>44248405</v>
          </cell>
          <cell r="S360">
            <v>82910905</v>
          </cell>
        </row>
        <row r="361">
          <cell r="B361">
            <v>111580</v>
          </cell>
          <cell r="C361" t="str">
            <v xml:space="preserve">    장기만기보유금융자산</v>
          </cell>
          <cell r="Q361">
            <v>1712736</v>
          </cell>
          <cell r="R361">
            <v>752162</v>
          </cell>
          <cell r="S361">
            <v>1163874</v>
          </cell>
          <cell r="T361">
            <v>819574</v>
          </cell>
          <cell r="U361">
            <v>705160</v>
          </cell>
          <cell r="V361">
            <v>725580</v>
          </cell>
          <cell r="W361">
            <v>187570</v>
          </cell>
          <cell r="X361">
            <v>86825</v>
          </cell>
          <cell r="Y361">
            <v>71350</v>
          </cell>
          <cell r="Z361">
            <v>163980</v>
          </cell>
          <cell r="AA361">
            <v>136370</v>
          </cell>
          <cell r="AB361">
            <v>2185</v>
          </cell>
          <cell r="AC361">
            <v>1885</v>
          </cell>
          <cell r="AD361">
            <v>585</v>
          </cell>
        </row>
        <row r="362">
          <cell r="B362">
            <v>111590</v>
          </cell>
          <cell r="C362" t="str">
            <v xml:space="preserve">        국공채</v>
          </cell>
          <cell r="Q362">
            <v>1712736</v>
          </cell>
          <cell r="R362">
            <v>752162</v>
          </cell>
          <cell r="S362">
            <v>1163874</v>
          </cell>
          <cell r="T362">
            <v>819574</v>
          </cell>
          <cell r="U362">
            <v>705160</v>
          </cell>
          <cell r="V362">
            <v>725580</v>
          </cell>
          <cell r="W362">
            <v>187570</v>
          </cell>
          <cell r="X362">
            <v>86825</v>
          </cell>
          <cell r="Y362">
            <v>71350</v>
          </cell>
          <cell r="Z362">
            <v>163980</v>
          </cell>
          <cell r="AA362">
            <v>136370</v>
          </cell>
          <cell r="AB362">
            <v>2185</v>
          </cell>
          <cell r="AC362">
            <v>1885</v>
          </cell>
          <cell r="AD362">
            <v>585</v>
          </cell>
        </row>
        <row r="363">
          <cell r="B363">
            <v>111600</v>
          </cell>
          <cell r="C363" t="str">
            <v xml:space="preserve">        특수채</v>
          </cell>
        </row>
        <row r="364">
          <cell r="B364">
            <v>111610</v>
          </cell>
          <cell r="C364" t="str">
            <v xml:space="preserve">        회사채</v>
          </cell>
        </row>
        <row r="365">
          <cell r="B365">
            <v>111620</v>
          </cell>
          <cell r="C365" t="str">
            <v xml:space="preserve">        후순위채</v>
          </cell>
        </row>
        <row r="366">
          <cell r="B366">
            <v>111630</v>
          </cell>
          <cell r="C366" t="str">
            <v xml:space="preserve">        기타장기만기보유금융자산</v>
          </cell>
        </row>
        <row r="367">
          <cell r="B367">
            <v>111640</v>
          </cell>
          <cell r="C367" t="str">
            <v xml:space="preserve">    기타금융자산</v>
          </cell>
          <cell r="P367">
            <v>43100448</v>
          </cell>
          <cell r="Q367">
            <v>39903796</v>
          </cell>
          <cell r="R367">
            <v>20546043</v>
          </cell>
          <cell r="S367">
            <v>22774928</v>
          </cell>
          <cell r="T367">
            <v>11730303</v>
          </cell>
          <cell r="U367">
            <v>16272310</v>
          </cell>
          <cell r="V367">
            <v>5380711</v>
          </cell>
          <cell r="W367">
            <v>5248925</v>
          </cell>
          <cell r="X367">
            <v>3984351</v>
          </cell>
          <cell r="Y367">
            <v>7904908</v>
          </cell>
          <cell r="Z367">
            <v>17791612</v>
          </cell>
          <cell r="AA367">
            <v>13696636</v>
          </cell>
          <cell r="AB367">
            <v>15120759</v>
          </cell>
          <cell r="AC367">
            <v>26272106</v>
          </cell>
          <cell r="AD367">
            <v>31466122</v>
          </cell>
          <cell r="AE367">
            <v>26949815</v>
          </cell>
        </row>
        <row r="368">
          <cell r="B368">
            <v>111650</v>
          </cell>
          <cell r="C368" t="str">
            <v xml:space="preserve">        당기손익인식금융자산</v>
          </cell>
        </row>
        <row r="369">
          <cell r="B369">
            <v>111660</v>
          </cell>
          <cell r="C369" t="str">
            <v xml:space="preserve">        장기금융상품</v>
          </cell>
          <cell r="P369">
            <v>26298423</v>
          </cell>
          <cell r="Q369">
            <v>24253764</v>
          </cell>
          <cell r="R369">
            <v>19785184</v>
          </cell>
          <cell r="S369">
            <v>21144599</v>
          </cell>
          <cell r="T369">
            <v>9898530</v>
          </cell>
          <cell r="U369">
            <v>7572541</v>
          </cell>
          <cell r="V369">
            <v>3622663</v>
          </cell>
          <cell r="W369">
            <v>3570000</v>
          </cell>
          <cell r="X369">
            <v>2952424.26</v>
          </cell>
          <cell r="Y369">
            <v>6161701.8099999996</v>
          </cell>
          <cell r="Z369">
            <v>5448423</v>
          </cell>
          <cell r="AA369">
            <v>10217112</v>
          </cell>
          <cell r="AB369">
            <v>11811255.060000001</v>
          </cell>
          <cell r="AC369">
            <v>23117058.16</v>
          </cell>
          <cell r="AD369">
            <v>28382865.100000001</v>
          </cell>
          <cell r="AE369">
            <v>23762642.050000001</v>
          </cell>
        </row>
        <row r="370">
          <cell r="B370">
            <v>111670</v>
          </cell>
          <cell r="C370" t="str">
            <v xml:space="preserve">        (정부보조금등)</v>
          </cell>
        </row>
        <row r="371">
          <cell r="B371">
            <v>111680</v>
          </cell>
          <cell r="C371" t="str">
            <v xml:space="preserve">        장기대여금</v>
          </cell>
          <cell r="P371">
            <v>1063759</v>
          </cell>
          <cell r="Q371">
            <v>842283</v>
          </cell>
          <cell r="R371">
            <v>760859</v>
          </cell>
          <cell r="S371">
            <v>1630329</v>
          </cell>
          <cell r="T371">
            <v>1831773</v>
          </cell>
          <cell r="U371">
            <v>10103171</v>
          </cell>
          <cell r="V371">
            <v>1758048</v>
          </cell>
          <cell r="W371">
            <v>1678925</v>
          </cell>
          <cell r="X371">
            <v>1031927</v>
          </cell>
          <cell r="Y371">
            <v>1743206</v>
          </cell>
          <cell r="Z371">
            <v>7784522</v>
          </cell>
          <cell r="AA371">
            <v>3479524</v>
          </cell>
          <cell r="AB371">
            <v>3309504</v>
          </cell>
          <cell r="AC371">
            <v>3155048</v>
          </cell>
          <cell r="AD371">
            <v>3083257</v>
          </cell>
          <cell r="AE371">
            <v>2956000</v>
          </cell>
        </row>
        <row r="372">
          <cell r="B372">
            <v>111690</v>
          </cell>
          <cell r="C372" t="str">
            <v xml:space="preserve">        (대손충당금)</v>
          </cell>
        </row>
        <row r="373">
          <cell r="B373">
            <v>111700</v>
          </cell>
          <cell r="C373" t="str">
            <v xml:space="preserve">        (현재가치할인차금)</v>
          </cell>
          <cell r="U373">
            <v>1403402</v>
          </cell>
        </row>
        <row r="374">
          <cell r="B374">
            <v>111710</v>
          </cell>
          <cell r="C374" t="str">
            <v xml:space="preserve">            장기대여금</v>
          </cell>
          <cell r="P374">
            <v>1063759</v>
          </cell>
          <cell r="Q374">
            <v>842283</v>
          </cell>
          <cell r="R374">
            <v>760859</v>
          </cell>
          <cell r="T374">
            <v>1831773</v>
          </cell>
          <cell r="U374">
            <v>10103171</v>
          </cell>
          <cell r="V374">
            <v>376816</v>
          </cell>
          <cell r="W374">
            <v>315056</v>
          </cell>
          <cell r="X374">
            <v>1031927</v>
          </cell>
          <cell r="Y374">
            <v>1743206</v>
          </cell>
          <cell r="Z374">
            <v>7784522</v>
          </cell>
          <cell r="AA374">
            <v>3479524</v>
          </cell>
          <cell r="AB374">
            <v>3309504</v>
          </cell>
          <cell r="AC374">
            <v>3155048</v>
          </cell>
          <cell r="AD374">
            <v>3083257</v>
          </cell>
          <cell r="AE374">
            <v>2956000</v>
          </cell>
        </row>
        <row r="375">
          <cell r="B375">
            <v>111720</v>
          </cell>
          <cell r="C375" t="str">
            <v xml:space="preserve">            (대손충당금)</v>
          </cell>
        </row>
        <row r="376">
          <cell r="B376">
            <v>111730</v>
          </cell>
          <cell r="C376" t="str">
            <v xml:space="preserve">            (현재가치할인차금)</v>
          </cell>
          <cell r="U376">
            <v>1403402</v>
          </cell>
        </row>
        <row r="377">
          <cell r="B377">
            <v>111740</v>
          </cell>
          <cell r="C377" t="str">
            <v xml:space="preserve">            특수관계자장기대여금</v>
          </cell>
          <cell r="S377">
            <v>1630329</v>
          </cell>
          <cell r="V377">
            <v>1381232</v>
          </cell>
          <cell r="W377">
            <v>1363869</v>
          </cell>
        </row>
        <row r="378">
          <cell r="B378">
            <v>111750</v>
          </cell>
          <cell r="C378" t="str">
            <v xml:space="preserve">            (대손충당금)</v>
          </cell>
        </row>
        <row r="379">
          <cell r="B379">
            <v>111760</v>
          </cell>
          <cell r="C379" t="str">
            <v xml:space="preserve">            (현재가치할인차금)</v>
          </cell>
        </row>
        <row r="380">
          <cell r="B380">
            <v>111770</v>
          </cell>
          <cell r="C380" t="str">
            <v xml:space="preserve">            주임종장기대여금</v>
          </cell>
        </row>
        <row r="381">
          <cell r="B381">
            <v>111780</v>
          </cell>
          <cell r="C381" t="str">
            <v xml:space="preserve">            (대손충당금)</v>
          </cell>
        </row>
        <row r="382">
          <cell r="B382">
            <v>111790</v>
          </cell>
          <cell r="C382" t="str">
            <v xml:space="preserve">            (현재가치할인차금)</v>
          </cell>
        </row>
        <row r="383">
          <cell r="B383">
            <v>111800</v>
          </cell>
          <cell r="C383" t="str">
            <v xml:space="preserve">            기타장기대여금</v>
          </cell>
        </row>
        <row r="384">
          <cell r="B384">
            <v>111810</v>
          </cell>
          <cell r="C384" t="str">
            <v xml:space="preserve">            (대손충당금)</v>
          </cell>
        </row>
        <row r="385">
          <cell r="B385">
            <v>111820</v>
          </cell>
          <cell r="C385" t="str">
            <v xml:space="preserve">            (현재가치할인차금)</v>
          </cell>
        </row>
        <row r="386">
          <cell r="B386">
            <v>111830</v>
          </cell>
          <cell r="C386" t="str">
            <v xml:space="preserve">        장기파생상품자산</v>
          </cell>
          <cell r="Z386">
            <v>4558667</v>
          </cell>
          <cell r="AE386">
            <v>231173</v>
          </cell>
        </row>
        <row r="387">
          <cell r="B387">
            <v>111840</v>
          </cell>
          <cell r="C387" t="str">
            <v xml:space="preserve">            옵션</v>
          </cell>
        </row>
        <row r="388">
          <cell r="B388">
            <v>111850</v>
          </cell>
          <cell r="C388" t="str">
            <v xml:space="preserve">            선물</v>
          </cell>
        </row>
        <row r="389">
          <cell r="B389">
            <v>111860</v>
          </cell>
          <cell r="C389" t="str">
            <v xml:space="preserve">            선도</v>
          </cell>
        </row>
        <row r="390">
          <cell r="B390">
            <v>111870</v>
          </cell>
          <cell r="C390" t="str">
            <v xml:space="preserve">            스왑</v>
          </cell>
          <cell r="AE390">
            <v>231173</v>
          </cell>
        </row>
        <row r="391">
          <cell r="B391">
            <v>111880</v>
          </cell>
          <cell r="C391" t="str">
            <v xml:space="preserve">            기타장기파생상품자산</v>
          </cell>
          <cell r="Z391">
            <v>4558667</v>
          </cell>
        </row>
        <row r="392">
          <cell r="B392">
            <v>111890</v>
          </cell>
          <cell r="C392" t="str">
            <v xml:space="preserve">        신주인수권</v>
          </cell>
        </row>
        <row r="393">
          <cell r="B393">
            <v>112750</v>
          </cell>
          <cell r="C393" t="str">
            <v xml:space="preserve">        지급보증계약자산</v>
          </cell>
        </row>
        <row r="394">
          <cell r="B394">
            <v>112760</v>
          </cell>
          <cell r="C394" t="str">
            <v xml:space="preserve">        (대손충당금)</v>
          </cell>
        </row>
        <row r="395">
          <cell r="B395">
            <v>112770</v>
          </cell>
          <cell r="C395" t="str">
            <v xml:space="preserve">        (현재가치할인차금)</v>
          </cell>
        </row>
        <row r="396">
          <cell r="B396">
            <v>132990</v>
          </cell>
          <cell r="C396" t="str">
            <v xml:space="preserve">        보증금</v>
          </cell>
        </row>
        <row r="397">
          <cell r="B397">
            <v>133000</v>
          </cell>
          <cell r="C397" t="str">
            <v xml:space="preserve">        (대손충당금)</v>
          </cell>
        </row>
        <row r="398">
          <cell r="B398">
            <v>133010</v>
          </cell>
          <cell r="C398" t="str">
            <v xml:space="preserve">        (현재가치할인차금)</v>
          </cell>
        </row>
        <row r="399">
          <cell r="B399">
            <v>111900</v>
          </cell>
          <cell r="C399" t="str">
            <v xml:space="preserve">        기타</v>
          </cell>
          <cell r="P399">
            <v>15738266</v>
          </cell>
          <cell r="Q399">
            <v>14807749</v>
          </cell>
        </row>
        <row r="400">
          <cell r="B400">
            <v>111910</v>
          </cell>
          <cell r="C400" t="str">
            <v xml:space="preserve">        (대손충당금)</v>
          </cell>
        </row>
        <row r="401">
          <cell r="B401">
            <v>111920</v>
          </cell>
          <cell r="C401" t="str">
            <v xml:space="preserve">        (현재가치할인차금)</v>
          </cell>
        </row>
        <row r="402">
          <cell r="B402">
            <v>111930</v>
          </cell>
          <cell r="C402" t="str">
            <v xml:space="preserve">    장기매출채권및기타채권</v>
          </cell>
          <cell r="P402">
            <v>17488779</v>
          </cell>
          <cell r="Q402">
            <v>17193824</v>
          </cell>
          <cell r="R402">
            <v>17023796</v>
          </cell>
          <cell r="S402">
            <v>17938669</v>
          </cell>
          <cell r="T402">
            <v>17781319</v>
          </cell>
          <cell r="U402">
            <v>16435295</v>
          </cell>
          <cell r="V402">
            <v>15651302</v>
          </cell>
          <cell r="W402">
            <v>16141078</v>
          </cell>
          <cell r="AB402">
            <v>5882305</v>
          </cell>
          <cell r="AC402">
            <v>7200571</v>
          </cell>
          <cell r="AD402">
            <v>7226563</v>
          </cell>
          <cell r="AE402">
            <v>8221575</v>
          </cell>
        </row>
        <row r="403">
          <cell r="B403">
            <v>111940</v>
          </cell>
          <cell r="C403" t="str">
            <v xml:space="preserve">        장기매출채권</v>
          </cell>
        </row>
        <row r="404">
          <cell r="B404">
            <v>111950</v>
          </cell>
          <cell r="C404" t="str">
            <v xml:space="preserve">        (대손충당금)</v>
          </cell>
        </row>
        <row r="405">
          <cell r="B405">
            <v>111960</v>
          </cell>
          <cell r="C405" t="str">
            <v xml:space="preserve">        (현재가치할인차금)</v>
          </cell>
        </row>
        <row r="406">
          <cell r="B406">
            <v>111970</v>
          </cell>
          <cell r="C406" t="str">
            <v xml:space="preserve">            장기매출채권</v>
          </cell>
        </row>
        <row r="407">
          <cell r="B407">
            <v>111980</v>
          </cell>
          <cell r="C407" t="str">
            <v xml:space="preserve">            (대손충당금)</v>
          </cell>
        </row>
        <row r="408">
          <cell r="B408">
            <v>111990</v>
          </cell>
          <cell r="C408" t="str">
            <v xml:space="preserve">            (현재가치할인차금)</v>
          </cell>
        </row>
        <row r="409">
          <cell r="B409">
            <v>112000</v>
          </cell>
          <cell r="C409" t="str">
            <v xml:space="preserve">            특수관계자장기매출채권</v>
          </cell>
        </row>
        <row r="410">
          <cell r="B410">
            <v>112010</v>
          </cell>
          <cell r="C410" t="str">
            <v xml:space="preserve">            (대손충당금)</v>
          </cell>
        </row>
        <row r="411">
          <cell r="B411">
            <v>112020</v>
          </cell>
          <cell r="C411" t="str">
            <v xml:space="preserve">            (현재가치할인차금)</v>
          </cell>
        </row>
        <row r="412">
          <cell r="B412">
            <v>112030</v>
          </cell>
          <cell r="C412" t="str">
            <v xml:space="preserve">            기타장기매출채권</v>
          </cell>
        </row>
        <row r="413">
          <cell r="B413">
            <v>112040</v>
          </cell>
          <cell r="C413" t="str">
            <v xml:space="preserve">            (대손충당금)</v>
          </cell>
        </row>
        <row r="414">
          <cell r="B414">
            <v>112050</v>
          </cell>
          <cell r="C414" t="str">
            <v xml:space="preserve">            (현재가치할인차금)</v>
          </cell>
        </row>
        <row r="415">
          <cell r="B415">
            <v>112060</v>
          </cell>
          <cell r="C415" t="str">
            <v xml:space="preserve">        장기공사미수금</v>
          </cell>
        </row>
        <row r="416">
          <cell r="B416">
            <v>112070</v>
          </cell>
          <cell r="C416" t="str">
            <v xml:space="preserve">        (대손충당금)</v>
          </cell>
        </row>
        <row r="417">
          <cell r="B417">
            <v>112080</v>
          </cell>
          <cell r="C417" t="str">
            <v xml:space="preserve">        (현재가치할인차금)</v>
          </cell>
        </row>
        <row r="418">
          <cell r="B418">
            <v>112090</v>
          </cell>
          <cell r="C418" t="str">
            <v xml:space="preserve">        장기분양미수금</v>
          </cell>
        </row>
        <row r="419">
          <cell r="B419">
            <v>112100</v>
          </cell>
          <cell r="C419" t="str">
            <v xml:space="preserve">        (대손충당금)</v>
          </cell>
        </row>
        <row r="420">
          <cell r="B420">
            <v>112110</v>
          </cell>
          <cell r="C420" t="str">
            <v xml:space="preserve">        (현재가치할인차금)</v>
          </cell>
        </row>
        <row r="421">
          <cell r="B421">
            <v>112120</v>
          </cell>
          <cell r="C421" t="str">
            <v xml:space="preserve">        장기미수금</v>
          </cell>
        </row>
        <row r="422">
          <cell r="B422">
            <v>112130</v>
          </cell>
          <cell r="C422" t="str">
            <v xml:space="preserve">        (대손충당금)</v>
          </cell>
        </row>
        <row r="423">
          <cell r="B423">
            <v>112140</v>
          </cell>
          <cell r="C423" t="str">
            <v xml:space="preserve">        (현재가치할인차금)</v>
          </cell>
        </row>
        <row r="424">
          <cell r="B424">
            <v>112150</v>
          </cell>
          <cell r="C424" t="str">
            <v xml:space="preserve">            장기미수금</v>
          </cell>
        </row>
        <row r="425">
          <cell r="B425">
            <v>112160</v>
          </cell>
          <cell r="C425" t="str">
            <v xml:space="preserve">            (대손충당금)</v>
          </cell>
        </row>
        <row r="426">
          <cell r="B426">
            <v>112170</v>
          </cell>
          <cell r="C426" t="str">
            <v xml:space="preserve">            (현재가치할인차금)</v>
          </cell>
        </row>
        <row r="427">
          <cell r="B427">
            <v>112180</v>
          </cell>
          <cell r="C427" t="str">
            <v xml:space="preserve">            특수관계자장기미수금</v>
          </cell>
        </row>
        <row r="428">
          <cell r="B428">
            <v>112190</v>
          </cell>
          <cell r="C428" t="str">
            <v xml:space="preserve">            (대손충당금)</v>
          </cell>
        </row>
        <row r="429">
          <cell r="B429">
            <v>112200</v>
          </cell>
          <cell r="C429" t="str">
            <v xml:space="preserve">            (현재가치할인차금)</v>
          </cell>
        </row>
        <row r="430">
          <cell r="B430">
            <v>112210</v>
          </cell>
          <cell r="C430" t="str">
            <v xml:space="preserve">            기타장기미수금</v>
          </cell>
        </row>
        <row r="431">
          <cell r="B431">
            <v>112220</v>
          </cell>
          <cell r="C431" t="str">
            <v xml:space="preserve">            (대손충당금)</v>
          </cell>
        </row>
        <row r="432">
          <cell r="B432">
            <v>112230</v>
          </cell>
          <cell r="C432" t="str">
            <v xml:space="preserve">            (현재가치할인차금)</v>
          </cell>
        </row>
        <row r="433">
          <cell r="B433">
            <v>112240</v>
          </cell>
          <cell r="C433" t="str">
            <v xml:space="preserve">        장기미청구공사</v>
          </cell>
        </row>
        <row r="434">
          <cell r="B434">
            <v>112250</v>
          </cell>
          <cell r="C434" t="str">
            <v xml:space="preserve">        (추정공사손실)</v>
          </cell>
        </row>
        <row r="435">
          <cell r="B435">
            <v>112260</v>
          </cell>
          <cell r="C435" t="str">
            <v xml:space="preserve">        (대손충당금)</v>
          </cell>
        </row>
        <row r="436">
          <cell r="B436">
            <v>112270</v>
          </cell>
          <cell r="C436" t="str">
            <v xml:space="preserve">        (현재가치할인차금)</v>
          </cell>
        </row>
        <row r="437">
          <cell r="B437">
            <v>112280</v>
          </cell>
          <cell r="C437" t="str">
            <v xml:space="preserve">        장기대출채권</v>
          </cell>
        </row>
        <row r="438">
          <cell r="B438">
            <v>112290</v>
          </cell>
          <cell r="C438" t="str">
            <v xml:space="preserve">        (대손충당금)</v>
          </cell>
        </row>
        <row r="439">
          <cell r="B439">
            <v>112300</v>
          </cell>
          <cell r="C439" t="str">
            <v xml:space="preserve">        (현재가치할인차금)</v>
          </cell>
        </row>
        <row r="440">
          <cell r="B440">
            <v>112630</v>
          </cell>
          <cell r="C440" t="str">
            <v xml:space="preserve">        장기미수수익</v>
          </cell>
        </row>
        <row r="441">
          <cell r="B441">
            <v>112640</v>
          </cell>
          <cell r="C441" t="str">
            <v xml:space="preserve">        (대손충당금)</v>
          </cell>
        </row>
        <row r="442">
          <cell r="B442">
            <v>112650</v>
          </cell>
          <cell r="C442" t="str">
            <v xml:space="preserve">        (현재가치할인차금)</v>
          </cell>
        </row>
        <row r="443">
          <cell r="B443">
            <v>112720</v>
          </cell>
          <cell r="C443" t="str">
            <v xml:space="preserve">        장기보증금</v>
          </cell>
          <cell r="P443">
            <v>17488779</v>
          </cell>
          <cell r="Q443">
            <v>17193824</v>
          </cell>
          <cell r="R443">
            <v>17023796</v>
          </cell>
          <cell r="S443">
            <v>17938669</v>
          </cell>
          <cell r="T443">
            <v>17781319</v>
          </cell>
          <cell r="U443">
            <v>16435295</v>
          </cell>
          <cell r="V443">
            <v>15651302</v>
          </cell>
          <cell r="W443">
            <v>16141078</v>
          </cell>
          <cell r="AB443">
            <v>5882305</v>
          </cell>
          <cell r="AC443">
            <v>7200571</v>
          </cell>
          <cell r="AD443">
            <v>7226563</v>
          </cell>
          <cell r="AE443">
            <v>8221575</v>
          </cell>
        </row>
        <row r="444">
          <cell r="B444">
            <v>112730</v>
          </cell>
          <cell r="C444" t="str">
            <v xml:space="preserve">        (대손충당금)</v>
          </cell>
        </row>
        <row r="445">
          <cell r="B445">
            <v>112740</v>
          </cell>
          <cell r="C445" t="str">
            <v xml:space="preserve">        (현재가치할인차금)</v>
          </cell>
        </row>
        <row r="446">
          <cell r="B446">
            <v>112310</v>
          </cell>
          <cell r="C446" t="str">
            <v xml:space="preserve">        기타</v>
          </cell>
        </row>
        <row r="447">
          <cell r="B447">
            <v>112320</v>
          </cell>
          <cell r="C447" t="str">
            <v xml:space="preserve">        (대손충당금)</v>
          </cell>
        </row>
        <row r="448">
          <cell r="B448">
            <v>112330</v>
          </cell>
          <cell r="C448" t="str">
            <v xml:space="preserve">        (현재가치할인차금)</v>
          </cell>
        </row>
        <row r="449">
          <cell r="B449">
            <v>112340</v>
          </cell>
          <cell r="C449" t="str">
            <v xml:space="preserve">    이연법인세자산</v>
          </cell>
          <cell r="P449">
            <v>7788361</v>
          </cell>
          <cell r="Q449">
            <v>8191801</v>
          </cell>
          <cell r="R449">
            <v>2924644</v>
          </cell>
          <cell r="S449">
            <v>977103</v>
          </cell>
          <cell r="W449">
            <v>1046458</v>
          </cell>
          <cell r="X449">
            <v>185794.72</v>
          </cell>
          <cell r="Y449">
            <v>1753980.41</v>
          </cell>
        </row>
        <row r="450">
          <cell r="B450">
            <v>112350</v>
          </cell>
          <cell r="C450" t="str">
            <v xml:space="preserve">    장기당기법인세자산</v>
          </cell>
        </row>
        <row r="451">
          <cell r="B451">
            <v>112360</v>
          </cell>
          <cell r="C451" t="str">
            <v xml:space="preserve">    기타비유동자산</v>
          </cell>
          <cell r="R451">
            <v>2429187</v>
          </cell>
          <cell r="S451">
            <v>2450000</v>
          </cell>
          <cell r="T451">
            <v>74297</v>
          </cell>
          <cell r="U451">
            <v>81348</v>
          </cell>
          <cell r="V451">
            <v>85762</v>
          </cell>
          <cell r="W451">
            <v>79719</v>
          </cell>
          <cell r="X451">
            <v>2931077</v>
          </cell>
          <cell r="Y451">
            <v>4970611</v>
          </cell>
          <cell r="Z451">
            <v>6056275</v>
          </cell>
          <cell r="AA451">
            <v>5683840</v>
          </cell>
          <cell r="AB451">
            <v>4903</v>
          </cell>
          <cell r="AC451">
            <v>4943773</v>
          </cell>
          <cell r="AD451">
            <v>3850000</v>
          </cell>
          <cell r="AE451">
            <v>778663</v>
          </cell>
        </row>
        <row r="452">
          <cell r="B452">
            <v>112370</v>
          </cell>
          <cell r="C452" t="str">
            <v xml:space="preserve">        리스자산</v>
          </cell>
        </row>
        <row r="453">
          <cell r="B453">
            <v>112380</v>
          </cell>
          <cell r="C453" t="str">
            <v xml:space="preserve">            금융리스자산</v>
          </cell>
        </row>
        <row r="454">
          <cell r="B454">
            <v>112390</v>
          </cell>
          <cell r="C454" t="str">
            <v xml:space="preserve">            (정부보조금등)</v>
          </cell>
        </row>
        <row r="455">
          <cell r="B455">
            <v>112400</v>
          </cell>
          <cell r="C455" t="str">
            <v xml:space="preserve">            (감가상각누계액)</v>
          </cell>
        </row>
        <row r="456">
          <cell r="B456">
            <v>112410</v>
          </cell>
          <cell r="C456" t="str">
            <v xml:space="preserve">            (손상차손누계액)</v>
          </cell>
        </row>
        <row r="457">
          <cell r="B457">
            <v>112420</v>
          </cell>
          <cell r="C457" t="str">
            <v xml:space="preserve">            운용리스자산</v>
          </cell>
        </row>
        <row r="458">
          <cell r="B458">
            <v>112430</v>
          </cell>
          <cell r="C458" t="str">
            <v xml:space="preserve">            (정부보조금등)</v>
          </cell>
        </row>
        <row r="459">
          <cell r="B459">
            <v>112440</v>
          </cell>
          <cell r="C459" t="str">
            <v xml:space="preserve">            (감가상각누계액)</v>
          </cell>
        </row>
        <row r="460">
          <cell r="B460">
            <v>112450</v>
          </cell>
          <cell r="C460" t="str">
            <v xml:space="preserve">            (손상차손누계액)</v>
          </cell>
        </row>
        <row r="461">
          <cell r="B461">
            <v>112460</v>
          </cell>
          <cell r="C461" t="str">
            <v xml:space="preserve">            기타리스자산</v>
          </cell>
        </row>
        <row r="462">
          <cell r="B462">
            <v>112470</v>
          </cell>
          <cell r="C462" t="str">
            <v xml:space="preserve">            (정부보조금등)</v>
          </cell>
        </row>
        <row r="463">
          <cell r="B463">
            <v>112480</v>
          </cell>
          <cell r="C463" t="str">
            <v xml:space="preserve">            (감가상각누계액)</v>
          </cell>
        </row>
        <row r="464">
          <cell r="B464">
            <v>112490</v>
          </cell>
          <cell r="C464" t="str">
            <v xml:space="preserve">            (손상차손누계액)</v>
          </cell>
        </row>
        <row r="465">
          <cell r="B465">
            <v>112500</v>
          </cell>
          <cell r="C465" t="str">
            <v xml:space="preserve">        리스채권</v>
          </cell>
        </row>
        <row r="466">
          <cell r="B466">
            <v>112510</v>
          </cell>
          <cell r="C466" t="str">
            <v xml:space="preserve">            금융리스채권</v>
          </cell>
        </row>
        <row r="467">
          <cell r="B467">
            <v>112520</v>
          </cell>
          <cell r="C467" t="str">
            <v xml:space="preserve">            (대손충당금)</v>
          </cell>
        </row>
        <row r="468">
          <cell r="B468">
            <v>112530</v>
          </cell>
          <cell r="C468" t="str">
            <v xml:space="preserve">            (현재가치할인차금)</v>
          </cell>
        </row>
        <row r="469">
          <cell r="B469">
            <v>112540</v>
          </cell>
          <cell r="C469" t="str">
            <v xml:space="preserve">            해지불능리스채권</v>
          </cell>
        </row>
        <row r="470">
          <cell r="B470">
            <v>112550</v>
          </cell>
          <cell r="C470" t="str">
            <v xml:space="preserve">            (대손충당금)</v>
          </cell>
        </row>
        <row r="471">
          <cell r="B471">
            <v>112560</v>
          </cell>
          <cell r="C471" t="str">
            <v xml:space="preserve">            (현재가치할인차금)</v>
          </cell>
        </row>
        <row r="472">
          <cell r="B472">
            <v>112570</v>
          </cell>
          <cell r="C472" t="str">
            <v xml:space="preserve">            기타리스채권</v>
          </cell>
        </row>
        <row r="473">
          <cell r="B473">
            <v>112580</v>
          </cell>
          <cell r="C473" t="str">
            <v xml:space="preserve">            (대손충당금)</v>
          </cell>
        </row>
        <row r="474">
          <cell r="B474">
            <v>112590</v>
          </cell>
          <cell r="C474" t="str">
            <v xml:space="preserve">            (현재가치할인차금)</v>
          </cell>
        </row>
        <row r="475">
          <cell r="B475">
            <v>112600</v>
          </cell>
          <cell r="C475" t="str">
            <v xml:space="preserve">        퇴직보험예치금</v>
          </cell>
        </row>
        <row r="476">
          <cell r="B476">
            <v>112610</v>
          </cell>
          <cell r="C476" t="str">
            <v xml:space="preserve">        퇴직연금운용자산</v>
          </cell>
        </row>
        <row r="477">
          <cell r="B477">
            <v>112620</v>
          </cell>
          <cell r="C477" t="str">
            <v xml:space="preserve">        확정급여자산등</v>
          </cell>
        </row>
        <row r="478">
          <cell r="B478">
            <v>112660</v>
          </cell>
          <cell r="C478" t="str">
            <v xml:space="preserve">        장기선급금</v>
          </cell>
          <cell r="AC478">
            <v>2185300</v>
          </cell>
        </row>
        <row r="479">
          <cell r="B479">
            <v>112670</v>
          </cell>
          <cell r="C479" t="str">
            <v xml:space="preserve">        (대손충당금)</v>
          </cell>
        </row>
        <row r="480">
          <cell r="B480">
            <v>112680</v>
          </cell>
          <cell r="C480" t="str">
            <v xml:space="preserve">        (현재가치할인차금)</v>
          </cell>
        </row>
        <row r="481">
          <cell r="B481">
            <v>112690</v>
          </cell>
          <cell r="C481" t="str">
            <v xml:space="preserve">        장기선급비용</v>
          </cell>
          <cell r="X481">
            <v>90177.87</v>
          </cell>
          <cell r="Y481">
            <v>85025.95</v>
          </cell>
          <cell r="Z481">
            <v>69605</v>
          </cell>
          <cell r="AA481">
            <v>66636</v>
          </cell>
          <cell r="AB481">
            <v>4902.63</v>
          </cell>
          <cell r="AC481">
            <v>2758473.05</v>
          </cell>
          <cell r="AD481">
            <v>3850000</v>
          </cell>
          <cell r="AE481">
            <v>778662.5</v>
          </cell>
        </row>
        <row r="482">
          <cell r="B482">
            <v>112700</v>
          </cell>
          <cell r="C482" t="str">
            <v xml:space="preserve">        (대손충당금)</v>
          </cell>
        </row>
        <row r="483">
          <cell r="B483">
            <v>112710</v>
          </cell>
          <cell r="C483" t="str">
            <v xml:space="preserve">        (현재가치할인차금)</v>
          </cell>
        </row>
        <row r="484">
          <cell r="B484">
            <v>112780</v>
          </cell>
          <cell r="C484" t="str">
            <v xml:space="preserve">        [구]부도어음</v>
          </cell>
        </row>
        <row r="485">
          <cell r="B485">
            <v>112790</v>
          </cell>
          <cell r="C485" t="str">
            <v xml:space="preserve">        [구](대손충당금)</v>
          </cell>
        </row>
        <row r="486">
          <cell r="B486">
            <v>112800</v>
          </cell>
          <cell r="C486" t="str">
            <v xml:space="preserve">        기타</v>
          </cell>
          <cell r="R486">
            <v>2429187</v>
          </cell>
          <cell r="S486">
            <v>2450000</v>
          </cell>
          <cell r="T486">
            <v>74297</v>
          </cell>
          <cell r="U486">
            <v>81348</v>
          </cell>
          <cell r="V486">
            <v>85762</v>
          </cell>
          <cell r="W486">
            <v>79719</v>
          </cell>
          <cell r="X486">
            <v>2840899</v>
          </cell>
          <cell r="Y486">
            <v>4885585</v>
          </cell>
          <cell r="Z486">
            <v>5986670</v>
          </cell>
          <cell r="AA486">
            <v>5617204</v>
          </cell>
        </row>
        <row r="487">
          <cell r="B487">
            <v>112810</v>
          </cell>
          <cell r="C487" t="str">
            <v xml:space="preserve">        (대손충당금)</v>
          </cell>
        </row>
        <row r="488">
          <cell r="B488">
            <v>112820</v>
          </cell>
          <cell r="C488" t="str">
            <v xml:space="preserve">        (현재가치할인차금)</v>
          </cell>
        </row>
        <row r="489">
          <cell r="B489">
            <v>114370</v>
          </cell>
          <cell r="C489" t="str">
            <v>*기타비유동금융업자산</v>
          </cell>
        </row>
        <row r="490">
          <cell r="B490">
            <v>114350</v>
          </cell>
          <cell r="C490" t="str">
            <v>기타금융업자산</v>
          </cell>
        </row>
        <row r="491">
          <cell r="B491">
            <v>130000</v>
          </cell>
          <cell r="C491" t="str">
            <v>부채총계</v>
          </cell>
          <cell r="P491">
            <v>222145616</v>
          </cell>
          <cell r="Q491">
            <v>195026197</v>
          </cell>
          <cell r="R491">
            <v>215240858</v>
          </cell>
          <cell r="S491">
            <v>219110610</v>
          </cell>
          <cell r="T491">
            <v>199064545</v>
          </cell>
          <cell r="U491">
            <v>223660688</v>
          </cell>
          <cell r="V491">
            <v>255349249</v>
          </cell>
          <cell r="W491">
            <v>250502740</v>
          </cell>
          <cell r="X491">
            <v>153346958.50999999</v>
          </cell>
          <cell r="Y491">
            <v>181810364.80000001</v>
          </cell>
          <cell r="Z491">
            <v>308666034</v>
          </cell>
          <cell r="AA491">
            <v>340378453</v>
          </cell>
          <cell r="AB491">
            <v>423704238.79000002</v>
          </cell>
          <cell r="AC491">
            <v>707354139.23000002</v>
          </cell>
          <cell r="AD491">
            <v>998353137.33000004</v>
          </cell>
          <cell r="AE491">
            <v>1141985104.49</v>
          </cell>
        </row>
        <row r="492">
          <cell r="B492">
            <v>131580</v>
          </cell>
          <cell r="C492" t="str">
            <v>유동부채</v>
          </cell>
          <cell r="P492">
            <v>123322075</v>
          </cell>
          <cell r="Q492">
            <v>146304687</v>
          </cell>
          <cell r="R492">
            <v>149084359</v>
          </cell>
          <cell r="S492">
            <v>152457523</v>
          </cell>
          <cell r="T492">
            <v>149680458</v>
          </cell>
          <cell r="U492">
            <v>152289858</v>
          </cell>
          <cell r="V492">
            <v>195184572</v>
          </cell>
          <cell r="W492">
            <v>193949279</v>
          </cell>
          <cell r="X492">
            <v>97694907.980000004</v>
          </cell>
          <cell r="Y492">
            <v>120308434.70999999</v>
          </cell>
          <cell r="Z492">
            <v>216911851</v>
          </cell>
          <cell r="AA492">
            <v>247916962</v>
          </cell>
          <cell r="AB492">
            <v>334753281.50999999</v>
          </cell>
          <cell r="AC492">
            <v>239598925.27000001</v>
          </cell>
          <cell r="AD492">
            <v>289949145.22000003</v>
          </cell>
          <cell r="AE492">
            <v>252631886.5</v>
          </cell>
        </row>
        <row r="493">
          <cell r="B493">
            <v>131590</v>
          </cell>
          <cell r="C493" t="str">
            <v xml:space="preserve">    단기사채</v>
          </cell>
        </row>
        <row r="494">
          <cell r="B494">
            <v>131600</v>
          </cell>
          <cell r="C494" t="str">
            <v xml:space="preserve">    단기사채미지급이자</v>
          </cell>
        </row>
        <row r="495">
          <cell r="B495">
            <v>131610</v>
          </cell>
          <cell r="C495" t="str">
            <v xml:space="preserve">    단기사채상환할증금</v>
          </cell>
        </row>
        <row r="496">
          <cell r="B496">
            <v>131620</v>
          </cell>
          <cell r="C496" t="str">
            <v xml:space="preserve">    단기사채할증발행차금</v>
          </cell>
        </row>
        <row r="497">
          <cell r="B497">
            <v>131630</v>
          </cell>
          <cell r="C497" t="str">
            <v xml:space="preserve">    (단기사채할인발행차금)</v>
          </cell>
        </row>
        <row r="498">
          <cell r="B498">
            <v>131640</v>
          </cell>
          <cell r="C498" t="str">
            <v xml:space="preserve">    (단기사채조정계정)</v>
          </cell>
        </row>
        <row r="499">
          <cell r="B499">
            <v>131650</v>
          </cell>
          <cell r="C499" t="str">
            <v xml:space="preserve">    단기차입금</v>
          </cell>
          <cell r="P499">
            <v>62810853</v>
          </cell>
          <cell r="Q499">
            <v>59484564</v>
          </cell>
          <cell r="R499">
            <v>78200363</v>
          </cell>
          <cell r="S499">
            <v>66780468</v>
          </cell>
          <cell r="T499">
            <v>75681774</v>
          </cell>
          <cell r="U499">
            <v>103424122</v>
          </cell>
          <cell r="V499">
            <v>112577474</v>
          </cell>
          <cell r="W499">
            <v>125091012</v>
          </cell>
          <cell r="X499">
            <v>24743460.649999999</v>
          </cell>
          <cell r="Y499">
            <v>21436640.16</v>
          </cell>
          <cell r="Z499">
            <v>81110198</v>
          </cell>
          <cell r="AA499">
            <v>63039582</v>
          </cell>
          <cell r="AB499">
            <v>44518931</v>
          </cell>
          <cell r="AC499">
            <v>36400000</v>
          </cell>
          <cell r="AD499">
            <v>59570000</v>
          </cell>
          <cell r="AE499">
            <v>43828000</v>
          </cell>
        </row>
        <row r="500">
          <cell r="B500">
            <v>131660</v>
          </cell>
          <cell r="C500" t="str">
            <v xml:space="preserve">    *외화단기차입금</v>
          </cell>
          <cell r="U500">
            <v>22166578</v>
          </cell>
          <cell r="V500">
            <v>37077474</v>
          </cell>
          <cell r="AB500">
            <v>6118931</v>
          </cell>
          <cell r="AD500">
            <v>24170000</v>
          </cell>
          <cell r="AE500">
            <v>21428000</v>
          </cell>
        </row>
        <row r="501">
          <cell r="B501">
            <v>131670</v>
          </cell>
          <cell r="C501" t="str">
            <v xml:space="preserve">        당좌차월</v>
          </cell>
        </row>
        <row r="502">
          <cell r="B502">
            <v>131680</v>
          </cell>
          <cell r="C502" t="str">
            <v xml:space="preserve">        단기차입금</v>
          </cell>
          <cell r="P502">
            <v>62810853</v>
          </cell>
          <cell r="Q502">
            <v>59484564</v>
          </cell>
          <cell r="R502">
            <v>78200363</v>
          </cell>
          <cell r="S502">
            <v>66780468</v>
          </cell>
          <cell r="T502">
            <v>75681774</v>
          </cell>
          <cell r="U502">
            <v>103424122</v>
          </cell>
          <cell r="V502">
            <v>112577474</v>
          </cell>
          <cell r="W502">
            <v>125091012</v>
          </cell>
          <cell r="X502">
            <v>24743460.649999999</v>
          </cell>
          <cell r="Y502">
            <v>21436640.16</v>
          </cell>
          <cell r="Z502">
            <v>81110198</v>
          </cell>
          <cell r="AA502">
            <v>63039582</v>
          </cell>
          <cell r="AB502">
            <v>44518931</v>
          </cell>
          <cell r="AC502">
            <v>36400000</v>
          </cell>
          <cell r="AD502">
            <v>59570000</v>
          </cell>
          <cell r="AE502">
            <v>43828000</v>
          </cell>
        </row>
        <row r="503">
          <cell r="B503">
            <v>131690</v>
          </cell>
          <cell r="C503" t="str">
            <v xml:space="preserve">        특수관계자단기차입금</v>
          </cell>
        </row>
        <row r="504">
          <cell r="B504">
            <v>131700</v>
          </cell>
          <cell r="C504" t="str">
            <v xml:space="preserve">        주임종단기차입금</v>
          </cell>
        </row>
        <row r="505">
          <cell r="B505">
            <v>131710</v>
          </cell>
          <cell r="C505" t="str">
            <v xml:space="preserve">        기타단기차입금</v>
          </cell>
        </row>
        <row r="506">
          <cell r="B506">
            <v>131730</v>
          </cell>
          <cell r="C506" t="str">
            <v xml:space="preserve">    유동성장기부채</v>
          </cell>
          <cell r="P506">
            <v>2798325</v>
          </cell>
          <cell r="Q506">
            <v>40110403</v>
          </cell>
          <cell r="R506">
            <v>11336012</v>
          </cell>
          <cell r="S506">
            <v>5458560</v>
          </cell>
          <cell r="T506">
            <v>24698831</v>
          </cell>
          <cell r="U506">
            <v>1050000</v>
          </cell>
          <cell r="V506">
            <v>18425000</v>
          </cell>
          <cell r="W506">
            <v>3450000</v>
          </cell>
          <cell r="Y506">
            <v>853500</v>
          </cell>
          <cell r="Z506">
            <v>2566500</v>
          </cell>
          <cell r="AA506">
            <v>6760250</v>
          </cell>
          <cell r="AB506">
            <v>12802916.67</v>
          </cell>
          <cell r="AC506">
            <v>10061706.66</v>
          </cell>
          <cell r="AD506">
            <v>10785446.66</v>
          </cell>
          <cell r="AE506">
            <v>8154940</v>
          </cell>
        </row>
        <row r="507">
          <cell r="B507">
            <v>131740</v>
          </cell>
          <cell r="C507" t="str">
            <v xml:space="preserve">    (현재가치할인차금)</v>
          </cell>
        </row>
        <row r="508">
          <cell r="B508">
            <v>131750</v>
          </cell>
          <cell r="C508" t="str">
            <v xml:space="preserve">        유동성사채</v>
          </cell>
          <cell r="Q508">
            <v>37426379</v>
          </cell>
        </row>
        <row r="509">
          <cell r="B509">
            <v>131760</v>
          </cell>
          <cell r="C509" t="str">
            <v xml:space="preserve">        유동성장기미지급이자</v>
          </cell>
        </row>
        <row r="510">
          <cell r="B510">
            <v>131770</v>
          </cell>
          <cell r="C510" t="str">
            <v xml:space="preserve">        유동성사채상환할증금</v>
          </cell>
        </row>
        <row r="511">
          <cell r="B511">
            <v>131780</v>
          </cell>
          <cell r="C511" t="str">
            <v xml:space="preserve">        유동성사채할증발행차금</v>
          </cell>
        </row>
        <row r="512">
          <cell r="B512">
            <v>131790</v>
          </cell>
          <cell r="C512" t="str">
            <v xml:space="preserve">        (유동성사채할인발행차금)</v>
          </cell>
        </row>
        <row r="513">
          <cell r="B513">
            <v>131800</v>
          </cell>
          <cell r="C513" t="str">
            <v xml:space="preserve">        (유동성사채조정계정)</v>
          </cell>
        </row>
        <row r="514">
          <cell r="B514">
            <v>131810</v>
          </cell>
          <cell r="C514" t="str">
            <v xml:space="preserve">        유동성장기차입금</v>
          </cell>
          <cell r="P514">
            <v>2798325</v>
          </cell>
          <cell r="Q514">
            <v>2629500</v>
          </cell>
          <cell r="R514">
            <v>11336012</v>
          </cell>
          <cell r="S514">
            <v>5458560</v>
          </cell>
          <cell r="T514">
            <v>172860</v>
          </cell>
          <cell r="U514">
            <v>1050000</v>
          </cell>
          <cell r="V514">
            <v>18425000</v>
          </cell>
          <cell r="W514">
            <v>3450000</v>
          </cell>
          <cell r="Y514">
            <v>853500</v>
          </cell>
          <cell r="Z514">
            <v>2566500</v>
          </cell>
          <cell r="AA514">
            <v>6760250</v>
          </cell>
          <cell r="AB514">
            <v>12802916.67</v>
          </cell>
          <cell r="AC514">
            <v>10061706.66</v>
          </cell>
          <cell r="AD514">
            <v>10785446.66</v>
          </cell>
          <cell r="AE514">
            <v>8154940</v>
          </cell>
        </row>
        <row r="515">
          <cell r="B515">
            <v>131820</v>
          </cell>
          <cell r="C515" t="str">
            <v xml:space="preserve">        유동성외화장기차입금</v>
          </cell>
          <cell r="T515">
            <v>24525971</v>
          </cell>
        </row>
        <row r="516">
          <cell r="B516">
            <v>131830</v>
          </cell>
          <cell r="C516" t="str">
            <v xml:space="preserve">        유동성유동화채무</v>
          </cell>
        </row>
        <row r="517">
          <cell r="B517">
            <v>131840</v>
          </cell>
          <cell r="C517" t="str">
            <v xml:space="preserve">        유동성연불매입채무</v>
          </cell>
        </row>
        <row r="518">
          <cell r="B518">
            <v>131850</v>
          </cell>
          <cell r="C518" t="str">
            <v xml:space="preserve">        유동성금융리스부채(미지급금등)</v>
          </cell>
          <cell r="Q518">
            <v>54524</v>
          </cell>
        </row>
        <row r="519">
          <cell r="B519">
            <v>131860</v>
          </cell>
          <cell r="C519" t="str">
            <v xml:space="preserve">        기타유동성장기부채</v>
          </cell>
        </row>
        <row r="520">
          <cell r="B520">
            <v>131870</v>
          </cell>
          <cell r="C520" t="str">
            <v xml:space="preserve">    단기금융부채</v>
          </cell>
          <cell r="Z520">
            <v>321657</v>
          </cell>
          <cell r="AA520">
            <v>6789</v>
          </cell>
          <cell r="AD520">
            <v>1083612.55</v>
          </cell>
        </row>
        <row r="521">
          <cell r="B521">
            <v>131880</v>
          </cell>
          <cell r="C521" t="str">
            <v xml:space="preserve">    (현재가치할인차금)</v>
          </cell>
        </row>
        <row r="522">
          <cell r="B522">
            <v>131890</v>
          </cell>
          <cell r="C522" t="str">
            <v xml:space="preserve">        단기매매금융부채</v>
          </cell>
        </row>
        <row r="523">
          <cell r="B523">
            <v>131900</v>
          </cell>
          <cell r="C523" t="str">
            <v xml:space="preserve">        당기손익인식(지정)금융부채</v>
          </cell>
        </row>
        <row r="524">
          <cell r="B524">
            <v>131910</v>
          </cell>
          <cell r="C524" t="str">
            <v xml:space="preserve">        단기파생상품부채</v>
          </cell>
          <cell r="AD524">
            <v>1083612.55</v>
          </cell>
        </row>
        <row r="525">
          <cell r="B525">
            <v>131920</v>
          </cell>
          <cell r="C525" t="str">
            <v xml:space="preserve">            옵션</v>
          </cell>
        </row>
        <row r="526">
          <cell r="B526">
            <v>131930</v>
          </cell>
          <cell r="C526" t="str">
            <v xml:space="preserve">            선물</v>
          </cell>
        </row>
        <row r="527">
          <cell r="B527">
            <v>131940</v>
          </cell>
          <cell r="C527" t="str">
            <v xml:space="preserve">            선도</v>
          </cell>
        </row>
        <row r="528">
          <cell r="B528">
            <v>131950</v>
          </cell>
          <cell r="C528" t="str">
            <v xml:space="preserve">            스왑</v>
          </cell>
          <cell r="AD528">
            <v>1083613</v>
          </cell>
        </row>
        <row r="529">
          <cell r="B529">
            <v>131960</v>
          </cell>
          <cell r="C529" t="str">
            <v xml:space="preserve">            기타단기파생상품부채</v>
          </cell>
        </row>
        <row r="530">
          <cell r="B530">
            <v>131970</v>
          </cell>
          <cell r="C530" t="str">
            <v xml:space="preserve">        금융리스부채</v>
          </cell>
        </row>
        <row r="531">
          <cell r="B531">
            <v>133270</v>
          </cell>
          <cell r="C531" t="str">
            <v xml:space="preserve">        보증금</v>
          </cell>
        </row>
        <row r="532">
          <cell r="B532">
            <v>131980</v>
          </cell>
          <cell r="C532" t="str">
            <v xml:space="preserve">        단기상환우선주부채</v>
          </cell>
        </row>
        <row r="533">
          <cell r="B533">
            <v>132560</v>
          </cell>
          <cell r="C533" t="str">
            <v xml:space="preserve">        지급보증계약부채</v>
          </cell>
          <cell r="Z533">
            <v>321657</v>
          </cell>
          <cell r="AA533">
            <v>6789</v>
          </cell>
        </row>
        <row r="534">
          <cell r="B534">
            <v>131990</v>
          </cell>
          <cell r="C534" t="str">
            <v xml:space="preserve">        기타금융부채</v>
          </cell>
        </row>
        <row r="535">
          <cell r="B535">
            <v>132000</v>
          </cell>
          <cell r="C535" t="str">
            <v xml:space="preserve">    매입채무및기타채무</v>
          </cell>
          <cell r="P535">
            <v>43705104</v>
          </cell>
          <cell r="Q535">
            <v>33653815</v>
          </cell>
          <cell r="R535">
            <v>47209616</v>
          </cell>
          <cell r="S535">
            <v>66411148</v>
          </cell>
          <cell r="T535">
            <v>46380677</v>
          </cell>
          <cell r="U535">
            <v>43034424</v>
          </cell>
          <cell r="V535">
            <v>57759166</v>
          </cell>
          <cell r="W535">
            <v>57083274</v>
          </cell>
          <cell r="X535">
            <v>28179822.66</v>
          </cell>
          <cell r="Y535">
            <v>35763086</v>
          </cell>
          <cell r="Z535">
            <v>51650731</v>
          </cell>
          <cell r="AA535">
            <v>50072781</v>
          </cell>
          <cell r="AB535">
            <v>185793822</v>
          </cell>
          <cell r="AC535">
            <v>177219376</v>
          </cell>
          <cell r="AD535">
            <v>203510644</v>
          </cell>
          <cell r="AE535">
            <v>191166189</v>
          </cell>
        </row>
        <row r="536">
          <cell r="B536">
            <v>132010</v>
          </cell>
          <cell r="C536" t="str">
            <v xml:space="preserve">        매입채무</v>
          </cell>
          <cell r="P536">
            <v>2843326</v>
          </cell>
          <cell r="Q536">
            <v>3189482</v>
          </cell>
          <cell r="R536">
            <v>5339350</v>
          </cell>
          <cell r="S536">
            <v>5317940</v>
          </cell>
          <cell r="T536">
            <v>2741207</v>
          </cell>
          <cell r="U536">
            <v>2360826</v>
          </cell>
          <cell r="V536">
            <v>3778357</v>
          </cell>
          <cell r="W536">
            <v>4947281</v>
          </cell>
          <cell r="X536">
            <v>5373294.5199999996</v>
          </cell>
          <cell r="Y536">
            <v>5776930.4299999997</v>
          </cell>
          <cell r="Z536">
            <v>7860424</v>
          </cell>
          <cell r="AA536">
            <v>7022891</v>
          </cell>
          <cell r="AB536">
            <v>1741499.64</v>
          </cell>
          <cell r="AC536">
            <v>1518824.82</v>
          </cell>
          <cell r="AD536">
            <v>1652452.56</v>
          </cell>
          <cell r="AE536">
            <v>2564119.25</v>
          </cell>
        </row>
        <row r="537">
          <cell r="B537">
            <v>132020</v>
          </cell>
          <cell r="C537" t="str">
            <v xml:space="preserve">        *외화매입채무</v>
          </cell>
          <cell r="Q537">
            <v>1971584</v>
          </cell>
        </row>
        <row r="538">
          <cell r="B538">
            <v>132030</v>
          </cell>
          <cell r="C538" t="str">
            <v xml:space="preserve">            매입채무</v>
          </cell>
          <cell r="P538">
            <v>608264</v>
          </cell>
          <cell r="Q538">
            <v>3189482</v>
          </cell>
          <cell r="R538">
            <v>5339350</v>
          </cell>
          <cell r="S538">
            <v>5317940</v>
          </cell>
          <cell r="T538">
            <v>2741207</v>
          </cell>
          <cell r="U538">
            <v>2360826</v>
          </cell>
          <cell r="V538">
            <v>3778357</v>
          </cell>
          <cell r="W538">
            <v>4947281</v>
          </cell>
          <cell r="X538">
            <v>5373294.5199999996</v>
          </cell>
          <cell r="Y538">
            <v>5776930.4299999997</v>
          </cell>
          <cell r="Z538">
            <v>7860424</v>
          </cell>
          <cell r="AA538">
            <v>7022891</v>
          </cell>
          <cell r="AB538">
            <v>1741499.64</v>
          </cell>
          <cell r="AC538">
            <v>1518824.82</v>
          </cell>
          <cell r="AD538">
            <v>1652452.56</v>
          </cell>
          <cell r="AE538">
            <v>2564119.25</v>
          </cell>
        </row>
        <row r="539">
          <cell r="B539">
            <v>132040</v>
          </cell>
          <cell r="C539" t="str">
            <v xml:space="preserve">            특수관계자매입채무</v>
          </cell>
          <cell r="P539">
            <v>2235062</v>
          </cell>
        </row>
        <row r="540">
          <cell r="B540">
            <v>132050</v>
          </cell>
          <cell r="C540" t="str">
            <v xml:space="preserve">            기타매입채무</v>
          </cell>
        </row>
        <row r="541">
          <cell r="B541">
            <v>132070</v>
          </cell>
          <cell r="C541" t="str">
            <v xml:space="preserve">        미지급금</v>
          </cell>
          <cell r="P541">
            <v>997392</v>
          </cell>
          <cell r="Q541">
            <v>438801</v>
          </cell>
          <cell r="R541">
            <v>6025349</v>
          </cell>
          <cell r="S541">
            <v>13455798</v>
          </cell>
          <cell r="T541">
            <v>2967611</v>
          </cell>
          <cell r="U541">
            <v>5167231</v>
          </cell>
          <cell r="V541">
            <v>10137112</v>
          </cell>
          <cell r="W541">
            <v>6812370</v>
          </cell>
          <cell r="X541">
            <v>13813605.460000001</v>
          </cell>
          <cell r="Y541">
            <v>20475392.789999999</v>
          </cell>
          <cell r="Z541">
            <v>25896879</v>
          </cell>
          <cell r="AA541">
            <v>26327247</v>
          </cell>
          <cell r="AB541">
            <v>38472117</v>
          </cell>
          <cell r="AC541">
            <v>33004996</v>
          </cell>
          <cell r="AD541">
            <v>43932220</v>
          </cell>
          <cell r="AE541">
            <v>47755256</v>
          </cell>
        </row>
        <row r="542">
          <cell r="B542">
            <v>132080</v>
          </cell>
          <cell r="C542" t="str">
            <v xml:space="preserve">        *외화미지급금</v>
          </cell>
        </row>
        <row r="543">
          <cell r="B543">
            <v>132090</v>
          </cell>
          <cell r="C543" t="str">
            <v xml:space="preserve">            미지급금</v>
          </cell>
          <cell r="P543">
            <v>997392</v>
          </cell>
          <cell r="Q543">
            <v>438801</v>
          </cell>
          <cell r="R543">
            <v>6025349</v>
          </cell>
          <cell r="S543">
            <v>13455798</v>
          </cell>
          <cell r="T543">
            <v>2967611</v>
          </cell>
          <cell r="U543">
            <v>5167231</v>
          </cell>
          <cell r="V543">
            <v>10137112</v>
          </cell>
          <cell r="W543">
            <v>6812370</v>
          </cell>
          <cell r="X543">
            <v>13813605.460000001</v>
          </cell>
          <cell r="Y543">
            <v>20475392.789999999</v>
          </cell>
          <cell r="Z543">
            <v>25896879</v>
          </cell>
          <cell r="AA543">
            <v>26327247</v>
          </cell>
          <cell r="AB543">
            <v>38472117</v>
          </cell>
          <cell r="AC543">
            <v>33004996</v>
          </cell>
          <cell r="AD543">
            <v>43932220</v>
          </cell>
          <cell r="AE543">
            <v>47755256</v>
          </cell>
        </row>
        <row r="544">
          <cell r="B544">
            <v>132100</v>
          </cell>
          <cell r="C544" t="str">
            <v xml:space="preserve">            공사미지급금</v>
          </cell>
        </row>
        <row r="545">
          <cell r="B545">
            <v>132110</v>
          </cell>
          <cell r="C545" t="str">
            <v xml:space="preserve">            특수관계자미지급금</v>
          </cell>
        </row>
        <row r="546">
          <cell r="B546">
            <v>132120</v>
          </cell>
          <cell r="C546" t="str">
            <v xml:space="preserve">            기타미지급금</v>
          </cell>
        </row>
        <row r="547">
          <cell r="B547">
            <v>132140</v>
          </cell>
          <cell r="C547" t="str">
            <v xml:space="preserve">        초과청구공사</v>
          </cell>
        </row>
        <row r="548">
          <cell r="B548">
            <v>132150</v>
          </cell>
          <cell r="C548" t="str">
            <v xml:space="preserve">        (추정공사손실)</v>
          </cell>
        </row>
        <row r="549">
          <cell r="B549">
            <v>132410</v>
          </cell>
          <cell r="C549" t="str">
            <v xml:space="preserve">        예수금</v>
          </cell>
          <cell r="P549">
            <v>1644633</v>
          </cell>
          <cell r="Q549">
            <v>1302462</v>
          </cell>
          <cell r="R549">
            <v>3493551</v>
          </cell>
          <cell r="S549">
            <v>4937584</v>
          </cell>
          <cell r="T549">
            <v>3968481</v>
          </cell>
          <cell r="U549">
            <v>3473931</v>
          </cell>
          <cell r="V549">
            <v>8193833</v>
          </cell>
          <cell r="W549">
            <v>7029193</v>
          </cell>
          <cell r="X549">
            <v>7541326.6100000003</v>
          </cell>
          <cell r="Y549">
            <v>9504111.0899999999</v>
          </cell>
          <cell r="Z549">
            <v>17688380</v>
          </cell>
          <cell r="AA549">
            <v>16535821</v>
          </cell>
          <cell r="AB549">
            <v>44741583.979999997</v>
          </cell>
          <cell r="AC549">
            <v>50897133.329999998</v>
          </cell>
          <cell r="AD549">
            <v>55427626.159999996</v>
          </cell>
          <cell r="AE549">
            <v>44319945.990000002</v>
          </cell>
        </row>
        <row r="550">
          <cell r="B550">
            <v>132420</v>
          </cell>
          <cell r="C550" t="str">
            <v xml:space="preserve">            예수금</v>
          </cell>
          <cell r="P550">
            <v>1644633</v>
          </cell>
          <cell r="Q550">
            <v>1302462</v>
          </cell>
          <cell r="R550">
            <v>3493551</v>
          </cell>
          <cell r="S550">
            <v>4937584</v>
          </cell>
          <cell r="T550">
            <v>3968481</v>
          </cell>
          <cell r="U550">
            <v>3473931</v>
          </cell>
          <cell r="V550">
            <v>8193833</v>
          </cell>
          <cell r="W550">
            <v>7029193</v>
          </cell>
          <cell r="X550">
            <v>7541326.6100000003</v>
          </cell>
          <cell r="Y550">
            <v>9504111.0899999999</v>
          </cell>
          <cell r="Z550">
            <v>17688380</v>
          </cell>
          <cell r="AA550">
            <v>16535821</v>
          </cell>
          <cell r="AB550">
            <v>32144083.98</v>
          </cell>
          <cell r="AC550">
            <v>38545133.329999998</v>
          </cell>
          <cell r="AD550">
            <v>43274626.159999996</v>
          </cell>
          <cell r="AE550">
            <v>32480945.989999998</v>
          </cell>
        </row>
        <row r="551">
          <cell r="B551">
            <v>132430</v>
          </cell>
          <cell r="C551" t="str">
            <v xml:space="preserve">            부가세예수금</v>
          </cell>
        </row>
        <row r="552">
          <cell r="B552">
            <v>132440</v>
          </cell>
          <cell r="C552" t="str">
            <v xml:space="preserve">            예수보증금</v>
          </cell>
          <cell r="AB552">
            <v>12597500</v>
          </cell>
          <cell r="AC552">
            <v>12352000</v>
          </cell>
          <cell r="AD552">
            <v>12153000</v>
          </cell>
          <cell r="AE552">
            <v>11839000</v>
          </cell>
        </row>
        <row r="553">
          <cell r="B553">
            <v>132450</v>
          </cell>
          <cell r="C553" t="str">
            <v xml:space="preserve">            기타예수금</v>
          </cell>
        </row>
        <row r="554">
          <cell r="B554">
            <v>132460</v>
          </cell>
          <cell r="C554" t="str">
            <v xml:space="preserve">        단기금융예수금</v>
          </cell>
        </row>
        <row r="555">
          <cell r="B555">
            <v>132470</v>
          </cell>
          <cell r="C555" t="str">
            <v xml:space="preserve">        미지급비용</v>
          </cell>
          <cell r="P555">
            <v>28031814</v>
          </cell>
          <cell r="Q555">
            <v>28723070</v>
          </cell>
          <cell r="R555">
            <v>32351366</v>
          </cell>
          <cell r="S555">
            <v>42465826</v>
          </cell>
          <cell r="T555">
            <v>36479378</v>
          </cell>
          <cell r="U555">
            <v>31808436</v>
          </cell>
          <cell r="V555">
            <v>35649864</v>
          </cell>
          <cell r="W555">
            <v>38294430</v>
          </cell>
          <cell r="X555">
            <v>1451596.07</v>
          </cell>
          <cell r="Y555">
            <v>6652</v>
          </cell>
          <cell r="Z555">
            <v>205048</v>
          </cell>
          <cell r="AA555">
            <v>186822</v>
          </cell>
          <cell r="AB555">
            <v>99422630</v>
          </cell>
          <cell r="AC555">
            <v>91798422</v>
          </cell>
          <cell r="AD555">
            <v>102498345</v>
          </cell>
          <cell r="AE555">
            <v>96526868</v>
          </cell>
        </row>
        <row r="556">
          <cell r="B556">
            <v>132480</v>
          </cell>
          <cell r="C556" t="str">
            <v xml:space="preserve">            미지급비용</v>
          </cell>
          <cell r="P556">
            <v>28031814</v>
          </cell>
          <cell r="Q556">
            <v>28723070</v>
          </cell>
          <cell r="R556">
            <v>32351366</v>
          </cell>
          <cell r="S556">
            <v>42465826</v>
          </cell>
          <cell r="T556">
            <v>36479378</v>
          </cell>
          <cell r="U556">
            <v>31808436</v>
          </cell>
          <cell r="V556">
            <v>35649864</v>
          </cell>
          <cell r="W556">
            <v>38294430</v>
          </cell>
          <cell r="X556">
            <v>1451596.07</v>
          </cell>
          <cell r="Y556">
            <v>6652</v>
          </cell>
          <cell r="Z556">
            <v>205048</v>
          </cell>
          <cell r="AA556">
            <v>186822</v>
          </cell>
          <cell r="AB556">
            <v>99422630</v>
          </cell>
          <cell r="AC556">
            <v>91798422</v>
          </cell>
          <cell r="AD556">
            <v>102498345</v>
          </cell>
          <cell r="AE556">
            <v>96526868</v>
          </cell>
        </row>
        <row r="557">
          <cell r="B557">
            <v>132490</v>
          </cell>
          <cell r="C557" t="str">
            <v xml:space="preserve">            미지급제세</v>
          </cell>
        </row>
        <row r="558">
          <cell r="B558">
            <v>132510</v>
          </cell>
          <cell r="C558" t="str">
            <v xml:space="preserve">            기타미지급비용</v>
          </cell>
        </row>
        <row r="559">
          <cell r="B559">
            <v>132500</v>
          </cell>
          <cell r="C559" t="str">
            <v xml:space="preserve">        미지급배당금</v>
          </cell>
          <cell r="P559">
            <v>10187939</v>
          </cell>
        </row>
        <row r="560">
          <cell r="B560">
            <v>132530</v>
          </cell>
          <cell r="C560" t="str">
            <v xml:space="preserve">        보증금</v>
          </cell>
          <cell r="S560">
            <v>234000</v>
          </cell>
          <cell r="T560">
            <v>224000</v>
          </cell>
          <cell r="U560">
            <v>224000</v>
          </cell>
        </row>
        <row r="561">
          <cell r="B561">
            <v>132540</v>
          </cell>
          <cell r="C561" t="str">
            <v xml:space="preserve">            수입보증금</v>
          </cell>
        </row>
        <row r="562">
          <cell r="B562">
            <v>132550</v>
          </cell>
          <cell r="C562" t="str">
            <v xml:space="preserve">            임대보증금</v>
          </cell>
        </row>
        <row r="563">
          <cell r="B563">
            <v>132570</v>
          </cell>
          <cell r="C563" t="str">
            <v xml:space="preserve">            기타보증금</v>
          </cell>
          <cell r="S563">
            <v>234000</v>
          </cell>
          <cell r="T563">
            <v>224000</v>
          </cell>
          <cell r="U563">
            <v>224000</v>
          </cell>
        </row>
        <row r="564">
          <cell r="B564">
            <v>132160</v>
          </cell>
          <cell r="C564" t="str">
            <v xml:space="preserve">        기타채무</v>
          </cell>
          <cell r="AB564">
            <v>1415991</v>
          </cell>
        </row>
        <row r="565">
          <cell r="B565">
            <v>132170</v>
          </cell>
          <cell r="C565" t="str">
            <v xml:space="preserve">    유동종업원급여충당부채</v>
          </cell>
          <cell r="X565">
            <v>4194732</v>
          </cell>
          <cell r="Y565">
            <v>10056036</v>
          </cell>
          <cell r="Z565">
            <v>12149137</v>
          </cell>
          <cell r="AA565">
            <v>40372967</v>
          </cell>
        </row>
        <row r="566">
          <cell r="B566">
            <v>132180</v>
          </cell>
          <cell r="C566" t="str">
            <v xml:space="preserve">        확정급여부채</v>
          </cell>
        </row>
        <row r="567">
          <cell r="B567">
            <v>132190</v>
          </cell>
          <cell r="C567" t="str">
            <v xml:space="preserve">        (현재가치할인차금)</v>
          </cell>
        </row>
        <row r="568">
          <cell r="B568">
            <v>132200</v>
          </cell>
          <cell r="C568" t="str">
            <v xml:space="preserve">        (사외적립자산)</v>
          </cell>
        </row>
        <row r="569">
          <cell r="B569">
            <v>132210</v>
          </cell>
          <cell r="C569" t="str">
            <v xml:space="preserve">        미인식보험수리적손익</v>
          </cell>
        </row>
        <row r="570">
          <cell r="B570">
            <v>132220</v>
          </cell>
          <cell r="C570" t="str">
            <v xml:space="preserve">        미인식과거근무원가</v>
          </cell>
        </row>
        <row r="571">
          <cell r="B571">
            <v>132230</v>
          </cell>
          <cell r="C571" t="str">
            <v xml:space="preserve">        기타</v>
          </cell>
          <cell r="X571">
            <v>4194732</v>
          </cell>
          <cell r="Y571">
            <v>10056036</v>
          </cell>
          <cell r="Z571">
            <v>12149137</v>
          </cell>
          <cell r="AA571">
            <v>40372967</v>
          </cell>
        </row>
        <row r="572">
          <cell r="B572">
            <v>132240</v>
          </cell>
          <cell r="C572" t="str">
            <v xml:space="preserve">    단기충당부채</v>
          </cell>
          <cell r="S572">
            <v>3338790</v>
          </cell>
        </row>
        <row r="573">
          <cell r="B573">
            <v>132250</v>
          </cell>
          <cell r="C573" t="str">
            <v xml:space="preserve">        손실부담충당부채</v>
          </cell>
        </row>
        <row r="574">
          <cell r="B574">
            <v>132260</v>
          </cell>
          <cell r="C574" t="str">
            <v xml:space="preserve">        구조조정충당부채</v>
          </cell>
        </row>
        <row r="575">
          <cell r="B575">
            <v>132270</v>
          </cell>
          <cell r="C575" t="str">
            <v xml:space="preserve">        제품보증충당부채</v>
          </cell>
        </row>
        <row r="576">
          <cell r="B576">
            <v>132280</v>
          </cell>
          <cell r="C576" t="str">
            <v xml:space="preserve">        원상복구및사후처리충당부채</v>
          </cell>
        </row>
        <row r="577">
          <cell r="B577">
            <v>132290</v>
          </cell>
          <cell r="C577" t="str">
            <v xml:space="preserve">        하자보수충당부채</v>
          </cell>
        </row>
        <row r="578">
          <cell r="B578">
            <v>132300</v>
          </cell>
          <cell r="C578" t="str">
            <v xml:space="preserve">        단일보증충당부채</v>
          </cell>
        </row>
        <row r="579">
          <cell r="B579">
            <v>132310</v>
          </cell>
          <cell r="C579" t="str">
            <v xml:space="preserve">        소송사건충당부채</v>
          </cell>
        </row>
        <row r="580">
          <cell r="B580">
            <v>132320</v>
          </cell>
          <cell r="C580" t="str">
            <v xml:space="preserve">        기타단기충당부채</v>
          </cell>
          <cell r="S580">
            <v>3338790</v>
          </cell>
        </row>
        <row r="581">
          <cell r="B581">
            <v>132330</v>
          </cell>
          <cell r="C581" t="str">
            <v xml:space="preserve">    당기법인세부채(미지급법인세)</v>
          </cell>
          <cell r="P581">
            <v>13939911</v>
          </cell>
          <cell r="Q581">
            <v>12541555</v>
          </cell>
          <cell r="R581">
            <v>11659813</v>
          </cell>
          <cell r="S581">
            <v>10003102</v>
          </cell>
          <cell r="T581">
            <v>2539027</v>
          </cell>
          <cell r="U581">
            <v>4442572</v>
          </cell>
          <cell r="V581">
            <v>5573745</v>
          </cell>
          <cell r="W581">
            <v>7003603</v>
          </cell>
          <cell r="X581">
            <v>8208463.8499999996</v>
          </cell>
          <cell r="Y581">
            <v>7974046.9400000004</v>
          </cell>
          <cell r="Z581">
            <v>15738735</v>
          </cell>
          <cell r="AA581">
            <v>24360922</v>
          </cell>
          <cell r="AB581">
            <v>76608337.510000005</v>
          </cell>
          <cell r="AC581">
            <v>3797301.05</v>
          </cell>
          <cell r="AD581">
            <v>8530800.6099999994</v>
          </cell>
          <cell r="AE581">
            <v>303260.19</v>
          </cell>
        </row>
        <row r="582">
          <cell r="B582">
            <v>132340</v>
          </cell>
          <cell r="C582" t="str">
            <v xml:space="preserve">    기타유동부채</v>
          </cell>
          <cell r="P582">
            <v>67883</v>
          </cell>
          <cell r="Q582">
            <v>514350</v>
          </cell>
          <cell r="R582">
            <v>678556</v>
          </cell>
          <cell r="S582">
            <v>465453</v>
          </cell>
          <cell r="T582">
            <v>380150</v>
          </cell>
          <cell r="U582">
            <v>338739</v>
          </cell>
          <cell r="V582">
            <v>849187</v>
          </cell>
          <cell r="W582">
            <v>1321389</v>
          </cell>
          <cell r="X582">
            <v>32368429</v>
          </cell>
          <cell r="Y582">
            <v>44225125</v>
          </cell>
          <cell r="Z582">
            <v>53374893</v>
          </cell>
          <cell r="AA582">
            <v>63303672</v>
          </cell>
          <cell r="AB582">
            <v>8610479</v>
          </cell>
          <cell r="AC582">
            <v>12120541</v>
          </cell>
          <cell r="AD582">
            <v>6468641</v>
          </cell>
          <cell r="AE582">
            <v>9179497</v>
          </cell>
        </row>
        <row r="583">
          <cell r="B583">
            <v>132350</v>
          </cell>
          <cell r="C583" t="str">
            <v xml:space="preserve">        선수금</v>
          </cell>
          <cell r="P583">
            <v>67716</v>
          </cell>
          <cell r="Q583">
            <v>391309</v>
          </cell>
          <cell r="R583">
            <v>560071</v>
          </cell>
          <cell r="S583">
            <v>320056</v>
          </cell>
          <cell r="T583">
            <v>380150</v>
          </cell>
          <cell r="U583">
            <v>338739</v>
          </cell>
          <cell r="V583">
            <v>849187</v>
          </cell>
          <cell r="W583">
            <v>1014551</v>
          </cell>
          <cell r="X583">
            <v>1623854.17</v>
          </cell>
          <cell r="Y583">
            <v>2025285.21</v>
          </cell>
          <cell r="Z583">
            <v>3235068</v>
          </cell>
          <cell r="AA583">
            <v>4501998</v>
          </cell>
          <cell r="AB583">
            <v>7541086.3799999999</v>
          </cell>
          <cell r="AC583">
            <v>3908819.98</v>
          </cell>
          <cell r="AD583">
            <v>4639040.25</v>
          </cell>
          <cell r="AE583">
            <v>6823230.7599999998</v>
          </cell>
        </row>
        <row r="584">
          <cell r="B584">
            <v>132360</v>
          </cell>
          <cell r="C584" t="str">
            <v xml:space="preserve">            선수금</v>
          </cell>
          <cell r="P584">
            <v>67716</v>
          </cell>
          <cell r="Q584">
            <v>391309</v>
          </cell>
          <cell r="R584">
            <v>560071</v>
          </cell>
          <cell r="S584">
            <v>320056</v>
          </cell>
          <cell r="T584">
            <v>380150</v>
          </cell>
          <cell r="U584">
            <v>338739</v>
          </cell>
          <cell r="V584">
            <v>849187</v>
          </cell>
          <cell r="W584">
            <v>1014551</v>
          </cell>
          <cell r="X584">
            <v>1623854.17</v>
          </cell>
          <cell r="Y584">
            <v>2025285.21</v>
          </cell>
          <cell r="Z584">
            <v>3235068</v>
          </cell>
          <cell r="AA584">
            <v>4501998</v>
          </cell>
          <cell r="AB584">
            <v>7541086.3799999999</v>
          </cell>
          <cell r="AC584">
            <v>3908819.98</v>
          </cell>
          <cell r="AD584">
            <v>4639040.25</v>
          </cell>
          <cell r="AE584">
            <v>6823230.7599999998</v>
          </cell>
        </row>
        <row r="585">
          <cell r="B585">
            <v>132370</v>
          </cell>
          <cell r="C585" t="str">
            <v xml:space="preserve">            공사선수금</v>
          </cell>
        </row>
        <row r="586">
          <cell r="B586">
            <v>132380</v>
          </cell>
          <cell r="C586" t="str">
            <v xml:space="preserve">            분양선수금</v>
          </cell>
        </row>
        <row r="587">
          <cell r="B587">
            <v>132390</v>
          </cell>
          <cell r="C587" t="str">
            <v xml:space="preserve">            기타선수금</v>
          </cell>
        </row>
        <row r="588">
          <cell r="B588">
            <v>132400</v>
          </cell>
          <cell r="C588" t="str">
            <v xml:space="preserve">        선수수익</v>
          </cell>
          <cell r="P588">
            <v>167</v>
          </cell>
          <cell r="Q588">
            <v>123041</v>
          </cell>
          <cell r="R588">
            <v>118485</v>
          </cell>
          <cell r="S588">
            <v>145397</v>
          </cell>
          <cell r="W588">
            <v>306838</v>
          </cell>
          <cell r="AB588">
            <v>34192</v>
          </cell>
          <cell r="AC588">
            <v>194633</v>
          </cell>
        </row>
        <row r="589">
          <cell r="B589">
            <v>132520</v>
          </cell>
          <cell r="C589" t="str">
            <v xml:space="preserve">        이연수익</v>
          </cell>
          <cell r="Y589">
            <v>727246</v>
          </cell>
          <cell r="Z589">
            <v>862730</v>
          </cell>
          <cell r="AA589">
            <v>1010131</v>
          </cell>
          <cell r="AB589">
            <v>1035201</v>
          </cell>
          <cell r="AC589">
            <v>8017088</v>
          </cell>
          <cell r="AD589">
            <v>1829601</v>
          </cell>
          <cell r="AE589">
            <v>2356266</v>
          </cell>
        </row>
        <row r="590">
          <cell r="B590">
            <v>132580</v>
          </cell>
          <cell r="C590" t="str">
            <v xml:space="preserve">        현금결제형주식기준보상거래</v>
          </cell>
        </row>
        <row r="591">
          <cell r="B591">
            <v>132590</v>
          </cell>
          <cell r="C591" t="str">
            <v xml:space="preserve">        기타</v>
          </cell>
          <cell r="X591">
            <v>30744575</v>
          </cell>
          <cell r="Y591">
            <v>41472594</v>
          </cell>
          <cell r="Z591">
            <v>49277095</v>
          </cell>
          <cell r="AA591">
            <v>57791543</v>
          </cell>
        </row>
        <row r="592">
          <cell r="B592">
            <v>132600</v>
          </cell>
          <cell r="C592" t="str">
            <v xml:space="preserve">    매각예정으로분류된처분자산에포함된부채</v>
          </cell>
          <cell r="AB592">
            <v>6418795.1500000004</v>
          </cell>
        </row>
        <row r="593">
          <cell r="B593">
            <v>132610</v>
          </cell>
          <cell r="C593" t="str">
            <v xml:space="preserve">        비유동부채</v>
          </cell>
        </row>
        <row r="594">
          <cell r="B594">
            <v>132620</v>
          </cell>
          <cell r="C594" t="str">
            <v xml:space="preserve">            사채</v>
          </cell>
        </row>
        <row r="595">
          <cell r="B595">
            <v>132630</v>
          </cell>
          <cell r="C595" t="str">
            <v xml:space="preserve">            장기차입금</v>
          </cell>
        </row>
        <row r="596">
          <cell r="B596">
            <v>132640</v>
          </cell>
          <cell r="C596" t="str">
            <v xml:space="preserve">            장기금융부채</v>
          </cell>
        </row>
        <row r="597">
          <cell r="B597">
            <v>132650</v>
          </cell>
          <cell r="C597" t="str">
            <v xml:space="preserve">            장기매입채무및기타비유동채무</v>
          </cell>
        </row>
        <row r="598">
          <cell r="B598">
            <v>132660</v>
          </cell>
          <cell r="C598" t="str">
            <v xml:space="preserve">            비유동종업원급여충당부채</v>
          </cell>
        </row>
        <row r="599">
          <cell r="B599">
            <v>132670</v>
          </cell>
          <cell r="C599" t="str">
            <v xml:space="preserve">            장기충당부채</v>
          </cell>
        </row>
        <row r="600">
          <cell r="B600">
            <v>132680</v>
          </cell>
          <cell r="C600" t="str">
            <v xml:space="preserve">            이연법인세부채</v>
          </cell>
        </row>
        <row r="601">
          <cell r="B601">
            <v>132690</v>
          </cell>
          <cell r="C601" t="str">
            <v xml:space="preserve">            기타비유동부채</v>
          </cell>
        </row>
        <row r="602">
          <cell r="B602">
            <v>132700</v>
          </cell>
          <cell r="C602" t="str">
            <v xml:space="preserve">        유동부채</v>
          </cell>
        </row>
        <row r="603">
          <cell r="B603">
            <v>132710</v>
          </cell>
          <cell r="C603" t="str">
            <v xml:space="preserve">            사채</v>
          </cell>
        </row>
        <row r="604">
          <cell r="B604">
            <v>132720</v>
          </cell>
          <cell r="C604" t="str">
            <v xml:space="preserve">            단기차입금</v>
          </cell>
        </row>
        <row r="605">
          <cell r="B605">
            <v>132730</v>
          </cell>
          <cell r="C605" t="str">
            <v xml:space="preserve">            단기금융부채</v>
          </cell>
        </row>
        <row r="606">
          <cell r="B606">
            <v>132740</v>
          </cell>
          <cell r="C606" t="str">
            <v xml:space="preserve">            단기매입채무및기타유동채무</v>
          </cell>
        </row>
        <row r="607">
          <cell r="B607">
            <v>132750</v>
          </cell>
          <cell r="C607" t="str">
            <v xml:space="preserve">            기타단기충당부채</v>
          </cell>
        </row>
        <row r="608">
          <cell r="B608">
            <v>132760</v>
          </cell>
          <cell r="C608" t="str">
            <v xml:space="preserve">            기타유동부채</v>
          </cell>
        </row>
        <row r="609">
          <cell r="B609">
            <v>132770</v>
          </cell>
          <cell r="C609" t="str">
            <v xml:space="preserve">        기타</v>
          </cell>
          <cell r="AB609">
            <v>6418795</v>
          </cell>
        </row>
        <row r="610">
          <cell r="B610">
            <v>133280</v>
          </cell>
          <cell r="C610" t="str">
            <v>*기타유동금융업부채</v>
          </cell>
        </row>
        <row r="611">
          <cell r="B611">
            <v>130010</v>
          </cell>
          <cell r="C611" t="str">
            <v>비유동부채</v>
          </cell>
          <cell r="P611">
            <v>98823541</v>
          </cell>
          <cell r="Q611">
            <v>48721510</v>
          </cell>
          <cell r="R611">
            <v>66156499</v>
          </cell>
          <cell r="S611">
            <v>66653087</v>
          </cell>
          <cell r="T611">
            <v>49384087</v>
          </cell>
          <cell r="U611">
            <v>71370831</v>
          </cell>
          <cell r="V611">
            <v>60164677</v>
          </cell>
          <cell r="W611">
            <v>56553461</v>
          </cell>
          <cell r="X611">
            <v>55652050.530000001</v>
          </cell>
          <cell r="Y611">
            <v>61501930.090000004</v>
          </cell>
          <cell r="Z611">
            <v>91754184</v>
          </cell>
          <cell r="AA611">
            <v>92461491</v>
          </cell>
          <cell r="AB611">
            <v>88950957.280000001</v>
          </cell>
          <cell r="AC611">
            <v>467755213.95999998</v>
          </cell>
          <cell r="AD611">
            <v>708403992.11000001</v>
          </cell>
          <cell r="AE611">
            <v>889353217.99000001</v>
          </cell>
        </row>
        <row r="612">
          <cell r="B612">
            <v>130020</v>
          </cell>
          <cell r="C612" t="str">
            <v xml:space="preserve">    사채</v>
          </cell>
          <cell r="P612">
            <v>50019122</v>
          </cell>
          <cell r="AE612">
            <v>100000000</v>
          </cell>
        </row>
        <row r="613">
          <cell r="B613">
            <v>130030</v>
          </cell>
          <cell r="C613" t="str">
            <v xml:space="preserve">    장기미지급이자</v>
          </cell>
        </row>
        <row r="614">
          <cell r="B614">
            <v>130040</v>
          </cell>
          <cell r="C614" t="str">
            <v xml:space="preserve">    사채상환할증금</v>
          </cell>
        </row>
        <row r="615">
          <cell r="B615">
            <v>130050</v>
          </cell>
          <cell r="C615" t="str">
            <v xml:space="preserve">    사채할증발행차금</v>
          </cell>
        </row>
        <row r="616">
          <cell r="B616">
            <v>130060</v>
          </cell>
          <cell r="C616" t="str">
            <v xml:space="preserve">    (사채할인발행차금)</v>
          </cell>
          <cell r="AE616">
            <v>207646</v>
          </cell>
        </row>
        <row r="617">
          <cell r="B617">
            <v>130070</v>
          </cell>
          <cell r="C617" t="str">
            <v xml:space="preserve">    (사채조정계정)</v>
          </cell>
        </row>
        <row r="618">
          <cell r="B618">
            <v>130080</v>
          </cell>
          <cell r="C618" t="str">
            <v xml:space="preserve">        사채</v>
          </cell>
          <cell r="P618">
            <v>10000000</v>
          </cell>
          <cell r="AE618">
            <v>100000000</v>
          </cell>
        </row>
        <row r="619">
          <cell r="B619">
            <v>130090</v>
          </cell>
          <cell r="C619" t="str">
            <v xml:space="preserve">        사채장기미지급이자</v>
          </cell>
        </row>
        <row r="620">
          <cell r="B620">
            <v>130100</v>
          </cell>
          <cell r="C620" t="str">
            <v xml:space="preserve">        사채상환할증금</v>
          </cell>
        </row>
        <row r="621">
          <cell r="B621">
            <v>130110</v>
          </cell>
          <cell r="C621" t="str">
            <v xml:space="preserve">        사채할증발행차금</v>
          </cell>
        </row>
        <row r="622">
          <cell r="B622">
            <v>130120</v>
          </cell>
          <cell r="C622" t="str">
            <v xml:space="preserve">        (사채할인발행차금)</v>
          </cell>
          <cell r="AE622">
            <v>207646</v>
          </cell>
        </row>
        <row r="623">
          <cell r="B623">
            <v>130130</v>
          </cell>
          <cell r="C623" t="str">
            <v xml:space="preserve">        CB</v>
          </cell>
          <cell r="P623">
            <v>40019122</v>
          </cell>
        </row>
        <row r="624">
          <cell r="B624">
            <v>130140</v>
          </cell>
          <cell r="C624" t="str">
            <v xml:space="preserve">        CB장기미지급이자</v>
          </cell>
        </row>
        <row r="625">
          <cell r="B625">
            <v>130150</v>
          </cell>
          <cell r="C625" t="str">
            <v xml:space="preserve">        CB상환할증금</v>
          </cell>
        </row>
        <row r="626">
          <cell r="B626">
            <v>130160</v>
          </cell>
          <cell r="C626" t="str">
            <v xml:space="preserve">        CB할증발행차금</v>
          </cell>
        </row>
        <row r="627">
          <cell r="B627">
            <v>130170</v>
          </cell>
          <cell r="C627" t="str">
            <v xml:space="preserve">        (CB할인발행차금)</v>
          </cell>
        </row>
        <row r="628">
          <cell r="B628">
            <v>130180</v>
          </cell>
          <cell r="C628" t="str">
            <v xml:space="preserve">        (CB조정계정)</v>
          </cell>
        </row>
        <row r="629">
          <cell r="B629">
            <v>130190</v>
          </cell>
          <cell r="C629" t="str">
            <v xml:space="preserve">        BW</v>
          </cell>
        </row>
        <row r="630">
          <cell r="B630">
            <v>130200</v>
          </cell>
          <cell r="C630" t="str">
            <v xml:space="preserve">        BW장기미지급이자</v>
          </cell>
        </row>
        <row r="631">
          <cell r="B631">
            <v>130210</v>
          </cell>
          <cell r="C631" t="str">
            <v xml:space="preserve">        BW상환할증금</v>
          </cell>
        </row>
        <row r="632">
          <cell r="B632">
            <v>130220</v>
          </cell>
          <cell r="C632" t="str">
            <v xml:space="preserve">        BW사채할증발행차금</v>
          </cell>
        </row>
        <row r="633">
          <cell r="B633">
            <v>130230</v>
          </cell>
          <cell r="C633" t="str">
            <v xml:space="preserve">        (BW사채할인발행차금)</v>
          </cell>
        </row>
        <row r="634">
          <cell r="B634">
            <v>130240</v>
          </cell>
          <cell r="C634" t="str">
            <v xml:space="preserve">        (BW조정계정)</v>
          </cell>
        </row>
        <row r="635">
          <cell r="B635">
            <v>130250</v>
          </cell>
          <cell r="C635" t="str">
            <v xml:space="preserve">        EB</v>
          </cell>
        </row>
        <row r="636">
          <cell r="B636">
            <v>130260</v>
          </cell>
          <cell r="C636" t="str">
            <v xml:space="preserve">        EB장기미지급이자</v>
          </cell>
        </row>
        <row r="637">
          <cell r="B637">
            <v>130270</v>
          </cell>
          <cell r="C637" t="str">
            <v xml:space="preserve">        EB상환할증금</v>
          </cell>
        </row>
        <row r="638">
          <cell r="B638">
            <v>130280</v>
          </cell>
          <cell r="C638" t="str">
            <v xml:space="preserve">        EB할증발행차금</v>
          </cell>
        </row>
        <row r="639">
          <cell r="B639">
            <v>130290</v>
          </cell>
          <cell r="C639" t="str">
            <v xml:space="preserve">        (EB할인발행차금)</v>
          </cell>
        </row>
        <row r="640">
          <cell r="B640">
            <v>130300</v>
          </cell>
          <cell r="C640" t="str">
            <v xml:space="preserve">        (EB조정계정)</v>
          </cell>
        </row>
        <row r="641">
          <cell r="B641">
            <v>130310</v>
          </cell>
          <cell r="C641" t="str">
            <v xml:space="preserve">    장기차입금</v>
          </cell>
          <cell r="P641">
            <v>30440278</v>
          </cell>
          <cell r="Q641">
            <v>29728694</v>
          </cell>
          <cell r="R641">
            <v>31403198</v>
          </cell>
          <cell r="S641">
            <v>29289974</v>
          </cell>
          <cell r="T641">
            <v>11814870</v>
          </cell>
          <cell r="U641">
            <v>31469318</v>
          </cell>
          <cell r="V641">
            <v>21570930</v>
          </cell>
          <cell r="W641">
            <v>17690870</v>
          </cell>
          <cell r="X641">
            <v>1218312.6200000001</v>
          </cell>
          <cell r="Y641">
            <v>3468185.53</v>
          </cell>
          <cell r="Z641">
            <v>6290137</v>
          </cell>
          <cell r="AA641">
            <v>11837933</v>
          </cell>
          <cell r="AB641">
            <v>23092083.329999998</v>
          </cell>
          <cell r="AC641">
            <v>394850814.81999999</v>
          </cell>
          <cell r="AD641">
            <v>636461988.11000001</v>
          </cell>
          <cell r="AE641">
            <v>721773079.16999996</v>
          </cell>
        </row>
        <row r="642">
          <cell r="B642">
            <v>130320</v>
          </cell>
          <cell r="C642" t="str">
            <v xml:space="preserve">    (현재가치할인차금)</v>
          </cell>
        </row>
        <row r="643">
          <cell r="B643">
            <v>130330</v>
          </cell>
          <cell r="C643" t="str">
            <v xml:space="preserve">    *외화장기차입금</v>
          </cell>
          <cell r="S643">
            <v>28037304</v>
          </cell>
          <cell r="V643">
            <v>5904930</v>
          </cell>
        </row>
        <row r="644">
          <cell r="B644">
            <v>130340</v>
          </cell>
          <cell r="C644" t="str">
            <v xml:space="preserve">        장기차입금</v>
          </cell>
          <cell r="P644">
            <v>30440278</v>
          </cell>
          <cell r="Q644">
            <v>9942700</v>
          </cell>
          <cell r="R644">
            <v>31403198</v>
          </cell>
          <cell r="S644">
            <v>29289974</v>
          </cell>
          <cell r="T644">
            <v>11814870</v>
          </cell>
          <cell r="U644">
            <v>31469318</v>
          </cell>
          <cell r="V644">
            <v>21570930</v>
          </cell>
          <cell r="W644">
            <v>17690870</v>
          </cell>
          <cell r="X644">
            <v>1218312.6200000001</v>
          </cell>
          <cell r="Y644">
            <v>3468185.53</v>
          </cell>
          <cell r="Z644">
            <v>6290137</v>
          </cell>
          <cell r="AA644">
            <v>11837933</v>
          </cell>
          <cell r="AB644">
            <v>23092083.329999998</v>
          </cell>
          <cell r="AC644">
            <v>394850814.81999999</v>
          </cell>
          <cell r="AD644">
            <v>636461988.11000001</v>
          </cell>
          <cell r="AE644">
            <v>721773079.16999996</v>
          </cell>
        </row>
        <row r="645">
          <cell r="B645">
            <v>130350</v>
          </cell>
          <cell r="C645" t="str">
            <v xml:space="preserve">        (현재가치할인차금)</v>
          </cell>
        </row>
        <row r="646">
          <cell r="B646">
            <v>130360</v>
          </cell>
          <cell r="C646" t="str">
            <v xml:space="preserve">        특수관계자장기차입금</v>
          </cell>
          <cell r="Q646">
            <v>19785994</v>
          </cell>
        </row>
        <row r="647">
          <cell r="B647">
            <v>130370</v>
          </cell>
          <cell r="C647" t="str">
            <v xml:space="preserve">        (현재가치할인차금)</v>
          </cell>
        </row>
        <row r="648">
          <cell r="B648">
            <v>130380</v>
          </cell>
          <cell r="C648" t="str">
            <v xml:space="preserve">        주임종장기차입금</v>
          </cell>
        </row>
        <row r="649">
          <cell r="B649">
            <v>130390</v>
          </cell>
          <cell r="C649" t="str">
            <v xml:space="preserve">        (현재가치할인차금)</v>
          </cell>
        </row>
        <row r="650">
          <cell r="B650">
            <v>130400</v>
          </cell>
          <cell r="C650" t="str">
            <v xml:space="preserve">        국민주택기금차입금</v>
          </cell>
        </row>
        <row r="651">
          <cell r="B651">
            <v>130410</v>
          </cell>
          <cell r="C651" t="str">
            <v xml:space="preserve">        (현재가치할인차금)</v>
          </cell>
        </row>
        <row r="652">
          <cell r="B652">
            <v>130420</v>
          </cell>
          <cell r="C652" t="str">
            <v xml:space="preserve">        기타장기차입금</v>
          </cell>
        </row>
        <row r="653">
          <cell r="B653">
            <v>130430</v>
          </cell>
          <cell r="C653" t="str">
            <v xml:space="preserve">        (현재가치할인차금)</v>
          </cell>
        </row>
        <row r="654">
          <cell r="B654">
            <v>130450</v>
          </cell>
          <cell r="C654" t="str">
            <v xml:space="preserve">    장기금융부채</v>
          </cell>
          <cell r="Q654">
            <v>92092</v>
          </cell>
          <cell r="Z654">
            <v>945205</v>
          </cell>
          <cell r="AA654">
            <v>445205</v>
          </cell>
          <cell r="AC654">
            <v>1996712</v>
          </cell>
          <cell r="AD654">
            <v>2272414</v>
          </cell>
          <cell r="AE654">
            <v>394520</v>
          </cell>
        </row>
        <row r="655">
          <cell r="B655">
            <v>130460</v>
          </cell>
          <cell r="C655" t="str">
            <v xml:space="preserve">    (현재가치할인차금)</v>
          </cell>
        </row>
        <row r="656">
          <cell r="B656">
            <v>130470</v>
          </cell>
          <cell r="C656" t="str">
            <v xml:space="preserve">        당기손익인식금융부채</v>
          </cell>
        </row>
        <row r="657">
          <cell r="B657">
            <v>130480</v>
          </cell>
          <cell r="C657" t="str">
            <v xml:space="preserve">        장기파생상품부채</v>
          </cell>
          <cell r="AD657">
            <v>1077893</v>
          </cell>
        </row>
        <row r="658">
          <cell r="B658">
            <v>130490</v>
          </cell>
          <cell r="C658" t="str">
            <v xml:space="preserve">            옵션</v>
          </cell>
        </row>
        <row r="659">
          <cell r="B659">
            <v>130500</v>
          </cell>
          <cell r="C659" t="str">
            <v xml:space="preserve">            선물</v>
          </cell>
        </row>
        <row r="660">
          <cell r="B660">
            <v>130510</v>
          </cell>
          <cell r="C660" t="str">
            <v xml:space="preserve">            선도</v>
          </cell>
        </row>
        <row r="661">
          <cell r="B661">
            <v>130520</v>
          </cell>
          <cell r="C661" t="str">
            <v xml:space="preserve">            스왑</v>
          </cell>
          <cell r="AD661">
            <v>1077893</v>
          </cell>
        </row>
        <row r="662">
          <cell r="B662">
            <v>130530</v>
          </cell>
          <cell r="C662" t="str">
            <v xml:space="preserve">            기타장기파생상품부채</v>
          </cell>
        </row>
        <row r="663">
          <cell r="B663">
            <v>130540</v>
          </cell>
          <cell r="C663" t="str">
            <v xml:space="preserve">        금융리스부채</v>
          </cell>
          <cell r="Q663">
            <v>92092</v>
          </cell>
        </row>
        <row r="664">
          <cell r="B664">
            <v>130550</v>
          </cell>
          <cell r="C664" t="str">
            <v xml:space="preserve">        (현재가치할인차금)</v>
          </cell>
        </row>
        <row r="665">
          <cell r="B665">
            <v>130560</v>
          </cell>
          <cell r="C665" t="str">
            <v xml:space="preserve">        장기상환우선주부채</v>
          </cell>
        </row>
        <row r="666">
          <cell r="B666">
            <v>130570</v>
          </cell>
          <cell r="C666" t="str">
            <v xml:space="preserve">        (현재가치할인차금)</v>
          </cell>
        </row>
        <row r="667">
          <cell r="B667">
            <v>133230</v>
          </cell>
          <cell r="C667" t="str">
            <v xml:space="preserve">        보증금</v>
          </cell>
        </row>
        <row r="668">
          <cell r="B668">
            <v>133240</v>
          </cell>
          <cell r="C668" t="str">
            <v xml:space="preserve">        (현재가치할인차금)</v>
          </cell>
        </row>
        <row r="669">
          <cell r="B669">
            <v>133250</v>
          </cell>
          <cell r="C669" t="str">
            <v xml:space="preserve">        지급보증계약부채</v>
          </cell>
          <cell r="Z669">
            <v>945205</v>
          </cell>
          <cell r="AA669">
            <v>445205</v>
          </cell>
          <cell r="AC669">
            <v>1996712</v>
          </cell>
          <cell r="AD669">
            <v>1194521</v>
          </cell>
          <cell r="AE669">
            <v>394520</v>
          </cell>
        </row>
        <row r="670">
          <cell r="B670">
            <v>133260</v>
          </cell>
          <cell r="C670" t="str">
            <v xml:space="preserve">        (현재가치할인차금)</v>
          </cell>
        </row>
        <row r="671">
          <cell r="B671">
            <v>130580</v>
          </cell>
          <cell r="C671" t="str">
            <v xml:space="preserve">        기타장기금융부채</v>
          </cell>
        </row>
        <row r="672">
          <cell r="B672">
            <v>130590</v>
          </cell>
          <cell r="C672" t="str">
            <v xml:space="preserve">        (현재가치할인차금)</v>
          </cell>
        </row>
        <row r="673">
          <cell r="B673">
            <v>130600</v>
          </cell>
          <cell r="C673" t="str">
            <v xml:space="preserve">    장기매입채무및기타채무</v>
          </cell>
          <cell r="P673">
            <v>7769338</v>
          </cell>
          <cell r="Q673">
            <v>7307046</v>
          </cell>
          <cell r="R673">
            <v>20880055</v>
          </cell>
          <cell r="S673">
            <v>19787507</v>
          </cell>
          <cell r="T673">
            <v>20689447</v>
          </cell>
          <cell r="U673">
            <v>21624797</v>
          </cell>
          <cell r="V673">
            <v>21902379</v>
          </cell>
          <cell r="W673">
            <v>24637621</v>
          </cell>
          <cell r="X673">
            <v>7649698</v>
          </cell>
          <cell r="Y673">
            <v>7333813</v>
          </cell>
          <cell r="Z673">
            <v>25505179</v>
          </cell>
          <cell r="AA673">
            <v>25097659</v>
          </cell>
          <cell r="AB673">
            <v>11617309</v>
          </cell>
          <cell r="AC673">
            <v>11263589</v>
          </cell>
          <cell r="AD673">
            <v>9478759</v>
          </cell>
          <cell r="AE673">
            <v>10482909</v>
          </cell>
        </row>
        <row r="674">
          <cell r="B674">
            <v>130610</v>
          </cell>
          <cell r="C674" t="str">
            <v xml:space="preserve">        장기매입채무</v>
          </cell>
        </row>
        <row r="675">
          <cell r="B675">
            <v>130620</v>
          </cell>
          <cell r="C675" t="str">
            <v xml:space="preserve">        (현재가치할인차금)</v>
          </cell>
        </row>
        <row r="676">
          <cell r="B676">
            <v>130630</v>
          </cell>
          <cell r="C676" t="str">
            <v xml:space="preserve">        *외화장기성매입채무</v>
          </cell>
        </row>
        <row r="677">
          <cell r="B677">
            <v>130640</v>
          </cell>
          <cell r="C677" t="str">
            <v xml:space="preserve">            장기매입채무</v>
          </cell>
        </row>
        <row r="678">
          <cell r="B678">
            <v>130650</v>
          </cell>
          <cell r="C678" t="str">
            <v xml:space="preserve">            (현재가치할인차금)</v>
          </cell>
        </row>
        <row r="679">
          <cell r="B679">
            <v>130660</v>
          </cell>
          <cell r="C679" t="str">
            <v xml:space="preserve">            특수관계자장기매입채무</v>
          </cell>
        </row>
        <row r="680">
          <cell r="B680">
            <v>130670</v>
          </cell>
          <cell r="C680" t="str">
            <v xml:space="preserve">            (현재가치할인차금)</v>
          </cell>
        </row>
        <row r="681">
          <cell r="B681">
            <v>130680</v>
          </cell>
          <cell r="C681" t="str">
            <v xml:space="preserve">            연불매입채무</v>
          </cell>
        </row>
        <row r="682">
          <cell r="B682">
            <v>130690</v>
          </cell>
          <cell r="C682" t="str">
            <v xml:space="preserve">            (현재가치할인차금)</v>
          </cell>
        </row>
        <row r="683">
          <cell r="B683">
            <v>130700</v>
          </cell>
          <cell r="C683" t="str">
            <v xml:space="preserve">            기타장기매입채무</v>
          </cell>
        </row>
        <row r="684">
          <cell r="B684">
            <v>130710</v>
          </cell>
          <cell r="C684" t="str">
            <v xml:space="preserve">            (현재가치할인차금)</v>
          </cell>
        </row>
        <row r="685">
          <cell r="B685">
            <v>130720</v>
          </cell>
          <cell r="C685" t="str">
            <v xml:space="preserve">        장기미지급금</v>
          </cell>
        </row>
        <row r="686">
          <cell r="B686">
            <v>130730</v>
          </cell>
          <cell r="C686" t="str">
            <v xml:space="preserve">        (현재가치할인차금)</v>
          </cell>
        </row>
        <row r="687">
          <cell r="B687">
            <v>130740</v>
          </cell>
          <cell r="C687" t="str">
            <v xml:space="preserve">        *외화장기미지급금</v>
          </cell>
        </row>
        <row r="688">
          <cell r="B688">
            <v>130750</v>
          </cell>
          <cell r="C688" t="str">
            <v xml:space="preserve">            장기미지급금</v>
          </cell>
        </row>
        <row r="689">
          <cell r="B689">
            <v>130760</v>
          </cell>
          <cell r="C689" t="str">
            <v xml:space="preserve">            (현재가치할인차금)</v>
          </cell>
        </row>
        <row r="690">
          <cell r="B690">
            <v>130770</v>
          </cell>
          <cell r="C690" t="str">
            <v xml:space="preserve">            장기공사미지급금</v>
          </cell>
        </row>
        <row r="691">
          <cell r="B691">
            <v>130780</v>
          </cell>
          <cell r="C691" t="str">
            <v xml:space="preserve">            (현재가치할인차금)</v>
          </cell>
        </row>
        <row r="692">
          <cell r="B692">
            <v>130790</v>
          </cell>
          <cell r="C692" t="str">
            <v xml:space="preserve">            특수관계자장기미지급금</v>
          </cell>
        </row>
        <row r="693">
          <cell r="B693">
            <v>130800</v>
          </cell>
          <cell r="C693" t="str">
            <v xml:space="preserve">            (현재가치할인차금)</v>
          </cell>
        </row>
        <row r="694">
          <cell r="B694">
            <v>130810</v>
          </cell>
          <cell r="C694" t="str">
            <v xml:space="preserve">            기타장기미지급금</v>
          </cell>
        </row>
        <row r="695">
          <cell r="B695">
            <v>130820</v>
          </cell>
          <cell r="C695" t="str">
            <v xml:space="preserve">            (현재가치할인차금)</v>
          </cell>
        </row>
        <row r="696">
          <cell r="B696">
            <v>130830</v>
          </cell>
          <cell r="C696" t="str">
            <v xml:space="preserve">        장기초과청구공사</v>
          </cell>
        </row>
        <row r="697">
          <cell r="B697">
            <v>130840</v>
          </cell>
          <cell r="C697" t="str">
            <v xml:space="preserve">        (추정공사손실)</v>
          </cell>
        </row>
        <row r="698">
          <cell r="B698">
            <v>130850</v>
          </cell>
          <cell r="C698" t="str">
            <v xml:space="preserve">        (현재가치할인차금)</v>
          </cell>
        </row>
        <row r="699">
          <cell r="B699">
            <v>131250</v>
          </cell>
          <cell r="C699" t="str">
            <v xml:space="preserve">        장기예수금</v>
          </cell>
          <cell r="Z699">
            <v>18582093</v>
          </cell>
          <cell r="AA699">
            <v>18641593</v>
          </cell>
          <cell r="AB699">
            <v>5325052.5</v>
          </cell>
          <cell r="AC699">
            <v>67842.5</v>
          </cell>
          <cell r="AD699">
            <v>67842.5</v>
          </cell>
          <cell r="AE699">
            <v>67842.5</v>
          </cell>
        </row>
        <row r="700">
          <cell r="B700">
            <v>131260</v>
          </cell>
          <cell r="C700" t="str">
            <v xml:space="preserve">        (현재가치할인차금)</v>
          </cell>
        </row>
        <row r="701">
          <cell r="B701">
            <v>131270</v>
          </cell>
          <cell r="C701" t="str">
            <v xml:space="preserve">            장기예수금</v>
          </cell>
        </row>
        <row r="702">
          <cell r="B702">
            <v>131280</v>
          </cell>
          <cell r="C702" t="str">
            <v xml:space="preserve">            (현재가치할인차금)</v>
          </cell>
        </row>
        <row r="703">
          <cell r="B703">
            <v>131290</v>
          </cell>
          <cell r="C703" t="str">
            <v xml:space="preserve">            부가세장기예수금</v>
          </cell>
        </row>
        <row r="704">
          <cell r="B704">
            <v>131300</v>
          </cell>
          <cell r="C704" t="str">
            <v xml:space="preserve">            (현재가치할인차금)</v>
          </cell>
        </row>
        <row r="705">
          <cell r="B705">
            <v>131310</v>
          </cell>
          <cell r="C705" t="str">
            <v xml:space="preserve">            기타장기예수금</v>
          </cell>
          <cell r="Z705">
            <v>18582093</v>
          </cell>
          <cell r="AA705">
            <v>18641593</v>
          </cell>
          <cell r="AB705">
            <v>5325052.5</v>
          </cell>
          <cell r="AC705">
            <v>67842.5</v>
          </cell>
          <cell r="AD705">
            <v>67842.5</v>
          </cell>
          <cell r="AE705">
            <v>67842.5</v>
          </cell>
        </row>
        <row r="706">
          <cell r="B706">
            <v>131320</v>
          </cell>
          <cell r="C706" t="str">
            <v xml:space="preserve">            (현재가치할인차금)</v>
          </cell>
        </row>
        <row r="707">
          <cell r="B707">
            <v>131330</v>
          </cell>
          <cell r="C707" t="str">
            <v xml:space="preserve">        장기금융예수금</v>
          </cell>
        </row>
        <row r="708">
          <cell r="B708">
            <v>131340</v>
          </cell>
          <cell r="C708" t="str">
            <v xml:space="preserve">        장기미지급비용</v>
          </cell>
        </row>
        <row r="709">
          <cell r="B709">
            <v>131350</v>
          </cell>
          <cell r="C709" t="str">
            <v xml:space="preserve">        (현재가치할인차금)</v>
          </cell>
        </row>
        <row r="710">
          <cell r="B710">
            <v>131360</v>
          </cell>
          <cell r="C710" t="str">
            <v xml:space="preserve">            장기미지급비용</v>
          </cell>
        </row>
        <row r="711">
          <cell r="B711">
            <v>131370</v>
          </cell>
          <cell r="C711" t="str">
            <v xml:space="preserve">            (현재가치할인차금)</v>
          </cell>
        </row>
        <row r="712">
          <cell r="B712">
            <v>131380</v>
          </cell>
          <cell r="C712" t="str">
            <v xml:space="preserve">            장기미지급제세</v>
          </cell>
        </row>
        <row r="713">
          <cell r="B713">
            <v>131390</v>
          </cell>
          <cell r="C713" t="str">
            <v xml:space="preserve">            (현재가치할인차금)</v>
          </cell>
        </row>
        <row r="714">
          <cell r="B714">
            <v>131420</v>
          </cell>
          <cell r="C714" t="str">
            <v xml:space="preserve">            기타장기미지급비용</v>
          </cell>
        </row>
        <row r="715">
          <cell r="B715">
            <v>131430</v>
          </cell>
          <cell r="C715" t="str">
            <v xml:space="preserve">            (현재가치할인차금)</v>
          </cell>
        </row>
        <row r="716">
          <cell r="B716">
            <v>131400</v>
          </cell>
          <cell r="C716" t="str">
            <v xml:space="preserve">        장기미지급배당금</v>
          </cell>
        </row>
        <row r="717">
          <cell r="B717">
            <v>131410</v>
          </cell>
          <cell r="C717" t="str">
            <v xml:space="preserve">        (현재가치할인차금)</v>
          </cell>
        </row>
        <row r="718">
          <cell r="B718">
            <v>131460</v>
          </cell>
          <cell r="C718" t="str">
            <v xml:space="preserve">        장기보증금</v>
          </cell>
          <cell r="P718">
            <v>7769338</v>
          </cell>
          <cell r="Q718">
            <v>7307046</v>
          </cell>
          <cell r="R718">
            <v>20880055</v>
          </cell>
          <cell r="S718">
            <v>19787507</v>
          </cell>
          <cell r="T718">
            <v>20689447</v>
          </cell>
          <cell r="U718">
            <v>21624797</v>
          </cell>
          <cell r="V718">
            <v>21902379</v>
          </cell>
          <cell r="W718">
            <v>24637621</v>
          </cell>
          <cell r="X718">
            <v>7649698</v>
          </cell>
          <cell r="Y718">
            <v>7333813</v>
          </cell>
          <cell r="Z718">
            <v>6923086</v>
          </cell>
          <cell r="AA718">
            <v>6456066</v>
          </cell>
          <cell r="AB718">
            <v>6292256</v>
          </cell>
          <cell r="AC718">
            <v>11195746</v>
          </cell>
          <cell r="AD718">
            <v>9410916</v>
          </cell>
          <cell r="AE718">
            <v>10415066</v>
          </cell>
        </row>
        <row r="719">
          <cell r="B719">
            <v>131470</v>
          </cell>
          <cell r="C719" t="str">
            <v xml:space="preserve">        (현재가치할인차금)</v>
          </cell>
        </row>
        <row r="720">
          <cell r="B720">
            <v>131480</v>
          </cell>
          <cell r="C720" t="str">
            <v xml:space="preserve">            수입보증금</v>
          </cell>
        </row>
        <row r="721">
          <cell r="B721">
            <v>131490</v>
          </cell>
          <cell r="C721" t="str">
            <v xml:space="preserve">            (현재가치할인차금)</v>
          </cell>
        </row>
        <row r="722">
          <cell r="B722">
            <v>131500</v>
          </cell>
          <cell r="C722" t="str">
            <v xml:space="preserve">            장기임대보증금</v>
          </cell>
          <cell r="Q722">
            <v>7307046</v>
          </cell>
          <cell r="R722">
            <v>20880055</v>
          </cell>
          <cell r="S722">
            <v>19787507</v>
          </cell>
          <cell r="T722">
            <v>20689447</v>
          </cell>
          <cell r="U722">
            <v>21624797</v>
          </cell>
          <cell r="V722">
            <v>21902379</v>
          </cell>
          <cell r="W722">
            <v>24637621</v>
          </cell>
          <cell r="X722">
            <v>7649698</v>
          </cell>
          <cell r="Y722">
            <v>7333813</v>
          </cell>
          <cell r="Z722">
            <v>6923086</v>
          </cell>
          <cell r="AA722">
            <v>6456066</v>
          </cell>
          <cell r="AB722">
            <v>6292256</v>
          </cell>
          <cell r="AC722">
            <v>11195746</v>
          </cell>
          <cell r="AD722">
            <v>9410916</v>
          </cell>
          <cell r="AE722">
            <v>10415066</v>
          </cell>
        </row>
        <row r="723">
          <cell r="B723">
            <v>131510</v>
          </cell>
          <cell r="C723" t="str">
            <v xml:space="preserve">            (현재가치할인차금)</v>
          </cell>
        </row>
        <row r="724">
          <cell r="B724">
            <v>131520</v>
          </cell>
          <cell r="C724" t="str">
            <v xml:space="preserve">            기타장기보증금</v>
          </cell>
        </row>
        <row r="725">
          <cell r="B725">
            <v>131530</v>
          </cell>
          <cell r="C725" t="str">
            <v xml:space="preserve">            (현재가치할인차금)</v>
          </cell>
        </row>
        <row r="726">
          <cell r="B726">
            <v>130860</v>
          </cell>
          <cell r="C726" t="str">
            <v xml:space="preserve">        기타장기채무</v>
          </cell>
        </row>
        <row r="727">
          <cell r="B727">
            <v>130870</v>
          </cell>
          <cell r="C727" t="str">
            <v xml:space="preserve">        (현재가치할인차금)</v>
          </cell>
        </row>
        <row r="728">
          <cell r="B728">
            <v>130880</v>
          </cell>
          <cell r="C728" t="str">
            <v xml:space="preserve">    비유동종업원급여충당부채</v>
          </cell>
          <cell r="P728">
            <v>10594803</v>
          </cell>
          <cell r="Q728">
            <v>11593678</v>
          </cell>
          <cell r="R728">
            <v>13873246</v>
          </cell>
          <cell r="S728">
            <v>14454921</v>
          </cell>
          <cell r="T728">
            <v>15789168</v>
          </cell>
          <cell r="U728">
            <v>15021397</v>
          </cell>
          <cell r="V728">
            <v>15320796</v>
          </cell>
          <cell r="W728">
            <v>14224970</v>
          </cell>
          <cell r="X728">
            <v>11761567.6</v>
          </cell>
          <cell r="Y728">
            <v>13066687.98</v>
          </cell>
          <cell r="Z728">
            <v>15519154</v>
          </cell>
          <cell r="AA728">
            <v>12745626</v>
          </cell>
          <cell r="AB728">
            <v>11411721.08</v>
          </cell>
          <cell r="AC728">
            <v>11959939.939999999</v>
          </cell>
          <cell r="AD728">
            <v>14880702.84</v>
          </cell>
          <cell r="AE728">
            <v>13071972</v>
          </cell>
        </row>
        <row r="729">
          <cell r="B729">
            <v>130890</v>
          </cell>
          <cell r="C729" t="str">
            <v xml:space="preserve">        확정급여부채</v>
          </cell>
          <cell r="X729">
            <v>34601795</v>
          </cell>
          <cell r="Y729">
            <v>43260242</v>
          </cell>
          <cell r="Z729">
            <v>62015616</v>
          </cell>
          <cell r="AA729">
            <v>70237119</v>
          </cell>
          <cell r="AB729">
            <v>82599420</v>
          </cell>
          <cell r="AC729">
            <v>103179078</v>
          </cell>
          <cell r="AD729">
            <v>99366320</v>
          </cell>
          <cell r="AE729">
            <v>106918744</v>
          </cell>
        </row>
        <row r="730">
          <cell r="B730">
            <v>130900</v>
          </cell>
          <cell r="C730" t="str">
            <v xml:space="preserve">        (현재가치할인차금)</v>
          </cell>
        </row>
        <row r="731">
          <cell r="B731">
            <v>130910</v>
          </cell>
          <cell r="C731" t="str">
            <v xml:space="preserve">        (사외적립자산)</v>
          </cell>
          <cell r="X731">
            <v>22840227</v>
          </cell>
          <cell r="Y731">
            <v>30193554</v>
          </cell>
          <cell r="Z731">
            <v>46496462</v>
          </cell>
          <cell r="AA731">
            <v>57491493</v>
          </cell>
          <cell r="AB731">
            <v>71187699</v>
          </cell>
          <cell r="AC731">
            <v>91219138</v>
          </cell>
          <cell r="AD731">
            <v>84485617</v>
          </cell>
          <cell r="AE731">
            <v>97749542</v>
          </cell>
        </row>
        <row r="732">
          <cell r="B732">
            <v>130920</v>
          </cell>
          <cell r="C732" t="str">
            <v xml:space="preserve">        미인식보험수리적손익</v>
          </cell>
        </row>
        <row r="733">
          <cell r="B733">
            <v>130930</v>
          </cell>
          <cell r="C733" t="str">
            <v xml:space="preserve">        미인식과거근무원가</v>
          </cell>
        </row>
        <row r="734">
          <cell r="B734">
            <v>130940</v>
          </cell>
          <cell r="C734" t="str">
            <v xml:space="preserve">        기타</v>
          </cell>
          <cell r="P734">
            <v>10594803</v>
          </cell>
          <cell r="Q734">
            <v>11593678</v>
          </cell>
          <cell r="R734">
            <v>13873246</v>
          </cell>
          <cell r="S734">
            <v>14454921</v>
          </cell>
          <cell r="T734">
            <v>15789168</v>
          </cell>
          <cell r="U734">
            <v>15021397</v>
          </cell>
          <cell r="V734">
            <v>15320796</v>
          </cell>
          <cell r="W734">
            <v>14224970</v>
          </cell>
          <cell r="AE734">
            <v>3902770</v>
          </cell>
        </row>
        <row r="735">
          <cell r="B735">
            <v>130950</v>
          </cell>
          <cell r="C735" t="str">
            <v xml:space="preserve">        [구]퇴직급여충당부채</v>
          </cell>
          <cell r="P735">
            <v>25538376</v>
          </cell>
          <cell r="Q735">
            <v>28267470</v>
          </cell>
          <cell r="R735">
            <v>32221949</v>
          </cell>
          <cell r="S735">
            <v>36250872</v>
          </cell>
          <cell r="T735">
            <v>37848747</v>
          </cell>
          <cell r="U735">
            <v>40228140</v>
          </cell>
          <cell r="V735">
            <v>41705288</v>
          </cell>
          <cell r="W735">
            <v>41877561</v>
          </cell>
          <cell r="AE735">
            <v>13071972</v>
          </cell>
        </row>
        <row r="736">
          <cell r="B736">
            <v>130960</v>
          </cell>
          <cell r="C736" t="str">
            <v xml:space="preserve">        [구]퇴직연금미지급금</v>
          </cell>
        </row>
        <row r="737">
          <cell r="B737">
            <v>130970</v>
          </cell>
          <cell r="C737" t="str">
            <v xml:space="preserve">        [구](국민연금전환금)</v>
          </cell>
          <cell r="P737">
            <v>824280</v>
          </cell>
          <cell r="Q737">
            <v>693853</v>
          </cell>
          <cell r="R737">
            <v>802282</v>
          </cell>
          <cell r="S737">
            <v>712520</v>
          </cell>
          <cell r="T737">
            <v>5195587</v>
          </cell>
          <cell r="U737">
            <v>551419</v>
          </cell>
          <cell r="V737">
            <v>462812</v>
          </cell>
          <cell r="W737">
            <v>343296</v>
          </cell>
        </row>
        <row r="738">
          <cell r="B738">
            <v>130980</v>
          </cell>
          <cell r="C738" t="str">
            <v xml:space="preserve">        [구](퇴직보험예치금)</v>
          </cell>
          <cell r="P738">
            <v>14119293</v>
          </cell>
          <cell r="Q738">
            <v>15979939</v>
          </cell>
          <cell r="R738">
            <v>17546421</v>
          </cell>
          <cell r="S738">
            <v>21083431</v>
          </cell>
          <cell r="T738">
            <v>16863992</v>
          </cell>
          <cell r="U738">
            <v>19203550</v>
          </cell>
          <cell r="V738">
            <v>15325486</v>
          </cell>
          <cell r="W738">
            <v>16320094</v>
          </cell>
        </row>
        <row r="739">
          <cell r="B739">
            <v>130990</v>
          </cell>
          <cell r="C739" t="str">
            <v xml:space="preserve">        [구](퇴직연금운용자산)</v>
          </cell>
          <cell r="U739">
            <v>5451774</v>
          </cell>
          <cell r="V739">
            <v>10596194</v>
          </cell>
          <cell r="W739">
            <v>10989201</v>
          </cell>
        </row>
        <row r="740">
          <cell r="B740">
            <v>131000</v>
          </cell>
          <cell r="C740" t="str">
            <v xml:space="preserve">    장기충당부채</v>
          </cell>
        </row>
        <row r="741">
          <cell r="B741">
            <v>131010</v>
          </cell>
          <cell r="C741" t="str">
            <v xml:space="preserve">        손실부담충당부채</v>
          </cell>
        </row>
        <row r="742">
          <cell r="B742">
            <v>131020</v>
          </cell>
          <cell r="C742" t="str">
            <v xml:space="preserve">        구조조정충당부채</v>
          </cell>
        </row>
        <row r="743">
          <cell r="B743">
            <v>131030</v>
          </cell>
          <cell r="C743" t="str">
            <v xml:space="preserve">        제품보증충당부채</v>
          </cell>
        </row>
        <row r="744">
          <cell r="B744">
            <v>131040</v>
          </cell>
          <cell r="C744" t="str">
            <v xml:space="preserve">        원상복구및사후처리충당부채</v>
          </cell>
        </row>
        <row r="745">
          <cell r="B745">
            <v>131050</v>
          </cell>
          <cell r="C745" t="str">
            <v xml:space="preserve">        하자보수충당부채</v>
          </cell>
        </row>
        <row r="746">
          <cell r="B746">
            <v>131060</v>
          </cell>
          <cell r="C746" t="str">
            <v xml:space="preserve">        단일보증충당부채</v>
          </cell>
        </row>
        <row r="747">
          <cell r="B747">
            <v>131070</v>
          </cell>
          <cell r="C747" t="str">
            <v xml:space="preserve">        소송사건충당부채</v>
          </cell>
        </row>
        <row r="748">
          <cell r="B748">
            <v>131080</v>
          </cell>
          <cell r="C748" t="str">
            <v xml:space="preserve">        기타장기충당부채</v>
          </cell>
        </row>
        <row r="749">
          <cell r="B749">
            <v>131090</v>
          </cell>
          <cell r="C749" t="str">
            <v xml:space="preserve">    이연법인세부채</v>
          </cell>
          <cell r="S749">
            <v>3120686</v>
          </cell>
          <cell r="T749">
            <v>1090602</v>
          </cell>
          <cell r="U749">
            <v>3255319</v>
          </cell>
          <cell r="V749">
            <v>1370573</v>
          </cell>
          <cell r="X749">
            <v>35022472.310000002</v>
          </cell>
          <cell r="Y749">
            <v>37633243.579999998</v>
          </cell>
          <cell r="Z749">
            <v>43494509</v>
          </cell>
          <cell r="AA749">
            <v>42335068</v>
          </cell>
          <cell r="AB749">
            <v>42829844.369999997</v>
          </cell>
          <cell r="AC749">
            <v>47684158.380000003</v>
          </cell>
          <cell r="AD749">
            <v>45310128.640000001</v>
          </cell>
          <cell r="AE749">
            <v>43838383.670000002</v>
          </cell>
        </row>
        <row r="750">
          <cell r="B750">
            <v>131100</v>
          </cell>
          <cell r="C750" t="str">
            <v xml:space="preserve">    장기당기법인세부채(미지급법인세)</v>
          </cell>
        </row>
        <row r="751">
          <cell r="B751">
            <v>131110</v>
          </cell>
          <cell r="C751" t="str">
            <v xml:space="preserve">    (현재가치할인차금)</v>
          </cell>
        </row>
        <row r="752">
          <cell r="B752">
            <v>131120</v>
          </cell>
          <cell r="C752" t="str">
            <v xml:space="preserve">    기타비유동부채</v>
          </cell>
        </row>
        <row r="753">
          <cell r="B753">
            <v>131130</v>
          </cell>
          <cell r="C753" t="str">
            <v xml:space="preserve">        장기선수금</v>
          </cell>
        </row>
        <row r="754">
          <cell r="B754">
            <v>131140</v>
          </cell>
          <cell r="C754" t="str">
            <v xml:space="preserve">        (현재가치할인차금)</v>
          </cell>
        </row>
        <row r="755">
          <cell r="B755">
            <v>131150</v>
          </cell>
          <cell r="C755" t="str">
            <v xml:space="preserve">            장기선수금</v>
          </cell>
        </row>
        <row r="756">
          <cell r="B756">
            <v>131160</v>
          </cell>
          <cell r="C756" t="str">
            <v xml:space="preserve">            (현재가치할인차금)</v>
          </cell>
        </row>
        <row r="757">
          <cell r="B757">
            <v>131170</v>
          </cell>
          <cell r="C757" t="str">
            <v xml:space="preserve">            장기공사선수금</v>
          </cell>
        </row>
        <row r="758">
          <cell r="B758">
            <v>131180</v>
          </cell>
          <cell r="C758" t="str">
            <v xml:space="preserve">            (현재가치할인차금)</v>
          </cell>
        </row>
        <row r="759">
          <cell r="B759">
            <v>131190</v>
          </cell>
          <cell r="C759" t="str">
            <v xml:space="preserve">            장기분양선수금</v>
          </cell>
        </row>
        <row r="760">
          <cell r="B760">
            <v>131200</v>
          </cell>
          <cell r="C760" t="str">
            <v xml:space="preserve">            (현재가치할인차금)</v>
          </cell>
        </row>
        <row r="761">
          <cell r="B761">
            <v>131210</v>
          </cell>
          <cell r="C761" t="str">
            <v xml:space="preserve">            기타장기선수금</v>
          </cell>
        </row>
        <row r="762">
          <cell r="B762">
            <v>131220</v>
          </cell>
          <cell r="C762" t="str">
            <v xml:space="preserve">            (현재가치할인차금)</v>
          </cell>
        </row>
        <row r="763">
          <cell r="B763">
            <v>131230</v>
          </cell>
          <cell r="C763" t="str">
            <v xml:space="preserve">        장기선수수익</v>
          </cell>
        </row>
        <row r="764">
          <cell r="B764">
            <v>131240</v>
          </cell>
          <cell r="C764" t="str">
            <v xml:space="preserve">        (현재가치할인차금)</v>
          </cell>
        </row>
        <row r="765">
          <cell r="B765">
            <v>131440</v>
          </cell>
          <cell r="C765" t="str">
            <v xml:space="preserve">        이연수익</v>
          </cell>
        </row>
        <row r="766">
          <cell r="B766">
            <v>131450</v>
          </cell>
          <cell r="C766" t="str">
            <v xml:space="preserve">        (현재가치할인차금)</v>
          </cell>
        </row>
        <row r="767">
          <cell r="B767">
            <v>131540</v>
          </cell>
          <cell r="C767" t="str">
            <v xml:space="preserve">        현금결제형주식기준보상거래</v>
          </cell>
        </row>
        <row r="768">
          <cell r="B768">
            <v>131550</v>
          </cell>
          <cell r="C768" t="str">
            <v xml:space="preserve">        (현재가치할인차금)</v>
          </cell>
        </row>
        <row r="769">
          <cell r="B769">
            <v>131560</v>
          </cell>
          <cell r="C769" t="str">
            <v xml:space="preserve">        기타</v>
          </cell>
        </row>
        <row r="770">
          <cell r="B770">
            <v>131570</v>
          </cell>
          <cell r="C770" t="str">
            <v xml:space="preserve">        (현재가치할인차금)</v>
          </cell>
        </row>
        <row r="771">
          <cell r="B771">
            <v>133290</v>
          </cell>
          <cell r="C771" t="str">
            <v>*기타비유동금융업부채</v>
          </cell>
        </row>
        <row r="772">
          <cell r="B772">
            <v>132780</v>
          </cell>
          <cell r="C772" t="str">
            <v>기타금융업부채</v>
          </cell>
        </row>
        <row r="773">
          <cell r="B773">
            <v>120000</v>
          </cell>
          <cell r="C773" t="str">
            <v>자본총계</v>
          </cell>
          <cell r="P773">
            <v>308896709</v>
          </cell>
          <cell r="Q773">
            <v>332108692</v>
          </cell>
          <cell r="R773">
            <v>468557611</v>
          </cell>
          <cell r="S773">
            <v>510482386</v>
          </cell>
          <cell r="T773">
            <v>492487589</v>
          </cell>
          <cell r="U773">
            <v>504235966</v>
          </cell>
          <cell r="V773">
            <v>483608342</v>
          </cell>
          <cell r="W773">
            <v>501647660</v>
          </cell>
          <cell r="X773">
            <v>545120733.38</v>
          </cell>
          <cell r="Y773">
            <v>560223232.69000006</v>
          </cell>
          <cell r="Z773">
            <v>727970551</v>
          </cell>
          <cell r="AA773">
            <v>889646413</v>
          </cell>
          <cell r="AB773">
            <v>1178204072.72</v>
          </cell>
          <cell r="AC773">
            <v>1286515351.3800001</v>
          </cell>
          <cell r="AD773">
            <v>1309665505.98</v>
          </cell>
          <cell r="AE773">
            <v>1293338887.1600001</v>
          </cell>
        </row>
        <row r="774">
          <cell r="B774">
            <v>120010</v>
          </cell>
          <cell r="C774" t="str">
            <v>지배주주지분</v>
          </cell>
          <cell r="P774">
            <v>298333001</v>
          </cell>
          <cell r="Q774">
            <v>321535986</v>
          </cell>
          <cell r="R774">
            <v>388510066</v>
          </cell>
          <cell r="S774">
            <v>418025734</v>
          </cell>
          <cell r="T774">
            <v>399671056</v>
          </cell>
          <cell r="U774">
            <v>411632352</v>
          </cell>
          <cell r="V774">
            <v>402067807</v>
          </cell>
          <cell r="W774">
            <v>417009094</v>
          </cell>
          <cell r="X774">
            <v>545876491</v>
          </cell>
          <cell r="Y774">
            <v>558668210.67999995</v>
          </cell>
          <cell r="Z774">
            <v>633108261</v>
          </cell>
          <cell r="AA774">
            <v>730646803</v>
          </cell>
          <cell r="AB774">
            <v>1010361818.13</v>
          </cell>
          <cell r="AC774">
            <v>1022682115.3200001</v>
          </cell>
          <cell r="AD774">
            <v>1044103294.9</v>
          </cell>
          <cell r="AE774">
            <v>994227917.63</v>
          </cell>
        </row>
        <row r="775">
          <cell r="B775">
            <v>120020</v>
          </cell>
          <cell r="C775" t="str">
            <v xml:space="preserve">    자본금</v>
          </cell>
          <cell r="P775">
            <v>47032355</v>
          </cell>
          <cell r="Q775">
            <v>47032355</v>
          </cell>
          <cell r="R775">
            <v>47032355</v>
          </cell>
          <cell r="S775">
            <v>47032355</v>
          </cell>
          <cell r="T775">
            <v>47032355</v>
          </cell>
          <cell r="U775">
            <v>47032355</v>
          </cell>
          <cell r="V775">
            <v>47032355</v>
          </cell>
          <cell r="W775">
            <v>47032355</v>
          </cell>
          <cell r="X775">
            <v>47032355</v>
          </cell>
          <cell r="Y775">
            <v>47032355</v>
          </cell>
          <cell r="Z775">
            <v>47032355</v>
          </cell>
          <cell r="AA775">
            <v>47032355</v>
          </cell>
          <cell r="AB775">
            <v>47032355</v>
          </cell>
          <cell r="AC775">
            <v>47032355</v>
          </cell>
          <cell r="AD775">
            <v>47032355</v>
          </cell>
          <cell r="AE775">
            <v>47032355</v>
          </cell>
        </row>
        <row r="776">
          <cell r="B776">
            <v>120030</v>
          </cell>
          <cell r="C776" t="str">
            <v xml:space="preserve">        보통주자본금</v>
          </cell>
          <cell r="P776">
            <v>47032355</v>
          </cell>
          <cell r="Q776">
            <v>47032355</v>
          </cell>
          <cell r="R776">
            <v>47032355</v>
          </cell>
          <cell r="S776">
            <v>47032355</v>
          </cell>
          <cell r="T776">
            <v>47032355</v>
          </cell>
          <cell r="U776">
            <v>47032355</v>
          </cell>
          <cell r="V776">
            <v>47032355</v>
          </cell>
          <cell r="W776">
            <v>47032355</v>
          </cell>
          <cell r="X776">
            <v>47032355</v>
          </cell>
          <cell r="Y776">
            <v>47032355</v>
          </cell>
          <cell r="Z776">
            <v>47032355</v>
          </cell>
          <cell r="AA776">
            <v>47032355</v>
          </cell>
          <cell r="AB776">
            <v>47032355</v>
          </cell>
          <cell r="AC776">
            <v>47032355</v>
          </cell>
          <cell r="AD776">
            <v>47032355</v>
          </cell>
          <cell r="AE776">
            <v>47032355</v>
          </cell>
        </row>
        <row r="777">
          <cell r="B777">
            <v>120040</v>
          </cell>
          <cell r="C777" t="str">
            <v xml:space="preserve">        우선주자본금</v>
          </cell>
        </row>
        <row r="778">
          <cell r="B778">
            <v>120710</v>
          </cell>
          <cell r="C778" t="str">
            <v xml:space="preserve">    신종자본증권</v>
          </cell>
        </row>
        <row r="779">
          <cell r="B779">
            <v>120050</v>
          </cell>
          <cell r="C779" t="str">
            <v xml:space="preserve">    자본잉여금</v>
          </cell>
          <cell r="P779">
            <v>68864993</v>
          </cell>
          <cell r="Q779">
            <v>68864993</v>
          </cell>
          <cell r="R779">
            <v>70056812</v>
          </cell>
          <cell r="S779">
            <v>75482051</v>
          </cell>
          <cell r="T779">
            <v>75350213</v>
          </cell>
          <cell r="U779">
            <v>76017853</v>
          </cell>
          <cell r="V779">
            <v>74000288</v>
          </cell>
          <cell r="W779">
            <v>74307742</v>
          </cell>
          <cell r="X779">
            <v>69780038.469999999</v>
          </cell>
          <cell r="Y779">
            <v>69572700.799999997</v>
          </cell>
          <cell r="Z779">
            <v>86030924</v>
          </cell>
          <cell r="AA779">
            <v>99230630</v>
          </cell>
          <cell r="AB779">
            <v>295020106.47000003</v>
          </cell>
          <cell r="AC779">
            <v>295020106.47000003</v>
          </cell>
          <cell r="AD779">
            <v>295020106.47000003</v>
          </cell>
          <cell r="AE779">
            <v>295020106.47000003</v>
          </cell>
        </row>
        <row r="780">
          <cell r="B780">
            <v>120060</v>
          </cell>
          <cell r="C780" t="str">
            <v xml:space="preserve">        주식발행초과금</v>
          </cell>
          <cell r="P780">
            <v>68864993</v>
          </cell>
          <cell r="Q780">
            <v>68864993</v>
          </cell>
          <cell r="U780">
            <v>68731906</v>
          </cell>
          <cell r="V780">
            <v>68731906</v>
          </cell>
          <cell r="W780">
            <v>68731906</v>
          </cell>
          <cell r="X780">
            <v>68731906</v>
          </cell>
          <cell r="Y780">
            <v>68731906</v>
          </cell>
          <cell r="Z780">
            <v>68731906</v>
          </cell>
          <cell r="AA780">
            <v>68731906</v>
          </cell>
          <cell r="AB780">
            <v>68731906</v>
          </cell>
          <cell r="AC780">
            <v>68730444</v>
          </cell>
          <cell r="AD780">
            <v>68730444</v>
          </cell>
          <cell r="AE780">
            <v>68730444</v>
          </cell>
        </row>
        <row r="781">
          <cell r="B781">
            <v>120070</v>
          </cell>
          <cell r="C781" t="str">
            <v xml:space="preserve">        배당건설이자</v>
          </cell>
        </row>
        <row r="782">
          <cell r="B782">
            <v>120080</v>
          </cell>
          <cell r="C782" t="str">
            <v xml:space="preserve">        주식매입선택권</v>
          </cell>
        </row>
        <row r="783">
          <cell r="B783">
            <v>120090</v>
          </cell>
          <cell r="C783" t="str">
            <v xml:space="preserve">        감자차익</v>
          </cell>
        </row>
        <row r="784">
          <cell r="B784">
            <v>120100</v>
          </cell>
          <cell r="C784" t="str">
            <v xml:space="preserve">        보험차익</v>
          </cell>
        </row>
        <row r="785">
          <cell r="B785">
            <v>120110</v>
          </cell>
          <cell r="C785" t="str">
            <v xml:space="preserve">        합병차익</v>
          </cell>
        </row>
        <row r="786">
          <cell r="B786">
            <v>120120</v>
          </cell>
          <cell r="C786" t="str">
            <v xml:space="preserve">        자산수증이익</v>
          </cell>
        </row>
        <row r="787">
          <cell r="B787">
            <v>120130</v>
          </cell>
          <cell r="C787" t="str">
            <v xml:space="preserve">        채무면제이익</v>
          </cell>
        </row>
        <row r="788">
          <cell r="B788">
            <v>120140</v>
          </cell>
          <cell r="C788" t="str">
            <v xml:space="preserve">        자기주식처분이익</v>
          </cell>
          <cell r="X788">
            <v>915045</v>
          </cell>
          <cell r="Y788">
            <v>707708</v>
          </cell>
          <cell r="Z788">
            <v>3227414</v>
          </cell>
          <cell r="AA788">
            <v>3227414</v>
          </cell>
          <cell r="AB788">
            <v>199016890</v>
          </cell>
          <cell r="AC788">
            <v>199016890</v>
          </cell>
          <cell r="AD788">
            <v>199016890</v>
          </cell>
          <cell r="AE788">
            <v>199016890</v>
          </cell>
        </row>
        <row r="789">
          <cell r="B789">
            <v>120150</v>
          </cell>
          <cell r="C789" t="str">
            <v xml:space="preserve">        전환권대가</v>
          </cell>
        </row>
        <row r="790">
          <cell r="B790">
            <v>120160</v>
          </cell>
          <cell r="C790" t="str">
            <v xml:space="preserve">        신주인수권대가</v>
          </cell>
        </row>
        <row r="791">
          <cell r="B791">
            <v>120170</v>
          </cell>
          <cell r="C791" t="str">
            <v xml:space="preserve">        교환권대가</v>
          </cell>
        </row>
        <row r="792">
          <cell r="B792">
            <v>120180</v>
          </cell>
          <cell r="C792" t="str">
            <v xml:space="preserve">        전환권재매입이익</v>
          </cell>
        </row>
        <row r="793">
          <cell r="B793">
            <v>120190</v>
          </cell>
          <cell r="C793" t="str">
            <v xml:space="preserve">        기타자본잉여금</v>
          </cell>
          <cell r="R793">
            <v>70056812</v>
          </cell>
          <cell r="S793">
            <v>75482051</v>
          </cell>
          <cell r="T793">
            <v>75350213</v>
          </cell>
          <cell r="U793">
            <v>7285948</v>
          </cell>
          <cell r="V793">
            <v>5268383</v>
          </cell>
          <cell r="W793">
            <v>5575836</v>
          </cell>
          <cell r="X793">
            <v>133087</v>
          </cell>
          <cell r="Y793">
            <v>133087</v>
          </cell>
          <cell r="Z793">
            <v>14071604</v>
          </cell>
          <cell r="AA793">
            <v>27271310</v>
          </cell>
          <cell r="AB793">
            <v>27271310</v>
          </cell>
          <cell r="AC793">
            <v>27272772</v>
          </cell>
          <cell r="AD793">
            <v>27272772</v>
          </cell>
          <cell r="AE793">
            <v>27272772</v>
          </cell>
        </row>
        <row r="794">
          <cell r="B794">
            <v>120200</v>
          </cell>
          <cell r="C794" t="str">
            <v xml:space="preserve">        재평가적립금(2001년이전)</v>
          </cell>
        </row>
        <row r="795">
          <cell r="B795">
            <v>120210</v>
          </cell>
          <cell r="C795" t="str">
            <v xml:space="preserve">    기타자본</v>
          </cell>
          <cell r="Q795">
            <v>-7859871</v>
          </cell>
          <cell r="R795">
            <v>2444215</v>
          </cell>
          <cell r="S795">
            <v>2055962</v>
          </cell>
          <cell r="T795">
            <v>-8119998</v>
          </cell>
          <cell r="U795">
            <v>-16051225</v>
          </cell>
          <cell r="V795">
            <v>-35616385</v>
          </cell>
          <cell r="W795">
            <v>-41141232</v>
          </cell>
          <cell r="X795">
            <v>-43561210</v>
          </cell>
          <cell r="Y795">
            <v>-42634448</v>
          </cell>
          <cell r="Z795">
            <v>-41606570</v>
          </cell>
          <cell r="AA795">
            <v>-41606570</v>
          </cell>
          <cell r="AB795">
            <v>-17437871</v>
          </cell>
          <cell r="AC795">
            <v>-26145488</v>
          </cell>
          <cell r="AD795">
            <v>-26145488</v>
          </cell>
          <cell r="AE795">
            <v>-26145488</v>
          </cell>
        </row>
        <row r="796">
          <cell r="B796">
            <v>120220</v>
          </cell>
          <cell r="C796" t="str">
            <v xml:space="preserve">        자기주식</v>
          </cell>
          <cell r="Q796">
            <v>-7871803</v>
          </cell>
          <cell r="S796">
            <v>-991857</v>
          </cell>
          <cell r="T796">
            <v>-10549525</v>
          </cell>
          <cell r="U796">
            <v>-18600519</v>
          </cell>
          <cell r="V796">
            <v>-37236467</v>
          </cell>
          <cell r="W796">
            <v>-43572059</v>
          </cell>
          <cell r="X796">
            <v>-43572059</v>
          </cell>
          <cell r="Y796">
            <v>-42635048</v>
          </cell>
          <cell r="Z796">
            <v>-41606570</v>
          </cell>
          <cell r="AA796">
            <v>-41606570</v>
          </cell>
          <cell r="AB796">
            <v>-17437871</v>
          </cell>
          <cell r="AC796">
            <v>-26145488</v>
          </cell>
          <cell r="AD796">
            <v>-26145488</v>
          </cell>
          <cell r="AE796">
            <v>-26145488</v>
          </cell>
        </row>
        <row r="797">
          <cell r="B797">
            <v>120230</v>
          </cell>
          <cell r="C797" t="str">
            <v xml:space="preserve">        자기주식처분손실</v>
          </cell>
        </row>
        <row r="798">
          <cell r="B798">
            <v>120240</v>
          </cell>
          <cell r="C798" t="str">
            <v xml:space="preserve">        주식할인발행차금</v>
          </cell>
        </row>
        <row r="799">
          <cell r="B799">
            <v>120250</v>
          </cell>
          <cell r="C799" t="str">
            <v xml:space="preserve">        주식매수선택권</v>
          </cell>
          <cell r="Q799">
            <v>11932</v>
          </cell>
          <cell r="R799">
            <v>25537</v>
          </cell>
          <cell r="S799">
            <v>10849</v>
          </cell>
          <cell r="T799">
            <v>10849</v>
          </cell>
          <cell r="U799">
            <v>10849</v>
          </cell>
          <cell r="V799">
            <v>10849</v>
          </cell>
          <cell r="W799">
            <v>10849</v>
          </cell>
          <cell r="X799">
            <v>10849</v>
          </cell>
          <cell r="Y799">
            <v>600</v>
          </cell>
        </row>
        <row r="800">
          <cell r="B800">
            <v>120260</v>
          </cell>
          <cell r="C800" t="str">
            <v xml:space="preserve">        감자차손</v>
          </cell>
        </row>
        <row r="801">
          <cell r="B801">
            <v>120270</v>
          </cell>
          <cell r="C801" t="str">
            <v xml:space="preserve">        파생상품평가이익</v>
          </cell>
        </row>
        <row r="802">
          <cell r="B802">
            <v>120280</v>
          </cell>
          <cell r="C802" t="str">
            <v xml:space="preserve">        파생상품평가손실</v>
          </cell>
        </row>
        <row r="803">
          <cell r="B803">
            <v>120290</v>
          </cell>
          <cell r="C803" t="str">
            <v xml:space="preserve">        전환권재매입손실</v>
          </cell>
        </row>
        <row r="804">
          <cell r="B804">
            <v>120300</v>
          </cell>
          <cell r="C804" t="str">
            <v xml:space="preserve">        기타</v>
          </cell>
          <cell r="R804">
            <v>2418678</v>
          </cell>
          <cell r="S804">
            <v>3036970</v>
          </cell>
          <cell r="T804">
            <v>2418678</v>
          </cell>
          <cell r="U804">
            <v>2538444</v>
          </cell>
          <cell r="V804">
            <v>1609233</v>
          </cell>
          <cell r="W804">
            <v>2419978</v>
          </cell>
        </row>
        <row r="805">
          <cell r="B805">
            <v>120310</v>
          </cell>
          <cell r="C805" t="str">
            <v xml:space="preserve">    기타포괄이익누계액</v>
          </cell>
          <cell r="P805">
            <v>3028440</v>
          </cell>
          <cell r="Q805">
            <v>2410343</v>
          </cell>
          <cell r="R805">
            <v>2061422</v>
          </cell>
          <cell r="S805">
            <v>3850534</v>
          </cell>
          <cell r="T805">
            <v>-232986</v>
          </cell>
          <cell r="U805">
            <v>7427429</v>
          </cell>
          <cell r="V805">
            <v>6225006</v>
          </cell>
          <cell r="W805">
            <v>7115534</v>
          </cell>
          <cell r="X805">
            <v>1538830</v>
          </cell>
          <cell r="Y805">
            <v>3244082</v>
          </cell>
          <cell r="Z805">
            <v>-439128</v>
          </cell>
          <cell r="AA805">
            <v>-2676475</v>
          </cell>
          <cell r="AB805">
            <v>-1462784</v>
          </cell>
          <cell r="AC805">
            <v>709550</v>
          </cell>
          <cell r="AD805">
            <v>1247139</v>
          </cell>
          <cell r="AE805">
            <v>-1786335</v>
          </cell>
        </row>
        <row r="806">
          <cell r="B806">
            <v>120320</v>
          </cell>
          <cell r="C806" t="str">
            <v xml:space="preserve">        금융자산평가손익</v>
          </cell>
          <cell r="P806">
            <v>1133216</v>
          </cell>
          <cell r="Q806">
            <v>1050087</v>
          </cell>
        </row>
        <row r="807">
          <cell r="B807">
            <v>120330</v>
          </cell>
          <cell r="C807" t="str">
            <v xml:space="preserve">        매도가능금융자산평가손익</v>
          </cell>
          <cell r="R807">
            <v>985788</v>
          </cell>
          <cell r="S807">
            <v>1140072</v>
          </cell>
          <cell r="T807">
            <v>1768198</v>
          </cell>
          <cell r="U807">
            <v>4391411</v>
          </cell>
          <cell r="V807">
            <v>1404765</v>
          </cell>
          <cell r="W807">
            <v>2583779</v>
          </cell>
          <cell r="X807">
            <v>-139930</v>
          </cell>
          <cell r="Y807">
            <v>1220840</v>
          </cell>
          <cell r="Z807">
            <v>1086321</v>
          </cell>
          <cell r="AA807">
            <v>1264192</v>
          </cell>
          <cell r="AB807">
            <v>1588386</v>
          </cell>
          <cell r="AC807">
            <v>1334546</v>
          </cell>
          <cell r="AD807">
            <v>2516734</v>
          </cell>
          <cell r="AE807">
            <v>1276128</v>
          </cell>
        </row>
        <row r="808">
          <cell r="B808">
            <v>120340</v>
          </cell>
          <cell r="C808" t="str">
            <v xml:space="preserve">        관계기업등기타포괄이익</v>
          </cell>
          <cell r="R808">
            <v>65196</v>
          </cell>
          <cell r="S808">
            <v>-141402</v>
          </cell>
          <cell r="T808">
            <v>-274115</v>
          </cell>
          <cell r="U808">
            <v>-169322</v>
          </cell>
          <cell r="V808">
            <v>1035924</v>
          </cell>
          <cell r="W808">
            <v>751393</v>
          </cell>
          <cell r="X808">
            <v>2419977</v>
          </cell>
          <cell r="Y808">
            <v>2419977</v>
          </cell>
        </row>
        <row r="809">
          <cell r="B809">
            <v>120350</v>
          </cell>
          <cell r="C809" t="str">
            <v xml:space="preserve">        환산관련외환차이적립금(환율변동차이)</v>
          </cell>
          <cell r="AD809">
            <v>-368454</v>
          </cell>
          <cell r="AE809">
            <v>-3271313</v>
          </cell>
        </row>
        <row r="810">
          <cell r="B810">
            <v>120360</v>
          </cell>
          <cell r="C810" t="str">
            <v xml:space="preserve">        해외사업장순투자위험회피적립금</v>
          </cell>
          <cell r="P810">
            <v>1895224</v>
          </cell>
          <cell r="Q810">
            <v>1360256</v>
          </cell>
          <cell r="R810">
            <v>1010438</v>
          </cell>
          <cell r="S810">
            <v>2851864</v>
          </cell>
          <cell r="T810">
            <v>-1727069</v>
          </cell>
          <cell r="U810">
            <v>3205340</v>
          </cell>
          <cell r="V810">
            <v>3784317</v>
          </cell>
          <cell r="W810">
            <v>3780363</v>
          </cell>
          <cell r="X810">
            <v>-741217</v>
          </cell>
          <cell r="Y810">
            <v>-396735</v>
          </cell>
          <cell r="Z810">
            <v>-1525449</v>
          </cell>
          <cell r="AA810">
            <v>-3940667</v>
          </cell>
          <cell r="AB810">
            <v>-556771</v>
          </cell>
          <cell r="AC810">
            <v>-624996</v>
          </cell>
        </row>
        <row r="811">
          <cell r="B811">
            <v>120370</v>
          </cell>
          <cell r="C811" t="str">
            <v xml:space="preserve">        확정급여제도보험수리적손익적립금</v>
          </cell>
        </row>
        <row r="812">
          <cell r="B812">
            <v>120720</v>
          </cell>
          <cell r="C812" t="str">
            <v xml:space="preserve">        확정급여제도의재측정요소</v>
          </cell>
        </row>
        <row r="813">
          <cell r="B813">
            <v>120380</v>
          </cell>
          <cell r="C813" t="str">
            <v xml:space="preserve">        현금흐름위험회피적립금</v>
          </cell>
          <cell r="AD813">
            <v>-901141</v>
          </cell>
          <cell r="AE813">
            <v>208850</v>
          </cell>
        </row>
        <row r="814">
          <cell r="B814">
            <v>120390</v>
          </cell>
          <cell r="C814" t="str">
            <v xml:space="preserve">        주식기준보상적립금</v>
          </cell>
        </row>
        <row r="815">
          <cell r="B815">
            <v>120400</v>
          </cell>
          <cell r="C815" t="str">
            <v xml:space="preserve">        재평가잉여금</v>
          </cell>
        </row>
        <row r="816">
          <cell r="B816">
            <v>120410</v>
          </cell>
          <cell r="C816" t="str">
            <v xml:space="preserve">        기타</v>
          </cell>
          <cell r="AB816">
            <v>-2494399</v>
          </cell>
        </row>
        <row r="817">
          <cell r="B817">
            <v>120420</v>
          </cell>
          <cell r="C817" t="str">
            <v xml:space="preserve">        [구]외화환산이익</v>
          </cell>
        </row>
        <row r="818">
          <cell r="B818">
            <v>120430</v>
          </cell>
          <cell r="C818" t="str">
            <v xml:space="preserve">        [구]외화환산손실</v>
          </cell>
          <cell r="AE818">
            <v>-3271313</v>
          </cell>
        </row>
        <row r="819">
          <cell r="B819">
            <v>120440</v>
          </cell>
          <cell r="C819" t="str">
            <v xml:space="preserve">        [구]외화환산대</v>
          </cell>
        </row>
        <row r="820">
          <cell r="B820">
            <v>120450</v>
          </cell>
          <cell r="C820" t="str">
            <v xml:space="preserve">        [구]외화환산차</v>
          </cell>
        </row>
        <row r="821">
          <cell r="B821">
            <v>120460</v>
          </cell>
          <cell r="C821" t="str">
            <v xml:space="preserve">    이익잉여금</v>
          </cell>
          <cell r="P821">
            <v>179407213</v>
          </cell>
          <cell r="Q821">
            <v>211088165</v>
          </cell>
          <cell r="R821">
            <v>266915261</v>
          </cell>
          <cell r="S821">
            <v>289604832</v>
          </cell>
          <cell r="T821">
            <v>285641471</v>
          </cell>
          <cell r="U821">
            <v>297205940</v>
          </cell>
          <cell r="V821">
            <v>310426543</v>
          </cell>
          <cell r="W821">
            <v>329694695</v>
          </cell>
          <cell r="X821">
            <v>471086477</v>
          </cell>
          <cell r="Y821">
            <v>481453521.07999998</v>
          </cell>
          <cell r="Z821">
            <v>542090680</v>
          </cell>
          <cell r="AA821">
            <v>628666863</v>
          </cell>
          <cell r="AB821">
            <v>687210012.70000005</v>
          </cell>
          <cell r="AC821">
            <v>706065592.25</v>
          </cell>
          <cell r="AD821">
            <v>726949182.03999996</v>
          </cell>
          <cell r="AE821">
            <v>680107279.35000002</v>
          </cell>
        </row>
        <row r="822">
          <cell r="B822">
            <v>120470</v>
          </cell>
          <cell r="C822" t="str">
            <v xml:space="preserve">    *(지배)당기순이익</v>
          </cell>
          <cell r="P822">
            <v>43800288</v>
          </cell>
          <cell r="Q822">
            <v>44009263</v>
          </cell>
          <cell r="R822">
            <v>73661036</v>
          </cell>
          <cell r="S822">
            <v>42014777</v>
          </cell>
          <cell r="T822">
            <v>10946733</v>
          </cell>
          <cell r="U822">
            <v>22723118</v>
          </cell>
          <cell r="V822">
            <v>18310299</v>
          </cell>
          <cell r="W822">
            <v>34628733</v>
          </cell>
          <cell r="X822">
            <v>38057729</v>
          </cell>
          <cell r="Y822">
            <v>32571571</v>
          </cell>
          <cell r="Z822">
            <v>74733067</v>
          </cell>
          <cell r="AA822">
            <v>101191263</v>
          </cell>
          <cell r="AB822">
            <v>96372090.909999996</v>
          </cell>
          <cell r="AC822">
            <v>65238130.460000001</v>
          </cell>
          <cell r="AD822">
            <v>55125791.729999997</v>
          </cell>
          <cell r="AE822">
            <v>-18952812.260000002</v>
          </cell>
        </row>
        <row r="823">
          <cell r="B823">
            <v>120480</v>
          </cell>
          <cell r="C823" t="str">
            <v xml:space="preserve">        이익준비금</v>
          </cell>
          <cell r="U823">
            <v>18204270</v>
          </cell>
          <cell r="V823">
            <v>19277523</v>
          </cell>
          <cell r="W823">
            <v>20475210</v>
          </cell>
          <cell r="X823">
            <v>22026180</v>
          </cell>
          <cell r="Y823">
            <v>23516177</v>
          </cell>
          <cell r="Z823">
            <v>23516178</v>
          </cell>
          <cell r="AA823">
            <v>23516178</v>
          </cell>
          <cell r="AB823">
            <v>23516178</v>
          </cell>
          <cell r="AC823">
            <v>23516178</v>
          </cell>
          <cell r="AD823">
            <v>23516178</v>
          </cell>
          <cell r="AE823">
            <v>23516178</v>
          </cell>
        </row>
        <row r="824">
          <cell r="B824">
            <v>120490</v>
          </cell>
          <cell r="C824" t="str">
            <v xml:space="preserve">        재무구조개선적립금</v>
          </cell>
        </row>
        <row r="825">
          <cell r="B825">
            <v>120500</v>
          </cell>
          <cell r="C825" t="str">
            <v xml:space="preserve">        기업합리화적립금</v>
          </cell>
          <cell r="Y825">
            <v>41800000</v>
          </cell>
          <cell r="Z825">
            <v>41800000</v>
          </cell>
          <cell r="AA825">
            <v>41800000</v>
          </cell>
          <cell r="AB825">
            <v>41800000</v>
          </cell>
          <cell r="AC825">
            <v>41800000</v>
          </cell>
          <cell r="AD825">
            <v>41800000</v>
          </cell>
          <cell r="AE825">
            <v>41800000</v>
          </cell>
        </row>
        <row r="826">
          <cell r="B826">
            <v>120510</v>
          </cell>
          <cell r="C826" t="str">
            <v xml:space="preserve">        기업발전적립금</v>
          </cell>
          <cell r="X826">
            <v>41800000</v>
          </cell>
          <cell r="Z826">
            <v>123448828</v>
          </cell>
          <cell r="AA826">
            <v>123448828</v>
          </cell>
          <cell r="AB826">
            <v>123448828</v>
          </cell>
          <cell r="AC826">
            <v>123448828</v>
          </cell>
          <cell r="AD826">
            <v>123448828</v>
          </cell>
          <cell r="AE826">
            <v>123448828</v>
          </cell>
        </row>
        <row r="827">
          <cell r="B827">
            <v>120520</v>
          </cell>
          <cell r="C827" t="str">
            <v xml:space="preserve">        기타법정적립금</v>
          </cell>
          <cell r="U827">
            <v>41800000</v>
          </cell>
          <cell r="V827">
            <v>41800000</v>
          </cell>
          <cell r="W827">
            <v>41800000</v>
          </cell>
        </row>
        <row r="828">
          <cell r="B828">
            <v>120530</v>
          </cell>
          <cell r="C828" t="str">
            <v xml:space="preserve">        재평가잉여금의대체</v>
          </cell>
          <cell r="Z828">
            <v>-5282922</v>
          </cell>
        </row>
        <row r="829">
          <cell r="B829">
            <v>120700</v>
          </cell>
          <cell r="C829" t="str">
            <v xml:space="preserve">        보험수리적손익</v>
          </cell>
          <cell r="Y829">
            <v>-2863025</v>
          </cell>
        </row>
        <row r="830">
          <cell r="B830">
            <v>120540</v>
          </cell>
          <cell r="C830" t="str">
            <v xml:space="preserve">        기술개발준비금</v>
          </cell>
        </row>
        <row r="831">
          <cell r="B831">
            <v>120550</v>
          </cell>
          <cell r="C831" t="str">
            <v xml:space="preserve">        연구및인력개발준비금</v>
          </cell>
        </row>
        <row r="832">
          <cell r="B832">
            <v>120560</v>
          </cell>
          <cell r="C832" t="str">
            <v xml:space="preserve">        사업손실준비금</v>
          </cell>
        </row>
        <row r="833">
          <cell r="B833">
            <v>120570</v>
          </cell>
          <cell r="C833" t="str">
            <v xml:space="preserve">        퇴직급여적립금</v>
          </cell>
        </row>
        <row r="834">
          <cell r="B834">
            <v>120580</v>
          </cell>
          <cell r="C834" t="str">
            <v xml:space="preserve">        기타임의적립금</v>
          </cell>
          <cell r="U834">
            <v>215331465</v>
          </cell>
          <cell r="V834">
            <v>226231465</v>
          </cell>
          <cell r="W834">
            <v>235731465</v>
          </cell>
          <cell r="X834">
            <v>249931465</v>
          </cell>
          <cell r="Y834">
            <v>269331465</v>
          </cell>
          <cell r="Z834">
            <v>273931464</v>
          </cell>
          <cell r="AA834">
            <v>314131465</v>
          </cell>
          <cell r="AB834">
            <v>369628987</v>
          </cell>
          <cell r="AC834">
            <v>399839220</v>
          </cell>
          <cell r="AD834">
            <v>427139220</v>
          </cell>
          <cell r="AE834">
            <v>447839220</v>
          </cell>
        </row>
        <row r="835">
          <cell r="B835">
            <v>120590</v>
          </cell>
          <cell r="C835" t="str">
            <v xml:space="preserve">        기타이익잉여금</v>
          </cell>
          <cell r="P835">
            <v>179407213</v>
          </cell>
          <cell r="R835">
            <v>266915261</v>
          </cell>
          <cell r="S835">
            <v>289604832</v>
          </cell>
          <cell r="T835">
            <v>285641471</v>
          </cell>
        </row>
        <row r="836">
          <cell r="B836">
            <v>120600</v>
          </cell>
          <cell r="C836" t="str">
            <v xml:space="preserve">        미처분이익잉여금</v>
          </cell>
          <cell r="Q836">
            <v>211088165</v>
          </cell>
          <cell r="U836">
            <v>21870205</v>
          </cell>
          <cell r="V836">
            <v>23117555</v>
          </cell>
          <cell r="W836">
            <v>31688020</v>
          </cell>
          <cell r="X836">
            <v>157328832</v>
          </cell>
          <cell r="Y836">
            <v>149668904</v>
          </cell>
          <cell r="Z836">
            <v>84677132</v>
          </cell>
          <cell r="AA836">
            <v>125770392</v>
          </cell>
          <cell r="AB836">
            <v>128816020</v>
          </cell>
          <cell r="AC836">
            <v>117461366</v>
          </cell>
          <cell r="AD836">
            <v>111044956</v>
          </cell>
          <cell r="AE836">
            <v>43503054</v>
          </cell>
        </row>
        <row r="837">
          <cell r="B837">
            <v>120610</v>
          </cell>
          <cell r="C837" t="str">
            <v xml:space="preserve">    *전기이월미처분이익잉여금</v>
          </cell>
        </row>
        <row r="838">
          <cell r="B838">
            <v>120620</v>
          </cell>
          <cell r="C838" t="str">
            <v>비지배주주지분</v>
          </cell>
          <cell r="P838">
            <v>10563708</v>
          </cell>
          <cell r="Q838">
            <v>10572706</v>
          </cell>
          <cell r="R838">
            <v>80047545</v>
          </cell>
          <cell r="S838">
            <v>92456652</v>
          </cell>
          <cell r="T838">
            <v>92816533</v>
          </cell>
          <cell r="U838">
            <v>92603614</v>
          </cell>
          <cell r="V838">
            <v>81540535</v>
          </cell>
          <cell r="W838">
            <v>84638566</v>
          </cell>
          <cell r="X838">
            <v>-755757.49</v>
          </cell>
          <cell r="Y838">
            <v>1555022.01</v>
          </cell>
          <cell r="Z838">
            <v>94862290</v>
          </cell>
          <cell r="AA838">
            <v>158999610</v>
          </cell>
          <cell r="AB838">
            <v>167842254.59</v>
          </cell>
          <cell r="AC838">
            <v>263833236.06</v>
          </cell>
          <cell r="AD838">
            <v>265562211.08000001</v>
          </cell>
          <cell r="AE838">
            <v>299110969.52999997</v>
          </cell>
        </row>
        <row r="839">
          <cell r="B839">
            <v>120630</v>
          </cell>
          <cell r="C839" t="str">
            <v>*(비지배)당기순이익</v>
          </cell>
          <cell r="P839">
            <v>140013</v>
          </cell>
          <cell r="Q839">
            <v>8998</v>
          </cell>
          <cell r="R839">
            <v>20465559</v>
          </cell>
          <cell r="S839">
            <v>2231041</v>
          </cell>
          <cell r="T839">
            <v>570615</v>
          </cell>
          <cell r="U839">
            <v>-282129</v>
          </cell>
          <cell r="V839">
            <v>-5225450</v>
          </cell>
          <cell r="W839">
            <v>2832342</v>
          </cell>
          <cell r="X839">
            <v>-54759</v>
          </cell>
          <cell r="Y839">
            <v>-58949</v>
          </cell>
          <cell r="Z839">
            <v>5072792</v>
          </cell>
          <cell r="AA839">
            <v>6528314</v>
          </cell>
          <cell r="AB839">
            <v>9454038.7300000004</v>
          </cell>
          <cell r="AC839">
            <v>6593750.25</v>
          </cell>
          <cell r="AD839">
            <v>2496286.27</v>
          </cell>
          <cell r="AE839">
            <v>-20899715.300000001</v>
          </cell>
        </row>
        <row r="840">
          <cell r="B840">
            <v>120640</v>
          </cell>
          <cell r="C840" t="str">
            <v>*비지배주주지분초과손실액</v>
          </cell>
        </row>
        <row r="841">
          <cell r="B841">
            <v>120650</v>
          </cell>
          <cell r="C841" t="str">
            <v>수권주식수</v>
          </cell>
          <cell r="P841">
            <v>200000</v>
          </cell>
          <cell r="Q841">
            <v>196878</v>
          </cell>
          <cell r="R841">
            <v>196878</v>
          </cell>
          <cell r="S841">
            <v>196878</v>
          </cell>
          <cell r="T841">
            <v>196878</v>
          </cell>
          <cell r="U841">
            <v>200000</v>
          </cell>
          <cell r="V841">
            <v>196878</v>
          </cell>
          <cell r="W841">
            <v>196878</v>
          </cell>
          <cell r="X841">
            <v>200000</v>
          </cell>
          <cell r="Y841">
            <v>200000</v>
          </cell>
          <cell r="Z841">
            <v>200000</v>
          </cell>
          <cell r="AA841">
            <v>200000</v>
          </cell>
          <cell r="AB841">
            <v>200000</v>
          </cell>
          <cell r="AC841">
            <v>200000</v>
          </cell>
          <cell r="AD841">
            <v>196878</v>
          </cell>
          <cell r="AE841">
            <v>196878</v>
          </cell>
        </row>
        <row r="842">
          <cell r="B842">
            <v>120660</v>
          </cell>
          <cell r="C842" t="str">
            <v>1주당금액</v>
          </cell>
          <cell r="P842">
            <v>500</v>
          </cell>
          <cell r="Q842">
            <v>500</v>
          </cell>
          <cell r="R842">
            <v>500</v>
          </cell>
          <cell r="S842">
            <v>500</v>
          </cell>
          <cell r="T842">
            <v>500</v>
          </cell>
          <cell r="U842">
            <v>500</v>
          </cell>
          <cell r="V842">
            <v>500</v>
          </cell>
          <cell r="W842">
            <v>500</v>
          </cell>
          <cell r="X842">
            <v>500</v>
          </cell>
          <cell r="Y842">
            <v>500</v>
          </cell>
          <cell r="Z842">
            <v>500</v>
          </cell>
          <cell r="AA842">
            <v>500</v>
          </cell>
          <cell r="AB842">
            <v>500</v>
          </cell>
          <cell r="AC842">
            <v>500</v>
          </cell>
          <cell r="AD842">
            <v>500</v>
          </cell>
          <cell r="AE842">
            <v>500</v>
          </cell>
        </row>
        <row r="843">
          <cell r="B843">
            <v>120670</v>
          </cell>
          <cell r="C843" t="str">
            <v>발행주식수</v>
          </cell>
          <cell r="P843">
            <v>94065</v>
          </cell>
          <cell r="Q843">
            <v>90943</v>
          </cell>
          <cell r="R843">
            <v>90943</v>
          </cell>
          <cell r="S843">
            <v>90943</v>
          </cell>
          <cell r="T843">
            <v>90943</v>
          </cell>
          <cell r="U843">
            <v>90943</v>
          </cell>
          <cell r="V843">
            <v>90943</v>
          </cell>
          <cell r="W843">
            <v>90943</v>
          </cell>
          <cell r="X843">
            <v>90943</v>
          </cell>
          <cell r="Y843">
            <v>90943</v>
          </cell>
          <cell r="Z843">
            <v>90943</v>
          </cell>
          <cell r="AA843">
            <v>90943</v>
          </cell>
          <cell r="AB843">
            <v>90943</v>
          </cell>
          <cell r="AC843">
            <v>90943</v>
          </cell>
          <cell r="AD843">
            <v>90973</v>
          </cell>
          <cell r="AE843">
            <v>90943</v>
          </cell>
        </row>
        <row r="844">
          <cell r="B844">
            <v>120680</v>
          </cell>
          <cell r="C844" t="str">
            <v>보통주</v>
          </cell>
          <cell r="P844">
            <v>94065</v>
          </cell>
          <cell r="Q844">
            <v>90943</v>
          </cell>
          <cell r="R844">
            <v>90943</v>
          </cell>
          <cell r="S844">
            <v>90943</v>
          </cell>
          <cell r="T844">
            <v>90943</v>
          </cell>
          <cell r="U844">
            <v>90943</v>
          </cell>
          <cell r="V844">
            <v>90943</v>
          </cell>
          <cell r="W844">
            <v>90943</v>
          </cell>
          <cell r="X844">
            <v>90943</v>
          </cell>
          <cell r="Y844">
            <v>90943</v>
          </cell>
          <cell r="Z844">
            <v>90943</v>
          </cell>
          <cell r="AA844">
            <v>90943</v>
          </cell>
          <cell r="AB844">
            <v>90943</v>
          </cell>
          <cell r="AC844">
            <v>90943</v>
          </cell>
          <cell r="AD844">
            <v>90973</v>
          </cell>
          <cell r="AE844">
            <v>90943</v>
          </cell>
        </row>
        <row r="845">
          <cell r="B845">
            <v>120690</v>
          </cell>
          <cell r="C845" t="str">
            <v>우선주</v>
          </cell>
        </row>
        <row r="846">
          <cell r="B846">
            <v>200000</v>
          </cell>
          <cell r="C846" t="str">
            <v>매출액(수익)</v>
          </cell>
          <cell r="P846">
            <v>331215012</v>
          </cell>
          <cell r="Q846">
            <v>322196085</v>
          </cell>
          <cell r="R846">
            <v>300267698</v>
          </cell>
          <cell r="S846">
            <v>345818362</v>
          </cell>
          <cell r="T846">
            <v>303405487</v>
          </cell>
          <cell r="U846">
            <v>315638826</v>
          </cell>
          <cell r="V846">
            <v>359214705</v>
          </cell>
          <cell r="W846">
            <v>422962011</v>
          </cell>
          <cell r="X846">
            <v>321897614.72000003</v>
          </cell>
          <cell r="Y846">
            <v>373999218.52999997</v>
          </cell>
          <cell r="Z846">
            <v>518513911</v>
          </cell>
          <cell r="AA846">
            <v>621527344</v>
          </cell>
          <cell r="AB846">
            <v>676154686.59000003</v>
          </cell>
          <cell r="AC846">
            <v>615357060.77999997</v>
          </cell>
          <cell r="AD846">
            <v>694856269.44000006</v>
          </cell>
          <cell r="AE846">
            <v>668041930.49000001</v>
          </cell>
        </row>
        <row r="847">
          <cell r="B847">
            <v>200010</v>
          </cell>
          <cell r="C847" t="str">
            <v>*내수</v>
          </cell>
        </row>
        <row r="848">
          <cell r="B848">
            <v>200020</v>
          </cell>
          <cell r="C848" t="str">
            <v>*수출</v>
          </cell>
        </row>
        <row r="849">
          <cell r="B849">
            <v>200030</v>
          </cell>
          <cell r="C849" t="str">
            <v>*특수관계자매출액</v>
          </cell>
        </row>
        <row r="850">
          <cell r="B850">
            <v>200040</v>
          </cell>
          <cell r="C850" t="str">
            <v xml:space="preserve">    제품매출액</v>
          </cell>
        </row>
        <row r="851">
          <cell r="B851">
            <v>200050</v>
          </cell>
          <cell r="C851" t="str">
            <v xml:space="preserve">        *국내매출</v>
          </cell>
        </row>
        <row r="852">
          <cell r="B852">
            <v>200060</v>
          </cell>
          <cell r="C852" t="str">
            <v xml:space="preserve">        *수출매출</v>
          </cell>
        </row>
        <row r="853">
          <cell r="B853">
            <v>200070</v>
          </cell>
          <cell r="C853" t="str">
            <v xml:space="preserve">    상품매출액</v>
          </cell>
          <cell r="P853">
            <v>86185125</v>
          </cell>
          <cell r="Q853">
            <v>85542936</v>
          </cell>
          <cell r="R853">
            <v>4992054</v>
          </cell>
        </row>
        <row r="854">
          <cell r="B854">
            <v>200080</v>
          </cell>
          <cell r="C854" t="str">
            <v xml:space="preserve">        *국내매출</v>
          </cell>
        </row>
        <row r="855">
          <cell r="B855">
            <v>200090</v>
          </cell>
          <cell r="C855" t="str">
            <v xml:space="preserve">        *수출매출</v>
          </cell>
        </row>
        <row r="856">
          <cell r="B856">
            <v>200100</v>
          </cell>
          <cell r="C856" t="str">
            <v xml:space="preserve">    제품상품매출액</v>
          </cell>
        </row>
        <row r="857">
          <cell r="B857">
            <v>200110</v>
          </cell>
          <cell r="C857" t="str">
            <v xml:space="preserve">        *국내매출</v>
          </cell>
        </row>
        <row r="858">
          <cell r="B858">
            <v>200120</v>
          </cell>
          <cell r="C858" t="str">
            <v xml:space="preserve">        *수출매출</v>
          </cell>
        </row>
        <row r="859">
          <cell r="B859">
            <v>200130</v>
          </cell>
          <cell r="C859" t="str">
            <v xml:space="preserve">    공사수익</v>
          </cell>
        </row>
        <row r="860">
          <cell r="B860">
            <v>200140</v>
          </cell>
          <cell r="C860" t="str">
            <v xml:space="preserve">        *국내공사</v>
          </cell>
        </row>
        <row r="861">
          <cell r="B861">
            <v>200150</v>
          </cell>
          <cell r="C861" t="str">
            <v xml:space="preserve">        *해외공사</v>
          </cell>
        </row>
        <row r="862">
          <cell r="B862">
            <v>200160</v>
          </cell>
          <cell r="C862" t="str">
            <v xml:space="preserve">    분양수익</v>
          </cell>
        </row>
        <row r="863">
          <cell r="B863">
            <v>200170</v>
          </cell>
          <cell r="C863" t="str">
            <v xml:space="preserve">    용역수익</v>
          </cell>
          <cell r="P863">
            <v>5937171</v>
          </cell>
          <cell r="Q863">
            <v>6013426</v>
          </cell>
          <cell r="R863">
            <v>40926918</v>
          </cell>
          <cell r="S863">
            <v>344079383</v>
          </cell>
          <cell r="T863">
            <v>298250653</v>
          </cell>
          <cell r="U863">
            <v>309262475</v>
          </cell>
          <cell r="V863">
            <v>351152143</v>
          </cell>
          <cell r="W863">
            <v>411821113</v>
          </cell>
          <cell r="X863">
            <v>321897615</v>
          </cell>
          <cell r="Y863">
            <v>373999219</v>
          </cell>
          <cell r="Z863">
            <v>507405157</v>
          </cell>
          <cell r="AA863">
            <v>609515291</v>
          </cell>
          <cell r="AB863">
            <v>676154687</v>
          </cell>
          <cell r="AC863">
            <v>601931503</v>
          </cell>
          <cell r="AD863">
            <v>679492462</v>
          </cell>
          <cell r="AE863">
            <v>650003403</v>
          </cell>
        </row>
        <row r="864">
          <cell r="B864">
            <v>200180</v>
          </cell>
          <cell r="C864" t="str">
            <v xml:space="preserve">    임대수익</v>
          </cell>
        </row>
        <row r="865">
          <cell r="B865">
            <v>200190</v>
          </cell>
          <cell r="C865" t="str">
            <v xml:space="preserve">    수수료수익</v>
          </cell>
        </row>
        <row r="866">
          <cell r="B866">
            <v>200200</v>
          </cell>
          <cell r="C866" t="str">
            <v xml:space="preserve">    로열티수익</v>
          </cell>
        </row>
        <row r="867">
          <cell r="B867">
            <v>200210</v>
          </cell>
          <cell r="C867" t="str">
            <v xml:space="preserve">    용지매출수익</v>
          </cell>
        </row>
        <row r="868">
          <cell r="B868">
            <v>200220</v>
          </cell>
          <cell r="C868" t="str">
            <v xml:space="preserve">    지분법이익</v>
          </cell>
        </row>
        <row r="869">
          <cell r="B869">
            <v>200230</v>
          </cell>
          <cell r="C869" t="str">
            <v xml:space="preserve">    금융수익</v>
          </cell>
        </row>
        <row r="870">
          <cell r="B870">
            <v>200240</v>
          </cell>
          <cell r="C870" t="str">
            <v xml:space="preserve">    배당수익</v>
          </cell>
        </row>
        <row r="871">
          <cell r="B871">
            <v>200250</v>
          </cell>
          <cell r="C871" t="str">
            <v xml:space="preserve">    이자수익</v>
          </cell>
        </row>
        <row r="872">
          <cell r="B872">
            <v>200260</v>
          </cell>
          <cell r="C872" t="str">
            <v xml:space="preserve">    통신,방송(제작)수익</v>
          </cell>
        </row>
        <row r="873">
          <cell r="B873">
            <v>200270</v>
          </cell>
          <cell r="C873" t="str">
            <v xml:space="preserve">    리스(렌탈)수익</v>
          </cell>
        </row>
        <row r="874">
          <cell r="B874">
            <v>200280</v>
          </cell>
          <cell r="C874" t="str">
            <v xml:space="preserve">    기타</v>
          </cell>
          <cell r="P874">
            <v>239092715</v>
          </cell>
          <cell r="Q874">
            <v>230639723</v>
          </cell>
          <cell r="R874">
            <v>254348726</v>
          </cell>
          <cell r="S874">
            <v>1738979</v>
          </cell>
          <cell r="T874">
            <v>5154834</v>
          </cell>
          <cell r="U874">
            <v>6376351</v>
          </cell>
          <cell r="V874">
            <v>8062561</v>
          </cell>
          <cell r="W874">
            <v>11140898</v>
          </cell>
          <cell r="Z874">
            <v>11108754</v>
          </cell>
          <cell r="AA874">
            <v>12012052</v>
          </cell>
          <cell r="AC874">
            <v>13425557.9</v>
          </cell>
          <cell r="AD874">
            <v>15363806.699999999</v>
          </cell>
          <cell r="AE874">
            <v>18038527.539999999</v>
          </cell>
        </row>
        <row r="875">
          <cell r="B875">
            <v>200290</v>
          </cell>
          <cell r="C875" t="str">
            <v xml:space="preserve">    (매출조정)</v>
          </cell>
        </row>
        <row r="876">
          <cell r="B876">
            <v>200300</v>
          </cell>
          <cell r="C876" t="str">
            <v xml:space="preserve">        (매출에누리와환입)</v>
          </cell>
        </row>
        <row r="877">
          <cell r="B877">
            <v>200310</v>
          </cell>
          <cell r="C877" t="str">
            <v xml:space="preserve">        반품추정매출</v>
          </cell>
        </row>
        <row r="878">
          <cell r="B878">
            <v>200320</v>
          </cell>
          <cell r="C878" t="str">
            <v xml:space="preserve">        *매출할인등</v>
          </cell>
        </row>
        <row r="879">
          <cell r="B879">
            <v>200330</v>
          </cell>
          <cell r="C879" t="str">
            <v xml:space="preserve">        (매출장려금)</v>
          </cell>
        </row>
        <row r="880">
          <cell r="B880">
            <v>200340</v>
          </cell>
          <cell r="C880" t="str">
            <v xml:space="preserve">        *주세담배소비세등</v>
          </cell>
        </row>
        <row r="881">
          <cell r="B881">
            <v>200350</v>
          </cell>
          <cell r="C881" t="str">
            <v xml:space="preserve">        (기타매출조정)</v>
          </cell>
        </row>
        <row r="882">
          <cell r="B882">
            <v>200360</v>
          </cell>
          <cell r="C882" t="str">
            <v>매출원가</v>
          </cell>
          <cell r="P882">
            <v>229187864</v>
          </cell>
          <cell r="Q882">
            <v>225172961</v>
          </cell>
          <cell r="R882">
            <v>173630435</v>
          </cell>
          <cell r="S882">
            <v>204493912</v>
          </cell>
          <cell r="T882">
            <v>203709709</v>
          </cell>
          <cell r="U882">
            <v>218434173</v>
          </cell>
          <cell r="V882">
            <v>253006026</v>
          </cell>
          <cell r="W882">
            <v>295485526</v>
          </cell>
          <cell r="X882">
            <v>249380582.72999999</v>
          </cell>
          <cell r="Y882">
            <v>275205384.98000002</v>
          </cell>
          <cell r="Z882">
            <v>382913822</v>
          </cell>
          <cell r="AA882">
            <v>446249412</v>
          </cell>
          <cell r="AB882">
            <v>532082623.56</v>
          </cell>
          <cell r="AC882">
            <v>492742473.63999999</v>
          </cell>
          <cell r="AD882">
            <v>556420448.71000004</v>
          </cell>
          <cell r="AE882">
            <v>597720293.78999996</v>
          </cell>
        </row>
        <row r="883">
          <cell r="B883">
            <v>200370</v>
          </cell>
          <cell r="C883" t="str">
            <v>*특수관계자매출원가</v>
          </cell>
        </row>
        <row r="884">
          <cell r="B884">
            <v>200380</v>
          </cell>
          <cell r="C884" t="str">
            <v xml:space="preserve">    제품매출원가</v>
          </cell>
        </row>
        <row r="885">
          <cell r="B885">
            <v>200390</v>
          </cell>
          <cell r="C885" t="str">
            <v xml:space="preserve">        기초제품재고액</v>
          </cell>
        </row>
        <row r="886">
          <cell r="B886">
            <v>200400</v>
          </cell>
          <cell r="C886" t="str">
            <v xml:space="preserve">        당기제조원가</v>
          </cell>
        </row>
        <row r="887">
          <cell r="B887">
            <v>200410</v>
          </cell>
          <cell r="C887" t="str">
            <v xml:space="preserve">        재고자산평가손실(환입)</v>
          </cell>
        </row>
        <row r="888">
          <cell r="B888">
            <v>200420</v>
          </cell>
          <cell r="C888" t="str">
            <v xml:space="preserve">        전입</v>
          </cell>
        </row>
        <row r="889">
          <cell r="B889">
            <v>200430</v>
          </cell>
          <cell r="C889" t="str">
            <v xml:space="preserve">        (관세환급금)</v>
          </cell>
        </row>
        <row r="890">
          <cell r="B890">
            <v>200440</v>
          </cell>
          <cell r="C890" t="str">
            <v xml:space="preserve">        (대체)</v>
          </cell>
        </row>
        <row r="891">
          <cell r="B891">
            <v>200450</v>
          </cell>
          <cell r="C891" t="str">
            <v xml:space="preserve">        (기말제품재고액)</v>
          </cell>
        </row>
        <row r="892">
          <cell r="B892">
            <v>200460</v>
          </cell>
          <cell r="C892" t="str">
            <v xml:space="preserve">    상품매출원가</v>
          </cell>
          <cell r="P892">
            <v>69799342</v>
          </cell>
          <cell r="Q892">
            <v>68902952</v>
          </cell>
          <cell r="R892">
            <v>551432</v>
          </cell>
        </row>
        <row r="893">
          <cell r="B893">
            <v>200470</v>
          </cell>
          <cell r="C893" t="str">
            <v xml:space="preserve">        기초상품재고액</v>
          </cell>
          <cell r="P893">
            <v>29192203</v>
          </cell>
          <cell r="Q893">
            <v>24547777</v>
          </cell>
        </row>
        <row r="894">
          <cell r="B894">
            <v>200480</v>
          </cell>
          <cell r="C894" t="str">
            <v xml:space="preserve">        당기상품매입액</v>
          </cell>
          <cell r="P894">
            <v>65236969</v>
          </cell>
          <cell r="Q894">
            <v>67970425</v>
          </cell>
        </row>
        <row r="895">
          <cell r="B895">
            <v>200490</v>
          </cell>
          <cell r="C895" t="str">
            <v xml:space="preserve">        [구]*특수관계자매입액</v>
          </cell>
        </row>
        <row r="896">
          <cell r="B896">
            <v>200500</v>
          </cell>
          <cell r="C896" t="str">
            <v xml:space="preserve">        재고자산평가손실(환입)</v>
          </cell>
        </row>
        <row r="897">
          <cell r="B897">
            <v>200510</v>
          </cell>
          <cell r="C897" t="str">
            <v xml:space="preserve">        전입</v>
          </cell>
        </row>
        <row r="898">
          <cell r="B898">
            <v>200520</v>
          </cell>
          <cell r="C898" t="str">
            <v xml:space="preserve">        (관세환급금)</v>
          </cell>
        </row>
        <row r="899">
          <cell r="B899">
            <v>200530</v>
          </cell>
          <cell r="C899" t="str">
            <v xml:space="preserve">        (대체)</v>
          </cell>
          <cell r="P899">
            <v>82054</v>
          </cell>
          <cell r="Q899">
            <v>17063</v>
          </cell>
        </row>
        <row r="900">
          <cell r="B900">
            <v>200540</v>
          </cell>
          <cell r="C900" t="str">
            <v xml:space="preserve">        (기말상품재고액)</v>
          </cell>
          <cell r="P900">
            <v>24547777</v>
          </cell>
          <cell r="Q900">
            <v>23598188</v>
          </cell>
        </row>
        <row r="901">
          <cell r="B901">
            <v>200550</v>
          </cell>
          <cell r="C901" t="str">
            <v xml:space="preserve">    제품상품매출원가</v>
          </cell>
        </row>
        <row r="902">
          <cell r="B902">
            <v>200560</v>
          </cell>
          <cell r="C902" t="str">
            <v xml:space="preserve">        기초재고액</v>
          </cell>
        </row>
        <row r="903">
          <cell r="B903">
            <v>200570</v>
          </cell>
          <cell r="C903" t="str">
            <v xml:space="preserve">        당기매입액</v>
          </cell>
        </row>
        <row r="904">
          <cell r="B904">
            <v>200580</v>
          </cell>
          <cell r="C904" t="str">
            <v xml:space="preserve">        재고자산평가손실(환입)</v>
          </cell>
        </row>
        <row r="905">
          <cell r="B905">
            <v>200590</v>
          </cell>
          <cell r="C905" t="str">
            <v xml:space="preserve">        전입</v>
          </cell>
        </row>
        <row r="906">
          <cell r="B906">
            <v>200600</v>
          </cell>
          <cell r="C906" t="str">
            <v xml:space="preserve">        (관세환급금)</v>
          </cell>
        </row>
        <row r="907">
          <cell r="B907">
            <v>200610</v>
          </cell>
          <cell r="C907" t="str">
            <v xml:space="preserve">        (대체)</v>
          </cell>
        </row>
        <row r="908">
          <cell r="B908">
            <v>200620</v>
          </cell>
          <cell r="C908" t="str">
            <v xml:space="preserve">        (기말재고)</v>
          </cell>
        </row>
        <row r="909">
          <cell r="B909">
            <v>200630</v>
          </cell>
          <cell r="C909" t="str">
            <v xml:space="preserve">    건설계약원가</v>
          </cell>
        </row>
        <row r="910">
          <cell r="B910">
            <v>200640</v>
          </cell>
          <cell r="C910" t="str">
            <v xml:space="preserve">    분양원가</v>
          </cell>
        </row>
        <row r="911">
          <cell r="B911">
            <v>200650</v>
          </cell>
          <cell r="C911" t="str">
            <v xml:space="preserve">    용역원가</v>
          </cell>
          <cell r="P911">
            <v>948181</v>
          </cell>
          <cell r="Q911">
            <v>949891</v>
          </cell>
          <cell r="R911">
            <v>6808405</v>
          </cell>
          <cell r="S911">
            <v>201735145</v>
          </cell>
          <cell r="T911">
            <v>197153569</v>
          </cell>
          <cell r="U911">
            <v>211214916</v>
          </cell>
          <cell r="V911">
            <v>244507288</v>
          </cell>
          <cell r="W911">
            <v>282996275</v>
          </cell>
          <cell r="Y911">
            <v>275205385</v>
          </cell>
          <cell r="Z911">
            <v>372037994</v>
          </cell>
          <cell r="AA911">
            <v>434901464</v>
          </cell>
          <cell r="AB911">
            <v>519623738.92000002</v>
          </cell>
          <cell r="AC911">
            <v>480076236.97000003</v>
          </cell>
          <cell r="AD911">
            <v>542550033.11000001</v>
          </cell>
          <cell r="AE911">
            <v>582518448.21000004</v>
          </cell>
        </row>
        <row r="912">
          <cell r="B912">
            <v>200660</v>
          </cell>
          <cell r="C912" t="str">
            <v xml:space="preserve">    임대원가</v>
          </cell>
        </row>
        <row r="913">
          <cell r="B913">
            <v>200670</v>
          </cell>
          <cell r="C913" t="str">
            <v xml:space="preserve">    수수료원가</v>
          </cell>
        </row>
        <row r="914">
          <cell r="B914">
            <v>200680</v>
          </cell>
          <cell r="C914" t="str">
            <v xml:space="preserve">    로열티원가</v>
          </cell>
        </row>
        <row r="915">
          <cell r="B915">
            <v>200690</v>
          </cell>
          <cell r="C915" t="str">
            <v xml:space="preserve">    용지매출원가</v>
          </cell>
        </row>
        <row r="916">
          <cell r="B916">
            <v>200700</v>
          </cell>
          <cell r="C916" t="str">
            <v xml:space="preserve">    지분법손실</v>
          </cell>
        </row>
        <row r="917">
          <cell r="B917">
            <v>200710</v>
          </cell>
          <cell r="C917" t="str">
            <v xml:space="preserve">    금융비용</v>
          </cell>
        </row>
        <row r="918">
          <cell r="B918">
            <v>200720</v>
          </cell>
          <cell r="C918" t="str">
            <v xml:space="preserve">    이자비용</v>
          </cell>
        </row>
        <row r="919">
          <cell r="B919">
            <v>200730</v>
          </cell>
          <cell r="C919" t="str">
            <v xml:space="preserve">    통신,방송(제작)비</v>
          </cell>
        </row>
        <row r="920">
          <cell r="B920">
            <v>200740</v>
          </cell>
          <cell r="C920" t="str">
            <v xml:space="preserve">    리스(렌탈)원가</v>
          </cell>
        </row>
        <row r="921">
          <cell r="B921">
            <v>200750</v>
          </cell>
          <cell r="C921" t="str">
            <v xml:space="preserve">    기타매출원가</v>
          </cell>
          <cell r="P921">
            <v>158440341</v>
          </cell>
          <cell r="Q921">
            <v>155320117</v>
          </cell>
          <cell r="R921">
            <v>166270599</v>
          </cell>
          <cell r="S921">
            <v>2758766</v>
          </cell>
          <cell r="T921">
            <v>6556140</v>
          </cell>
          <cell r="U921">
            <v>7219256</v>
          </cell>
          <cell r="V921">
            <v>8498739</v>
          </cell>
          <cell r="W921">
            <v>12489251</v>
          </cell>
          <cell r="X921">
            <v>249380583</v>
          </cell>
          <cell r="Z921">
            <v>10875828</v>
          </cell>
          <cell r="AA921">
            <v>11347947</v>
          </cell>
          <cell r="AB921">
            <v>12458884.630000001</v>
          </cell>
          <cell r="AC921">
            <v>12666236.68</v>
          </cell>
          <cell r="AD921">
            <v>13870415.6</v>
          </cell>
          <cell r="AE921">
            <v>15201845.58</v>
          </cell>
        </row>
        <row r="922">
          <cell r="B922">
            <v>200760</v>
          </cell>
          <cell r="C922" t="str">
            <v xml:space="preserve">    (매출원가조정)</v>
          </cell>
        </row>
        <row r="923">
          <cell r="B923">
            <v>200770</v>
          </cell>
          <cell r="C923" t="str">
            <v xml:space="preserve">        (매입에누리와환출)</v>
          </cell>
        </row>
        <row r="924">
          <cell r="B924">
            <v>200780</v>
          </cell>
          <cell r="C924" t="str">
            <v xml:space="preserve">        반품추정매출원가</v>
          </cell>
        </row>
        <row r="925">
          <cell r="B925">
            <v>200790</v>
          </cell>
          <cell r="C925" t="str">
            <v xml:space="preserve">        (매입할인)</v>
          </cell>
        </row>
        <row r="926">
          <cell r="B926">
            <v>200800</v>
          </cell>
          <cell r="C926" t="str">
            <v xml:space="preserve">        (기타매출원가조정)</v>
          </cell>
        </row>
        <row r="927">
          <cell r="B927">
            <v>200810</v>
          </cell>
          <cell r="C927" t="str">
            <v>매출총이익</v>
          </cell>
          <cell r="P927">
            <v>102027148</v>
          </cell>
          <cell r="Q927">
            <v>97023125</v>
          </cell>
          <cell r="R927">
            <v>126637263</v>
          </cell>
          <cell r="S927">
            <v>141324450</v>
          </cell>
          <cell r="T927">
            <v>99695778</v>
          </cell>
          <cell r="U927">
            <v>97204653</v>
          </cell>
          <cell r="V927">
            <v>106208678</v>
          </cell>
          <cell r="W927">
            <v>127476485</v>
          </cell>
          <cell r="X927">
            <v>72517032</v>
          </cell>
          <cell r="Y927">
            <v>98793833.560000002</v>
          </cell>
          <cell r="Z927">
            <v>135600089</v>
          </cell>
          <cell r="AA927">
            <v>175277932</v>
          </cell>
          <cell r="AB927">
            <v>144072063.03</v>
          </cell>
          <cell r="AC927">
            <v>122614587.14</v>
          </cell>
          <cell r="AD927">
            <v>138435820.72999999</v>
          </cell>
          <cell r="AE927">
            <v>70321636.700000003</v>
          </cell>
        </row>
        <row r="928">
          <cell r="B928">
            <v>204420</v>
          </cell>
          <cell r="C928" t="str">
            <v>상각후원가로측정하는금융자산의제거로부터발생한이익</v>
          </cell>
        </row>
        <row r="929">
          <cell r="B929">
            <v>204430</v>
          </cell>
          <cell r="C929" t="str">
            <v>상각후원가로측정하는금융자산의제거로부터발생한손실</v>
          </cell>
        </row>
        <row r="930">
          <cell r="B930">
            <v>200820</v>
          </cell>
          <cell r="C930" t="str">
            <v>판매비와관리비</v>
          </cell>
          <cell r="P930">
            <v>38617380</v>
          </cell>
          <cell r="Q930">
            <v>40787417</v>
          </cell>
          <cell r="R930">
            <v>65885554</v>
          </cell>
          <cell r="S930">
            <v>77957043</v>
          </cell>
          <cell r="T930">
            <v>77301646</v>
          </cell>
          <cell r="U930">
            <v>73276363</v>
          </cell>
          <cell r="V930">
            <v>80958552</v>
          </cell>
          <cell r="W930">
            <v>88577572</v>
          </cell>
          <cell r="X930">
            <v>38426179.770000003</v>
          </cell>
          <cell r="Y930">
            <v>47900466.689999998</v>
          </cell>
          <cell r="Z930">
            <v>45829445</v>
          </cell>
          <cell r="AA930">
            <v>43027108</v>
          </cell>
          <cell r="AB930">
            <v>65024224.299999997</v>
          </cell>
          <cell r="AC930">
            <v>64292858.210000001</v>
          </cell>
          <cell r="AD930">
            <v>72649975.689999998</v>
          </cell>
          <cell r="AE930">
            <v>100273931.09999999</v>
          </cell>
        </row>
        <row r="931">
          <cell r="B931">
            <v>200830</v>
          </cell>
          <cell r="C931" t="str">
            <v xml:space="preserve">    급여</v>
          </cell>
          <cell r="P931">
            <v>13670919</v>
          </cell>
          <cell r="Q931">
            <v>13496914</v>
          </cell>
          <cell r="R931">
            <v>22978660</v>
          </cell>
          <cell r="S931">
            <v>27241813</v>
          </cell>
          <cell r="T931">
            <v>25797644</v>
          </cell>
          <cell r="U931">
            <v>26302313</v>
          </cell>
          <cell r="V931">
            <v>28932211</v>
          </cell>
          <cell r="W931">
            <v>29387733</v>
          </cell>
          <cell r="X931">
            <v>13703957</v>
          </cell>
          <cell r="Y931">
            <v>14280520</v>
          </cell>
          <cell r="Z931">
            <v>15171394</v>
          </cell>
          <cell r="AA931">
            <v>15697462</v>
          </cell>
          <cell r="AB931">
            <v>22953788</v>
          </cell>
          <cell r="AC931">
            <v>24056969</v>
          </cell>
          <cell r="AD931">
            <v>22525968</v>
          </cell>
          <cell r="AE931">
            <v>17336190</v>
          </cell>
        </row>
        <row r="932">
          <cell r="B932">
            <v>200840</v>
          </cell>
          <cell r="C932" t="str">
            <v xml:space="preserve">    퇴직급여</v>
          </cell>
          <cell r="P932">
            <v>510793</v>
          </cell>
          <cell r="Q932">
            <v>1624098</v>
          </cell>
          <cell r="R932">
            <v>2473813</v>
          </cell>
          <cell r="S932">
            <v>4026574</v>
          </cell>
          <cell r="T932">
            <v>3597607</v>
          </cell>
          <cell r="U932">
            <v>2564385</v>
          </cell>
          <cell r="V932">
            <v>3334763</v>
          </cell>
          <cell r="W932">
            <v>3831433</v>
          </cell>
          <cell r="X932">
            <v>941539</v>
          </cell>
          <cell r="Y932">
            <v>1180107</v>
          </cell>
          <cell r="Z932">
            <v>888869</v>
          </cell>
          <cell r="AA932">
            <v>1052570</v>
          </cell>
          <cell r="AB932">
            <v>4568201</v>
          </cell>
          <cell r="AC932">
            <v>1769121</v>
          </cell>
          <cell r="AD932">
            <v>1740702</v>
          </cell>
          <cell r="AE932">
            <v>1408206</v>
          </cell>
        </row>
        <row r="933">
          <cell r="B933">
            <v>200850</v>
          </cell>
          <cell r="C933" t="str">
            <v xml:space="preserve">    명예퇴직금</v>
          </cell>
          <cell r="W933">
            <v>2054731</v>
          </cell>
        </row>
        <row r="934">
          <cell r="B934">
            <v>200860</v>
          </cell>
          <cell r="C934" t="str">
            <v xml:space="preserve">    복리후생비</v>
          </cell>
          <cell r="P934">
            <v>1216250</v>
          </cell>
          <cell r="Q934">
            <v>1141997</v>
          </cell>
          <cell r="R934">
            <v>2766360</v>
          </cell>
          <cell r="S934">
            <v>3334473</v>
          </cell>
          <cell r="T934">
            <v>2937274</v>
          </cell>
          <cell r="U934">
            <v>2971510</v>
          </cell>
          <cell r="V934">
            <v>3288119</v>
          </cell>
          <cell r="W934">
            <v>3682762</v>
          </cell>
          <cell r="X934">
            <v>1349722</v>
          </cell>
          <cell r="Y934">
            <v>1534525</v>
          </cell>
          <cell r="Z934">
            <v>1407390</v>
          </cell>
          <cell r="AA934">
            <v>1500853</v>
          </cell>
          <cell r="AB934">
            <v>2313203</v>
          </cell>
          <cell r="AC934">
            <v>3011419</v>
          </cell>
          <cell r="AD934">
            <v>2788580</v>
          </cell>
          <cell r="AE934">
            <v>5340028</v>
          </cell>
        </row>
        <row r="935">
          <cell r="B935">
            <v>200870</v>
          </cell>
          <cell r="C935" t="str">
            <v xml:space="preserve">    주식보상비</v>
          </cell>
          <cell r="Q935">
            <v>6054</v>
          </cell>
          <cell r="R935">
            <v>6903</v>
          </cell>
          <cell r="S935">
            <v>830</v>
          </cell>
        </row>
        <row r="936">
          <cell r="B936">
            <v>200880</v>
          </cell>
          <cell r="C936" t="str">
            <v xml:space="preserve">    교육훈련비</v>
          </cell>
          <cell r="P936">
            <v>63743</v>
          </cell>
          <cell r="Q936">
            <v>117855</v>
          </cell>
          <cell r="R936">
            <v>164404</v>
          </cell>
          <cell r="S936">
            <v>398644</v>
          </cell>
          <cell r="T936">
            <v>291159</v>
          </cell>
          <cell r="U936">
            <v>328860</v>
          </cell>
          <cell r="V936">
            <v>264882</v>
          </cell>
          <cell r="W936">
            <v>613895</v>
          </cell>
          <cell r="X936">
            <v>271838</v>
          </cell>
          <cell r="Y936">
            <v>275810</v>
          </cell>
          <cell r="Z936">
            <v>280339</v>
          </cell>
          <cell r="AA936">
            <v>335009</v>
          </cell>
          <cell r="AB936">
            <v>353074</v>
          </cell>
          <cell r="AC936">
            <v>475730</v>
          </cell>
          <cell r="AD936">
            <v>1663049</v>
          </cell>
          <cell r="AE936">
            <v>301732</v>
          </cell>
        </row>
        <row r="937">
          <cell r="B937">
            <v>200890</v>
          </cell>
          <cell r="C937" t="str">
            <v xml:space="preserve">    여비교통비</v>
          </cell>
          <cell r="P937">
            <v>827429</v>
          </cell>
          <cell r="Q937">
            <v>737167</v>
          </cell>
          <cell r="R937">
            <v>741915</v>
          </cell>
          <cell r="S937">
            <v>767151</v>
          </cell>
          <cell r="T937">
            <v>974032</v>
          </cell>
          <cell r="U937">
            <v>964927</v>
          </cell>
          <cell r="V937">
            <v>966992</v>
          </cell>
          <cell r="W937">
            <v>889674</v>
          </cell>
          <cell r="X937">
            <v>715782</v>
          </cell>
          <cell r="Y937">
            <v>796965</v>
          </cell>
          <cell r="Z937">
            <v>1046521</v>
          </cell>
          <cell r="AA937">
            <v>1059837</v>
          </cell>
          <cell r="AB937">
            <v>1515341</v>
          </cell>
          <cell r="AC937">
            <v>1139562</v>
          </cell>
          <cell r="AD937">
            <v>1001453</v>
          </cell>
          <cell r="AE937">
            <v>959485</v>
          </cell>
        </row>
        <row r="938">
          <cell r="B938">
            <v>200900</v>
          </cell>
          <cell r="C938" t="str">
            <v xml:space="preserve">    통신비</v>
          </cell>
          <cell r="P938">
            <v>423824</v>
          </cell>
          <cell r="Q938">
            <v>382564</v>
          </cell>
          <cell r="R938">
            <v>366425</v>
          </cell>
          <cell r="S938">
            <v>414633</v>
          </cell>
          <cell r="T938">
            <v>440017</v>
          </cell>
          <cell r="U938">
            <v>478544</v>
          </cell>
          <cell r="V938">
            <v>492659</v>
          </cell>
          <cell r="W938">
            <v>530865</v>
          </cell>
          <cell r="X938">
            <v>391422</v>
          </cell>
          <cell r="Y938">
            <v>364047</v>
          </cell>
          <cell r="Z938">
            <v>442654</v>
          </cell>
          <cell r="AA938">
            <v>235344</v>
          </cell>
          <cell r="AB938">
            <v>237746</v>
          </cell>
          <cell r="AC938">
            <v>237532</v>
          </cell>
          <cell r="AD938">
            <v>228353</v>
          </cell>
          <cell r="AE938">
            <v>314197</v>
          </cell>
        </row>
        <row r="939">
          <cell r="B939">
            <v>200910</v>
          </cell>
          <cell r="C939" t="str">
            <v xml:space="preserve">    소모품비</v>
          </cell>
          <cell r="P939">
            <v>354298</v>
          </cell>
          <cell r="Q939">
            <v>382273</v>
          </cell>
          <cell r="R939">
            <v>1299591</v>
          </cell>
          <cell r="S939">
            <v>1629484</v>
          </cell>
          <cell r="T939">
            <v>1202715</v>
          </cell>
          <cell r="U939">
            <v>1640662</v>
          </cell>
          <cell r="V939">
            <v>1704844</v>
          </cell>
          <cell r="W939">
            <v>2217109</v>
          </cell>
          <cell r="X939">
            <v>1318532</v>
          </cell>
          <cell r="Y939">
            <v>1345564</v>
          </cell>
          <cell r="Z939">
            <v>1723084</v>
          </cell>
          <cell r="AA939">
            <v>174688</v>
          </cell>
          <cell r="AB939">
            <v>206451</v>
          </cell>
          <cell r="AC939">
            <v>236459</v>
          </cell>
          <cell r="AD939">
            <v>376275</v>
          </cell>
          <cell r="AE939">
            <v>384654</v>
          </cell>
        </row>
        <row r="940">
          <cell r="B940">
            <v>200920</v>
          </cell>
          <cell r="C940" t="str">
            <v xml:space="preserve">    수도광열비</v>
          </cell>
          <cell r="P940">
            <v>1120033</v>
          </cell>
          <cell r="Q940">
            <v>1112797</v>
          </cell>
          <cell r="R940">
            <v>3021811</v>
          </cell>
          <cell r="S940">
            <v>3983641</v>
          </cell>
          <cell r="T940">
            <v>3976663</v>
          </cell>
          <cell r="U940">
            <v>3928180</v>
          </cell>
          <cell r="V940">
            <v>4243898</v>
          </cell>
          <cell r="W940">
            <v>4699618</v>
          </cell>
          <cell r="X940">
            <v>1872354</v>
          </cell>
          <cell r="Y940">
            <v>1800925</v>
          </cell>
          <cell r="Z940">
            <v>2104477</v>
          </cell>
          <cell r="AA940">
            <v>749741</v>
          </cell>
          <cell r="AB940">
            <v>676932</v>
          </cell>
          <cell r="AC940">
            <v>634811</v>
          </cell>
          <cell r="AD940">
            <v>613088</v>
          </cell>
          <cell r="AE940">
            <v>1542659</v>
          </cell>
        </row>
        <row r="941">
          <cell r="B941">
            <v>200930</v>
          </cell>
          <cell r="C941" t="str">
            <v xml:space="preserve">    세금과공과</v>
          </cell>
          <cell r="P941">
            <v>1401795</v>
          </cell>
          <cell r="Q941">
            <v>1109472</v>
          </cell>
          <cell r="R941">
            <v>2046090</v>
          </cell>
          <cell r="S941">
            <v>3083764</v>
          </cell>
          <cell r="T941">
            <v>4059074</v>
          </cell>
          <cell r="U941">
            <v>2914748</v>
          </cell>
          <cell r="V941">
            <v>2936112</v>
          </cell>
          <cell r="W941">
            <v>3171049</v>
          </cell>
          <cell r="X941">
            <v>2115114</v>
          </cell>
          <cell r="Y941">
            <v>7616687</v>
          </cell>
          <cell r="Z941">
            <v>2298418</v>
          </cell>
          <cell r="AA941">
            <v>2195970</v>
          </cell>
          <cell r="AB941">
            <v>2277663</v>
          </cell>
          <cell r="AC941">
            <v>2625647</v>
          </cell>
          <cell r="AD941">
            <v>3345725</v>
          </cell>
          <cell r="AE941">
            <v>4266829</v>
          </cell>
        </row>
        <row r="942">
          <cell r="B942">
            <v>200940</v>
          </cell>
          <cell r="C942" t="str">
            <v xml:space="preserve">    협회비등</v>
          </cell>
        </row>
        <row r="943">
          <cell r="B943">
            <v>200950</v>
          </cell>
          <cell r="C943" t="str">
            <v xml:space="preserve">    임차료</v>
          </cell>
          <cell r="P943">
            <v>577823</v>
          </cell>
          <cell r="Q943">
            <v>624359</v>
          </cell>
          <cell r="R943">
            <v>449681</v>
          </cell>
          <cell r="S943">
            <v>553824</v>
          </cell>
          <cell r="T943">
            <v>457174</v>
          </cell>
          <cell r="U943">
            <v>381711</v>
          </cell>
          <cell r="V943">
            <v>412897</v>
          </cell>
          <cell r="W943">
            <v>396520</v>
          </cell>
          <cell r="X943">
            <v>883033</v>
          </cell>
          <cell r="Y943">
            <v>938326</v>
          </cell>
          <cell r="Z943">
            <v>1011347</v>
          </cell>
          <cell r="AA943">
            <v>1047728</v>
          </cell>
          <cell r="AB943">
            <v>1213491</v>
          </cell>
          <cell r="AC943">
            <v>950439</v>
          </cell>
          <cell r="AD943">
            <v>830089</v>
          </cell>
          <cell r="AE943">
            <v>3509561</v>
          </cell>
        </row>
        <row r="944">
          <cell r="B944">
            <v>200960</v>
          </cell>
          <cell r="C944" t="str">
            <v xml:space="preserve">    리스료</v>
          </cell>
        </row>
        <row r="945">
          <cell r="B945">
            <v>200970</v>
          </cell>
          <cell r="C945" t="str">
            <v xml:space="preserve">    전산처리비</v>
          </cell>
        </row>
        <row r="946">
          <cell r="B946">
            <v>200980</v>
          </cell>
          <cell r="C946" t="str">
            <v xml:space="preserve">    도서구입비</v>
          </cell>
        </row>
        <row r="947">
          <cell r="B947">
            <v>200990</v>
          </cell>
          <cell r="C947" t="str">
            <v xml:space="preserve">    수선비</v>
          </cell>
          <cell r="Q947">
            <v>14427</v>
          </cell>
          <cell r="R947">
            <v>634574</v>
          </cell>
          <cell r="S947">
            <v>965919</v>
          </cell>
          <cell r="T947">
            <v>1653014</v>
          </cell>
          <cell r="U947">
            <v>1559514</v>
          </cell>
          <cell r="V947">
            <v>1699935</v>
          </cell>
          <cell r="W947">
            <v>2261523</v>
          </cell>
        </row>
        <row r="948">
          <cell r="B948">
            <v>201000</v>
          </cell>
          <cell r="C948" t="str">
            <v xml:space="preserve">    차량유지비</v>
          </cell>
          <cell r="P948">
            <v>294600</v>
          </cell>
          <cell r="Q948">
            <v>316914</v>
          </cell>
          <cell r="R948">
            <v>344123</v>
          </cell>
          <cell r="S948">
            <v>408300</v>
          </cell>
          <cell r="T948">
            <v>438558</v>
          </cell>
          <cell r="U948">
            <v>463036</v>
          </cell>
          <cell r="V948">
            <v>509679</v>
          </cell>
          <cell r="W948">
            <v>513310</v>
          </cell>
          <cell r="X948">
            <v>372781</v>
          </cell>
          <cell r="Y948">
            <v>398600</v>
          </cell>
          <cell r="Z948">
            <v>672464</v>
          </cell>
          <cell r="AA948">
            <v>496782</v>
          </cell>
          <cell r="AB948">
            <v>624907</v>
          </cell>
          <cell r="AC948">
            <v>922598</v>
          </cell>
          <cell r="AD948">
            <v>697896</v>
          </cell>
          <cell r="AE948">
            <v>1256344</v>
          </cell>
        </row>
        <row r="949">
          <cell r="B949">
            <v>201010</v>
          </cell>
          <cell r="C949" t="str">
            <v xml:space="preserve">    보험료</v>
          </cell>
          <cell r="P949">
            <v>438916</v>
          </cell>
          <cell r="Q949">
            <v>536701</v>
          </cell>
          <cell r="R949">
            <v>530329</v>
          </cell>
          <cell r="S949">
            <v>460596</v>
          </cell>
          <cell r="T949">
            <v>471636</v>
          </cell>
          <cell r="U949">
            <v>469970</v>
          </cell>
          <cell r="V949">
            <v>487903</v>
          </cell>
          <cell r="W949">
            <v>584433</v>
          </cell>
          <cell r="X949">
            <v>348688</v>
          </cell>
          <cell r="Y949">
            <v>376974</v>
          </cell>
          <cell r="Z949">
            <v>377030</v>
          </cell>
          <cell r="AA949">
            <v>380874</v>
          </cell>
          <cell r="AB949">
            <v>456111</v>
          </cell>
          <cell r="AC949">
            <v>507705</v>
          </cell>
          <cell r="AD949">
            <v>274266</v>
          </cell>
          <cell r="AE949">
            <v>321843</v>
          </cell>
        </row>
        <row r="950">
          <cell r="B950">
            <v>201020</v>
          </cell>
          <cell r="C950" t="str">
            <v xml:space="preserve">    보상비</v>
          </cell>
        </row>
        <row r="951">
          <cell r="B951">
            <v>201030</v>
          </cell>
          <cell r="C951" t="str">
            <v xml:space="preserve">    사무비</v>
          </cell>
          <cell r="P951">
            <v>1773</v>
          </cell>
          <cell r="Q951">
            <v>1552</v>
          </cell>
          <cell r="R951">
            <v>19076</v>
          </cell>
          <cell r="S951">
            <v>30557</v>
          </cell>
          <cell r="T951">
            <v>138900</v>
          </cell>
          <cell r="U951">
            <v>184833</v>
          </cell>
          <cell r="V951">
            <v>195082</v>
          </cell>
          <cell r="W951">
            <v>232978</v>
          </cell>
        </row>
        <row r="952">
          <cell r="B952">
            <v>201040</v>
          </cell>
          <cell r="C952" t="str">
            <v xml:space="preserve">    체육비</v>
          </cell>
        </row>
        <row r="953">
          <cell r="B953">
            <v>201050</v>
          </cell>
          <cell r="C953" t="str">
            <v xml:space="preserve">    지급수수료</v>
          </cell>
          <cell r="P953">
            <v>2910686</v>
          </cell>
          <cell r="Q953">
            <v>4130667</v>
          </cell>
          <cell r="R953">
            <v>2858573</v>
          </cell>
          <cell r="S953">
            <v>3226988</v>
          </cell>
          <cell r="T953">
            <v>3398519</v>
          </cell>
          <cell r="U953">
            <v>2869453</v>
          </cell>
          <cell r="V953">
            <v>3540965</v>
          </cell>
          <cell r="W953">
            <v>3506363</v>
          </cell>
          <cell r="X953">
            <v>2992918</v>
          </cell>
          <cell r="Y953">
            <v>3659278</v>
          </cell>
          <cell r="Z953">
            <v>1247820</v>
          </cell>
          <cell r="AA953">
            <v>2639248</v>
          </cell>
          <cell r="AB953">
            <v>7023273</v>
          </cell>
          <cell r="AC953">
            <v>7206956</v>
          </cell>
          <cell r="AD953">
            <v>5827644</v>
          </cell>
          <cell r="AE953">
            <v>7122657</v>
          </cell>
        </row>
        <row r="954">
          <cell r="B954">
            <v>201060</v>
          </cell>
          <cell r="C954" t="str">
            <v xml:space="preserve">    용역비</v>
          </cell>
          <cell r="R954">
            <v>1741034</v>
          </cell>
          <cell r="S954">
            <v>2629343</v>
          </cell>
          <cell r="T954">
            <v>4691086</v>
          </cell>
          <cell r="U954">
            <v>5122668</v>
          </cell>
          <cell r="V954">
            <v>6087882</v>
          </cell>
          <cell r="W954">
            <v>6895055</v>
          </cell>
        </row>
        <row r="955">
          <cell r="B955">
            <v>201070</v>
          </cell>
          <cell r="C955" t="str">
            <v xml:space="preserve">    미분양주택관리비</v>
          </cell>
        </row>
        <row r="956">
          <cell r="B956">
            <v>201080</v>
          </cell>
          <cell r="C956" t="str">
            <v xml:space="preserve">    감가상각비</v>
          </cell>
          <cell r="P956">
            <v>3166828</v>
          </cell>
          <cell r="Q956">
            <v>2714120</v>
          </cell>
          <cell r="R956">
            <v>6797648</v>
          </cell>
          <cell r="S956">
            <v>8316963</v>
          </cell>
          <cell r="T956">
            <v>8102900</v>
          </cell>
          <cell r="U956">
            <v>7874899</v>
          </cell>
          <cell r="V956">
            <v>7384663</v>
          </cell>
          <cell r="W956">
            <v>7705399</v>
          </cell>
          <cell r="X956">
            <v>1840735</v>
          </cell>
          <cell r="Y956">
            <v>1551288</v>
          </cell>
          <cell r="Z956">
            <v>1762649</v>
          </cell>
          <cell r="AA956">
            <v>1301906</v>
          </cell>
          <cell r="AB956">
            <v>1472926</v>
          </cell>
          <cell r="AC956">
            <v>1563833</v>
          </cell>
          <cell r="AD956">
            <v>1623463</v>
          </cell>
          <cell r="AE956">
            <v>1732466</v>
          </cell>
        </row>
        <row r="957">
          <cell r="B957">
            <v>201090</v>
          </cell>
          <cell r="C957" t="str">
            <v xml:space="preserve">    개발비상각</v>
          </cell>
        </row>
        <row r="958">
          <cell r="B958">
            <v>201100</v>
          </cell>
          <cell r="C958" t="str">
            <v xml:space="preserve">    기타무형자산상각비</v>
          </cell>
          <cell r="P958">
            <v>26781</v>
          </cell>
          <cell r="Q958">
            <v>29121</v>
          </cell>
          <cell r="R958">
            <v>179960</v>
          </cell>
          <cell r="S958">
            <v>141211</v>
          </cell>
          <cell r="T958">
            <v>104307</v>
          </cell>
          <cell r="U958">
            <v>70851</v>
          </cell>
          <cell r="V958">
            <v>43673</v>
          </cell>
          <cell r="W958">
            <v>56279</v>
          </cell>
          <cell r="X958">
            <v>53979</v>
          </cell>
          <cell r="Y958">
            <v>62215</v>
          </cell>
          <cell r="Z958">
            <v>151827</v>
          </cell>
          <cell r="AA958">
            <v>1939899</v>
          </cell>
          <cell r="AB958">
            <v>4094943</v>
          </cell>
          <cell r="AC958">
            <v>4727981</v>
          </cell>
          <cell r="AD958">
            <v>5876949</v>
          </cell>
          <cell r="AE958">
            <v>6118377</v>
          </cell>
        </row>
        <row r="959">
          <cell r="B959">
            <v>201110</v>
          </cell>
          <cell r="C959" t="str">
            <v xml:space="preserve">    기타비화폐적비용</v>
          </cell>
        </row>
        <row r="960">
          <cell r="B960">
            <v>201120</v>
          </cell>
          <cell r="C960" t="str">
            <v xml:space="preserve">    하자보수충당부채전입액</v>
          </cell>
        </row>
        <row r="961">
          <cell r="B961">
            <v>201130</v>
          </cell>
          <cell r="C961" t="str">
            <v xml:space="preserve">    연구개발비</v>
          </cell>
        </row>
        <row r="962">
          <cell r="B962">
            <v>201140</v>
          </cell>
          <cell r="C962" t="str">
            <v xml:space="preserve">    특허권등사용료</v>
          </cell>
        </row>
        <row r="963">
          <cell r="B963">
            <v>201150</v>
          </cell>
          <cell r="C963" t="str">
            <v xml:space="preserve">    기타관리비</v>
          </cell>
          <cell r="P963">
            <v>1887742</v>
          </cell>
          <cell r="Q963">
            <v>1858060</v>
          </cell>
          <cell r="R963">
            <v>2365750</v>
          </cell>
          <cell r="S963">
            <v>2641579</v>
          </cell>
          <cell r="T963">
            <v>1315226</v>
          </cell>
          <cell r="U963">
            <v>1383895</v>
          </cell>
          <cell r="V963">
            <v>1023943</v>
          </cell>
          <cell r="W963">
            <v>1631590</v>
          </cell>
          <cell r="X963">
            <v>3361298</v>
          </cell>
          <cell r="Y963">
            <v>3246780</v>
          </cell>
          <cell r="Z963">
            <v>3893771</v>
          </cell>
          <cell r="AA963">
            <v>2258077</v>
          </cell>
          <cell r="AB963">
            <v>2074610</v>
          </cell>
          <cell r="AC963">
            <v>2298207</v>
          </cell>
          <cell r="AD963">
            <v>2484083</v>
          </cell>
          <cell r="AE963">
            <v>10767229</v>
          </cell>
        </row>
        <row r="964">
          <cell r="B964">
            <v>201160</v>
          </cell>
          <cell r="C964" t="str">
            <v xml:space="preserve">    광고선전비</v>
          </cell>
          <cell r="P964">
            <v>6150253</v>
          </cell>
          <cell r="Q964">
            <v>6187537</v>
          </cell>
          <cell r="R964">
            <v>6852608</v>
          </cell>
          <cell r="S964">
            <v>5861189</v>
          </cell>
          <cell r="T964">
            <v>5923006</v>
          </cell>
          <cell r="U964">
            <v>5731332</v>
          </cell>
          <cell r="V964">
            <v>7807126</v>
          </cell>
          <cell r="W964">
            <v>8082774</v>
          </cell>
          <cell r="X964">
            <v>3082628</v>
          </cell>
          <cell r="Y964">
            <v>3962177</v>
          </cell>
          <cell r="Z964">
            <v>7904257</v>
          </cell>
          <cell r="AA964">
            <v>8548419</v>
          </cell>
          <cell r="AB964">
            <v>10470801</v>
          </cell>
          <cell r="AC964">
            <v>9043254</v>
          </cell>
          <cell r="AD964">
            <v>15433509</v>
          </cell>
          <cell r="AE964">
            <v>30743382</v>
          </cell>
        </row>
        <row r="965">
          <cell r="B965">
            <v>201170</v>
          </cell>
          <cell r="C965" t="str">
            <v xml:space="preserve">    도서인쇄비</v>
          </cell>
          <cell r="P965">
            <v>289809</v>
          </cell>
          <cell r="Q965">
            <v>324320</v>
          </cell>
          <cell r="R965">
            <v>207042</v>
          </cell>
          <cell r="S965">
            <v>217812</v>
          </cell>
          <cell r="T965">
            <v>216534</v>
          </cell>
          <cell r="U965">
            <v>223077</v>
          </cell>
          <cell r="V965">
            <v>199319</v>
          </cell>
          <cell r="W965">
            <v>175537</v>
          </cell>
          <cell r="AB965">
            <v>424548</v>
          </cell>
          <cell r="AC965">
            <v>746802</v>
          </cell>
          <cell r="AD965">
            <v>461425</v>
          </cell>
          <cell r="AE965">
            <v>396937</v>
          </cell>
        </row>
        <row r="966">
          <cell r="B966">
            <v>201180</v>
          </cell>
          <cell r="C966" t="str">
            <v xml:space="preserve">    견본비</v>
          </cell>
        </row>
        <row r="967">
          <cell r="B967">
            <v>201190</v>
          </cell>
          <cell r="C967" t="str">
            <v xml:space="preserve">    해외시장개척비</v>
          </cell>
        </row>
        <row r="968">
          <cell r="B968">
            <v>201200</v>
          </cell>
          <cell r="C968" t="str">
            <v xml:space="preserve">    수출비용</v>
          </cell>
        </row>
        <row r="969">
          <cell r="B969">
            <v>201210</v>
          </cell>
          <cell r="C969" t="str">
            <v xml:space="preserve">    판매촉진비</v>
          </cell>
          <cell r="R969">
            <v>1123015</v>
          </cell>
          <cell r="S969">
            <v>1314264</v>
          </cell>
          <cell r="T969">
            <v>369688</v>
          </cell>
          <cell r="U969">
            <v>170247</v>
          </cell>
          <cell r="V969">
            <v>222124</v>
          </cell>
          <cell r="W969">
            <v>457484</v>
          </cell>
        </row>
        <row r="970">
          <cell r="B970">
            <v>201220</v>
          </cell>
          <cell r="C970" t="str">
            <v xml:space="preserve">    판매수수료</v>
          </cell>
          <cell r="P970">
            <v>1410582</v>
          </cell>
          <cell r="Q970">
            <v>1181118</v>
          </cell>
          <cell r="R970">
            <v>932524</v>
          </cell>
          <cell r="S970">
            <v>1177628</v>
          </cell>
          <cell r="T970">
            <v>987941</v>
          </cell>
          <cell r="U970">
            <v>1032121</v>
          </cell>
          <cell r="V970">
            <v>1222503</v>
          </cell>
          <cell r="W970">
            <v>1487422</v>
          </cell>
        </row>
        <row r="971">
          <cell r="B971">
            <v>201230</v>
          </cell>
          <cell r="C971" t="str">
            <v xml:space="preserve">    분양대행수수료</v>
          </cell>
        </row>
        <row r="972">
          <cell r="B972">
            <v>201240</v>
          </cell>
          <cell r="C972" t="str">
            <v xml:space="preserve">    광고대행수수료</v>
          </cell>
        </row>
        <row r="973">
          <cell r="B973">
            <v>201250</v>
          </cell>
          <cell r="C973" t="str">
            <v xml:space="preserve">    보관료</v>
          </cell>
        </row>
        <row r="974">
          <cell r="B974">
            <v>201260</v>
          </cell>
          <cell r="C974" t="str">
            <v xml:space="preserve">    포장비</v>
          </cell>
          <cell r="P974">
            <v>211002</v>
          </cell>
          <cell r="Q974">
            <v>209004</v>
          </cell>
        </row>
        <row r="975">
          <cell r="B975">
            <v>201270</v>
          </cell>
          <cell r="C975" t="str">
            <v xml:space="preserve">    운반비</v>
          </cell>
          <cell r="P975">
            <v>42236</v>
          </cell>
          <cell r="Q975">
            <v>54438</v>
          </cell>
          <cell r="R975">
            <v>52516</v>
          </cell>
          <cell r="S975">
            <v>52854</v>
          </cell>
          <cell r="T975">
            <v>54781</v>
          </cell>
          <cell r="U975">
            <v>61688</v>
          </cell>
          <cell r="V975">
            <v>82024</v>
          </cell>
          <cell r="W975">
            <v>68933</v>
          </cell>
        </row>
        <row r="976">
          <cell r="B976">
            <v>201280</v>
          </cell>
          <cell r="C976" t="str">
            <v xml:space="preserve">    기타물류원가</v>
          </cell>
        </row>
        <row r="977">
          <cell r="B977">
            <v>201290</v>
          </cell>
          <cell r="C977" t="str">
            <v xml:space="preserve">    애프터서비스비</v>
          </cell>
        </row>
        <row r="978">
          <cell r="B978">
            <v>201300</v>
          </cell>
          <cell r="C978" t="str">
            <v xml:space="preserve">    대손상각비</v>
          </cell>
          <cell r="P978">
            <v>21182</v>
          </cell>
          <cell r="Q978">
            <v>1239783</v>
          </cell>
          <cell r="R978">
            <v>2260369</v>
          </cell>
          <cell r="S978">
            <v>2270921</v>
          </cell>
          <cell r="T978">
            <v>3185733</v>
          </cell>
          <cell r="U978">
            <v>1001182</v>
          </cell>
          <cell r="V978">
            <v>1167277</v>
          </cell>
          <cell r="W978">
            <v>30507</v>
          </cell>
          <cell r="X978">
            <v>1245735</v>
          </cell>
          <cell r="Y978">
            <v>2931559</v>
          </cell>
          <cell r="Z978">
            <v>1248757</v>
          </cell>
          <cell r="AA978">
            <v>-218007</v>
          </cell>
          <cell r="AB978">
            <v>-215274</v>
          </cell>
          <cell r="AC978">
            <v>-488703</v>
          </cell>
          <cell r="AD978">
            <v>2537757</v>
          </cell>
          <cell r="AE978">
            <v>2250972</v>
          </cell>
        </row>
        <row r="979">
          <cell r="B979">
            <v>201310</v>
          </cell>
          <cell r="C979" t="str">
            <v xml:space="preserve">    수주비상각</v>
          </cell>
        </row>
        <row r="980">
          <cell r="B980">
            <v>201320</v>
          </cell>
          <cell r="C980" t="str">
            <v xml:space="preserve">    반품비용</v>
          </cell>
        </row>
        <row r="981">
          <cell r="B981">
            <v>201330</v>
          </cell>
          <cell r="C981" t="str">
            <v xml:space="preserve">    행사비</v>
          </cell>
          <cell r="U981">
            <v>312000</v>
          </cell>
          <cell r="V981">
            <v>262305</v>
          </cell>
          <cell r="W981">
            <v>338143</v>
          </cell>
          <cell r="X981">
            <v>612795</v>
          </cell>
          <cell r="Y981">
            <v>402220</v>
          </cell>
          <cell r="Z981">
            <v>1136850</v>
          </cell>
          <cell r="AA981">
            <v>130352</v>
          </cell>
          <cell r="AB981">
            <v>229703</v>
          </cell>
          <cell r="AC981">
            <v>228826</v>
          </cell>
          <cell r="AD981">
            <v>178827</v>
          </cell>
          <cell r="AE981">
            <v>2010477</v>
          </cell>
        </row>
        <row r="982">
          <cell r="B982">
            <v>201340</v>
          </cell>
          <cell r="C982" t="str">
            <v xml:space="preserve">    접대비</v>
          </cell>
          <cell r="P982">
            <v>1260658</v>
          </cell>
          <cell r="Q982">
            <v>1195964</v>
          </cell>
          <cell r="R982">
            <v>1556447</v>
          </cell>
          <cell r="S982">
            <v>1833232</v>
          </cell>
          <cell r="T982">
            <v>1586546</v>
          </cell>
          <cell r="U982">
            <v>1581997</v>
          </cell>
          <cell r="V982">
            <v>1537958</v>
          </cell>
          <cell r="W982">
            <v>1870058</v>
          </cell>
          <cell r="X982">
            <v>951330</v>
          </cell>
          <cell r="Y982">
            <v>1175900</v>
          </cell>
          <cell r="Z982">
            <v>1059528</v>
          </cell>
          <cell r="AA982">
            <v>1500356</v>
          </cell>
          <cell r="AB982">
            <v>2051786</v>
          </cell>
          <cell r="AC982">
            <v>2397711</v>
          </cell>
          <cell r="AD982">
            <v>2140875</v>
          </cell>
          <cell r="AE982">
            <v>2189706</v>
          </cell>
        </row>
        <row r="983">
          <cell r="B983">
            <v>201350</v>
          </cell>
          <cell r="C983" t="str">
            <v xml:space="preserve">    기타판매비</v>
          </cell>
          <cell r="V983">
            <v>275992</v>
          </cell>
          <cell r="W983">
            <v>332777</v>
          </cell>
        </row>
        <row r="984">
          <cell r="B984">
            <v>201360</v>
          </cell>
          <cell r="C984" t="str">
            <v xml:space="preserve">    기타</v>
          </cell>
          <cell r="P984">
            <v>337424</v>
          </cell>
          <cell r="Q984">
            <v>58140</v>
          </cell>
          <cell r="R984">
            <v>1114312</v>
          </cell>
          <cell r="S984">
            <v>972855</v>
          </cell>
          <cell r="T984">
            <v>929913</v>
          </cell>
          <cell r="U984">
            <v>687761</v>
          </cell>
          <cell r="V984">
            <v>630822</v>
          </cell>
          <cell r="W984">
            <v>871619</v>
          </cell>
        </row>
        <row r="985">
          <cell r="B985">
            <v>201370</v>
          </cell>
          <cell r="C985" t="str">
            <v>영업이익</v>
          </cell>
          <cell r="P985">
            <v>63409768</v>
          </cell>
          <cell r="Q985">
            <v>56235708</v>
          </cell>
          <cell r="R985">
            <v>60751708</v>
          </cell>
          <cell r="S985">
            <v>63367407</v>
          </cell>
          <cell r="T985">
            <v>22394131</v>
          </cell>
          <cell r="U985">
            <v>23928290</v>
          </cell>
          <cell r="V985">
            <v>25250127</v>
          </cell>
          <cell r="W985">
            <v>38898914</v>
          </cell>
          <cell r="X985">
            <v>34090852.229999997</v>
          </cell>
          <cell r="Y985">
            <v>50893366.869999997</v>
          </cell>
          <cell r="Z985">
            <v>89770644</v>
          </cell>
          <cell r="AA985">
            <v>132250825</v>
          </cell>
          <cell r="AB985">
            <v>79047838.730000004</v>
          </cell>
          <cell r="AC985">
            <v>58321728.93</v>
          </cell>
          <cell r="AD985">
            <v>65785845.039999999</v>
          </cell>
          <cell r="AE985">
            <v>-29952294.399999999</v>
          </cell>
        </row>
        <row r="986">
          <cell r="B986">
            <v>203580</v>
          </cell>
          <cell r="C986" t="str">
            <v>*기타영업손익</v>
          </cell>
          <cell r="X986">
            <v>10266297.1</v>
          </cell>
        </row>
        <row r="987">
          <cell r="B987">
            <v>203590</v>
          </cell>
          <cell r="C987" t="str">
            <v xml:space="preserve">    *기타영업수익</v>
          </cell>
          <cell r="X987">
            <v>18734968.120000001</v>
          </cell>
        </row>
        <row r="988">
          <cell r="B988">
            <v>203600</v>
          </cell>
          <cell r="C988" t="str">
            <v xml:space="preserve">        *이자수익</v>
          </cell>
        </row>
        <row r="989">
          <cell r="B989">
            <v>203610</v>
          </cell>
          <cell r="C989" t="str">
            <v xml:space="preserve">        *배당금수익</v>
          </cell>
          <cell r="X989">
            <v>328309</v>
          </cell>
        </row>
        <row r="990">
          <cell r="B990">
            <v>203620</v>
          </cell>
          <cell r="C990" t="str">
            <v xml:space="preserve">        *외환거래이익</v>
          </cell>
          <cell r="X990">
            <v>3636198</v>
          </cell>
        </row>
        <row r="991">
          <cell r="B991">
            <v>203630</v>
          </cell>
          <cell r="C991" t="str">
            <v xml:space="preserve">            *외환차익</v>
          </cell>
          <cell r="X991">
            <v>3387452</v>
          </cell>
        </row>
        <row r="992">
          <cell r="B992">
            <v>203640</v>
          </cell>
          <cell r="C992" t="str">
            <v xml:space="preserve">            *외화환산이익</v>
          </cell>
          <cell r="X992">
            <v>248746</v>
          </cell>
        </row>
        <row r="993">
          <cell r="B993">
            <v>203650</v>
          </cell>
          <cell r="C993" t="str">
            <v xml:space="preserve">            *기타외화거래이익</v>
          </cell>
        </row>
        <row r="994">
          <cell r="B994">
            <v>203660</v>
          </cell>
          <cell r="C994" t="str">
            <v xml:space="preserve">        *수수료수익</v>
          </cell>
        </row>
        <row r="995">
          <cell r="B995">
            <v>203670</v>
          </cell>
          <cell r="C995" t="str">
            <v xml:space="preserve">        *임대료</v>
          </cell>
          <cell r="X995">
            <v>3136125</v>
          </cell>
        </row>
        <row r="996">
          <cell r="B996">
            <v>203680</v>
          </cell>
          <cell r="C996" t="str">
            <v xml:space="preserve">        *로열티수익</v>
          </cell>
        </row>
        <row r="997">
          <cell r="B997">
            <v>203690</v>
          </cell>
          <cell r="C997" t="str">
            <v xml:space="preserve">        *연체료수익</v>
          </cell>
        </row>
        <row r="998">
          <cell r="B998">
            <v>203700</v>
          </cell>
          <cell r="C998" t="str">
            <v xml:space="preserve">        *대손충당금환입</v>
          </cell>
          <cell r="X998">
            <v>56939</v>
          </cell>
        </row>
        <row r="999">
          <cell r="B999">
            <v>203710</v>
          </cell>
          <cell r="C999" t="str">
            <v xml:space="preserve">        *충당부채환입액</v>
          </cell>
        </row>
        <row r="1000">
          <cell r="B1000">
            <v>203720</v>
          </cell>
          <cell r="C1000" t="str">
            <v xml:space="preserve">        *자산처분이익</v>
          </cell>
          <cell r="X1000">
            <v>312481</v>
          </cell>
        </row>
        <row r="1001">
          <cell r="B1001">
            <v>203730</v>
          </cell>
          <cell r="C1001" t="str">
            <v xml:space="preserve">            *투자부동산처분이익</v>
          </cell>
        </row>
        <row r="1002">
          <cell r="B1002">
            <v>203740</v>
          </cell>
          <cell r="C1002" t="str">
            <v xml:space="preserve">            *투자자산처분이익</v>
          </cell>
        </row>
        <row r="1003">
          <cell r="B1003">
            <v>203750</v>
          </cell>
          <cell r="C1003" t="str">
            <v xml:space="preserve">            *유형,리스자산처분이익</v>
          </cell>
          <cell r="X1003">
            <v>305306</v>
          </cell>
        </row>
        <row r="1004">
          <cell r="B1004">
            <v>203760</v>
          </cell>
          <cell r="C1004" t="str">
            <v xml:space="preserve">            *무형자산처분이익</v>
          </cell>
        </row>
        <row r="1005">
          <cell r="B1005">
            <v>203770</v>
          </cell>
          <cell r="C1005" t="str">
            <v xml:space="preserve">            *기타자산처분이익</v>
          </cell>
          <cell r="X1005">
            <v>7175</v>
          </cell>
        </row>
        <row r="1006">
          <cell r="B1006">
            <v>203780</v>
          </cell>
          <cell r="C1006" t="str">
            <v xml:space="preserve">        *자산폐기이익</v>
          </cell>
        </row>
        <row r="1007">
          <cell r="B1007">
            <v>203790</v>
          </cell>
          <cell r="C1007" t="str">
            <v xml:space="preserve">        *재고자산감모손실환입</v>
          </cell>
        </row>
        <row r="1008">
          <cell r="B1008">
            <v>203800</v>
          </cell>
          <cell r="C1008" t="str">
            <v xml:space="preserve">        *투자자산평가이익</v>
          </cell>
        </row>
        <row r="1009">
          <cell r="B1009">
            <v>203810</v>
          </cell>
          <cell r="C1009" t="str">
            <v xml:space="preserve">        *자산재평가이익</v>
          </cell>
        </row>
        <row r="1010">
          <cell r="B1010">
            <v>203820</v>
          </cell>
          <cell r="C1010" t="str">
            <v xml:space="preserve">        *파생상품이익</v>
          </cell>
        </row>
        <row r="1011">
          <cell r="B1011">
            <v>203830</v>
          </cell>
          <cell r="C1011" t="str">
            <v xml:space="preserve">            *파생상품평가이익</v>
          </cell>
        </row>
        <row r="1012">
          <cell r="B1012">
            <v>203840</v>
          </cell>
          <cell r="C1012" t="str">
            <v xml:space="preserve">            *파생상품거래이익</v>
          </cell>
        </row>
        <row r="1013">
          <cell r="B1013">
            <v>203850</v>
          </cell>
          <cell r="C1013" t="str">
            <v xml:space="preserve">            *기타파생상품이익</v>
          </cell>
        </row>
        <row r="1014">
          <cell r="B1014">
            <v>203860</v>
          </cell>
          <cell r="C1014" t="str">
            <v xml:space="preserve">        *자산손상차손환입</v>
          </cell>
        </row>
        <row r="1015">
          <cell r="B1015">
            <v>203870</v>
          </cell>
          <cell r="C1015" t="str">
            <v xml:space="preserve">            *재고자산손상차손환입</v>
          </cell>
        </row>
        <row r="1016">
          <cell r="B1016">
            <v>203880</v>
          </cell>
          <cell r="C1016" t="str">
            <v xml:space="preserve">            *투자부동산손상차손환입</v>
          </cell>
        </row>
        <row r="1017">
          <cell r="B1017">
            <v>203890</v>
          </cell>
          <cell r="C1017" t="str">
            <v xml:space="preserve">            *유형자산손상차손환입</v>
          </cell>
        </row>
        <row r="1018">
          <cell r="B1018">
            <v>203900</v>
          </cell>
          <cell r="C1018" t="str">
            <v xml:space="preserve">            *무형자산손상차손환입</v>
          </cell>
        </row>
        <row r="1019">
          <cell r="B1019">
            <v>203910</v>
          </cell>
          <cell r="C1019" t="str">
            <v xml:space="preserve">            *매각예정처분자산집단손상차손환입</v>
          </cell>
        </row>
        <row r="1020">
          <cell r="B1020">
            <v>203920</v>
          </cell>
          <cell r="C1020" t="str">
            <v xml:space="preserve">            *기타자산손상차손환입</v>
          </cell>
        </row>
        <row r="1021">
          <cell r="B1021">
            <v>204550</v>
          </cell>
          <cell r="C1021" t="str">
            <v xml:space="preserve">        *지분법관련이익</v>
          </cell>
        </row>
        <row r="1022">
          <cell r="B1022">
            <v>203930</v>
          </cell>
          <cell r="C1022" t="str">
            <v xml:space="preserve">        *채무조정이익</v>
          </cell>
        </row>
        <row r="1023">
          <cell r="B1023">
            <v>203940</v>
          </cell>
          <cell r="C1023" t="str">
            <v xml:space="preserve">        *법인세환급액</v>
          </cell>
        </row>
        <row r="1024">
          <cell r="B1024">
            <v>203950</v>
          </cell>
          <cell r="C1024" t="str">
            <v xml:space="preserve">        *보상원가환입</v>
          </cell>
        </row>
        <row r="1025">
          <cell r="B1025">
            <v>203960</v>
          </cell>
          <cell r="C1025" t="str">
            <v xml:space="preserve">        *자산수증이익</v>
          </cell>
        </row>
        <row r="1026">
          <cell r="B1026">
            <v>203970</v>
          </cell>
          <cell r="C1026" t="str">
            <v xml:space="preserve">        *채무면제이익</v>
          </cell>
        </row>
        <row r="1027">
          <cell r="B1027">
            <v>203980</v>
          </cell>
          <cell r="C1027" t="str">
            <v xml:space="preserve">        *보험차익</v>
          </cell>
        </row>
        <row r="1028">
          <cell r="B1028">
            <v>203990</v>
          </cell>
          <cell r="C1028" t="str">
            <v xml:space="preserve">        *정부보조금으로인한이익</v>
          </cell>
        </row>
        <row r="1029">
          <cell r="B1029">
            <v>204000</v>
          </cell>
          <cell r="C1029" t="str">
            <v xml:space="preserve">        *순사외적립자산기대수익</v>
          </cell>
        </row>
        <row r="1030">
          <cell r="B1030">
            <v>204010</v>
          </cell>
          <cell r="C1030" t="str">
            <v xml:space="preserve">        *전기오류수정이익</v>
          </cell>
        </row>
        <row r="1031">
          <cell r="B1031">
            <v>204610</v>
          </cell>
          <cell r="C1031" t="str">
            <v xml:space="preserve">        *보험수리적이익</v>
          </cell>
        </row>
        <row r="1032">
          <cell r="B1032">
            <v>204020</v>
          </cell>
          <cell r="C1032" t="str">
            <v xml:space="preserve">        *기타</v>
          </cell>
          <cell r="X1032">
            <v>11264916</v>
          </cell>
        </row>
        <row r="1033">
          <cell r="B1033">
            <v>204030</v>
          </cell>
          <cell r="C1033" t="str">
            <v xml:space="preserve">    *기타영업비용</v>
          </cell>
          <cell r="X1033">
            <v>8468671.0199999996</v>
          </cell>
        </row>
        <row r="1034">
          <cell r="B1034">
            <v>204040</v>
          </cell>
          <cell r="C1034" t="str">
            <v xml:space="preserve">        *이자비용</v>
          </cell>
        </row>
        <row r="1035">
          <cell r="B1035">
            <v>204050</v>
          </cell>
          <cell r="C1035" t="str">
            <v xml:space="preserve">        *외환거래손실</v>
          </cell>
          <cell r="X1035">
            <v>4532622</v>
          </cell>
        </row>
        <row r="1036">
          <cell r="B1036">
            <v>204060</v>
          </cell>
          <cell r="C1036" t="str">
            <v xml:space="preserve">            *외환차손</v>
          </cell>
          <cell r="X1036">
            <v>4532263</v>
          </cell>
        </row>
        <row r="1037">
          <cell r="B1037">
            <v>204070</v>
          </cell>
          <cell r="C1037" t="str">
            <v xml:space="preserve">            *외화환산손실</v>
          </cell>
          <cell r="X1037">
            <v>359</v>
          </cell>
        </row>
        <row r="1038">
          <cell r="B1038">
            <v>204080</v>
          </cell>
          <cell r="C1038" t="str">
            <v xml:space="preserve">            *기타외환거래손실</v>
          </cell>
        </row>
        <row r="1039">
          <cell r="B1039">
            <v>204090</v>
          </cell>
          <cell r="C1039" t="str">
            <v xml:space="preserve">        *기타대손상각비</v>
          </cell>
          <cell r="X1039">
            <v>204314</v>
          </cell>
        </row>
        <row r="1040">
          <cell r="B1040">
            <v>204100</v>
          </cell>
          <cell r="C1040" t="str">
            <v xml:space="preserve">        *충당부채전입액</v>
          </cell>
        </row>
        <row r="1041">
          <cell r="B1041">
            <v>204110</v>
          </cell>
          <cell r="C1041" t="str">
            <v xml:space="preserve">        *분양관리비</v>
          </cell>
        </row>
        <row r="1042">
          <cell r="B1042">
            <v>204120</v>
          </cell>
          <cell r="C1042" t="str">
            <v xml:space="preserve">        *미분양주택관리비</v>
          </cell>
        </row>
        <row r="1043">
          <cell r="B1043">
            <v>204130</v>
          </cell>
          <cell r="C1043" t="str">
            <v xml:space="preserve">        *수주비</v>
          </cell>
        </row>
        <row r="1044">
          <cell r="B1044">
            <v>204140</v>
          </cell>
          <cell r="C1044" t="str">
            <v xml:space="preserve">        *하자보수비</v>
          </cell>
        </row>
        <row r="1045">
          <cell r="B1045">
            <v>204150</v>
          </cell>
          <cell r="C1045" t="str">
            <v xml:space="preserve">        *기부금</v>
          </cell>
          <cell r="X1045">
            <v>3246178</v>
          </cell>
        </row>
        <row r="1046">
          <cell r="B1046">
            <v>204160</v>
          </cell>
          <cell r="C1046" t="str">
            <v xml:space="preserve">        *자산처분손실</v>
          </cell>
          <cell r="X1046">
            <v>310110</v>
          </cell>
        </row>
        <row r="1047">
          <cell r="B1047">
            <v>204170</v>
          </cell>
          <cell r="C1047" t="str">
            <v xml:space="preserve">            *투자부동산처분손실</v>
          </cell>
        </row>
        <row r="1048">
          <cell r="B1048">
            <v>204180</v>
          </cell>
          <cell r="C1048" t="str">
            <v xml:space="preserve">            *투자자산처분손실</v>
          </cell>
        </row>
        <row r="1049">
          <cell r="B1049">
            <v>204190</v>
          </cell>
          <cell r="C1049" t="str">
            <v xml:space="preserve">            *유형,리스자산처분손실</v>
          </cell>
          <cell r="X1049">
            <v>310110</v>
          </cell>
        </row>
        <row r="1050">
          <cell r="B1050">
            <v>204200</v>
          </cell>
          <cell r="C1050" t="str">
            <v xml:space="preserve">            *무형자산처분손실</v>
          </cell>
        </row>
        <row r="1051">
          <cell r="B1051">
            <v>204210</v>
          </cell>
          <cell r="C1051" t="str">
            <v xml:space="preserve">            *기타자산처분손실</v>
          </cell>
        </row>
        <row r="1052">
          <cell r="B1052">
            <v>204220</v>
          </cell>
          <cell r="C1052" t="str">
            <v xml:space="preserve">        *자산폐기손실</v>
          </cell>
        </row>
        <row r="1053">
          <cell r="B1053">
            <v>204230</v>
          </cell>
          <cell r="C1053" t="str">
            <v xml:space="preserve">        *재고자산감모손실</v>
          </cell>
        </row>
        <row r="1054">
          <cell r="B1054">
            <v>204240</v>
          </cell>
          <cell r="C1054" t="str">
            <v xml:space="preserve">        *투자자산평가손실</v>
          </cell>
        </row>
        <row r="1055">
          <cell r="B1055">
            <v>204250</v>
          </cell>
          <cell r="C1055" t="str">
            <v xml:space="preserve">        *자산재평가손실</v>
          </cell>
        </row>
        <row r="1056">
          <cell r="B1056">
            <v>204260</v>
          </cell>
          <cell r="C1056" t="str">
            <v xml:space="preserve">        *파생상품손실</v>
          </cell>
        </row>
        <row r="1057">
          <cell r="B1057">
            <v>204270</v>
          </cell>
          <cell r="C1057" t="str">
            <v xml:space="preserve">            *파생상품평가손실</v>
          </cell>
        </row>
        <row r="1058">
          <cell r="B1058">
            <v>204280</v>
          </cell>
          <cell r="C1058" t="str">
            <v xml:space="preserve">            *파생상품거래손실</v>
          </cell>
        </row>
        <row r="1059">
          <cell r="B1059">
            <v>204290</v>
          </cell>
          <cell r="C1059" t="str">
            <v xml:space="preserve">            *기타파생상품손실</v>
          </cell>
        </row>
        <row r="1060">
          <cell r="B1060">
            <v>204300</v>
          </cell>
          <cell r="C1060" t="str">
            <v xml:space="preserve">        *자산손상차손</v>
          </cell>
        </row>
        <row r="1061">
          <cell r="B1061">
            <v>204310</v>
          </cell>
          <cell r="C1061" t="str">
            <v xml:space="preserve">            *재고자산손상차손(평가손실)</v>
          </cell>
        </row>
        <row r="1062">
          <cell r="B1062">
            <v>204320</v>
          </cell>
          <cell r="C1062" t="str">
            <v xml:space="preserve">            *투자부동산손상차손</v>
          </cell>
        </row>
        <row r="1063">
          <cell r="B1063">
            <v>204330</v>
          </cell>
          <cell r="C1063" t="str">
            <v xml:space="preserve">            *유형자산손상차손</v>
          </cell>
        </row>
        <row r="1064">
          <cell r="B1064">
            <v>204340</v>
          </cell>
          <cell r="C1064" t="str">
            <v xml:space="preserve">            *영업권손상차손</v>
          </cell>
        </row>
        <row r="1065">
          <cell r="B1065">
            <v>204350</v>
          </cell>
          <cell r="C1065" t="str">
            <v xml:space="preserve">            *무형자산손상차손</v>
          </cell>
        </row>
        <row r="1066">
          <cell r="B1066">
            <v>204360</v>
          </cell>
          <cell r="C1066" t="str">
            <v xml:space="preserve">            *매각예정처분자산집단손상차손</v>
          </cell>
        </row>
        <row r="1067">
          <cell r="B1067">
            <v>204370</v>
          </cell>
          <cell r="C1067" t="str">
            <v xml:space="preserve">            *기타자산손상차손</v>
          </cell>
        </row>
        <row r="1068">
          <cell r="B1068">
            <v>204560</v>
          </cell>
          <cell r="C1068" t="str">
            <v xml:space="preserve">        *지분법관련손실</v>
          </cell>
        </row>
        <row r="1069">
          <cell r="B1069">
            <v>204380</v>
          </cell>
          <cell r="C1069" t="str">
            <v xml:space="preserve">        *법인세추납액</v>
          </cell>
        </row>
        <row r="1070">
          <cell r="B1070">
            <v>204440</v>
          </cell>
          <cell r="C1070" t="str">
            <v xml:space="preserve">        *구조조정활동비용</v>
          </cell>
        </row>
        <row r="1071">
          <cell r="B1071">
            <v>204450</v>
          </cell>
          <cell r="C1071" t="str">
            <v xml:space="preserve">        *정부보조금으로인한손실</v>
          </cell>
        </row>
        <row r="1072">
          <cell r="B1072">
            <v>204390</v>
          </cell>
          <cell r="C1072" t="str">
            <v xml:space="preserve">        *전기오류수정손실</v>
          </cell>
        </row>
        <row r="1073">
          <cell r="B1073">
            <v>204620</v>
          </cell>
          <cell r="C1073" t="str">
            <v xml:space="preserve">        *보험수리적손실</v>
          </cell>
        </row>
        <row r="1074">
          <cell r="B1074">
            <v>204400</v>
          </cell>
          <cell r="C1074" t="str">
            <v xml:space="preserve">        *기타</v>
          </cell>
          <cell r="X1074">
            <v>175447</v>
          </cell>
        </row>
        <row r="1075">
          <cell r="B1075">
            <v>204510</v>
          </cell>
          <cell r="C1075" t="str">
            <v>*지분법손익</v>
          </cell>
        </row>
        <row r="1076">
          <cell r="B1076">
            <v>204520</v>
          </cell>
          <cell r="C1076" t="str">
            <v xml:space="preserve">    *지분법이익</v>
          </cell>
        </row>
        <row r="1077">
          <cell r="B1077">
            <v>204530</v>
          </cell>
          <cell r="C1077" t="str">
            <v xml:space="preserve">    *지분법손실</v>
          </cell>
        </row>
        <row r="1078">
          <cell r="B1078">
            <v>204540</v>
          </cell>
          <cell r="C1078" t="str">
            <v xml:space="preserve">    *기타</v>
          </cell>
        </row>
        <row r="1079">
          <cell r="B1079">
            <v>204490</v>
          </cell>
          <cell r="C1079" t="str">
            <v>영업이익(발표기준)</v>
          </cell>
          <cell r="P1079">
            <v>63409768</v>
          </cell>
          <cell r="Q1079">
            <v>56235708</v>
          </cell>
          <cell r="R1079">
            <v>60751708</v>
          </cell>
          <cell r="S1079">
            <v>63367407</v>
          </cell>
          <cell r="T1079">
            <v>22394131</v>
          </cell>
          <cell r="U1079">
            <v>23928290</v>
          </cell>
          <cell r="V1079">
            <v>25250127</v>
          </cell>
          <cell r="W1079">
            <v>38898914</v>
          </cell>
          <cell r="X1079">
            <v>44357149.340000004</v>
          </cell>
          <cell r="Y1079">
            <v>50893366.869999997</v>
          </cell>
          <cell r="Z1079">
            <v>89770643.760000005</v>
          </cell>
          <cell r="AA1079">
            <v>132250824.56999999</v>
          </cell>
          <cell r="AB1079">
            <v>79047838.730000004</v>
          </cell>
          <cell r="AC1079">
            <v>58321728.939999998</v>
          </cell>
          <cell r="AD1079">
            <v>65785845.039999999</v>
          </cell>
          <cell r="AE1079">
            <v>-29952294.41</v>
          </cell>
        </row>
        <row r="1080">
          <cell r="B1080">
            <v>204750</v>
          </cell>
          <cell r="C1080" t="str">
            <v>*[구.K-IFRS]영업이익</v>
          </cell>
          <cell r="X1080">
            <v>44357149.340000004</v>
          </cell>
          <cell r="Y1080">
            <v>50893366.869999997</v>
          </cell>
        </row>
        <row r="1081">
          <cell r="B1081">
            <v>202210</v>
          </cell>
          <cell r="C1081" t="str">
            <v>금융수익</v>
          </cell>
          <cell r="P1081">
            <v>12147513</v>
          </cell>
          <cell r="Q1081">
            <v>15985378</v>
          </cell>
          <cell r="R1081">
            <v>13121382</v>
          </cell>
          <cell r="S1081">
            <v>13535911</v>
          </cell>
          <cell r="T1081">
            <v>15072957</v>
          </cell>
          <cell r="U1081">
            <v>16654463</v>
          </cell>
          <cell r="V1081">
            <v>17883994</v>
          </cell>
          <cell r="W1081">
            <v>10672219</v>
          </cell>
          <cell r="X1081">
            <v>6692970.0800000001</v>
          </cell>
          <cell r="Y1081">
            <v>7744463.46</v>
          </cell>
          <cell r="Z1081">
            <v>8953579</v>
          </cell>
          <cell r="AA1081">
            <v>8732910</v>
          </cell>
          <cell r="AB1081">
            <v>12440233.300000001</v>
          </cell>
          <cell r="AC1081">
            <v>12257108.16</v>
          </cell>
          <cell r="AD1081">
            <v>9501314.2100000009</v>
          </cell>
          <cell r="AE1081">
            <v>6079529.0999999996</v>
          </cell>
        </row>
        <row r="1082">
          <cell r="B1082">
            <v>202220</v>
          </cell>
          <cell r="C1082" t="str">
            <v xml:space="preserve">    이자수익</v>
          </cell>
          <cell r="P1082">
            <v>12141825</v>
          </cell>
          <cell r="Q1082">
            <v>14850124</v>
          </cell>
          <cell r="R1082">
            <v>11460668</v>
          </cell>
          <cell r="S1082">
            <v>11950228</v>
          </cell>
          <cell r="T1082">
            <v>13978553</v>
          </cell>
          <cell r="U1082">
            <v>11538650</v>
          </cell>
          <cell r="V1082">
            <v>13766410</v>
          </cell>
          <cell r="W1082">
            <v>10288408</v>
          </cell>
          <cell r="X1082">
            <v>6056172</v>
          </cell>
          <cell r="Y1082">
            <v>7744464</v>
          </cell>
          <cell r="Z1082">
            <v>8953579</v>
          </cell>
          <cell r="AA1082">
            <v>8732910</v>
          </cell>
          <cell r="AB1082">
            <v>12440233</v>
          </cell>
          <cell r="AC1082">
            <v>12257108</v>
          </cell>
          <cell r="AD1082">
            <v>9501314</v>
          </cell>
          <cell r="AE1082">
            <v>6079529</v>
          </cell>
        </row>
        <row r="1083">
          <cell r="B1083">
            <v>202230</v>
          </cell>
          <cell r="C1083" t="str">
            <v xml:space="preserve">    배당금수익</v>
          </cell>
          <cell r="P1083">
            <v>5688</v>
          </cell>
          <cell r="Q1083">
            <v>9745</v>
          </cell>
          <cell r="R1083">
            <v>113907</v>
          </cell>
          <cell r="S1083">
            <v>473511</v>
          </cell>
          <cell r="T1083">
            <v>1020541</v>
          </cell>
          <cell r="U1083">
            <v>1765130</v>
          </cell>
          <cell r="V1083">
            <v>3918670</v>
          </cell>
          <cell r="W1083">
            <v>383811</v>
          </cell>
        </row>
        <row r="1084">
          <cell r="B1084">
            <v>202240</v>
          </cell>
          <cell r="C1084" t="str">
            <v xml:space="preserve">    외환거래이익</v>
          </cell>
        </row>
        <row r="1085">
          <cell r="B1085">
            <v>202250</v>
          </cell>
          <cell r="C1085" t="str">
            <v xml:space="preserve">        외환차익</v>
          </cell>
        </row>
        <row r="1086">
          <cell r="B1086">
            <v>202260</v>
          </cell>
          <cell r="C1086" t="str">
            <v xml:space="preserve">        외화환산이익</v>
          </cell>
        </row>
        <row r="1087">
          <cell r="B1087">
            <v>202270</v>
          </cell>
          <cell r="C1087" t="str">
            <v xml:space="preserve">        기타외화거래이익</v>
          </cell>
        </row>
        <row r="1088">
          <cell r="B1088">
            <v>202280</v>
          </cell>
          <cell r="C1088" t="str">
            <v xml:space="preserve">    대손충당금환입액</v>
          </cell>
        </row>
        <row r="1089">
          <cell r="B1089">
            <v>202290</v>
          </cell>
          <cell r="C1089" t="str">
            <v xml:space="preserve">    금융자산처분이익</v>
          </cell>
          <cell r="R1089">
            <v>563793</v>
          </cell>
          <cell r="S1089">
            <v>909950</v>
          </cell>
          <cell r="U1089">
            <v>188413</v>
          </cell>
          <cell r="V1089">
            <v>198914</v>
          </cell>
          <cell r="X1089">
            <v>636798</v>
          </cell>
        </row>
        <row r="1090">
          <cell r="B1090">
            <v>202300</v>
          </cell>
          <cell r="C1090" t="str">
            <v xml:space="preserve">        당기손익인식(지정)금융자산처분이익</v>
          </cell>
        </row>
        <row r="1091">
          <cell r="B1091">
            <v>202310</v>
          </cell>
          <cell r="C1091" t="str">
            <v xml:space="preserve">        단기매매금융자산처분이익</v>
          </cell>
          <cell r="R1091">
            <v>548824</v>
          </cell>
          <cell r="S1091">
            <v>505963</v>
          </cell>
        </row>
        <row r="1092">
          <cell r="B1092">
            <v>202320</v>
          </cell>
          <cell r="C1092" t="str">
            <v xml:space="preserve">        단기투자자산처분이익</v>
          </cell>
          <cell r="V1092">
            <v>196186</v>
          </cell>
        </row>
        <row r="1093">
          <cell r="B1093">
            <v>202330</v>
          </cell>
          <cell r="C1093" t="str">
            <v xml:space="preserve">        매도가능금융자산처분이익</v>
          </cell>
          <cell r="R1093">
            <v>14969</v>
          </cell>
          <cell r="S1093">
            <v>352060</v>
          </cell>
          <cell r="X1093">
            <v>633188</v>
          </cell>
        </row>
        <row r="1094">
          <cell r="B1094">
            <v>202340</v>
          </cell>
          <cell r="C1094" t="str">
            <v xml:space="preserve">        만기보유금융자산처분이익</v>
          </cell>
          <cell r="X1094">
            <v>3610</v>
          </cell>
        </row>
        <row r="1095">
          <cell r="B1095">
            <v>202350</v>
          </cell>
          <cell r="C1095" t="str">
            <v xml:space="preserve">        기타금융자산처분이익</v>
          </cell>
          <cell r="S1095">
            <v>51927</v>
          </cell>
          <cell r="U1095">
            <v>188413</v>
          </cell>
          <cell r="V1095">
            <v>2728</v>
          </cell>
        </row>
        <row r="1096">
          <cell r="B1096">
            <v>202360</v>
          </cell>
          <cell r="C1096" t="str">
            <v xml:space="preserve">    매출채권처분이익</v>
          </cell>
        </row>
        <row r="1097">
          <cell r="B1097">
            <v>202370</v>
          </cell>
          <cell r="C1097" t="str">
            <v xml:space="preserve">    금융자산평가이익</v>
          </cell>
          <cell r="Q1097">
            <v>1125509</v>
          </cell>
          <cell r="R1097">
            <v>983014</v>
          </cell>
          <cell r="S1097">
            <v>202222</v>
          </cell>
          <cell r="T1097">
            <v>73863</v>
          </cell>
        </row>
        <row r="1098">
          <cell r="B1098">
            <v>202380</v>
          </cell>
          <cell r="C1098" t="str">
            <v xml:space="preserve">        당기손익인식(지정)금융자산평가이익</v>
          </cell>
        </row>
        <row r="1099">
          <cell r="B1099">
            <v>202390</v>
          </cell>
          <cell r="C1099" t="str">
            <v xml:space="preserve">        단기매매금융자산평가이익</v>
          </cell>
          <cell r="R1099">
            <v>983014</v>
          </cell>
          <cell r="S1099">
            <v>202222</v>
          </cell>
          <cell r="T1099">
            <v>73863</v>
          </cell>
        </row>
        <row r="1100">
          <cell r="B1100">
            <v>202400</v>
          </cell>
          <cell r="C1100" t="str">
            <v xml:space="preserve">        단기투자자산평가이익</v>
          </cell>
        </row>
        <row r="1101">
          <cell r="B1101">
            <v>202410</v>
          </cell>
          <cell r="C1101" t="str">
            <v xml:space="preserve">        매도가능금융자산평가이익</v>
          </cell>
        </row>
        <row r="1102">
          <cell r="B1102">
            <v>202420</v>
          </cell>
          <cell r="C1102" t="str">
            <v xml:space="preserve">        만기보유금융자산평가이익</v>
          </cell>
        </row>
        <row r="1103">
          <cell r="B1103">
            <v>202430</v>
          </cell>
          <cell r="C1103" t="str">
            <v xml:space="preserve">        기타금융자산평가이익</v>
          </cell>
        </row>
        <row r="1104">
          <cell r="B1104">
            <v>202440</v>
          </cell>
          <cell r="C1104" t="str">
            <v xml:space="preserve">    파생상품이익</v>
          </cell>
        </row>
        <row r="1105">
          <cell r="B1105">
            <v>202450</v>
          </cell>
          <cell r="C1105" t="str">
            <v xml:space="preserve">        파생상품평가이익</v>
          </cell>
        </row>
        <row r="1106">
          <cell r="B1106">
            <v>202460</v>
          </cell>
          <cell r="C1106" t="str">
            <v xml:space="preserve">        파생상품거래이익</v>
          </cell>
        </row>
        <row r="1107">
          <cell r="B1107">
            <v>202470</v>
          </cell>
          <cell r="C1107" t="str">
            <v xml:space="preserve">        기타파생상품이익</v>
          </cell>
        </row>
        <row r="1108">
          <cell r="B1108">
            <v>202480</v>
          </cell>
          <cell r="C1108" t="str">
            <v xml:space="preserve">    금융자산손상차손환입</v>
          </cell>
          <cell r="U1108">
            <v>3162270</v>
          </cell>
        </row>
        <row r="1109">
          <cell r="B1109">
            <v>202490</v>
          </cell>
          <cell r="C1109" t="str">
            <v xml:space="preserve">        매도가능금융자산손상차손환입</v>
          </cell>
        </row>
        <row r="1110">
          <cell r="B1110">
            <v>202500</v>
          </cell>
          <cell r="C1110" t="str">
            <v xml:space="preserve">        만기보유금융자산손상차손환입</v>
          </cell>
        </row>
        <row r="1111">
          <cell r="B1111">
            <v>202510</v>
          </cell>
          <cell r="C1111" t="str">
            <v xml:space="preserve">        기타금융자산손상차손환입</v>
          </cell>
          <cell r="U1111">
            <v>3162270</v>
          </cell>
        </row>
        <row r="1112">
          <cell r="B1112">
            <v>204570</v>
          </cell>
          <cell r="C1112" t="str">
            <v xml:space="preserve">    지분법관련이익</v>
          </cell>
        </row>
        <row r="1113">
          <cell r="B1113">
            <v>202520</v>
          </cell>
          <cell r="C1113" t="str">
            <v xml:space="preserve">    금융부채관련이익</v>
          </cell>
        </row>
        <row r="1114">
          <cell r="B1114">
            <v>202530</v>
          </cell>
          <cell r="C1114" t="str">
            <v xml:space="preserve">    사채상환이익</v>
          </cell>
        </row>
        <row r="1115">
          <cell r="B1115">
            <v>202540</v>
          </cell>
          <cell r="C1115" t="str">
            <v xml:space="preserve">    기타금융수익</v>
          </cell>
        </row>
        <row r="1116">
          <cell r="B1116">
            <v>202550</v>
          </cell>
          <cell r="C1116" t="str">
            <v>금융비용</v>
          </cell>
          <cell r="P1116">
            <v>12785011</v>
          </cell>
          <cell r="Q1116">
            <v>9394188</v>
          </cell>
          <cell r="R1116">
            <v>10712754</v>
          </cell>
          <cell r="S1116">
            <v>7401165</v>
          </cell>
          <cell r="T1116">
            <v>11954271</v>
          </cell>
          <cell r="U1116">
            <v>8803245</v>
          </cell>
          <cell r="V1116">
            <v>10951165</v>
          </cell>
          <cell r="W1116">
            <v>8286195</v>
          </cell>
          <cell r="X1116">
            <v>1449905.61</v>
          </cell>
          <cell r="Y1116">
            <v>1351630.23</v>
          </cell>
          <cell r="Z1116">
            <v>4883920</v>
          </cell>
          <cell r="AA1116">
            <v>3179940</v>
          </cell>
          <cell r="AB1116">
            <v>3366578.63</v>
          </cell>
          <cell r="AC1116">
            <v>2993813.52</v>
          </cell>
          <cell r="AD1116">
            <v>3514314.51</v>
          </cell>
          <cell r="AE1116">
            <v>25062962.149999999</v>
          </cell>
        </row>
        <row r="1117">
          <cell r="B1117">
            <v>202560</v>
          </cell>
          <cell r="C1117" t="str">
            <v xml:space="preserve">    이자비용</v>
          </cell>
          <cell r="P1117">
            <v>10770996</v>
          </cell>
          <cell r="Q1117">
            <v>9394188</v>
          </cell>
          <cell r="R1117">
            <v>8691075</v>
          </cell>
          <cell r="S1117">
            <v>7310647</v>
          </cell>
          <cell r="T1117">
            <v>5875579</v>
          </cell>
          <cell r="U1117">
            <v>7275164</v>
          </cell>
          <cell r="V1117">
            <v>9042425</v>
          </cell>
          <cell r="W1117">
            <v>8286195</v>
          </cell>
          <cell r="Y1117">
            <v>1351630</v>
          </cell>
          <cell r="Z1117">
            <v>4883920</v>
          </cell>
          <cell r="AA1117">
            <v>3179940</v>
          </cell>
          <cell r="AB1117">
            <v>3366579</v>
          </cell>
          <cell r="AC1117">
            <v>2993814</v>
          </cell>
          <cell r="AD1117">
            <v>3514315</v>
          </cell>
          <cell r="AE1117">
            <v>25062962</v>
          </cell>
        </row>
        <row r="1118">
          <cell r="B1118">
            <v>202570</v>
          </cell>
          <cell r="C1118" t="str">
            <v xml:space="preserve">    외환거래손실</v>
          </cell>
        </row>
        <row r="1119">
          <cell r="B1119">
            <v>202580</v>
          </cell>
          <cell r="C1119" t="str">
            <v xml:space="preserve">        외환차손</v>
          </cell>
        </row>
        <row r="1120">
          <cell r="B1120">
            <v>202590</v>
          </cell>
          <cell r="C1120" t="str">
            <v xml:space="preserve">        외화환산손실</v>
          </cell>
        </row>
        <row r="1121">
          <cell r="B1121">
            <v>202600</v>
          </cell>
          <cell r="C1121" t="str">
            <v xml:space="preserve">        기타외환거래손실</v>
          </cell>
        </row>
        <row r="1122">
          <cell r="B1122">
            <v>202610</v>
          </cell>
          <cell r="C1122" t="str">
            <v xml:space="preserve">    대손상각비</v>
          </cell>
        </row>
        <row r="1123">
          <cell r="B1123">
            <v>202620</v>
          </cell>
          <cell r="C1123" t="str">
            <v xml:space="preserve">    금융자산처분손실</v>
          </cell>
          <cell r="R1123">
            <v>1921679</v>
          </cell>
          <cell r="S1123">
            <v>6455</v>
          </cell>
          <cell r="T1123">
            <v>77846</v>
          </cell>
          <cell r="U1123">
            <v>1528081</v>
          </cell>
          <cell r="V1123">
            <v>1908740</v>
          </cell>
        </row>
        <row r="1124">
          <cell r="B1124">
            <v>202630</v>
          </cell>
          <cell r="C1124" t="str">
            <v xml:space="preserve">        당기손익인식금융자산처분손실</v>
          </cell>
        </row>
        <row r="1125">
          <cell r="B1125">
            <v>202640</v>
          </cell>
          <cell r="C1125" t="str">
            <v xml:space="preserve">        단기매매금융자산처분손실</v>
          </cell>
          <cell r="R1125">
            <v>18099</v>
          </cell>
          <cell r="S1125">
            <v>6455</v>
          </cell>
          <cell r="T1125">
            <v>75826</v>
          </cell>
        </row>
        <row r="1126">
          <cell r="B1126">
            <v>202650</v>
          </cell>
          <cell r="C1126" t="str">
            <v xml:space="preserve">        단기투자자산처분손실</v>
          </cell>
          <cell r="U1126">
            <v>56692</v>
          </cell>
        </row>
        <row r="1127">
          <cell r="B1127">
            <v>202660</v>
          </cell>
          <cell r="C1127" t="str">
            <v xml:space="preserve">        매도가능금융자산처분손실</v>
          </cell>
          <cell r="R1127">
            <v>1903580</v>
          </cell>
          <cell r="T1127">
            <v>2020</v>
          </cell>
        </row>
        <row r="1128">
          <cell r="B1128">
            <v>202670</v>
          </cell>
          <cell r="C1128" t="str">
            <v xml:space="preserve">        만기보유금융자산처분손실</v>
          </cell>
        </row>
        <row r="1129">
          <cell r="B1129">
            <v>202680</v>
          </cell>
          <cell r="C1129" t="str">
            <v xml:space="preserve">        기타금융자산처분손실</v>
          </cell>
          <cell r="U1129">
            <v>1471389</v>
          </cell>
          <cell r="V1129">
            <v>1908740</v>
          </cell>
        </row>
        <row r="1130">
          <cell r="B1130">
            <v>202690</v>
          </cell>
          <cell r="C1130" t="str">
            <v xml:space="preserve">    매출채권처분손실</v>
          </cell>
        </row>
        <row r="1131">
          <cell r="B1131">
            <v>202700</v>
          </cell>
          <cell r="C1131" t="str">
            <v xml:space="preserve">    금융자산평가손실</v>
          </cell>
          <cell r="S1131">
            <v>84063</v>
          </cell>
        </row>
        <row r="1132">
          <cell r="B1132">
            <v>202710</v>
          </cell>
          <cell r="C1132" t="str">
            <v xml:space="preserve">        당기손익인식(지정)금융자산평가손실</v>
          </cell>
        </row>
        <row r="1133">
          <cell r="B1133">
            <v>202720</v>
          </cell>
          <cell r="C1133" t="str">
            <v xml:space="preserve">        단기매매금융자산평가손실</v>
          </cell>
          <cell r="S1133">
            <v>84063</v>
          </cell>
        </row>
        <row r="1134">
          <cell r="B1134">
            <v>202730</v>
          </cell>
          <cell r="C1134" t="str">
            <v xml:space="preserve">        단기투자자산평가손실</v>
          </cell>
        </row>
        <row r="1135">
          <cell r="B1135">
            <v>202740</v>
          </cell>
          <cell r="C1135" t="str">
            <v xml:space="preserve">        매도가능금융자산평가손실</v>
          </cell>
        </row>
        <row r="1136">
          <cell r="B1136">
            <v>202750</v>
          </cell>
          <cell r="C1136" t="str">
            <v xml:space="preserve">        만기보유금융자산평가손실</v>
          </cell>
        </row>
        <row r="1137">
          <cell r="B1137">
            <v>202760</v>
          </cell>
          <cell r="C1137" t="str">
            <v xml:space="preserve">        기타금융자산평가손실</v>
          </cell>
        </row>
        <row r="1138">
          <cell r="B1138">
            <v>202770</v>
          </cell>
          <cell r="C1138" t="str">
            <v xml:space="preserve">    파생상품손실</v>
          </cell>
        </row>
        <row r="1139">
          <cell r="B1139">
            <v>202780</v>
          </cell>
          <cell r="C1139" t="str">
            <v xml:space="preserve">        파생상품평가손실</v>
          </cell>
        </row>
        <row r="1140">
          <cell r="B1140">
            <v>202790</v>
          </cell>
          <cell r="C1140" t="str">
            <v xml:space="preserve">        파생상품거래손실</v>
          </cell>
        </row>
        <row r="1141">
          <cell r="B1141">
            <v>202800</v>
          </cell>
          <cell r="C1141" t="str">
            <v xml:space="preserve">        기타파생상품손실</v>
          </cell>
        </row>
        <row r="1142">
          <cell r="B1142">
            <v>202810</v>
          </cell>
          <cell r="C1142" t="str">
            <v xml:space="preserve">    금융자산손상차손</v>
          </cell>
          <cell r="P1142">
            <v>2014015</v>
          </cell>
          <cell r="R1142">
            <v>100000</v>
          </cell>
          <cell r="T1142">
            <v>6000846</v>
          </cell>
        </row>
        <row r="1143">
          <cell r="B1143">
            <v>202820</v>
          </cell>
          <cell r="C1143" t="str">
            <v xml:space="preserve">        매도가능금융자산손상차손</v>
          </cell>
          <cell r="R1143">
            <v>100000</v>
          </cell>
          <cell r="T1143">
            <v>6000846</v>
          </cell>
        </row>
        <row r="1144">
          <cell r="B1144">
            <v>202830</v>
          </cell>
          <cell r="C1144" t="str">
            <v xml:space="preserve">        만기보유금융자산손상차손</v>
          </cell>
        </row>
        <row r="1145">
          <cell r="B1145">
            <v>202840</v>
          </cell>
          <cell r="C1145" t="str">
            <v xml:space="preserve">        기타금융자산손상차손</v>
          </cell>
          <cell r="P1145">
            <v>2014015</v>
          </cell>
        </row>
        <row r="1146">
          <cell r="B1146">
            <v>204580</v>
          </cell>
          <cell r="C1146" t="str">
            <v xml:space="preserve">    지분법관련손실</v>
          </cell>
        </row>
        <row r="1147">
          <cell r="B1147">
            <v>202850</v>
          </cell>
          <cell r="C1147" t="str">
            <v xml:space="preserve">    금융부채관련손실</v>
          </cell>
        </row>
        <row r="1148">
          <cell r="B1148">
            <v>202860</v>
          </cell>
          <cell r="C1148" t="str">
            <v xml:space="preserve">    사채상환손실</v>
          </cell>
        </row>
        <row r="1149">
          <cell r="B1149">
            <v>202870</v>
          </cell>
          <cell r="C1149" t="str">
            <v xml:space="preserve">    기타금융비용</v>
          </cell>
          <cell r="X1149">
            <v>1449906</v>
          </cell>
        </row>
        <row r="1150">
          <cell r="B1150">
            <v>204410</v>
          </cell>
          <cell r="C1150" t="str">
            <v>기타영업외손익</v>
          </cell>
          <cell r="P1150">
            <v>4074465</v>
          </cell>
          <cell r="Q1150">
            <v>6025197</v>
          </cell>
          <cell r="R1150">
            <v>63131610</v>
          </cell>
          <cell r="S1150">
            <v>5667691</v>
          </cell>
          <cell r="T1150">
            <v>-3786457</v>
          </cell>
          <cell r="U1150">
            <v>2034034</v>
          </cell>
          <cell r="V1150">
            <v>-14671358</v>
          </cell>
          <cell r="W1150">
            <v>10152527</v>
          </cell>
          <cell r="X1150">
            <v>10266297.1</v>
          </cell>
          <cell r="Y1150">
            <v>4634206.79</v>
          </cell>
          <cell r="Z1150">
            <v>12181387</v>
          </cell>
          <cell r="AA1150">
            <v>6019655</v>
          </cell>
          <cell r="AB1150">
            <v>30937780.98</v>
          </cell>
          <cell r="AC1150">
            <v>12559798.810000001</v>
          </cell>
          <cell r="AD1150">
            <v>3676505.56</v>
          </cell>
          <cell r="AE1150">
            <v>15428655.35</v>
          </cell>
        </row>
        <row r="1151">
          <cell r="B1151">
            <v>201390</v>
          </cell>
          <cell r="C1151" t="str">
            <v xml:space="preserve">    기타영업외수익</v>
          </cell>
          <cell r="P1151">
            <v>13071185</v>
          </cell>
          <cell r="Q1151">
            <v>11401017</v>
          </cell>
          <cell r="R1151">
            <v>68770375</v>
          </cell>
          <cell r="S1151">
            <v>17895913</v>
          </cell>
          <cell r="T1151">
            <v>12539993</v>
          </cell>
          <cell r="U1151">
            <v>9141046</v>
          </cell>
          <cell r="V1151">
            <v>17593594</v>
          </cell>
          <cell r="W1151">
            <v>20138967</v>
          </cell>
          <cell r="X1151">
            <v>18734968.120000001</v>
          </cell>
          <cell r="Y1151">
            <v>21816060.609999999</v>
          </cell>
          <cell r="Z1151">
            <v>25921159</v>
          </cell>
          <cell r="AA1151">
            <v>30968014</v>
          </cell>
          <cell r="AB1151">
            <v>47029099.880000003</v>
          </cell>
          <cell r="AC1151">
            <v>23161940.449999999</v>
          </cell>
          <cell r="AD1151">
            <v>23613145.170000002</v>
          </cell>
          <cell r="AE1151">
            <v>41799356.869999997</v>
          </cell>
        </row>
        <row r="1152">
          <cell r="B1152">
            <v>204760</v>
          </cell>
          <cell r="C1152" t="str">
            <v xml:space="preserve">        이자수익</v>
          </cell>
        </row>
        <row r="1153">
          <cell r="B1153">
            <v>204770</v>
          </cell>
          <cell r="C1153" t="str">
            <v xml:space="preserve">        배당금수익</v>
          </cell>
          <cell r="Z1153">
            <v>563510</v>
          </cell>
          <cell r="AA1153">
            <v>240825</v>
          </cell>
          <cell r="AB1153">
            <v>53929</v>
          </cell>
          <cell r="AC1153">
            <v>39045</v>
          </cell>
          <cell r="AD1153">
            <v>45016</v>
          </cell>
          <cell r="AE1153">
            <v>45476</v>
          </cell>
        </row>
        <row r="1154">
          <cell r="B1154">
            <v>201420</v>
          </cell>
          <cell r="C1154" t="str">
            <v xml:space="preserve">        외환거래이익</v>
          </cell>
          <cell r="P1154">
            <v>2138178</v>
          </cell>
          <cell r="Q1154">
            <v>3368957</v>
          </cell>
          <cell r="R1154">
            <v>4356294</v>
          </cell>
          <cell r="S1154">
            <v>7493941</v>
          </cell>
          <cell r="T1154">
            <v>3969489</v>
          </cell>
          <cell r="U1154">
            <v>1723088</v>
          </cell>
          <cell r="V1154">
            <v>7485876</v>
          </cell>
          <cell r="W1154">
            <v>8721267</v>
          </cell>
          <cell r="X1154">
            <v>3636198</v>
          </cell>
          <cell r="Y1154">
            <v>2774658</v>
          </cell>
          <cell r="Z1154">
            <v>6444073</v>
          </cell>
          <cell r="AA1154">
            <v>8324975</v>
          </cell>
          <cell r="AB1154">
            <v>6439161</v>
          </cell>
          <cell r="AC1154">
            <v>7023047</v>
          </cell>
          <cell r="AD1154">
            <v>8992127</v>
          </cell>
          <cell r="AE1154">
            <v>5649211</v>
          </cell>
        </row>
        <row r="1155">
          <cell r="B1155">
            <v>201430</v>
          </cell>
          <cell r="C1155" t="str">
            <v xml:space="preserve">            외환차익</v>
          </cell>
          <cell r="P1155">
            <v>2020568</v>
          </cell>
          <cell r="Q1155">
            <v>2292746</v>
          </cell>
          <cell r="R1155">
            <v>1600033</v>
          </cell>
          <cell r="S1155">
            <v>4115777</v>
          </cell>
          <cell r="T1155">
            <v>1634970</v>
          </cell>
          <cell r="U1155">
            <v>1632725</v>
          </cell>
          <cell r="V1155">
            <v>7439489</v>
          </cell>
          <cell r="W1155">
            <v>4971549</v>
          </cell>
          <cell r="X1155">
            <v>3387452</v>
          </cell>
          <cell r="Y1155">
            <v>2605614</v>
          </cell>
          <cell r="Z1155">
            <v>2667372</v>
          </cell>
          <cell r="AA1155">
            <v>5350011</v>
          </cell>
          <cell r="AB1155">
            <v>5399112</v>
          </cell>
          <cell r="AC1155">
            <v>6617601</v>
          </cell>
          <cell r="AD1155">
            <v>8573180</v>
          </cell>
          <cell r="AE1155">
            <v>5231235</v>
          </cell>
        </row>
        <row r="1156">
          <cell r="B1156">
            <v>201440</v>
          </cell>
          <cell r="C1156" t="str">
            <v xml:space="preserve">            외화환산이익</v>
          </cell>
          <cell r="P1156">
            <v>117610</v>
          </cell>
          <cell r="Q1156">
            <v>1076211</v>
          </cell>
          <cell r="R1156">
            <v>2756261</v>
          </cell>
          <cell r="S1156">
            <v>3378164</v>
          </cell>
          <cell r="T1156">
            <v>2334519</v>
          </cell>
          <cell r="U1156">
            <v>90363</v>
          </cell>
          <cell r="V1156">
            <v>46387</v>
          </cell>
          <cell r="W1156">
            <v>3749718</v>
          </cell>
          <cell r="X1156">
            <v>248746</v>
          </cell>
          <cell r="Y1156">
            <v>169044</v>
          </cell>
          <cell r="Z1156">
            <v>3776701</v>
          </cell>
          <cell r="AA1156">
            <v>2974964</v>
          </cell>
          <cell r="AB1156">
            <v>1040049</v>
          </cell>
          <cell r="AC1156">
            <v>405446</v>
          </cell>
          <cell r="AD1156">
            <v>418947</v>
          </cell>
          <cell r="AE1156">
            <v>417976</v>
          </cell>
        </row>
        <row r="1157">
          <cell r="B1157">
            <v>201450</v>
          </cell>
          <cell r="C1157" t="str">
            <v xml:space="preserve">            기타외화거래이익</v>
          </cell>
        </row>
        <row r="1158">
          <cell r="B1158">
            <v>201460</v>
          </cell>
          <cell r="C1158" t="str">
            <v xml:space="preserve">        수수료수익</v>
          </cell>
          <cell r="U1158">
            <v>3823927</v>
          </cell>
          <cell r="V1158">
            <v>5297419</v>
          </cell>
          <cell r="W1158">
            <v>7518164</v>
          </cell>
          <cell r="Z1158">
            <v>550000</v>
          </cell>
          <cell r="AA1158">
            <v>550000</v>
          </cell>
          <cell r="AB1158">
            <v>252864</v>
          </cell>
          <cell r="AC1158">
            <v>500585</v>
          </cell>
          <cell r="AD1158">
            <v>107078</v>
          </cell>
          <cell r="AE1158">
            <v>157558</v>
          </cell>
        </row>
        <row r="1159">
          <cell r="B1159">
            <v>201470</v>
          </cell>
          <cell r="C1159" t="str">
            <v xml:space="preserve">        임대료</v>
          </cell>
          <cell r="P1159">
            <v>2039874</v>
          </cell>
          <cell r="Q1159">
            <v>1977546</v>
          </cell>
          <cell r="R1159">
            <v>1717627</v>
          </cell>
          <cell r="S1159">
            <v>1694302</v>
          </cell>
          <cell r="T1159">
            <v>1655976</v>
          </cell>
          <cell r="U1159">
            <v>1351079</v>
          </cell>
          <cell r="V1159">
            <v>1605559</v>
          </cell>
          <cell r="W1159">
            <v>2169673</v>
          </cell>
          <cell r="X1159">
            <v>3136125</v>
          </cell>
          <cell r="Y1159">
            <v>3048092</v>
          </cell>
          <cell r="Z1159">
            <v>2308703</v>
          </cell>
          <cell r="AA1159">
            <v>2191978</v>
          </cell>
          <cell r="AB1159">
            <v>1404012</v>
          </cell>
          <cell r="AC1159">
            <v>1118025</v>
          </cell>
          <cell r="AD1159">
            <v>1127489</v>
          </cell>
          <cell r="AE1159">
            <v>1148114</v>
          </cell>
        </row>
        <row r="1160">
          <cell r="B1160">
            <v>201480</v>
          </cell>
          <cell r="C1160" t="str">
            <v xml:space="preserve">        로열티수익</v>
          </cell>
        </row>
        <row r="1161">
          <cell r="B1161">
            <v>201500</v>
          </cell>
          <cell r="C1161" t="str">
            <v xml:space="preserve">        대손충당금환입</v>
          </cell>
          <cell r="P1161">
            <v>1398330</v>
          </cell>
          <cell r="T1161">
            <v>26972</v>
          </cell>
          <cell r="W1161">
            <v>274578</v>
          </cell>
          <cell r="X1161">
            <v>56939</v>
          </cell>
          <cell r="Z1161">
            <v>4279</v>
          </cell>
          <cell r="AA1161">
            <v>426120</v>
          </cell>
        </row>
        <row r="1162">
          <cell r="B1162">
            <v>201510</v>
          </cell>
          <cell r="C1162" t="str">
            <v xml:space="preserve">        충당부채환입액</v>
          </cell>
          <cell r="Z1162">
            <v>1574019</v>
          </cell>
          <cell r="AA1162">
            <v>814869</v>
          </cell>
          <cell r="AB1162">
            <v>451994</v>
          </cell>
          <cell r="AC1162">
            <v>403288</v>
          </cell>
          <cell r="AD1162">
            <v>802192</v>
          </cell>
          <cell r="AE1162">
            <v>800000</v>
          </cell>
        </row>
        <row r="1163">
          <cell r="B1163">
            <v>201520</v>
          </cell>
          <cell r="C1163" t="str">
            <v xml:space="preserve">        자산처분이익</v>
          </cell>
          <cell r="P1163">
            <v>162186</v>
          </cell>
          <cell r="Q1163">
            <v>190054</v>
          </cell>
          <cell r="R1163">
            <v>261554</v>
          </cell>
          <cell r="S1163">
            <v>350723</v>
          </cell>
          <cell r="T1163">
            <v>674723</v>
          </cell>
          <cell r="U1163">
            <v>886465</v>
          </cell>
          <cell r="V1163">
            <v>2331070</v>
          </cell>
          <cell r="W1163">
            <v>80826</v>
          </cell>
          <cell r="X1163">
            <v>312481</v>
          </cell>
          <cell r="Y1163">
            <v>1016902</v>
          </cell>
          <cell r="Z1163">
            <v>239092</v>
          </cell>
          <cell r="AA1163">
            <v>97458</v>
          </cell>
          <cell r="AB1163">
            <v>10204214</v>
          </cell>
          <cell r="AC1163">
            <v>4207899</v>
          </cell>
          <cell r="AD1163">
            <v>1278525</v>
          </cell>
          <cell r="AE1163">
            <v>745282</v>
          </cell>
        </row>
        <row r="1164">
          <cell r="B1164">
            <v>201530</v>
          </cell>
          <cell r="C1164" t="str">
            <v xml:space="preserve">            투자부동산처분이익</v>
          </cell>
        </row>
        <row r="1165">
          <cell r="B1165">
            <v>201540</v>
          </cell>
          <cell r="C1165" t="str">
            <v xml:space="preserve">            투자자산처분이익</v>
          </cell>
          <cell r="P1165">
            <v>4500</v>
          </cell>
          <cell r="Q1165">
            <v>151858</v>
          </cell>
          <cell r="R1165">
            <v>153318</v>
          </cell>
          <cell r="S1165">
            <v>86443</v>
          </cell>
          <cell r="T1165">
            <v>11200</v>
          </cell>
          <cell r="U1165">
            <v>850520</v>
          </cell>
          <cell r="V1165">
            <v>1943264</v>
          </cell>
          <cell r="W1165">
            <v>74647</v>
          </cell>
          <cell r="Y1165">
            <v>1015904</v>
          </cell>
        </row>
        <row r="1166">
          <cell r="B1166">
            <v>201550</v>
          </cell>
          <cell r="C1166" t="str">
            <v xml:space="preserve">            유형,리스자산처분이익</v>
          </cell>
          <cell r="P1166">
            <v>157686</v>
          </cell>
          <cell r="Q1166">
            <v>38196</v>
          </cell>
          <cell r="R1166">
            <v>108236</v>
          </cell>
          <cell r="S1166">
            <v>264280</v>
          </cell>
          <cell r="T1166">
            <v>663523</v>
          </cell>
          <cell r="U1166">
            <v>35945</v>
          </cell>
          <cell r="V1166">
            <v>387806</v>
          </cell>
          <cell r="W1166">
            <v>6179</v>
          </cell>
          <cell r="X1166">
            <v>305306</v>
          </cell>
          <cell r="Y1166">
            <v>998</v>
          </cell>
          <cell r="Z1166">
            <v>5879</v>
          </cell>
          <cell r="AA1166">
            <v>45078</v>
          </cell>
          <cell r="AB1166">
            <v>111527</v>
          </cell>
          <cell r="AC1166">
            <v>4174781</v>
          </cell>
          <cell r="AD1166">
            <v>253271</v>
          </cell>
          <cell r="AE1166">
            <v>11329</v>
          </cell>
        </row>
        <row r="1167">
          <cell r="B1167">
            <v>201560</v>
          </cell>
          <cell r="C1167" t="str">
            <v xml:space="preserve">            무형자산처분이익</v>
          </cell>
          <cell r="Z1167">
            <v>164006</v>
          </cell>
          <cell r="AA1167">
            <v>4753</v>
          </cell>
          <cell r="AB1167">
            <v>10002579</v>
          </cell>
          <cell r="AC1167">
            <v>33118</v>
          </cell>
          <cell r="AD1167">
            <v>290272</v>
          </cell>
          <cell r="AE1167">
            <v>279000</v>
          </cell>
        </row>
        <row r="1168">
          <cell r="B1168">
            <v>201570</v>
          </cell>
          <cell r="C1168" t="str">
            <v xml:space="preserve">            기타자산처분이익</v>
          </cell>
          <cell r="X1168">
            <v>7175</v>
          </cell>
          <cell r="Z1168">
            <v>69207</v>
          </cell>
          <cell r="AA1168">
            <v>47627</v>
          </cell>
          <cell r="AB1168">
            <v>90108</v>
          </cell>
          <cell r="AD1168">
            <v>734982</v>
          </cell>
          <cell r="AE1168">
            <v>454953</v>
          </cell>
        </row>
        <row r="1169">
          <cell r="B1169">
            <v>201580</v>
          </cell>
          <cell r="C1169" t="str">
            <v xml:space="preserve">        자산폐기이익</v>
          </cell>
        </row>
        <row r="1170">
          <cell r="B1170">
            <v>201600</v>
          </cell>
          <cell r="C1170" t="str">
            <v xml:space="preserve">        투자자산평가이익</v>
          </cell>
          <cell r="Y1170">
            <v>29887</v>
          </cell>
          <cell r="Z1170">
            <v>58688</v>
          </cell>
        </row>
        <row r="1171">
          <cell r="B1171">
            <v>201610</v>
          </cell>
          <cell r="C1171" t="str">
            <v xml:space="preserve">        자산재평가이익</v>
          </cell>
        </row>
        <row r="1172">
          <cell r="B1172">
            <v>204630</v>
          </cell>
          <cell r="C1172" t="str">
            <v xml:space="preserve">        파생상품이익</v>
          </cell>
        </row>
        <row r="1173">
          <cell r="B1173">
            <v>204640</v>
          </cell>
          <cell r="C1173" t="str">
            <v xml:space="preserve">            파생상품평가이익</v>
          </cell>
        </row>
        <row r="1174">
          <cell r="B1174">
            <v>204650</v>
          </cell>
          <cell r="C1174" t="str">
            <v xml:space="preserve">            파생상품거래이익</v>
          </cell>
        </row>
        <row r="1175">
          <cell r="B1175">
            <v>204660</v>
          </cell>
          <cell r="C1175" t="str">
            <v xml:space="preserve">            기타파생상품이익</v>
          </cell>
        </row>
        <row r="1176">
          <cell r="B1176">
            <v>201660</v>
          </cell>
          <cell r="C1176" t="str">
            <v xml:space="preserve">        자산손상차손환입</v>
          </cell>
          <cell r="AE1176">
            <v>140057</v>
          </cell>
        </row>
        <row r="1177">
          <cell r="B1177">
            <v>201670</v>
          </cell>
          <cell r="C1177" t="str">
            <v xml:space="preserve">            재고자산손상차손환입</v>
          </cell>
        </row>
        <row r="1178">
          <cell r="B1178">
            <v>201680</v>
          </cell>
          <cell r="C1178" t="str">
            <v xml:space="preserve">            투자부동산손상차손환입</v>
          </cell>
        </row>
        <row r="1179">
          <cell r="B1179">
            <v>201690</v>
          </cell>
          <cell r="C1179" t="str">
            <v xml:space="preserve">            유형자산손상차손환입</v>
          </cell>
          <cell r="AE1179">
            <v>140057</v>
          </cell>
        </row>
        <row r="1180">
          <cell r="B1180">
            <v>201700</v>
          </cell>
          <cell r="C1180" t="str">
            <v xml:space="preserve">            무형자산손상차손환입</v>
          </cell>
        </row>
        <row r="1181">
          <cell r="B1181">
            <v>201710</v>
          </cell>
          <cell r="C1181" t="str">
            <v xml:space="preserve">            매각예정처분자산집단손상차손환입</v>
          </cell>
        </row>
        <row r="1182">
          <cell r="B1182">
            <v>201720</v>
          </cell>
          <cell r="C1182" t="str">
            <v xml:space="preserve">            기타자산손상차손환입</v>
          </cell>
        </row>
        <row r="1183">
          <cell r="B1183">
            <v>204590</v>
          </cell>
          <cell r="C1183" t="str">
            <v xml:space="preserve">        지분법관련이익</v>
          </cell>
          <cell r="Y1183">
            <v>2482949</v>
          </cell>
          <cell r="Z1183">
            <v>407377</v>
          </cell>
        </row>
        <row r="1184">
          <cell r="B1184">
            <v>204780</v>
          </cell>
          <cell r="C1184" t="str">
            <v xml:space="preserve">        금융부채관련이익</v>
          </cell>
        </row>
        <row r="1185">
          <cell r="B1185">
            <v>204790</v>
          </cell>
          <cell r="C1185" t="str">
            <v xml:space="preserve">        사채상환이익</v>
          </cell>
        </row>
        <row r="1186">
          <cell r="B1186">
            <v>201730</v>
          </cell>
          <cell r="C1186" t="str">
            <v xml:space="preserve">        채무조정이익</v>
          </cell>
        </row>
        <row r="1187">
          <cell r="B1187">
            <v>201740</v>
          </cell>
          <cell r="C1187" t="str">
            <v xml:space="preserve">        법인세환급액</v>
          </cell>
        </row>
        <row r="1188">
          <cell r="B1188">
            <v>201760</v>
          </cell>
          <cell r="C1188" t="str">
            <v xml:space="preserve">        자산수증이익</v>
          </cell>
          <cell r="R1188">
            <v>33432878</v>
          </cell>
          <cell r="S1188">
            <v>1731409</v>
          </cell>
          <cell r="U1188">
            <v>155070</v>
          </cell>
        </row>
        <row r="1189">
          <cell r="B1189">
            <v>201770</v>
          </cell>
          <cell r="C1189" t="str">
            <v xml:space="preserve">        채무면제이익</v>
          </cell>
          <cell r="R1189">
            <v>20573772</v>
          </cell>
          <cell r="Y1189">
            <v>79065</v>
          </cell>
        </row>
        <row r="1190">
          <cell r="B1190">
            <v>201780</v>
          </cell>
          <cell r="C1190" t="str">
            <v xml:space="preserve">        보험차익</v>
          </cell>
        </row>
        <row r="1191">
          <cell r="B1191">
            <v>201810</v>
          </cell>
          <cell r="C1191" t="str">
            <v xml:space="preserve">        전기오류수정이익</v>
          </cell>
          <cell r="T1191">
            <v>206901</v>
          </cell>
        </row>
        <row r="1192">
          <cell r="B1192">
            <v>201820</v>
          </cell>
          <cell r="C1192" t="str">
            <v xml:space="preserve">        기타</v>
          </cell>
          <cell r="P1192">
            <v>7332617</v>
          </cell>
          <cell r="Q1192">
            <v>5864460</v>
          </cell>
          <cell r="R1192">
            <v>8428250</v>
          </cell>
          <cell r="S1192">
            <v>6625538</v>
          </cell>
          <cell r="T1192">
            <v>6005932</v>
          </cell>
          <cell r="U1192">
            <v>1201417</v>
          </cell>
          <cell r="V1192">
            <v>873670</v>
          </cell>
          <cell r="W1192">
            <v>1374459</v>
          </cell>
          <cell r="X1192">
            <v>11593225</v>
          </cell>
          <cell r="Y1192">
            <v>12384507</v>
          </cell>
          <cell r="Z1192">
            <v>13771418</v>
          </cell>
          <cell r="AA1192">
            <v>18321789</v>
          </cell>
          <cell r="AB1192">
            <v>28222926</v>
          </cell>
          <cell r="AC1192">
            <v>9870051</v>
          </cell>
          <cell r="AD1192">
            <v>11260717</v>
          </cell>
          <cell r="AE1192">
            <v>33113659</v>
          </cell>
        </row>
        <row r="1193">
          <cell r="B1193">
            <v>201830</v>
          </cell>
          <cell r="C1193" t="str">
            <v xml:space="preserve">    기타영업외비용</v>
          </cell>
          <cell r="P1193">
            <v>8996720</v>
          </cell>
          <cell r="Q1193">
            <v>5375820</v>
          </cell>
          <cell r="R1193">
            <v>5638765</v>
          </cell>
          <cell r="S1193">
            <v>12228222</v>
          </cell>
          <cell r="T1193">
            <v>16326450</v>
          </cell>
          <cell r="U1193">
            <v>7107012</v>
          </cell>
          <cell r="V1193">
            <v>32264952</v>
          </cell>
          <cell r="W1193">
            <v>9986440</v>
          </cell>
          <cell r="X1193">
            <v>8468671.0199999996</v>
          </cell>
          <cell r="Y1193">
            <v>17181853.82</v>
          </cell>
          <cell r="Z1193">
            <v>13739772</v>
          </cell>
          <cell r="AA1193">
            <v>24948359</v>
          </cell>
          <cell r="AB1193">
            <v>16091318.9</v>
          </cell>
          <cell r="AC1193">
            <v>10602141.640000001</v>
          </cell>
          <cell r="AD1193">
            <v>19936639.609999999</v>
          </cell>
          <cell r="AE1193">
            <v>26370701.52</v>
          </cell>
        </row>
        <row r="1194">
          <cell r="B1194">
            <v>204800</v>
          </cell>
          <cell r="C1194" t="str">
            <v xml:space="preserve">        이자비용</v>
          </cell>
        </row>
        <row r="1195">
          <cell r="B1195">
            <v>201850</v>
          </cell>
          <cell r="C1195" t="str">
            <v xml:space="preserve">        외환거래손실</v>
          </cell>
          <cell r="P1195">
            <v>1812467</v>
          </cell>
          <cell r="Q1195">
            <v>2105324</v>
          </cell>
          <cell r="R1195">
            <v>1565015</v>
          </cell>
          <cell r="S1195">
            <v>1315487</v>
          </cell>
          <cell r="T1195">
            <v>1398966</v>
          </cell>
          <cell r="U1195">
            <v>2786515</v>
          </cell>
          <cell r="V1195">
            <v>22900523</v>
          </cell>
          <cell r="W1195">
            <v>6150753</v>
          </cell>
          <cell r="X1195">
            <v>4532622</v>
          </cell>
          <cell r="Y1195">
            <v>3778284</v>
          </cell>
          <cell r="Z1195">
            <v>3509455</v>
          </cell>
          <cell r="AA1195">
            <v>6596290</v>
          </cell>
          <cell r="AB1195">
            <v>5817506</v>
          </cell>
          <cell r="AC1195">
            <v>5402192</v>
          </cell>
          <cell r="AD1195">
            <v>7417427</v>
          </cell>
          <cell r="AE1195">
            <v>6884809</v>
          </cell>
        </row>
        <row r="1196">
          <cell r="B1196">
            <v>201860</v>
          </cell>
          <cell r="C1196" t="str">
            <v xml:space="preserve">            외환차손</v>
          </cell>
          <cell r="P1196">
            <v>1466115</v>
          </cell>
          <cell r="Q1196">
            <v>1838387</v>
          </cell>
          <cell r="R1196">
            <v>1440930</v>
          </cell>
          <cell r="S1196">
            <v>1276420</v>
          </cell>
          <cell r="T1196">
            <v>1393017</v>
          </cell>
          <cell r="U1196">
            <v>1331439</v>
          </cell>
          <cell r="V1196">
            <v>7161595</v>
          </cell>
          <cell r="W1196">
            <v>6141415</v>
          </cell>
          <cell r="X1196">
            <v>4532263</v>
          </cell>
          <cell r="Y1196">
            <v>3778274</v>
          </cell>
          <cell r="Z1196">
            <v>3260029</v>
          </cell>
          <cell r="AA1196">
            <v>6512777</v>
          </cell>
          <cell r="AB1196">
            <v>5756604</v>
          </cell>
          <cell r="AC1196">
            <v>5401369</v>
          </cell>
          <cell r="AD1196">
            <v>7417348</v>
          </cell>
          <cell r="AE1196">
            <v>6863046</v>
          </cell>
        </row>
        <row r="1197">
          <cell r="B1197">
            <v>201870</v>
          </cell>
          <cell r="C1197" t="str">
            <v xml:space="preserve">            외화환산손실</v>
          </cell>
          <cell r="P1197">
            <v>346352</v>
          </cell>
          <cell r="Q1197">
            <v>266937</v>
          </cell>
          <cell r="R1197">
            <v>124085</v>
          </cell>
          <cell r="S1197">
            <v>39067</v>
          </cell>
          <cell r="T1197">
            <v>5949</v>
          </cell>
          <cell r="U1197">
            <v>1455076</v>
          </cell>
          <cell r="V1197">
            <v>15738928</v>
          </cell>
          <cell r="W1197">
            <v>9338</v>
          </cell>
          <cell r="X1197">
            <v>359</v>
          </cell>
          <cell r="Y1197">
            <v>10</v>
          </cell>
          <cell r="Z1197">
            <v>249426</v>
          </cell>
          <cell r="AA1197">
            <v>83513</v>
          </cell>
          <cell r="AB1197">
            <v>60902</v>
          </cell>
          <cell r="AC1197">
            <v>823</v>
          </cell>
          <cell r="AD1197">
            <v>79</v>
          </cell>
          <cell r="AE1197">
            <v>21763</v>
          </cell>
        </row>
        <row r="1198">
          <cell r="B1198">
            <v>201880</v>
          </cell>
          <cell r="C1198" t="str">
            <v xml:space="preserve">            기타외환거래손실</v>
          </cell>
        </row>
        <row r="1199">
          <cell r="B1199">
            <v>201890</v>
          </cell>
          <cell r="C1199" t="str">
            <v xml:space="preserve">        기타대손상각비</v>
          </cell>
          <cell r="V1199">
            <v>817902</v>
          </cell>
          <cell r="W1199">
            <v>443512</v>
          </cell>
          <cell r="X1199">
            <v>204314</v>
          </cell>
          <cell r="Y1199">
            <v>1000000</v>
          </cell>
          <cell r="Z1199">
            <v>31228</v>
          </cell>
          <cell r="AA1199">
            <v>169534</v>
          </cell>
          <cell r="AB1199">
            <v>166394</v>
          </cell>
          <cell r="AD1199">
            <v>402473</v>
          </cell>
        </row>
        <row r="1200">
          <cell r="B1200">
            <v>201900</v>
          </cell>
          <cell r="C1200" t="str">
            <v xml:space="preserve">        충당부채전입액</v>
          </cell>
        </row>
        <row r="1201">
          <cell r="B1201">
            <v>201950</v>
          </cell>
          <cell r="C1201" t="str">
            <v xml:space="preserve">        기부금</v>
          </cell>
          <cell r="P1201">
            <v>2301687</v>
          </cell>
          <cell r="Q1201">
            <v>2966651</v>
          </cell>
          <cell r="R1201">
            <v>2847488</v>
          </cell>
          <cell r="S1201">
            <v>3646228</v>
          </cell>
          <cell r="T1201">
            <v>2950489</v>
          </cell>
          <cell r="U1201">
            <v>3808619</v>
          </cell>
          <cell r="V1201">
            <v>2718902</v>
          </cell>
          <cell r="W1201">
            <v>3040224</v>
          </cell>
          <cell r="X1201">
            <v>3246178</v>
          </cell>
          <cell r="Y1201">
            <v>3343710</v>
          </cell>
          <cell r="Z1201">
            <v>3761977</v>
          </cell>
          <cell r="AA1201">
            <v>3567259</v>
          </cell>
          <cell r="AB1201">
            <v>3828925</v>
          </cell>
          <cell r="AC1201">
            <v>3845929</v>
          </cell>
          <cell r="AD1201">
            <v>5980446</v>
          </cell>
          <cell r="AE1201">
            <v>5501771</v>
          </cell>
        </row>
        <row r="1202">
          <cell r="B1202">
            <v>201960</v>
          </cell>
          <cell r="C1202" t="str">
            <v xml:space="preserve">        자산처분손실</v>
          </cell>
          <cell r="P1202">
            <v>988979</v>
          </cell>
          <cell r="Q1202">
            <v>80885</v>
          </cell>
          <cell r="R1202">
            <v>875776</v>
          </cell>
          <cell r="S1202">
            <v>955967</v>
          </cell>
          <cell r="T1202">
            <v>440638</v>
          </cell>
          <cell r="U1202">
            <v>504861</v>
          </cell>
          <cell r="V1202">
            <v>1508303</v>
          </cell>
          <cell r="W1202">
            <v>280402</v>
          </cell>
          <cell r="X1202">
            <v>310110</v>
          </cell>
          <cell r="Y1202">
            <v>6789550</v>
          </cell>
          <cell r="Z1202">
            <v>782417</v>
          </cell>
          <cell r="AA1202">
            <v>1132298</v>
          </cell>
          <cell r="AB1202">
            <v>3571135</v>
          </cell>
          <cell r="AC1202">
            <v>516983</v>
          </cell>
          <cell r="AD1202">
            <v>508734</v>
          </cell>
          <cell r="AE1202">
            <v>900993</v>
          </cell>
        </row>
        <row r="1203">
          <cell r="B1203">
            <v>204500</v>
          </cell>
          <cell r="C1203" t="str">
            <v xml:space="preserve">            매출채권처분손실</v>
          </cell>
        </row>
        <row r="1204">
          <cell r="B1204">
            <v>201970</v>
          </cell>
          <cell r="C1204" t="str">
            <v xml:space="preserve">            투자부동산처분손실</v>
          </cell>
        </row>
        <row r="1205">
          <cell r="B1205">
            <v>201980</v>
          </cell>
          <cell r="C1205" t="str">
            <v xml:space="preserve">            투자자산처분손실</v>
          </cell>
          <cell r="P1205">
            <v>948908</v>
          </cell>
          <cell r="Q1205">
            <v>2171</v>
          </cell>
          <cell r="T1205">
            <v>1660</v>
          </cell>
          <cell r="U1205">
            <v>10300</v>
          </cell>
          <cell r="V1205">
            <v>895000</v>
          </cell>
        </row>
        <row r="1206">
          <cell r="B1206">
            <v>201990</v>
          </cell>
          <cell r="C1206" t="str">
            <v xml:space="preserve">            유형,리스자산처분손실</v>
          </cell>
          <cell r="P1206">
            <v>40071</v>
          </cell>
          <cell r="Q1206">
            <v>78714</v>
          </cell>
          <cell r="R1206">
            <v>875776</v>
          </cell>
          <cell r="S1206">
            <v>955967</v>
          </cell>
          <cell r="T1206">
            <v>438978</v>
          </cell>
          <cell r="U1206">
            <v>494561</v>
          </cell>
          <cell r="V1206">
            <v>613303</v>
          </cell>
          <cell r="W1206">
            <v>280402</v>
          </cell>
          <cell r="X1206">
            <v>310110</v>
          </cell>
          <cell r="Y1206">
            <v>3019165</v>
          </cell>
          <cell r="Z1206">
            <v>664401</v>
          </cell>
          <cell r="AA1206">
            <v>997547</v>
          </cell>
          <cell r="AB1206">
            <v>3552596</v>
          </cell>
          <cell r="AC1206">
            <v>516983</v>
          </cell>
          <cell r="AD1206">
            <v>455384</v>
          </cell>
          <cell r="AE1206">
            <v>892095</v>
          </cell>
        </row>
        <row r="1207">
          <cell r="B1207">
            <v>202000</v>
          </cell>
          <cell r="C1207" t="str">
            <v xml:space="preserve">            무형자산처분손실</v>
          </cell>
          <cell r="Z1207">
            <v>117868</v>
          </cell>
          <cell r="AA1207">
            <v>22000</v>
          </cell>
          <cell r="AB1207">
            <v>7608</v>
          </cell>
          <cell r="AD1207">
            <v>53350</v>
          </cell>
          <cell r="AE1207">
            <v>8898</v>
          </cell>
        </row>
        <row r="1208">
          <cell r="B1208">
            <v>202010</v>
          </cell>
          <cell r="C1208" t="str">
            <v xml:space="preserve">            기타자산처분손실</v>
          </cell>
          <cell r="Y1208">
            <v>3770385</v>
          </cell>
          <cell r="Z1208">
            <v>148</v>
          </cell>
          <cell r="AA1208">
            <v>112751</v>
          </cell>
          <cell r="AB1208">
            <v>10931</v>
          </cell>
        </row>
        <row r="1209">
          <cell r="B1209">
            <v>202020</v>
          </cell>
          <cell r="C1209" t="str">
            <v xml:space="preserve">        자산폐기손실</v>
          </cell>
          <cell r="Y1209">
            <v>132443</v>
          </cell>
          <cell r="Z1209">
            <v>4707</v>
          </cell>
          <cell r="AC1209">
            <v>18956</v>
          </cell>
        </row>
        <row r="1210">
          <cell r="B1210">
            <v>202040</v>
          </cell>
          <cell r="C1210" t="str">
            <v xml:space="preserve">        투자자산평가손실</v>
          </cell>
          <cell r="AA1210">
            <v>32294</v>
          </cell>
          <cell r="AE1210">
            <v>1260377</v>
          </cell>
        </row>
        <row r="1211">
          <cell r="B1211">
            <v>202050</v>
          </cell>
          <cell r="C1211" t="str">
            <v xml:space="preserve">        자산재평가손실</v>
          </cell>
        </row>
        <row r="1212">
          <cell r="B1212">
            <v>204670</v>
          </cell>
          <cell r="C1212" t="str">
            <v xml:space="preserve">        파생상품손실</v>
          </cell>
        </row>
        <row r="1213">
          <cell r="B1213">
            <v>204680</v>
          </cell>
          <cell r="C1213" t="str">
            <v xml:space="preserve">            파생상품평가손실</v>
          </cell>
        </row>
        <row r="1214">
          <cell r="B1214">
            <v>204690</v>
          </cell>
          <cell r="C1214" t="str">
            <v xml:space="preserve">            파생상품거래손실</v>
          </cell>
        </row>
        <row r="1215">
          <cell r="B1215">
            <v>204700</v>
          </cell>
          <cell r="C1215" t="str">
            <v xml:space="preserve">            기타파생상품손실</v>
          </cell>
        </row>
        <row r="1216">
          <cell r="B1216">
            <v>202100</v>
          </cell>
          <cell r="C1216" t="str">
            <v xml:space="preserve">        자산손상차손</v>
          </cell>
          <cell r="Z1216">
            <v>998232</v>
          </cell>
          <cell r="AA1216">
            <v>917702</v>
          </cell>
          <cell r="AD1216">
            <v>4183824</v>
          </cell>
        </row>
        <row r="1217">
          <cell r="B1217">
            <v>202110</v>
          </cell>
          <cell r="C1217" t="str">
            <v xml:space="preserve">            재고자산손상차손(평가손실)</v>
          </cell>
        </row>
        <row r="1218">
          <cell r="B1218">
            <v>202120</v>
          </cell>
          <cell r="C1218" t="str">
            <v xml:space="preserve">            투자부동산손상차손</v>
          </cell>
        </row>
        <row r="1219">
          <cell r="B1219">
            <v>202130</v>
          </cell>
          <cell r="C1219" t="str">
            <v xml:space="preserve">            유형자산손상차손</v>
          </cell>
          <cell r="AD1219">
            <v>4183824</v>
          </cell>
        </row>
        <row r="1220">
          <cell r="B1220">
            <v>202140</v>
          </cell>
          <cell r="C1220" t="str">
            <v xml:space="preserve">            영업권손상차손</v>
          </cell>
        </row>
        <row r="1221">
          <cell r="B1221">
            <v>202150</v>
          </cell>
          <cell r="C1221" t="str">
            <v xml:space="preserve">            무형자산손상차손</v>
          </cell>
          <cell r="Z1221">
            <v>998232</v>
          </cell>
          <cell r="AA1221">
            <v>917702</v>
          </cell>
        </row>
        <row r="1222">
          <cell r="B1222">
            <v>202160</v>
          </cell>
          <cell r="C1222" t="str">
            <v xml:space="preserve">            매각예정처분자산집단손상차손</v>
          </cell>
        </row>
        <row r="1223">
          <cell r="B1223">
            <v>202170</v>
          </cell>
          <cell r="C1223" t="str">
            <v xml:space="preserve">            기타자산손상차손</v>
          </cell>
        </row>
        <row r="1224">
          <cell r="B1224">
            <v>204600</v>
          </cell>
          <cell r="C1224" t="str">
            <v xml:space="preserve">        지분법관련손실</v>
          </cell>
          <cell r="Y1224">
            <v>1608</v>
          </cell>
          <cell r="AB1224">
            <v>945205</v>
          </cell>
        </row>
        <row r="1225">
          <cell r="B1225">
            <v>204810</v>
          </cell>
          <cell r="C1225" t="str">
            <v xml:space="preserve">        금융부채관련손실</v>
          </cell>
        </row>
        <row r="1226">
          <cell r="B1226">
            <v>204820</v>
          </cell>
          <cell r="C1226" t="str">
            <v xml:space="preserve">        사채상환손실</v>
          </cell>
        </row>
        <row r="1227">
          <cell r="B1227">
            <v>202180</v>
          </cell>
          <cell r="C1227" t="str">
            <v xml:space="preserve">        법인세추납액</v>
          </cell>
          <cell r="P1227">
            <v>3805835</v>
          </cell>
          <cell r="Q1227">
            <v>87760</v>
          </cell>
          <cell r="S1227">
            <v>1457347</v>
          </cell>
          <cell r="T1227">
            <v>7178323</v>
          </cell>
        </row>
        <row r="1228">
          <cell r="B1228">
            <v>202190</v>
          </cell>
          <cell r="C1228" t="str">
            <v xml:space="preserve">        전기오류수정손실</v>
          </cell>
        </row>
        <row r="1229">
          <cell r="B1229">
            <v>202200</v>
          </cell>
          <cell r="C1229" t="str">
            <v xml:space="preserve">        기타</v>
          </cell>
          <cell r="P1229">
            <v>87752</v>
          </cell>
          <cell r="Q1229">
            <v>135200</v>
          </cell>
          <cell r="R1229">
            <v>350486</v>
          </cell>
          <cell r="S1229">
            <v>4853193</v>
          </cell>
          <cell r="T1229">
            <v>4358034</v>
          </cell>
          <cell r="U1229">
            <v>7017</v>
          </cell>
          <cell r="V1229">
            <v>4319322</v>
          </cell>
          <cell r="W1229">
            <v>71549</v>
          </cell>
          <cell r="X1229">
            <v>175447</v>
          </cell>
          <cell r="Y1229">
            <v>2136259</v>
          </cell>
          <cell r="Z1229">
            <v>4651756</v>
          </cell>
          <cell r="AA1229">
            <v>12532982</v>
          </cell>
          <cell r="AB1229">
            <v>1762154</v>
          </cell>
          <cell r="AC1229">
            <v>818082</v>
          </cell>
          <cell r="AD1229">
            <v>1443736</v>
          </cell>
          <cell r="AE1229">
            <v>11822752</v>
          </cell>
        </row>
        <row r="1230">
          <cell r="B1230">
            <v>202880</v>
          </cell>
          <cell r="C1230" t="str">
            <v>종속기업,공동지배기업및관계기업관련손익</v>
          </cell>
          <cell r="P1230">
            <v>1227801</v>
          </cell>
          <cell r="Q1230">
            <v>-222231</v>
          </cell>
          <cell r="R1230">
            <v>344392</v>
          </cell>
          <cell r="S1230">
            <v>-5419851</v>
          </cell>
          <cell r="T1230">
            <v>-706343</v>
          </cell>
          <cell r="U1230">
            <v>-188823</v>
          </cell>
          <cell r="V1230">
            <v>4073680</v>
          </cell>
          <cell r="W1230">
            <v>-6002443</v>
          </cell>
          <cell r="X1230">
            <v>539111.53</v>
          </cell>
          <cell r="Y1230">
            <v>4035117.77</v>
          </cell>
          <cell r="Z1230">
            <v>422929</v>
          </cell>
          <cell r="AA1230">
            <v>-2141490</v>
          </cell>
          <cell r="AB1230">
            <v>-1354.44</v>
          </cell>
          <cell r="AC1230">
            <v>-1000614.36</v>
          </cell>
          <cell r="AD1230">
            <v>-586.95000000000005</v>
          </cell>
          <cell r="AE1230">
            <v>-1341.34</v>
          </cell>
        </row>
        <row r="1231">
          <cell r="B1231">
            <v>202890</v>
          </cell>
          <cell r="C1231" t="str">
            <v xml:space="preserve">    지분법관련손익</v>
          </cell>
          <cell r="P1231">
            <v>1227801</v>
          </cell>
          <cell r="Q1231">
            <v>-222231</v>
          </cell>
          <cell r="R1231">
            <v>344392</v>
          </cell>
          <cell r="S1231">
            <v>-5419851</v>
          </cell>
          <cell r="T1231">
            <v>-706343</v>
          </cell>
          <cell r="U1231">
            <v>-188823</v>
          </cell>
          <cell r="V1231">
            <v>4073680</v>
          </cell>
          <cell r="W1231">
            <v>-6002443</v>
          </cell>
          <cell r="X1231">
            <v>539111.53</v>
          </cell>
          <cell r="Y1231">
            <v>4035117.77</v>
          </cell>
          <cell r="Z1231">
            <v>422929</v>
          </cell>
          <cell r="AA1231">
            <v>-2141490</v>
          </cell>
          <cell r="AB1231">
            <v>-1354.44</v>
          </cell>
          <cell r="AC1231">
            <v>-1000614.36</v>
          </cell>
          <cell r="AD1231">
            <v>-586.95000000000005</v>
          </cell>
          <cell r="AE1231">
            <v>-1341.34</v>
          </cell>
        </row>
        <row r="1232">
          <cell r="B1232">
            <v>202900</v>
          </cell>
          <cell r="C1232" t="str">
            <v xml:space="preserve">        지분법이익</v>
          </cell>
          <cell r="P1232">
            <v>1227801</v>
          </cell>
          <cell r="R1232">
            <v>643040</v>
          </cell>
          <cell r="S1232">
            <v>1127434</v>
          </cell>
          <cell r="T1232">
            <v>755776</v>
          </cell>
          <cell r="U1232">
            <v>525940</v>
          </cell>
          <cell r="V1232">
            <v>5833300</v>
          </cell>
          <cell r="W1232">
            <v>392523</v>
          </cell>
          <cell r="X1232">
            <v>539111.53</v>
          </cell>
          <cell r="Y1232">
            <v>4035117.77</v>
          </cell>
          <cell r="Z1232">
            <v>425229</v>
          </cell>
        </row>
        <row r="1233">
          <cell r="B1233">
            <v>202910</v>
          </cell>
          <cell r="C1233" t="str">
            <v xml:space="preserve">        지분법손실</v>
          </cell>
          <cell r="Q1233">
            <v>-222231</v>
          </cell>
          <cell r="R1233">
            <v>-298648</v>
          </cell>
          <cell r="S1233">
            <v>-6547285</v>
          </cell>
          <cell r="T1233">
            <v>-1462119</v>
          </cell>
          <cell r="U1233">
            <v>-714763</v>
          </cell>
          <cell r="V1233">
            <v>-1759620</v>
          </cell>
          <cell r="W1233">
            <v>-6394966</v>
          </cell>
          <cell r="Z1233">
            <v>-2300</v>
          </cell>
          <cell r="AA1233">
            <v>-2141490</v>
          </cell>
          <cell r="AB1233">
            <v>-1354.44</v>
          </cell>
          <cell r="AC1233">
            <v>-1000614.36</v>
          </cell>
          <cell r="AD1233">
            <v>-586.95000000000005</v>
          </cell>
          <cell r="AE1233">
            <v>-1341.34</v>
          </cell>
        </row>
        <row r="1234">
          <cell r="B1234">
            <v>202920</v>
          </cell>
          <cell r="C1234" t="str">
            <v xml:space="preserve">        지분법적용회사투자이익</v>
          </cell>
        </row>
        <row r="1235">
          <cell r="B1235">
            <v>202930</v>
          </cell>
          <cell r="C1235" t="str">
            <v xml:space="preserve">        지분법적용회사투자손실</v>
          </cell>
        </row>
        <row r="1236">
          <cell r="B1236">
            <v>202940</v>
          </cell>
          <cell r="C1236" t="str">
            <v xml:space="preserve">        지분법적용투자주식처분이익</v>
          </cell>
        </row>
        <row r="1237">
          <cell r="B1237">
            <v>202950</v>
          </cell>
          <cell r="C1237" t="str">
            <v xml:space="preserve">        지분법적용투자주식처분손실</v>
          </cell>
        </row>
        <row r="1238">
          <cell r="B1238">
            <v>202960</v>
          </cell>
          <cell r="C1238" t="str">
            <v xml:space="preserve">        지분법적용투자주식손상차손환입</v>
          </cell>
        </row>
        <row r="1239">
          <cell r="B1239">
            <v>202970</v>
          </cell>
          <cell r="C1239" t="str">
            <v xml:space="preserve">        지분법적용투자주식손상차손</v>
          </cell>
        </row>
        <row r="1240">
          <cell r="B1240">
            <v>202980</v>
          </cell>
          <cell r="C1240" t="str">
            <v xml:space="preserve">        기타지분법관련손익</v>
          </cell>
        </row>
        <row r="1241">
          <cell r="B1241">
            <v>202990</v>
          </cell>
          <cell r="C1241" t="str">
            <v xml:space="preserve">    관계기업처분손익</v>
          </cell>
        </row>
        <row r="1242">
          <cell r="B1242">
            <v>203000</v>
          </cell>
          <cell r="C1242" t="str">
            <v xml:space="preserve">        관계기업처분이익</v>
          </cell>
        </row>
        <row r="1243">
          <cell r="B1243">
            <v>203010</v>
          </cell>
          <cell r="C1243" t="str">
            <v xml:space="preserve">        관계기업처분손실</v>
          </cell>
        </row>
        <row r="1244">
          <cell r="B1244">
            <v>203020</v>
          </cell>
          <cell r="C1244" t="str">
            <v xml:space="preserve">        관계기업손상차손환입</v>
          </cell>
        </row>
        <row r="1245">
          <cell r="B1245">
            <v>203030</v>
          </cell>
          <cell r="C1245" t="str">
            <v xml:space="preserve">        관계기업손상차손</v>
          </cell>
        </row>
        <row r="1246">
          <cell r="B1246">
            <v>203040</v>
          </cell>
          <cell r="C1246" t="str">
            <v xml:space="preserve">        기타관계기업관련처분손익</v>
          </cell>
        </row>
        <row r="1247">
          <cell r="B1247">
            <v>203050</v>
          </cell>
          <cell r="C1247" t="str">
            <v xml:space="preserve">    종속기업관련손익</v>
          </cell>
        </row>
        <row r="1248">
          <cell r="B1248">
            <v>203060</v>
          </cell>
          <cell r="C1248" t="str">
            <v xml:space="preserve">        종속기업처분이익</v>
          </cell>
        </row>
        <row r="1249">
          <cell r="B1249">
            <v>203070</v>
          </cell>
          <cell r="C1249" t="str">
            <v xml:space="preserve">        종속기업처분손실</v>
          </cell>
        </row>
        <row r="1250">
          <cell r="B1250">
            <v>203080</v>
          </cell>
          <cell r="C1250" t="str">
            <v xml:space="preserve">        종속기업손상차손환입</v>
          </cell>
        </row>
        <row r="1251">
          <cell r="B1251">
            <v>203090</v>
          </cell>
          <cell r="C1251" t="str">
            <v xml:space="preserve">        종속기업손상차손</v>
          </cell>
        </row>
        <row r="1252">
          <cell r="B1252">
            <v>203100</v>
          </cell>
          <cell r="C1252" t="str">
            <v xml:space="preserve">        기타</v>
          </cell>
        </row>
        <row r="1253">
          <cell r="B1253">
            <v>203110</v>
          </cell>
          <cell r="C1253" t="str">
            <v xml:space="preserve">    기타</v>
          </cell>
        </row>
        <row r="1254">
          <cell r="B1254">
            <v>203120</v>
          </cell>
          <cell r="C1254" t="str">
            <v>법인세비용차감전계속사업이익</v>
          </cell>
          <cell r="P1254">
            <v>68074538</v>
          </cell>
          <cell r="Q1254">
            <v>68629865</v>
          </cell>
          <cell r="R1254">
            <v>126636337</v>
          </cell>
          <cell r="S1254">
            <v>69749993</v>
          </cell>
          <cell r="T1254">
            <v>21020020</v>
          </cell>
          <cell r="U1254">
            <v>33624724</v>
          </cell>
          <cell r="V1254">
            <v>21585278</v>
          </cell>
          <cell r="W1254">
            <v>45435020</v>
          </cell>
          <cell r="X1254">
            <v>50139325.340000004</v>
          </cell>
          <cell r="Y1254">
            <v>65955524.649999999</v>
          </cell>
          <cell r="Z1254">
            <v>106444618</v>
          </cell>
          <cell r="AA1254">
            <v>141681959</v>
          </cell>
          <cell r="AB1254">
            <v>119057919.94</v>
          </cell>
          <cell r="AC1254">
            <v>79144208.030000001</v>
          </cell>
          <cell r="AD1254">
            <v>75448763.349999994</v>
          </cell>
          <cell r="AE1254">
            <v>-33508413.449999999</v>
          </cell>
        </row>
        <row r="1255">
          <cell r="B1255">
            <v>203130</v>
          </cell>
          <cell r="C1255" t="str">
            <v>법인세비용</v>
          </cell>
          <cell r="P1255">
            <v>24134237</v>
          </cell>
          <cell r="Q1255">
            <v>24611604</v>
          </cell>
          <cell r="R1255">
            <v>32509742</v>
          </cell>
          <cell r="S1255">
            <v>25504175</v>
          </cell>
          <cell r="T1255">
            <v>9502672</v>
          </cell>
          <cell r="U1255">
            <v>10901606</v>
          </cell>
          <cell r="V1255">
            <v>3274979</v>
          </cell>
          <cell r="W1255">
            <v>10806287</v>
          </cell>
          <cell r="X1255">
            <v>12136355.5</v>
          </cell>
          <cell r="Y1255">
            <v>33442902.82</v>
          </cell>
          <cell r="Z1255">
            <v>26638759</v>
          </cell>
          <cell r="AA1255">
            <v>35060944</v>
          </cell>
          <cell r="AB1255">
            <v>13611138.640000001</v>
          </cell>
          <cell r="AC1255">
            <v>23769718.52</v>
          </cell>
          <cell r="AD1255">
            <v>17826685.359999999</v>
          </cell>
          <cell r="AE1255">
            <v>6344114.1100000003</v>
          </cell>
        </row>
        <row r="1256">
          <cell r="B1256">
            <v>203165</v>
          </cell>
          <cell r="C1256" t="str">
            <v>기타</v>
          </cell>
        </row>
        <row r="1257">
          <cell r="B1257">
            <v>203140</v>
          </cell>
          <cell r="C1257" t="str">
            <v>계속사업이익</v>
          </cell>
          <cell r="P1257">
            <v>43940301</v>
          </cell>
          <cell r="Q1257">
            <v>44018261</v>
          </cell>
          <cell r="R1257">
            <v>94126595</v>
          </cell>
          <cell r="S1257">
            <v>44245818</v>
          </cell>
          <cell r="T1257">
            <v>11517348</v>
          </cell>
          <cell r="U1257">
            <v>22723118</v>
          </cell>
          <cell r="V1257">
            <v>18310299</v>
          </cell>
          <cell r="W1257">
            <v>34628733</v>
          </cell>
          <cell r="X1257">
            <v>38002969.840000004</v>
          </cell>
          <cell r="Y1257">
            <v>32512621.829999998</v>
          </cell>
          <cell r="Z1257">
            <v>79805859</v>
          </cell>
          <cell r="AA1257">
            <v>106621015</v>
          </cell>
          <cell r="AB1257">
            <v>105446781.3</v>
          </cell>
          <cell r="AC1257">
            <v>55374489.509999998</v>
          </cell>
          <cell r="AD1257">
            <v>57622077.990000002</v>
          </cell>
          <cell r="AE1257">
            <v>-39852527.560000002</v>
          </cell>
        </row>
        <row r="1258">
          <cell r="B1258">
            <v>203150</v>
          </cell>
          <cell r="C1258" t="str">
            <v>중단사업이익</v>
          </cell>
          <cell r="AA1258">
            <v>1098562</v>
          </cell>
          <cell r="AB1258">
            <v>379348.34</v>
          </cell>
          <cell r="AC1258">
            <v>16457391.189999999</v>
          </cell>
        </row>
        <row r="1259">
          <cell r="B1259">
            <v>203160</v>
          </cell>
          <cell r="C1259" t="str">
            <v>*중단사업법인세효과</v>
          </cell>
          <cell r="AB1259">
            <v>3005223</v>
          </cell>
          <cell r="AC1259">
            <v>2577793</v>
          </cell>
        </row>
        <row r="1260">
          <cell r="B1260">
            <v>203170</v>
          </cell>
          <cell r="C1260" t="str">
            <v>당기순이익</v>
          </cell>
          <cell r="P1260">
            <v>43940301</v>
          </cell>
          <cell r="Q1260">
            <v>44018261</v>
          </cell>
          <cell r="R1260">
            <v>94126595</v>
          </cell>
          <cell r="S1260">
            <v>44245818</v>
          </cell>
          <cell r="T1260">
            <v>11517348</v>
          </cell>
          <cell r="U1260">
            <v>22723118</v>
          </cell>
          <cell r="V1260">
            <v>18310299</v>
          </cell>
          <cell r="W1260">
            <v>34628733</v>
          </cell>
          <cell r="X1260">
            <v>38002969.840000004</v>
          </cell>
          <cell r="Y1260">
            <v>32512621.829999998</v>
          </cell>
          <cell r="Z1260">
            <v>79805859</v>
          </cell>
          <cell r="AA1260">
            <v>107719577</v>
          </cell>
          <cell r="AB1260">
            <v>105826129.64</v>
          </cell>
          <cell r="AC1260">
            <v>71831880.709999993</v>
          </cell>
          <cell r="AD1260">
            <v>57622077.990000002</v>
          </cell>
          <cell r="AE1260">
            <v>-39852527.560000002</v>
          </cell>
        </row>
        <row r="1261">
          <cell r="B1261">
            <v>203180</v>
          </cell>
          <cell r="C1261" t="str">
            <v xml:space="preserve">    (지배주주지분)당기순이익</v>
          </cell>
          <cell r="P1261">
            <v>43800288</v>
          </cell>
          <cell r="Q1261">
            <v>44009263</v>
          </cell>
          <cell r="R1261">
            <v>73661036</v>
          </cell>
          <cell r="S1261">
            <v>42014777</v>
          </cell>
          <cell r="T1261">
            <v>10946733</v>
          </cell>
          <cell r="U1261">
            <v>23005247</v>
          </cell>
          <cell r="V1261">
            <v>23535748</v>
          </cell>
          <cell r="W1261">
            <v>31796391</v>
          </cell>
          <cell r="X1261">
            <v>38057729</v>
          </cell>
          <cell r="Y1261">
            <v>32571571</v>
          </cell>
          <cell r="Z1261">
            <v>74733067</v>
          </cell>
          <cell r="AA1261">
            <v>101191263</v>
          </cell>
          <cell r="AB1261">
            <v>96372090.909999996</v>
          </cell>
          <cell r="AC1261">
            <v>65238130.460000001</v>
          </cell>
          <cell r="AD1261">
            <v>55125791.729999997</v>
          </cell>
          <cell r="AE1261">
            <v>-18952812.260000002</v>
          </cell>
        </row>
        <row r="1262">
          <cell r="B1262">
            <v>204710</v>
          </cell>
          <cell r="C1262" t="str">
            <v xml:space="preserve">    *계속사업이익</v>
          </cell>
          <cell r="Y1262">
            <v>32571571</v>
          </cell>
          <cell r="Z1262">
            <v>74733067</v>
          </cell>
          <cell r="AB1262">
            <v>95959563</v>
          </cell>
          <cell r="AC1262">
            <v>48782041</v>
          </cell>
          <cell r="AD1262">
            <v>55125792</v>
          </cell>
          <cell r="AE1262">
            <v>-18952812</v>
          </cell>
        </row>
        <row r="1263">
          <cell r="B1263">
            <v>204720</v>
          </cell>
          <cell r="C1263" t="str">
            <v xml:space="preserve">    *중단사업이익</v>
          </cell>
          <cell r="AB1263">
            <v>412528</v>
          </cell>
          <cell r="AC1263">
            <v>16456090</v>
          </cell>
        </row>
        <row r="1264">
          <cell r="B1264">
            <v>203190</v>
          </cell>
          <cell r="C1264" t="str">
            <v xml:space="preserve">    (비지배주주지분)당기순이익</v>
          </cell>
          <cell r="P1264">
            <v>140013</v>
          </cell>
          <cell r="Q1264">
            <v>8998</v>
          </cell>
          <cell r="R1264">
            <v>20465559</v>
          </cell>
          <cell r="S1264">
            <v>2231041</v>
          </cell>
          <cell r="T1264">
            <v>570615</v>
          </cell>
          <cell r="U1264">
            <v>-282129</v>
          </cell>
          <cell r="V1264">
            <v>-5225450</v>
          </cell>
          <cell r="W1264">
            <v>2832342</v>
          </cell>
          <cell r="X1264">
            <v>-54759</v>
          </cell>
          <cell r="Y1264">
            <v>-58949</v>
          </cell>
          <cell r="Z1264">
            <v>5072792</v>
          </cell>
          <cell r="AA1264">
            <v>6528314</v>
          </cell>
          <cell r="AB1264">
            <v>9454038.7300000004</v>
          </cell>
          <cell r="AC1264">
            <v>6593750.25</v>
          </cell>
          <cell r="AD1264">
            <v>2496286.27</v>
          </cell>
          <cell r="AE1264">
            <v>-20899715.300000001</v>
          </cell>
        </row>
        <row r="1265">
          <cell r="B1265">
            <v>204730</v>
          </cell>
          <cell r="C1265" t="str">
            <v xml:space="preserve">    *계속사업이익</v>
          </cell>
          <cell r="Y1265">
            <v>-58949</v>
          </cell>
          <cell r="Z1265">
            <v>5072792</v>
          </cell>
          <cell r="AB1265">
            <v>9487218</v>
          </cell>
          <cell r="AC1265">
            <v>6592449</v>
          </cell>
          <cell r="AD1265">
            <v>2496286</v>
          </cell>
          <cell r="AE1265">
            <v>-20899715</v>
          </cell>
        </row>
        <row r="1266">
          <cell r="B1266">
            <v>204740</v>
          </cell>
          <cell r="C1266" t="str">
            <v xml:space="preserve">    *중단사업이익</v>
          </cell>
          <cell r="AB1266">
            <v>-33179</v>
          </cell>
          <cell r="AC1266">
            <v>1301</v>
          </cell>
        </row>
        <row r="1267">
          <cell r="B1267">
            <v>203195</v>
          </cell>
          <cell r="C1267" t="str">
            <v xml:space="preserve">    *(지배주주지분)연결당기순이익</v>
          </cell>
          <cell r="P1267">
            <v>43800288</v>
          </cell>
          <cell r="Q1267">
            <v>44009263</v>
          </cell>
          <cell r="R1267">
            <v>73661036</v>
          </cell>
          <cell r="S1267">
            <v>42014777</v>
          </cell>
          <cell r="T1267">
            <v>10946733</v>
          </cell>
          <cell r="U1267">
            <v>23005247</v>
          </cell>
          <cell r="V1267">
            <v>23535748</v>
          </cell>
          <cell r="W1267">
            <v>31796391</v>
          </cell>
          <cell r="X1267">
            <v>38057729</v>
          </cell>
          <cell r="Y1267">
            <v>32571571</v>
          </cell>
          <cell r="Z1267">
            <v>74733067</v>
          </cell>
          <cell r="AA1267">
            <v>101191263</v>
          </cell>
          <cell r="AB1267">
            <v>96372090.909999996</v>
          </cell>
          <cell r="AC1267">
            <v>65238130.460000001</v>
          </cell>
          <cell r="AD1267">
            <v>55125791.729999997</v>
          </cell>
          <cell r="AE1267">
            <v>-18952812.260000002</v>
          </cell>
        </row>
        <row r="1268">
          <cell r="B1268">
            <v>203200</v>
          </cell>
          <cell r="C1268" t="str">
            <v>기타포괄이익</v>
          </cell>
          <cell r="X1268">
            <v>-2150355.94</v>
          </cell>
          <cell r="Y1268">
            <v>-1114410.02</v>
          </cell>
          <cell r="Z1268">
            <v>-3662795</v>
          </cell>
          <cell r="AA1268">
            <v>-926718</v>
          </cell>
          <cell r="AB1268">
            <v>-2112526.39</v>
          </cell>
          <cell r="AC1268">
            <v>-1808426.91</v>
          </cell>
          <cell r="AD1268">
            <v>-2527752.02</v>
          </cell>
          <cell r="AE1268">
            <v>-4784599.46</v>
          </cell>
        </row>
        <row r="1269">
          <cell r="B1269">
            <v>203210</v>
          </cell>
          <cell r="C1269" t="str">
            <v xml:space="preserve">    금융자산평가손익</v>
          </cell>
        </row>
        <row r="1270">
          <cell r="B1270">
            <v>203220</v>
          </cell>
          <cell r="C1270" t="str">
            <v xml:space="preserve">    매도가능금융자산평가손익</v>
          </cell>
          <cell r="X1270">
            <v>-454211.78</v>
          </cell>
          <cell r="Y1270">
            <v>1360770.38</v>
          </cell>
          <cell r="Z1270">
            <v>-177466</v>
          </cell>
          <cell r="AA1270">
            <v>234658</v>
          </cell>
          <cell r="AB1270">
            <v>427696.12</v>
          </cell>
          <cell r="AC1270">
            <v>-334880</v>
          </cell>
          <cell r="AD1270">
            <v>39665.379999999997</v>
          </cell>
          <cell r="AE1270">
            <v>120790.48</v>
          </cell>
        </row>
        <row r="1271">
          <cell r="B1271">
            <v>203230</v>
          </cell>
          <cell r="C1271" t="str">
            <v xml:space="preserve">    관계기업등기타포괄이익</v>
          </cell>
          <cell r="X1271">
            <v>-220657</v>
          </cell>
          <cell r="Y1271">
            <v>-682180.12</v>
          </cell>
        </row>
        <row r="1272">
          <cell r="B1272">
            <v>203240</v>
          </cell>
          <cell r="C1272" t="str">
            <v xml:space="preserve">    환산관련외환차이(환율변동차이)</v>
          </cell>
          <cell r="AD1272">
            <v>257345.54</v>
          </cell>
          <cell r="AE1272">
            <v>-2903953.83</v>
          </cell>
        </row>
        <row r="1273">
          <cell r="B1273">
            <v>204460</v>
          </cell>
          <cell r="C1273" t="str">
            <v xml:space="preserve">    해외사업장순투자위험회피</v>
          </cell>
          <cell r="X1273">
            <v>-747674.6</v>
          </cell>
          <cell r="Y1273">
            <v>342212.32</v>
          </cell>
          <cell r="Z1273">
            <v>-1131149</v>
          </cell>
          <cell r="AA1273">
            <v>-2418507</v>
          </cell>
          <cell r="AB1273">
            <v>969060.69</v>
          </cell>
          <cell r="AC1273">
            <v>2426806.41</v>
          </cell>
        </row>
        <row r="1274">
          <cell r="B1274">
            <v>203250</v>
          </cell>
          <cell r="C1274" t="str">
            <v xml:space="preserve">    현금흐름위험회피적립금</v>
          </cell>
          <cell r="AD1274">
            <v>-2161506.02</v>
          </cell>
          <cell r="AE1274">
            <v>2662476.29</v>
          </cell>
        </row>
        <row r="1275">
          <cell r="B1275">
            <v>203260</v>
          </cell>
          <cell r="C1275" t="str">
            <v xml:space="preserve">    확정급여제도보험수리적손익</v>
          </cell>
          <cell r="X1275">
            <v>-727812.49</v>
          </cell>
          <cell r="Y1275">
            <v>-2135212.6</v>
          </cell>
        </row>
        <row r="1276">
          <cell r="B1276">
            <v>204830</v>
          </cell>
          <cell r="C1276" t="str">
            <v xml:space="preserve">    확정급여제도의재측정요소</v>
          </cell>
          <cell r="Z1276">
            <v>-3165758</v>
          </cell>
          <cell r="AA1276">
            <v>1733402</v>
          </cell>
          <cell r="AB1276">
            <v>-4493114.42</v>
          </cell>
          <cell r="AC1276">
            <v>-5252498.12</v>
          </cell>
          <cell r="AD1276">
            <v>-3072380.55</v>
          </cell>
          <cell r="AE1276">
            <v>-3506855.77</v>
          </cell>
        </row>
        <row r="1277">
          <cell r="B1277">
            <v>204470</v>
          </cell>
          <cell r="C1277" t="str">
            <v xml:space="preserve">    주식기준보상적립금</v>
          </cell>
        </row>
        <row r="1278">
          <cell r="B1278">
            <v>203270</v>
          </cell>
          <cell r="C1278" t="str">
            <v xml:space="preserve">    재평가손익</v>
          </cell>
        </row>
        <row r="1279">
          <cell r="B1279">
            <v>203280</v>
          </cell>
          <cell r="C1279" t="str">
            <v xml:space="preserve">    기타</v>
          </cell>
          <cell r="AD1279">
            <v>1519950</v>
          </cell>
          <cell r="AE1279">
            <v>-1757473.84</v>
          </cell>
        </row>
        <row r="1280">
          <cell r="B1280">
            <v>203290</v>
          </cell>
          <cell r="C1280" t="str">
            <v xml:space="preserve">    기타포괄이익관련법인세</v>
          </cell>
          <cell r="Z1280">
            <v>811578</v>
          </cell>
          <cell r="AA1280">
            <v>-476270</v>
          </cell>
          <cell r="AB1280">
            <v>983832</v>
          </cell>
          <cell r="AC1280">
            <v>1352146</v>
          </cell>
          <cell r="AD1280">
            <v>889174</v>
          </cell>
          <cell r="AE1280">
            <v>600417</v>
          </cell>
        </row>
        <row r="1281">
          <cell r="B1281">
            <v>203300</v>
          </cell>
          <cell r="C1281" t="str">
            <v>총포괄이익</v>
          </cell>
          <cell r="X1281">
            <v>35852613.899999999</v>
          </cell>
          <cell r="Y1281">
            <v>31398211.809999999</v>
          </cell>
          <cell r="Z1281">
            <v>76143064</v>
          </cell>
          <cell r="AA1281">
            <v>106792859</v>
          </cell>
          <cell r="AB1281">
            <v>103713603.25</v>
          </cell>
          <cell r="AC1281">
            <v>70023453.799999997</v>
          </cell>
          <cell r="AD1281">
            <v>55094325.969999999</v>
          </cell>
          <cell r="AE1281">
            <v>-44637127.030000001</v>
          </cell>
        </row>
        <row r="1282">
          <cell r="B1282">
            <v>203310</v>
          </cell>
          <cell r="C1282" t="str">
            <v xml:space="preserve">    (지배주주지분)총포괄이익</v>
          </cell>
          <cell r="X1282">
            <v>35913831</v>
          </cell>
          <cell r="Y1282">
            <v>31459429.48</v>
          </cell>
          <cell r="Z1282">
            <v>71049937</v>
          </cell>
          <cell r="AA1282">
            <v>99945111</v>
          </cell>
          <cell r="AB1282">
            <v>94870958.329999998</v>
          </cell>
          <cell r="AC1282">
            <v>63793600.899999999</v>
          </cell>
          <cell r="AD1282">
            <v>53365350.950000003</v>
          </cell>
          <cell r="AE1282">
            <v>-24320040.16</v>
          </cell>
        </row>
        <row r="1283">
          <cell r="B1283">
            <v>203320</v>
          </cell>
          <cell r="C1283" t="str">
            <v xml:space="preserve">    (비지배주주지분)총포괄이익</v>
          </cell>
          <cell r="X1283">
            <v>-61217</v>
          </cell>
          <cell r="Y1283">
            <v>-61217.67</v>
          </cell>
          <cell r="Z1283">
            <v>5093127</v>
          </cell>
          <cell r="AA1283">
            <v>6847749</v>
          </cell>
          <cell r="AB1283">
            <v>8842644.9199999999</v>
          </cell>
          <cell r="AC1283">
            <v>6229852.9000000004</v>
          </cell>
          <cell r="AD1283">
            <v>1728975.02</v>
          </cell>
          <cell r="AE1283">
            <v>-20317086.870000001</v>
          </cell>
        </row>
        <row r="1284">
          <cell r="B1284">
            <v>203330</v>
          </cell>
          <cell r="C1284" t="str">
            <v>*주당계속사업이익</v>
          </cell>
          <cell r="P1284">
            <v>560</v>
          </cell>
          <cell r="Q1284">
            <v>479</v>
          </cell>
          <cell r="R1284">
            <v>841</v>
          </cell>
          <cell r="S1284">
            <v>462</v>
          </cell>
          <cell r="T1284">
            <v>122</v>
          </cell>
          <cell r="W1284">
            <v>409</v>
          </cell>
          <cell r="X1284">
            <v>491</v>
          </cell>
          <cell r="Y1284">
            <v>419</v>
          </cell>
          <cell r="Z1284">
            <v>960</v>
          </cell>
          <cell r="AA1284">
            <v>1283</v>
          </cell>
          <cell r="AB1284">
            <v>1176</v>
          </cell>
          <cell r="AC1284">
            <v>571</v>
          </cell>
          <cell r="AD1284">
            <v>647</v>
          </cell>
          <cell r="AE1284">
            <v>-222</v>
          </cell>
        </row>
        <row r="1285">
          <cell r="B1285">
            <v>203340</v>
          </cell>
          <cell r="C1285" t="str">
            <v>*주당순이익</v>
          </cell>
          <cell r="P1285">
            <v>560</v>
          </cell>
          <cell r="Q1285">
            <v>479</v>
          </cell>
          <cell r="R1285">
            <v>841</v>
          </cell>
          <cell r="S1285">
            <v>462</v>
          </cell>
          <cell r="T1285">
            <v>122</v>
          </cell>
          <cell r="W1285">
            <v>409</v>
          </cell>
          <cell r="X1285">
            <v>491</v>
          </cell>
          <cell r="Y1285">
            <v>419</v>
          </cell>
          <cell r="Z1285">
            <v>960</v>
          </cell>
          <cell r="AA1285">
            <v>1297</v>
          </cell>
          <cell r="AB1285">
            <v>1181</v>
          </cell>
          <cell r="AC1285">
            <v>764</v>
          </cell>
          <cell r="AD1285">
            <v>647</v>
          </cell>
          <cell r="AE1285">
            <v>-222</v>
          </cell>
        </row>
        <row r="1286">
          <cell r="B1286">
            <v>203350</v>
          </cell>
          <cell r="C1286" t="str">
            <v>*희석주당계속사업이익</v>
          </cell>
          <cell r="P1286">
            <v>557</v>
          </cell>
        </row>
        <row r="1287">
          <cell r="B1287">
            <v>203360</v>
          </cell>
          <cell r="C1287" t="str">
            <v>*희석주당순이익</v>
          </cell>
          <cell r="P1287">
            <v>557</v>
          </cell>
        </row>
        <row r="1288">
          <cell r="B1288">
            <v>203370</v>
          </cell>
          <cell r="C1288" t="str">
            <v>*(지배주주지분)주당계속사업이익</v>
          </cell>
          <cell r="P1288">
            <v>560</v>
          </cell>
          <cell r="Q1288">
            <v>479</v>
          </cell>
          <cell r="R1288">
            <v>841</v>
          </cell>
          <cell r="S1288">
            <v>462</v>
          </cell>
          <cell r="T1288">
            <v>122</v>
          </cell>
          <cell r="W1288">
            <v>409</v>
          </cell>
          <cell r="X1288">
            <v>491</v>
          </cell>
          <cell r="Y1288">
            <v>419</v>
          </cell>
          <cell r="Z1288">
            <v>960</v>
          </cell>
          <cell r="AA1288">
            <v>1283</v>
          </cell>
          <cell r="AB1288">
            <v>1176</v>
          </cell>
          <cell r="AC1288">
            <v>571</v>
          </cell>
          <cell r="AD1288">
            <v>647</v>
          </cell>
          <cell r="AE1288">
            <v>-222</v>
          </cell>
        </row>
        <row r="1289">
          <cell r="B1289">
            <v>203380</v>
          </cell>
          <cell r="C1289" t="str">
            <v>*(지배주주지분)주당순이익</v>
          </cell>
          <cell r="P1289">
            <v>560</v>
          </cell>
          <cell r="Q1289">
            <v>479</v>
          </cell>
          <cell r="R1289">
            <v>841</v>
          </cell>
          <cell r="S1289">
            <v>462</v>
          </cell>
          <cell r="T1289">
            <v>122</v>
          </cell>
          <cell r="W1289">
            <v>409</v>
          </cell>
          <cell r="X1289">
            <v>491</v>
          </cell>
          <cell r="Y1289">
            <v>419</v>
          </cell>
          <cell r="Z1289">
            <v>960</v>
          </cell>
          <cell r="AA1289">
            <v>1297</v>
          </cell>
          <cell r="AB1289">
            <v>1181</v>
          </cell>
          <cell r="AC1289">
            <v>764</v>
          </cell>
          <cell r="AD1289">
            <v>647</v>
          </cell>
          <cell r="AE1289">
            <v>-222</v>
          </cell>
        </row>
        <row r="1290">
          <cell r="B1290">
            <v>203390</v>
          </cell>
          <cell r="C1290" t="str">
            <v>*(지배주주지분)희석주당계속사업이익</v>
          </cell>
          <cell r="P1290">
            <v>557</v>
          </cell>
        </row>
        <row r="1291">
          <cell r="B1291">
            <v>203400</v>
          </cell>
          <cell r="C1291" t="str">
            <v>*(지배주주지분)희석주당순이익</v>
          </cell>
          <cell r="P1291">
            <v>557</v>
          </cell>
        </row>
        <row r="1292">
          <cell r="B1292">
            <v>203410</v>
          </cell>
          <cell r="C1292" t="str">
            <v>*성격별비용계정</v>
          </cell>
          <cell r="X1292">
            <v>287806763</v>
          </cell>
          <cell r="Y1292">
            <v>323105851</v>
          </cell>
          <cell r="Z1292">
            <v>428743266</v>
          </cell>
          <cell r="AA1292">
            <v>489276520</v>
          </cell>
          <cell r="AB1292">
            <v>597106848</v>
          </cell>
          <cell r="AC1292">
            <v>557035332</v>
          </cell>
          <cell r="AD1292">
            <v>629070424</v>
          </cell>
          <cell r="AE1292">
            <v>697994225</v>
          </cell>
        </row>
        <row r="1293">
          <cell r="B1293">
            <v>203420</v>
          </cell>
          <cell r="C1293" t="str">
            <v xml:space="preserve">    제품과재공품의변동</v>
          </cell>
        </row>
        <row r="1294">
          <cell r="B1294">
            <v>204480</v>
          </cell>
          <cell r="C1294" t="str">
            <v xml:space="preserve">    기업이수행한용역으로자본화되어있는부분</v>
          </cell>
        </row>
        <row r="1295">
          <cell r="B1295">
            <v>203430</v>
          </cell>
          <cell r="C1295" t="str">
            <v xml:space="preserve">    원재료와저장품(소모품)의사용액</v>
          </cell>
        </row>
        <row r="1296">
          <cell r="B1296">
            <v>203440</v>
          </cell>
          <cell r="C1296" t="str">
            <v xml:space="preserve">    상품의판매</v>
          </cell>
        </row>
        <row r="1297">
          <cell r="B1297">
            <v>203450</v>
          </cell>
          <cell r="C1297" t="str">
            <v xml:space="preserve">    기타원가</v>
          </cell>
        </row>
        <row r="1298">
          <cell r="B1298">
            <v>203460</v>
          </cell>
          <cell r="C1298" t="str">
            <v xml:space="preserve">    종업원급여비용</v>
          </cell>
          <cell r="X1298">
            <v>75536304</v>
          </cell>
          <cell r="Y1298">
            <v>82801874</v>
          </cell>
          <cell r="Z1298">
            <v>108521876</v>
          </cell>
          <cell r="AA1298">
            <v>137669991</v>
          </cell>
          <cell r="AB1298">
            <v>181097295</v>
          </cell>
          <cell r="AC1298">
            <v>182525250</v>
          </cell>
          <cell r="AD1298">
            <v>203713202</v>
          </cell>
          <cell r="AE1298">
            <v>184327908</v>
          </cell>
        </row>
        <row r="1299">
          <cell r="B1299">
            <v>203470</v>
          </cell>
          <cell r="C1299" t="str">
            <v xml:space="preserve">    감가상각비와기타상각비및손상차손</v>
          </cell>
          <cell r="X1299">
            <v>9368145</v>
          </cell>
          <cell r="Y1299">
            <v>8631036</v>
          </cell>
          <cell r="Z1299">
            <v>13340767</v>
          </cell>
          <cell r="AA1299">
            <v>17016796</v>
          </cell>
          <cell r="AB1299">
            <v>22423591</v>
          </cell>
          <cell r="AC1299">
            <v>27567680</v>
          </cell>
          <cell r="AD1299">
            <v>32421136</v>
          </cell>
          <cell r="AE1299">
            <v>60149702</v>
          </cell>
        </row>
        <row r="1300">
          <cell r="B1300">
            <v>203480</v>
          </cell>
          <cell r="C1300" t="str">
            <v xml:space="preserve">    물류비(운송보관)</v>
          </cell>
        </row>
        <row r="1301">
          <cell r="B1301">
            <v>203490</v>
          </cell>
          <cell r="C1301" t="str">
            <v xml:space="preserve">    광고및판매촉진비</v>
          </cell>
        </row>
        <row r="1302">
          <cell r="B1302">
            <v>203500</v>
          </cell>
          <cell r="C1302" t="str">
            <v xml:space="preserve">    운용리스료및임차료</v>
          </cell>
          <cell r="X1302">
            <v>10527528</v>
          </cell>
          <cell r="Y1302">
            <v>10704107</v>
          </cell>
          <cell r="Z1302">
            <v>13028873</v>
          </cell>
          <cell r="AA1302">
            <v>14940581</v>
          </cell>
          <cell r="AB1302">
            <v>16320344</v>
          </cell>
          <cell r="AC1302">
            <v>18170135</v>
          </cell>
          <cell r="AD1302">
            <v>18712763</v>
          </cell>
          <cell r="AE1302">
            <v>21110153</v>
          </cell>
        </row>
        <row r="1303">
          <cell r="B1303">
            <v>203510</v>
          </cell>
          <cell r="C1303" t="str">
            <v xml:space="preserve">    경상연구개발비</v>
          </cell>
        </row>
        <row r="1304">
          <cell r="B1304">
            <v>203520</v>
          </cell>
          <cell r="C1304" t="str">
            <v xml:space="preserve">    기타비용</v>
          </cell>
          <cell r="X1304">
            <v>192374786</v>
          </cell>
          <cell r="Y1304">
            <v>220968834</v>
          </cell>
          <cell r="Z1304">
            <v>293851750</v>
          </cell>
          <cell r="AA1304">
            <v>319649152</v>
          </cell>
          <cell r="AB1304">
            <v>377265618</v>
          </cell>
          <cell r="AC1304">
            <v>328772267</v>
          </cell>
          <cell r="AD1304">
            <v>374223323</v>
          </cell>
          <cell r="AE1304">
            <v>432406462</v>
          </cell>
        </row>
        <row r="1305">
          <cell r="B1305">
            <v>203530</v>
          </cell>
          <cell r="C1305" t="str">
            <v>[구]*영업외수익(K-GAAP)</v>
          </cell>
          <cell r="P1305">
            <v>26446502</v>
          </cell>
          <cell r="Q1305">
            <v>27386396</v>
          </cell>
          <cell r="R1305">
            <v>82534796</v>
          </cell>
          <cell r="S1305">
            <v>32559258</v>
          </cell>
          <cell r="T1305">
            <v>28368728</v>
          </cell>
          <cell r="U1305">
            <v>26321452</v>
          </cell>
          <cell r="V1305">
            <v>41310888</v>
          </cell>
          <cell r="W1305">
            <v>31203708</v>
          </cell>
          <cell r="AE1305">
            <v>47878885.969999999</v>
          </cell>
        </row>
        <row r="1306">
          <cell r="B1306">
            <v>203540</v>
          </cell>
          <cell r="C1306" t="str">
            <v>[구]*영업외비용(K-GAAP)</v>
          </cell>
          <cell r="P1306">
            <v>21781732</v>
          </cell>
          <cell r="Q1306">
            <v>14992239</v>
          </cell>
          <cell r="R1306">
            <v>16650167</v>
          </cell>
          <cell r="S1306">
            <v>26176672</v>
          </cell>
          <cell r="T1306">
            <v>29742839</v>
          </cell>
          <cell r="U1306">
            <v>16625019</v>
          </cell>
          <cell r="V1306">
            <v>44975736</v>
          </cell>
          <cell r="W1306">
            <v>24667601</v>
          </cell>
          <cell r="AE1306">
            <v>51435005.009999998</v>
          </cell>
        </row>
        <row r="1307">
          <cell r="B1307">
            <v>203550</v>
          </cell>
          <cell r="C1307" t="str">
            <v>[구]*경상이익(2006년이전발생)</v>
          </cell>
          <cell r="P1307">
            <v>68074538</v>
          </cell>
          <cell r="Q1307">
            <v>68629865</v>
          </cell>
          <cell r="R1307">
            <v>72629687</v>
          </cell>
          <cell r="S1307">
            <v>71357375</v>
          </cell>
          <cell r="T1307">
            <v>20904433</v>
          </cell>
        </row>
        <row r="1308">
          <cell r="B1308">
            <v>203560</v>
          </cell>
          <cell r="C1308" t="str">
            <v>[구]*특별이익(2006년이전발생)</v>
          </cell>
          <cell r="R1308">
            <v>54006650</v>
          </cell>
          <cell r="S1308">
            <v>1731409</v>
          </cell>
          <cell r="T1308">
            <v>115587</v>
          </cell>
        </row>
        <row r="1309">
          <cell r="B1309">
            <v>203570</v>
          </cell>
          <cell r="C1309" t="str">
            <v>[구]*특별손실(2006년이전발생)</v>
          </cell>
          <cell r="S1309">
            <v>3338790</v>
          </cell>
        </row>
        <row r="1310">
          <cell r="B1310">
            <v>300000</v>
          </cell>
          <cell r="C1310" t="str">
            <v>미처분이익잉여금</v>
          </cell>
        </row>
        <row r="1311">
          <cell r="B1311">
            <v>300010</v>
          </cell>
          <cell r="C1311" t="str">
            <v xml:space="preserve">    전기이월미처분이익잉여금</v>
          </cell>
        </row>
        <row r="1312">
          <cell r="B1312">
            <v>300020</v>
          </cell>
          <cell r="C1312" t="str">
            <v xml:space="preserve">    회계정책변경 누적효과</v>
          </cell>
        </row>
        <row r="1313">
          <cell r="B1313">
            <v>300030</v>
          </cell>
          <cell r="C1313" t="str">
            <v xml:space="preserve">    전기오류수정손익</v>
          </cell>
        </row>
        <row r="1314">
          <cell r="B1314">
            <v>300040</v>
          </cell>
          <cell r="C1314" t="str">
            <v xml:space="preserve">    중간배당액</v>
          </cell>
        </row>
        <row r="1315">
          <cell r="B1315">
            <v>300050</v>
          </cell>
          <cell r="C1315" t="str">
            <v xml:space="preserve">    지분법적용으로인한이익잉여금변동</v>
          </cell>
        </row>
        <row r="1316">
          <cell r="B1316">
            <v>300060</v>
          </cell>
          <cell r="C1316" t="str">
            <v xml:space="preserve">    지분법적용으로인한부의이익잉여금변동</v>
          </cell>
        </row>
        <row r="1317">
          <cell r="B1317">
            <v>300070</v>
          </cell>
          <cell r="C1317" t="str">
            <v xml:space="preserve">    이익(주식)소각</v>
          </cell>
        </row>
        <row r="1318">
          <cell r="B1318">
            <v>300080</v>
          </cell>
          <cell r="C1318" t="str">
            <v xml:space="preserve">    결손보전</v>
          </cell>
        </row>
        <row r="1319">
          <cell r="B1319">
            <v>300090</v>
          </cell>
          <cell r="C1319" t="str">
            <v xml:space="preserve">    보험수리적손익</v>
          </cell>
        </row>
        <row r="1320">
          <cell r="B1320">
            <v>300460</v>
          </cell>
          <cell r="C1320" t="str">
            <v xml:space="preserve">    확정급여제도의재측정요소</v>
          </cell>
        </row>
        <row r="1321">
          <cell r="B1321">
            <v>300100</v>
          </cell>
          <cell r="C1321" t="str">
            <v xml:space="preserve">    재평가손익</v>
          </cell>
        </row>
        <row r="1322">
          <cell r="B1322">
            <v>300110</v>
          </cell>
          <cell r="C1322" t="str">
            <v xml:space="preserve">    기타</v>
          </cell>
        </row>
        <row r="1323">
          <cell r="B1323">
            <v>300120</v>
          </cell>
          <cell r="C1323" t="str">
            <v xml:space="preserve">    당기순이익</v>
          </cell>
        </row>
        <row r="1324">
          <cell r="B1324">
            <v>300130</v>
          </cell>
          <cell r="C1324" t="str">
            <v>임의적립금등의이입액</v>
          </cell>
        </row>
        <row r="1325">
          <cell r="B1325">
            <v>300140</v>
          </cell>
          <cell r="C1325" t="str">
            <v xml:space="preserve">    해외시장개척준비금</v>
          </cell>
        </row>
        <row r="1326">
          <cell r="B1326">
            <v>300150</v>
          </cell>
          <cell r="C1326" t="str">
            <v xml:space="preserve">    해외투자손실준비금</v>
          </cell>
        </row>
        <row r="1327">
          <cell r="B1327">
            <v>300160</v>
          </cell>
          <cell r="C1327" t="str">
            <v xml:space="preserve">    연구및인력개발준비금</v>
          </cell>
        </row>
        <row r="1328">
          <cell r="B1328">
            <v>300170</v>
          </cell>
          <cell r="C1328" t="str">
            <v xml:space="preserve">    수출손실준비금</v>
          </cell>
        </row>
        <row r="1329">
          <cell r="B1329">
            <v>300180</v>
          </cell>
          <cell r="C1329" t="str">
            <v xml:space="preserve">    중소기업투자준비금</v>
          </cell>
        </row>
        <row r="1330">
          <cell r="B1330">
            <v>300190</v>
          </cell>
          <cell r="C1330" t="str">
            <v xml:space="preserve">    사업손실준비금</v>
          </cell>
        </row>
        <row r="1331">
          <cell r="B1331">
            <v>300200</v>
          </cell>
          <cell r="C1331" t="str">
            <v xml:space="preserve">    기타</v>
          </cell>
        </row>
        <row r="1332">
          <cell r="B1332">
            <v>300210</v>
          </cell>
          <cell r="C1332" t="str">
            <v>이익잉여금처분액</v>
          </cell>
        </row>
        <row r="1333">
          <cell r="B1333">
            <v>300220</v>
          </cell>
          <cell r="C1333" t="str">
            <v xml:space="preserve">    이익준비금</v>
          </cell>
        </row>
        <row r="1334">
          <cell r="B1334">
            <v>300230</v>
          </cell>
          <cell r="C1334" t="str">
            <v xml:space="preserve">    기업합리화적립금</v>
          </cell>
        </row>
        <row r="1335">
          <cell r="B1335">
            <v>300240</v>
          </cell>
          <cell r="C1335" t="str">
            <v xml:space="preserve">    재무구조개선적립금</v>
          </cell>
        </row>
        <row r="1336">
          <cell r="B1336">
            <v>300250</v>
          </cell>
          <cell r="C1336" t="str">
            <v xml:space="preserve">    연구인력개발준비금</v>
          </cell>
        </row>
        <row r="1337">
          <cell r="B1337">
            <v>300260</v>
          </cell>
          <cell r="C1337" t="str">
            <v xml:space="preserve">    기타법정적립금</v>
          </cell>
        </row>
        <row r="1338">
          <cell r="B1338">
            <v>300270</v>
          </cell>
          <cell r="C1338" t="str">
            <v xml:space="preserve">    주식할인발행차금상각액</v>
          </cell>
        </row>
        <row r="1339">
          <cell r="B1339">
            <v>300280</v>
          </cell>
          <cell r="C1339" t="str">
            <v xml:space="preserve">    자기주식처분손실잔액상각액</v>
          </cell>
        </row>
        <row r="1340">
          <cell r="B1340">
            <v>300290</v>
          </cell>
          <cell r="C1340" t="str">
            <v xml:space="preserve">    상환주식상환액</v>
          </cell>
        </row>
        <row r="1341">
          <cell r="B1341">
            <v>300300</v>
          </cell>
          <cell r="C1341" t="str">
            <v xml:space="preserve">    주식소각액</v>
          </cell>
        </row>
        <row r="1342">
          <cell r="B1342">
            <v>300310</v>
          </cell>
          <cell r="C1342" t="str">
            <v xml:space="preserve">    배당금</v>
          </cell>
        </row>
        <row r="1343">
          <cell r="B1343">
            <v>300320</v>
          </cell>
          <cell r="C1343" t="str">
            <v xml:space="preserve">        현금배당</v>
          </cell>
        </row>
        <row r="1344">
          <cell r="B1344">
            <v>300330</v>
          </cell>
          <cell r="C1344" t="str">
            <v xml:space="preserve">        주식배당</v>
          </cell>
        </row>
        <row r="1345">
          <cell r="B1345">
            <v>300340</v>
          </cell>
          <cell r="C1345" t="str">
            <v xml:space="preserve">    임의적립금</v>
          </cell>
        </row>
        <row r="1346">
          <cell r="B1346">
            <v>300350</v>
          </cell>
          <cell r="C1346" t="str">
            <v xml:space="preserve">    사업확장적립금</v>
          </cell>
        </row>
        <row r="1347">
          <cell r="B1347">
            <v>300360</v>
          </cell>
          <cell r="C1347" t="str">
            <v xml:space="preserve">    감채적립금</v>
          </cell>
        </row>
        <row r="1348">
          <cell r="B1348">
            <v>300370</v>
          </cell>
          <cell r="C1348" t="str">
            <v xml:space="preserve">    임의적립금이입액</v>
          </cell>
        </row>
        <row r="1349">
          <cell r="B1349">
            <v>300380</v>
          </cell>
          <cell r="C1349" t="str">
            <v xml:space="preserve">    기타법정적립금이입액</v>
          </cell>
        </row>
        <row r="1350">
          <cell r="B1350">
            <v>300390</v>
          </cell>
          <cell r="C1350" t="str">
            <v xml:space="preserve">    기업합리화적립금이입액</v>
          </cell>
        </row>
        <row r="1351">
          <cell r="B1351">
            <v>300400</v>
          </cell>
          <cell r="C1351" t="str">
            <v xml:space="preserve">    재무구조개선적립금이입액</v>
          </cell>
        </row>
        <row r="1352">
          <cell r="B1352">
            <v>300410</v>
          </cell>
          <cell r="C1352" t="str">
            <v xml:space="preserve">    이익준비금이입액</v>
          </cell>
        </row>
        <row r="1353">
          <cell r="B1353">
            <v>300420</v>
          </cell>
          <cell r="C1353" t="str">
            <v xml:space="preserve">    자본잉여금이입액</v>
          </cell>
        </row>
        <row r="1354">
          <cell r="B1354">
            <v>300430</v>
          </cell>
          <cell r="C1354" t="str">
            <v xml:space="preserve">    기타결손금처리액</v>
          </cell>
        </row>
        <row r="1355">
          <cell r="B1355">
            <v>300440</v>
          </cell>
          <cell r="C1355" t="str">
            <v xml:space="preserve">    기타</v>
          </cell>
        </row>
        <row r="1356">
          <cell r="B1356">
            <v>300450</v>
          </cell>
          <cell r="C1356" t="str">
            <v>차기이월미처분이익잉여금</v>
          </cell>
        </row>
        <row r="1357">
          <cell r="B1357">
            <v>600000</v>
          </cell>
          <cell r="C1357" t="str">
            <v>기말자본금</v>
          </cell>
          <cell r="P1357">
            <v>47032355</v>
          </cell>
          <cell r="Q1357">
            <v>47032355</v>
          </cell>
          <cell r="R1357">
            <v>47032355</v>
          </cell>
          <cell r="S1357">
            <v>47032355</v>
          </cell>
          <cell r="T1357">
            <v>47032355</v>
          </cell>
          <cell r="U1357">
            <v>47032355</v>
          </cell>
          <cell r="V1357">
            <v>47032355</v>
          </cell>
          <cell r="W1357">
            <v>47032355</v>
          </cell>
          <cell r="X1357">
            <v>47032355</v>
          </cell>
          <cell r="Y1357">
            <v>47032355</v>
          </cell>
          <cell r="Z1357">
            <v>47032355</v>
          </cell>
          <cell r="AA1357">
            <v>47032355</v>
          </cell>
          <cell r="AB1357">
            <v>47032355</v>
          </cell>
          <cell r="AC1357">
            <v>47032355</v>
          </cell>
          <cell r="AD1357">
            <v>47032355</v>
          </cell>
          <cell r="AE1357">
            <v>47032355</v>
          </cell>
        </row>
        <row r="1358">
          <cell r="B1358">
            <v>600010</v>
          </cell>
          <cell r="C1358" t="str">
            <v xml:space="preserve">    기초자본금</v>
          </cell>
          <cell r="P1358">
            <v>37480000</v>
          </cell>
          <cell r="Q1358">
            <v>47032355</v>
          </cell>
          <cell r="R1358">
            <v>47032355</v>
          </cell>
          <cell r="S1358">
            <v>47032355</v>
          </cell>
          <cell r="T1358">
            <v>47032355</v>
          </cell>
          <cell r="U1358">
            <v>47032355</v>
          </cell>
          <cell r="V1358">
            <v>47032355</v>
          </cell>
          <cell r="W1358">
            <v>47032355</v>
          </cell>
          <cell r="X1358">
            <v>47032355</v>
          </cell>
          <cell r="Y1358">
            <v>47032355</v>
          </cell>
          <cell r="Z1358">
            <v>47032355</v>
          </cell>
          <cell r="AA1358">
            <v>47032355</v>
          </cell>
          <cell r="AB1358">
            <v>47032355</v>
          </cell>
          <cell r="AC1358">
            <v>47032355</v>
          </cell>
          <cell r="AD1358">
            <v>47032355</v>
          </cell>
          <cell r="AE1358">
            <v>47032355</v>
          </cell>
        </row>
        <row r="1359">
          <cell r="B1359">
            <v>600020</v>
          </cell>
          <cell r="C1359" t="str">
            <v xml:space="preserve">    유상증자(감자)</v>
          </cell>
          <cell r="P1359">
            <v>9370000</v>
          </cell>
        </row>
        <row r="1360">
          <cell r="B1360">
            <v>600030</v>
          </cell>
          <cell r="C1360" t="str">
            <v xml:space="preserve">    무상증자(감자)</v>
          </cell>
        </row>
        <row r="1361">
          <cell r="B1361">
            <v>600040</v>
          </cell>
          <cell r="C1361" t="str">
            <v xml:space="preserve">    주식매수선택권</v>
          </cell>
        </row>
        <row r="1362">
          <cell r="B1362">
            <v>600050</v>
          </cell>
          <cell r="C1362" t="str">
            <v xml:space="preserve">    전환사채</v>
          </cell>
        </row>
        <row r="1363">
          <cell r="B1363">
            <v>600060</v>
          </cell>
          <cell r="C1363" t="str">
            <v xml:space="preserve">    신주인수권부사채</v>
          </cell>
        </row>
        <row r="1364">
          <cell r="B1364">
            <v>600070</v>
          </cell>
          <cell r="C1364" t="str">
            <v xml:space="preserve">    주식배당</v>
          </cell>
        </row>
        <row r="1365">
          <cell r="B1365">
            <v>600080</v>
          </cell>
          <cell r="C1365" t="str">
            <v xml:space="preserve">    합병분할(영업양수도등)로인한변동</v>
          </cell>
        </row>
        <row r="1366">
          <cell r="B1366">
            <v>600090</v>
          </cell>
          <cell r="C1366" t="str">
            <v xml:space="preserve">    회계정책변경누적효과</v>
          </cell>
        </row>
        <row r="1367">
          <cell r="B1367">
            <v>600100</v>
          </cell>
          <cell r="C1367" t="str">
            <v xml:space="preserve">    오류수정등</v>
          </cell>
        </row>
        <row r="1368">
          <cell r="B1368">
            <v>600110</v>
          </cell>
          <cell r="C1368" t="str">
            <v xml:space="preserve">    연결범위의변동</v>
          </cell>
        </row>
        <row r="1369">
          <cell r="B1369">
            <v>601120</v>
          </cell>
          <cell r="C1369" t="str">
            <v xml:space="preserve">    외화환산차이</v>
          </cell>
        </row>
        <row r="1370">
          <cell r="B1370">
            <v>600120</v>
          </cell>
          <cell r="C1370" t="str">
            <v xml:space="preserve">    기타</v>
          </cell>
          <cell r="P1370">
            <v>182355</v>
          </cell>
        </row>
        <row r="1371">
          <cell r="B1371">
            <v>601190</v>
          </cell>
          <cell r="C1371" t="str">
            <v>기말신종자본증권</v>
          </cell>
        </row>
        <row r="1372">
          <cell r="B1372">
            <v>601200</v>
          </cell>
          <cell r="C1372" t="str">
            <v xml:space="preserve">    기초신종자본증권</v>
          </cell>
        </row>
        <row r="1373">
          <cell r="B1373">
            <v>601210</v>
          </cell>
          <cell r="C1373" t="str">
            <v xml:space="preserve">    신종자본증권의발행</v>
          </cell>
        </row>
        <row r="1374">
          <cell r="B1374">
            <v>601220</v>
          </cell>
          <cell r="C1374" t="str">
            <v xml:space="preserve">    기타</v>
          </cell>
        </row>
        <row r="1375">
          <cell r="B1375">
            <v>600130</v>
          </cell>
          <cell r="C1375" t="str">
            <v>기말자본잉여금</v>
          </cell>
          <cell r="P1375">
            <v>68864993</v>
          </cell>
          <cell r="Q1375">
            <v>68864993</v>
          </cell>
          <cell r="R1375">
            <v>70056812</v>
          </cell>
          <cell r="S1375">
            <v>75482051</v>
          </cell>
          <cell r="T1375">
            <v>75350213</v>
          </cell>
          <cell r="U1375">
            <v>76017853</v>
          </cell>
          <cell r="V1375">
            <v>74000288</v>
          </cell>
          <cell r="W1375">
            <v>74307742</v>
          </cell>
          <cell r="X1375">
            <v>69780038</v>
          </cell>
          <cell r="Y1375">
            <v>69572700.799999997</v>
          </cell>
          <cell r="Z1375">
            <v>86030924</v>
          </cell>
          <cell r="AA1375">
            <v>99230630</v>
          </cell>
          <cell r="AB1375">
            <v>295020106.47000003</v>
          </cell>
          <cell r="AC1375">
            <v>295020106.47000003</v>
          </cell>
          <cell r="AD1375">
            <v>295020106</v>
          </cell>
          <cell r="AE1375">
            <v>295020106</v>
          </cell>
        </row>
        <row r="1376">
          <cell r="B1376">
            <v>600140</v>
          </cell>
          <cell r="C1376" t="str">
            <v xml:space="preserve">    기초자본잉여금</v>
          </cell>
          <cell r="P1376">
            <v>1391087</v>
          </cell>
          <cell r="Q1376">
            <v>68864993</v>
          </cell>
          <cell r="R1376">
            <v>68864993</v>
          </cell>
          <cell r="S1376">
            <v>70056812</v>
          </cell>
          <cell r="T1376">
            <v>75482051</v>
          </cell>
          <cell r="U1376">
            <v>75350213</v>
          </cell>
          <cell r="V1376">
            <v>76017853</v>
          </cell>
          <cell r="W1376">
            <v>74000288</v>
          </cell>
          <cell r="X1376">
            <v>69780038</v>
          </cell>
          <cell r="Y1376">
            <v>69780038.469999999</v>
          </cell>
          <cell r="Z1376">
            <v>69572701</v>
          </cell>
          <cell r="AA1376">
            <v>86030924</v>
          </cell>
          <cell r="AB1376">
            <v>99230630</v>
          </cell>
          <cell r="AC1376">
            <v>295020106.47000003</v>
          </cell>
          <cell r="AD1376">
            <v>295020106.47000003</v>
          </cell>
          <cell r="AE1376">
            <v>295020106.47000003</v>
          </cell>
        </row>
        <row r="1377">
          <cell r="B1377">
            <v>600150</v>
          </cell>
          <cell r="C1377" t="str">
            <v xml:space="preserve">    유상증자(감자)</v>
          </cell>
          <cell r="P1377">
            <v>65114004</v>
          </cell>
        </row>
        <row r="1378">
          <cell r="B1378">
            <v>600160</v>
          </cell>
          <cell r="C1378" t="str">
            <v xml:space="preserve">    무상증자(감자)</v>
          </cell>
        </row>
        <row r="1379">
          <cell r="B1379">
            <v>600170</v>
          </cell>
          <cell r="C1379" t="str">
            <v xml:space="preserve">    주식발행초과금</v>
          </cell>
          <cell r="Y1379">
            <v>-207338</v>
          </cell>
        </row>
        <row r="1380">
          <cell r="B1380">
            <v>600180</v>
          </cell>
          <cell r="C1380" t="str">
            <v xml:space="preserve">    주식매수선택권</v>
          </cell>
          <cell r="Z1380">
            <v>-9199</v>
          </cell>
        </row>
        <row r="1381">
          <cell r="B1381">
            <v>600190</v>
          </cell>
          <cell r="C1381" t="str">
            <v xml:space="preserve">    감자차손익</v>
          </cell>
        </row>
        <row r="1382">
          <cell r="B1382">
            <v>600200</v>
          </cell>
          <cell r="C1382" t="str">
            <v xml:space="preserve">    보험차익</v>
          </cell>
        </row>
        <row r="1383">
          <cell r="B1383">
            <v>600210</v>
          </cell>
          <cell r="C1383" t="str">
            <v xml:space="preserve">    자기주식처분이익</v>
          </cell>
          <cell r="R1383">
            <v>1191819</v>
          </cell>
          <cell r="S1383">
            <v>-239412</v>
          </cell>
          <cell r="AB1383">
            <v>195789476</v>
          </cell>
        </row>
        <row r="1384">
          <cell r="B1384">
            <v>600220</v>
          </cell>
          <cell r="C1384" t="str">
            <v xml:space="preserve">    전환권대가</v>
          </cell>
        </row>
        <row r="1385">
          <cell r="B1385">
            <v>600230</v>
          </cell>
          <cell r="C1385" t="str">
            <v xml:space="preserve">    신주인수권대가</v>
          </cell>
        </row>
        <row r="1386">
          <cell r="B1386">
            <v>600240</v>
          </cell>
          <cell r="C1386" t="str">
            <v xml:space="preserve">    교환권대가</v>
          </cell>
        </row>
        <row r="1387">
          <cell r="B1387">
            <v>600250</v>
          </cell>
          <cell r="C1387" t="str">
            <v xml:space="preserve">    전환권재매입손익</v>
          </cell>
        </row>
        <row r="1388">
          <cell r="B1388">
            <v>600260</v>
          </cell>
          <cell r="C1388" t="str">
            <v xml:space="preserve">    결손금처리</v>
          </cell>
        </row>
        <row r="1389">
          <cell r="B1389">
            <v>600270</v>
          </cell>
          <cell r="C1389" t="str">
            <v xml:space="preserve">    지분법자본잉여금</v>
          </cell>
        </row>
        <row r="1390">
          <cell r="B1390">
            <v>600280</v>
          </cell>
          <cell r="C1390" t="str">
            <v xml:space="preserve">    합병분할(영업양수도등)로인한변동</v>
          </cell>
          <cell r="Z1390">
            <v>-898773</v>
          </cell>
        </row>
        <row r="1391">
          <cell r="B1391">
            <v>600290</v>
          </cell>
          <cell r="C1391" t="str">
            <v xml:space="preserve">    회계정책변경누적효과</v>
          </cell>
        </row>
        <row r="1392">
          <cell r="B1392">
            <v>600300</v>
          </cell>
          <cell r="C1392" t="str">
            <v xml:space="preserve">    오류수정등</v>
          </cell>
        </row>
        <row r="1393">
          <cell r="B1393">
            <v>600310</v>
          </cell>
          <cell r="C1393" t="str">
            <v xml:space="preserve">    연결범위의변동</v>
          </cell>
        </row>
        <row r="1394">
          <cell r="B1394">
            <v>601130</v>
          </cell>
          <cell r="C1394" t="str">
            <v xml:space="preserve">    외화환산차이</v>
          </cell>
        </row>
        <row r="1395">
          <cell r="B1395">
            <v>600320</v>
          </cell>
          <cell r="C1395" t="str">
            <v xml:space="preserve">    기타</v>
          </cell>
          <cell r="P1395">
            <v>2359902</v>
          </cell>
          <cell r="S1395">
            <v>5664651</v>
          </cell>
          <cell r="T1395">
            <v>-131838</v>
          </cell>
          <cell r="U1395">
            <v>667640</v>
          </cell>
          <cell r="V1395">
            <v>-2017565</v>
          </cell>
          <cell r="W1395">
            <v>307454</v>
          </cell>
          <cell r="Z1395">
            <v>17366195</v>
          </cell>
          <cell r="AA1395">
            <v>13199706</v>
          </cell>
        </row>
        <row r="1396">
          <cell r="B1396">
            <v>600330</v>
          </cell>
          <cell r="C1396" t="str">
            <v>기말기타자본</v>
          </cell>
          <cell r="P1396">
            <v>3028440</v>
          </cell>
          <cell r="Q1396">
            <v>-5449527</v>
          </cell>
          <cell r="R1396">
            <v>2444215</v>
          </cell>
          <cell r="S1396">
            <v>2055963</v>
          </cell>
          <cell r="T1396">
            <v>-8119997</v>
          </cell>
          <cell r="U1396">
            <v>-16051225</v>
          </cell>
          <cell r="V1396">
            <v>-35616385</v>
          </cell>
          <cell r="W1396">
            <v>-41141232</v>
          </cell>
          <cell r="X1396">
            <v>-43561209</v>
          </cell>
          <cell r="Y1396">
            <v>-42634448</v>
          </cell>
          <cell r="Z1396">
            <v>-41606570</v>
          </cell>
          <cell r="AA1396">
            <v>-41606570</v>
          </cell>
          <cell r="AB1396">
            <v>-17437870.940000001</v>
          </cell>
          <cell r="AC1396">
            <v>-26145488</v>
          </cell>
          <cell r="AD1396">
            <v>-26145488</v>
          </cell>
          <cell r="AE1396">
            <v>-26145488</v>
          </cell>
        </row>
        <row r="1397">
          <cell r="B1397">
            <v>600340</v>
          </cell>
          <cell r="C1397" t="str">
            <v xml:space="preserve">    기초기타자본</v>
          </cell>
          <cell r="P1397">
            <v>3333250</v>
          </cell>
          <cell r="Q1397">
            <v>3028440</v>
          </cell>
          <cell r="R1397">
            <v>-7859871</v>
          </cell>
          <cell r="S1397">
            <v>2444215</v>
          </cell>
          <cell r="T1397">
            <v>2055963</v>
          </cell>
          <cell r="U1397">
            <v>-8119997</v>
          </cell>
          <cell r="V1397">
            <v>-16051225</v>
          </cell>
          <cell r="W1397">
            <v>-35616385</v>
          </cell>
          <cell r="X1397">
            <v>-43561209</v>
          </cell>
          <cell r="Y1397">
            <v>-43561209</v>
          </cell>
          <cell r="Z1397">
            <v>-42634448</v>
          </cell>
          <cell r="AA1397">
            <v>-41606570</v>
          </cell>
          <cell r="AB1397">
            <v>-41606570</v>
          </cell>
          <cell r="AC1397">
            <v>-17437871</v>
          </cell>
          <cell r="AD1397">
            <v>-26145488</v>
          </cell>
          <cell r="AE1397">
            <v>-26145488</v>
          </cell>
        </row>
        <row r="1398">
          <cell r="B1398">
            <v>600350</v>
          </cell>
          <cell r="C1398" t="str">
            <v xml:space="preserve">    자기주식</v>
          </cell>
          <cell r="Q1398">
            <v>-20200114</v>
          </cell>
          <cell r="R1398">
            <v>7871803</v>
          </cell>
          <cell r="S1398">
            <v>-991856</v>
          </cell>
          <cell r="T1398">
            <v>-9557668</v>
          </cell>
          <cell r="U1398">
            <v>-8050994</v>
          </cell>
          <cell r="V1398">
            <v>-18635948</v>
          </cell>
          <cell r="W1398">
            <v>-6335592</v>
          </cell>
          <cell r="Y1398">
            <v>937011</v>
          </cell>
          <cell r="Z1398">
            <v>54846</v>
          </cell>
          <cell r="AB1398">
            <v>24168698.899999999</v>
          </cell>
          <cell r="AC1398">
            <v>-8707616.6999999993</v>
          </cell>
        </row>
        <row r="1399">
          <cell r="B1399">
            <v>600360</v>
          </cell>
          <cell r="C1399" t="str">
            <v xml:space="preserve">    자기주식처분손실</v>
          </cell>
        </row>
        <row r="1400">
          <cell r="B1400">
            <v>600370</v>
          </cell>
          <cell r="C1400" t="str">
            <v xml:space="preserve">    주식할인발행차금</v>
          </cell>
        </row>
        <row r="1401">
          <cell r="B1401">
            <v>600380</v>
          </cell>
          <cell r="C1401" t="str">
            <v xml:space="preserve">    주식매입선택권</v>
          </cell>
          <cell r="R1401">
            <v>13605</v>
          </cell>
          <cell r="S1401">
            <v>-14688</v>
          </cell>
          <cell r="Y1401">
            <v>-10250</v>
          </cell>
          <cell r="Z1401">
            <v>-600</v>
          </cell>
        </row>
        <row r="1402">
          <cell r="B1402">
            <v>600390</v>
          </cell>
          <cell r="C1402" t="str">
            <v xml:space="preserve">    파생상품평가이익</v>
          </cell>
        </row>
        <row r="1403">
          <cell r="B1403">
            <v>600400</v>
          </cell>
          <cell r="C1403" t="str">
            <v xml:space="preserve">    파생상품평가손실</v>
          </cell>
        </row>
        <row r="1404">
          <cell r="B1404">
            <v>600410</v>
          </cell>
          <cell r="C1404" t="str">
            <v xml:space="preserve">    출자전환채무</v>
          </cell>
        </row>
        <row r="1405">
          <cell r="B1405">
            <v>600420</v>
          </cell>
          <cell r="C1405" t="str">
            <v xml:space="preserve">    신주청약증거금</v>
          </cell>
        </row>
        <row r="1406">
          <cell r="B1406">
            <v>600430</v>
          </cell>
          <cell r="C1406" t="str">
            <v xml:space="preserve">    감자차손</v>
          </cell>
        </row>
        <row r="1407">
          <cell r="B1407">
            <v>600440</v>
          </cell>
          <cell r="C1407" t="str">
            <v xml:space="preserve">    전환권재매입손익</v>
          </cell>
        </row>
        <row r="1408">
          <cell r="B1408">
            <v>600450</v>
          </cell>
          <cell r="C1408" t="str">
            <v xml:space="preserve">    지분법자본조정</v>
          </cell>
        </row>
        <row r="1409">
          <cell r="B1409">
            <v>600460</v>
          </cell>
          <cell r="C1409" t="str">
            <v xml:space="preserve">    합병분할(영업양수도등)로인한변동</v>
          </cell>
          <cell r="Z1409">
            <v>973632</v>
          </cell>
        </row>
        <row r="1410">
          <cell r="B1410">
            <v>600470</v>
          </cell>
          <cell r="C1410" t="str">
            <v xml:space="preserve">    회계정책변경누적효과</v>
          </cell>
        </row>
        <row r="1411">
          <cell r="B1411">
            <v>600480</v>
          </cell>
          <cell r="C1411" t="str">
            <v xml:space="preserve">    오류수정등</v>
          </cell>
        </row>
        <row r="1412">
          <cell r="B1412">
            <v>600490</v>
          </cell>
          <cell r="C1412" t="str">
            <v xml:space="preserve">    연결범위의변동</v>
          </cell>
        </row>
        <row r="1413">
          <cell r="B1413">
            <v>601140</v>
          </cell>
          <cell r="C1413" t="str">
            <v xml:space="preserve">    외화환산차이</v>
          </cell>
        </row>
        <row r="1414">
          <cell r="B1414">
            <v>600500</v>
          </cell>
          <cell r="C1414" t="str">
            <v xml:space="preserve">    기타</v>
          </cell>
          <cell r="P1414">
            <v>-304810</v>
          </cell>
          <cell r="Q1414">
            <v>11722147</v>
          </cell>
          <cell r="R1414">
            <v>2418678</v>
          </cell>
          <cell r="S1414">
            <v>618292</v>
          </cell>
          <cell r="T1414">
            <v>-618292</v>
          </cell>
          <cell r="U1414">
            <v>119766</v>
          </cell>
          <cell r="V1414">
            <v>-929211</v>
          </cell>
          <cell r="W1414">
            <v>810745</v>
          </cell>
        </row>
        <row r="1415">
          <cell r="B1415">
            <v>600510</v>
          </cell>
          <cell r="C1415" t="str">
            <v>기말기타포괄이익누계액</v>
          </cell>
          <cell r="R1415">
            <v>2061422</v>
          </cell>
          <cell r="S1415">
            <v>3850534</v>
          </cell>
          <cell r="T1415">
            <v>-232986</v>
          </cell>
          <cell r="U1415">
            <v>7427429</v>
          </cell>
          <cell r="V1415">
            <v>6225006</v>
          </cell>
          <cell r="W1415">
            <v>7115534</v>
          </cell>
          <cell r="X1415">
            <v>1538830</v>
          </cell>
          <cell r="Y1415">
            <v>3244082</v>
          </cell>
          <cell r="Z1415">
            <v>-439129</v>
          </cell>
          <cell r="AA1415">
            <v>-2676475</v>
          </cell>
          <cell r="AB1415">
            <v>-1462785</v>
          </cell>
          <cell r="AC1415">
            <v>709550</v>
          </cell>
          <cell r="AD1415">
            <v>1247139</v>
          </cell>
          <cell r="AE1415">
            <v>-1786335</v>
          </cell>
        </row>
        <row r="1416">
          <cell r="B1416">
            <v>600520</v>
          </cell>
          <cell r="C1416" t="str">
            <v xml:space="preserve">    기초기타포괄이익누계액</v>
          </cell>
          <cell r="R1416">
            <v>2410343</v>
          </cell>
          <cell r="S1416">
            <v>2061422</v>
          </cell>
          <cell r="T1416">
            <v>3850534</v>
          </cell>
          <cell r="U1416">
            <v>-232985</v>
          </cell>
          <cell r="V1416">
            <v>7427429</v>
          </cell>
          <cell r="W1416">
            <v>6225006</v>
          </cell>
          <cell r="X1416">
            <v>2734258</v>
          </cell>
          <cell r="Y1416">
            <v>1538830</v>
          </cell>
          <cell r="Z1416">
            <v>3244082</v>
          </cell>
          <cell r="AA1416">
            <v>-439129</v>
          </cell>
          <cell r="AB1416">
            <v>-2676475</v>
          </cell>
          <cell r="AC1416">
            <v>1031615</v>
          </cell>
          <cell r="AD1416">
            <v>709550</v>
          </cell>
          <cell r="AE1416">
            <v>1247139</v>
          </cell>
        </row>
        <row r="1417">
          <cell r="B1417">
            <v>600530</v>
          </cell>
          <cell r="C1417" t="str">
            <v xml:space="preserve">    금융자산평가손익</v>
          </cell>
        </row>
        <row r="1418">
          <cell r="B1418">
            <v>600540</v>
          </cell>
          <cell r="C1418" t="str">
            <v xml:space="preserve">    매도가능금융자산평가손익</v>
          </cell>
          <cell r="R1418">
            <v>897</v>
          </cell>
          <cell r="S1418">
            <v>-52314</v>
          </cell>
          <cell r="T1418">
            <v>495413</v>
          </cell>
          <cell r="U1418">
            <v>2728005</v>
          </cell>
          <cell r="V1418">
            <v>-1781400</v>
          </cell>
          <cell r="W1418">
            <v>894483</v>
          </cell>
          <cell r="X1418">
            <v>-454211</v>
          </cell>
          <cell r="Y1418">
            <v>1360770</v>
          </cell>
          <cell r="Z1418">
            <v>-134519</v>
          </cell>
          <cell r="AA1418">
            <v>177870</v>
          </cell>
          <cell r="AB1418">
            <v>324194</v>
          </cell>
          <cell r="AC1418">
            <v>-253840</v>
          </cell>
          <cell r="AD1418">
            <v>1182188</v>
          </cell>
          <cell r="AE1418">
            <v>-1240606</v>
          </cell>
        </row>
        <row r="1419">
          <cell r="B1419">
            <v>600550</v>
          </cell>
          <cell r="C1419" t="str">
            <v xml:space="preserve">    관계기업등기타포괄이익</v>
          </cell>
          <cell r="Z1419">
            <v>-2419978</v>
          </cell>
        </row>
        <row r="1420">
          <cell r="B1420">
            <v>600560</v>
          </cell>
          <cell r="C1420" t="str">
            <v xml:space="preserve">    환산관련외환차이적립금(환율변동차이)</v>
          </cell>
          <cell r="AD1420">
            <v>256542</v>
          </cell>
          <cell r="AE1420">
            <v>-2902859</v>
          </cell>
        </row>
        <row r="1421">
          <cell r="B1421">
            <v>600570</v>
          </cell>
          <cell r="C1421" t="str">
            <v xml:space="preserve">    해외사업장순투자위험회피적립금</v>
          </cell>
          <cell r="R1421">
            <v>-349818</v>
          </cell>
          <cell r="S1421">
            <v>1841426</v>
          </cell>
          <cell r="T1421">
            <v>-4578933</v>
          </cell>
          <cell r="U1421">
            <v>4932408</v>
          </cell>
          <cell r="V1421">
            <v>578977</v>
          </cell>
          <cell r="W1421">
            <v>-3954</v>
          </cell>
          <cell r="X1421">
            <v>-741217</v>
          </cell>
          <cell r="Y1421">
            <v>344482</v>
          </cell>
          <cell r="Z1421">
            <v>-1128714</v>
          </cell>
          <cell r="AA1421">
            <v>-2415216</v>
          </cell>
          <cell r="AB1421">
            <v>889496</v>
          </cell>
          <cell r="AC1421">
            <v>-68225</v>
          </cell>
        </row>
        <row r="1422">
          <cell r="B1422">
            <v>600580</v>
          </cell>
          <cell r="C1422" t="str">
            <v xml:space="preserve">    확정급여제도보험수리적손익적립금</v>
          </cell>
        </row>
        <row r="1423">
          <cell r="B1423">
            <v>601230</v>
          </cell>
          <cell r="C1423" t="str">
            <v xml:space="preserve">    확정급여제도의재측정요소</v>
          </cell>
        </row>
        <row r="1424">
          <cell r="B1424">
            <v>600590</v>
          </cell>
          <cell r="C1424" t="str">
            <v xml:space="preserve">    현금흐름위험회피적립금</v>
          </cell>
          <cell r="AD1424">
            <v>-901141</v>
          </cell>
          <cell r="AE1424">
            <v>1109991</v>
          </cell>
        </row>
        <row r="1425">
          <cell r="B1425">
            <v>600600</v>
          </cell>
          <cell r="C1425" t="str">
            <v xml:space="preserve">    주식기준보상적립금</v>
          </cell>
        </row>
        <row r="1426">
          <cell r="B1426">
            <v>600610</v>
          </cell>
          <cell r="C1426" t="str">
            <v xml:space="preserve">    재평가잉여금</v>
          </cell>
        </row>
        <row r="1427">
          <cell r="B1427">
            <v>600620</v>
          </cell>
          <cell r="C1427" t="str">
            <v xml:space="preserve">    합병분할(영업양수도등)로인한변동</v>
          </cell>
        </row>
        <row r="1428">
          <cell r="B1428">
            <v>600630</v>
          </cell>
          <cell r="C1428" t="str">
            <v xml:space="preserve">    회계정책변경누적효과</v>
          </cell>
        </row>
        <row r="1429">
          <cell r="B1429">
            <v>600640</v>
          </cell>
          <cell r="C1429" t="str">
            <v xml:space="preserve">    오류수정등</v>
          </cell>
        </row>
        <row r="1430">
          <cell r="B1430">
            <v>600650</v>
          </cell>
          <cell r="C1430" t="str">
            <v xml:space="preserve">    연결범위의변동</v>
          </cell>
        </row>
        <row r="1431">
          <cell r="B1431">
            <v>601150</v>
          </cell>
          <cell r="C1431" t="str">
            <v xml:space="preserve">    외화환산차이</v>
          </cell>
        </row>
        <row r="1432">
          <cell r="B1432">
            <v>600660</v>
          </cell>
          <cell r="C1432" t="str">
            <v xml:space="preserve">    기타</v>
          </cell>
        </row>
        <row r="1433">
          <cell r="B1433">
            <v>600670</v>
          </cell>
          <cell r="C1433" t="str">
            <v>기말이익잉여금</v>
          </cell>
          <cell r="P1433">
            <v>179407213</v>
          </cell>
          <cell r="Q1433">
            <v>211088165</v>
          </cell>
          <cell r="R1433">
            <v>266915261</v>
          </cell>
          <cell r="S1433">
            <v>289604832</v>
          </cell>
          <cell r="T1433">
            <v>285641471</v>
          </cell>
          <cell r="U1433">
            <v>297205940</v>
          </cell>
          <cell r="V1433">
            <v>310426543</v>
          </cell>
          <cell r="W1433">
            <v>329694695</v>
          </cell>
          <cell r="X1433">
            <v>471086477</v>
          </cell>
          <cell r="Y1433">
            <v>481453521.07999998</v>
          </cell>
          <cell r="Z1433">
            <v>542090680</v>
          </cell>
          <cell r="AA1433">
            <v>628666863</v>
          </cell>
          <cell r="AB1433">
            <v>687210012.70000005</v>
          </cell>
          <cell r="AC1433">
            <v>706065592.25</v>
          </cell>
          <cell r="AD1433">
            <v>726949182</v>
          </cell>
          <cell r="AE1433">
            <v>680107279</v>
          </cell>
        </row>
        <row r="1434">
          <cell r="B1434">
            <v>600680</v>
          </cell>
          <cell r="C1434" t="str">
            <v xml:space="preserve">    처분후이익잉여금</v>
          </cell>
          <cell r="P1434">
            <v>135936945</v>
          </cell>
          <cell r="Q1434">
            <v>179407213</v>
          </cell>
          <cell r="R1434">
            <v>194875506</v>
          </cell>
          <cell r="S1434">
            <v>247761899</v>
          </cell>
          <cell r="T1434">
            <v>270290022</v>
          </cell>
          <cell r="U1434">
            <v>279366943</v>
          </cell>
          <cell r="V1434">
            <v>286473404</v>
          </cell>
          <cell r="W1434">
            <v>298449678</v>
          </cell>
          <cell r="X1434">
            <v>433977218</v>
          </cell>
          <cell r="Y1434">
            <v>451699343</v>
          </cell>
          <cell r="Z1434">
            <v>469795614</v>
          </cell>
          <cell r="AA1434">
            <v>526484405</v>
          </cell>
          <cell r="AB1434">
            <v>593552745</v>
          </cell>
          <cell r="AC1434">
            <v>644444326</v>
          </cell>
          <cell r="AD1434">
            <v>674121421</v>
          </cell>
          <cell r="AE1434">
            <v>701393845</v>
          </cell>
        </row>
        <row r="1435">
          <cell r="B1435">
            <v>600690</v>
          </cell>
          <cell r="C1435" t="str">
            <v xml:space="preserve">        수정후이익잉여금</v>
          </cell>
          <cell r="P1435">
            <v>146124884</v>
          </cell>
          <cell r="Q1435">
            <v>189595152</v>
          </cell>
          <cell r="R1435">
            <v>211088165</v>
          </cell>
          <cell r="S1435">
            <v>266915261</v>
          </cell>
          <cell r="T1435">
            <v>289604832</v>
          </cell>
          <cell r="U1435">
            <v>285974869</v>
          </cell>
          <cell r="V1435">
            <v>297205940</v>
          </cell>
          <cell r="W1435">
            <v>310426543</v>
          </cell>
          <cell r="X1435">
            <v>449486925</v>
          </cell>
          <cell r="Y1435">
            <v>471086477</v>
          </cell>
          <cell r="Z1435">
            <v>481453521</v>
          </cell>
          <cell r="AA1435">
            <v>542090680</v>
          </cell>
          <cell r="AB1435">
            <v>628666863</v>
          </cell>
          <cell r="AC1435">
            <v>687210013</v>
          </cell>
          <cell r="AD1435">
            <v>706065592</v>
          </cell>
          <cell r="AE1435">
            <v>726949182</v>
          </cell>
        </row>
        <row r="1436">
          <cell r="B1436">
            <v>600700</v>
          </cell>
          <cell r="C1436" t="str">
            <v xml:space="preserve">            기초이익잉여금</v>
          </cell>
          <cell r="P1436">
            <v>146124884</v>
          </cell>
          <cell r="Q1436">
            <v>189595152</v>
          </cell>
          <cell r="R1436">
            <v>211088165</v>
          </cell>
          <cell r="S1436">
            <v>266915261</v>
          </cell>
          <cell r="T1436">
            <v>289604832</v>
          </cell>
          <cell r="U1436">
            <v>285974869</v>
          </cell>
          <cell r="V1436">
            <v>297205940</v>
          </cell>
          <cell r="W1436">
            <v>310426543</v>
          </cell>
          <cell r="X1436">
            <v>449486925</v>
          </cell>
          <cell r="Y1436">
            <v>471086476.82999998</v>
          </cell>
          <cell r="Z1436">
            <v>481453521</v>
          </cell>
          <cell r="AA1436">
            <v>542090680</v>
          </cell>
          <cell r="AB1436">
            <v>628666863</v>
          </cell>
          <cell r="AC1436">
            <v>687210012.70000005</v>
          </cell>
          <cell r="AD1436">
            <v>706065592.25</v>
          </cell>
          <cell r="AE1436">
            <v>726949182.03999996</v>
          </cell>
        </row>
        <row r="1437">
          <cell r="B1437">
            <v>600710</v>
          </cell>
          <cell r="C1437" t="str">
            <v xml:space="preserve">            회계정책변경누적효과</v>
          </cell>
        </row>
        <row r="1438">
          <cell r="B1438">
            <v>600720</v>
          </cell>
          <cell r="C1438" t="str">
            <v xml:space="preserve">            전기오류수정손익</v>
          </cell>
        </row>
        <row r="1439">
          <cell r="B1439">
            <v>600730</v>
          </cell>
          <cell r="C1439" t="str">
            <v xml:space="preserve">            기타</v>
          </cell>
        </row>
        <row r="1440">
          <cell r="B1440">
            <v>600740</v>
          </cell>
          <cell r="C1440" t="str">
            <v xml:space="preserve">        (연차배당)</v>
          </cell>
          <cell r="P1440">
            <v>10187939</v>
          </cell>
          <cell r="Q1440">
            <v>10187939</v>
          </cell>
          <cell r="R1440">
            <v>16212659</v>
          </cell>
          <cell r="S1440">
            <v>19153362</v>
          </cell>
          <cell r="T1440">
            <v>19314810</v>
          </cell>
          <cell r="U1440">
            <v>6607926</v>
          </cell>
          <cell r="V1440">
            <v>10732536</v>
          </cell>
          <cell r="W1440">
            <v>11976865</v>
          </cell>
          <cell r="X1440">
            <v>15509707</v>
          </cell>
          <cell r="Y1440">
            <v>19387134</v>
          </cell>
          <cell r="Z1440">
            <v>11657907</v>
          </cell>
          <cell r="AA1440">
            <v>15606275</v>
          </cell>
          <cell r="AB1440">
            <v>35114118.299999997</v>
          </cell>
          <cell r="AC1440">
            <v>42765687</v>
          </cell>
          <cell r="AD1440">
            <v>31944171.379999999</v>
          </cell>
          <cell r="AE1440">
            <v>25555337.100000001</v>
          </cell>
        </row>
        <row r="1441">
          <cell r="B1441">
            <v>601240</v>
          </cell>
          <cell r="C1441" t="str">
            <v xml:space="preserve">        (신종자본증권분배금)</v>
          </cell>
        </row>
        <row r="1442">
          <cell r="B1442">
            <v>600750</v>
          </cell>
          <cell r="C1442" t="str">
            <v xml:space="preserve">        주식할인발행차금상각</v>
          </cell>
        </row>
        <row r="1443">
          <cell r="B1443">
            <v>600760</v>
          </cell>
          <cell r="C1443" t="str">
            <v xml:space="preserve">        자기주식처분손실상각</v>
          </cell>
        </row>
        <row r="1444">
          <cell r="B1444">
            <v>600770</v>
          </cell>
          <cell r="C1444" t="str">
            <v xml:space="preserve">        결손금처리</v>
          </cell>
        </row>
        <row r="1445">
          <cell r="B1445">
            <v>600780</v>
          </cell>
          <cell r="C1445" t="str">
            <v xml:space="preserve">        기타이익잉여금처분액</v>
          </cell>
        </row>
        <row r="1446">
          <cell r="B1446">
            <v>600790</v>
          </cell>
          <cell r="C1446" t="str">
            <v xml:space="preserve">    (중간배당)</v>
          </cell>
        </row>
        <row r="1447">
          <cell r="B1447">
            <v>601250</v>
          </cell>
          <cell r="C1447" t="str">
            <v xml:space="preserve">    확정급여제도의재측정요소</v>
          </cell>
          <cell r="AA1447">
            <v>991194</v>
          </cell>
          <cell r="AB1447">
            <v>-2714822.48</v>
          </cell>
          <cell r="AC1447">
            <v>-3616863.91</v>
          </cell>
          <cell r="AD1447">
            <v>-2298030.56</v>
          </cell>
          <cell r="AE1447">
            <v>-2333753.33</v>
          </cell>
        </row>
        <row r="1448">
          <cell r="B1448">
            <v>600800</v>
          </cell>
          <cell r="C1448" t="str">
            <v xml:space="preserve">    기타포괄이익</v>
          </cell>
        </row>
        <row r="1449">
          <cell r="B1449">
            <v>600810</v>
          </cell>
          <cell r="C1449" t="str">
            <v xml:space="preserve">    당기순이익(총포괄이익)</v>
          </cell>
          <cell r="P1449">
            <v>43800288</v>
          </cell>
          <cell r="Q1449">
            <v>44009263</v>
          </cell>
          <cell r="R1449">
            <v>73661036</v>
          </cell>
          <cell r="S1449">
            <v>42014777</v>
          </cell>
          <cell r="T1449">
            <v>10946733</v>
          </cell>
          <cell r="U1449">
            <v>23005247</v>
          </cell>
          <cell r="V1449">
            <v>23535748</v>
          </cell>
          <cell r="W1449">
            <v>31796391</v>
          </cell>
          <cell r="X1449">
            <v>38057729</v>
          </cell>
          <cell r="Y1449">
            <v>32571571</v>
          </cell>
          <cell r="Z1449">
            <v>74733067</v>
          </cell>
          <cell r="AA1449">
            <v>101191263</v>
          </cell>
          <cell r="AB1449">
            <v>96372090.909999996</v>
          </cell>
          <cell r="AC1449">
            <v>65238130.460000001</v>
          </cell>
          <cell r="AD1449">
            <v>55125791.729999997</v>
          </cell>
          <cell r="AE1449">
            <v>-18952812</v>
          </cell>
        </row>
        <row r="1450">
          <cell r="B1450">
            <v>600820</v>
          </cell>
          <cell r="C1450" t="str">
            <v xml:space="preserve">    재평가잉여금의대체</v>
          </cell>
        </row>
        <row r="1451">
          <cell r="B1451">
            <v>601180</v>
          </cell>
          <cell r="C1451" t="str">
            <v xml:space="preserve">    보험수리적손익</v>
          </cell>
          <cell r="X1451">
            <v>-727812</v>
          </cell>
          <cell r="Y1451">
            <v>-2135213</v>
          </cell>
          <cell r="Z1451">
            <v>-2419897</v>
          </cell>
        </row>
        <row r="1452">
          <cell r="B1452">
            <v>600830</v>
          </cell>
          <cell r="C1452" t="str">
            <v xml:space="preserve">    지분법이익잉여금</v>
          </cell>
          <cell r="R1452">
            <v>-297133</v>
          </cell>
          <cell r="X1452">
            <v>-220657</v>
          </cell>
          <cell r="Y1452">
            <v>-682180</v>
          </cell>
        </row>
        <row r="1453">
          <cell r="B1453">
            <v>600840</v>
          </cell>
          <cell r="C1453" t="str">
            <v xml:space="preserve">    합병분할(영업양수도등)로인한변동</v>
          </cell>
        </row>
        <row r="1454">
          <cell r="B1454">
            <v>600850</v>
          </cell>
          <cell r="C1454" t="str">
            <v xml:space="preserve">    연결범위의변동</v>
          </cell>
        </row>
        <row r="1455">
          <cell r="B1455">
            <v>601160</v>
          </cell>
          <cell r="C1455" t="str">
            <v xml:space="preserve">    외화환산차이</v>
          </cell>
        </row>
        <row r="1456">
          <cell r="B1456">
            <v>600860</v>
          </cell>
          <cell r="C1456" t="str">
            <v xml:space="preserve">    기타</v>
          </cell>
          <cell r="P1456">
            <v>-330019</v>
          </cell>
          <cell r="Q1456">
            <v>-12328311</v>
          </cell>
          <cell r="R1456">
            <v>-1324148</v>
          </cell>
          <cell r="S1456">
            <v>-171845</v>
          </cell>
          <cell r="T1456">
            <v>4404716</v>
          </cell>
          <cell r="U1456">
            <v>-5166250</v>
          </cell>
          <cell r="V1456">
            <v>417390</v>
          </cell>
          <cell r="W1456">
            <v>-551374</v>
          </cell>
          <cell r="Z1456">
            <v>-18103</v>
          </cell>
        </row>
        <row r="1457">
          <cell r="B1457">
            <v>600870</v>
          </cell>
          <cell r="C1457" t="str">
            <v>기말비지배주주지분</v>
          </cell>
          <cell r="P1457">
            <v>10563708</v>
          </cell>
          <cell r="Q1457">
            <v>10572706</v>
          </cell>
          <cell r="R1457">
            <v>80047545</v>
          </cell>
          <cell r="S1457">
            <v>92456652</v>
          </cell>
          <cell r="T1457">
            <v>92816533</v>
          </cell>
          <cell r="U1457">
            <v>92603614</v>
          </cell>
          <cell r="V1457">
            <v>81540536</v>
          </cell>
          <cell r="W1457">
            <v>84638566</v>
          </cell>
          <cell r="X1457">
            <v>-755757</v>
          </cell>
          <cell r="Y1457">
            <v>1555022.01</v>
          </cell>
          <cell r="Z1457">
            <v>94862290</v>
          </cell>
          <cell r="AA1457">
            <v>158999610</v>
          </cell>
          <cell r="AB1457">
            <v>167842254.59</v>
          </cell>
          <cell r="AC1457">
            <v>263833236.06</v>
          </cell>
          <cell r="AD1457">
            <v>265562211</v>
          </cell>
          <cell r="AE1457">
            <v>299110970</v>
          </cell>
        </row>
        <row r="1458">
          <cell r="B1458">
            <v>600880</v>
          </cell>
          <cell r="C1458" t="str">
            <v xml:space="preserve">    처분후비지배주주지분</v>
          </cell>
          <cell r="P1458">
            <v>10563708</v>
          </cell>
          <cell r="Q1458">
            <v>10572706</v>
          </cell>
          <cell r="R1458">
            <v>80047518</v>
          </cell>
          <cell r="S1458">
            <v>92456582</v>
          </cell>
          <cell r="T1458">
            <v>93027267</v>
          </cell>
          <cell r="U1458">
            <v>92603716</v>
          </cell>
          <cell r="V1458">
            <v>87378164</v>
          </cell>
          <cell r="W1458">
            <v>84372877</v>
          </cell>
          <cell r="X1458">
            <v>-694541</v>
          </cell>
          <cell r="Y1458">
            <v>-755757</v>
          </cell>
          <cell r="Z1458">
            <v>1555022</v>
          </cell>
          <cell r="AA1458">
            <v>94862290</v>
          </cell>
          <cell r="AB1458">
            <v>158999610</v>
          </cell>
          <cell r="AC1458">
            <v>167842255</v>
          </cell>
          <cell r="AD1458">
            <v>263833236</v>
          </cell>
          <cell r="AE1458">
            <v>265562211</v>
          </cell>
        </row>
        <row r="1459">
          <cell r="B1459">
            <v>600890</v>
          </cell>
          <cell r="C1459" t="str">
            <v xml:space="preserve">        수정후비지배주주지분</v>
          </cell>
          <cell r="P1459">
            <v>10563708</v>
          </cell>
          <cell r="Q1459">
            <v>10572706</v>
          </cell>
          <cell r="R1459">
            <v>80047518</v>
          </cell>
          <cell r="S1459">
            <v>92456582</v>
          </cell>
          <cell r="T1459">
            <v>93027267</v>
          </cell>
          <cell r="U1459">
            <v>92603716</v>
          </cell>
          <cell r="V1459">
            <v>87378164</v>
          </cell>
          <cell r="W1459">
            <v>84372877</v>
          </cell>
          <cell r="X1459">
            <v>-694541</v>
          </cell>
          <cell r="Y1459">
            <v>-755757</v>
          </cell>
          <cell r="Z1459">
            <v>1555022</v>
          </cell>
          <cell r="AA1459">
            <v>94862290</v>
          </cell>
          <cell r="AB1459">
            <v>158999610</v>
          </cell>
          <cell r="AC1459">
            <v>167842255</v>
          </cell>
          <cell r="AD1459">
            <v>263833236</v>
          </cell>
          <cell r="AE1459">
            <v>265562211</v>
          </cell>
        </row>
        <row r="1460">
          <cell r="B1460">
            <v>600900</v>
          </cell>
          <cell r="C1460" t="str">
            <v xml:space="preserve">            기초비지배주주지분</v>
          </cell>
          <cell r="P1460">
            <v>10423695</v>
          </cell>
          <cell r="Q1460">
            <v>10563708</v>
          </cell>
          <cell r="R1460">
            <v>10572706</v>
          </cell>
          <cell r="S1460">
            <v>85470704</v>
          </cell>
          <cell r="T1460">
            <v>92456652</v>
          </cell>
          <cell r="U1460">
            <v>92885845</v>
          </cell>
          <cell r="V1460">
            <v>92603614</v>
          </cell>
          <cell r="W1460">
            <v>81540535</v>
          </cell>
          <cell r="X1460">
            <v>-694541</v>
          </cell>
          <cell r="Y1460">
            <v>-755757.49</v>
          </cell>
          <cell r="Z1460">
            <v>1555022</v>
          </cell>
          <cell r="AA1460">
            <v>94862290</v>
          </cell>
          <cell r="AB1460">
            <v>158999610</v>
          </cell>
          <cell r="AC1460">
            <v>167842254.59</v>
          </cell>
          <cell r="AD1460">
            <v>263833236.06</v>
          </cell>
          <cell r="AE1460">
            <v>265562211.08000001</v>
          </cell>
        </row>
        <row r="1461">
          <cell r="B1461">
            <v>600910</v>
          </cell>
          <cell r="C1461" t="str">
            <v xml:space="preserve">            회계정책변경누적효과</v>
          </cell>
        </row>
        <row r="1462">
          <cell r="B1462">
            <v>600920</v>
          </cell>
          <cell r="C1462" t="str">
            <v xml:space="preserve">            전기오류수정손익</v>
          </cell>
        </row>
        <row r="1463">
          <cell r="B1463">
            <v>600930</v>
          </cell>
          <cell r="C1463" t="str">
            <v xml:space="preserve">            기타</v>
          </cell>
          <cell r="P1463">
            <v>140013</v>
          </cell>
          <cell r="Q1463">
            <v>8998</v>
          </cell>
          <cell r="R1463">
            <v>69474812</v>
          </cell>
          <cell r="S1463">
            <v>6985878</v>
          </cell>
          <cell r="T1463">
            <v>570615</v>
          </cell>
          <cell r="U1463">
            <v>-282129</v>
          </cell>
          <cell r="V1463">
            <v>-5225450</v>
          </cell>
          <cell r="W1463">
            <v>2832342</v>
          </cell>
        </row>
        <row r="1464">
          <cell r="B1464">
            <v>600940</v>
          </cell>
          <cell r="C1464" t="str">
            <v xml:space="preserve">        (종속회사의배당금)</v>
          </cell>
        </row>
        <row r="1465">
          <cell r="B1465">
            <v>600950</v>
          </cell>
          <cell r="C1465" t="str">
            <v xml:space="preserve">        기타</v>
          </cell>
        </row>
        <row r="1466">
          <cell r="B1466">
            <v>600960</v>
          </cell>
          <cell r="C1466" t="str">
            <v xml:space="preserve">    (중간배당)</v>
          </cell>
        </row>
        <row r="1467">
          <cell r="B1467">
            <v>600970</v>
          </cell>
          <cell r="C1467" t="str">
            <v xml:space="preserve">    당기순이익(총포괄이익)</v>
          </cell>
          <cell r="X1467">
            <v>-54759</v>
          </cell>
          <cell r="Y1467">
            <v>-58949</v>
          </cell>
          <cell r="Z1467">
            <v>5072792</v>
          </cell>
          <cell r="AA1467">
            <v>6528314</v>
          </cell>
          <cell r="AB1467">
            <v>9454039</v>
          </cell>
          <cell r="AC1467">
            <v>6593750</v>
          </cell>
          <cell r="AD1467">
            <v>2496286</v>
          </cell>
          <cell r="AE1467">
            <v>-20899715</v>
          </cell>
        </row>
        <row r="1468">
          <cell r="B1468">
            <v>600980</v>
          </cell>
          <cell r="C1468" t="str">
            <v xml:space="preserve">    재평가잉여금</v>
          </cell>
        </row>
        <row r="1469">
          <cell r="B1469">
            <v>600990</v>
          </cell>
          <cell r="C1469" t="str">
            <v xml:space="preserve">    금융자산평가손익</v>
          </cell>
        </row>
        <row r="1470">
          <cell r="B1470">
            <v>601000</v>
          </cell>
          <cell r="C1470" t="str">
            <v xml:space="preserve">    매도가능금융자산평가손익</v>
          </cell>
        </row>
        <row r="1471">
          <cell r="B1471">
            <v>601010</v>
          </cell>
          <cell r="C1471" t="str">
            <v xml:space="preserve">    관계기업등지분법평가손익</v>
          </cell>
        </row>
        <row r="1472">
          <cell r="B1472">
            <v>601020</v>
          </cell>
          <cell r="C1472" t="str">
            <v xml:space="preserve">    환산관련외환차이적립금(환율변동차이)</v>
          </cell>
          <cell r="AD1472">
            <v>804</v>
          </cell>
          <cell r="AE1472">
            <v>-1095</v>
          </cell>
        </row>
        <row r="1473">
          <cell r="B1473">
            <v>601030</v>
          </cell>
          <cell r="C1473" t="str">
            <v xml:space="preserve">    해외사업장순투자위험회피적립금</v>
          </cell>
          <cell r="X1473">
            <v>-6458</v>
          </cell>
          <cell r="Y1473">
            <v>-2269</v>
          </cell>
          <cell r="Z1473">
            <v>-2436</v>
          </cell>
          <cell r="AA1473">
            <v>-3290</v>
          </cell>
          <cell r="AB1473">
            <v>79564</v>
          </cell>
          <cell r="AC1473">
            <v>632</v>
          </cell>
        </row>
        <row r="1474">
          <cell r="B1474">
            <v>601040</v>
          </cell>
          <cell r="C1474" t="str">
            <v xml:space="preserve">    확정급여제도보험수리적손익적립금</v>
          </cell>
          <cell r="Z1474">
            <v>22771</v>
          </cell>
        </row>
        <row r="1475">
          <cell r="B1475">
            <v>601260</v>
          </cell>
          <cell r="C1475" t="str">
            <v xml:space="preserve">    확정급여제도의재측정요소</v>
          </cell>
          <cell r="AA1475">
            <v>322724</v>
          </cell>
          <cell r="AB1475">
            <v>-690958.26</v>
          </cell>
          <cell r="AC1475">
            <v>-364529.66</v>
          </cell>
          <cell r="AD1475">
            <v>-30833.9</v>
          </cell>
          <cell r="AE1475">
            <v>-324443.34000000003</v>
          </cell>
        </row>
        <row r="1476">
          <cell r="B1476">
            <v>601050</v>
          </cell>
          <cell r="C1476" t="str">
            <v xml:space="preserve">    현금흐름위험회피적립금</v>
          </cell>
          <cell r="AD1476">
            <v>-737281</v>
          </cell>
          <cell r="AE1476">
            <v>908167</v>
          </cell>
        </row>
        <row r="1477">
          <cell r="B1477">
            <v>601060</v>
          </cell>
          <cell r="C1477" t="str">
            <v xml:space="preserve">    주식기준보상적립금</v>
          </cell>
        </row>
        <row r="1478">
          <cell r="B1478">
            <v>601070</v>
          </cell>
          <cell r="C1478" t="str">
            <v xml:space="preserve">    기타포괄이익누계액</v>
          </cell>
        </row>
        <row r="1479">
          <cell r="B1479">
            <v>601080</v>
          </cell>
          <cell r="C1479" t="str">
            <v xml:space="preserve">    합병분할로인한변동</v>
          </cell>
          <cell r="Z1479">
            <v>-1591200</v>
          </cell>
        </row>
        <row r="1480">
          <cell r="B1480">
            <v>601090</v>
          </cell>
          <cell r="C1480" t="str">
            <v xml:space="preserve">    연결범위의변동</v>
          </cell>
        </row>
        <row r="1481">
          <cell r="B1481">
            <v>601170</v>
          </cell>
          <cell r="C1481" t="str">
            <v xml:space="preserve">    외화환산차이</v>
          </cell>
        </row>
        <row r="1482">
          <cell r="B1482">
            <v>601100</v>
          </cell>
          <cell r="C1482" t="str">
            <v xml:space="preserve">    기타</v>
          </cell>
          <cell r="R1482">
            <v>27</v>
          </cell>
          <cell r="S1482">
            <v>69</v>
          </cell>
          <cell r="T1482">
            <v>-210733</v>
          </cell>
          <cell r="U1482">
            <v>-102</v>
          </cell>
          <cell r="V1482">
            <v>-5837628</v>
          </cell>
          <cell r="W1482">
            <v>265688</v>
          </cell>
          <cell r="Y1482">
            <v>2371997</v>
          </cell>
          <cell r="Z1482">
            <v>89805341</v>
          </cell>
          <cell r="AA1482">
            <v>57289571</v>
          </cell>
          <cell r="AC1482">
            <v>89761128</v>
          </cell>
          <cell r="AE1482">
            <v>53865845</v>
          </cell>
        </row>
        <row r="1483">
          <cell r="B1483">
            <v>601110</v>
          </cell>
          <cell r="C1483" t="str">
            <v>합계</v>
          </cell>
          <cell r="P1483">
            <v>308896709</v>
          </cell>
          <cell r="Q1483">
            <v>332108692</v>
          </cell>
          <cell r="R1483">
            <v>468557611</v>
          </cell>
          <cell r="S1483">
            <v>510482386</v>
          </cell>
          <cell r="T1483">
            <v>492487589</v>
          </cell>
          <cell r="U1483">
            <v>504235966</v>
          </cell>
          <cell r="V1483">
            <v>483608342</v>
          </cell>
          <cell r="W1483">
            <v>501647660</v>
          </cell>
          <cell r="X1483">
            <v>545120733</v>
          </cell>
          <cell r="Y1483">
            <v>560223232.69000006</v>
          </cell>
          <cell r="Z1483">
            <v>727970551</v>
          </cell>
          <cell r="AA1483">
            <v>889646413</v>
          </cell>
          <cell r="AB1483">
            <v>1178204072.72</v>
          </cell>
          <cell r="AC1483">
            <v>1286515351.3800001</v>
          </cell>
          <cell r="AD1483">
            <v>1309665506</v>
          </cell>
          <cell r="AE1483">
            <v>1293338887</v>
          </cell>
        </row>
        <row r="1484">
          <cell r="B1484">
            <v>400000</v>
          </cell>
          <cell r="C1484" t="str">
            <v>영업활동으로인한현금흐름</v>
          </cell>
          <cell r="P1484">
            <v>61148959</v>
          </cell>
          <cell r="Q1484">
            <v>55738751</v>
          </cell>
          <cell r="R1484">
            <v>67915692</v>
          </cell>
          <cell r="S1484">
            <v>85417768</v>
          </cell>
          <cell r="T1484">
            <v>7442588</v>
          </cell>
          <cell r="U1484">
            <v>38477751</v>
          </cell>
          <cell r="V1484">
            <v>52859352</v>
          </cell>
          <cell r="W1484">
            <v>53324749</v>
          </cell>
          <cell r="X1484">
            <v>59319743.590000004</v>
          </cell>
          <cell r="Y1484">
            <v>56793091.850000001</v>
          </cell>
          <cell r="Z1484">
            <v>99199977</v>
          </cell>
          <cell r="AA1484">
            <v>155704355</v>
          </cell>
          <cell r="AB1484">
            <v>135264124.44</v>
          </cell>
          <cell r="AC1484">
            <v>-672543.6</v>
          </cell>
          <cell r="AD1484">
            <v>112205584.73</v>
          </cell>
          <cell r="AE1484">
            <v>3966429.9</v>
          </cell>
        </row>
        <row r="1485">
          <cell r="B1485">
            <v>400010</v>
          </cell>
          <cell r="C1485" t="str">
            <v xml:space="preserve">    당기순이익</v>
          </cell>
          <cell r="P1485">
            <v>43800288</v>
          </cell>
          <cell r="Q1485">
            <v>44009263</v>
          </cell>
          <cell r="R1485">
            <v>73661036</v>
          </cell>
          <cell r="S1485">
            <v>42014777</v>
          </cell>
          <cell r="T1485">
            <v>10946733</v>
          </cell>
          <cell r="U1485">
            <v>22723118</v>
          </cell>
          <cell r="V1485">
            <v>18310299</v>
          </cell>
          <cell r="W1485">
            <v>34628733</v>
          </cell>
          <cell r="X1485">
            <v>38057728.740000002</v>
          </cell>
          <cell r="Y1485">
            <v>32512621.829999998</v>
          </cell>
          <cell r="Z1485">
            <v>79805859</v>
          </cell>
          <cell r="AA1485">
            <v>107719577</v>
          </cell>
          <cell r="AB1485">
            <v>105826129.64</v>
          </cell>
          <cell r="AC1485">
            <v>71831880.709999993</v>
          </cell>
          <cell r="AD1485">
            <v>57622077.990000002</v>
          </cell>
          <cell r="AE1485">
            <v>-39852527.560000002</v>
          </cell>
        </row>
        <row r="1486">
          <cell r="B1486">
            <v>400020</v>
          </cell>
          <cell r="C1486" t="str">
            <v xml:space="preserve">    법인세비용차감전계속사업이익</v>
          </cell>
        </row>
        <row r="1487">
          <cell r="B1487">
            <v>400030</v>
          </cell>
          <cell r="C1487" t="str">
            <v xml:space="preserve">    현금유출이없는비용등가산</v>
          </cell>
          <cell r="P1487">
            <v>19042157</v>
          </cell>
          <cell r="Q1487">
            <v>16651274</v>
          </cell>
          <cell r="R1487">
            <v>46090274</v>
          </cell>
          <cell r="S1487">
            <v>37456698</v>
          </cell>
          <cell r="T1487">
            <v>38573856</v>
          </cell>
          <cell r="U1487">
            <v>26809343</v>
          </cell>
          <cell r="V1487">
            <v>44998587</v>
          </cell>
          <cell r="W1487">
            <v>30164062</v>
          </cell>
          <cell r="X1487">
            <v>29433711.949999999</v>
          </cell>
          <cell r="Y1487">
            <v>59404636.530000001</v>
          </cell>
          <cell r="Z1487">
            <v>55642222</v>
          </cell>
          <cell r="AA1487">
            <v>81331637</v>
          </cell>
          <cell r="AB1487">
            <v>60078882.450000003</v>
          </cell>
          <cell r="AC1487">
            <v>69791228.140000001</v>
          </cell>
          <cell r="AD1487">
            <v>74013195.719999999</v>
          </cell>
          <cell r="AE1487">
            <v>120870088.20999999</v>
          </cell>
        </row>
        <row r="1488">
          <cell r="B1488">
            <v>400040</v>
          </cell>
          <cell r="C1488" t="str">
            <v xml:space="preserve">        금융비용</v>
          </cell>
        </row>
        <row r="1489">
          <cell r="B1489">
            <v>400050</v>
          </cell>
          <cell r="C1489" t="str">
            <v xml:space="preserve">        이자비용</v>
          </cell>
          <cell r="P1489">
            <v>4631583</v>
          </cell>
          <cell r="Q1489">
            <v>4329911</v>
          </cell>
          <cell r="R1489">
            <v>3134420</v>
          </cell>
          <cell r="S1489">
            <v>63221</v>
          </cell>
          <cell r="T1489">
            <v>234801</v>
          </cell>
          <cell r="U1489">
            <v>133213</v>
          </cell>
          <cell r="W1489">
            <v>7867</v>
          </cell>
          <cell r="X1489">
            <v>1449905.61</v>
          </cell>
          <cell r="Y1489">
            <v>1351630.23</v>
          </cell>
          <cell r="Z1489">
            <v>4883920</v>
          </cell>
          <cell r="AA1489">
            <v>3431687</v>
          </cell>
          <cell r="AB1489">
            <v>3426617.95</v>
          </cell>
          <cell r="AC1489">
            <v>3003718.07</v>
          </cell>
          <cell r="AD1489">
            <v>3514314.51</v>
          </cell>
          <cell r="AE1489">
            <v>25062962.149999999</v>
          </cell>
        </row>
        <row r="1490">
          <cell r="B1490">
            <v>400060</v>
          </cell>
          <cell r="C1490" t="str">
            <v xml:space="preserve">            장기미지급이자</v>
          </cell>
        </row>
        <row r="1491">
          <cell r="B1491">
            <v>400070</v>
          </cell>
          <cell r="C1491" t="str">
            <v xml:space="preserve">            사채할인발행차금상각</v>
          </cell>
        </row>
        <row r="1492">
          <cell r="B1492">
            <v>400080</v>
          </cell>
          <cell r="C1492" t="str">
            <v xml:space="preserve">            현재가치할인차금상각</v>
          </cell>
          <cell r="U1492">
            <v>133213</v>
          </cell>
          <cell r="W1492">
            <v>7867</v>
          </cell>
        </row>
        <row r="1493">
          <cell r="B1493">
            <v>400090</v>
          </cell>
          <cell r="C1493" t="str">
            <v xml:space="preserve">            기타이자비용</v>
          </cell>
          <cell r="R1493">
            <v>3134420</v>
          </cell>
          <cell r="S1493">
            <v>63221</v>
          </cell>
          <cell r="T1493">
            <v>234801</v>
          </cell>
          <cell r="X1493">
            <v>1449905.61</v>
          </cell>
          <cell r="Y1493">
            <v>1351630.23</v>
          </cell>
          <cell r="Z1493">
            <v>4883920</v>
          </cell>
          <cell r="AA1493">
            <v>3431687</v>
          </cell>
          <cell r="AB1493">
            <v>3426617.95</v>
          </cell>
          <cell r="AC1493">
            <v>3003718.07</v>
          </cell>
          <cell r="AD1493">
            <v>3514314.51</v>
          </cell>
          <cell r="AE1493">
            <v>25062962.149999999</v>
          </cell>
        </row>
        <row r="1494">
          <cell r="B1494">
            <v>400100</v>
          </cell>
          <cell r="C1494" t="str">
            <v xml:space="preserve">        배당금지급</v>
          </cell>
        </row>
        <row r="1495">
          <cell r="B1495">
            <v>400110</v>
          </cell>
          <cell r="C1495" t="str">
            <v xml:space="preserve">        대손상각비</v>
          </cell>
          <cell r="P1495">
            <v>21182</v>
          </cell>
          <cell r="Q1495">
            <v>1239783</v>
          </cell>
          <cell r="R1495">
            <v>2260369</v>
          </cell>
          <cell r="S1495">
            <v>2270921</v>
          </cell>
          <cell r="T1495">
            <v>3185733</v>
          </cell>
          <cell r="U1495">
            <v>1001182</v>
          </cell>
          <cell r="V1495">
            <v>1167277</v>
          </cell>
          <cell r="W1495">
            <v>30507</v>
          </cell>
          <cell r="X1495">
            <v>1245734.6499999999</v>
          </cell>
          <cell r="Y1495">
            <v>2945555.8</v>
          </cell>
          <cell r="Z1495">
            <v>1248757</v>
          </cell>
          <cell r="AD1495">
            <v>2537756.62</v>
          </cell>
          <cell r="AE1495">
            <v>2250971.56</v>
          </cell>
        </row>
        <row r="1496">
          <cell r="B1496">
            <v>400120</v>
          </cell>
          <cell r="C1496" t="str">
            <v xml:space="preserve">        기타대손상각비</v>
          </cell>
          <cell r="V1496">
            <v>817902</v>
          </cell>
          <cell r="W1496">
            <v>443512</v>
          </cell>
          <cell r="X1496">
            <v>204314</v>
          </cell>
          <cell r="Y1496">
            <v>1000000</v>
          </cell>
          <cell r="Z1496">
            <v>31228</v>
          </cell>
          <cell r="AA1496">
            <v>169534</v>
          </cell>
          <cell r="AB1496">
            <v>166394.21</v>
          </cell>
          <cell r="AD1496">
            <v>402473.08</v>
          </cell>
        </row>
        <row r="1497">
          <cell r="B1497">
            <v>400130</v>
          </cell>
          <cell r="C1497" t="str">
            <v xml:space="preserve">        퇴직급여</v>
          </cell>
          <cell r="P1497">
            <v>5227594</v>
          </cell>
          <cell r="Q1497">
            <v>5864807</v>
          </cell>
          <cell r="R1497">
            <v>7750381</v>
          </cell>
          <cell r="S1497">
            <v>8944566</v>
          </cell>
          <cell r="T1497">
            <v>8617110</v>
          </cell>
          <cell r="U1497">
            <v>6468000</v>
          </cell>
          <cell r="V1497">
            <v>8473050</v>
          </cell>
          <cell r="W1497">
            <v>9385895</v>
          </cell>
          <cell r="X1497">
            <v>4718788.53</v>
          </cell>
          <cell r="Y1497">
            <v>5109900.53</v>
          </cell>
          <cell r="Z1497">
            <v>7464009</v>
          </cell>
          <cell r="AA1497">
            <v>8205551</v>
          </cell>
          <cell r="AB1497">
            <v>11995418.949999999</v>
          </cell>
          <cell r="AC1497">
            <v>11334941.84</v>
          </cell>
          <cell r="AD1497">
            <v>12617606.470000001</v>
          </cell>
          <cell r="AE1497">
            <v>14070199.390000001</v>
          </cell>
        </row>
        <row r="1498">
          <cell r="B1498">
            <v>400140</v>
          </cell>
          <cell r="C1498" t="str">
            <v xml:space="preserve">        유형자산감가상각비</v>
          </cell>
          <cell r="P1498">
            <v>5642345</v>
          </cell>
          <cell r="Q1498">
            <v>3539939</v>
          </cell>
          <cell r="R1498">
            <v>8663546</v>
          </cell>
          <cell r="S1498">
            <v>11009483</v>
          </cell>
          <cell r="T1498">
            <v>16813719</v>
          </cell>
          <cell r="U1498">
            <v>14319807</v>
          </cell>
          <cell r="V1498">
            <v>12788359</v>
          </cell>
          <cell r="W1498">
            <v>12823705</v>
          </cell>
          <cell r="X1498">
            <v>8202667.8799999999</v>
          </cell>
          <cell r="Y1498">
            <v>8016175.9299999997</v>
          </cell>
          <cell r="Z1498">
            <v>12467284</v>
          </cell>
          <cell r="AA1498">
            <v>14848399</v>
          </cell>
          <cell r="AB1498">
            <v>17511480.640000001</v>
          </cell>
          <cell r="AC1498">
            <v>22050847.77</v>
          </cell>
          <cell r="AD1498">
            <v>25694533.120000001</v>
          </cell>
          <cell r="AE1498">
            <v>51461280.030000001</v>
          </cell>
        </row>
        <row r="1499">
          <cell r="B1499">
            <v>400150</v>
          </cell>
          <cell r="C1499" t="str">
            <v xml:space="preserve">        개발비상각</v>
          </cell>
        </row>
        <row r="1500">
          <cell r="B1500">
            <v>400160</v>
          </cell>
          <cell r="C1500" t="str">
            <v xml:space="preserve">        기타무형자산상각비</v>
          </cell>
          <cell r="P1500">
            <v>72203</v>
          </cell>
          <cell r="Q1500">
            <v>76932</v>
          </cell>
          <cell r="R1500">
            <v>232359</v>
          </cell>
          <cell r="S1500">
            <v>1861303</v>
          </cell>
          <cell r="T1500">
            <v>1164480</v>
          </cell>
          <cell r="U1500">
            <v>769535</v>
          </cell>
          <cell r="V1500">
            <v>836409</v>
          </cell>
          <cell r="W1500">
            <v>787869</v>
          </cell>
          <cell r="X1500">
            <v>1165477</v>
          </cell>
          <cell r="Y1500">
            <v>614860</v>
          </cell>
          <cell r="Z1500">
            <v>873483</v>
          </cell>
          <cell r="AA1500">
            <v>2717708</v>
          </cell>
          <cell r="AB1500">
            <v>4912110.4800000004</v>
          </cell>
          <cell r="AC1500">
            <v>5516832.6100000003</v>
          </cell>
          <cell r="AD1500">
            <v>6726603.1699999999</v>
          </cell>
          <cell r="AE1500">
            <v>8688422.1500000004</v>
          </cell>
        </row>
        <row r="1501">
          <cell r="B1501">
            <v>400170</v>
          </cell>
          <cell r="C1501" t="str">
            <v xml:space="preserve">        충당부채전입액</v>
          </cell>
        </row>
        <row r="1502">
          <cell r="B1502">
            <v>400180</v>
          </cell>
          <cell r="C1502" t="str">
            <v xml:space="preserve">        외환거래손실</v>
          </cell>
          <cell r="P1502">
            <v>304244</v>
          </cell>
          <cell r="Q1502">
            <v>250196</v>
          </cell>
          <cell r="R1502">
            <v>124085</v>
          </cell>
          <cell r="S1502">
            <v>39067</v>
          </cell>
          <cell r="T1502">
            <v>5949</v>
          </cell>
          <cell r="U1502">
            <v>1369900</v>
          </cell>
          <cell r="V1502">
            <v>15738928</v>
          </cell>
          <cell r="W1502">
            <v>9338</v>
          </cell>
          <cell r="X1502">
            <v>358.83</v>
          </cell>
          <cell r="Y1502">
            <v>9.98</v>
          </cell>
          <cell r="Z1502">
            <v>249426</v>
          </cell>
          <cell r="AA1502">
            <v>83513</v>
          </cell>
          <cell r="AB1502">
            <v>60901.83</v>
          </cell>
          <cell r="AC1502">
            <v>823.4</v>
          </cell>
          <cell r="AD1502">
            <v>79.25</v>
          </cell>
          <cell r="AE1502">
            <v>21762.82</v>
          </cell>
        </row>
        <row r="1503">
          <cell r="B1503">
            <v>400190</v>
          </cell>
          <cell r="C1503" t="str">
            <v xml:space="preserve">            외환차손</v>
          </cell>
        </row>
        <row r="1504">
          <cell r="B1504">
            <v>400200</v>
          </cell>
          <cell r="C1504" t="str">
            <v xml:space="preserve">            외화환산손실</v>
          </cell>
          <cell r="P1504">
            <v>304244</v>
          </cell>
          <cell r="Q1504">
            <v>250196</v>
          </cell>
          <cell r="R1504">
            <v>124085</v>
          </cell>
          <cell r="S1504">
            <v>39067</v>
          </cell>
          <cell r="T1504">
            <v>5949</v>
          </cell>
          <cell r="U1504">
            <v>1369900</v>
          </cell>
          <cell r="V1504">
            <v>15738928</v>
          </cell>
          <cell r="W1504">
            <v>9338</v>
          </cell>
          <cell r="X1504">
            <v>358.83</v>
          </cell>
          <cell r="Y1504">
            <v>9.98</v>
          </cell>
          <cell r="Z1504">
            <v>249426</v>
          </cell>
          <cell r="AA1504">
            <v>83513</v>
          </cell>
          <cell r="AB1504">
            <v>60901.83</v>
          </cell>
          <cell r="AC1504">
            <v>823.4</v>
          </cell>
          <cell r="AD1504">
            <v>79.25</v>
          </cell>
          <cell r="AE1504">
            <v>21762.82</v>
          </cell>
        </row>
        <row r="1505">
          <cell r="B1505">
            <v>400210</v>
          </cell>
          <cell r="C1505" t="str">
            <v xml:space="preserve">            기타외환거래손실</v>
          </cell>
        </row>
        <row r="1506">
          <cell r="B1506">
            <v>400220</v>
          </cell>
          <cell r="C1506" t="str">
            <v xml:space="preserve">        주식보상비</v>
          </cell>
          <cell r="R1506">
            <v>13605</v>
          </cell>
          <cell r="S1506">
            <v>1636</v>
          </cell>
        </row>
        <row r="1507">
          <cell r="B1507">
            <v>400230</v>
          </cell>
          <cell r="C1507" t="str">
            <v xml:space="preserve">        자산폐기손실</v>
          </cell>
          <cell r="Y1507">
            <v>132442.94</v>
          </cell>
          <cell r="Z1507">
            <v>4707</v>
          </cell>
          <cell r="AC1507">
            <v>18956.36</v>
          </cell>
        </row>
        <row r="1508">
          <cell r="B1508">
            <v>400240</v>
          </cell>
          <cell r="C1508" t="str">
            <v xml:space="preserve">        매출채권처분손실</v>
          </cell>
        </row>
        <row r="1509">
          <cell r="B1509">
            <v>400250</v>
          </cell>
          <cell r="C1509" t="str">
            <v xml:space="preserve">        금융자산처분손실</v>
          </cell>
          <cell r="R1509">
            <v>1921679</v>
          </cell>
          <cell r="S1509">
            <v>6455</v>
          </cell>
          <cell r="T1509">
            <v>77846</v>
          </cell>
          <cell r="U1509">
            <v>1528081</v>
          </cell>
          <cell r="V1509">
            <v>1908740</v>
          </cell>
          <cell r="Y1509">
            <v>3770384.92</v>
          </cell>
          <cell r="Z1509">
            <v>148</v>
          </cell>
          <cell r="AA1509">
            <v>112751</v>
          </cell>
          <cell r="AB1509">
            <v>5445.83</v>
          </cell>
        </row>
        <row r="1510">
          <cell r="B1510">
            <v>400260</v>
          </cell>
          <cell r="C1510" t="str">
            <v xml:space="preserve">            당기손익인식(지정)금융상품처분손실</v>
          </cell>
          <cell r="AA1510">
            <v>17322</v>
          </cell>
          <cell r="AB1510">
            <v>5445.83</v>
          </cell>
        </row>
        <row r="1511">
          <cell r="B1511">
            <v>400270</v>
          </cell>
          <cell r="C1511" t="str">
            <v xml:space="preserve">            단기매매금융자산처분손실</v>
          </cell>
          <cell r="R1511">
            <v>18099</v>
          </cell>
          <cell r="S1511">
            <v>6455</v>
          </cell>
          <cell r="T1511">
            <v>75826</v>
          </cell>
        </row>
        <row r="1512">
          <cell r="B1512">
            <v>400280</v>
          </cell>
          <cell r="C1512" t="str">
            <v xml:space="preserve">            단기투자자산처분손실</v>
          </cell>
          <cell r="U1512">
            <v>56692</v>
          </cell>
        </row>
        <row r="1513">
          <cell r="B1513">
            <v>400290</v>
          </cell>
          <cell r="C1513" t="str">
            <v xml:space="preserve">            매도가능금융자산처분손실</v>
          </cell>
          <cell r="R1513">
            <v>1903580</v>
          </cell>
          <cell r="T1513">
            <v>2020</v>
          </cell>
          <cell r="AA1513">
            <v>95428</v>
          </cell>
        </row>
        <row r="1514">
          <cell r="B1514">
            <v>400300</v>
          </cell>
          <cell r="C1514" t="str">
            <v xml:space="preserve">            만기보유금융자산처분손실</v>
          </cell>
        </row>
        <row r="1515">
          <cell r="B1515">
            <v>400310</v>
          </cell>
          <cell r="C1515" t="str">
            <v xml:space="preserve">            기타금융자산처분손실</v>
          </cell>
          <cell r="U1515">
            <v>1471389</v>
          </cell>
          <cell r="V1515">
            <v>1908740</v>
          </cell>
          <cell r="Y1515">
            <v>3770384.92</v>
          </cell>
          <cell r="Z1515">
            <v>148</v>
          </cell>
        </row>
        <row r="1516">
          <cell r="B1516">
            <v>400320</v>
          </cell>
          <cell r="C1516" t="str">
            <v xml:space="preserve">        자산처분손실</v>
          </cell>
          <cell r="P1516">
            <v>988979</v>
          </cell>
          <cell r="Q1516">
            <v>80885</v>
          </cell>
          <cell r="R1516">
            <v>875776</v>
          </cell>
          <cell r="S1516">
            <v>955967</v>
          </cell>
          <cell r="T1516">
            <v>440638</v>
          </cell>
          <cell r="U1516">
            <v>504862</v>
          </cell>
          <cell r="V1516">
            <v>1508303</v>
          </cell>
          <cell r="W1516">
            <v>280402</v>
          </cell>
          <cell r="X1516">
            <v>310109.95</v>
          </cell>
          <cell r="Y1516">
            <v>3019164.7</v>
          </cell>
          <cell r="Z1516">
            <v>782268</v>
          </cell>
          <cell r="AA1516">
            <v>1019547</v>
          </cell>
          <cell r="AB1516">
            <v>3560204.17</v>
          </cell>
          <cell r="AC1516">
            <v>516982.6</v>
          </cell>
          <cell r="AD1516">
            <v>508733.62</v>
          </cell>
          <cell r="AE1516">
            <v>900992.32</v>
          </cell>
        </row>
        <row r="1517">
          <cell r="B1517">
            <v>400330</v>
          </cell>
          <cell r="C1517" t="str">
            <v xml:space="preserve">            투자부동산처분손실</v>
          </cell>
          <cell r="P1517">
            <v>948908</v>
          </cell>
          <cell r="Q1517">
            <v>2171</v>
          </cell>
          <cell r="T1517">
            <v>1660</v>
          </cell>
          <cell r="U1517">
            <v>10300</v>
          </cell>
          <cell r="V1517">
            <v>895000</v>
          </cell>
        </row>
        <row r="1518">
          <cell r="B1518">
            <v>400340</v>
          </cell>
          <cell r="C1518" t="str">
            <v xml:space="preserve">            유형,리스자산처분손실</v>
          </cell>
          <cell r="P1518">
            <v>40071</v>
          </cell>
          <cell r="Q1518">
            <v>78714</v>
          </cell>
          <cell r="R1518">
            <v>875776</v>
          </cell>
          <cell r="S1518">
            <v>955967</v>
          </cell>
          <cell r="T1518">
            <v>438978</v>
          </cell>
          <cell r="U1518">
            <v>494562</v>
          </cell>
          <cell r="V1518">
            <v>613303</v>
          </cell>
          <cell r="W1518">
            <v>280402</v>
          </cell>
          <cell r="X1518">
            <v>310109.95</v>
          </cell>
          <cell r="Y1518">
            <v>3019164.7</v>
          </cell>
          <cell r="Z1518">
            <v>664401</v>
          </cell>
          <cell r="AA1518">
            <v>997547</v>
          </cell>
          <cell r="AB1518">
            <v>3552595.84</v>
          </cell>
          <cell r="AC1518">
            <v>516982.6</v>
          </cell>
          <cell r="AD1518">
            <v>455383.62</v>
          </cell>
          <cell r="AE1518">
            <v>892094.53</v>
          </cell>
        </row>
        <row r="1519">
          <cell r="B1519">
            <v>400350</v>
          </cell>
          <cell r="C1519" t="str">
            <v xml:space="preserve">            무형자산처분손실</v>
          </cell>
          <cell r="Z1519">
            <v>117868</v>
          </cell>
          <cell r="AA1519">
            <v>22000</v>
          </cell>
          <cell r="AB1519">
            <v>7608.33</v>
          </cell>
          <cell r="AD1519">
            <v>53350</v>
          </cell>
          <cell r="AE1519">
            <v>8897.7900000000009</v>
          </cell>
        </row>
        <row r="1520">
          <cell r="B1520">
            <v>400360</v>
          </cell>
          <cell r="C1520" t="str">
            <v xml:space="preserve">            기타자산처분손실</v>
          </cell>
        </row>
        <row r="1521">
          <cell r="B1521">
            <v>400370</v>
          </cell>
          <cell r="C1521" t="str">
            <v xml:space="preserve">        재고자산감모손실</v>
          </cell>
        </row>
        <row r="1522">
          <cell r="B1522">
            <v>400380</v>
          </cell>
          <cell r="C1522" t="str">
            <v xml:space="preserve">        금융자산평가손실</v>
          </cell>
          <cell r="S1522">
            <v>84063</v>
          </cell>
          <cell r="AA1522">
            <v>32294</v>
          </cell>
          <cell r="AB1522">
            <v>5484.86</v>
          </cell>
        </row>
        <row r="1523">
          <cell r="B1523">
            <v>400390</v>
          </cell>
          <cell r="C1523" t="str">
            <v xml:space="preserve">            당기손익인식(지정)금융상품평가손실</v>
          </cell>
          <cell r="AA1523">
            <v>32294</v>
          </cell>
          <cell r="AB1523">
            <v>5484.86</v>
          </cell>
        </row>
        <row r="1524">
          <cell r="B1524">
            <v>400400</v>
          </cell>
          <cell r="C1524" t="str">
            <v xml:space="preserve">            단기매매금융자산평가손실</v>
          </cell>
          <cell r="S1524">
            <v>84063</v>
          </cell>
        </row>
        <row r="1525">
          <cell r="B1525">
            <v>400410</v>
          </cell>
          <cell r="C1525" t="str">
            <v xml:space="preserve">            단기투자자산평가손실</v>
          </cell>
        </row>
        <row r="1526">
          <cell r="B1526">
            <v>400420</v>
          </cell>
          <cell r="C1526" t="str">
            <v xml:space="preserve">            매도가능금융자산평가손실</v>
          </cell>
        </row>
        <row r="1527">
          <cell r="B1527">
            <v>400430</v>
          </cell>
          <cell r="C1527" t="str">
            <v xml:space="preserve">            만기보유금융자산평가손실</v>
          </cell>
        </row>
        <row r="1528">
          <cell r="B1528">
            <v>400440</v>
          </cell>
          <cell r="C1528" t="str">
            <v xml:space="preserve">            기타금융자산평가손실</v>
          </cell>
        </row>
        <row r="1529">
          <cell r="B1529">
            <v>400450</v>
          </cell>
          <cell r="C1529" t="str">
            <v xml:space="preserve">        투자자산평가손실</v>
          </cell>
        </row>
        <row r="1530">
          <cell r="B1530">
            <v>400460</v>
          </cell>
          <cell r="C1530" t="str">
            <v xml:space="preserve">        자산재평가손실</v>
          </cell>
        </row>
        <row r="1531">
          <cell r="B1531">
            <v>400470</v>
          </cell>
          <cell r="C1531" t="str">
            <v xml:space="preserve">        금융자산손상차손</v>
          </cell>
          <cell r="P1531">
            <v>2014015</v>
          </cell>
          <cell r="R1531">
            <v>100000</v>
          </cell>
          <cell r="T1531">
            <v>6000846</v>
          </cell>
          <cell r="AE1531">
            <v>1260376.6299999999</v>
          </cell>
        </row>
        <row r="1532">
          <cell r="B1532">
            <v>400480</v>
          </cell>
          <cell r="C1532" t="str">
            <v xml:space="preserve">            매도가능금융자산손상차손</v>
          </cell>
          <cell r="R1532">
            <v>100000</v>
          </cell>
          <cell r="T1532">
            <v>6000846</v>
          </cell>
        </row>
        <row r="1533">
          <cell r="B1533">
            <v>400490</v>
          </cell>
          <cell r="C1533" t="str">
            <v xml:space="preserve">            만기보유금융자산손상차손</v>
          </cell>
        </row>
        <row r="1534">
          <cell r="B1534">
            <v>400500</v>
          </cell>
          <cell r="C1534" t="str">
            <v xml:space="preserve">            기타금융자산손상차손</v>
          </cell>
          <cell r="P1534">
            <v>2014015</v>
          </cell>
          <cell r="AE1534">
            <v>1260376.6299999999</v>
          </cell>
        </row>
        <row r="1535">
          <cell r="B1535">
            <v>400510</v>
          </cell>
          <cell r="C1535" t="str">
            <v xml:space="preserve">        자산손상차손</v>
          </cell>
          <cell r="Z1535">
            <v>998232</v>
          </cell>
          <cell r="AA1535">
            <v>917702</v>
          </cell>
          <cell r="AD1535">
            <v>4183823.57</v>
          </cell>
        </row>
        <row r="1536">
          <cell r="B1536">
            <v>400520</v>
          </cell>
          <cell r="C1536" t="str">
            <v xml:space="preserve">            매출채권및기타채권손상차손</v>
          </cell>
        </row>
        <row r="1537">
          <cell r="B1537">
            <v>400530</v>
          </cell>
          <cell r="C1537" t="str">
            <v xml:space="preserve">            재고자산손상차손(평가손실)</v>
          </cell>
        </row>
        <row r="1538">
          <cell r="B1538">
            <v>400540</v>
          </cell>
          <cell r="C1538" t="str">
            <v xml:space="preserve">            투자부동산손상차손</v>
          </cell>
        </row>
        <row r="1539">
          <cell r="B1539">
            <v>400550</v>
          </cell>
          <cell r="C1539" t="str">
            <v xml:space="preserve">            유형자산손상차손</v>
          </cell>
          <cell r="AD1539">
            <v>4183823.57</v>
          </cell>
        </row>
        <row r="1540">
          <cell r="B1540">
            <v>400560</v>
          </cell>
          <cell r="C1540" t="str">
            <v xml:space="preserve">            영업권손상차손</v>
          </cell>
        </row>
        <row r="1541">
          <cell r="B1541">
            <v>400570</v>
          </cell>
          <cell r="C1541" t="str">
            <v xml:space="preserve">            무형자산손상차손</v>
          </cell>
          <cell r="Z1541">
            <v>998232</v>
          </cell>
          <cell r="AA1541">
            <v>917702</v>
          </cell>
        </row>
        <row r="1542">
          <cell r="B1542">
            <v>400580</v>
          </cell>
          <cell r="C1542" t="str">
            <v xml:space="preserve">            매각예정처분자산집단손상차손</v>
          </cell>
        </row>
        <row r="1543">
          <cell r="B1543">
            <v>400590</v>
          </cell>
          <cell r="C1543" t="str">
            <v xml:space="preserve">            기타자산손상차손</v>
          </cell>
        </row>
        <row r="1544">
          <cell r="B1544">
            <v>400600</v>
          </cell>
          <cell r="C1544" t="str">
            <v xml:space="preserve">        파생상품손실</v>
          </cell>
        </row>
        <row r="1545">
          <cell r="B1545">
            <v>400610</v>
          </cell>
          <cell r="C1545" t="str">
            <v xml:space="preserve">            파생상품평가손실</v>
          </cell>
        </row>
        <row r="1546">
          <cell r="B1546">
            <v>400620</v>
          </cell>
          <cell r="C1546" t="str">
            <v xml:space="preserve">            파생상품거래손실</v>
          </cell>
        </row>
        <row r="1547">
          <cell r="B1547">
            <v>400630</v>
          </cell>
          <cell r="C1547" t="str">
            <v xml:space="preserve">            기타파생상품손실</v>
          </cell>
        </row>
        <row r="1548">
          <cell r="B1548">
            <v>400640</v>
          </cell>
          <cell r="C1548" t="str">
            <v xml:space="preserve">        지분법관련손실</v>
          </cell>
          <cell r="Q1548">
            <v>222231</v>
          </cell>
          <cell r="R1548">
            <v>298648</v>
          </cell>
          <cell r="S1548">
            <v>6547285</v>
          </cell>
          <cell r="T1548">
            <v>1462119</v>
          </cell>
          <cell r="U1548">
            <v>714763</v>
          </cell>
          <cell r="V1548">
            <v>1759620</v>
          </cell>
          <cell r="W1548">
            <v>6394966</v>
          </cell>
          <cell r="AA1548">
            <v>2141490</v>
          </cell>
          <cell r="AB1548">
            <v>1354.44</v>
          </cell>
          <cell r="AC1548">
            <v>1000614.36</v>
          </cell>
          <cell r="AD1548">
            <v>586.95000000000005</v>
          </cell>
          <cell r="AE1548">
            <v>1341.34</v>
          </cell>
        </row>
        <row r="1549">
          <cell r="B1549">
            <v>400650</v>
          </cell>
          <cell r="C1549" t="str">
            <v xml:space="preserve">            지분법손실</v>
          </cell>
          <cell r="Q1549">
            <v>222231</v>
          </cell>
          <cell r="R1549">
            <v>298648</v>
          </cell>
          <cell r="S1549">
            <v>6547285</v>
          </cell>
          <cell r="T1549">
            <v>1462119</v>
          </cell>
          <cell r="U1549">
            <v>714763</v>
          </cell>
          <cell r="V1549">
            <v>1759620</v>
          </cell>
          <cell r="W1549">
            <v>6394966</v>
          </cell>
          <cell r="AA1549">
            <v>2141490</v>
          </cell>
          <cell r="AB1549">
            <v>1354.44</v>
          </cell>
          <cell r="AC1549">
            <v>1000614.36</v>
          </cell>
          <cell r="AD1549">
            <v>586.95000000000005</v>
          </cell>
          <cell r="AE1549">
            <v>1341.34</v>
          </cell>
        </row>
        <row r="1550">
          <cell r="B1550">
            <v>400660</v>
          </cell>
          <cell r="C1550" t="str">
            <v xml:space="preserve">            지분법적용회사투자손실</v>
          </cell>
        </row>
        <row r="1551">
          <cell r="B1551">
            <v>400670</v>
          </cell>
          <cell r="C1551" t="str">
            <v xml:space="preserve">            지분법적용투자주식처분손실</v>
          </cell>
        </row>
        <row r="1552">
          <cell r="B1552">
            <v>400680</v>
          </cell>
          <cell r="C1552" t="str">
            <v xml:space="preserve">            지분법적용투자주식손상차손</v>
          </cell>
        </row>
        <row r="1553">
          <cell r="B1553">
            <v>400690</v>
          </cell>
          <cell r="C1553" t="str">
            <v xml:space="preserve">            기타지분법관련손실</v>
          </cell>
        </row>
        <row r="1554">
          <cell r="B1554">
            <v>400700</v>
          </cell>
          <cell r="C1554" t="str">
            <v xml:space="preserve">        종속기업관련손실</v>
          </cell>
        </row>
        <row r="1555">
          <cell r="B1555">
            <v>400710</v>
          </cell>
          <cell r="C1555" t="str">
            <v xml:space="preserve">        관계기업관련손실(관계기업의당기순이익에대한지분감소)</v>
          </cell>
          <cell r="Y1555">
            <v>1608.68</v>
          </cell>
          <cell r="AB1555">
            <v>945205.48</v>
          </cell>
        </row>
        <row r="1556">
          <cell r="B1556">
            <v>400720</v>
          </cell>
          <cell r="C1556" t="str">
            <v xml:space="preserve">        금융부채관련손실</v>
          </cell>
        </row>
        <row r="1557">
          <cell r="B1557">
            <v>400730</v>
          </cell>
          <cell r="C1557" t="str">
            <v xml:space="preserve">        사채상환손실</v>
          </cell>
        </row>
        <row r="1558">
          <cell r="B1558">
            <v>400740</v>
          </cell>
          <cell r="C1558" t="str">
            <v xml:space="preserve">        재해손실</v>
          </cell>
        </row>
        <row r="1559">
          <cell r="B1559">
            <v>400750</v>
          </cell>
          <cell r="C1559" t="str">
            <v xml:space="preserve">        법인세비용</v>
          </cell>
          <cell r="X1559">
            <v>12136355.5</v>
          </cell>
          <cell r="Y1559">
            <v>33442902.82</v>
          </cell>
          <cell r="Z1559">
            <v>26638759</v>
          </cell>
          <cell r="AA1559">
            <v>35846855</v>
          </cell>
          <cell r="AB1559">
            <v>16616362.01</v>
          </cell>
          <cell r="AC1559">
            <v>26347511.129999999</v>
          </cell>
          <cell r="AD1559">
            <v>17826685.359999999</v>
          </cell>
          <cell r="AE1559">
            <v>6344114.1100000003</v>
          </cell>
        </row>
        <row r="1560">
          <cell r="B1560">
            <v>404420</v>
          </cell>
          <cell r="C1560" t="str">
            <v xml:space="preserve">        구조조정활동의비용</v>
          </cell>
        </row>
        <row r="1561">
          <cell r="B1561">
            <v>400760</v>
          </cell>
          <cell r="C1561" t="str">
            <v xml:space="preserve">        전기오류수정손실</v>
          </cell>
        </row>
        <row r="1562">
          <cell r="B1562">
            <v>400770</v>
          </cell>
          <cell r="C1562" t="str">
            <v xml:space="preserve">        비지배주주지분순손실</v>
          </cell>
          <cell r="P1562">
            <v>140013</v>
          </cell>
          <cell r="Q1562">
            <v>8998</v>
          </cell>
          <cell r="R1562">
            <v>20465559</v>
          </cell>
          <cell r="S1562">
            <v>2231041</v>
          </cell>
          <cell r="T1562">
            <v>570615</v>
          </cell>
        </row>
        <row r="1563">
          <cell r="B1563">
            <v>404680</v>
          </cell>
          <cell r="C1563" t="str">
            <v xml:space="preserve">        보험수리적손실</v>
          </cell>
        </row>
        <row r="1564">
          <cell r="B1564">
            <v>400780</v>
          </cell>
          <cell r="C1564" t="str">
            <v xml:space="preserve">        기타</v>
          </cell>
          <cell r="Q1564">
            <v>1037591</v>
          </cell>
          <cell r="R1564">
            <v>249846</v>
          </cell>
          <cell r="S1564">
            <v>3441690</v>
          </cell>
          <cell r="AA1564">
            <v>11804605</v>
          </cell>
          <cell r="AB1564">
            <v>871901.6</v>
          </cell>
          <cell r="AE1564">
            <v>10807665.710000001</v>
          </cell>
        </row>
        <row r="1565">
          <cell r="B1565">
            <v>400790</v>
          </cell>
          <cell r="C1565" t="str">
            <v xml:space="preserve">    현금유입이없는수익등차감</v>
          </cell>
          <cell r="P1565">
            <v>3081319</v>
          </cell>
          <cell r="Q1565">
            <v>2247621</v>
          </cell>
          <cell r="R1565">
            <v>61257393</v>
          </cell>
          <cell r="S1565">
            <v>7991755</v>
          </cell>
          <cell r="T1565">
            <v>4304143</v>
          </cell>
          <cell r="U1565">
            <v>5465480</v>
          </cell>
          <cell r="V1565">
            <v>8762421</v>
          </cell>
          <cell r="W1565">
            <v>4455439</v>
          </cell>
          <cell r="X1565">
            <v>8178555.4699999997</v>
          </cell>
          <cell r="Y1565">
            <v>15822047.48</v>
          </cell>
          <cell r="Z1565">
            <v>16000174</v>
          </cell>
          <cell r="AA1565">
            <v>13486082</v>
          </cell>
          <cell r="AB1565">
            <v>35692440</v>
          </cell>
          <cell r="AC1565">
            <v>35617247.140000001</v>
          </cell>
          <cell r="AD1565">
            <v>12045994.57</v>
          </cell>
          <cell r="AE1565">
            <v>8228320.0800000001</v>
          </cell>
        </row>
        <row r="1566">
          <cell r="B1566">
            <v>400800</v>
          </cell>
          <cell r="C1566" t="str">
            <v xml:space="preserve">        금융수익</v>
          </cell>
        </row>
        <row r="1567">
          <cell r="B1567">
            <v>400810</v>
          </cell>
          <cell r="C1567" t="str">
            <v xml:space="preserve">        이자수익</v>
          </cell>
          <cell r="R1567">
            <v>75232</v>
          </cell>
          <cell r="S1567">
            <v>23054</v>
          </cell>
          <cell r="U1567">
            <v>314250</v>
          </cell>
          <cell r="V1567">
            <v>111472</v>
          </cell>
          <cell r="W1567">
            <v>1766</v>
          </cell>
          <cell r="X1567">
            <v>6692970.0800000001</v>
          </cell>
          <cell r="Y1567">
            <v>7744463.46</v>
          </cell>
          <cell r="Z1567">
            <v>8953579</v>
          </cell>
          <cell r="AA1567">
            <v>8732910</v>
          </cell>
          <cell r="AB1567">
            <v>12440233</v>
          </cell>
          <cell r="AC1567">
            <v>12257108.16</v>
          </cell>
          <cell r="AD1567">
            <v>9501314.2100000009</v>
          </cell>
          <cell r="AE1567">
            <v>6079529.0999999996</v>
          </cell>
        </row>
        <row r="1568">
          <cell r="B1568">
            <v>400820</v>
          </cell>
          <cell r="C1568" t="str">
            <v xml:space="preserve">        배당금수익</v>
          </cell>
          <cell r="X1568">
            <v>328308.90000000002</v>
          </cell>
          <cell r="Y1568">
            <v>329686.95</v>
          </cell>
          <cell r="Z1568">
            <v>563510</v>
          </cell>
          <cell r="AA1568">
            <v>240825</v>
          </cell>
          <cell r="AB1568">
            <v>53929</v>
          </cell>
          <cell r="AC1568">
            <v>39044.75</v>
          </cell>
          <cell r="AD1568">
            <v>45016.3</v>
          </cell>
          <cell r="AE1568">
            <v>45475.65</v>
          </cell>
        </row>
        <row r="1569">
          <cell r="B1569">
            <v>400830</v>
          </cell>
          <cell r="C1569" t="str">
            <v xml:space="preserve">        대손충당금환입액</v>
          </cell>
          <cell r="P1569">
            <v>1398330</v>
          </cell>
          <cell r="T1569">
            <v>26972</v>
          </cell>
          <cell r="W1569">
            <v>274578</v>
          </cell>
          <cell r="X1569">
            <v>56938.03</v>
          </cell>
          <cell r="Y1569">
            <v>13997.3</v>
          </cell>
          <cell r="Z1569">
            <v>4279</v>
          </cell>
          <cell r="AA1569">
            <v>625056</v>
          </cell>
          <cell r="AB1569">
            <v>197305.61</v>
          </cell>
          <cell r="AC1569">
            <v>484195.2</v>
          </cell>
        </row>
        <row r="1570">
          <cell r="B1570">
            <v>400840</v>
          </cell>
          <cell r="C1570" t="str">
            <v xml:space="preserve">        퇴직급여충당부채환입액</v>
          </cell>
          <cell r="P1570">
            <v>266928</v>
          </cell>
        </row>
        <row r="1571">
          <cell r="B1571">
            <v>400850</v>
          </cell>
          <cell r="C1571" t="str">
            <v xml:space="preserve">        충당부채환입액</v>
          </cell>
        </row>
        <row r="1572">
          <cell r="B1572">
            <v>400860</v>
          </cell>
          <cell r="C1572" t="str">
            <v xml:space="preserve">        외환거래이익</v>
          </cell>
          <cell r="P1572">
            <v>26073</v>
          </cell>
          <cell r="Q1572">
            <v>932058</v>
          </cell>
          <cell r="R1572">
            <v>2766240</v>
          </cell>
          <cell r="S1572">
            <v>3373492</v>
          </cell>
          <cell r="T1572">
            <v>2221515</v>
          </cell>
          <cell r="U1572">
            <v>4266</v>
          </cell>
          <cell r="V1572">
            <v>39023</v>
          </cell>
          <cell r="W1572">
            <v>3602622</v>
          </cell>
          <cell r="X1572">
            <v>248746.28</v>
          </cell>
          <cell r="Y1572">
            <v>169044.4</v>
          </cell>
          <cell r="Z1572">
            <v>3776701</v>
          </cell>
          <cell r="AA1572">
            <v>2974964</v>
          </cell>
          <cell r="AB1572">
            <v>1040049.25</v>
          </cell>
          <cell r="AC1572">
            <v>405445.7</v>
          </cell>
          <cell r="AD1572">
            <v>418947.19</v>
          </cell>
          <cell r="AE1572">
            <v>417976.29</v>
          </cell>
        </row>
        <row r="1573">
          <cell r="B1573">
            <v>400870</v>
          </cell>
          <cell r="C1573" t="str">
            <v xml:space="preserve">            외환차익</v>
          </cell>
          <cell r="R1573">
            <v>143700</v>
          </cell>
        </row>
        <row r="1574">
          <cell r="B1574">
            <v>400880</v>
          </cell>
          <cell r="C1574" t="str">
            <v xml:space="preserve">            외화환산이익</v>
          </cell>
          <cell r="P1574">
            <v>26073</v>
          </cell>
          <cell r="Q1574">
            <v>932058</v>
          </cell>
          <cell r="R1574">
            <v>2622540</v>
          </cell>
          <cell r="S1574">
            <v>3373492</v>
          </cell>
          <cell r="T1574">
            <v>2221515</v>
          </cell>
          <cell r="U1574">
            <v>4266</v>
          </cell>
          <cell r="V1574">
            <v>39023</v>
          </cell>
          <cell r="W1574">
            <v>3602622</v>
          </cell>
          <cell r="X1574">
            <v>248746.28</v>
          </cell>
          <cell r="Y1574">
            <v>169044.4</v>
          </cell>
          <cell r="Z1574">
            <v>3776701</v>
          </cell>
          <cell r="AA1574">
            <v>2974964</v>
          </cell>
          <cell r="AB1574">
            <v>1040049.25</v>
          </cell>
          <cell r="AC1574">
            <v>405445.7</v>
          </cell>
          <cell r="AD1574">
            <v>418947.19</v>
          </cell>
          <cell r="AE1574">
            <v>417976.29</v>
          </cell>
        </row>
        <row r="1575">
          <cell r="B1575">
            <v>400890</v>
          </cell>
          <cell r="C1575" t="str">
            <v xml:space="preserve">            기타외환거래이익</v>
          </cell>
        </row>
        <row r="1576">
          <cell r="B1576">
            <v>400900</v>
          </cell>
          <cell r="C1576" t="str">
            <v xml:space="preserve">        주식보상비환입</v>
          </cell>
        </row>
        <row r="1577">
          <cell r="B1577">
            <v>400910</v>
          </cell>
          <cell r="C1577" t="str">
            <v xml:space="preserve">        보상원가환입</v>
          </cell>
        </row>
        <row r="1578">
          <cell r="B1578">
            <v>400920</v>
          </cell>
          <cell r="C1578" t="str">
            <v xml:space="preserve">        자산폐기이익</v>
          </cell>
        </row>
        <row r="1579">
          <cell r="B1579">
            <v>400930</v>
          </cell>
          <cell r="C1579" t="str">
            <v xml:space="preserve">        매출채권처분이익</v>
          </cell>
        </row>
        <row r="1580">
          <cell r="B1580">
            <v>400940</v>
          </cell>
          <cell r="C1580" t="str">
            <v xml:space="preserve">        금융자산처분이익</v>
          </cell>
          <cell r="R1580">
            <v>563793</v>
          </cell>
          <cell r="S1580">
            <v>909950</v>
          </cell>
          <cell r="U1580">
            <v>188413</v>
          </cell>
          <cell r="V1580">
            <v>198914</v>
          </cell>
          <cell r="X1580">
            <v>7174.93</v>
          </cell>
          <cell r="Y1580">
            <v>1015903.65</v>
          </cell>
          <cell r="Z1580">
            <v>69207</v>
          </cell>
          <cell r="AA1580">
            <v>47627</v>
          </cell>
          <cell r="AB1580">
            <v>90107.76</v>
          </cell>
          <cell r="AD1580">
            <v>734981.82</v>
          </cell>
          <cell r="AE1580">
            <v>454952.82</v>
          </cell>
        </row>
        <row r="1581">
          <cell r="B1581">
            <v>400950</v>
          </cell>
          <cell r="C1581" t="str">
            <v xml:space="preserve">            당기손익인식(지정)금융상품처분이익</v>
          </cell>
          <cell r="AB1581">
            <v>1859.39</v>
          </cell>
        </row>
        <row r="1582">
          <cell r="B1582">
            <v>400960</v>
          </cell>
          <cell r="C1582" t="str">
            <v xml:space="preserve">            단기매매금융자산처분이익</v>
          </cell>
          <cell r="R1582">
            <v>548824</v>
          </cell>
          <cell r="S1582">
            <v>505963</v>
          </cell>
        </row>
        <row r="1583">
          <cell r="B1583">
            <v>400970</v>
          </cell>
          <cell r="C1583" t="str">
            <v xml:space="preserve">            단기투자자산처분이익</v>
          </cell>
          <cell r="V1583">
            <v>196186</v>
          </cell>
        </row>
        <row r="1584">
          <cell r="B1584">
            <v>400980</v>
          </cell>
          <cell r="C1584" t="str">
            <v xml:space="preserve">            매도가능금융자산처분이익</v>
          </cell>
          <cell r="R1584">
            <v>14969</v>
          </cell>
          <cell r="S1584">
            <v>352060</v>
          </cell>
          <cell r="AA1584">
            <v>47627</v>
          </cell>
          <cell r="AB1584">
            <v>88248.37</v>
          </cell>
          <cell r="AD1584">
            <v>734981.82</v>
          </cell>
          <cell r="AE1584">
            <v>454952.82</v>
          </cell>
        </row>
        <row r="1585">
          <cell r="B1585">
            <v>400990</v>
          </cell>
          <cell r="C1585" t="str">
            <v xml:space="preserve">            만기보유금융자산처분이익</v>
          </cell>
        </row>
        <row r="1586">
          <cell r="B1586">
            <v>401000</v>
          </cell>
          <cell r="C1586" t="str">
            <v xml:space="preserve">            기타금융자산처분이익</v>
          </cell>
          <cell r="S1586">
            <v>51927</v>
          </cell>
          <cell r="U1586">
            <v>188413</v>
          </cell>
          <cell r="V1586">
            <v>2728</v>
          </cell>
          <cell r="X1586">
            <v>7174.93</v>
          </cell>
          <cell r="Y1586">
            <v>1015903.65</v>
          </cell>
          <cell r="Z1586">
            <v>69207</v>
          </cell>
        </row>
        <row r="1587">
          <cell r="B1587">
            <v>401010</v>
          </cell>
          <cell r="C1587" t="str">
            <v xml:space="preserve">        자산처분이익</v>
          </cell>
          <cell r="P1587">
            <v>162186</v>
          </cell>
          <cell r="Q1587">
            <v>190054</v>
          </cell>
          <cell r="R1587">
            <v>261554</v>
          </cell>
          <cell r="S1587">
            <v>350723</v>
          </cell>
          <cell r="T1587">
            <v>674723</v>
          </cell>
          <cell r="U1587">
            <v>886465</v>
          </cell>
          <cell r="V1587">
            <v>2331070</v>
          </cell>
          <cell r="W1587">
            <v>80826</v>
          </cell>
          <cell r="X1587">
            <v>305305.71999999997</v>
          </cell>
          <cell r="Y1587">
            <v>998</v>
          </cell>
          <cell r="Z1587">
            <v>169884</v>
          </cell>
          <cell r="AA1587">
            <v>49831</v>
          </cell>
          <cell r="AB1587">
            <v>10150162.6</v>
          </cell>
          <cell r="AC1587">
            <v>4207900.09</v>
          </cell>
          <cell r="AD1587">
            <v>543543.27</v>
          </cell>
          <cell r="AE1587">
            <v>290328.92</v>
          </cell>
        </row>
        <row r="1588">
          <cell r="B1588">
            <v>401020</v>
          </cell>
          <cell r="C1588" t="str">
            <v xml:space="preserve">            투자부동산처분이익</v>
          </cell>
          <cell r="P1588">
            <v>4500</v>
          </cell>
          <cell r="Q1588">
            <v>151858</v>
          </cell>
          <cell r="R1588">
            <v>153318</v>
          </cell>
          <cell r="S1588">
            <v>86443</v>
          </cell>
          <cell r="T1588">
            <v>11200</v>
          </cell>
          <cell r="U1588">
            <v>850520</v>
          </cell>
          <cell r="V1588">
            <v>1943264</v>
          </cell>
          <cell r="W1588">
            <v>74647</v>
          </cell>
        </row>
        <row r="1589">
          <cell r="B1589">
            <v>401030</v>
          </cell>
          <cell r="C1589" t="str">
            <v xml:space="preserve">            유형,리스자산처분이익</v>
          </cell>
          <cell r="P1589">
            <v>157686</v>
          </cell>
          <cell r="Q1589">
            <v>38196</v>
          </cell>
          <cell r="R1589">
            <v>108236</v>
          </cell>
          <cell r="S1589">
            <v>264280</v>
          </cell>
          <cell r="T1589">
            <v>663523</v>
          </cell>
          <cell r="U1589">
            <v>35945</v>
          </cell>
          <cell r="V1589">
            <v>387806</v>
          </cell>
          <cell r="W1589">
            <v>6179</v>
          </cell>
          <cell r="X1589">
            <v>305305.71999999997</v>
          </cell>
          <cell r="Y1589">
            <v>998</v>
          </cell>
          <cell r="Z1589">
            <v>5879</v>
          </cell>
          <cell r="AA1589">
            <v>45078</v>
          </cell>
          <cell r="AB1589">
            <v>147583.51999999999</v>
          </cell>
          <cell r="AC1589">
            <v>4174781.68</v>
          </cell>
          <cell r="AD1589">
            <v>253270.83</v>
          </cell>
          <cell r="AE1589">
            <v>11328.92</v>
          </cell>
        </row>
        <row r="1590">
          <cell r="B1590">
            <v>401040</v>
          </cell>
          <cell r="C1590" t="str">
            <v xml:space="preserve">            무형자산처분이익</v>
          </cell>
          <cell r="Z1590">
            <v>164006</v>
          </cell>
          <cell r="AA1590">
            <v>4753</v>
          </cell>
          <cell r="AB1590">
            <v>10002579.08</v>
          </cell>
          <cell r="AC1590">
            <v>33118.410000000003</v>
          </cell>
          <cell r="AD1590">
            <v>290272.44</v>
          </cell>
          <cell r="AE1590">
            <v>279000</v>
          </cell>
        </row>
        <row r="1591">
          <cell r="B1591">
            <v>401050</v>
          </cell>
          <cell r="C1591" t="str">
            <v xml:space="preserve">            기타자산처분이익</v>
          </cell>
        </row>
        <row r="1592">
          <cell r="B1592">
            <v>401060</v>
          </cell>
          <cell r="C1592" t="str">
            <v xml:space="preserve">        재고자산감모손실환입</v>
          </cell>
        </row>
        <row r="1593">
          <cell r="B1593">
            <v>401070</v>
          </cell>
          <cell r="C1593" t="str">
            <v xml:space="preserve">        금융자산평가이익</v>
          </cell>
          <cell r="Q1593">
            <v>1125509</v>
          </cell>
          <cell r="R1593">
            <v>1396999</v>
          </cell>
          <cell r="S1593">
            <v>202222</v>
          </cell>
          <cell r="T1593">
            <v>73863</v>
          </cell>
          <cell r="Y1593">
            <v>29886.639999999999</v>
          </cell>
          <cell r="Z1593">
            <v>58688</v>
          </cell>
        </row>
        <row r="1594">
          <cell r="B1594">
            <v>401080</v>
          </cell>
          <cell r="C1594" t="str">
            <v xml:space="preserve">            당기손익인식(지정)금융상품평가이익</v>
          </cell>
        </row>
        <row r="1595">
          <cell r="B1595">
            <v>401090</v>
          </cell>
          <cell r="C1595" t="str">
            <v xml:space="preserve">            단기매매금융자산평가이익</v>
          </cell>
          <cell r="R1595">
            <v>983014</v>
          </cell>
          <cell r="S1595">
            <v>202222</v>
          </cell>
          <cell r="T1595">
            <v>73863</v>
          </cell>
        </row>
        <row r="1596">
          <cell r="B1596">
            <v>401100</v>
          </cell>
          <cell r="C1596" t="str">
            <v xml:space="preserve">            단기투자자산평가이익</v>
          </cell>
          <cell r="Q1596">
            <v>1125509</v>
          </cell>
        </row>
        <row r="1597">
          <cell r="B1597">
            <v>401110</v>
          </cell>
          <cell r="C1597" t="str">
            <v xml:space="preserve">            매도가능금융자산평가이익</v>
          </cell>
          <cell r="R1597">
            <v>413985</v>
          </cell>
        </row>
        <row r="1598">
          <cell r="B1598">
            <v>401120</v>
          </cell>
          <cell r="C1598" t="str">
            <v xml:space="preserve">            만기보유금융자산평가이익</v>
          </cell>
        </row>
        <row r="1599">
          <cell r="B1599">
            <v>401130</v>
          </cell>
          <cell r="C1599" t="str">
            <v xml:space="preserve">            기타금융자산평가이익</v>
          </cell>
          <cell r="Y1599">
            <v>29886.639999999999</v>
          </cell>
          <cell r="Z1599">
            <v>58688</v>
          </cell>
        </row>
        <row r="1600">
          <cell r="B1600">
            <v>401140</v>
          </cell>
          <cell r="C1600" t="str">
            <v xml:space="preserve">        투자자산평가이익</v>
          </cell>
        </row>
        <row r="1601">
          <cell r="B1601">
            <v>401150</v>
          </cell>
          <cell r="C1601" t="str">
            <v xml:space="preserve">        자산재평가이익</v>
          </cell>
        </row>
        <row r="1602">
          <cell r="B1602">
            <v>401160</v>
          </cell>
          <cell r="C1602" t="str">
            <v xml:space="preserve">        금융상품손상차손환입</v>
          </cell>
          <cell r="U1602">
            <v>3162270</v>
          </cell>
        </row>
        <row r="1603">
          <cell r="B1603">
            <v>401170</v>
          </cell>
          <cell r="C1603" t="str">
            <v xml:space="preserve">            매도가능금융자산손상차손환입</v>
          </cell>
        </row>
        <row r="1604">
          <cell r="B1604">
            <v>401180</v>
          </cell>
          <cell r="C1604" t="str">
            <v xml:space="preserve">            만기보유금융자산손상차손환입</v>
          </cell>
        </row>
        <row r="1605">
          <cell r="B1605">
            <v>401190</v>
          </cell>
          <cell r="C1605" t="str">
            <v xml:space="preserve">            기타금융자산손상차손환입</v>
          </cell>
          <cell r="U1605">
            <v>3162270</v>
          </cell>
        </row>
        <row r="1606">
          <cell r="B1606">
            <v>401200</v>
          </cell>
          <cell r="C1606" t="str">
            <v xml:space="preserve">        자산손상차손환입</v>
          </cell>
          <cell r="AE1606">
            <v>140057.29999999999</v>
          </cell>
        </row>
        <row r="1607">
          <cell r="B1607">
            <v>401210</v>
          </cell>
          <cell r="C1607" t="str">
            <v xml:space="preserve">            매출채권및기타채권손상차손환입</v>
          </cell>
        </row>
        <row r="1608">
          <cell r="B1608">
            <v>401220</v>
          </cell>
          <cell r="C1608" t="str">
            <v xml:space="preserve">            재고자산손상차손(평가손실)환입</v>
          </cell>
        </row>
        <row r="1609">
          <cell r="B1609">
            <v>401230</v>
          </cell>
          <cell r="C1609" t="str">
            <v xml:space="preserve">            투자부동산손상차손환입</v>
          </cell>
        </row>
        <row r="1610">
          <cell r="B1610">
            <v>401240</v>
          </cell>
          <cell r="C1610" t="str">
            <v xml:space="preserve">            유형자산손상차손환입</v>
          </cell>
          <cell r="AE1610">
            <v>140057.29999999999</v>
          </cell>
        </row>
        <row r="1611">
          <cell r="B1611">
            <v>401250</v>
          </cell>
          <cell r="C1611" t="str">
            <v xml:space="preserve">            무형자산손상차손환입</v>
          </cell>
        </row>
        <row r="1612">
          <cell r="B1612">
            <v>401260</v>
          </cell>
          <cell r="C1612" t="str">
            <v xml:space="preserve">            매각예정처분자산집단손상차손환입</v>
          </cell>
        </row>
        <row r="1613">
          <cell r="B1613">
            <v>401270</v>
          </cell>
          <cell r="C1613" t="str">
            <v xml:space="preserve">            기타자산손상차손환입</v>
          </cell>
        </row>
        <row r="1614">
          <cell r="B1614">
            <v>401280</v>
          </cell>
          <cell r="C1614" t="str">
            <v xml:space="preserve">        파생상품이익</v>
          </cell>
        </row>
        <row r="1615">
          <cell r="B1615">
            <v>401290</v>
          </cell>
          <cell r="C1615" t="str">
            <v xml:space="preserve">            파생상품평가이익</v>
          </cell>
        </row>
        <row r="1616">
          <cell r="B1616">
            <v>401300</v>
          </cell>
          <cell r="C1616" t="str">
            <v xml:space="preserve">            파생상품거래이익</v>
          </cell>
        </row>
        <row r="1617">
          <cell r="B1617">
            <v>401310</v>
          </cell>
          <cell r="C1617" t="str">
            <v xml:space="preserve">            기타파생상품이익</v>
          </cell>
        </row>
        <row r="1618">
          <cell r="B1618">
            <v>401320</v>
          </cell>
          <cell r="C1618" t="str">
            <v xml:space="preserve">        지분법관련이익</v>
          </cell>
          <cell r="P1618">
            <v>1227801</v>
          </cell>
          <cell r="R1618">
            <v>643040</v>
          </cell>
          <cell r="S1618">
            <v>1127434</v>
          </cell>
          <cell r="T1618">
            <v>755776</v>
          </cell>
          <cell r="U1618">
            <v>525940</v>
          </cell>
          <cell r="V1618">
            <v>5833300</v>
          </cell>
          <cell r="W1618">
            <v>392523</v>
          </cell>
          <cell r="X1618">
            <v>539111.53</v>
          </cell>
          <cell r="Y1618">
            <v>4035117.77</v>
          </cell>
          <cell r="Z1618">
            <v>422929</v>
          </cell>
        </row>
        <row r="1619">
          <cell r="B1619">
            <v>401330</v>
          </cell>
          <cell r="C1619" t="str">
            <v xml:space="preserve">            지분법이익</v>
          </cell>
          <cell r="P1619">
            <v>1227801</v>
          </cell>
          <cell r="R1619">
            <v>643040</v>
          </cell>
          <cell r="S1619">
            <v>1127434</v>
          </cell>
          <cell r="T1619">
            <v>755776</v>
          </cell>
          <cell r="U1619">
            <v>525940</v>
          </cell>
          <cell r="V1619">
            <v>5833300</v>
          </cell>
          <cell r="W1619">
            <v>392523</v>
          </cell>
          <cell r="X1619">
            <v>539111.53</v>
          </cell>
          <cell r="Y1619">
            <v>4035117.77</v>
          </cell>
          <cell r="Z1619">
            <v>422929</v>
          </cell>
        </row>
        <row r="1620">
          <cell r="B1620">
            <v>401340</v>
          </cell>
          <cell r="C1620" t="str">
            <v xml:space="preserve">            지분법적용회사투자이익</v>
          </cell>
        </row>
        <row r="1621">
          <cell r="B1621">
            <v>401350</v>
          </cell>
          <cell r="C1621" t="str">
            <v xml:space="preserve">            지분법적용투자주식처분이익</v>
          </cell>
        </row>
        <row r="1622">
          <cell r="B1622">
            <v>401360</v>
          </cell>
          <cell r="C1622" t="str">
            <v xml:space="preserve">            지분법적용투자주식손상차손환입</v>
          </cell>
        </row>
        <row r="1623">
          <cell r="B1623">
            <v>401370</v>
          </cell>
          <cell r="C1623" t="str">
            <v xml:space="preserve">            기타지분법관련이익</v>
          </cell>
        </row>
        <row r="1624">
          <cell r="B1624">
            <v>401380</v>
          </cell>
          <cell r="C1624" t="str">
            <v xml:space="preserve">        종속회사관련이익</v>
          </cell>
          <cell r="AC1624">
            <v>17652885.07</v>
          </cell>
        </row>
        <row r="1625">
          <cell r="B1625">
            <v>401390</v>
          </cell>
          <cell r="C1625" t="str">
            <v xml:space="preserve">        관계기업관련이익(관계기업의당기순이익에대한지분증가)</v>
          </cell>
          <cell r="Y1625">
            <v>2482949.31</v>
          </cell>
          <cell r="Z1625">
            <v>407377</v>
          </cell>
        </row>
        <row r="1626">
          <cell r="B1626">
            <v>401400</v>
          </cell>
          <cell r="C1626" t="str">
            <v xml:space="preserve">        금융부채관련이익</v>
          </cell>
          <cell r="Z1626">
            <v>1574019</v>
          </cell>
          <cell r="AA1626">
            <v>814869</v>
          </cell>
          <cell r="AB1626">
            <v>451993.94</v>
          </cell>
          <cell r="AC1626">
            <v>403287.67</v>
          </cell>
          <cell r="AD1626">
            <v>802191.78</v>
          </cell>
          <cell r="AE1626">
            <v>800000</v>
          </cell>
        </row>
        <row r="1627">
          <cell r="B1627">
            <v>401410</v>
          </cell>
          <cell r="C1627" t="str">
            <v xml:space="preserve">        사채상환이익</v>
          </cell>
        </row>
        <row r="1628">
          <cell r="B1628">
            <v>401420</v>
          </cell>
          <cell r="C1628" t="str">
            <v xml:space="preserve">        자산수증이익</v>
          </cell>
        </row>
        <row r="1629">
          <cell r="B1629">
            <v>401430</v>
          </cell>
          <cell r="C1629" t="str">
            <v xml:space="preserve">        채무조정이익</v>
          </cell>
        </row>
        <row r="1630">
          <cell r="B1630">
            <v>401440</v>
          </cell>
          <cell r="C1630" t="str">
            <v xml:space="preserve">        채무면제이익</v>
          </cell>
          <cell r="R1630">
            <v>20573772</v>
          </cell>
        </row>
        <row r="1631">
          <cell r="B1631">
            <v>401450</v>
          </cell>
          <cell r="C1631" t="str">
            <v xml:space="preserve">        법인세수익</v>
          </cell>
        </row>
        <row r="1632">
          <cell r="B1632">
            <v>401460</v>
          </cell>
          <cell r="C1632" t="str">
            <v xml:space="preserve">        전기오류수정이익</v>
          </cell>
          <cell r="T1632">
            <v>206901</v>
          </cell>
        </row>
        <row r="1633">
          <cell r="B1633">
            <v>401470</v>
          </cell>
          <cell r="C1633" t="str">
            <v xml:space="preserve">        비지배주주지분순이익</v>
          </cell>
        </row>
        <row r="1634">
          <cell r="B1634">
            <v>404690</v>
          </cell>
          <cell r="C1634" t="str">
            <v xml:space="preserve">        보험수리적이익</v>
          </cell>
        </row>
        <row r="1635">
          <cell r="B1635">
            <v>401480</v>
          </cell>
          <cell r="C1635" t="str">
            <v xml:space="preserve">        기타</v>
          </cell>
          <cell r="R1635">
            <v>34976764</v>
          </cell>
          <cell r="S1635">
            <v>2004879</v>
          </cell>
          <cell r="T1635">
            <v>344392</v>
          </cell>
          <cell r="U1635">
            <v>383875</v>
          </cell>
          <cell r="V1635">
            <v>248643</v>
          </cell>
          <cell r="W1635">
            <v>103125</v>
          </cell>
          <cell r="AB1635">
            <v>11268657.66</v>
          </cell>
          <cell r="AC1635">
            <v>167380.5</v>
          </cell>
        </row>
        <row r="1636">
          <cell r="B1636">
            <v>401490</v>
          </cell>
          <cell r="C1636" t="str">
            <v xml:space="preserve">    영업활동으로인한자산부채변동(운전자본변동)</v>
          </cell>
          <cell r="P1636">
            <v>1387833</v>
          </cell>
          <cell r="Q1636">
            <v>-2674166</v>
          </cell>
          <cell r="R1636">
            <v>9421775</v>
          </cell>
          <cell r="S1636">
            <v>13938048</v>
          </cell>
          <cell r="T1636">
            <v>-37773857</v>
          </cell>
          <cell r="U1636">
            <v>-5589229</v>
          </cell>
          <cell r="V1636">
            <v>-1687113</v>
          </cell>
          <cell r="W1636">
            <v>-7012607</v>
          </cell>
          <cell r="X1636">
            <v>15754713.77</v>
          </cell>
          <cell r="Y1636">
            <v>8067548.0899999999</v>
          </cell>
          <cell r="Z1636">
            <v>-5703026</v>
          </cell>
          <cell r="AA1636">
            <v>2344414</v>
          </cell>
          <cell r="AB1636">
            <v>26577590</v>
          </cell>
          <cell r="AC1636">
            <v>-25226538.300000001</v>
          </cell>
          <cell r="AD1636">
            <v>-641705.92000000004</v>
          </cell>
          <cell r="AE1636">
            <v>-36553666.32</v>
          </cell>
        </row>
        <row r="1637">
          <cell r="B1637">
            <v>401500</v>
          </cell>
          <cell r="C1637" t="str">
            <v xml:space="preserve">        영업활동자산의감소</v>
          </cell>
          <cell r="P1637">
            <v>2124546</v>
          </cell>
          <cell r="Q1637">
            <v>1177632</v>
          </cell>
          <cell r="R1637">
            <v>16731783</v>
          </cell>
          <cell r="S1637">
            <v>4316495</v>
          </cell>
          <cell r="T1637">
            <v>-2332309</v>
          </cell>
          <cell r="U1637">
            <v>2174780</v>
          </cell>
          <cell r="V1637">
            <v>-8089788</v>
          </cell>
          <cell r="W1637">
            <v>2011921</v>
          </cell>
          <cell r="X1637">
            <v>-2009578.43</v>
          </cell>
          <cell r="Y1637">
            <v>-4896066.33</v>
          </cell>
          <cell r="Z1637">
            <v>-8493416</v>
          </cell>
          <cell r="AA1637">
            <v>-2862984</v>
          </cell>
          <cell r="AB1637">
            <v>-6424888</v>
          </cell>
          <cell r="AC1637">
            <v>6296297.4400000004</v>
          </cell>
          <cell r="AD1637">
            <v>-3411943.12</v>
          </cell>
          <cell r="AE1637">
            <v>-1645956.77</v>
          </cell>
        </row>
        <row r="1638">
          <cell r="B1638">
            <v>401510</v>
          </cell>
          <cell r="C1638" t="str">
            <v xml:space="preserve">            매출채권및기타채권의감소</v>
          </cell>
          <cell r="P1638">
            <v>-1267966</v>
          </cell>
          <cell r="Q1638">
            <v>-998231</v>
          </cell>
          <cell r="R1638">
            <v>3502131</v>
          </cell>
          <cell r="S1638">
            <v>5259703</v>
          </cell>
          <cell r="T1638">
            <v>-3323098</v>
          </cell>
          <cell r="U1638">
            <v>2848155</v>
          </cell>
          <cell r="V1638">
            <v>-2075193</v>
          </cell>
          <cell r="W1638">
            <v>1166227</v>
          </cell>
          <cell r="X1638">
            <v>-596946.62</v>
          </cell>
          <cell r="Y1638">
            <v>-5669406.5</v>
          </cell>
          <cell r="Z1638">
            <v>-7187087</v>
          </cell>
          <cell r="AA1638">
            <v>-5379807</v>
          </cell>
          <cell r="AB1638">
            <v>-6409721.1799999997</v>
          </cell>
          <cell r="AC1638">
            <v>12926515.17</v>
          </cell>
          <cell r="AD1638">
            <v>3174700.71</v>
          </cell>
          <cell r="AE1638">
            <v>926688.41</v>
          </cell>
        </row>
        <row r="1639">
          <cell r="B1639">
            <v>401520</v>
          </cell>
          <cell r="C1639" t="str">
            <v xml:space="preserve">                매출채권의감소</v>
          </cell>
          <cell r="P1639">
            <v>-33681</v>
          </cell>
          <cell r="Q1639">
            <v>445511</v>
          </cell>
          <cell r="R1639">
            <v>-2807468</v>
          </cell>
          <cell r="S1639">
            <v>644238</v>
          </cell>
          <cell r="T1639">
            <v>-379751</v>
          </cell>
          <cell r="U1639">
            <v>303394</v>
          </cell>
          <cell r="V1639">
            <v>-2220908</v>
          </cell>
          <cell r="W1639">
            <v>1447224</v>
          </cell>
          <cell r="X1639">
            <v>-104124.86</v>
          </cell>
          <cell r="Y1639">
            <v>-5176586.8600000003</v>
          </cell>
          <cell r="Z1639">
            <v>-6000954</v>
          </cell>
          <cell r="AA1639">
            <v>-2260657</v>
          </cell>
          <cell r="AB1639">
            <v>-6105765.1799999997</v>
          </cell>
          <cell r="AC1639">
            <v>14675368.01</v>
          </cell>
          <cell r="AD1639">
            <v>3368973.02</v>
          </cell>
          <cell r="AE1639">
            <v>4278391.72</v>
          </cell>
        </row>
        <row r="1640">
          <cell r="B1640">
            <v>401530</v>
          </cell>
          <cell r="C1640" t="str">
            <v xml:space="preserve">                공사미수금의감소</v>
          </cell>
        </row>
        <row r="1641">
          <cell r="B1641">
            <v>401540</v>
          </cell>
          <cell r="C1641" t="str">
            <v xml:space="preserve">                분양미수금의감소</v>
          </cell>
        </row>
        <row r="1642">
          <cell r="B1642">
            <v>401550</v>
          </cell>
          <cell r="C1642" t="str">
            <v xml:space="preserve">                미수금의감소</v>
          </cell>
          <cell r="P1642">
            <v>-1234285</v>
          </cell>
          <cell r="Q1642">
            <v>-1443742</v>
          </cell>
          <cell r="R1642">
            <v>6309599</v>
          </cell>
          <cell r="S1642">
            <v>4615465</v>
          </cell>
          <cell r="T1642">
            <v>-2943347</v>
          </cell>
          <cell r="U1642">
            <v>2544761</v>
          </cell>
          <cell r="V1642">
            <v>145715</v>
          </cell>
          <cell r="W1642">
            <v>-280997</v>
          </cell>
          <cell r="X1642">
            <v>-492821.76000000001</v>
          </cell>
          <cell r="Y1642">
            <v>-492819.64</v>
          </cell>
          <cell r="Z1642">
            <v>-1186132</v>
          </cell>
          <cell r="AA1642">
            <v>-3119150</v>
          </cell>
          <cell r="AB1642">
            <v>-303956</v>
          </cell>
          <cell r="AC1642">
            <v>-1748852.84</v>
          </cell>
          <cell r="AD1642">
            <v>-194272.31</v>
          </cell>
          <cell r="AE1642">
            <v>-3351703.31</v>
          </cell>
        </row>
        <row r="1643">
          <cell r="B1643">
            <v>401560</v>
          </cell>
          <cell r="C1643" t="str">
            <v xml:space="preserve">                미청구공사의감소</v>
          </cell>
        </row>
        <row r="1644">
          <cell r="B1644">
            <v>401570</v>
          </cell>
          <cell r="C1644" t="str">
            <v xml:space="preserve">                기타매출채권및기타채권의감소</v>
          </cell>
        </row>
        <row r="1645">
          <cell r="B1645">
            <v>401580</v>
          </cell>
          <cell r="C1645" t="str">
            <v xml:space="preserve">            대출채권의감소</v>
          </cell>
        </row>
        <row r="1646">
          <cell r="B1646">
            <v>401590</v>
          </cell>
          <cell r="C1646" t="str">
            <v xml:space="preserve">            재고자산의감소</v>
          </cell>
          <cell r="P1646">
            <v>4628971</v>
          </cell>
          <cell r="Q1646">
            <v>874649</v>
          </cell>
          <cell r="R1646">
            <v>-393113</v>
          </cell>
          <cell r="S1646">
            <v>-253236</v>
          </cell>
          <cell r="T1646">
            <v>-192722</v>
          </cell>
          <cell r="U1646">
            <v>-990192</v>
          </cell>
          <cell r="V1646">
            <v>-122301</v>
          </cell>
          <cell r="W1646">
            <v>603939</v>
          </cell>
          <cell r="X1646">
            <v>-54977.599999999999</v>
          </cell>
          <cell r="Y1646">
            <v>-66118.78</v>
          </cell>
          <cell r="Z1646">
            <v>342828</v>
          </cell>
          <cell r="AA1646">
            <v>107886</v>
          </cell>
          <cell r="AB1646">
            <v>-155465.35999999999</v>
          </cell>
          <cell r="AC1646">
            <v>-137898.95000000001</v>
          </cell>
          <cell r="AD1646">
            <v>328336.88</v>
          </cell>
          <cell r="AE1646">
            <v>-2975950.12</v>
          </cell>
        </row>
        <row r="1647">
          <cell r="B1647">
            <v>401600</v>
          </cell>
          <cell r="C1647" t="str">
            <v xml:space="preserve">            미수수익의감소</v>
          </cell>
          <cell r="P1647">
            <v>-1435180</v>
          </cell>
          <cell r="Q1647">
            <v>2767239</v>
          </cell>
          <cell r="R1647">
            <v>754633</v>
          </cell>
          <cell r="S1647">
            <v>-509131</v>
          </cell>
          <cell r="T1647">
            <v>263769</v>
          </cell>
          <cell r="U1647">
            <v>-648416</v>
          </cell>
          <cell r="V1647">
            <v>-6650</v>
          </cell>
          <cell r="W1647">
            <v>839235</v>
          </cell>
        </row>
        <row r="1648">
          <cell r="B1648">
            <v>401610</v>
          </cell>
          <cell r="C1648" t="str">
            <v xml:space="preserve">            선급금의감소</v>
          </cell>
          <cell r="P1648">
            <v>-402048</v>
          </cell>
          <cell r="Q1648">
            <v>-1021404</v>
          </cell>
          <cell r="R1648">
            <v>1464507</v>
          </cell>
          <cell r="S1648">
            <v>-437532</v>
          </cell>
          <cell r="T1648">
            <v>282230</v>
          </cell>
          <cell r="U1648">
            <v>1096306</v>
          </cell>
          <cell r="V1648">
            <v>-774448</v>
          </cell>
          <cell r="W1648">
            <v>242032</v>
          </cell>
          <cell r="X1648">
            <v>-1164871.78</v>
          </cell>
          <cell r="Y1648">
            <v>1370169.36</v>
          </cell>
          <cell r="Z1648">
            <v>604037</v>
          </cell>
          <cell r="AA1648">
            <v>601323</v>
          </cell>
          <cell r="AB1648">
            <v>213612.35</v>
          </cell>
          <cell r="AC1648">
            <v>-1431890.78</v>
          </cell>
          <cell r="AD1648">
            <v>-7244287.2999999998</v>
          </cell>
          <cell r="AE1648">
            <v>108012.3</v>
          </cell>
        </row>
        <row r="1649">
          <cell r="B1649">
            <v>401620</v>
          </cell>
          <cell r="C1649" t="str">
            <v xml:space="preserve">            선급공사비의감소</v>
          </cell>
        </row>
        <row r="1650">
          <cell r="B1650">
            <v>401630</v>
          </cell>
          <cell r="C1650" t="str">
            <v xml:space="preserve">            선급외주비의감소</v>
          </cell>
        </row>
        <row r="1651">
          <cell r="B1651">
            <v>401640</v>
          </cell>
          <cell r="C1651" t="str">
            <v xml:space="preserve">            선급비용의감소</v>
          </cell>
          <cell r="P1651">
            <v>523497</v>
          </cell>
          <cell r="Q1651">
            <v>-100110</v>
          </cell>
          <cell r="R1651">
            <v>277913</v>
          </cell>
          <cell r="S1651">
            <v>52107</v>
          </cell>
          <cell r="T1651">
            <v>84701</v>
          </cell>
          <cell r="U1651">
            <v>-172360</v>
          </cell>
          <cell r="V1651">
            <v>159175</v>
          </cell>
          <cell r="W1651">
            <v>40490</v>
          </cell>
          <cell r="X1651">
            <v>61723.11</v>
          </cell>
          <cell r="Y1651">
            <v>-26632.14</v>
          </cell>
          <cell r="Z1651">
            <v>-592020</v>
          </cell>
          <cell r="AA1651">
            <v>454519</v>
          </cell>
          <cell r="AB1651">
            <v>602819.37</v>
          </cell>
          <cell r="AC1651">
            <v>-2467192.19</v>
          </cell>
          <cell r="AD1651">
            <v>494916.57</v>
          </cell>
          <cell r="AE1651">
            <v>-1930887.21</v>
          </cell>
        </row>
        <row r="1652">
          <cell r="B1652">
            <v>401650</v>
          </cell>
          <cell r="C1652" t="str">
            <v xml:space="preserve">            당기법인세자산(선급법인세)의감소</v>
          </cell>
        </row>
        <row r="1653">
          <cell r="B1653">
            <v>401660</v>
          </cell>
          <cell r="C1653" t="str">
            <v xml:space="preserve">            선급제세의감소</v>
          </cell>
          <cell r="P1653">
            <v>-30831</v>
          </cell>
          <cell r="Q1653">
            <v>53032</v>
          </cell>
          <cell r="R1653">
            <v>908255</v>
          </cell>
          <cell r="S1653">
            <v>23432</v>
          </cell>
          <cell r="T1653">
            <v>515</v>
          </cell>
        </row>
        <row r="1654">
          <cell r="B1654">
            <v>401670</v>
          </cell>
          <cell r="C1654" t="str">
            <v xml:space="preserve">            파생금융자산의감소</v>
          </cell>
        </row>
        <row r="1655">
          <cell r="B1655">
            <v>401680</v>
          </cell>
          <cell r="C1655" t="str">
            <v xml:space="preserve">            자산보증금등의감소</v>
          </cell>
          <cell r="X1655">
            <v>-254747.54</v>
          </cell>
          <cell r="Y1655">
            <v>99877.73</v>
          </cell>
          <cell r="Z1655">
            <v>-779626</v>
          </cell>
          <cell r="AA1655">
            <v>1278203</v>
          </cell>
          <cell r="AB1655">
            <v>-676133</v>
          </cell>
          <cell r="AD1655">
            <v>-42555.13</v>
          </cell>
          <cell r="AE1655">
            <v>-1047108.44</v>
          </cell>
        </row>
        <row r="1656">
          <cell r="B1656">
            <v>401690</v>
          </cell>
          <cell r="C1656" t="str">
            <v xml:space="preserve">            이연법인세자산의감소</v>
          </cell>
          <cell r="P1656">
            <v>108103</v>
          </cell>
          <cell r="Q1656">
            <v>-396397</v>
          </cell>
          <cell r="R1656">
            <v>10220773</v>
          </cell>
          <cell r="S1656">
            <v>97152</v>
          </cell>
          <cell r="T1656">
            <v>468296</v>
          </cell>
          <cell r="U1656">
            <v>41287</v>
          </cell>
          <cell r="V1656">
            <v>-5270371</v>
          </cell>
          <cell r="W1656">
            <v>-880002</v>
          </cell>
        </row>
        <row r="1657">
          <cell r="B1657">
            <v>401700</v>
          </cell>
          <cell r="C1657" t="str">
            <v xml:space="preserve">            기타금융업자산의감소</v>
          </cell>
        </row>
        <row r="1658">
          <cell r="B1658">
            <v>404430</v>
          </cell>
          <cell r="C1658" t="str">
            <v xml:space="preserve">            금융자산의감소</v>
          </cell>
        </row>
        <row r="1659">
          <cell r="B1659">
            <v>401710</v>
          </cell>
          <cell r="C1659" t="str">
            <v xml:space="preserve">            기타영업활동자산의감소</v>
          </cell>
          <cell r="Q1659">
            <v>-1146</v>
          </cell>
          <cell r="R1659">
            <v>-3316</v>
          </cell>
          <cell r="S1659">
            <v>84000</v>
          </cell>
          <cell r="T1659">
            <v>84000</v>
          </cell>
          <cell r="X1659">
            <v>242</v>
          </cell>
          <cell r="Y1659">
            <v>-603956</v>
          </cell>
          <cell r="Z1659">
            <v>-881548</v>
          </cell>
          <cell r="AA1659">
            <v>74892</v>
          </cell>
          <cell r="AC1659">
            <v>-2593235.81</v>
          </cell>
          <cell r="AD1659">
            <v>-123054.85</v>
          </cell>
          <cell r="AE1659">
            <v>3273288.29</v>
          </cell>
        </row>
        <row r="1660">
          <cell r="B1660">
            <v>401720</v>
          </cell>
          <cell r="C1660" t="str">
            <v xml:space="preserve">            매각예정자산의감소</v>
          </cell>
        </row>
        <row r="1661">
          <cell r="B1661">
            <v>401730</v>
          </cell>
          <cell r="C1661" t="str">
            <v xml:space="preserve">        영업활동부채의증가</v>
          </cell>
          <cell r="P1661">
            <v>-736713</v>
          </cell>
          <cell r="Q1661">
            <v>-3851799</v>
          </cell>
          <cell r="R1661">
            <v>-7310008</v>
          </cell>
          <cell r="S1661">
            <v>9621551</v>
          </cell>
          <cell r="T1661">
            <v>-35441548</v>
          </cell>
          <cell r="U1661">
            <v>-7764010</v>
          </cell>
          <cell r="V1661">
            <v>6402674</v>
          </cell>
          <cell r="W1661">
            <v>-9024528</v>
          </cell>
          <cell r="X1661">
            <v>17764292</v>
          </cell>
          <cell r="Y1661">
            <v>12963614.42</v>
          </cell>
          <cell r="Z1661">
            <v>2790390</v>
          </cell>
          <cell r="AA1661">
            <v>5059997</v>
          </cell>
          <cell r="AB1661">
            <v>32972711.23</v>
          </cell>
          <cell r="AC1661">
            <v>-31522835.75</v>
          </cell>
          <cell r="AD1661">
            <v>2770237.2</v>
          </cell>
          <cell r="AE1661">
            <v>-34907709.539999999</v>
          </cell>
        </row>
        <row r="1662">
          <cell r="B1662">
            <v>401740</v>
          </cell>
          <cell r="C1662" t="str">
            <v xml:space="preserve">            매입채무및기타채무의증가</v>
          </cell>
          <cell r="P1662">
            <v>-1282887</v>
          </cell>
          <cell r="Q1662">
            <v>-241486</v>
          </cell>
          <cell r="R1662">
            <v>-2037628</v>
          </cell>
          <cell r="S1662">
            <v>5432816</v>
          </cell>
          <cell r="T1662">
            <v>-12978450</v>
          </cell>
          <cell r="U1662">
            <v>1511447</v>
          </cell>
          <cell r="V1662">
            <v>6132623</v>
          </cell>
          <cell r="W1662">
            <v>-1949542</v>
          </cell>
          <cell r="X1662">
            <v>18462532.629999999</v>
          </cell>
          <cell r="Y1662">
            <v>11741702.220000001</v>
          </cell>
          <cell r="Z1662">
            <v>5078564</v>
          </cell>
          <cell r="AA1662">
            <v>-9774560</v>
          </cell>
          <cell r="AB1662">
            <v>22642831.27</v>
          </cell>
          <cell r="AC1662">
            <v>-3485658.25</v>
          </cell>
          <cell r="AD1662">
            <v>4283111.71</v>
          </cell>
          <cell r="AE1662">
            <v>9121228</v>
          </cell>
        </row>
        <row r="1663">
          <cell r="B1663">
            <v>401750</v>
          </cell>
          <cell r="C1663" t="str">
            <v xml:space="preserve">                매입채무의증가</v>
          </cell>
          <cell r="P1663">
            <v>-234300</v>
          </cell>
          <cell r="Q1663">
            <v>342240</v>
          </cell>
          <cell r="R1663">
            <v>1775825</v>
          </cell>
          <cell r="S1663">
            <v>-229936</v>
          </cell>
          <cell r="T1663">
            <v>-2554556</v>
          </cell>
          <cell r="U1663">
            <v>-515324</v>
          </cell>
          <cell r="V1663">
            <v>1308598</v>
          </cell>
          <cell r="W1663">
            <v>1389234</v>
          </cell>
          <cell r="X1663">
            <v>572364.63</v>
          </cell>
          <cell r="Y1663">
            <v>403635.91</v>
          </cell>
          <cell r="Z1663">
            <v>281919</v>
          </cell>
          <cell r="AA1663">
            <v>-1170614</v>
          </cell>
          <cell r="AB1663">
            <v>-790398.33</v>
          </cell>
          <cell r="AC1663">
            <v>-3032330.41</v>
          </cell>
          <cell r="AD1663">
            <v>91193.73</v>
          </cell>
          <cell r="AE1663">
            <v>952516.67</v>
          </cell>
        </row>
        <row r="1664">
          <cell r="B1664">
            <v>401760</v>
          </cell>
          <cell r="C1664" t="str">
            <v xml:space="preserve">                미지급금의증가</v>
          </cell>
          <cell r="P1664">
            <v>-1048587</v>
          </cell>
          <cell r="Q1664">
            <v>-583726</v>
          </cell>
          <cell r="R1664">
            <v>-3813453</v>
          </cell>
          <cell r="S1664">
            <v>5662752</v>
          </cell>
          <cell r="T1664">
            <v>-10423894</v>
          </cell>
          <cell r="U1664">
            <v>2026771</v>
          </cell>
          <cell r="V1664">
            <v>4824025</v>
          </cell>
          <cell r="W1664">
            <v>-3338776</v>
          </cell>
        </row>
        <row r="1665">
          <cell r="B1665">
            <v>401770</v>
          </cell>
          <cell r="C1665" t="str">
            <v xml:space="preserve">                공사미지급금의증가</v>
          </cell>
          <cell r="X1665">
            <v>17890168</v>
          </cell>
          <cell r="Y1665">
            <v>11338066.310000001</v>
          </cell>
          <cell r="Z1665">
            <v>4796644</v>
          </cell>
          <cell r="AA1665">
            <v>-8603946</v>
          </cell>
          <cell r="AB1665">
            <v>23433229.600000001</v>
          </cell>
          <cell r="AC1665">
            <v>-453327.84</v>
          </cell>
          <cell r="AD1665">
            <v>4191917.98</v>
          </cell>
          <cell r="AE1665">
            <v>8168711.3300000001</v>
          </cell>
        </row>
        <row r="1666">
          <cell r="B1666">
            <v>401780</v>
          </cell>
          <cell r="C1666" t="str">
            <v xml:space="preserve">                초과청구공사의증가</v>
          </cell>
        </row>
        <row r="1667">
          <cell r="B1667">
            <v>401790</v>
          </cell>
          <cell r="C1667" t="str">
            <v xml:space="preserve">                기타매입채무및기타채무의증가</v>
          </cell>
        </row>
        <row r="1668">
          <cell r="B1668">
            <v>401800</v>
          </cell>
          <cell r="C1668" t="str">
            <v xml:space="preserve">            공사선수금의증가</v>
          </cell>
        </row>
        <row r="1669">
          <cell r="B1669">
            <v>401810</v>
          </cell>
          <cell r="C1669" t="str">
            <v xml:space="preserve">            분양선수금의증가</v>
          </cell>
        </row>
        <row r="1670">
          <cell r="B1670">
            <v>401820</v>
          </cell>
          <cell r="C1670" t="str">
            <v xml:space="preserve">            선수금의증가</v>
          </cell>
          <cell r="P1670">
            <v>21367</v>
          </cell>
          <cell r="Q1670">
            <v>323593</v>
          </cell>
          <cell r="R1670">
            <v>145017</v>
          </cell>
          <cell r="S1670">
            <v>-254331</v>
          </cell>
          <cell r="T1670">
            <v>60093</v>
          </cell>
          <cell r="U1670">
            <v>-41411</v>
          </cell>
          <cell r="V1670">
            <v>510448</v>
          </cell>
          <cell r="W1670">
            <v>165364</v>
          </cell>
          <cell r="X1670">
            <v>323937.90999999997</v>
          </cell>
          <cell r="Y1670">
            <v>358801.05</v>
          </cell>
          <cell r="Z1670">
            <v>293594</v>
          </cell>
          <cell r="AA1670">
            <v>1125327</v>
          </cell>
          <cell r="AB1670">
            <v>3039088.26</v>
          </cell>
          <cell r="AC1670">
            <v>-3741818.9</v>
          </cell>
          <cell r="AD1670">
            <v>728772.8</v>
          </cell>
          <cell r="AE1670">
            <v>2192150</v>
          </cell>
        </row>
        <row r="1671">
          <cell r="B1671">
            <v>401830</v>
          </cell>
          <cell r="C1671" t="str">
            <v xml:space="preserve">            선수수익의증가</v>
          </cell>
          <cell r="P1671">
            <v>-11302</v>
          </cell>
          <cell r="Q1671">
            <v>122874</v>
          </cell>
          <cell r="R1671">
            <v>118485</v>
          </cell>
          <cell r="S1671">
            <v>26912</v>
          </cell>
          <cell r="T1671">
            <v>-145397</v>
          </cell>
          <cell r="W1671">
            <v>306838</v>
          </cell>
          <cell r="X1671">
            <v>-216142.23</v>
          </cell>
          <cell r="Y1671">
            <v>-60773.16</v>
          </cell>
          <cell r="Z1671">
            <v>85181</v>
          </cell>
          <cell r="AA1671">
            <v>-44960</v>
          </cell>
          <cell r="AB1671">
            <v>-40000.800000000003</v>
          </cell>
        </row>
        <row r="1672">
          <cell r="B1672">
            <v>401840</v>
          </cell>
          <cell r="C1672" t="str">
            <v xml:space="preserve">            예수금의증가</v>
          </cell>
          <cell r="P1672">
            <v>-621551</v>
          </cell>
          <cell r="Q1672">
            <v>-342170</v>
          </cell>
          <cell r="R1672">
            <v>233867</v>
          </cell>
          <cell r="S1672">
            <v>1275923</v>
          </cell>
          <cell r="T1672">
            <v>-944282</v>
          </cell>
          <cell r="U1672">
            <v>-459721</v>
          </cell>
          <cell r="V1672">
            <v>4719902</v>
          </cell>
          <cell r="W1672">
            <v>-1164640</v>
          </cell>
          <cell r="X1672">
            <v>1750950.04</v>
          </cell>
          <cell r="Y1672">
            <v>2321596.0699999998</v>
          </cell>
          <cell r="Z1672">
            <v>1981245</v>
          </cell>
          <cell r="AA1672">
            <v>-1326702</v>
          </cell>
          <cell r="AB1672">
            <v>15995829.130000001</v>
          </cell>
          <cell r="AC1672">
            <v>1230802.58</v>
          </cell>
          <cell r="AD1672">
            <v>4530788.72</v>
          </cell>
          <cell r="AE1672">
            <v>-10818197.640000001</v>
          </cell>
        </row>
        <row r="1673">
          <cell r="B1673">
            <v>401850</v>
          </cell>
          <cell r="C1673" t="str">
            <v xml:space="preserve">            부가세예수금의증가</v>
          </cell>
        </row>
        <row r="1674">
          <cell r="B1674">
            <v>401860</v>
          </cell>
          <cell r="C1674" t="str">
            <v xml:space="preserve">            미지급비용의증가</v>
          </cell>
          <cell r="P1674">
            <v>1182010</v>
          </cell>
          <cell r="Q1674">
            <v>689032</v>
          </cell>
          <cell r="R1674">
            <v>3144228</v>
          </cell>
          <cell r="S1674">
            <v>7224748</v>
          </cell>
          <cell r="T1674">
            <v>-6057437</v>
          </cell>
          <cell r="U1674">
            <v>-4679557</v>
          </cell>
          <cell r="V1674">
            <v>3464004</v>
          </cell>
          <cell r="W1674">
            <v>2640962</v>
          </cell>
          <cell r="Y1674">
            <v>8252455.3200000003</v>
          </cell>
          <cell r="Z1674">
            <v>8288577</v>
          </cell>
          <cell r="AA1674">
            <v>2913954</v>
          </cell>
          <cell r="AB1674">
            <v>8719416.1199999992</v>
          </cell>
        </row>
        <row r="1675">
          <cell r="B1675">
            <v>401870</v>
          </cell>
          <cell r="C1675" t="str">
            <v xml:space="preserve">            당기법인세부채(미지급법인세)의증가</v>
          </cell>
        </row>
        <row r="1676">
          <cell r="B1676">
            <v>401880</v>
          </cell>
          <cell r="C1676" t="str">
            <v xml:space="preserve">            미지급제세의증가</v>
          </cell>
          <cell r="P1676">
            <v>3380736</v>
          </cell>
          <cell r="Q1676">
            <v>-1398356</v>
          </cell>
          <cell r="R1676">
            <v>48530</v>
          </cell>
          <cell r="S1676">
            <v>-1568933</v>
          </cell>
          <cell r="T1676">
            <v>-7414673</v>
          </cell>
          <cell r="U1676">
            <v>1899682</v>
          </cell>
          <cell r="V1676">
            <v>1128799</v>
          </cell>
          <cell r="W1676">
            <v>1428940</v>
          </cell>
        </row>
        <row r="1677">
          <cell r="B1677">
            <v>401890</v>
          </cell>
          <cell r="C1677" t="str">
            <v xml:space="preserve">            파생상품부채의증가</v>
          </cell>
        </row>
        <row r="1678">
          <cell r="B1678">
            <v>401900</v>
          </cell>
          <cell r="C1678" t="str">
            <v xml:space="preserve">            부채보증금등의증가</v>
          </cell>
          <cell r="AA1678">
            <v>-467020</v>
          </cell>
          <cell r="AB1678">
            <v>-163810</v>
          </cell>
        </row>
        <row r="1679">
          <cell r="B1679">
            <v>401910</v>
          </cell>
          <cell r="C1679" t="str">
            <v xml:space="preserve">            충당부채의증가</v>
          </cell>
        </row>
        <row r="1680">
          <cell r="B1680">
            <v>401930</v>
          </cell>
          <cell r="C1680" t="str">
            <v xml:space="preserve">            퇴직급여채무(종업원급여충당부채,확정급여부채)의증가</v>
          </cell>
          <cell r="AE1680">
            <v>-288207.09999999998</v>
          </cell>
        </row>
        <row r="1681">
          <cell r="B1681">
            <v>401950</v>
          </cell>
          <cell r="C1681" t="str">
            <v xml:space="preserve">            사외적립자산의감소</v>
          </cell>
          <cell r="Q1681">
            <v>130427</v>
          </cell>
          <cell r="R1681">
            <v>143937</v>
          </cell>
          <cell r="S1681">
            <v>116838</v>
          </cell>
          <cell r="T1681">
            <v>97025</v>
          </cell>
          <cell r="U1681">
            <v>-3147163</v>
          </cell>
          <cell r="V1681">
            <v>-1177750</v>
          </cell>
          <cell r="W1681">
            <v>-1268098</v>
          </cell>
          <cell r="X1681">
            <v>466824.72</v>
          </cell>
          <cell r="Y1681">
            <v>-6385417.6299999999</v>
          </cell>
          <cell r="Z1681">
            <v>-9064194</v>
          </cell>
          <cell r="AA1681">
            <v>-6066995</v>
          </cell>
          <cell r="AB1681">
            <v>-12087771.5</v>
          </cell>
          <cell r="AC1681">
            <v>-10453848.85</v>
          </cell>
          <cell r="AD1681">
            <v>8278722.0599999996</v>
          </cell>
          <cell r="AE1681">
            <v>-11916316.119999999</v>
          </cell>
        </row>
        <row r="1682">
          <cell r="B1682">
            <v>401980</v>
          </cell>
          <cell r="C1682" t="str">
            <v xml:space="preserve">            퇴직급여채무의전입</v>
          </cell>
          <cell r="Z1682">
            <v>34754</v>
          </cell>
          <cell r="AC1682">
            <v>9668.86</v>
          </cell>
          <cell r="AD1682">
            <v>205489.38</v>
          </cell>
          <cell r="AE1682">
            <v>12925.06</v>
          </cell>
        </row>
        <row r="1683">
          <cell r="B1683">
            <v>401990</v>
          </cell>
          <cell r="C1683" t="str">
            <v xml:space="preserve">            퇴직금의지급</v>
          </cell>
          <cell r="P1683">
            <v>-3324940</v>
          </cell>
          <cell r="Q1683">
            <v>-3135713</v>
          </cell>
          <cell r="R1683">
            <v>-9106444</v>
          </cell>
          <cell r="S1683">
            <v>-5740774</v>
          </cell>
          <cell r="T1683">
            <v>-7019235</v>
          </cell>
          <cell r="U1683">
            <v>-4088607</v>
          </cell>
          <cell r="V1683">
            <v>-6995902</v>
          </cell>
          <cell r="W1683">
            <v>-9213622</v>
          </cell>
          <cell r="X1683">
            <v>-2969562.82</v>
          </cell>
          <cell r="Y1683">
            <v>-2986616.61</v>
          </cell>
          <cell r="Z1683">
            <v>-4826025</v>
          </cell>
          <cell r="AA1683">
            <v>-4751582</v>
          </cell>
          <cell r="AB1683">
            <v>-5132871.25</v>
          </cell>
          <cell r="AC1683">
            <v>-6303031.3799999999</v>
          </cell>
          <cell r="AD1683">
            <v>-18869439.140000001</v>
          </cell>
          <cell r="AE1683">
            <v>-9933590.3300000001</v>
          </cell>
        </row>
        <row r="1684">
          <cell r="B1684">
            <v>402000</v>
          </cell>
          <cell r="C1684" t="str">
            <v xml:space="preserve">            퇴직연금미지급금의증가</v>
          </cell>
        </row>
        <row r="1685">
          <cell r="B1685">
            <v>402010</v>
          </cell>
          <cell r="C1685" t="str">
            <v xml:space="preserve">            기타퇴직금관련변동</v>
          </cell>
        </row>
        <row r="1686">
          <cell r="B1686">
            <v>402020</v>
          </cell>
          <cell r="C1686" t="str">
            <v xml:space="preserve">            이연법인세부채의증가</v>
          </cell>
          <cell r="S1686">
            <v>3120686</v>
          </cell>
          <cell r="T1686">
            <v>-1012687</v>
          </cell>
          <cell r="U1686">
            <v>1241320</v>
          </cell>
          <cell r="V1686">
            <v>-1379450</v>
          </cell>
          <cell r="W1686">
            <v>29270</v>
          </cell>
        </row>
        <row r="1687">
          <cell r="B1687">
            <v>402030</v>
          </cell>
          <cell r="C1687" t="str">
            <v xml:space="preserve">            기타금융업부채의증가</v>
          </cell>
        </row>
        <row r="1688">
          <cell r="B1688">
            <v>404440</v>
          </cell>
          <cell r="C1688" t="str">
            <v xml:space="preserve">            금융부채의증가</v>
          </cell>
        </row>
        <row r="1689">
          <cell r="B1689">
            <v>402040</v>
          </cell>
          <cell r="C1689" t="str">
            <v xml:space="preserve">            기타영업활동부채의증가</v>
          </cell>
          <cell r="P1689">
            <v>-80146</v>
          </cell>
          <cell r="S1689">
            <v>-12334</v>
          </cell>
          <cell r="T1689">
            <v>-26505</v>
          </cell>
          <cell r="X1689">
            <v>-54248.52</v>
          </cell>
          <cell r="Y1689">
            <v>-278132.84000000003</v>
          </cell>
          <cell r="Z1689">
            <v>918694</v>
          </cell>
          <cell r="AA1689">
            <v>23452535</v>
          </cell>
          <cell r="AC1689">
            <v>-8778949.8100000005</v>
          </cell>
          <cell r="AD1689">
            <v>3612791.67</v>
          </cell>
          <cell r="AE1689">
            <v>-13277701.41</v>
          </cell>
        </row>
        <row r="1690">
          <cell r="B1690">
            <v>402050</v>
          </cell>
          <cell r="C1690" t="str">
            <v xml:space="preserve">            매각예정부채의증가</v>
          </cell>
        </row>
        <row r="1691">
          <cell r="B1691">
            <v>402060</v>
          </cell>
          <cell r="C1691" t="str">
            <v xml:space="preserve">        정부보조금등의변동</v>
          </cell>
          <cell r="AA1691">
            <v>147401</v>
          </cell>
          <cell r="AB1691">
            <v>29766.89</v>
          </cell>
        </row>
        <row r="1692">
          <cell r="B1692">
            <v>402070</v>
          </cell>
          <cell r="C1692" t="str">
            <v xml:space="preserve">        기타운전자본의변동</v>
          </cell>
        </row>
        <row r="1693">
          <cell r="B1693">
            <v>402080</v>
          </cell>
          <cell r="C1693" t="str">
            <v xml:space="preserve">    *영업에서창출된현금흐름</v>
          </cell>
          <cell r="X1693">
            <v>75067600</v>
          </cell>
          <cell r="Y1693">
            <v>84162758.989999995</v>
          </cell>
          <cell r="Z1693">
            <v>113744882</v>
          </cell>
          <cell r="AA1693">
            <v>177909547</v>
          </cell>
          <cell r="AB1693">
            <v>156790163.00999999</v>
          </cell>
          <cell r="AC1693">
            <v>80779323.400000006</v>
          </cell>
          <cell r="AD1693">
            <v>118947573.23999999</v>
          </cell>
          <cell r="AE1693">
            <v>36235574.229999997</v>
          </cell>
        </row>
        <row r="1694">
          <cell r="B1694">
            <v>402090</v>
          </cell>
          <cell r="C1694" t="str">
            <v xml:space="preserve">    이자수입</v>
          </cell>
          <cell r="X1694">
            <v>7579544.8399999999</v>
          </cell>
          <cell r="Y1694">
            <v>7398289.1900000004</v>
          </cell>
          <cell r="Z1694">
            <v>9725638</v>
          </cell>
          <cell r="AA1694">
            <v>8744739</v>
          </cell>
          <cell r="AB1694">
            <v>10421059.689999999</v>
          </cell>
          <cell r="AC1694">
            <v>13134152.59</v>
          </cell>
          <cell r="AD1694">
            <v>9373038.4900000002</v>
          </cell>
          <cell r="AE1694">
            <v>7636635.5</v>
          </cell>
        </row>
        <row r="1695">
          <cell r="B1695">
            <v>402100</v>
          </cell>
          <cell r="C1695" t="str">
            <v xml:space="preserve">    이자지급(-)</v>
          </cell>
          <cell r="X1695">
            <v>-11985694.93</v>
          </cell>
          <cell r="Y1695">
            <v>-2748633.8</v>
          </cell>
          <cell r="Z1695">
            <v>-2733104</v>
          </cell>
          <cell r="AA1695">
            <v>-3289524</v>
          </cell>
          <cell r="AB1695">
            <v>-2826356.48</v>
          </cell>
          <cell r="AC1695">
            <v>-2081186.33</v>
          </cell>
          <cell r="AD1695">
            <v>-1581420.05</v>
          </cell>
          <cell r="AE1695">
            <v>-24487613.210000001</v>
          </cell>
        </row>
        <row r="1696">
          <cell r="B1696">
            <v>402110</v>
          </cell>
          <cell r="C1696" t="str">
            <v xml:space="preserve">    배당금수입</v>
          </cell>
          <cell r="X1696">
            <v>328308.90000000002</v>
          </cell>
          <cell r="Y1696">
            <v>329686.95</v>
          </cell>
          <cell r="Z1696">
            <v>563510</v>
          </cell>
          <cell r="AA1696">
            <v>240825</v>
          </cell>
          <cell r="AB1696">
            <v>53929.1</v>
          </cell>
          <cell r="AC1696">
            <v>39044.75</v>
          </cell>
          <cell r="AD1696">
            <v>45016.3</v>
          </cell>
          <cell r="AE1696">
            <v>45475.65</v>
          </cell>
        </row>
        <row r="1697">
          <cell r="B1697">
            <v>402120</v>
          </cell>
          <cell r="C1697" t="str">
            <v xml:space="preserve">    배당금지급(-)</v>
          </cell>
        </row>
        <row r="1698">
          <cell r="B1698">
            <v>402130</v>
          </cell>
          <cell r="C1698" t="str">
            <v xml:space="preserve">    법인세환입</v>
          </cell>
        </row>
        <row r="1699">
          <cell r="B1699">
            <v>402140</v>
          </cell>
          <cell r="C1699" t="str">
            <v xml:space="preserve">    법인세납부(-)</v>
          </cell>
          <cell r="X1699">
            <v>-11670014.199999999</v>
          </cell>
          <cell r="Y1699">
            <v>-32349009.489999998</v>
          </cell>
          <cell r="Z1699">
            <v>-22100949</v>
          </cell>
          <cell r="AA1699">
            <v>-27901231</v>
          </cell>
          <cell r="AB1699">
            <v>-29174670.879999999</v>
          </cell>
          <cell r="AC1699">
            <v>-92543878</v>
          </cell>
          <cell r="AD1699">
            <v>-14578623.26</v>
          </cell>
          <cell r="AE1699">
            <v>-15463642.26</v>
          </cell>
        </row>
        <row r="1700">
          <cell r="B1700">
            <v>402150</v>
          </cell>
          <cell r="C1700" t="str">
            <v xml:space="preserve">    중단사업관련현금흐름</v>
          </cell>
        </row>
        <row r="1701">
          <cell r="B1701">
            <v>402160</v>
          </cell>
          <cell r="C1701" t="str">
            <v xml:space="preserve">    *(직접법)총현금유입</v>
          </cell>
        </row>
        <row r="1702">
          <cell r="B1702">
            <v>402170</v>
          </cell>
          <cell r="C1702" t="str">
            <v xml:space="preserve">        재화의판매와용역제공에따른현금유입</v>
          </cell>
        </row>
        <row r="1703">
          <cell r="B1703">
            <v>402180</v>
          </cell>
          <cell r="C1703" t="str">
            <v xml:space="preserve">        로열티,수수료,중개료및기타수익에따른현금유입</v>
          </cell>
        </row>
        <row r="1704">
          <cell r="B1704">
            <v>402190</v>
          </cell>
          <cell r="C1704" t="str">
            <v xml:space="preserve">        수입보험료,보험금,연금및기타급부금관련현금유입</v>
          </cell>
        </row>
        <row r="1705">
          <cell r="B1705">
            <v>402200</v>
          </cell>
          <cell r="C1705" t="str">
            <v xml:space="preserve">        이자수취액</v>
          </cell>
        </row>
        <row r="1706">
          <cell r="B1706">
            <v>402210</v>
          </cell>
          <cell r="C1706" t="str">
            <v xml:space="preserve">        배당금수취액</v>
          </cell>
        </row>
        <row r="1707">
          <cell r="B1707">
            <v>402220</v>
          </cell>
          <cell r="C1707" t="str">
            <v xml:space="preserve">        법인세환급</v>
          </cell>
        </row>
        <row r="1708">
          <cell r="B1708">
            <v>402230</v>
          </cell>
          <cell r="C1708" t="str">
            <v xml:space="preserve">        단기매매목적으로보유하는계약에서발생하는현금유입</v>
          </cell>
        </row>
        <row r="1709">
          <cell r="B1709">
            <v>402240</v>
          </cell>
          <cell r="C1709" t="str">
            <v xml:space="preserve">        기타현금유입액</v>
          </cell>
        </row>
        <row r="1710">
          <cell r="B1710">
            <v>402250</v>
          </cell>
          <cell r="C1710" t="str">
            <v xml:space="preserve">    *(직접법)총현금유출</v>
          </cell>
        </row>
        <row r="1711">
          <cell r="B1711">
            <v>402260</v>
          </cell>
          <cell r="C1711" t="str">
            <v xml:space="preserve">        재화와용역의구입에따른현금유출</v>
          </cell>
        </row>
        <row r="1712">
          <cell r="B1712">
            <v>402270</v>
          </cell>
          <cell r="C1712" t="str">
            <v xml:space="preserve">        종업원과관련하여직·간접으로발생하는현금유출</v>
          </cell>
        </row>
        <row r="1713">
          <cell r="B1713">
            <v>402280</v>
          </cell>
          <cell r="C1713" t="str">
            <v xml:space="preserve">        수입보험료,보험금,연금및기타급부금관련현금유출</v>
          </cell>
        </row>
        <row r="1714">
          <cell r="B1714">
            <v>402290</v>
          </cell>
          <cell r="C1714" t="str">
            <v xml:space="preserve">        이자비용유출액</v>
          </cell>
        </row>
        <row r="1715">
          <cell r="B1715">
            <v>402300</v>
          </cell>
          <cell r="C1715" t="str">
            <v xml:space="preserve">        배당금지급액</v>
          </cell>
        </row>
        <row r="1716">
          <cell r="B1716">
            <v>402310</v>
          </cell>
          <cell r="C1716" t="str">
            <v xml:space="preserve">        법인세납부</v>
          </cell>
        </row>
        <row r="1717">
          <cell r="B1717">
            <v>402320</v>
          </cell>
          <cell r="C1717" t="str">
            <v xml:space="preserve">        단기매매목적으로보유하는계약에서발생하는현금유출</v>
          </cell>
        </row>
        <row r="1718">
          <cell r="B1718">
            <v>402330</v>
          </cell>
          <cell r="C1718" t="str">
            <v xml:space="preserve">        기타현금유출액</v>
          </cell>
        </row>
        <row r="1719">
          <cell r="B1719">
            <v>402340</v>
          </cell>
          <cell r="C1719" t="str">
            <v>투자활동으로인한현금흐름</v>
          </cell>
          <cell r="P1719">
            <v>-113289717</v>
          </cell>
          <cell r="Q1719">
            <v>-6764437</v>
          </cell>
          <cell r="R1719">
            <v>23932847</v>
          </cell>
          <cell r="S1719">
            <v>-60298683</v>
          </cell>
          <cell r="T1719">
            <v>9180205</v>
          </cell>
          <cell r="U1719">
            <v>-10435675</v>
          </cell>
          <cell r="V1719">
            <v>-36445412</v>
          </cell>
          <cell r="W1719">
            <v>-325910</v>
          </cell>
          <cell r="X1719">
            <v>-12620044.23</v>
          </cell>
          <cell r="Y1719">
            <v>10125811.52</v>
          </cell>
          <cell r="Z1719">
            <v>-165469264</v>
          </cell>
          <cell r="AA1719">
            <v>-82978688</v>
          </cell>
          <cell r="AB1719">
            <v>-296629123.00999999</v>
          </cell>
          <cell r="AC1719">
            <v>-398087480.48000002</v>
          </cell>
          <cell r="AD1719">
            <v>-499092551.26999998</v>
          </cell>
          <cell r="AE1719">
            <v>-207487557.30000001</v>
          </cell>
        </row>
        <row r="1720">
          <cell r="B1720">
            <v>402350</v>
          </cell>
          <cell r="C1720" t="str">
            <v xml:space="preserve">    투자활동현금유입액</v>
          </cell>
          <cell r="P1720">
            <v>246597598</v>
          </cell>
          <cell r="Q1720">
            <v>328239793</v>
          </cell>
          <cell r="R1720">
            <v>347489366</v>
          </cell>
          <cell r="S1720">
            <v>205353376</v>
          </cell>
          <cell r="T1720">
            <v>75594921</v>
          </cell>
          <cell r="U1720">
            <v>43080081</v>
          </cell>
          <cell r="V1720">
            <v>173036804</v>
          </cell>
          <cell r="W1720">
            <v>146689787</v>
          </cell>
          <cell r="X1720">
            <v>115367631</v>
          </cell>
          <cell r="Y1720">
            <v>144892055.75999999</v>
          </cell>
          <cell r="Z1720">
            <v>194880130</v>
          </cell>
          <cell r="AA1720">
            <v>309958296</v>
          </cell>
          <cell r="AB1720">
            <v>492753361.94999999</v>
          </cell>
          <cell r="AC1720">
            <v>477418282</v>
          </cell>
          <cell r="AD1720">
            <v>122557163.44</v>
          </cell>
          <cell r="AE1720">
            <v>330873741.38</v>
          </cell>
        </row>
        <row r="1721">
          <cell r="B1721">
            <v>402360</v>
          </cell>
          <cell r="C1721" t="str">
            <v xml:space="preserve">        단기금융자산의감소</v>
          </cell>
          <cell r="P1721">
            <v>233840477</v>
          </cell>
          <cell r="Q1721">
            <v>315033647</v>
          </cell>
          <cell r="R1721">
            <v>307111935</v>
          </cell>
          <cell r="S1721">
            <v>154207698</v>
          </cell>
          <cell r="T1721">
            <v>22690127</v>
          </cell>
          <cell r="U1721">
            <v>30969206</v>
          </cell>
          <cell r="V1721">
            <v>124861335</v>
          </cell>
          <cell r="W1721">
            <v>144203649</v>
          </cell>
          <cell r="X1721">
            <v>8000000</v>
          </cell>
          <cell r="Y1721">
            <v>73034613.810000002</v>
          </cell>
          <cell r="Z1721">
            <v>129403373</v>
          </cell>
          <cell r="AA1721">
            <v>287105503</v>
          </cell>
          <cell r="AB1721">
            <v>473674795</v>
          </cell>
          <cell r="AC1721">
            <v>251334185</v>
          </cell>
          <cell r="AD1721">
            <v>59000000</v>
          </cell>
          <cell r="AE1721">
            <v>295800000</v>
          </cell>
        </row>
        <row r="1722">
          <cell r="B1722">
            <v>402370</v>
          </cell>
          <cell r="C1722" t="str">
            <v xml:space="preserve">            단기금융상품의감소</v>
          </cell>
          <cell r="P1722">
            <v>233796207</v>
          </cell>
          <cell r="Q1722">
            <v>314482287</v>
          </cell>
          <cell r="R1722">
            <v>285470784</v>
          </cell>
          <cell r="S1722">
            <v>137230176</v>
          </cell>
          <cell r="T1722">
            <v>19865016</v>
          </cell>
          <cell r="AA1722">
            <v>279421833</v>
          </cell>
          <cell r="AB1722">
            <v>473546600</v>
          </cell>
          <cell r="AC1722">
            <v>251300000</v>
          </cell>
          <cell r="AD1722">
            <v>59000000</v>
          </cell>
          <cell r="AE1722">
            <v>295800000</v>
          </cell>
        </row>
        <row r="1723">
          <cell r="B1723">
            <v>402380</v>
          </cell>
          <cell r="C1723" t="str">
            <v xml:space="preserve">            단기매매금융자산의감소</v>
          </cell>
          <cell r="R1723">
            <v>21641151</v>
          </cell>
          <cell r="S1723">
            <v>16977522</v>
          </cell>
          <cell r="T1723">
            <v>2825111</v>
          </cell>
        </row>
        <row r="1724">
          <cell r="B1724">
            <v>402390</v>
          </cell>
          <cell r="C1724" t="str">
            <v xml:space="preserve">            단기매도가능금융자산의감소</v>
          </cell>
          <cell r="X1724">
            <v>8000000</v>
          </cell>
          <cell r="Y1724">
            <v>10000000</v>
          </cell>
          <cell r="Z1724">
            <v>19479932</v>
          </cell>
          <cell r="AA1724">
            <v>7673186</v>
          </cell>
        </row>
        <row r="1725">
          <cell r="B1725">
            <v>402400</v>
          </cell>
          <cell r="C1725" t="str">
            <v xml:space="preserve">            단기만기보유금융자산의감소</v>
          </cell>
          <cell r="Y1725">
            <v>41845</v>
          </cell>
          <cell r="Z1725">
            <v>15475</v>
          </cell>
          <cell r="AA1725">
            <v>10485</v>
          </cell>
          <cell r="AB1725">
            <v>128195</v>
          </cell>
          <cell r="AC1725">
            <v>34185</v>
          </cell>
        </row>
        <row r="1726">
          <cell r="B1726">
            <v>402420</v>
          </cell>
          <cell r="C1726" t="str">
            <v xml:space="preserve">            단기대여금의감소</v>
          </cell>
          <cell r="P1726">
            <v>44270</v>
          </cell>
          <cell r="Q1726">
            <v>551360</v>
          </cell>
          <cell r="Y1726">
            <v>132003</v>
          </cell>
          <cell r="Z1726">
            <v>3900000</v>
          </cell>
        </row>
        <row r="1727">
          <cell r="B1727">
            <v>402430</v>
          </cell>
          <cell r="C1727" t="str">
            <v xml:space="preserve">            기타단기금융자산의감소</v>
          </cell>
          <cell r="U1727">
            <v>30969206</v>
          </cell>
          <cell r="V1727">
            <v>124861335</v>
          </cell>
          <cell r="W1727">
            <v>144203649</v>
          </cell>
          <cell r="Y1727">
            <v>62860765.810000002</v>
          </cell>
          <cell r="Z1727">
            <v>106007966</v>
          </cell>
        </row>
        <row r="1728">
          <cell r="B1728">
            <v>402410</v>
          </cell>
          <cell r="C1728" t="str">
            <v xml:space="preserve">        당기손익인식(지정)금융자산의감소</v>
          </cell>
          <cell r="Y1728">
            <v>55205640.350000001</v>
          </cell>
          <cell r="Z1728">
            <v>37353097</v>
          </cell>
          <cell r="AA1728">
            <v>4580900</v>
          </cell>
          <cell r="AB1728">
            <v>1429670</v>
          </cell>
        </row>
        <row r="1729">
          <cell r="B1729">
            <v>402440</v>
          </cell>
          <cell r="C1729" t="str">
            <v xml:space="preserve">        리스자산의감소</v>
          </cell>
        </row>
        <row r="1730">
          <cell r="B1730">
            <v>402450</v>
          </cell>
          <cell r="C1730" t="str">
            <v xml:space="preserve">        리스채권의감소</v>
          </cell>
        </row>
        <row r="1731">
          <cell r="B1731">
            <v>402470</v>
          </cell>
          <cell r="C1731" t="str">
            <v xml:space="preserve">        장기금융상품의감소</v>
          </cell>
          <cell r="P1731">
            <v>8772082</v>
          </cell>
          <cell r="Q1731">
            <v>9736639</v>
          </cell>
          <cell r="R1731">
            <v>5000000</v>
          </cell>
          <cell r="S1731">
            <v>2125005</v>
          </cell>
          <cell r="T1731">
            <v>11297100</v>
          </cell>
          <cell r="U1731">
            <v>3328660</v>
          </cell>
          <cell r="V1731">
            <v>7079919</v>
          </cell>
          <cell r="W1731">
            <v>1419063</v>
          </cell>
          <cell r="X1731">
            <v>666638.85</v>
          </cell>
          <cell r="Y1731">
            <v>420000</v>
          </cell>
          <cell r="Z1731">
            <v>10018126</v>
          </cell>
          <cell r="AA1731">
            <v>8658002</v>
          </cell>
          <cell r="AB1731">
            <v>252450</v>
          </cell>
          <cell r="AC1731">
            <v>124740</v>
          </cell>
          <cell r="AD1731">
            <v>6061474</v>
          </cell>
          <cell r="AE1731">
            <v>4187744.15</v>
          </cell>
        </row>
        <row r="1732">
          <cell r="B1732">
            <v>402480</v>
          </cell>
          <cell r="C1732" t="str">
            <v xml:space="preserve">        매도가능금융자산의감소</v>
          </cell>
          <cell r="R1732">
            <v>30695622</v>
          </cell>
          <cell r="S1732">
            <v>42441468</v>
          </cell>
          <cell r="T1732">
            <v>35770165</v>
          </cell>
          <cell r="Y1732">
            <v>11031529.060000001</v>
          </cell>
          <cell r="Z1732">
            <v>17473676</v>
          </cell>
          <cell r="AA1732">
            <v>1551729</v>
          </cell>
          <cell r="AB1732">
            <v>5111983.33</v>
          </cell>
          <cell r="AC1732">
            <v>6220000</v>
          </cell>
          <cell r="AD1732">
            <v>51840026.689999998</v>
          </cell>
          <cell r="AE1732">
            <v>8670298.7699999996</v>
          </cell>
        </row>
        <row r="1733">
          <cell r="B1733">
            <v>402490</v>
          </cell>
          <cell r="C1733" t="str">
            <v xml:space="preserve">        만기보유금융자산의감소</v>
          </cell>
          <cell r="Q1733">
            <v>123009</v>
          </cell>
          <cell r="R1733">
            <v>983217</v>
          </cell>
          <cell r="S1733">
            <v>836147</v>
          </cell>
          <cell r="T1733">
            <v>189947</v>
          </cell>
          <cell r="AD1733">
            <v>300</v>
          </cell>
          <cell r="AE1733">
            <v>1300</v>
          </cell>
        </row>
        <row r="1734">
          <cell r="B1734">
            <v>402500</v>
          </cell>
          <cell r="C1734" t="str">
            <v xml:space="preserve">        장기대여금의감소</v>
          </cell>
          <cell r="P1734">
            <v>1121591</v>
          </cell>
          <cell r="Q1734">
            <v>940476</v>
          </cell>
          <cell r="R1734">
            <v>807424</v>
          </cell>
          <cell r="S1734">
            <v>730931</v>
          </cell>
          <cell r="T1734">
            <v>1022259</v>
          </cell>
          <cell r="U1734">
            <v>1011571</v>
          </cell>
          <cell r="V1734">
            <v>4646664</v>
          </cell>
          <cell r="W1734">
            <v>1167298</v>
          </cell>
          <cell r="X1734">
            <v>809939</v>
          </cell>
          <cell r="Z1734">
            <v>113142</v>
          </cell>
          <cell r="AA1734">
            <v>6737208</v>
          </cell>
          <cell r="AB1734">
            <v>1846464.17</v>
          </cell>
          <cell r="AD1734">
            <v>2967782.53</v>
          </cell>
          <cell r="AE1734">
            <v>3814725.28</v>
          </cell>
        </row>
        <row r="1735">
          <cell r="B1735">
            <v>402510</v>
          </cell>
          <cell r="C1735" t="str">
            <v xml:space="preserve">        파생상품의감소</v>
          </cell>
        </row>
        <row r="1736">
          <cell r="B1736">
            <v>402520</v>
          </cell>
          <cell r="C1736" t="str">
            <v xml:space="preserve">        기타장기금융자산의감소</v>
          </cell>
          <cell r="P1736">
            <v>1380444</v>
          </cell>
          <cell r="S1736">
            <v>3918400</v>
          </cell>
          <cell r="U1736">
            <v>5158993</v>
          </cell>
          <cell r="V1736">
            <v>31976339</v>
          </cell>
          <cell r="W1736">
            <v>12565</v>
          </cell>
        </row>
        <row r="1737">
          <cell r="B1737">
            <v>402530</v>
          </cell>
          <cell r="C1737" t="str">
            <v xml:space="preserve">        관계기업등지분관련투자자산의감소</v>
          </cell>
          <cell r="U1737">
            <v>60000</v>
          </cell>
          <cell r="V1737">
            <v>60000</v>
          </cell>
          <cell r="W1737">
            <v>60000</v>
          </cell>
          <cell r="Y1737">
            <v>5147027.38</v>
          </cell>
          <cell r="AC1737">
            <v>210662499.88</v>
          </cell>
        </row>
        <row r="1738">
          <cell r="B1738">
            <v>402540</v>
          </cell>
          <cell r="C1738" t="str">
            <v xml:space="preserve">            관계기업투자(지분법적용투자주식)의감소</v>
          </cell>
          <cell r="U1738">
            <v>60000</v>
          </cell>
          <cell r="V1738">
            <v>60000</v>
          </cell>
          <cell r="W1738">
            <v>60000</v>
          </cell>
          <cell r="Y1738">
            <v>5129796.09</v>
          </cell>
        </row>
        <row r="1739">
          <cell r="B1739">
            <v>402550</v>
          </cell>
          <cell r="C1739" t="str">
            <v xml:space="preserve">            종속기업투자의감소</v>
          </cell>
          <cell r="Y1739">
            <v>17231.29</v>
          </cell>
          <cell r="AC1739">
            <v>210662499.88</v>
          </cell>
        </row>
        <row r="1740">
          <cell r="B1740">
            <v>402560</v>
          </cell>
          <cell r="C1740" t="str">
            <v xml:space="preserve">            조인트벤처투자의감소</v>
          </cell>
        </row>
        <row r="1741">
          <cell r="B1741">
            <v>402570</v>
          </cell>
          <cell r="C1741" t="str">
            <v xml:space="preserve">            기타투자자산의감소</v>
          </cell>
        </row>
        <row r="1742">
          <cell r="B1742">
            <v>402580</v>
          </cell>
          <cell r="C1742" t="str">
            <v xml:space="preserve">        퇴직급여자산의감소</v>
          </cell>
          <cell r="R1742">
            <v>1019290</v>
          </cell>
        </row>
        <row r="1743">
          <cell r="B1743">
            <v>402610</v>
          </cell>
          <cell r="C1743" t="str">
            <v xml:space="preserve">        생물자산의감소</v>
          </cell>
        </row>
        <row r="1744">
          <cell r="B1744">
            <v>402620</v>
          </cell>
          <cell r="C1744" t="str">
            <v xml:space="preserve">        투자부동산의감소</v>
          </cell>
        </row>
        <row r="1745">
          <cell r="B1745">
            <v>402630</v>
          </cell>
          <cell r="C1745" t="str">
            <v xml:space="preserve">        유형자산의감소</v>
          </cell>
          <cell r="P1745">
            <v>205284</v>
          </cell>
          <cell r="Q1745">
            <v>87794</v>
          </cell>
          <cell r="R1745">
            <v>246525</v>
          </cell>
          <cell r="S1745">
            <v>551340</v>
          </cell>
          <cell r="T1745">
            <v>2473545</v>
          </cell>
          <cell r="U1745">
            <v>115339</v>
          </cell>
          <cell r="V1745">
            <v>535009</v>
          </cell>
          <cell r="W1745">
            <v>103778</v>
          </cell>
          <cell r="X1745">
            <v>2668989.9700000002</v>
          </cell>
          <cell r="Y1745">
            <v>53245.16</v>
          </cell>
          <cell r="Z1745">
            <v>81767</v>
          </cell>
          <cell r="AA1745">
            <v>194136</v>
          </cell>
          <cell r="AB1745">
            <v>233999.45</v>
          </cell>
          <cell r="AC1745">
            <v>7093198.7199999997</v>
          </cell>
          <cell r="AD1745">
            <v>22580.22</v>
          </cell>
          <cell r="AE1745">
            <v>17787963.98</v>
          </cell>
        </row>
        <row r="1746">
          <cell r="B1746">
            <v>402640</v>
          </cell>
          <cell r="C1746" t="str">
            <v xml:space="preserve">            토지의감소</v>
          </cell>
        </row>
        <row r="1747">
          <cell r="B1747">
            <v>402650</v>
          </cell>
          <cell r="C1747" t="str">
            <v xml:space="preserve">            건물및부속설비의감소</v>
          </cell>
          <cell r="P1747">
            <v>806</v>
          </cell>
          <cell r="S1747">
            <v>380240</v>
          </cell>
        </row>
        <row r="1748">
          <cell r="B1748">
            <v>402660</v>
          </cell>
          <cell r="C1748" t="str">
            <v xml:space="preserve">            구축물의감소</v>
          </cell>
        </row>
        <row r="1749">
          <cell r="B1749">
            <v>402680</v>
          </cell>
          <cell r="C1749" t="str">
            <v xml:space="preserve">            기계장치의감소</v>
          </cell>
        </row>
        <row r="1750">
          <cell r="B1750">
            <v>402690</v>
          </cell>
          <cell r="C1750" t="str">
            <v xml:space="preserve">            중장비의감소</v>
          </cell>
        </row>
        <row r="1751">
          <cell r="B1751">
            <v>402700</v>
          </cell>
          <cell r="C1751" t="str">
            <v xml:space="preserve">            제설비의감소</v>
          </cell>
          <cell r="R1751">
            <v>1000</v>
          </cell>
        </row>
        <row r="1752">
          <cell r="B1752">
            <v>402710</v>
          </cell>
          <cell r="C1752" t="str">
            <v xml:space="preserve">            미착자산의감소</v>
          </cell>
        </row>
        <row r="1753">
          <cell r="B1753">
            <v>402720</v>
          </cell>
          <cell r="C1753" t="str">
            <v xml:space="preserve">            차량운반구의감소</v>
          </cell>
          <cell r="P1753">
            <v>153431</v>
          </cell>
          <cell r="Q1753">
            <v>80317</v>
          </cell>
          <cell r="R1753">
            <v>221818</v>
          </cell>
          <cell r="S1753">
            <v>24500</v>
          </cell>
        </row>
        <row r="1754">
          <cell r="B1754">
            <v>402730</v>
          </cell>
          <cell r="C1754" t="str">
            <v xml:space="preserve">            선박의감소</v>
          </cell>
        </row>
        <row r="1755">
          <cell r="B1755">
            <v>402740</v>
          </cell>
          <cell r="C1755" t="str">
            <v xml:space="preserve">            항공기의감소</v>
          </cell>
        </row>
        <row r="1756">
          <cell r="B1756">
            <v>402750</v>
          </cell>
          <cell r="C1756" t="str">
            <v xml:space="preserve">            공구기구비품의감소</v>
          </cell>
          <cell r="P1756">
            <v>51047</v>
          </cell>
          <cell r="Q1756">
            <v>7477</v>
          </cell>
          <cell r="R1756">
            <v>23707</v>
          </cell>
          <cell r="S1756">
            <v>146600</v>
          </cell>
        </row>
        <row r="1757">
          <cell r="B1757">
            <v>402670</v>
          </cell>
          <cell r="C1757" t="str">
            <v xml:space="preserve">            건설중인자산의감소</v>
          </cell>
        </row>
        <row r="1758">
          <cell r="B1758">
            <v>404450</v>
          </cell>
          <cell r="C1758" t="str">
            <v xml:space="preserve">            유형탐사평가자산의감소</v>
          </cell>
        </row>
        <row r="1759">
          <cell r="B1759">
            <v>402760</v>
          </cell>
          <cell r="C1759" t="str">
            <v xml:space="preserve">            기타유형자산의감소</v>
          </cell>
          <cell r="T1759">
            <v>2473545</v>
          </cell>
          <cell r="U1759">
            <v>115339</v>
          </cell>
          <cell r="V1759">
            <v>535009</v>
          </cell>
          <cell r="W1759">
            <v>103778</v>
          </cell>
          <cell r="X1759">
            <v>2668989.9700000002</v>
          </cell>
          <cell r="Y1759">
            <v>53245.16</v>
          </cell>
          <cell r="Z1759">
            <v>81767</v>
          </cell>
          <cell r="AA1759">
            <v>194136</v>
          </cell>
          <cell r="AB1759">
            <v>233999.45</v>
          </cell>
          <cell r="AC1759">
            <v>7093198.7199999997</v>
          </cell>
          <cell r="AD1759">
            <v>22580.22</v>
          </cell>
          <cell r="AE1759">
            <v>17787963.98</v>
          </cell>
        </row>
        <row r="1760">
          <cell r="B1760">
            <v>404460</v>
          </cell>
          <cell r="C1760" t="str">
            <v xml:space="preserve">        무형자산의감소</v>
          </cell>
          <cell r="U1760">
            <v>28551</v>
          </cell>
          <cell r="W1760">
            <v>7043</v>
          </cell>
          <cell r="X1760">
            <v>33940.269999999997</v>
          </cell>
          <cell r="Z1760">
            <v>436950</v>
          </cell>
          <cell r="AA1760">
            <v>1130818</v>
          </cell>
          <cell r="AB1760">
            <v>10204000</v>
          </cell>
          <cell r="AC1760">
            <v>300000</v>
          </cell>
          <cell r="AD1760">
            <v>2665000</v>
          </cell>
          <cell r="AE1760">
            <v>611709.19999999995</v>
          </cell>
        </row>
        <row r="1761">
          <cell r="B1761">
            <v>402770</v>
          </cell>
          <cell r="C1761" t="str">
            <v xml:space="preserve">            영업권의감소</v>
          </cell>
        </row>
        <row r="1762">
          <cell r="B1762">
            <v>402780</v>
          </cell>
          <cell r="C1762" t="str">
            <v xml:space="preserve">            개발비의감소</v>
          </cell>
        </row>
        <row r="1763">
          <cell r="B1763">
            <v>404470</v>
          </cell>
          <cell r="C1763" t="str">
            <v xml:space="preserve">            특허권의감소</v>
          </cell>
        </row>
        <row r="1764">
          <cell r="B1764">
            <v>402790</v>
          </cell>
          <cell r="C1764" t="str">
            <v xml:space="preserve">            기타산업재산권의감소</v>
          </cell>
        </row>
        <row r="1765">
          <cell r="B1765">
            <v>404480</v>
          </cell>
          <cell r="C1765" t="str">
            <v xml:space="preserve">            컴퓨터소프트웨어의감소</v>
          </cell>
        </row>
        <row r="1766">
          <cell r="B1766">
            <v>404490</v>
          </cell>
          <cell r="C1766" t="str">
            <v xml:space="preserve">            브랜드의감소</v>
          </cell>
        </row>
        <row r="1767">
          <cell r="B1767">
            <v>404500</v>
          </cell>
          <cell r="C1767" t="str">
            <v xml:space="preserve">            라이선스와프랜차이즈의감소</v>
          </cell>
        </row>
        <row r="1768">
          <cell r="B1768">
            <v>404510</v>
          </cell>
          <cell r="C1768" t="str">
            <v xml:space="preserve">            저작권의감소</v>
          </cell>
        </row>
        <row r="1769">
          <cell r="B1769">
            <v>404520</v>
          </cell>
          <cell r="C1769" t="str">
            <v xml:space="preserve">            제이용권의감소</v>
          </cell>
        </row>
        <row r="1770">
          <cell r="B1770">
            <v>404530</v>
          </cell>
          <cell r="C1770" t="str">
            <v xml:space="preserve">            무형탐사평가자산의감소</v>
          </cell>
        </row>
        <row r="1771">
          <cell r="B1771">
            <v>404540</v>
          </cell>
          <cell r="C1771" t="str">
            <v xml:space="preserve">            제호와출판표제의감소</v>
          </cell>
        </row>
        <row r="1772">
          <cell r="B1772">
            <v>404550</v>
          </cell>
          <cell r="C1772" t="str">
            <v xml:space="preserve">            조리법,공식,모형,설계및시제품의감소</v>
          </cell>
        </row>
        <row r="1773">
          <cell r="B1773">
            <v>402800</v>
          </cell>
          <cell r="C1773" t="str">
            <v xml:space="preserve">            기타무형자산의감소</v>
          </cell>
          <cell r="U1773">
            <v>28551</v>
          </cell>
          <cell r="W1773">
            <v>7043</v>
          </cell>
          <cell r="X1773">
            <v>33940.269999999997</v>
          </cell>
          <cell r="Z1773">
            <v>436950</v>
          </cell>
          <cell r="AA1773">
            <v>1130818</v>
          </cell>
          <cell r="AB1773">
            <v>10204000</v>
          </cell>
          <cell r="AC1773">
            <v>300000</v>
          </cell>
          <cell r="AD1773">
            <v>2665000</v>
          </cell>
          <cell r="AE1773">
            <v>611709.19999999995</v>
          </cell>
        </row>
        <row r="1774">
          <cell r="B1774">
            <v>402810</v>
          </cell>
          <cell r="C1774" t="str">
            <v xml:space="preserve">        선급금등의감소</v>
          </cell>
        </row>
        <row r="1775">
          <cell r="B1775">
            <v>402820</v>
          </cell>
          <cell r="C1775" t="str">
            <v xml:space="preserve">        미수금의감소</v>
          </cell>
        </row>
        <row r="1776">
          <cell r="B1776">
            <v>402830</v>
          </cell>
          <cell r="C1776" t="str">
            <v xml:space="preserve">        기타유동자산의감소</v>
          </cell>
          <cell r="X1776">
            <v>103188123</v>
          </cell>
        </row>
        <row r="1777">
          <cell r="B1777">
            <v>402840</v>
          </cell>
          <cell r="C1777" t="str">
            <v xml:space="preserve">        보증금등의감소</v>
          </cell>
          <cell r="P1777">
            <v>1277721</v>
          </cell>
          <cell r="Q1777">
            <v>2318229</v>
          </cell>
          <cell r="R1777">
            <v>1625352</v>
          </cell>
          <cell r="S1777">
            <v>542387</v>
          </cell>
          <cell r="T1777">
            <v>2151778</v>
          </cell>
          <cell r="U1777">
            <v>12672</v>
          </cell>
          <cell r="V1777">
            <v>651020</v>
          </cell>
          <cell r="W1777">
            <v>-402691</v>
          </cell>
        </row>
        <row r="1778">
          <cell r="B1778">
            <v>402850</v>
          </cell>
          <cell r="C1778" t="str">
            <v xml:space="preserve">        기타비유동자산의감소</v>
          </cell>
          <cell r="U1778">
            <v>2395089</v>
          </cell>
          <cell r="V1778">
            <v>3226519</v>
          </cell>
          <cell r="W1778">
            <v>119081</v>
          </cell>
          <cell r="AC1778">
            <v>1683657.72</v>
          </cell>
        </row>
        <row r="1779">
          <cell r="B1779">
            <v>402860</v>
          </cell>
          <cell r="C1779" t="str">
            <v xml:space="preserve">        처분자산집단의감소</v>
          </cell>
        </row>
        <row r="1780">
          <cell r="B1780">
            <v>402870</v>
          </cell>
          <cell r="C1780" t="str">
            <v xml:space="preserve">        기타금융업자산의감소</v>
          </cell>
        </row>
        <row r="1781">
          <cell r="B1781">
            <v>402880</v>
          </cell>
          <cell r="C1781" t="str">
            <v xml:space="preserve">        매각예정비유동자산의감소</v>
          </cell>
        </row>
        <row r="1782">
          <cell r="B1782">
            <v>402890</v>
          </cell>
          <cell r="C1782" t="str">
            <v xml:space="preserve">        정부보조금등의변동</v>
          </cell>
        </row>
        <row r="1783">
          <cell r="B1783">
            <v>402900</v>
          </cell>
          <cell r="C1783" t="str">
            <v xml:space="preserve">        종속기업및기타사업의지배력관련한현금흐름</v>
          </cell>
        </row>
        <row r="1784">
          <cell r="B1784">
            <v>404560</v>
          </cell>
          <cell r="C1784" t="str">
            <v xml:space="preserve">        합병분할(양수도등)으로인한현금유입액</v>
          </cell>
        </row>
        <row r="1785">
          <cell r="B1785">
            <v>402910</v>
          </cell>
          <cell r="C1785" t="str">
            <v xml:space="preserve">        기타투자활동으로인한현금유입액</v>
          </cell>
        </row>
        <row r="1786">
          <cell r="B1786">
            <v>402920</v>
          </cell>
          <cell r="C1786" t="str">
            <v xml:space="preserve">    투자활동현금유출액</v>
          </cell>
          <cell r="P1786">
            <v>359887315</v>
          </cell>
          <cell r="Q1786">
            <v>335004230</v>
          </cell>
          <cell r="R1786">
            <v>323556520</v>
          </cell>
          <cell r="S1786">
            <v>265652059</v>
          </cell>
          <cell r="T1786">
            <v>66414717</v>
          </cell>
          <cell r="U1786">
            <v>53515756</v>
          </cell>
          <cell r="V1786">
            <v>209482216</v>
          </cell>
          <cell r="W1786">
            <v>147015697</v>
          </cell>
          <cell r="X1786">
            <v>127987676</v>
          </cell>
          <cell r="Y1786">
            <v>134766245</v>
          </cell>
          <cell r="Z1786">
            <v>360349395</v>
          </cell>
          <cell r="AA1786">
            <v>392936984</v>
          </cell>
          <cell r="AB1786">
            <v>789382484</v>
          </cell>
          <cell r="AC1786">
            <v>875505762</v>
          </cell>
          <cell r="AD1786">
            <v>594807976</v>
          </cell>
          <cell r="AE1786">
            <v>522991525.68000001</v>
          </cell>
        </row>
        <row r="1787">
          <cell r="B1787">
            <v>402930</v>
          </cell>
          <cell r="C1787" t="str">
            <v xml:space="preserve">        단기금융자산의증가</v>
          </cell>
          <cell r="P1787">
            <v>330066205</v>
          </cell>
          <cell r="Q1787">
            <v>311314676</v>
          </cell>
          <cell r="R1787">
            <v>244153199</v>
          </cell>
          <cell r="S1787">
            <v>131368607</v>
          </cell>
          <cell r="U1787">
            <v>9350000</v>
          </cell>
          <cell r="V1787">
            <v>140672670</v>
          </cell>
          <cell r="W1787">
            <v>94182739</v>
          </cell>
          <cell r="Y1787">
            <v>119441413</v>
          </cell>
          <cell r="Z1787">
            <v>221491996</v>
          </cell>
          <cell r="AA1787">
            <v>198082721</v>
          </cell>
          <cell r="AB1787">
            <v>690079405.17999995</v>
          </cell>
          <cell r="AC1787">
            <v>444835350</v>
          </cell>
          <cell r="AD1787">
            <v>35300000</v>
          </cell>
          <cell r="AE1787">
            <v>145500000</v>
          </cell>
        </row>
        <row r="1788">
          <cell r="B1788">
            <v>402940</v>
          </cell>
          <cell r="C1788" t="str">
            <v xml:space="preserve">            단기금융상품의증가</v>
          </cell>
          <cell r="P1788">
            <v>330021191</v>
          </cell>
          <cell r="Q1788">
            <v>252574060</v>
          </cell>
          <cell r="R1788">
            <v>228643199</v>
          </cell>
          <cell r="S1788">
            <v>126358607</v>
          </cell>
          <cell r="AA1788">
            <v>195346600</v>
          </cell>
          <cell r="AB1788">
            <v>690079405.17999995</v>
          </cell>
          <cell r="AC1788">
            <v>413835350</v>
          </cell>
          <cell r="AD1788">
            <v>35300000</v>
          </cell>
          <cell r="AE1788">
            <v>145500000</v>
          </cell>
        </row>
        <row r="1789">
          <cell r="B1789">
            <v>402950</v>
          </cell>
          <cell r="C1789" t="str">
            <v xml:space="preserve">            단기매매금융자산의증가</v>
          </cell>
          <cell r="Q1789">
            <v>20000000</v>
          </cell>
          <cell r="R1789">
            <v>15510000</v>
          </cell>
          <cell r="S1789">
            <v>5010000</v>
          </cell>
        </row>
        <row r="1790">
          <cell r="B1790">
            <v>402960</v>
          </cell>
          <cell r="C1790" t="str">
            <v xml:space="preserve">            단기매도가능금융자산의증가</v>
          </cell>
          <cell r="Y1790">
            <v>8003462.2300000004</v>
          </cell>
          <cell r="Z1790">
            <v>6500000</v>
          </cell>
          <cell r="AA1790">
            <v>2736121</v>
          </cell>
          <cell r="AC1790">
            <v>31000000</v>
          </cell>
        </row>
        <row r="1791">
          <cell r="B1791">
            <v>402970</v>
          </cell>
          <cell r="C1791" t="str">
            <v xml:space="preserve">            단기만기보유금융자산의증가</v>
          </cell>
        </row>
        <row r="1792">
          <cell r="B1792">
            <v>402990</v>
          </cell>
          <cell r="C1792" t="str">
            <v xml:space="preserve">            단기대여금의증가</v>
          </cell>
          <cell r="P1792">
            <v>45014</v>
          </cell>
          <cell r="Q1792">
            <v>38740616</v>
          </cell>
        </row>
        <row r="1793">
          <cell r="B1793">
            <v>403000</v>
          </cell>
          <cell r="C1793" t="str">
            <v xml:space="preserve">            기타단기금융자산의증가</v>
          </cell>
          <cell r="U1793">
            <v>9350000</v>
          </cell>
          <cell r="V1793">
            <v>140672670</v>
          </cell>
          <cell r="W1793">
            <v>94182739</v>
          </cell>
          <cell r="Y1793">
            <v>111437951</v>
          </cell>
          <cell r="Z1793">
            <v>214991996</v>
          </cell>
        </row>
        <row r="1794">
          <cell r="B1794">
            <v>402980</v>
          </cell>
          <cell r="C1794" t="str">
            <v xml:space="preserve">        당기손익인식(지정)금융자산의증가</v>
          </cell>
          <cell r="Z1794">
            <v>40312153</v>
          </cell>
        </row>
        <row r="1795">
          <cell r="B1795">
            <v>403010</v>
          </cell>
          <cell r="C1795" t="str">
            <v xml:space="preserve">        리스자산의증가</v>
          </cell>
        </row>
        <row r="1796">
          <cell r="B1796">
            <v>403020</v>
          </cell>
          <cell r="C1796" t="str">
            <v xml:space="preserve">        리스채권의증가</v>
          </cell>
        </row>
        <row r="1797">
          <cell r="B1797">
            <v>403040</v>
          </cell>
          <cell r="C1797" t="str">
            <v xml:space="preserve">        장기금융상품의증가</v>
          </cell>
          <cell r="P1797">
            <v>14955000</v>
          </cell>
          <cell r="Q1797">
            <v>11432980</v>
          </cell>
          <cell r="R1797">
            <v>2170920</v>
          </cell>
          <cell r="S1797">
            <v>3455920</v>
          </cell>
          <cell r="T1797">
            <v>51031</v>
          </cell>
          <cell r="U1797">
            <v>1002672</v>
          </cell>
          <cell r="V1797">
            <v>905041</v>
          </cell>
          <cell r="W1797">
            <v>1366400</v>
          </cell>
          <cell r="Y1797">
            <v>3627777.55</v>
          </cell>
          <cell r="Z1797">
            <v>8252348</v>
          </cell>
          <cell r="AA1797">
            <v>12267520</v>
          </cell>
          <cell r="AB1797">
            <v>3311243.34</v>
          </cell>
          <cell r="AC1797">
            <v>11430543.09</v>
          </cell>
          <cell r="AD1797">
            <v>10316086.48</v>
          </cell>
          <cell r="AE1797">
            <v>2843111.09</v>
          </cell>
        </row>
        <row r="1798">
          <cell r="B1798">
            <v>403050</v>
          </cell>
          <cell r="C1798" t="str">
            <v xml:space="preserve">        매도가능금융자산의증가</v>
          </cell>
          <cell r="R1798">
            <v>61270858</v>
          </cell>
          <cell r="S1798">
            <v>90135533</v>
          </cell>
          <cell r="T1798">
            <v>22418074</v>
          </cell>
          <cell r="Z1798">
            <v>24867508</v>
          </cell>
          <cell r="AA1798">
            <v>6258215</v>
          </cell>
          <cell r="AB1798">
            <v>15000000</v>
          </cell>
          <cell r="AC1798">
            <v>600000</v>
          </cell>
          <cell r="AD1798">
            <v>10010044.869999999</v>
          </cell>
          <cell r="AE1798">
            <v>12375000</v>
          </cell>
        </row>
        <row r="1799">
          <cell r="B1799">
            <v>403060</v>
          </cell>
          <cell r="C1799" t="str">
            <v xml:space="preserve">        만기보유금융자산의증가</v>
          </cell>
          <cell r="Q1799">
            <v>17451</v>
          </cell>
          <cell r="R1799">
            <v>42775</v>
          </cell>
          <cell r="S1799">
            <v>553485</v>
          </cell>
          <cell r="T1799">
            <v>37040</v>
          </cell>
          <cell r="Z1799">
            <v>1300</v>
          </cell>
          <cell r="AA1799">
            <v>585</v>
          </cell>
        </row>
        <row r="1800">
          <cell r="B1800">
            <v>403070</v>
          </cell>
          <cell r="C1800" t="str">
            <v xml:space="preserve">        장기대여금의증가</v>
          </cell>
          <cell r="P1800">
            <v>1107500</v>
          </cell>
          <cell r="Q1800">
            <v>755000</v>
          </cell>
          <cell r="R1800">
            <v>726000</v>
          </cell>
          <cell r="S1800">
            <v>1600402</v>
          </cell>
          <cell r="T1800">
            <v>1128354</v>
          </cell>
          <cell r="U1800">
            <v>3979692</v>
          </cell>
          <cell r="V1800">
            <v>1026997</v>
          </cell>
          <cell r="W1800">
            <v>1098833</v>
          </cell>
          <cell r="Z1800">
            <v>7127000</v>
          </cell>
          <cell r="AA1800">
            <v>1340000</v>
          </cell>
          <cell r="AB1800">
            <v>1475057.14</v>
          </cell>
          <cell r="AD1800">
            <v>1920930</v>
          </cell>
          <cell r="AE1800">
            <v>4506953.51</v>
          </cell>
        </row>
        <row r="1801">
          <cell r="B1801">
            <v>403080</v>
          </cell>
          <cell r="C1801" t="str">
            <v xml:space="preserve">        파생상품의증가</v>
          </cell>
        </row>
        <row r="1802">
          <cell r="B1802">
            <v>403090</v>
          </cell>
          <cell r="C1802" t="str">
            <v xml:space="preserve">        기타장기금융자산의증가</v>
          </cell>
          <cell r="P1802">
            <v>1256788</v>
          </cell>
          <cell r="R1802">
            <v>2500000</v>
          </cell>
          <cell r="S1802">
            <v>2085500</v>
          </cell>
          <cell r="T1802">
            <v>9000000</v>
          </cell>
          <cell r="U1802">
            <v>9073674</v>
          </cell>
          <cell r="V1802">
            <v>11544111</v>
          </cell>
          <cell r="W1802">
            <v>6118000</v>
          </cell>
        </row>
        <row r="1803">
          <cell r="B1803">
            <v>403100</v>
          </cell>
          <cell r="C1803" t="str">
            <v xml:space="preserve">        관계기업등지분관련투자자산의증가</v>
          </cell>
          <cell r="U1803">
            <v>1760000</v>
          </cell>
          <cell r="W1803">
            <v>200000</v>
          </cell>
          <cell r="Y1803">
            <v>778421.51</v>
          </cell>
          <cell r="Z1803">
            <v>1990000</v>
          </cell>
          <cell r="AC1803">
            <v>1000000</v>
          </cell>
        </row>
        <row r="1804">
          <cell r="B1804">
            <v>403110</v>
          </cell>
          <cell r="C1804" t="str">
            <v xml:space="preserve">            관계기업투자(지분법적용투자주식)의증가</v>
          </cell>
          <cell r="U1804">
            <v>1760000</v>
          </cell>
          <cell r="W1804">
            <v>200000</v>
          </cell>
          <cell r="Z1804">
            <v>1990000</v>
          </cell>
          <cell r="AC1804">
            <v>1000000</v>
          </cell>
        </row>
        <row r="1805">
          <cell r="B1805">
            <v>403120</v>
          </cell>
          <cell r="C1805" t="str">
            <v xml:space="preserve">            종속기업투자의증가</v>
          </cell>
        </row>
        <row r="1806">
          <cell r="B1806">
            <v>403130</v>
          </cell>
          <cell r="C1806" t="str">
            <v xml:space="preserve">            조인트벤처투자의증가</v>
          </cell>
        </row>
        <row r="1807">
          <cell r="B1807">
            <v>403140</v>
          </cell>
          <cell r="C1807" t="str">
            <v xml:space="preserve">            기타투자자산의증가</v>
          </cell>
          <cell r="Y1807">
            <v>778421.51</v>
          </cell>
        </row>
        <row r="1808">
          <cell r="B1808">
            <v>403150</v>
          </cell>
          <cell r="C1808" t="str">
            <v xml:space="preserve">        퇴직급여자산의증가</v>
          </cell>
          <cell r="P1808">
            <v>207888</v>
          </cell>
          <cell r="R1808">
            <v>104216</v>
          </cell>
          <cell r="S1808">
            <v>3537010</v>
          </cell>
          <cell r="T1808">
            <v>360653</v>
          </cell>
        </row>
        <row r="1809">
          <cell r="B1809">
            <v>403180</v>
          </cell>
          <cell r="C1809" t="str">
            <v xml:space="preserve">        생물자산증가</v>
          </cell>
          <cell r="R1809">
            <v>47018</v>
          </cell>
          <cell r="S1809">
            <v>13250</v>
          </cell>
        </row>
        <row r="1810">
          <cell r="B1810">
            <v>403190</v>
          </cell>
          <cell r="C1810" t="str">
            <v xml:space="preserve">        투자부동산의증가</v>
          </cell>
          <cell r="X1810">
            <v>6993681.9000000004</v>
          </cell>
          <cell r="Y1810">
            <v>292.11</v>
          </cell>
          <cell r="AC1810">
            <v>6182210.2000000002</v>
          </cell>
          <cell r="AD1810">
            <v>967146.01</v>
          </cell>
        </row>
        <row r="1811">
          <cell r="B1811">
            <v>403200</v>
          </cell>
          <cell r="C1811" t="str">
            <v xml:space="preserve">        유형자산의증가</v>
          </cell>
          <cell r="P1811">
            <v>8526281</v>
          </cell>
          <cell r="Q1811">
            <v>7103322</v>
          </cell>
          <cell r="R1811">
            <v>6840247</v>
          </cell>
          <cell r="S1811">
            <v>30401679</v>
          </cell>
          <cell r="T1811">
            <v>32494707</v>
          </cell>
          <cell r="U1811">
            <v>27523753</v>
          </cell>
          <cell r="V1811">
            <v>54033750</v>
          </cell>
          <cell r="W1811">
            <v>42254194</v>
          </cell>
          <cell r="X1811">
            <v>4713012.88</v>
          </cell>
          <cell r="Y1811">
            <v>9079447.8499999996</v>
          </cell>
          <cell r="Z1811">
            <v>16993431</v>
          </cell>
          <cell r="AA1811">
            <v>15582489</v>
          </cell>
          <cell r="AB1811">
            <v>77189381.409999996</v>
          </cell>
          <cell r="AC1811">
            <v>295605284.94</v>
          </cell>
          <cell r="AD1811">
            <v>489763823.13999999</v>
          </cell>
          <cell r="AE1811">
            <v>357313325.55000001</v>
          </cell>
        </row>
        <row r="1812">
          <cell r="B1812">
            <v>403210</v>
          </cell>
          <cell r="C1812" t="str">
            <v xml:space="preserve">            토지의증가</v>
          </cell>
          <cell r="P1812">
            <v>3267212</v>
          </cell>
          <cell r="S1812">
            <v>5820513</v>
          </cell>
        </row>
        <row r="1813">
          <cell r="B1813">
            <v>403220</v>
          </cell>
          <cell r="C1813" t="str">
            <v xml:space="preserve">            건물및부속설비의증가</v>
          </cell>
          <cell r="P1813">
            <v>3012119</v>
          </cell>
          <cell r="Q1813">
            <v>407269</v>
          </cell>
          <cell r="R1813">
            <v>894682</v>
          </cell>
          <cell r="S1813">
            <v>1144233</v>
          </cell>
        </row>
        <row r="1814">
          <cell r="B1814">
            <v>403230</v>
          </cell>
          <cell r="C1814" t="str">
            <v xml:space="preserve">            구축물의증가</v>
          </cell>
          <cell r="Q1814">
            <v>20700</v>
          </cell>
          <cell r="R1814">
            <v>12500</v>
          </cell>
          <cell r="S1814">
            <v>28800</v>
          </cell>
        </row>
        <row r="1815">
          <cell r="B1815">
            <v>403250</v>
          </cell>
          <cell r="C1815" t="str">
            <v xml:space="preserve">            기계장치의증가</v>
          </cell>
        </row>
        <row r="1816">
          <cell r="B1816">
            <v>403260</v>
          </cell>
          <cell r="C1816" t="str">
            <v xml:space="preserve">            중장비의증가</v>
          </cell>
        </row>
        <row r="1817">
          <cell r="B1817">
            <v>403270</v>
          </cell>
          <cell r="C1817" t="str">
            <v xml:space="preserve">            제설비의증가</v>
          </cell>
          <cell r="R1817">
            <v>404314</v>
          </cell>
          <cell r="S1817">
            <v>4381208</v>
          </cell>
        </row>
        <row r="1818">
          <cell r="B1818">
            <v>403280</v>
          </cell>
          <cell r="C1818" t="str">
            <v xml:space="preserve">            미착자산의증가</v>
          </cell>
        </row>
        <row r="1819">
          <cell r="B1819">
            <v>403290</v>
          </cell>
          <cell r="C1819" t="str">
            <v xml:space="preserve">            차량운반구의증가</v>
          </cell>
          <cell r="P1819">
            <v>121529</v>
          </cell>
          <cell r="Q1819">
            <v>103120</v>
          </cell>
          <cell r="R1819">
            <v>250022</v>
          </cell>
          <cell r="S1819">
            <v>351046</v>
          </cell>
        </row>
        <row r="1820">
          <cell r="B1820">
            <v>403300</v>
          </cell>
          <cell r="C1820" t="str">
            <v xml:space="preserve">            선박의증가</v>
          </cell>
        </row>
        <row r="1821">
          <cell r="B1821">
            <v>403310</v>
          </cell>
          <cell r="C1821" t="str">
            <v xml:space="preserve">            항공기의증가</v>
          </cell>
        </row>
        <row r="1822">
          <cell r="B1822">
            <v>403320</v>
          </cell>
          <cell r="C1822" t="str">
            <v xml:space="preserve">            공구기구비품의증가</v>
          </cell>
          <cell r="P1822">
            <v>2125421</v>
          </cell>
          <cell r="Q1822">
            <v>6572233</v>
          </cell>
          <cell r="R1822">
            <v>5119271</v>
          </cell>
          <cell r="S1822">
            <v>10476146</v>
          </cell>
        </row>
        <row r="1823">
          <cell r="B1823">
            <v>403240</v>
          </cell>
          <cell r="C1823" t="str">
            <v xml:space="preserve">            건설중인자산의증가</v>
          </cell>
          <cell r="R1823">
            <v>24676</v>
          </cell>
          <cell r="S1823">
            <v>8166338</v>
          </cell>
        </row>
        <row r="1824">
          <cell r="B1824">
            <v>404570</v>
          </cell>
          <cell r="C1824" t="str">
            <v xml:space="preserve">            유형탐사평가자산의증가</v>
          </cell>
        </row>
        <row r="1825">
          <cell r="B1825">
            <v>403330</v>
          </cell>
          <cell r="C1825" t="str">
            <v xml:space="preserve">            기타유형자산의증가</v>
          </cell>
          <cell r="R1825">
            <v>134782</v>
          </cell>
          <cell r="S1825">
            <v>33395</v>
          </cell>
          <cell r="T1825">
            <v>32494707</v>
          </cell>
          <cell r="U1825">
            <v>27523753</v>
          </cell>
          <cell r="V1825">
            <v>54033750</v>
          </cell>
          <cell r="W1825">
            <v>42254194</v>
          </cell>
          <cell r="X1825">
            <v>4713012.88</v>
          </cell>
          <cell r="Y1825">
            <v>9079447.8499999996</v>
          </cell>
          <cell r="Z1825">
            <v>16993431</v>
          </cell>
          <cell r="AA1825">
            <v>15582489</v>
          </cell>
          <cell r="AB1825">
            <v>77189381.409999996</v>
          </cell>
          <cell r="AC1825">
            <v>295605284.94</v>
          </cell>
          <cell r="AD1825">
            <v>489763823.13999999</v>
          </cell>
          <cell r="AE1825">
            <v>357313325.55000001</v>
          </cell>
        </row>
        <row r="1826">
          <cell r="B1826">
            <v>404580</v>
          </cell>
          <cell r="C1826" t="str">
            <v xml:space="preserve">        무형자산의증가</v>
          </cell>
          <cell r="Q1826">
            <v>270868</v>
          </cell>
          <cell r="R1826">
            <v>3521156</v>
          </cell>
          <cell r="S1826">
            <v>1137155</v>
          </cell>
          <cell r="T1826">
            <v>45230</v>
          </cell>
          <cell r="U1826">
            <v>531975</v>
          </cell>
          <cell r="V1826">
            <v>788417</v>
          </cell>
          <cell r="W1826">
            <v>928228</v>
          </cell>
          <cell r="X1826">
            <v>1208493</v>
          </cell>
          <cell r="Y1826">
            <v>1052140</v>
          </cell>
          <cell r="Z1826">
            <v>1609645</v>
          </cell>
          <cell r="AA1826">
            <v>7238772</v>
          </cell>
          <cell r="AB1826">
            <v>2327397.88</v>
          </cell>
          <cell r="AC1826">
            <v>669786.98</v>
          </cell>
          <cell r="AD1826">
            <v>4434682.8499999996</v>
          </cell>
          <cell r="AE1826">
            <v>453135.53</v>
          </cell>
        </row>
        <row r="1827">
          <cell r="B1827">
            <v>403340</v>
          </cell>
          <cell r="C1827" t="str">
            <v xml:space="preserve">            영업권의증가</v>
          </cell>
        </row>
        <row r="1828">
          <cell r="B1828">
            <v>403350</v>
          </cell>
          <cell r="C1828" t="str">
            <v xml:space="preserve">            개발비의증가</v>
          </cell>
        </row>
        <row r="1829">
          <cell r="B1829">
            <v>403360</v>
          </cell>
          <cell r="C1829" t="str">
            <v xml:space="preserve">            특허권의증가</v>
          </cell>
        </row>
        <row r="1830">
          <cell r="B1830">
            <v>403370</v>
          </cell>
          <cell r="C1830" t="str">
            <v xml:space="preserve">            기타산업재산권의증가</v>
          </cell>
        </row>
        <row r="1831">
          <cell r="B1831">
            <v>403380</v>
          </cell>
          <cell r="C1831" t="str">
            <v xml:space="preserve">            컴퓨터소프트웨어의증가</v>
          </cell>
        </row>
        <row r="1832">
          <cell r="B1832">
            <v>403390</v>
          </cell>
          <cell r="C1832" t="str">
            <v xml:space="preserve">            브랜드의증가</v>
          </cell>
        </row>
        <row r="1833">
          <cell r="B1833">
            <v>403400</v>
          </cell>
          <cell r="C1833" t="str">
            <v xml:space="preserve">            라이선스와프랜차이즈의증가</v>
          </cell>
        </row>
        <row r="1834">
          <cell r="B1834">
            <v>403410</v>
          </cell>
          <cell r="C1834" t="str">
            <v xml:space="preserve">            저작권의증가</v>
          </cell>
        </row>
        <row r="1835">
          <cell r="B1835">
            <v>403420</v>
          </cell>
          <cell r="C1835" t="str">
            <v xml:space="preserve">            어업권의증가</v>
          </cell>
        </row>
        <row r="1836">
          <cell r="B1836">
            <v>403430</v>
          </cell>
          <cell r="C1836" t="str">
            <v xml:space="preserve">            광업권의증가</v>
          </cell>
        </row>
        <row r="1837">
          <cell r="B1837">
            <v>403440</v>
          </cell>
          <cell r="C1837" t="str">
            <v xml:space="preserve">            제이용권의증가</v>
          </cell>
        </row>
        <row r="1838">
          <cell r="B1838">
            <v>404590</v>
          </cell>
          <cell r="C1838" t="str">
            <v xml:space="preserve">            무형탐사평가자산의증가</v>
          </cell>
        </row>
        <row r="1839">
          <cell r="B1839">
            <v>404600</v>
          </cell>
          <cell r="C1839" t="str">
            <v xml:space="preserve">            제호와출판표제의증가</v>
          </cell>
        </row>
        <row r="1840">
          <cell r="B1840">
            <v>404610</v>
          </cell>
          <cell r="C1840" t="str">
            <v xml:space="preserve">            조리법,공식,모형,설계및시제품의증가</v>
          </cell>
        </row>
        <row r="1841">
          <cell r="B1841">
            <v>403450</v>
          </cell>
          <cell r="C1841" t="str">
            <v xml:space="preserve">            기타무형자산의증가</v>
          </cell>
          <cell r="Q1841">
            <v>270868</v>
          </cell>
          <cell r="R1841">
            <v>3521156</v>
          </cell>
          <cell r="S1841">
            <v>1137155</v>
          </cell>
          <cell r="T1841">
            <v>45230</v>
          </cell>
          <cell r="U1841">
            <v>531975</v>
          </cell>
          <cell r="V1841">
            <v>788417</v>
          </cell>
          <cell r="W1841">
            <v>928228</v>
          </cell>
          <cell r="X1841">
            <v>1208493</v>
          </cell>
          <cell r="Y1841">
            <v>1052140</v>
          </cell>
          <cell r="Z1841">
            <v>1609645</v>
          </cell>
          <cell r="AA1841">
            <v>7238772</v>
          </cell>
          <cell r="AB1841">
            <v>2327397.88</v>
          </cell>
          <cell r="AC1841">
            <v>669786.98</v>
          </cell>
          <cell r="AD1841">
            <v>4434682.8499999996</v>
          </cell>
          <cell r="AE1841">
            <v>453135.53</v>
          </cell>
        </row>
        <row r="1842">
          <cell r="B1842">
            <v>403460</v>
          </cell>
          <cell r="C1842" t="str">
            <v xml:space="preserve">        선급금등의증가</v>
          </cell>
          <cell r="AC1842">
            <v>2185300</v>
          </cell>
        </row>
        <row r="1843">
          <cell r="B1843">
            <v>403470</v>
          </cell>
          <cell r="C1843" t="str">
            <v xml:space="preserve">        미수금의증가</v>
          </cell>
        </row>
        <row r="1844">
          <cell r="B1844">
            <v>403480</v>
          </cell>
          <cell r="C1844" t="str">
            <v xml:space="preserve">        기타유동자산의증가</v>
          </cell>
          <cell r="X1844">
            <v>5000000</v>
          </cell>
        </row>
        <row r="1845">
          <cell r="B1845">
            <v>403490</v>
          </cell>
          <cell r="C1845" t="str">
            <v xml:space="preserve">        보증금등의증가</v>
          </cell>
          <cell r="P1845">
            <v>3589267</v>
          </cell>
          <cell r="Q1845">
            <v>1821645</v>
          </cell>
          <cell r="R1845">
            <v>2027585</v>
          </cell>
          <cell r="S1845">
            <v>1363518</v>
          </cell>
          <cell r="T1845">
            <v>879629</v>
          </cell>
          <cell r="U1845">
            <v>250255</v>
          </cell>
          <cell r="V1845">
            <v>360890</v>
          </cell>
        </row>
        <row r="1846">
          <cell r="B1846">
            <v>403500</v>
          </cell>
          <cell r="C1846" t="str">
            <v xml:space="preserve">        기타비유동자산의증가</v>
          </cell>
          <cell r="P1846">
            <v>178388</v>
          </cell>
          <cell r="Q1846">
            <v>427641</v>
          </cell>
          <cell r="R1846">
            <v>152546</v>
          </cell>
          <cell r="U1846">
            <v>43735</v>
          </cell>
          <cell r="V1846">
            <v>150340</v>
          </cell>
          <cell r="W1846">
            <v>867303</v>
          </cell>
          <cell r="X1846">
            <v>110072488</v>
          </cell>
          <cell r="Y1846">
            <v>786751.75</v>
          </cell>
          <cell r="AC1846">
            <v>3913672.84</v>
          </cell>
        </row>
        <row r="1847">
          <cell r="B1847">
            <v>403510</v>
          </cell>
          <cell r="C1847" t="str">
            <v xml:space="preserve">        처분자산집단의증가</v>
          </cell>
        </row>
        <row r="1848">
          <cell r="B1848">
            <v>403520</v>
          </cell>
          <cell r="C1848" t="str">
            <v xml:space="preserve">        기타금융업자산의증가</v>
          </cell>
        </row>
        <row r="1849">
          <cell r="B1849">
            <v>403530</v>
          </cell>
          <cell r="C1849" t="str">
            <v xml:space="preserve">        매각예정비유동자산의증가</v>
          </cell>
        </row>
        <row r="1850">
          <cell r="B1850">
            <v>403540</v>
          </cell>
          <cell r="C1850" t="str">
            <v xml:space="preserve">        정부보조금등의변동</v>
          </cell>
        </row>
        <row r="1851">
          <cell r="B1851">
            <v>404620</v>
          </cell>
          <cell r="C1851" t="str">
            <v xml:space="preserve">        종속기업및기타사업의지배력관련한현금흐름</v>
          </cell>
        </row>
        <row r="1852">
          <cell r="B1852">
            <v>404630</v>
          </cell>
          <cell r="C1852" t="str">
            <v xml:space="preserve">        합병분할(양수도등)으로인한현금유출액</v>
          </cell>
          <cell r="Z1852">
            <v>37704014</v>
          </cell>
          <cell r="AA1852">
            <v>152166682</v>
          </cell>
          <cell r="AC1852">
            <v>95583080</v>
          </cell>
          <cell r="AD1852">
            <v>41322653</v>
          </cell>
        </row>
        <row r="1853">
          <cell r="B1853">
            <v>403550</v>
          </cell>
          <cell r="C1853" t="str">
            <v xml:space="preserve">        기타투자활동으로인한현금유출액</v>
          </cell>
          <cell r="Q1853">
            <v>1860646</v>
          </cell>
          <cell r="AC1853">
            <v>13500534</v>
          </cell>
          <cell r="AD1853">
            <v>772610</v>
          </cell>
        </row>
        <row r="1854">
          <cell r="B1854">
            <v>403560</v>
          </cell>
          <cell r="C1854" t="str">
            <v xml:space="preserve">    이자수입</v>
          </cell>
        </row>
        <row r="1855">
          <cell r="B1855">
            <v>403570</v>
          </cell>
          <cell r="C1855" t="str">
            <v xml:space="preserve">    이자지급(-)</v>
          </cell>
          <cell r="AD1855">
            <v>-26841738</v>
          </cell>
          <cell r="AE1855">
            <v>-15369773</v>
          </cell>
        </row>
        <row r="1856">
          <cell r="B1856">
            <v>403580</v>
          </cell>
          <cell r="C1856" t="str">
            <v xml:space="preserve">    배당금수입</v>
          </cell>
        </row>
        <row r="1857">
          <cell r="B1857">
            <v>403590</v>
          </cell>
          <cell r="C1857" t="str">
            <v xml:space="preserve">    배당금지급(-)</v>
          </cell>
        </row>
        <row r="1858">
          <cell r="B1858">
            <v>403600</v>
          </cell>
          <cell r="C1858" t="str">
            <v xml:space="preserve">    법인세환입</v>
          </cell>
        </row>
        <row r="1859">
          <cell r="B1859">
            <v>403610</v>
          </cell>
          <cell r="C1859" t="str">
            <v xml:space="preserve">    법인세납부(-)</v>
          </cell>
        </row>
        <row r="1860">
          <cell r="B1860">
            <v>403620</v>
          </cell>
          <cell r="C1860" t="str">
            <v xml:space="preserve">    중단사업관련현금흐름</v>
          </cell>
        </row>
        <row r="1861">
          <cell r="B1861">
            <v>403630</v>
          </cell>
          <cell r="C1861" t="str">
            <v>재무활동으로인한현금흐름</v>
          </cell>
          <cell r="P1861">
            <v>44468011</v>
          </cell>
          <cell r="Q1861">
            <v>-51633313</v>
          </cell>
          <cell r="R1861">
            <v>-79589629</v>
          </cell>
          <cell r="S1861">
            <v>-44932503</v>
          </cell>
          <cell r="T1861">
            <v>-15948130</v>
          </cell>
          <cell r="U1861">
            <v>7965606</v>
          </cell>
          <cell r="V1861">
            <v>-36072073</v>
          </cell>
          <cell r="W1861">
            <v>-17482483</v>
          </cell>
          <cell r="X1861">
            <v>-18072803.91</v>
          </cell>
          <cell r="Y1861">
            <v>-20605782.25</v>
          </cell>
          <cell r="Z1861">
            <v>33389636</v>
          </cell>
          <cell r="AA1861">
            <v>35923937</v>
          </cell>
          <cell r="AB1861">
            <v>247300545.44</v>
          </cell>
          <cell r="AC1861">
            <v>398585752.86000001</v>
          </cell>
          <cell r="AD1861">
            <v>230204121.96000001</v>
          </cell>
          <cell r="AE1861">
            <v>193562774.69999999</v>
          </cell>
        </row>
        <row r="1862">
          <cell r="B1862">
            <v>403640</v>
          </cell>
          <cell r="C1862" t="str">
            <v xml:space="preserve">    재무활동현금유입액</v>
          </cell>
          <cell r="P1862">
            <v>121057360</v>
          </cell>
          <cell r="Q1862">
            <v>137280639</v>
          </cell>
          <cell r="R1862">
            <v>18528279</v>
          </cell>
          <cell r="S1862">
            <v>82586829</v>
          </cell>
          <cell r="T1862">
            <v>53258045</v>
          </cell>
          <cell r="U1862">
            <v>54219857</v>
          </cell>
          <cell r="V1862">
            <v>37806922</v>
          </cell>
          <cell r="W1862">
            <v>3380342</v>
          </cell>
          <cell r="Y1862">
            <v>719424.08</v>
          </cell>
          <cell r="Z1862">
            <v>72938122</v>
          </cell>
          <cell r="AA1862">
            <v>71204760</v>
          </cell>
          <cell r="AB1862">
            <v>307456161.00999999</v>
          </cell>
          <cell r="AC1862">
            <v>470980974.23000002</v>
          </cell>
          <cell r="AD1862">
            <v>281210000</v>
          </cell>
          <cell r="AE1862">
            <v>244903558.46000001</v>
          </cell>
        </row>
        <row r="1863">
          <cell r="B1863">
            <v>403650</v>
          </cell>
          <cell r="C1863" t="str">
            <v xml:space="preserve">        단기사채의증가</v>
          </cell>
        </row>
        <row r="1864">
          <cell r="B1864">
            <v>403660</v>
          </cell>
          <cell r="C1864" t="str">
            <v xml:space="preserve">        단기차입금의증가</v>
          </cell>
          <cell r="P1864">
            <v>30486176</v>
          </cell>
          <cell r="Q1864">
            <v>134555829</v>
          </cell>
          <cell r="R1864">
            <v>8729713</v>
          </cell>
          <cell r="S1864">
            <v>35904655</v>
          </cell>
          <cell r="T1864">
            <v>41983768</v>
          </cell>
          <cell r="U1864">
            <v>32516833</v>
          </cell>
          <cell r="V1864">
            <v>23650000</v>
          </cell>
          <cell r="AD1864">
            <v>31210000</v>
          </cell>
          <cell r="AE1864">
            <v>2000000</v>
          </cell>
        </row>
        <row r="1865">
          <cell r="B1865">
            <v>403670</v>
          </cell>
          <cell r="C1865" t="str">
            <v xml:space="preserve">        당좌차월의증가</v>
          </cell>
        </row>
        <row r="1866">
          <cell r="B1866">
            <v>403680</v>
          </cell>
          <cell r="C1866" t="str">
            <v xml:space="preserve">        유동성장기부채의증가</v>
          </cell>
        </row>
        <row r="1867">
          <cell r="B1867">
            <v>403690</v>
          </cell>
          <cell r="C1867" t="str">
            <v xml:space="preserve">            유동성사채의증가</v>
          </cell>
        </row>
        <row r="1868">
          <cell r="B1868">
            <v>403700</v>
          </cell>
          <cell r="C1868" t="str">
            <v xml:space="preserve">            유동성장기차입금의증가</v>
          </cell>
        </row>
        <row r="1869">
          <cell r="B1869">
            <v>403710</v>
          </cell>
          <cell r="C1869" t="str">
            <v xml:space="preserve">            유동성유동화채무의증가</v>
          </cell>
        </row>
        <row r="1870">
          <cell r="B1870">
            <v>403720</v>
          </cell>
          <cell r="C1870" t="str">
            <v xml:space="preserve">            유동성연불매입채무의증가</v>
          </cell>
        </row>
        <row r="1871">
          <cell r="B1871">
            <v>403730</v>
          </cell>
          <cell r="C1871" t="str">
            <v xml:space="preserve">            기타유동성장기부채의증가</v>
          </cell>
        </row>
        <row r="1872">
          <cell r="B1872">
            <v>403740</v>
          </cell>
          <cell r="C1872" t="str">
            <v xml:space="preserve">        미지급금의증가</v>
          </cell>
        </row>
        <row r="1873">
          <cell r="B1873">
            <v>403750</v>
          </cell>
          <cell r="C1873" t="str">
            <v xml:space="preserve">        사채의증가</v>
          </cell>
          <cell r="P1873">
            <v>10000000</v>
          </cell>
          <cell r="AE1873">
            <v>99701680</v>
          </cell>
        </row>
        <row r="1874">
          <cell r="B1874">
            <v>403760</v>
          </cell>
          <cell r="C1874" t="str">
            <v xml:space="preserve">        장기차입금의증가</v>
          </cell>
          <cell r="P1874">
            <v>3552514</v>
          </cell>
          <cell r="Q1874">
            <v>2500000</v>
          </cell>
          <cell r="S1874">
            <v>34533600</v>
          </cell>
          <cell r="T1874">
            <v>11173577</v>
          </cell>
          <cell r="U1874">
            <v>20173649</v>
          </cell>
          <cell r="V1874">
            <v>13746900</v>
          </cell>
          <cell r="Z1874">
            <v>1616600</v>
          </cell>
          <cell r="AB1874">
            <v>24990000</v>
          </cell>
          <cell r="AC1874">
            <v>381480103.83999997</v>
          </cell>
          <cell r="AD1874">
            <v>250000000</v>
          </cell>
          <cell r="AE1874">
            <v>89500000</v>
          </cell>
        </row>
        <row r="1875">
          <cell r="B1875">
            <v>403770</v>
          </cell>
          <cell r="C1875" t="str">
            <v xml:space="preserve">        장기미지급금의증가</v>
          </cell>
        </row>
        <row r="1876">
          <cell r="B1876">
            <v>403780</v>
          </cell>
          <cell r="C1876" t="str">
            <v xml:space="preserve">        유동화채무의증가</v>
          </cell>
        </row>
        <row r="1877">
          <cell r="B1877">
            <v>403790</v>
          </cell>
          <cell r="C1877" t="str">
            <v xml:space="preserve">        상환우선주부채의증가</v>
          </cell>
        </row>
        <row r="1878">
          <cell r="B1878">
            <v>403800</v>
          </cell>
          <cell r="C1878" t="str">
            <v xml:space="preserve">        파생상품의변동</v>
          </cell>
        </row>
        <row r="1879">
          <cell r="B1879">
            <v>403810</v>
          </cell>
          <cell r="C1879" t="str">
            <v xml:space="preserve">        금융리스부채의증가</v>
          </cell>
        </row>
        <row r="1880">
          <cell r="B1880">
            <v>403820</v>
          </cell>
          <cell r="C1880" t="str">
            <v xml:space="preserve">        보증금등의증가</v>
          </cell>
          <cell r="P1880">
            <v>184670</v>
          </cell>
          <cell r="Q1880">
            <v>224810</v>
          </cell>
          <cell r="R1880">
            <v>231430</v>
          </cell>
          <cell r="S1880">
            <v>583270</v>
          </cell>
          <cell r="T1880">
            <v>100700</v>
          </cell>
          <cell r="U1880">
            <v>1024076</v>
          </cell>
          <cell r="V1880">
            <v>410022</v>
          </cell>
          <cell r="W1880">
            <v>3380342</v>
          </cell>
        </row>
        <row r="1881">
          <cell r="B1881">
            <v>404640</v>
          </cell>
          <cell r="C1881" t="str">
            <v xml:space="preserve">        기타금융부채의증가</v>
          </cell>
        </row>
        <row r="1882">
          <cell r="B1882">
            <v>403830</v>
          </cell>
          <cell r="C1882" t="str">
            <v xml:space="preserve">        기타부채의증가</v>
          </cell>
        </row>
        <row r="1883">
          <cell r="B1883">
            <v>403840</v>
          </cell>
          <cell r="C1883" t="str">
            <v xml:space="preserve">        자본금의증가</v>
          </cell>
          <cell r="P1883">
            <v>76834000</v>
          </cell>
          <cell r="S1883">
            <v>10419487</v>
          </cell>
          <cell r="AA1883">
            <v>71204760</v>
          </cell>
          <cell r="AC1883">
            <v>89500870.390000001</v>
          </cell>
          <cell r="AE1883">
            <v>53701878.460000001</v>
          </cell>
        </row>
        <row r="1884">
          <cell r="B1884">
            <v>403850</v>
          </cell>
          <cell r="C1884" t="str">
            <v xml:space="preserve">        *유상증자</v>
          </cell>
          <cell r="AA1884">
            <v>71204760</v>
          </cell>
          <cell r="AC1884">
            <v>89500870.390000001</v>
          </cell>
          <cell r="AE1884">
            <v>53701878.460000001</v>
          </cell>
        </row>
        <row r="1885">
          <cell r="B1885">
            <v>403860</v>
          </cell>
          <cell r="C1885" t="str">
            <v xml:space="preserve">        자본잉여금의증가</v>
          </cell>
        </row>
        <row r="1886">
          <cell r="B1886">
            <v>403870</v>
          </cell>
          <cell r="C1886" t="str">
            <v xml:space="preserve">        종속회사의증자등</v>
          </cell>
          <cell r="Z1886">
            <v>71279412</v>
          </cell>
        </row>
        <row r="1887">
          <cell r="B1887">
            <v>403880</v>
          </cell>
          <cell r="C1887" t="str">
            <v xml:space="preserve">        이익잉여금의증가</v>
          </cell>
        </row>
        <row r="1888">
          <cell r="B1888">
            <v>403890</v>
          </cell>
          <cell r="C1888" t="str">
            <v xml:space="preserve">        자기주식의처분</v>
          </cell>
          <cell r="R1888">
            <v>9567136</v>
          </cell>
          <cell r="S1888">
            <v>1145817</v>
          </cell>
          <cell r="U1888">
            <v>505300</v>
          </cell>
          <cell r="AB1888">
            <v>282466161.00999999</v>
          </cell>
        </row>
        <row r="1889">
          <cell r="B1889">
            <v>403900</v>
          </cell>
          <cell r="C1889" t="str">
            <v xml:space="preserve">        주식매입선택권의행사</v>
          </cell>
          <cell r="Y1889">
            <v>719424.08</v>
          </cell>
          <cell r="Z1889">
            <v>42110</v>
          </cell>
        </row>
        <row r="1890">
          <cell r="B1890">
            <v>403910</v>
          </cell>
          <cell r="C1890" t="str">
            <v xml:space="preserve">        연결자본거래현금유입액</v>
          </cell>
        </row>
        <row r="1891">
          <cell r="B1891">
            <v>403920</v>
          </cell>
          <cell r="C1891" t="str">
            <v xml:space="preserve">        종속기업소유지분변동에따른현금흐름</v>
          </cell>
        </row>
        <row r="1892">
          <cell r="B1892">
            <v>403930</v>
          </cell>
          <cell r="C1892" t="str">
            <v xml:space="preserve">        비지배주주지분의증가</v>
          </cell>
        </row>
        <row r="1893">
          <cell r="B1893">
            <v>403940</v>
          </cell>
          <cell r="C1893" t="str">
            <v xml:space="preserve">        정부보조금등의변동</v>
          </cell>
        </row>
        <row r="1894">
          <cell r="B1894">
            <v>403950</v>
          </cell>
          <cell r="C1894" t="str">
            <v xml:space="preserve">        환율변동으로인한차이조정</v>
          </cell>
        </row>
        <row r="1895">
          <cell r="B1895">
            <v>404650</v>
          </cell>
          <cell r="C1895" t="str">
            <v xml:space="preserve">        합병분할(양수도등)으로인한현금유입액</v>
          </cell>
        </row>
        <row r="1896">
          <cell r="B1896">
            <v>403960</v>
          </cell>
          <cell r="C1896" t="str">
            <v xml:space="preserve">        기타재무활동으로인한현금유입액</v>
          </cell>
        </row>
        <row r="1897">
          <cell r="B1897">
            <v>403970</v>
          </cell>
          <cell r="C1897" t="str">
            <v xml:space="preserve">    재무활동현금유출액</v>
          </cell>
          <cell r="P1897">
            <v>69093349</v>
          </cell>
          <cell r="Q1897">
            <v>178726013</v>
          </cell>
          <cell r="R1897">
            <v>81905249</v>
          </cell>
          <cell r="S1897">
            <v>108365971</v>
          </cell>
          <cell r="T1897">
            <v>49891365</v>
          </cell>
          <cell r="U1897">
            <v>39646325</v>
          </cell>
          <cell r="V1897">
            <v>63146459</v>
          </cell>
          <cell r="W1897">
            <v>8885960</v>
          </cell>
          <cell r="X1897">
            <v>2563096.91</v>
          </cell>
          <cell r="Y1897">
            <v>1938072.58</v>
          </cell>
          <cell r="Z1897">
            <v>27890579</v>
          </cell>
          <cell r="AA1897">
            <v>19674548</v>
          </cell>
          <cell r="AB1897">
            <v>25041497.27</v>
          </cell>
          <cell r="AC1897">
            <v>29629534.370000001</v>
          </cell>
          <cell r="AD1897">
            <v>19061706.66</v>
          </cell>
          <cell r="AE1897">
            <v>25785446.66</v>
          </cell>
        </row>
        <row r="1898">
          <cell r="B1898">
            <v>403980</v>
          </cell>
          <cell r="C1898" t="str">
            <v xml:space="preserve">        단기사채의감소</v>
          </cell>
        </row>
        <row r="1899">
          <cell r="B1899">
            <v>403990</v>
          </cell>
          <cell r="C1899" t="str">
            <v xml:space="preserve">        단기차입금의감소</v>
          </cell>
          <cell r="P1899">
            <v>20361197</v>
          </cell>
          <cell r="Q1899">
            <v>138089517</v>
          </cell>
          <cell r="R1899">
            <v>29202874</v>
          </cell>
          <cell r="S1899">
            <v>62350000</v>
          </cell>
          <cell r="T1899">
            <v>33048948</v>
          </cell>
          <cell r="U1899">
            <v>6219587</v>
          </cell>
          <cell r="V1899">
            <v>35446510</v>
          </cell>
          <cell r="X1899">
            <v>2386132.52</v>
          </cell>
          <cell r="Y1899">
            <v>1846820.49</v>
          </cell>
          <cell r="Z1899">
            <v>23853156</v>
          </cell>
          <cell r="AA1899">
            <v>11477525</v>
          </cell>
          <cell r="AB1899">
            <v>17958593.399999999</v>
          </cell>
          <cell r="AC1899">
            <v>8118931</v>
          </cell>
          <cell r="AD1899">
            <v>9000000</v>
          </cell>
          <cell r="AE1899">
            <v>15000000</v>
          </cell>
        </row>
        <row r="1900">
          <cell r="B1900">
            <v>404000</v>
          </cell>
          <cell r="C1900" t="str">
            <v xml:space="preserve">        당좌차월의감소</v>
          </cell>
        </row>
        <row r="1901">
          <cell r="B1901">
            <v>404010</v>
          </cell>
          <cell r="C1901" t="str">
            <v xml:space="preserve">        유동성장기부채의감소</v>
          </cell>
          <cell r="P1901">
            <v>41556715</v>
          </cell>
          <cell r="Q1901">
            <v>2798325</v>
          </cell>
          <cell r="R1901">
            <v>7872107</v>
          </cell>
          <cell r="S1901">
            <v>11336012</v>
          </cell>
          <cell r="T1901">
            <v>5458560</v>
          </cell>
          <cell r="U1901">
            <v>24818911</v>
          </cell>
          <cell r="V1901">
            <v>1050000</v>
          </cell>
          <cell r="W1901">
            <v>2425000</v>
          </cell>
          <cell r="Z1901">
            <v>3954000</v>
          </cell>
          <cell r="AA1901">
            <v>8197023</v>
          </cell>
          <cell r="AB1901">
            <v>6760250</v>
          </cell>
          <cell r="AC1901">
            <v>12802986.67</v>
          </cell>
          <cell r="AD1901">
            <v>10061706.66</v>
          </cell>
          <cell r="AE1901">
            <v>10785446.66</v>
          </cell>
        </row>
        <row r="1902">
          <cell r="B1902">
            <v>404020</v>
          </cell>
          <cell r="C1902" t="str">
            <v xml:space="preserve">            유동성사채의감소</v>
          </cell>
        </row>
        <row r="1903">
          <cell r="B1903">
            <v>404030</v>
          </cell>
          <cell r="C1903" t="str">
            <v xml:space="preserve">            유동성장기차입금의감소</v>
          </cell>
          <cell r="Z1903">
            <v>3954000</v>
          </cell>
        </row>
        <row r="1904">
          <cell r="B1904">
            <v>404040</v>
          </cell>
          <cell r="C1904" t="str">
            <v xml:space="preserve">            유동성유동화채무의감소</v>
          </cell>
        </row>
        <row r="1905">
          <cell r="B1905">
            <v>404050</v>
          </cell>
          <cell r="C1905" t="str">
            <v xml:space="preserve">            유동성연불매입채무의감소</v>
          </cell>
        </row>
        <row r="1906">
          <cell r="B1906">
            <v>404060</v>
          </cell>
          <cell r="C1906" t="str">
            <v xml:space="preserve">            기타유동성장기부채의감소</v>
          </cell>
          <cell r="R1906">
            <v>7872107</v>
          </cell>
          <cell r="S1906">
            <v>11336012</v>
          </cell>
          <cell r="T1906">
            <v>5458560</v>
          </cell>
          <cell r="U1906">
            <v>24818911</v>
          </cell>
          <cell r="V1906">
            <v>1050000</v>
          </cell>
          <cell r="W1906">
            <v>2425000</v>
          </cell>
          <cell r="AA1906">
            <v>8197023</v>
          </cell>
          <cell r="AB1906">
            <v>6760250</v>
          </cell>
          <cell r="AC1906">
            <v>12802986.67</v>
          </cell>
          <cell r="AD1906">
            <v>10061706.66</v>
          </cell>
          <cell r="AE1906">
            <v>10785446.66</v>
          </cell>
        </row>
        <row r="1907">
          <cell r="B1907">
            <v>404070</v>
          </cell>
          <cell r="C1907" t="str">
            <v xml:space="preserve">        미지급금의감소</v>
          </cell>
        </row>
        <row r="1908">
          <cell r="B1908">
            <v>404080</v>
          </cell>
          <cell r="C1908" t="str">
            <v xml:space="preserve">        사채의감소</v>
          </cell>
          <cell r="Q1908">
            <v>16921726</v>
          </cell>
          <cell r="R1908">
            <v>40560799</v>
          </cell>
        </row>
        <row r="1909">
          <cell r="B1909">
            <v>404090</v>
          </cell>
          <cell r="C1909" t="str">
            <v xml:space="preserve">        장기차입금의감소</v>
          </cell>
          <cell r="P1909">
            <v>4000000</v>
          </cell>
          <cell r="R1909">
            <v>2493246</v>
          </cell>
          <cell r="S1909">
            <v>32020539</v>
          </cell>
          <cell r="V1909">
            <v>86561</v>
          </cell>
          <cell r="W1909">
            <v>38949</v>
          </cell>
          <cell r="X1909">
            <v>176964.39</v>
          </cell>
          <cell r="Y1909">
            <v>91252.09</v>
          </cell>
          <cell r="Z1909">
            <v>83424</v>
          </cell>
          <cell r="AB1909">
            <v>322653.87</v>
          </cell>
        </row>
        <row r="1910">
          <cell r="B1910">
            <v>404100</v>
          </cell>
          <cell r="C1910" t="str">
            <v xml:space="preserve">        장기미지급금의감소</v>
          </cell>
        </row>
        <row r="1911">
          <cell r="B1911">
            <v>404110</v>
          </cell>
          <cell r="C1911" t="str">
            <v xml:space="preserve">        유동화채무의감소</v>
          </cell>
        </row>
        <row r="1912">
          <cell r="B1912">
            <v>404120</v>
          </cell>
          <cell r="C1912" t="str">
            <v xml:space="preserve">        상환우선주부채의감소</v>
          </cell>
        </row>
        <row r="1913">
          <cell r="B1913">
            <v>404130</v>
          </cell>
          <cell r="C1913" t="str">
            <v xml:space="preserve">        파생상품의변동</v>
          </cell>
        </row>
        <row r="1914">
          <cell r="B1914">
            <v>404140</v>
          </cell>
          <cell r="C1914" t="str">
            <v xml:space="preserve">        금융리스부채의감소</v>
          </cell>
        </row>
        <row r="1915">
          <cell r="B1915">
            <v>404150</v>
          </cell>
          <cell r="C1915" t="str">
            <v xml:space="preserve">        보증금등의감소</v>
          </cell>
          <cell r="P1915">
            <v>824566</v>
          </cell>
          <cell r="Q1915">
            <v>716332</v>
          </cell>
          <cell r="R1915">
            <v>1776223</v>
          </cell>
          <cell r="S1915">
            <v>175199</v>
          </cell>
          <cell r="T1915">
            <v>1826189</v>
          </cell>
          <cell r="V1915">
            <v>767440</v>
          </cell>
          <cell r="W1915">
            <v>86420</v>
          </cell>
        </row>
        <row r="1916">
          <cell r="B1916">
            <v>404660</v>
          </cell>
          <cell r="C1916" t="str">
            <v xml:space="preserve">        기타금융부채의감소</v>
          </cell>
        </row>
        <row r="1917">
          <cell r="B1917">
            <v>404160</v>
          </cell>
          <cell r="C1917" t="str">
            <v xml:space="preserve">        기타부채의감소</v>
          </cell>
        </row>
        <row r="1918">
          <cell r="B1918">
            <v>404170</v>
          </cell>
          <cell r="C1918" t="str">
            <v xml:space="preserve">        자본금의감소</v>
          </cell>
        </row>
        <row r="1919">
          <cell r="B1919">
            <v>404180</v>
          </cell>
          <cell r="C1919" t="str">
            <v xml:space="preserve">        *유상감자</v>
          </cell>
        </row>
        <row r="1920">
          <cell r="B1920">
            <v>404190</v>
          </cell>
          <cell r="C1920" t="str">
            <v xml:space="preserve">        자본잉여금의감소</v>
          </cell>
        </row>
        <row r="1921">
          <cell r="B1921">
            <v>404200</v>
          </cell>
          <cell r="C1921" t="str">
            <v xml:space="preserve">        종속회사의감자등</v>
          </cell>
        </row>
        <row r="1922">
          <cell r="B1922">
            <v>404210</v>
          </cell>
          <cell r="C1922" t="str">
            <v xml:space="preserve">        이익잉여금의감소(배당제외)</v>
          </cell>
        </row>
        <row r="1923">
          <cell r="B1923">
            <v>404220</v>
          </cell>
          <cell r="C1923" t="str">
            <v xml:space="preserve">        자기주식의취득</v>
          </cell>
          <cell r="S1923">
            <v>2484221</v>
          </cell>
          <cell r="T1923">
            <v>9557668</v>
          </cell>
          <cell r="U1923">
            <v>8607828</v>
          </cell>
          <cell r="V1923">
            <v>18635948</v>
          </cell>
          <cell r="W1923">
            <v>6335592</v>
          </cell>
          <cell r="AC1923">
            <v>8707616.6999999993</v>
          </cell>
        </row>
        <row r="1924">
          <cell r="B1924">
            <v>404230</v>
          </cell>
          <cell r="C1924" t="str">
            <v xml:space="preserve">        연결자본거래현금유출액</v>
          </cell>
        </row>
        <row r="1925">
          <cell r="B1925">
            <v>404240</v>
          </cell>
          <cell r="C1925" t="str">
            <v xml:space="preserve">        종속기업소유지분변동에따른현금흐름</v>
          </cell>
          <cell r="V1925">
            <v>7160000</v>
          </cell>
        </row>
        <row r="1926">
          <cell r="B1926">
            <v>404250</v>
          </cell>
          <cell r="C1926" t="str">
            <v xml:space="preserve">        비지배주주지분의감소</v>
          </cell>
        </row>
        <row r="1927">
          <cell r="B1927">
            <v>404260</v>
          </cell>
          <cell r="C1927" t="str">
            <v xml:space="preserve">        정부보조금등의변동</v>
          </cell>
        </row>
        <row r="1928">
          <cell r="B1928">
            <v>404270</v>
          </cell>
          <cell r="C1928" t="str">
            <v xml:space="preserve">        환율변동으로인한차이조정</v>
          </cell>
        </row>
        <row r="1929">
          <cell r="B1929">
            <v>404670</v>
          </cell>
          <cell r="C1929" t="str">
            <v xml:space="preserve">        합병분할(양수도등)으로인한현금유입액</v>
          </cell>
        </row>
        <row r="1930">
          <cell r="B1930">
            <v>404280</v>
          </cell>
          <cell r="C1930" t="str">
            <v xml:space="preserve">        기타재무활동으로인한현금유출액</v>
          </cell>
          <cell r="P1930">
            <v>2350871</v>
          </cell>
          <cell r="Q1930">
            <v>20200114</v>
          </cell>
        </row>
        <row r="1931">
          <cell r="B1931">
            <v>404290</v>
          </cell>
          <cell r="C1931" t="str">
            <v xml:space="preserve">    이자수입</v>
          </cell>
        </row>
        <row r="1932">
          <cell r="B1932">
            <v>404300</v>
          </cell>
          <cell r="C1932" t="str">
            <v xml:space="preserve">    이자지급(-)</v>
          </cell>
        </row>
        <row r="1933">
          <cell r="B1933">
            <v>404310</v>
          </cell>
          <cell r="C1933" t="str">
            <v xml:space="preserve">    배당금수입</v>
          </cell>
        </row>
        <row r="1934">
          <cell r="B1934">
            <v>404320</v>
          </cell>
          <cell r="C1934" t="str">
            <v xml:space="preserve">    배당금지급(-)</v>
          </cell>
          <cell r="P1934">
            <v>-7496000</v>
          </cell>
          <cell r="Q1934">
            <v>-10187939</v>
          </cell>
          <cell r="R1934">
            <v>-16212659</v>
          </cell>
          <cell r="S1934">
            <v>-19153362</v>
          </cell>
          <cell r="T1934">
            <v>-19314810</v>
          </cell>
          <cell r="U1934">
            <v>-6607926</v>
          </cell>
          <cell r="V1934">
            <v>-10732536</v>
          </cell>
          <cell r="W1934">
            <v>-11976865</v>
          </cell>
          <cell r="X1934">
            <v>-15509707</v>
          </cell>
          <cell r="Y1934">
            <v>-19387133.75</v>
          </cell>
          <cell r="Z1934">
            <v>-11657907</v>
          </cell>
          <cell r="AA1934">
            <v>-15606275</v>
          </cell>
          <cell r="AB1934">
            <v>-35114118.299999997</v>
          </cell>
          <cell r="AC1934">
            <v>-42765687</v>
          </cell>
          <cell r="AD1934">
            <v>-31944171.379999999</v>
          </cell>
          <cell r="AE1934">
            <v>-25555337.100000001</v>
          </cell>
        </row>
        <row r="1935">
          <cell r="B1935">
            <v>404330</v>
          </cell>
          <cell r="C1935" t="str">
            <v xml:space="preserve">    법인세환입</v>
          </cell>
        </row>
        <row r="1936">
          <cell r="B1936">
            <v>404340</v>
          </cell>
          <cell r="C1936" t="str">
            <v xml:space="preserve">    법인세납부(-)</v>
          </cell>
        </row>
        <row r="1937">
          <cell r="B1937">
            <v>404350</v>
          </cell>
          <cell r="C1937" t="str">
            <v xml:space="preserve">    중단사업관련현금흐름</v>
          </cell>
        </row>
        <row r="1938">
          <cell r="B1938">
            <v>404360</v>
          </cell>
          <cell r="C1938" t="str">
            <v>영업투자재무활동기타현금흐름</v>
          </cell>
          <cell r="U1938">
            <v>155547</v>
          </cell>
          <cell r="V1938">
            <v>31898</v>
          </cell>
          <cell r="W1938">
            <v>-319494</v>
          </cell>
          <cell r="AA1938">
            <v>-6437791</v>
          </cell>
          <cell r="AB1938">
            <v>-6446091</v>
          </cell>
        </row>
        <row r="1939">
          <cell r="B1939">
            <v>404370</v>
          </cell>
          <cell r="C1939" t="str">
            <v>연결범위변동으로인한현금의증가</v>
          </cell>
          <cell r="R1939">
            <v>-6149075</v>
          </cell>
        </row>
        <row r="1940">
          <cell r="B1940">
            <v>404380</v>
          </cell>
          <cell r="C1940" t="str">
            <v>환율변동효과</v>
          </cell>
          <cell r="X1940">
            <v>240058.13</v>
          </cell>
          <cell r="Y1940">
            <v>163855.22</v>
          </cell>
          <cell r="Z1940">
            <v>293608</v>
          </cell>
          <cell r="AA1940">
            <v>321606</v>
          </cell>
          <cell r="AB1940">
            <v>330429.15000000002</v>
          </cell>
          <cell r="AC1940">
            <v>402640.29</v>
          </cell>
          <cell r="AD1940">
            <v>176628.62</v>
          </cell>
          <cell r="AE1940">
            <v>-346151.48</v>
          </cell>
        </row>
        <row r="1941">
          <cell r="B1941">
            <v>404390</v>
          </cell>
          <cell r="C1941" t="str">
            <v>현금및현금성자산의증가</v>
          </cell>
          <cell r="P1941">
            <v>-7672747</v>
          </cell>
          <cell r="Q1941">
            <v>-2658999</v>
          </cell>
          <cell r="R1941">
            <v>6109836</v>
          </cell>
          <cell r="S1941">
            <v>-19813418</v>
          </cell>
          <cell r="T1941">
            <v>674664</v>
          </cell>
          <cell r="U1941">
            <v>36163229</v>
          </cell>
          <cell r="V1941">
            <v>-19626235</v>
          </cell>
          <cell r="W1941">
            <v>35196862</v>
          </cell>
          <cell r="X1941">
            <v>28866953.57</v>
          </cell>
          <cell r="Y1941">
            <v>46476976.340000004</v>
          </cell>
          <cell r="Z1941">
            <v>-32586043</v>
          </cell>
          <cell r="AA1941">
            <v>102533419</v>
          </cell>
          <cell r="AB1941">
            <v>79819884</v>
          </cell>
          <cell r="AC1941">
            <v>228369.07</v>
          </cell>
          <cell r="AD1941">
            <v>-156506215.96000001</v>
          </cell>
          <cell r="AE1941">
            <v>-10304504.17</v>
          </cell>
        </row>
        <row r="1942">
          <cell r="B1942">
            <v>404400</v>
          </cell>
          <cell r="C1942" t="str">
            <v>기초현금및현금성자산</v>
          </cell>
          <cell r="P1942">
            <v>76882068</v>
          </cell>
          <cell r="Q1942">
            <v>69209321</v>
          </cell>
          <cell r="R1942">
            <v>66550321</v>
          </cell>
          <cell r="S1942">
            <v>72923825</v>
          </cell>
          <cell r="T1942">
            <v>53110407</v>
          </cell>
          <cell r="U1942">
            <v>53785070</v>
          </cell>
          <cell r="V1942">
            <v>89948299</v>
          </cell>
          <cell r="W1942">
            <v>70322064</v>
          </cell>
          <cell r="X1942">
            <v>100581562.73999999</v>
          </cell>
          <cell r="Y1942">
            <v>129448516.31999999</v>
          </cell>
          <cell r="Z1942">
            <v>175925493</v>
          </cell>
          <cell r="AA1942">
            <v>143339449</v>
          </cell>
          <cell r="AB1942">
            <v>252310659.06</v>
          </cell>
          <cell r="AC1942">
            <v>338576635.07999998</v>
          </cell>
          <cell r="AD1942">
            <v>338805004.13999999</v>
          </cell>
          <cell r="AE1942">
            <v>182298788.18000001</v>
          </cell>
        </row>
        <row r="1943">
          <cell r="B1943">
            <v>404410</v>
          </cell>
          <cell r="C1943" t="str">
            <v>기말현금및현금성자산</v>
          </cell>
          <cell r="P1943">
            <v>69209321</v>
          </cell>
          <cell r="Q1943">
            <v>66550321</v>
          </cell>
          <cell r="R1943">
            <v>72660157</v>
          </cell>
          <cell r="S1943">
            <v>53110407</v>
          </cell>
          <cell r="T1943">
            <v>53785070</v>
          </cell>
          <cell r="U1943">
            <v>89948299</v>
          </cell>
          <cell r="V1943">
            <v>70322064</v>
          </cell>
          <cell r="W1943">
            <v>105518926</v>
          </cell>
          <cell r="X1943">
            <v>129448516.31999999</v>
          </cell>
          <cell r="Y1943">
            <v>175925492.66</v>
          </cell>
          <cell r="Z1943">
            <v>143339449</v>
          </cell>
          <cell r="AA1943">
            <v>245872868</v>
          </cell>
          <cell r="AB1943">
            <v>332130544.18000001</v>
          </cell>
          <cell r="AC1943">
            <v>338805004.13999999</v>
          </cell>
          <cell r="AD1943">
            <v>182298788.18000001</v>
          </cell>
          <cell r="AE1943">
            <v>171994284.00999999</v>
          </cell>
        </row>
        <row r="2100">
          <cell r="B2100">
            <v>290100</v>
          </cell>
          <cell r="C2100" t="str">
            <v xml:space="preserve">    기타</v>
          </cell>
          <cell r="P2100">
            <v>239092715</v>
          </cell>
          <cell r="Q2100">
            <v>230639723</v>
          </cell>
          <cell r="R2100">
            <v>254348726</v>
          </cell>
          <cell r="S2100">
            <v>1738979</v>
          </cell>
          <cell r="T2100">
            <v>5154834</v>
          </cell>
          <cell r="U2100">
            <v>6376351</v>
          </cell>
          <cell r="V2100">
            <v>8062561</v>
          </cell>
          <cell r="W2100">
            <v>11140898</v>
          </cell>
          <cell r="Y2100">
            <v>0</v>
          </cell>
          <cell r="Z2100">
            <v>11108754</v>
          </cell>
          <cell r="AA2100">
            <v>12012052</v>
          </cell>
          <cell r="AC2100">
            <v>13425557.9</v>
          </cell>
          <cell r="AD2100">
            <v>15363806.699999999</v>
          </cell>
          <cell r="AE2100">
            <v>18038527.539999999</v>
          </cell>
        </row>
        <row r="2101">
          <cell r="B2101">
            <v>290200</v>
          </cell>
          <cell r="C2101" t="str">
            <v xml:space="preserve">    기타</v>
          </cell>
          <cell r="P2101">
            <v>158440341</v>
          </cell>
          <cell r="Q2101">
            <v>155320117</v>
          </cell>
          <cell r="R2101">
            <v>166270599</v>
          </cell>
          <cell r="S2101">
            <v>2758766</v>
          </cell>
          <cell r="T2101">
            <v>6556140</v>
          </cell>
          <cell r="U2101">
            <v>7219256</v>
          </cell>
          <cell r="V2101">
            <v>8498739</v>
          </cell>
          <cell r="W2101">
            <v>12489251</v>
          </cell>
          <cell r="X2101">
            <v>249380583</v>
          </cell>
          <cell r="Z2101">
            <v>10875828</v>
          </cell>
          <cell r="AA2101">
            <v>11347947</v>
          </cell>
          <cell r="AB2101">
            <v>12458884.630000001</v>
          </cell>
          <cell r="AC2101">
            <v>12666236.68</v>
          </cell>
          <cell r="AD2101">
            <v>13870415.6</v>
          </cell>
          <cell r="AE2101">
            <v>15201845.58</v>
          </cell>
        </row>
        <row r="2102">
          <cell r="B2102">
            <v>290500</v>
          </cell>
          <cell r="C2102" t="str">
            <v xml:space="preserve">    기타관리비</v>
          </cell>
          <cell r="P2102">
            <v>3789666</v>
          </cell>
          <cell r="Q2102">
            <v>3692957</v>
          </cell>
          <cell r="R2102">
            <v>7512488</v>
          </cell>
          <cell r="S2102">
            <v>9486966</v>
          </cell>
          <cell r="T2102">
            <v>10853548</v>
          </cell>
          <cell r="U2102">
            <v>11798079</v>
          </cell>
          <cell r="V2102">
            <v>12681016</v>
          </cell>
          <cell r="W2102">
            <v>15172104</v>
          </cell>
          <cell r="X2102">
            <v>6159815</v>
          </cell>
          <cell r="Y2102">
            <v>6151956</v>
          </cell>
          <cell r="Z2102">
            <v>7778494</v>
          </cell>
          <cell r="AA2102">
            <v>4224728</v>
          </cell>
          <cell r="AB2102">
            <v>4659055</v>
          </cell>
          <cell r="AC2102">
            <v>4834358</v>
          </cell>
          <cell r="AD2102">
            <v>4788060</v>
          </cell>
          <cell r="AE2102">
            <v>13681909</v>
          </cell>
        </row>
        <row r="2103">
          <cell r="B2103">
            <v>290700</v>
          </cell>
          <cell r="C2103" t="str">
            <v xml:space="preserve">    기타판매비</v>
          </cell>
          <cell r="P2103">
            <v>1803705</v>
          </cell>
          <cell r="Q2103">
            <v>1783726</v>
          </cell>
          <cell r="R2103">
            <v>1816005</v>
          </cell>
          <cell r="S2103">
            <v>2103898</v>
          </cell>
          <cell r="T2103">
            <v>1857861</v>
          </cell>
          <cell r="U2103">
            <v>2178762</v>
          </cell>
          <cell r="V2103">
            <v>2357598</v>
          </cell>
          <cell r="W2103">
            <v>2785448</v>
          </cell>
          <cell r="X2103">
            <v>1564125</v>
          </cell>
          <cell r="Y2103">
            <v>1578120</v>
          </cell>
          <cell r="Z2103">
            <v>2196378</v>
          </cell>
          <cell r="AA2103">
            <v>1630708</v>
          </cell>
          <cell r="AB2103">
            <v>2706037</v>
          </cell>
          <cell r="AC2103">
            <v>3373339</v>
          </cell>
          <cell r="AD2103">
            <v>2781127</v>
          </cell>
          <cell r="AE2103">
            <v>4597120</v>
          </cell>
        </row>
        <row r="2104">
          <cell r="B2104">
            <v>292400</v>
          </cell>
          <cell r="C2104" t="str">
            <v xml:space="preserve">            *기타</v>
          </cell>
          <cell r="X2104">
            <v>7175</v>
          </cell>
        </row>
        <row r="2105">
          <cell r="B2105">
            <v>292500</v>
          </cell>
          <cell r="C2105" t="str">
            <v xml:space="preserve">        *기타</v>
          </cell>
          <cell r="X2105">
            <v>11264916</v>
          </cell>
        </row>
        <row r="2106">
          <cell r="B2106">
            <v>292700</v>
          </cell>
          <cell r="C2106" t="str">
            <v xml:space="preserve">            *기타</v>
          </cell>
        </row>
        <row r="2107">
          <cell r="B2107">
            <v>292800</v>
          </cell>
          <cell r="C2107" t="str">
            <v xml:space="preserve">        *기타</v>
          </cell>
          <cell r="X2107">
            <v>3421625</v>
          </cell>
        </row>
        <row r="2108">
          <cell r="B2108">
            <v>291400</v>
          </cell>
          <cell r="C2108" t="str">
            <v xml:space="preserve">    기타</v>
          </cell>
        </row>
        <row r="2109">
          <cell r="B2109">
            <v>291600</v>
          </cell>
          <cell r="C2109" t="str">
            <v xml:space="preserve">    기타</v>
          </cell>
          <cell r="X2109">
            <v>1449906</v>
          </cell>
        </row>
        <row r="2110">
          <cell r="B2110">
            <v>290900</v>
          </cell>
          <cell r="C2110" t="str">
            <v xml:space="preserve">        기타</v>
          </cell>
          <cell r="G2110">
            <v>0</v>
          </cell>
          <cell r="H2110">
            <v>0</v>
          </cell>
          <cell r="I2110">
            <v>0</v>
          </cell>
          <cell r="J2110">
            <v>0</v>
          </cell>
          <cell r="K2110">
            <v>0</v>
          </cell>
          <cell r="L2110">
            <v>0</v>
          </cell>
          <cell r="M2110">
            <v>0</v>
          </cell>
          <cell r="N2110">
            <v>0</v>
          </cell>
          <cell r="O2110">
            <v>0</v>
          </cell>
          <cell r="P2110">
            <v>7332617</v>
          </cell>
          <cell r="Q2110">
            <v>5864460</v>
          </cell>
          <cell r="R2110">
            <v>62434900</v>
          </cell>
          <cell r="S2110">
            <v>8356947</v>
          </cell>
          <cell r="T2110">
            <v>6212833</v>
          </cell>
          <cell r="U2110">
            <v>5180414</v>
          </cell>
          <cell r="V2110">
            <v>6171089</v>
          </cell>
          <cell r="W2110">
            <v>8892623</v>
          </cell>
          <cell r="X2110">
            <v>11593225</v>
          </cell>
          <cell r="Y2110">
            <v>12463572</v>
          </cell>
          <cell r="Z2110">
            <v>15895437</v>
          </cell>
          <cell r="AA2110">
            <v>19686658</v>
          </cell>
          <cell r="AB2110">
            <v>28927784</v>
          </cell>
          <cell r="AC2110">
            <v>10773924</v>
          </cell>
          <cell r="AD2110">
            <v>12169987</v>
          </cell>
          <cell r="AE2110">
            <v>34071217</v>
          </cell>
        </row>
        <row r="2111">
          <cell r="B2111">
            <v>291200</v>
          </cell>
          <cell r="C2111" t="str">
            <v xml:space="preserve">        기타</v>
          </cell>
          <cell r="P2111">
            <v>6195274</v>
          </cell>
          <cell r="Q2111">
            <v>3189611</v>
          </cell>
          <cell r="R2111">
            <v>3197974</v>
          </cell>
          <cell r="S2111">
            <v>9956768</v>
          </cell>
          <cell r="T2111">
            <v>14486846</v>
          </cell>
          <cell r="U2111">
            <v>3815636</v>
          </cell>
          <cell r="V2111">
            <v>7038224</v>
          </cell>
          <cell r="W2111">
            <v>3111773</v>
          </cell>
          <cell r="X2111">
            <v>3421625</v>
          </cell>
          <cell r="Y2111">
            <v>5612412</v>
          </cell>
          <cell r="Z2111">
            <v>8418440</v>
          </cell>
          <cell r="AA2111">
            <v>16100241</v>
          </cell>
          <cell r="AB2111">
            <v>5591079</v>
          </cell>
          <cell r="AC2111">
            <v>4682967</v>
          </cell>
          <cell r="AD2111">
            <v>7424182</v>
          </cell>
          <cell r="AE2111">
            <v>17324523</v>
          </cell>
        </row>
        <row r="2112">
          <cell r="B2112">
            <v>291800</v>
          </cell>
          <cell r="C2112" t="str">
            <v xml:space="preserve">        기타</v>
          </cell>
        </row>
        <row r="2113">
          <cell r="B2113">
            <v>291900</v>
          </cell>
          <cell r="C2113" t="str">
            <v xml:space="preserve">        기타</v>
          </cell>
        </row>
        <row r="2114">
          <cell r="B2114">
            <v>292000</v>
          </cell>
          <cell r="C2114" t="str">
            <v xml:space="preserve">        기타</v>
          </cell>
        </row>
        <row r="2115">
          <cell r="B2115">
            <v>292100</v>
          </cell>
          <cell r="C2115" t="str">
            <v xml:space="preserve">    기타</v>
          </cell>
          <cell r="X2115">
            <v>-1475487.09</v>
          </cell>
          <cell r="Y2115">
            <v>-1793000.28</v>
          </cell>
          <cell r="Z2115">
            <v>-4296907</v>
          </cell>
          <cell r="AA2115">
            <v>-685105</v>
          </cell>
          <cell r="AB2115">
            <v>-3524053.73</v>
          </cell>
          <cell r="AC2115">
            <v>-2825691.71</v>
          </cell>
          <cell r="AD2115">
            <v>-1552430.55</v>
          </cell>
          <cell r="AE2115">
            <v>-5264329.6100000003</v>
          </cell>
        </row>
        <row r="2116">
          <cell r="B2116">
            <v>190010</v>
          </cell>
          <cell r="C2116" t="str">
            <v xml:space="preserve">        토지</v>
          </cell>
          <cell r="P2116">
            <v>48141976</v>
          </cell>
          <cell r="Q2116">
            <v>48141976</v>
          </cell>
          <cell r="R2116">
            <v>108135245</v>
          </cell>
          <cell r="S2116">
            <v>150447220</v>
          </cell>
          <cell r="T2116">
            <v>149789630</v>
          </cell>
          <cell r="U2116">
            <v>149789630</v>
          </cell>
          <cell r="V2116">
            <v>184098402</v>
          </cell>
          <cell r="W2116">
            <v>211495452</v>
          </cell>
          <cell r="X2116">
            <v>127628434</v>
          </cell>
          <cell r="Y2116">
            <v>127690874</v>
          </cell>
          <cell r="Z2116">
            <v>306517808</v>
          </cell>
          <cell r="AA2116">
            <v>306517808</v>
          </cell>
          <cell r="AB2116">
            <v>327692193</v>
          </cell>
          <cell r="AC2116">
            <v>338062810</v>
          </cell>
          <cell r="AD2116">
            <v>377677820</v>
          </cell>
          <cell r="AE2116">
            <v>390798729</v>
          </cell>
        </row>
        <row r="2117">
          <cell r="B2117">
            <v>190020</v>
          </cell>
          <cell r="C2117" t="str">
            <v xml:space="preserve">        설비자산</v>
          </cell>
          <cell r="P2117">
            <v>24516206</v>
          </cell>
          <cell r="Q2117">
            <v>28181840</v>
          </cell>
          <cell r="R2117">
            <v>210715672</v>
          </cell>
          <cell r="S2117">
            <v>218023024</v>
          </cell>
          <cell r="T2117">
            <v>231233786</v>
          </cell>
          <cell r="V2117">
            <v>230492176</v>
          </cell>
          <cell r="W2117">
            <v>229984234</v>
          </cell>
          <cell r="X2117">
            <v>63638603</v>
          </cell>
          <cell r="Y2117">
            <v>60305544</v>
          </cell>
          <cell r="Z2117">
            <v>162082685</v>
          </cell>
          <cell r="AA2117">
            <v>156105214</v>
          </cell>
          <cell r="AB2117">
            <v>175208995</v>
          </cell>
          <cell r="AC2117">
            <v>173687995</v>
          </cell>
          <cell r="AD2117">
            <v>202824904</v>
          </cell>
          <cell r="AE2117">
            <v>925661648</v>
          </cell>
        </row>
        <row r="2118">
          <cell r="B2118">
            <v>190030</v>
          </cell>
          <cell r="C2118" t="str">
            <v xml:space="preserve">            건물및부속설비</v>
          </cell>
          <cell r="P2118">
            <v>20091385</v>
          </cell>
          <cell r="Q2118">
            <v>18611081</v>
          </cell>
          <cell r="R2118">
            <v>180091107</v>
          </cell>
          <cell r="S2118">
            <v>181799757</v>
          </cell>
          <cell r="T2118">
            <v>197443823</v>
          </cell>
          <cell r="V2118">
            <v>230492176</v>
          </cell>
          <cell r="W2118">
            <v>229984234</v>
          </cell>
          <cell r="X2118">
            <v>42345949</v>
          </cell>
          <cell r="Y2118">
            <v>38398126</v>
          </cell>
          <cell r="Z2118">
            <v>127140422</v>
          </cell>
          <cell r="AA2118">
            <v>120811225</v>
          </cell>
          <cell r="AB2118">
            <v>136804114</v>
          </cell>
          <cell r="AC2118">
            <v>130294822</v>
          </cell>
          <cell r="AD2118">
            <v>153684015</v>
          </cell>
          <cell r="AE2118">
            <v>784952082</v>
          </cell>
        </row>
        <row r="2119">
          <cell r="B2119">
            <v>190040</v>
          </cell>
          <cell r="C2119" t="str">
            <v xml:space="preserve">            구축물</v>
          </cell>
          <cell r="P2119">
            <v>174580</v>
          </cell>
          <cell r="Q2119">
            <v>185475</v>
          </cell>
          <cell r="R2119">
            <v>5839422</v>
          </cell>
          <cell r="S2119">
            <v>5905377</v>
          </cell>
          <cell r="T2119">
            <v>5761323</v>
          </cell>
        </row>
        <row r="2120">
          <cell r="B2120">
            <v>190050</v>
          </cell>
          <cell r="C2120" t="str">
            <v xml:space="preserve">            기계장치</v>
          </cell>
        </row>
        <row r="2121">
          <cell r="B2121">
            <v>190060</v>
          </cell>
          <cell r="C2121" t="str">
            <v xml:space="preserve">            중장비</v>
          </cell>
        </row>
        <row r="2122">
          <cell r="B2122">
            <v>190070</v>
          </cell>
          <cell r="C2122" t="str">
            <v xml:space="preserve">            시설장치</v>
          </cell>
        </row>
        <row r="2123">
          <cell r="B2123">
            <v>190080</v>
          </cell>
          <cell r="C2123" t="str">
            <v xml:space="preserve">            미착자산</v>
          </cell>
        </row>
        <row r="2124">
          <cell r="B2124">
            <v>190090</v>
          </cell>
          <cell r="C2124" t="str">
            <v xml:space="preserve">            차량운반구</v>
          </cell>
          <cell r="P2124">
            <v>488862</v>
          </cell>
          <cell r="Q2124">
            <v>352499</v>
          </cell>
          <cell r="R2124">
            <v>414668</v>
          </cell>
          <cell r="S2124">
            <v>581298</v>
          </cell>
          <cell r="T2124">
            <v>356798</v>
          </cell>
        </row>
        <row r="2125">
          <cell r="B2125">
            <v>190100</v>
          </cell>
          <cell r="C2125" t="str">
            <v xml:space="preserve">            선박</v>
          </cell>
        </row>
        <row r="2126">
          <cell r="B2126">
            <v>190110</v>
          </cell>
          <cell r="C2126" t="str">
            <v xml:space="preserve">            항공기</v>
          </cell>
        </row>
        <row r="2127">
          <cell r="B2127">
            <v>190120</v>
          </cell>
          <cell r="C2127" t="str">
            <v xml:space="preserve">            공구기구비품</v>
          </cell>
          <cell r="P2127">
            <v>3761379</v>
          </cell>
          <cell r="Q2127">
            <v>9032785</v>
          </cell>
          <cell r="R2127">
            <v>24370475</v>
          </cell>
          <cell r="S2127">
            <v>29736592</v>
          </cell>
          <cell r="T2127">
            <v>27671842</v>
          </cell>
          <cell r="X2127">
            <v>21292654</v>
          </cell>
          <cell r="Y2127">
            <v>21907418</v>
          </cell>
          <cell r="Z2127">
            <v>34942263</v>
          </cell>
          <cell r="AA2127">
            <v>35293989</v>
          </cell>
          <cell r="AB2127">
            <v>38404881</v>
          </cell>
          <cell r="AC2127">
            <v>43393173</v>
          </cell>
          <cell r="AD2127">
            <v>49140889</v>
          </cell>
          <cell r="AE2127">
            <v>140709566</v>
          </cell>
        </row>
        <row r="2128">
          <cell r="B2128">
            <v>190130</v>
          </cell>
          <cell r="C2128" t="str">
            <v xml:space="preserve">            리스자산</v>
          </cell>
        </row>
        <row r="2129">
          <cell r="B2129">
            <v>190140</v>
          </cell>
          <cell r="C2129" t="str">
            <v xml:space="preserve">            리스개량자산</v>
          </cell>
        </row>
        <row r="2130">
          <cell r="B2130">
            <v>190150</v>
          </cell>
          <cell r="C2130" t="str">
            <v xml:space="preserve">        건설중인자산</v>
          </cell>
          <cell r="R2130">
            <v>23030</v>
          </cell>
          <cell r="S2130">
            <v>8166630</v>
          </cell>
          <cell r="T2130">
            <v>2173012</v>
          </cell>
          <cell r="U2130">
            <v>9197264</v>
          </cell>
          <cell r="V2130">
            <v>941072</v>
          </cell>
          <cell r="W2130">
            <v>830582</v>
          </cell>
          <cell r="X2130">
            <v>1462324</v>
          </cell>
          <cell r="Y2130">
            <v>1547065</v>
          </cell>
          <cell r="Z2130">
            <v>2532168</v>
          </cell>
          <cell r="AA2130">
            <v>8978080</v>
          </cell>
          <cell r="AB2130">
            <v>33963565</v>
          </cell>
          <cell r="AC2130">
            <v>295307409</v>
          </cell>
          <cell r="AD2130">
            <v>731280751</v>
          </cell>
          <cell r="AE2130">
            <v>212424095</v>
          </cell>
        </row>
        <row r="2131">
          <cell r="B2131">
            <v>190160</v>
          </cell>
          <cell r="C2131" t="str">
            <v xml:space="preserve">        기타유형자산</v>
          </cell>
          <cell r="R2131">
            <v>1963717</v>
          </cell>
          <cell r="S2131">
            <v>5153592</v>
          </cell>
          <cell r="T2131">
            <v>10056936</v>
          </cell>
          <cell r="U2131">
            <v>250650560</v>
          </cell>
          <cell r="V2131">
            <v>35729128</v>
          </cell>
          <cell r="W2131">
            <v>37379174</v>
          </cell>
          <cell r="X2131">
            <v>6915510</v>
          </cell>
          <cell r="Y2131">
            <v>9236290</v>
          </cell>
          <cell r="Z2131">
            <v>12346128</v>
          </cell>
          <cell r="AA2131">
            <v>12020165</v>
          </cell>
          <cell r="AB2131">
            <v>13269597</v>
          </cell>
          <cell r="AC2131">
            <v>23819954</v>
          </cell>
          <cell r="AD2131">
            <v>25180162</v>
          </cell>
          <cell r="AE2131">
            <v>95273229</v>
          </cell>
        </row>
        <row r="2132">
          <cell r="B2132">
            <v>190170</v>
          </cell>
          <cell r="C2132" t="str">
            <v xml:space="preserve">        영업권</v>
          </cell>
          <cell r="Y2132">
            <v>3004204</v>
          </cell>
          <cell r="Z2132">
            <v>5050599</v>
          </cell>
          <cell r="AA2132">
            <v>147473719</v>
          </cell>
          <cell r="AB2132">
            <v>147473719</v>
          </cell>
          <cell r="AC2132">
            <v>223450230</v>
          </cell>
          <cell r="AD2132">
            <v>232299350</v>
          </cell>
          <cell r="AE2132">
            <v>231295450</v>
          </cell>
        </row>
        <row r="2133">
          <cell r="B2133">
            <v>190180</v>
          </cell>
          <cell r="C2133" t="str">
            <v xml:space="preserve">        개발비</v>
          </cell>
        </row>
        <row r="2134">
          <cell r="B2134">
            <v>190190</v>
          </cell>
          <cell r="C2134" t="str">
            <v xml:space="preserve">        특허권</v>
          </cell>
        </row>
        <row r="2135">
          <cell r="B2135">
            <v>190200</v>
          </cell>
          <cell r="C2135" t="str">
            <v xml:space="preserve">        산업재산권</v>
          </cell>
          <cell r="P2135">
            <v>4824</v>
          </cell>
          <cell r="Q2135">
            <v>933</v>
          </cell>
          <cell r="R2135">
            <v>8100</v>
          </cell>
          <cell r="S2135">
            <v>3196</v>
          </cell>
          <cell r="T2135">
            <v>1889</v>
          </cell>
          <cell r="U2135">
            <v>2347</v>
          </cell>
          <cell r="V2135">
            <v>2872</v>
          </cell>
          <cell r="W2135">
            <v>3032</v>
          </cell>
        </row>
        <row r="2136">
          <cell r="B2136">
            <v>190210</v>
          </cell>
          <cell r="C2136" t="str">
            <v xml:space="preserve">        컴퓨터소프트웨어</v>
          </cell>
        </row>
        <row r="2137">
          <cell r="B2137">
            <v>190220</v>
          </cell>
          <cell r="C2137" t="str">
            <v xml:space="preserve">        브랜드</v>
          </cell>
        </row>
        <row r="2138">
          <cell r="B2138">
            <v>190230</v>
          </cell>
          <cell r="C2138" t="str">
            <v xml:space="preserve">        라이센스와프랜차이즈</v>
          </cell>
        </row>
        <row r="2139">
          <cell r="B2139">
            <v>190240</v>
          </cell>
          <cell r="C2139" t="str">
            <v xml:space="preserve">        저작권</v>
          </cell>
        </row>
        <row r="2140">
          <cell r="B2140">
            <v>190250</v>
          </cell>
          <cell r="C2140" t="str">
            <v xml:space="preserve">        회원권</v>
          </cell>
        </row>
        <row r="2141">
          <cell r="B2141">
            <v>190260</v>
          </cell>
          <cell r="C2141" t="str">
            <v xml:space="preserve">        제이용권</v>
          </cell>
          <cell r="R2141">
            <v>110627</v>
          </cell>
          <cell r="S2141">
            <v>110888</v>
          </cell>
          <cell r="T2141">
            <v>92484</v>
          </cell>
          <cell r="U2141">
            <v>78131</v>
          </cell>
          <cell r="V2141">
            <v>67298</v>
          </cell>
          <cell r="W2141">
            <v>56466</v>
          </cell>
          <cell r="X2141">
            <v>13003019</v>
          </cell>
          <cell r="Y2141">
            <v>14007330</v>
          </cell>
          <cell r="Z2141">
            <v>14100073</v>
          </cell>
          <cell r="AA2141">
            <v>14710966</v>
          </cell>
          <cell r="AB2141">
            <v>16296311</v>
          </cell>
          <cell r="AC2141">
            <v>18350218</v>
          </cell>
          <cell r="AD2141">
            <v>17492538</v>
          </cell>
          <cell r="AE2141">
            <v>17150931</v>
          </cell>
        </row>
        <row r="2142">
          <cell r="B2142">
            <v>190270</v>
          </cell>
          <cell r="C2142" t="str">
            <v xml:space="preserve">        기타</v>
          </cell>
          <cell r="P2142">
            <v>66266</v>
          </cell>
          <cell r="Q2142">
            <v>264093</v>
          </cell>
          <cell r="R2142">
            <v>2856474</v>
          </cell>
          <cell r="S2142">
            <v>-5128934</v>
          </cell>
          <cell r="T2142">
            <v>-5999667</v>
          </cell>
          <cell r="U2142">
            <v>-6023077</v>
          </cell>
          <cell r="V2142">
            <v>-5812118</v>
          </cell>
          <cell r="W2142">
            <v>-5565005</v>
          </cell>
          <cell r="X2142">
            <v>2506107</v>
          </cell>
          <cell r="Y2142">
            <v>2320239</v>
          </cell>
          <cell r="Z2142">
            <v>3634509</v>
          </cell>
          <cell r="AA2142">
            <v>27089276</v>
          </cell>
          <cell r="AB2142">
            <v>22709480</v>
          </cell>
          <cell r="AC2142">
            <v>38090478</v>
          </cell>
          <cell r="AD2142">
            <v>35326517</v>
          </cell>
          <cell r="AE2142">
            <v>41171140</v>
          </cell>
        </row>
        <row r="2143">
          <cell r="B2143">
            <v>190280</v>
          </cell>
          <cell r="C2143" t="str">
            <v xml:space="preserve">        토지</v>
          </cell>
          <cell r="X2143">
            <v>161521785</v>
          </cell>
          <cell r="Y2143">
            <v>161522024</v>
          </cell>
          <cell r="Z2143">
            <v>119124534</v>
          </cell>
          <cell r="AA2143">
            <v>119124534</v>
          </cell>
          <cell r="AB2143">
            <v>97950149</v>
          </cell>
          <cell r="AC2143">
            <v>105516529</v>
          </cell>
          <cell r="AD2143">
            <v>120232664</v>
          </cell>
          <cell r="AE2143">
            <v>118395224</v>
          </cell>
        </row>
        <row r="2144">
          <cell r="B2144">
            <v>190290</v>
          </cell>
          <cell r="C2144" t="str">
            <v xml:space="preserve">        건물</v>
          </cell>
          <cell r="X2144">
            <v>9305428</v>
          </cell>
          <cell r="Y2144">
            <v>9064225</v>
          </cell>
          <cell r="Z2144">
            <v>21290930</v>
          </cell>
          <cell r="AA2144">
            <v>20230877</v>
          </cell>
          <cell r="AB2144">
            <v>17843021</v>
          </cell>
          <cell r="AC2144">
            <v>17406039</v>
          </cell>
          <cell r="AD2144">
            <v>19110897</v>
          </cell>
          <cell r="AE2144">
            <v>16152142</v>
          </cell>
        </row>
        <row r="2145">
          <cell r="B2145">
            <v>190300</v>
          </cell>
          <cell r="C2145" t="str">
            <v xml:space="preserve">        기타투자부동산</v>
          </cell>
        </row>
        <row r="2146">
          <cell r="B2146">
            <v>190310</v>
          </cell>
          <cell r="C2146" t="str">
            <v xml:space="preserve">    투자자산</v>
          </cell>
          <cell r="P2146">
            <v>78229745</v>
          </cell>
          <cell r="Q2146">
            <v>73745884</v>
          </cell>
          <cell r="R2146">
            <v>79321259</v>
          </cell>
          <cell r="S2146">
            <v>113047612</v>
          </cell>
          <cell r="T2146">
            <v>104679250</v>
          </cell>
          <cell r="U2146">
            <v>112434688</v>
          </cell>
          <cell r="V2146">
            <v>53923352</v>
          </cell>
          <cell r="W2146">
            <v>46353731</v>
          </cell>
          <cell r="X2146">
            <v>92180016.909999996</v>
          </cell>
          <cell r="Y2146">
            <v>70205034.189999998</v>
          </cell>
          <cell r="Z2146">
            <v>35307654</v>
          </cell>
          <cell r="AA2146">
            <v>34051567</v>
          </cell>
          <cell r="AB2146">
            <v>38545926.649999999</v>
          </cell>
          <cell r="AC2146">
            <v>49924820.920000002</v>
          </cell>
          <cell r="AD2146">
            <v>43534462.090000004</v>
          </cell>
          <cell r="AE2146">
            <v>33342641.370000001</v>
          </cell>
        </row>
        <row r="2147">
          <cell r="B2147">
            <v>190320</v>
          </cell>
          <cell r="C2147" t="str">
            <v xml:space="preserve">            기타</v>
          </cell>
        </row>
        <row r="2148">
          <cell r="B2148">
            <v>190330</v>
          </cell>
          <cell r="C2148" t="str">
            <v xml:space="preserve">            장기금융상품</v>
          </cell>
          <cell r="P2148">
            <v>26298423</v>
          </cell>
          <cell r="Q2148">
            <v>24253764</v>
          </cell>
          <cell r="R2148">
            <v>19785184</v>
          </cell>
          <cell r="S2148">
            <v>21144599</v>
          </cell>
          <cell r="T2148">
            <v>9898530</v>
          </cell>
          <cell r="U2148">
            <v>7572541</v>
          </cell>
          <cell r="V2148">
            <v>3622663</v>
          </cell>
          <cell r="W2148">
            <v>3570000</v>
          </cell>
          <cell r="X2148">
            <v>2952424.26</v>
          </cell>
          <cell r="Y2148">
            <v>6161701.8099999996</v>
          </cell>
          <cell r="Z2148">
            <v>5448423</v>
          </cell>
          <cell r="AA2148">
            <v>10217112</v>
          </cell>
          <cell r="AB2148">
            <v>11811255.060000001</v>
          </cell>
          <cell r="AC2148">
            <v>23117058.16</v>
          </cell>
          <cell r="AD2148">
            <v>28382865.100000001</v>
          </cell>
          <cell r="AE2148">
            <v>23762642.050000001</v>
          </cell>
        </row>
        <row r="2149">
          <cell r="B2149">
            <v>190340</v>
          </cell>
          <cell r="C2149" t="str">
            <v xml:space="preserve">            장기대여금</v>
          </cell>
          <cell r="P2149">
            <v>1063759</v>
          </cell>
          <cell r="Q2149">
            <v>842283</v>
          </cell>
          <cell r="R2149">
            <v>760859</v>
          </cell>
          <cell r="S2149">
            <v>1630329</v>
          </cell>
          <cell r="T2149">
            <v>1831773</v>
          </cell>
          <cell r="U2149">
            <v>8699769</v>
          </cell>
          <cell r="V2149">
            <v>1758048</v>
          </cell>
          <cell r="W2149">
            <v>1678925</v>
          </cell>
          <cell r="X2149">
            <v>1031927</v>
          </cell>
          <cell r="Y2149">
            <v>1743206</v>
          </cell>
          <cell r="Z2149">
            <v>7784522</v>
          </cell>
          <cell r="AA2149">
            <v>3479524</v>
          </cell>
          <cell r="AB2149">
            <v>3309504</v>
          </cell>
          <cell r="AC2149">
            <v>3155048</v>
          </cell>
          <cell r="AD2149">
            <v>3083257</v>
          </cell>
          <cell r="AE2149">
            <v>2956000</v>
          </cell>
        </row>
        <row r="2150">
          <cell r="B2150">
            <v>190350</v>
          </cell>
          <cell r="C2150" t="str">
            <v xml:space="preserve">            기타</v>
          </cell>
          <cell r="P2150">
            <v>15738266</v>
          </cell>
          <cell r="Q2150">
            <v>14807749</v>
          </cell>
        </row>
        <row r="2151">
          <cell r="B2151">
            <v>190360</v>
          </cell>
          <cell r="C2151" t="str">
            <v xml:space="preserve">        장기매출채권</v>
          </cell>
        </row>
        <row r="2152">
          <cell r="B2152">
            <v>190370</v>
          </cell>
          <cell r="C2152" t="str">
            <v xml:space="preserve">        장기미수금등</v>
          </cell>
        </row>
        <row r="2153">
          <cell r="B2153">
            <v>190380</v>
          </cell>
          <cell r="C2153" t="str">
            <v xml:space="preserve">        장기대출채권</v>
          </cell>
        </row>
        <row r="2154">
          <cell r="B2154">
            <v>190390</v>
          </cell>
          <cell r="C2154" t="str">
            <v xml:space="preserve">        기타</v>
          </cell>
          <cell r="P2154">
            <v>17488779</v>
          </cell>
          <cell r="Q2154">
            <v>17193824</v>
          </cell>
          <cell r="R2154">
            <v>17023796</v>
          </cell>
          <cell r="S2154">
            <v>17938669</v>
          </cell>
          <cell r="T2154">
            <v>17781319</v>
          </cell>
          <cell r="U2154">
            <v>16435295</v>
          </cell>
          <cell r="V2154">
            <v>15651302</v>
          </cell>
          <cell r="W2154">
            <v>16141078</v>
          </cell>
          <cell r="AB2154">
            <v>5882305</v>
          </cell>
          <cell r="AC2154">
            <v>7200571</v>
          </cell>
          <cell r="AD2154">
            <v>7226563</v>
          </cell>
          <cell r="AE2154">
            <v>8221575</v>
          </cell>
        </row>
        <row r="2155">
          <cell r="B2155">
            <v>190400</v>
          </cell>
          <cell r="C2155" t="str">
            <v xml:space="preserve">        퇴직보험,연금등</v>
          </cell>
        </row>
        <row r="2156">
          <cell r="B2156">
            <v>190410</v>
          </cell>
          <cell r="C2156" t="str">
            <v xml:space="preserve">        장기미수수익</v>
          </cell>
        </row>
        <row r="2157">
          <cell r="B2157">
            <v>190420</v>
          </cell>
          <cell r="C2157" t="str">
            <v xml:space="preserve">        기타</v>
          </cell>
          <cell r="R2157">
            <v>2429187</v>
          </cell>
          <cell r="S2157">
            <v>2450000</v>
          </cell>
          <cell r="T2157">
            <v>74297</v>
          </cell>
          <cell r="U2157">
            <v>81348</v>
          </cell>
          <cell r="V2157">
            <v>85762</v>
          </cell>
          <cell r="W2157">
            <v>79719</v>
          </cell>
          <cell r="X2157">
            <v>2931077</v>
          </cell>
          <cell r="Y2157">
            <v>4970611</v>
          </cell>
          <cell r="Z2157">
            <v>6056275</v>
          </cell>
          <cell r="AA2157">
            <v>5683840</v>
          </cell>
          <cell r="AB2157">
            <v>4903</v>
          </cell>
          <cell r="AC2157">
            <v>4943773</v>
          </cell>
          <cell r="AD2157">
            <v>3850000</v>
          </cell>
          <cell r="AE2157">
            <v>778663</v>
          </cell>
        </row>
        <row r="2158">
          <cell r="B2158">
            <v>190430</v>
          </cell>
          <cell r="C2158" t="str">
            <v xml:space="preserve">        상품</v>
          </cell>
          <cell r="P2158">
            <v>24547777</v>
          </cell>
          <cell r="Q2158">
            <v>23598188</v>
          </cell>
          <cell r="R2158">
            <v>141488</v>
          </cell>
          <cell r="S2158">
            <v>107491</v>
          </cell>
          <cell r="T2158">
            <v>62041</v>
          </cell>
          <cell r="U2158">
            <v>242867</v>
          </cell>
          <cell r="V2158">
            <v>270422</v>
          </cell>
          <cell r="W2158">
            <v>340367</v>
          </cell>
        </row>
        <row r="2159">
          <cell r="B2159">
            <v>190440</v>
          </cell>
          <cell r="C2159" t="str">
            <v xml:space="preserve">        제품</v>
          </cell>
        </row>
        <row r="2160">
          <cell r="B2160">
            <v>190450</v>
          </cell>
          <cell r="C2160" t="str">
            <v xml:space="preserve">        완성건물</v>
          </cell>
        </row>
        <row r="2161">
          <cell r="B2161">
            <v>190460</v>
          </cell>
          <cell r="C2161" t="str">
            <v xml:space="preserve">        원재료</v>
          </cell>
          <cell r="R2161">
            <v>1022640</v>
          </cell>
          <cell r="S2161">
            <v>1135355</v>
          </cell>
          <cell r="T2161">
            <v>1247984</v>
          </cell>
          <cell r="U2161">
            <v>1014936</v>
          </cell>
          <cell r="V2161">
            <v>1235780</v>
          </cell>
          <cell r="W2161">
            <v>1030972</v>
          </cell>
        </row>
        <row r="2162">
          <cell r="B2162">
            <v>190470</v>
          </cell>
          <cell r="C2162" t="str">
            <v xml:space="preserve">        용지</v>
          </cell>
        </row>
        <row r="2163">
          <cell r="B2163">
            <v>190480</v>
          </cell>
          <cell r="C2163" t="str">
            <v xml:space="preserve">        재공품</v>
          </cell>
        </row>
        <row r="2164">
          <cell r="B2164">
            <v>190490</v>
          </cell>
          <cell r="C2164" t="str">
            <v xml:space="preserve">        미완성건물,공사</v>
          </cell>
        </row>
        <row r="2165">
          <cell r="B2165">
            <v>190500</v>
          </cell>
          <cell r="C2165" t="str">
            <v xml:space="preserve">        반제품</v>
          </cell>
        </row>
        <row r="2166">
          <cell r="B2166">
            <v>190510</v>
          </cell>
          <cell r="C2166" t="str">
            <v xml:space="preserve">        미착품</v>
          </cell>
          <cell r="P2166">
            <v>206539</v>
          </cell>
          <cell r="Q2166">
            <v>262171</v>
          </cell>
        </row>
        <row r="2167">
          <cell r="B2167">
            <v>190520</v>
          </cell>
          <cell r="C2167" t="str">
            <v xml:space="preserve">        저장품(소모품)</v>
          </cell>
          <cell r="P2167">
            <v>248018</v>
          </cell>
          <cell r="Q2167">
            <v>269099</v>
          </cell>
          <cell r="R2167">
            <v>2415854</v>
          </cell>
          <cell r="S2167">
            <v>2827755</v>
          </cell>
          <cell r="T2167">
            <v>2944522</v>
          </cell>
          <cell r="U2167">
            <v>4014863</v>
          </cell>
          <cell r="V2167">
            <v>3910221</v>
          </cell>
          <cell r="W2167">
            <v>3427595</v>
          </cell>
        </row>
        <row r="2168">
          <cell r="B2168">
            <v>190530</v>
          </cell>
          <cell r="C2168" t="str">
            <v xml:space="preserve">        기타재고자산</v>
          </cell>
          <cell r="X2168">
            <v>731416</v>
          </cell>
          <cell r="Y2168">
            <v>696224</v>
          </cell>
          <cell r="Z2168">
            <v>2446407</v>
          </cell>
          <cell r="AA2168">
            <v>2615516</v>
          </cell>
          <cell r="AB2168">
            <v>2516624</v>
          </cell>
          <cell r="AC2168">
            <v>2701040</v>
          </cell>
          <cell r="AD2168">
            <v>2402758</v>
          </cell>
          <cell r="AE2168">
            <v>5373339</v>
          </cell>
        </row>
        <row r="2169">
          <cell r="B2169">
            <v>190540</v>
          </cell>
          <cell r="C2169" t="str">
            <v xml:space="preserve">        단기대여금</v>
          </cell>
          <cell r="P2169">
            <v>12002244</v>
          </cell>
          <cell r="Q2169">
            <v>50227500</v>
          </cell>
          <cell r="U2169">
            <v>9000000</v>
          </cell>
          <cell r="V2169">
            <v>8000000</v>
          </cell>
          <cell r="W2169">
            <v>50000</v>
          </cell>
          <cell r="X2169">
            <v>132003</v>
          </cell>
          <cell r="Y2169">
            <v>3095473</v>
          </cell>
          <cell r="Z2169">
            <v>112157</v>
          </cell>
          <cell r="AA2169">
            <v>113076</v>
          </cell>
          <cell r="AB2169">
            <v>227155</v>
          </cell>
          <cell r="AC2169">
            <v>2658020</v>
          </cell>
          <cell r="AD2169">
            <v>1682959</v>
          </cell>
          <cell r="AE2169">
            <v>2502444</v>
          </cell>
        </row>
        <row r="2170">
          <cell r="B2170">
            <v>190550</v>
          </cell>
          <cell r="C2170" t="str">
            <v xml:space="preserve">        금융리스채권</v>
          </cell>
        </row>
        <row r="2171">
          <cell r="B2171">
            <v>190560</v>
          </cell>
          <cell r="C2171" t="str">
            <v xml:space="preserve">        매출채권</v>
          </cell>
          <cell r="P2171">
            <v>9853341</v>
          </cell>
          <cell r="Q2171">
            <v>8175596</v>
          </cell>
          <cell r="R2171">
            <v>18750030</v>
          </cell>
          <cell r="S2171">
            <v>15924428</v>
          </cell>
          <cell r="T2171">
            <v>13238157</v>
          </cell>
          <cell r="U2171">
            <v>12116719</v>
          </cell>
          <cell r="V2171">
            <v>13292448</v>
          </cell>
          <cell r="W2171">
            <v>12009647</v>
          </cell>
          <cell r="X2171">
            <v>8610885</v>
          </cell>
          <cell r="Y2171">
            <v>11159432</v>
          </cell>
          <cell r="Z2171">
            <v>19539324</v>
          </cell>
          <cell r="AA2171">
            <v>28615022</v>
          </cell>
          <cell r="AB2171">
            <v>33622692</v>
          </cell>
          <cell r="AC2171">
            <v>24426530</v>
          </cell>
          <cell r="AD2171">
            <v>18946846</v>
          </cell>
          <cell r="AE2171">
            <v>12719466</v>
          </cell>
        </row>
        <row r="2172">
          <cell r="B2172">
            <v>190570</v>
          </cell>
          <cell r="C2172" t="str">
            <v xml:space="preserve">        미수금등</v>
          </cell>
          <cell r="P2172">
            <v>8899319</v>
          </cell>
          <cell r="Q2172">
            <v>10371319</v>
          </cell>
          <cell r="R2172">
            <v>3127795</v>
          </cell>
          <cell r="S2172">
            <v>880800</v>
          </cell>
          <cell r="T2172">
            <v>3520526</v>
          </cell>
          <cell r="U2172">
            <v>1028279</v>
          </cell>
          <cell r="V2172">
            <v>959339</v>
          </cell>
          <cell r="W2172">
            <v>846393</v>
          </cell>
          <cell r="X2172">
            <v>1085729</v>
          </cell>
          <cell r="Y2172">
            <v>1584645</v>
          </cell>
          <cell r="Z2172">
            <v>833039</v>
          </cell>
          <cell r="AA2172">
            <v>1647539</v>
          </cell>
          <cell r="AB2172">
            <v>595809</v>
          </cell>
          <cell r="AC2172">
            <v>1262435</v>
          </cell>
          <cell r="AD2172">
            <v>1500750</v>
          </cell>
          <cell r="AE2172">
            <v>5385427</v>
          </cell>
        </row>
        <row r="2173">
          <cell r="B2173">
            <v>190580</v>
          </cell>
          <cell r="C2173" t="str">
            <v xml:space="preserve">        단기대출채권</v>
          </cell>
        </row>
        <row r="2174">
          <cell r="B2174">
            <v>190590</v>
          </cell>
          <cell r="C2174" t="str">
            <v xml:space="preserve">        기타단기채권</v>
          </cell>
        </row>
        <row r="2175">
          <cell r="B2175">
            <v>190600</v>
          </cell>
          <cell r="C2175" t="str">
            <v xml:space="preserve">        미수수익</v>
          </cell>
          <cell r="P2175">
            <v>5974311</v>
          </cell>
          <cell r="Q2175">
            <v>3207072</v>
          </cell>
          <cell r="R2175">
            <v>1893987</v>
          </cell>
          <cell r="S2175">
            <v>2404697</v>
          </cell>
          <cell r="T2175">
            <v>2140928</v>
          </cell>
          <cell r="U2175">
            <v>2789344</v>
          </cell>
          <cell r="V2175">
            <v>2795994</v>
          </cell>
          <cell r="W2175">
            <v>1956760</v>
          </cell>
          <cell r="X2175">
            <v>945632</v>
          </cell>
          <cell r="Y2175">
            <v>2090893</v>
          </cell>
          <cell r="Z2175">
            <v>1361750</v>
          </cell>
          <cell r="AA2175">
            <v>1390516</v>
          </cell>
          <cell r="AB2175">
            <v>2421119</v>
          </cell>
          <cell r="AC2175">
            <v>1945795</v>
          </cell>
          <cell r="AD2175">
            <v>2121181</v>
          </cell>
          <cell r="AE2175">
            <v>596561</v>
          </cell>
        </row>
        <row r="2176">
          <cell r="B2176">
            <v>190610</v>
          </cell>
          <cell r="C2176" t="str">
            <v xml:space="preserve">        선급금등</v>
          </cell>
          <cell r="P2176">
            <v>1431912</v>
          </cell>
          <cell r="Q2176">
            <v>2453316</v>
          </cell>
          <cell r="R2176">
            <v>1358279</v>
          </cell>
          <cell r="S2176">
            <v>1795811</v>
          </cell>
          <cell r="T2176">
            <v>1513581</v>
          </cell>
          <cell r="U2176">
            <v>417275</v>
          </cell>
          <cell r="V2176">
            <v>1191723</v>
          </cell>
          <cell r="W2176">
            <v>949691</v>
          </cell>
          <cell r="X2176">
            <v>2006507.46</v>
          </cell>
          <cell r="Y2176">
            <v>822279.66</v>
          </cell>
          <cell r="Z2176">
            <v>1106910</v>
          </cell>
          <cell r="AA2176">
            <v>1240064</v>
          </cell>
          <cell r="AB2176">
            <v>1018417.06</v>
          </cell>
          <cell r="AC2176">
            <v>2912532.93</v>
          </cell>
          <cell r="AD2176">
            <v>3470008.8</v>
          </cell>
          <cell r="AE2176">
            <v>3360570.81</v>
          </cell>
        </row>
        <row r="2177">
          <cell r="B2177">
            <v>190620</v>
          </cell>
          <cell r="C2177" t="str">
            <v xml:space="preserve">        선급비용</v>
          </cell>
          <cell r="P2177">
            <v>816697</v>
          </cell>
          <cell r="Q2177">
            <v>863775</v>
          </cell>
          <cell r="R2177">
            <v>469437</v>
          </cell>
          <cell r="S2177">
            <v>428297</v>
          </cell>
          <cell r="T2177">
            <v>343595</v>
          </cell>
          <cell r="U2177">
            <v>515956</v>
          </cell>
          <cell r="V2177">
            <v>356780</v>
          </cell>
          <cell r="W2177">
            <v>316290</v>
          </cell>
          <cell r="X2177">
            <v>100511.1</v>
          </cell>
          <cell r="Y2177">
            <v>137379.10999999999</v>
          </cell>
          <cell r="Z2177">
            <v>1725288</v>
          </cell>
          <cell r="AA2177">
            <v>1273956</v>
          </cell>
          <cell r="AB2177">
            <v>643975.25</v>
          </cell>
          <cell r="AC2177">
            <v>4678994.84</v>
          </cell>
          <cell r="AD2177">
            <v>6579575.9699999997</v>
          </cell>
          <cell r="AE2177">
            <v>13175084.390000001</v>
          </cell>
        </row>
        <row r="2178">
          <cell r="B2178">
            <v>190630</v>
          </cell>
          <cell r="C2178" t="str">
            <v xml:space="preserve">        단기보증금</v>
          </cell>
        </row>
        <row r="2179">
          <cell r="B2179">
            <v>190640</v>
          </cell>
          <cell r="C2179" t="str">
            <v xml:space="preserve">        기타</v>
          </cell>
          <cell r="S2179">
            <v>1419245</v>
          </cell>
          <cell r="T2179">
            <v>671292</v>
          </cell>
          <cell r="U2179">
            <v>566968</v>
          </cell>
          <cell r="V2179">
            <v>5067716</v>
          </cell>
          <cell r="W2179">
            <v>4684882</v>
          </cell>
          <cell r="X2179">
            <v>5578</v>
          </cell>
          <cell r="Y2179">
            <v>8556</v>
          </cell>
          <cell r="Z2179">
            <v>129904</v>
          </cell>
          <cell r="AA2179">
            <v>18937</v>
          </cell>
          <cell r="AB2179">
            <v>133104.92000000001</v>
          </cell>
          <cell r="AC2179">
            <v>1518009.36</v>
          </cell>
          <cell r="AD2179">
            <v>7477847.4900000002</v>
          </cell>
          <cell r="AE2179">
            <v>3916906.94</v>
          </cell>
        </row>
        <row r="2180">
          <cell r="B2180">
            <v>190650</v>
          </cell>
          <cell r="C2180" t="str">
            <v xml:space="preserve">    현금및현금성자산</v>
          </cell>
          <cell r="P2180">
            <v>69209321</v>
          </cell>
          <cell r="Q2180">
            <v>66550321</v>
          </cell>
          <cell r="R2180">
            <v>72660157</v>
          </cell>
          <cell r="S2180">
            <v>53110407</v>
          </cell>
          <cell r="T2180">
            <v>53785070</v>
          </cell>
          <cell r="U2180">
            <v>89948299</v>
          </cell>
          <cell r="V2180">
            <v>70322064</v>
          </cell>
          <cell r="W2180">
            <v>105518926</v>
          </cell>
          <cell r="X2180">
            <v>129448516.31999999</v>
          </cell>
          <cell r="Y2180">
            <v>175925492.66</v>
          </cell>
          <cell r="Z2180">
            <v>143339449</v>
          </cell>
          <cell r="AA2180">
            <v>252310659</v>
          </cell>
          <cell r="AB2180">
            <v>332130544.18000001</v>
          </cell>
          <cell r="AC2180">
            <v>338805004.13999999</v>
          </cell>
          <cell r="AD2180">
            <v>182298788.18000001</v>
          </cell>
          <cell r="AE2180">
            <v>171994284.00999999</v>
          </cell>
        </row>
        <row r="2181">
          <cell r="B2181">
            <v>190680</v>
          </cell>
          <cell r="C2181" t="str">
            <v xml:space="preserve">        기타</v>
          </cell>
          <cell r="R2181">
            <v>70056812</v>
          </cell>
          <cell r="S2181">
            <v>75482051</v>
          </cell>
          <cell r="T2181">
            <v>75350213</v>
          </cell>
          <cell r="U2181">
            <v>7285948</v>
          </cell>
          <cell r="V2181">
            <v>5268383</v>
          </cell>
          <cell r="W2181">
            <v>5575836</v>
          </cell>
          <cell r="X2181">
            <v>1048132</v>
          </cell>
          <cell r="Y2181">
            <v>840795</v>
          </cell>
          <cell r="Z2181">
            <v>17299018</v>
          </cell>
          <cell r="AA2181">
            <v>30498724</v>
          </cell>
          <cell r="AB2181">
            <v>226288200</v>
          </cell>
          <cell r="AC2181">
            <v>226289662</v>
          </cell>
          <cell r="AD2181">
            <v>226289662</v>
          </cell>
          <cell r="AE2181">
            <v>226289662</v>
          </cell>
        </row>
        <row r="2182">
          <cell r="B2182">
            <v>190690</v>
          </cell>
          <cell r="C2182" t="str">
            <v xml:space="preserve">        기타</v>
          </cell>
          <cell r="Q2182">
            <v>11932</v>
          </cell>
          <cell r="R2182">
            <v>2444215</v>
          </cell>
          <cell r="S2182">
            <v>3047819</v>
          </cell>
          <cell r="T2182">
            <v>2429527</v>
          </cell>
          <cell r="U2182">
            <v>2549294</v>
          </cell>
          <cell r="V2182">
            <v>1620082</v>
          </cell>
          <cell r="W2182">
            <v>2430827</v>
          </cell>
          <cell r="X2182">
            <v>10849</v>
          </cell>
          <cell r="Y2182">
            <v>600</v>
          </cell>
        </row>
        <row r="2183">
          <cell r="B2183">
            <v>190700</v>
          </cell>
          <cell r="C2183" t="str">
            <v xml:space="preserve">        기타</v>
          </cell>
          <cell r="P2183">
            <v>1895224</v>
          </cell>
          <cell r="Q2183">
            <v>1360256</v>
          </cell>
          <cell r="R2183">
            <v>1010438</v>
          </cell>
          <cell r="S2183">
            <v>2851864</v>
          </cell>
          <cell r="T2183">
            <v>-1727069</v>
          </cell>
          <cell r="U2183">
            <v>3205340</v>
          </cell>
          <cell r="V2183">
            <v>3784317</v>
          </cell>
          <cell r="W2183">
            <v>3780363</v>
          </cell>
          <cell r="X2183">
            <v>-741217</v>
          </cell>
          <cell r="Y2183">
            <v>-396735</v>
          </cell>
          <cell r="Z2183">
            <v>-1525449</v>
          </cell>
          <cell r="AA2183">
            <v>-3940667</v>
          </cell>
          <cell r="AB2183">
            <v>-3051170</v>
          </cell>
          <cell r="AC2183">
            <v>-624996</v>
          </cell>
        </row>
        <row r="2184">
          <cell r="B2184">
            <v>190710</v>
          </cell>
          <cell r="C2184" t="str">
            <v xml:space="preserve">    사채</v>
          </cell>
          <cell r="P2184">
            <v>50019122</v>
          </cell>
          <cell r="AE2184">
            <v>99792354</v>
          </cell>
        </row>
        <row r="2185">
          <cell r="B2185">
            <v>190720</v>
          </cell>
          <cell r="C2185" t="str">
            <v xml:space="preserve">        사채</v>
          </cell>
          <cell r="P2185">
            <v>10000000</v>
          </cell>
          <cell r="AE2185">
            <v>99792354</v>
          </cell>
        </row>
        <row r="2186">
          <cell r="B2186">
            <v>190730</v>
          </cell>
          <cell r="C2186" t="str">
            <v xml:space="preserve">        CB</v>
          </cell>
          <cell r="P2186">
            <v>40019122</v>
          </cell>
        </row>
        <row r="2187">
          <cell r="B2187">
            <v>190740</v>
          </cell>
          <cell r="C2187" t="str">
            <v xml:space="preserve">        BW</v>
          </cell>
        </row>
        <row r="2188">
          <cell r="B2188">
            <v>190750</v>
          </cell>
          <cell r="C2188" t="str">
            <v xml:space="preserve">        EB</v>
          </cell>
        </row>
        <row r="2189">
          <cell r="B2189">
            <v>190760</v>
          </cell>
          <cell r="C2189" t="str">
            <v xml:space="preserve">    장기차입금</v>
          </cell>
          <cell r="P2189">
            <v>30440278</v>
          </cell>
          <cell r="Q2189">
            <v>29728694</v>
          </cell>
          <cell r="R2189">
            <v>31403198</v>
          </cell>
          <cell r="S2189">
            <v>29289974</v>
          </cell>
          <cell r="T2189">
            <v>11814870</v>
          </cell>
          <cell r="U2189">
            <v>31469318</v>
          </cell>
          <cell r="V2189">
            <v>21570930</v>
          </cell>
          <cell r="W2189">
            <v>17690870</v>
          </cell>
          <cell r="X2189">
            <v>1218312.6200000001</v>
          </cell>
          <cell r="Y2189">
            <v>3468185.53</v>
          </cell>
          <cell r="Z2189">
            <v>6290137</v>
          </cell>
          <cell r="AA2189">
            <v>11837933</v>
          </cell>
          <cell r="AB2189">
            <v>23092083.329999998</v>
          </cell>
          <cell r="AC2189">
            <v>394850814.81999999</v>
          </cell>
          <cell r="AD2189">
            <v>636461988.11000001</v>
          </cell>
          <cell r="AE2189">
            <v>721773079.16999996</v>
          </cell>
        </row>
        <row r="2190">
          <cell r="B2190">
            <v>190770</v>
          </cell>
          <cell r="C2190" t="str">
            <v xml:space="preserve">    장기금융부채</v>
          </cell>
          <cell r="Q2190">
            <v>92092</v>
          </cell>
          <cell r="Z2190">
            <v>945205</v>
          </cell>
          <cell r="AA2190">
            <v>445205</v>
          </cell>
          <cell r="AC2190">
            <v>1996712</v>
          </cell>
          <cell r="AD2190">
            <v>2272414</v>
          </cell>
          <cell r="AE2190">
            <v>394520</v>
          </cell>
        </row>
        <row r="2191">
          <cell r="B2191">
            <v>190780</v>
          </cell>
          <cell r="C2191" t="str">
            <v xml:space="preserve">        금융리스부채</v>
          </cell>
          <cell r="Q2191">
            <v>92092</v>
          </cell>
        </row>
        <row r="2192">
          <cell r="B2192">
            <v>190790</v>
          </cell>
          <cell r="C2192" t="str">
            <v xml:space="preserve">        장기상환우선주부채</v>
          </cell>
        </row>
        <row r="2193">
          <cell r="B2193">
            <v>190800</v>
          </cell>
          <cell r="C2193" t="str">
            <v xml:space="preserve">        기타비유동금융부채</v>
          </cell>
          <cell r="Z2193">
            <v>945205</v>
          </cell>
          <cell r="AA2193">
            <v>445205</v>
          </cell>
          <cell r="AC2193">
            <v>1996712</v>
          </cell>
          <cell r="AD2193">
            <v>1194521</v>
          </cell>
          <cell r="AE2193">
            <v>394520</v>
          </cell>
        </row>
        <row r="2194">
          <cell r="B2194">
            <v>190810</v>
          </cell>
          <cell r="C2194" t="str">
            <v xml:space="preserve">        장기매입채무</v>
          </cell>
        </row>
        <row r="2195">
          <cell r="B2195">
            <v>190820</v>
          </cell>
          <cell r="C2195" t="str">
            <v xml:space="preserve">        장기미지급금</v>
          </cell>
        </row>
        <row r="2196">
          <cell r="B2196">
            <v>190830</v>
          </cell>
          <cell r="C2196" t="str">
            <v xml:space="preserve">        기타</v>
          </cell>
        </row>
        <row r="2197">
          <cell r="B2197">
            <v>190840</v>
          </cell>
          <cell r="C2197" t="str">
            <v xml:space="preserve">    장기당기법인세부채(미지급법인세)</v>
          </cell>
        </row>
        <row r="2198">
          <cell r="B2198">
            <v>190850</v>
          </cell>
          <cell r="C2198" t="str">
            <v xml:space="preserve">        장기선수금</v>
          </cell>
        </row>
        <row r="2199">
          <cell r="B2199">
            <v>190860</v>
          </cell>
          <cell r="C2199" t="str">
            <v xml:space="preserve">        장기선수수익</v>
          </cell>
        </row>
        <row r="2200">
          <cell r="B2200">
            <v>190870</v>
          </cell>
          <cell r="C2200" t="str">
            <v xml:space="preserve">        장기예수금</v>
          </cell>
          <cell r="Z2200">
            <v>18582093</v>
          </cell>
          <cell r="AA2200">
            <v>18641593</v>
          </cell>
          <cell r="AB2200">
            <v>5325052.5</v>
          </cell>
          <cell r="AC2200">
            <v>67842.5</v>
          </cell>
          <cell r="AD2200">
            <v>67842.5</v>
          </cell>
          <cell r="AE2200">
            <v>67842.5</v>
          </cell>
        </row>
        <row r="2201">
          <cell r="B2201">
            <v>190880</v>
          </cell>
          <cell r="C2201" t="str">
            <v xml:space="preserve">        장기미지급비용</v>
          </cell>
        </row>
        <row r="2202">
          <cell r="B2202">
            <v>190885</v>
          </cell>
          <cell r="C2202" t="str">
            <v xml:space="preserve">        장기미지급배당금</v>
          </cell>
        </row>
        <row r="2203">
          <cell r="B2203">
            <v>190890</v>
          </cell>
          <cell r="C2203" t="str">
            <v xml:space="preserve">        이연수익</v>
          </cell>
        </row>
        <row r="2204">
          <cell r="B2204">
            <v>190900</v>
          </cell>
          <cell r="C2204" t="str">
            <v xml:space="preserve">        장기보증금</v>
          </cell>
          <cell r="P2204">
            <v>7769338</v>
          </cell>
          <cell r="Q2204">
            <v>7307046</v>
          </cell>
          <cell r="R2204">
            <v>20880055</v>
          </cell>
          <cell r="S2204">
            <v>19787507</v>
          </cell>
          <cell r="T2204">
            <v>20689447</v>
          </cell>
          <cell r="U2204">
            <v>21624797</v>
          </cell>
          <cell r="V2204">
            <v>21902379</v>
          </cell>
          <cell r="W2204">
            <v>24637621</v>
          </cell>
          <cell r="X2204">
            <v>7649698</v>
          </cell>
          <cell r="Y2204">
            <v>7333813</v>
          </cell>
          <cell r="Z2204">
            <v>6923086</v>
          </cell>
          <cell r="AA2204">
            <v>6456066</v>
          </cell>
          <cell r="AB2204">
            <v>6292256</v>
          </cell>
          <cell r="AC2204">
            <v>11195746</v>
          </cell>
          <cell r="AD2204">
            <v>9410916</v>
          </cell>
          <cell r="AE2204">
            <v>10415066</v>
          </cell>
        </row>
        <row r="2205">
          <cell r="B2205">
            <v>190910</v>
          </cell>
          <cell r="C2205" t="str">
            <v xml:space="preserve">        현금결제형주식기준보상거래</v>
          </cell>
        </row>
        <row r="2206">
          <cell r="B2206">
            <v>190920</v>
          </cell>
          <cell r="C2206" t="str">
            <v xml:space="preserve">        기타</v>
          </cell>
        </row>
        <row r="2207">
          <cell r="B2207">
            <v>190930</v>
          </cell>
          <cell r="C2207" t="str">
            <v xml:space="preserve">    단기사채</v>
          </cell>
        </row>
        <row r="2208">
          <cell r="B2208">
            <v>190940</v>
          </cell>
          <cell r="C2208" t="str">
            <v xml:space="preserve">    유동성장기부채</v>
          </cell>
          <cell r="P2208">
            <v>2798325</v>
          </cell>
          <cell r="Q2208">
            <v>40110403</v>
          </cell>
          <cell r="R2208">
            <v>11336012</v>
          </cell>
          <cell r="S2208">
            <v>5458560</v>
          </cell>
          <cell r="T2208">
            <v>24698831</v>
          </cell>
          <cell r="U2208">
            <v>1050000</v>
          </cell>
          <cell r="V2208">
            <v>18425000</v>
          </cell>
          <cell r="W2208">
            <v>3450000</v>
          </cell>
          <cell r="Y2208">
            <v>853500</v>
          </cell>
          <cell r="Z2208">
            <v>2566500</v>
          </cell>
          <cell r="AA2208">
            <v>6760250</v>
          </cell>
          <cell r="AB2208">
            <v>12802916.67</v>
          </cell>
          <cell r="AC2208">
            <v>10061706.66</v>
          </cell>
          <cell r="AD2208">
            <v>10785446.66</v>
          </cell>
          <cell r="AE2208">
            <v>8154940</v>
          </cell>
        </row>
        <row r="2209">
          <cell r="B2209">
            <v>190950</v>
          </cell>
          <cell r="C2209" t="str">
            <v xml:space="preserve">        유동성사채</v>
          </cell>
          <cell r="Q2209">
            <v>37426379</v>
          </cell>
        </row>
        <row r="2210">
          <cell r="B2210">
            <v>190960</v>
          </cell>
          <cell r="C2210" t="str">
            <v xml:space="preserve">    단기금융부채</v>
          </cell>
          <cell r="Z2210">
            <v>321657</v>
          </cell>
          <cell r="AA2210">
            <v>6789</v>
          </cell>
          <cell r="AD2210">
            <v>1083612.55</v>
          </cell>
        </row>
        <row r="2211">
          <cell r="B2211">
            <v>190970</v>
          </cell>
          <cell r="C2211" t="str">
            <v xml:space="preserve">        기타</v>
          </cell>
          <cell r="AB2211">
            <v>1415991</v>
          </cell>
        </row>
        <row r="2212">
          <cell r="B2212">
            <v>490100</v>
          </cell>
          <cell r="C2212" t="str">
            <v xml:space="preserve">        기타</v>
          </cell>
          <cell r="Q2212">
            <v>1037591</v>
          </cell>
          <cell r="R2212">
            <v>249846</v>
          </cell>
          <cell r="S2212">
            <v>3441690</v>
          </cell>
          <cell r="AA2212">
            <v>11804605</v>
          </cell>
          <cell r="AB2212">
            <v>871901.6</v>
          </cell>
          <cell r="AE2212">
            <v>10807665.710000001</v>
          </cell>
        </row>
        <row r="2213">
          <cell r="B2213">
            <v>490300</v>
          </cell>
          <cell r="C2213" t="str">
            <v xml:space="preserve">        기타</v>
          </cell>
          <cell r="R2213">
            <v>55550536</v>
          </cell>
          <cell r="S2213">
            <v>2004879</v>
          </cell>
          <cell r="T2213">
            <v>551293</v>
          </cell>
          <cell r="U2213">
            <v>383875</v>
          </cell>
          <cell r="V2213">
            <v>248643</v>
          </cell>
          <cell r="W2213">
            <v>103125</v>
          </cell>
          <cell r="Z2213">
            <v>1574019</v>
          </cell>
          <cell r="AA2213">
            <v>814869</v>
          </cell>
          <cell r="AB2213">
            <v>11720651.6</v>
          </cell>
          <cell r="AC2213">
            <v>570668.17000000004</v>
          </cell>
          <cell r="AD2213">
            <v>802191.78</v>
          </cell>
          <cell r="AE2213">
            <v>800000</v>
          </cell>
        </row>
        <row r="2214">
          <cell r="B2214">
            <v>491100</v>
          </cell>
          <cell r="C2214" t="str">
            <v xml:space="preserve">        퇴직급여,보험,연금자산의감소</v>
          </cell>
          <cell r="R2214">
            <v>1019290</v>
          </cell>
        </row>
        <row r="2215">
          <cell r="B2215">
            <v>491500</v>
          </cell>
          <cell r="C2215" t="str">
            <v xml:space="preserve">        퇴직급여,보험,연금자산의증가</v>
          </cell>
          <cell r="P2215">
            <v>207888</v>
          </cell>
          <cell r="R2215">
            <v>104216</v>
          </cell>
          <cell r="S2215">
            <v>3537010</v>
          </cell>
          <cell r="T2215">
            <v>360653</v>
          </cell>
        </row>
        <row r="2216">
          <cell r="B2216">
            <v>191010</v>
          </cell>
          <cell r="C2216" t="str">
            <v xml:space="preserve">            임대자산</v>
          </cell>
        </row>
        <row r="2217">
          <cell r="B2217">
            <v>191020</v>
          </cell>
          <cell r="C2217" t="str">
            <v xml:space="preserve">            임차개량자산</v>
          </cell>
        </row>
        <row r="2500">
          <cell r="B2500">
            <v>411000</v>
          </cell>
          <cell r="C2500" t="str">
            <v>배당가능이익</v>
          </cell>
          <cell r="M2500">
            <v>21482998</v>
          </cell>
          <cell r="N2500">
            <v>23766806</v>
          </cell>
          <cell r="O2500">
            <v>28034020</v>
          </cell>
          <cell r="P2500">
            <v>44191085</v>
          </cell>
          <cell r="Q2500">
            <v>42564351</v>
          </cell>
          <cell r="R2500">
            <v>62262000</v>
          </cell>
          <cell r="S2500">
            <v>38664000</v>
          </cell>
          <cell r="T2500">
            <v>10830000</v>
          </cell>
          <cell r="U2500">
            <v>21693000</v>
          </cell>
          <cell r="V2500">
            <v>22979000</v>
          </cell>
          <cell r="W2500">
            <v>0</v>
          </cell>
          <cell r="X2500">
            <v>0</v>
          </cell>
          <cell r="Y2500">
            <v>0</v>
          </cell>
          <cell r="Z2500">
            <v>0</v>
          </cell>
          <cell r="AA2500">
            <v>0</v>
          </cell>
          <cell r="AB2500">
            <v>0</v>
          </cell>
          <cell r="AC2500">
            <v>0</v>
          </cell>
          <cell r="AD2500">
            <v>0</v>
          </cell>
          <cell r="AE2500">
            <v>0</v>
          </cell>
        </row>
        <row r="2501">
          <cell r="B2501">
            <v>421000</v>
          </cell>
          <cell r="C2501" t="str">
            <v>DPS(보통주, 중간현금)</v>
          </cell>
          <cell r="D2501">
            <v>0</v>
          </cell>
          <cell r="E2501">
            <v>0</v>
          </cell>
          <cell r="F2501">
            <v>0</v>
          </cell>
          <cell r="G2501">
            <v>0</v>
          </cell>
          <cell r="H2501">
            <v>0</v>
          </cell>
          <cell r="I2501">
            <v>0</v>
          </cell>
          <cell r="J2501">
            <v>0</v>
          </cell>
          <cell r="K2501">
            <v>0</v>
          </cell>
          <cell r="L2501">
            <v>0</v>
          </cell>
          <cell r="M2501">
            <v>0</v>
          </cell>
          <cell r="N2501">
            <v>0</v>
          </cell>
          <cell r="O2501">
            <v>0</v>
          </cell>
          <cell r="P2501">
            <v>0</v>
          </cell>
          <cell r="Q2501">
            <v>0</v>
          </cell>
          <cell r="R2501">
            <v>0</v>
          </cell>
          <cell r="S2501">
            <v>0</v>
          </cell>
          <cell r="T2501">
            <v>0</v>
          </cell>
          <cell r="U2501">
            <v>0</v>
          </cell>
          <cell r="V2501">
            <v>0</v>
          </cell>
          <cell r="W2501">
            <v>0</v>
          </cell>
          <cell r="X2501">
            <v>0</v>
          </cell>
          <cell r="Y2501">
            <v>0</v>
          </cell>
          <cell r="Z2501">
            <v>0</v>
          </cell>
          <cell r="AA2501">
            <v>0</v>
          </cell>
          <cell r="AB2501">
            <v>100</v>
          </cell>
          <cell r="AC2501">
            <v>0</v>
          </cell>
          <cell r="AD2501">
            <v>0</v>
          </cell>
          <cell r="AE2501">
            <v>0</v>
          </cell>
        </row>
        <row r="2502">
          <cell r="B2502">
            <v>421100</v>
          </cell>
          <cell r="C2502" t="str">
            <v>DPS(우선주, 중간현금)</v>
          </cell>
        </row>
        <row r="2503">
          <cell r="B2503">
            <v>421200</v>
          </cell>
          <cell r="C2503" t="str">
            <v>DPS(보통주, 기말현금)</v>
          </cell>
          <cell r="D2503">
            <v>0</v>
          </cell>
          <cell r="E2503">
            <v>0</v>
          </cell>
          <cell r="F2503">
            <v>0</v>
          </cell>
          <cell r="G2503">
            <v>0</v>
          </cell>
          <cell r="H2503">
            <v>0</v>
          </cell>
          <cell r="I2503">
            <v>2000</v>
          </cell>
          <cell r="J2503">
            <v>2000</v>
          </cell>
          <cell r="K2503">
            <v>2500</v>
          </cell>
          <cell r="L2503">
            <v>2000</v>
          </cell>
          <cell r="M2503">
            <v>50</v>
          </cell>
          <cell r="N2503">
            <v>75</v>
          </cell>
          <cell r="O2503">
            <v>100</v>
          </cell>
          <cell r="P2503">
            <v>125</v>
          </cell>
          <cell r="Q2503">
            <v>200</v>
          </cell>
          <cell r="R2503">
            <v>225</v>
          </cell>
          <cell r="S2503">
            <v>225</v>
          </cell>
          <cell r="T2503">
            <v>75</v>
          </cell>
          <cell r="U2503">
            <v>125</v>
          </cell>
          <cell r="V2503">
            <v>150</v>
          </cell>
          <cell r="W2503">
            <v>200</v>
          </cell>
          <cell r="X2503">
            <v>250</v>
          </cell>
          <cell r="Y2503">
            <v>150</v>
          </cell>
          <cell r="Z2503">
            <v>200</v>
          </cell>
          <cell r="AA2503">
            <v>350</v>
          </cell>
          <cell r="AB2503">
            <v>500</v>
          </cell>
          <cell r="AC2503">
            <v>375</v>
          </cell>
          <cell r="AD2503">
            <v>300</v>
          </cell>
          <cell r="AE2503">
            <v>100</v>
          </cell>
        </row>
        <row r="2504">
          <cell r="B2504">
            <v>421300</v>
          </cell>
          <cell r="C2504" t="str">
            <v>DPS(우선주, 기말현금)</v>
          </cell>
        </row>
        <row r="2505">
          <cell r="B2505">
            <v>421400</v>
          </cell>
          <cell r="C2505" t="str">
            <v>DPS(보통주, 연간현금)</v>
          </cell>
          <cell r="D2505">
            <v>0</v>
          </cell>
          <cell r="E2505">
            <v>0</v>
          </cell>
          <cell r="F2505">
            <v>0</v>
          </cell>
          <cell r="G2505">
            <v>0</v>
          </cell>
          <cell r="H2505">
            <v>0</v>
          </cell>
          <cell r="I2505">
            <v>2000</v>
          </cell>
          <cell r="J2505">
            <v>2000</v>
          </cell>
          <cell r="K2505">
            <v>2500</v>
          </cell>
          <cell r="L2505">
            <v>2000</v>
          </cell>
          <cell r="M2505">
            <v>50</v>
          </cell>
          <cell r="N2505">
            <v>75</v>
          </cell>
          <cell r="O2505">
            <v>100</v>
          </cell>
          <cell r="P2505">
            <v>125</v>
          </cell>
          <cell r="Q2505">
            <v>200</v>
          </cell>
          <cell r="R2505">
            <v>225</v>
          </cell>
          <cell r="S2505">
            <v>225</v>
          </cell>
          <cell r="T2505">
            <v>75</v>
          </cell>
          <cell r="U2505">
            <v>125</v>
          </cell>
          <cell r="V2505">
            <v>150</v>
          </cell>
          <cell r="W2505">
            <v>200</v>
          </cell>
          <cell r="X2505">
            <v>250</v>
          </cell>
          <cell r="Y2505">
            <v>150</v>
          </cell>
          <cell r="Z2505">
            <v>200</v>
          </cell>
          <cell r="AA2505">
            <v>350</v>
          </cell>
          <cell r="AB2505">
            <v>600</v>
          </cell>
          <cell r="AC2505">
            <v>375</v>
          </cell>
          <cell r="AD2505">
            <v>300</v>
          </cell>
          <cell r="AE2505">
            <v>100</v>
          </cell>
        </row>
        <row r="2506">
          <cell r="B2506">
            <v>421500</v>
          </cell>
          <cell r="C2506" t="str">
            <v>DPS(우선주, 연간현금)</v>
          </cell>
        </row>
        <row r="2507">
          <cell r="B2507">
            <v>421600</v>
          </cell>
          <cell r="C2507" t="str">
            <v>DPS(보통주, 주식)</v>
          </cell>
          <cell r="D2507">
            <v>0</v>
          </cell>
          <cell r="E2507">
            <v>0</v>
          </cell>
          <cell r="F2507">
            <v>0</v>
          </cell>
          <cell r="G2507">
            <v>0</v>
          </cell>
          <cell r="H2507">
            <v>0</v>
          </cell>
          <cell r="I2507">
            <v>0</v>
          </cell>
          <cell r="J2507">
            <v>0</v>
          </cell>
          <cell r="K2507">
            <v>0</v>
          </cell>
          <cell r="L2507">
            <v>0</v>
          </cell>
          <cell r="M2507">
            <v>0</v>
          </cell>
          <cell r="N2507">
            <v>0</v>
          </cell>
          <cell r="O2507">
            <v>0</v>
          </cell>
          <cell r="P2507">
            <v>0</v>
          </cell>
          <cell r="Q2507">
            <v>0</v>
          </cell>
          <cell r="R2507">
            <v>0</v>
          </cell>
          <cell r="S2507">
            <v>0</v>
          </cell>
          <cell r="T2507">
            <v>0</v>
          </cell>
          <cell r="U2507">
            <v>0</v>
          </cell>
          <cell r="V2507">
            <v>0</v>
          </cell>
          <cell r="W2507">
            <v>0</v>
          </cell>
          <cell r="X2507">
            <v>0</v>
          </cell>
          <cell r="Y2507">
            <v>0</v>
          </cell>
          <cell r="Z2507">
            <v>0</v>
          </cell>
          <cell r="AA2507">
            <v>0</v>
          </cell>
          <cell r="AB2507">
            <v>0</v>
          </cell>
          <cell r="AC2507">
            <v>0</v>
          </cell>
          <cell r="AD2507">
            <v>0</v>
          </cell>
          <cell r="AE2507">
            <v>0</v>
          </cell>
        </row>
        <row r="2508">
          <cell r="B2508">
            <v>421700</v>
          </cell>
          <cell r="C2508" t="str">
            <v>DPS(우선주, 주식)</v>
          </cell>
        </row>
        <row r="2509">
          <cell r="B2509">
            <v>421800</v>
          </cell>
          <cell r="C2509" t="str">
            <v>DPS(보통주, 현금+주식, 연간)</v>
          </cell>
          <cell r="D2509">
            <v>0</v>
          </cell>
          <cell r="E2509">
            <v>0</v>
          </cell>
          <cell r="F2509">
            <v>0</v>
          </cell>
          <cell r="G2509">
            <v>0</v>
          </cell>
          <cell r="H2509">
            <v>0</v>
          </cell>
          <cell r="I2509">
            <v>2000</v>
          </cell>
          <cell r="J2509">
            <v>2000</v>
          </cell>
          <cell r="K2509">
            <v>2500</v>
          </cell>
          <cell r="L2509">
            <v>2000</v>
          </cell>
          <cell r="M2509">
            <v>50</v>
          </cell>
          <cell r="N2509">
            <v>75</v>
          </cell>
          <cell r="O2509">
            <v>100</v>
          </cell>
          <cell r="P2509">
            <v>125</v>
          </cell>
          <cell r="Q2509">
            <v>200</v>
          </cell>
          <cell r="R2509">
            <v>225</v>
          </cell>
          <cell r="S2509">
            <v>225</v>
          </cell>
          <cell r="T2509">
            <v>75</v>
          </cell>
          <cell r="U2509">
            <v>125</v>
          </cell>
          <cell r="V2509">
            <v>150</v>
          </cell>
          <cell r="W2509">
            <v>200</v>
          </cell>
          <cell r="X2509">
            <v>250</v>
          </cell>
          <cell r="Y2509">
            <v>150</v>
          </cell>
          <cell r="Z2509">
            <v>200</v>
          </cell>
          <cell r="AA2509">
            <v>350</v>
          </cell>
          <cell r="AB2509">
            <v>600</v>
          </cell>
          <cell r="AC2509">
            <v>375</v>
          </cell>
          <cell r="AD2509">
            <v>300</v>
          </cell>
          <cell r="AE2509">
            <v>100</v>
          </cell>
        </row>
        <row r="2510">
          <cell r="B2510">
            <v>421900</v>
          </cell>
          <cell r="C2510" t="str">
            <v>DPS(우선주, 현금+주식, 연간)</v>
          </cell>
        </row>
        <row r="2511">
          <cell r="B2511">
            <v>422000</v>
          </cell>
          <cell r="C2511" t="str">
            <v>DPS(보통주, 중간현금, 액면조정)</v>
          </cell>
          <cell r="D2511">
            <v>0</v>
          </cell>
          <cell r="E2511">
            <v>0</v>
          </cell>
          <cell r="F2511">
            <v>0</v>
          </cell>
          <cell r="G2511">
            <v>0</v>
          </cell>
          <cell r="H2511">
            <v>0</v>
          </cell>
          <cell r="I2511">
            <v>0</v>
          </cell>
          <cell r="J2511">
            <v>0</v>
          </cell>
          <cell r="K2511">
            <v>0</v>
          </cell>
          <cell r="L2511">
            <v>0</v>
          </cell>
          <cell r="M2511">
            <v>0</v>
          </cell>
          <cell r="N2511">
            <v>0</v>
          </cell>
          <cell r="O2511">
            <v>0</v>
          </cell>
          <cell r="P2511">
            <v>0</v>
          </cell>
          <cell r="Q2511">
            <v>0</v>
          </cell>
          <cell r="R2511">
            <v>0</v>
          </cell>
          <cell r="S2511">
            <v>0</v>
          </cell>
          <cell r="T2511">
            <v>0</v>
          </cell>
          <cell r="U2511">
            <v>0</v>
          </cell>
          <cell r="V2511">
            <v>0</v>
          </cell>
          <cell r="W2511">
            <v>0</v>
          </cell>
          <cell r="X2511">
            <v>0</v>
          </cell>
          <cell r="Y2511">
            <v>0</v>
          </cell>
          <cell r="Z2511">
            <v>0</v>
          </cell>
          <cell r="AA2511">
            <v>0</v>
          </cell>
          <cell r="AB2511">
            <v>100</v>
          </cell>
          <cell r="AC2511">
            <v>0</v>
          </cell>
          <cell r="AD2511">
            <v>0</v>
          </cell>
          <cell r="AE2511">
            <v>0</v>
          </cell>
        </row>
        <row r="2512">
          <cell r="B2512">
            <v>422100</v>
          </cell>
          <cell r="C2512" t="str">
            <v>DPS(우선주, 중간현금, 액면조정)</v>
          </cell>
        </row>
        <row r="2513">
          <cell r="B2513">
            <v>422200</v>
          </cell>
          <cell r="C2513" t="str">
            <v>DPS(보통주, 기말현금, 액면조정)</v>
          </cell>
          <cell r="N2513">
            <v>75</v>
          </cell>
          <cell r="O2513">
            <v>100</v>
          </cell>
          <cell r="P2513">
            <v>125</v>
          </cell>
          <cell r="Q2513">
            <v>200</v>
          </cell>
          <cell r="R2513">
            <v>225</v>
          </cell>
          <cell r="S2513">
            <v>225</v>
          </cell>
          <cell r="T2513">
            <v>75</v>
          </cell>
          <cell r="U2513">
            <v>125</v>
          </cell>
          <cell r="V2513">
            <v>150</v>
          </cell>
          <cell r="W2513">
            <v>200</v>
          </cell>
          <cell r="X2513">
            <v>250</v>
          </cell>
          <cell r="Y2513">
            <v>150</v>
          </cell>
          <cell r="Z2513">
            <v>200</v>
          </cell>
          <cell r="AA2513">
            <v>350</v>
          </cell>
          <cell r="AB2513">
            <v>500</v>
          </cell>
          <cell r="AC2513">
            <v>375</v>
          </cell>
          <cell r="AD2513">
            <v>300</v>
          </cell>
          <cell r="AE2513">
            <v>100</v>
          </cell>
        </row>
        <row r="2514">
          <cell r="B2514">
            <v>422300</v>
          </cell>
          <cell r="C2514" t="str">
            <v>DPS(우선주, 기말현금, 액면조정)</v>
          </cell>
        </row>
        <row r="2515">
          <cell r="B2515">
            <v>422400</v>
          </cell>
          <cell r="C2515" t="str">
            <v>DPS(보통주, 연간현금, 액면조정)</v>
          </cell>
          <cell r="D2515">
            <v>0</v>
          </cell>
          <cell r="E2515">
            <v>0</v>
          </cell>
          <cell r="F2515">
            <v>0</v>
          </cell>
          <cell r="G2515">
            <v>0</v>
          </cell>
          <cell r="H2515">
            <v>0</v>
          </cell>
          <cell r="I2515">
            <v>100</v>
          </cell>
          <cell r="J2515">
            <v>100</v>
          </cell>
          <cell r="K2515">
            <v>125</v>
          </cell>
          <cell r="L2515">
            <v>100</v>
          </cell>
          <cell r="M2515">
            <v>50</v>
          </cell>
          <cell r="N2515">
            <v>75</v>
          </cell>
          <cell r="O2515">
            <v>100</v>
          </cell>
          <cell r="P2515">
            <v>125</v>
          </cell>
          <cell r="Q2515">
            <v>200</v>
          </cell>
          <cell r="R2515">
            <v>225</v>
          </cell>
          <cell r="S2515">
            <v>225</v>
          </cell>
          <cell r="T2515">
            <v>75</v>
          </cell>
          <cell r="U2515">
            <v>125</v>
          </cell>
          <cell r="V2515">
            <v>150</v>
          </cell>
          <cell r="W2515">
            <v>200</v>
          </cell>
          <cell r="X2515">
            <v>250</v>
          </cell>
          <cell r="Y2515">
            <v>150</v>
          </cell>
          <cell r="Z2515">
            <v>200</v>
          </cell>
          <cell r="AA2515">
            <v>350</v>
          </cell>
          <cell r="AB2515">
            <v>600</v>
          </cell>
          <cell r="AC2515">
            <v>375</v>
          </cell>
          <cell r="AD2515">
            <v>300</v>
          </cell>
          <cell r="AE2515">
            <v>100</v>
          </cell>
        </row>
        <row r="2516">
          <cell r="B2516">
            <v>422500</v>
          </cell>
          <cell r="C2516" t="str">
            <v>DPS(우선주, 연간현금, 액면조정)</v>
          </cell>
        </row>
        <row r="2517">
          <cell r="B2517">
            <v>422600</v>
          </cell>
          <cell r="C2517" t="str">
            <v>DPS(보통주, 주식, 액면조정)</v>
          </cell>
          <cell r="D2517">
            <v>0</v>
          </cell>
          <cell r="E2517">
            <v>0</v>
          </cell>
          <cell r="F2517">
            <v>0</v>
          </cell>
          <cell r="G2517">
            <v>0</v>
          </cell>
          <cell r="H2517">
            <v>0</v>
          </cell>
          <cell r="I2517">
            <v>0</v>
          </cell>
          <cell r="J2517">
            <v>0</v>
          </cell>
          <cell r="K2517">
            <v>0</v>
          </cell>
          <cell r="L2517">
            <v>0</v>
          </cell>
          <cell r="M2517">
            <v>0</v>
          </cell>
          <cell r="N2517">
            <v>0</v>
          </cell>
          <cell r="O2517">
            <v>0</v>
          </cell>
          <cell r="P2517">
            <v>0</v>
          </cell>
          <cell r="Q2517">
            <v>0</v>
          </cell>
          <cell r="R2517">
            <v>0</v>
          </cell>
          <cell r="S2517">
            <v>0</v>
          </cell>
          <cell r="T2517">
            <v>0</v>
          </cell>
          <cell r="U2517">
            <v>0</v>
          </cell>
          <cell r="V2517">
            <v>0</v>
          </cell>
          <cell r="W2517">
            <v>0</v>
          </cell>
          <cell r="X2517">
            <v>0</v>
          </cell>
          <cell r="Y2517">
            <v>0</v>
          </cell>
          <cell r="Z2517">
            <v>0</v>
          </cell>
          <cell r="AA2517">
            <v>0</v>
          </cell>
          <cell r="AB2517">
            <v>0</v>
          </cell>
          <cell r="AC2517">
            <v>0</v>
          </cell>
          <cell r="AD2517">
            <v>0</v>
          </cell>
          <cell r="AE2517">
            <v>0</v>
          </cell>
        </row>
        <row r="2518">
          <cell r="B2518">
            <v>422700</v>
          </cell>
          <cell r="C2518" t="str">
            <v>DPS(우선주, 주식, 액면조정)</v>
          </cell>
        </row>
        <row r="2519">
          <cell r="B2519">
            <v>422800</v>
          </cell>
          <cell r="C2519" t="str">
            <v>DPS(보통주, 현금+주식, 연간, 액면조정)</v>
          </cell>
          <cell r="D2519">
            <v>0</v>
          </cell>
          <cell r="E2519">
            <v>0</v>
          </cell>
          <cell r="F2519">
            <v>0</v>
          </cell>
          <cell r="G2519">
            <v>0</v>
          </cell>
          <cell r="H2519">
            <v>0</v>
          </cell>
          <cell r="I2519">
            <v>100</v>
          </cell>
          <cell r="J2519">
            <v>100</v>
          </cell>
          <cell r="K2519">
            <v>125</v>
          </cell>
          <cell r="L2519">
            <v>100</v>
          </cell>
          <cell r="M2519">
            <v>50</v>
          </cell>
          <cell r="N2519">
            <v>75</v>
          </cell>
          <cell r="O2519">
            <v>100</v>
          </cell>
          <cell r="P2519">
            <v>125</v>
          </cell>
          <cell r="Q2519">
            <v>200</v>
          </cell>
          <cell r="R2519">
            <v>225</v>
          </cell>
          <cell r="S2519">
            <v>225</v>
          </cell>
          <cell r="T2519">
            <v>75</v>
          </cell>
          <cell r="U2519">
            <v>125</v>
          </cell>
          <cell r="V2519">
            <v>150</v>
          </cell>
          <cell r="W2519">
            <v>200</v>
          </cell>
          <cell r="X2519">
            <v>250</v>
          </cell>
          <cell r="Y2519">
            <v>150</v>
          </cell>
          <cell r="Z2519">
            <v>200</v>
          </cell>
          <cell r="AA2519">
            <v>350</v>
          </cell>
          <cell r="AB2519">
            <v>600</v>
          </cell>
          <cell r="AC2519">
            <v>375</v>
          </cell>
          <cell r="AD2519">
            <v>300</v>
          </cell>
          <cell r="AE2519">
            <v>100</v>
          </cell>
        </row>
        <row r="2520">
          <cell r="B2520">
            <v>422900</v>
          </cell>
          <cell r="C2520" t="str">
            <v>DPS(우선주, 현금+주식, 연간, 액면조정)</v>
          </cell>
        </row>
        <row r="2521">
          <cell r="B2521">
            <v>423000</v>
          </cell>
          <cell r="C2521" t="str">
            <v>수정DPS(보통주, 중간현금)</v>
          </cell>
          <cell r="D2521">
            <v>0</v>
          </cell>
          <cell r="E2521">
            <v>0</v>
          </cell>
          <cell r="F2521">
            <v>0</v>
          </cell>
          <cell r="G2521">
            <v>0</v>
          </cell>
          <cell r="H2521">
            <v>0</v>
          </cell>
          <cell r="I2521">
            <v>0</v>
          </cell>
          <cell r="J2521">
            <v>0</v>
          </cell>
          <cell r="K2521">
            <v>0</v>
          </cell>
          <cell r="L2521">
            <v>0</v>
          </cell>
          <cell r="M2521">
            <v>0</v>
          </cell>
          <cell r="N2521">
            <v>0</v>
          </cell>
          <cell r="O2521">
            <v>0</v>
          </cell>
          <cell r="P2521">
            <v>0</v>
          </cell>
          <cell r="Q2521">
            <v>0</v>
          </cell>
          <cell r="R2521">
            <v>0</v>
          </cell>
          <cell r="S2521">
            <v>0</v>
          </cell>
          <cell r="T2521">
            <v>0</v>
          </cell>
          <cell r="U2521">
            <v>0</v>
          </cell>
          <cell r="V2521">
            <v>0</v>
          </cell>
          <cell r="W2521">
            <v>0</v>
          </cell>
          <cell r="X2521">
            <v>0</v>
          </cell>
          <cell r="Y2521">
            <v>0</v>
          </cell>
          <cell r="Z2521">
            <v>0</v>
          </cell>
          <cell r="AA2521">
            <v>0</v>
          </cell>
          <cell r="AB2521">
            <v>100</v>
          </cell>
          <cell r="AC2521">
            <v>0</v>
          </cell>
          <cell r="AD2521">
            <v>0</v>
          </cell>
          <cell r="AE2521">
            <v>0</v>
          </cell>
        </row>
        <row r="2522">
          <cell r="B2522">
            <v>423100</v>
          </cell>
          <cell r="C2522" t="str">
            <v>수정DPS(우선주, 중간현금)</v>
          </cell>
        </row>
        <row r="2523">
          <cell r="B2523">
            <v>423200</v>
          </cell>
          <cell r="C2523" t="str">
            <v>수정DPS(보통주, 기말현금)</v>
          </cell>
          <cell r="D2523">
            <v>0</v>
          </cell>
          <cell r="E2523">
            <v>0</v>
          </cell>
          <cell r="F2523">
            <v>0</v>
          </cell>
          <cell r="G2523">
            <v>0</v>
          </cell>
          <cell r="H2523">
            <v>0</v>
          </cell>
          <cell r="I2523">
            <v>50</v>
          </cell>
          <cell r="J2523">
            <v>50</v>
          </cell>
          <cell r="K2523">
            <v>62.5</v>
          </cell>
          <cell r="L2523">
            <v>50</v>
          </cell>
          <cell r="M2523">
            <v>50</v>
          </cell>
          <cell r="N2523">
            <v>75</v>
          </cell>
          <cell r="O2523">
            <v>100</v>
          </cell>
          <cell r="P2523">
            <v>125</v>
          </cell>
          <cell r="Q2523">
            <v>200</v>
          </cell>
          <cell r="R2523">
            <v>225</v>
          </cell>
          <cell r="S2523">
            <v>225</v>
          </cell>
          <cell r="T2523">
            <v>75</v>
          </cell>
          <cell r="U2523">
            <v>125</v>
          </cell>
          <cell r="V2523">
            <v>150</v>
          </cell>
          <cell r="W2523">
            <v>200</v>
          </cell>
          <cell r="X2523">
            <v>250</v>
          </cell>
          <cell r="Y2523">
            <v>150</v>
          </cell>
          <cell r="Z2523">
            <v>200</v>
          </cell>
          <cell r="AA2523">
            <v>350</v>
          </cell>
          <cell r="AB2523">
            <v>500</v>
          </cell>
          <cell r="AC2523">
            <v>375</v>
          </cell>
          <cell r="AD2523">
            <v>300</v>
          </cell>
          <cell r="AE2523">
            <v>100</v>
          </cell>
        </row>
        <row r="2524">
          <cell r="B2524">
            <v>423300</v>
          </cell>
          <cell r="C2524" t="str">
            <v>수정DPS(우선주, 기말현금)</v>
          </cell>
        </row>
        <row r="2525">
          <cell r="B2525">
            <v>423400</v>
          </cell>
          <cell r="C2525" t="str">
            <v>수정DPS(보통주, 연간현금)</v>
          </cell>
          <cell r="D2525">
            <v>0</v>
          </cell>
          <cell r="E2525">
            <v>0</v>
          </cell>
          <cell r="F2525">
            <v>0</v>
          </cell>
          <cell r="G2525">
            <v>0</v>
          </cell>
          <cell r="H2525">
            <v>0</v>
          </cell>
          <cell r="I2525">
            <v>50</v>
          </cell>
          <cell r="J2525">
            <v>50</v>
          </cell>
          <cell r="K2525">
            <v>62.5</v>
          </cell>
          <cell r="L2525">
            <v>50</v>
          </cell>
          <cell r="M2525">
            <v>50</v>
          </cell>
          <cell r="N2525">
            <v>75</v>
          </cell>
          <cell r="O2525">
            <v>100</v>
          </cell>
          <cell r="P2525">
            <v>125</v>
          </cell>
          <cell r="Q2525">
            <v>200</v>
          </cell>
          <cell r="R2525">
            <v>225</v>
          </cell>
          <cell r="S2525">
            <v>225</v>
          </cell>
          <cell r="T2525">
            <v>75</v>
          </cell>
          <cell r="U2525">
            <v>125</v>
          </cell>
          <cell r="V2525">
            <v>150</v>
          </cell>
          <cell r="W2525">
            <v>200</v>
          </cell>
          <cell r="X2525">
            <v>250</v>
          </cell>
          <cell r="Y2525">
            <v>150</v>
          </cell>
          <cell r="Z2525">
            <v>200</v>
          </cell>
          <cell r="AA2525">
            <v>350</v>
          </cell>
          <cell r="AB2525">
            <v>600</v>
          </cell>
          <cell r="AC2525">
            <v>375</v>
          </cell>
          <cell r="AD2525">
            <v>300</v>
          </cell>
          <cell r="AE2525">
            <v>100</v>
          </cell>
        </row>
        <row r="2526">
          <cell r="B2526">
            <v>423500</v>
          </cell>
          <cell r="C2526" t="str">
            <v>수정DPS(우선주, 연간현금)</v>
          </cell>
        </row>
        <row r="2527">
          <cell r="B2527">
            <v>423600</v>
          </cell>
          <cell r="C2527" t="str">
            <v>수정DPS(보통주, 주식)</v>
          </cell>
          <cell r="D2527">
            <v>0</v>
          </cell>
          <cell r="E2527">
            <v>0</v>
          </cell>
          <cell r="F2527">
            <v>0</v>
          </cell>
          <cell r="G2527">
            <v>0</v>
          </cell>
          <cell r="H2527">
            <v>0</v>
          </cell>
          <cell r="I2527">
            <v>0</v>
          </cell>
          <cell r="J2527">
            <v>0</v>
          </cell>
          <cell r="K2527">
            <v>0</v>
          </cell>
          <cell r="L2527">
            <v>0</v>
          </cell>
          <cell r="M2527">
            <v>0</v>
          </cell>
          <cell r="N2527">
            <v>0</v>
          </cell>
          <cell r="O2527">
            <v>0</v>
          </cell>
          <cell r="P2527">
            <v>0</v>
          </cell>
          <cell r="Q2527">
            <v>0</v>
          </cell>
          <cell r="R2527">
            <v>0</v>
          </cell>
          <cell r="S2527">
            <v>0</v>
          </cell>
          <cell r="T2527">
            <v>0</v>
          </cell>
          <cell r="U2527">
            <v>0</v>
          </cell>
          <cell r="V2527">
            <v>0</v>
          </cell>
          <cell r="W2527">
            <v>0</v>
          </cell>
          <cell r="X2527">
            <v>0</v>
          </cell>
          <cell r="Y2527">
            <v>0</v>
          </cell>
          <cell r="Z2527">
            <v>0</v>
          </cell>
          <cell r="AA2527">
            <v>0</v>
          </cell>
          <cell r="AB2527">
            <v>0</v>
          </cell>
          <cell r="AC2527">
            <v>0</v>
          </cell>
          <cell r="AD2527">
            <v>0</v>
          </cell>
          <cell r="AE2527">
            <v>0</v>
          </cell>
        </row>
        <row r="2528">
          <cell r="B2528">
            <v>423700</v>
          </cell>
          <cell r="C2528" t="str">
            <v>수정DPS(우선주, 주식)</v>
          </cell>
        </row>
        <row r="2529">
          <cell r="B2529">
            <v>423800</v>
          </cell>
          <cell r="C2529" t="str">
            <v>수정DPS(보통주, 현금+주식, 연간)</v>
          </cell>
          <cell r="D2529">
            <v>0</v>
          </cell>
          <cell r="E2529">
            <v>0</v>
          </cell>
          <cell r="F2529">
            <v>0</v>
          </cell>
          <cell r="G2529">
            <v>0</v>
          </cell>
          <cell r="H2529">
            <v>0</v>
          </cell>
          <cell r="I2529">
            <v>50</v>
          </cell>
          <cell r="J2529">
            <v>50</v>
          </cell>
          <cell r="K2529">
            <v>62.5</v>
          </cell>
          <cell r="L2529">
            <v>50</v>
          </cell>
          <cell r="M2529">
            <v>50</v>
          </cell>
          <cell r="N2529">
            <v>75</v>
          </cell>
          <cell r="O2529">
            <v>100</v>
          </cell>
          <cell r="P2529">
            <v>125</v>
          </cell>
          <cell r="Q2529">
            <v>200</v>
          </cell>
          <cell r="R2529">
            <v>225</v>
          </cell>
          <cell r="S2529">
            <v>225</v>
          </cell>
          <cell r="T2529">
            <v>75</v>
          </cell>
          <cell r="U2529">
            <v>125</v>
          </cell>
          <cell r="V2529">
            <v>150</v>
          </cell>
          <cell r="W2529">
            <v>200</v>
          </cell>
          <cell r="X2529">
            <v>250</v>
          </cell>
          <cell r="Y2529">
            <v>150</v>
          </cell>
          <cell r="Z2529">
            <v>200</v>
          </cell>
          <cell r="AA2529">
            <v>350</v>
          </cell>
          <cell r="AB2529">
            <v>600</v>
          </cell>
          <cell r="AC2529">
            <v>375</v>
          </cell>
          <cell r="AD2529">
            <v>300</v>
          </cell>
          <cell r="AE2529">
            <v>100</v>
          </cell>
        </row>
        <row r="2530">
          <cell r="B2530">
            <v>423900</v>
          </cell>
          <cell r="C2530" t="str">
            <v>수정DPS(우선주, 현금+주식, 연간)</v>
          </cell>
        </row>
        <row r="2531">
          <cell r="B2531">
            <v>425000</v>
          </cell>
          <cell r="C2531" t="str">
            <v>수정DPS(보통주, 중간현금, 액면5000)</v>
          </cell>
          <cell r="D2531">
            <v>0</v>
          </cell>
          <cell r="E2531">
            <v>0</v>
          </cell>
          <cell r="F2531">
            <v>0</v>
          </cell>
          <cell r="G2531">
            <v>0</v>
          </cell>
          <cell r="H2531">
            <v>0</v>
          </cell>
          <cell r="I2531">
            <v>0</v>
          </cell>
          <cell r="J2531">
            <v>0</v>
          </cell>
          <cell r="K2531">
            <v>0</v>
          </cell>
          <cell r="L2531">
            <v>0</v>
          </cell>
          <cell r="M2531">
            <v>0</v>
          </cell>
          <cell r="N2531">
            <v>0</v>
          </cell>
          <cell r="O2531">
            <v>0</v>
          </cell>
          <cell r="P2531">
            <v>0</v>
          </cell>
          <cell r="Q2531">
            <v>0</v>
          </cell>
          <cell r="R2531">
            <v>0</v>
          </cell>
          <cell r="S2531">
            <v>0</v>
          </cell>
          <cell r="T2531">
            <v>0</v>
          </cell>
          <cell r="U2531">
            <v>0</v>
          </cell>
          <cell r="V2531">
            <v>0</v>
          </cell>
          <cell r="W2531">
            <v>0</v>
          </cell>
          <cell r="X2531">
            <v>0</v>
          </cell>
          <cell r="Y2531">
            <v>0</v>
          </cell>
          <cell r="Z2531">
            <v>0</v>
          </cell>
          <cell r="AA2531">
            <v>0</v>
          </cell>
          <cell r="AB2531">
            <v>1000</v>
          </cell>
          <cell r="AC2531">
            <v>0</v>
          </cell>
          <cell r="AD2531">
            <v>0</v>
          </cell>
          <cell r="AE2531">
            <v>0</v>
          </cell>
        </row>
        <row r="2532">
          <cell r="B2532">
            <v>425100</v>
          </cell>
          <cell r="C2532" t="str">
            <v>수정DPS(우선주, 중간현금, 액면5000)</v>
          </cell>
        </row>
        <row r="2533">
          <cell r="B2533">
            <v>425200</v>
          </cell>
          <cell r="C2533" t="str">
            <v>수정DPS(보통주, 기말현금, 액면5000)</v>
          </cell>
          <cell r="N2533">
            <v>750</v>
          </cell>
          <cell r="O2533">
            <v>1000</v>
          </cell>
          <cell r="P2533">
            <v>1250</v>
          </cell>
          <cell r="Q2533">
            <v>2000</v>
          </cell>
          <cell r="R2533">
            <v>2250</v>
          </cell>
          <cell r="S2533">
            <v>2250</v>
          </cell>
          <cell r="T2533">
            <v>750</v>
          </cell>
          <cell r="U2533">
            <v>1250</v>
          </cell>
          <cell r="V2533">
            <v>1500</v>
          </cell>
          <cell r="W2533">
            <v>2000</v>
          </cell>
          <cell r="X2533">
            <v>2500</v>
          </cell>
          <cell r="Y2533">
            <v>1500</v>
          </cell>
          <cell r="Z2533">
            <v>2000</v>
          </cell>
          <cell r="AA2533">
            <v>3500</v>
          </cell>
          <cell r="AB2533">
            <v>5000</v>
          </cell>
          <cell r="AC2533">
            <v>3750</v>
          </cell>
          <cell r="AD2533">
            <v>3000</v>
          </cell>
          <cell r="AE2533">
            <v>1000</v>
          </cell>
        </row>
        <row r="2534">
          <cell r="B2534">
            <v>425300</v>
          </cell>
          <cell r="C2534" t="str">
            <v>수정DPS(우선주, 기말현금, 액면5000)</v>
          </cell>
        </row>
        <row r="2535">
          <cell r="B2535">
            <v>425400</v>
          </cell>
          <cell r="C2535" t="str">
            <v>수정DPS(보통주, 연간현금, 액면5000)</v>
          </cell>
          <cell r="D2535">
            <v>0</v>
          </cell>
          <cell r="E2535">
            <v>0</v>
          </cell>
          <cell r="F2535">
            <v>0</v>
          </cell>
          <cell r="G2535">
            <v>0</v>
          </cell>
          <cell r="H2535">
            <v>0</v>
          </cell>
          <cell r="I2535">
            <v>1.25</v>
          </cell>
          <cell r="J2535">
            <v>1.25</v>
          </cell>
          <cell r="K2535">
            <v>1.5625</v>
          </cell>
          <cell r="L2535">
            <v>1.25</v>
          </cell>
          <cell r="M2535">
            <v>500</v>
          </cell>
          <cell r="N2535">
            <v>750</v>
          </cell>
          <cell r="O2535">
            <v>1000</v>
          </cell>
          <cell r="P2535">
            <v>1250</v>
          </cell>
          <cell r="Q2535">
            <v>2000</v>
          </cell>
          <cell r="R2535">
            <v>2250</v>
          </cell>
          <cell r="S2535">
            <v>2250</v>
          </cell>
          <cell r="T2535">
            <v>750</v>
          </cell>
          <cell r="U2535">
            <v>1250</v>
          </cell>
          <cell r="V2535">
            <v>1500</v>
          </cell>
          <cell r="W2535">
            <v>2000</v>
          </cell>
          <cell r="X2535">
            <v>2500</v>
          </cell>
          <cell r="Y2535">
            <v>1500</v>
          </cell>
          <cell r="Z2535">
            <v>2000</v>
          </cell>
          <cell r="AA2535">
            <v>3500</v>
          </cell>
          <cell r="AB2535">
            <v>6000</v>
          </cell>
          <cell r="AC2535">
            <v>3750</v>
          </cell>
          <cell r="AD2535">
            <v>3000</v>
          </cell>
          <cell r="AE2535">
            <v>1000</v>
          </cell>
        </row>
        <row r="2536">
          <cell r="B2536">
            <v>425500</v>
          </cell>
          <cell r="C2536" t="str">
            <v>수정DPS(우선주, 연간현금, 액면5000)</v>
          </cell>
        </row>
        <row r="2537">
          <cell r="B2537">
            <v>425600</v>
          </cell>
          <cell r="C2537" t="str">
            <v>수정DPS(보통주, 주식, 액면5000)</v>
          </cell>
          <cell r="D2537">
            <v>0</v>
          </cell>
          <cell r="E2537">
            <v>0</v>
          </cell>
          <cell r="F2537">
            <v>0</v>
          </cell>
          <cell r="G2537">
            <v>0</v>
          </cell>
          <cell r="H2537">
            <v>0</v>
          </cell>
          <cell r="I2537">
            <v>0</v>
          </cell>
          <cell r="J2537">
            <v>0</v>
          </cell>
          <cell r="K2537">
            <v>0</v>
          </cell>
          <cell r="L2537">
            <v>0</v>
          </cell>
          <cell r="M2537">
            <v>0</v>
          </cell>
          <cell r="N2537">
            <v>0</v>
          </cell>
          <cell r="O2537">
            <v>0</v>
          </cell>
          <cell r="P2537">
            <v>0</v>
          </cell>
          <cell r="Q2537">
            <v>0</v>
          </cell>
          <cell r="R2537">
            <v>0</v>
          </cell>
          <cell r="S2537">
            <v>0</v>
          </cell>
          <cell r="T2537">
            <v>0</v>
          </cell>
          <cell r="U2537">
            <v>0</v>
          </cell>
          <cell r="V2537">
            <v>0</v>
          </cell>
          <cell r="W2537">
            <v>0</v>
          </cell>
          <cell r="X2537">
            <v>0</v>
          </cell>
          <cell r="Y2537">
            <v>0</v>
          </cell>
          <cell r="Z2537">
            <v>0</v>
          </cell>
          <cell r="AA2537">
            <v>0</v>
          </cell>
          <cell r="AB2537">
            <v>0</v>
          </cell>
          <cell r="AC2537">
            <v>0</v>
          </cell>
          <cell r="AD2537">
            <v>0</v>
          </cell>
          <cell r="AE2537">
            <v>0</v>
          </cell>
        </row>
        <row r="2538">
          <cell r="B2538">
            <v>425700</v>
          </cell>
          <cell r="C2538" t="str">
            <v>수정DPS(우선주, 주식, 액면5000)</v>
          </cell>
        </row>
        <row r="2539">
          <cell r="B2539">
            <v>425800</v>
          </cell>
          <cell r="C2539" t="str">
            <v>수정DPS(보통주, 현금+주식, 연간, 액면5000)</v>
          </cell>
          <cell r="D2539">
            <v>0</v>
          </cell>
          <cell r="E2539">
            <v>0</v>
          </cell>
          <cell r="F2539">
            <v>0</v>
          </cell>
          <cell r="G2539">
            <v>0</v>
          </cell>
          <cell r="H2539">
            <v>0</v>
          </cell>
          <cell r="I2539">
            <v>1.25</v>
          </cell>
          <cell r="J2539">
            <v>1.25</v>
          </cell>
          <cell r="K2539">
            <v>1.5625</v>
          </cell>
          <cell r="L2539">
            <v>1.25</v>
          </cell>
          <cell r="M2539">
            <v>500</v>
          </cell>
          <cell r="N2539">
            <v>750</v>
          </cell>
          <cell r="O2539">
            <v>1000</v>
          </cell>
          <cell r="P2539">
            <v>1250</v>
          </cell>
          <cell r="Q2539">
            <v>2000</v>
          </cell>
          <cell r="R2539">
            <v>2250</v>
          </cell>
          <cell r="S2539">
            <v>2250</v>
          </cell>
          <cell r="T2539">
            <v>750</v>
          </cell>
          <cell r="U2539">
            <v>1250</v>
          </cell>
          <cell r="V2539">
            <v>1500</v>
          </cell>
          <cell r="W2539">
            <v>2000</v>
          </cell>
          <cell r="X2539">
            <v>2500</v>
          </cell>
          <cell r="Y2539">
            <v>1500</v>
          </cell>
          <cell r="Z2539">
            <v>2000</v>
          </cell>
          <cell r="AA2539">
            <v>3500</v>
          </cell>
          <cell r="AB2539">
            <v>6000</v>
          </cell>
          <cell r="AC2539">
            <v>3750</v>
          </cell>
          <cell r="AD2539">
            <v>3000</v>
          </cell>
          <cell r="AE2539">
            <v>1000</v>
          </cell>
        </row>
        <row r="2540">
          <cell r="B2540">
            <v>425900</v>
          </cell>
          <cell r="C2540" t="str">
            <v>수정DPS(우선주, 현금+주식, 연간, 액면5000)</v>
          </cell>
        </row>
        <row r="2541">
          <cell r="B2541">
            <v>431000</v>
          </cell>
          <cell r="C2541" t="str">
            <v>현금배당률(보통주, 중간, 액면가)</v>
          </cell>
          <cell r="D2541">
            <v>0</v>
          </cell>
          <cell r="E2541">
            <v>0</v>
          </cell>
          <cell r="F2541">
            <v>0</v>
          </cell>
          <cell r="G2541">
            <v>0</v>
          </cell>
          <cell r="H2541">
            <v>0</v>
          </cell>
          <cell r="I2541">
            <v>0</v>
          </cell>
          <cell r="J2541">
            <v>0</v>
          </cell>
          <cell r="K2541">
            <v>0</v>
          </cell>
          <cell r="L2541">
            <v>0</v>
          </cell>
          <cell r="M2541">
            <v>0</v>
          </cell>
          <cell r="N2541">
            <v>0</v>
          </cell>
          <cell r="O2541">
            <v>0</v>
          </cell>
          <cell r="P2541">
            <v>0</v>
          </cell>
          <cell r="Q2541">
            <v>0</v>
          </cell>
          <cell r="R2541">
            <v>0</v>
          </cell>
          <cell r="S2541">
            <v>0</v>
          </cell>
          <cell r="T2541">
            <v>0</v>
          </cell>
          <cell r="U2541">
            <v>0</v>
          </cell>
          <cell r="V2541">
            <v>0</v>
          </cell>
          <cell r="W2541">
            <v>0</v>
          </cell>
          <cell r="X2541">
            <v>0</v>
          </cell>
          <cell r="Y2541">
            <v>0</v>
          </cell>
          <cell r="Z2541">
            <v>0</v>
          </cell>
          <cell r="AA2541">
            <v>0</v>
          </cell>
          <cell r="AB2541">
            <v>20</v>
          </cell>
          <cell r="AC2541">
            <v>0</v>
          </cell>
          <cell r="AD2541">
            <v>0</v>
          </cell>
          <cell r="AE2541">
            <v>0</v>
          </cell>
        </row>
        <row r="2542">
          <cell r="B2542">
            <v>431100</v>
          </cell>
          <cell r="C2542" t="str">
            <v>현금배당률(우선주, 중간, 액면가)</v>
          </cell>
        </row>
        <row r="2543">
          <cell r="B2543">
            <v>431200</v>
          </cell>
          <cell r="C2543" t="str">
            <v>현금배당률(보통주, 기말, 액면가)</v>
          </cell>
          <cell r="D2543">
            <v>0</v>
          </cell>
          <cell r="E2543">
            <v>0</v>
          </cell>
          <cell r="F2543">
            <v>0</v>
          </cell>
          <cell r="G2543">
            <v>0</v>
          </cell>
          <cell r="H2543">
            <v>0</v>
          </cell>
          <cell r="I2543">
            <v>20</v>
          </cell>
          <cell r="J2543">
            <v>20</v>
          </cell>
          <cell r="K2543">
            <v>25</v>
          </cell>
          <cell r="L2543">
            <v>20</v>
          </cell>
          <cell r="M2543">
            <v>10</v>
          </cell>
          <cell r="N2543">
            <v>15</v>
          </cell>
          <cell r="O2543">
            <v>20</v>
          </cell>
          <cell r="P2543">
            <v>25</v>
          </cell>
          <cell r="Q2543">
            <v>40</v>
          </cell>
          <cell r="R2543">
            <v>45</v>
          </cell>
          <cell r="S2543">
            <v>45</v>
          </cell>
          <cell r="T2543">
            <v>15</v>
          </cell>
          <cell r="U2543">
            <v>25</v>
          </cell>
          <cell r="V2543">
            <v>30</v>
          </cell>
          <cell r="W2543">
            <v>40</v>
          </cell>
          <cell r="X2543">
            <v>50</v>
          </cell>
          <cell r="Y2543">
            <v>30</v>
          </cell>
          <cell r="Z2543">
            <v>40</v>
          </cell>
          <cell r="AA2543">
            <v>70</v>
          </cell>
          <cell r="AB2543">
            <v>100</v>
          </cell>
          <cell r="AC2543">
            <v>75</v>
          </cell>
          <cell r="AD2543">
            <v>60</v>
          </cell>
          <cell r="AE2543">
            <v>20</v>
          </cell>
        </row>
        <row r="2544">
          <cell r="B2544">
            <v>431300</v>
          </cell>
          <cell r="C2544" t="str">
            <v>현금배당률(우선주, 기말, 액면가)</v>
          </cell>
        </row>
        <row r="2545">
          <cell r="B2545">
            <v>431400</v>
          </cell>
          <cell r="C2545" t="str">
            <v>현금배당률(보통주, 연간, 액면가)</v>
          </cell>
          <cell r="D2545">
            <v>0</v>
          </cell>
          <cell r="E2545">
            <v>0</v>
          </cell>
          <cell r="F2545">
            <v>0</v>
          </cell>
          <cell r="G2545">
            <v>0</v>
          </cell>
          <cell r="H2545">
            <v>0</v>
          </cell>
          <cell r="I2545">
            <v>20</v>
          </cell>
          <cell r="J2545">
            <v>20</v>
          </cell>
          <cell r="K2545">
            <v>25</v>
          </cell>
          <cell r="L2545">
            <v>20</v>
          </cell>
          <cell r="M2545">
            <v>10</v>
          </cell>
          <cell r="N2545">
            <v>15</v>
          </cell>
          <cell r="O2545">
            <v>20</v>
          </cell>
          <cell r="P2545">
            <v>25</v>
          </cell>
          <cell r="Q2545">
            <v>40</v>
          </cell>
          <cell r="R2545">
            <v>45</v>
          </cell>
          <cell r="S2545">
            <v>45</v>
          </cell>
          <cell r="T2545">
            <v>15</v>
          </cell>
          <cell r="U2545">
            <v>25</v>
          </cell>
          <cell r="V2545">
            <v>30</v>
          </cell>
          <cell r="W2545">
            <v>40</v>
          </cell>
          <cell r="X2545">
            <v>50</v>
          </cell>
          <cell r="Y2545">
            <v>30</v>
          </cell>
          <cell r="Z2545">
            <v>40</v>
          </cell>
          <cell r="AA2545">
            <v>70</v>
          </cell>
          <cell r="AB2545">
            <v>120</v>
          </cell>
          <cell r="AC2545">
            <v>75</v>
          </cell>
          <cell r="AD2545">
            <v>60</v>
          </cell>
          <cell r="AE2545">
            <v>20</v>
          </cell>
        </row>
        <row r="2546">
          <cell r="B2546">
            <v>431500</v>
          </cell>
          <cell r="C2546" t="str">
            <v>현금배당률(우선주, 연간, 액면가)</v>
          </cell>
        </row>
        <row r="2547">
          <cell r="B2547">
            <v>431600</v>
          </cell>
          <cell r="C2547" t="str">
            <v>현금배당수익률(보통주, 연간, 주가)</v>
          </cell>
          <cell r="P2547">
            <v>2.9691000000000001</v>
          </cell>
          <cell r="Q2547">
            <v>5.2910000000000004</v>
          </cell>
          <cell r="R2547">
            <v>5.7470999999999997</v>
          </cell>
          <cell r="S2547">
            <v>4.3269000000000002</v>
          </cell>
          <cell r="T2547">
            <v>1.8987000000000001</v>
          </cell>
          <cell r="U2547">
            <v>3.7425000000000002</v>
          </cell>
          <cell r="V2547">
            <v>5.6391</v>
          </cell>
          <cell r="W2547">
            <v>5.2492999999999999</v>
          </cell>
          <cell r="X2547">
            <v>6.2577999999999996</v>
          </cell>
          <cell r="Y2547">
            <v>1.7857000000000001</v>
          </cell>
          <cell r="Z2547">
            <v>1.1628000000000001</v>
          </cell>
          <cell r="AA2547">
            <v>1.3232999999999999</v>
          </cell>
          <cell r="AB2547">
            <v>2.5424000000000002</v>
          </cell>
          <cell r="AC2547">
            <v>2.1246</v>
          </cell>
          <cell r="AD2547">
            <v>2.4691000000000001</v>
          </cell>
          <cell r="AE2547">
            <v>0.44840000000000002</v>
          </cell>
        </row>
        <row r="2548">
          <cell r="B2548">
            <v>431700</v>
          </cell>
          <cell r="C2548" t="str">
            <v>현금배당수익률(우선주, 연간, 주가)</v>
          </cell>
        </row>
        <row r="2549">
          <cell r="B2549">
            <v>431800</v>
          </cell>
          <cell r="C2549" t="str">
            <v>현금배당수익률(보통주, 연간, 수정주가)</v>
          </cell>
          <cell r="P2549">
            <v>2.9691000000000001</v>
          </cell>
          <cell r="Q2549">
            <v>5.2910000000000004</v>
          </cell>
          <cell r="R2549">
            <v>5.7470999999999997</v>
          </cell>
          <cell r="S2549">
            <v>4.3269000000000002</v>
          </cell>
          <cell r="T2549">
            <v>1.8987000000000001</v>
          </cell>
          <cell r="U2549">
            <v>3.7425000000000002</v>
          </cell>
          <cell r="V2549">
            <v>5.6391</v>
          </cell>
          <cell r="W2549">
            <v>5.2492999999999999</v>
          </cell>
          <cell r="X2549">
            <v>6.2577999999999996</v>
          </cell>
          <cell r="Y2549">
            <v>1.7857000000000001</v>
          </cell>
          <cell r="Z2549">
            <v>1.1628000000000001</v>
          </cell>
          <cell r="AA2549">
            <v>1.3232999999999999</v>
          </cell>
          <cell r="AB2549">
            <v>2.5424000000000002</v>
          </cell>
          <cell r="AC2549">
            <v>2.1246</v>
          </cell>
          <cell r="AD2549">
            <v>2.4691000000000001</v>
          </cell>
          <cell r="AE2549">
            <v>0.44840000000000002</v>
          </cell>
        </row>
        <row r="2550">
          <cell r="B2550">
            <v>431900</v>
          </cell>
          <cell r="C2550" t="str">
            <v>현금배당수익률(우선주, 연간, 수정주가)</v>
          </cell>
        </row>
        <row r="2551">
          <cell r="B2551">
            <v>432000</v>
          </cell>
          <cell r="C2551" t="str">
            <v>주식배당률(보통주, 액면가)</v>
          </cell>
          <cell r="D2551">
            <v>0</v>
          </cell>
          <cell r="E2551">
            <v>0</v>
          </cell>
          <cell r="F2551">
            <v>0</v>
          </cell>
          <cell r="G2551">
            <v>0</v>
          </cell>
          <cell r="H2551">
            <v>0</v>
          </cell>
          <cell r="I2551">
            <v>0</v>
          </cell>
          <cell r="J2551">
            <v>0</v>
          </cell>
          <cell r="K2551">
            <v>0</v>
          </cell>
          <cell r="L2551">
            <v>0</v>
          </cell>
          <cell r="M2551">
            <v>0</v>
          </cell>
          <cell r="N2551">
            <v>0</v>
          </cell>
          <cell r="O2551">
            <v>0</v>
          </cell>
          <cell r="P2551">
            <v>0</v>
          </cell>
          <cell r="Q2551">
            <v>0</v>
          </cell>
          <cell r="R2551">
            <v>0</v>
          </cell>
          <cell r="S2551">
            <v>0</v>
          </cell>
          <cell r="T2551">
            <v>0</v>
          </cell>
          <cell r="U2551">
            <v>0</v>
          </cell>
          <cell r="V2551">
            <v>0</v>
          </cell>
          <cell r="W2551">
            <v>0</v>
          </cell>
          <cell r="X2551">
            <v>0</v>
          </cell>
          <cell r="Y2551">
            <v>0</v>
          </cell>
          <cell r="Z2551">
            <v>0</v>
          </cell>
          <cell r="AA2551">
            <v>0</v>
          </cell>
          <cell r="AB2551">
            <v>0</v>
          </cell>
          <cell r="AC2551">
            <v>0</v>
          </cell>
          <cell r="AD2551">
            <v>0</v>
          </cell>
          <cell r="AE2551">
            <v>0</v>
          </cell>
        </row>
        <row r="2552">
          <cell r="B2552">
            <v>432100</v>
          </cell>
          <cell r="C2552" t="str">
            <v>주식배당률(우선주, 액면가)</v>
          </cell>
        </row>
        <row r="2553">
          <cell r="B2553">
            <v>432200</v>
          </cell>
          <cell r="C2553" t="str">
            <v>배당률(보통주, 현금+주식, 연간, 액면가)</v>
          </cell>
          <cell r="D2553">
            <v>0</v>
          </cell>
          <cell r="E2553">
            <v>0</v>
          </cell>
          <cell r="F2553">
            <v>0</v>
          </cell>
          <cell r="G2553">
            <v>0</v>
          </cell>
          <cell r="H2553">
            <v>0</v>
          </cell>
          <cell r="I2553">
            <v>20</v>
          </cell>
          <cell r="J2553">
            <v>20</v>
          </cell>
          <cell r="K2553">
            <v>25</v>
          </cell>
          <cell r="L2553">
            <v>20</v>
          </cell>
          <cell r="M2553">
            <v>10</v>
          </cell>
          <cell r="N2553">
            <v>15</v>
          </cell>
          <cell r="O2553">
            <v>20</v>
          </cell>
          <cell r="P2553">
            <v>25</v>
          </cell>
          <cell r="Q2553">
            <v>40</v>
          </cell>
          <cell r="R2553">
            <v>45</v>
          </cell>
          <cell r="S2553">
            <v>45</v>
          </cell>
          <cell r="T2553">
            <v>15</v>
          </cell>
          <cell r="U2553">
            <v>25</v>
          </cell>
          <cell r="V2553">
            <v>30</v>
          </cell>
          <cell r="W2553">
            <v>40</v>
          </cell>
          <cell r="X2553">
            <v>50</v>
          </cell>
          <cell r="Y2553">
            <v>30</v>
          </cell>
          <cell r="Z2553">
            <v>40</v>
          </cell>
          <cell r="AA2553">
            <v>70</v>
          </cell>
          <cell r="AB2553">
            <v>120</v>
          </cell>
          <cell r="AC2553">
            <v>75</v>
          </cell>
          <cell r="AD2553">
            <v>60</v>
          </cell>
          <cell r="AE2553">
            <v>20</v>
          </cell>
        </row>
        <row r="2554">
          <cell r="B2554">
            <v>432300</v>
          </cell>
          <cell r="C2554" t="str">
            <v>배당률(우선주, 현금+주식, 연간, 액면가)</v>
          </cell>
        </row>
        <row r="2555">
          <cell r="B2555">
            <v>441000</v>
          </cell>
          <cell r="C2555" t="str">
            <v>현금배당액(보통주, 중간)</v>
          </cell>
          <cell r="D2555">
            <v>0</v>
          </cell>
          <cell r="E2555">
            <v>0</v>
          </cell>
          <cell r="F2555">
            <v>0</v>
          </cell>
          <cell r="G2555">
            <v>0</v>
          </cell>
          <cell r="H2555">
            <v>0</v>
          </cell>
          <cell r="I2555">
            <v>0</v>
          </cell>
          <cell r="J2555">
            <v>0</v>
          </cell>
          <cell r="K2555">
            <v>0</v>
          </cell>
          <cell r="L2555">
            <v>0</v>
          </cell>
          <cell r="M2555">
            <v>0</v>
          </cell>
          <cell r="N2555">
            <v>0</v>
          </cell>
          <cell r="O2555">
            <v>0</v>
          </cell>
          <cell r="P2555">
            <v>0</v>
          </cell>
          <cell r="Q2555">
            <v>0</v>
          </cell>
          <cell r="R2555">
            <v>0</v>
          </cell>
          <cell r="S2555">
            <v>0</v>
          </cell>
          <cell r="T2555">
            <v>0</v>
          </cell>
          <cell r="U2555">
            <v>0</v>
          </cell>
          <cell r="V2555">
            <v>0</v>
          </cell>
          <cell r="W2555">
            <v>0</v>
          </cell>
          <cell r="X2555">
            <v>0</v>
          </cell>
          <cell r="Y2555">
            <v>0</v>
          </cell>
          <cell r="Z2555">
            <v>0</v>
          </cell>
          <cell r="AA2555">
            <v>0</v>
          </cell>
          <cell r="AB2555">
            <v>7803137</v>
          </cell>
          <cell r="AC2555">
            <v>0</v>
          </cell>
          <cell r="AD2555">
            <v>0</v>
          </cell>
          <cell r="AE2555">
            <v>0</v>
          </cell>
        </row>
        <row r="2556">
          <cell r="B2556">
            <v>441100</v>
          </cell>
          <cell r="C2556" t="str">
            <v>현금배당액(우선주, 중간)</v>
          </cell>
        </row>
        <row r="2557">
          <cell r="B2557">
            <v>441200</v>
          </cell>
          <cell r="C2557" t="str">
            <v>현금배당액(전체, 중간)</v>
          </cell>
          <cell r="D2557">
            <v>0</v>
          </cell>
          <cell r="E2557">
            <v>0</v>
          </cell>
          <cell r="F2557">
            <v>0</v>
          </cell>
          <cell r="G2557">
            <v>0</v>
          </cell>
          <cell r="H2557">
            <v>0</v>
          </cell>
          <cell r="I2557">
            <v>0</v>
          </cell>
          <cell r="J2557">
            <v>0</v>
          </cell>
          <cell r="K2557">
            <v>0</v>
          </cell>
          <cell r="L2557">
            <v>0</v>
          </cell>
          <cell r="M2557">
            <v>0</v>
          </cell>
          <cell r="N2557">
            <v>0</v>
          </cell>
          <cell r="O2557">
            <v>0</v>
          </cell>
          <cell r="P2557">
            <v>0</v>
          </cell>
          <cell r="Q2557">
            <v>0</v>
          </cell>
          <cell r="R2557">
            <v>0</v>
          </cell>
          <cell r="S2557">
            <v>0</v>
          </cell>
          <cell r="T2557">
            <v>0</v>
          </cell>
          <cell r="U2557">
            <v>0</v>
          </cell>
          <cell r="V2557">
            <v>0</v>
          </cell>
          <cell r="W2557">
            <v>0</v>
          </cell>
          <cell r="X2557">
            <v>0</v>
          </cell>
          <cell r="Y2557">
            <v>0</v>
          </cell>
          <cell r="Z2557">
            <v>0</v>
          </cell>
          <cell r="AA2557">
            <v>0</v>
          </cell>
          <cell r="AB2557">
            <v>7803137</v>
          </cell>
          <cell r="AC2557">
            <v>0</v>
          </cell>
          <cell r="AD2557">
            <v>0</v>
          </cell>
          <cell r="AE2557">
            <v>0</v>
          </cell>
        </row>
        <row r="2558">
          <cell r="B2558">
            <v>441300</v>
          </cell>
          <cell r="C2558" t="str">
            <v>현금배당액(보통주, 기말)</v>
          </cell>
          <cell r="D2558">
            <v>0</v>
          </cell>
          <cell r="E2558">
            <v>0</v>
          </cell>
          <cell r="F2558">
            <v>0</v>
          </cell>
          <cell r="G2558">
            <v>0</v>
          </cell>
          <cell r="H2558">
            <v>0</v>
          </cell>
          <cell r="I2558">
            <v>3748000</v>
          </cell>
          <cell r="J2558">
            <v>3748000</v>
          </cell>
          <cell r="K2558">
            <v>4685000</v>
          </cell>
          <cell r="L2558">
            <v>3748000</v>
          </cell>
          <cell r="M2558">
            <v>3748000</v>
          </cell>
          <cell r="N2558">
            <v>5622000</v>
          </cell>
          <cell r="O2558">
            <v>7496000</v>
          </cell>
          <cell r="P2558">
            <v>10187939</v>
          </cell>
          <cell r="Q2558">
            <v>16212659</v>
          </cell>
          <cell r="R2558">
            <v>19153362</v>
          </cell>
          <cell r="S2558">
            <v>19314810</v>
          </cell>
          <cell r="T2558">
            <v>6607926</v>
          </cell>
          <cell r="U2558">
            <v>10732536</v>
          </cell>
          <cell r="V2558">
            <v>11976865</v>
          </cell>
          <cell r="W2558">
            <v>15509707</v>
          </cell>
          <cell r="X2558">
            <v>19387134</v>
          </cell>
          <cell r="Y2558">
            <v>11657907</v>
          </cell>
          <cell r="Z2558">
            <v>15606275</v>
          </cell>
          <cell r="AA2558">
            <v>27310981</v>
          </cell>
          <cell r="AB2558">
            <v>42765687</v>
          </cell>
          <cell r="AC2558">
            <v>31944171</v>
          </cell>
          <cell r="AD2558">
            <v>25555337</v>
          </cell>
          <cell r="AE2558">
            <v>8518446</v>
          </cell>
        </row>
        <row r="2559">
          <cell r="B2559">
            <v>441400</v>
          </cell>
          <cell r="C2559" t="str">
            <v>현금배당액(우선주, 기말)</v>
          </cell>
        </row>
        <row r="2560">
          <cell r="B2560">
            <v>441500</v>
          </cell>
          <cell r="C2560" t="str">
            <v>현금배당액(전체, 기말)</v>
          </cell>
          <cell r="D2560">
            <v>0</v>
          </cell>
          <cell r="E2560">
            <v>0</v>
          </cell>
          <cell r="F2560">
            <v>0</v>
          </cell>
          <cell r="G2560">
            <v>0</v>
          </cell>
          <cell r="H2560">
            <v>0</v>
          </cell>
          <cell r="I2560">
            <v>3748000</v>
          </cell>
          <cell r="J2560">
            <v>3748000</v>
          </cell>
          <cell r="K2560">
            <v>4685000</v>
          </cell>
          <cell r="L2560">
            <v>3748000</v>
          </cell>
          <cell r="M2560">
            <v>3748000</v>
          </cell>
          <cell r="N2560">
            <v>5622000</v>
          </cell>
          <cell r="O2560">
            <v>7496000</v>
          </cell>
          <cell r="P2560">
            <v>10187939</v>
          </cell>
          <cell r="Q2560">
            <v>16212659</v>
          </cell>
          <cell r="R2560">
            <v>19153362</v>
          </cell>
          <cell r="S2560">
            <v>19314810</v>
          </cell>
          <cell r="T2560">
            <v>6607926</v>
          </cell>
          <cell r="U2560">
            <v>10732536</v>
          </cell>
          <cell r="V2560">
            <v>11976865</v>
          </cell>
          <cell r="W2560">
            <v>15509707</v>
          </cell>
          <cell r="X2560">
            <v>19387134</v>
          </cell>
          <cell r="Y2560">
            <v>11657907</v>
          </cell>
          <cell r="Z2560">
            <v>15606275</v>
          </cell>
          <cell r="AA2560">
            <v>27310981</v>
          </cell>
          <cell r="AB2560">
            <v>42765687</v>
          </cell>
          <cell r="AC2560">
            <v>31944171</v>
          </cell>
          <cell r="AD2560">
            <v>25555337</v>
          </cell>
          <cell r="AE2560">
            <v>8518446</v>
          </cell>
        </row>
        <row r="2561">
          <cell r="B2561">
            <v>441600</v>
          </cell>
          <cell r="C2561" t="str">
            <v>현금배당액(보통주, 연간)</v>
          </cell>
          <cell r="D2561">
            <v>0</v>
          </cell>
          <cell r="E2561">
            <v>0</v>
          </cell>
          <cell r="F2561">
            <v>0</v>
          </cell>
          <cell r="G2561">
            <v>0</v>
          </cell>
          <cell r="H2561">
            <v>0</v>
          </cell>
          <cell r="I2561">
            <v>3748000</v>
          </cell>
          <cell r="J2561">
            <v>3748000</v>
          </cell>
          <cell r="K2561">
            <v>4685000</v>
          </cell>
          <cell r="L2561">
            <v>3748000</v>
          </cell>
          <cell r="M2561">
            <v>3748000</v>
          </cell>
          <cell r="N2561">
            <v>5622000</v>
          </cell>
          <cell r="O2561">
            <v>7496000</v>
          </cell>
          <cell r="P2561">
            <v>10187939</v>
          </cell>
          <cell r="Q2561">
            <v>16212659</v>
          </cell>
          <cell r="R2561">
            <v>19153362</v>
          </cell>
          <cell r="S2561">
            <v>19314810</v>
          </cell>
          <cell r="T2561">
            <v>6607926</v>
          </cell>
          <cell r="U2561">
            <v>10732536</v>
          </cell>
          <cell r="V2561">
            <v>11976865</v>
          </cell>
          <cell r="W2561">
            <v>15509707</v>
          </cell>
          <cell r="X2561">
            <v>19387134</v>
          </cell>
          <cell r="Y2561">
            <v>11657907</v>
          </cell>
          <cell r="Z2561">
            <v>15606275</v>
          </cell>
          <cell r="AA2561">
            <v>27310981</v>
          </cell>
          <cell r="AB2561">
            <v>50568824</v>
          </cell>
          <cell r="AC2561">
            <v>31944171</v>
          </cell>
          <cell r="AD2561">
            <v>25555337</v>
          </cell>
          <cell r="AE2561">
            <v>8518446</v>
          </cell>
        </row>
        <row r="2562">
          <cell r="B2562">
            <v>441700</v>
          </cell>
          <cell r="C2562" t="str">
            <v>현금배당액(우선주, 연간)</v>
          </cell>
        </row>
        <row r="2563">
          <cell r="B2563">
            <v>441800</v>
          </cell>
          <cell r="C2563" t="str">
            <v>현금배당액(전체, 연간)</v>
          </cell>
          <cell r="D2563">
            <v>0</v>
          </cell>
          <cell r="E2563">
            <v>0</v>
          </cell>
          <cell r="F2563">
            <v>0</v>
          </cell>
          <cell r="G2563">
            <v>0</v>
          </cell>
          <cell r="H2563">
            <v>0</v>
          </cell>
          <cell r="I2563">
            <v>3748000</v>
          </cell>
          <cell r="J2563">
            <v>3748000</v>
          </cell>
          <cell r="K2563">
            <v>4685000</v>
          </cell>
          <cell r="L2563">
            <v>3748000</v>
          </cell>
          <cell r="M2563">
            <v>3748000</v>
          </cell>
          <cell r="N2563">
            <v>5622000</v>
          </cell>
          <cell r="O2563">
            <v>7496000</v>
          </cell>
          <cell r="P2563">
            <v>10187939</v>
          </cell>
          <cell r="Q2563">
            <v>16212659</v>
          </cell>
          <cell r="R2563">
            <v>19153362</v>
          </cell>
          <cell r="S2563">
            <v>19314810</v>
          </cell>
          <cell r="T2563">
            <v>6607926</v>
          </cell>
          <cell r="U2563">
            <v>10732536</v>
          </cell>
          <cell r="V2563">
            <v>11976865</v>
          </cell>
          <cell r="W2563">
            <v>15509707</v>
          </cell>
          <cell r="X2563">
            <v>19387134</v>
          </cell>
          <cell r="Y2563">
            <v>11657907</v>
          </cell>
          <cell r="Z2563">
            <v>15606275</v>
          </cell>
          <cell r="AA2563">
            <v>27310981</v>
          </cell>
          <cell r="AB2563">
            <v>50568824</v>
          </cell>
          <cell r="AC2563">
            <v>31944171</v>
          </cell>
          <cell r="AD2563">
            <v>25555337</v>
          </cell>
          <cell r="AE2563">
            <v>8518446</v>
          </cell>
        </row>
        <row r="2564">
          <cell r="B2564">
            <v>441900</v>
          </cell>
          <cell r="C2564" t="str">
            <v>주식배당액(보통주)</v>
          </cell>
          <cell r="D2564">
            <v>0</v>
          </cell>
          <cell r="E2564">
            <v>0</v>
          </cell>
          <cell r="F2564">
            <v>0</v>
          </cell>
          <cell r="G2564">
            <v>0</v>
          </cell>
          <cell r="H2564">
            <v>0</v>
          </cell>
          <cell r="I2564">
            <v>0</v>
          </cell>
          <cell r="J2564">
            <v>0</v>
          </cell>
          <cell r="K2564">
            <v>0</v>
          </cell>
          <cell r="L2564">
            <v>0</v>
          </cell>
          <cell r="M2564">
            <v>0</v>
          </cell>
          <cell r="N2564">
            <v>0</v>
          </cell>
          <cell r="O2564">
            <v>0</v>
          </cell>
          <cell r="P2564">
            <v>0</v>
          </cell>
          <cell r="Q2564">
            <v>0</v>
          </cell>
          <cell r="R2564">
            <v>0</v>
          </cell>
          <cell r="S2564">
            <v>0</v>
          </cell>
          <cell r="T2564">
            <v>0</v>
          </cell>
          <cell r="U2564">
            <v>0</v>
          </cell>
          <cell r="V2564">
            <v>0</v>
          </cell>
          <cell r="W2564">
            <v>0</v>
          </cell>
          <cell r="X2564">
            <v>0</v>
          </cell>
          <cell r="Y2564">
            <v>0</v>
          </cell>
          <cell r="Z2564">
            <v>0</v>
          </cell>
          <cell r="AA2564">
            <v>0</v>
          </cell>
          <cell r="AB2564">
            <v>0</v>
          </cell>
          <cell r="AC2564">
            <v>0</v>
          </cell>
          <cell r="AD2564">
            <v>0</v>
          </cell>
          <cell r="AE2564">
            <v>0</v>
          </cell>
        </row>
        <row r="2565">
          <cell r="B2565">
            <v>442000</v>
          </cell>
          <cell r="C2565" t="str">
            <v>주식배당액(우선주)</v>
          </cell>
        </row>
        <row r="2566">
          <cell r="B2566">
            <v>442100</v>
          </cell>
          <cell r="C2566" t="str">
            <v>주식배당액(전체)</v>
          </cell>
          <cell r="D2566">
            <v>0</v>
          </cell>
          <cell r="E2566">
            <v>0</v>
          </cell>
          <cell r="F2566">
            <v>0</v>
          </cell>
          <cell r="G2566">
            <v>0</v>
          </cell>
          <cell r="H2566">
            <v>0</v>
          </cell>
          <cell r="I2566">
            <v>0</v>
          </cell>
          <cell r="J2566">
            <v>0</v>
          </cell>
          <cell r="K2566">
            <v>0</v>
          </cell>
          <cell r="L2566">
            <v>0</v>
          </cell>
          <cell r="M2566">
            <v>0</v>
          </cell>
          <cell r="N2566">
            <v>0</v>
          </cell>
          <cell r="O2566">
            <v>0</v>
          </cell>
          <cell r="P2566">
            <v>0</v>
          </cell>
          <cell r="Q2566">
            <v>0</v>
          </cell>
          <cell r="R2566">
            <v>0</v>
          </cell>
          <cell r="S2566">
            <v>0</v>
          </cell>
          <cell r="T2566">
            <v>0</v>
          </cell>
          <cell r="U2566">
            <v>0</v>
          </cell>
          <cell r="V2566">
            <v>0</v>
          </cell>
          <cell r="W2566">
            <v>0</v>
          </cell>
          <cell r="X2566">
            <v>0</v>
          </cell>
          <cell r="Y2566">
            <v>0</v>
          </cell>
          <cell r="Z2566">
            <v>0</v>
          </cell>
          <cell r="AA2566">
            <v>0</v>
          </cell>
          <cell r="AB2566">
            <v>0</v>
          </cell>
          <cell r="AC2566">
            <v>0</v>
          </cell>
          <cell r="AD2566">
            <v>0</v>
          </cell>
          <cell r="AE2566">
            <v>0</v>
          </cell>
        </row>
        <row r="2567">
          <cell r="B2567">
            <v>442200</v>
          </cell>
          <cell r="C2567" t="str">
            <v>배당액(보통주, 현금+주식, 연간)</v>
          </cell>
          <cell r="D2567">
            <v>0</v>
          </cell>
          <cell r="E2567">
            <v>0</v>
          </cell>
          <cell r="F2567">
            <v>0</v>
          </cell>
          <cell r="G2567">
            <v>0</v>
          </cell>
          <cell r="H2567">
            <v>0</v>
          </cell>
          <cell r="I2567">
            <v>3748000</v>
          </cell>
          <cell r="J2567">
            <v>3748000</v>
          </cell>
          <cell r="K2567">
            <v>4685000</v>
          </cell>
          <cell r="L2567">
            <v>3748000</v>
          </cell>
          <cell r="M2567">
            <v>3748000</v>
          </cell>
          <cell r="N2567">
            <v>5622000</v>
          </cell>
          <cell r="O2567">
            <v>7496000</v>
          </cell>
          <cell r="P2567">
            <v>10187939</v>
          </cell>
          <cell r="Q2567">
            <v>16212659</v>
          </cell>
          <cell r="R2567">
            <v>19153362</v>
          </cell>
          <cell r="S2567">
            <v>19314810</v>
          </cell>
          <cell r="T2567">
            <v>6607926</v>
          </cell>
          <cell r="U2567">
            <v>10732536</v>
          </cell>
          <cell r="V2567">
            <v>11976865</v>
          </cell>
          <cell r="W2567">
            <v>15509707</v>
          </cell>
          <cell r="X2567">
            <v>19387134</v>
          </cell>
          <cell r="Y2567">
            <v>11657907</v>
          </cell>
          <cell r="Z2567">
            <v>15606275</v>
          </cell>
          <cell r="AA2567">
            <v>27310981</v>
          </cell>
          <cell r="AB2567">
            <v>50568824</v>
          </cell>
          <cell r="AC2567">
            <v>31944171</v>
          </cell>
          <cell r="AD2567">
            <v>25555337</v>
          </cell>
          <cell r="AE2567">
            <v>8518446</v>
          </cell>
        </row>
        <row r="2568">
          <cell r="B2568">
            <v>442300</v>
          </cell>
          <cell r="C2568" t="str">
            <v>배당액(우선주, 현금+주식, 연간)</v>
          </cell>
        </row>
        <row r="2569">
          <cell r="B2569">
            <v>442400</v>
          </cell>
          <cell r="C2569" t="str">
            <v>배당액(전체, 현금+주식, 연간)</v>
          </cell>
          <cell r="D2569">
            <v>0</v>
          </cell>
          <cell r="E2569">
            <v>0</v>
          </cell>
          <cell r="F2569">
            <v>0</v>
          </cell>
          <cell r="G2569">
            <v>0</v>
          </cell>
          <cell r="H2569">
            <v>0</v>
          </cell>
          <cell r="I2569">
            <v>3748000</v>
          </cell>
          <cell r="J2569">
            <v>3748000</v>
          </cell>
          <cell r="K2569">
            <v>4685000</v>
          </cell>
          <cell r="L2569">
            <v>3748000</v>
          </cell>
          <cell r="M2569">
            <v>3748000</v>
          </cell>
          <cell r="N2569">
            <v>5622000</v>
          </cell>
          <cell r="O2569">
            <v>7496000</v>
          </cell>
          <cell r="P2569">
            <v>10187939</v>
          </cell>
          <cell r="Q2569">
            <v>16212659</v>
          </cell>
          <cell r="R2569">
            <v>19153362</v>
          </cell>
          <cell r="S2569">
            <v>19314810</v>
          </cell>
          <cell r="T2569">
            <v>6607926</v>
          </cell>
          <cell r="U2569">
            <v>10732536</v>
          </cell>
          <cell r="V2569">
            <v>11976865</v>
          </cell>
          <cell r="W2569">
            <v>15509707</v>
          </cell>
          <cell r="X2569">
            <v>19387134</v>
          </cell>
          <cell r="Y2569">
            <v>11657907</v>
          </cell>
          <cell r="Z2569">
            <v>15606275</v>
          </cell>
          <cell r="AA2569">
            <v>27310981</v>
          </cell>
          <cell r="AB2569">
            <v>50568824</v>
          </cell>
          <cell r="AC2569">
            <v>31944171</v>
          </cell>
          <cell r="AD2569">
            <v>25555337</v>
          </cell>
          <cell r="AE2569">
            <v>8518446</v>
          </cell>
        </row>
        <row r="2570">
          <cell r="B2570">
            <v>451000</v>
          </cell>
          <cell r="C2570" t="str">
            <v>배당성향(%)</v>
          </cell>
          <cell r="P2570">
            <v>23.26</v>
          </cell>
          <cell r="Q2570">
            <v>36.839199999999998</v>
          </cell>
          <cell r="R2570">
            <v>26.001999999999999</v>
          </cell>
          <cell r="S2570">
            <v>45.971499999999999</v>
          </cell>
          <cell r="T2570">
            <v>60.364400000000003</v>
          </cell>
          <cell r="U2570">
            <v>46.6526</v>
          </cell>
          <cell r="V2570">
            <v>50.887999999999998</v>
          </cell>
          <cell r="W2570">
            <v>48.778199999999998</v>
          </cell>
          <cell r="X2570">
            <v>48.2226</v>
          </cell>
          <cell r="Y2570">
            <v>35.791699999999999</v>
          </cell>
          <cell r="Z2570">
            <v>20.8827</v>
          </cell>
          <cell r="AA2570">
            <v>26.9895</v>
          </cell>
          <cell r="AB2570">
            <v>52.472499999999997</v>
          </cell>
          <cell r="AC2570">
            <v>48.965499999999999</v>
          </cell>
          <cell r="AD2570">
            <v>46.358199999999997</v>
          </cell>
          <cell r="AE2570">
            <v>-44.945599999999999</v>
          </cell>
        </row>
        <row r="2571">
          <cell r="B2571">
            <v>451200</v>
          </cell>
          <cell r="C2571" t="str">
            <v>현금배당성향(%)</v>
          </cell>
          <cell r="P2571">
            <v>23.26</v>
          </cell>
          <cell r="Q2571">
            <v>36.839199999999998</v>
          </cell>
          <cell r="R2571">
            <v>26.001999999999999</v>
          </cell>
          <cell r="S2571">
            <v>45.971499999999999</v>
          </cell>
          <cell r="T2571">
            <v>60.364400000000003</v>
          </cell>
          <cell r="U2571">
            <v>46.6526</v>
          </cell>
          <cell r="V2571">
            <v>50.887999999999998</v>
          </cell>
          <cell r="W2571">
            <v>48.778199999999998</v>
          </cell>
          <cell r="X2571">
            <v>48.2226</v>
          </cell>
          <cell r="Y2571">
            <v>35.791699999999999</v>
          </cell>
          <cell r="Z2571">
            <v>20.8827</v>
          </cell>
          <cell r="AA2571">
            <v>26.9895</v>
          </cell>
          <cell r="AB2571">
            <v>52.472499999999997</v>
          </cell>
          <cell r="AC2571">
            <v>48.965499999999999</v>
          </cell>
          <cell r="AD2571">
            <v>46.358199999999997</v>
          </cell>
          <cell r="AE2571">
            <v>-44.945599999999999</v>
          </cell>
        </row>
        <row r="2572">
          <cell r="B2572">
            <v>511000</v>
          </cell>
          <cell r="C2572" t="str">
            <v>보통주기말자기주식수</v>
          </cell>
          <cell r="D2572">
            <v>0</v>
          </cell>
          <cell r="E2572">
            <v>0</v>
          </cell>
          <cell r="F2572">
            <v>0</v>
          </cell>
          <cell r="G2572">
            <v>0</v>
          </cell>
          <cell r="H2572">
            <v>0</v>
          </cell>
          <cell r="I2572">
            <v>0</v>
          </cell>
          <cell r="J2572">
            <v>0</v>
          </cell>
          <cell r="K2572">
            <v>0</v>
          </cell>
          <cell r="L2572">
            <v>0</v>
          </cell>
          <cell r="M2572">
            <v>0</v>
          </cell>
          <cell r="N2572">
            <v>0</v>
          </cell>
          <cell r="O2572">
            <v>0</v>
          </cell>
          <cell r="P2572">
            <v>0</v>
          </cell>
          <cell r="Q2572">
            <v>2028629</v>
          </cell>
          <cell r="R2572">
            <v>0</v>
          </cell>
          <cell r="S2572">
            <v>180844</v>
          </cell>
          <cell r="T2572">
            <v>2836993</v>
          </cell>
          <cell r="U2572">
            <v>5082385</v>
          </cell>
          <cell r="V2572">
            <v>11096908</v>
          </cell>
          <cell r="W2572">
            <v>13394137</v>
          </cell>
          <cell r="X2572">
            <v>13394137</v>
          </cell>
          <cell r="Y2572">
            <v>13223293</v>
          </cell>
          <cell r="Z2572">
            <v>12911298</v>
          </cell>
          <cell r="AA2572">
            <v>12911298</v>
          </cell>
          <cell r="AB2572">
            <v>5411298</v>
          </cell>
          <cell r="AC2572">
            <v>5758215</v>
          </cell>
          <cell r="AD2572">
            <v>5758215</v>
          </cell>
          <cell r="AE2572">
            <v>5758215</v>
          </cell>
          <cell r="AF2572">
            <v>5758215</v>
          </cell>
          <cell r="AG2572">
            <v>5758215</v>
          </cell>
        </row>
        <row r="2573">
          <cell r="B2573">
            <v>512000</v>
          </cell>
          <cell r="C2573" t="str">
            <v>우선주기말자기주식수</v>
          </cell>
        </row>
        <row r="2574">
          <cell r="B2574">
            <v>513000</v>
          </cell>
          <cell r="C2574" t="str">
            <v>보통주액면조정자기주식수</v>
          </cell>
          <cell r="P2574">
            <v>0</v>
          </cell>
          <cell r="Q2574">
            <v>2028629</v>
          </cell>
          <cell r="R2574">
            <v>0</v>
          </cell>
          <cell r="S2574">
            <v>180844</v>
          </cell>
          <cell r="T2574">
            <v>2836993</v>
          </cell>
          <cell r="U2574">
            <v>5082385</v>
          </cell>
          <cell r="V2574">
            <v>11096908</v>
          </cell>
          <cell r="W2574">
            <v>13394137</v>
          </cell>
          <cell r="X2574">
            <v>13394137</v>
          </cell>
          <cell r="Y2574">
            <v>13223293</v>
          </cell>
          <cell r="Z2574">
            <v>12911298</v>
          </cell>
          <cell r="AA2574">
            <v>12911298</v>
          </cell>
          <cell r="AB2574">
            <v>5411298</v>
          </cell>
          <cell r="AC2574">
            <v>5758215</v>
          </cell>
          <cell r="AD2574">
            <v>5758215</v>
          </cell>
          <cell r="AE2574">
            <v>5758215</v>
          </cell>
          <cell r="AF2574">
            <v>5758215</v>
          </cell>
          <cell r="AG2574">
            <v>5758215</v>
          </cell>
        </row>
        <row r="2575">
          <cell r="B2575">
            <v>514000</v>
          </cell>
          <cell r="C2575" t="str">
            <v>우선주액면조정자기주식수</v>
          </cell>
        </row>
        <row r="2576">
          <cell r="B2576">
            <v>521000</v>
          </cell>
          <cell r="C2576" t="str">
            <v>보통주취득자기주식수(이익소각)</v>
          </cell>
          <cell r="D2576">
            <v>0</v>
          </cell>
          <cell r="E2576">
            <v>0</v>
          </cell>
          <cell r="F2576">
            <v>0</v>
          </cell>
          <cell r="G2576">
            <v>0</v>
          </cell>
          <cell r="H2576">
            <v>0</v>
          </cell>
          <cell r="I2576">
            <v>0</v>
          </cell>
          <cell r="J2576">
            <v>0</v>
          </cell>
          <cell r="K2576">
            <v>0</v>
          </cell>
          <cell r="L2576">
            <v>0</v>
          </cell>
          <cell r="M2576">
            <v>0</v>
          </cell>
          <cell r="N2576">
            <v>0</v>
          </cell>
          <cell r="O2576">
            <v>0</v>
          </cell>
          <cell r="P2576">
            <v>0</v>
          </cell>
          <cell r="Q2576">
            <v>3122038</v>
          </cell>
          <cell r="R2576">
            <v>0</v>
          </cell>
          <cell r="S2576">
            <v>0</v>
          </cell>
          <cell r="T2576">
            <v>0</v>
          </cell>
          <cell r="U2576">
            <v>0</v>
          </cell>
          <cell r="V2576">
            <v>0</v>
          </cell>
          <cell r="W2576">
            <v>0</v>
          </cell>
          <cell r="X2576">
            <v>0</v>
          </cell>
          <cell r="Y2576">
            <v>0</v>
          </cell>
          <cell r="Z2576">
            <v>0</v>
          </cell>
          <cell r="AA2576">
            <v>0</v>
          </cell>
          <cell r="AB2576">
            <v>0</v>
          </cell>
          <cell r="AC2576">
            <v>0</v>
          </cell>
          <cell r="AD2576">
            <v>0</v>
          </cell>
          <cell r="AE2576">
            <v>0</v>
          </cell>
          <cell r="AF2576">
            <v>0</v>
          </cell>
          <cell r="AG2576">
            <v>0</v>
          </cell>
        </row>
        <row r="2577">
          <cell r="B2577">
            <v>522000</v>
          </cell>
          <cell r="C2577" t="str">
            <v>우선주취득자기주식수(이익소각)</v>
          </cell>
        </row>
        <row r="2578">
          <cell r="B2578">
            <v>523000</v>
          </cell>
          <cell r="C2578" t="str">
            <v>보통주처분자기주식수(이익소각)</v>
          </cell>
          <cell r="D2578">
            <v>0</v>
          </cell>
          <cell r="E2578">
            <v>0</v>
          </cell>
          <cell r="F2578">
            <v>0</v>
          </cell>
          <cell r="G2578">
            <v>0</v>
          </cell>
          <cell r="H2578">
            <v>0</v>
          </cell>
          <cell r="I2578">
            <v>0</v>
          </cell>
          <cell r="J2578">
            <v>0</v>
          </cell>
          <cell r="K2578">
            <v>0</v>
          </cell>
          <cell r="L2578">
            <v>0</v>
          </cell>
          <cell r="M2578">
            <v>0</v>
          </cell>
          <cell r="N2578">
            <v>0</v>
          </cell>
          <cell r="O2578">
            <v>0</v>
          </cell>
          <cell r="P2578">
            <v>0</v>
          </cell>
          <cell r="Q2578">
            <v>-3122038</v>
          </cell>
          <cell r="R2578">
            <v>0</v>
          </cell>
          <cell r="S2578">
            <v>0</v>
          </cell>
          <cell r="T2578">
            <v>0</v>
          </cell>
          <cell r="U2578">
            <v>0</v>
          </cell>
          <cell r="V2578">
            <v>0</v>
          </cell>
          <cell r="W2578">
            <v>0</v>
          </cell>
          <cell r="X2578">
            <v>0</v>
          </cell>
          <cell r="Y2578">
            <v>0</v>
          </cell>
          <cell r="Z2578">
            <v>0</v>
          </cell>
          <cell r="AA2578">
            <v>0</v>
          </cell>
          <cell r="AB2578">
            <v>0</v>
          </cell>
          <cell r="AC2578">
            <v>0</v>
          </cell>
          <cell r="AD2578">
            <v>0</v>
          </cell>
          <cell r="AE2578">
            <v>0</v>
          </cell>
          <cell r="AF2578">
            <v>0</v>
          </cell>
          <cell r="AG2578">
            <v>0</v>
          </cell>
        </row>
        <row r="2579">
          <cell r="B2579">
            <v>524000</v>
          </cell>
          <cell r="C2579" t="str">
            <v>우선주처분자기주식수(이익소각)</v>
          </cell>
        </row>
        <row r="2580">
          <cell r="B2580">
            <v>531000</v>
          </cell>
          <cell r="C2580" t="str">
            <v>보통주자사주지분율</v>
          </cell>
          <cell r="D2580">
            <v>0</v>
          </cell>
          <cell r="E2580">
            <v>0</v>
          </cell>
          <cell r="F2580">
            <v>0</v>
          </cell>
          <cell r="G2580">
            <v>0</v>
          </cell>
          <cell r="H2580">
            <v>0</v>
          </cell>
          <cell r="I2580">
            <v>0</v>
          </cell>
          <cell r="J2580">
            <v>0</v>
          </cell>
          <cell r="K2580">
            <v>0</v>
          </cell>
          <cell r="L2580">
            <v>0</v>
          </cell>
          <cell r="M2580">
            <v>0</v>
          </cell>
          <cell r="N2580">
            <v>0</v>
          </cell>
          <cell r="O2580">
            <v>0</v>
          </cell>
          <cell r="P2580">
            <v>0</v>
          </cell>
          <cell r="Q2580">
            <v>2.2000000000000002</v>
          </cell>
          <cell r="R2580">
            <v>0</v>
          </cell>
          <cell r="S2580">
            <v>0.2</v>
          </cell>
          <cell r="T2580">
            <v>3.1</v>
          </cell>
          <cell r="U2580">
            <v>5.6</v>
          </cell>
          <cell r="V2580">
            <v>12.2</v>
          </cell>
          <cell r="W2580">
            <v>14.7</v>
          </cell>
          <cell r="X2580">
            <v>14.7</v>
          </cell>
          <cell r="Y2580">
            <v>14.5</v>
          </cell>
          <cell r="Z2580">
            <v>14.2</v>
          </cell>
          <cell r="AA2580">
            <v>14.2</v>
          </cell>
          <cell r="AB2580">
            <v>6</v>
          </cell>
          <cell r="AC2580">
            <v>6.3</v>
          </cell>
          <cell r="AD2580">
            <v>6.3</v>
          </cell>
          <cell r="AE2580">
            <v>6.3</v>
          </cell>
          <cell r="AF2580">
            <v>6.3</v>
          </cell>
          <cell r="AG2580">
            <v>6.3</v>
          </cell>
        </row>
        <row r="2581">
          <cell r="B2581">
            <v>531100</v>
          </cell>
          <cell r="C2581" t="str">
            <v>우선주자사주지분율</v>
          </cell>
        </row>
        <row r="2582">
          <cell r="B2582">
            <v>531200</v>
          </cell>
          <cell r="C2582" t="str">
            <v>보통주기중취득자기주식수</v>
          </cell>
          <cell r="D2582">
            <v>0</v>
          </cell>
          <cell r="E2582">
            <v>0</v>
          </cell>
          <cell r="F2582">
            <v>0</v>
          </cell>
          <cell r="G2582">
            <v>0</v>
          </cell>
          <cell r="H2582">
            <v>0</v>
          </cell>
          <cell r="I2582">
            <v>0</v>
          </cell>
          <cell r="J2582">
            <v>0</v>
          </cell>
          <cell r="K2582">
            <v>0</v>
          </cell>
          <cell r="L2582">
            <v>0</v>
          </cell>
          <cell r="M2582">
            <v>0</v>
          </cell>
          <cell r="N2582">
            <v>0</v>
          </cell>
          <cell r="O2582">
            <v>0</v>
          </cell>
          <cell r="P2582">
            <v>0</v>
          </cell>
          <cell r="Q2582">
            <v>5150667</v>
          </cell>
          <cell r="R2582">
            <v>0</v>
          </cell>
          <cell r="S2582">
            <v>452945</v>
          </cell>
          <cell r="T2582">
            <v>2656149</v>
          </cell>
          <cell r="U2582">
            <v>5228290</v>
          </cell>
          <cell r="V2582">
            <v>6015962</v>
          </cell>
          <cell r="W2582">
            <v>12837624</v>
          </cell>
          <cell r="X2582">
            <v>0</v>
          </cell>
          <cell r="Y2582">
            <v>0</v>
          </cell>
          <cell r="Z2582">
            <v>0</v>
          </cell>
          <cell r="AA2582">
            <v>0</v>
          </cell>
          <cell r="AB2582">
            <v>0</v>
          </cell>
          <cell r="AC2582">
            <v>346917</v>
          </cell>
          <cell r="AD2582">
            <v>0</v>
          </cell>
          <cell r="AE2582">
            <v>0</v>
          </cell>
          <cell r="AF2582">
            <v>0</v>
          </cell>
          <cell r="AG2582">
            <v>0</v>
          </cell>
        </row>
        <row r="2583">
          <cell r="B2583">
            <v>531300</v>
          </cell>
          <cell r="C2583" t="str">
            <v>우선주기중취득자기주식수</v>
          </cell>
        </row>
        <row r="2584">
          <cell r="B2584">
            <v>531400</v>
          </cell>
          <cell r="C2584" t="str">
            <v>보통주기중처분자기주식수</v>
          </cell>
          <cell r="D2584">
            <v>0</v>
          </cell>
          <cell r="E2584">
            <v>0</v>
          </cell>
          <cell r="F2584">
            <v>0</v>
          </cell>
          <cell r="G2584">
            <v>0</v>
          </cell>
          <cell r="H2584">
            <v>0</v>
          </cell>
          <cell r="I2584">
            <v>0</v>
          </cell>
          <cell r="J2584">
            <v>0</v>
          </cell>
          <cell r="K2584">
            <v>0</v>
          </cell>
          <cell r="L2584">
            <v>0</v>
          </cell>
          <cell r="M2584">
            <v>0</v>
          </cell>
          <cell r="N2584">
            <v>0</v>
          </cell>
          <cell r="O2584">
            <v>0</v>
          </cell>
          <cell r="P2584">
            <v>0</v>
          </cell>
          <cell r="Q2584">
            <v>-3122038</v>
          </cell>
          <cell r="R2584">
            <v>-2028629</v>
          </cell>
          <cell r="S2584">
            <v>-272101</v>
          </cell>
          <cell r="T2584">
            <v>0</v>
          </cell>
          <cell r="U2584">
            <v>-2982898</v>
          </cell>
          <cell r="V2584">
            <v>-80000</v>
          </cell>
          <cell r="W2584">
            <v>-10540395</v>
          </cell>
          <cell r="X2584">
            <v>0</v>
          </cell>
          <cell r="Y2584">
            <v>-170844</v>
          </cell>
          <cell r="Z2584">
            <v>-311995</v>
          </cell>
          <cell r="AA2584">
            <v>0</v>
          </cell>
          <cell r="AB2584">
            <v>-7500000</v>
          </cell>
          <cell r="AC2584">
            <v>0</v>
          </cell>
          <cell r="AD2584">
            <v>0</v>
          </cell>
          <cell r="AE2584">
            <v>0</v>
          </cell>
          <cell r="AF2584">
            <v>0</v>
          </cell>
          <cell r="AG2584">
            <v>0</v>
          </cell>
        </row>
        <row r="2585">
          <cell r="B2585">
            <v>531500</v>
          </cell>
          <cell r="C2585" t="str">
            <v>우선주기중처분자기주식수</v>
          </cell>
        </row>
        <row r="2586">
          <cell r="B2586">
            <v>531600</v>
          </cell>
          <cell r="C2586" t="str">
            <v>보통주액면조정취득자기주식수</v>
          </cell>
          <cell r="P2586">
            <v>0</v>
          </cell>
          <cell r="Q2586">
            <v>5150667</v>
          </cell>
          <cell r="R2586">
            <v>0</v>
          </cell>
          <cell r="S2586">
            <v>452945</v>
          </cell>
          <cell r="T2586">
            <v>2656149</v>
          </cell>
          <cell r="U2586">
            <v>5228290</v>
          </cell>
          <cell r="V2586">
            <v>6015962</v>
          </cell>
          <cell r="W2586">
            <v>12837624</v>
          </cell>
          <cell r="X2586">
            <v>0</v>
          </cell>
          <cell r="Y2586">
            <v>0</v>
          </cell>
          <cell r="Z2586">
            <v>0</v>
          </cell>
          <cell r="AA2586">
            <v>0</v>
          </cell>
          <cell r="AB2586">
            <v>0</v>
          </cell>
          <cell r="AC2586">
            <v>346917</v>
          </cell>
          <cell r="AD2586">
            <v>0</v>
          </cell>
          <cell r="AE2586">
            <v>0</v>
          </cell>
          <cell r="AF2586">
            <v>0</v>
          </cell>
          <cell r="AG2586">
            <v>0</v>
          </cell>
        </row>
        <row r="2587">
          <cell r="B2587">
            <v>531700</v>
          </cell>
          <cell r="C2587" t="str">
            <v>우선주액면조정취득자기주식수</v>
          </cell>
        </row>
        <row r="2588">
          <cell r="B2588">
            <v>531800</v>
          </cell>
          <cell r="C2588" t="str">
            <v>보통주액면조정처분자기주식수</v>
          </cell>
          <cell r="P2588">
            <v>0</v>
          </cell>
          <cell r="Q2588">
            <v>-3122038</v>
          </cell>
          <cell r="R2588">
            <v>-2028629</v>
          </cell>
          <cell r="S2588">
            <v>-272101</v>
          </cell>
          <cell r="T2588">
            <v>0</v>
          </cell>
          <cell r="U2588">
            <v>-2982898</v>
          </cell>
          <cell r="V2588">
            <v>-80000</v>
          </cell>
          <cell r="W2588">
            <v>-10540395</v>
          </cell>
          <cell r="X2588">
            <v>0</v>
          </cell>
          <cell r="Y2588">
            <v>-170844</v>
          </cell>
          <cell r="Z2588">
            <v>-311995</v>
          </cell>
          <cell r="AA2588">
            <v>0</v>
          </cell>
          <cell r="AB2588">
            <v>-7500000</v>
          </cell>
          <cell r="AC2588">
            <v>0</v>
          </cell>
          <cell r="AD2588">
            <v>0</v>
          </cell>
          <cell r="AE2588">
            <v>0</v>
          </cell>
          <cell r="AF2588">
            <v>0</v>
          </cell>
          <cell r="AG2588">
            <v>0</v>
          </cell>
        </row>
        <row r="2589">
          <cell r="B2589">
            <v>531900</v>
          </cell>
          <cell r="C2589" t="str">
            <v>우선주액면조정처분자기주식수</v>
          </cell>
        </row>
        <row r="2590">
          <cell r="B2590">
            <v>541000</v>
          </cell>
          <cell r="C2590" t="str">
            <v>보통주액면조정취득자기주식수(이익소각)</v>
          </cell>
          <cell r="P2590">
            <v>0</v>
          </cell>
          <cell r="Q2590">
            <v>3122038</v>
          </cell>
          <cell r="R2590">
            <v>0</v>
          </cell>
          <cell r="S2590">
            <v>0</v>
          </cell>
          <cell r="T2590">
            <v>0</v>
          </cell>
          <cell r="U2590">
            <v>0</v>
          </cell>
          <cell r="V2590">
            <v>0</v>
          </cell>
          <cell r="W2590">
            <v>0</v>
          </cell>
          <cell r="X2590">
            <v>0</v>
          </cell>
          <cell r="Y2590">
            <v>0</v>
          </cell>
          <cell r="Z2590">
            <v>0</v>
          </cell>
          <cell r="AA2590">
            <v>0</v>
          </cell>
          <cell r="AB2590">
            <v>0</v>
          </cell>
          <cell r="AC2590">
            <v>0</v>
          </cell>
          <cell r="AD2590">
            <v>0</v>
          </cell>
          <cell r="AE2590">
            <v>0</v>
          </cell>
          <cell r="AF2590">
            <v>0</v>
          </cell>
          <cell r="AG2590">
            <v>0</v>
          </cell>
        </row>
        <row r="2591">
          <cell r="B2591">
            <v>541100</v>
          </cell>
          <cell r="C2591" t="str">
            <v>우선주액면조정취득자기주식수(이익소각)</v>
          </cell>
        </row>
        <row r="2592">
          <cell r="B2592">
            <v>541200</v>
          </cell>
          <cell r="C2592" t="str">
            <v>보통주액면조정처분자기주식수(이익소각)</v>
          </cell>
          <cell r="P2592">
            <v>0</v>
          </cell>
          <cell r="Q2592">
            <v>-3122038</v>
          </cell>
          <cell r="R2592">
            <v>0</v>
          </cell>
          <cell r="S2592">
            <v>0</v>
          </cell>
          <cell r="T2592">
            <v>0</v>
          </cell>
          <cell r="U2592">
            <v>0</v>
          </cell>
          <cell r="V2592">
            <v>0</v>
          </cell>
          <cell r="W2592">
            <v>0</v>
          </cell>
          <cell r="X2592">
            <v>0</v>
          </cell>
          <cell r="Y2592">
            <v>0</v>
          </cell>
          <cell r="Z2592">
            <v>0</v>
          </cell>
          <cell r="AA2592">
            <v>0</v>
          </cell>
          <cell r="AB2592">
            <v>0</v>
          </cell>
          <cell r="AC2592">
            <v>0</v>
          </cell>
          <cell r="AD2592">
            <v>0</v>
          </cell>
          <cell r="AE2592">
            <v>0</v>
          </cell>
          <cell r="AF2592">
            <v>0</v>
          </cell>
          <cell r="AG2592">
            <v>0</v>
          </cell>
        </row>
        <row r="2593">
          <cell r="B2593">
            <v>541300</v>
          </cell>
          <cell r="C2593" t="str">
            <v>우선주액면조정처분자기주식수(이익소각)</v>
          </cell>
        </row>
        <row r="2594">
          <cell r="B2594">
            <v>701100</v>
          </cell>
          <cell r="C2594" t="str">
            <v>액면가</v>
          </cell>
          <cell r="D2594">
            <v>10000</v>
          </cell>
          <cell r="E2594">
            <v>10000</v>
          </cell>
          <cell r="F2594">
            <v>10000</v>
          </cell>
          <cell r="G2594">
            <v>10000</v>
          </cell>
          <cell r="H2594">
            <v>10000</v>
          </cell>
          <cell r="I2594">
            <v>10000</v>
          </cell>
          <cell r="J2594">
            <v>10000</v>
          </cell>
          <cell r="K2594">
            <v>10000</v>
          </cell>
          <cell r="L2594">
            <v>10000</v>
          </cell>
          <cell r="M2594">
            <v>500</v>
          </cell>
          <cell r="N2594">
            <v>500</v>
          </cell>
          <cell r="O2594">
            <v>500</v>
          </cell>
          <cell r="P2594">
            <v>500</v>
          </cell>
          <cell r="Q2594">
            <v>500</v>
          </cell>
          <cell r="R2594">
            <v>500</v>
          </cell>
          <cell r="S2594">
            <v>500</v>
          </cell>
          <cell r="T2594">
            <v>500</v>
          </cell>
          <cell r="U2594">
            <v>500</v>
          </cell>
          <cell r="V2594">
            <v>500</v>
          </cell>
          <cell r="W2594">
            <v>500</v>
          </cell>
          <cell r="X2594">
            <v>500</v>
          </cell>
          <cell r="Y2594">
            <v>500</v>
          </cell>
          <cell r="Z2594">
            <v>500</v>
          </cell>
          <cell r="AA2594">
            <v>500</v>
          </cell>
          <cell r="AB2594">
            <v>500</v>
          </cell>
          <cell r="AC2594">
            <v>500</v>
          </cell>
          <cell r="AD2594">
            <v>500</v>
          </cell>
          <cell r="AE2594">
            <v>500</v>
          </cell>
          <cell r="AF2594">
            <v>500</v>
          </cell>
          <cell r="AG2594">
            <v>500</v>
          </cell>
        </row>
        <row r="2595">
          <cell r="B2595">
            <v>701150</v>
          </cell>
          <cell r="C2595" t="str">
            <v>유통주식비율(보통주)</v>
          </cell>
          <cell r="P2595">
            <v>33.158099999999997</v>
          </cell>
          <cell r="Q2595">
            <v>26.232800000000001</v>
          </cell>
          <cell r="R2595">
            <v>42.3566</v>
          </cell>
          <cell r="S2595">
            <v>50.877600000000001</v>
          </cell>
          <cell r="T2595">
            <v>48.436999999999998</v>
          </cell>
          <cell r="U2595">
            <v>46.035400000000003</v>
          </cell>
          <cell r="V2595">
            <v>39.511200000000002</v>
          </cell>
          <cell r="W2595">
            <v>37.184699999999999</v>
          </cell>
          <cell r="X2595">
            <v>37.548099999999998</v>
          </cell>
          <cell r="Y2595">
            <v>37.912300000000002</v>
          </cell>
          <cell r="Z2595">
            <v>38.382599999999996</v>
          </cell>
          <cell r="AA2595">
            <v>38.857300000000002</v>
          </cell>
          <cell r="AB2595">
            <v>47.3523</v>
          </cell>
          <cell r="AC2595">
            <v>46.9467</v>
          </cell>
          <cell r="AD2595">
            <v>46.952199999999998</v>
          </cell>
          <cell r="AE2595">
            <v>46.995399999999997</v>
          </cell>
          <cell r="AF2595">
            <v>47.076999999999998</v>
          </cell>
        </row>
        <row r="2596">
          <cell r="B2596">
            <v>701200</v>
          </cell>
          <cell r="C2596" t="str">
            <v>보통주기말발행주식수</v>
          </cell>
          <cell r="D2596">
            <v>1000000</v>
          </cell>
          <cell r="E2596">
            <v>1600000</v>
          </cell>
          <cell r="F2596">
            <v>1874000</v>
          </cell>
          <cell r="G2596">
            <v>1874000</v>
          </cell>
          <cell r="H2596">
            <v>1874000</v>
          </cell>
          <cell r="I2596">
            <v>1874000</v>
          </cell>
          <cell r="J2596">
            <v>1874000</v>
          </cell>
          <cell r="K2596">
            <v>1874000</v>
          </cell>
          <cell r="L2596">
            <v>1874000</v>
          </cell>
          <cell r="M2596">
            <v>74960000</v>
          </cell>
          <cell r="N2596">
            <v>74960000</v>
          </cell>
          <cell r="O2596">
            <v>74960000</v>
          </cell>
          <cell r="P2596">
            <v>94064710</v>
          </cell>
          <cell r="Q2596">
            <v>90942672</v>
          </cell>
          <cell r="R2596">
            <v>90942672</v>
          </cell>
          <cell r="S2596">
            <v>90942672</v>
          </cell>
          <cell r="T2596">
            <v>90942672</v>
          </cell>
          <cell r="U2596">
            <v>90942672</v>
          </cell>
          <cell r="V2596">
            <v>90942672</v>
          </cell>
          <cell r="W2596">
            <v>90942672</v>
          </cell>
          <cell r="X2596">
            <v>90942672</v>
          </cell>
          <cell r="Y2596">
            <v>90942672</v>
          </cell>
          <cell r="Z2596">
            <v>90942672</v>
          </cell>
          <cell r="AA2596">
            <v>90942672</v>
          </cell>
          <cell r="AB2596">
            <v>90942672</v>
          </cell>
          <cell r="AC2596">
            <v>90942672</v>
          </cell>
          <cell r="AD2596">
            <v>90942672</v>
          </cell>
          <cell r="AE2596">
            <v>90942672</v>
          </cell>
          <cell r="AF2596">
            <v>90942672</v>
          </cell>
          <cell r="AG2596">
            <v>90942672</v>
          </cell>
        </row>
        <row r="2597">
          <cell r="B2597">
            <v>701300</v>
          </cell>
          <cell r="C2597" t="str">
            <v>보통주평균발행주식수</v>
          </cell>
          <cell r="D2597">
            <v>1000000</v>
          </cell>
          <cell r="E2597">
            <v>1327945</v>
          </cell>
          <cell r="F2597">
            <v>1807197</v>
          </cell>
          <cell r="G2597">
            <v>1874000</v>
          </cell>
          <cell r="H2597">
            <v>1874000</v>
          </cell>
          <cell r="I2597">
            <v>1874000</v>
          </cell>
          <cell r="J2597">
            <v>1874000</v>
          </cell>
          <cell r="K2597">
            <v>1874000</v>
          </cell>
          <cell r="L2597">
            <v>1874000</v>
          </cell>
          <cell r="M2597">
            <v>74960000</v>
          </cell>
          <cell r="N2597">
            <v>74960000</v>
          </cell>
          <cell r="O2597">
            <v>74960000</v>
          </cell>
          <cell r="P2597">
            <v>78210563</v>
          </cell>
          <cell r="Q2597">
            <v>93170184</v>
          </cell>
          <cell r="R2597">
            <v>90942672</v>
          </cell>
          <cell r="S2597">
            <v>90942672</v>
          </cell>
          <cell r="T2597">
            <v>90942672</v>
          </cell>
          <cell r="U2597">
            <v>90942672</v>
          </cell>
          <cell r="V2597">
            <v>90942672</v>
          </cell>
          <cell r="W2597">
            <v>90942672</v>
          </cell>
          <cell r="X2597">
            <v>90942672</v>
          </cell>
          <cell r="Y2597">
            <v>90942672</v>
          </cell>
          <cell r="Z2597">
            <v>90942672</v>
          </cell>
          <cell r="AA2597">
            <v>90942672</v>
          </cell>
          <cell r="AB2597">
            <v>90942672</v>
          </cell>
          <cell r="AC2597">
            <v>90942672</v>
          </cell>
          <cell r="AD2597">
            <v>90942672</v>
          </cell>
          <cell r="AE2597">
            <v>90942672</v>
          </cell>
          <cell r="AF2597">
            <v>90942672</v>
          </cell>
          <cell r="AG2597">
            <v>90942672</v>
          </cell>
        </row>
        <row r="2598">
          <cell r="B2598">
            <v>701400</v>
          </cell>
          <cell r="C2598" t="str">
            <v>보통주수정평균발행주식수</v>
          </cell>
          <cell r="D2598">
            <v>40000000</v>
          </cell>
          <cell r="E2598">
            <v>53117800</v>
          </cell>
          <cell r="F2598">
            <v>72287880</v>
          </cell>
          <cell r="G2598">
            <v>74960000</v>
          </cell>
          <cell r="H2598">
            <v>74960000</v>
          </cell>
          <cell r="I2598">
            <v>74960000</v>
          </cell>
          <cell r="J2598">
            <v>74960000</v>
          </cell>
          <cell r="K2598">
            <v>74960000</v>
          </cell>
          <cell r="L2598">
            <v>74960000</v>
          </cell>
          <cell r="M2598">
            <v>74960000</v>
          </cell>
          <cell r="N2598">
            <v>74960000</v>
          </cell>
          <cell r="O2598">
            <v>74960000</v>
          </cell>
          <cell r="P2598">
            <v>78210563</v>
          </cell>
          <cell r="Q2598">
            <v>93170184</v>
          </cell>
          <cell r="R2598">
            <v>90942672</v>
          </cell>
          <cell r="S2598">
            <v>90942672</v>
          </cell>
          <cell r="T2598">
            <v>90942672</v>
          </cell>
          <cell r="U2598">
            <v>90942672</v>
          </cell>
          <cell r="V2598">
            <v>90942672</v>
          </cell>
          <cell r="W2598">
            <v>90942672</v>
          </cell>
          <cell r="X2598">
            <v>90942672</v>
          </cell>
          <cell r="Y2598">
            <v>90942672</v>
          </cell>
          <cell r="Z2598">
            <v>90942672</v>
          </cell>
          <cell r="AA2598">
            <v>90942672</v>
          </cell>
          <cell r="AB2598">
            <v>90942672</v>
          </cell>
          <cell r="AC2598">
            <v>90942672</v>
          </cell>
          <cell r="AD2598">
            <v>90942672</v>
          </cell>
          <cell r="AE2598">
            <v>90942672</v>
          </cell>
          <cell r="AF2598">
            <v>90942672</v>
          </cell>
          <cell r="AG2598">
            <v>90942672</v>
          </cell>
        </row>
        <row r="2599">
          <cell r="B2599">
            <v>701500</v>
          </cell>
          <cell r="C2599" t="str">
            <v>보통주수정기말발행주식수</v>
          </cell>
          <cell r="D2599">
            <v>40000000</v>
          </cell>
          <cell r="E2599">
            <v>64000000</v>
          </cell>
          <cell r="F2599">
            <v>74960000</v>
          </cell>
          <cell r="G2599">
            <v>74960000</v>
          </cell>
          <cell r="H2599">
            <v>74960000</v>
          </cell>
          <cell r="I2599">
            <v>74960000</v>
          </cell>
          <cell r="J2599">
            <v>74960000</v>
          </cell>
          <cell r="K2599">
            <v>74960000</v>
          </cell>
          <cell r="L2599">
            <v>74960000</v>
          </cell>
          <cell r="M2599">
            <v>74960000</v>
          </cell>
          <cell r="N2599">
            <v>74960000</v>
          </cell>
          <cell r="O2599">
            <v>74960000</v>
          </cell>
          <cell r="P2599">
            <v>94064710</v>
          </cell>
          <cell r="Q2599">
            <v>90942672</v>
          </cell>
          <cell r="R2599">
            <v>90942672</v>
          </cell>
          <cell r="S2599">
            <v>90942672</v>
          </cell>
          <cell r="T2599">
            <v>90942672</v>
          </cell>
          <cell r="U2599">
            <v>90942672</v>
          </cell>
          <cell r="V2599">
            <v>90942672</v>
          </cell>
          <cell r="W2599">
            <v>90942672</v>
          </cell>
          <cell r="X2599">
            <v>90942672</v>
          </cell>
          <cell r="Y2599">
            <v>90942672</v>
          </cell>
          <cell r="Z2599">
            <v>90942672</v>
          </cell>
          <cell r="AA2599">
            <v>90942672</v>
          </cell>
          <cell r="AB2599">
            <v>90942672</v>
          </cell>
          <cell r="AC2599">
            <v>90942672</v>
          </cell>
          <cell r="AD2599">
            <v>90942672</v>
          </cell>
          <cell r="AE2599">
            <v>90942672</v>
          </cell>
          <cell r="AF2599">
            <v>90942672</v>
          </cell>
          <cell r="AG2599">
            <v>90942672</v>
          </cell>
        </row>
        <row r="2600">
          <cell r="B2600">
            <v>701600</v>
          </cell>
          <cell r="C2600" t="str">
            <v>보통주평균발행주식수(Reported)</v>
          </cell>
          <cell r="D2600">
            <v>40000000</v>
          </cell>
          <cell r="E2600">
            <v>53117800</v>
          </cell>
          <cell r="F2600">
            <v>72287880</v>
          </cell>
          <cell r="G2600">
            <v>74960000</v>
          </cell>
          <cell r="H2600">
            <v>74960000</v>
          </cell>
          <cell r="I2600">
            <v>74960000</v>
          </cell>
          <cell r="J2600">
            <v>74960000</v>
          </cell>
          <cell r="K2600">
            <v>74960000</v>
          </cell>
          <cell r="L2600">
            <v>74960000</v>
          </cell>
          <cell r="M2600">
            <v>74853787.878000006</v>
          </cell>
          <cell r="N2600">
            <v>75002968.973000005</v>
          </cell>
          <cell r="O2600">
            <v>74977171.428000003</v>
          </cell>
          <cell r="P2600">
            <v>78214800</v>
          </cell>
          <cell r="Q2600">
            <v>91877375.782000005</v>
          </cell>
          <cell r="R2600">
            <v>87587438.762999997</v>
          </cell>
          <cell r="S2600">
            <v>90941075.756999999</v>
          </cell>
          <cell r="T2600">
            <v>89727319.672000006</v>
          </cell>
          <cell r="U2600">
            <v>86528014.981000006</v>
          </cell>
          <cell r="V2600">
            <v>82738346.569999993</v>
          </cell>
          <cell r="W2600">
            <v>77741787.285999998</v>
          </cell>
          <cell r="X2600">
            <v>77612805.018999994</v>
          </cell>
          <cell r="Y2600">
            <v>77736446.299999997</v>
          </cell>
          <cell r="Z2600">
            <v>77846944.790999994</v>
          </cell>
          <cell r="AA2600">
            <v>78019478.025999993</v>
          </cell>
          <cell r="AB2600">
            <v>81602109.152999997</v>
          </cell>
          <cell r="AC2600">
            <v>85390223.114999995</v>
          </cell>
          <cell r="AD2600">
            <v>85202151.050999999</v>
          </cell>
          <cell r="AE2600">
            <v>85373028.197999999</v>
          </cell>
          <cell r="AF2600">
            <v>85184457</v>
          </cell>
          <cell r="AG2600">
            <v>85184457</v>
          </cell>
        </row>
        <row r="2601">
          <cell r="B2601">
            <v>701700</v>
          </cell>
          <cell r="C2601" t="str">
            <v>우선주기말발행주식수</v>
          </cell>
          <cell r="D2601">
            <v>0</v>
          </cell>
          <cell r="E2601">
            <v>0</v>
          </cell>
          <cell r="F2601">
            <v>0</v>
          </cell>
          <cell r="G2601">
            <v>0</v>
          </cell>
          <cell r="H2601">
            <v>0</v>
          </cell>
          <cell r="I2601">
            <v>0</v>
          </cell>
          <cell r="J2601">
            <v>0</v>
          </cell>
          <cell r="K2601">
            <v>0</v>
          </cell>
          <cell r="L2601">
            <v>0</v>
          </cell>
          <cell r="M2601">
            <v>0</v>
          </cell>
          <cell r="N2601">
            <v>0</v>
          </cell>
          <cell r="O2601">
            <v>0</v>
          </cell>
          <cell r="P2601">
            <v>0</v>
          </cell>
          <cell r="Q2601">
            <v>0</v>
          </cell>
          <cell r="R2601">
            <v>0</v>
          </cell>
          <cell r="S2601">
            <v>0</v>
          </cell>
          <cell r="T2601">
            <v>0</v>
          </cell>
          <cell r="U2601">
            <v>0</v>
          </cell>
          <cell r="V2601">
            <v>0</v>
          </cell>
          <cell r="W2601">
            <v>0</v>
          </cell>
          <cell r="X2601">
            <v>0</v>
          </cell>
          <cell r="Y2601">
            <v>0</v>
          </cell>
          <cell r="Z2601">
            <v>0</v>
          </cell>
          <cell r="AA2601">
            <v>0</v>
          </cell>
          <cell r="AB2601">
            <v>0</v>
          </cell>
          <cell r="AC2601">
            <v>0</v>
          </cell>
          <cell r="AD2601">
            <v>0</v>
          </cell>
          <cell r="AE2601">
            <v>0</v>
          </cell>
          <cell r="AF2601">
            <v>0</v>
          </cell>
          <cell r="AG2601">
            <v>0</v>
          </cell>
        </row>
        <row r="2602">
          <cell r="B2602">
            <v>701800</v>
          </cell>
          <cell r="C2602" t="str">
            <v>우선주평균발행주식수</v>
          </cell>
          <cell r="D2602">
            <v>0</v>
          </cell>
          <cell r="E2602">
            <v>0</v>
          </cell>
          <cell r="F2602">
            <v>0</v>
          </cell>
          <cell r="G2602">
            <v>0</v>
          </cell>
          <cell r="H2602">
            <v>0</v>
          </cell>
          <cell r="I2602">
            <v>0</v>
          </cell>
          <cell r="J2602">
            <v>0</v>
          </cell>
          <cell r="K2602">
            <v>0</v>
          </cell>
          <cell r="L2602">
            <v>0</v>
          </cell>
          <cell r="M2602">
            <v>0</v>
          </cell>
          <cell r="N2602">
            <v>0</v>
          </cell>
          <cell r="O2602">
            <v>0</v>
          </cell>
          <cell r="P2602">
            <v>0</v>
          </cell>
          <cell r="Q2602">
            <v>0</v>
          </cell>
          <cell r="R2602">
            <v>0</v>
          </cell>
          <cell r="S2602">
            <v>0</v>
          </cell>
          <cell r="T2602">
            <v>0</v>
          </cell>
          <cell r="U2602">
            <v>0</v>
          </cell>
          <cell r="V2602">
            <v>0</v>
          </cell>
          <cell r="W2602">
            <v>0</v>
          </cell>
          <cell r="X2602">
            <v>0</v>
          </cell>
          <cell r="Y2602">
            <v>0</v>
          </cell>
          <cell r="Z2602">
            <v>0</v>
          </cell>
          <cell r="AA2602">
            <v>0</v>
          </cell>
          <cell r="AB2602">
            <v>0</v>
          </cell>
          <cell r="AC2602">
            <v>0</v>
          </cell>
          <cell r="AD2602">
            <v>0</v>
          </cell>
          <cell r="AE2602">
            <v>0</v>
          </cell>
          <cell r="AF2602">
            <v>0</v>
          </cell>
          <cell r="AG2602">
            <v>0</v>
          </cell>
        </row>
        <row r="2603">
          <cell r="B2603">
            <v>701900</v>
          </cell>
          <cell r="C2603" t="str">
            <v>우선주수정평균발행주식수</v>
          </cell>
          <cell r="D2603">
            <v>0</v>
          </cell>
          <cell r="E2603">
            <v>0</v>
          </cell>
          <cell r="F2603">
            <v>0</v>
          </cell>
          <cell r="G2603">
            <v>0</v>
          </cell>
          <cell r="H2603">
            <v>0</v>
          </cell>
          <cell r="I2603">
            <v>0</v>
          </cell>
          <cell r="J2603">
            <v>0</v>
          </cell>
          <cell r="K2603">
            <v>0</v>
          </cell>
          <cell r="L2603">
            <v>0</v>
          </cell>
          <cell r="M2603">
            <v>0</v>
          </cell>
          <cell r="N2603">
            <v>0</v>
          </cell>
          <cell r="O2603">
            <v>0</v>
          </cell>
          <cell r="P2603">
            <v>0</v>
          </cell>
          <cell r="Q2603">
            <v>0</v>
          </cell>
          <cell r="R2603">
            <v>0</v>
          </cell>
          <cell r="S2603">
            <v>0</v>
          </cell>
          <cell r="T2603">
            <v>0</v>
          </cell>
          <cell r="U2603">
            <v>0</v>
          </cell>
          <cell r="V2603">
            <v>0</v>
          </cell>
          <cell r="W2603">
            <v>0</v>
          </cell>
          <cell r="X2603">
            <v>0</v>
          </cell>
          <cell r="Y2603">
            <v>0</v>
          </cell>
          <cell r="Z2603">
            <v>0</v>
          </cell>
          <cell r="AA2603">
            <v>0</v>
          </cell>
          <cell r="AB2603">
            <v>0</v>
          </cell>
          <cell r="AC2603">
            <v>0</v>
          </cell>
          <cell r="AD2603">
            <v>0</v>
          </cell>
          <cell r="AE2603">
            <v>0</v>
          </cell>
          <cell r="AF2603">
            <v>0</v>
          </cell>
          <cell r="AG2603">
            <v>0</v>
          </cell>
        </row>
        <row r="2604">
          <cell r="B2604">
            <v>702000</v>
          </cell>
          <cell r="C2604" t="str">
            <v>우선주수정기말발행주식수</v>
          </cell>
          <cell r="D2604">
            <v>0</v>
          </cell>
          <cell r="E2604">
            <v>0</v>
          </cell>
          <cell r="F2604">
            <v>0</v>
          </cell>
          <cell r="G2604">
            <v>0</v>
          </cell>
          <cell r="H2604">
            <v>0</v>
          </cell>
          <cell r="I2604">
            <v>0</v>
          </cell>
          <cell r="J2604">
            <v>0</v>
          </cell>
          <cell r="K2604">
            <v>0</v>
          </cell>
          <cell r="L2604">
            <v>0</v>
          </cell>
          <cell r="M2604">
            <v>0</v>
          </cell>
          <cell r="N2604">
            <v>0</v>
          </cell>
          <cell r="O2604">
            <v>0</v>
          </cell>
          <cell r="P2604">
            <v>0</v>
          </cell>
          <cell r="Q2604">
            <v>0</v>
          </cell>
          <cell r="R2604">
            <v>0</v>
          </cell>
          <cell r="S2604">
            <v>0</v>
          </cell>
          <cell r="T2604">
            <v>0</v>
          </cell>
          <cell r="U2604">
            <v>0</v>
          </cell>
          <cell r="V2604">
            <v>0</v>
          </cell>
          <cell r="W2604">
            <v>0</v>
          </cell>
          <cell r="X2604">
            <v>0</v>
          </cell>
          <cell r="Y2604">
            <v>0</v>
          </cell>
          <cell r="Z2604">
            <v>0</v>
          </cell>
          <cell r="AA2604">
            <v>0</v>
          </cell>
          <cell r="AB2604">
            <v>0</v>
          </cell>
          <cell r="AC2604">
            <v>0</v>
          </cell>
          <cell r="AD2604">
            <v>0</v>
          </cell>
          <cell r="AE2604">
            <v>0</v>
          </cell>
          <cell r="AF2604">
            <v>0</v>
          </cell>
          <cell r="AG2604">
            <v>0</v>
          </cell>
        </row>
        <row r="2605">
          <cell r="B2605">
            <v>702200</v>
          </cell>
          <cell r="C2605" t="str">
            <v>보통주상장주식수</v>
          </cell>
          <cell r="P2605">
            <v>94064710</v>
          </cell>
          <cell r="Q2605">
            <v>92656259</v>
          </cell>
          <cell r="R2605">
            <v>90942672</v>
          </cell>
          <cell r="S2605">
            <v>90942672</v>
          </cell>
          <cell r="T2605">
            <v>90942672</v>
          </cell>
          <cell r="U2605">
            <v>90942672</v>
          </cell>
          <cell r="V2605">
            <v>90942672</v>
          </cell>
          <cell r="W2605">
            <v>90942672</v>
          </cell>
          <cell r="X2605">
            <v>90942672</v>
          </cell>
          <cell r="Y2605">
            <v>90942672</v>
          </cell>
          <cell r="Z2605">
            <v>90942672</v>
          </cell>
          <cell r="AA2605">
            <v>90942672</v>
          </cell>
          <cell r="AB2605">
            <v>90942672</v>
          </cell>
          <cell r="AC2605">
            <v>90942672</v>
          </cell>
          <cell r="AD2605">
            <v>90942672</v>
          </cell>
          <cell r="AE2605">
            <v>90942672</v>
          </cell>
          <cell r="AF2605">
            <v>90942672</v>
          </cell>
        </row>
        <row r="2606">
          <cell r="B2606">
            <v>702300</v>
          </cell>
          <cell r="C2606" t="str">
            <v>우선주상장주식수</v>
          </cell>
        </row>
        <row r="2607">
          <cell r="B2607">
            <v>703100</v>
          </cell>
          <cell r="C2607" t="str">
            <v>보통주주가(기말)</v>
          </cell>
          <cell r="P2607">
            <v>4210</v>
          </cell>
          <cell r="Q2607">
            <v>3780</v>
          </cell>
          <cell r="R2607">
            <v>3915</v>
          </cell>
          <cell r="S2607">
            <v>5200</v>
          </cell>
          <cell r="T2607">
            <v>3950</v>
          </cell>
          <cell r="U2607">
            <v>3340</v>
          </cell>
          <cell r="V2607">
            <v>2660</v>
          </cell>
          <cell r="W2607">
            <v>3810</v>
          </cell>
          <cell r="X2607">
            <v>3995</v>
          </cell>
          <cell r="Y2607">
            <v>8400</v>
          </cell>
          <cell r="Z2607">
            <v>17200</v>
          </cell>
          <cell r="AA2607">
            <v>26450</v>
          </cell>
          <cell r="AB2607">
            <v>23600</v>
          </cell>
          <cell r="AC2607">
            <v>17650</v>
          </cell>
          <cell r="AD2607">
            <v>12150</v>
          </cell>
          <cell r="AE2607">
            <v>22300</v>
          </cell>
          <cell r="AF2607">
            <v>21400</v>
          </cell>
        </row>
        <row r="2608">
          <cell r="B2608">
            <v>703200</v>
          </cell>
          <cell r="C2608" t="str">
            <v>보통주주가(최고)</v>
          </cell>
          <cell r="P2608">
            <v>7220</v>
          </cell>
          <cell r="Q2608">
            <v>5400</v>
          </cell>
          <cell r="R2608">
            <v>5950</v>
          </cell>
          <cell r="S2608">
            <v>6050</v>
          </cell>
          <cell r="T2608">
            <v>5350</v>
          </cell>
          <cell r="U2608">
            <v>5020</v>
          </cell>
          <cell r="V2608">
            <v>3600</v>
          </cell>
          <cell r="W2608">
            <v>4430</v>
          </cell>
          <cell r="X2608">
            <v>4840</v>
          </cell>
          <cell r="Y2608">
            <v>10600</v>
          </cell>
          <cell r="Z2608">
            <v>21650</v>
          </cell>
          <cell r="AA2608">
            <v>28450</v>
          </cell>
          <cell r="AB2608">
            <v>41400</v>
          </cell>
          <cell r="AC2608">
            <v>32750</v>
          </cell>
          <cell r="AD2608">
            <v>18600</v>
          </cell>
          <cell r="AE2608">
            <v>28000</v>
          </cell>
          <cell r="AF2608">
            <v>26350</v>
          </cell>
        </row>
        <row r="2609">
          <cell r="B2609">
            <v>703300</v>
          </cell>
          <cell r="C2609" t="str">
            <v>보통주주가(최저)</v>
          </cell>
          <cell r="P2609">
            <v>4120</v>
          </cell>
          <cell r="Q2609">
            <v>2690</v>
          </cell>
          <cell r="R2609">
            <v>3590</v>
          </cell>
          <cell r="S2609">
            <v>3865</v>
          </cell>
          <cell r="T2609">
            <v>3270</v>
          </cell>
          <cell r="U2609">
            <v>2840</v>
          </cell>
          <cell r="V2609">
            <v>1600</v>
          </cell>
          <cell r="W2609">
            <v>2420</v>
          </cell>
          <cell r="X2609">
            <v>2900</v>
          </cell>
          <cell r="Y2609">
            <v>3930</v>
          </cell>
          <cell r="Z2609">
            <v>7840</v>
          </cell>
          <cell r="AA2609">
            <v>16050</v>
          </cell>
          <cell r="AB2609">
            <v>22550</v>
          </cell>
          <cell r="AC2609">
            <v>17150</v>
          </cell>
          <cell r="AD2609">
            <v>11950</v>
          </cell>
          <cell r="AE2609">
            <v>12000</v>
          </cell>
          <cell r="AF2609">
            <v>16600</v>
          </cell>
        </row>
        <row r="2610">
          <cell r="B2610">
            <v>703400</v>
          </cell>
          <cell r="C2610" t="str">
            <v>보통주주가(평균)</v>
          </cell>
          <cell r="P2610">
            <v>5787.1053000000002</v>
          </cell>
          <cell r="Q2610">
            <v>4061.0526</v>
          </cell>
          <cell r="R2610">
            <v>4447.6103999999996</v>
          </cell>
          <cell r="S2610">
            <v>4782.0482000000002</v>
          </cell>
          <cell r="T2610">
            <v>4045.3440999999998</v>
          </cell>
          <cell r="U2610">
            <v>3838.3739999999998</v>
          </cell>
          <cell r="V2610">
            <v>2897.3589000000002</v>
          </cell>
          <cell r="W2610">
            <v>3240.1581000000001</v>
          </cell>
          <cell r="X2610">
            <v>3507.7689</v>
          </cell>
          <cell r="Y2610">
            <v>6708.2862999999998</v>
          </cell>
          <cell r="Z2610">
            <v>13312.620999999999</v>
          </cell>
          <cell r="AA2610">
            <v>22830.769199999999</v>
          </cell>
          <cell r="AB2610">
            <v>33014.693899999998</v>
          </cell>
          <cell r="AC2610">
            <v>23300</v>
          </cell>
          <cell r="AD2610">
            <v>15147.3577</v>
          </cell>
          <cell r="AE2610">
            <v>16053.2922</v>
          </cell>
          <cell r="AF2610">
            <v>20608.2857</v>
          </cell>
        </row>
        <row r="2611">
          <cell r="B2611">
            <v>703500</v>
          </cell>
          <cell r="C2611" t="str">
            <v>우선주주가(기말)</v>
          </cell>
        </row>
        <row r="2612">
          <cell r="B2612">
            <v>703600</v>
          </cell>
          <cell r="C2612" t="str">
            <v>우선주주가(최고)</v>
          </cell>
        </row>
        <row r="2613">
          <cell r="B2613">
            <v>703700</v>
          </cell>
          <cell r="C2613" t="str">
            <v>우선주주가(최저)</v>
          </cell>
        </row>
        <row r="2614">
          <cell r="B2614">
            <v>703800</v>
          </cell>
          <cell r="C2614" t="str">
            <v>우선주주가(평균)</v>
          </cell>
        </row>
        <row r="2615">
          <cell r="B2615">
            <v>703900</v>
          </cell>
          <cell r="C2615" t="str">
            <v>보통주수정주가(기말)</v>
          </cell>
          <cell r="P2615">
            <v>4210</v>
          </cell>
          <cell r="Q2615">
            <v>3780</v>
          </cell>
          <cell r="R2615">
            <v>3915</v>
          </cell>
          <cell r="S2615">
            <v>5200</v>
          </cell>
          <cell r="T2615">
            <v>3950</v>
          </cell>
          <cell r="U2615">
            <v>3340</v>
          </cell>
          <cell r="V2615">
            <v>2660</v>
          </cell>
          <cell r="W2615">
            <v>3810</v>
          </cell>
          <cell r="X2615">
            <v>3995</v>
          </cell>
          <cell r="Y2615">
            <v>8400</v>
          </cell>
          <cell r="Z2615">
            <v>17200</v>
          </cell>
          <cell r="AA2615">
            <v>26450</v>
          </cell>
          <cell r="AB2615">
            <v>23600</v>
          </cell>
          <cell r="AC2615">
            <v>17650</v>
          </cell>
          <cell r="AD2615">
            <v>12150</v>
          </cell>
          <cell r="AE2615">
            <v>22300</v>
          </cell>
          <cell r="AF2615">
            <v>21400</v>
          </cell>
        </row>
        <row r="2616">
          <cell r="B2616">
            <v>704000</v>
          </cell>
          <cell r="C2616" t="str">
            <v>보통주수정주가(최고)</v>
          </cell>
          <cell r="P2616">
            <v>7220</v>
          </cell>
          <cell r="Q2616">
            <v>5400</v>
          </cell>
          <cell r="R2616">
            <v>5950</v>
          </cell>
          <cell r="S2616">
            <v>6050</v>
          </cell>
          <cell r="T2616">
            <v>5350</v>
          </cell>
          <cell r="U2616">
            <v>5020</v>
          </cell>
          <cell r="V2616">
            <v>3600</v>
          </cell>
          <cell r="W2616">
            <v>4430</v>
          </cell>
          <cell r="X2616">
            <v>4840</v>
          </cell>
          <cell r="Y2616">
            <v>10600</v>
          </cell>
          <cell r="Z2616">
            <v>21650</v>
          </cell>
          <cell r="AA2616">
            <v>28450</v>
          </cell>
          <cell r="AB2616">
            <v>41400</v>
          </cell>
          <cell r="AC2616">
            <v>32750</v>
          </cell>
          <cell r="AD2616">
            <v>18600</v>
          </cell>
          <cell r="AE2616">
            <v>28000</v>
          </cell>
          <cell r="AF2616">
            <v>26350</v>
          </cell>
        </row>
        <row r="2617">
          <cell r="B2617">
            <v>704100</v>
          </cell>
          <cell r="C2617" t="str">
            <v>보통주수정주가(최저)</v>
          </cell>
          <cell r="P2617">
            <v>4120</v>
          </cell>
          <cell r="Q2617">
            <v>2690</v>
          </cell>
          <cell r="R2617">
            <v>3590</v>
          </cell>
          <cell r="S2617">
            <v>3865</v>
          </cell>
          <cell r="T2617">
            <v>3270</v>
          </cell>
          <cell r="U2617">
            <v>2840</v>
          </cell>
          <cell r="V2617">
            <v>1600</v>
          </cell>
          <cell r="W2617">
            <v>2420</v>
          </cell>
          <cell r="X2617">
            <v>2900</v>
          </cell>
          <cell r="Y2617">
            <v>3930</v>
          </cell>
          <cell r="Z2617">
            <v>7840</v>
          </cell>
          <cell r="AA2617">
            <v>16050</v>
          </cell>
          <cell r="AB2617">
            <v>22550</v>
          </cell>
          <cell r="AC2617">
            <v>17150</v>
          </cell>
          <cell r="AD2617">
            <v>11950</v>
          </cell>
          <cell r="AE2617">
            <v>12000</v>
          </cell>
          <cell r="AF2617">
            <v>16600</v>
          </cell>
        </row>
        <row r="2618">
          <cell r="B2618">
            <v>704200</v>
          </cell>
          <cell r="C2618" t="str">
            <v>보통주수정주가(평균)</v>
          </cell>
          <cell r="P2618">
            <v>5787.1053000000002</v>
          </cell>
          <cell r="Q2618">
            <v>4061.0526</v>
          </cell>
          <cell r="R2618">
            <v>4447.6103999999996</v>
          </cell>
          <cell r="S2618">
            <v>4782.0482000000002</v>
          </cell>
          <cell r="T2618">
            <v>4045.3440999999998</v>
          </cell>
          <cell r="U2618">
            <v>3838.3739999999998</v>
          </cell>
          <cell r="V2618">
            <v>2897.3589000000002</v>
          </cell>
          <cell r="W2618">
            <v>3240.1581000000001</v>
          </cell>
          <cell r="X2618">
            <v>3507.7689</v>
          </cell>
          <cell r="Y2618">
            <v>6708.2862999999998</v>
          </cell>
          <cell r="Z2618">
            <v>13312.620999999999</v>
          </cell>
          <cell r="AA2618">
            <v>22830.769199999999</v>
          </cell>
          <cell r="AB2618">
            <v>33014.693899999998</v>
          </cell>
          <cell r="AC2618">
            <v>23300</v>
          </cell>
          <cell r="AD2618">
            <v>15147.3577</v>
          </cell>
          <cell r="AE2618">
            <v>16053.2922</v>
          </cell>
          <cell r="AF2618">
            <v>20608.2857</v>
          </cell>
        </row>
        <row r="2619">
          <cell r="B2619">
            <v>704300</v>
          </cell>
          <cell r="C2619" t="str">
            <v>우선주수정주가(기말)</v>
          </cell>
        </row>
        <row r="2620">
          <cell r="B2620">
            <v>704400</v>
          </cell>
          <cell r="C2620" t="str">
            <v>우선주수정주가(최고)</v>
          </cell>
        </row>
        <row r="2621">
          <cell r="B2621">
            <v>704500</v>
          </cell>
          <cell r="C2621" t="str">
            <v>우선주수정주가(최저)</v>
          </cell>
        </row>
        <row r="2622">
          <cell r="B2622">
            <v>704600</v>
          </cell>
          <cell r="C2622" t="str">
            <v>우선주수정주가(평균)</v>
          </cell>
        </row>
        <row r="2623">
          <cell r="B2623">
            <v>704700</v>
          </cell>
          <cell r="C2623" t="str">
            <v>보통주액면조정주가(기말)</v>
          </cell>
          <cell r="P2623">
            <v>4210</v>
          </cell>
          <cell r="Q2623">
            <v>3780</v>
          </cell>
          <cell r="R2623">
            <v>3915</v>
          </cell>
          <cell r="S2623">
            <v>5200</v>
          </cell>
          <cell r="T2623">
            <v>3950</v>
          </cell>
          <cell r="U2623">
            <v>3340</v>
          </cell>
          <cell r="V2623">
            <v>2660</v>
          </cell>
          <cell r="W2623">
            <v>3810</v>
          </cell>
          <cell r="X2623">
            <v>3995</v>
          </cell>
          <cell r="Y2623">
            <v>8400</v>
          </cell>
          <cell r="Z2623">
            <v>17200</v>
          </cell>
          <cell r="AA2623">
            <v>26450</v>
          </cell>
          <cell r="AB2623">
            <v>23600</v>
          </cell>
          <cell r="AC2623">
            <v>17650</v>
          </cell>
          <cell r="AD2623">
            <v>12150</v>
          </cell>
          <cell r="AE2623">
            <v>22300</v>
          </cell>
          <cell r="AF2623">
            <v>21400</v>
          </cell>
        </row>
        <row r="2624">
          <cell r="B2624">
            <v>704800</v>
          </cell>
          <cell r="C2624" t="str">
            <v>보통주액면조정주가(최고)</v>
          </cell>
          <cell r="P2624">
            <v>7220</v>
          </cell>
          <cell r="Q2624">
            <v>5400</v>
          </cell>
          <cell r="R2624">
            <v>5950</v>
          </cell>
          <cell r="S2624">
            <v>6050</v>
          </cell>
          <cell r="T2624">
            <v>5350</v>
          </cell>
          <cell r="U2624">
            <v>5020</v>
          </cell>
          <cell r="V2624">
            <v>3600</v>
          </cell>
          <cell r="W2624">
            <v>4430</v>
          </cell>
          <cell r="X2624">
            <v>4840</v>
          </cell>
          <cell r="Y2624">
            <v>10600</v>
          </cell>
          <cell r="Z2624">
            <v>21650</v>
          </cell>
          <cell r="AA2624">
            <v>28450</v>
          </cell>
          <cell r="AB2624">
            <v>41400</v>
          </cell>
          <cell r="AC2624">
            <v>32750</v>
          </cell>
          <cell r="AD2624">
            <v>18600</v>
          </cell>
          <cell r="AE2624">
            <v>28000</v>
          </cell>
          <cell r="AF2624">
            <v>26350</v>
          </cell>
        </row>
        <row r="2625">
          <cell r="B2625">
            <v>704900</v>
          </cell>
          <cell r="C2625" t="str">
            <v>보통주액면조정주가(최저)</v>
          </cell>
          <cell r="P2625">
            <v>4120</v>
          </cell>
          <cell r="Q2625">
            <v>2690</v>
          </cell>
          <cell r="R2625">
            <v>3590</v>
          </cell>
          <cell r="S2625">
            <v>3865</v>
          </cell>
          <cell r="T2625">
            <v>3270</v>
          </cell>
          <cell r="U2625">
            <v>2840</v>
          </cell>
          <cell r="V2625">
            <v>1600</v>
          </cell>
          <cell r="W2625">
            <v>2420</v>
          </cell>
          <cell r="X2625">
            <v>2900</v>
          </cell>
          <cell r="Y2625">
            <v>3930</v>
          </cell>
          <cell r="Z2625">
            <v>7840</v>
          </cell>
          <cell r="AA2625">
            <v>16050</v>
          </cell>
          <cell r="AB2625">
            <v>22550</v>
          </cell>
          <cell r="AC2625">
            <v>17150</v>
          </cell>
          <cell r="AD2625">
            <v>11950</v>
          </cell>
          <cell r="AE2625">
            <v>12000</v>
          </cell>
          <cell r="AF2625">
            <v>16600</v>
          </cell>
        </row>
        <row r="2626">
          <cell r="B2626">
            <v>705000</v>
          </cell>
          <cell r="C2626" t="str">
            <v>보통주액면조정주가(평균)</v>
          </cell>
          <cell r="P2626">
            <v>5787</v>
          </cell>
          <cell r="Q2626">
            <v>4061</v>
          </cell>
          <cell r="R2626">
            <v>4448</v>
          </cell>
          <cell r="S2626">
            <v>4782</v>
          </cell>
          <cell r="T2626">
            <v>4045</v>
          </cell>
          <cell r="U2626">
            <v>3838</v>
          </cell>
          <cell r="V2626">
            <v>2897</v>
          </cell>
          <cell r="W2626">
            <v>3240</v>
          </cell>
          <cell r="X2626">
            <v>3508</v>
          </cell>
          <cell r="Y2626">
            <v>6708</v>
          </cell>
          <cell r="Z2626">
            <v>13313</v>
          </cell>
          <cell r="AA2626">
            <v>22831</v>
          </cell>
          <cell r="AB2626">
            <v>33015</v>
          </cell>
          <cell r="AC2626">
            <v>23300</v>
          </cell>
          <cell r="AD2626">
            <v>15147</v>
          </cell>
          <cell r="AE2626">
            <v>16053</v>
          </cell>
          <cell r="AF2626">
            <v>20608</v>
          </cell>
        </row>
        <row r="2627">
          <cell r="B2627">
            <v>705100</v>
          </cell>
          <cell r="C2627" t="str">
            <v>우선주액면조정주가(기말)</v>
          </cell>
        </row>
        <row r="2628">
          <cell r="B2628">
            <v>705200</v>
          </cell>
          <cell r="C2628" t="str">
            <v>우선주액면조정주가(최고)</v>
          </cell>
        </row>
        <row r="2629">
          <cell r="B2629">
            <v>705300</v>
          </cell>
          <cell r="C2629" t="str">
            <v>우선주액면조정주가(최저)</v>
          </cell>
        </row>
        <row r="2630">
          <cell r="B2630">
            <v>705400</v>
          </cell>
          <cell r="C2630" t="str">
            <v>우선주액면조정주가(평균)</v>
          </cell>
        </row>
        <row r="2631">
          <cell r="B2631">
            <v>705500</v>
          </cell>
          <cell r="C2631" t="str">
            <v>보통주시가총액(기말)</v>
          </cell>
          <cell r="P2631">
            <v>396012.42910000001</v>
          </cell>
          <cell r="Q2631">
            <v>350240.65899999999</v>
          </cell>
          <cell r="R2631">
            <v>356040.56089999998</v>
          </cell>
          <cell r="S2631">
            <v>472901.89439999999</v>
          </cell>
          <cell r="T2631">
            <v>359223.55440000002</v>
          </cell>
          <cell r="U2631">
            <v>303748.5245</v>
          </cell>
          <cell r="V2631">
            <v>241907.50750000001</v>
          </cell>
          <cell r="W2631">
            <v>346491.58029999997</v>
          </cell>
          <cell r="X2631">
            <v>363315.97460000002</v>
          </cell>
          <cell r="Y2631">
            <v>763918.44480000006</v>
          </cell>
          <cell r="Z2631">
            <v>1564213.9583999999</v>
          </cell>
          <cell r="AA2631">
            <v>2405433.6743999999</v>
          </cell>
          <cell r="AB2631">
            <v>2146247.0592</v>
          </cell>
          <cell r="AC2631">
            <v>1605138.1608</v>
          </cell>
          <cell r="AD2631">
            <v>1104953.4648</v>
          </cell>
          <cell r="AE2631">
            <v>2028021.5856000001</v>
          </cell>
          <cell r="AF2631">
            <v>1946173.1808</v>
          </cell>
        </row>
        <row r="2632">
          <cell r="B2632">
            <v>705600</v>
          </cell>
          <cell r="C2632" t="str">
            <v>보통주시가총액(최고)</v>
          </cell>
          <cell r="P2632">
            <v>626853</v>
          </cell>
          <cell r="Q2632">
            <v>470693.79570000002</v>
          </cell>
          <cell r="R2632">
            <v>540199.47169999999</v>
          </cell>
          <cell r="S2632">
            <v>536561.7648</v>
          </cell>
          <cell r="T2632">
            <v>470173.61420000001</v>
          </cell>
          <cell r="U2632">
            <v>445619.09279999998</v>
          </cell>
          <cell r="V2632">
            <v>321482.3455</v>
          </cell>
          <cell r="W2632">
            <v>393327.0564</v>
          </cell>
          <cell r="X2632">
            <v>418336.29119999998</v>
          </cell>
          <cell r="Y2632">
            <v>858498.82369999995</v>
          </cell>
          <cell r="Z2632">
            <v>1918890.3792000001</v>
          </cell>
          <cell r="AA2632">
            <v>2523659.148</v>
          </cell>
          <cell r="AB2632">
            <v>3696819.6168</v>
          </cell>
          <cell r="AC2632">
            <v>2937448.3056000001</v>
          </cell>
          <cell r="AD2632">
            <v>1677892.2984</v>
          </cell>
          <cell r="AE2632">
            <v>2478187.8119999999</v>
          </cell>
          <cell r="AF2632">
            <v>2328132.4032000001</v>
          </cell>
        </row>
        <row r="2633">
          <cell r="B2633">
            <v>705700</v>
          </cell>
          <cell r="C2633" t="str">
            <v>보통주시가총액(최저)</v>
          </cell>
          <cell r="P2633">
            <v>396012.42910000001</v>
          </cell>
          <cell r="Q2633">
            <v>255856.01120000001</v>
          </cell>
          <cell r="R2633">
            <v>328757.75929999998</v>
          </cell>
          <cell r="S2633">
            <v>353312.2807</v>
          </cell>
          <cell r="T2633">
            <v>300110.81760000001</v>
          </cell>
          <cell r="U2633">
            <v>263279.03539999999</v>
          </cell>
          <cell r="V2633">
            <v>166879.80309999999</v>
          </cell>
          <cell r="W2633">
            <v>226901.96660000001</v>
          </cell>
          <cell r="X2633">
            <v>273737.44270000001</v>
          </cell>
          <cell r="Y2633">
            <v>364680.11469999998</v>
          </cell>
          <cell r="Z2633">
            <v>713899.97519999999</v>
          </cell>
          <cell r="AA2633">
            <v>1518742.6224</v>
          </cell>
          <cell r="AB2633">
            <v>2146247.0592</v>
          </cell>
          <cell r="AC2633">
            <v>1582402.4927999999</v>
          </cell>
          <cell r="AD2633">
            <v>1095859.1976000001</v>
          </cell>
          <cell r="AE2633">
            <v>1104953.4648</v>
          </cell>
          <cell r="AF2633">
            <v>1555119.6912</v>
          </cell>
        </row>
        <row r="2634">
          <cell r="B2634">
            <v>705800</v>
          </cell>
          <cell r="C2634" t="str">
            <v>보통주시가총액(평균)</v>
          </cell>
          <cell r="P2634">
            <v>542384.30649999995</v>
          </cell>
          <cell r="Q2634">
            <v>378694.3872</v>
          </cell>
          <cell r="R2634">
            <v>404503.4534</v>
          </cell>
          <cell r="S2634">
            <v>434892.2403</v>
          </cell>
          <cell r="T2634">
            <v>367894.40429999999</v>
          </cell>
          <cell r="U2634">
            <v>349071.98619999998</v>
          </cell>
          <cell r="V2634">
            <v>263493.5575</v>
          </cell>
          <cell r="W2634">
            <v>294668.63559999998</v>
          </cell>
          <cell r="X2634">
            <v>319005.8787</v>
          </cell>
          <cell r="Y2634">
            <v>610069.47979999997</v>
          </cell>
          <cell r="Z2634">
            <v>1210685.3221</v>
          </cell>
          <cell r="AA2634">
            <v>2076291.1577000001</v>
          </cell>
          <cell r="AB2634">
            <v>3002444.4764999999</v>
          </cell>
          <cell r="AC2634">
            <v>2118964.2576000001</v>
          </cell>
          <cell r="AD2634">
            <v>1377541.1850999999</v>
          </cell>
          <cell r="AE2634">
            <v>1459929.2853000001</v>
          </cell>
          <cell r="AF2634">
            <v>1874172.5682000001</v>
          </cell>
        </row>
        <row r="2635">
          <cell r="B2635">
            <v>705900</v>
          </cell>
          <cell r="C2635" t="str">
            <v>우선주시가총액(기말)</v>
          </cell>
        </row>
        <row r="2636">
          <cell r="B2636">
            <v>706000</v>
          </cell>
          <cell r="C2636" t="str">
            <v>우선주시가총액(최고)</v>
          </cell>
        </row>
        <row r="2637">
          <cell r="B2637">
            <v>706100</v>
          </cell>
          <cell r="C2637" t="str">
            <v>우선주시가총액(최저)</v>
          </cell>
        </row>
        <row r="2638">
          <cell r="B2638">
            <v>706200</v>
          </cell>
          <cell r="C2638" t="str">
            <v>우선주시가총액(평균)</v>
          </cell>
        </row>
        <row r="2639">
          <cell r="B2639">
            <v>706300</v>
          </cell>
          <cell r="C2639" t="str">
            <v>전체시가총액(기말)</v>
          </cell>
          <cell r="P2639">
            <v>396012.42910000001</v>
          </cell>
          <cell r="Q2639">
            <v>350240.65899999999</v>
          </cell>
          <cell r="R2639">
            <v>356040.56089999998</v>
          </cell>
          <cell r="S2639">
            <v>472901.89439999999</v>
          </cell>
          <cell r="T2639">
            <v>359223.55440000002</v>
          </cell>
          <cell r="U2639">
            <v>303748.5245</v>
          </cell>
          <cell r="V2639">
            <v>241907.50750000001</v>
          </cell>
          <cell r="W2639">
            <v>346491.58029999997</v>
          </cell>
          <cell r="X2639">
            <v>363315.97460000002</v>
          </cell>
          <cell r="Y2639">
            <v>763918.44480000006</v>
          </cell>
          <cell r="Z2639">
            <v>1564213.9583999999</v>
          </cell>
          <cell r="AA2639">
            <v>2405433.6743999999</v>
          </cell>
          <cell r="AB2639">
            <v>2146247.0592</v>
          </cell>
          <cell r="AC2639">
            <v>1605138.1608</v>
          </cell>
          <cell r="AD2639">
            <v>1104953.4648</v>
          </cell>
          <cell r="AE2639">
            <v>2028021.5856000001</v>
          </cell>
          <cell r="AF2639">
            <v>1946173.1808</v>
          </cell>
        </row>
        <row r="2640">
          <cell r="B2640">
            <v>706400</v>
          </cell>
          <cell r="C2640" t="str">
            <v>전체시가총액(최고)</v>
          </cell>
          <cell r="P2640">
            <v>626853</v>
          </cell>
          <cell r="Q2640">
            <v>470693.79570000002</v>
          </cell>
          <cell r="R2640">
            <v>540199.47169999999</v>
          </cell>
          <cell r="S2640">
            <v>536561.7648</v>
          </cell>
          <cell r="T2640">
            <v>470173.61420000001</v>
          </cell>
          <cell r="U2640">
            <v>445619.09279999998</v>
          </cell>
          <cell r="V2640">
            <v>321482.3455</v>
          </cell>
          <cell r="W2640">
            <v>393327.0564</v>
          </cell>
          <cell r="X2640">
            <v>418336.29119999998</v>
          </cell>
          <cell r="Y2640">
            <v>858498.82369999995</v>
          </cell>
          <cell r="Z2640">
            <v>1918890.3792000001</v>
          </cell>
          <cell r="AA2640">
            <v>2523659.148</v>
          </cell>
          <cell r="AB2640">
            <v>3696819.6168</v>
          </cell>
          <cell r="AC2640">
            <v>2937448.3056000001</v>
          </cell>
          <cell r="AD2640">
            <v>1677892.2984</v>
          </cell>
          <cell r="AE2640">
            <v>2478187.8119999999</v>
          </cell>
          <cell r="AF2640">
            <v>2328132.4032000001</v>
          </cell>
        </row>
        <row r="2641">
          <cell r="B2641">
            <v>706500</v>
          </cell>
          <cell r="C2641" t="str">
            <v>전체시가총액(최저)</v>
          </cell>
          <cell r="P2641">
            <v>396012.42910000001</v>
          </cell>
          <cell r="Q2641">
            <v>255856.01120000001</v>
          </cell>
          <cell r="R2641">
            <v>328757.75929999998</v>
          </cell>
          <cell r="S2641">
            <v>353312.2807</v>
          </cell>
          <cell r="T2641">
            <v>300110.81760000001</v>
          </cell>
          <cell r="U2641">
            <v>263279.03539999999</v>
          </cell>
          <cell r="V2641">
            <v>166879.80309999999</v>
          </cell>
          <cell r="W2641">
            <v>226901.96660000001</v>
          </cell>
          <cell r="X2641">
            <v>273737.44270000001</v>
          </cell>
          <cell r="Y2641">
            <v>364680.11469999998</v>
          </cell>
          <cell r="Z2641">
            <v>713899.97519999999</v>
          </cell>
          <cell r="AA2641">
            <v>1518742.6224</v>
          </cell>
          <cell r="AB2641">
            <v>2146247.0592</v>
          </cell>
          <cell r="AC2641">
            <v>1582402.4927999999</v>
          </cell>
          <cell r="AD2641">
            <v>1095859.1976000001</v>
          </cell>
          <cell r="AE2641">
            <v>1104953.4648</v>
          </cell>
          <cell r="AF2641">
            <v>1555119.6912</v>
          </cell>
        </row>
        <row r="2642">
          <cell r="B2642">
            <v>706600</v>
          </cell>
          <cell r="C2642" t="str">
            <v>전체시가총액(평균)</v>
          </cell>
          <cell r="P2642">
            <v>542384.30649999995</v>
          </cell>
          <cell r="Q2642">
            <v>378694.3872</v>
          </cell>
          <cell r="R2642">
            <v>404503.4534</v>
          </cell>
          <cell r="S2642">
            <v>434892.2403</v>
          </cell>
          <cell r="T2642">
            <v>367894.40429999999</v>
          </cell>
          <cell r="U2642">
            <v>349071.98619999998</v>
          </cell>
          <cell r="V2642">
            <v>263493.5575</v>
          </cell>
          <cell r="W2642">
            <v>294668.63559999998</v>
          </cell>
          <cell r="X2642">
            <v>319005.8787</v>
          </cell>
          <cell r="Y2642">
            <v>610069.47979999997</v>
          </cell>
          <cell r="Z2642">
            <v>1210685.3221</v>
          </cell>
          <cell r="AA2642">
            <v>2076291.1577000001</v>
          </cell>
          <cell r="AB2642">
            <v>3002444.4764999999</v>
          </cell>
          <cell r="AC2642">
            <v>2118964.2576000001</v>
          </cell>
          <cell r="AD2642">
            <v>1377541.1850999999</v>
          </cell>
          <cell r="AE2642">
            <v>1459929.2853000001</v>
          </cell>
          <cell r="AF2642">
            <v>1874172.5682000001</v>
          </cell>
        </row>
        <row r="2643">
          <cell r="B2643">
            <v>707000</v>
          </cell>
          <cell r="C2643" t="str">
            <v>종업원수</v>
          </cell>
          <cell r="P2643">
            <v>965</v>
          </cell>
          <cell r="Q2643">
            <v>907</v>
          </cell>
          <cell r="R2643">
            <v>954</v>
          </cell>
          <cell r="S2643">
            <v>940</v>
          </cell>
          <cell r="T2643">
            <v>879</v>
          </cell>
          <cell r="U2643">
            <v>900</v>
          </cell>
          <cell r="V2643">
            <v>947</v>
          </cell>
          <cell r="W2643">
            <v>935</v>
          </cell>
          <cell r="X2643">
            <v>1016</v>
          </cell>
          <cell r="Y2643">
            <v>1096</v>
          </cell>
          <cell r="Z2643">
            <v>1235</v>
          </cell>
          <cell r="AA2643">
            <v>1342</v>
          </cell>
          <cell r="AB2643">
            <v>1335</v>
          </cell>
          <cell r="AC2643">
            <v>1586</v>
          </cell>
          <cell r="AD2643">
            <v>1503</v>
          </cell>
          <cell r="AE2643">
            <v>1437</v>
          </cell>
        </row>
        <row r="2644">
          <cell r="B2644">
            <v>707200</v>
          </cell>
          <cell r="C2644" t="str">
            <v>공시지가</v>
          </cell>
          <cell r="N2644">
            <v>47821000</v>
          </cell>
          <cell r="O2644">
            <v>47385000</v>
          </cell>
          <cell r="P2644">
            <v>50073000</v>
          </cell>
          <cell r="Q2644">
            <v>54075000</v>
          </cell>
          <cell r="R2644">
            <v>58023000</v>
          </cell>
          <cell r="S2644">
            <v>62926000</v>
          </cell>
          <cell r="T2644">
            <v>71887000</v>
          </cell>
          <cell r="U2644">
            <v>79261000</v>
          </cell>
          <cell r="V2644">
            <v>146645451</v>
          </cell>
          <cell r="W2644">
            <v>156339775</v>
          </cell>
          <cell r="X2644">
            <v>162215758</v>
          </cell>
        </row>
        <row r="2650">
          <cell r="B2650">
            <v>900100</v>
          </cell>
          <cell r="C2650" t="str">
            <v>보통주 수정계수</v>
          </cell>
          <cell r="D2650">
            <v>40</v>
          </cell>
          <cell r="E2650">
            <v>40</v>
          </cell>
          <cell r="F2650">
            <v>40</v>
          </cell>
          <cell r="G2650">
            <v>40</v>
          </cell>
          <cell r="H2650">
            <v>40</v>
          </cell>
          <cell r="I2650">
            <v>40</v>
          </cell>
          <cell r="J2650">
            <v>40</v>
          </cell>
          <cell r="K2650">
            <v>40</v>
          </cell>
          <cell r="L2650">
            <v>40</v>
          </cell>
          <cell r="M2650">
            <v>1</v>
          </cell>
          <cell r="N2650">
            <v>1</v>
          </cell>
          <cell r="O2650">
            <v>1</v>
          </cell>
          <cell r="P2650">
            <v>1</v>
          </cell>
          <cell r="Q2650">
            <v>1</v>
          </cell>
          <cell r="R2650">
            <v>1</v>
          </cell>
          <cell r="S2650">
            <v>1</v>
          </cell>
          <cell r="T2650">
            <v>1</v>
          </cell>
          <cell r="U2650">
            <v>1</v>
          </cell>
          <cell r="V2650">
            <v>1</v>
          </cell>
          <cell r="W2650">
            <v>1</v>
          </cell>
          <cell r="X2650">
            <v>1</v>
          </cell>
          <cell r="Y2650">
            <v>1</v>
          </cell>
          <cell r="Z2650">
            <v>1</v>
          </cell>
          <cell r="AA2650">
            <v>1</v>
          </cell>
          <cell r="AB2650">
            <v>1</v>
          </cell>
          <cell r="AC2650">
            <v>1</v>
          </cell>
          <cell r="AD2650">
            <v>1</v>
          </cell>
          <cell r="AE2650">
            <v>1</v>
          </cell>
          <cell r="AF2650">
            <v>1</v>
          </cell>
          <cell r="AG2650">
            <v>1</v>
          </cell>
        </row>
        <row r="2651">
          <cell r="B2651">
            <v>900200</v>
          </cell>
          <cell r="C2651" t="str">
            <v>우선주 수정계수</v>
          </cell>
          <cell r="D2651">
            <v>1</v>
          </cell>
          <cell r="E2651">
            <v>1</v>
          </cell>
          <cell r="F2651">
            <v>1</v>
          </cell>
          <cell r="G2651">
            <v>1</v>
          </cell>
          <cell r="H2651">
            <v>1</v>
          </cell>
          <cell r="I2651">
            <v>1</v>
          </cell>
          <cell r="J2651">
            <v>1</v>
          </cell>
          <cell r="K2651">
            <v>1</v>
          </cell>
          <cell r="L2651">
            <v>1</v>
          </cell>
          <cell r="M2651">
            <v>1</v>
          </cell>
          <cell r="N2651">
            <v>1</v>
          </cell>
          <cell r="O2651">
            <v>1</v>
          </cell>
          <cell r="P2651">
            <v>1</v>
          </cell>
          <cell r="Q2651">
            <v>1</v>
          </cell>
          <cell r="R2651">
            <v>1</v>
          </cell>
          <cell r="S2651">
            <v>1</v>
          </cell>
          <cell r="T2651">
            <v>1</v>
          </cell>
          <cell r="U2651">
            <v>1</v>
          </cell>
          <cell r="V2651">
            <v>1</v>
          </cell>
          <cell r="W2651">
            <v>1</v>
          </cell>
          <cell r="X2651">
            <v>1</v>
          </cell>
          <cell r="Y2651">
            <v>1</v>
          </cell>
          <cell r="Z2651">
            <v>1</v>
          </cell>
          <cell r="AA2651">
            <v>1</v>
          </cell>
          <cell r="AB2651">
            <v>1</v>
          </cell>
          <cell r="AC2651">
            <v>1</v>
          </cell>
          <cell r="AD2651">
            <v>1</v>
          </cell>
          <cell r="AE2651">
            <v>1</v>
          </cell>
          <cell r="AF2651">
            <v>1</v>
          </cell>
          <cell r="AG2651">
            <v>1</v>
          </cell>
        </row>
      </sheetData>
      <sheetData sheetId="30">
        <row r="2">
          <cell r="B2" t="str">
            <v>A034230</v>
          </cell>
          <cell r="C2">
            <v>201806</v>
          </cell>
          <cell r="D2">
            <v>200503</v>
          </cell>
          <cell r="E2">
            <v>200506</v>
          </cell>
          <cell r="F2">
            <v>200509</v>
          </cell>
          <cell r="G2">
            <v>200512</v>
          </cell>
          <cell r="H2">
            <v>200603</v>
          </cell>
          <cell r="I2">
            <v>200606</v>
          </cell>
          <cell r="J2">
            <v>200609</v>
          </cell>
          <cell r="K2">
            <v>200612</v>
          </cell>
          <cell r="L2">
            <v>200703</v>
          </cell>
          <cell r="M2">
            <v>200706</v>
          </cell>
          <cell r="N2">
            <v>200709</v>
          </cell>
          <cell r="O2">
            <v>200712</v>
          </cell>
          <cell r="P2">
            <v>200803</v>
          </cell>
          <cell r="Q2">
            <v>200806</v>
          </cell>
          <cell r="R2">
            <v>200809</v>
          </cell>
          <cell r="S2">
            <v>200812</v>
          </cell>
          <cell r="T2">
            <v>200903</v>
          </cell>
          <cell r="U2">
            <v>200906</v>
          </cell>
          <cell r="V2">
            <v>200909</v>
          </cell>
          <cell r="W2">
            <v>200912</v>
          </cell>
          <cell r="X2">
            <v>201003</v>
          </cell>
          <cell r="Y2">
            <v>201006</v>
          </cell>
          <cell r="Z2">
            <v>201009</v>
          </cell>
          <cell r="AA2">
            <v>201012</v>
          </cell>
          <cell r="AB2">
            <v>201103</v>
          </cell>
          <cell r="AC2">
            <v>201106</v>
          </cell>
          <cell r="AD2">
            <v>201109</v>
          </cell>
          <cell r="AE2">
            <v>201112</v>
          </cell>
          <cell r="AF2">
            <v>201203</v>
          </cell>
          <cell r="AG2">
            <v>201206</v>
          </cell>
          <cell r="AH2">
            <v>201209</v>
          </cell>
          <cell r="AI2">
            <v>201212</v>
          </cell>
          <cell r="AJ2">
            <v>201303</v>
          </cell>
          <cell r="AK2">
            <v>201306</v>
          </cell>
          <cell r="AL2">
            <v>201309</v>
          </cell>
          <cell r="AM2">
            <v>201312</v>
          </cell>
          <cell r="AN2">
            <v>201403</v>
          </cell>
          <cell r="AO2">
            <v>201406</v>
          </cell>
          <cell r="AP2">
            <v>201409</v>
          </cell>
          <cell r="AQ2">
            <v>201412</v>
          </cell>
          <cell r="AR2">
            <v>201503</v>
          </cell>
          <cell r="AS2">
            <v>201506</v>
          </cell>
          <cell r="AT2">
            <v>201509</v>
          </cell>
          <cell r="AU2">
            <v>201512</v>
          </cell>
          <cell r="AV2">
            <v>201603</v>
          </cell>
          <cell r="AW2">
            <v>201606</v>
          </cell>
          <cell r="AX2">
            <v>201609</v>
          </cell>
          <cell r="AY2">
            <v>201612</v>
          </cell>
          <cell r="AZ2">
            <v>201703</v>
          </cell>
          <cell r="BA2">
            <v>201706</v>
          </cell>
          <cell r="BB2">
            <v>201709</v>
          </cell>
          <cell r="BC2">
            <v>201712</v>
          </cell>
          <cell r="BD2">
            <v>201803</v>
          </cell>
          <cell r="BE2">
            <v>201806</v>
          </cell>
          <cell r="BF2">
            <v>201809</v>
          </cell>
          <cell r="BG2">
            <v>201812</v>
          </cell>
          <cell r="BH2">
            <v>201903</v>
          </cell>
          <cell r="BI2">
            <v>201906</v>
          </cell>
          <cell r="BJ2">
            <v>201909</v>
          </cell>
          <cell r="BK2">
            <v>201912</v>
          </cell>
        </row>
        <row r="3">
          <cell r="B3">
            <v>110000</v>
          </cell>
          <cell r="C3" t="str">
            <v>자산총계</v>
          </cell>
          <cell r="S3">
            <v>738957592</v>
          </cell>
          <cell r="W3">
            <v>752150399</v>
          </cell>
          <cell r="AA3">
            <v>698467691.88999999</v>
          </cell>
          <cell r="AE3">
            <v>742033597.49000001</v>
          </cell>
          <cell r="AI3">
            <v>1036636585</v>
          </cell>
          <cell r="AJ3">
            <v>1057150966</v>
          </cell>
          <cell r="AK3">
            <v>1161135169</v>
          </cell>
          <cell r="AL3">
            <v>1180967514</v>
          </cell>
          <cell r="AM3">
            <v>1230024866</v>
          </cell>
          <cell r="AN3">
            <v>1280680479</v>
          </cell>
          <cell r="AO3">
            <v>1270474071</v>
          </cell>
          <cell r="AP3">
            <v>1573850982</v>
          </cell>
          <cell r="AQ3">
            <v>1601908311.51</v>
          </cell>
          <cell r="AR3">
            <v>1624023693</v>
          </cell>
          <cell r="AS3">
            <v>1755994632</v>
          </cell>
          <cell r="AT3">
            <v>1808271946</v>
          </cell>
          <cell r="AU3">
            <v>1993869490.6199999</v>
          </cell>
          <cell r="AV3">
            <v>2100812290</v>
          </cell>
          <cell r="AW3">
            <v>2151313712</v>
          </cell>
          <cell r="AX3">
            <v>2216132039</v>
          </cell>
          <cell r="AY3">
            <v>2308018643.3099999</v>
          </cell>
          <cell r="AZ3">
            <v>2476906319</v>
          </cell>
          <cell r="BA3">
            <v>2413716132</v>
          </cell>
          <cell r="BB3">
            <v>2463544802</v>
          </cell>
          <cell r="BC3">
            <v>2435323991.6500001</v>
          </cell>
          <cell r="BD3">
            <v>2438998160</v>
          </cell>
          <cell r="BE3">
            <v>2527155279</v>
          </cell>
        </row>
        <row r="4">
          <cell r="B4">
            <v>112830</v>
          </cell>
          <cell r="C4" t="str">
            <v>유동자산</v>
          </cell>
          <cell r="S4">
            <v>223778344</v>
          </cell>
          <cell r="W4">
            <v>214345476</v>
          </cell>
          <cell r="AA4">
            <v>217189592.78</v>
          </cell>
          <cell r="AE4">
            <v>276406177.13999999</v>
          </cell>
          <cell r="AI4">
            <v>348593222</v>
          </cell>
          <cell r="AJ4">
            <v>371598123</v>
          </cell>
          <cell r="AK4">
            <v>479276810</v>
          </cell>
          <cell r="AL4">
            <v>331979378</v>
          </cell>
          <cell r="AM4">
            <v>378038820</v>
          </cell>
          <cell r="AN4">
            <v>414546417</v>
          </cell>
          <cell r="AO4">
            <v>398813107</v>
          </cell>
          <cell r="AP4">
            <v>709225239</v>
          </cell>
          <cell r="AQ4">
            <v>705068147.33000004</v>
          </cell>
          <cell r="AR4">
            <v>717096499</v>
          </cell>
          <cell r="AS4">
            <v>694450044</v>
          </cell>
          <cell r="AT4">
            <v>595807128</v>
          </cell>
          <cell r="AU4">
            <v>698108662.28999996</v>
          </cell>
          <cell r="AV4">
            <v>687471947</v>
          </cell>
          <cell r="AW4">
            <v>653087686</v>
          </cell>
          <cell r="AX4">
            <v>550132065</v>
          </cell>
          <cell r="AY4">
            <v>491982014.23000002</v>
          </cell>
          <cell r="AZ4">
            <v>569734225</v>
          </cell>
          <cell r="BA4">
            <v>401556196</v>
          </cell>
          <cell r="BB4">
            <v>420273310</v>
          </cell>
          <cell r="BC4">
            <v>344658525.31</v>
          </cell>
          <cell r="BD4">
            <v>303907227</v>
          </cell>
          <cell r="BE4">
            <v>291551226</v>
          </cell>
        </row>
        <row r="5">
          <cell r="B5">
            <v>112840</v>
          </cell>
          <cell r="C5" t="str">
            <v xml:space="preserve">    재고자산</v>
          </cell>
          <cell r="S5">
            <v>5416423</v>
          </cell>
          <cell r="W5">
            <v>4798933</v>
          </cell>
          <cell r="AA5">
            <v>731415.8</v>
          </cell>
          <cell r="AE5">
            <v>696224.26</v>
          </cell>
          <cell r="AI5">
            <v>2446407</v>
          </cell>
          <cell r="AJ5">
            <v>2564591</v>
          </cell>
          <cell r="AK5">
            <v>2853621</v>
          </cell>
          <cell r="AL5">
            <v>3408027</v>
          </cell>
          <cell r="AM5">
            <v>2615516</v>
          </cell>
          <cell r="AN5">
            <v>2383777</v>
          </cell>
          <cell r="AO5">
            <v>2859215</v>
          </cell>
          <cell r="AP5">
            <v>2539783</v>
          </cell>
          <cell r="AQ5">
            <v>2516623.81</v>
          </cell>
          <cell r="AR5">
            <v>2691838</v>
          </cell>
          <cell r="AS5">
            <v>2645868</v>
          </cell>
          <cell r="AT5">
            <v>2674411</v>
          </cell>
          <cell r="AU5">
            <v>2701040.26</v>
          </cell>
          <cell r="AV5">
            <v>2406574</v>
          </cell>
          <cell r="AW5">
            <v>2610905</v>
          </cell>
          <cell r="AX5">
            <v>2690851</v>
          </cell>
          <cell r="AY5">
            <v>2402757.86</v>
          </cell>
          <cell r="AZ5">
            <v>2763063</v>
          </cell>
          <cell r="BA5">
            <v>5609813</v>
          </cell>
          <cell r="BB5">
            <v>5775634</v>
          </cell>
          <cell r="BC5">
            <v>5373338.6100000003</v>
          </cell>
          <cell r="BD5">
            <v>5486140</v>
          </cell>
          <cell r="BE5">
            <v>5262637</v>
          </cell>
        </row>
        <row r="6">
          <cell r="B6">
            <v>112850</v>
          </cell>
          <cell r="C6" t="str">
            <v xml:space="preserve">        상품</v>
          </cell>
          <cell r="S6">
            <v>270422</v>
          </cell>
          <cell r="W6">
            <v>340367</v>
          </cell>
          <cell r="AJ6">
            <v>462179</v>
          </cell>
          <cell r="AK6">
            <v>837293</v>
          </cell>
          <cell r="AO6">
            <v>389624</v>
          </cell>
          <cell r="AP6">
            <v>156126</v>
          </cell>
          <cell r="AS6">
            <v>225213</v>
          </cell>
          <cell r="AT6">
            <v>203934</v>
          </cell>
          <cell r="AV6">
            <v>160631</v>
          </cell>
          <cell r="AW6">
            <v>165048</v>
          </cell>
          <cell r="AX6">
            <v>183148</v>
          </cell>
          <cell r="AZ6">
            <v>139181</v>
          </cell>
          <cell r="BA6">
            <v>332570</v>
          </cell>
          <cell r="BB6">
            <v>435094</v>
          </cell>
          <cell r="BD6">
            <v>254619</v>
          </cell>
          <cell r="BE6">
            <v>247267</v>
          </cell>
        </row>
        <row r="7">
          <cell r="B7">
            <v>112860</v>
          </cell>
          <cell r="C7" t="str">
            <v xml:space="preserve">        (평가손실충당금)</v>
          </cell>
        </row>
        <row r="8">
          <cell r="B8">
            <v>112870</v>
          </cell>
          <cell r="C8" t="str">
            <v xml:space="preserve">        제품</v>
          </cell>
        </row>
        <row r="9">
          <cell r="B9">
            <v>112880</v>
          </cell>
          <cell r="C9" t="str">
            <v xml:space="preserve">        (평가손실충당금)</v>
          </cell>
        </row>
        <row r="10">
          <cell r="B10">
            <v>112890</v>
          </cell>
          <cell r="C10" t="str">
            <v xml:space="preserve">        완성건물</v>
          </cell>
        </row>
        <row r="11">
          <cell r="B11">
            <v>112900</v>
          </cell>
          <cell r="C11" t="str">
            <v xml:space="preserve">        (평가손실충당금)</v>
          </cell>
        </row>
        <row r="12">
          <cell r="B12">
            <v>112910</v>
          </cell>
          <cell r="C12" t="str">
            <v xml:space="preserve">        원재료(부재료)</v>
          </cell>
          <cell r="S12">
            <v>1235780</v>
          </cell>
          <cell r="W12">
            <v>1030972</v>
          </cell>
          <cell r="AJ12">
            <v>1034586</v>
          </cell>
          <cell r="AK12">
            <v>948310</v>
          </cell>
          <cell r="AO12">
            <v>816436</v>
          </cell>
          <cell r="AP12">
            <v>874205</v>
          </cell>
          <cell r="AS12">
            <v>827246</v>
          </cell>
          <cell r="AT12">
            <v>854458</v>
          </cell>
          <cell r="AV12">
            <v>849102</v>
          </cell>
          <cell r="AW12">
            <v>883672</v>
          </cell>
          <cell r="AX12">
            <v>885031</v>
          </cell>
          <cell r="AZ12">
            <v>1233132</v>
          </cell>
          <cell r="BA12">
            <v>1593595</v>
          </cell>
          <cell r="BB12">
            <v>1431609</v>
          </cell>
          <cell r="BD12">
            <v>1627750</v>
          </cell>
          <cell r="BE12">
            <v>1736515</v>
          </cell>
        </row>
        <row r="13">
          <cell r="B13">
            <v>112920</v>
          </cell>
          <cell r="C13" t="str">
            <v xml:space="preserve">        (평가손실충당금)</v>
          </cell>
        </row>
        <row r="14">
          <cell r="B14">
            <v>112930</v>
          </cell>
          <cell r="C14" t="str">
            <v xml:space="preserve">        용지</v>
          </cell>
        </row>
        <row r="15">
          <cell r="B15">
            <v>112940</v>
          </cell>
          <cell r="C15" t="str">
            <v xml:space="preserve">        (평가손실충당금)</v>
          </cell>
        </row>
        <row r="16">
          <cell r="B16">
            <v>112950</v>
          </cell>
          <cell r="C16" t="str">
            <v xml:space="preserve">        재공품</v>
          </cell>
        </row>
        <row r="17">
          <cell r="B17">
            <v>112960</v>
          </cell>
          <cell r="C17" t="str">
            <v xml:space="preserve">        (평가손실충당금)</v>
          </cell>
        </row>
        <row r="18">
          <cell r="B18">
            <v>112970</v>
          </cell>
          <cell r="C18" t="str">
            <v xml:space="preserve">        미완성건물</v>
          </cell>
        </row>
        <row r="19">
          <cell r="B19">
            <v>112980</v>
          </cell>
          <cell r="C19" t="str">
            <v xml:space="preserve">        (평가손실충당금)</v>
          </cell>
        </row>
        <row r="20">
          <cell r="B20">
            <v>112990</v>
          </cell>
          <cell r="C20" t="str">
            <v xml:space="preserve">        미완성공사</v>
          </cell>
        </row>
        <row r="21">
          <cell r="B21">
            <v>113000</v>
          </cell>
          <cell r="C21" t="str">
            <v xml:space="preserve">        (평가손실충당금)</v>
          </cell>
        </row>
        <row r="22">
          <cell r="B22">
            <v>113010</v>
          </cell>
          <cell r="C22" t="str">
            <v xml:space="preserve">        반제품</v>
          </cell>
        </row>
        <row r="23">
          <cell r="B23">
            <v>113020</v>
          </cell>
          <cell r="C23" t="str">
            <v xml:space="preserve">        (평가손실충당금)</v>
          </cell>
        </row>
        <row r="24">
          <cell r="B24">
            <v>113030</v>
          </cell>
          <cell r="C24" t="str">
            <v xml:space="preserve">        미착품</v>
          </cell>
        </row>
        <row r="25">
          <cell r="B25">
            <v>113040</v>
          </cell>
          <cell r="C25" t="str">
            <v xml:space="preserve">        (평가손실충당금)</v>
          </cell>
        </row>
        <row r="26">
          <cell r="B26">
            <v>113050</v>
          </cell>
          <cell r="C26" t="str">
            <v xml:space="preserve">        저장품(소모품)</v>
          </cell>
          <cell r="S26">
            <v>3910221</v>
          </cell>
          <cell r="W26">
            <v>3427595</v>
          </cell>
          <cell r="AJ26">
            <v>1067826</v>
          </cell>
          <cell r="AK26">
            <v>1068018</v>
          </cell>
          <cell r="AO26">
            <v>1653155</v>
          </cell>
          <cell r="AP26">
            <v>1509453</v>
          </cell>
          <cell r="AS26">
            <v>1593409</v>
          </cell>
          <cell r="AT26">
            <v>1616020</v>
          </cell>
          <cell r="AV26">
            <v>1396841</v>
          </cell>
          <cell r="AW26">
            <v>1562185</v>
          </cell>
          <cell r="AX26">
            <v>1622672</v>
          </cell>
          <cell r="AZ26">
            <v>1390750</v>
          </cell>
          <cell r="BA26">
            <v>3683648</v>
          </cell>
          <cell r="BB26">
            <v>3908931</v>
          </cell>
          <cell r="BD26">
            <v>3603770</v>
          </cell>
          <cell r="BE26">
            <v>3278855</v>
          </cell>
        </row>
        <row r="27">
          <cell r="B27">
            <v>113060</v>
          </cell>
          <cell r="C27" t="str">
            <v xml:space="preserve">        (평가손실충당금)</v>
          </cell>
        </row>
        <row r="28">
          <cell r="B28">
            <v>113070</v>
          </cell>
          <cell r="C28" t="str">
            <v xml:space="preserve">        기타재고자산</v>
          </cell>
          <cell r="AA28">
            <v>731416</v>
          </cell>
          <cell r="AE28">
            <v>696224</v>
          </cell>
          <cell r="AI28">
            <v>2446407</v>
          </cell>
          <cell r="AL28">
            <v>3408027</v>
          </cell>
          <cell r="AM28">
            <v>2615516</v>
          </cell>
          <cell r="AN28">
            <v>2383777</v>
          </cell>
          <cell r="AQ28">
            <v>2516624</v>
          </cell>
          <cell r="AR28">
            <v>2691838</v>
          </cell>
          <cell r="AU28">
            <v>2701040</v>
          </cell>
          <cell r="AY28">
            <v>2402758</v>
          </cell>
          <cell r="BC28">
            <v>5373339</v>
          </cell>
        </row>
        <row r="29">
          <cell r="B29">
            <v>113080</v>
          </cell>
          <cell r="C29" t="str">
            <v xml:space="preserve">        (평가손실충당금)</v>
          </cell>
        </row>
        <row r="30">
          <cell r="B30">
            <v>133020</v>
          </cell>
          <cell r="C30" t="str">
            <v xml:space="preserve">    유동생물자산</v>
          </cell>
        </row>
        <row r="31">
          <cell r="B31">
            <v>133030</v>
          </cell>
          <cell r="C31" t="str">
            <v xml:space="preserve">        식물(조림)</v>
          </cell>
        </row>
        <row r="32">
          <cell r="B32">
            <v>133040</v>
          </cell>
          <cell r="C32" t="str">
            <v xml:space="preserve">        (상각누계액)</v>
          </cell>
        </row>
        <row r="33">
          <cell r="B33">
            <v>133050</v>
          </cell>
          <cell r="C33" t="str">
            <v xml:space="preserve">        (손상차손누계액)</v>
          </cell>
        </row>
        <row r="34">
          <cell r="B34">
            <v>133060</v>
          </cell>
          <cell r="C34" t="str">
            <v xml:space="preserve">        (정부보조금등)</v>
          </cell>
        </row>
        <row r="35">
          <cell r="B35">
            <v>133070</v>
          </cell>
          <cell r="C35" t="str">
            <v xml:space="preserve">        축산물</v>
          </cell>
        </row>
        <row r="36">
          <cell r="B36">
            <v>133080</v>
          </cell>
          <cell r="C36" t="str">
            <v xml:space="preserve">        (상각누계액)</v>
          </cell>
        </row>
        <row r="37">
          <cell r="B37">
            <v>133090</v>
          </cell>
          <cell r="C37" t="str">
            <v xml:space="preserve">        (손상차손누계액)</v>
          </cell>
        </row>
        <row r="38">
          <cell r="B38">
            <v>133100</v>
          </cell>
          <cell r="C38" t="str">
            <v xml:space="preserve">        (정부보조금등)</v>
          </cell>
        </row>
        <row r="39">
          <cell r="B39">
            <v>133110</v>
          </cell>
          <cell r="C39" t="str">
            <v xml:space="preserve">        수산물</v>
          </cell>
        </row>
        <row r="40">
          <cell r="B40">
            <v>133120</v>
          </cell>
          <cell r="C40" t="str">
            <v xml:space="preserve">        (상각누계액)</v>
          </cell>
        </row>
        <row r="41">
          <cell r="B41">
            <v>133130</v>
          </cell>
          <cell r="C41" t="str">
            <v xml:space="preserve">        (손상차손누계액)</v>
          </cell>
        </row>
        <row r="42">
          <cell r="B42">
            <v>133140</v>
          </cell>
          <cell r="C42" t="str">
            <v xml:space="preserve">        (정부보조금등)</v>
          </cell>
        </row>
        <row r="43">
          <cell r="B43">
            <v>133150</v>
          </cell>
          <cell r="C43" t="str">
            <v xml:space="preserve">        기타생물자산</v>
          </cell>
        </row>
        <row r="44">
          <cell r="B44">
            <v>133160</v>
          </cell>
          <cell r="C44" t="str">
            <v xml:space="preserve">        (상각누계액)</v>
          </cell>
        </row>
        <row r="45">
          <cell r="B45">
            <v>133170</v>
          </cell>
          <cell r="C45" t="str">
            <v xml:space="preserve">        (손상차손누계액)</v>
          </cell>
        </row>
        <row r="46">
          <cell r="B46">
            <v>133180</v>
          </cell>
          <cell r="C46" t="str">
            <v xml:space="preserve">        (정부보조금등)</v>
          </cell>
        </row>
        <row r="47">
          <cell r="B47">
            <v>113090</v>
          </cell>
          <cell r="C47" t="str">
            <v xml:space="preserve">    단기금융자산</v>
          </cell>
          <cell r="S47">
            <v>124375858</v>
          </cell>
          <cell r="W47">
            <v>83263955</v>
          </cell>
          <cell r="AA47">
            <v>74254819</v>
          </cell>
          <cell r="AE47">
            <v>83981275</v>
          </cell>
          <cell r="AI47">
            <v>178111151</v>
          </cell>
          <cell r="AJ47">
            <v>198426333</v>
          </cell>
          <cell r="AK47">
            <v>176508669</v>
          </cell>
          <cell r="AL47">
            <v>84489515</v>
          </cell>
          <cell r="AM47">
            <v>88926612</v>
          </cell>
          <cell r="AN47">
            <v>88035855</v>
          </cell>
          <cell r="AO47">
            <v>68658386</v>
          </cell>
          <cell r="AP47">
            <v>243528152</v>
          </cell>
          <cell r="AQ47">
            <v>311838119</v>
          </cell>
          <cell r="AR47">
            <v>168609854</v>
          </cell>
          <cell r="AS47">
            <v>185530572</v>
          </cell>
          <cell r="AT47">
            <v>158016634</v>
          </cell>
          <cell r="AU47">
            <v>319858320</v>
          </cell>
          <cell r="AV47">
            <v>125131141</v>
          </cell>
          <cell r="AW47">
            <v>50607425</v>
          </cell>
          <cell r="AX47">
            <v>35936443</v>
          </cell>
          <cell r="AY47">
            <v>267184259</v>
          </cell>
          <cell r="AZ47">
            <v>70524189</v>
          </cell>
          <cell r="BA47">
            <v>156462852</v>
          </cell>
          <cell r="BB47">
            <v>137197492</v>
          </cell>
          <cell r="BC47">
            <v>128136887</v>
          </cell>
          <cell r="BD47">
            <v>50917446</v>
          </cell>
          <cell r="BE47">
            <v>20781591</v>
          </cell>
        </row>
        <row r="48">
          <cell r="B48">
            <v>113100</v>
          </cell>
          <cell r="C48" t="str">
            <v xml:space="preserve">        단기매매금융자산</v>
          </cell>
        </row>
        <row r="49">
          <cell r="B49">
            <v>113110</v>
          </cell>
          <cell r="C49" t="str">
            <v xml:space="preserve">        당기손익인식(지정)금융자산</v>
          </cell>
          <cell r="AN49">
            <v>405446</v>
          </cell>
          <cell r="BD49">
            <v>10194636</v>
          </cell>
        </row>
        <row r="50">
          <cell r="B50">
            <v>113120</v>
          </cell>
          <cell r="C50" t="str">
            <v xml:space="preserve">        단기금융상품</v>
          </cell>
          <cell r="S50">
            <v>78113654</v>
          </cell>
          <cell r="W50">
            <v>73851500</v>
          </cell>
          <cell r="AA50">
            <v>62860765.810000002</v>
          </cell>
          <cell r="AE50">
            <v>59457951.240000002</v>
          </cell>
          <cell r="AI50">
            <v>171421833</v>
          </cell>
          <cell r="AJ50">
            <v>198346600</v>
          </cell>
          <cell r="AK50">
            <v>176404663</v>
          </cell>
          <cell r="AL50">
            <v>84394869</v>
          </cell>
          <cell r="AM50">
            <v>87346600</v>
          </cell>
          <cell r="AN50">
            <v>87346600</v>
          </cell>
          <cell r="AO50">
            <v>68236548</v>
          </cell>
          <cell r="AP50">
            <v>237989948</v>
          </cell>
          <cell r="AQ50">
            <v>305344055.18000001</v>
          </cell>
          <cell r="AR50">
            <v>161151619</v>
          </cell>
          <cell r="AS50">
            <v>182200000</v>
          </cell>
          <cell r="AT50">
            <v>154200000</v>
          </cell>
          <cell r="AU50">
            <v>286200000</v>
          </cell>
          <cell r="AV50">
            <v>82200000</v>
          </cell>
          <cell r="AW50">
            <v>32200000</v>
          </cell>
          <cell r="AX50">
            <v>32200000</v>
          </cell>
          <cell r="AY50">
            <v>262500000</v>
          </cell>
          <cell r="AZ50">
            <v>57200000</v>
          </cell>
          <cell r="BA50">
            <v>142500000</v>
          </cell>
          <cell r="BB50">
            <v>122200000</v>
          </cell>
          <cell r="BC50">
            <v>114200000</v>
          </cell>
          <cell r="BD50">
            <v>38200000</v>
          </cell>
          <cell r="BE50">
            <v>18200000</v>
          </cell>
        </row>
        <row r="51">
          <cell r="B51">
            <v>113130</v>
          </cell>
          <cell r="C51" t="str">
            <v xml:space="preserve">        단기대여금</v>
          </cell>
          <cell r="S51">
            <v>8426120</v>
          </cell>
          <cell r="W51">
            <v>476120</v>
          </cell>
          <cell r="AA51">
            <v>558123</v>
          </cell>
          <cell r="AE51">
            <v>4521593</v>
          </cell>
          <cell r="AI51">
            <v>1538277</v>
          </cell>
          <cell r="AJ51">
            <v>1501598</v>
          </cell>
          <cell r="AK51">
            <v>1525871</v>
          </cell>
          <cell r="AL51">
            <v>1517336</v>
          </cell>
          <cell r="AM51">
            <v>1113076</v>
          </cell>
          <cell r="AN51">
            <v>1255419</v>
          </cell>
          <cell r="AO51">
            <v>1393448</v>
          </cell>
          <cell r="AP51">
            <v>1413421</v>
          </cell>
          <cell r="AQ51">
            <v>1227155</v>
          </cell>
          <cell r="AR51">
            <v>1183136</v>
          </cell>
          <cell r="AS51">
            <v>2176582</v>
          </cell>
          <cell r="AT51">
            <v>2696634</v>
          </cell>
          <cell r="AU51">
            <v>3658020</v>
          </cell>
          <cell r="AV51">
            <v>2930841</v>
          </cell>
          <cell r="AW51">
            <v>3394758</v>
          </cell>
          <cell r="AX51">
            <v>3736143</v>
          </cell>
          <cell r="AY51">
            <v>2682959</v>
          </cell>
          <cell r="AZ51">
            <v>3297839</v>
          </cell>
          <cell r="BA51">
            <v>3865347</v>
          </cell>
          <cell r="BB51">
            <v>4861065</v>
          </cell>
          <cell r="BC51">
            <v>3502444</v>
          </cell>
          <cell r="BD51">
            <v>3303392</v>
          </cell>
          <cell r="BE51">
            <v>3579332</v>
          </cell>
        </row>
        <row r="52">
          <cell r="B52">
            <v>113140</v>
          </cell>
          <cell r="C52" t="str">
            <v xml:space="preserve">        (대손충당금)</v>
          </cell>
          <cell r="S52">
            <v>426120</v>
          </cell>
          <cell r="W52">
            <v>426120</v>
          </cell>
          <cell r="AA52">
            <v>426120</v>
          </cell>
          <cell r="AE52">
            <v>1426120</v>
          </cell>
          <cell r="AI52">
            <v>1426120</v>
          </cell>
          <cell r="AJ52">
            <v>1426120</v>
          </cell>
          <cell r="AK52">
            <v>1426120</v>
          </cell>
          <cell r="AL52">
            <v>1426120</v>
          </cell>
          <cell r="AM52">
            <v>1000000</v>
          </cell>
          <cell r="AN52">
            <v>1000000</v>
          </cell>
          <cell r="AO52">
            <v>1000000</v>
          </cell>
          <cell r="AP52">
            <v>1000000</v>
          </cell>
          <cell r="AQ52">
            <v>1000000</v>
          </cell>
          <cell r="AR52">
            <v>1000000</v>
          </cell>
          <cell r="AS52">
            <v>1000000</v>
          </cell>
          <cell r="AT52">
            <v>1000000</v>
          </cell>
          <cell r="AU52">
            <v>1000000</v>
          </cell>
          <cell r="AV52">
            <v>1000000</v>
          </cell>
          <cell r="AW52">
            <v>1000000</v>
          </cell>
          <cell r="AX52">
            <v>1000000</v>
          </cell>
          <cell r="AY52">
            <v>1000000</v>
          </cell>
          <cell r="AZ52">
            <v>1000000</v>
          </cell>
          <cell r="BA52">
            <v>1000000</v>
          </cell>
          <cell r="BB52">
            <v>1000000</v>
          </cell>
          <cell r="BC52">
            <v>1000000</v>
          </cell>
          <cell r="BD52">
            <v>1000000</v>
          </cell>
          <cell r="BE52">
            <v>1000000</v>
          </cell>
        </row>
        <row r="53">
          <cell r="B53">
            <v>113150</v>
          </cell>
          <cell r="C53" t="str">
            <v xml:space="preserve">        *외화단기대여금</v>
          </cell>
        </row>
        <row r="54">
          <cell r="B54">
            <v>113160</v>
          </cell>
          <cell r="C54" t="str">
            <v xml:space="preserve">            단기대여금</v>
          </cell>
          <cell r="S54">
            <v>8426120</v>
          </cell>
          <cell r="W54">
            <v>476120</v>
          </cell>
          <cell r="AA54">
            <v>558123</v>
          </cell>
          <cell r="AE54">
            <v>4521593</v>
          </cell>
          <cell r="AI54">
            <v>1538277</v>
          </cell>
          <cell r="AJ54">
            <v>1501598</v>
          </cell>
          <cell r="AK54">
            <v>1525871</v>
          </cell>
          <cell r="AL54">
            <v>1517336</v>
          </cell>
          <cell r="AM54">
            <v>1113076</v>
          </cell>
          <cell r="AN54">
            <v>1255419</v>
          </cell>
          <cell r="AO54">
            <v>1393448</v>
          </cell>
          <cell r="AP54">
            <v>1413421</v>
          </cell>
          <cell r="AQ54">
            <v>1227155</v>
          </cell>
          <cell r="AR54">
            <v>1183136</v>
          </cell>
          <cell r="AS54">
            <v>2176582</v>
          </cell>
          <cell r="AT54">
            <v>2696634</v>
          </cell>
          <cell r="AU54">
            <v>3658020</v>
          </cell>
          <cell r="AV54">
            <v>2930841</v>
          </cell>
          <cell r="AW54">
            <v>3394758</v>
          </cell>
          <cell r="AX54">
            <v>3736143</v>
          </cell>
          <cell r="AY54">
            <v>2682959</v>
          </cell>
          <cell r="AZ54">
            <v>3297839</v>
          </cell>
          <cell r="BA54">
            <v>3865347</v>
          </cell>
          <cell r="BB54">
            <v>4861065</v>
          </cell>
          <cell r="BC54">
            <v>3502444</v>
          </cell>
          <cell r="BD54">
            <v>3303392</v>
          </cell>
          <cell r="BE54">
            <v>3579332</v>
          </cell>
        </row>
        <row r="55">
          <cell r="B55">
            <v>113170</v>
          </cell>
          <cell r="C55" t="str">
            <v xml:space="preserve">            (대손충당금)</v>
          </cell>
          <cell r="S55">
            <v>426120</v>
          </cell>
          <cell r="W55">
            <v>426120</v>
          </cell>
          <cell r="AA55">
            <v>426120</v>
          </cell>
          <cell r="AE55">
            <v>1426120</v>
          </cell>
          <cell r="AI55">
            <v>1426120</v>
          </cell>
          <cell r="AJ55">
            <v>1426120</v>
          </cell>
          <cell r="AK55">
            <v>1426120</v>
          </cell>
          <cell r="AL55">
            <v>1426120</v>
          </cell>
          <cell r="AM55">
            <v>1000000</v>
          </cell>
          <cell r="AN55">
            <v>1000000</v>
          </cell>
          <cell r="AO55">
            <v>1000000</v>
          </cell>
          <cell r="AP55">
            <v>1000000</v>
          </cell>
          <cell r="AQ55">
            <v>1000000</v>
          </cell>
          <cell r="AR55">
            <v>1000000</v>
          </cell>
          <cell r="AS55">
            <v>1000000</v>
          </cell>
          <cell r="AT55">
            <v>1000000</v>
          </cell>
          <cell r="AU55">
            <v>1000000</v>
          </cell>
          <cell r="AV55">
            <v>1000000</v>
          </cell>
          <cell r="AW55">
            <v>1000000</v>
          </cell>
          <cell r="AX55">
            <v>1000000</v>
          </cell>
          <cell r="AY55">
            <v>1000000</v>
          </cell>
          <cell r="AZ55">
            <v>1000000</v>
          </cell>
          <cell r="BA55">
            <v>1000000</v>
          </cell>
          <cell r="BB55">
            <v>1000000</v>
          </cell>
          <cell r="BC55">
            <v>1000000</v>
          </cell>
          <cell r="BD55">
            <v>1000000</v>
          </cell>
          <cell r="BE55">
            <v>1000000</v>
          </cell>
        </row>
        <row r="56">
          <cell r="B56">
            <v>113180</v>
          </cell>
          <cell r="C56" t="str">
            <v xml:space="preserve">            특수관계자단기대여금</v>
          </cell>
        </row>
        <row r="57">
          <cell r="B57">
            <v>113190</v>
          </cell>
          <cell r="C57" t="str">
            <v xml:space="preserve">            (대손충당금)</v>
          </cell>
        </row>
        <row r="58">
          <cell r="B58">
            <v>113200</v>
          </cell>
          <cell r="C58" t="str">
            <v xml:space="preserve">            주임종단기대여금</v>
          </cell>
        </row>
        <row r="59">
          <cell r="B59">
            <v>113210</v>
          </cell>
          <cell r="C59" t="str">
            <v xml:space="preserve">            (대손충당금)</v>
          </cell>
        </row>
        <row r="60">
          <cell r="B60">
            <v>113220</v>
          </cell>
          <cell r="C60" t="str">
            <v xml:space="preserve">            기타단기대여금</v>
          </cell>
        </row>
        <row r="61">
          <cell r="B61">
            <v>113230</v>
          </cell>
          <cell r="C61" t="str">
            <v xml:space="preserve">            (대손충당금)</v>
          </cell>
        </row>
        <row r="62">
          <cell r="B62">
            <v>113240</v>
          </cell>
          <cell r="C62" t="str">
            <v xml:space="preserve">        단기매도가능금융자산</v>
          </cell>
          <cell r="S62">
            <v>38244484</v>
          </cell>
          <cell r="W62">
            <v>8824345</v>
          </cell>
          <cell r="AA62">
            <v>11220205</v>
          </cell>
          <cell r="AE62">
            <v>18405482</v>
          </cell>
          <cell r="AI62">
            <v>5056085</v>
          </cell>
          <cell r="AP62">
            <v>5091898</v>
          </cell>
          <cell r="AQ62">
            <v>6232724</v>
          </cell>
          <cell r="AR62">
            <v>7241109</v>
          </cell>
          <cell r="AS62">
            <v>2120000</v>
          </cell>
          <cell r="AT62">
            <v>2120000</v>
          </cell>
          <cell r="AU62">
            <v>31000000</v>
          </cell>
          <cell r="AV62">
            <v>41000000</v>
          </cell>
          <cell r="AW62">
            <v>16012367</v>
          </cell>
          <cell r="AX62">
            <v>1000000</v>
          </cell>
          <cell r="AY62">
            <v>3000000</v>
          </cell>
          <cell r="AZ62">
            <v>11025050</v>
          </cell>
          <cell r="BA62">
            <v>11097505</v>
          </cell>
          <cell r="BB62">
            <v>11136427</v>
          </cell>
          <cell r="BC62">
            <v>11164071.859999999</v>
          </cell>
        </row>
        <row r="63">
          <cell r="B63">
            <v>113250</v>
          </cell>
          <cell r="C63" t="str">
            <v xml:space="preserve">        단기만기보유금융자산</v>
          </cell>
          <cell r="S63">
            <v>17720</v>
          </cell>
          <cell r="W63">
            <v>538110</v>
          </cell>
          <cell r="AA63">
            <v>41845</v>
          </cell>
          <cell r="AE63">
            <v>15475</v>
          </cell>
          <cell r="AI63">
            <v>10485</v>
          </cell>
          <cell r="AJ63">
            <v>4255</v>
          </cell>
          <cell r="AK63">
            <v>4255</v>
          </cell>
          <cell r="AL63">
            <v>3430</v>
          </cell>
          <cell r="AM63">
            <v>28195</v>
          </cell>
          <cell r="AN63">
            <v>28390</v>
          </cell>
          <cell r="AO63">
            <v>28390</v>
          </cell>
          <cell r="AP63">
            <v>32885</v>
          </cell>
          <cell r="AQ63">
            <v>34185</v>
          </cell>
          <cell r="AR63">
            <v>33990</v>
          </cell>
          <cell r="AS63">
            <v>33990</v>
          </cell>
          <cell r="AU63">
            <v>300</v>
          </cell>
          <cell r="AV63">
            <v>300</v>
          </cell>
          <cell r="AW63">
            <v>300</v>
          </cell>
          <cell r="AX63">
            <v>300</v>
          </cell>
          <cell r="AY63">
            <v>1300</v>
          </cell>
          <cell r="AZ63">
            <v>1300</v>
          </cell>
          <cell r="BC63">
            <v>585</v>
          </cell>
          <cell r="BD63">
            <v>585</v>
          </cell>
        </row>
        <row r="64">
          <cell r="B64">
            <v>113260</v>
          </cell>
          <cell r="C64" t="str">
            <v xml:space="preserve">        단기파생상품자산</v>
          </cell>
          <cell r="AE64">
            <v>3006894</v>
          </cell>
          <cell r="AI64">
            <v>1510591</v>
          </cell>
          <cell r="AM64">
            <v>1438741</v>
          </cell>
          <cell r="BC64">
            <v>269785.92</v>
          </cell>
          <cell r="BD64">
            <v>218833</v>
          </cell>
          <cell r="BE64">
            <v>2259</v>
          </cell>
        </row>
        <row r="65">
          <cell r="B65">
            <v>113270</v>
          </cell>
          <cell r="C65" t="str">
            <v xml:space="preserve">            옵션</v>
          </cell>
        </row>
        <row r="66">
          <cell r="B66">
            <v>113280</v>
          </cell>
          <cell r="C66" t="str">
            <v xml:space="preserve">            선물</v>
          </cell>
        </row>
        <row r="67">
          <cell r="B67">
            <v>113290</v>
          </cell>
          <cell r="C67" t="str">
            <v xml:space="preserve">            선도</v>
          </cell>
        </row>
        <row r="68">
          <cell r="B68">
            <v>113300</v>
          </cell>
          <cell r="C68" t="str">
            <v xml:space="preserve">            스왑</v>
          </cell>
          <cell r="BC68">
            <v>269786</v>
          </cell>
          <cell r="BD68">
            <v>218833</v>
          </cell>
          <cell r="BE68">
            <v>2259</v>
          </cell>
        </row>
        <row r="69">
          <cell r="B69">
            <v>113310</v>
          </cell>
          <cell r="C69" t="str">
            <v xml:space="preserve">            기타단기파생상품자산</v>
          </cell>
          <cell r="AE69">
            <v>3006894</v>
          </cell>
          <cell r="AI69">
            <v>1510591</v>
          </cell>
          <cell r="AM69">
            <v>1438741</v>
          </cell>
        </row>
        <row r="70">
          <cell r="B70">
            <v>113320</v>
          </cell>
          <cell r="C70" t="str">
            <v xml:space="preserve">        금융리스채권</v>
          </cell>
        </row>
        <row r="71">
          <cell r="B71">
            <v>113330</v>
          </cell>
          <cell r="C71" t="str">
            <v xml:space="preserve">        (대손충당금)</v>
          </cell>
        </row>
        <row r="72">
          <cell r="B72">
            <v>113340</v>
          </cell>
          <cell r="C72" t="str">
            <v xml:space="preserve">        기타단기금융자산</v>
          </cell>
        </row>
        <row r="73">
          <cell r="B73">
            <v>113350</v>
          </cell>
          <cell r="C73" t="str">
            <v xml:space="preserve">    매출채권및기타채권</v>
          </cell>
          <cell r="S73">
            <v>17047781</v>
          </cell>
          <cell r="W73">
            <v>14812800</v>
          </cell>
          <cell r="AA73">
            <v>10642246</v>
          </cell>
          <cell r="AE73">
            <v>14834970</v>
          </cell>
          <cell r="AI73">
            <v>21734113</v>
          </cell>
          <cell r="AJ73">
            <v>21216893</v>
          </cell>
          <cell r="AK73">
            <v>23602043</v>
          </cell>
          <cell r="AL73">
            <v>29352495</v>
          </cell>
          <cell r="AM73">
            <v>31653077</v>
          </cell>
          <cell r="AN73">
            <v>26809894</v>
          </cell>
          <cell r="AO73">
            <v>26152332</v>
          </cell>
          <cell r="AP73">
            <v>32500384</v>
          </cell>
          <cell r="AQ73">
            <v>36639619</v>
          </cell>
          <cell r="AR73">
            <v>29577033</v>
          </cell>
          <cell r="AS73">
            <v>16625053</v>
          </cell>
          <cell r="AT73">
            <v>30809892</v>
          </cell>
          <cell r="AU73">
            <v>27634760</v>
          </cell>
          <cell r="AV73">
            <v>24542173</v>
          </cell>
          <cell r="AW73">
            <v>18496786</v>
          </cell>
          <cell r="AX73">
            <v>22151043</v>
          </cell>
          <cell r="AY73">
            <v>22568777</v>
          </cell>
          <cell r="AZ73">
            <v>12588038</v>
          </cell>
          <cell r="BA73">
            <v>32627528</v>
          </cell>
          <cell r="BB73">
            <v>17229448</v>
          </cell>
          <cell r="BC73">
            <v>18701454</v>
          </cell>
          <cell r="BD73">
            <v>31086930</v>
          </cell>
          <cell r="BE73">
            <v>21426821</v>
          </cell>
        </row>
        <row r="74">
          <cell r="B74">
            <v>113360</v>
          </cell>
          <cell r="C74" t="str">
            <v xml:space="preserve">        매출채권</v>
          </cell>
          <cell r="S74">
            <v>17807413</v>
          </cell>
          <cell r="W74">
            <v>15445653</v>
          </cell>
          <cell r="AA74">
            <v>12071593</v>
          </cell>
          <cell r="AE74">
            <v>14581632</v>
          </cell>
          <cell r="AI74">
            <v>22846410</v>
          </cell>
          <cell r="AJ74">
            <v>22000508</v>
          </cell>
          <cell r="AK74">
            <v>24574531</v>
          </cell>
          <cell r="AL74">
            <v>30252747</v>
          </cell>
          <cell r="AM74">
            <v>31248409</v>
          </cell>
          <cell r="AN74">
            <v>27072309</v>
          </cell>
          <cell r="AO74">
            <v>24806570</v>
          </cell>
          <cell r="AP74">
            <v>30069995</v>
          </cell>
          <cell r="AQ74">
            <v>35055711</v>
          </cell>
          <cell r="AR74">
            <v>27482731</v>
          </cell>
          <cell r="AS74">
            <v>13919649</v>
          </cell>
          <cell r="AT74">
            <v>28684402</v>
          </cell>
          <cell r="AU74">
            <v>25262376</v>
          </cell>
          <cell r="AV74">
            <v>19941535</v>
          </cell>
          <cell r="AW74">
            <v>16960309</v>
          </cell>
          <cell r="AX74">
            <v>20314253</v>
          </cell>
          <cell r="AY74">
            <v>22117860</v>
          </cell>
          <cell r="AZ74">
            <v>12149143</v>
          </cell>
          <cell r="BA74">
            <v>14952181</v>
          </cell>
          <cell r="BB74">
            <v>19135965</v>
          </cell>
          <cell r="BC74">
            <v>18099969</v>
          </cell>
          <cell r="BD74">
            <v>30361539</v>
          </cell>
          <cell r="BE74">
            <v>23985531</v>
          </cell>
        </row>
        <row r="75">
          <cell r="B75">
            <v>113370</v>
          </cell>
          <cell r="C75" t="str">
            <v xml:space="preserve">        (대손충당금)</v>
          </cell>
          <cell r="S75">
            <v>4514965</v>
          </cell>
          <cell r="W75">
            <v>3436006</v>
          </cell>
          <cell r="AA75">
            <v>3460708</v>
          </cell>
          <cell r="AE75">
            <v>3422200</v>
          </cell>
          <cell r="AI75">
            <v>3307086</v>
          </cell>
          <cell r="AJ75">
            <v>3468414</v>
          </cell>
          <cell r="AK75">
            <v>3629871</v>
          </cell>
          <cell r="AL75">
            <v>3626338</v>
          </cell>
          <cell r="AM75">
            <v>2633387</v>
          </cell>
          <cell r="AN75">
            <v>2686471</v>
          </cell>
          <cell r="AO75">
            <v>2061596</v>
          </cell>
          <cell r="AP75">
            <v>2014947</v>
          </cell>
          <cell r="AQ75">
            <v>1433019</v>
          </cell>
          <cell r="AR75">
            <v>1240518</v>
          </cell>
          <cell r="AS75">
            <v>963795</v>
          </cell>
          <cell r="AT75">
            <v>1034243</v>
          </cell>
          <cell r="AU75">
            <v>835846</v>
          </cell>
          <cell r="AV75">
            <v>820674</v>
          </cell>
          <cell r="AW75">
            <v>1530397</v>
          </cell>
          <cell r="AX75">
            <v>1636636</v>
          </cell>
          <cell r="AY75">
            <v>3171014</v>
          </cell>
          <cell r="AZ75">
            <v>3375689</v>
          </cell>
          <cell r="BA75">
            <v>3414305</v>
          </cell>
          <cell r="BB75">
            <v>3734239</v>
          </cell>
          <cell r="BC75">
            <v>5380503</v>
          </cell>
          <cell r="BD75">
            <v>6017295</v>
          </cell>
          <cell r="BE75">
            <v>5703322</v>
          </cell>
        </row>
        <row r="76">
          <cell r="B76">
            <v>113380</v>
          </cell>
          <cell r="C76" t="str">
            <v xml:space="preserve">        *외화매출채권</v>
          </cell>
        </row>
        <row r="77">
          <cell r="B77">
            <v>113390</v>
          </cell>
          <cell r="C77" t="str">
            <v xml:space="preserve">            매출채권</v>
          </cell>
          <cell r="S77">
            <v>17807413</v>
          </cell>
          <cell r="W77">
            <v>15445653</v>
          </cell>
          <cell r="AA77">
            <v>12071593</v>
          </cell>
          <cell r="AE77">
            <v>14581632</v>
          </cell>
          <cell r="AI77">
            <v>22846410</v>
          </cell>
          <cell r="AJ77">
            <v>22000508</v>
          </cell>
          <cell r="AK77">
            <v>24574531</v>
          </cell>
          <cell r="AL77">
            <v>30252747</v>
          </cell>
          <cell r="AM77">
            <v>31248409</v>
          </cell>
          <cell r="AN77">
            <v>27072309</v>
          </cell>
          <cell r="AO77">
            <v>24806570</v>
          </cell>
          <cell r="AP77">
            <v>30069995</v>
          </cell>
          <cell r="AQ77">
            <v>35055711</v>
          </cell>
          <cell r="AR77">
            <v>27482731</v>
          </cell>
          <cell r="AS77">
            <v>13919649</v>
          </cell>
          <cell r="AT77">
            <v>28684402</v>
          </cell>
          <cell r="AU77">
            <v>25262376</v>
          </cell>
          <cell r="AV77">
            <v>19941535</v>
          </cell>
          <cell r="AW77">
            <v>16960309</v>
          </cell>
          <cell r="AX77">
            <v>20314253</v>
          </cell>
          <cell r="AY77">
            <v>22117860</v>
          </cell>
          <cell r="AZ77">
            <v>12149143</v>
          </cell>
          <cell r="BA77">
            <v>14952181</v>
          </cell>
          <cell r="BB77">
            <v>19135965</v>
          </cell>
          <cell r="BC77">
            <v>18099969</v>
          </cell>
          <cell r="BD77">
            <v>30361539</v>
          </cell>
          <cell r="BE77">
            <v>23985531</v>
          </cell>
        </row>
        <row r="78">
          <cell r="B78">
            <v>113400</v>
          </cell>
          <cell r="C78" t="str">
            <v xml:space="preserve">            (대손충당금)</v>
          </cell>
          <cell r="S78">
            <v>4514965</v>
          </cell>
          <cell r="W78">
            <v>3436006</v>
          </cell>
          <cell r="AA78">
            <v>3460708</v>
          </cell>
          <cell r="AE78">
            <v>3422200</v>
          </cell>
          <cell r="AI78">
            <v>3307086</v>
          </cell>
          <cell r="AJ78">
            <v>3468414</v>
          </cell>
          <cell r="AK78">
            <v>3629871</v>
          </cell>
          <cell r="AL78">
            <v>3626338</v>
          </cell>
          <cell r="AM78">
            <v>2633387</v>
          </cell>
          <cell r="AN78">
            <v>2686471</v>
          </cell>
          <cell r="AO78">
            <v>2061596</v>
          </cell>
          <cell r="AP78">
            <v>2014947</v>
          </cell>
          <cell r="AQ78">
            <v>1433019</v>
          </cell>
          <cell r="AR78">
            <v>1240518</v>
          </cell>
          <cell r="AS78">
            <v>963795</v>
          </cell>
          <cell r="AT78">
            <v>1034243</v>
          </cell>
          <cell r="AU78">
            <v>835846</v>
          </cell>
          <cell r="AV78">
            <v>820674</v>
          </cell>
          <cell r="AW78">
            <v>1530397</v>
          </cell>
          <cell r="AX78">
            <v>1636636</v>
          </cell>
          <cell r="AY78">
            <v>3171014</v>
          </cell>
          <cell r="AZ78">
            <v>3375689</v>
          </cell>
          <cell r="BA78">
            <v>3414305</v>
          </cell>
          <cell r="BB78">
            <v>3734239</v>
          </cell>
          <cell r="BC78">
            <v>5380503</v>
          </cell>
          <cell r="BD78">
            <v>6017295</v>
          </cell>
          <cell r="BE78">
            <v>5703322</v>
          </cell>
        </row>
        <row r="79">
          <cell r="B79">
            <v>113410</v>
          </cell>
          <cell r="C79" t="str">
            <v xml:space="preserve">            특수관계자매출채권</v>
          </cell>
        </row>
        <row r="80">
          <cell r="B80">
            <v>113420</v>
          </cell>
          <cell r="C80" t="str">
            <v xml:space="preserve">            (대손충당금)</v>
          </cell>
        </row>
        <row r="81">
          <cell r="B81">
            <v>113430</v>
          </cell>
          <cell r="C81" t="str">
            <v xml:space="preserve">            기타매출채권</v>
          </cell>
        </row>
        <row r="82">
          <cell r="B82">
            <v>113440</v>
          </cell>
          <cell r="C82" t="str">
            <v xml:space="preserve">            (대손충당금)</v>
          </cell>
        </row>
        <row r="83">
          <cell r="B83">
            <v>113450</v>
          </cell>
          <cell r="C83" t="str">
            <v xml:space="preserve">        공사미수금</v>
          </cell>
        </row>
        <row r="84">
          <cell r="B84">
            <v>113460</v>
          </cell>
          <cell r="C84" t="str">
            <v xml:space="preserve">        (대손충당금)</v>
          </cell>
        </row>
        <row r="85">
          <cell r="B85">
            <v>113470</v>
          </cell>
          <cell r="C85" t="str">
            <v xml:space="preserve">        분양미수금</v>
          </cell>
        </row>
        <row r="86">
          <cell r="B86">
            <v>113480</v>
          </cell>
          <cell r="C86" t="str">
            <v xml:space="preserve">        (대손충당금)</v>
          </cell>
        </row>
        <row r="87">
          <cell r="B87">
            <v>113490</v>
          </cell>
          <cell r="C87" t="str">
            <v xml:space="preserve">        미수금</v>
          </cell>
          <cell r="S87">
            <v>963618</v>
          </cell>
          <cell r="W87">
            <v>1294184</v>
          </cell>
          <cell r="AA87">
            <v>1712454</v>
          </cell>
          <cell r="AE87">
            <v>2211173</v>
          </cell>
          <cell r="AI87">
            <v>1455288</v>
          </cell>
          <cell r="AJ87">
            <v>1637578</v>
          </cell>
          <cell r="AK87">
            <v>1528752</v>
          </cell>
          <cell r="AL87">
            <v>1662631</v>
          </cell>
          <cell r="AM87">
            <v>2447870</v>
          </cell>
          <cell r="AN87">
            <v>1532659</v>
          </cell>
          <cell r="AO87">
            <v>2041137</v>
          </cell>
          <cell r="AP87">
            <v>1537494</v>
          </cell>
          <cell r="AQ87">
            <v>1396140</v>
          </cell>
          <cell r="AR87">
            <v>1643916</v>
          </cell>
          <cell r="AS87">
            <v>2031723</v>
          </cell>
          <cell r="AT87">
            <v>1708244</v>
          </cell>
          <cell r="AU87">
            <v>2062766</v>
          </cell>
          <cell r="AV87">
            <v>4071736</v>
          </cell>
          <cell r="AW87">
            <v>2012817</v>
          </cell>
          <cell r="AX87">
            <v>2449858</v>
          </cell>
          <cell r="AY87">
            <v>2645302</v>
          </cell>
          <cell r="AZ87">
            <v>2993522</v>
          </cell>
          <cell r="BA87">
            <v>20212981</v>
          </cell>
          <cell r="BB87">
            <v>2406790</v>
          </cell>
          <cell r="BC87">
            <v>6529979</v>
          </cell>
          <cell r="BD87">
            <v>7611599</v>
          </cell>
          <cell r="BE87">
            <v>4197380</v>
          </cell>
        </row>
        <row r="88">
          <cell r="B88">
            <v>113500</v>
          </cell>
          <cell r="C88" t="str">
            <v xml:space="preserve">        (대손충당금)</v>
          </cell>
          <cell r="S88">
            <v>4279</v>
          </cell>
          <cell r="W88">
            <v>447791</v>
          </cell>
          <cell r="AA88">
            <v>626725</v>
          </cell>
          <cell r="AE88">
            <v>626528</v>
          </cell>
          <cell r="AI88">
            <v>622249</v>
          </cell>
          <cell r="AJ88">
            <v>622249</v>
          </cell>
          <cell r="AK88">
            <v>622249</v>
          </cell>
          <cell r="AL88">
            <v>874421</v>
          </cell>
          <cell r="AM88">
            <v>800331</v>
          </cell>
          <cell r="AN88">
            <v>800331</v>
          </cell>
          <cell r="AO88">
            <v>800331</v>
          </cell>
          <cell r="AP88">
            <v>800331</v>
          </cell>
          <cell r="AQ88">
            <v>800331</v>
          </cell>
          <cell r="AR88">
            <v>800331</v>
          </cell>
          <cell r="AS88">
            <v>800331</v>
          </cell>
          <cell r="AT88">
            <v>800331</v>
          </cell>
          <cell r="AU88">
            <v>800331</v>
          </cell>
          <cell r="AV88">
            <v>800331</v>
          </cell>
          <cell r="AW88">
            <v>1144551</v>
          </cell>
          <cell r="AX88">
            <v>1144552</v>
          </cell>
          <cell r="AY88">
            <v>1144552</v>
          </cell>
          <cell r="AZ88">
            <v>1144551</v>
          </cell>
          <cell r="BA88">
            <v>1144552</v>
          </cell>
          <cell r="BB88">
            <v>1144552</v>
          </cell>
          <cell r="BC88">
            <v>1144552</v>
          </cell>
          <cell r="BD88">
            <v>1144551</v>
          </cell>
          <cell r="BE88">
            <v>1144552</v>
          </cell>
        </row>
        <row r="89">
          <cell r="B89">
            <v>113510</v>
          </cell>
          <cell r="C89" t="str">
            <v xml:space="preserve">        *외화미수금</v>
          </cell>
        </row>
        <row r="90">
          <cell r="B90">
            <v>113520</v>
          </cell>
          <cell r="C90" t="str">
            <v xml:space="preserve">            미수금</v>
          </cell>
          <cell r="S90">
            <v>963618</v>
          </cell>
          <cell r="W90">
            <v>1294184</v>
          </cell>
          <cell r="AA90">
            <v>1712454</v>
          </cell>
          <cell r="AE90">
            <v>2211173</v>
          </cell>
          <cell r="AI90">
            <v>1455288</v>
          </cell>
          <cell r="AJ90">
            <v>1637578</v>
          </cell>
          <cell r="AK90">
            <v>1528752</v>
          </cell>
          <cell r="AL90">
            <v>1662631</v>
          </cell>
          <cell r="AM90">
            <v>2447870</v>
          </cell>
          <cell r="AN90">
            <v>1532659</v>
          </cell>
          <cell r="AO90">
            <v>2041137</v>
          </cell>
          <cell r="AP90">
            <v>1537494</v>
          </cell>
          <cell r="AQ90">
            <v>1396140</v>
          </cell>
          <cell r="AR90">
            <v>1643916</v>
          </cell>
          <cell r="AS90">
            <v>2031723</v>
          </cell>
          <cell r="AT90">
            <v>1708244</v>
          </cell>
          <cell r="AU90">
            <v>2062766</v>
          </cell>
          <cell r="AV90">
            <v>4071736</v>
          </cell>
          <cell r="AW90">
            <v>2012817</v>
          </cell>
          <cell r="AX90">
            <v>2449858</v>
          </cell>
          <cell r="AY90">
            <v>2645302</v>
          </cell>
          <cell r="AZ90">
            <v>2993522</v>
          </cell>
          <cell r="BA90">
            <v>20212981</v>
          </cell>
          <cell r="BB90">
            <v>2406790</v>
          </cell>
          <cell r="BC90">
            <v>6529979</v>
          </cell>
          <cell r="BD90">
            <v>7611599</v>
          </cell>
          <cell r="BE90">
            <v>4197380</v>
          </cell>
        </row>
        <row r="91">
          <cell r="B91">
            <v>113530</v>
          </cell>
          <cell r="C91" t="str">
            <v xml:space="preserve">            (대손충당금)</v>
          </cell>
          <cell r="S91">
            <v>4279</v>
          </cell>
          <cell r="W91">
            <v>447791</v>
          </cell>
          <cell r="AA91">
            <v>626725</v>
          </cell>
          <cell r="AE91">
            <v>626528</v>
          </cell>
          <cell r="AI91">
            <v>622249</v>
          </cell>
          <cell r="AJ91">
            <v>622249</v>
          </cell>
          <cell r="AK91">
            <v>622249</v>
          </cell>
          <cell r="AL91">
            <v>874421</v>
          </cell>
          <cell r="AM91">
            <v>800331</v>
          </cell>
          <cell r="AN91">
            <v>800331</v>
          </cell>
          <cell r="AO91">
            <v>800331</v>
          </cell>
          <cell r="AP91">
            <v>800331</v>
          </cell>
          <cell r="AQ91">
            <v>800331</v>
          </cell>
          <cell r="AR91">
            <v>800331</v>
          </cell>
          <cell r="AS91">
            <v>800331</v>
          </cell>
          <cell r="AT91">
            <v>800331</v>
          </cell>
          <cell r="AU91">
            <v>800331</v>
          </cell>
          <cell r="AV91">
            <v>800331</v>
          </cell>
          <cell r="AW91">
            <v>1144551</v>
          </cell>
          <cell r="AX91">
            <v>1144552</v>
          </cell>
          <cell r="AY91">
            <v>1144552</v>
          </cell>
          <cell r="AZ91">
            <v>1144551</v>
          </cell>
          <cell r="BA91">
            <v>1144552</v>
          </cell>
          <cell r="BB91">
            <v>1144552</v>
          </cell>
          <cell r="BC91">
            <v>1144552</v>
          </cell>
          <cell r="BD91">
            <v>1144551</v>
          </cell>
          <cell r="BE91">
            <v>1144552</v>
          </cell>
        </row>
        <row r="92">
          <cell r="B92">
            <v>113540</v>
          </cell>
          <cell r="C92" t="str">
            <v xml:space="preserve">            특수관계자미수금</v>
          </cell>
        </row>
        <row r="93">
          <cell r="B93">
            <v>113550</v>
          </cell>
          <cell r="C93" t="str">
            <v xml:space="preserve">            (대손충당금)</v>
          </cell>
        </row>
        <row r="94">
          <cell r="B94">
            <v>113560</v>
          </cell>
          <cell r="C94" t="str">
            <v xml:space="preserve">            기타미수금</v>
          </cell>
        </row>
        <row r="95">
          <cell r="B95">
            <v>113570</v>
          </cell>
          <cell r="C95" t="str">
            <v xml:space="preserve">            (대손충당금)</v>
          </cell>
        </row>
        <row r="96">
          <cell r="B96">
            <v>113580</v>
          </cell>
          <cell r="C96" t="str">
            <v xml:space="preserve">        단기미청구공사</v>
          </cell>
        </row>
        <row r="97">
          <cell r="B97">
            <v>113590</v>
          </cell>
          <cell r="C97" t="str">
            <v xml:space="preserve">        (추정공사손실)</v>
          </cell>
        </row>
        <row r="98">
          <cell r="B98">
            <v>113600</v>
          </cell>
          <cell r="C98" t="str">
            <v xml:space="preserve">        (대손충당금)</v>
          </cell>
        </row>
        <row r="99">
          <cell r="B99">
            <v>113610</v>
          </cell>
          <cell r="C99" t="str">
            <v xml:space="preserve">        단기대출채권</v>
          </cell>
        </row>
        <row r="100">
          <cell r="B100">
            <v>113620</v>
          </cell>
          <cell r="C100" t="str">
            <v xml:space="preserve">        (대손충당금)</v>
          </cell>
        </row>
        <row r="101">
          <cell r="B101">
            <v>133190</v>
          </cell>
          <cell r="C101" t="str">
            <v xml:space="preserve">        미수법인세환급액</v>
          </cell>
        </row>
        <row r="102">
          <cell r="B102">
            <v>113670</v>
          </cell>
          <cell r="C102" t="str">
            <v xml:space="preserve">        미수수익</v>
          </cell>
          <cell r="S102">
            <v>2795994</v>
          </cell>
          <cell r="W102">
            <v>1956760</v>
          </cell>
          <cell r="AA102">
            <v>945632</v>
          </cell>
          <cell r="AE102">
            <v>2090893</v>
          </cell>
          <cell r="AI102">
            <v>1361750</v>
          </cell>
          <cell r="AJ102">
            <v>1669470</v>
          </cell>
          <cell r="AK102">
            <v>1750880</v>
          </cell>
          <cell r="AL102">
            <v>1937876</v>
          </cell>
          <cell r="AM102">
            <v>1390516</v>
          </cell>
          <cell r="AN102">
            <v>1691728</v>
          </cell>
          <cell r="AO102">
            <v>2166552</v>
          </cell>
          <cell r="AP102">
            <v>3708173</v>
          </cell>
          <cell r="AQ102">
            <v>2421119</v>
          </cell>
          <cell r="AR102">
            <v>2491235</v>
          </cell>
          <cell r="AS102">
            <v>2437807</v>
          </cell>
          <cell r="AT102">
            <v>2251820</v>
          </cell>
          <cell r="AU102">
            <v>1945795</v>
          </cell>
          <cell r="AV102">
            <v>2149907</v>
          </cell>
          <cell r="AW102">
            <v>2198608</v>
          </cell>
          <cell r="AX102">
            <v>2168120</v>
          </cell>
          <cell r="AY102">
            <v>2121181</v>
          </cell>
          <cell r="AZ102">
            <v>1965613</v>
          </cell>
          <cell r="BA102">
            <v>2021223</v>
          </cell>
          <cell r="BB102">
            <v>565484</v>
          </cell>
          <cell r="BC102">
            <v>596561</v>
          </cell>
          <cell r="BD102">
            <v>275638</v>
          </cell>
          <cell r="BE102">
            <v>91784</v>
          </cell>
        </row>
        <row r="103">
          <cell r="B103">
            <v>113680</v>
          </cell>
          <cell r="C103" t="str">
            <v xml:space="preserve">        (대손충당금)</v>
          </cell>
        </row>
        <row r="104">
          <cell r="B104">
            <v>113690</v>
          </cell>
          <cell r="C104" t="str">
            <v xml:space="preserve">        *외화미수수익</v>
          </cell>
        </row>
        <row r="105">
          <cell r="B105">
            <v>113700</v>
          </cell>
          <cell r="C105" t="str">
            <v xml:space="preserve">            [구]*특수관계자미수수익</v>
          </cell>
        </row>
        <row r="106">
          <cell r="B106">
            <v>113790</v>
          </cell>
          <cell r="C106" t="str">
            <v xml:space="preserve">        단기보증금</v>
          </cell>
        </row>
        <row r="107">
          <cell r="B107">
            <v>113800</v>
          </cell>
          <cell r="C107" t="str">
            <v xml:space="preserve">        (대손충당금)</v>
          </cell>
        </row>
        <row r="108">
          <cell r="B108">
            <v>113630</v>
          </cell>
          <cell r="C108" t="str">
            <v xml:space="preserve">        기타단기채권</v>
          </cell>
        </row>
        <row r="109">
          <cell r="B109">
            <v>113640</v>
          </cell>
          <cell r="C109" t="str">
            <v xml:space="preserve">        (대손충당금)</v>
          </cell>
        </row>
        <row r="110">
          <cell r="B110">
            <v>113650</v>
          </cell>
          <cell r="C110" t="str">
            <v xml:space="preserve">    당기법인세자산(선급법인세)</v>
          </cell>
        </row>
        <row r="111">
          <cell r="B111">
            <v>113660</v>
          </cell>
          <cell r="C111" t="str">
            <v xml:space="preserve">    기타유동자산</v>
          </cell>
          <cell r="S111">
            <v>6616219</v>
          </cell>
          <cell r="W111">
            <v>5950863</v>
          </cell>
          <cell r="AA111">
            <v>2112596</v>
          </cell>
          <cell r="AE111">
            <v>968215</v>
          </cell>
          <cell r="AI111">
            <v>2962102</v>
          </cell>
          <cell r="AJ111">
            <v>3273082</v>
          </cell>
          <cell r="AK111">
            <v>20346230</v>
          </cell>
          <cell r="AL111">
            <v>4105918</v>
          </cell>
          <cell r="AM111">
            <v>2532956</v>
          </cell>
          <cell r="AN111">
            <v>4667015</v>
          </cell>
          <cell r="AO111">
            <v>2597196</v>
          </cell>
          <cell r="AP111">
            <v>2130088</v>
          </cell>
          <cell r="AQ111">
            <v>1795497.23</v>
          </cell>
          <cell r="AR111">
            <v>3530000</v>
          </cell>
          <cell r="AS111">
            <v>34814185</v>
          </cell>
          <cell r="AT111">
            <v>13381149</v>
          </cell>
          <cell r="AU111">
            <v>9109537.1300000008</v>
          </cell>
          <cell r="AV111">
            <v>22682875</v>
          </cell>
          <cell r="AW111">
            <v>19178579</v>
          </cell>
          <cell r="AX111">
            <v>21556673</v>
          </cell>
          <cell r="AY111">
            <v>17527432.260000002</v>
          </cell>
          <cell r="AZ111">
            <v>21132074</v>
          </cell>
          <cell r="BA111">
            <v>14306075</v>
          </cell>
          <cell r="BB111">
            <v>17235116</v>
          </cell>
          <cell r="BC111">
            <v>20452562.140000001</v>
          </cell>
          <cell r="BD111">
            <v>26416235</v>
          </cell>
          <cell r="BE111">
            <v>24729173</v>
          </cell>
        </row>
        <row r="112">
          <cell r="B112">
            <v>113710</v>
          </cell>
          <cell r="C112" t="str">
            <v xml:space="preserve">        선급금</v>
          </cell>
          <cell r="S112">
            <v>1191723</v>
          </cell>
          <cell r="W112">
            <v>949691</v>
          </cell>
          <cell r="AA112">
            <v>2006507.46</v>
          </cell>
          <cell r="AE112">
            <v>822279.66</v>
          </cell>
          <cell r="AI112">
            <v>1106910</v>
          </cell>
          <cell r="AJ112">
            <v>1235558</v>
          </cell>
          <cell r="AK112">
            <v>18542694</v>
          </cell>
          <cell r="AL112">
            <v>2501355</v>
          </cell>
          <cell r="AM112">
            <v>1240064</v>
          </cell>
          <cell r="AN112">
            <v>2476471</v>
          </cell>
          <cell r="AO112">
            <v>1376692</v>
          </cell>
          <cell r="AP112">
            <v>1261918</v>
          </cell>
          <cell r="AQ112">
            <v>1018417.06</v>
          </cell>
          <cell r="AR112">
            <v>2503861</v>
          </cell>
          <cell r="AS112">
            <v>20501088</v>
          </cell>
          <cell r="AT112">
            <v>8304834</v>
          </cell>
          <cell r="AU112">
            <v>2912532.93</v>
          </cell>
          <cell r="AV112">
            <v>16352128</v>
          </cell>
          <cell r="AW112">
            <v>12556600</v>
          </cell>
          <cell r="AX112">
            <v>5414276</v>
          </cell>
          <cell r="AY112">
            <v>3470008.8</v>
          </cell>
          <cell r="AZ112">
            <v>5157558</v>
          </cell>
          <cell r="BA112">
            <v>3074074</v>
          </cell>
          <cell r="BB112">
            <v>3854918</v>
          </cell>
          <cell r="BC112">
            <v>3360570.81</v>
          </cell>
          <cell r="BD112">
            <v>7548496</v>
          </cell>
          <cell r="BE112">
            <v>3986055</v>
          </cell>
        </row>
        <row r="113">
          <cell r="B113">
            <v>113720</v>
          </cell>
          <cell r="C113" t="str">
            <v xml:space="preserve">        (대손충당금)</v>
          </cell>
        </row>
        <row r="114">
          <cell r="B114">
            <v>113730</v>
          </cell>
          <cell r="C114" t="str">
            <v xml:space="preserve">            [구]*특수관계자선급금</v>
          </cell>
        </row>
        <row r="115">
          <cell r="B115">
            <v>113740</v>
          </cell>
          <cell r="C115" t="str">
            <v xml:space="preserve">        선급공사비,외주비</v>
          </cell>
        </row>
        <row r="116">
          <cell r="B116">
            <v>113750</v>
          </cell>
          <cell r="C116" t="str">
            <v xml:space="preserve">        (대손충당금)</v>
          </cell>
        </row>
        <row r="117">
          <cell r="B117">
            <v>113760</v>
          </cell>
          <cell r="C117" t="str">
            <v xml:space="preserve">        선급제세</v>
          </cell>
        </row>
        <row r="118">
          <cell r="B118">
            <v>113770</v>
          </cell>
          <cell r="C118" t="str">
            <v xml:space="preserve">        선급비용</v>
          </cell>
          <cell r="S118">
            <v>356780</v>
          </cell>
          <cell r="W118">
            <v>316290</v>
          </cell>
          <cell r="AA118">
            <v>100511.1</v>
          </cell>
          <cell r="AE118">
            <v>137379.10999999999</v>
          </cell>
          <cell r="AI118">
            <v>1725288</v>
          </cell>
          <cell r="AJ118">
            <v>1573976</v>
          </cell>
          <cell r="AK118">
            <v>1402987</v>
          </cell>
          <cell r="AL118">
            <v>1437182</v>
          </cell>
          <cell r="AM118">
            <v>1273956</v>
          </cell>
          <cell r="AN118">
            <v>1261568</v>
          </cell>
          <cell r="AO118">
            <v>1048253</v>
          </cell>
          <cell r="AP118">
            <v>844711</v>
          </cell>
          <cell r="AQ118">
            <v>643975.25</v>
          </cell>
          <cell r="AR118">
            <v>575421</v>
          </cell>
          <cell r="AS118">
            <v>3718573</v>
          </cell>
          <cell r="AT118">
            <v>4018312</v>
          </cell>
          <cell r="AU118">
            <v>4678994.84</v>
          </cell>
          <cell r="AV118">
            <v>5694237</v>
          </cell>
          <cell r="AW118">
            <v>6392211</v>
          </cell>
          <cell r="AX118">
            <v>6319881</v>
          </cell>
          <cell r="AY118">
            <v>6579575.9699999997</v>
          </cell>
          <cell r="AZ118">
            <v>9466752</v>
          </cell>
          <cell r="BA118">
            <v>8873649</v>
          </cell>
          <cell r="BB118">
            <v>9973552</v>
          </cell>
          <cell r="BC118">
            <v>13175084.390000001</v>
          </cell>
          <cell r="BD118">
            <v>12566549</v>
          </cell>
          <cell r="BE118">
            <v>12090168</v>
          </cell>
        </row>
        <row r="119">
          <cell r="B119">
            <v>113780</v>
          </cell>
          <cell r="C119" t="str">
            <v xml:space="preserve">        (대손충당금)</v>
          </cell>
        </row>
        <row r="120">
          <cell r="B120">
            <v>113810</v>
          </cell>
          <cell r="C120" t="str">
            <v xml:space="preserve">        기타</v>
          </cell>
          <cell r="S120">
            <v>5067716</v>
          </cell>
          <cell r="W120">
            <v>4684882</v>
          </cell>
          <cell r="AA120">
            <v>5578</v>
          </cell>
          <cell r="AE120">
            <v>8556</v>
          </cell>
          <cell r="AI120">
            <v>129904</v>
          </cell>
          <cell r="AJ120">
            <v>463548</v>
          </cell>
          <cell r="AK120">
            <v>400550</v>
          </cell>
          <cell r="AL120">
            <v>167381</v>
          </cell>
          <cell r="AM120">
            <v>18937</v>
          </cell>
          <cell r="AN120">
            <v>928976</v>
          </cell>
          <cell r="AO120">
            <v>172251</v>
          </cell>
          <cell r="AP120">
            <v>23460</v>
          </cell>
          <cell r="AQ120">
            <v>133104.92000000001</v>
          </cell>
          <cell r="AR120">
            <v>450719</v>
          </cell>
          <cell r="AS120">
            <v>10594524</v>
          </cell>
          <cell r="AT120">
            <v>1058003</v>
          </cell>
          <cell r="AU120">
            <v>1518009.36</v>
          </cell>
          <cell r="AV120">
            <v>636510</v>
          </cell>
          <cell r="AW120">
            <v>229768</v>
          </cell>
          <cell r="AX120">
            <v>9822516</v>
          </cell>
          <cell r="AY120">
            <v>7477847.4900000002</v>
          </cell>
          <cell r="AZ120">
            <v>6507764</v>
          </cell>
          <cell r="BA120">
            <v>2358352</v>
          </cell>
          <cell r="BB120">
            <v>3406647</v>
          </cell>
          <cell r="BC120">
            <v>3916906.94</v>
          </cell>
          <cell r="BD120">
            <v>6301191</v>
          </cell>
          <cell r="BE120">
            <v>8652950</v>
          </cell>
        </row>
        <row r="121">
          <cell r="B121">
            <v>113820</v>
          </cell>
          <cell r="C121" t="str">
            <v xml:space="preserve">        (대손충당금)</v>
          </cell>
        </row>
        <row r="122">
          <cell r="B122">
            <v>113830</v>
          </cell>
          <cell r="C122" t="str">
            <v xml:space="preserve">    현금및현금성자산</v>
          </cell>
          <cell r="S122">
            <v>70322064</v>
          </cell>
          <cell r="W122">
            <v>105518926</v>
          </cell>
          <cell r="AA122">
            <v>129448516.31999999</v>
          </cell>
          <cell r="AE122">
            <v>175925492.66</v>
          </cell>
          <cell r="AI122">
            <v>143339449</v>
          </cell>
          <cell r="AJ122">
            <v>146117225</v>
          </cell>
          <cell r="AK122">
            <v>255966245</v>
          </cell>
          <cell r="AL122">
            <v>210623424</v>
          </cell>
          <cell r="AM122">
            <v>252310659</v>
          </cell>
          <cell r="AN122">
            <v>292649876</v>
          </cell>
          <cell r="AO122">
            <v>298545978</v>
          </cell>
          <cell r="AP122">
            <v>408850863</v>
          </cell>
          <cell r="AQ122">
            <v>332130544.18000001</v>
          </cell>
          <cell r="AR122">
            <v>512687773</v>
          </cell>
          <cell r="AS122">
            <v>454834366</v>
          </cell>
          <cell r="AT122">
            <v>390925042</v>
          </cell>
          <cell r="AU122">
            <v>338805004.13999999</v>
          </cell>
          <cell r="AV122">
            <v>512709184</v>
          </cell>
          <cell r="AW122">
            <v>562193991</v>
          </cell>
          <cell r="AX122">
            <v>467797055</v>
          </cell>
          <cell r="AY122">
            <v>182298788.18000001</v>
          </cell>
          <cell r="AZ122">
            <v>462726860</v>
          </cell>
          <cell r="BA122">
            <v>192549928</v>
          </cell>
          <cell r="BB122">
            <v>242835621</v>
          </cell>
          <cell r="BC122">
            <v>171994284.00999999</v>
          </cell>
          <cell r="BD122">
            <v>190000476</v>
          </cell>
          <cell r="BE122">
            <v>219351004</v>
          </cell>
        </row>
        <row r="123">
          <cell r="B123">
            <v>113840</v>
          </cell>
          <cell r="C123" t="str">
            <v xml:space="preserve">    (정부보조금등)</v>
          </cell>
        </row>
        <row r="124">
          <cell r="B124">
            <v>113850</v>
          </cell>
          <cell r="C124" t="str">
            <v xml:space="preserve">        현금</v>
          </cell>
        </row>
        <row r="125">
          <cell r="B125">
            <v>113860</v>
          </cell>
          <cell r="C125" t="str">
            <v xml:space="preserve">        보통예금</v>
          </cell>
        </row>
        <row r="126">
          <cell r="B126">
            <v>113870</v>
          </cell>
          <cell r="C126" t="str">
            <v xml:space="preserve">        당좌예금</v>
          </cell>
        </row>
        <row r="127">
          <cell r="B127">
            <v>113880</v>
          </cell>
          <cell r="C127" t="str">
            <v xml:space="preserve">        외화예금</v>
          </cell>
        </row>
        <row r="128">
          <cell r="B128">
            <v>113890</v>
          </cell>
          <cell r="C128" t="str">
            <v xml:space="preserve">        외화</v>
          </cell>
        </row>
        <row r="129">
          <cell r="B129">
            <v>113900</v>
          </cell>
          <cell r="C129" t="str">
            <v xml:space="preserve">        기타예금(요구불예금)</v>
          </cell>
        </row>
        <row r="130">
          <cell r="B130">
            <v>113910</v>
          </cell>
          <cell r="C130" t="str">
            <v xml:space="preserve">        기타현금및현금성자산</v>
          </cell>
          <cell r="S130">
            <v>70322064</v>
          </cell>
          <cell r="W130">
            <v>105518926</v>
          </cell>
          <cell r="AA130">
            <v>129448516</v>
          </cell>
          <cell r="AE130">
            <v>175925494</v>
          </cell>
          <cell r="AI130">
            <v>143339449</v>
          </cell>
          <cell r="AJ130">
            <v>146117225</v>
          </cell>
          <cell r="AK130">
            <v>255966245</v>
          </cell>
          <cell r="AL130">
            <v>210623424</v>
          </cell>
          <cell r="AM130">
            <v>252310659</v>
          </cell>
          <cell r="AN130">
            <v>292649876</v>
          </cell>
          <cell r="AO130">
            <v>298545978</v>
          </cell>
          <cell r="AP130">
            <v>408850863</v>
          </cell>
          <cell r="AQ130">
            <v>332130544</v>
          </cell>
          <cell r="AR130">
            <v>512687773</v>
          </cell>
          <cell r="AS130">
            <v>454834366</v>
          </cell>
          <cell r="AT130">
            <v>390925042</v>
          </cell>
          <cell r="AU130">
            <v>338805004</v>
          </cell>
          <cell r="AV130">
            <v>512709184</v>
          </cell>
          <cell r="AW130">
            <v>562193991</v>
          </cell>
          <cell r="AX130">
            <v>467797055</v>
          </cell>
          <cell r="AY130">
            <v>182298788</v>
          </cell>
          <cell r="AZ130">
            <v>462726860</v>
          </cell>
          <cell r="BA130">
            <v>192549928</v>
          </cell>
          <cell r="BB130">
            <v>242835621</v>
          </cell>
          <cell r="BC130">
            <v>171994284</v>
          </cell>
          <cell r="BD130">
            <v>190000476</v>
          </cell>
          <cell r="BE130">
            <v>219351004</v>
          </cell>
        </row>
        <row r="131">
          <cell r="B131">
            <v>113920</v>
          </cell>
          <cell r="C131" t="str">
            <v xml:space="preserve">    매각예정비유동자산및처분자산</v>
          </cell>
          <cell r="AP131">
            <v>19675969</v>
          </cell>
          <cell r="AQ131">
            <v>20147743.710000001</v>
          </cell>
        </row>
        <row r="132">
          <cell r="B132">
            <v>113930</v>
          </cell>
          <cell r="C132" t="str">
            <v xml:space="preserve">        비유동자산</v>
          </cell>
          <cell r="AP132">
            <v>9291651</v>
          </cell>
        </row>
        <row r="133">
          <cell r="B133">
            <v>113940</v>
          </cell>
          <cell r="C133" t="str">
            <v xml:space="preserve">            유형자산</v>
          </cell>
          <cell r="AP133">
            <v>9185535</v>
          </cell>
        </row>
        <row r="134">
          <cell r="B134">
            <v>113950</v>
          </cell>
          <cell r="C134" t="str">
            <v xml:space="preserve">            (감가상각누계액)</v>
          </cell>
        </row>
        <row r="135">
          <cell r="B135">
            <v>113960</v>
          </cell>
          <cell r="C135" t="str">
            <v xml:space="preserve">            (손상차손누계액)</v>
          </cell>
        </row>
        <row r="136">
          <cell r="B136">
            <v>113970</v>
          </cell>
          <cell r="C136" t="str">
            <v xml:space="preserve">            (정부보조금등)</v>
          </cell>
        </row>
        <row r="137">
          <cell r="B137">
            <v>113980</v>
          </cell>
          <cell r="C137" t="str">
            <v xml:space="preserve">            투자부동산</v>
          </cell>
        </row>
        <row r="138">
          <cell r="B138">
            <v>113990</v>
          </cell>
          <cell r="C138" t="str">
            <v xml:space="preserve">            (감가상각누계액)</v>
          </cell>
        </row>
        <row r="139">
          <cell r="B139">
            <v>114000</v>
          </cell>
          <cell r="C139" t="str">
            <v xml:space="preserve">            (손상차손누계액)</v>
          </cell>
        </row>
        <row r="140">
          <cell r="B140">
            <v>114010</v>
          </cell>
          <cell r="C140" t="str">
            <v xml:space="preserve">            (정부보조금등)</v>
          </cell>
        </row>
        <row r="141">
          <cell r="B141">
            <v>114020</v>
          </cell>
          <cell r="C141" t="str">
            <v xml:space="preserve">            영업권</v>
          </cell>
        </row>
        <row r="142">
          <cell r="B142">
            <v>114030</v>
          </cell>
          <cell r="C142" t="str">
            <v xml:space="preserve">            (손상차손누계액)</v>
          </cell>
        </row>
        <row r="143">
          <cell r="B143">
            <v>114040</v>
          </cell>
          <cell r="C143" t="str">
            <v xml:space="preserve">            (정부보조금등)</v>
          </cell>
        </row>
        <row r="144">
          <cell r="B144">
            <v>114050</v>
          </cell>
          <cell r="C144" t="str">
            <v xml:space="preserve">            무형자산</v>
          </cell>
        </row>
        <row r="145">
          <cell r="B145">
            <v>114060</v>
          </cell>
          <cell r="C145" t="str">
            <v xml:space="preserve">            (손상차손누계액)</v>
          </cell>
        </row>
        <row r="146">
          <cell r="B146">
            <v>114070</v>
          </cell>
          <cell r="C146" t="str">
            <v xml:space="preserve">            (정부보조금등)</v>
          </cell>
        </row>
        <row r="147">
          <cell r="B147">
            <v>114080</v>
          </cell>
          <cell r="C147" t="str">
            <v xml:space="preserve">            비유동생물자산</v>
          </cell>
        </row>
        <row r="148">
          <cell r="B148">
            <v>114090</v>
          </cell>
          <cell r="C148" t="str">
            <v xml:space="preserve">            (상각누계액)</v>
          </cell>
        </row>
        <row r="149">
          <cell r="B149">
            <v>114100</v>
          </cell>
          <cell r="C149" t="str">
            <v xml:space="preserve">            (손상차손누계액)</v>
          </cell>
        </row>
        <row r="150">
          <cell r="B150">
            <v>114110</v>
          </cell>
          <cell r="C150" t="str">
            <v xml:space="preserve">            (정부보조금등)</v>
          </cell>
        </row>
        <row r="151">
          <cell r="B151">
            <v>114120</v>
          </cell>
          <cell r="C151" t="str">
            <v xml:space="preserve">            관계기업등지분관련투자자산</v>
          </cell>
        </row>
        <row r="152">
          <cell r="B152">
            <v>114130</v>
          </cell>
          <cell r="C152" t="str">
            <v xml:space="preserve">            (손상차손누계액)</v>
          </cell>
        </row>
        <row r="153">
          <cell r="B153">
            <v>114140</v>
          </cell>
          <cell r="C153" t="str">
            <v xml:space="preserve">            장기금융자산</v>
          </cell>
        </row>
        <row r="154">
          <cell r="B154">
            <v>114150</v>
          </cell>
          <cell r="C154" t="str">
            <v xml:space="preserve">            (대손충당금)</v>
          </cell>
        </row>
        <row r="155">
          <cell r="B155">
            <v>114160</v>
          </cell>
          <cell r="C155" t="str">
            <v xml:space="preserve">            (현재가치할인차금)</v>
          </cell>
        </row>
        <row r="156">
          <cell r="B156">
            <v>114170</v>
          </cell>
          <cell r="C156" t="str">
            <v xml:space="preserve">            장기매출채권및기타비유동채권</v>
          </cell>
        </row>
        <row r="157">
          <cell r="B157">
            <v>114180</v>
          </cell>
          <cell r="C157" t="str">
            <v xml:space="preserve">            (대손충당금)</v>
          </cell>
        </row>
        <row r="158">
          <cell r="B158">
            <v>114190</v>
          </cell>
          <cell r="C158" t="str">
            <v xml:space="preserve">            (현재가치할인차금)</v>
          </cell>
        </row>
        <row r="159">
          <cell r="B159">
            <v>114200</v>
          </cell>
          <cell r="C159" t="str">
            <v xml:space="preserve">            기타비유동자산</v>
          </cell>
          <cell r="AP159">
            <v>106116</v>
          </cell>
        </row>
        <row r="160">
          <cell r="B160">
            <v>114210</v>
          </cell>
          <cell r="C160" t="str">
            <v xml:space="preserve">            (감가상각누계액)</v>
          </cell>
        </row>
        <row r="161">
          <cell r="B161">
            <v>114220</v>
          </cell>
          <cell r="C161" t="str">
            <v xml:space="preserve">            (손상차손누계액)</v>
          </cell>
        </row>
        <row r="162">
          <cell r="B162">
            <v>114230</v>
          </cell>
          <cell r="C162" t="str">
            <v xml:space="preserve">            (정부보조금등)</v>
          </cell>
        </row>
        <row r="163">
          <cell r="B163">
            <v>114240</v>
          </cell>
          <cell r="C163" t="str">
            <v xml:space="preserve">        유동자산</v>
          </cell>
          <cell r="AP163">
            <v>10384318</v>
          </cell>
        </row>
        <row r="164">
          <cell r="B164">
            <v>114250</v>
          </cell>
          <cell r="C164" t="str">
            <v xml:space="preserve">            재고자산</v>
          </cell>
          <cell r="AP164">
            <v>253388</v>
          </cell>
        </row>
        <row r="165">
          <cell r="B165">
            <v>114260</v>
          </cell>
          <cell r="C165" t="str">
            <v xml:space="preserve">            (재고자산평가손실누계액)</v>
          </cell>
        </row>
        <row r="166">
          <cell r="B166">
            <v>133200</v>
          </cell>
          <cell r="C166" t="str">
            <v xml:space="preserve">            유동생물자산</v>
          </cell>
        </row>
        <row r="167">
          <cell r="B167">
            <v>114270</v>
          </cell>
          <cell r="C167" t="str">
            <v xml:space="preserve">            단기금융자산</v>
          </cell>
        </row>
        <row r="168">
          <cell r="B168">
            <v>114280</v>
          </cell>
          <cell r="C168" t="str">
            <v xml:space="preserve">            (대손충당금)</v>
          </cell>
        </row>
        <row r="169">
          <cell r="B169">
            <v>114290</v>
          </cell>
          <cell r="C169" t="str">
            <v xml:space="preserve">            매출채권및기타유동채권</v>
          </cell>
          <cell r="AP169">
            <v>3341823</v>
          </cell>
        </row>
        <row r="170">
          <cell r="B170">
            <v>114300</v>
          </cell>
          <cell r="C170" t="str">
            <v xml:space="preserve">            (대손충당금)</v>
          </cell>
        </row>
        <row r="171">
          <cell r="B171">
            <v>114310</v>
          </cell>
          <cell r="C171" t="str">
            <v xml:space="preserve">            기타유동자산</v>
          </cell>
        </row>
        <row r="172">
          <cell r="B172">
            <v>114320</v>
          </cell>
          <cell r="C172" t="str">
            <v xml:space="preserve">            (대손충당금)</v>
          </cell>
        </row>
        <row r="173">
          <cell r="B173">
            <v>114330</v>
          </cell>
          <cell r="C173" t="str">
            <v xml:space="preserve">            현금및현금성자산</v>
          </cell>
          <cell r="AP173">
            <v>6789107</v>
          </cell>
        </row>
        <row r="174">
          <cell r="B174">
            <v>114340</v>
          </cell>
          <cell r="C174" t="str">
            <v xml:space="preserve">        기타</v>
          </cell>
          <cell r="AQ174">
            <v>20147744</v>
          </cell>
        </row>
        <row r="175">
          <cell r="B175">
            <v>114360</v>
          </cell>
          <cell r="C175" t="str">
            <v>*기타유동금융업자산</v>
          </cell>
        </row>
        <row r="176">
          <cell r="B176">
            <v>110010</v>
          </cell>
          <cell r="C176" t="str">
            <v>비유동자산</v>
          </cell>
          <cell r="S176">
            <v>515179248</v>
          </cell>
          <cell r="W176">
            <v>537804924</v>
          </cell>
          <cell r="AA176">
            <v>481278099.11000001</v>
          </cell>
          <cell r="AE176">
            <v>465627420.35000002</v>
          </cell>
          <cell r="AI176">
            <v>688043363</v>
          </cell>
          <cell r="AJ176">
            <v>685552843</v>
          </cell>
          <cell r="AK176">
            <v>681858359</v>
          </cell>
          <cell r="AL176">
            <v>848988136</v>
          </cell>
          <cell r="AM176">
            <v>851986046</v>
          </cell>
          <cell r="AN176">
            <v>866134062</v>
          </cell>
          <cell r="AO176">
            <v>871660965</v>
          </cell>
          <cell r="AP176">
            <v>864625743</v>
          </cell>
          <cell r="AQ176">
            <v>896840164.17999995</v>
          </cell>
          <cell r="AR176">
            <v>906927194</v>
          </cell>
          <cell r="AS176">
            <v>1061544588</v>
          </cell>
          <cell r="AT176">
            <v>1212464817</v>
          </cell>
          <cell r="AU176">
            <v>1295760828.3299999</v>
          </cell>
          <cell r="AV176">
            <v>1413340343</v>
          </cell>
          <cell r="AW176">
            <v>1498226026</v>
          </cell>
          <cell r="AX176">
            <v>1665999974</v>
          </cell>
          <cell r="AY176">
            <v>1816036629.0799999</v>
          </cell>
          <cell r="AZ176">
            <v>1907172094</v>
          </cell>
          <cell r="BA176">
            <v>2012159937</v>
          </cell>
          <cell r="BB176">
            <v>2043271491</v>
          </cell>
          <cell r="BC176">
            <v>2090665466.3399999</v>
          </cell>
          <cell r="BD176">
            <v>2135090932</v>
          </cell>
          <cell r="BE176">
            <v>2235604054</v>
          </cell>
        </row>
        <row r="177">
          <cell r="B177">
            <v>110020</v>
          </cell>
          <cell r="C177" t="str">
            <v xml:space="preserve">    유형자산</v>
          </cell>
          <cell r="S177">
            <v>451260779</v>
          </cell>
          <cell r="W177">
            <v>479689443</v>
          </cell>
          <cell r="AA177">
            <v>199644870.81</v>
          </cell>
          <cell r="AE177">
            <v>198779772.68000001</v>
          </cell>
          <cell r="AI177">
            <v>483478789</v>
          </cell>
          <cell r="AJ177">
            <v>480978278</v>
          </cell>
          <cell r="AK177">
            <v>481141167</v>
          </cell>
          <cell r="AL177">
            <v>485994430</v>
          </cell>
          <cell r="AM177">
            <v>483621267</v>
          </cell>
          <cell r="AN177">
            <v>501786082</v>
          </cell>
          <cell r="AO177">
            <v>513414270</v>
          </cell>
          <cell r="AP177">
            <v>511374712</v>
          </cell>
          <cell r="AQ177">
            <v>550134349.94000006</v>
          </cell>
          <cell r="AR177">
            <v>558984891</v>
          </cell>
          <cell r="AS177">
            <v>714504548</v>
          </cell>
          <cell r="AT177">
            <v>766572225</v>
          </cell>
          <cell r="AU177">
            <v>830878168.00999999</v>
          </cell>
          <cell r="AV177">
            <v>914368355</v>
          </cell>
          <cell r="AW177">
            <v>1012076262</v>
          </cell>
          <cell r="AX177">
            <v>1179123145</v>
          </cell>
          <cell r="AY177">
            <v>1336963637.1500001</v>
          </cell>
          <cell r="AZ177">
            <v>1437672145</v>
          </cell>
          <cell r="BA177">
            <v>1521163030</v>
          </cell>
          <cell r="BB177">
            <v>1563990271</v>
          </cell>
          <cell r="BC177">
            <v>1624157701.4300001</v>
          </cell>
          <cell r="BD177">
            <v>1674445618</v>
          </cell>
          <cell r="BE177">
            <v>1776268581</v>
          </cell>
        </row>
        <row r="178">
          <cell r="B178">
            <v>110030</v>
          </cell>
          <cell r="C178" t="str">
            <v xml:space="preserve">        토지</v>
          </cell>
          <cell r="S178">
            <v>184098402</v>
          </cell>
          <cell r="W178">
            <v>211495452</v>
          </cell>
          <cell r="AA178">
            <v>127628434</v>
          </cell>
          <cell r="AE178">
            <v>127690874</v>
          </cell>
          <cell r="AI178">
            <v>306517808</v>
          </cell>
          <cell r="AJ178">
            <v>306517808</v>
          </cell>
          <cell r="AK178">
            <v>306517808</v>
          </cell>
          <cell r="AL178">
            <v>306517808</v>
          </cell>
          <cell r="AM178">
            <v>306517808</v>
          </cell>
          <cell r="AN178">
            <v>306517808</v>
          </cell>
          <cell r="AO178">
            <v>306517808</v>
          </cell>
          <cell r="AP178">
            <v>306517808</v>
          </cell>
          <cell r="AQ178">
            <v>327692193</v>
          </cell>
          <cell r="AR178">
            <v>327692193</v>
          </cell>
          <cell r="AS178">
            <v>327692193</v>
          </cell>
          <cell r="AT178">
            <v>327692193</v>
          </cell>
          <cell r="AU178">
            <v>338062810</v>
          </cell>
          <cell r="AV178">
            <v>346844232</v>
          </cell>
          <cell r="AW178">
            <v>347376064</v>
          </cell>
          <cell r="AX178">
            <v>347034064</v>
          </cell>
          <cell r="AY178">
            <v>377677820</v>
          </cell>
          <cell r="AZ178">
            <v>377418176</v>
          </cell>
          <cell r="BA178">
            <v>387599984</v>
          </cell>
          <cell r="BB178">
            <v>387620883</v>
          </cell>
          <cell r="BC178">
            <v>390798729</v>
          </cell>
          <cell r="BD178">
            <v>390784960</v>
          </cell>
        </row>
        <row r="179">
          <cell r="B179">
            <v>110040</v>
          </cell>
          <cell r="C179" t="str">
            <v xml:space="preserve">        (손상차손누계액)</v>
          </cell>
        </row>
        <row r="180">
          <cell r="B180">
            <v>110050</v>
          </cell>
          <cell r="C180" t="str">
            <v xml:space="preserve">        (정부보조금등)</v>
          </cell>
        </row>
        <row r="181">
          <cell r="B181">
            <v>132790</v>
          </cell>
          <cell r="C181" t="str">
            <v xml:space="preserve">        설비자산</v>
          </cell>
          <cell r="S181">
            <v>284018267</v>
          </cell>
          <cell r="W181">
            <v>289283101</v>
          </cell>
          <cell r="AA181">
            <v>104324894</v>
          </cell>
          <cell r="AE181">
            <v>96131748</v>
          </cell>
          <cell r="AI181">
            <v>243206435</v>
          </cell>
          <cell r="AJ181">
            <v>242808227</v>
          </cell>
          <cell r="AK181">
            <v>244114297</v>
          </cell>
          <cell r="AL181">
            <v>247631900</v>
          </cell>
          <cell r="AM181">
            <v>156105214</v>
          </cell>
          <cell r="AN181">
            <v>239805857</v>
          </cell>
          <cell r="AO181">
            <v>259153632</v>
          </cell>
          <cell r="AP181">
            <v>257895234</v>
          </cell>
          <cell r="AQ181">
            <v>264352057</v>
          </cell>
          <cell r="AR181">
            <v>172450192</v>
          </cell>
          <cell r="AS181">
            <v>176117803</v>
          </cell>
          <cell r="AT181">
            <v>175809943</v>
          </cell>
          <cell r="AU181">
            <v>272436039</v>
          </cell>
          <cell r="AV181">
            <v>198857390</v>
          </cell>
          <cell r="AW181">
            <v>197956156</v>
          </cell>
          <cell r="AX181">
            <v>199708218</v>
          </cell>
          <cell r="AY181">
            <v>318711674</v>
          </cell>
          <cell r="AZ181">
            <v>200348613</v>
          </cell>
          <cell r="BA181">
            <v>907373170</v>
          </cell>
          <cell r="BB181">
            <v>927549437</v>
          </cell>
          <cell r="BC181">
            <v>1075807174</v>
          </cell>
          <cell r="BD181">
            <v>915557975</v>
          </cell>
        </row>
        <row r="182">
          <cell r="B182">
            <v>132800</v>
          </cell>
          <cell r="C182" t="str">
            <v xml:space="preserve">        (감가상각누계액)</v>
          </cell>
          <cell r="S182">
            <v>53526091</v>
          </cell>
          <cell r="W182">
            <v>59298867</v>
          </cell>
          <cell r="AA182">
            <v>40686291</v>
          </cell>
          <cell r="AE182">
            <v>35826204</v>
          </cell>
          <cell r="AI182">
            <v>81123750</v>
          </cell>
          <cell r="AJ182">
            <v>83816960</v>
          </cell>
          <cell r="AK182">
            <v>86371402</v>
          </cell>
          <cell r="AL182">
            <v>88683943</v>
          </cell>
          <cell r="AN182">
            <v>85718222</v>
          </cell>
          <cell r="AO182">
            <v>82170214</v>
          </cell>
          <cell r="AP182">
            <v>84631524</v>
          </cell>
          <cell r="AQ182">
            <v>89143062</v>
          </cell>
          <cell r="AU182">
            <v>98748044</v>
          </cell>
          <cell r="AY182">
            <v>114400153</v>
          </cell>
          <cell r="BC182">
            <v>150145526</v>
          </cell>
        </row>
        <row r="183">
          <cell r="B183">
            <v>132810</v>
          </cell>
          <cell r="C183" t="str">
            <v xml:space="preserve">        (손상차손누계액)</v>
          </cell>
          <cell r="AY183">
            <v>1486617</v>
          </cell>
        </row>
        <row r="184">
          <cell r="B184">
            <v>132820</v>
          </cell>
          <cell r="C184" t="str">
            <v xml:space="preserve">        (정부보조금등)</v>
          </cell>
        </row>
        <row r="185">
          <cell r="B185">
            <v>110060</v>
          </cell>
          <cell r="C185" t="str">
            <v xml:space="preserve">            건물및부속설비</v>
          </cell>
          <cell r="S185">
            <v>284018267</v>
          </cell>
          <cell r="W185">
            <v>289283101</v>
          </cell>
          <cell r="AA185">
            <v>63973572</v>
          </cell>
          <cell r="AE185">
            <v>50262279</v>
          </cell>
          <cell r="AI185">
            <v>167633112</v>
          </cell>
          <cell r="AJ185">
            <v>167107578</v>
          </cell>
          <cell r="AK185">
            <v>167792813</v>
          </cell>
          <cell r="AL185">
            <v>166460944</v>
          </cell>
          <cell r="AM185">
            <v>120811225</v>
          </cell>
          <cell r="AN185">
            <v>166917188</v>
          </cell>
          <cell r="AO185">
            <v>186907448</v>
          </cell>
          <cell r="AP185">
            <v>183038182</v>
          </cell>
          <cell r="AQ185">
            <v>189000527</v>
          </cell>
          <cell r="AR185">
            <v>134609145</v>
          </cell>
          <cell r="AS185">
            <v>133138997</v>
          </cell>
          <cell r="AT185">
            <v>132711471</v>
          </cell>
          <cell r="AU185">
            <v>192321278</v>
          </cell>
          <cell r="AV185">
            <v>154150922</v>
          </cell>
          <cell r="AW185">
            <v>152190473</v>
          </cell>
          <cell r="AX185">
            <v>150156992</v>
          </cell>
          <cell r="AY185">
            <v>227034454</v>
          </cell>
          <cell r="AZ185">
            <v>150239180</v>
          </cell>
          <cell r="BA185">
            <v>792935503</v>
          </cell>
          <cell r="BB185">
            <v>801105540</v>
          </cell>
          <cell r="BC185">
            <v>880947433</v>
          </cell>
          <cell r="BD185">
            <v>778697739</v>
          </cell>
        </row>
        <row r="186">
          <cell r="B186">
            <v>110070</v>
          </cell>
          <cell r="C186" t="str">
            <v xml:space="preserve">            (감가상각누계액)</v>
          </cell>
          <cell r="S186">
            <v>53526091</v>
          </cell>
          <cell r="W186">
            <v>59298867</v>
          </cell>
          <cell r="AA186">
            <v>21627623</v>
          </cell>
          <cell r="AE186">
            <v>11864153</v>
          </cell>
          <cell r="AI186">
            <v>40492690</v>
          </cell>
          <cell r="AJ186">
            <v>41890586</v>
          </cell>
          <cell r="AK186">
            <v>43309824</v>
          </cell>
          <cell r="AL186">
            <v>44534234</v>
          </cell>
          <cell r="AN186">
            <v>47055997</v>
          </cell>
          <cell r="AO186">
            <v>47617185</v>
          </cell>
          <cell r="AP186">
            <v>48931083</v>
          </cell>
          <cell r="AQ186">
            <v>52196413</v>
          </cell>
          <cell r="AU186">
            <v>62026456</v>
          </cell>
          <cell r="AY186">
            <v>71863822</v>
          </cell>
          <cell r="BC186">
            <v>95995351</v>
          </cell>
        </row>
        <row r="187">
          <cell r="B187">
            <v>110080</v>
          </cell>
          <cell r="C187" t="str">
            <v xml:space="preserve">            (손상차손누계액)</v>
          </cell>
          <cell r="AY187">
            <v>1486617</v>
          </cell>
        </row>
        <row r="188">
          <cell r="B188">
            <v>110090</v>
          </cell>
          <cell r="C188" t="str">
            <v xml:space="preserve">            (정부보조금등)</v>
          </cell>
        </row>
        <row r="189">
          <cell r="B189">
            <v>110100</v>
          </cell>
          <cell r="C189" t="str">
            <v xml:space="preserve">            구축물</v>
          </cell>
        </row>
        <row r="190">
          <cell r="B190">
            <v>110110</v>
          </cell>
          <cell r="C190" t="str">
            <v xml:space="preserve">            (감가상각누계액)</v>
          </cell>
        </row>
        <row r="191">
          <cell r="B191">
            <v>110120</v>
          </cell>
          <cell r="C191" t="str">
            <v xml:space="preserve">            (손상차손누계액)</v>
          </cell>
        </row>
        <row r="192">
          <cell r="B192">
            <v>110130</v>
          </cell>
          <cell r="C192" t="str">
            <v xml:space="preserve">            (정부보조금등)</v>
          </cell>
        </row>
        <row r="193">
          <cell r="B193">
            <v>110140</v>
          </cell>
          <cell r="C193" t="str">
            <v xml:space="preserve">            기계장치</v>
          </cell>
        </row>
        <row r="194">
          <cell r="B194">
            <v>110150</v>
          </cell>
          <cell r="C194" t="str">
            <v xml:space="preserve">            (감가상각누계액)</v>
          </cell>
        </row>
        <row r="195">
          <cell r="B195">
            <v>110160</v>
          </cell>
          <cell r="C195" t="str">
            <v xml:space="preserve">            (손상차손누계액)</v>
          </cell>
        </row>
        <row r="196">
          <cell r="B196">
            <v>110170</v>
          </cell>
          <cell r="C196" t="str">
            <v xml:space="preserve">            (정부보조금등)</v>
          </cell>
        </row>
        <row r="197">
          <cell r="B197">
            <v>110180</v>
          </cell>
          <cell r="C197" t="str">
            <v xml:space="preserve">            중장비</v>
          </cell>
        </row>
        <row r="198">
          <cell r="B198">
            <v>110190</v>
          </cell>
          <cell r="C198" t="str">
            <v xml:space="preserve">            (감가상각누계액)</v>
          </cell>
        </row>
        <row r="199">
          <cell r="B199">
            <v>110200</v>
          </cell>
          <cell r="C199" t="str">
            <v xml:space="preserve">            (손상차손누계액)</v>
          </cell>
        </row>
        <row r="200">
          <cell r="B200">
            <v>110210</v>
          </cell>
          <cell r="C200" t="str">
            <v xml:space="preserve">            (정부보조금등)</v>
          </cell>
        </row>
        <row r="201">
          <cell r="B201">
            <v>110220</v>
          </cell>
          <cell r="C201" t="str">
            <v xml:space="preserve">            시설장치</v>
          </cell>
        </row>
        <row r="202">
          <cell r="B202">
            <v>110230</v>
          </cell>
          <cell r="C202" t="str">
            <v xml:space="preserve">            (감가상각누계액)</v>
          </cell>
        </row>
        <row r="203">
          <cell r="B203">
            <v>110240</v>
          </cell>
          <cell r="C203" t="str">
            <v xml:space="preserve">            (손상차손누계액)</v>
          </cell>
        </row>
        <row r="204">
          <cell r="B204">
            <v>110250</v>
          </cell>
          <cell r="C204" t="str">
            <v xml:space="preserve">            (정부보조금등)</v>
          </cell>
        </row>
        <row r="205">
          <cell r="B205">
            <v>110260</v>
          </cell>
          <cell r="C205" t="str">
            <v xml:space="preserve">            미착자산</v>
          </cell>
        </row>
        <row r="206">
          <cell r="B206">
            <v>110270</v>
          </cell>
          <cell r="C206" t="str">
            <v xml:space="preserve">            (감가상각누계액)</v>
          </cell>
        </row>
        <row r="207">
          <cell r="B207">
            <v>110280</v>
          </cell>
          <cell r="C207" t="str">
            <v xml:space="preserve">            (손상차손누계액)</v>
          </cell>
        </row>
        <row r="208">
          <cell r="B208">
            <v>110290</v>
          </cell>
          <cell r="C208" t="str">
            <v xml:space="preserve">            (정부보조금등)</v>
          </cell>
        </row>
        <row r="209">
          <cell r="B209">
            <v>110300</v>
          </cell>
          <cell r="C209" t="str">
            <v xml:space="preserve">            차량운반구</v>
          </cell>
        </row>
        <row r="210">
          <cell r="B210">
            <v>110310</v>
          </cell>
          <cell r="C210" t="str">
            <v xml:space="preserve">            (감가상각누계액)</v>
          </cell>
        </row>
        <row r="211">
          <cell r="B211">
            <v>110320</v>
          </cell>
          <cell r="C211" t="str">
            <v xml:space="preserve">            (손상차손누계액)</v>
          </cell>
        </row>
        <row r="212">
          <cell r="B212">
            <v>110330</v>
          </cell>
          <cell r="C212" t="str">
            <v xml:space="preserve">            (정부보조금등)</v>
          </cell>
        </row>
        <row r="213">
          <cell r="B213">
            <v>110340</v>
          </cell>
          <cell r="C213" t="str">
            <v xml:space="preserve">            선박</v>
          </cell>
        </row>
        <row r="214">
          <cell r="B214">
            <v>110350</v>
          </cell>
          <cell r="C214" t="str">
            <v xml:space="preserve">            (감가상각누계액)</v>
          </cell>
        </row>
        <row r="215">
          <cell r="B215">
            <v>110360</v>
          </cell>
          <cell r="C215" t="str">
            <v xml:space="preserve">            (손상차손누계액)</v>
          </cell>
        </row>
        <row r="216">
          <cell r="B216">
            <v>110370</v>
          </cell>
          <cell r="C216" t="str">
            <v xml:space="preserve">            (정부보조금등)</v>
          </cell>
        </row>
        <row r="217">
          <cell r="B217">
            <v>110380</v>
          </cell>
          <cell r="C217" t="str">
            <v xml:space="preserve">            항공기</v>
          </cell>
        </row>
        <row r="218">
          <cell r="B218">
            <v>110390</v>
          </cell>
          <cell r="C218" t="str">
            <v xml:space="preserve">            (감가상각누계액)</v>
          </cell>
        </row>
        <row r="219">
          <cell r="B219">
            <v>110400</v>
          </cell>
          <cell r="C219" t="str">
            <v xml:space="preserve">            (손상차손누계액)</v>
          </cell>
        </row>
        <row r="220">
          <cell r="B220">
            <v>110410</v>
          </cell>
          <cell r="C220" t="str">
            <v xml:space="preserve">            (정부보조금등)</v>
          </cell>
        </row>
        <row r="221">
          <cell r="B221">
            <v>110420</v>
          </cell>
          <cell r="C221" t="str">
            <v xml:space="preserve">            공구기구비품</v>
          </cell>
          <cell r="AA221">
            <v>40351322</v>
          </cell>
          <cell r="AE221">
            <v>45869469</v>
          </cell>
          <cell r="AI221">
            <v>75573323</v>
          </cell>
          <cell r="AJ221">
            <v>75700649</v>
          </cell>
          <cell r="AK221">
            <v>76321484</v>
          </cell>
          <cell r="AL221">
            <v>81170956</v>
          </cell>
          <cell r="AM221">
            <v>35293989</v>
          </cell>
          <cell r="AN221">
            <v>72888669</v>
          </cell>
          <cell r="AO221">
            <v>72246184</v>
          </cell>
          <cell r="AP221">
            <v>74857052</v>
          </cell>
          <cell r="AQ221">
            <v>75351530</v>
          </cell>
          <cell r="AR221">
            <v>37841047</v>
          </cell>
          <cell r="AS221">
            <v>42978806</v>
          </cell>
          <cell r="AT221">
            <v>43098472</v>
          </cell>
          <cell r="AU221">
            <v>80114761</v>
          </cell>
          <cell r="AV221">
            <v>44706468</v>
          </cell>
          <cell r="AW221">
            <v>45765683</v>
          </cell>
          <cell r="AX221">
            <v>49551226</v>
          </cell>
          <cell r="AY221">
            <v>91677220</v>
          </cell>
          <cell r="AZ221">
            <v>50109433</v>
          </cell>
          <cell r="BA221">
            <v>114437667</v>
          </cell>
          <cell r="BB221">
            <v>126443897</v>
          </cell>
          <cell r="BC221">
            <v>194859741</v>
          </cell>
          <cell r="BD221">
            <v>136860236</v>
          </cell>
        </row>
        <row r="222">
          <cell r="B222">
            <v>110430</v>
          </cell>
          <cell r="C222" t="str">
            <v xml:space="preserve">            (감가상각누계액)</v>
          </cell>
          <cell r="AA222">
            <v>19058668</v>
          </cell>
          <cell r="AE222">
            <v>23962051</v>
          </cell>
          <cell r="AI222">
            <v>40631060</v>
          </cell>
          <cell r="AJ222">
            <v>41926374</v>
          </cell>
          <cell r="AK222">
            <v>43061578</v>
          </cell>
          <cell r="AL222">
            <v>44149709</v>
          </cell>
          <cell r="AN222">
            <v>38662225</v>
          </cell>
          <cell r="AO222">
            <v>34553029</v>
          </cell>
          <cell r="AP222">
            <v>35700441</v>
          </cell>
          <cell r="AQ222">
            <v>36946649</v>
          </cell>
          <cell r="AU222">
            <v>36721588</v>
          </cell>
          <cell r="AY222">
            <v>42536331</v>
          </cell>
          <cell r="BC222">
            <v>54150175</v>
          </cell>
        </row>
        <row r="223">
          <cell r="B223">
            <v>110440</v>
          </cell>
          <cell r="C223" t="str">
            <v xml:space="preserve">            (손상차손누계액)</v>
          </cell>
        </row>
        <row r="224">
          <cell r="B224">
            <v>110450</v>
          </cell>
          <cell r="C224" t="str">
            <v xml:space="preserve">            (정부보조금등)</v>
          </cell>
        </row>
        <row r="225">
          <cell r="B225">
            <v>110460</v>
          </cell>
          <cell r="C225" t="str">
            <v xml:space="preserve">            리스자산</v>
          </cell>
        </row>
        <row r="226">
          <cell r="B226">
            <v>110470</v>
          </cell>
          <cell r="C226" t="str">
            <v xml:space="preserve">            (감가상각누계액)</v>
          </cell>
        </row>
        <row r="227">
          <cell r="B227">
            <v>110480</v>
          </cell>
          <cell r="C227" t="str">
            <v xml:space="preserve">            (손상차손누계액)</v>
          </cell>
        </row>
        <row r="228">
          <cell r="B228">
            <v>110490</v>
          </cell>
          <cell r="C228" t="str">
            <v xml:space="preserve">            (정부보조금등)</v>
          </cell>
        </row>
        <row r="229">
          <cell r="B229">
            <v>110500</v>
          </cell>
          <cell r="C229" t="str">
            <v xml:space="preserve">            리스개량자산</v>
          </cell>
        </row>
        <row r="230">
          <cell r="B230">
            <v>110510</v>
          </cell>
          <cell r="C230" t="str">
            <v xml:space="preserve">            (감가상각누계액)</v>
          </cell>
        </row>
        <row r="231">
          <cell r="B231">
            <v>110520</v>
          </cell>
          <cell r="C231" t="str">
            <v xml:space="preserve">            (손상차손누계액)</v>
          </cell>
        </row>
        <row r="232">
          <cell r="B232">
            <v>110530</v>
          </cell>
          <cell r="C232" t="str">
            <v xml:space="preserve">            (정부보조금등)</v>
          </cell>
        </row>
        <row r="233">
          <cell r="B233">
            <v>114380</v>
          </cell>
          <cell r="C233" t="str">
            <v xml:space="preserve">            임대자산</v>
          </cell>
        </row>
        <row r="234">
          <cell r="B234">
            <v>114390</v>
          </cell>
          <cell r="C234" t="str">
            <v xml:space="preserve">            (감가상각누계액)</v>
          </cell>
        </row>
        <row r="235">
          <cell r="B235">
            <v>114400</v>
          </cell>
          <cell r="C235" t="str">
            <v xml:space="preserve">            (손상차손누계액)</v>
          </cell>
        </row>
        <row r="236">
          <cell r="B236">
            <v>114410</v>
          </cell>
          <cell r="C236" t="str">
            <v xml:space="preserve">            (정부보조금등)</v>
          </cell>
        </row>
        <row r="237">
          <cell r="B237">
            <v>114420</v>
          </cell>
          <cell r="C237" t="str">
            <v xml:space="preserve">            임차개량자산</v>
          </cell>
        </row>
        <row r="238">
          <cell r="B238">
            <v>114430</v>
          </cell>
          <cell r="C238" t="str">
            <v xml:space="preserve">            (감가상각누계액)</v>
          </cell>
        </row>
        <row r="239">
          <cell r="B239">
            <v>114440</v>
          </cell>
          <cell r="C239" t="str">
            <v xml:space="preserve">            (손상차손누계액)</v>
          </cell>
        </row>
        <row r="240">
          <cell r="B240">
            <v>114450</v>
          </cell>
          <cell r="C240" t="str">
            <v xml:space="preserve">            (정부보조금등)</v>
          </cell>
        </row>
        <row r="241">
          <cell r="B241">
            <v>110540</v>
          </cell>
          <cell r="C241" t="str">
            <v xml:space="preserve">        건설중인자산</v>
          </cell>
          <cell r="S241">
            <v>941072</v>
          </cell>
          <cell r="W241">
            <v>830582</v>
          </cell>
          <cell r="AA241">
            <v>1462324</v>
          </cell>
          <cell r="AE241">
            <v>1547065</v>
          </cell>
          <cell r="AI241">
            <v>2532168</v>
          </cell>
          <cell r="AJ241">
            <v>3844078</v>
          </cell>
          <cell r="AK241">
            <v>5672819</v>
          </cell>
          <cell r="AL241">
            <v>8507002</v>
          </cell>
          <cell r="AM241">
            <v>8978080</v>
          </cell>
          <cell r="AN241">
            <v>28715123</v>
          </cell>
          <cell r="AO241">
            <v>18078395</v>
          </cell>
          <cell r="AP241">
            <v>19086988</v>
          </cell>
          <cell r="AQ241">
            <v>33963565</v>
          </cell>
          <cell r="AR241">
            <v>42606208</v>
          </cell>
          <cell r="AS241">
            <v>189334415</v>
          </cell>
          <cell r="AT241">
            <v>238399144</v>
          </cell>
          <cell r="AU241">
            <v>295307409</v>
          </cell>
          <cell r="AV241">
            <v>346316256</v>
          </cell>
          <cell r="AW241">
            <v>444150159</v>
          </cell>
          <cell r="AX241">
            <v>603758931</v>
          </cell>
          <cell r="AY241">
            <v>731280751</v>
          </cell>
          <cell r="AZ241">
            <v>814383482</v>
          </cell>
          <cell r="BA241">
            <v>161055584</v>
          </cell>
          <cell r="BB241">
            <v>184528856</v>
          </cell>
          <cell r="BC241">
            <v>212424095</v>
          </cell>
          <cell r="BD241">
            <v>276081043</v>
          </cell>
        </row>
        <row r="242">
          <cell r="B242">
            <v>110550</v>
          </cell>
          <cell r="C242" t="str">
            <v xml:space="preserve">        (손상차손누계액)</v>
          </cell>
        </row>
        <row r="243">
          <cell r="B243">
            <v>110560</v>
          </cell>
          <cell r="C243" t="str">
            <v xml:space="preserve">        (정부보조금등)</v>
          </cell>
        </row>
        <row r="244">
          <cell r="B244">
            <v>132830</v>
          </cell>
          <cell r="C244" t="str">
            <v xml:space="preserve">        유형탐사평가자산</v>
          </cell>
        </row>
        <row r="245">
          <cell r="B245">
            <v>132840</v>
          </cell>
          <cell r="C245" t="str">
            <v xml:space="preserve">        (감가상각누계액)</v>
          </cell>
        </row>
        <row r="246">
          <cell r="B246">
            <v>132850</v>
          </cell>
          <cell r="C246" t="str">
            <v xml:space="preserve">        (손상차손누계액)</v>
          </cell>
        </row>
        <row r="247">
          <cell r="B247">
            <v>132860</v>
          </cell>
          <cell r="C247" t="str">
            <v xml:space="preserve">        (정부보조금등)</v>
          </cell>
        </row>
        <row r="248">
          <cell r="B248">
            <v>110570</v>
          </cell>
          <cell r="C248" t="str">
            <v xml:space="preserve">        기타유형자산</v>
          </cell>
          <cell r="S248">
            <v>87902377</v>
          </cell>
          <cell r="W248">
            <v>94638694</v>
          </cell>
          <cell r="AA248">
            <v>24503978</v>
          </cell>
          <cell r="AE248">
            <v>27952338</v>
          </cell>
          <cell r="AI248">
            <v>28319100</v>
          </cell>
          <cell r="AJ248">
            <v>28099748</v>
          </cell>
          <cell r="AK248">
            <v>28335171</v>
          </cell>
          <cell r="AL248">
            <v>29556826</v>
          </cell>
          <cell r="AM248">
            <v>30070818</v>
          </cell>
          <cell r="AN248">
            <v>31212706</v>
          </cell>
          <cell r="AO248">
            <v>31084671</v>
          </cell>
          <cell r="AP248">
            <v>30748052</v>
          </cell>
          <cell r="AQ248">
            <v>32293056</v>
          </cell>
          <cell r="AR248">
            <v>16236298</v>
          </cell>
          <cell r="AS248">
            <v>21360137</v>
          </cell>
          <cell r="AT248">
            <v>24670945</v>
          </cell>
          <cell r="AU248">
            <v>46997087</v>
          </cell>
          <cell r="AV248">
            <v>22350477</v>
          </cell>
          <cell r="AW248">
            <v>22593883</v>
          </cell>
          <cell r="AX248">
            <v>28621932</v>
          </cell>
          <cell r="AY248">
            <v>57038406</v>
          </cell>
          <cell r="AZ248">
            <v>45521875</v>
          </cell>
          <cell r="BA248">
            <v>65134292</v>
          </cell>
          <cell r="BB248">
            <v>64291095</v>
          </cell>
          <cell r="BC248">
            <v>134915900</v>
          </cell>
          <cell r="BD248">
            <v>92021640</v>
          </cell>
          <cell r="BE248">
            <v>1776268581</v>
          </cell>
        </row>
        <row r="249">
          <cell r="B249">
            <v>110580</v>
          </cell>
          <cell r="C249" t="str">
            <v xml:space="preserve">        (감가상각누계액)</v>
          </cell>
          <cell r="S249">
            <v>52173249</v>
          </cell>
          <cell r="W249">
            <v>57259520</v>
          </cell>
          <cell r="AA249">
            <v>17588468</v>
          </cell>
          <cell r="AE249">
            <v>18716048</v>
          </cell>
          <cell r="AI249">
            <v>15972972</v>
          </cell>
          <cell r="AJ249">
            <v>16474623</v>
          </cell>
          <cell r="AK249">
            <v>17127526</v>
          </cell>
          <cell r="AL249">
            <v>17535163</v>
          </cell>
          <cell r="AM249">
            <v>18050653</v>
          </cell>
          <cell r="AN249">
            <v>18747190</v>
          </cell>
          <cell r="AO249">
            <v>19250022</v>
          </cell>
          <cell r="AP249">
            <v>18241846</v>
          </cell>
          <cell r="AQ249">
            <v>19023459</v>
          </cell>
          <cell r="AU249">
            <v>23177133</v>
          </cell>
          <cell r="AY249">
            <v>29161037</v>
          </cell>
          <cell r="BC249">
            <v>39642671</v>
          </cell>
        </row>
        <row r="250">
          <cell r="B250">
            <v>110590</v>
          </cell>
          <cell r="C250" t="str">
            <v xml:space="preserve">        (손상차손누계액)</v>
          </cell>
          <cell r="AY250">
            <v>2697207</v>
          </cell>
        </row>
        <row r="251">
          <cell r="B251">
            <v>110600</v>
          </cell>
          <cell r="C251" t="str">
            <v xml:space="preserve">        (정부보조금등)</v>
          </cell>
        </row>
        <row r="252">
          <cell r="B252">
            <v>110610</v>
          </cell>
          <cell r="C252" t="str">
            <v xml:space="preserve">    무형자산</v>
          </cell>
          <cell r="S252">
            <v>-5741948</v>
          </cell>
          <cell r="W252">
            <v>-5505507</v>
          </cell>
          <cell r="AA252">
            <v>15509126.41</v>
          </cell>
          <cell r="AE252">
            <v>19331773</v>
          </cell>
          <cell r="AI252">
            <v>22785181</v>
          </cell>
          <cell r="AJ252">
            <v>22616321</v>
          </cell>
          <cell r="AK252">
            <v>22325277</v>
          </cell>
          <cell r="AL252">
            <v>185433245</v>
          </cell>
          <cell r="AM252">
            <v>189273961</v>
          </cell>
          <cell r="AN252">
            <v>188092367</v>
          </cell>
          <cell r="AO252">
            <v>187031328</v>
          </cell>
          <cell r="AP252">
            <v>186493602</v>
          </cell>
          <cell r="AQ252">
            <v>186479510</v>
          </cell>
          <cell r="AR252">
            <v>186000558</v>
          </cell>
          <cell r="AS252">
            <v>185013484</v>
          </cell>
          <cell r="AT252">
            <v>280776114</v>
          </cell>
          <cell r="AU252">
            <v>279890926</v>
          </cell>
          <cell r="AV252">
            <v>285420751</v>
          </cell>
          <cell r="AW252">
            <v>284944189</v>
          </cell>
          <cell r="AX252">
            <v>284455273</v>
          </cell>
          <cell r="AY252">
            <v>285118405</v>
          </cell>
          <cell r="AZ252">
            <v>282829888</v>
          </cell>
          <cell r="BA252">
            <v>293296989</v>
          </cell>
          <cell r="BB252">
            <v>292205077</v>
          </cell>
          <cell r="BC252">
            <v>289617521</v>
          </cell>
          <cell r="BD252">
            <v>287629230</v>
          </cell>
          <cell r="BE252">
            <v>285771151</v>
          </cell>
        </row>
        <row r="253">
          <cell r="B253">
            <v>110620</v>
          </cell>
          <cell r="C253" t="str">
            <v xml:space="preserve">        영업권</v>
          </cell>
          <cell r="AE253">
            <v>3004204</v>
          </cell>
          <cell r="AI253">
            <v>5050599</v>
          </cell>
          <cell r="AJ253">
            <v>5050599</v>
          </cell>
          <cell r="AK253">
            <v>5050599</v>
          </cell>
          <cell r="AL253">
            <v>167448855</v>
          </cell>
          <cell r="AM253">
            <v>147473719</v>
          </cell>
          <cell r="AN253">
            <v>147473719</v>
          </cell>
          <cell r="AO253">
            <v>147473719</v>
          </cell>
          <cell r="AP253">
            <v>147473719</v>
          </cell>
          <cell r="AQ253">
            <v>147473719</v>
          </cell>
          <cell r="AR253">
            <v>147473719</v>
          </cell>
          <cell r="AS253">
            <v>147473719</v>
          </cell>
          <cell r="AT253">
            <v>228169167</v>
          </cell>
          <cell r="AU253">
            <v>223450230</v>
          </cell>
          <cell r="AV253">
            <v>231928455</v>
          </cell>
          <cell r="AW253">
            <v>232010775</v>
          </cell>
          <cell r="AX253">
            <v>231508035</v>
          </cell>
          <cell r="AY253">
            <v>232299350</v>
          </cell>
          <cell r="AZ253">
            <v>231622761</v>
          </cell>
          <cell r="BA253">
            <v>231794837</v>
          </cell>
          <cell r="BB253">
            <v>231846827</v>
          </cell>
          <cell r="BC253">
            <v>231295450</v>
          </cell>
          <cell r="BD253">
            <v>231259570</v>
          </cell>
        </row>
        <row r="254">
          <cell r="B254">
            <v>110630</v>
          </cell>
          <cell r="C254" t="str">
            <v xml:space="preserve">        (손상차손누계액)</v>
          </cell>
        </row>
        <row r="255">
          <cell r="B255">
            <v>110640</v>
          </cell>
          <cell r="C255" t="str">
            <v xml:space="preserve">        (정부보조금등)</v>
          </cell>
        </row>
        <row r="256">
          <cell r="B256">
            <v>110650</v>
          </cell>
          <cell r="C256" t="str">
            <v xml:space="preserve">        개발비</v>
          </cell>
        </row>
        <row r="257">
          <cell r="B257">
            <v>110660</v>
          </cell>
          <cell r="C257" t="str">
            <v xml:space="preserve">        (상각누계액)</v>
          </cell>
        </row>
        <row r="258">
          <cell r="B258">
            <v>110670</v>
          </cell>
          <cell r="C258" t="str">
            <v xml:space="preserve">        (손상차손누계액)</v>
          </cell>
        </row>
        <row r="259">
          <cell r="B259">
            <v>110680</v>
          </cell>
          <cell r="C259" t="str">
            <v xml:space="preserve">        (정부보조금등)</v>
          </cell>
        </row>
        <row r="260">
          <cell r="B260">
            <v>110690</v>
          </cell>
          <cell r="C260" t="str">
            <v xml:space="preserve">        특허권</v>
          </cell>
        </row>
        <row r="261">
          <cell r="B261">
            <v>110700</v>
          </cell>
          <cell r="C261" t="str">
            <v xml:space="preserve">        (상각누계액)</v>
          </cell>
        </row>
        <row r="262">
          <cell r="B262">
            <v>110710</v>
          </cell>
          <cell r="C262" t="str">
            <v xml:space="preserve">        (손상차손누계액)</v>
          </cell>
        </row>
        <row r="263">
          <cell r="B263">
            <v>110720</v>
          </cell>
          <cell r="C263" t="str">
            <v xml:space="preserve">        (정부보조금등)</v>
          </cell>
        </row>
        <row r="264">
          <cell r="B264">
            <v>110730</v>
          </cell>
          <cell r="C264" t="str">
            <v xml:space="preserve">        기타산업재산권</v>
          </cell>
          <cell r="S264">
            <v>2872</v>
          </cell>
          <cell r="W264">
            <v>3032</v>
          </cell>
        </row>
        <row r="265">
          <cell r="B265">
            <v>110740</v>
          </cell>
          <cell r="C265" t="str">
            <v xml:space="preserve">        (상각누계액)</v>
          </cell>
        </row>
        <row r="266">
          <cell r="B266">
            <v>110750</v>
          </cell>
          <cell r="C266" t="str">
            <v xml:space="preserve">        (손상차손누계액)</v>
          </cell>
        </row>
        <row r="267">
          <cell r="B267">
            <v>110760</v>
          </cell>
          <cell r="C267" t="str">
            <v xml:space="preserve">        (정부보조금등)</v>
          </cell>
        </row>
        <row r="268">
          <cell r="B268">
            <v>110770</v>
          </cell>
          <cell r="C268" t="str">
            <v xml:space="preserve">        컴퓨터소프트웨어</v>
          </cell>
        </row>
        <row r="269">
          <cell r="B269">
            <v>110780</v>
          </cell>
          <cell r="C269" t="str">
            <v xml:space="preserve">        (상각누계액)</v>
          </cell>
        </row>
        <row r="270">
          <cell r="B270">
            <v>110790</v>
          </cell>
          <cell r="C270" t="str">
            <v xml:space="preserve">        (손상차손누계액)</v>
          </cell>
        </row>
        <row r="271">
          <cell r="B271">
            <v>110800</v>
          </cell>
          <cell r="C271" t="str">
            <v xml:space="preserve">        (정부보조금등)</v>
          </cell>
        </row>
        <row r="272">
          <cell r="B272">
            <v>110810</v>
          </cell>
          <cell r="C272" t="str">
            <v xml:space="preserve">        브랜드</v>
          </cell>
        </row>
        <row r="273">
          <cell r="B273">
            <v>110820</v>
          </cell>
          <cell r="C273" t="str">
            <v xml:space="preserve">        (상각누계액)</v>
          </cell>
        </row>
        <row r="274">
          <cell r="B274">
            <v>110830</v>
          </cell>
          <cell r="C274" t="str">
            <v xml:space="preserve">        (손상차손누계액)</v>
          </cell>
        </row>
        <row r="275">
          <cell r="B275">
            <v>110840</v>
          </cell>
          <cell r="C275" t="str">
            <v xml:space="preserve">        (정부보조금등)</v>
          </cell>
        </row>
        <row r="276">
          <cell r="B276">
            <v>110850</v>
          </cell>
          <cell r="C276" t="str">
            <v xml:space="preserve">        라이센스와프랜차이즈</v>
          </cell>
        </row>
        <row r="277">
          <cell r="B277">
            <v>110860</v>
          </cell>
          <cell r="C277" t="str">
            <v xml:space="preserve">        (상각누계액)</v>
          </cell>
        </row>
        <row r="278">
          <cell r="B278">
            <v>110870</v>
          </cell>
          <cell r="C278" t="str">
            <v xml:space="preserve">        (손상차손누계액)</v>
          </cell>
        </row>
        <row r="279">
          <cell r="B279">
            <v>110880</v>
          </cell>
          <cell r="C279" t="str">
            <v xml:space="preserve">        (정부보조금등)</v>
          </cell>
        </row>
        <row r="280">
          <cell r="B280">
            <v>110890</v>
          </cell>
          <cell r="C280" t="str">
            <v xml:space="preserve">        저작권</v>
          </cell>
        </row>
        <row r="281">
          <cell r="B281">
            <v>110900</v>
          </cell>
          <cell r="C281" t="str">
            <v xml:space="preserve">        (상각누계액)</v>
          </cell>
        </row>
        <row r="282">
          <cell r="B282">
            <v>110910</v>
          </cell>
          <cell r="C282" t="str">
            <v xml:space="preserve">        (손상차손누계액)</v>
          </cell>
        </row>
        <row r="283">
          <cell r="B283">
            <v>110920</v>
          </cell>
          <cell r="C283" t="str">
            <v xml:space="preserve">        (정부보조금등)</v>
          </cell>
        </row>
        <row r="284">
          <cell r="B284">
            <v>110930</v>
          </cell>
          <cell r="C284" t="str">
            <v xml:space="preserve">        어업권</v>
          </cell>
        </row>
        <row r="285">
          <cell r="B285">
            <v>110940</v>
          </cell>
          <cell r="C285" t="str">
            <v xml:space="preserve">        (상각누계액)</v>
          </cell>
        </row>
        <row r="286">
          <cell r="B286">
            <v>110950</v>
          </cell>
          <cell r="C286" t="str">
            <v xml:space="preserve">        (손상차손누계액)</v>
          </cell>
        </row>
        <row r="287">
          <cell r="B287">
            <v>110960</v>
          </cell>
          <cell r="C287" t="str">
            <v xml:space="preserve">        (정부보조금등)</v>
          </cell>
        </row>
        <row r="288">
          <cell r="B288">
            <v>110970</v>
          </cell>
          <cell r="C288" t="str">
            <v xml:space="preserve">        광업권</v>
          </cell>
        </row>
        <row r="289">
          <cell r="B289">
            <v>110980</v>
          </cell>
          <cell r="C289" t="str">
            <v xml:space="preserve">        (상각누계액)</v>
          </cell>
        </row>
        <row r="290">
          <cell r="B290">
            <v>110990</v>
          </cell>
          <cell r="C290" t="str">
            <v xml:space="preserve">        (손상차손누계액)</v>
          </cell>
        </row>
        <row r="291">
          <cell r="B291">
            <v>111000</v>
          </cell>
          <cell r="C291" t="str">
            <v xml:space="preserve">        (정부보조금등)</v>
          </cell>
        </row>
        <row r="292">
          <cell r="B292">
            <v>111010</v>
          </cell>
          <cell r="C292" t="str">
            <v xml:space="preserve">        회원권</v>
          </cell>
        </row>
        <row r="293">
          <cell r="B293">
            <v>111020</v>
          </cell>
          <cell r="C293" t="str">
            <v xml:space="preserve">        (상각누계액)</v>
          </cell>
        </row>
        <row r="294">
          <cell r="B294">
            <v>111030</v>
          </cell>
          <cell r="C294" t="str">
            <v xml:space="preserve">        (손상차손누계액)</v>
          </cell>
        </row>
        <row r="295">
          <cell r="B295">
            <v>111040</v>
          </cell>
          <cell r="C295" t="str">
            <v xml:space="preserve">        (정부보조금등)</v>
          </cell>
        </row>
        <row r="296">
          <cell r="B296">
            <v>111050</v>
          </cell>
          <cell r="C296" t="str">
            <v xml:space="preserve">        제이용권(사용권)</v>
          </cell>
          <cell r="S296">
            <v>67298</v>
          </cell>
          <cell r="W296">
            <v>56466</v>
          </cell>
          <cell r="AA296">
            <v>13003019</v>
          </cell>
          <cell r="AE296">
            <v>14007330</v>
          </cell>
          <cell r="AI296">
            <v>15098305</v>
          </cell>
          <cell r="AJ296">
            <v>15098306</v>
          </cell>
          <cell r="AK296">
            <v>14997790</v>
          </cell>
          <cell r="AL296">
            <v>15300248</v>
          </cell>
          <cell r="AM296">
            <v>16626901</v>
          </cell>
          <cell r="AN296">
            <v>16634816</v>
          </cell>
          <cell r="AO296">
            <v>16711466</v>
          </cell>
          <cell r="AP296">
            <v>17212246</v>
          </cell>
          <cell r="AQ296">
            <v>18212246</v>
          </cell>
          <cell r="AR296">
            <v>16318311</v>
          </cell>
          <cell r="AS296">
            <v>16613529</v>
          </cell>
          <cell r="AT296">
            <v>18350218</v>
          </cell>
          <cell r="AU296">
            <v>20266153</v>
          </cell>
          <cell r="AV296">
            <v>17014464</v>
          </cell>
          <cell r="AW296">
            <v>17422514</v>
          </cell>
          <cell r="AX296">
            <v>17492538</v>
          </cell>
          <cell r="AY296">
            <v>19114473</v>
          </cell>
          <cell r="BA296">
            <v>17477370</v>
          </cell>
          <cell r="BB296">
            <v>17335870</v>
          </cell>
          <cell r="BC296">
            <v>18772866</v>
          </cell>
          <cell r="BD296">
            <v>17033401</v>
          </cell>
        </row>
        <row r="297">
          <cell r="B297">
            <v>111060</v>
          </cell>
          <cell r="C297" t="str">
            <v xml:space="preserve">        (상각누계액)</v>
          </cell>
          <cell r="AO297">
            <v>1915935</v>
          </cell>
          <cell r="AU297">
            <v>1915935</v>
          </cell>
          <cell r="AY297">
            <v>1621935</v>
          </cell>
          <cell r="BC297">
            <v>1621935</v>
          </cell>
        </row>
        <row r="298">
          <cell r="B298">
            <v>111070</v>
          </cell>
          <cell r="C298" t="str">
            <v xml:space="preserve">        (손상차손누계액)</v>
          </cell>
          <cell r="AI298">
            <v>998232</v>
          </cell>
          <cell r="AJ298">
            <v>998232</v>
          </cell>
          <cell r="AK298">
            <v>998232</v>
          </cell>
          <cell r="AL298">
            <v>998232</v>
          </cell>
          <cell r="AM298">
            <v>1915935</v>
          </cell>
          <cell r="AN298">
            <v>1915935</v>
          </cell>
          <cell r="AP298">
            <v>1915935</v>
          </cell>
          <cell r="AQ298">
            <v>1915935</v>
          </cell>
        </row>
        <row r="299">
          <cell r="B299">
            <v>111080</v>
          </cell>
          <cell r="C299" t="str">
            <v xml:space="preserve">        (정부보조금등)</v>
          </cell>
        </row>
        <row r="300">
          <cell r="B300">
            <v>111090</v>
          </cell>
          <cell r="C300" t="str">
            <v xml:space="preserve">        개발중인무형자산</v>
          </cell>
        </row>
        <row r="301">
          <cell r="B301">
            <v>111100</v>
          </cell>
          <cell r="C301" t="str">
            <v xml:space="preserve">        (손상차손누계액)</v>
          </cell>
        </row>
        <row r="302">
          <cell r="B302">
            <v>111110</v>
          </cell>
          <cell r="C302" t="str">
            <v xml:space="preserve">        (정부보조금등)</v>
          </cell>
        </row>
        <row r="303">
          <cell r="B303">
            <v>132870</v>
          </cell>
          <cell r="C303" t="str">
            <v xml:space="preserve">        무형탐사평가자산</v>
          </cell>
        </row>
        <row r="304">
          <cell r="B304">
            <v>132880</v>
          </cell>
          <cell r="C304" t="str">
            <v xml:space="preserve">        (상각누계액)</v>
          </cell>
        </row>
        <row r="305">
          <cell r="B305">
            <v>132890</v>
          </cell>
          <cell r="C305" t="str">
            <v xml:space="preserve">        (손상차손누계액)</v>
          </cell>
        </row>
        <row r="306">
          <cell r="B306">
            <v>132900</v>
          </cell>
          <cell r="C306" t="str">
            <v xml:space="preserve">        (정부보조금등)</v>
          </cell>
        </row>
        <row r="307">
          <cell r="B307">
            <v>132910</v>
          </cell>
          <cell r="C307" t="str">
            <v xml:space="preserve">        제호와출판표제</v>
          </cell>
        </row>
        <row r="308">
          <cell r="B308">
            <v>132920</v>
          </cell>
          <cell r="C308" t="str">
            <v xml:space="preserve">        (상각누계액)</v>
          </cell>
        </row>
        <row r="309">
          <cell r="B309">
            <v>132930</v>
          </cell>
          <cell r="C309" t="str">
            <v xml:space="preserve">        (손상차손누계액)</v>
          </cell>
        </row>
        <row r="310">
          <cell r="B310">
            <v>132940</v>
          </cell>
          <cell r="C310" t="str">
            <v xml:space="preserve">        (정부보조금등)</v>
          </cell>
        </row>
        <row r="311">
          <cell r="B311">
            <v>132950</v>
          </cell>
          <cell r="C311" t="str">
            <v xml:space="preserve">        조리법,공식,모형,설계및시제품</v>
          </cell>
        </row>
        <row r="312">
          <cell r="B312">
            <v>132960</v>
          </cell>
          <cell r="C312" t="str">
            <v xml:space="preserve">        (상각누계액)</v>
          </cell>
        </row>
        <row r="313">
          <cell r="B313">
            <v>132970</v>
          </cell>
          <cell r="C313" t="str">
            <v xml:space="preserve">        (손상차손누계액)</v>
          </cell>
        </row>
        <row r="314">
          <cell r="B314">
            <v>132980</v>
          </cell>
          <cell r="C314" t="str">
            <v xml:space="preserve">        (정부보조금등)</v>
          </cell>
        </row>
        <row r="315">
          <cell r="B315">
            <v>111120</v>
          </cell>
          <cell r="C315" t="str">
            <v xml:space="preserve">        기타무형자산</v>
          </cell>
          <cell r="S315">
            <v>-5812118</v>
          </cell>
          <cell r="W315">
            <v>-5565005</v>
          </cell>
          <cell r="AA315">
            <v>2506107</v>
          </cell>
          <cell r="AE315">
            <v>8811757</v>
          </cell>
          <cell r="AI315">
            <v>11228779</v>
          </cell>
          <cell r="AJ315">
            <v>11291363</v>
          </cell>
          <cell r="AK315">
            <v>11354530</v>
          </cell>
          <cell r="AL315">
            <v>12019529</v>
          </cell>
          <cell r="AM315">
            <v>37387863</v>
          </cell>
          <cell r="AN315">
            <v>35036209</v>
          </cell>
          <cell r="AO315">
            <v>24762078</v>
          </cell>
          <cell r="AP315">
            <v>37681314</v>
          </cell>
          <cell r="AQ315">
            <v>37669073</v>
          </cell>
          <cell r="AR315">
            <v>22208528</v>
          </cell>
          <cell r="AS315">
            <v>20926236</v>
          </cell>
          <cell r="AT315">
            <v>34256728</v>
          </cell>
          <cell r="AU315">
            <v>58566904</v>
          </cell>
          <cell r="AV315">
            <v>36477832</v>
          </cell>
          <cell r="AW315">
            <v>35510900</v>
          </cell>
          <cell r="AX315">
            <v>35454699</v>
          </cell>
          <cell r="AY315">
            <v>62529201</v>
          </cell>
          <cell r="AZ315">
            <v>51207127</v>
          </cell>
          <cell r="BA315">
            <v>44024782</v>
          </cell>
          <cell r="BB315">
            <v>43022380</v>
          </cell>
          <cell r="BC315">
            <v>77060580</v>
          </cell>
          <cell r="BD315">
            <v>39336259</v>
          </cell>
          <cell r="BE315">
            <v>285771151</v>
          </cell>
        </row>
        <row r="316">
          <cell r="B316">
            <v>111130</v>
          </cell>
          <cell r="C316" t="str">
            <v xml:space="preserve">        (상각누계액)</v>
          </cell>
          <cell r="AE316">
            <v>6491518</v>
          </cell>
          <cell r="AI316">
            <v>7594270</v>
          </cell>
          <cell r="AJ316">
            <v>7825714</v>
          </cell>
          <cell r="AK316">
            <v>8079410</v>
          </cell>
          <cell r="AL316">
            <v>8337155</v>
          </cell>
          <cell r="AM316">
            <v>10298587</v>
          </cell>
          <cell r="AN316">
            <v>9136442</v>
          </cell>
          <cell r="AP316">
            <v>13957742</v>
          </cell>
          <cell r="AQ316">
            <v>14959593</v>
          </cell>
          <cell r="AU316">
            <v>20476426</v>
          </cell>
          <cell r="AY316">
            <v>27202684</v>
          </cell>
          <cell r="BC316">
            <v>35889440</v>
          </cell>
        </row>
        <row r="317">
          <cell r="B317">
            <v>111140</v>
          </cell>
          <cell r="C317" t="str">
            <v xml:space="preserve">        (손상차손누계액)</v>
          </cell>
        </row>
        <row r="318">
          <cell r="B318">
            <v>111150</v>
          </cell>
          <cell r="C318" t="str">
            <v xml:space="preserve">        (정부보조금등)</v>
          </cell>
        </row>
        <row r="319">
          <cell r="B319">
            <v>111160</v>
          </cell>
          <cell r="C319" t="str">
            <v xml:space="preserve">    생물자산</v>
          </cell>
        </row>
        <row r="320">
          <cell r="B320">
            <v>111170</v>
          </cell>
          <cell r="C320" t="str">
            <v xml:space="preserve">        식물(조림)</v>
          </cell>
        </row>
        <row r="321">
          <cell r="B321">
            <v>111180</v>
          </cell>
          <cell r="C321" t="str">
            <v xml:space="preserve">        (상각누계액)</v>
          </cell>
        </row>
        <row r="322">
          <cell r="B322">
            <v>111190</v>
          </cell>
          <cell r="C322" t="str">
            <v xml:space="preserve">        (손상차손누계액)</v>
          </cell>
        </row>
        <row r="323">
          <cell r="B323">
            <v>111200</v>
          </cell>
          <cell r="C323" t="str">
            <v xml:space="preserve">        (정부보조금등)</v>
          </cell>
        </row>
        <row r="324">
          <cell r="B324">
            <v>111210</v>
          </cell>
          <cell r="C324" t="str">
            <v xml:space="preserve">        축산물</v>
          </cell>
        </row>
        <row r="325">
          <cell r="B325">
            <v>111220</v>
          </cell>
          <cell r="C325" t="str">
            <v xml:space="preserve">        (상각누계액)</v>
          </cell>
        </row>
        <row r="326">
          <cell r="B326">
            <v>111230</v>
          </cell>
          <cell r="C326" t="str">
            <v xml:space="preserve">        (손상차손누계액)</v>
          </cell>
        </row>
        <row r="327">
          <cell r="B327">
            <v>111240</v>
          </cell>
          <cell r="C327" t="str">
            <v xml:space="preserve">        (정부보조금등)</v>
          </cell>
        </row>
        <row r="328">
          <cell r="B328">
            <v>111250</v>
          </cell>
          <cell r="C328" t="str">
            <v xml:space="preserve">        수산물</v>
          </cell>
        </row>
        <row r="329">
          <cell r="B329">
            <v>111260</v>
          </cell>
          <cell r="C329" t="str">
            <v xml:space="preserve">        (상각누계액)</v>
          </cell>
        </row>
        <row r="330">
          <cell r="B330">
            <v>111270</v>
          </cell>
          <cell r="C330" t="str">
            <v xml:space="preserve">        (손상차손누계액)</v>
          </cell>
        </row>
        <row r="331">
          <cell r="B331">
            <v>111280</v>
          </cell>
          <cell r="C331" t="str">
            <v xml:space="preserve">        (정부보조금등)</v>
          </cell>
        </row>
        <row r="332">
          <cell r="B332">
            <v>111290</v>
          </cell>
          <cell r="C332" t="str">
            <v xml:space="preserve">        기타생물자산</v>
          </cell>
        </row>
        <row r="333">
          <cell r="B333">
            <v>111300</v>
          </cell>
          <cell r="C333" t="str">
            <v xml:space="preserve">        (상각누계액)</v>
          </cell>
        </row>
        <row r="334">
          <cell r="B334">
            <v>111310</v>
          </cell>
          <cell r="C334" t="str">
            <v xml:space="preserve">        (손상차손누계액)</v>
          </cell>
        </row>
        <row r="335">
          <cell r="B335">
            <v>111320</v>
          </cell>
          <cell r="C335" t="str">
            <v xml:space="preserve">        (정부보조금등)</v>
          </cell>
        </row>
        <row r="336">
          <cell r="B336">
            <v>111330</v>
          </cell>
          <cell r="C336" t="str">
            <v xml:space="preserve">    투자부동산</v>
          </cell>
          <cell r="AA336">
            <v>170827213.19999999</v>
          </cell>
          <cell r="AE336">
            <v>170586249.18000001</v>
          </cell>
          <cell r="AI336">
            <v>140415464</v>
          </cell>
          <cell r="AJ336">
            <v>140094294</v>
          </cell>
          <cell r="AK336">
            <v>139976990</v>
          </cell>
          <cell r="AL336">
            <v>139766694</v>
          </cell>
          <cell r="AM336">
            <v>139355411</v>
          </cell>
          <cell r="AN336">
            <v>139092876</v>
          </cell>
          <cell r="AO336">
            <v>138757650</v>
          </cell>
          <cell r="AP336">
            <v>138500241</v>
          </cell>
          <cell r="AQ336">
            <v>115793170.37</v>
          </cell>
          <cell r="AR336">
            <v>115575310</v>
          </cell>
          <cell r="AS336">
            <v>115357450</v>
          </cell>
          <cell r="AT336">
            <v>115139589</v>
          </cell>
          <cell r="AU336">
            <v>122922567.98999999</v>
          </cell>
          <cell r="AV336">
            <v>144030015</v>
          </cell>
          <cell r="AW336">
            <v>143777212</v>
          </cell>
          <cell r="AX336">
            <v>143523011</v>
          </cell>
          <cell r="AY336">
            <v>139343561.36000001</v>
          </cell>
          <cell r="AZ336">
            <v>139146034</v>
          </cell>
          <cell r="BA336">
            <v>138948506</v>
          </cell>
          <cell r="BB336">
            <v>138750978</v>
          </cell>
          <cell r="BC336">
            <v>134547366.19999999</v>
          </cell>
          <cell r="BD336">
            <v>134387424</v>
          </cell>
          <cell r="BE336">
            <v>134227481</v>
          </cell>
        </row>
        <row r="337">
          <cell r="B337">
            <v>111340</v>
          </cell>
          <cell r="C337" t="str">
            <v xml:space="preserve">        토지</v>
          </cell>
          <cell r="AA337">
            <v>161521785</v>
          </cell>
          <cell r="AE337">
            <v>161522024</v>
          </cell>
          <cell r="AI337">
            <v>119124534</v>
          </cell>
          <cell r="AJ337">
            <v>119124534</v>
          </cell>
          <cell r="AK337">
            <v>119124534</v>
          </cell>
          <cell r="AL337">
            <v>119124534</v>
          </cell>
          <cell r="AM337">
            <v>119124534</v>
          </cell>
          <cell r="AN337">
            <v>119124534</v>
          </cell>
          <cell r="AO337">
            <v>119124534</v>
          </cell>
          <cell r="AP337">
            <v>119124534</v>
          </cell>
          <cell r="AQ337">
            <v>97950149</v>
          </cell>
          <cell r="AS337">
            <v>97950149</v>
          </cell>
          <cell r="AT337">
            <v>97950149</v>
          </cell>
          <cell r="AU337">
            <v>105516529</v>
          </cell>
          <cell r="AV337">
            <v>125720168</v>
          </cell>
          <cell r="AW337">
            <v>125721566</v>
          </cell>
          <cell r="AX337">
            <v>125721565</v>
          </cell>
          <cell r="AY337">
            <v>120232664</v>
          </cell>
          <cell r="AZ337">
            <v>120232664</v>
          </cell>
          <cell r="BA337">
            <v>120232664</v>
          </cell>
          <cell r="BB337">
            <v>120232664</v>
          </cell>
          <cell r="BC337">
            <v>118395224</v>
          </cell>
          <cell r="BD337">
            <v>118395224</v>
          </cell>
        </row>
        <row r="338">
          <cell r="B338">
            <v>111350</v>
          </cell>
          <cell r="C338" t="str">
            <v xml:space="preserve">        (손상차손누계액)</v>
          </cell>
        </row>
        <row r="339">
          <cell r="B339">
            <v>111360</v>
          </cell>
          <cell r="C339" t="str">
            <v xml:space="preserve">        (정부보조금등)</v>
          </cell>
        </row>
        <row r="340">
          <cell r="B340">
            <v>111370</v>
          </cell>
          <cell r="C340" t="str">
            <v xml:space="preserve">        건물</v>
          </cell>
          <cell r="AA340">
            <v>10937425</v>
          </cell>
          <cell r="AE340">
            <v>10937478</v>
          </cell>
          <cell r="AI340">
            <v>27767125</v>
          </cell>
          <cell r="AJ340">
            <v>27767125</v>
          </cell>
          <cell r="AK340">
            <v>27767125</v>
          </cell>
          <cell r="AL340">
            <v>27767125</v>
          </cell>
          <cell r="AM340">
            <v>27767125</v>
          </cell>
          <cell r="AN340">
            <v>27767125</v>
          </cell>
          <cell r="AO340">
            <v>27108420</v>
          </cell>
          <cell r="AP340">
            <v>27108419</v>
          </cell>
          <cell r="AQ340">
            <v>24900042</v>
          </cell>
          <cell r="AS340">
            <v>17407301</v>
          </cell>
          <cell r="AT340">
            <v>17189440</v>
          </cell>
          <cell r="AU340">
            <v>25167314</v>
          </cell>
          <cell r="AV340">
            <v>18309846</v>
          </cell>
          <cell r="AW340">
            <v>18055646</v>
          </cell>
          <cell r="AX340">
            <v>17801446</v>
          </cell>
          <cell r="AY340">
            <v>27784669</v>
          </cell>
          <cell r="AZ340">
            <v>18913369</v>
          </cell>
          <cell r="BA340">
            <v>18715842</v>
          </cell>
          <cell r="BB340">
            <v>18518314</v>
          </cell>
          <cell r="BC340">
            <v>24131985</v>
          </cell>
          <cell r="BD340">
            <v>15992200</v>
          </cell>
        </row>
        <row r="341">
          <cell r="B341">
            <v>111380</v>
          </cell>
          <cell r="C341" t="str">
            <v xml:space="preserve">        (감가상각누계액)</v>
          </cell>
          <cell r="AA341">
            <v>1631997</v>
          </cell>
          <cell r="AE341">
            <v>1873253</v>
          </cell>
          <cell r="AI341">
            <v>6476195</v>
          </cell>
          <cell r="AJ341">
            <v>6797365</v>
          </cell>
          <cell r="AK341">
            <v>6914669</v>
          </cell>
          <cell r="AL341">
            <v>7124965</v>
          </cell>
          <cell r="AM341">
            <v>7536248</v>
          </cell>
          <cell r="AN341">
            <v>7798783</v>
          </cell>
          <cell r="AO341">
            <v>7475304</v>
          </cell>
          <cell r="AP341">
            <v>7732712</v>
          </cell>
          <cell r="AQ341">
            <v>7057021</v>
          </cell>
          <cell r="AU341">
            <v>7761275</v>
          </cell>
          <cell r="AY341">
            <v>8673772</v>
          </cell>
          <cell r="BC341">
            <v>7979843</v>
          </cell>
        </row>
        <row r="342">
          <cell r="B342">
            <v>111390</v>
          </cell>
          <cell r="C342" t="str">
            <v xml:space="preserve">        (손상차손누계액)</v>
          </cell>
        </row>
        <row r="343">
          <cell r="B343">
            <v>111400</v>
          </cell>
          <cell r="C343" t="str">
            <v xml:space="preserve">        (정부보조금등)</v>
          </cell>
        </row>
        <row r="344">
          <cell r="B344">
            <v>111410</v>
          </cell>
          <cell r="C344" t="str">
            <v xml:space="preserve">        기타투자부동산</v>
          </cell>
          <cell r="AR344">
            <v>115575310</v>
          </cell>
          <cell r="BE344">
            <v>134227481</v>
          </cell>
        </row>
        <row r="345">
          <cell r="B345">
            <v>111420</v>
          </cell>
          <cell r="C345" t="str">
            <v xml:space="preserve">        (감가상각누계액)</v>
          </cell>
        </row>
        <row r="346">
          <cell r="B346">
            <v>111430</v>
          </cell>
          <cell r="C346" t="str">
            <v xml:space="preserve">        (손상차손누계액)</v>
          </cell>
        </row>
        <row r="347">
          <cell r="B347">
            <v>111440</v>
          </cell>
          <cell r="C347" t="str">
            <v xml:space="preserve">        (정부보조금등)</v>
          </cell>
        </row>
        <row r="348">
          <cell r="B348">
            <v>111450</v>
          </cell>
          <cell r="C348" t="str">
            <v xml:space="preserve">    관계기업등지분관련투자자산</v>
          </cell>
          <cell r="S348">
            <v>20746781</v>
          </cell>
          <cell r="W348">
            <v>14596125</v>
          </cell>
          <cell r="AA348">
            <v>59117957.060000002</v>
          </cell>
          <cell r="AE348">
            <v>55603700.990000002</v>
          </cell>
          <cell r="AI348">
            <v>3097414</v>
          </cell>
          <cell r="AJ348">
            <v>1153128</v>
          </cell>
          <cell r="AK348">
            <v>1168547</v>
          </cell>
          <cell r="AL348">
            <v>1047572</v>
          </cell>
          <cell r="AM348">
            <v>955924</v>
          </cell>
          <cell r="AN348">
            <v>955924</v>
          </cell>
          <cell r="AO348">
            <v>10560</v>
          </cell>
          <cell r="AP348">
            <v>9360</v>
          </cell>
          <cell r="AQ348">
            <v>9364.15</v>
          </cell>
          <cell r="AR348">
            <v>9353</v>
          </cell>
          <cell r="AS348">
            <v>8757</v>
          </cell>
          <cell r="AT348">
            <v>8746</v>
          </cell>
          <cell r="AU348">
            <v>8749.7900000000009</v>
          </cell>
          <cell r="AV348">
            <v>8750</v>
          </cell>
          <cell r="AW348">
            <v>8353</v>
          </cell>
          <cell r="AX348">
            <v>8342</v>
          </cell>
          <cell r="AY348">
            <v>8162.84</v>
          </cell>
          <cell r="AZ348">
            <v>7783</v>
          </cell>
          <cell r="BA348">
            <v>6830</v>
          </cell>
          <cell r="BB348">
            <v>6819</v>
          </cell>
          <cell r="BC348">
            <v>6821.5</v>
          </cell>
          <cell r="BD348">
            <v>6621</v>
          </cell>
          <cell r="BE348">
            <v>5654</v>
          </cell>
        </row>
        <row r="349">
          <cell r="B349">
            <v>111460</v>
          </cell>
          <cell r="C349" t="str">
            <v xml:space="preserve">        관계기업투자(지분법적용투자)</v>
          </cell>
          <cell r="S349">
            <v>20746781</v>
          </cell>
          <cell r="W349">
            <v>14596125</v>
          </cell>
          <cell r="AA349">
            <v>59117957.060000002</v>
          </cell>
          <cell r="AE349">
            <v>55603700.990000002</v>
          </cell>
          <cell r="AI349">
            <v>3097414</v>
          </cell>
          <cell r="AJ349">
            <v>1153128</v>
          </cell>
          <cell r="AK349">
            <v>1168547</v>
          </cell>
          <cell r="AL349">
            <v>1047572</v>
          </cell>
          <cell r="AM349">
            <v>955924</v>
          </cell>
          <cell r="AN349">
            <v>955924</v>
          </cell>
          <cell r="AO349">
            <v>10560</v>
          </cell>
          <cell r="AP349">
            <v>9360</v>
          </cell>
          <cell r="AQ349">
            <v>9364.15</v>
          </cell>
          <cell r="AR349">
            <v>9353</v>
          </cell>
          <cell r="AS349">
            <v>8757</v>
          </cell>
          <cell r="AT349">
            <v>8746</v>
          </cell>
          <cell r="AU349">
            <v>8749.7900000000009</v>
          </cell>
          <cell r="AV349">
            <v>8750</v>
          </cell>
          <cell r="AW349">
            <v>8353</v>
          </cell>
          <cell r="AX349">
            <v>8342</v>
          </cell>
          <cell r="AY349">
            <v>8162.84</v>
          </cell>
          <cell r="AZ349">
            <v>7783</v>
          </cell>
          <cell r="BA349">
            <v>6830</v>
          </cell>
          <cell r="BB349">
            <v>6819</v>
          </cell>
          <cell r="BC349">
            <v>6821.5</v>
          </cell>
          <cell r="BD349">
            <v>6621</v>
          </cell>
          <cell r="BE349">
            <v>5654</v>
          </cell>
        </row>
        <row r="350">
          <cell r="B350">
            <v>111470</v>
          </cell>
          <cell r="C350" t="str">
            <v xml:space="preserve">        종속기업투자</v>
          </cell>
        </row>
        <row r="351">
          <cell r="B351">
            <v>111480</v>
          </cell>
          <cell r="C351" t="str">
            <v xml:space="preserve">        조인트벤처투자(공동기업투자)</v>
          </cell>
        </row>
        <row r="352">
          <cell r="B352">
            <v>111490</v>
          </cell>
          <cell r="C352" t="str">
            <v xml:space="preserve">        기타</v>
          </cell>
        </row>
        <row r="353">
          <cell r="B353">
            <v>111500</v>
          </cell>
          <cell r="C353" t="str">
            <v xml:space="preserve">    장기매도가능금융자산</v>
          </cell>
          <cell r="S353">
            <v>27070280</v>
          </cell>
          <cell r="W353">
            <v>26321111</v>
          </cell>
          <cell r="AA353">
            <v>28990883.850000001</v>
          </cell>
          <cell r="AE353">
            <v>6625075.2000000002</v>
          </cell>
          <cell r="AI353">
            <v>14254648</v>
          </cell>
          <cell r="AJ353">
            <v>16783126</v>
          </cell>
          <cell r="AK353">
            <v>14324311</v>
          </cell>
          <cell r="AL353">
            <v>16246479</v>
          </cell>
          <cell r="AM353">
            <v>19262637</v>
          </cell>
          <cell r="AN353">
            <v>16372877</v>
          </cell>
          <cell r="AO353">
            <v>14494347</v>
          </cell>
          <cell r="AP353">
            <v>9984631</v>
          </cell>
          <cell r="AQ353">
            <v>23413618.5</v>
          </cell>
          <cell r="AR353">
            <v>22930861</v>
          </cell>
          <cell r="AS353">
            <v>23659593</v>
          </cell>
          <cell r="AT353">
            <v>23410405</v>
          </cell>
          <cell r="AU353">
            <v>23642080.129999999</v>
          </cell>
          <cell r="AV353">
            <v>25681586</v>
          </cell>
          <cell r="AW353">
            <v>11539463</v>
          </cell>
          <cell r="AX353">
            <v>12036350</v>
          </cell>
          <cell r="AY353">
            <v>12059592.25</v>
          </cell>
          <cell r="AZ353">
            <v>11879301</v>
          </cell>
          <cell r="BA353">
            <v>13739710</v>
          </cell>
          <cell r="BB353">
            <v>6019884</v>
          </cell>
          <cell r="BC353">
            <v>6386004.8700000001</v>
          </cell>
          <cell r="BD353">
            <v>4082477</v>
          </cell>
          <cell r="BE353">
            <v>3988310</v>
          </cell>
        </row>
        <row r="354">
          <cell r="B354">
            <v>111510</v>
          </cell>
          <cell r="C354" t="str">
            <v xml:space="preserve">        주식</v>
          </cell>
          <cell r="S354">
            <v>18900526</v>
          </cell>
          <cell r="W354">
            <v>20020407</v>
          </cell>
          <cell r="AA354">
            <v>13547485</v>
          </cell>
          <cell r="AE354">
            <v>1435742</v>
          </cell>
          <cell r="AI354">
            <v>1531809</v>
          </cell>
          <cell r="AJ354">
            <v>1630569</v>
          </cell>
          <cell r="AK354">
            <v>1639756</v>
          </cell>
          <cell r="AL354">
            <v>1497358</v>
          </cell>
          <cell r="AM354">
            <v>1609898</v>
          </cell>
          <cell r="AN354">
            <v>1612195</v>
          </cell>
          <cell r="AO354">
            <v>1552480</v>
          </cell>
          <cell r="AP354">
            <v>1834980</v>
          </cell>
          <cell r="AQ354">
            <v>1584634</v>
          </cell>
          <cell r="AR354">
            <v>1779858</v>
          </cell>
          <cell r="AS354">
            <v>1887805</v>
          </cell>
          <cell r="AT354">
            <v>2131261</v>
          </cell>
          <cell r="AU354">
            <v>2552114</v>
          </cell>
          <cell r="AV354">
            <v>3566952</v>
          </cell>
          <cell r="AW354">
            <v>3483700</v>
          </cell>
          <cell r="AX354">
            <v>3973456</v>
          </cell>
          <cell r="AY354">
            <v>4335386</v>
          </cell>
          <cell r="BA354">
            <v>4012945</v>
          </cell>
          <cell r="BB354">
            <v>4019835</v>
          </cell>
          <cell r="BC354">
            <v>4385648</v>
          </cell>
        </row>
        <row r="355">
          <cell r="B355">
            <v>111520</v>
          </cell>
          <cell r="C355" t="str">
            <v xml:space="preserve">        채권</v>
          </cell>
          <cell r="S355">
            <v>8169754</v>
          </cell>
          <cell r="W355">
            <v>6300704</v>
          </cell>
          <cell r="AA355">
            <v>15443398</v>
          </cell>
          <cell r="AE355">
            <v>5189333</v>
          </cell>
          <cell r="AI355">
            <v>11602840</v>
          </cell>
          <cell r="AJ355">
            <v>14032557</v>
          </cell>
          <cell r="AK355">
            <v>11564555</v>
          </cell>
          <cell r="AL355">
            <v>13629121</v>
          </cell>
          <cell r="AM355">
            <v>16532739</v>
          </cell>
          <cell r="AN355">
            <v>13640682</v>
          </cell>
          <cell r="AO355">
            <v>11821867</v>
          </cell>
          <cell r="AP355">
            <v>7029651</v>
          </cell>
          <cell r="AQ355">
            <v>7210285</v>
          </cell>
          <cell r="AR355">
            <v>7544803</v>
          </cell>
          <cell r="AS355">
            <v>7363538</v>
          </cell>
          <cell r="AT355">
            <v>7580844</v>
          </cell>
          <cell r="AU355">
            <v>7609916</v>
          </cell>
          <cell r="AV355">
            <v>7818134</v>
          </cell>
          <cell r="AW355">
            <v>8055763</v>
          </cell>
          <cell r="AX355">
            <v>8062894</v>
          </cell>
          <cell r="AY355">
            <v>7724206</v>
          </cell>
          <cell r="AZ355">
            <v>7712474</v>
          </cell>
          <cell r="BA355">
            <v>9726765</v>
          </cell>
          <cell r="BB355">
            <v>2000049</v>
          </cell>
        </row>
        <row r="356">
          <cell r="B356">
            <v>111530</v>
          </cell>
          <cell r="C356" t="str">
            <v xml:space="preserve">        출자금</v>
          </cell>
        </row>
        <row r="357">
          <cell r="B357">
            <v>111540</v>
          </cell>
          <cell r="C357" t="str">
            <v xml:space="preserve">        특수관계자유가증권</v>
          </cell>
        </row>
        <row r="358">
          <cell r="B358">
            <v>111550</v>
          </cell>
          <cell r="C358" t="str">
            <v xml:space="preserve">        외화증권</v>
          </cell>
        </row>
        <row r="359">
          <cell r="B359">
            <v>111560</v>
          </cell>
          <cell r="C359" t="str">
            <v xml:space="preserve">        수익증권</v>
          </cell>
          <cell r="AI359">
            <v>1119999</v>
          </cell>
          <cell r="AJ359">
            <v>1120000</v>
          </cell>
          <cell r="AK359">
            <v>1120000</v>
          </cell>
          <cell r="AL359">
            <v>1120000</v>
          </cell>
          <cell r="AM359">
            <v>1120000</v>
          </cell>
          <cell r="AN359">
            <v>1120000</v>
          </cell>
          <cell r="AO359">
            <v>1120000</v>
          </cell>
          <cell r="AP359">
            <v>1120000</v>
          </cell>
          <cell r="AQ359">
            <v>14618700</v>
          </cell>
          <cell r="AR359">
            <v>13606200</v>
          </cell>
          <cell r="AS359">
            <v>14408250</v>
          </cell>
          <cell r="AT359">
            <v>13698300</v>
          </cell>
          <cell r="AU359">
            <v>13480050</v>
          </cell>
          <cell r="AV359">
            <v>14296500</v>
          </cell>
          <cell r="BC359">
            <v>2000357</v>
          </cell>
        </row>
        <row r="360">
          <cell r="B360">
            <v>111570</v>
          </cell>
          <cell r="C360" t="str">
            <v xml:space="preserve">        기타장기매도가능금융자산</v>
          </cell>
          <cell r="AZ360">
            <v>4166827</v>
          </cell>
          <cell r="BD360">
            <v>4082477</v>
          </cell>
          <cell r="BE360">
            <v>3988310</v>
          </cell>
        </row>
        <row r="361">
          <cell r="B361">
            <v>111580</v>
          </cell>
          <cell r="C361" t="str">
            <v xml:space="preserve">    장기만기보유금융자산</v>
          </cell>
          <cell r="S361">
            <v>725580</v>
          </cell>
          <cell r="W361">
            <v>187570</v>
          </cell>
          <cell r="AA361">
            <v>86825</v>
          </cell>
          <cell r="AE361">
            <v>71350</v>
          </cell>
          <cell r="AI361">
            <v>163980</v>
          </cell>
          <cell r="AJ361">
            <v>163980</v>
          </cell>
          <cell r="AK361">
            <v>164370</v>
          </cell>
          <cell r="AL361">
            <v>164565</v>
          </cell>
          <cell r="AM361">
            <v>136370</v>
          </cell>
          <cell r="AN361">
            <v>136175</v>
          </cell>
          <cell r="AO361">
            <v>36175</v>
          </cell>
          <cell r="AP361">
            <v>3485</v>
          </cell>
          <cell r="AQ361">
            <v>2185</v>
          </cell>
          <cell r="AR361">
            <v>2185</v>
          </cell>
          <cell r="AS361">
            <v>2185</v>
          </cell>
          <cell r="AT361">
            <v>2185</v>
          </cell>
          <cell r="AU361">
            <v>1885</v>
          </cell>
          <cell r="AV361">
            <v>1885</v>
          </cell>
          <cell r="AW361">
            <v>1885</v>
          </cell>
          <cell r="AX361">
            <v>1885</v>
          </cell>
          <cell r="AY361">
            <v>585</v>
          </cell>
          <cell r="AZ361">
            <v>585</v>
          </cell>
          <cell r="BA361">
            <v>585</v>
          </cell>
          <cell r="BB361">
            <v>585</v>
          </cell>
        </row>
        <row r="362">
          <cell r="B362">
            <v>111590</v>
          </cell>
          <cell r="C362" t="str">
            <v xml:space="preserve">        국공채</v>
          </cell>
          <cell r="S362">
            <v>725580</v>
          </cell>
          <cell r="W362">
            <v>187570</v>
          </cell>
          <cell r="AA362">
            <v>86825</v>
          </cell>
          <cell r="AE362">
            <v>71350</v>
          </cell>
          <cell r="AI362">
            <v>163980</v>
          </cell>
          <cell r="AJ362">
            <v>163980</v>
          </cell>
          <cell r="AK362">
            <v>164370</v>
          </cell>
          <cell r="AL362">
            <v>164565</v>
          </cell>
          <cell r="AM362">
            <v>136370</v>
          </cell>
          <cell r="AN362">
            <v>136175</v>
          </cell>
          <cell r="AO362">
            <v>36175</v>
          </cell>
          <cell r="AP362">
            <v>3485</v>
          </cell>
          <cell r="AQ362">
            <v>2185</v>
          </cell>
          <cell r="AR362">
            <v>2185</v>
          </cell>
          <cell r="AT362">
            <v>2185</v>
          </cell>
          <cell r="AU362">
            <v>1885</v>
          </cell>
          <cell r="AV362">
            <v>1885</v>
          </cell>
          <cell r="AW362">
            <v>1885</v>
          </cell>
          <cell r="AX362">
            <v>1885</v>
          </cell>
          <cell r="AY362">
            <v>585</v>
          </cell>
          <cell r="AZ362">
            <v>585</v>
          </cell>
          <cell r="BA362">
            <v>585</v>
          </cell>
          <cell r="BB362">
            <v>585</v>
          </cell>
        </row>
        <row r="363">
          <cell r="B363">
            <v>111600</v>
          </cell>
          <cell r="C363" t="str">
            <v xml:space="preserve">        특수채</v>
          </cell>
        </row>
        <row r="364">
          <cell r="B364">
            <v>111610</v>
          </cell>
          <cell r="C364" t="str">
            <v xml:space="preserve">        회사채</v>
          </cell>
        </row>
        <row r="365">
          <cell r="B365">
            <v>111620</v>
          </cell>
          <cell r="C365" t="str">
            <v xml:space="preserve">        후순위채</v>
          </cell>
        </row>
        <row r="366">
          <cell r="B366">
            <v>111630</v>
          </cell>
          <cell r="C366" t="str">
            <v xml:space="preserve">        기타장기만기보유금융자산</v>
          </cell>
          <cell r="AS366">
            <v>2185</v>
          </cell>
        </row>
        <row r="367">
          <cell r="B367">
            <v>111640</v>
          </cell>
          <cell r="C367" t="str">
            <v xml:space="preserve">    기타금융자산</v>
          </cell>
          <cell r="S367">
            <v>5380711</v>
          </cell>
          <cell r="W367">
            <v>5248925</v>
          </cell>
          <cell r="AA367">
            <v>3984351</v>
          </cell>
          <cell r="AE367">
            <v>7904908</v>
          </cell>
          <cell r="AI367">
            <v>17791612</v>
          </cell>
          <cell r="AJ367">
            <v>17940107</v>
          </cell>
          <cell r="AK367">
            <v>17601431</v>
          </cell>
          <cell r="AL367">
            <v>14587557</v>
          </cell>
          <cell r="AM367">
            <v>13696636</v>
          </cell>
          <cell r="AN367">
            <v>13748219</v>
          </cell>
          <cell r="AO367">
            <v>11873056</v>
          </cell>
          <cell r="AP367">
            <v>12518894</v>
          </cell>
          <cell r="AQ367">
            <v>15120759</v>
          </cell>
          <cell r="AR367">
            <v>17206093</v>
          </cell>
          <cell r="AS367">
            <v>16820898</v>
          </cell>
          <cell r="AT367">
            <v>19900963</v>
          </cell>
          <cell r="AU367">
            <v>26272106</v>
          </cell>
          <cell r="AV367">
            <v>31738647</v>
          </cell>
          <cell r="AW367">
            <v>33479418</v>
          </cell>
          <cell r="AX367">
            <v>34245591</v>
          </cell>
          <cell r="AY367">
            <v>31466122</v>
          </cell>
          <cell r="AZ367">
            <v>24400765</v>
          </cell>
          <cell r="BA367">
            <v>33288617</v>
          </cell>
          <cell r="BB367">
            <v>33197931</v>
          </cell>
          <cell r="BC367">
            <v>26949815</v>
          </cell>
          <cell r="BD367">
            <v>25613507</v>
          </cell>
          <cell r="BE367">
            <v>26864632</v>
          </cell>
        </row>
        <row r="368">
          <cell r="B368">
            <v>111650</v>
          </cell>
          <cell r="C368" t="str">
            <v xml:space="preserve">        당기손익인식금융자산</v>
          </cell>
          <cell r="AJ368">
            <v>3809386</v>
          </cell>
          <cell r="AK368">
            <v>2641829</v>
          </cell>
          <cell r="AL368">
            <v>1903294</v>
          </cell>
          <cell r="BD368">
            <v>2002100</v>
          </cell>
          <cell r="BE368">
            <v>2000996</v>
          </cell>
        </row>
        <row r="369">
          <cell r="B369">
            <v>111660</v>
          </cell>
          <cell r="C369" t="str">
            <v xml:space="preserve">        장기금융상품</v>
          </cell>
          <cell r="S369">
            <v>3622663</v>
          </cell>
          <cell r="W369">
            <v>3570000</v>
          </cell>
          <cell r="AA369">
            <v>2952424.26</v>
          </cell>
          <cell r="AE369">
            <v>6161701.8099999996</v>
          </cell>
          <cell r="AI369">
            <v>5448423</v>
          </cell>
          <cell r="AJ369">
            <v>6328015</v>
          </cell>
          <cell r="AK369">
            <v>7145445</v>
          </cell>
          <cell r="AL369">
            <v>9226180</v>
          </cell>
          <cell r="AM369">
            <v>10217112</v>
          </cell>
          <cell r="AN369">
            <v>10408926</v>
          </cell>
          <cell r="AO369">
            <v>8452712</v>
          </cell>
          <cell r="AP369">
            <v>9380033</v>
          </cell>
          <cell r="AQ369">
            <v>11811255.060000001</v>
          </cell>
          <cell r="AR369">
            <v>14037019</v>
          </cell>
          <cell r="AS369">
            <v>13988472</v>
          </cell>
          <cell r="AT369">
            <v>16932015</v>
          </cell>
          <cell r="AU369">
            <v>23117058.16</v>
          </cell>
          <cell r="AV369">
            <v>28752540</v>
          </cell>
          <cell r="AW369">
            <v>30361968</v>
          </cell>
          <cell r="AX369">
            <v>31188809</v>
          </cell>
          <cell r="AY369">
            <v>28382865.100000001</v>
          </cell>
          <cell r="AZ369">
            <v>21330492</v>
          </cell>
          <cell r="BA369">
            <v>29964073</v>
          </cell>
          <cell r="BB369">
            <v>30173382</v>
          </cell>
          <cell r="BC369">
            <v>23762642.050000001</v>
          </cell>
          <cell r="BD369">
            <v>20383897</v>
          </cell>
          <cell r="BE369">
            <v>20993665</v>
          </cell>
        </row>
        <row r="370">
          <cell r="B370">
            <v>111670</v>
          </cell>
          <cell r="C370" t="str">
            <v xml:space="preserve">        (정부보조금등)</v>
          </cell>
        </row>
        <row r="371">
          <cell r="B371">
            <v>111680</v>
          </cell>
          <cell r="C371" t="str">
            <v xml:space="preserve">        장기대여금</v>
          </cell>
          <cell r="S371">
            <v>1758048</v>
          </cell>
          <cell r="W371">
            <v>1678925</v>
          </cell>
          <cell r="AA371">
            <v>1031927</v>
          </cell>
          <cell r="AE371">
            <v>1743206</v>
          </cell>
          <cell r="AI371">
            <v>7784522</v>
          </cell>
          <cell r="AJ371">
            <v>7802706</v>
          </cell>
          <cell r="AK371">
            <v>7814157</v>
          </cell>
          <cell r="AL371">
            <v>3458083</v>
          </cell>
          <cell r="AM371">
            <v>3479524</v>
          </cell>
          <cell r="AN371">
            <v>3339293</v>
          </cell>
          <cell r="AO371">
            <v>3420344</v>
          </cell>
          <cell r="AP371">
            <v>3138861</v>
          </cell>
          <cell r="AQ371">
            <v>3309504</v>
          </cell>
          <cell r="AR371">
            <v>3169074</v>
          </cell>
          <cell r="AS371">
            <v>2832426</v>
          </cell>
          <cell r="AT371">
            <v>2968948</v>
          </cell>
          <cell r="AU371">
            <v>3155048</v>
          </cell>
          <cell r="AV371">
            <v>2986107</v>
          </cell>
          <cell r="AW371">
            <v>3117450</v>
          </cell>
          <cell r="AX371">
            <v>3056782</v>
          </cell>
          <cell r="AY371">
            <v>3083257</v>
          </cell>
          <cell r="AZ371">
            <v>3070273</v>
          </cell>
          <cell r="BA371">
            <v>3324544</v>
          </cell>
          <cell r="BB371">
            <v>2874643</v>
          </cell>
          <cell r="BC371">
            <v>2956000</v>
          </cell>
          <cell r="BD371">
            <v>3227510</v>
          </cell>
          <cell r="BE371">
            <v>3869971</v>
          </cell>
        </row>
        <row r="372">
          <cell r="B372">
            <v>111690</v>
          </cell>
          <cell r="C372" t="str">
            <v xml:space="preserve">        (대손충당금)</v>
          </cell>
        </row>
        <row r="373">
          <cell r="B373">
            <v>111700</v>
          </cell>
          <cell r="C373" t="str">
            <v xml:space="preserve">        (현재가치할인차금)</v>
          </cell>
        </row>
        <row r="374">
          <cell r="B374">
            <v>111710</v>
          </cell>
          <cell r="C374" t="str">
            <v xml:space="preserve">            장기대여금</v>
          </cell>
          <cell r="S374">
            <v>376816</v>
          </cell>
          <cell r="W374">
            <v>315056</v>
          </cell>
          <cell r="AA374">
            <v>1031927</v>
          </cell>
          <cell r="AE374">
            <v>1743206</v>
          </cell>
          <cell r="AI374">
            <v>7784522</v>
          </cell>
          <cell r="AJ374">
            <v>7802706</v>
          </cell>
          <cell r="AK374">
            <v>7814157</v>
          </cell>
          <cell r="AL374">
            <v>3458083</v>
          </cell>
          <cell r="AM374">
            <v>3479524</v>
          </cell>
          <cell r="AN374">
            <v>3339293</v>
          </cell>
          <cell r="AO374">
            <v>3420344</v>
          </cell>
          <cell r="AP374">
            <v>3138861</v>
          </cell>
          <cell r="AQ374">
            <v>3309504</v>
          </cell>
          <cell r="AR374">
            <v>3169074</v>
          </cell>
          <cell r="AS374">
            <v>2832426</v>
          </cell>
          <cell r="AT374">
            <v>2968948</v>
          </cell>
          <cell r="AU374">
            <v>3155048</v>
          </cell>
          <cell r="AV374">
            <v>2986107</v>
          </cell>
          <cell r="AW374">
            <v>3117450</v>
          </cell>
          <cell r="AX374">
            <v>3056782</v>
          </cell>
          <cell r="AY374">
            <v>3083257</v>
          </cell>
          <cell r="AZ374">
            <v>3070273</v>
          </cell>
          <cell r="BA374">
            <v>3324544</v>
          </cell>
          <cell r="BB374">
            <v>2874643</v>
          </cell>
          <cell r="BC374">
            <v>2956000</v>
          </cell>
          <cell r="BD374">
            <v>3227510</v>
          </cell>
          <cell r="BE374">
            <v>3869971</v>
          </cell>
        </row>
        <row r="375">
          <cell r="B375">
            <v>111720</v>
          </cell>
          <cell r="C375" t="str">
            <v xml:space="preserve">            (대손충당금)</v>
          </cell>
        </row>
        <row r="376">
          <cell r="B376">
            <v>111730</v>
          </cell>
          <cell r="C376" t="str">
            <v xml:space="preserve">            (현재가치할인차금)</v>
          </cell>
        </row>
        <row r="377">
          <cell r="B377">
            <v>111740</v>
          </cell>
          <cell r="C377" t="str">
            <v xml:space="preserve">            특수관계자장기대여금</v>
          </cell>
          <cell r="S377">
            <v>1381232</v>
          </cell>
          <cell r="W377">
            <v>1363869</v>
          </cell>
        </row>
        <row r="378">
          <cell r="B378">
            <v>111750</v>
          </cell>
          <cell r="C378" t="str">
            <v xml:space="preserve">            (대손충당금)</v>
          </cell>
        </row>
        <row r="379">
          <cell r="B379">
            <v>111760</v>
          </cell>
          <cell r="C379" t="str">
            <v xml:space="preserve">            (현재가치할인차금)</v>
          </cell>
        </row>
        <row r="380">
          <cell r="B380">
            <v>111770</v>
          </cell>
          <cell r="C380" t="str">
            <v xml:space="preserve">            주임종장기대여금</v>
          </cell>
        </row>
        <row r="381">
          <cell r="B381">
            <v>111780</v>
          </cell>
          <cell r="C381" t="str">
            <v xml:space="preserve">            (대손충당금)</v>
          </cell>
        </row>
        <row r="382">
          <cell r="B382">
            <v>111790</v>
          </cell>
          <cell r="C382" t="str">
            <v xml:space="preserve">            (현재가치할인차금)</v>
          </cell>
        </row>
        <row r="383">
          <cell r="B383">
            <v>111800</v>
          </cell>
          <cell r="C383" t="str">
            <v xml:space="preserve">            기타장기대여금</v>
          </cell>
        </row>
        <row r="384">
          <cell r="B384">
            <v>111810</v>
          </cell>
          <cell r="C384" t="str">
            <v xml:space="preserve">            (대손충당금)</v>
          </cell>
        </row>
        <row r="385">
          <cell r="B385">
            <v>111820</v>
          </cell>
          <cell r="C385" t="str">
            <v xml:space="preserve">            (현재가치할인차금)</v>
          </cell>
        </row>
        <row r="386">
          <cell r="B386">
            <v>111830</v>
          </cell>
          <cell r="C386" t="str">
            <v xml:space="preserve">        장기파생상품자산</v>
          </cell>
          <cell r="AI386">
            <v>4558667</v>
          </cell>
          <cell r="BB386">
            <v>149906</v>
          </cell>
          <cell r="BC386">
            <v>231173</v>
          </cell>
        </row>
        <row r="387">
          <cell r="B387">
            <v>111840</v>
          </cell>
          <cell r="C387" t="str">
            <v xml:space="preserve">            옵션</v>
          </cell>
        </row>
        <row r="388">
          <cell r="B388">
            <v>111850</v>
          </cell>
          <cell r="C388" t="str">
            <v xml:space="preserve">            선물</v>
          </cell>
        </row>
        <row r="389">
          <cell r="B389">
            <v>111860</v>
          </cell>
          <cell r="C389" t="str">
            <v xml:space="preserve">            선도</v>
          </cell>
        </row>
        <row r="390">
          <cell r="B390">
            <v>111870</v>
          </cell>
          <cell r="C390" t="str">
            <v xml:space="preserve">            스왑</v>
          </cell>
          <cell r="BB390">
            <v>149906</v>
          </cell>
          <cell r="BC390">
            <v>231173</v>
          </cell>
        </row>
        <row r="391">
          <cell r="B391">
            <v>111880</v>
          </cell>
          <cell r="C391" t="str">
            <v xml:space="preserve">            기타장기파생상품자산</v>
          </cell>
          <cell r="AI391">
            <v>4558667</v>
          </cell>
        </row>
        <row r="392">
          <cell r="B392">
            <v>111890</v>
          </cell>
          <cell r="C392" t="str">
            <v xml:space="preserve">        신주인수권</v>
          </cell>
        </row>
        <row r="393">
          <cell r="B393">
            <v>112750</v>
          </cell>
          <cell r="C393" t="str">
            <v xml:space="preserve">        지급보증계약자산</v>
          </cell>
        </row>
        <row r="394">
          <cell r="B394">
            <v>112760</v>
          </cell>
          <cell r="C394" t="str">
            <v xml:space="preserve">        (대손충당금)</v>
          </cell>
        </row>
        <row r="395">
          <cell r="B395">
            <v>112770</v>
          </cell>
          <cell r="C395" t="str">
            <v xml:space="preserve">        (현재가치할인차금)</v>
          </cell>
        </row>
        <row r="396">
          <cell r="B396">
            <v>132990</v>
          </cell>
          <cell r="C396" t="str">
            <v xml:space="preserve">        보증금</v>
          </cell>
        </row>
        <row r="397">
          <cell r="B397">
            <v>133000</v>
          </cell>
          <cell r="C397" t="str">
            <v xml:space="preserve">        (대손충당금)</v>
          </cell>
        </row>
        <row r="398">
          <cell r="B398">
            <v>133010</v>
          </cell>
          <cell r="C398" t="str">
            <v xml:space="preserve">        (현재가치할인차금)</v>
          </cell>
        </row>
        <row r="399">
          <cell r="B399">
            <v>111900</v>
          </cell>
          <cell r="C399" t="str">
            <v xml:space="preserve">        기타</v>
          </cell>
        </row>
        <row r="400">
          <cell r="B400">
            <v>111910</v>
          </cell>
          <cell r="C400" t="str">
            <v xml:space="preserve">        (대손충당금)</v>
          </cell>
        </row>
        <row r="401">
          <cell r="B401">
            <v>111920</v>
          </cell>
          <cell r="C401" t="str">
            <v xml:space="preserve">        (현재가치할인차금)</v>
          </cell>
        </row>
        <row r="402">
          <cell r="B402">
            <v>111930</v>
          </cell>
          <cell r="C402" t="str">
            <v xml:space="preserve">    장기매출채권및기타채권</v>
          </cell>
          <cell r="S402">
            <v>15651302</v>
          </cell>
          <cell r="W402">
            <v>16141078</v>
          </cell>
          <cell r="AJ402">
            <v>5756954</v>
          </cell>
          <cell r="AK402">
            <v>5077904</v>
          </cell>
          <cell r="AL402">
            <v>5676919</v>
          </cell>
          <cell r="AN402">
            <v>5879936</v>
          </cell>
          <cell r="AO402">
            <v>5980545</v>
          </cell>
          <cell r="AP402">
            <v>5733685</v>
          </cell>
          <cell r="AQ402">
            <v>5882305</v>
          </cell>
          <cell r="AR402">
            <v>6213928</v>
          </cell>
          <cell r="AS402">
            <v>6166266</v>
          </cell>
          <cell r="AU402">
            <v>7200571</v>
          </cell>
          <cell r="AV402">
            <v>7234295</v>
          </cell>
          <cell r="AW402">
            <v>7545372</v>
          </cell>
          <cell r="AX402">
            <v>7256377</v>
          </cell>
          <cell r="AY402">
            <v>7226563</v>
          </cell>
          <cell r="AZ402">
            <v>7385593</v>
          </cell>
          <cell r="BA402">
            <v>7865670</v>
          </cell>
          <cell r="BB402">
            <v>7931936</v>
          </cell>
          <cell r="BC402">
            <v>8221575</v>
          </cell>
          <cell r="BD402">
            <v>8533583</v>
          </cell>
          <cell r="BE402">
            <v>8473066</v>
          </cell>
        </row>
        <row r="403">
          <cell r="B403">
            <v>111940</v>
          </cell>
          <cell r="C403" t="str">
            <v xml:space="preserve">        장기매출채권</v>
          </cell>
        </row>
        <row r="404">
          <cell r="B404">
            <v>111950</v>
          </cell>
          <cell r="C404" t="str">
            <v xml:space="preserve">        (대손충당금)</v>
          </cell>
        </row>
        <row r="405">
          <cell r="B405">
            <v>111960</v>
          </cell>
          <cell r="C405" t="str">
            <v xml:space="preserve">        (현재가치할인차금)</v>
          </cell>
        </row>
        <row r="406">
          <cell r="B406">
            <v>111970</v>
          </cell>
          <cell r="C406" t="str">
            <v xml:space="preserve">            장기매출채권</v>
          </cell>
        </row>
        <row r="407">
          <cell r="B407">
            <v>111980</v>
          </cell>
          <cell r="C407" t="str">
            <v xml:space="preserve">            (대손충당금)</v>
          </cell>
        </row>
        <row r="408">
          <cell r="B408">
            <v>111990</v>
          </cell>
          <cell r="C408" t="str">
            <v xml:space="preserve">            (현재가치할인차금)</v>
          </cell>
        </row>
        <row r="409">
          <cell r="B409">
            <v>112000</v>
          </cell>
          <cell r="C409" t="str">
            <v xml:space="preserve">            특수관계자장기매출채권</v>
          </cell>
        </row>
        <row r="410">
          <cell r="B410">
            <v>112010</v>
          </cell>
          <cell r="C410" t="str">
            <v xml:space="preserve">            (대손충당금)</v>
          </cell>
        </row>
        <row r="411">
          <cell r="B411">
            <v>112020</v>
          </cell>
          <cell r="C411" t="str">
            <v xml:space="preserve">            (현재가치할인차금)</v>
          </cell>
        </row>
        <row r="412">
          <cell r="B412">
            <v>112030</v>
          </cell>
          <cell r="C412" t="str">
            <v xml:space="preserve">            기타장기매출채권</v>
          </cell>
        </row>
        <row r="413">
          <cell r="B413">
            <v>112040</v>
          </cell>
          <cell r="C413" t="str">
            <v xml:space="preserve">            (대손충당금)</v>
          </cell>
        </row>
        <row r="414">
          <cell r="B414">
            <v>112050</v>
          </cell>
          <cell r="C414" t="str">
            <v xml:space="preserve">            (현재가치할인차금)</v>
          </cell>
        </row>
        <row r="415">
          <cell r="B415">
            <v>112060</v>
          </cell>
          <cell r="C415" t="str">
            <v xml:space="preserve">        장기공사미수금</v>
          </cell>
        </row>
        <row r="416">
          <cell r="B416">
            <v>112070</v>
          </cell>
          <cell r="C416" t="str">
            <v xml:space="preserve">        (대손충당금)</v>
          </cell>
        </row>
        <row r="417">
          <cell r="B417">
            <v>112080</v>
          </cell>
          <cell r="C417" t="str">
            <v xml:space="preserve">        (현재가치할인차금)</v>
          </cell>
        </row>
        <row r="418">
          <cell r="B418">
            <v>112090</v>
          </cell>
          <cell r="C418" t="str">
            <v xml:space="preserve">        장기분양미수금</v>
          </cell>
        </row>
        <row r="419">
          <cell r="B419">
            <v>112100</v>
          </cell>
          <cell r="C419" t="str">
            <v xml:space="preserve">        (대손충당금)</v>
          </cell>
        </row>
        <row r="420">
          <cell r="B420">
            <v>112110</v>
          </cell>
          <cell r="C420" t="str">
            <v xml:space="preserve">        (현재가치할인차금)</v>
          </cell>
        </row>
        <row r="421">
          <cell r="B421">
            <v>112120</v>
          </cell>
          <cell r="C421" t="str">
            <v xml:space="preserve">        장기미수금</v>
          </cell>
        </row>
        <row r="422">
          <cell r="B422">
            <v>112130</v>
          </cell>
          <cell r="C422" t="str">
            <v xml:space="preserve">        (대손충당금)</v>
          </cell>
        </row>
        <row r="423">
          <cell r="B423">
            <v>112140</v>
          </cell>
          <cell r="C423" t="str">
            <v xml:space="preserve">        (현재가치할인차금)</v>
          </cell>
        </row>
        <row r="424">
          <cell r="B424">
            <v>112150</v>
          </cell>
          <cell r="C424" t="str">
            <v xml:space="preserve">            장기미수금</v>
          </cell>
        </row>
        <row r="425">
          <cell r="B425">
            <v>112160</v>
          </cell>
          <cell r="C425" t="str">
            <v xml:space="preserve">            (대손충당금)</v>
          </cell>
        </row>
        <row r="426">
          <cell r="B426">
            <v>112170</v>
          </cell>
          <cell r="C426" t="str">
            <v xml:space="preserve">            (현재가치할인차금)</v>
          </cell>
        </row>
        <row r="427">
          <cell r="B427">
            <v>112180</v>
          </cell>
          <cell r="C427" t="str">
            <v xml:space="preserve">            특수관계자장기미수금</v>
          </cell>
        </row>
        <row r="428">
          <cell r="B428">
            <v>112190</v>
          </cell>
          <cell r="C428" t="str">
            <v xml:space="preserve">            (대손충당금)</v>
          </cell>
        </row>
        <row r="429">
          <cell r="B429">
            <v>112200</v>
          </cell>
          <cell r="C429" t="str">
            <v xml:space="preserve">            (현재가치할인차금)</v>
          </cell>
        </row>
        <row r="430">
          <cell r="B430">
            <v>112210</v>
          </cell>
          <cell r="C430" t="str">
            <v xml:space="preserve">            기타장기미수금</v>
          </cell>
        </row>
        <row r="431">
          <cell r="B431">
            <v>112220</v>
          </cell>
          <cell r="C431" t="str">
            <v xml:space="preserve">            (대손충당금)</v>
          </cell>
        </row>
        <row r="432">
          <cell r="B432">
            <v>112230</v>
          </cell>
          <cell r="C432" t="str">
            <v xml:space="preserve">            (현재가치할인차금)</v>
          </cell>
        </row>
        <row r="433">
          <cell r="B433">
            <v>112240</v>
          </cell>
          <cell r="C433" t="str">
            <v xml:space="preserve">        장기미청구공사</v>
          </cell>
        </row>
        <row r="434">
          <cell r="B434">
            <v>112250</v>
          </cell>
          <cell r="C434" t="str">
            <v xml:space="preserve">        (추정공사손실)</v>
          </cell>
        </row>
        <row r="435">
          <cell r="B435">
            <v>112260</v>
          </cell>
          <cell r="C435" t="str">
            <v xml:space="preserve">        (대손충당금)</v>
          </cell>
        </row>
        <row r="436">
          <cell r="B436">
            <v>112270</v>
          </cell>
          <cell r="C436" t="str">
            <v xml:space="preserve">        (현재가치할인차금)</v>
          </cell>
        </row>
        <row r="437">
          <cell r="B437">
            <v>112280</v>
          </cell>
          <cell r="C437" t="str">
            <v xml:space="preserve">        장기대출채권</v>
          </cell>
        </row>
        <row r="438">
          <cell r="B438">
            <v>112290</v>
          </cell>
          <cell r="C438" t="str">
            <v xml:space="preserve">        (대손충당금)</v>
          </cell>
        </row>
        <row r="439">
          <cell r="B439">
            <v>112300</v>
          </cell>
          <cell r="C439" t="str">
            <v xml:space="preserve">        (현재가치할인차금)</v>
          </cell>
        </row>
        <row r="440">
          <cell r="B440">
            <v>112630</v>
          </cell>
          <cell r="C440" t="str">
            <v xml:space="preserve">        장기미수수익</v>
          </cell>
        </row>
        <row r="441">
          <cell r="B441">
            <v>112640</v>
          </cell>
          <cell r="C441" t="str">
            <v xml:space="preserve">        (대손충당금)</v>
          </cell>
        </row>
        <row r="442">
          <cell r="B442">
            <v>112650</v>
          </cell>
          <cell r="C442" t="str">
            <v xml:space="preserve">        (현재가치할인차금)</v>
          </cell>
        </row>
        <row r="443">
          <cell r="B443">
            <v>112720</v>
          </cell>
          <cell r="C443" t="str">
            <v xml:space="preserve">        장기보증금</v>
          </cell>
          <cell r="S443">
            <v>15651302</v>
          </cell>
          <cell r="W443">
            <v>16141078</v>
          </cell>
          <cell r="AJ443">
            <v>5756954</v>
          </cell>
          <cell r="AK443">
            <v>5077904</v>
          </cell>
          <cell r="AL443">
            <v>5676919</v>
          </cell>
          <cell r="AN443">
            <v>5879936</v>
          </cell>
          <cell r="AO443">
            <v>5980545</v>
          </cell>
          <cell r="AP443">
            <v>5733685</v>
          </cell>
          <cell r="AQ443">
            <v>5882305</v>
          </cell>
          <cell r="AR443">
            <v>6213928</v>
          </cell>
          <cell r="AU443">
            <v>7200571</v>
          </cell>
          <cell r="AV443">
            <v>7234295</v>
          </cell>
          <cell r="AW443">
            <v>7545372</v>
          </cell>
          <cell r="AX443">
            <v>7256377</v>
          </cell>
          <cell r="AY443">
            <v>7226563</v>
          </cell>
          <cell r="AZ443">
            <v>7385593</v>
          </cell>
          <cell r="BA443">
            <v>7865670</v>
          </cell>
          <cell r="BB443">
            <v>7931936</v>
          </cell>
          <cell r="BC443">
            <v>8221575</v>
          </cell>
          <cell r="BD443">
            <v>8533583</v>
          </cell>
          <cell r="BE443">
            <v>8473066</v>
          </cell>
        </row>
        <row r="444">
          <cell r="B444">
            <v>112730</v>
          </cell>
          <cell r="C444" t="str">
            <v xml:space="preserve">        (대손충당금)</v>
          </cell>
        </row>
        <row r="445">
          <cell r="B445">
            <v>112740</v>
          </cell>
          <cell r="C445" t="str">
            <v xml:space="preserve">        (현재가치할인차금)</v>
          </cell>
        </row>
        <row r="446">
          <cell r="B446">
            <v>112310</v>
          </cell>
          <cell r="C446" t="str">
            <v xml:space="preserve">        기타</v>
          </cell>
          <cell r="AS446">
            <v>6166266</v>
          </cell>
        </row>
        <row r="447">
          <cell r="B447">
            <v>112320</v>
          </cell>
          <cell r="C447" t="str">
            <v xml:space="preserve">        (대손충당금)</v>
          </cell>
        </row>
        <row r="448">
          <cell r="B448">
            <v>112330</v>
          </cell>
          <cell r="C448" t="str">
            <v xml:space="preserve">        (현재가치할인차금)</v>
          </cell>
        </row>
        <row r="449">
          <cell r="B449">
            <v>112340</v>
          </cell>
          <cell r="C449" t="str">
            <v xml:space="preserve">    이연법인세자산</v>
          </cell>
          <cell r="W449">
            <v>1046458</v>
          </cell>
          <cell r="AA449">
            <v>185794.72</v>
          </cell>
          <cell r="AE449">
            <v>1753980.41</v>
          </cell>
        </row>
        <row r="450">
          <cell r="B450">
            <v>112350</v>
          </cell>
          <cell r="C450" t="str">
            <v xml:space="preserve">    장기당기법인세자산</v>
          </cell>
        </row>
        <row r="451">
          <cell r="B451">
            <v>112360</v>
          </cell>
          <cell r="C451" t="str">
            <v xml:space="preserve">    기타비유동자산</v>
          </cell>
          <cell r="S451">
            <v>85762</v>
          </cell>
          <cell r="W451">
            <v>79719</v>
          </cell>
          <cell r="AA451">
            <v>2931077</v>
          </cell>
          <cell r="AE451">
            <v>4970611</v>
          </cell>
          <cell r="AI451">
            <v>6056275</v>
          </cell>
          <cell r="AJ451">
            <v>66654</v>
          </cell>
          <cell r="AK451">
            <v>78362</v>
          </cell>
          <cell r="AL451">
            <v>70674</v>
          </cell>
          <cell r="AM451">
            <v>5683840</v>
          </cell>
          <cell r="AN451">
            <v>69606</v>
          </cell>
          <cell r="AO451">
            <v>63033</v>
          </cell>
          <cell r="AP451">
            <v>7132</v>
          </cell>
          <cell r="AQ451">
            <v>4903</v>
          </cell>
          <cell r="AR451">
            <v>4015</v>
          </cell>
          <cell r="AS451">
            <v>11408</v>
          </cell>
          <cell r="AT451">
            <v>6654590</v>
          </cell>
          <cell r="AU451">
            <v>4943773</v>
          </cell>
          <cell r="AV451">
            <v>4856061</v>
          </cell>
          <cell r="AW451">
            <v>4853871</v>
          </cell>
          <cell r="AX451">
            <v>5350000</v>
          </cell>
          <cell r="AY451">
            <v>3850000</v>
          </cell>
          <cell r="AZ451">
            <v>3850000</v>
          </cell>
          <cell r="BA451">
            <v>3850000</v>
          </cell>
          <cell r="BB451">
            <v>1168010</v>
          </cell>
          <cell r="BC451">
            <v>778663</v>
          </cell>
          <cell r="BD451">
            <v>392471</v>
          </cell>
          <cell r="BE451">
            <v>5179</v>
          </cell>
        </row>
        <row r="452">
          <cell r="B452">
            <v>112370</v>
          </cell>
          <cell r="C452" t="str">
            <v xml:space="preserve">        리스자산</v>
          </cell>
        </row>
        <row r="453">
          <cell r="B453">
            <v>112380</v>
          </cell>
          <cell r="C453" t="str">
            <v xml:space="preserve">            금융리스자산</v>
          </cell>
        </row>
        <row r="454">
          <cell r="B454">
            <v>112390</v>
          </cell>
          <cell r="C454" t="str">
            <v xml:space="preserve">            (정부보조금등)</v>
          </cell>
        </row>
        <row r="455">
          <cell r="B455">
            <v>112400</v>
          </cell>
          <cell r="C455" t="str">
            <v xml:space="preserve">            (감가상각누계액)</v>
          </cell>
        </row>
        <row r="456">
          <cell r="B456">
            <v>112410</v>
          </cell>
          <cell r="C456" t="str">
            <v xml:space="preserve">            (손상차손누계액)</v>
          </cell>
        </row>
        <row r="457">
          <cell r="B457">
            <v>112420</v>
          </cell>
          <cell r="C457" t="str">
            <v xml:space="preserve">            운용리스자산</v>
          </cell>
        </row>
        <row r="458">
          <cell r="B458">
            <v>112430</v>
          </cell>
          <cell r="C458" t="str">
            <v xml:space="preserve">            (정부보조금등)</v>
          </cell>
        </row>
        <row r="459">
          <cell r="B459">
            <v>112440</v>
          </cell>
          <cell r="C459" t="str">
            <v xml:space="preserve">            (감가상각누계액)</v>
          </cell>
        </row>
        <row r="460">
          <cell r="B460">
            <v>112450</v>
          </cell>
          <cell r="C460" t="str">
            <v xml:space="preserve">            (손상차손누계액)</v>
          </cell>
        </row>
        <row r="461">
          <cell r="B461">
            <v>112460</v>
          </cell>
          <cell r="C461" t="str">
            <v xml:space="preserve">            기타리스자산</v>
          </cell>
        </row>
        <row r="462">
          <cell r="B462">
            <v>112470</v>
          </cell>
          <cell r="C462" t="str">
            <v xml:space="preserve">            (정부보조금등)</v>
          </cell>
        </row>
        <row r="463">
          <cell r="B463">
            <v>112480</v>
          </cell>
          <cell r="C463" t="str">
            <v xml:space="preserve">            (감가상각누계액)</v>
          </cell>
        </row>
        <row r="464">
          <cell r="B464">
            <v>112490</v>
          </cell>
          <cell r="C464" t="str">
            <v xml:space="preserve">            (손상차손누계액)</v>
          </cell>
        </row>
        <row r="465">
          <cell r="B465">
            <v>112500</v>
          </cell>
          <cell r="C465" t="str">
            <v xml:space="preserve">        리스채권</v>
          </cell>
        </row>
        <row r="466">
          <cell r="B466">
            <v>112510</v>
          </cell>
          <cell r="C466" t="str">
            <v xml:space="preserve">            금융리스채권</v>
          </cell>
        </row>
        <row r="467">
          <cell r="B467">
            <v>112520</v>
          </cell>
          <cell r="C467" t="str">
            <v xml:space="preserve">            (대손충당금)</v>
          </cell>
        </row>
        <row r="468">
          <cell r="B468">
            <v>112530</v>
          </cell>
          <cell r="C468" t="str">
            <v xml:space="preserve">            (현재가치할인차금)</v>
          </cell>
        </row>
        <row r="469">
          <cell r="B469">
            <v>112540</v>
          </cell>
          <cell r="C469" t="str">
            <v xml:space="preserve">            해지불능리스채권</v>
          </cell>
        </row>
        <row r="470">
          <cell r="B470">
            <v>112550</v>
          </cell>
          <cell r="C470" t="str">
            <v xml:space="preserve">            (대손충당금)</v>
          </cell>
        </row>
        <row r="471">
          <cell r="B471">
            <v>112560</v>
          </cell>
          <cell r="C471" t="str">
            <v xml:space="preserve">            (현재가치할인차금)</v>
          </cell>
        </row>
        <row r="472">
          <cell r="B472">
            <v>112570</v>
          </cell>
          <cell r="C472" t="str">
            <v xml:space="preserve">            기타리스채권</v>
          </cell>
        </row>
        <row r="473">
          <cell r="B473">
            <v>112580</v>
          </cell>
          <cell r="C473" t="str">
            <v xml:space="preserve">            (대손충당금)</v>
          </cell>
        </row>
        <row r="474">
          <cell r="B474">
            <v>112590</v>
          </cell>
          <cell r="C474" t="str">
            <v xml:space="preserve">            (현재가치할인차금)</v>
          </cell>
        </row>
        <row r="475">
          <cell r="B475">
            <v>112600</v>
          </cell>
          <cell r="C475" t="str">
            <v xml:space="preserve">        퇴직보험예치금</v>
          </cell>
        </row>
        <row r="476">
          <cell r="B476">
            <v>112610</v>
          </cell>
          <cell r="C476" t="str">
            <v xml:space="preserve">        퇴직연금운용자산</v>
          </cell>
        </row>
        <row r="477">
          <cell r="B477">
            <v>112620</v>
          </cell>
          <cell r="C477" t="str">
            <v xml:space="preserve">        확정급여자산등</v>
          </cell>
        </row>
        <row r="478">
          <cell r="B478">
            <v>112660</v>
          </cell>
          <cell r="C478" t="str">
            <v xml:space="preserve">        장기선급금</v>
          </cell>
          <cell r="AU478">
            <v>2185300</v>
          </cell>
          <cell r="AV478">
            <v>1000000</v>
          </cell>
          <cell r="AW478">
            <v>1000000</v>
          </cell>
          <cell r="AX478">
            <v>1500000</v>
          </cell>
        </row>
        <row r="479">
          <cell r="B479">
            <v>112670</v>
          </cell>
          <cell r="C479" t="str">
            <v xml:space="preserve">        (대손충당금)</v>
          </cell>
        </row>
        <row r="480">
          <cell r="B480">
            <v>112680</v>
          </cell>
          <cell r="C480" t="str">
            <v xml:space="preserve">        (현재가치할인차금)</v>
          </cell>
        </row>
        <row r="481">
          <cell r="B481">
            <v>112690</v>
          </cell>
          <cell r="C481" t="str">
            <v xml:space="preserve">        장기선급비용</v>
          </cell>
          <cell r="AA481">
            <v>90177.87</v>
          </cell>
          <cell r="AE481">
            <v>85025.95</v>
          </cell>
          <cell r="AI481">
            <v>69605</v>
          </cell>
          <cell r="AJ481">
            <v>66654</v>
          </cell>
          <cell r="AK481">
            <v>78362</v>
          </cell>
          <cell r="AL481">
            <v>70674</v>
          </cell>
          <cell r="AM481">
            <v>66636</v>
          </cell>
          <cell r="AN481">
            <v>69606</v>
          </cell>
          <cell r="AO481">
            <v>63033</v>
          </cell>
          <cell r="AP481">
            <v>7132</v>
          </cell>
          <cell r="AQ481">
            <v>4902.63</v>
          </cell>
          <cell r="AR481">
            <v>4015</v>
          </cell>
          <cell r="AS481">
            <v>11408</v>
          </cell>
          <cell r="AT481">
            <v>10544</v>
          </cell>
          <cell r="AU481">
            <v>2758473.05</v>
          </cell>
          <cell r="AV481">
            <v>3856061</v>
          </cell>
          <cell r="AW481">
            <v>3853871</v>
          </cell>
          <cell r="AX481">
            <v>3850000</v>
          </cell>
          <cell r="AY481">
            <v>3850000</v>
          </cell>
          <cell r="AZ481">
            <v>3850000</v>
          </cell>
          <cell r="BA481">
            <v>3850000</v>
          </cell>
          <cell r="BB481">
            <v>1168010</v>
          </cell>
          <cell r="BC481">
            <v>778662.5</v>
          </cell>
          <cell r="BD481">
            <v>392471</v>
          </cell>
          <cell r="BE481">
            <v>5179</v>
          </cell>
        </row>
        <row r="482">
          <cell r="B482">
            <v>112700</v>
          </cell>
          <cell r="C482" t="str">
            <v xml:space="preserve">        (대손충당금)</v>
          </cell>
        </row>
        <row r="483">
          <cell r="B483">
            <v>112710</v>
          </cell>
          <cell r="C483" t="str">
            <v xml:space="preserve">        (현재가치할인차금)</v>
          </cell>
        </row>
        <row r="484">
          <cell r="B484">
            <v>112780</v>
          </cell>
          <cell r="C484" t="str">
            <v xml:space="preserve">        [구]부도어음</v>
          </cell>
        </row>
        <row r="485">
          <cell r="B485">
            <v>112790</v>
          </cell>
          <cell r="C485" t="str">
            <v xml:space="preserve">        [구](대손충당금)</v>
          </cell>
        </row>
        <row r="486">
          <cell r="B486">
            <v>112800</v>
          </cell>
          <cell r="C486" t="str">
            <v xml:space="preserve">        기타</v>
          </cell>
          <cell r="S486">
            <v>85762</v>
          </cell>
          <cell r="W486">
            <v>79719</v>
          </cell>
          <cell r="AA486">
            <v>2840899</v>
          </cell>
          <cell r="AE486">
            <v>4885585</v>
          </cell>
          <cell r="AI486">
            <v>5986670</v>
          </cell>
          <cell r="AM486">
            <v>5617204</v>
          </cell>
          <cell r="AT486">
            <v>6644046</v>
          </cell>
        </row>
        <row r="487">
          <cell r="B487">
            <v>112810</v>
          </cell>
          <cell r="C487" t="str">
            <v xml:space="preserve">        (대손충당금)</v>
          </cell>
        </row>
        <row r="488">
          <cell r="B488">
            <v>112820</v>
          </cell>
          <cell r="C488" t="str">
            <v xml:space="preserve">        (현재가치할인차금)</v>
          </cell>
        </row>
        <row r="489">
          <cell r="B489">
            <v>114370</v>
          </cell>
          <cell r="C489" t="str">
            <v>*기타비유동금융업자산</v>
          </cell>
        </row>
        <row r="490">
          <cell r="B490">
            <v>114350</v>
          </cell>
          <cell r="C490" t="str">
            <v>기타금융업자산</v>
          </cell>
        </row>
        <row r="491">
          <cell r="B491">
            <v>130000</v>
          </cell>
          <cell r="C491" t="str">
            <v>부채총계</v>
          </cell>
          <cell r="S491">
            <v>255349249</v>
          </cell>
          <cell r="W491">
            <v>250502740</v>
          </cell>
          <cell r="AA491">
            <v>153346958.50999999</v>
          </cell>
          <cell r="AE491">
            <v>181810364.80000001</v>
          </cell>
          <cell r="AI491">
            <v>308666034</v>
          </cell>
          <cell r="AJ491">
            <v>316471641</v>
          </cell>
          <cell r="AK491">
            <v>312294498</v>
          </cell>
          <cell r="AL491">
            <v>306532527</v>
          </cell>
          <cell r="AM491">
            <v>340378453</v>
          </cell>
          <cell r="AN491">
            <v>366308483</v>
          </cell>
          <cell r="AO491">
            <v>333849524</v>
          </cell>
          <cell r="AP491">
            <v>398790271</v>
          </cell>
          <cell r="AQ491">
            <v>423704238.79000002</v>
          </cell>
          <cell r="AR491">
            <v>449552460</v>
          </cell>
          <cell r="AS491">
            <v>568375536</v>
          </cell>
          <cell r="AT491">
            <v>617215844</v>
          </cell>
          <cell r="AU491">
            <v>707354139.23000002</v>
          </cell>
          <cell r="AV491">
            <v>830602376</v>
          </cell>
          <cell r="AW491">
            <v>857905833</v>
          </cell>
          <cell r="AX491">
            <v>913361710</v>
          </cell>
          <cell r="AY491">
            <v>998353137.33000004</v>
          </cell>
          <cell r="AZ491">
            <v>1193091745</v>
          </cell>
          <cell r="BA491">
            <v>1159083978</v>
          </cell>
          <cell r="BB491">
            <v>1154323695</v>
          </cell>
          <cell r="BC491">
            <v>1141985104.49</v>
          </cell>
          <cell r="BD491">
            <v>1153649116</v>
          </cell>
          <cell r="BE491">
            <v>1201125316</v>
          </cell>
        </row>
        <row r="492">
          <cell r="B492">
            <v>131580</v>
          </cell>
          <cell r="C492" t="str">
            <v>유동부채</v>
          </cell>
          <cell r="S492">
            <v>195184572</v>
          </cell>
          <cell r="W492">
            <v>193949279</v>
          </cell>
          <cell r="AA492">
            <v>97694907.980000004</v>
          </cell>
          <cell r="AE492">
            <v>120308434.70999999</v>
          </cell>
          <cell r="AI492">
            <v>216911851</v>
          </cell>
          <cell r="AJ492">
            <v>223780533</v>
          </cell>
          <cell r="AK492">
            <v>218394955</v>
          </cell>
          <cell r="AL492">
            <v>200995785</v>
          </cell>
          <cell r="AM492">
            <v>247916962</v>
          </cell>
          <cell r="AN492">
            <v>273162875</v>
          </cell>
          <cell r="AO492">
            <v>228945689</v>
          </cell>
          <cell r="AP492">
            <v>286476530</v>
          </cell>
          <cell r="AQ492">
            <v>334753281.50999999</v>
          </cell>
          <cell r="AR492">
            <v>358837787</v>
          </cell>
          <cell r="AS492">
            <v>222115616</v>
          </cell>
          <cell r="AT492">
            <v>204872818</v>
          </cell>
          <cell r="AU492">
            <v>239598925.27000001</v>
          </cell>
          <cell r="AV492">
            <v>297588095</v>
          </cell>
          <cell r="AW492">
            <v>258738643</v>
          </cell>
          <cell r="AX492">
            <v>250058237</v>
          </cell>
          <cell r="AY492">
            <v>289949145.22000003</v>
          </cell>
          <cell r="AZ492">
            <v>316682906</v>
          </cell>
          <cell r="BA492">
            <v>278062639</v>
          </cell>
          <cell r="BB492">
            <v>270619264</v>
          </cell>
          <cell r="BC492">
            <v>252631886.5</v>
          </cell>
          <cell r="BD492">
            <v>260425571</v>
          </cell>
          <cell r="BE492">
            <v>295296921</v>
          </cell>
        </row>
        <row r="493">
          <cell r="B493">
            <v>131590</v>
          </cell>
          <cell r="C493" t="str">
            <v xml:space="preserve">    단기사채</v>
          </cell>
        </row>
        <row r="494">
          <cell r="B494">
            <v>131600</v>
          </cell>
          <cell r="C494" t="str">
            <v xml:space="preserve">    단기사채미지급이자</v>
          </cell>
        </row>
        <row r="495">
          <cell r="B495">
            <v>131610</v>
          </cell>
          <cell r="C495" t="str">
            <v xml:space="preserve">    단기사채상환할증금</v>
          </cell>
        </row>
        <row r="496">
          <cell r="B496">
            <v>131620</v>
          </cell>
          <cell r="C496" t="str">
            <v xml:space="preserve">    단기사채할증발행차금</v>
          </cell>
        </row>
        <row r="497">
          <cell r="B497">
            <v>131630</v>
          </cell>
          <cell r="C497" t="str">
            <v xml:space="preserve">    (단기사채할인발행차금)</v>
          </cell>
        </row>
        <row r="498">
          <cell r="B498">
            <v>131640</v>
          </cell>
          <cell r="C498" t="str">
            <v xml:space="preserve">    (단기사채조정계정)</v>
          </cell>
        </row>
        <row r="499">
          <cell r="B499">
            <v>131650</v>
          </cell>
          <cell r="C499" t="str">
            <v xml:space="preserve">    단기차입금</v>
          </cell>
          <cell r="S499">
            <v>112577474</v>
          </cell>
          <cell r="W499">
            <v>125091012</v>
          </cell>
          <cell r="AA499">
            <v>24743460.649999999</v>
          </cell>
          <cell r="AE499">
            <v>21436640.16</v>
          </cell>
          <cell r="AI499">
            <v>81110198</v>
          </cell>
          <cell r="AJ499">
            <v>74311723</v>
          </cell>
          <cell r="AK499">
            <v>68788332</v>
          </cell>
          <cell r="AL499">
            <v>64039849</v>
          </cell>
          <cell r="AM499">
            <v>63039582</v>
          </cell>
          <cell r="AN499">
            <v>53257555</v>
          </cell>
          <cell r="AO499">
            <v>50050000</v>
          </cell>
          <cell r="AP499">
            <v>47785596</v>
          </cell>
          <cell r="AQ499">
            <v>44518931</v>
          </cell>
          <cell r="AR499">
            <v>36400000</v>
          </cell>
          <cell r="AS499">
            <v>36400000</v>
          </cell>
          <cell r="AT499">
            <v>36400000</v>
          </cell>
          <cell r="AU499">
            <v>36400000</v>
          </cell>
          <cell r="AV499">
            <v>58470000</v>
          </cell>
          <cell r="AW499">
            <v>58694000</v>
          </cell>
          <cell r="AX499">
            <v>57326000</v>
          </cell>
          <cell r="AY499">
            <v>59570000</v>
          </cell>
          <cell r="AZ499">
            <v>59722000</v>
          </cell>
          <cell r="BA499">
            <v>60192000</v>
          </cell>
          <cell r="BB499">
            <v>60334000</v>
          </cell>
          <cell r="BC499">
            <v>43828000</v>
          </cell>
          <cell r="BD499">
            <v>43730000</v>
          </cell>
          <cell r="BE499">
            <v>67834000</v>
          </cell>
        </row>
        <row r="500">
          <cell r="B500">
            <v>131660</v>
          </cell>
          <cell r="C500" t="str">
            <v xml:space="preserve">    *외화단기차입금</v>
          </cell>
          <cell r="S500">
            <v>37077474</v>
          </cell>
          <cell r="AQ500">
            <v>6118931</v>
          </cell>
          <cell r="AY500">
            <v>24170000</v>
          </cell>
          <cell r="BC500">
            <v>21428000</v>
          </cell>
        </row>
        <row r="501">
          <cell r="B501">
            <v>131670</v>
          </cell>
          <cell r="C501" t="str">
            <v xml:space="preserve">        당좌차월</v>
          </cell>
        </row>
        <row r="502">
          <cell r="B502">
            <v>131680</v>
          </cell>
          <cell r="C502" t="str">
            <v xml:space="preserve">        단기차입금</v>
          </cell>
          <cell r="S502">
            <v>112577474</v>
          </cell>
          <cell r="W502">
            <v>125091012</v>
          </cell>
          <cell r="AA502">
            <v>24743460.649999999</v>
          </cell>
          <cell r="AE502">
            <v>21436640.16</v>
          </cell>
          <cell r="AI502">
            <v>81110198</v>
          </cell>
          <cell r="AJ502">
            <v>74311723</v>
          </cell>
          <cell r="AK502">
            <v>68788332</v>
          </cell>
          <cell r="AL502">
            <v>64039849</v>
          </cell>
          <cell r="AM502">
            <v>63039582</v>
          </cell>
          <cell r="AN502">
            <v>53257555</v>
          </cell>
          <cell r="AO502">
            <v>50050000</v>
          </cell>
          <cell r="AP502">
            <v>47785596</v>
          </cell>
          <cell r="AQ502">
            <v>44518931</v>
          </cell>
          <cell r="AR502">
            <v>36400000</v>
          </cell>
          <cell r="AS502">
            <v>36400000</v>
          </cell>
          <cell r="AT502">
            <v>36400000</v>
          </cell>
          <cell r="AU502">
            <v>36400000</v>
          </cell>
          <cell r="AV502">
            <v>58470000</v>
          </cell>
          <cell r="AW502">
            <v>58694000</v>
          </cell>
          <cell r="AX502">
            <v>57326000</v>
          </cell>
          <cell r="AY502">
            <v>59570000</v>
          </cell>
          <cell r="AZ502">
            <v>59722000</v>
          </cell>
          <cell r="BA502">
            <v>60192000</v>
          </cell>
          <cell r="BB502">
            <v>60334000</v>
          </cell>
          <cell r="BC502">
            <v>43828000</v>
          </cell>
          <cell r="BD502">
            <v>43730000</v>
          </cell>
          <cell r="BE502">
            <v>67834000</v>
          </cell>
        </row>
        <row r="503">
          <cell r="B503">
            <v>131690</v>
          </cell>
          <cell r="C503" t="str">
            <v xml:space="preserve">        특수관계자단기차입금</v>
          </cell>
        </row>
        <row r="504">
          <cell r="B504">
            <v>131700</v>
          </cell>
          <cell r="C504" t="str">
            <v xml:space="preserve">        주임종단기차입금</v>
          </cell>
        </row>
        <row r="505">
          <cell r="B505">
            <v>131710</v>
          </cell>
          <cell r="C505" t="str">
            <v xml:space="preserve">        기타단기차입금</v>
          </cell>
        </row>
        <row r="506">
          <cell r="B506">
            <v>131730</v>
          </cell>
          <cell r="C506" t="str">
            <v xml:space="preserve">    유동성장기부채</v>
          </cell>
          <cell r="S506">
            <v>18425000</v>
          </cell>
          <cell r="W506">
            <v>3450000</v>
          </cell>
          <cell r="AE506">
            <v>853500</v>
          </cell>
          <cell r="AI506">
            <v>2566500</v>
          </cell>
          <cell r="AJ506">
            <v>1746750</v>
          </cell>
          <cell r="AK506">
            <v>1202000</v>
          </cell>
          <cell r="AL506">
            <v>3607250</v>
          </cell>
          <cell r="AM506">
            <v>6760250</v>
          </cell>
          <cell r="AN506">
            <v>6528000</v>
          </cell>
          <cell r="AO506">
            <v>6295750</v>
          </cell>
          <cell r="AP506">
            <v>5938500</v>
          </cell>
          <cell r="AQ506">
            <v>12802916.67</v>
          </cell>
          <cell r="AR506">
            <v>10198750</v>
          </cell>
          <cell r="AS506">
            <v>7594583</v>
          </cell>
          <cell r="AT506">
            <v>4947217</v>
          </cell>
          <cell r="AU506">
            <v>10061706.66</v>
          </cell>
          <cell r="AV506">
            <v>7808720</v>
          </cell>
          <cell r="AW506">
            <v>5555813</v>
          </cell>
          <cell r="AX506">
            <v>4302907</v>
          </cell>
          <cell r="AY506">
            <v>10785446.66</v>
          </cell>
          <cell r="AZ506">
            <v>9482540</v>
          </cell>
          <cell r="BA506">
            <v>8179633</v>
          </cell>
          <cell r="BB506">
            <v>6214777</v>
          </cell>
          <cell r="BC506">
            <v>8154940</v>
          </cell>
          <cell r="BD506">
            <v>7081830</v>
          </cell>
          <cell r="BE506">
            <v>5383720</v>
          </cell>
        </row>
        <row r="507">
          <cell r="B507">
            <v>131740</v>
          </cell>
          <cell r="C507" t="str">
            <v xml:space="preserve">    (현재가치할인차금)</v>
          </cell>
        </row>
        <row r="508">
          <cell r="B508">
            <v>131750</v>
          </cell>
          <cell r="C508" t="str">
            <v xml:space="preserve">        유동성사채</v>
          </cell>
        </row>
        <row r="509">
          <cell r="B509">
            <v>131760</v>
          </cell>
          <cell r="C509" t="str">
            <v xml:space="preserve">        유동성장기미지급이자</v>
          </cell>
        </row>
        <row r="510">
          <cell r="B510">
            <v>131770</v>
          </cell>
          <cell r="C510" t="str">
            <v xml:space="preserve">        유동성사채상환할증금</v>
          </cell>
        </row>
        <row r="511">
          <cell r="B511">
            <v>131780</v>
          </cell>
          <cell r="C511" t="str">
            <v xml:space="preserve">        유동성사채할증발행차금</v>
          </cell>
        </row>
        <row r="512">
          <cell r="B512">
            <v>131790</v>
          </cell>
          <cell r="C512" t="str">
            <v xml:space="preserve">        (유동성사채할인발행차금)</v>
          </cell>
        </row>
        <row r="513">
          <cell r="B513">
            <v>131800</v>
          </cell>
          <cell r="C513" t="str">
            <v xml:space="preserve">        (유동성사채조정계정)</v>
          </cell>
        </row>
        <row r="514">
          <cell r="B514">
            <v>131810</v>
          </cell>
          <cell r="C514" t="str">
            <v xml:space="preserve">        유동성장기차입금</v>
          </cell>
          <cell r="S514">
            <v>18425000</v>
          </cell>
          <cell r="W514">
            <v>3450000</v>
          </cell>
          <cell r="AE514">
            <v>853500</v>
          </cell>
          <cell r="AI514">
            <v>2566500</v>
          </cell>
          <cell r="AJ514">
            <v>1746750</v>
          </cell>
          <cell r="AK514">
            <v>1202000</v>
          </cell>
          <cell r="AL514">
            <v>3607250</v>
          </cell>
          <cell r="AM514">
            <v>6760250</v>
          </cell>
          <cell r="AN514">
            <v>6528000</v>
          </cell>
          <cell r="AO514">
            <v>6295750</v>
          </cell>
          <cell r="AP514">
            <v>5938500</v>
          </cell>
          <cell r="AQ514">
            <v>12802916.67</v>
          </cell>
          <cell r="AR514">
            <v>10198750</v>
          </cell>
          <cell r="AS514">
            <v>7594583</v>
          </cell>
          <cell r="AT514">
            <v>4947217</v>
          </cell>
          <cell r="AU514">
            <v>10061706.66</v>
          </cell>
          <cell r="AV514">
            <v>7808720</v>
          </cell>
          <cell r="AW514">
            <v>5555813</v>
          </cell>
          <cell r="AX514">
            <v>4302907</v>
          </cell>
          <cell r="AY514">
            <v>10785446.66</v>
          </cell>
          <cell r="AZ514">
            <v>9482540</v>
          </cell>
          <cell r="BA514">
            <v>8179633</v>
          </cell>
          <cell r="BB514">
            <v>6214777</v>
          </cell>
          <cell r="BC514">
            <v>8154940</v>
          </cell>
          <cell r="BD514">
            <v>7081830</v>
          </cell>
          <cell r="BE514">
            <v>5383720</v>
          </cell>
        </row>
        <row r="515">
          <cell r="B515">
            <v>131820</v>
          </cell>
          <cell r="C515" t="str">
            <v xml:space="preserve">        유동성외화장기차입금</v>
          </cell>
        </row>
        <row r="516">
          <cell r="B516">
            <v>131830</v>
          </cell>
          <cell r="C516" t="str">
            <v xml:space="preserve">        유동성유동화채무</v>
          </cell>
        </row>
        <row r="517">
          <cell r="B517">
            <v>131840</v>
          </cell>
          <cell r="C517" t="str">
            <v xml:space="preserve">        유동성연불매입채무</v>
          </cell>
        </row>
        <row r="518">
          <cell r="B518">
            <v>131850</v>
          </cell>
          <cell r="C518" t="str">
            <v xml:space="preserve">        유동성금융리스부채(미지급금등)</v>
          </cell>
        </row>
        <row r="519">
          <cell r="B519">
            <v>131860</v>
          </cell>
          <cell r="C519" t="str">
            <v xml:space="preserve">        기타유동성장기부채</v>
          </cell>
        </row>
        <row r="520">
          <cell r="B520">
            <v>131870</v>
          </cell>
          <cell r="C520" t="str">
            <v xml:space="preserve">    단기금융부채</v>
          </cell>
          <cell r="AI520">
            <v>321657</v>
          </cell>
          <cell r="AJ520">
            <v>217763</v>
          </cell>
          <cell r="AK520">
            <v>132619</v>
          </cell>
          <cell r="AL520">
            <v>19277</v>
          </cell>
          <cell r="AM520">
            <v>6789</v>
          </cell>
          <cell r="AN520">
            <v>2697</v>
          </cell>
          <cell r="AO520">
            <v>1236</v>
          </cell>
          <cell r="AW520">
            <v>2150857</v>
          </cell>
          <cell r="AX520">
            <v>2190853</v>
          </cell>
          <cell r="AY520">
            <v>1083612.55</v>
          </cell>
          <cell r="AZ520">
            <v>1117398</v>
          </cell>
          <cell r="BA520">
            <v>1121962</v>
          </cell>
          <cell r="BB520">
            <v>713852</v>
          </cell>
        </row>
        <row r="521">
          <cell r="B521">
            <v>131880</v>
          </cell>
          <cell r="C521" t="str">
            <v xml:space="preserve">    (현재가치할인차금)</v>
          </cell>
        </row>
        <row r="522">
          <cell r="B522">
            <v>131890</v>
          </cell>
          <cell r="C522" t="str">
            <v xml:space="preserve">        단기매매금융부채</v>
          </cell>
        </row>
        <row r="523">
          <cell r="B523">
            <v>131900</v>
          </cell>
          <cell r="C523" t="str">
            <v xml:space="preserve">        당기손익인식(지정)금융부채</v>
          </cell>
        </row>
        <row r="524">
          <cell r="B524">
            <v>131910</v>
          </cell>
          <cell r="C524" t="str">
            <v xml:space="preserve">        단기파생상품부채</v>
          </cell>
          <cell r="AW524">
            <v>2150857</v>
          </cell>
          <cell r="AX524">
            <v>2190853</v>
          </cell>
          <cell r="AY524">
            <v>1083612.55</v>
          </cell>
          <cell r="AZ524">
            <v>1117398</v>
          </cell>
          <cell r="BA524">
            <v>1121962</v>
          </cell>
          <cell r="BB524">
            <v>713852</v>
          </cell>
        </row>
        <row r="525">
          <cell r="B525">
            <v>131920</v>
          </cell>
          <cell r="C525" t="str">
            <v xml:space="preserve">            옵션</v>
          </cell>
        </row>
        <row r="526">
          <cell r="B526">
            <v>131930</v>
          </cell>
          <cell r="C526" t="str">
            <v xml:space="preserve">            선물</v>
          </cell>
        </row>
        <row r="527">
          <cell r="B527">
            <v>131940</v>
          </cell>
          <cell r="C527" t="str">
            <v xml:space="preserve">            선도</v>
          </cell>
        </row>
        <row r="528">
          <cell r="B528">
            <v>131950</v>
          </cell>
          <cell r="C528" t="str">
            <v xml:space="preserve">            스왑</v>
          </cell>
          <cell r="AW528">
            <v>2150857</v>
          </cell>
          <cell r="AX528">
            <v>2190853</v>
          </cell>
          <cell r="AY528">
            <v>1083613</v>
          </cell>
          <cell r="BA528">
            <v>1121962</v>
          </cell>
          <cell r="BB528">
            <v>713852</v>
          </cell>
        </row>
        <row r="529">
          <cell r="B529">
            <v>131960</v>
          </cell>
          <cell r="C529" t="str">
            <v xml:space="preserve">            기타단기파생상품부채</v>
          </cell>
          <cell r="AZ529">
            <v>1117398</v>
          </cell>
        </row>
        <row r="530">
          <cell r="B530">
            <v>131970</v>
          </cell>
          <cell r="C530" t="str">
            <v xml:space="preserve">        금융리스부채</v>
          </cell>
        </row>
        <row r="531">
          <cell r="B531">
            <v>133270</v>
          </cell>
          <cell r="C531" t="str">
            <v xml:space="preserve">        보증금</v>
          </cell>
        </row>
        <row r="532">
          <cell r="B532">
            <v>131980</v>
          </cell>
          <cell r="C532" t="str">
            <v xml:space="preserve">        단기상환우선주부채</v>
          </cell>
        </row>
        <row r="533">
          <cell r="B533">
            <v>132560</v>
          </cell>
          <cell r="C533" t="str">
            <v xml:space="preserve">        지급보증계약부채</v>
          </cell>
          <cell r="AI533">
            <v>321657</v>
          </cell>
          <cell r="AJ533">
            <v>217763</v>
          </cell>
          <cell r="AK533">
            <v>132619</v>
          </cell>
          <cell r="AL533">
            <v>19277</v>
          </cell>
          <cell r="AM533">
            <v>6789</v>
          </cell>
          <cell r="AN533">
            <v>2697</v>
          </cell>
          <cell r="AO533">
            <v>1236</v>
          </cell>
        </row>
        <row r="534">
          <cell r="B534">
            <v>131990</v>
          </cell>
          <cell r="C534" t="str">
            <v xml:space="preserve">        기타금융부채</v>
          </cell>
        </row>
        <row r="535">
          <cell r="B535">
            <v>132000</v>
          </cell>
          <cell r="C535" t="str">
            <v xml:space="preserve">    매입채무및기타채무</v>
          </cell>
          <cell r="S535">
            <v>57759166</v>
          </cell>
          <cell r="W535">
            <v>57083274</v>
          </cell>
          <cell r="AA535">
            <v>28179822.66</v>
          </cell>
          <cell r="AE535">
            <v>35763086</v>
          </cell>
          <cell r="AI535">
            <v>51650731</v>
          </cell>
          <cell r="AJ535">
            <v>51163542</v>
          </cell>
          <cell r="AK535">
            <v>38362796</v>
          </cell>
          <cell r="AL535">
            <v>48777818</v>
          </cell>
          <cell r="AM535">
            <v>50072781</v>
          </cell>
          <cell r="AN535">
            <v>80617472</v>
          </cell>
          <cell r="AO535">
            <v>46288670</v>
          </cell>
          <cell r="AP535">
            <v>41220307</v>
          </cell>
          <cell r="AQ535">
            <v>185793822</v>
          </cell>
          <cell r="AR535">
            <v>111380284</v>
          </cell>
          <cell r="AS535">
            <v>66082974</v>
          </cell>
          <cell r="AT535">
            <v>71013311</v>
          </cell>
          <cell r="AU535">
            <v>177219376</v>
          </cell>
          <cell r="AV535">
            <v>212217858</v>
          </cell>
          <cell r="AW535">
            <v>172124039</v>
          </cell>
          <cell r="AX535">
            <v>172925062</v>
          </cell>
          <cell r="AY535">
            <v>203510644</v>
          </cell>
          <cell r="AZ535">
            <v>115639088</v>
          </cell>
          <cell r="BA535">
            <v>193424103</v>
          </cell>
          <cell r="BB535">
            <v>186838034</v>
          </cell>
          <cell r="BC535">
            <v>191166189</v>
          </cell>
          <cell r="BD535">
            <v>195627530</v>
          </cell>
          <cell r="BE535">
            <v>200647638</v>
          </cell>
        </row>
        <row r="536">
          <cell r="B536">
            <v>132010</v>
          </cell>
          <cell r="C536" t="str">
            <v xml:space="preserve">        매입채무</v>
          </cell>
          <cell r="S536">
            <v>3778357</v>
          </cell>
          <cell r="W536">
            <v>4947281</v>
          </cell>
          <cell r="AA536">
            <v>5373294.5199999996</v>
          </cell>
          <cell r="AE536">
            <v>5776930.4299999997</v>
          </cell>
          <cell r="AI536">
            <v>7860424</v>
          </cell>
          <cell r="AJ536">
            <v>6292332</v>
          </cell>
          <cell r="AK536">
            <v>6921839</v>
          </cell>
          <cell r="AL536">
            <v>7235908</v>
          </cell>
          <cell r="AM536">
            <v>7022891</v>
          </cell>
          <cell r="AN536">
            <v>6099031</v>
          </cell>
          <cell r="AO536">
            <v>5589142</v>
          </cell>
          <cell r="AP536">
            <v>1589687</v>
          </cell>
          <cell r="AQ536">
            <v>1741499.64</v>
          </cell>
          <cell r="AR536">
            <v>965439</v>
          </cell>
          <cell r="AS536">
            <v>1074720</v>
          </cell>
          <cell r="AT536">
            <v>1601220</v>
          </cell>
          <cell r="AU536">
            <v>1518824.82</v>
          </cell>
          <cell r="AV536">
            <v>987562</v>
          </cell>
          <cell r="AW536">
            <v>1182794</v>
          </cell>
          <cell r="AX536">
            <v>1293806</v>
          </cell>
          <cell r="AY536">
            <v>1652452.56</v>
          </cell>
          <cell r="AZ536">
            <v>888347</v>
          </cell>
          <cell r="BA536">
            <v>1968147</v>
          </cell>
          <cell r="BB536">
            <v>2517833</v>
          </cell>
          <cell r="BC536">
            <v>2564119.25</v>
          </cell>
          <cell r="BD536">
            <v>1696925</v>
          </cell>
          <cell r="BE536">
            <v>2223362</v>
          </cell>
        </row>
        <row r="537">
          <cell r="B537">
            <v>132020</v>
          </cell>
          <cell r="C537" t="str">
            <v xml:space="preserve">        *외화매입채무</v>
          </cell>
        </row>
        <row r="538">
          <cell r="B538">
            <v>132030</v>
          </cell>
          <cell r="C538" t="str">
            <v xml:space="preserve">            매입채무</v>
          </cell>
          <cell r="S538">
            <v>3778357</v>
          </cell>
          <cell r="W538">
            <v>4947281</v>
          </cell>
          <cell r="AA538">
            <v>5373294.5199999996</v>
          </cell>
          <cell r="AE538">
            <v>5776930.4299999997</v>
          </cell>
          <cell r="AI538">
            <v>7860424</v>
          </cell>
          <cell r="AJ538">
            <v>6292332</v>
          </cell>
          <cell r="AK538">
            <v>6921839</v>
          </cell>
          <cell r="AL538">
            <v>7235908</v>
          </cell>
          <cell r="AM538">
            <v>7022891</v>
          </cell>
          <cell r="AN538">
            <v>6099031</v>
          </cell>
          <cell r="AO538">
            <v>5589142</v>
          </cell>
          <cell r="AP538">
            <v>1589687</v>
          </cell>
          <cell r="AQ538">
            <v>1741499.64</v>
          </cell>
          <cell r="AR538">
            <v>965439</v>
          </cell>
          <cell r="AS538">
            <v>1074720</v>
          </cell>
          <cell r="AT538">
            <v>1601220</v>
          </cell>
          <cell r="AU538">
            <v>1518824.82</v>
          </cell>
          <cell r="AV538">
            <v>987562</v>
          </cell>
          <cell r="AW538">
            <v>1182794</v>
          </cell>
          <cell r="AX538">
            <v>1293806</v>
          </cell>
          <cell r="AY538">
            <v>1652452.56</v>
          </cell>
          <cell r="AZ538">
            <v>888347</v>
          </cell>
          <cell r="BA538">
            <v>1968147</v>
          </cell>
          <cell r="BB538">
            <v>2517833</v>
          </cell>
          <cell r="BC538">
            <v>2564119.25</v>
          </cell>
          <cell r="BD538">
            <v>1696925</v>
          </cell>
          <cell r="BE538">
            <v>2223362</v>
          </cell>
        </row>
        <row r="539">
          <cell r="B539">
            <v>132040</v>
          </cell>
          <cell r="C539" t="str">
            <v xml:space="preserve">            특수관계자매입채무</v>
          </cell>
        </row>
        <row r="540">
          <cell r="B540">
            <v>132050</v>
          </cell>
          <cell r="C540" t="str">
            <v xml:space="preserve">            기타매입채무</v>
          </cell>
        </row>
        <row r="541">
          <cell r="B541">
            <v>132070</v>
          </cell>
          <cell r="C541" t="str">
            <v xml:space="preserve">        미지급금</v>
          </cell>
          <cell r="S541">
            <v>10137112</v>
          </cell>
          <cell r="W541">
            <v>6812370</v>
          </cell>
          <cell r="AA541">
            <v>13813605.460000001</v>
          </cell>
          <cell r="AE541">
            <v>20475392.789999999</v>
          </cell>
          <cell r="AI541">
            <v>25896879</v>
          </cell>
          <cell r="AJ541">
            <v>19472669</v>
          </cell>
          <cell r="AK541">
            <v>21295018</v>
          </cell>
          <cell r="AL541">
            <v>23992738</v>
          </cell>
          <cell r="AM541">
            <v>26327247</v>
          </cell>
          <cell r="AN541">
            <v>36563528</v>
          </cell>
          <cell r="AO541">
            <v>30578966</v>
          </cell>
          <cell r="AP541">
            <v>27023148</v>
          </cell>
          <cell r="AQ541">
            <v>38472117</v>
          </cell>
          <cell r="AR541">
            <v>23979259</v>
          </cell>
          <cell r="AS541">
            <v>25827347</v>
          </cell>
          <cell r="AT541">
            <v>25753002</v>
          </cell>
          <cell r="AU541">
            <v>33004996</v>
          </cell>
          <cell r="AV541">
            <v>33341804</v>
          </cell>
          <cell r="AW541">
            <v>31174638</v>
          </cell>
          <cell r="AX541">
            <v>35891769</v>
          </cell>
          <cell r="AY541">
            <v>43932220</v>
          </cell>
          <cell r="AZ541">
            <v>71744618</v>
          </cell>
          <cell r="BA541">
            <v>67515400</v>
          </cell>
          <cell r="BB541">
            <v>40817980</v>
          </cell>
          <cell r="BC541">
            <v>47755256</v>
          </cell>
          <cell r="BD541">
            <v>36360584</v>
          </cell>
          <cell r="BE541">
            <v>39195670</v>
          </cell>
        </row>
        <row r="542">
          <cell r="B542">
            <v>132080</v>
          </cell>
          <cell r="C542" t="str">
            <v xml:space="preserve">        *외화미지급금</v>
          </cell>
        </row>
        <row r="543">
          <cell r="B543">
            <v>132090</v>
          </cell>
          <cell r="C543" t="str">
            <v xml:space="preserve">            미지급금</v>
          </cell>
          <cell r="S543">
            <v>10137112</v>
          </cell>
          <cell r="W543">
            <v>6812370</v>
          </cell>
          <cell r="AA543">
            <v>13813605.460000001</v>
          </cell>
          <cell r="AE543">
            <v>20475392.789999999</v>
          </cell>
          <cell r="AI543">
            <v>25896879</v>
          </cell>
          <cell r="AJ543">
            <v>19472669</v>
          </cell>
          <cell r="AK543">
            <v>21295018</v>
          </cell>
          <cell r="AL543">
            <v>23992738</v>
          </cell>
          <cell r="AM543">
            <v>26327247</v>
          </cell>
          <cell r="AN543">
            <v>36563528</v>
          </cell>
          <cell r="AO543">
            <v>30578966</v>
          </cell>
          <cell r="AP543">
            <v>27023148</v>
          </cell>
          <cell r="AQ543">
            <v>38472117</v>
          </cell>
          <cell r="AR543">
            <v>23979259</v>
          </cell>
          <cell r="AS543">
            <v>25827347</v>
          </cell>
          <cell r="AT543">
            <v>25753002</v>
          </cell>
          <cell r="AU543">
            <v>33004996</v>
          </cell>
          <cell r="AV543">
            <v>30883572</v>
          </cell>
          <cell r="AW543">
            <v>31174638</v>
          </cell>
          <cell r="AX543">
            <v>35891769</v>
          </cell>
          <cell r="AY543">
            <v>43932220</v>
          </cell>
          <cell r="AZ543">
            <v>71744618</v>
          </cell>
          <cell r="BA543">
            <v>67515400</v>
          </cell>
          <cell r="BB543">
            <v>40817980</v>
          </cell>
          <cell r="BC543">
            <v>47755256</v>
          </cell>
          <cell r="BD543">
            <v>35635930</v>
          </cell>
          <cell r="BE543">
            <v>37763100</v>
          </cell>
        </row>
        <row r="544">
          <cell r="B544">
            <v>132100</v>
          </cell>
          <cell r="C544" t="str">
            <v xml:space="preserve">            공사미지급금</v>
          </cell>
        </row>
        <row r="545">
          <cell r="B545">
            <v>132110</v>
          </cell>
          <cell r="C545" t="str">
            <v xml:space="preserve">            특수관계자미지급금</v>
          </cell>
        </row>
        <row r="546">
          <cell r="B546">
            <v>132120</v>
          </cell>
          <cell r="C546" t="str">
            <v xml:space="preserve">            기타미지급금</v>
          </cell>
          <cell r="AV546">
            <v>2458232</v>
          </cell>
          <cell r="BD546">
            <v>724654</v>
          </cell>
          <cell r="BE546">
            <v>1432570</v>
          </cell>
        </row>
        <row r="547">
          <cell r="B547">
            <v>132140</v>
          </cell>
          <cell r="C547" t="str">
            <v xml:space="preserve">        초과청구공사</v>
          </cell>
        </row>
        <row r="548">
          <cell r="B548">
            <v>132150</v>
          </cell>
          <cell r="C548" t="str">
            <v xml:space="preserve">        (추정공사손실)</v>
          </cell>
        </row>
        <row r="549">
          <cell r="B549">
            <v>132410</v>
          </cell>
          <cell r="C549" t="str">
            <v xml:space="preserve">        예수금</v>
          </cell>
          <cell r="S549">
            <v>8193833</v>
          </cell>
          <cell r="W549">
            <v>7029193</v>
          </cell>
          <cell r="AA549">
            <v>7541326.6100000003</v>
          </cell>
          <cell r="AE549">
            <v>9504111.0899999999</v>
          </cell>
          <cell r="AI549">
            <v>17688380</v>
          </cell>
          <cell r="AJ549">
            <v>8889590</v>
          </cell>
          <cell r="AK549">
            <v>9046567</v>
          </cell>
          <cell r="AL549">
            <v>10063226</v>
          </cell>
          <cell r="AM549">
            <v>16535821</v>
          </cell>
          <cell r="AN549">
            <v>10491384</v>
          </cell>
          <cell r="AO549">
            <v>9969482</v>
          </cell>
          <cell r="AP549">
            <v>12456350</v>
          </cell>
          <cell r="AQ549">
            <v>44741583.979999997</v>
          </cell>
          <cell r="AR549">
            <v>43183908</v>
          </cell>
          <cell r="AS549">
            <v>39083846</v>
          </cell>
          <cell r="AT549">
            <v>43569698</v>
          </cell>
          <cell r="AU549">
            <v>50897133.329999998</v>
          </cell>
          <cell r="AV549">
            <v>46603033</v>
          </cell>
          <cell r="AW549">
            <v>45688073</v>
          </cell>
          <cell r="AX549">
            <v>48693458</v>
          </cell>
          <cell r="AY549">
            <v>55427626.159999996</v>
          </cell>
          <cell r="AZ549">
            <v>43006123</v>
          </cell>
          <cell r="BA549">
            <v>46616668</v>
          </cell>
          <cell r="BB549">
            <v>48602414</v>
          </cell>
          <cell r="BC549">
            <v>44319945.990000002</v>
          </cell>
          <cell r="BD549">
            <v>38712737</v>
          </cell>
          <cell r="BE549">
            <v>40978913</v>
          </cell>
        </row>
        <row r="550">
          <cell r="B550">
            <v>132420</v>
          </cell>
          <cell r="C550" t="str">
            <v xml:space="preserve">            예수금</v>
          </cell>
          <cell r="S550">
            <v>8193833</v>
          </cell>
          <cell r="W550">
            <v>7029193</v>
          </cell>
          <cell r="AA550">
            <v>7541326.6100000003</v>
          </cell>
          <cell r="AE550">
            <v>9504111.0899999999</v>
          </cell>
          <cell r="AI550">
            <v>17688380</v>
          </cell>
          <cell r="AJ550">
            <v>8889590</v>
          </cell>
          <cell r="AK550">
            <v>9046567</v>
          </cell>
          <cell r="AL550">
            <v>10063226</v>
          </cell>
          <cell r="AM550">
            <v>16535821</v>
          </cell>
          <cell r="AN550">
            <v>10491384</v>
          </cell>
          <cell r="AO550">
            <v>9969482</v>
          </cell>
          <cell r="AP550">
            <v>12456350</v>
          </cell>
          <cell r="AQ550">
            <v>32144083.98</v>
          </cell>
          <cell r="AR550">
            <v>30798408</v>
          </cell>
          <cell r="AS550">
            <v>26695846</v>
          </cell>
          <cell r="AT550">
            <v>31181698</v>
          </cell>
          <cell r="AU550">
            <v>38545133.329999998</v>
          </cell>
          <cell r="AV550">
            <v>34373033</v>
          </cell>
          <cell r="AW550">
            <v>33494073</v>
          </cell>
          <cell r="AX550">
            <v>36540458</v>
          </cell>
          <cell r="AY550">
            <v>43274626.159999996</v>
          </cell>
          <cell r="AZ550">
            <v>31177123</v>
          </cell>
          <cell r="BA550">
            <v>34837668</v>
          </cell>
          <cell r="BB550">
            <v>36797414</v>
          </cell>
          <cell r="BC550">
            <v>32480945.989999998</v>
          </cell>
          <cell r="BD550">
            <v>27006487</v>
          </cell>
          <cell r="BE550">
            <v>29378663</v>
          </cell>
        </row>
        <row r="551">
          <cell r="B551">
            <v>132430</v>
          </cell>
          <cell r="C551" t="str">
            <v xml:space="preserve">            부가세예수금</v>
          </cell>
        </row>
        <row r="552">
          <cell r="B552">
            <v>132440</v>
          </cell>
          <cell r="C552" t="str">
            <v xml:space="preserve">            예수보증금</v>
          </cell>
          <cell r="AQ552">
            <v>12597500</v>
          </cell>
          <cell r="AR552">
            <v>12385500</v>
          </cell>
          <cell r="AS552">
            <v>12388000</v>
          </cell>
          <cell r="AT552">
            <v>12388000</v>
          </cell>
          <cell r="AU552">
            <v>12352000</v>
          </cell>
          <cell r="AV552">
            <v>12230000</v>
          </cell>
          <cell r="AW552">
            <v>12194000</v>
          </cell>
          <cell r="AX552">
            <v>12153000</v>
          </cell>
          <cell r="AY552">
            <v>12153000</v>
          </cell>
          <cell r="AZ552">
            <v>11829000</v>
          </cell>
          <cell r="BA552">
            <v>11779000</v>
          </cell>
          <cell r="BB552">
            <v>11805000</v>
          </cell>
          <cell r="BC552">
            <v>11839000</v>
          </cell>
          <cell r="BD552">
            <v>11706250</v>
          </cell>
          <cell r="BE552">
            <v>11600250</v>
          </cell>
        </row>
        <row r="553">
          <cell r="B553">
            <v>132450</v>
          </cell>
          <cell r="C553" t="str">
            <v xml:space="preserve">            기타예수금</v>
          </cell>
        </row>
        <row r="554">
          <cell r="B554">
            <v>132460</v>
          </cell>
          <cell r="C554" t="str">
            <v xml:space="preserve">        단기금융예수금</v>
          </cell>
        </row>
        <row r="555">
          <cell r="B555">
            <v>132470</v>
          </cell>
          <cell r="C555" t="str">
            <v xml:space="preserve">        미지급비용</v>
          </cell>
          <cell r="S555">
            <v>35649864</v>
          </cell>
          <cell r="W555">
            <v>38294430</v>
          </cell>
          <cell r="AA555">
            <v>1451596.07</v>
          </cell>
          <cell r="AE555">
            <v>6652</v>
          </cell>
          <cell r="AI555">
            <v>205048</v>
          </cell>
          <cell r="AJ555">
            <v>902677</v>
          </cell>
          <cell r="AK555">
            <v>1099372</v>
          </cell>
          <cell r="AL555">
            <v>7485946</v>
          </cell>
          <cell r="AM555">
            <v>186822</v>
          </cell>
          <cell r="AN555">
            <v>152548</v>
          </cell>
          <cell r="AO555">
            <v>151080</v>
          </cell>
          <cell r="AP555">
            <v>151122</v>
          </cell>
          <cell r="AQ555">
            <v>99422630</v>
          </cell>
          <cell r="AU555">
            <v>91798422</v>
          </cell>
          <cell r="AV555">
            <v>99243362</v>
          </cell>
          <cell r="AW555">
            <v>93957465</v>
          </cell>
          <cell r="AX555">
            <v>86939683</v>
          </cell>
          <cell r="AY555">
            <v>102498345</v>
          </cell>
          <cell r="BA555">
            <v>77323888</v>
          </cell>
          <cell r="BB555">
            <v>94899807</v>
          </cell>
          <cell r="BC555">
            <v>96526868</v>
          </cell>
          <cell r="BD555">
            <v>110338838</v>
          </cell>
          <cell r="BE555">
            <v>118249693</v>
          </cell>
        </row>
        <row r="556">
          <cell r="B556">
            <v>132480</v>
          </cell>
          <cell r="C556" t="str">
            <v xml:space="preserve">            미지급비용</v>
          </cell>
          <cell r="S556">
            <v>35649864</v>
          </cell>
          <cell r="W556">
            <v>38294430</v>
          </cell>
          <cell r="AA556">
            <v>1451596.07</v>
          </cell>
          <cell r="AE556">
            <v>6652</v>
          </cell>
          <cell r="AI556">
            <v>205048</v>
          </cell>
          <cell r="AJ556">
            <v>902677</v>
          </cell>
          <cell r="AK556">
            <v>1099372</v>
          </cell>
          <cell r="AL556">
            <v>7485946</v>
          </cell>
          <cell r="AM556">
            <v>186822</v>
          </cell>
          <cell r="AN556">
            <v>152548</v>
          </cell>
          <cell r="AO556">
            <v>151080</v>
          </cell>
          <cell r="AP556">
            <v>151122</v>
          </cell>
          <cell r="AQ556">
            <v>99422630</v>
          </cell>
          <cell r="AU556">
            <v>91798422</v>
          </cell>
          <cell r="AV556">
            <v>99243362</v>
          </cell>
          <cell r="AW556">
            <v>93957465</v>
          </cell>
          <cell r="AX556">
            <v>86939683</v>
          </cell>
          <cell r="AY556">
            <v>102498345</v>
          </cell>
          <cell r="BA556">
            <v>77323888</v>
          </cell>
          <cell r="BB556">
            <v>94899807</v>
          </cell>
          <cell r="BC556">
            <v>96526868</v>
          </cell>
          <cell r="BD556">
            <v>512502</v>
          </cell>
          <cell r="BE556">
            <v>519548</v>
          </cell>
        </row>
        <row r="557">
          <cell r="B557">
            <v>132490</v>
          </cell>
          <cell r="C557" t="str">
            <v xml:space="preserve">            미지급제세</v>
          </cell>
        </row>
        <row r="558">
          <cell r="B558">
            <v>132510</v>
          </cell>
          <cell r="C558" t="str">
            <v xml:space="preserve">            기타미지급비용</v>
          </cell>
          <cell r="BD558">
            <v>109826336</v>
          </cell>
          <cell r="BE558">
            <v>117730145</v>
          </cell>
        </row>
        <row r="559">
          <cell r="B559">
            <v>132500</v>
          </cell>
          <cell r="C559" t="str">
            <v xml:space="preserve">        미지급배당금</v>
          </cell>
          <cell r="AJ559">
            <v>15606274</v>
          </cell>
          <cell r="AN559">
            <v>27310981</v>
          </cell>
          <cell r="AV559">
            <v>31944171</v>
          </cell>
          <cell r="BD559">
            <v>8518446</v>
          </cell>
        </row>
        <row r="560">
          <cell r="B560">
            <v>132530</v>
          </cell>
          <cell r="C560" t="str">
            <v xml:space="preserve">        보증금</v>
          </cell>
        </row>
        <row r="561">
          <cell r="B561">
            <v>132540</v>
          </cell>
          <cell r="C561" t="str">
            <v xml:space="preserve">            수입보증금</v>
          </cell>
        </row>
        <row r="562">
          <cell r="B562">
            <v>132550</v>
          </cell>
          <cell r="C562" t="str">
            <v xml:space="preserve">            임대보증금</v>
          </cell>
        </row>
        <row r="563">
          <cell r="B563">
            <v>132570</v>
          </cell>
          <cell r="C563" t="str">
            <v xml:space="preserve">            기타보증금</v>
          </cell>
        </row>
        <row r="564">
          <cell r="B564">
            <v>132160</v>
          </cell>
          <cell r="C564" t="str">
            <v xml:space="preserve">        기타채무</v>
          </cell>
          <cell r="AQ564">
            <v>1415991</v>
          </cell>
          <cell r="AR564">
            <v>43251678</v>
          </cell>
          <cell r="AS564">
            <v>97060</v>
          </cell>
          <cell r="AT564">
            <v>89392</v>
          </cell>
          <cell r="AV564">
            <v>97926</v>
          </cell>
          <cell r="AW564">
            <v>121069</v>
          </cell>
          <cell r="AX564">
            <v>106346</v>
          </cell>
        </row>
        <row r="565">
          <cell r="B565">
            <v>132170</v>
          </cell>
          <cell r="C565" t="str">
            <v xml:space="preserve">    유동종업원급여충당부채</v>
          </cell>
          <cell r="AA565">
            <v>4194732</v>
          </cell>
          <cell r="AE565">
            <v>10056036</v>
          </cell>
          <cell r="AI565">
            <v>12149137</v>
          </cell>
          <cell r="AJ565">
            <v>2855659</v>
          </cell>
          <cell r="AK565">
            <v>20858920</v>
          </cell>
          <cell r="AL565">
            <v>22569202</v>
          </cell>
          <cell r="AM565">
            <v>40372967</v>
          </cell>
          <cell r="AN565">
            <v>22671855</v>
          </cell>
          <cell r="AO565">
            <v>30178733</v>
          </cell>
          <cell r="AP565">
            <v>33632293</v>
          </cell>
          <cell r="AR565">
            <v>11652334</v>
          </cell>
          <cell r="AS565">
            <v>16378368</v>
          </cell>
          <cell r="AT565">
            <v>21717290</v>
          </cell>
        </row>
        <row r="566">
          <cell r="B566">
            <v>132180</v>
          </cell>
          <cell r="C566" t="str">
            <v xml:space="preserve">        확정급여부채</v>
          </cell>
        </row>
        <row r="567">
          <cell r="B567">
            <v>132190</v>
          </cell>
          <cell r="C567" t="str">
            <v xml:space="preserve">        (현재가치할인차금)</v>
          </cell>
        </row>
        <row r="568">
          <cell r="B568">
            <v>132200</v>
          </cell>
          <cell r="C568" t="str">
            <v xml:space="preserve">        (사외적립자산)</v>
          </cell>
        </row>
        <row r="569">
          <cell r="B569">
            <v>132210</v>
          </cell>
          <cell r="C569" t="str">
            <v xml:space="preserve">        미인식보험수리적손익</v>
          </cell>
        </row>
        <row r="570">
          <cell r="B570">
            <v>132220</v>
          </cell>
          <cell r="C570" t="str">
            <v xml:space="preserve">        미인식과거근무원가</v>
          </cell>
        </row>
        <row r="571">
          <cell r="B571">
            <v>132230</v>
          </cell>
          <cell r="C571" t="str">
            <v xml:space="preserve">        기타</v>
          </cell>
          <cell r="AA571">
            <v>4194732</v>
          </cell>
          <cell r="AE571">
            <v>10056036</v>
          </cell>
          <cell r="AI571">
            <v>12149137</v>
          </cell>
          <cell r="AJ571">
            <v>2855659</v>
          </cell>
          <cell r="AK571">
            <v>20858920</v>
          </cell>
          <cell r="AL571">
            <v>22569202</v>
          </cell>
          <cell r="AM571">
            <v>40372967</v>
          </cell>
          <cell r="AN571">
            <v>22671855</v>
          </cell>
          <cell r="AO571">
            <v>30178733</v>
          </cell>
          <cell r="AP571">
            <v>33632293</v>
          </cell>
          <cell r="AR571">
            <v>11652334</v>
          </cell>
          <cell r="AS571">
            <v>16378368</v>
          </cell>
          <cell r="AT571">
            <v>21717290</v>
          </cell>
        </row>
        <row r="572">
          <cell r="B572">
            <v>132240</v>
          </cell>
          <cell r="C572" t="str">
            <v xml:space="preserve">    단기충당부채</v>
          </cell>
        </row>
        <row r="573">
          <cell r="B573">
            <v>132250</v>
          </cell>
          <cell r="C573" t="str">
            <v xml:space="preserve">        손실부담충당부채</v>
          </cell>
        </row>
        <row r="574">
          <cell r="B574">
            <v>132260</v>
          </cell>
          <cell r="C574" t="str">
            <v xml:space="preserve">        구조조정충당부채</v>
          </cell>
        </row>
        <row r="575">
          <cell r="B575">
            <v>132270</v>
          </cell>
          <cell r="C575" t="str">
            <v xml:space="preserve">        제품보증충당부채</v>
          </cell>
        </row>
        <row r="576">
          <cell r="B576">
            <v>132280</v>
          </cell>
          <cell r="C576" t="str">
            <v xml:space="preserve">        원상복구및사후처리충당부채</v>
          </cell>
        </row>
        <row r="577">
          <cell r="B577">
            <v>132290</v>
          </cell>
          <cell r="C577" t="str">
            <v xml:space="preserve">        하자보수충당부채</v>
          </cell>
        </row>
        <row r="578">
          <cell r="B578">
            <v>132300</v>
          </cell>
          <cell r="C578" t="str">
            <v xml:space="preserve">        단일보증충당부채</v>
          </cell>
        </row>
        <row r="579">
          <cell r="B579">
            <v>132310</v>
          </cell>
          <cell r="C579" t="str">
            <v xml:space="preserve">        소송사건충당부채</v>
          </cell>
        </row>
        <row r="580">
          <cell r="B580">
            <v>132320</v>
          </cell>
          <cell r="C580" t="str">
            <v xml:space="preserve">        기타단기충당부채</v>
          </cell>
        </row>
        <row r="581">
          <cell r="B581">
            <v>132330</v>
          </cell>
          <cell r="C581" t="str">
            <v xml:space="preserve">    당기법인세부채(미지급법인세)</v>
          </cell>
          <cell r="S581">
            <v>5573745</v>
          </cell>
          <cell r="W581">
            <v>7003603</v>
          </cell>
          <cell r="AA581">
            <v>8208463.8499999996</v>
          </cell>
          <cell r="AE581">
            <v>7974046.9400000004</v>
          </cell>
          <cell r="AI581">
            <v>15738735</v>
          </cell>
          <cell r="AJ581">
            <v>24761771</v>
          </cell>
          <cell r="AK581">
            <v>19125773</v>
          </cell>
          <cell r="AL581">
            <v>17991429</v>
          </cell>
          <cell r="AM581">
            <v>24360922</v>
          </cell>
          <cell r="AN581">
            <v>24345916</v>
          </cell>
          <cell r="AO581">
            <v>17253943</v>
          </cell>
          <cell r="AP581">
            <v>79975565</v>
          </cell>
          <cell r="AQ581">
            <v>76608337.510000005</v>
          </cell>
          <cell r="AR581">
            <v>54861610</v>
          </cell>
          <cell r="AS581">
            <v>20037834</v>
          </cell>
          <cell r="AT581">
            <v>5424622</v>
          </cell>
          <cell r="AU581">
            <v>3797301.05</v>
          </cell>
          <cell r="AV581">
            <v>6939293</v>
          </cell>
          <cell r="AW581">
            <v>13202612</v>
          </cell>
          <cell r="AX581">
            <v>6469241</v>
          </cell>
          <cell r="AY581">
            <v>8530800.6099999994</v>
          </cell>
          <cell r="AZ581">
            <v>10579711</v>
          </cell>
          <cell r="BA581">
            <v>4452360</v>
          </cell>
          <cell r="BB581">
            <v>4391058</v>
          </cell>
          <cell r="BC581">
            <v>303260.19</v>
          </cell>
          <cell r="BD581">
            <v>2118568</v>
          </cell>
          <cell r="BE581">
            <v>3575494</v>
          </cell>
        </row>
        <row r="582">
          <cell r="B582">
            <v>132340</v>
          </cell>
          <cell r="C582" t="str">
            <v xml:space="preserve">    기타유동부채</v>
          </cell>
          <cell r="S582">
            <v>849187</v>
          </cell>
          <cell r="W582">
            <v>1321389</v>
          </cell>
          <cell r="AA582">
            <v>32368429</v>
          </cell>
          <cell r="AE582">
            <v>44225125</v>
          </cell>
          <cell r="AI582">
            <v>53374893</v>
          </cell>
          <cell r="AJ582">
            <v>68723325</v>
          </cell>
          <cell r="AK582">
            <v>69924515</v>
          </cell>
          <cell r="AL582">
            <v>43990961</v>
          </cell>
          <cell r="AM582">
            <v>63303672</v>
          </cell>
          <cell r="AN582">
            <v>85739382</v>
          </cell>
          <cell r="AO582">
            <v>78877357</v>
          </cell>
          <cell r="AP582">
            <v>72080869</v>
          </cell>
          <cell r="AQ582">
            <v>8610479</v>
          </cell>
          <cell r="AR582">
            <v>134344810</v>
          </cell>
          <cell r="AS582">
            <v>75621856</v>
          </cell>
          <cell r="AT582">
            <v>65370379</v>
          </cell>
          <cell r="AU582">
            <v>12120541</v>
          </cell>
          <cell r="AV582">
            <v>12152224</v>
          </cell>
          <cell r="AW582">
            <v>7011322</v>
          </cell>
          <cell r="AX582">
            <v>6844174</v>
          </cell>
          <cell r="AY582">
            <v>6468641</v>
          </cell>
          <cell r="AZ582">
            <v>120142169</v>
          </cell>
          <cell r="BA582">
            <v>10692581</v>
          </cell>
          <cell r="BB582">
            <v>12127544</v>
          </cell>
          <cell r="BC582">
            <v>9179497</v>
          </cell>
          <cell r="BD582">
            <v>11867644</v>
          </cell>
          <cell r="BE582">
            <v>17856070</v>
          </cell>
        </row>
        <row r="583">
          <cell r="B583">
            <v>132350</v>
          </cell>
          <cell r="C583" t="str">
            <v xml:space="preserve">        선수금</v>
          </cell>
          <cell r="S583">
            <v>849187</v>
          </cell>
          <cell r="W583">
            <v>1014551</v>
          </cell>
          <cell r="AA583">
            <v>1623854.17</v>
          </cell>
          <cell r="AE583">
            <v>2025285.21</v>
          </cell>
          <cell r="AI583">
            <v>3235068</v>
          </cell>
          <cell r="AJ583">
            <v>4698433</v>
          </cell>
          <cell r="AK583">
            <v>5451952</v>
          </cell>
          <cell r="AL583">
            <v>5214516</v>
          </cell>
          <cell r="AM583">
            <v>4501998</v>
          </cell>
          <cell r="AN583">
            <v>6307997</v>
          </cell>
          <cell r="AO583">
            <v>5926267</v>
          </cell>
          <cell r="AP583">
            <v>6004107</v>
          </cell>
          <cell r="AQ583">
            <v>7541086.3799999999</v>
          </cell>
          <cell r="AR583">
            <v>6071102</v>
          </cell>
          <cell r="AS583">
            <v>5252258</v>
          </cell>
          <cell r="AT583">
            <v>3916459</v>
          </cell>
          <cell r="AU583">
            <v>3908819.98</v>
          </cell>
          <cell r="AV583">
            <v>5521382</v>
          </cell>
          <cell r="AW583">
            <v>5648991</v>
          </cell>
          <cell r="AX583">
            <v>5244795</v>
          </cell>
          <cell r="AY583">
            <v>4639040.25</v>
          </cell>
          <cell r="AZ583">
            <v>6223348</v>
          </cell>
          <cell r="BA583">
            <v>8639161</v>
          </cell>
          <cell r="BB583">
            <v>9884579</v>
          </cell>
          <cell r="BC583">
            <v>6823230.7599999998</v>
          </cell>
          <cell r="BD583">
            <v>9012774</v>
          </cell>
          <cell r="BE583">
            <v>15651649</v>
          </cell>
        </row>
        <row r="584">
          <cell r="B584">
            <v>132360</v>
          </cell>
          <cell r="C584" t="str">
            <v xml:space="preserve">            선수금</v>
          </cell>
          <cell r="S584">
            <v>849187</v>
          </cell>
          <cell r="W584">
            <v>1014551</v>
          </cell>
          <cell r="AA584">
            <v>1623854.17</v>
          </cell>
          <cell r="AE584">
            <v>2025285.21</v>
          </cell>
          <cell r="AI584">
            <v>3235068</v>
          </cell>
          <cell r="AJ584">
            <v>4698433</v>
          </cell>
          <cell r="AK584">
            <v>5451952</v>
          </cell>
          <cell r="AL584">
            <v>5214516</v>
          </cell>
          <cell r="AM584">
            <v>4501998</v>
          </cell>
          <cell r="AN584">
            <v>6307997</v>
          </cell>
          <cell r="AO584">
            <v>5926267</v>
          </cell>
          <cell r="AP584">
            <v>6004107</v>
          </cell>
          <cell r="AQ584">
            <v>7541086.3799999999</v>
          </cell>
          <cell r="AR584">
            <v>6071102</v>
          </cell>
          <cell r="AS584">
            <v>5252258</v>
          </cell>
          <cell r="AT584">
            <v>3916459</v>
          </cell>
          <cell r="AU584">
            <v>3908819.98</v>
          </cell>
          <cell r="AV584">
            <v>5521382</v>
          </cell>
          <cell r="AW584">
            <v>5648991</v>
          </cell>
          <cell r="AX584">
            <v>5244795</v>
          </cell>
          <cell r="AY584">
            <v>4639040.25</v>
          </cell>
          <cell r="AZ584">
            <v>6223348</v>
          </cell>
          <cell r="BA584">
            <v>8639161</v>
          </cell>
          <cell r="BB584">
            <v>9884579</v>
          </cell>
          <cell r="BC584">
            <v>6823230.7599999998</v>
          </cell>
          <cell r="BD584">
            <v>9012774</v>
          </cell>
          <cell r="BE584">
            <v>15651649</v>
          </cell>
        </row>
        <row r="585">
          <cell r="B585">
            <v>132370</v>
          </cell>
          <cell r="C585" t="str">
            <v xml:space="preserve">            공사선수금</v>
          </cell>
        </row>
        <row r="586">
          <cell r="B586">
            <v>132380</v>
          </cell>
          <cell r="C586" t="str">
            <v xml:space="preserve">            분양선수금</v>
          </cell>
        </row>
        <row r="587">
          <cell r="B587">
            <v>132390</v>
          </cell>
          <cell r="C587" t="str">
            <v xml:space="preserve">            기타선수금</v>
          </cell>
        </row>
        <row r="588">
          <cell r="B588">
            <v>132400</v>
          </cell>
          <cell r="C588" t="str">
            <v xml:space="preserve">        선수수익</v>
          </cell>
          <cell r="W588">
            <v>306838</v>
          </cell>
          <cell r="AQ588">
            <v>34192</v>
          </cell>
          <cell r="AU588">
            <v>194633</v>
          </cell>
          <cell r="AV588">
            <v>76133</v>
          </cell>
          <cell r="AW588">
            <v>21222</v>
          </cell>
          <cell r="AX588">
            <v>215</v>
          </cell>
        </row>
        <row r="589">
          <cell r="B589">
            <v>132520</v>
          </cell>
          <cell r="C589" t="str">
            <v xml:space="preserve">        이연수익</v>
          </cell>
          <cell r="AE589">
            <v>727246</v>
          </cell>
          <cell r="AI589">
            <v>862730</v>
          </cell>
          <cell r="AJ589">
            <v>872191</v>
          </cell>
          <cell r="AK589">
            <v>852668</v>
          </cell>
          <cell r="AL589">
            <v>961339</v>
          </cell>
          <cell r="AM589">
            <v>1010131</v>
          </cell>
          <cell r="AN589">
            <v>1006029</v>
          </cell>
          <cell r="AO589">
            <v>1020843</v>
          </cell>
          <cell r="AP589">
            <v>1032425</v>
          </cell>
          <cell r="AQ589">
            <v>1035201</v>
          </cell>
          <cell r="AR589">
            <v>2943665</v>
          </cell>
          <cell r="AT589">
            <v>6131769</v>
          </cell>
          <cell r="AU589">
            <v>8017088</v>
          </cell>
          <cell r="AV589">
            <v>6554709</v>
          </cell>
          <cell r="AW589">
            <v>1341109</v>
          </cell>
          <cell r="AX589">
            <v>1599164</v>
          </cell>
          <cell r="AY589">
            <v>1829601</v>
          </cell>
          <cell r="AZ589">
            <v>1784347</v>
          </cell>
          <cell r="BA589">
            <v>2053420</v>
          </cell>
          <cell r="BB589">
            <v>2242965</v>
          </cell>
          <cell r="BC589">
            <v>2356266</v>
          </cell>
        </row>
        <row r="590">
          <cell r="B590">
            <v>132580</v>
          </cell>
          <cell r="C590" t="str">
            <v xml:space="preserve">        현금결제형주식기준보상거래</v>
          </cell>
        </row>
        <row r="591">
          <cell r="B591">
            <v>132590</v>
          </cell>
          <cell r="C591" t="str">
            <v xml:space="preserve">        기타</v>
          </cell>
          <cell r="AA591">
            <v>30744575</v>
          </cell>
          <cell r="AE591">
            <v>41472594</v>
          </cell>
          <cell r="AI591">
            <v>49277095</v>
          </cell>
          <cell r="AJ591">
            <v>63152701</v>
          </cell>
          <cell r="AK591">
            <v>63619895</v>
          </cell>
          <cell r="AL591">
            <v>37815106</v>
          </cell>
          <cell r="AM591">
            <v>57791543</v>
          </cell>
          <cell r="AN591">
            <v>78425356</v>
          </cell>
          <cell r="AO591">
            <v>71930247</v>
          </cell>
          <cell r="AP591">
            <v>65044337</v>
          </cell>
          <cell r="AR591">
            <v>125330043</v>
          </cell>
          <cell r="AS591">
            <v>70369598</v>
          </cell>
          <cell r="AT591">
            <v>55322151</v>
          </cell>
          <cell r="AZ591">
            <v>112134474</v>
          </cell>
          <cell r="BD591">
            <v>2854870</v>
          </cell>
          <cell r="BE591">
            <v>2204421</v>
          </cell>
        </row>
        <row r="592">
          <cell r="B592">
            <v>132600</v>
          </cell>
          <cell r="C592" t="str">
            <v xml:space="preserve">    매각예정으로분류된처분자산에포함된부채</v>
          </cell>
          <cell r="AP592">
            <v>5843400</v>
          </cell>
          <cell r="AQ592">
            <v>6418795.1500000004</v>
          </cell>
        </row>
        <row r="593">
          <cell r="B593">
            <v>132610</v>
          </cell>
          <cell r="C593" t="str">
            <v xml:space="preserve">        비유동부채</v>
          </cell>
          <cell r="AP593">
            <v>949977</v>
          </cell>
        </row>
        <row r="594">
          <cell r="B594">
            <v>132620</v>
          </cell>
          <cell r="C594" t="str">
            <v xml:space="preserve">            사채</v>
          </cell>
        </row>
        <row r="595">
          <cell r="B595">
            <v>132630</v>
          </cell>
          <cell r="C595" t="str">
            <v xml:space="preserve">            장기차입금</v>
          </cell>
          <cell r="AP595">
            <v>949977</v>
          </cell>
        </row>
        <row r="596">
          <cell r="B596">
            <v>132640</v>
          </cell>
          <cell r="C596" t="str">
            <v xml:space="preserve">            장기금융부채</v>
          </cell>
        </row>
        <row r="597">
          <cell r="B597">
            <v>132650</v>
          </cell>
          <cell r="C597" t="str">
            <v xml:space="preserve">            장기매입채무및기타비유동채무</v>
          </cell>
        </row>
        <row r="598">
          <cell r="B598">
            <v>132660</v>
          </cell>
          <cell r="C598" t="str">
            <v xml:space="preserve">            비유동종업원급여충당부채</v>
          </cell>
        </row>
        <row r="599">
          <cell r="B599">
            <v>132670</v>
          </cell>
          <cell r="C599" t="str">
            <v xml:space="preserve">            장기충당부채</v>
          </cell>
        </row>
        <row r="600">
          <cell r="B600">
            <v>132680</v>
          </cell>
          <cell r="C600" t="str">
            <v xml:space="preserve">            이연법인세부채</v>
          </cell>
        </row>
        <row r="601">
          <cell r="B601">
            <v>132690</v>
          </cell>
          <cell r="C601" t="str">
            <v xml:space="preserve">            기타비유동부채</v>
          </cell>
        </row>
        <row r="602">
          <cell r="B602">
            <v>132700</v>
          </cell>
          <cell r="C602" t="str">
            <v xml:space="preserve">        유동부채</v>
          </cell>
          <cell r="AP602">
            <v>4893423</v>
          </cell>
        </row>
        <row r="603">
          <cell r="B603">
            <v>132710</v>
          </cell>
          <cell r="C603" t="str">
            <v xml:space="preserve">            사채</v>
          </cell>
        </row>
        <row r="604">
          <cell r="B604">
            <v>132720</v>
          </cell>
          <cell r="C604" t="str">
            <v xml:space="preserve">            단기차입금</v>
          </cell>
        </row>
        <row r="605">
          <cell r="B605">
            <v>132730</v>
          </cell>
          <cell r="C605" t="str">
            <v xml:space="preserve">            단기금융부채</v>
          </cell>
        </row>
        <row r="606">
          <cell r="B606">
            <v>132740</v>
          </cell>
          <cell r="C606" t="str">
            <v xml:space="preserve">            단기매입채무및기타유동채무</v>
          </cell>
          <cell r="AP606">
            <v>4893423</v>
          </cell>
        </row>
        <row r="607">
          <cell r="B607">
            <v>132750</v>
          </cell>
          <cell r="C607" t="str">
            <v xml:space="preserve">            기타단기충당부채</v>
          </cell>
        </row>
        <row r="608">
          <cell r="B608">
            <v>132760</v>
          </cell>
          <cell r="C608" t="str">
            <v xml:space="preserve">            기타유동부채</v>
          </cell>
        </row>
        <row r="609">
          <cell r="B609">
            <v>132770</v>
          </cell>
          <cell r="C609" t="str">
            <v xml:space="preserve">        기타</v>
          </cell>
          <cell r="AQ609">
            <v>6418795</v>
          </cell>
        </row>
        <row r="610">
          <cell r="B610">
            <v>133280</v>
          </cell>
          <cell r="C610" t="str">
            <v>*기타유동금융업부채</v>
          </cell>
        </row>
        <row r="611">
          <cell r="B611">
            <v>130010</v>
          </cell>
          <cell r="C611" t="str">
            <v>비유동부채</v>
          </cell>
          <cell r="S611">
            <v>60164677</v>
          </cell>
          <cell r="W611">
            <v>56553461</v>
          </cell>
          <cell r="AA611">
            <v>55652050.530000001</v>
          </cell>
          <cell r="AE611">
            <v>61501930.090000004</v>
          </cell>
          <cell r="AI611">
            <v>91754184</v>
          </cell>
          <cell r="AJ611">
            <v>92691108</v>
          </cell>
          <cell r="AK611">
            <v>93899543</v>
          </cell>
          <cell r="AL611">
            <v>105536741</v>
          </cell>
          <cell r="AM611">
            <v>92461491</v>
          </cell>
          <cell r="AN611">
            <v>93145608</v>
          </cell>
          <cell r="AO611">
            <v>104903835</v>
          </cell>
          <cell r="AP611">
            <v>112313741</v>
          </cell>
          <cell r="AQ611">
            <v>88950957.280000001</v>
          </cell>
          <cell r="AR611">
            <v>90714673</v>
          </cell>
          <cell r="AS611">
            <v>346259920</v>
          </cell>
          <cell r="AT611">
            <v>412343025</v>
          </cell>
          <cell r="AU611">
            <v>467755213.95999998</v>
          </cell>
          <cell r="AV611">
            <v>533014281</v>
          </cell>
          <cell r="AW611">
            <v>599167190</v>
          </cell>
          <cell r="AX611">
            <v>663303473</v>
          </cell>
          <cell r="AY611">
            <v>708403992.11000001</v>
          </cell>
          <cell r="AZ611">
            <v>876408838</v>
          </cell>
          <cell r="BA611">
            <v>881021339</v>
          </cell>
          <cell r="BB611">
            <v>883704430</v>
          </cell>
          <cell r="BC611">
            <v>889353217.99000001</v>
          </cell>
          <cell r="BD611">
            <v>893223545</v>
          </cell>
          <cell r="BE611">
            <v>905828395</v>
          </cell>
        </row>
        <row r="612">
          <cell r="B612">
            <v>130020</v>
          </cell>
          <cell r="C612" t="str">
            <v xml:space="preserve">    사채</v>
          </cell>
          <cell r="AZ612">
            <v>100000000</v>
          </cell>
          <cell r="BA612">
            <v>99743539</v>
          </cell>
          <cell r="BB612">
            <v>99767908</v>
          </cell>
          <cell r="BC612">
            <v>100000000</v>
          </cell>
          <cell r="BD612">
            <v>100000000</v>
          </cell>
          <cell r="BE612">
            <v>99841618</v>
          </cell>
        </row>
        <row r="613">
          <cell r="B613">
            <v>130030</v>
          </cell>
          <cell r="C613" t="str">
            <v xml:space="preserve">    장기미지급이자</v>
          </cell>
        </row>
        <row r="614">
          <cell r="B614">
            <v>130040</v>
          </cell>
          <cell r="C614" t="str">
            <v xml:space="preserve">    사채상환할증금</v>
          </cell>
        </row>
        <row r="615">
          <cell r="B615">
            <v>130050</v>
          </cell>
          <cell r="C615" t="str">
            <v xml:space="preserve">    사채할증발행차금</v>
          </cell>
        </row>
        <row r="616">
          <cell r="B616">
            <v>130060</v>
          </cell>
          <cell r="C616" t="str">
            <v xml:space="preserve">    (사채할인발행차금)</v>
          </cell>
          <cell r="AZ616">
            <v>280685</v>
          </cell>
          <cell r="BC616">
            <v>207646</v>
          </cell>
          <cell r="BD616">
            <v>183196</v>
          </cell>
        </row>
        <row r="617">
          <cell r="B617">
            <v>130070</v>
          </cell>
          <cell r="C617" t="str">
            <v xml:space="preserve">    (사채조정계정)</v>
          </cell>
        </row>
        <row r="618">
          <cell r="B618">
            <v>130080</v>
          </cell>
          <cell r="C618" t="str">
            <v xml:space="preserve">        사채</v>
          </cell>
          <cell r="AZ618">
            <v>100000000</v>
          </cell>
          <cell r="BA618">
            <v>99743539</v>
          </cell>
          <cell r="BB618">
            <v>99767908</v>
          </cell>
          <cell r="BC618">
            <v>100000000</v>
          </cell>
          <cell r="BD618">
            <v>100000000</v>
          </cell>
          <cell r="BE618">
            <v>99841618</v>
          </cell>
        </row>
        <row r="619">
          <cell r="B619">
            <v>130090</v>
          </cell>
          <cell r="C619" t="str">
            <v xml:space="preserve">        사채장기미지급이자</v>
          </cell>
        </row>
        <row r="620">
          <cell r="B620">
            <v>130100</v>
          </cell>
          <cell r="C620" t="str">
            <v xml:space="preserve">        사채상환할증금</v>
          </cell>
        </row>
        <row r="621">
          <cell r="B621">
            <v>130110</v>
          </cell>
          <cell r="C621" t="str">
            <v xml:space="preserve">        사채할증발행차금</v>
          </cell>
        </row>
        <row r="622">
          <cell r="B622">
            <v>130120</v>
          </cell>
          <cell r="C622" t="str">
            <v xml:space="preserve">        (사채할인발행차금)</v>
          </cell>
          <cell r="AZ622">
            <v>280685</v>
          </cell>
          <cell r="BC622">
            <v>207646</v>
          </cell>
          <cell r="BD622">
            <v>183196</v>
          </cell>
        </row>
        <row r="623">
          <cell r="B623">
            <v>130130</v>
          </cell>
          <cell r="C623" t="str">
            <v xml:space="preserve">        CB</v>
          </cell>
        </row>
        <row r="624">
          <cell r="B624">
            <v>130140</v>
          </cell>
          <cell r="C624" t="str">
            <v xml:space="preserve">        CB장기미지급이자</v>
          </cell>
        </row>
        <row r="625">
          <cell r="B625">
            <v>130150</v>
          </cell>
          <cell r="C625" t="str">
            <v xml:space="preserve">        CB상환할증금</v>
          </cell>
        </row>
        <row r="626">
          <cell r="B626">
            <v>130160</v>
          </cell>
          <cell r="C626" t="str">
            <v xml:space="preserve">        CB할증발행차금</v>
          </cell>
        </row>
        <row r="627">
          <cell r="B627">
            <v>130170</v>
          </cell>
          <cell r="C627" t="str">
            <v xml:space="preserve">        (CB할인발행차금)</v>
          </cell>
        </row>
        <row r="628">
          <cell r="B628">
            <v>130180</v>
          </cell>
          <cell r="C628" t="str">
            <v xml:space="preserve">        (CB조정계정)</v>
          </cell>
        </row>
        <row r="629">
          <cell r="B629">
            <v>130190</v>
          </cell>
          <cell r="C629" t="str">
            <v xml:space="preserve">        BW</v>
          </cell>
        </row>
        <row r="630">
          <cell r="B630">
            <v>130200</v>
          </cell>
          <cell r="C630" t="str">
            <v xml:space="preserve">        BW장기미지급이자</v>
          </cell>
        </row>
        <row r="631">
          <cell r="B631">
            <v>130210</v>
          </cell>
          <cell r="C631" t="str">
            <v xml:space="preserve">        BW상환할증금</v>
          </cell>
        </row>
        <row r="632">
          <cell r="B632">
            <v>130220</v>
          </cell>
          <cell r="C632" t="str">
            <v xml:space="preserve">        BW사채할증발행차금</v>
          </cell>
        </row>
        <row r="633">
          <cell r="B633">
            <v>130230</v>
          </cell>
          <cell r="C633" t="str">
            <v xml:space="preserve">        (BW사채할인발행차금)</v>
          </cell>
        </row>
        <row r="634">
          <cell r="B634">
            <v>130240</v>
          </cell>
          <cell r="C634" t="str">
            <v xml:space="preserve">        (BW조정계정)</v>
          </cell>
        </row>
        <row r="635">
          <cell r="B635">
            <v>130250</v>
          </cell>
          <cell r="C635" t="str">
            <v xml:space="preserve">        EB</v>
          </cell>
        </row>
        <row r="636">
          <cell r="B636">
            <v>130260</v>
          </cell>
          <cell r="C636" t="str">
            <v xml:space="preserve">        EB장기미지급이자</v>
          </cell>
        </row>
        <row r="637">
          <cell r="B637">
            <v>130270</v>
          </cell>
          <cell r="C637" t="str">
            <v xml:space="preserve">        EB상환할증금</v>
          </cell>
        </row>
        <row r="638">
          <cell r="B638">
            <v>130280</v>
          </cell>
          <cell r="C638" t="str">
            <v xml:space="preserve">        EB할증발행차금</v>
          </cell>
        </row>
        <row r="639">
          <cell r="B639">
            <v>130290</v>
          </cell>
          <cell r="C639" t="str">
            <v xml:space="preserve">        (EB할인발행차금)</v>
          </cell>
        </row>
        <row r="640">
          <cell r="B640">
            <v>130300</v>
          </cell>
          <cell r="C640" t="str">
            <v xml:space="preserve">        (EB조정계정)</v>
          </cell>
        </row>
        <row r="641">
          <cell r="B641">
            <v>130310</v>
          </cell>
          <cell r="C641" t="str">
            <v xml:space="preserve">    장기차입금</v>
          </cell>
          <cell r="S641">
            <v>21570930</v>
          </cell>
          <cell r="W641">
            <v>17690870</v>
          </cell>
          <cell r="AA641">
            <v>1218312.6200000001</v>
          </cell>
          <cell r="AE641">
            <v>3468185.53</v>
          </cell>
          <cell r="AI641">
            <v>6290137</v>
          </cell>
          <cell r="AJ641">
            <v>6256235</v>
          </cell>
          <cell r="AK641">
            <v>6273640</v>
          </cell>
          <cell r="AL641">
            <v>16349944</v>
          </cell>
          <cell r="AM641">
            <v>11837933</v>
          </cell>
          <cell r="AN641">
            <v>10310925</v>
          </cell>
          <cell r="AO641">
            <v>22203299</v>
          </cell>
          <cell r="AP641">
            <v>26670000</v>
          </cell>
          <cell r="AQ641">
            <v>23092083.329999998</v>
          </cell>
          <cell r="AR641">
            <v>22329583</v>
          </cell>
          <cell r="AS641">
            <v>276166938</v>
          </cell>
          <cell r="AT641">
            <v>338385697</v>
          </cell>
          <cell r="AU641">
            <v>394850814.81999999</v>
          </cell>
          <cell r="AV641">
            <v>457315735</v>
          </cell>
          <cell r="AW641">
            <v>519676881</v>
          </cell>
          <cell r="AX641">
            <v>581455238</v>
          </cell>
          <cell r="AY641">
            <v>636461988.11000001</v>
          </cell>
          <cell r="AZ641">
            <v>700756773</v>
          </cell>
          <cell r="BA641">
            <v>710405100</v>
          </cell>
          <cell r="BB641">
            <v>710272264</v>
          </cell>
          <cell r="BC641">
            <v>721773079.16999996</v>
          </cell>
          <cell r="BD641">
            <v>721568152</v>
          </cell>
          <cell r="BE641">
            <v>731845794</v>
          </cell>
        </row>
        <row r="642">
          <cell r="B642">
            <v>130320</v>
          </cell>
          <cell r="C642" t="str">
            <v xml:space="preserve">    (현재가치할인차금)</v>
          </cell>
        </row>
        <row r="643">
          <cell r="B643">
            <v>130330</v>
          </cell>
          <cell r="C643" t="str">
            <v xml:space="preserve">    *외화장기차입금</v>
          </cell>
          <cell r="S643">
            <v>5904930</v>
          </cell>
        </row>
        <row r="644">
          <cell r="B644">
            <v>130340</v>
          </cell>
          <cell r="C644" t="str">
            <v xml:space="preserve">        장기차입금</v>
          </cell>
          <cell r="S644">
            <v>21570930</v>
          </cell>
          <cell r="W644">
            <v>17690870</v>
          </cell>
          <cell r="AA644">
            <v>1218312.6200000001</v>
          </cell>
          <cell r="AE644">
            <v>3468185.53</v>
          </cell>
          <cell r="AI644">
            <v>6290137</v>
          </cell>
          <cell r="AJ644">
            <v>6256235</v>
          </cell>
          <cell r="AK644">
            <v>6273640</v>
          </cell>
          <cell r="AL644">
            <v>16349944</v>
          </cell>
          <cell r="AM644">
            <v>11837933</v>
          </cell>
          <cell r="AN644">
            <v>10310925</v>
          </cell>
          <cell r="AO644">
            <v>22203299</v>
          </cell>
          <cell r="AP644">
            <v>26670000</v>
          </cell>
          <cell r="AQ644">
            <v>23092083.329999998</v>
          </cell>
          <cell r="AR644">
            <v>22329583</v>
          </cell>
          <cell r="AS644">
            <v>276166938</v>
          </cell>
          <cell r="AT644">
            <v>338385697</v>
          </cell>
          <cell r="AU644">
            <v>394850814.81999999</v>
          </cell>
          <cell r="AV644">
            <v>457315735</v>
          </cell>
          <cell r="AW644">
            <v>519676881</v>
          </cell>
          <cell r="AX644">
            <v>581455238</v>
          </cell>
          <cell r="AY644">
            <v>636461988.11000001</v>
          </cell>
          <cell r="AZ644">
            <v>700756773</v>
          </cell>
          <cell r="BA644">
            <v>710405100</v>
          </cell>
          <cell r="BB644">
            <v>710272264</v>
          </cell>
          <cell r="BC644">
            <v>721773079.16999996</v>
          </cell>
          <cell r="BD644">
            <v>721568152</v>
          </cell>
          <cell r="BE644">
            <v>731845794</v>
          </cell>
        </row>
        <row r="645">
          <cell r="B645">
            <v>130350</v>
          </cell>
          <cell r="C645" t="str">
            <v xml:space="preserve">        (현재가치할인차금)</v>
          </cell>
        </row>
        <row r="646">
          <cell r="B646">
            <v>130360</v>
          </cell>
          <cell r="C646" t="str">
            <v xml:space="preserve">        특수관계자장기차입금</v>
          </cell>
        </row>
        <row r="647">
          <cell r="B647">
            <v>130370</v>
          </cell>
          <cell r="C647" t="str">
            <v xml:space="preserve">        (현재가치할인차금)</v>
          </cell>
        </row>
        <row r="648">
          <cell r="B648">
            <v>130380</v>
          </cell>
          <cell r="C648" t="str">
            <v xml:space="preserve">        주임종장기차입금</v>
          </cell>
        </row>
        <row r="649">
          <cell r="B649">
            <v>130390</v>
          </cell>
          <cell r="C649" t="str">
            <v xml:space="preserve">        (현재가치할인차금)</v>
          </cell>
        </row>
        <row r="650">
          <cell r="B650">
            <v>130400</v>
          </cell>
          <cell r="C650" t="str">
            <v xml:space="preserve">        국민주택기금차입금</v>
          </cell>
        </row>
        <row r="651">
          <cell r="B651">
            <v>130410</v>
          </cell>
          <cell r="C651" t="str">
            <v xml:space="preserve">        (현재가치할인차금)</v>
          </cell>
        </row>
        <row r="652">
          <cell r="B652">
            <v>130420</v>
          </cell>
          <cell r="C652" t="str">
            <v xml:space="preserve">        기타장기차입금</v>
          </cell>
        </row>
        <row r="653">
          <cell r="B653">
            <v>130430</v>
          </cell>
          <cell r="C653" t="str">
            <v xml:space="preserve">        (현재가치할인차금)</v>
          </cell>
        </row>
        <row r="654">
          <cell r="B654">
            <v>130450</v>
          </cell>
          <cell r="C654" t="str">
            <v xml:space="preserve">    장기금융부채</v>
          </cell>
          <cell r="AI654">
            <v>945205</v>
          </cell>
          <cell r="AJ654">
            <v>821918</v>
          </cell>
          <cell r="AK654">
            <v>697260</v>
          </cell>
          <cell r="AL654">
            <v>571233</v>
          </cell>
          <cell r="AM654">
            <v>445205</v>
          </cell>
          <cell r="AN654">
            <v>321918</v>
          </cell>
          <cell r="AO654">
            <v>197260</v>
          </cell>
          <cell r="AP654">
            <v>71233</v>
          </cell>
          <cell r="AT654">
            <v>2198356</v>
          </cell>
          <cell r="AU654">
            <v>1996712</v>
          </cell>
          <cell r="AV654">
            <v>1797260</v>
          </cell>
          <cell r="AW654">
            <v>5821039</v>
          </cell>
          <cell r="AX654">
            <v>4705275</v>
          </cell>
          <cell r="AY654">
            <v>2272414</v>
          </cell>
          <cell r="AZ654">
            <v>1550705</v>
          </cell>
          <cell r="BA654">
            <v>1038467</v>
          </cell>
          <cell r="BB654">
            <v>596164</v>
          </cell>
          <cell r="BC654">
            <v>394520</v>
          </cell>
          <cell r="BD654">
            <v>197260</v>
          </cell>
          <cell r="BE654">
            <v>1349589</v>
          </cell>
        </row>
        <row r="655">
          <cell r="B655">
            <v>130460</v>
          </cell>
          <cell r="C655" t="str">
            <v xml:space="preserve">    (현재가치할인차금)</v>
          </cell>
        </row>
        <row r="656">
          <cell r="B656">
            <v>130470</v>
          </cell>
          <cell r="C656" t="str">
            <v xml:space="preserve">        당기손익인식금융부채</v>
          </cell>
        </row>
        <row r="657">
          <cell r="B657">
            <v>130480</v>
          </cell>
          <cell r="C657" t="str">
            <v xml:space="preserve">        장기파생상품부채</v>
          </cell>
          <cell r="AW657">
            <v>4223231</v>
          </cell>
          <cell r="AX657">
            <v>3309111</v>
          </cell>
          <cell r="AY657">
            <v>1077893</v>
          </cell>
          <cell r="AZ657">
            <v>553445</v>
          </cell>
          <cell r="BA657">
            <v>240659</v>
          </cell>
        </row>
        <row r="658">
          <cell r="B658">
            <v>130490</v>
          </cell>
          <cell r="C658" t="str">
            <v xml:space="preserve">            옵션</v>
          </cell>
        </row>
        <row r="659">
          <cell r="B659">
            <v>130500</v>
          </cell>
          <cell r="C659" t="str">
            <v xml:space="preserve">            선물</v>
          </cell>
        </row>
        <row r="660">
          <cell r="B660">
            <v>130510</v>
          </cell>
          <cell r="C660" t="str">
            <v xml:space="preserve">            선도</v>
          </cell>
        </row>
        <row r="661">
          <cell r="B661">
            <v>130520</v>
          </cell>
          <cell r="C661" t="str">
            <v xml:space="preserve">            스왑</v>
          </cell>
          <cell r="AW661">
            <v>4223231</v>
          </cell>
          <cell r="AX661">
            <v>3309111</v>
          </cell>
          <cell r="AY661">
            <v>1077893</v>
          </cell>
          <cell r="AZ661">
            <v>553445</v>
          </cell>
          <cell r="BA661">
            <v>240659</v>
          </cell>
        </row>
        <row r="662">
          <cell r="B662">
            <v>130530</v>
          </cell>
          <cell r="C662" t="str">
            <v xml:space="preserve">            기타장기파생상품부채</v>
          </cell>
        </row>
        <row r="663">
          <cell r="B663">
            <v>130540</v>
          </cell>
          <cell r="C663" t="str">
            <v xml:space="preserve">        금융리스부채</v>
          </cell>
          <cell r="AX663">
            <v>1396164</v>
          </cell>
        </row>
        <row r="664">
          <cell r="B664">
            <v>130550</v>
          </cell>
          <cell r="C664" t="str">
            <v xml:space="preserve">        (현재가치할인차금)</v>
          </cell>
        </row>
        <row r="665">
          <cell r="B665">
            <v>130560</v>
          </cell>
          <cell r="C665" t="str">
            <v xml:space="preserve">        장기상환우선주부채</v>
          </cell>
        </row>
        <row r="666">
          <cell r="B666">
            <v>130570</v>
          </cell>
          <cell r="C666" t="str">
            <v xml:space="preserve">        (현재가치할인차금)</v>
          </cell>
        </row>
        <row r="667">
          <cell r="B667">
            <v>133230</v>
          </cell>
          <cell r="C667" t="str">
            <v xml:space="preserve">        보증금</v>
          </cell>
        </row>
        <row r="668">
          <cell r="B668">
            <v>133240</v>
          </cell>
          <cell r="C668" t="str">
            <v xml:space="preserve">        (현재가치할인차금)</v>
          </cell>
        </row>
        <row r="669">
          <cell r="B669">
            <v>133250</v>
          </cell>
          <cell r="C669" t="str">
            <v xml:space="preserve">        지급보증계약부채</v>
          </cell>
          <cell r="AI669">
            <v>945205</v>
          </cell>
          <cell r="AJ669">
            <v>821918</v>
          </cell>
          <cell r="AK669">
            <v>697260</v>
          </cell>
          <cell r="AL669">
            <v>571233</v>
          </cell>
          <cell r="AM669">
            <v>445205</v>
          </cell>
          <cell r="AN669">
            <v>321918</v>
          </cell>
          <cell r="AO669">
            <v>197260</v>
          </cell>
          <cell r="AP669">
            <v>71233</v>
          </cell>
          <cell r="AT669">
            <v>2198356</v>
          </cell>
          <cell r="AU669">
            <v>1996712</v>
          </cell>
          <cell r="AV669">
            <v>1797260</v>
          </cell>
          <cell r="AW669">
            <v>1597808</v>
          </cell>
          <cell r="AY669">
            <v>1194521</v>
          </cell>
          <cell r="AZ669">
            <v>997260</v>
          </cell>
          <cell r="BA669">
            <v>797808</v>
          </cell>
          <cell r="BB669">
            <v>596164</v>
          </cell>
          <cell r="BC669">
            <v>394520</v>
          </cell>
          <cell r="BD669">
            <v>197260</v>
          </cell>
          <cell r="BE669">
            <v>1349589</v>
          </cell>
        </row>
        <row r="670">
          <cell r="B670">
            <v>133260</v>
          </cell>
          <cell r="C670" t="str">
            <v xml:space="preserve">        (현재가치할인차금)</v>
          </cell>
        </row>
        <row r="671">
          <cell r="B671">
            <v>130580</v>
          </cell>
          <cell r="C671" t="str">
            <v xml:space="preserve">        기타장기금융부채</v>
          </cell>
        </row>
        <row r="672">
          <cell r="B672">
            <v>130590</v>
          </cell>
          <cell r="C672" t="str">
            <v xml:space="preserve">        (현재가치할인차금)</v>
          </cell>
        </row>
        <row r="673">
          <cell r="B673">
            <v>130600</v>
          </cell>
          <cell r="C673" t="str">
            <v xml:space="preserve">    장기매입채무및기타채무</v>
          </cell>
          <cell r="S673">
            <v>21902379</v>
          </cell>
          <cell r="W673">
            <v>24637621</v>
          </cell>
          <cell r="AA673">
            <v>7649698</v>
          </cell>
          <cell r="AE673">
            <v>7333813</v>
          </cell>
          <cell r="AI673">
            <v>25505179</v>
          </cell>
          <cell r="AJ673">
            <v>24949219</v>
          </cell>
          <cell r="AK673">
            <v>25204159</v>
          </cell>
          <cell r="AL673">
            <v>25037659</v>
          </cell>
          <cell r="AM673">
            <v>25097659</v>
          </cell>
          <cell r="AN673">
            <v>24532669</v>
          </cell>
          <cell r="AO673">
            <v>24441669</v>
          </cell>
          <cell r="AP673">
            <v>24433209</v>
          </cell>
          <cell r="AQ673">
            <v>11617309</v>
          </cell>
          <cell r="AR673">
            <v>11527949</v>
          </cell>
          <cell r="AS673">
            <v>12221099</v>
          </cell>
          <cell r="AT673">
            <v>11205589</v>
          </cell>
          <cell r="AU673">
            <v>11263589</v>
          </cell>
          <cell r="AV673">
            <v>11855039</v>
          </cell>
          <cell r="AW673">
            <v>9556759</v>
          </cell>
          <cell r="AX673">
            <v>9566759</v>
          </cell>
          <cell r="AY673">
            <v>9478759</v>
          </cell>
          <cell r="AZ673">
            <v>9552059</v>
          </cell>
          <cell r="BA673">
            <v>9524509</v>
          </cell>
          <cell r="BB673">
            <v>10482909</v>
          </cell>
          <cell r="BC673">
            <v>10482909</v>
          </cell>
          <cell r="BD673">
            <v>10475859</v>
          </cell>
          <cell r="BE673">
            <v>13728628</v>
          </cell>
        </row>
        <row r="674">
          <cell r="B674">
            <v>130610</v>
          </cell>
          <cell r="C674" t="str">
            <v xml:space="preserve">        장기매입채무</v>
          </cell>
        </row>
        <row r="675">
          <cell r="B675">
            <v>130620</v>
          </cell>
          <cell r="C675" t="str">
            <v xml:space="preserve">        (현재가치할인차금)</v>
          </cell>
        </row>
        <row r="676">
          <cell r="B676">
            <v>130630</v>
          </cell>
          <cell r="C676" t="str">
            <v xml:space="preserve">        *외화장기성매입채무</v>
          </cell>
        </row>
        <row r="677">
          <cell r="B677">
            <v>130640</v>
          </cell>
          <cell r="C677" t="str">
            <v xml:space="preserve">            장기매입채무</v>
          </cell>
        </row>
        <row r="678">
          <cell r="B678">
            <v>130650</v>
          </cell>
          <cell r="C678" t="str">
            <v xml:space="preserve">            (현재가치할인차금)</v>
          </cell>
        </row>
        <row r="679">
          <cell r="B679">
            <v>130660</v>
          </cell>
          <cell r="C679" t="str">
            <v xml:space="preserve">            특수관계자장기매입채무</v>
          </cell>
        </row>
        <row r="680">
          <cell r="B680">
            <v>130670</v>
          </cell>
          <cell r="C680" t="str">
            <v xml:space="preserve">            (현재가치할인차금)</v>
          </cell>
        </row>
        <row r="681">
          <cell r="B681">
            <v>130680</v>
          </cell>
          <cell r="C681" t="str">
            <v xml:space="preserve">            연불매입채무</v>
          </cell>
        </row>
        <row r="682">
          <cell r="B682">
            <v>130690</v>
          </cell>
          <cell r="C682" t="str">
            <v xml:space="preserve">            (현재가치할인차금)</v>
          </cell>
        </row>
        <row r="683">
          <cell r="B683">
            <v>130700</v>
          </cell>
          <cell r="C683" t="str">
            <v xml:space="preserve">            기타장기매입채무</v>
          </cell>
        </row>
        <row r="684">
          <cell r="B684">
            <v>130710</v>
          </cell>
          <cell r="C684" t="str">
            <v xml:space="preserve">            (현재가치할인차금)</v>
          </cell>
        </row>
        <row r="685">
          <cell r="B685">
            <v>130720</v>
          </cell>
          <cell r="C685" t="str">
            <v xml:space="preserve">        장기미지급금</v>
          </cell>
        </row>
        <row r="686">
          <cell r="B686">
            <v>130730</v>
          </cell>
          <cell r="C686" t="str">
            <v xml:space="preserve">        (현재가치할인차금)</v>
          </cell>
        </row>
        <row r="687">
          <cell r="B687">
            <v>130740</v>
          </cell>
          <cell r="C687" t="str">
            <v xml:space="preserve">        *외화장기미지급금</v>
          </cell>
        </row>
        <row r="688">
          <cell r="B688">
            <v>130750</v>
          </cell>
          <cell r="C688" t="str">
            <v xml:space="preserve">            장기미지급금</v>
          </cell>
        </row>
        <row r="689">
          <cell r="B689">
            <v>130760</v>
          </cell>
          <cell r="C689" t="str">
            <v xml:space="preserve">            (현재가치할인차금)</v>
          </cell>
        </row>
        <row r="690">
          <cell r="B690">
            <v>130770</v>
          </cell>
          <cell r="C690" t="str">
            <v xml:space="preserve">            장기공사미지급금</v>
          </cell>
        </row>
        <row r="691">
          <cell r="B691">
            <v>130780</v>
          </cell>
          <cell r="C691" t="str">
            <v xml:space="preserve">            (현재가치할인차금)</v>
          </cell>
        </row>
        <row r="692">
          <cell r="B692">
            <v>130790</v>
          </cell>
          <cell r="C692" t="str">
            <v xml:space="preserve">            특수관계자장기미지급금</v>
          </cell>
        </row>
        <row r="693">
          <cell r="B693">
            <v>130800</v>
          </cell>
          <cell r="C693" t="str">
            <v xml:space="preserve">            (현재가치할인차금)</v>
          </cell>
        </row>
        <row r="694">
          <cell r="B694">
            <v>130810</v>
          </cell>
          <cell r="C694" t="str">
            <v xml:space="preserve">            기타장기미지급금</v>
          </cell>
        </row>
        <row r="695">
          <cell r="B695">
            <v>130820</v>
          </cell>
          <cell r="C695" t="str">
            <v xml:space="preserve">            (현재가치할인차금)</v>
          </cell>
        </row>
        <row r="696">
          <cell r="B696">
            <v>130830</v>
          </cell>
          <cell r="C696" t="str">
            <v xml:space="preserve">        장기초과청구공사</v>
          </cell>
        </row>
        <row r="697">
          <cell r="B697">
            <v>130840</v>
          </cell>
          <cell r="C697" t="str">
            <v xml:space="preserve">        (추정공사손실)</v>
          </cell>
        </row>
        <row r="698">
          <cell r="B698">
            <v>130850</v>
          </cell>
          <cell r="C698" t="str">
            <v xml:space="preserve">        (현재가치할인차금)</v>
          </cell>
        </row>
        <row r="699">
          <cell r="B699">
            <v>131250</v>
          </cell>
          <cell r="C699" t="str">
            <v xml:space="preserve">        장기예수금</v>
          </cell>
          <cell r="AI699">
            <v>18582093</v>
          </cell>
          <cell r="AJ699">
            <v>18213093</v>
          </cell>
          <cell r="AK699">
            <v>18498093</v>
          </cell>
          <cell r="AL699">
            <v>18511593</v>
          </cell>
          <cell r="AM699">
            <v>18641593</v>
          </cell>
          <cell r="AN699">
            <v>18317843</v>
          </cell>
          <cell r="AO699">
            <v>18226843</v>
          </cell>
          <cell r="AP699">
            <v>18189553</v>
          </cell>
          <cell r="AQ699">
            <v>5325052.5</v>
          </cell>
          <cell r="AR699">
            <v>5345053</v>
          </cell>
          <cell r="AS699">
            <v>5980053</v>
          </cell>
          <cell r="AT699">
            <v>5964543</v>
          </cell>
          <cell r="AU699">
            <v>67842.5</v>
          </cell>
          <cell r="AV699">
            <v>67843</v>
          </cell>
          <cell r="AW699">
            <v>67843</v>
          </cell>
          <cell r="AX699">
            <v>67843</v>
          </cell>
          <cell r="AY699">
            <v>67842.5</v>
          </cell>
          <cell r="AZ699">
            <v>67843</v>
          </cell>
          <cell r="BA699">
            <v>67843</v>
          </cell>
          <cell r="BB699">
            <v>67843</v>
          </cell>
          <cell r="BC699">
            <v>67842.5</v>
          </cell>
          <cell r="BD699">
            <v>67843</v>
          </cell>
          <cell r="BE699">
            <v>67843</v>
          </cell>
        </row>
        <row r="700">
          <cell r="B700">
            <v>131260</v>
          </cell>
          <cell r="C700" t="str">
            <v xml:space="preserve">        (현재가치할인차금)</v>
          </cell>
        </row>
        <row r="701">
          <cell r="B701">
            <v>131270</v>
          </cell>
          <cell r="C701" t="str">
            <v xml:space="preserve">            장기예수금</v>
          </cell>
        </row>
        <row r="702">
          <cell r="B702">
            <v>131280</v>
          </cell>
          <cell r="C702" t="str">
            <v xml:space="preserve">            (현재가치할인차금)</v>
          </cell>
        </row>
        <row r="703">
          <cell r="B703">
            <v>131290</v>
          </cell>
          <cell r="C703" t="str">
            <v xml:space="preserve">            부가세장기예수금</v>
          </cell>
        </row>
        <row r="704">
          <cell r="B704">
            <v>131300</v>
          </cell>
          <cell r="C704" t="str">
            <v xml:space="preserve">            (현재가치할인차금)</v>
          </cell>
        </row>
        <row r="705">
          <cell r="B705">
            <v>131310</v>
          </cell>
          <cell r="C705" t="str">
            <v xml:space="preserve">            기타장기예수금</v>
          </cell>
          <cell r="AI705">
            <v>18582093</v>
          </cell>
          <cell r="AJ705">
            <v>18213093</v>
          </cell>
          <cell r="AK705">
            <v>18498093</v>
          </cell>
          <cell r="AL705">
            <v>18511593</v>
          </cell>
          <cell r="AM705">
            <v>18641593</v>
          </cell>
          <cell r="AN705">
            <v>18317843</v>
          </cell>
          <cell r="AO705">
            <v>18226843</v>
          </cell>
          <cell r="AP705">
            <v>18189553</v>
          </cell>
          <cell r="AQ705">
            <v>5325052.5</v>
          </cell>
          <cell r="AR705">
            <v>5345053</v>
          </cell>
          <cell r="AS705">
            <v>5980053</v>
          </cell>
          <cell r="AT705">
            <v>5964543</v>
          </cell>
          <cell r="AU705">
            <v>67842.5</v>
          </cell>
          <cell r="AV705">
            <v>67843</v>
          </cell>
          <cell r="AW705">
            <v>67843</v>
          </cell>
          <cell r="AX705">
            <v>67843</v>
          </cell>
          <cell r="AY705">
            <v>67842.5</v>
          </cell>
          <cell r="AZ705">
            <v>67843</v>
          </cell>
          <cell r="BA705">
            <v>67843</v>
          </cell>
          <cell r="BB705">
            <v>67843</v>
          </cell>
          <cell r="BC705">
            <v>67842.5</v>
          </cell>
          <cell r="BD705">
            <v>67843</v>
          </cell>
          <cell r="BE705">
            <v>67843</v>
          </cell>
        </row>
        <row r="706">
          <cell r="B706">
            <v>131320</v>
          </cell>
          <cell r="C706" t="str">
            <v xml:space="preserve">            (현재가치할인차금)</v>
          </cell>
        </row>
        <row r="707">
          <cell r="B707">
            <v>131330</v>
          </cell>
          <cell r="C707" t="str">
            <v xml:space="preserve">        장기금융예수금</v>
          </cell>
        </row>
        <row r="708">
          <cell r="B708">
            <v>131340</v>
          </cell>
          <cell r="C708" t="str">
            <v xml:space="preserve">        장기미지급비용</v>
          </cell>
        </row>
        <row r="709">
          <cell r="B709">
            <v>131350</v>
          </cell>
          <cell r="C709" t="str">
            <v xml:space="preserve">        (현재가치할인차금)</v>
          </cell>
        </row>
        <row r="710">
          <cell r="B710">
            <v>131360</v>
          </cell>
          <cell r="C710" t="str">
            <v xml:space="preserve">            장기미지급비용</v>
          </cell>
        </row>
        <row r="711">
          <cell r="B711">
            <v>131370</v>
          </cell>
          <cell r="C711" t="str">
            <v xml:space="preserve">            (현재가치할인차금)</v>
          </cell>
        </row>
        <row r="712">
          <cell r="B712">
            <v>131380</v>
          </cell>
          <cell r="C712" t="str">
            <v xml:space="preserve">            장기미지급제세</v>
          </cell>
        </row>
        <row r="713">
          <cell r="B713">
            <v>131390</v>
          </cell>
          <cell r="C713" t="str">
            <v xml:space="preserve">            (현재가치할인차금)</v>
          </cell>
        </row>
        <row r="714">
          <cell r="B714">
            <v>131420</v>
          </cell>
          <cell r="C714" t="str">
            <v xml:space="preserve">            기타장기미지급비용</v>
          </cell>
        </row>
        <row r="715">
          <cell r="B715">
            <v>131430</v>
          </cell>
          <cell r="C715" t="str">
            <v xml:space="preserve">            (현재가치할인차금)</v>
          </cell>
        </row>
        <row r="716">
          <cell r="B716">
            <v>131400</v>
          </cell>
          <cell r="C716" t="str">
            <v xml:space="preserve">        장기미지급배당금</v>
          </cell>
        </row>
        <row r="717">
          <cell r="B717">
            <v>131410</v>
          </cell>
          <cell r="C717" t="str">
            <v xml:space="preserve">        (현재가치할인차금)</v>
          </cell>
        </row>
        <row r="718">
          <cell r="B718">
            <v>131460</v>
          </cell>
          <cell r="C718" t="str">
            <v xml:space="preserve">        장기보증금</v>
          </cell>
          <cell r="S718">
            <v>21902379</v>
          </cell>
          <cell r="W718">
            <v>24637621</v>
          </cell>
          <cell r="AA718">
            <v>7649698</v>
          </cell>
          <cell r="AE718">
            <v>7333813</v>
          </cell>
          <cell r="AI718">
            <v>6923086</v>
          </cell>
          <cell r="AJ718">
            <v>6736126</v>
          </cell>
          <cell r="AK718">
            <v>6706066</v>
          </cell>
          <cell r="AL718">
            <v>6526066</v>
          </cell>
          <cell r="AM718">
            <v>6456066</v>
          </cell>
          <cell r="AN718">
            <v>6214826</v>
          </cell>
          <cell r="AO718">
            <v>6214826</v>
          </cell>
          <cell r="AP718">
            <v>6243656</v>
          </cell>
          <cell r="AQ718">
            <v>6292256</v>
          </cell>
          <cell r="AR718">
            <v>6182896</v>
          </cell>
          <cell r="AS718">
            <v>6241046</v>
          </cell>
          <cell r="AT718">
            <v>5241046</v>
          </cell>
          <cell r="AU718">
            <v>11195746</v>
          </cell>
          <cell r="AV718">
            <v>11787196</v>
          </cell>
          <cell r="AW718">
            <v>9488916</v>
          </cell>
          <cell r="AX718">
            <v>9498916</v>
          </cell>
          <cell r="AY718">
            <v>9410916</v>
          </cell>
          <cell r="AZ718">
            <v>9484216</v>
          </cell>
          <cell r="BA718">
            <v>9456666</v>
          </cell>
          <cell r="BB718">
            <v>10415066</v>
          </cell>
          <cell r="BC718">
            <v>10415066</v>
          </cell>
          <cell r="BD718">
            <v>10408016</v>
          </cell>
          <cell r="BE718">
            <v>9758016</v>
          </cell>
        </row>
        <row r="719">
          <cell r="B719">
            <v>131470</v>
          </cell>
          <cell r="C719" t="str">
            <v xml:space="preserve">        (현재가치할인차금)</v>
          </cell>
        </row>
        <row r="720">
          <cell r="B720">
            <v>131480</v>
          </cell>
          <cell r="C720" t="str">
            <v xml:space="preserve">            수입보증금</v>
          </cell>
        </row>
        <row r="721">
          <cell r="B721">
            <v>131490</v>
          </cell>
          <cell r="C721" t="str">
            <v xml:space="preserve">            (현재가치할인차금)</v>
          </cell>
        </row>
        <row r="722">
          <cell r="B722">
            <v>131500</v>
          </cell>
          <cell r="C722" t="str">
            <v xml:space="preserve">            장기임대보증금</v>
          </cell>
          <cell r="S722">
            <v>21902379</v>
          </cell>
          <cell r="W722">
            <v>24637621</v>
          </cell>
          <cell r="AA722">
            <v>7649698</v>
          </cell>
          <cell r="AE722">
            <v>7333813</v>
          </cell>
          <cell r="AI722">
            <v>6923086</v>
          </cell>
          <cell r="AJ722">
            <v>6736126</v>
          </cell>
          <cell r="AK722">
            <v>6706066</v>
          </cell>
          <cell r="AL722">
            <v>6526066</v>
          </cell>
          <cell r="AM722">
            <v>6456066</v>
          </cell>
          <cell r="AN722">
            <v>6214826</v>
          </cell>
          <cell r="AO722">
            <v>6214826</v>
          </cell>
          <cell r="AP722">
            <v>6243656</v>
          </cell>
          <cell r="AQ722">
            <v>6292256</v>
          </cell>
          <cell r="AR722">
            <v>6182896</v>
          </cell>
          <cell r="AS722">
            <v>6241046</v>
          </cell>
          <cell r="AT722">
            <v>5241046</v>
          </cell>
          <cell r="AU722">
            <v>11195746</v>
          </cell>
          <cell r="AV722">
            <v>11787196</v>
          </cell>
          <cell r="AW722">
            <v>9488916</v>
          </cell>
          <cell r="AX722">
            <v>9498916</v>
          </cell>
          <cell r="AY722">
            <v>9410916</v>
          </cell>
          <cell r="AZ722">
            <v>9484216</v>
          </cell>
          <cell r="BA722">
            <v>9456666</v>
          </cell>
          <cell r="BB722">
            <v>10415066</v>
          </cell>
          <cell r="BC722">
            <v>10415066</v>
          </cell>
          <cell r="BD722">
            <v>10408016</v>
          </cell>
          <cell r="BE722">
            <v>9758016</v>
          </cell>
        </row>
        <row r="723">
          <cell r="B723">
            <v>131510</v>
          </cell>
          <cell r="C723" t="str">
            <v xml:space="preserve">            (현재가치할인차금)</v>
          </cell>
        </row>
        <row r="724">
          <cell r="B724">
            <v>131520</v>
          </cell>
          <cell r="C724" t="str">
            <v xml:space="preserve">            기타장기보증금</v>
          </cell>
        </row>
        <row r="725">
          <cell r="B725">
            <v>131530</v>
          </cell>
          <cell r="C725" t="str">
            <v xml:space="preserve">            (현재가치할인차금)</v>
          </cell>
        </row>
        <row r="726">
          <cell r="B726">
            <v>130860</v>
          </cell>
          <cell r="C726" t="str">
            <v xml:space="preserve">        기타장기채무</v>
          </cell>
          <cell r="BE726">
            <v>3902769</v>
          </cell>
        </row>
        <row r="727">
          <cell r="B727">
            <v>130870</v>
          </cell>
          <cell r="C727" t="str">
            <v xml:space="preserve">        (현재가치할인차금)</v>
          </cell>
        </row>
        <row r="728">
          <cell r="B728">
            <v>130880</v>
          </cell>
          <cell r="C728" t="str">
            <v xml:space="preserve">    비유동종업원급여충당부채</v>
          </cell>
          <cell r="S728">
            <v>15320796</v>
          </cell>
          <cell r="W728">
            <v>14224970</v>
          </cell>
          <cell r="AA728">
            <v>11761567.6</v>
          </cell>
          <cell r="AE728">
            <v>13066687.98</v>
          </cell>
          <cell r="AI728">
            <v>15519154</v>
          </cell>
          <cell r="AJ728">
            <v>17418260</v>
          </cell>
          <cell r="AK728">
            <v>18301848</v>
          </cell>
          <cell r="AL728">
            <v>19152707</v>
          </cell>
          <cell r="AM728">
            <v>12745626</v>
          </cell>
          <cell r="AN728">
            <v>15659418</v>
          </cell>
          <cell r="AO728">
            <v>14858563</v>
          </cell>
          <cell r="AP728">
            <v>15278644</v>
          </cell>
          <cell r="AQ728">
            <v>11411721.08</v>
          </cell>
          <cell r="AR728">
            <v>12574829</v>
          </cell>
          <cell r="AS728">
            <v>12039234</v>
          </cell>
          <cell r="AT728">
            <v>15983369</v>
          </cell>
          <cell r="AU728">
            <v>11959939.939999999</v>
          </cell>
          <cell r="AV728">
            <v>14382588</v>
          </cell>
          <cell r="AW728">
            <v>17625501</v>
          </cell>
          <cell r="AX728">
            <v>21424152</v>
          </cell>
          <cell r="AY728">
            <v>14880702.84</v>
          </cell>
          <cell r="AZ728">
            <v>19147028</v>
          </cell>
          <cell r="BA728">
            <v>12908571</v>
          </cell>
          <cell r="BB728">
            <v>16332916</v>
          </cell>
          <cell r="BC728">
            <v>13071972</v>
          </cell>
          <cell r="BD728">
            <v>18305707</v>
          </cell>
          <cell r="BE728">
            <v>17375475</v>
          </cell>
        </row>
        <row r="729">
          <cell r="B729">
            <v>130890</v>
          </cell>
          <cell r="C729" t="str">
            <v xml:space="preserve">        확정급여부채</v>
          </cell>
          <cell r="AA729">
            <v>34601795</v>
          </cell>
          <cell r="AE729">
            <v>43260242</v>
          </cell>
          <cell r="AI729">
            <v>62015616</v>
          </cell>
          <cell r="AJ729">
            <v>62248639</v>
          </cell>
          <cell r="AK729">
            <v>63887839</v>
          </cell>
          <cell r="AL729">
            <v>70654954</v>
          </cell>
          <cell r="AM729">
            <v>70237119</v>
          </cell>
          <cell r="AN729">
            <v>72179706</v>
          </cell>
          <cell r="AO729">
            <v>73869050</v>
          </cell>
          <cell r="AP729">
            <v>75619117</v>
          </cell>
          <cell r="AQ729">
            <v>82599420</v>
          </cell>
          <cell r="AR729">
            <v>84010001</v>
          </cell>
          <cell r="AS729">
            <v>85724494</v>
          </cell>
          <cell r="AT729">
            <v>97278158</v>
          </cell>
          <cell r="AU729">
            <v>103179078</v>
          </cell>
          <cell r="AV729">
            <v>104362968</v>
          </cell>
          <cell r="AW729">
            <v>106024015</v>
          </cell>
          <cell r="AX729">
            <v>99404298</v>
          </cell>
          <cell r="AY729">
            <v>99366320</v>
          </cell>
          <cell r="AZ729">
            <v>100227610</v>
          </cell>
          <cell r="BA729">
            <v>102334168</v>
          </cell>
          <cell r="BB729">
            <v>104394228</v>
          </cell>
          <cell r="BC729">
            <v>106918744</v>
          </cell>
          <cell r="BD729">
            <v>110062533</v>
          </cell>
          <cell r="BE729">
            <v>112438771</v>
          </cell>
        </row>
        <row r="730">
          <cell r="B730">
            <v>130900</v>
          </cell>
          <cell r="C730" t="str">
            <v xml:space="preserve">        (현재가치할인차금)</v>
          </cell>
        </row>
        <row r="731">
          <cell r="B731">
            <v>130910</v>
          </cell>
          <cell r="C731" t="str">
            <v xml:space="preserve">        (사외적립자산)</v>
          </cell>
          <cell r="AA731">
            <v>22840227</v>
          </cell>
          <cell r="AE731">
            <v>30193554</v>
          </cell>
          <cell r="AI731">
            <v>46496462</v>
          </cell>
          <cell r="AJ731">
            <v>44830379</v>
          </cell>
          <cell r="AK731">
            <v>45585992</v>
          </cell>
          <cell r="AL731">
            <v>51502247</v>
          </cell>
          <cell r="AM731">
            <v>57491493</v>
          </cell>
          <cell r="AN731">
            <v>56520288</v>
          </cell>
          <cell r="AO731">
            <v>59010487</v>
          </cell>
          <cell r="AP731">
            <v>60340472</v>
          </cell>
          <cell r="AQ731">
            <v>71187699</v>
          </cell>
          <cell r="AR731">
            <v>71435172</v>
          </cell>
          <cell r="AS731">
            <v>73685260</v>
          </cell>
          <cell r="AT731">
            <v>81294789</v>
          </cell>
          <cell r="AU731">
            <v>91219138</v>
          </cell>
          <cell r="AV731">
            <v>89980380</v>
          </cell>
          <cell r="AW731">
            <v>88398514</v>
          </cell>
          <cell r="AX731">
            <v>77980146</v>
          </cell>
          <cell r="AY731">
            <v>84485617</v>
          </cell>
          <cell r="AZ731">
            <v>81080582</v>
          </cell>
          <cell r="BA731">
            <v>89425597</v>
          </cell>
          <cell r="BB731">
            <v>88061312</v>
          </cell>
          <cell r="BC731">
            <v>97749542</v>
          </cell>
          <cell r="BD731">
            <v>95659595</v>
          </cell>
          <cell r="BE731">
            <v>95063295</v>
          </cell>
        </row>
        <row r="732">
          <cell r="B732">
            <v>130920</v>
          </cell>
          <cell r="C732" t="str">
            <v xml:space="preserve">        미인식보험수리적손익</v>
          </cell>
        </row>
        <row r="733">
          <cell r="B733">
            <v>130930</v>
          </cell>
          <cell r="C733" t="str">
            <v xml:space="preserve">        미인식과거근무원가</v>
          </cell>
        </row>
        <row r="734">
          <cell r="B734">
            <v>130940</v>
          </cell>
          <cell r="C734" t="str">
            <v xml:space="preserve">        기타</v>
          </cell>
          <cell r="S734">
            <v>15320796</v>
          </cell>
          <cell r="W734">
            <v>14224970</v>
          </cell>
          <cell r="BC734">
            <v>3902770</v>
          </cell>
          <cell r="BD734">
            <v>3902769</v>
          </cell>
        </row>
        <row r="735">
          <cell r="B735">
            <v>130950</v>
          </cell>
          <cell r="C735" t="str">
            <v xml:space="preserve">        [구]퇴직급여충당부채</v>
          </cell>
          <cell r="S735">
            <v>41705288</v>
          </cell>
          <cell r="W735">
            <v>41877561</v>
          </cell>
          <cell r="BB735">
            <v>16332916</v>
          </cell>
          <cell r="BC735">
            <v>13071972</v>
          </cell>
          <cell r="BD735">
            <v>18305707</v>
          </cell>
          <cell r="BE735">
            <v>17375475</v>
          </cell>
        </row>
        <row r="736">
          <cell r="B736">
            <v>130960</v>
          </cell>
          <cell r="C736" t="str">
            <v xml:space="preserve">        [구]퇴직연금미지급금</v>
          </cell>
        </row>
        <row r="737">
          <cell r="B737">
            <v>130970</v>
          </cell>
          <cell r="C737" t="str">
            <v xml:space="preserve">        [구](국민연금전환금)</v>
          </cell>
          <cell r="S737">
            <v>462812</v>
          </cell>
          <cell r="W737">
            <v>343296</v>
          </cell>
        </row>
        <row r="738">
          <cell r="B738">
            <v>130980</v>
          </cell>
          <cell r="C738" t="str">
            <v xml:space="preserve">        [구](퇴직보험예치금)</v>
          </cell>
          <cell r="S738">
            <v>15325486</v>
          </cell>
          <cell r="W738">
            <v>16320094</v>
          </cell>
        </row>
        <row r="739">
          <cell r="B739">
            <v>130990</v>
          </cell>
          <cell r="C739" t="str">
            <v xml:space="preserve">        [구](퇴직연금운용자산)</v>
          </cell>
          <cell r="S739">
            <v>10596194</v>
          </cell>
          <cell r="W739">
            <v>10989201</v>
          </cell>
        </row>
        <row r="740">
          <cell r="B740">
            <v>131000</v>
          </cell>
          <cell r="C740" t="str">
            <v xml:space="preserve">    장기충당부채</v>
          </cell>
          <cell r="AS740">
            <v>800000</v>
          </cell>
        </row>
        <row r="741">
          <cell r="B741">
            <v>131010</v>
          </cell>
          <cell r="C741" t="str">
            <v xml:space="preserve">        손실부담충당부채</v>
          </cell>
        </row>
        <row r="742">
          <cell r="B742">
            <v>131020</v>
          </cell>
          <cell r="C742" t="str">
            <v xml:space="preserve">        구조조정충당부채</v>
          </cell>
        </row>
        <row r="743">
          <cell r="B743">
            <v>131030</v>
          </cell>
          <cell r="C743" t="str">
            <v xml:space="preserve">        제품보증충당부채</v>
          </cell>
        </row>
        <row r="744">
          <cell r="B744">
            <v>131040</v>
          </cell>
          <cell r="C744" t="str">
            <v xml:space="preserve">        원상복구및사후처리충당부채</v>
          </cell>
        </row>
        <row r="745">
          <cell r="B745">
            <v>131050</v>
          </cell>
          <cell r="C745" t="str">
            <v xml:space="preserve">        하자보수충당부채</v>
          </cell>
        </row>
        <row r="746">
          <cell r="B746">
            <v>131060</v>
          </cell>
          <cell r="C746" t="str">
            <v xml:space="preserve">        단일보증충당부채</v>
          </cell>
          <cell r="AS746">
            <v>800000</v>
          </cell>
        </row>
        <row r="747">
          <cell r="B747">
            <v>131070</v>
          </cell>
          <cell r="C747" t="str">
            <v xml:space="preserve">        소송사건충당부채</v>
          </cell>
        </row>
        <row r="748">
          <cell r="B748">
            <v>131080</v>
          </cell>
          <cell r="C748" t="str">
            <v xml:space="preserve">        기타장기충당부채</v>
          </cell>
        </row>
        <row r="749">
          <cell r="B749">
            <v>131090</v>
          </cell>
          <cell r="C749" t="str">
            <v xml:space="preserve">    이연법인세부채</v>
          </cell>
          <cell r="S749">
            <v>1370573</v>
          </cell>
          <cell r="AA749">
            <v>35022472.310000002</v>
          </cell>
          <cell r="AE749">
            <v>37633243.579999998</v>
          </cell>
          <cell r="AI749">
            <v>43494509</v>
          </cell>
          <cell r="AJ749">
            <v>43245477</v>
          </cell>
          <cell r="AK749">
            <v>43422637</v>
          </cell>
          <cell r="AL749">
            <v>44425198</v>
          </cell>
          <cell r="AM749">
            <v>42335068</v>
          </cell>
          <cell r="AN749">
            <v>42320678</v>
          </cell>
          <cell r="AO749">
            <v>43203044</v>
          </cell>
          <cell r="AP749">
            <v>45860656</v>
          </cell>
          <cell r="AQ749">
            <v>42829844.369999997</v>
          </cell>
          <cell r="AR749">
            <v>44282312</v>
          </cell>
          <cell r="AS749">
            <v>45032650</v>
          </cell>
          <cell r="AT749">
            <v>44570015</v>
          </cell>
          <cell r="AU749">
            <v>47684158.380000003</v>
          </cell>
          <cell r="AV749">
            <v>47663659</v>
          </cell>
          <cell r="AW749">
            <v>46487010</v>
          </cell>
          <cell r="AX749">
            <v>46152049</v>
          </cell>
          <cell r="AY749">
            <v>45310128.640000001</v>
          </cell>
          <cell r="AZ749">
            <v>45682960</v>
          </cell>
          <cell r="BA749">
            <v>47401153</v>
          </cell>
          <cell r="BB749">
            <v>46252270</v>
          </cell>
          <cell r="BC749">
            <v>43838383.670000002</v>
          </cell>
          <cell r="BD749">
            <v>42859762</v>
          </cell>
          <cell r="BE749">
            <v>41687291</v>
          </cell>
        </row>
        <row r="750">
          <cell r="B750">
            <v>131100</v>
          </cell>
          <cell r="C750" t="str">
            <v xml:space="preserve">    장기당기법인세부채(미지급법인세)</v>
          </cell>
        </row>
        <row r="751">
          <cell r="B751">
            <v>131110</v>
          </cell>
          <cell r="C751" t="str">
            <v xml:space="preserve">    (현재가치할인차금)</v>
          </cell>
        </row>
        <row r="752">
          <cell r="B752">
            <v>131120</v>
          </cell>
          <cell r="C752" t="str">
            <v xml:space="preserve">    기타비유동부채</v>
          </cell>
        </row>
        <row r="753">
          <cell r="B753">
            <v>131130</v>
          </cell>
          <cell r="C753" t="str">
            <v xml:space="preserve">        장기선수금</v>
          </cell>
        </row>
        <row r="754">
          <cell r="B754">
            <v>131140</v>
          </cell>
          <cell r="C754" t="str">
            <v xml:space="preserve">        (현재가치할인차금)</v>
          </cell>
        </row>
        <row r="755">
          <cell r="B755">
            <v>131150</v>
          </cell>
          <cell r="C755" t="str">
            <v xml:space="preserve">            장기선수금</v>
          </cell>
        </row>
        <row r="756">
          <cell r="B756">
            <v>131160</v>
          </cell>
          <cell r="C756" t="str">
            <v xml:space="preserve">            (현재가치할인차금)</v>
          </cell>
        </row>
        <row r="757">
          <cell r="B757">
            <v>131170</v>
          </cell>
          <cell r="C757" t="str">
            <v xml:space="preserve">            장기공사선수금</v>
          </cell>
        </row>
        <row r="758">
          <cell r="B758">
            <v>131180</v>
          </cell>
          <cell r="C758" t="str">
            <v xml:space="preserve">            (현재가치할인차금)</v>
          </cell>
        </row>
        <row r="759">
          <cell r="B759">
            <v>131190</v>
          </cell>
          <cell r="C759" t="str">
            <v xml:space="preserve">            장기분양선수금</v>
          </cell>
        </row>
        <row r="760">
          <cell r="B760">
            <v>131200</v>
          </cell>
          <cell r="C760" t="str">
            <v xml:space="preserve">            (현재가치할인차금)</v>
          </cell>
        </row>
        <row r="761">
          <cell r="B761">
            <v>131210</v>
          </cell>
          <cell r="C761" t="str">
            <v xml:space="preserve">            기타장기선수금</v>
          </cell>
        </row>
        <row r="762">
          <cell r="B762">
            <v>131220</v>
          </cell>
          <cell r="C762" t="str">
            <v xml:space="preserve">            (현재가치할인차금)</v>
          </cell>
        </row>
        <row r="763">
          <cell r="B763">
            <v>131230</v>
          </cell>
          <cell r="C763" t="str">
            <v xml:space="preserve">        장기선수수익</v>
          </cell>
        </row>
        <row r="764">
          <cell r="B764">
            <v>131240</v>
          </cell>
          <cell r="C764" t="str">
            <v xml:space="preserve">        (현재가치할인차금)</v>
          </cell>
        </row>
        <row r="765">
          <cell r="B765">
            <v>131440</v>
          </cell>
          <cell r="C765" t="str">
            <v xml:space="preserve">        이연수익</v>
          </cell>
        </row>
        <row r="766">
          <cell r="B766">
            <v>131450</v>
          </cell>
          <cell r="C766" t="str">
            <v xml:space="preserve">        (현재가치할인차금)</v>
          </cell>
        </row>
        <row r="767">
          <cell r="B767">
            <v>131540</v>
          </cell>
          <cell r="C767" t="str">
            <v xml:space="preserve">        현금결제형주식기준보상거래</v>
          </cell>
        </row>
        <row r="768">
          <cell r="B768">
            <v>131550</v>
          </cell>
          <cell r="C768" t="str">
            <v xml:space="preserve">        (현재가치할인차금)</v>
          </cell>
        </row>
        <row r="769">
          <cell r="B769">
            <v>131560</v>
          </cell>
          <cell r="C769" t="str">
            <v xml:space="preserve">        기타</v>
          </cell>
        </row>
        <row r="770">
          <cell r="B770">
            <v>131570</v>
          </cell>
          <cell r="C770" t="str">
            <v xml:space="preserve">        (현재가치할인차금)</v>
          </cell>
        </row>
        <row r="771">
          <cell r="B771">
            <v>133290</v>
          </cell>
          <cell r="C771" t="str">
            <v>*기타비유동금융업부채</v>
          </cell>
        </row>
        <row r="772">
          <cell r="B772">
            <v>132780</v>
          </cell>
          <cell r="C772" t="str">
            <v>기타금융업부채</v>
          </cell>
        </row>
        <row r="773">
          <cell r="B773">
            <v>120000</v>
          </cell>
          <cell r="C773" t="str">
            <v>자본총계</v>
          </cell>
          <cell r="S773">
            <v>483608342</v>
          </cell>
          <cell r="W773">
            <v>501647660</v>
          </cell>
          <cell r="AA773">
            <v>545120733.38</v>
          </cell>
          <cell r="AE773">
            <v>560223232.69000006</v>
          </cell>
          <cell r="AI773">
            <v>727970551</v>
          </cell>
          <cell r="AJ773">
            <v>740679325</v>
          </cell>
          <cell r="AK773">
            <v>848840671</v>
          </cell>
          <cell r="AL773">
            <v>874434987</v>
          </cell>
          <cell r="AM773">
            <v>889646413</v>
          </cell>
          <cell r="AN773">
            <v>914371996</v>
          </cell>
          <cell r="AO773">
            <v>936624547</v>
          </cell>
          <cell r="AP773">
            <v>1175060711</v>
          </cell>
          <cell r="AQ773">
            <v>1178204072.72</v>
          </cell>
          <cell r="AR773">
            <v>1174471233</v>
          </cell>
          <cell r="AS773">
            <v>1187619096</v>
          </cell>
          <cell r="AT773">
            <v>1191056102</v>
          </cell>
          <cell r="AU773">
            <v>1286515351.3800001</v>
          </cell>
          <cell r="AV773">
            <v>1270209915</v>
          </cell>
          <cell r="AW773">
            <v>1293407879</v>
          </cell>
          <cell r="AX773">
            <v>1302770329</v>
          </cell>
          <cell r="AY773">
            <v>1309665505.98</v>
          </cell>
          <cell r="AZ773">
            <v>1283814574</v>
          </cell>
          <cell r="BA773">
            <v>1254632154</v>
          </cell>
          <cell r="BB773">
            <v>1309221107</v>
          </cell>
          <cell r="BC773">
            <v>1293338887.1600001</v>
          </cell>
          <cell r="BD773">
            <v>1285349044</v>
          </cell>
          <cell r="BE773">
            <v>1326029964</v>
          </cell>
        </row>
        <row r="774">
          <cell r="B774">
            <v>120010</v>
          </cell>
          <cell r="C774" t="str">
            <v>지배주주지분</v>
          </cell>
          <cell r="S774">
            <v>402067807</v>
          </cell>
          <cell r="W774">
            <v>417009094</v>
          </cell>
          <cell r="AA774">
            <v>545876491</v>
          </cell>
          <cell r="AE774">
            <v>558668210.67999995</v>
          </cell>
          <cell r="AI774">
            <v>633108261</v>
          </cell>
          <cell r="AJ774">
            <v>644703789</v>
          </cell>
          <cell r="AK774">
            <v>694262678</v>
          </cell>
          <cell r="AL774">
            <v>716680358</v>
          </cell>
          <cell r="AM774">
            <v>730646803</v>
          </cell>
          <cell r="AN774">
            <v>751686864</v>
          </cell>
          <cell r="AO774">
            <v>771904447</v>
          </cell>
          <cell r="AP774">
            <v>1007731687</v>
          </cell>
          <cell r="AQ774">
            <v>1010361818.13</v>
          </cell>
          <cell r="AR774">
            <v>1004579678</v>
          </cell>
          <cell r="AS774">
            <v>1015894442</v>
          </cell>
          <cell r="AT774">
            <v>1019395652</v>
          </cell>
          <cell r="AU774">
            <v>1022682115.3200001</v>
          </cell>
          <cell r="AV774">
            <v>1005215824</v>
          </cell>
          <cell r="AW774">
            <v>1029099108</v>
          </cell>
          <cell r="AX774">
            <v>1037334945</v>
          </cell>
          <cell r="AY774">
            <v>1044103294.9</v>
          </cell>
          <cell r="AZ774">
            <v>1024890938</v>
          </cell>
          <cell r="BA774">
            <v>1005912218</v>
          </cell>
          <cell r="BB774">
            <v>1009174635</v>
          </cell>
          <cell r="BC774">
            <v>994227917.63</v>
          </cell>
          <cell r="BD774">
            <v>988311541</v>
          </cell>
          <cell r="BE774">
            <v>987069519</v>
          </cell>
        </row>
        <row r="775">
          <cell r="B775">
            <v>120020</v>
          </cell>
          <cell r="C775" t="str">
            <v xml:space="preserve">    자본금</v>
          </cell>
          <cell r="S775">
            <v>47032355</v>
          </cell>
          <cell r="W775">
            <v>47032355</v>
          </cell>
          <cell r="AA775">
            <v>47032355</v>
          </cell>
          <cell r="AE775">
            <v>47032355</v>
          </cell>
          <cell r="AI775">
            <v>47032355</v>
          </cell>
          <cell r="AJ775">
            <v>47032355</v>
          </cell>
          <cell r="AK775">
            <v>47032355</v>
          </cell>
          <cell r="AL775">
            <v>47032355</v>
          </cell>
          <cell r="AM775">
            <v>47032355</v>
          </cell>
          <cell r="AN775">
            <v>47032355</v>
          </cell>
          <cell r="AO775">
            <v>47032355</v>
          </cell>
          <cell r="AP775">
            <v>47032355</v>
          </cell>
          <cell r="AQ775">
            <v>47032355</v>
          </cell>
          <cell r="AR775">
            <v>47032355</v>
          </cell>
          <cell r="AS775">
            <v>47032355</v>
          </cell>
          <cell r="AT775">
            <v>47032355</v>
          </cell>
          <cell r="AU775">
            <v>47032355</v>
          </cell>
          <cell r="AV775">
            <v>47032355</v>
          </cell>
          <cell r="AW775">
            <v>47032355</v>
          </cell>
          <cell r="AX775">
            <v>47032355</v>
          </cell>
          <cell r="AY775">
            <v>47032355</v>
          </cell>
          <cell r="AZ775">
            <v>47032355</v>
          </cell>
          <cell r="BA775">
            <v>47032355</v>
          </cell>
          <cell r="BB775">
            <v>47032355</v>
          </cell>
          <cell r="BC775">
            <v>47032355</v>
          </cell>
          <cell r="BD775">
            <v>47032355</v>
          </cell>
          <cell r="BE775">
            <v>47032355</v>
          </cell>
        </row>
        <row r="776">
          <cell r="B776">
            <v>120030</v>
          </cell>
          <cell r="C776" t="str">
            <v xml:space="preserve">        보통주자본금</v>
          </cell>
          <cell r="S776">
            <v>47032355</v>
          </cell>
          <cell r="W776">
            <v>47032355</v>
          </cell>
          <cell r="AA776">
            <v>47032355</v>
          </cell>
          <cell r="AE776">
            <v>47032355</v>
          </cell>
          <cell r="AI776">
            <v>47032355</v>
          </cell>
          <cell r="AJ776">
            <v>47032355</v>
          </cell>
          <cell r="AK776">
            <v>47032355</v>
          </cell>
          <cell r="AL776">
            <v>47032355</v>
          </cell>
          <cell r="AM776">
            <v>47032355</v>
          </cell>
          <cell r="AN776">
            <v>47032355</v>
          </cell>
          <cell r="AO776">
            <v>47032355</v>
          </cell>
          <cell r="AP776">
            <v>47032355</v>
          </cell>
          <cell r="AQ776">
            <v>47032355</v>
          </cell>
          <cell r="AR776">
            <v>47032355</v>
          </cell>
          <cell r="AS776">
            <v>47032355</v>
          </cell>
          <cell r="AT776">
            <v>47032355</v>
          </cell>
          <cell r="AU776">
            <v>47032355</v>
          </cell>
          <cell r="AV776">
            <v>47032355</v>
          </cell>
          <cell r="AW776">
            <v>47032355</v>
          </cell>
          <cell r="AX776">
            <v>47032355</v>
          </cell>
          <cell r="AY776">
            <v>47032355</v>
          </cell>
          <cell r="AZ776">
            <v>47032355</v>
          </cell>
          <cell r="BA776">
            <v>47032355</v>
          </cell>
          <cell r="BB776">
            <v>47032355</v>
          </cell>
          <cell r="BC776">
            <v>47032355</v>
          </cell>
          <cell r="BD776">
            <v>47032355</v>
          </cell>
          <cell r="BE776">
            <v>47032355</v>
          </cell>
        </row>
        <row r="777">
          <cell r="B777">
            <v>120040</v>
          </cell>
          <cell r="C777" t="str">
            <v xml:space="preserve">        우선주자본금</v>
          </cell>
        </row>
        <row r="778">
          <cell r="B778">
            <v>120710</v>
          </cell>
          <cell r="C778" t="str">
            <v xml:space="preserve">    신종자본증권</v>
          </cell>
        </row>
        <row r="779">
          <cell r="B779">
            <v>120050</v>
          </cell>
          <cell r="C779" t="str">
            <v xml:space="preserve">    자본잉여금</v>
          </cell>
          <cell r="S779">
            <v>74000288</v>
          </cell>
          <cell r="W779">
            <v>74307742</v>
          </cell>
          <cell r="AA779">
            <v>69780038.469999999</v>
          </cell>
          <cell r="AE779">
            <v>69572700.799999997</v>
          </cell>
          <cell r="AI779">
            <v>86030924</v>
          </cell>
          <cell r="AJ779">
            <v>86030924</v>
          </cell>
          <cell r="AK779">
            <v>99230630</v>
          </cell>
          <cell r="AL779">
            <v>99230630</v>
          </cell>
          <cell r="AM779">
            <v>99230630</v>
          </cell>
          <cell r="AN779">
            <v>99230630</v>
          </cell>
          <cell r="AO779">
            <v>99230630</v>
          </cell>
          <cell r="AP779">
            <v>295020106</v>
          </cell>
          <cell r="AQ779">
            <v>295020106.47000003</v>
          </cell>
          <cell r="AR779">
            <v>291692460</v>
          </cell>
          <cell r="AS779">
            <v>291692460</v>
          </cell>
          <cell r="AT779">
            <v>291692460</v>
          </cell>
          <cell r="AU779">
            <v>295020106.47000003</v>
          </cell>
          <cell r="AV779">
            <v>295020106</v>
          </cell>
          <cell r="AW779">
            <v>295020106</v>
          </cell>
          <cell r="AX779">
            <v>295020106</v>
          </cell>
          <cell r="AY779">
            <v>295020106.47000003</v>
          </cell>
          <cell r="AZ779">
            <v>295020106</v>
          </cell>
          <cell r="BA779">
            <v>295020106</v>
          </cell>
          <cell r="BB779">
            <v>295020106</v>
          </cell>
          <cell r="BC779">
            <v>295020106.47000003</v>
          </cell>
          <cell r="BD779">
            <v>295020106</v>
          </cell>
          <cell r="BE779">
            <v>295020106</v>
          </cell>
        </row>
        <row r="780">
          <cell r="B780">
            <v>120060</v>
          </cell>
          <cell r="C780" t="str">
            <v xml:space="preserve">        주식발행초과금</v>
          </cell>
          <cell r="S780">
            <v>68731906</v>
          </cell>
          <cell r="W780">
            <v>68731906</v>
          </cell>
          <cell r="AA780">
            <v>68731906</v>
          </cell>
          <cell r="AE780">
            <v>68731906</v>
          </cell>
          <cell r="AI780">
            <v>68731906</v>
          </cell>
          <cell r="AJ780">
            <v>68731906</v>
          </cell>
          <cell r="AK780">
            <v>68731906</v>
          </cell>
          <cell r="AL780">
            <v>68731906</v>
          </cell>
          <cell r="AM780">
            <v>68731906</v>
          </cell>
          <cell r="AN780">
            <v>68731906</v>
          </cell>
          <cell r="AO780">
            <v>68731906</v>
          </cell>
          <cell r="AP780">
            <v>68731906</v>
          </cell>
          <cell r="AQ780">
            <v>68731906</v>
          </cell>
          <cell r="AR780">
            <v>68731906</v>
          </cell>
          <cell r="AS780">
            <v>68731906</v>
          </cell>
          <cell r="AT780">
            <v>68731906</v>
          </cell>
          <cell r="AU780">
            <v>68730444</v>
          </cell>
          <cell r="AV780">
            <v>68730444</v>
          </cell>
          <cell r="AW780">
            <v>68730444</v>
          </cell>
          <cell r="AX780">
            <v>68730444</v>
          </cell>
          <cell r="AY780">
            <v>68730444</v>
          </cell>
          <cell r="AZ780">
            <v>68730444</v>
          </cell>
          <cell r="BA780">
            <v>68730444</v>
          </cell>
          <cell r="BB780">
            <v>68730444</v>
          </cell>
          <cell r="BC780">
            <v>68730444</v>
          </cell>
          <cell r="BD780">
            <v>68730444</v>
          </cell>
          <cell r="BE780">
            <v>68730444</v>
          </cell>
        </row>
        <row r="781">
          <cell r="B781">
            <v>120070</v>
          </cell>
          <cell r="C781" t="str">
            <v xml:space="preserve">        배당건설이자</v>
          </cell>
        </row>
        <row r="782">
          <cell r="B782">
            <v>120080</v>
          </cell>
          <cell r="C782" t="str">
            <v xml:space="preserve">        주식매입선택권</v>
          </cell>
        </row>
        <row r="783">
          <cell r="B783">
            <v>120090</v>
          </cell>
          <cell r="C783" t="str">
            <v xml:space="preserve">        감자차익</v>
          </cell>
        </row>
        <row r="784">
          <cell r="B784">
            <v>120100</v>
          </cell>
          <cell r="C784" t="str">
            <v xml:space="preserve">        보험차익</v>
          </cell>
        </row>
        <row r="785">
          <cell r="B785">
            <v>120110</v>
          </cell>
          <cell r="C785" t="str">
            <v xml:space="preserve">        합병차익</v>
          </cell>
        </row>
        <row r="786">
          <cell r="B786">
            <v>120120</v>
          </cell>
          <cell r="C786" t="str">
            <v xml:space="preserve">        자산수증이익</v>
          </cell>
        </row>
        <row r="787">
          <cell r="B787">
            <v>120130</v>
          </cell>
          <cell r="C787" t="str">
            <v xml:space="preserve">        채무면제이익</v>
          </cell>
        </row>
        <row r="788">
          <cell r="B788">
            <v>120140</v>
          </cell>
          <cell r="C788" t="str">
            <v xml:space="preserve">        자기주식처분이익</v>
          </cell>
          <cell r="AA788">
            <v>915045</v>
          </cell>
          <cell r="AE788">
            <v>707708</v>
          </cell>
          <cell r="AI788">
            <v>3227414</v>
          </cell>
          <cell r="AJ788">
            <v>3227414</v>
          </cell>
          <cell r="AK788">
            <v>3227414</v>
          </cell>
          <cell r="AL788">
            <v>3227414</v>
          </cell>
          <cell r="AM788">
            <v>3227414</v>
          </cell>
          <cell r="AN788">
            <v>3227414</v>
          </cell>
          <cell r="AO788">
            <v>3227414</v>
          </cell>
          <cell r="AP788">
            <v>199016890</v>
          </cell>
          <cell r="AQ788">
            <v>199016890</v>
          </cell>
          <cell r="AR788">
            <v>199016890</v>
          </cell>
          <cell r="AS788">
            <v>199016890</v>
          </cell>
          <cell r="AT788">
            <v>199016890</v>
          </cell>
          <cell r="AU788">
            <v>199016890</v>
          </cell>
          <cell r="AV788">
            <v>199016890</v>
          </cell>
          <cell r="AW788">
            <v>199016890</v>
          </cell>
          <cell r="AX788">
            <v>199016890</v>
          </cell>
          <cell r="AY788">
            <v>199016890</v>
          </cell>
          <cell r="AZ788">
            <v>199016890</v>
          </cell>
          <cell r="BA788">
            <v>199016890</v>
          </cell>
          <cell r="BB788">
            <v>199016890</v>
          </cell>
          <cell r="BC788">
            <v>199016890</v>
          </cell>
          <cell r="BD788">
            <v>199016890</v>
          </cell>
          <cell r="BE788">
            <v>199016890</v>
          </cell>
        </row>
        <row r="789">
          <cell r="B789">
            <v>120150</v>
          </cell>
          <cell r="C789" t="str">
            <v xml:space="preserve">        전환권대가</v>
          </cell>
        </row>
        <row r="790">
          <cell r="B790">
            <v>120160</v>
          </cell>
          <cell r="C790" t="str">
            <v xml:space="preserve">        신주인수권대가</v>
          </cell>
        </row>
        <row r="791">
          <cell r="B791">
            <v>120170</v>
          </cell>
          <cell r="C791" t="str">
            <v xml:space="preserve">        교환권대가</v>
          </cell>
        </row>
        <row r="792">
          <cell r="B792">
            <v>120180</v>
          </cell>
          <cell r="C792" t="str">
            <v xml:space="preserve">        전환권재매입이익</v>
          </cell>
        </row>
        <row r="793">
          <cell r="B793">
            <v>120190</v>
          </cell>
          <cell r="C793" t="str">
            <v xml:space="preserve">        기타자본잉여금</v>
          </cell>
          <cell r="S793">
            <v>5268383</v>
          </cell>
          <cell r="W793">
            <v>5575836</v>
          </cell>
          <cell r="AA793">
            <v>133087</v>
          </cell>
          <cell r="AE793">
            <v>133087</v>
          </cell>
          <cell r="AI793">
            <v>14071604</v>
          </cell>
          <cell r="AJ793">
            <v>14071604</v>
          </cell>
          <cell r="AK793">
            <v>27271310</v>
          </cell>
          <cell r="AL793">
            <v>27271310</v>
          </cell>
          <cell r="AM793">
            <v>27271310</v>
          </cell>
          <cell r="AN793">
            <v>27271310</v>
          </cell>
          <cell r="AO793">
            <v>27271310</v>
          </cell>
          <cell r="AP793">
            <v>27271310</v>
          </cell>
          <cell r="AQ793">
            <v>27271310</v>
          </cell>
          <cell r="AR793">
            <v>23943664</v>
          </cell>
          <cell r="AS793">
            <v>23943664</v>
          </cell>
          <cell r="AT793">
            <v>23943664</v>
          </cell>
          <cell r="AU793">
            <v>27272772</v>
          </cell>
          <cell r="AV793">
            <v>27272772</v>
          </cell>
          <cell r="AW793">
            <v>27272772</v>
          </cell>
          <cell r="AX793">
            <v>27272772</v>
          </cell>
          <cell r="AY793">
            <v>27272772</v>
          </cell>
          <cell r="AZ793">
            <v>27272772</v>
          </cell>
          <cell r="BA793">
            <v>27272772</v>
          </cell>
          <cell r="BB793">
            <v>27272772</v>
          </cell>
          <cell r="BC793">
            <v>27272772</v>
          </cell>
          <cell r="BD793">
            <v>27272772</v>
          </cell>
          <cell r="BE793">
            <v>27272772</v>
          </cell>
        </row>
        <row r="794">
          <cell r="B794">
            <v>120200</v>
          </cell>
          <cell r="C794" t="str">
            <v xml:space="preserve">        재평가적립금(2001년이전)</v>
          </cell>
        </row>
        <row r="795">
          <cell r="B795">
            <v>120210</v>
          </cell>
          <cell r="C795" t="str">
            <v xml:space="preserve">    기타자본</v>
          </cell>
          <cell r="S795">
            <v>-35616385</v>
          </cell>
          <cell r="W795">
            <v>-41141232</v>
          </cell>
          <cell r="AA795">
            <v>-43561210</v>
          </cell>
          <cell r="AE795">
            <v>-42634448</v>
          </cell>
          <cell r="AI795">
            <v>-41606570</v>
          </cell>
          <cell r="AJ795">
            <v>-41606570</v>
          </cell>
          <cell r="AK795">
            <v>-41606570</v>
          </cell>
          <cell r="AL795">
            <v>-41606570</v>
          </cell>
          <cell r="AM795">
            <v>-41606570</v>
          </cell>
          <cell r="AN795">
            <v>-41606570</v>
          </cell>
          <cell r="AO795">
            <v>-41606570</v>
          </cell>
          <cell r="AP795">
            <v>-17437871</v>
          </cell>
          <cell r="AQ795">
            <v>-17437871</v>
          </cell>
          <cell r="AR795">
            <v>-17437871</v>
          </cell>
          <cell r="AS795">
            <v>-17437871</v>
          </cell>
          <cell r="AT795">
            <v>-23096981</v>
          </cell>
          <cell r="AU795">
            <v>-26145488</v>
          </cell>
          <cell r="AV795">
            <v>-26145488</v>
          </cell>
          <cell r="AW795">
            <v>-26145488</v>
          </cell>
          <cell r="AX795">
            <v>-24993366</v>
          </cell>
          <cell r="AY795">
            <v>-26145488</v>
          </cell>
          <cell r="AZ795">
            <v>-26145488</v>
          </cell>
          <cell r="BA795">
            <v>-26145488</v>
          </cell>
          <cell r="BB795">
            <v>-26145488</v>
          </cell>
          <cell r="BC795">
            <v>-26145488</v>
          </cell>
          <cell r="BD795">
            <v>-26145488</v>
          </cell>
          <cell r="BE795">
            <v>-27515244</v>
          </cell>
        </row>
        <row r="796">
          <cell r="B796">
            <v>120220</v>
          </cell>
          <cell r="C796" t="str">
            <v xml:space="preserve">        자기주식</v>
          </cell>
          <cell r="S796">
            <v>-37236467</v>
          </cell>
          <cell r="W796">
            <v>-43572059</v>
          </cell>
          <cell r="AA796">
            <v>-43572059</v>
          </cell>
          <cell r="AE796">
            <v>-42635048</v>
          </cell>
          <cell r="AI796">
            <v>-41606570</v>
          </cell>
          <cell r="AJ796">
            <v>-41606570</v>
          </cell>
          <cell r="AK796">
            <v>-41606570</v>
          </cell>
          <cell r="AL796">
            <v>-41606570</v>
          </cell>
          <cell r="AM796">
            <v>-41606570</v>
          </cell>
          <cell r="AN796">
            <v>-41606570</v>
          </cell>
          <cell r="AO796">
            <v>-41606570</v>
          </cell>
          <cell r="AP796">
            <v>-17437871</v>
          </cell>
          <cell r="AQ796">
            <v>-17437871</v>
          </cell>
          <cell r="AR796">
            <v>-17437871</v>
          </cell>
          <cell r="AS796">
            <v>-17437871</v>
          </cell>
          <cell r="AT796">
            <v>-26145488</v>
          </cell>
          <cell r="AU796">
            <v>-26145488</v>
          </cell>
          <cell r="AV796">
            <v>-26145488</v>
          </cell>
          <cell r="AW796">
            <v>-26145488</v>
          </cell>
          <cell r="AX796">
            <v>-24993366</v>
          </cell>
          <cell r="AY796">
            <v>-26145488</v>
          </cell>
          <cell r="AZ796">
            <v>-26145488</v>
          </cell>
          <cell r="BA796">
            <v>-26145488</v>
          </cell>
          <cell r="BB796">
            <v>-26145488</v>
          </cell>
          <cell r="BC796">
            <v>-26145488</v>
          </cell>
          <cell r="BD796">
            <v>-26145488</v>
          </cell>
        </row>
        <row r="797">
          <cell r="B797">
            <v>120230</v>
          </cell>
          <cell r="C797" t="str">
            <v xml:space="preserve">        자기주식처분손실</v>
          </cell>
        </row>
        <row r="798">
          <cell r="B798">
            <v>120240</v>
          </cell>
          <cell r="C798" t="str">
            <v xml:space="preserve">        주식할인발행차금</v>
          </cell>
        </row>
        <row r="799">
          <cell r="B799">
            <v>120250</v>
          </cell>
          <cell r="C799" t="str">
            <v xml:space="preserve">        주식매수선택권</v>
          </cell>
          <cell r="S799">
            <v>10849</v>
          </cell>
          <cell r="W799">
            <v>10849</v>
          </cell>
          <cell r="AA799">
            <v>10849</v>
          </cell>
          <cell r="AE799">
            <v>600</v>
          </cell>
        </row>
        <row r="800">
          <cell r="B800">
            <v>120260</v>
          </cell>
          <cell r="C800" t="str">
            <v xml:space="preserve">        감자차손</v>
          </cell>
        </row>
        <row r="801">
          <cell r="B801">
            <v>120270</v>
          </cell>
          <cell r="C801" t="str">
            <v xml:space="preserve">        파생상품평가이익</v>
          </cell>
        </row>
        <row r="802">
          <cell r="B802">
            <v>120280</v>
          </cell>
          <cell r="C802" t="str">
            <v xml:space="preserve">        파생상품평가손실</v>
          </cell>
        </row>
        <row r="803">
          <cell r="B803">
            <v>120290</v>
          </cell>
          <cell r="C803" t="str">
            <v xml:space="preserve">        전환권재매입손실</v>
          </cell>
        </row>
        <row r="804">
          <cell r="B804">
            <v>120300</v>
          </cell>
          <cell r="C804" t="str">
            <v xml:space="preserve">        기타</v>
          </cell>
          <cell r="S804">
            <v>1609233</v>
          </cell>
          <cell r="W804">
            <v>2419978</v>
          </cell>
          <cell r="AT804">
            <v>3048507</v>
          </cell>
          <cell r="BE804">
            <v>-27515244</v>
          </cell>
        </row>
        <row r="805">
          <cell r="B805">
            <v>120310</v>
          </cell>
          <cell r="C805" t="str">
            <v xml:space="preserve">    기타포괄이익누계액</v>
          </cell>
          <cell r="S805">
            <v>6225006</v>
          </cell>
          <cell r="W805">
            <v>7115534</v>
          </cell>
          <cell r="AA805">
            <v>1538830</v>
          </cell>
          <cell r="AE805">
            <v>3244082</v>
          </cell>
          <cell r="AI805">
            <v>-439128</v>
          </cell>
          <cell r="AJ805">
            <v>-797012</v>
          </cell>
          <cell r="AK805">
            <v>-458234</v>
          </cell>
          <cell r="AL805">
            <v>-2571275</v>
          </cell>
          <cell r="AM805">
            <v>-2676475</v>
          </cell>
          <cell r="AN805">
            <v>-1524965</v>
          </cell>
          <cell r="AO805">
            <v>-3086513</v>
          </cell>
          <cell r="AP805">
            <v>-2285631</v>
          </cell>
          <cell r="AQ805">
            <v>-1462784</v>
          </cell>
          <cell r="AR805">
            <v>512433</v>
          </cell>
          <cell r="AS805">
            <v>1052693</v>
          </cell>
          <cell r="AT805">
            <v>-2016986</v>
          </cell>
          <cell r="AU805">
            <v>709550</v>
          </cell>
          <cell r="AV805">
            <v>701005</v>
          </cell>
          <cell r="AW805">
            <v>-751481</v>
          </cell>
          <cell r="AX805">
            <v>-3138958</v>
          </cell>
          <cell r="AY805">
            <v>1247139</v>
          </cell>
          <cell r="AZ805">
            <v>-371844</v>
          </cell>
          <cell r="BA805">
            <v>224437</v>
          </cell>
          <cell r="BB805">
            <v>-616107</v>
          </cell>
          <cell r="BC805">
            <v>-1786335</v>
          </cell>
          <cell r="BD805">
            <v>-2098630</v>
          </cell>
        </row>
        <row r="806">
          <cell r="B806">
            <v>120320</v>
          </cell>
          <cell r="C806" t="str">
            <v xml:space="preserve">        금융자산평가손익</v>
          </cell>
        </row>
        <row r="807">
          <cell r="B807">
            <v>120330</v>
          </cell>
          <cell r="C807" t="str">
            <v xml:space="preserve">        매도가능금융자산평가손익</v>
          </cell>
          <cell r="S807">
            <v>1404765</v>
          </cell>
          <cell r="W807">
            <v>2583779</v>
          </cell>
          <cell r="AA807">
            <v>-139930</v>
          </cell>
          <cell r="AE807">
            <v>1220840</v>
          </cell>
          <cell r="AI807">
            <v>1086321</v>
          </cell>
          <cell r="AJ807">
            <v>1597842</v>
          </cell>
          <cell r="AK807">
            <v>1284523</v>
          </cell>
          <cell r="AL807">
            <v>1238910</v>
          </cell>
          <cell r="AM807">
            <v>1264192</v>
          </cell>
          <cell r="AN807">
            <v>1293986</v>
          </cell>
          <cell r="AO807">
            <v>1452970</v>
          </cell>
          <cell r="AP807">
            <v>1904343</v>
          </cell>
          <cell r="AQ807">
            <v>1588386</v>
          </cell>
          <cell r="AR807">
            <v>1238806</v>
          </cell>
          <cell r="AS807">
            <v>1784929</v>
          </cell>
          <cell r="AT807">
            <v>1604899</v>
          </cell>
          <cell r="AU807">
            <v>1334546</v>
          </cell>
          <cell r="AV807">
            <v>2207178</v>
          </cell>
          <cell r="AW807">
            <v>2977984</v>
          </cell>
          <cell r="AX807">
            <v>1735937</v>
          </cell>
          <cell r="AY807">
            <v>2516734</v>
          </cell>
          <cell r="AZ807">
            <v>2621028</v>
          </cell>
          <cell r="BA807">
            <v>2579120</v>
          </cell>
          <cell r="BB807">
            <v>1261903</v>
          </cell>
          <cell r="BC807">
            <v>1276128</v>
          </cell>
          <cell r="BD807">
            <v>1070813</v>
          </cell>
        </row>
        <row r="808">
          <cell r="B808">
            <v>120340</v>
          </cell>
          <cell r="C808" t="str">
            <v xml:space="preserve">        관계기업등기타포괄이익</v>
          </cell>
          <cell r="S808">
            <v>1035924</v>
          </cell>
          <cell r="W808">
            <v>751393</v>
          </cell>
          <cell r="AA808">
            <v>2419977</v>
          </cell>
          <cell r="AE808">
            <v>2419977</v>
          </cell>
        </row>
        <row r="809">
          <cell r="B809">
            <v>120350</v>
          </cell>
          <cell r="C809" t="str">
            <v xml:space="preserve">        환산관련외환차이적립금(환율변동차이)</v>
          </cell>
          <cell r="AY809">
            <v>-368454</v>
          </cell>
          <cell r="BB809">
            <v>-1642901</v>
          </cell>
          <cell r="BC809">
            <v>-3271313</v>
          </cell>
          <cell r="BD809">
            <v>-3260675</v>
          </cell>
        </row>
        <row r="810">
          <cell r="B810">
            <v>120360</v>
          </cell>
          <cell r="C810" t="str">
            <v xml:space="preserve">        해외사업장순투자위험회피적립금</v>
          </cell>
          <cell r="S810">
            <v>3784317</v>
          </cell>
          <cell r="W810">
            <v>3780363</v>
          </cell>
          <cell r="AA810">
            <v>-741217</v>
          </cell>
          <cell r="AE810">
            <v>-396735</v>
          </cell>
          <cell r="AI810">
            <v>-1525449</v>
          </cell>
          <cell r="AJ810">
            <v>-2394854</v>
          </cell>
          <cell r="AK810">
            <v>-1742757</v>
          </cell>
          <cell r="AL810">
            <v>-3810185</v>
          </cell>
          <cell r="AM810">
            <v>-3940667</v>
          </cell>
          <cell r="AN810">
            <v>-2818951</v>
          </cell>
          <cell r="AO810">
            <v>-4539483</v>
          </cell>
          <cell r="AP810">
            <v>-397250</v>
          </cell>
          <cell r="AQ810">
            <v>-556771</v>
          </cell>
          <cell r="AR810">
            <v>-726373</v>
          </cell>
          <cell r="AS810">
            <v>-3780743</v>
          </cell>
          <cell r="AT810">
            <v>-3621885</v>
          </cell>
          <cell r="AU810">
            <v>-624996</v>
          </cell>
          <cell r="AV810">
            <v>-1506173</v>
          </cell>
          <cell r="AW810">
            <v>-1072082</v>
          </cell>
          <cell r="AX810">
            <v>-2581938</v>
          </cell>
          <cell r="AZ810">
            <v>-2296291</v>
          </cell>
          <cell r="BA810">
            <v>-1786601</v>
          </cell>
        </row>
        <row r="811">
          <cell r="B811">
            <v>120370</v>
          </cell>
          <cell r="C811" t="str">
            <v xml:space="preserve">        확정급여제도보험수리적손익적립금</v>
          </cell>
        </row>
        <row r="812">
          <cell r="B812">
            <v>120720</v>
          </cell>
          <cell r="C812" t="str">
            <v xml:space="preserve">        확정급여제도의재측정요소</v>
          </cell>
        </row>
        <row r="813">
          <cell r="B813">
            <v>120380</v>
          </cell>
          <cell r="C813" t="str">
            <v xml:space="preserve">        현금흐름위험회피적립금</v>
          </cell>
          <cell r="AW813">
            <v>-2657383</v>
          </cell>
          <cell r="AX813">
            <v>-2292957</v>
          </cell>
          <cell r="AY813">
            <v>-901141</v>
          </cell>
          <cell r="AZ813">
            <v>-696581</v>
          </cell>
          <cell r="BA813">
            <v>-568082</v>
          </cell>
          <cell r="BB813">
            <v>-235111</v>
          </cell>
          <cell r="BC813">
            <v>208850</v>
          </cell>
          <cell r="BD813">
            <v>91232</v>
          </cell>
        </row>
        <row r="814">
          <cell r="B814">
            <v>120390</v>
          </cell>
          <cell r="C814" t="str">
            <v xml:space="preserve">        주식기준보상적립금</v>
          </cell>
        </row>
        <row r="815">
          <cell r="B815">
            <v>120400</v>
          </cell>
          <cell r="C815" t="str">
            <v xml:space="preserve">        재평가잉여금</v>
          </cell>
        </row>
        <row r="816">
          <cell r="B816">
            <v>120410</v>
          </cell>
          <cell r="C816" t="str">
            <v xml:space="preserve">        기타</v>
          </cell>
          <cell r="AP816">
            <v>-3792724</v>
          </cell>
          <cell r="AQ816">
            <v>-2494399</v>
          </cell>
          <cell r="AS816">
            <v>3048507</v>
          </cell>
        </row>
        <row r="817">
          <cell r="B817">
            <v>120420</v>
          </cell>
          <cell r="C817" t="str">
            <v xml:space="preserve">        [구]외화환산이익</v>
          </cell>
        </row>
        <row r="818">
          <cell r="B818">
            <v>120430</v>
          </cell>
          <cell r="C818" t="str">
            <v xml:space="preserve">        [구]외화환산손실</v>
          </cell>
          <cell r="BB818">
            <v>-1642901</v>
          </cell>
          <cell r="BC818">
            <v>-3271313</v>
          </cell>
          <cell r="BD818">
            <v>-3260675</v>
          </cell>
        </row>
        <row r="819">
          <cell r="B819">
            <v>120440</v>
          </cell>
          <cell r="C819" t="str">
            <v xml:space="preserve">        [구]외화환산대</v>
          </cell>
        </row>
        <row r="820">
          <cell r="B820">
            <v>120450</v>
          </cell>
          <cell r="C820" t="str">
            <v xml:space="preserve">        [구]외화환산차</v>
          </cell>
        </row>
        <row r="821">
          <cell r="B821">
            <v>120460</v>
          </cell>
          <cell r="C821" t="str">
            <v xml:space="preserve">    이익잉여금</v>
          </cell>
          <cell r="S821">
            <v>310426543</v>
          </cell>
          <cell r="W821">
            <v>329694695</v>
          </cell>
          <cell r="AA821">
            <v>471086477</v>
          </cell>
          <cell r="AE821">
            <v>481453521.07999998</v>
          </cell>
          <cell r="AI821">
            <v>542090680</v>
          </cell>
          <cell r="AJ821">
            <v>554044093</v>
          </cell>
          <cell r="AK821">
            <v>590064497</v>
          </cell>
          <cell r="AL821">
            <v>614595218</v>
          </cell>
          <cell r="AM821">
            <v>628666863</v>
          </cell>
          <cell r="AN821">
            <v>648555414</v>
          </cell>
          <cell r="AO821">
            <v>670334545</v>
          </cell>
          <cell r="AP821">
            <v>685402728</v>
          </cell>
          <cell r="AQ821">
            <v>687210012.70000005</v>
          </cell>
          <cell r="AR821">
            <v>682780303</v>
          </cell>
          <cell r="AS821">
            <v>693554805</v>
          </cell>
          <cell r="AT821">
            <v>705784803</v>
          </cell>
          <cell r="AU821">
            <v>706065592.25</v>
          </cell>
          <cell r="AV821">
            <v>688607846</v>
          </cell>
          <cell r="AW821">
            <v>713943616</v>
          </cell>
          <cell r="AX821">
            <v>723414808</v>
          </cell>
          <cell r="AY821">
            <v>726949182.03999996</v>
          </cell>
          <cell r="AZ821">
            <v>709355809</v>
          </cell>
          <cell r="BA821">
            <v>689780808</v>
          </cell>
          <cell r="BB821">
            <v>693883769</v>
          </cell>
          <cell r="BC821">
            <v>680107279.35000002</v>
          </cell>
          <cell r="BD821">
            <v>674503197</v>
          </cell>
          <cell r="BE821">
            <v>672532302</v>
          </cell>
        </row>
        <row r="822">
          <cell r="B822">
            <v>120470</v>
          </cell>
          <cell r="C822" t="str">
            <v xml:space="preserve">    *(지배)당기순이익</v>
          </cell>
          <cell r="AA822">
            <v>38057729</v>
          </cell>
          <cell r="AE822">
            <v>32571571</v>
          </cell>
          <cell r="AI822">
            <v>74733067</v>
          </cell>
          <cell r="AJ822">
            <v>27539379</v>
          </cell>
          <cell r="AK822">
            <v>63556587</v>
          </cell>
          <cell r="AL822">
            <v>88081763</v>
          </cell>
          <cell r="AM822">
            <v>101191263</v>
          </cell>
          <cell r="AN822">
            <v>47306479</v>
          </cell>
          <cell r="AO822">
            <v>69203577</v>
          </cell>
          <cell r="AP822">
            <v>92191296</v>
          </cell>
          <cell r="AQ822">
            <v>96372090.909999996</v>
          </cell>
          <cell r="AR822">
            <v>38474159</v>
          </cell>
          <cell r="AS822">
            <v>49289557</v>
          </cell>
          <cell r="AT822">
            <v>61618551</v>
          </cell>
          <cell r="AU822">
            <v>65238130.460000001</v>
          </cell>
          <cell r="AV822">
            <v>14600428</v>
          </cell>
          <cell r="AW822">
            <v>40098575</v>
          </cell>
          <cell r="AX822">
            <v>49727504</v>
          </cell>
          <cell r="AY822">
            <v>55125791.729999997</v>
          </cell>
          <cell r="AZ822">
            <v>8073780</v>
          </cell>
          <cell r="BA822">
            <v>-11377851</v>
          </cell>
          <cell r="BB822">
            <v>-7152315</v>
          </cell>
          <cell r="BC822">
            <v>-18952812.260000002</v>
          </cell>
          <cell r="BD822">
            <v>3102421</v>
          </cell>
          <cell r="BE822">
            <v>1389070</v>
          </cell>
        </row>
        <row r="823">
          <cell r="B823">
            <v>120480</v>
          </cell>
          <cell r="C823" t="str">
            <v xml:space="preserve">        이익준비금</v>
          </cell>
          <cell r="S823">
            <v>19277523</v>
          </cell>
          <cell r="W823">
            <v>20475210</v>
          </cell>
          <cell r="AA823">
            <v>22026180</v>
          </cell>
          <cell r="AE823">
            <v>23516177</v>
          </cell>
          <cell r="AI823">
            <v>23516178</v>
          </cell>
          <cell r="AJ823">
            <v>23516178</v>
          </cell>
          <cell r="AK823">
            <v>23516177</v>
          </cell>
          <cell r="AL823">
            <v>23516178</v>
          </cell>
          <cell r="AM823">
            <v>23516178</v>
          </cell>
          <cell r="AN823">
            <v>23516178</v>
          </cell>
          <cell r="AO823">
            <v>23516178</v>
          </cell>
          <cell r="AP823">
            <v>23516178</v>
          </cell>
          <cell r="AQ823">
            <v>23516178</v>
          </cell>
          <cell r="AU823">
            <v>23516178</v>
          </cell>
          <cell r="AW823">
            <v>23516178</v>
          </cell>
          <cell r="AY823">
            <v>23516178</v>
          </cell>
          <cell r="BC823">
            <v>23516178</v>
          </cell>
        </row>
        <row r="824">
          <cell r="B824">
            <v>120490</v>
          </cell>
          <cell r="C824" t="str">
            <v xml:space="preserve">        재무구조개선적립금</v>
          </cell>
        </row>
        <row r="825">
          <cell r="B825">
            <v>120500</v>
          </cell>
          <cell r="C825" t="str">
            <v xml:space="preserve">        기업합리화적립금</v>
          </cell>
          <cell r="AE825">
            <v>41800000</v>
          </cell>
          <cell r="AI825">
            <v>41800000</v>
          </cell>
          <cell r="AK825">
            <v>41800000</v>
          </cell>
          <cell r="AL825">
            <v>41800000</v>
          </cell>
          <cell r="AM825">
            <v>41800000</v>
          </cell>
          <cell r="AN825">
            <v>41800000</v>
          </cell>
          <cell r="AQ825">
            <v>41800000</v>
          </cell>
          <cell r="AU825">
            <v>41800000</v>
          </cell>
          <cell r="AW825">
            <v>41800000</v>
          </cell>
          <cell r="AY825">
            <v>41800000</v>
          </cell>
          <cell r="BC825">
            <v>41800000</v>
          </cell>
        </row>
        <row r="826">
          <cell r="B826">
            <v>120510</v>
          </cell>
          <cell r="C826" t="str">
            <v xml:space="preserve">        기업발전적립금</v>
          </cell>
          <cell r="AA826">
            <v>41800000</v>
          </cell>
          <cell r="AI826">
            <v>123448828</v>
          </cell>
          <cell r="AJ826">
            <v>41800000</v>
          </cell>
          <cell r="AK826">
            <v>123448828</v>
          </cell>
          <cell r="AL826">
            <v>123448828</v>
          </cell>
          <cell r="AM826">
            <v>123448828</v>
          </cell>
          <cell r="AN826">
            <v>123448828</v>
          </cell>
          <cell r="AO826">
            <v>41800000</v>
          </cell>
          <cell r="AP826">
            <v>41800000</v>
          </cell>
          <cell r="AQ826">
            <v>123448828</v>
          </cell>
          <cell r="AU826">
            <v>123448828</v>
          </cell>
          <cell r="AW826">
            <v>123448828</v>
          </cell>
          <cell r="AY826">
            <v>123448828</v>
          </cell>
          <cell r="BC826">
            <v>123448828</v>
          </cell>
        </row>
        <row r="827">
          <cell r="B827">
            <v>120520</v>
          </cell>
          <cell r="C827" t="str">
            <v xml:space="preserve">        기타법정적립금</v>
          </cell>
          <cell r="S827">
            <v>41800000</v>
          </cell>
          <cell r="W827">
            <v>41800000</v>
          </cell>
        </row>
        <row r="828">
          <cell r="B828">
            <v>120530</v>
          </cell>
          <cell r="C828" t="str">
            <v xml:space="preserve">        재평가잉여금의대체</v>
          </cell>
          <cell r="AI828">
            <v>-5282922</v>
          </cell>
          <cell r="AO828">
            <v>-4516641</v>
          </cell>
        </row>
        <row r="829">
          <cell r="B829">
            <v>120700</v>
          </cell>
          <cell r="C829" t="str">
            <v xml:space="preserve">        보험수리적손익</v>
          </cell>
          <cell r="AE829">
            <v>-2863025</v>
          </cell>
          <cell r="AN829">
            <v>-4398674</v>
          </cell>
        </row>
        <row r="830">
          <cell r="B830">
            <v>120540</v>
          </cell>
          <cell r="C830" t="str">
            <v xml:space="preserve">        기술개발준비금</v>
          </cell>
        </row>
        <row r="831">
          <cell r="B831">
            <v>120550</v>
          </cell>
          <cell r="C831" t="str">
            <v xml:space="preserve">        연구및인력개발준비금</v>
          </cell>
        </row>
        <row r="832">
          <cell r="B832">
            <v>120560</v>
          </cell>
          <cell r="C832" t="str">
            <v xml:space="preserve">        사업손실준비금</v>
          </cell>
        </row>
        <row r="833">
          <cell r="B833">
            <v>120570</v>
          </cell>
          <cell r="C833" t="str">
            <v xml:space="preserve">        퇴직급여적립금</v>
          </cell>
        </row>
        <row r="834">
          <cell r="B834">
            <v>120580</v>
          </cell>
          <cell r="C834" t="str">
            <v xml:space="preserve">        기타임의적립금</v>
          </cell>
          <cell r="S834">
            <v>226231465</v>
          </cell>
          <cell r="W834">
            <v>235731465</v>
          </cell>
          <cell r="AA834">
            <v>249931465</v>
          </cell>
          <cell r="AE834">
            <v>269331465</v>
          </cell>
          <cell r="AI834">
            <v>273931464</v>
          </cell>
          <cell r="AJ834">
            <v>437580293</v>
          </cell>
          <cell r="AK834">
            <v>314131465</v>
          </cell>
          <cell r="AL834">
            <v>314131464</v>
          </cell>
          <cell r="AM834">
            <v>314131465</v>
          </cell>
          <cell r="AN834">
            <v>372231465</v>
          </cell>
          <cell r="AO834">
            <v>495680293</v>
          </cell>
          <cell r="AP834">
            <v>493077816</v>
          </cell>
          <cell r="AQ834">
            <v>369628987</v>
          </cell>
          <cell r="AU834">
            <v>399839220</v>
          </cell>
          <cell r="AW834">
            <v>399839220</v>
          </cell>
          <cell r="AY834">
            <v>427139220</v>
          </cell>
          <cell r="BC834">
            <v>447839220</v>
          </cell>
        </row>
        <row r="835">
          <cell r="B835">
            <v>120590</v>
          </cell>
          <cell r="C835" t="str">
            <v xml:space="preserve">        기타이익잉여금</v>
          </cell>
          <cell r="AJ835">
            <v>-5262614</v>
          </cell>
          <cell r="AK835">
            <v>-5259418</v>
          </cell>
          <cell r="AL835">
            <v>-5253873</v>
          </cell>
          <cell r="AP835">
            <v>-4633041</v>
          </cell>
          <cell r="AR835">
            <v>682780303</v>
          </cell>
          <cell r="AS835">
            <v>693554805</v>
          </cell>
          <cell r="AT835">
            <v>705784803</v>
          </cell>
          <cell r="AV835">
            <v>688607846</v>
          </cell>
          <cell r="AX835">
            <v>723414808</v>
          </cell>
          <cell r="AZ835">
            <v>709355809</v>
          </cell>
          <cell r="BA835">
            <v>689780808</v>
          </cell>
          <cell r="BB835">
            <v>693883769</v>
          </cell>
          <cell r="BD835">
            <v>674503197</v>
          </cell>
          <cell r="BE835">
            <v>672532302</v>
          </cell>
        </row>
        <row r="836">
          <cell r="B836">
            <v>120600</v>
          </cell>
          <cell r="C836" t="str">
            <v xml:space="preserve">        미처분이익잉여금</v>
          </cell>
          <cell r="S836">
            <v>23117555</v>
          </cell>
          <cell r="W836">
            <v>31688020</v>
          </cell>
          <cell r="AA836">
            <v>157328832</v>
          </cell>
          <cell r="AE836">
            <v>149668904</v>
          </cell>
          <cell r="AI836">
            <v>84677132</v>
          </cell>
          <cell r="AJ836">
            <v>56410236</v>
          </cell>
          <cell r="AK836">
            <v>92427445</v>
          </cell>
          <cell r="AL836">
            <v>116952621</v>
          </cell>
          <cell r="AM836">
            <v>125770392</v>
          </cell>
          <cell r="AN836">
            <v>91957617</v>
          </cell>
          <cell r="AO836">
            <v>113854715</v>
          </cell>
          <cell r="AP836">
            <v>131641775</v>
          </cell>
          <cell r="AQ836">
            <v>128816020</v>
          </cell>
          <cell r="AU836">
            <v>117461366</v>
          </cell>
          <cell r="AW836">
            <v>125339390</v>
          </cell>
          <cell r="AY836">
            <v>111044956</v>
          </cell>
          <cell r="BC836">
            <v>43503054</v>
          </cell>
        </row>
        <row r="837">
          <cell r="B837">
            <v>120610</v>
          </cell>
          <cell r="C837" t="str">
            <v xml:space="preserve">    *전기이월미처분이익잉여금</v>
          </cell>
        </row>
        <row r="838">
          <cell r="B838">
            <v>120620</v>
          </cell>
          <cell r="C838" t="str">
            <v>비지배주주지분</v>
          </cell>
          <cell r="S838">
            <v>81540535</v>
          </cell>
          <cell r="W838">
            <v>84638566</v>
          </cell>
          <cell r="AA838">
            <v>-755757.49</v>
          </cell>
          <cell r="AE838">
            <v>1555022.01</v>
          </cell>
          <cell r="AI838">
            <v>94862290</v>
          </cell>
          <cell r="AJ838">
            <v>95975536</v>
          </cell>
          <cell r="AK838">
            <v>154577993</v>
          </cell>
          <cell r="AL838">
            <v>157754629</v>
          </cell>
          <cell r="AM838">
            <v>158999610</v>
          </cell>
          <cell r="AN838">
            <v>162685131</v>
          </cell>
          <cell r="AO838">
            <v>164720100</v>
          </cell>
          <cell r="AP838">
            <v>167329023</v>
          </cell>
          <cell r="AQ838">
            <v>167842254.59</v>
          </cell>
          <cell r="AR838">
            <v>169891555</v>
          </cell>
          <cell r="AS838">
            <v>171724654</v>
          </cell>
          <cell r="AT838">
            <v>171660450</v>
          </cell>
          <cell r="AU838">
            <v>263833236.06</v>
          </cell>
          <cell r="AV838">
            <v>264994090</v>
          </cell>
          <cell r="AW838">
            <v>264308771</v>
          </cell>
          <cell r="AX838">
            <v>265435384</v>
          </cell>
          <cell r="AY838">
            <v>265562211.08000001</v>
          </cell>
          <cell r="AZ838">
            <v>258923637</v>
          </cell>
          <cell r="BA838">
            <v>248719936</v>
          </cell>
          <cell r="BB838">
            <v>300046472</v>
          </cell>
          <cell r="BC838">
            <v>299110969.52999997</v>
          </cell>
          <cell r="BD838">
            <v>297037503</v>
          </cell>
          <cell r="BE838">
            <v>338960444</v>
          </cell>
        </row>
        <row r="839">
          <cell r="B839">
            <v>120630</v>
          </cell>
          <cell r="C839" t="str">
            <v>*(비지배)당기순이익</v>
          </cell>
          <cell r="AA839">
            <v>-54759</v>
          </cell>
          <cell r="AE839">
            <v>-58949</v>
          </cell>
          <cell r="AI839">
            <v>5072792</v>
          </cell>
          <cell r="AJ839">
            <v>1119071</v>
          </cell>
          <cell r="AK839">
            <v>2433002</v>
          </cell>
          <cell r="AL839">
            <v>5608060</v>
          </cell>
          <cell r="AM839">
            <v>6528314</v>
          </cell>
          <cell r="AN839">
            <v>3685492</v>
          </cell>
          <cell r="AO839">
            <v>5719224</v>
          </cell>
          <cell r="AP839">
            <v>8328894</v>
          </cell>
          <cell r="AQ839">
            <v>9454038.7300000004</v>
          </cell>
          <cell r="AR839">
            <v>2063071</v>
          </cell>
          <cell r="AS839">
            <v>3896209</v>
          </cell>
          <cell r="AT839">
            <v>3831018</v>
          </cell>
          <cell r="AU839">
            <v>6593750.25</v>
          </cell>
          <cell r="AV839">
            <v>1160184</v>
          </cell>
          <cell r="AW839">
            <v>2678658</v>
          </cell>
          <cell r="AX839">
            <v>3497986</v>
          </cell>
          <cell r="AY839">
            <v>2496286.27</v>
          </cell>
          <cell r="AZ839">
            <v>-6805481</v>
          </cell>
          <cell r="BA839">
            <v>-17114541</v>
          </cell>
          <cell r="BB839">
            <v>-19926143</v>
          </cell>
          <cell r="BC839">
            <v>-20899715.300000001</v>
          </cell>
          <cell r="BD839">
            <v>-1977897</v>
          </cell>
          <cell r="BE839">
            <v>-4867086</v>
          </cell>
        </row>
        <row r="840">
          <cell r="B840">
            <v>120640</v>
          </cell>
          <cell r="C840" t="str">
            <v>*비지배주주지분초과손실액</v>
          </cell>
        </row>
        <row r="841">
          <cell r="B841">
            <v>120650</v>
          </cell>
          <cell r="C841" t="str">
            <v>수권주식수</v>
          </cell>
          <cell r="S841">
            <v>196878</v>
          </cell>
          <cell r="W841">
            <v>196878</v>
          </cell>
          <cell r="AA841">
            <v>200000</v>
          </cell>
          <cell r="AE841">
            <v>200000</v>
          </cell>
          <cell r="AI841">
            <v>200000</v>
          </cell>
          <cell r="AJ841">
            <v>200000</v>
          </cell>
          <cell r="AK841">
            <v>200000</v>
          </cell>
          <cell r="AL841">
            <v>200000</v>
          </cell>
          <cell r="AM841">
            <v>200000</v>
          </cell>
          <cell r="AN841">
            <v>200000</v>
          </cell>
          <cell r="AO841">
            <v>200000</v>
          </cell>
          <cell r="AP841">
            <v>200000</v>
          </cell>
          <cell r="AQ841">
            <v>200000</v>
          </cell>
          <cell r="AR841">
            <v>200000</v>
          </cell>
          <cell r="AS841">
            <v>200000</v>
          </cell>
          <cell r="AT841">
            <v>200000</v>
          </cell>
          <cell r="AU841">
            <v>200000</v>
          </cell>
          <cell r="AV841">
            <v>200000</v>
          </cell>
          <cell r="AW841">
            <v>200000</v>
          </cell>
          <cell r="AX841">
            <v>200000</v>
          </cell>
          <cell r="AY841">
            <v>196878</v>
          </cell>
          <cell r="AZ841">
            <v>196878</v>
          </cell>
          <cell r="BA841">
            <v>200000</v>
          </cell>
          <cell r="BB841">
            <v>200000</v>
          </cell>
          <cell r="BC841">
            <v>196878</v>
          </cell>
          <cell r="BD841">
            <v>200000</v>
          </cell>
          <cell r="BE841">
            <v>200000</v>
          </cell>
        </row>
        <row r="842">
          <cell r="B842">
            <v>120660</v>
          </cell>
          <cell r="C842" t="str">
            <v>1주당금액</v>
          </cell>
          <cell r="S842">
            <v>500</v>
          </cell>
          <cell r="W842">
            <v>500</v>
          </cell>
          <cell r="AA842">
            <v>500</v>
          </cell>
          <cell r="AE842">
            <v>500</v>
          </cell>
          <cell r="AI842">
            <v>500</v>
          </cell>
          <cell r="AJ842">
            <v>500</v>
          </cell>
          <cell r="AK842">
            <v>500</v>
          </cell>
          <cell r="AL842">
            <v>500</v>
          </cell>
          <cell r="AM842">
            <v>500</v>
          </cell>
          <cell r="AN842">
            <v>500</v>
          </cell>
          <cell r="AO842">
            <v>500</v>
          </cell>
          <cell r="AP842">
            <v>500</v>
          </cell>
          <cell r="AQ842">
            <v>500</v>
          </cell>
          <cell r="AR842">
            <v>500</v>
          </cell>
          <cell r="AS842">
            <v>500</v>
          </cell>
          <cell r="AT842">
            <v>500</v>
          </cell>
          <cell r="AU842">
            <v>500</v>
          </cell>
          <cell r="AV842">
            <v>500</v>
          </cell>
          <cell r="AW842">
            <v>500</v>
          </cell>
          <cell r="AX842">
            <v>500</v>
          </cell>
          <cell r="AY842">
            <v>500</v>
          </cell>
          <cell r="AZ842">
            <v>500</v>
          </cell>
          <cell r="BA842">
            <v>500</v>
          </cell>
          <cell r="BB842">
            <v>500</v>
          </cell>
          <cell r="BC842">
            <v>500</v>
          </cell>
          <cell r="BD842">
            <v>500</v>
          </cell>
          <cell r="BE842">
            <v>500</v>
          </cell>
        </row>
        <row r="843">
          <cell r="B843">
            <v>120670</v>
          </cell>
          <cell r="C843" t="str">
            <v>발행주식수</v>
          </cell>
          <cell r="S843">
            <v>90943</v>
          </cell>
          <cell r="W843">
            <v>90943</v>
          </cell>
          <cell r="AA843">
            <v>90943</v>
          </cell>
          <cell r="AE843">
            <v>90943</v>
          </cell>
          <cell r="AI843">
            <v>90943</v>
          </cell>
          <cell r="AJ843">
            <v>90943</v>
          </cell>
          <cell r="AK843">
            <v>90943</v>
          </cell>
          <cell r="AL843">
            <v>90943</v>
          </cell>
          <cell r="AM843">
            <v>90943</v>
          </cell>
          <cell r="AN843">
            <v>90943</v>
          </cell>
          <cell r="AO843">
            <v>90943</v>
          </cell>
          <cell r="AP843">
            <v>90943</v>
          </cell>
          <cell r="AQ843">
            <v>90943</v>
          </cell>
          <cell r="AR843">
            <v>90943</v>
          </cell>
          <cell r="AS843">
            <v>90943</v>
          </cell>
          <cell r="AT843">
            <v>90943</v>
          </cell>
          <cell r="AU843">
            <v>90943</v>
          </cell>
          <cell r="AV843">
            <v>90943</v>
          </cell>
          <cell r="AW843">
            <v>90943</v>
          </cell>
          <cell r="AX843">
            <v>90943</v>
          </cell>
          <cell r="AY843">
            <v>90973</v>
          </cell>
          <cell r="AZ843">
            <v>90943</v>
          </cell>
          <cell r="BA843">
            <v>90943</v>
          </cell>
          <cell r="BB843">
            <v>90943</v>
          </cell>
          <cell r="BC843">
            <v>90943</v>
          </cell>
          <cell r="BD843">
            <v>90943</v>
          </cell>
          <cell r="BE843">
            <v>90943</v>
          </cell>
        </row>
        <row r="844">
          <cell r="B844">
            <v>120680</v>
          </cell>
          <cell r="C844" t="str">
            <v>보통주</v>
          </cell>
          <cell r="S844">
            <v>90943</v>
          </cell>
          <cell r="W844">
            <v>90943</v>
          </cell>
          <cell r="AA844">
            <v>90943</v>
          </cell>
          <cell r="AE844">
            <v>90943</v>
          </cell>
          <cell r="AI844">
            <v>90943</v>
          </cell>
          <cell r="AJ844">
            <v>90943</v>
          </cell>
          <cell r="AK844">
            <v>90943</v>
          </cell>
          <cell r="AL844">
            <v>90943</v>
          </cell>
          <cell r="AM844">
            <v>90943</v>
          </cell>
          <cell r="AN844">
            <v>90943</v>
          </cell>
          <cell r="AO844">
            <v>90943</v>
          </cell>
          <cell r="AP844">
            <v>90943</v>
          </cell>
          <cell r="AQ844">
            <v>90943</v>
          </cell>
          <cell r="AR844">
            <v>90943</v>
          </cell>
          <cell r="AS844">
            <v>90943</v>
          </cell>
          <cell r="AT844">
            <v>90943</v>
          </cell>
          <cell r="AU844">
            <v>90943</v>
          </cell>
          <cell r="AV844">
            <v>90943</v>
          </cell>
          <cell r="AW844">
            <v>90943</v>
          </cell>
          <cell r="AX844">
            <v>90943</v>
          </cell>
          <cell r="AY844">
            <v>90973</v>
          </cell>
          <cell r="AZ844">
            <v>90943</v>
          </cell>
          <cell r="BA844">
            <v>90943</v>
          </cell>
          <cell r="BB844">
            <v>90943</v>
          </cell>
          <cell r="BC844">
            <v>90943</v>
          </cell>
          <cell r="BD844">
            <v>90943</v>
          </cell>
          <cell r="BE844">
            <v>90943</v>
          </cell>
        </row>
        <row r="845">
          <cell r="B845">
            <v>120690</v>
          </cell>
          <cell r="C845" t="str">
            <v>우선주</v>
          </cell>
        </row>
        <row r="846">
          <cell r="B846">
            <v>200000</v>
          </cell>
          <cell r="C846" t="str">
            <v>매출액(수익)</v>
          </cell>
          <cell r="AF846">
            <v>123614685</v>
          </cell>
          <cell r="AG846">
            <v>134814168</v>
          </cell>
          <cell r="AH846">
            <v>140722515</v>
          </cell>
          <cell r="AI846">
            <v>119362543</v>
          </cell>
          <cell r="AJ846">
            <v>144965282</v>
          </cell>
          <cell r="AK846">
            <v>153545882</v>
          </cell>
          <cell r="AL846">
            <v>152196391</v>
          </cell>
          <cell r="AM846">
            <v>170819789</v>
          </cell>
          <cell r="AN846">
            <v>166509550</v>
          </cell>
          <cell r="AO846">
            <v>168275225</v>
          </cell>
          <cell r="AP846">
            <v>167702042</v>
          </cell>
          <cell r="AQ846">
            <v>173667869.59</v>
          </cell>
          <cell r="AR846">
            <v>151377364</v>
          </cell>
          <cell r="AS846">
            <v>143001117</v>
          </cell>
          <cell r="AT846">
            <v>142782384</v>
          </cell>
          <cell r="AU846">
            <v>178196195.78</v>
          </cell>
          <cell r="AV846">
            <v>156971216</v>
          </cell>
          <cell r="AW846">
            <v>189033036</v>
          </cell>
          <cell r="AX846">
            <v>175208977</v>
          </cell>
          <cell r="AY846">
            <v>173643040.44</v>
          </cell>
          <cell r="AZ846">
            <v>142435890</v>
          </cell>
          <cell r="BA846">
            <v>139885002</v>
          </cell>
          <cell r="BB846">
            <v>196092453</v>
          </cell>
          <cell r="BC846">
            <v>189628585.49000001</v>
          </cell>
          <cell r="BD846">
            <v>179513260</v>
          </cell>
          <cell r="BE846">
            <v>181065650</v>
          </cell>
        </row>
        <row r="847">
          <cell r="B847">
            <v>200010</v>
          </cell>
          <cell r="C847" t="str">
            <v>*내수</v>
          </cell>
        </row>
        <row r="848">
          <cell r="B848">
            <v>200020</v>
          </cell>
          <cell r="C848" t="str">
            <v>*수출</v>
          </cell>
        </row>
        <row r="849">
          <cell r="B849">
            <v>200030</v>
          </cell>
          <cell r="C849" t="str">
            <v>*특수관계자매출액</v>
          </cell>
        </row>
        <row r="850">
          <cell r="B850">
            <v>200040</v>
          </cell>
          <cell r="C850" t="str">
            <v xml:space="preserve">    제품매출액</v>
          </cell>
        </row>
        <row r="851">
          <cell r="B851">
            <v>200050</v>
          </cell>
          <cell r="C851" t="str">
            <v xml:space="preserve">        *국내매출</v>
          </cell>
        </row>
        <row r="852">
          <cell r="B852">
            <v>200060</v>
          </cell>
          <cell r="C852" t="str">
            <v xml:space="preserve">        *수출매출</v>
          </cell>
        </row>
        <row r="853">
          <cell r="B853">
            <v>200070</v>
          </cell>
          <cell r="C853" t="str">
            <v xml:space="preserve">    상품매출액</v>
          </cell>
        </row>
        <row r="854">
          <cell r="B854">
            <v>200080</v>
          </cell>
          <cell r="C854" t="str">
            <v xml:space="preserve">        *국내매출</v>
          </cell>
        </row>
        <row r="855">
          <cell r="B855">
            <v>200090</v>
          </cell>
          <cell r="C855" t="str">
            <v xml:space="preserve">        *수출매출</v>
          </cell>
        </row>
        <row r="856">
          <cell r="B856">
            <v>200100</v>
          </cell>
          <cell r="C856" t="str">
            <v xml:space="preserve">    제품상품매출액</v>
          </cell>
        </row>
        <row r="857">
          <cell r="B857">
            <v>200110</v>
          </cell>
          <cell r="C857" t="str">
            <v xml:space="preserve">        *국내매출</v>
          </cell>
        </row>
        <row r="858">
          <cell r="B858">
            <v>200120</v>
          </cell>
          <cell r="C858" t="str">
            <v xml:space="preserve">        *수출매출</v>
          </cell>
        </row>
        <row r="859">
          <cell r="B859">
            <v>200130</v>
          </cell>
          <cell r="C859" t="str">
            <v xml:space="preserve">    공사수익</v>
          </cell>
        </row>
        <row r="860">
          <cell r="B860">
            <v>200140</v>
          </cell>
          <cell r="C860" t="str">
            <v xml:space="preserve">        *국내공사</v>
          </cell>
        </row>
        <row r="861">
          <cell r="B861">
            <v>200150</v>
          </cell>
          <cell r="C861" t="str">
            <v xml:space="preserve">        *해외공사</v>
          </cell>
        </row>
        <row r="862">
          <cell r="B862">
            <v>200160</v>
          </cell>
          <cell r="C862" t="str">
            <v xml:space="preserve">    분양수익</v>
          </cell>
        </row>
        <row r="863">
          <cell r="B863">
            <v>200170</v>
          </cell>
          <cell r="C863" t="str">
            <v xml:space="preserve">    용역수익</v>
          </cell>
          <cell r="AF863">
            <v>121117007</v>
          </cell>
          <cell r="AG863">
            <v>132379752</v>
          </cell>
          <cell r="AH863">
            <v>136827486</v>
          </cell>
          <cell r="AI863">
            <v>117080912</v>
          </cell>
          <cell r="AJ863">
            <v>142237509</v>
          </cell>
          <cell r="AK863">
            <v>150998260</v>
          </cell>
          <cell r="AL863">
            <v>147882806</v>
          </cell>
          <cell r="AM863">
            <v>168396716</v>
          </cell>
          <cell r="AN863">
            <v>163791253</v>
          </cell>
          <cell r="AO863">
            <v>165632513</v>
          </cell>
          <cell r="AP863">
            <v>162847420</v>
          </cell>
          <cell r="AQ863">
            <v>183883501</v>
          </cell>
          <cell r="AR863">
            <v>148394982</v>
          </cell>
          <cell r="AS863">
            <v>140724182</v>
          </cell>
          <cell r="AT863">
            <v>137577135</v>
          </cell>
          <cell r="AU863">
            <v>175235204</v>
          </cell>
          <cell r="AV863">
            <v>156971216</v>
          </cell>
          <cell r="AW863">
            <v>182267325</v>
          </cell>
          <cell r="AX863">
            <v>181974688</v>
          </cell>
          <cell r="AY863">
            <v>158279233</v>
          </cell>
          <cell r="AZ863">
            <v>137944454</v>
          </cell>
          <cell r="BA863">
            <v>135994611</v>
          </cell>
          <cell r="BB863">
            <v>204474280</v>
          </cell>
          <cell r="BC863">
            <v>171590058</v>
          </cell>
          <cell r="BD863">
            <v>175082086</v>
          </cell>
          <cell r="BE863">
            <v>177183169</v>
          </cell>
        </row>
        <row r="864">
          <cell r="B864">
            <v>200180</v>
          </cell>
          <cell r="C864" t="str">
            <v xml:space="preserve">    임대수익</v>
          </cell>
        </row>
        <row r="865">
          <cell r="B865">
            <v>200190</v>
          </cell>
          <cell r="C865" t="str">
            <v xml:space="preserve">    수수료수익</v>
          </cell>
        </row>
        <row r="866">
          <cell r="B866">
            <v>200200</v>
          </cell>
          <cell r="C866" t="str">
            <v xml:space="preserve">    로열티수익</v>
          </cell>
        </row>
        <row r="867">
          <cell r="B867">
            <v>200210</v>
          </cell>
          <cell r="C867" t="str">
            <v xml:space="preserve">    용지매출수익</v>
          </cell>
        </row>
        <row r="868">
          <cell r="B868">
            <v>200220</v>
          </cell>
          <cell r="C868" t="str">
            <v xml:space="preserve">    지분법이익</v>
          </cell>
        </row>
        <row r="869">
          <cell r="B869">
            <v>200230</v>
          </cell>
          <cell r="C869" t="str">
            <v xml:space="preserve">    금융수익</v>
          </cell>
        </row>
        <row r="870">
          <cell r="B870">
            <v>200240</v>
          </cell>
          <cell r="C870" t="str">
            <v xml:space="preserve">    배당수익</v>
          </cell>
        </row>
        <row r="871">
          <cell r="B871">
            <v>200250</v>
          </cell>
          <cell r="C871" t="str">
            <v xml:space="preserve">    이자수익</v>
          </cell>
        </row>
        <row r="872">
          <cell r="B872">
            <v>200260</v>
          </cell>
          <cell r="C872" t="str">
            <v xml:space="preserve">    통신,방송(제작)수익</v>
          </cell>
        </row>
        <row r="873">
          <cell r="B873">
            <v>200270</v>
          </cell>
          <cell r="C873" t="str">
            <v xml:space="preserve">    리스(렌탈)수익</v>
          </cell>
        </row>
        <row r="874">
          <cell r="B874">
            <v>200280</v>
          </cell>
          <cell r="C874" t="str">
            <v xml:space="preserve">    기타</v>
          </cell>
          <cell r="AF874">
            <v>2497678</v>
          </cell>
          <cell r="AG874">
            <v>2434415</v>
          </cell>
          <cell r="AH874">
            <v>3895030</v>
          </cell>
          <cell r="AI874">
            <v>2281631</v>
          </cell>
          <cell r="AJ874">
            <v>2727773</v>
          </cell>
          <cell r="AK874">
            <v>2547622</v>
          </cell>
          <cell r="AL874">
            <v>4313585</v>
          </cell>
          <cell r="AM874">
            <v>2423072</v>
          </cell>
          <cell r="AN874">
            <v>2718297</v>
          </cell>
          <cell r="AO874">
            <v>2642712</v>
          </cell>
          <cell r="AP874">
            <v>4854622</v>
          </cell>
          <cell r="AQ874">
            <v>-10215631</v>
          </cell>
          <cell r="AR874">
            <v>2982382</v>
          </cell>
          <cell r="AS874">
            <v>2276936</v>
          </cell>
          <cell r="AT874">
            <v>5205248</v>
          </cell>
          <cell r="AU874">
            <v>2960991.9</v>
          </cell>
          <cell r="AW874">
            <v>6765711</v>
          </cell>
          <cell r="AX874">
            <v>-6765711</v>
          </cell>
          <cell r="AY874">
            <v>15363806.699999999</v>
          </cell>
          <cell r="AZ874">
            <v>4491436</v>
          </cell>
          <cell r="BA874">
            <v>3890391</v>
          </cell>
          <cell r="BB874">
            <v>-8381827</v>
          </cell>
          <cell r="BC874">
            <v>18038527.539999999</v>
          </cell>
          <cell r="BD874">
            <v>4431173</v>
          </cell>
          <cell r="BE874">
            <v>3882482</v>
          </cell>
        </row>
        <row r="875">
          <cell r="B875">
            <v>200290</v>
          </cell>
          <cell r="C875" t="str">
            <v xml:space="preserve">    (매출조정)</v>
          </cell>
        </row>
        <row r="876">
          <cell r="B876">
            <v>200300</v>
          </cell>
          <cell r="C876" t="str">
            <v xml:space="preserve">        (매출에누리와환입)</v>
          </cell>
        </row>
        <row r="877">
          <cell r="B877">
            <v>200310</v>
          </cell>
          <cell r="C877" t="str">
            <v xml:space="preserve">        반품추정매출</v>
          </cell>
        </row>
        <row r="878">
          <cell r="B878">
            <v>200320</v>
          </cell>
          <cell r="C878" t="str">
            <v xml:space="preserve">        *매출할인등</v>
          </cell>
        </row>
        <row r="879">
          <cell r="B879">
            <v>200330</v>
          </cell>
          <cell r="C879" t="str">
            <v xml:space="preserve">        (매출장려금)</v>
          </cell>
        </row>
        <row r="880">
          <cell r="B880">
            <v>200340</v>
          </cell>
          <cell r="C880" t="str">
            <v xml:space="preserve">        *주세담배소비세등</v>
          </cell>
        </row>
        <row r="881">
          <cell r="B881">
            <v>200350</v>
          </cell>
          <cell r="C881" t="str">
            <v xml:space="preserve">        (기타매출조정)</v>
          </cell>
        </row>
        <row r="882">
          <cell r="B882">
            <v>200360</v>
          </cell>
          <cell r="C882" t="str">
            <v>매출원가</v>
          </cell>
          <cell r="AF882">
            <v>82673757</v>
          </cell>
          <cell r="AG882">
            <v>94712516</v>
          </cell>
          <cell r="AH882">
            <v>96945256</v>
          </cell>
          <cell r="AI882">
            <v>108582293</v>
          </cell>
          <cell r="AJ882">
            <v>97878804</v>
          </cell>
          <cell r="AK882">
            <v>101223819</v>
          </cell>
          <cell r="AL882">
            <v>113842295</v>
          </cell>
          <cell r="AM882">
            <v>133304494</v>
          </cell>
          <cell r="AN882">
            <v>123092991</v>
          </cell>
          <cell r="AO882">
            <v>123490435</v>
          </cell>
          <cell r="AP882">
            <v>124585647</v>
          </cell>
          <cell r="AQ882">
            <v>160913550.56</v>
          </cell>
          <cell r="AR882">
            <v>114175802</v>
          </cell>
          <cell r="AS882">
            <v>112741768</v>
          </cell>
          <cell r="AT882">
            <v>116859970</v>
          </cell>
          <cell r="AU882">
            <v>148964933.63999999</v>
          </cell>
          <cell r="AV882">
            <v>124475244</v>
          </cell>
          <cell r="AW882">
            <v>138072323</v>
          </cell>
          <cell r="AX882">
            <v>147059446</v>
          </cell>
          <cell r="AY882">
            <v>146813435.71000001</v>
          </cell>
          <cell r="AZ882">
            <v>124456016</v>
          </cell>
          <cell r="BA882">
            <v>132392445</v>
          </cell>
          <cell r="BB882">
            <v>163306349</v>
          </cell>
          <cell r="BC882">
            <v>177565483.78999999</v>
          </cell>
          <cell r="BD882">
            <v>159222756</v>
          </cell>
          <cell r="BE882">
            <v>161650752</v>
          </cell>
        </row>
        <row r="883">
          <cell r="B883">
            <v>200370</v>
          </cell>
          <cell r="C883" t="str">
            <v>*특수관계자매출원가</v>
          </cell>
        </row>
        <row r="884">
          <cell r="B884">
            <v>200380</v>
          </cell>
          <cell r="C884" t="str">
            <v xml:space="preserve">    제품매출원가</v>
          </cell>
        </row>
        <row r="885">
          <cell r="B885">
            <v>200390</v>
          </cell>
          <cell r="C885" t="str">
            <v xml:space="preserve">        기초제품재고액</v>
          </cell>
        </row>
        <row r="886">
          <cell r="B886">
            <v>200400</v>
          </cell>
          <cell r="C886" t="str">
            <v xml:space="preserve">        당기제조원가</v>
          </cell>
        </row>
        <row r="887">
          <cell r="B887">
            <v>200410</v>
          </cell>
          <cell r="C887" t="str">
            <v xml:space="preserve">        재고자산평가손실(환입)</v>
          </cell>
        </row>
        <row r="888">
          <cell r="B888">
            <v>200420</v>
          </cell>
          <cell r="C888" t="str">
            <v xml:space="preserve">        전입</v>
          </cell>
        </row>
        <row r="889">
          <cell r="B889">
            <v>200430</v>
          </cell>
          <cell r="C889" t="str">
            <v xml:space="preserve">        (관세환급금)</v>
          </cell>
        </row>
        <row r="890">
          <cell r="B890">
            <v>200440</v>
          </cell>
          <cell r="C890" t="str">
            <v xml:space="preserve">        (대체)</v>
          </cell>
        </row>
        <row r="891">
          <cell r="B891">
            <v>200450</v>
          </cell>
          <cell r="C891" t="str">
            <v xml:space="preserve">        (기말제품재고액)</v>
          </cell>
        </row>
        <row r="892">
          <cell r="B892">
            <v>200460</v>
          </cell>
          <cell r="C892" t="str">
            <v xml:space="preserve">    상품매출원가</v>
          </cell>
        </row>
        <row r="893">
          <cell r="B893">
            <v>200470</v>
          </cell>
          <cell r="C893" t="str">
            <v xml:space="preserve">        기초상품재고액</v>
          </cell>
        </row>
        <row r="894">
          <cell r="B894">
            <v>200480</v>
          </cell>
          <cell r="C894" t="str">
            <v xml:space="preserve">        당기상품매입액</v>
          </cell>
        </row>
        <row r="895">
          <cell r="B895">
            <v>200490</v>
          </cell>
          <cell r="C895" t="str">
            <v xml:space="preserve">        [구]*특수관계자매입액</v>
          </cell>
        </row>
        <row r="896">
          <cell r="B896">
            <v>200500</v>
          </cell>
          <cell r="C896" t="str">
            <v xml:space="preserve">        재고자산평가손실(환입)</v>
          </cell>
        </row>
        <row r="897">
          <cell r="B897">
            <v>200510</v>
          </cell>
          <cell r="C897" t="str">
            <v xml:space="preserve">        전입</v>
          </cell>
        </row>
        <row r="898">
          <cell r="B898">
            <v>200520</v>
          </cell>
          <cell r="C898" t="str">
            <v xml:space="preserve">        (관세환급금)</v>
          </cell>
        </row>
        <row r="899">
          <cell r="B899">
            <v>200530</v>
          </cell>
          <cell r="C899" t="str">
            <v xml:space="preserve">        (대체)</v>
          </cell>
        </row>
        <row r="900">
          <cell r="B900">
            <v>200540</v>
          </cell>
          <cell r="C900" t="str">
            <v xml:space="preserve">        (기말상품재고액)</v>
          </cell>
        </row>
        <row r="901">
          <cell r="B901">
            <v>200550</v>
          </cell>
          <cell r="C901" t="str">
            <v xml:space="preserve">    제품상품매출원가</v>
          </cell>
        </row>
        <row r="902">
          <cell r="B902">
            <v>200560</v>
          </cell>
          <cell r="C902" t="str">
            <v xml:space="preserve">        기초재고액</v>
          </cell>
        </row>
        <row r="903">
          <cell r="B903">
            <v>200570</v>
          </cell>
          <cell r="C903" t="str">
            <v xml:space="preserve">        당기매입액</v>
          </cell>
        </row>
        <row r="904">
          <cell r="B904">
            <v>200580</v>
          </cell>
          <cell r="C904" t="str">
            <v xml:space="preserve">        재고자산평가손실(환입)</v>
          </cell>
        </row>
        <row r="905">
          <cell r="B905">
            <v>200590</v>
          </cell>
          <cell r="C905" t="str">
            <v xml:space="preserve">        전입</v>
          </cell>
        </row>
        <row r="906">
          <cell r="B906">
            <v>200600</v>
          </cell>
          <cell r="C906" t="str">
            <v xml:space="preserve">        (관세환급금)</v>
          </cell>
        </row>
        <row r="907">
          <cell r="B907">
            <v>200610</v>
          </cell>
          <cell r="C907" t="str">
            <v xml:space="preserve">        (대체)</v>
          </cell>
        </row>
        <row r="908">
          <cell r="B908">
            <v>200620</v>
          </cell>
          <cell r="C908" t="str">
            <v xml:space="preserve">        (기말재고)</v>
          </cell>
        </row>
        <row r="909">
          <cell r="B909">
            <v>200630</v>
          </cell>
          <cell r="C909" t="str">
            <v xml:space="preserve">    건설계약원가</v>
          </cell>
        </row>
        <row r="910">
          <cell r="B910">
            <v>200640</v>
          </cell>
          <cell r="C910" t="str">
            <v xml:space="preserve">    분양원가</v>
          </cell>
        </row>
        <row r="911">
          <cell r="B911">
            <v>200650</v>
          </cell>
          <cell r="C911" t="str">
            <v xml:space="preserve">    용역원가</v>
          </cell>
          <cell r="AF911">
            <v>80396420</v>
          </cell>
          <cell r="AG911">
            <v>92116061</v>
          </cell>
          <cell r="AH911">
            <v>93804809</v>
          </cell>
          <cell r="AI911">
            <v>105720704</v>
          </cell>
          <cell r="AJ911">
            <v>95354560</v>
          </cell>
          <cell r="AK911">
            <v>98572191</v>
          </cell>
          <cell r="AL911">
            <v>110671212</v>
          </cell>
          <cell r="AM911">
            <v>130303501</v>
          </cell>
          <cell r="AN911">
            <v>120445375</v>
          </cell>
          <cell r="AO911">
            <v>120787018</v>
          </cell>
          <cell r="AP911">
            <v>120800403</v>
          </cell>
          <cell r="AQ911">
            <v>157590942.91999999</v>
          </cell>
          <cell r="AR911">
            <v>111352256</v>
          </cell>
          <cell r="AS911">
            <v>109943346</v>
          </cell>
          <cell r="AT911">
            <v>113125108</v>
          </cell>
          <cell r="AU911">
            <v>145655526.97</v>
          </cell>
          <cell r="AV911">
            <v>121288549</v>
          </cell>
          <cell r="AW911">
            <v>134880680</v>
          </cell>
          <cell r="AX911">
            <v>143022544</v>
          </cell>
          <cell r="AY911">
            <v>143358260.11000001</v>
          </cell>
          <cell r="AZ911">
            <v>120712113</v>
          </cell>
          <cell r="BA911">
            <v>128828333</v>
          </cell>
          <cell r="BB911">
            <v>159075119</v>
          </cell>
          <cell r="BC911">
            <v>173902883.21000001</v>
          </cell>
          <cell r="BD911">
            <v>155970440</v>
          </cell>
          <cell r="BE911">
            <v>158346993</v>
          </cell>
        </row>
        <row r="912">
          <cell r="B912">
            <v>200660</v>
          </cell>
          <cell r="C912" t="str">
            <v xml:space="preserve">    임대원가</v>
          </cell>
        </row>
        <row r="913">
          <cell r="B913">
            <v>200670</v>
          </cell>
          <cell r="C913" t="str">
            <v xml:space="preserve">    수수료원가</v>
          </cell>
        </row>
        <row r="914">
          <cell r="B914">
            <v>200680</v>
          </cell>
          <cell r="C914" t="str">
            <v xml:space="preserve">    로열티원가</v>
          </cell>
        </row>
        <row r="915">
          <cell r="B915">
            <v>200690</v>
          </cell>
          <cell r="C915" t="str">
            <v xml:space="preserve">    용지매출원가</v>
          </cell>
        </row>
        <row r="916">
          <cell r="B916">
            <v>200700</v>
          </cell>
          <cell r="C916" t="str">
            <v xml:space="preserve">    지분법손실</v>
          </cell>
        </row>
        <row r="917">
          <cell r="B917">
            <v>200710</v>
          </cell>
          <cell r="C917" t="str">
            <v xml:space="preserve">    금융비용</v>
          </cell>
        </row>
        <row r="918">
          <cell r="B918">
            <v>200720</v>
          </cell>
          <cell r="C918" t="str">
            <v xml:space="preserve">    이자비용</v>
          </cell>
        </row>
        <row r="919">
          <cell r="B919">
            <v>200730</v>
          </cell>
          <cell r="C919" t="str">
            <v xml:space="preserve">    통신,방송(제작)비</v>
          </cell>
        </row>
        <row r="920">
          <cell r="B920">
            <v>200740</v>
          </cell>
          <cell r="C920" t="str">
            <v xml:space="preserve">    리스(렌탈)원가</v>
          </cell>
        </row>
        <row r="921">
          <cell r="B921">
            <v>200750</v>
          </cell>
          <cell r="C921" t="str">
            <v xml:space="preserve">    기타매출원가</v>
          </cell>
          <cell r="AF921">
            <v>2277338</v>
          </cell>
          <cell r="AG921">
            <v>2596454</v>
          </cell>
          <cell r="AH921">
            <v>3140447</v>
          </cell>
          <cell r="AI921">
            <v>2861589</v>
          </cell>
          <cell r="AJ921">
            <v>2524244</v>
          </cell>
          <cell r="AK921">
            <v>2651629</v>
          </cell>
          <cell r="AL921">
            <v>3171082</v>
          </cell>
          <cell r="AM921">
            <v>3000992</v>
          </cell>
          <cell r="AN921">
            <v>2647615</v>
          </cell>
          <cell r="AO921">
            <v>2703419</v>
          </cell>
          <cell r="AP921">
            <v>3785243</v>
          </cell>
          <cell r="AQ921">
            <v>3322607.63</v>
          </cell>
          <cell r="AR921">
            <v>2823546</v>
          </cell>
          <cell r="AS921">
            <v>2798422</v>
          </cell>
          <cell r="AT921">
            <v>3734862</v>
          </cell>
          <cell r="AU921">
            <v>3309406.68</v>
          </cell>
          <cell r="AV921">
            <v>3186695</v>
          </cell>
          <cell r="AW921">
            <v>3191643</v>
          </cell>
          <cell r="AX921">
            <v>4036902</v>
          </cell>
          <cell r="AY921">
            <v>3455175.6</v>
          </cell>
          <cell r="AZ921">
            <v>3743903</v>
          </cell>
          <cell r="BA921">
            <v>3564111</v>
          </cell>
          <cell r="BB921">
            <v>4231231</v>
          </cell>
          <cell r="BC921">
            <v>3662600.58</v>
          </cell>
          <cell r="BD921">
            <v>3252317</v>
          </cell>
          <cell r="BE921">
            <v>3303758</v>
          </cell>
        </row>
        <row r="922">
          <cell r="B922">
            <v>200760</v>
          </cell>
          <cell r="C922" t="str">
            <v xml:space="preserve">    (매출원가조정)</v>
          </cell>
        </row>
        <row r="923">
          <cell r="B923">
            <v>200770</v>
          </cell>
          <cell r="C923" t="str">
            <v xml:space="preserve">        (매입에누리와환출)</v>
          </cell>
        </row>
        <row r="924">
          <cell r="B924">
            <v>200780</v>
          </cell>
          <cell r="C924" t="str">
            <v xml:space="preserve">        반품추정매출원가</v>
          </cell>
        </row>
        <row r="925">
          <cell r="B925">
            <v>200790</v>
          </cell>
          <cell r="C925" t="str">
            <v xml:space="preserve">        (매입할인)</v>
          </cell>
        </row>
        <row r="926">
          <cell r="B926">
            <v>200800</v>
          </cell>
          <cell r="C926" t="str">
            <v xml:space="preserve">        (기타매출원가조정)</v>
          </cell>
        </row>
        <row r="927">
          <cell r="B927">
            <v>200810</v>
          </cell>
          <cell r="C927" t="str">
            <v>매출총이익</v>
          </cell>
          <cell r="AF927">
            <v>40940928</v>
          </cell>
          <cell r="AG927">
            <v>40101652</v>
          </cell>
          <cell r="AH927">
            <v>43777259</v>
          </cell>
          <cell r="AI927">
            <v>10780250</v>
          </cell>
          <cell r="AJ927">
            <v>47086478</v>
          </cell>
          <cell r="AK927">
            <v>52322062</v>
          </cell>
          <cell r="AL927">
            <v>38354097</v>
          </cell>
          <cell r="AM927">
            <v>37515295</v>
          </cell>
          <cell r="AN927">
            <v>43416560</v>
          </cell>
          <cell r="AO927">
            <v>44784789</v>
          </cell>
          <cell r="AP927">
            <v>43116395</v>
          </cell>
          <cell r="AQ927">
            <v>12754319.029999999</v>
          </cell>
          <cell r="AR927">
            <v>37201562</v>
          </cell>
          <cell r="AS927">
            <v>30259349</v>
          </cell>
          <cell r="AT927">
            <v>25922414</v>
          </cell>
          <cell r="AU927">
            <v>29231262.140000001</v>
          </cell>
          <cell r="AV927">
            <v>32495972</v>
          </cell>
          <cell r="AW927">
            <v>50960713</v>
          </cell>
          <cell r="AX927">
            <v>28149531</v>
          </cell>
          <cell r="AY927">
            <v>26829604.73</v>
          </cell>
          <cell r="AZ927">
            <v>17979874</v>
          </cell>
          <cell r="BA927">
            <v>7492557</v>
          </cell>
          <cell r="BB927">
            <v>32786104</v>
          </cell>
          <cell r="BC927">
            <v>12063101.699999999</v>
          </cell>
          <cell r="BD927">
            <v>20290503</v>
          </cell>
          <cell r="BE927">
            <v>19414899</v>
          </cell>
        </row>
        <row r="928">
          <cell r="B928">
            <v>204420</v>
          </cell>
          <cell r="C928" t="str">
            <v>상각후원가로측정하는금융자산의제거로부터발생한이익</v>
          </cell>
        </row>
        <row r="929">
          <cell r="B929">
            <v>204430</v>
          </cell>
          <cell r="C929" t="str">
            <v>상각후원가로측정하는금융자산의제거로부터발생한손실</v>
          </cell>
        </row>
        <row r="930">
          <cell r="B930">
            <v>200820</v>
          </cell>
          <cell r="C930" t="str">
            <v>판매비와관리비</v>
          </cell>
          <cell r="AF930">
            <v>11115313</v>
          </cell>
          <cell r="AG930">
            <v>8975960</v>
          </cell>
          <cell r="AH930">
            <v>11665325</v>
          </cell>
          <cell r="AI930">
            <v>14072847</v>
          </cell>
          <cell r="AJ930">
            <v>12031335</v>
          </cell>
          <cell r="AK930">
            <v>12555587</v>
          </cell>
          <cell r="AL930">
            <v>6638976</v>
          </cell>
          <cell r="AM930">
            <v>11801210</v>
          </cell>
          <cell r="AN930">
            <v>12345179</v>
          </cell>
          <cell r="AO930">
            <v>16388902</v>
          </cell>
          <cell r="AP930">
            <v>14683159</v>
          </cell>
          <cell r="AQ930">
            <v>21606984.300000001</v>
          </cell>
          <cell r="AR930">
            <v>14586956</v>
          </cell>
          <cell r="AS930">
            <v>17025168</v>
          </cell>
          <cell r="AT930">
            <v>14462874</v>
          </cell>
          <cell r="AU930">
            <v>18217860.210000001</v>
          </cell>
          <cell r="AV930">
            <v>17152031</v>
          </cell>
          <cell r="AW930">
            <v>18193607</v>
          </cell>
          <cell r="AX930">
            <v>17216421</v>
          </cell>
          <cell r="AY930">
            <v>20087916.690000001</v>
          </cell>
          <cell r="AZ930">
            <v>25678101</v>
          </cell>
          <cell r="BA930">
            <v>34805359</v>
          </cell>
          <cell r="BB930">
            <v>22343603</v>
          </cell>
          <cell r="BC930">
            <v>17446868.100000001</v>
          </cell>
          <cell r="BD930">
            <v>15480686</v>
          </cell>
          <cell r="BE930">
            <v>19481979</v>
          </cell>
        </row>
        <row r="931">
          <cell r="B931">
            <v>200830</v>
          </cell>
          <cell r="C931" t="str">
            <v xml:space="preserve">    급여</v>
          </cell>
          <cell r="AF931">
            <v>3571622</v>
          </cell>
          <cell r="AG931">
            <v>3583217</v>
          </cell>
          <cell r="AH931">
            <v>3725267</v>
          </cell>
          <cell r="AI931">
            <v>4291288</v>
          </cell>
          <cell r="AJ931">
            <v>3983172</v>
          </cell>
          <cell r="AK931">
            <v>4542239</v>
          </cell>
          <cell r="AL931">
            <v>2117225</v>
          </cell>
          <cell r="AM931">
            <v>5054826</v>
          </cell>
          <cell r="AN931">
            <v>4341229</v>
          </cell>
          <cell r="AO931">
            <v>5323615</v>
          </cell>
          <cell r="AP931">
            <v>5086406</v>
          </cell>
          <cell r="AQ931">
            <v>8202538</v>
          </cell>
          <cell r="AR931">
            <v>5786438</v>
          </cell>
          <cell r="AS931">
            <v>5229487</v>
          </cell>
          <cell r="AT931">
            <v>4895249</v>
          </cell>
          <cell r="AU931">
            <v>8145795</v>
          </cell>
          <cell r="AV931">
            <v>5012155</v>
          </cell>
          <cell r="AW931">
            <v>5666048</v>
          </cell>
          <cell r="AX931">
            <v>5265921</v>
          </cell>
          <cell r="AY931">
            <v>6581844</v>
          </cell>
          <cell r="AZ931">
            <v>6743473</v>
          </cell>
          <cell r="BA931">
            <v>4183219</v>
          </cell>
          <cell r="BB931">
            <v>3147436</v>
          </cell>
          <cell r="BC931">
            <v>3262062</v>
          </cell>
          <cell r="BD931">
            <v>4107565</v>
          </cell>
          <cell r="BE931">
            <v>3603400</v>
          </cell>
        </row>
        <row r="932">
          <cell r="B932">
            <v>200840</v>
          </cell>
          <cell r="C932" t="str">
            <v xml:space="preserve">    퇴직급여</v>
          </cell>
          <cell r="AF932">
            <v>291718</v>
          </cell>
          <cell r="AG932">
            <v>302476</v>
          </cell>
          <cell r="AH932">
            <v>317482</v>
          </cell>
          <cell r="AI932">
            <v>-22807</v>
          </cell>
          <cell r="AJ932">
            <v>233481</v>
          </cell>
          <cell r="AK932">
            <v>245570</v>
          </cell>
          <cell r="AL932">
            <v>298174</v>
          </cell>
          <cell r="AM932">
            <v>275345</v>
          </cell>
          <cell r="AN932">
            <v>282895</v>
          </cell>
          <cell r="AO932">
            <v>368376</v>
          </cell>
          <cell r="AP932">
            <v>1100888</v>
          </cell>
          <cell r="AQ932">
            <v>2816042</v>
          </cell>
          <cell r="AR932">
            <v>704202</v>
          </cell>
          <cell r="AS932">
            <v>347441</v>
          </cell>
          <cell r="AT932">
            <v>116091</v>
          </cell>
          <cell r="AU932">
            <v>601387</v>
          </cell>
          <cell r="AV932">
            <v>414163</v>
          </cell>
          <cell r="AW932">
            <v>411454</v>
          </cell>
          <cell r="AX932">
            <v>419040</v>
          </cell>
          <cell r="AY932">
            <v>496045</v>
          </cell>
          <cell r="AZ932">
            <v>682167</v>
          </cell>
          <cell r="BA932">
            <v>936621</v>
          </cell>
          <cell r="BB932">
            <v>938932</v>
          </cell>
          <cell r="BC932">
            <v>-1149514</v>
          </cell>
          <cell r="BD932">
            <v>313552</v>
          </cell>
          <cell r="BE932">
            <v>311431</v>
          </cell>
        </row>
        <row r="933">
          <cell r="B933">
            <v>200850</v>
          </cell>
          <cell r="C933" t="str">
            <v xml:space="preserve">    명예퇴직금</v>
          </cell>
        </row>
        <row r="934">
          <cell r="B934">
            <v>200860</v>
          </cell>
          <cell r="C934" t="str">
            <v xml:space="preserve">    복리후생비</v>
          </cell>
          <cell r="AF934">
            <v>309353</v>
          </cell>
          <cell r="AG934">
            <v>231111</v>
          </cell>
          <cell r="AH934">
            <v>276625</v>
          </cell>
          <cell r="AI934">
            <v>590301</v>
          </cell>
          <cell r="AJ934">
            <v>299475</v>
          </cell>
          <cell r="AK934">
            <v>259619</v>
          </cell>
          <cell r="AL934">
            <v>459416</v>
          </cell>
          <cell r="AM934">
            <v>482343</v>
          </cell>
          <cell r="AN934">
            <v>474559</v>
          </cell>
          <cell r="AO934">
            <v>673869</v>
          </cell>
          <cell r="AP934">
            <v>561822</v>
          </cell>
          <cell r="AQ934">
            <v>602953</v>
          </cell>
          <cell r="AR934">
            <v>609451</v>
          </cell>
          <cell r="AS934">
            <v>778631</v>
          </cell>
          <cell r="AT934">
            <v>758340</v>
          </cell>
          <cell r="AU934">
            <v>864997</v>
          </cell>
          <cell r="AV934">
            <v>595348</v>
          </cell>
          <cell r="AW934">
            <v>581302</v>
          </cell>
          <cell r="AX934">
            <v>736501</v>
          </cell>
          <cell r="AY934">
            <v>875429</v>
          </cell>
          <cell r="AZ934">
            <v>1331320</v>
          </cell>
          <cell r="BA934">
            <v>2312184</v>
          </cell>
          <cell r="BB934">
            <v>1123067</v>
          </cell>
          <cell r="BC934">
            <v>573457</v>
          </cell>
          <cell r="BD934">
            <v>496768</v>
          </cell>
          <cell r="BE934">
            <v>479031</v>
          </cell>
        </row>
        <row r="935">
          <cell r="B935">
            <v>200870</v>
          </cell>
          <cell r="C935" t="str">
            <v xml:space="preserve">    주식보상비</v>
          </cell>
        </row>
        <row r="936">
          <cell r="B936">
            <v>200880</v>
          </cell>
          <cell r="C936" t="str">
            <v xml:space="preserve">    교육훈련비</v>
          </cell>
          <cell r="AF936">
            <v>42143</v>
          </cell>
          <cell r="AG936">
            <v>93125</v>
          </cell>
          <cell r="AH936">
            <v>79125</v>
          </cell>
          <cell r="AI936">
            <v>65946</v>
          </cell>
          <cell r="AJ936">
            <v>27205</v>
          </cell>
          <cell r="AK936">
            <v>128041</v>
          </cell>
          <cell r="AL936">
            <v>69803</v>
          </cell>
          <cell r="AM936">
            <v>109960</v>
          </cell>
          <cell r="AN936">
            <v>54698</v>
          </cell>
          <cell r="AO936">
            <v>159808</v>
          </cell>
          <cell r="AP936">
            <v>86568</v>
          </cell>
          <cell r="AQ936">
            <v>52000</v>
          </cell>
          <cell r="AR936">
            <v>91657</v>
          </cell>
          <cell r="AS936">
            <v>192097</v>
          </cell>
          <cell r="AT936">
            <v>77394</v>
          </cell>
          <cell r="AU936">
            <v>114582</v>
          </cell>
          <cell r="AV936">
            <v>77386</v>
          </cell>
          <cell r="AW936">
            <v>109278</v>
          </cell>
          <cell r="AX936">
            <v>552708</v>
          </cell>
          <cell r="AY936">
            <v>923677</v>
          </cell>
          <cell r="AZ936">
            <v>259149</v>
          </cell>
          <cell r="BA936">
            <v>-259149</v>
          </cell>
          <cell r="BB936">
            <v>-15837</v>
          </cell>
          <cell r="BC936">
            <v>27620</v>
          </cell>
          <cell r="BD936">
            <v>16299</v>
          </cell>
          <cell r="BE936">
            <v>-16299</v>
          </cell>
        </row>
        <row r="937">
          <cell r="B937">
            <v>200890</v>
          </cell>
          <cell r="C937" t="str">
            <v xml:space="preserve">    여비교통비</v>
          </cell>
          <cell r="AF937">
            <v>212289</v>
          </cell>
          <cell r="AG937">
            <v>223042</v>
          </cell>
          <cell r="AH937">
            <v>272040</v>
          </cell>
          <cell r="AI937">
            <v>339150</v>
          </cell>
          <cell r="AJ937">
            <v>236060</v>
          </cell>
          <cell r="AK937">
            <v>394702</v>
          </cell>
          <cell r="AL937">
            <v>189175</v>
          </cell>
          <cell r="AM937">
            <v>239900</v>
          </cell>
          <cell r="AN937">
            <v>224255</v>
          </cell>
          <cell r="AO937">
            <v>551874</v>
          </cell>
          <cell r="AP937">
            <v>348548</v>
          </cell>
          <cell r="AQ937">
            <v>390664</v>
          </cell>
          <cell r="AR937">
            <v>198493</v>
          </cell>
          <cell r="AS937">
            <v>306501</v>
          </cell>
          <cell r="AT937">
            <v>297633</v>
          </cell>
          <cell r="AU937">
            <v>336935</v>
          </cell>
          <cell r="AV937">
            <v>224508</v>
          </cell>
          <cell r="AW937">
            <v>251773</v>
          </cell>
          <cell r="AX937">
            <v>254174</v>
          </cell>
          <cell r="AY937">
            <v>270998</v>
          </cell>
          <cell r="AZ937">
            <v>228498</v>
          </cell>
          <cell r="BA937">
            <v>267754</v>
          </cell>
          <cell r="BB937">
            <v>263467</v>
          </cell>
          <cell r="BC937">
            <v>199766</v>
          </cell>
          <cell r="BD937">
            <v>309331</v>
          </cell>
          <cell r="BE937">
            <v>327324</v>
          </cell>
        </row>
        <row r="938">
          <cell r="B938">
            <v>200900</v>
          </cell>
          <cell r="C938" t="str">
            <v xml:space="preserve">    통신비</v>
          </cell>
          <cell r="AF938">
            <v>85061</v>
          </cell>
          <cell r="AG938">
            <v>84757</v>
          </cell>
          <cell r="AH938">
            <v>81545</v>
          </cell>
          <cell r="AI938">
            <v>191291</v>
          </cell>
          <cell r="AJ938">
            <v>77284</v>
          </cell>
          <cell r="AK938">
            <v>80513</v>
          </cell>
          <cell r="AL938">
            <v>16212</v>
          </cell>
          <cell r="AM938">
            <v>61335</v>
          </cell>
          <cell r="AN938">
            <v>57804</v>
          </cell>
          <cell r="AO938">
            <v>63169</v>
          </cell>
          <cell r="AP938">
            <v>56416</v>
          </cell>
          <cell r="AQ938">
            <v>60357</v>
          </cell>
          <cell r="AR938">
            <v>56762</v>
          </cell>
          <cell r="AS938">
            <v>58413</v>
          </cell>
          <cell r="AT938">
            <v>56951</v>
          </cell>
          <cell r="AU938">
            <v>65406</v>
          </cell>
          <cell r="AV938">
            <v>52106</v>
          </cell>
          <cell r="AW938">
            <v>56080</v>
          </cell>
          <cell r="AX938">
            <v>61564</v>
          </cell>
          <cell r="AY938">
            <v>58603</v>
          </cell>
          <cell r="AZ938">
            <v>61832</v>
          </cell>
          <cell r="BA938">
            <v>-61832</v>
          </cell>
          <cell r="BB938">
            <v>95866</v>
          </cell>
          <cell r="BC938">
            <v>51484</v>
          </cell>
          <cell r="BD938">
            <v>50286</v>
          </cell>
          <cell r="BE938">
            <v>-50286</v>
          </cell>
        </row>
        <row r="939">
          <cell r="B939">
            <v>200910</v>
          </cell>
          <cell r="C939" t="str">
            <v xml:space="preserve">    소모품비</v>
          </cell>
          <cell r="AF939">
            <v>243660</v>
          </cell>
          <cell r="AG939">
            <v>-243660</v>
          </cell>
          <cell r="AH939">
            <v>1139592</v>
          </cell>
          <cell r="AI939">
            <v>583492</v>
          </cell>
          <cell r="AJ939">
            <v>231266</v>
          </cell>
          <cell r="AK939">
            <v>244364</v>
          </cell>
          <cell r="AL939">
            <v>-352061</v>
          </cell>
          <cell r="AM939">
            <v>51119</v>
          </cell>
          <cell r="AN939">
            <v>34116</v>
          </cell>
          <cell r="AO939">
            <v>64624</v>
          </cell>
          <cell r="AP939">
            <v>60917</v>
          </cell>
          <cell r="AQ939">
            <v>46794</v>
          </cell>
          <cell r="AR939">
            <v>59844</v>
          </cell>
          <cell r="AS939">
            <v>68865</v>
          </cell>
          <cell r="AT939">
            <v>47209</v>
          </cell>
          <cell r="AU939">
            <v>60541</v>
          </cell>
          <cell r="AV939">
            <v>68847</v>
          </cell>
          <cell r="AW939">
            <v>-68847</v>
          </cell>
          <cell r="AY939">
            <v>376275</v>
          </cell>
          <cell r="AZ939">
            <v>298035</v>
          </cell>
          <cell r="BA939">
            <v>-298035</v>
          </cell>
          <cell r="BC939">
            <v>384654</v>
          </cell>
          <cell r="BD939">
            <v>28379</v>
          </cell>
          <cell r="BE939">
            <v>-28379</v>
          </cell>
        </row>
        <row r="940">
          <cell r="B940">
            <v>200920</v>
          </cell>
          <cell r="C940" t="str">
            <v xml:space="preserve">    수도광열비</v>
          </cell>
          <cell r="AF940">
            <v>543901</v>
          </cell>
          <cell r="AG940">
            <v>517436</v>
          </cell>
          <cell r="AH940">
            <v>588822</v>
          </cell>
          <cell r="AI940">
            <v>454318</v>
          </cell>
          <cell r="AJ940">
            <v>538125</v>
          </cell>
          <cell r="AK940">
            <v>442123</v>
          </cell>
          <cell r="AL940">
            <v>-384988</v>
          </cell>
          <cell r="AM940">
            <v>154481</v>
          </cell>
          <cell r="AN940">
            <v>237391</v>
          </cell>
          <cell r="AO940">
            <v>120131</v>
          </cell>
          <cell r="AP940">
            <v>187919</v>
          </cell>
          <cell r="AQ940">
            <v>131491</v>
          </cell>
          <cell r="AR940">
            <v>204759</v>
          </cell>
          <cell r="AS940">
            <v>112234</v>
          </cell>
          <cell r="AT940">
            <v>182879</v>
          </cell>
          <cell r="AU940">
            <v>134939</v>
          </cell>
          <cell r="AV940">
            <v>186368</v>
          </cell>
          <cell r="AW940">
            <v>108897</v>
          </cell>
          <cell r="AX940">
            <v>181565</v>
          </cell>
          <cell r="AY940">
            <v>136258</v>
          </cell>
          <cell r="AZ940">
            <v>246872</v>
          </cell>
          <cell r="BA940">
            <v>986990</v>
          </cell>
          <cell r="BB940">
            <v>182716</v>
          </cell>
          <cell r="BC940">
            <v>126081</v>
          </cell>
          <cell r="BD940">
            <v>189013</v>
          </cell>
          <cell r="BE940">
            <v>100913</v>
          </cell>
        </row>
        <row r="941">
          <cell r="B941">
            <v>200930</v>
          </cell>
          <cell r="C941" t="str">
            <v xml:space="preserve">    세금과공과</v>
          </cell>
          <cell r="AF941">
            <v>131102</v>
          </cell>
          <cell r="AG941">
            <v>111736</v>
          </cell>
          <cell r="AH941">
            <v>1136313</v>
          </cell>
          <cell r="AI941">
            <v>919267</v>
          </cell>
          <cell r="AJ941">
            <v>151333</v>
          </cell>
          <cell r="AK941">
            <v>130952</v>
          </cell>
          <cell r="AL941">
            <v>914333</v>
          </cell>
          <cell r="AM941">
            <v>999352</v>
          </cell>
          <cell r="AN941">
            <v>153548</v>
          </cell>
          <cell r="AO941">
            <v>1764656</v>
          </cell>
          <cell r="AP941">
            <v>133481</v>
          </cell>
          <cell r="AQ941">
            <v>225978</v>
          </cell>
          <cell r="AR941">
            <v>414198</v>
          </cell>
          <cell r="AS941">
            <v>1839787</v>
          </cell>
          <cell r="AT941">
            <v>-222240</v>
          </cell>
          <cell r="AU941">
            <v>593902</v>
          </cell>
          <cell r="AV941">
            <v>577299</v>
          </cell>
          <cell r="AW941">
            <v>2018507</v>
          </cell>
          <cell r="AX941">
            <v>423060</v>
          </cell>
          <cell r="AY941">
            <v>326859</v>
          </cell>
          <cell r="AZ941">
            <v>374220</v>
          </cell>
          <cell r="BA941">
            <v>3339403</v>
          </cell>
          <cell r="BB941">
            <v>266120</v>
          </cell>
          <cell r="BC941">
            <v>287086</v>
          </cell>
          <cell r="BD941">
            <v>215767</v>
          </cell>
          <cell r="BE941">
            <v>4178036</v>
          </cell>
        </row>
        <row r="942">
          <cell r="B942">
            <v>200940</v>
          </cell>
          <cell r="C942" t="str">
            <v xml:space="preserve">    협회비등</v>
          </cell>
        </row>
        <row r="943">
          <cell r="B943">
            <v>200950</v>
          </cell>
          <cell r="C943" t="str">
            <v xml:space="preserve">    임차료</v>
          </cell>
          <cell r="AF943">
            <v>245243</v>
          </cell>
          <cell r="AG943">
            <v>249412</v>
          </cell>
          <cell r="AH943">
            <v>255217</v>
          </cell>
          <cell r="AI943">
            <v>261475</v>
          </cell>
          <cell r="AJ943">
            <v>268554</v>
          </cell>
          <cell r="AK943">
            <v>214962</v>
          </cell>
          <cell r="AL943">
            <v>289798</v>
          </cell>
          <cell r="AM943">
            <v>274414</v>
          </cell>
          <cell r="AN943">
            <v>316291</v>
          </cell>
          <cell r="AO943">
            <v>301431</v>
          </cell>
          <cell r="AP943">
            <v>301181</v>
          </cell>
          <cell r="AQ943">
            <v>294588</v>
          </cell>
          <cell r="AR943">
            <v>242556</v>
          </cell>
          <cell r="AS943">
            <v>229400</v>
          </cell>
          <cell r="AT943">
            <v>232927</v>
          </cell>
          <cell r="AU943">
            <v>245556</v>
          </cell>
          <cell r="AV943">
            <v>216414</v>
          </cell>
          <cell r="AW943">
            <v>209569</v>
          </cell>
          <cell r="AX943">
            <v>210211</v>
          </cell>
          <cell r="AY943">
            <v>193895</v>
          </cell>
          <cell r="AZ943">
            <v>974032</v>
          </cell>
          <cell r="BA943">
            <v>-974032</v>
          </cell>
          <cell r="BB943">
            <v>829060</v>
          </cell>
          <cell r="BC943">
            <v>768639</v>
          </cell>
          <cell r="BD943">
            <v>158625</v>
          </cell>
          <cell r="BE943">
            <v>-158625</v>
          </cell>
        </row>
        <row r="944">
          <cell r="B944">
            <v>200960</v>
          </cell>
          <cell r="C944" t="str">
            <v xml:space="preserve">    리스료</v>
          </cell>
        </row>
        <row r="945">
          <cell r="B945">
            <v>200970</v>
          </cell>
          <cell r="C945" t="str">
            <v xml:space="preserve">    전산처리비</v>
          </cell>
        </row>
        <row r="946">
          <cell r="B946">
            <v>200980</v>
          </cell>
          <cell r="C946" t="str">
            <v xml:space="preserve">    도서구입비</v>
          </cell>
        </row>
        <row r="947">
          <cell r="B947">
            <v>200990</v>
          </cell>
          <cell r="C947" t="str">
            <v xml:space="preserve">    수선비</v>
          </cell>
        </row>
        <row r="948">
          <cell r="B948">
            <v>201000</v>
          </cell>
          <cell r="C948" t="str">
            <v xml:space="preserve">    차량유지비</v>
          </cell>
          <cell r="AF948">
            <v>135281</v>
          </cell>
          <cell r="AG948">
            <v>175200</v>
          </cell>
          <cell r="AH948">
            <v>219890</v>
          </cell>
          <cell r="AI948">
            <v>142093</v>
          </cell>
          <cell r="AJ948">
            <v>143601</v>
          </cell>
          <cell r="AK948">
            <v>180350</v>
          </cell>
          <cell r="AL948">
            <v>17306</v>
          </cell>
          <cell r="AM948">
            <v>155525</v>
          </cell>
          <cell r="AN948">
            <v>160392</v>
          </cell>
          <cell r="AO948">
            <v>168289</v>
          </cell>
          <cell r="AP948">
            <v>143782</v>
          </cell>
          <cell r="AQ948">
            <v>152444</v>
          </cell>
          <cell r="AR948">
            <v>221099</v>
          </cell>
          <cell r="AS948">
            <v>234402</v>
          </cell>
          <cell r="AT948">
            <v>236270</v>
          </cell>
          <cell r="AU948">
            <v>230827</v>
          </cell>
          <cell r="AV948">
            <v>170273</v>
          </cell>
          <cell r="AW948">
            <v>184185</v>
          </cell>
          <cell r="AX948">
            <v>175532</v>
          </cell>
          <cell r="AY948">
            <v>167906</v>
          </cell>
          <cell r="AZ948">
            <v>234055</v>
          </cell>
          <cell r="BA948">
            <v>-234055</v>
          </cell>
          <cell r="BB948">
            <v>280773</v>
          </cell>
          <cell r="BC948">
            <v>93394</v>
          </cell>
          <cell r="BD948">
            <v>115061</v>
          </cell>
          <cell r="BE948">
            <v>-115061</v>
          </cell>
        </row>
        <row r="949">
          <cell r="B949">
            <v>201010</v>
          </cell>
          <cell r="C949" t="str">
            <v xml:space="preserve">    보험료</v>
          </cell>
          <cell r="AF949">
            <v>45584</v>
          </cell>
          <cell r="AG949">
            <v>91582</v>
          </cell>
          <cell r="AH949">
            <v>123148</v>
          </cell>
          <cell r="AI949">
            <v>116716</v>
          </cell>
          <cell r="AJ949">
            <v>87199</v>
          </cell>
          <cell r="AK949">
            <v>121494</v>
          </cell>
          <cell r="AL949">
            <v>103418</v>
          </cell>
          <cell r="AM949">
            <v>68763</v>
          </cell>
          <cell r="AN949">
            <v>70900</v>
          </cell>
          <cell r="AO949">
            <v>130527</v>
          </cell>
          <cell r="AP949">
            <v>170083</v>
          </cell>
          <cell r="AQ949">
            <v>84601</v>
          </cell>
          <cell r="AR949">
            <v>92170</v>
          </cell>
          <cell r="AS949">
            <v>157133</v>
          </cell>
          <cell r="AT949">
            <v>99430</v>
          </cell>
          <cell r="AU949">
            <v>158972</v>
          </cell>
          <cell r="AV949">
            <v>65443</v>
          </cell>
          <cell r="AW949">
            <v>63478</v>
          </cell>
          <cell r="AX949">
            <v>62324</v>
          </cell>
          <cell r="AY949">
            <v>83021</v>
          </cell>
          <cell r="AZ949">
            <v>83533</v>
          </cell>
          <cell r="BA949">
            <v>-83533</v>
          </cell>
          <cell r="BB949">
            <v>58323</v>
          </cell>
          <cell r="BC949">
            <v>46404</v>
          </cell>
          <cell r="BD949">
            <v>60327</v>
          </cell>
          <cell r="BE949">
            <v>-60327</v>
          </cell>
        </row>
        <row r="950">
          <cell r="B950">
            <v>201020</v>
          </cell>
          <cell r="C950" t="str">
            <v xml:space="preserve">    보상비</v>
          </cell>
        </row>
        <row r="951">
          <cell r="B951">
            <v>201030</v>
          </cell>
          <cell r="C951" t="str">
            <v xml:space="preserve">    사무비</v>
          </cell>
        </row>
        <row r="952">
          <cell r="B952">
            <v>201040</v>
          </cell>
          <cell r="C952" t="str">
            <v xml:space="preserve">    체육비</v>
          </cell>
        </row>
        <row r="953">
          <cell r="B953">
            <v>201050</v>
          </cell>
          <cell r="C953" t="str">
            <v xml:space="preserve">    지급수수료</v>
          </cell>
          <cell r="AF953">
            <v>459723</v>
          </cell>
          <cell r="AG953">
            <v>-459723</v>
          </cell>
          <cell r="AH953">
            <v>305333</v>
          </cell>
          <cell r="AI953">
            <v>942487</v>
          </cell>
          <cell r="AJ953">
            <v>977902</v>
          </cell>
          <cell r="AK953">
            <v>1391862</v>
          </cell>
          <cell r="AL953">
            <v>-171899</v>
          </cell>
          <cell r="AM953">
            <v>441383</v>
          </cell>
          <cell r="AN953">
            <v>1963539</v>
          </cell>
          <cell r="AO953">
            <v>940020</v>
          </cell>
          <cell r="AP953">
            <v>1444885</v>
          </cell>
          <cell r="AQ953">
            <v>2674829</v>
          </cell>
          <cell r="AR953">
            <v>1715455</v>
          </cell>
          <cell r="AS953">
            <v>1969602</v>
          </cell>
          <cell r="AT953">
            <v>1962544</v>
          </cell>
          <cell r="AU953">
            <v>1559355</v>
          </cell>
          <cell r="AV953">
            <v>1272062</v>
          </cell>
          <cell r="AW953">
            <v>1594404</v>
          </cell>
          <cell r="AX953">
            <v>2034141</v>
          </cell>
          <cell r="AY953">
            <v>927037</v>
          </cell>
          <cell r="AZ953">
            <v>1565932</v>
          </cell>
          <cell r="BA953">
            <v>3385059</v>
          </cell>
          <cell r="BB953">
            <v>1789203</v>
          </cell>
          <cell r="BC953">
            <v>382463</v>
          </cell>
          <cell r="BD953">
            <v>595440</v>
          </cell>
          <cell r="BE953">
            <v>1295699</v>
          </cell>
        </row>
        <row r="954">
          <cell r="B954">
            <v>201060</v>
          </cell>
          <cell r="C954" t="str">
            <v xml:space="preserve">    용역비</v>
          </cell>
        </row>
        <row r="955">
          <cell r="B955">
            <v>201070</v>
          </cell>
          <cell r="C955" t="str">
            <v xml:space="preserve">    미분양주택관리비</v>
          </cell>
        </row>
        <row r="956">
          <cell r="B956">
            <v>201080</v>
          </cell>
          <cell r="C956" t="str">
            <v xml:space="preserve">    감가상각비</v>
          </cell>
          <cell r="AF956">
            <v>437220</v>
          </cell>
          <cell r="AG956">
            <v>428734</v>
          </cell>
          <cell r="AH956">
            <v>423759</v>
          </cell>
          <cell r="AI956">
            <v>472936</v>
          </cell>
          <cell r="AJ956">
            <v>438043</v>
          </cell>
          <cell r="AK956">
            <v>458236</v>
          </cell>
          <cell r="AL956">
            <v>61525</v>
          </cell>
          <cell r="AM956">
            <v>344102</v>
          </cell>
          <cell r="AN956">
            <v>356165</v>
          </cell>
          <cell r="AO956">
            <v>369358</v>
          </cell>
          <cell r="AP956">
            <v>375827</v>
          </cell>
          <cell r="AQ956">
            <v>371576</v>
          </cell>
          <cell r="AR956">
            <v>383715</v>
          </cell>
          <cell r="AS956">
            <v>384350</v>
          </cell>
          <cell r="AT956">
            <v>391360</v>
          </cell>
          <cell r="AU956">
            <v>404408</v>
          </cell>
          <cell r="AV956">
            <v>382046</v>
          </cell>
          <cell r="AW956">
            <v>388598</v>
          </cell>
          <cell r="AX956">
            <v>391449</v>
          </cell>
          <cell r="AY956">
            <v>461370</v>
          </cell>
          <cell r="AZ956">
            <v>445577</v>
          </cell>
          <cell r="BA956">
            <v>426211</v>
          </cell>
          <cell r="BB956">
            <v>433650</v>
          </cell>
          <cell r="BC956">
            <v>427028</v>
          </cell>
          <cell r="BD956">
            <v>426349</v>
          </cell>
          <cell r="BE956">
            <v>423531</v>
          </cell>
        </row>
        <row r="957">
          <cell r="B957">
            <v>201090</v>
          </cell>
          <cell r="C957" t="str">
            <v xml:space="preserve">    개발비상각</v>
          </cell>
        </row>
        <row r="958">
          <cell r="B958">
            <v>201100</v>
          </cell>
          <cell r="C958" t="str">
            <v xml:space="preserve">    기타무형자산상각비</v>
          </cell>
          <cell r="AF958">
            <v>22094</v>
          </cell>
          <cell r="AG958">
            <v>30988</v>
          </cell>
          <cell r="AH958">
            <v>45739</v>
          </cell>
          <cell r="AI958">
            <v>53006</v>
          </cell>
          <cell r="AJ958">
            <v>51063</v>
          </cell>
          <cell r="AK958">
            <v>51460</v>
          </cell>
          <cell r="AL958">
            <v>863994</v>
          </cell>
          <cell r="AM958">
            <v>973382</v>
          </cell>
          <cell r="AN958">
            <v>1022134</v>
          </cell>
          <cell r="AO958">
            <v>1022824</v>
          </cell>
          <cell r="AP958">
            <v>1024623</v>
          </cell>
          <cell r="AQ958">
            <v>1025362</v>
          </cell>
          <cell r="AR958">
            <v>894758</v>
          </cell>
          <cell r="AS958">
            <v>1167603</v>
          </cell>
          <cell r="AT958">
            <v>1330376</v>
          </cell>
          <cell r="AU958">
            <v>1335244</v>
          </cell>
          <cell r="AV958">
            <v>1424213</v>
          </cell>
          <cell r="AW958">
            <v>1423335</v>
          </cell>
          <cell r="AX958">
            <v>1485320</v>
          </cell>
          <cell r="AY958">
            <v>1544081</v>
          </cell>
          <cell r="AZ958">
            <v>1533115</v>
          </cell>
          <cell r="BA958">
            <v>1524219</v>
          </cell>
          <cell r="BB958">
            <v>1530454</v>
          </cell>
          <cell r="BC958">
            <v>1530589</v>
          </cell>
          <cell r="BD958">
            <v>1521817</v>
          </cell>
          <cell r="BE958">
            <v>1506606</v>
          </cell>
        </row>
        <row r="959">
          <cell r="B959">
            <v>201110</v>
          </cell>
          <cell r="C959" t="str">
            <v xml:space="preserve">    기타비화폐적비용</v>
          </cell>
        </row>
        <row r="960">
          <cell r="B960">
            <v>201120</v>
          </cell>
          <cell r="C960" t="str">
            <v xml:space="preserve">    하자보수충당부채전입액</v>
          </cell>
        </row>
        <row r="961">
          <cell r="B961">
            <v>201130</v>
          </cell>
          <cell r="C961" t="str">
            <v xml:space="preserve">    연구개발비</v>
          </cell>
        </row>
        <row r="962">
          <cell r="B962">
            <v>201140</v>
          </cell>
          <cell r="C962" t="str">
            <v xml:space="preserve">    특허권등사용료</v>
          </cell>
        </row>
        <row r="963">
          <cell r="B963">
            <v>201150</v>
          </cell>
          <cell r="C963" t="str">
            <v xml:space="preserve">    기타관리비</v>
          </cell>
          <cell r="AF963">
            <v>785074</v>
          </cell>
          <cell r="AG963">
            <v>1402104</v>
          </cell>
          <cell r="AH963">
            <v>89469</v>
          </cell>
          <cell r="AI963">
            <v>1617124</v>
          </cell>
          <cell r="AJ963">
            <v>678023</v>
          </cell>
          <cell r="AK963">
            <v>738833</v>
          </cell>
          <cell r="AL963">
            <v>269704</v>
          </cell>
          <cell r="AM963">
            <v>571517</v>
          </cell>
          <cell r="AN963">
            <v>468700</v>
          </cell>
          <cell r="AO963">
            <v>610598</v>
          </cell>
          <cell r="AP963">
            <v>470666</v>
          </cell>
          <cell r="AQ963">
            <v>524646</v>
          </cell>
          <cell r="AR963">
            <v>512221</v>
          </cell>
          <cell r="AS963">
            <v>610382</v>
          </cell>
          <cell r="AT963">
            <v>580589</v>
          </cell>
          <cell r="AU963">
            <v>595015</v>
          </cell>
          <cell r="AV963">
            <v>506412</v>
          </cell>
          <cell r="AW963">
            <v>697318</v>
          </cell>
          <cell r="AX963">
            <v>687015</v>
          </cell>
          <cell r="AY963">
            <v>593338</v>
          </cell>
          <cell r="AZ963">
            <v>3225526</v>
          </cell>
          <cell r="BA963">
            <v>11788510</v>
          </cell>
          <cell r="BB963">
            <v>2067528</v>
          </cell>
          <cell r="BC963">
            <v>285519</v>
          </cell>
          <cell r="BD963">
            <v>740227</v>
          </cell>
          <cell r="BE963">
            <v>3451264</v>
          </cell>
        </row>
        <row r="964">
          <cell r="B964">
            <v>201160</v>
          </cell>
          <cell r="C964" t="str">
            <v xml:space="preserve">    광고선전비</v>
          </cell>
          <cell r="AF964">
            <v>2388955</v>
          </cell>
          <cell r="AG964">
            <v>1992573</v>
          </cell>
          <cell r="AH964">
            <v>1570712</v>
          </cell>
          <cell r="AI964">
            <v>1952017</v>
          </cell>
          <cell r="AJ964">
            <v>3039874</v>
          </cell>
          <cell r="AK964">
            <v>2211936</v>
          </cell>
          <cell r="AL964">
            <v>1445689</v>
          </cell>
          <cell r="AM964">
            <v>1850920</v>
          </cell>
          <cell r="AN964">
            <v>1691942</v>
          </cell>
          <cell r="AO964">
            <v>3218248</v>
          </cell>
          <cell r="AP964">
            <v>2024587</v>
          </cell>
          <cell r="AQ964">
            <v>3536024</v>
          </cell>
          <cell r="AR964">
            <v>1972255</v>
          </cell>
          <cell r="AS964">
            <v>2732954</v>
          </cell>
          <cell r="AT964">
            <v>2381577</v>
          </cell>
          <cell r="AU964">
            <v>1956468</v>
          </cell>
          <cell r="AV964">
            <v>5283832</v>
          </cell>
          <cell r="AW964">
            <v>3116773</v>
          </cell>
          <cell r="AX964">
            <v>3441041</v>
          </cell>
          <cell r="AY964">
            <v>3591863</v>
          </cell>
          <cell r="AZ964">
            <v>6480130</v>
          </cell>
          <cell r="BA964">
            <v>8193670</v>
          </cell>
          <cell r="BB964">
            <v>8268492</v>
          </cell>
          <cell r="BC964">
            <v>7801090</v>
          </cell>
          <cell r="BD964">
            <v>4964484</v>
          </cell>
          <cell r="BE964">
            <v>5017542</v>
          </cell>
        </row>
        <row r="965">
          <cell r="B965">
            <v>201170</v>
          </cell>
          <cell r="C965" t="str">
            <v xml:space="preserve">    도서인쇄비</v>
          </cell>
          <cell r="AN965">
            <v>55077</v>
          </cell>
          <cell r="AO965">
            <v>71899</v>
          </cell>
          <cell r="AP965">
            <v>51752</v>
          </cell>
          <cell r="AQ965">
            <v>245820</v>
          </cell>
          <cell r="AR965">
            <v>73982</v>
          </cell>
          <cell r="AS965">
            <v>157464</v>
          </cell>
          <cell r="AT965">
            <v>241128</v>
          </cell>
          <cell r="AU965">
            <v>274228</v>
          </cell>
          <cell r="AV965">
            <v>86969</v>
          </cell>
          <cell r="AW965">
            <v>71999</v>
          </cell>
          <cell r="AX965">
            <v>74351</v>
          </cell>
          <cell r="AY965">
            <v>228106</v>
          </cell>
          <cell r="AZ965">
            <v>72796</v>
          </cell>
          <cell r="BA965">
            <v>-72796</v>
          </cell>
          <cell r="BB965">
            <v>58289</v>
          </cell>
          <cell r="BC965">
            <v>164174</v>
          </cell>
          <cell r="BD965">
            <v>42344</v>
          </cell>
          <cell r="BE965">
            <v>-42344</v>
          </cell>
        </row>
        <row r="966">
          <cell r="B966">
            <v>201180</v>
          </cell>
          <cell r="C966" t="str">
            <v xml:space="preserve">    견본비</v>
          </cell>
        </row>
        <row r="967">
          <cell r="B967">
            <v>201190</v>
          </cell>
          <cell r="C967" t="str">
            <v xml:space="preserve">    해외시장개척비</v>
          </cell>
        </row>
        <row r="968">
          <cell r="B968">
            <v>201200</v>
          </cell>
          <cell r="C968" t="str">
            <v xml:space="preserve">    수출비용</v>
          </cell>
        </row>
        <row r="969">
          <cell r="B969">
            <v>201210</v>
          </cell>
          <cell r="C969" t="str">
            <v xml:space="preserve">    판매촉진비</v>
          </cell>
        </row>
        <row r="970">
          <cell r="B970">
            <v>201220</v>
          </cell>
          <cell r="C970" t="str">
            <v xml:space="preserve">    판매수수료</v>
          </cell>
        </row>
        <row r="971">
          <cell r="B971">
            <v>201230</v>
          </cell>
          <cell r="C971" t="str">
            <v xml:space="preserve">    분양대행수수료</v>
          </cell>
        </row>
        <row r="972">
          <cell r="B972">
            <v>201240</v>
          </cell>
          <cell r="C972" t="str">
            <v xml:space="preserve">    광고대행수수료</v>
          </cell>
        </row>
        <row r="973">
          <cell r="B973">
            <v>201250</v>
          </cell>
          <cell r="C973" t="str">
            <v xml:space="preserve">    보관료</v>
          </cell>
        </row>
        <row r="974">
          <cell r="B974">
            <v>201260</v>
          </cell>
          <cell r="C974" t="str">
            <v xml:space="preserve">    포장비</v>
          </cell>
        </row>
        <row r="975">
          <cell r="B975">
            <v>201270</v>
          </cell>
          <cell r="C975" t="str">
            <v xml:space="preserve">    운반비</v>
          </cell>
        </row>
        <row r="976">
          <cell r="B976">
            <v>201280</v>
          </cell>
          <cell r="C976" t="str">
            <v xml:space="preserve">    기타물류원가</v>
          </cell>
        </row>
        <row r="977">
          <cell r="B977">
            <v>201290</v>
          </cell>
          <cell r="C977" t="str">
            <v xml:space="preserve">    애프터서비스비</v>
          </cell>
        </row>
        <row r="978">
          <cell r="B978">
            <v>201300</v>
          </cell>
          <cell r="C978" t="str">
            <v xml:space="preserve">    대손상각비</v>
          </cell>
          <cell r="AF978">
            <v>824856</v>
          </cell>
          <cell r="AG978">
            <v>-212474</v>
          </cell>
          <cell r="AH978">
            <v>522629</v>
          </cell>
          <cell r="AI978">
            <v>113746</v>
          </cell>
          <cell r="AJ978">
            <v>216287</v>
          </cell>
          <cell r="AK978">
            <v>284910</v>
          </cell>
          <cell r="AL978">
            <v>64213</v>
          </cell>
          <cell r="AM978">
            <v>-783417</v>
          </cell>
          <cell r="AN978">
            <v>46057</v>
          </cell>
          <cell r="AO978">
            <v>-92402</v>
          </cell>
          <cell r="AP978">
            <v>390961</v>
          </cell>
          <cell r="AQ978">
            <v>-559890</v>
          </cell>
          <cell r="AR978">
            <v>-194083</v>
          </cell>
          <cell r="AS978">
            <v>-219700</v>
          </cell>
          <cell r="AT978">
            <v>95890</v>
          </cell>
          <cell r="AU978">
            <v>-170810</v>
          </cell>
          <cell r="AV978">
            <v>24502</v>
          </cell>
          <cell r="AW978">
            <v>709082</v>
          </cell>
          <cell r="AX978">
            <v>116532</v>
          </cell>
          <cell r="AY978">
            <v>1687641</v>
          </cell>
          <cell r="AZ978">
            <v>194882</v>
          </cell>
          <cell r="BA978">
            <v>87908</v>
          </cell>
          <cell r="BB978">
            <v>319919</v>
          </cell>
          <cell r="BC978">
            <v>1648263</v>
          </cell>
          <cell r="BD978">
            <v>636598</v>
          </cell>
          <cell r="BE978">
            <v>-249023</v>
          </cell>
        </row>
        <row r="979">
          <cell r="B979">
            <v>201310</v>
          </cell>
          <cell r="C979" t="str">
            <v xml:space="preserve">    수주비상각</v>
          </cell>
        </row>
        <row r="980">
          <cell r="B980">
            <v>201320</v>
          </cell>
          <cell r="C980" t="str">
            <v xml:space="preserve">    반품비용</v>
          </cell>
        </row>
        <row r="981">
          <cell r="B981">
            <v>201330</v>
          </cell>
          <cell r="C981" t="str">
            <v xml:space="preserve">    행사비</v>
          </cell>
          <cell r="AF981">
            <v>81692</v>
          </cell>
          <cell r="AG981">
            <v>131183</v>
          </cell>
          <cell r="AH981">
            <v>187244</v>
          </cell>
          <cell r="AI981">
            <v>736731</v>
          </cell>
          <cell r="AJ981">
            <v>50390</v>
          </cell>
          <cell r="AK981">
            <v>85378</v>
          </cell>
          <cell r="AL981">
            <v>-84345</v>
          </cell>
          <cell r="AM981">
            <v>78929</v>
          </cell>
          <cell r="AN981">
            <v>24536</v>
          </cell>
          <cell r="AO981">
            <v>40125</v>
          </cell>
          <cell r="AP981">
            <v>27606</v>
          </cell>
          <cell r="AQ981">
            <v>137436</v>
          </cell>
          <cell r="AR981">
            <v>45315</v>
          </cell>
          <cell r="AS981">
            <v>62091</v>
          </cell>
          <cell r="AT981">
            <v>51049</v>
          </cell>
          <cell r="AU981">
            <v>70371</v>
          </cell>
          <cell r="AV981">
            <v>20109</v>
          </cell>
          <cell r="AW981">
            <v>99710</v>
          </cell>
          <cell r="AX981">
            <v>9459</v>
          </cell>
          <cell r="AY981">
            <v>49549</v>
          </cell>
          <cell r="AZ981">
            <v>209637</v>
          </cell>
          <cell r="BA981">
            <v>-209637</v>
          </cell>
          <cell r="BB981">
            <v>5195</v>
          </cell>
          <cell r="BC981">
            <v>34217</v>
          </cell>
          <cell r="BD981">
            <v>6439</v>
          </cell>
          <cell r="BE981">
            <v>-6439</v>
          </cell>
        </row>
        <row r="982">
          <cell r="B982">
            <v>201340</v>
          </cell>
          <cell r="C982" t="str">
            <v xml:space="preserve">    접대비</v>
          </cell>
          <cell r="AF982">
            <v>258743</v>
          </cell>
          <cell r="AG982">
            <v>243140</v>
          </cell>
          <cell r="AH982">
            <v>305375</v>
          </cell>
          <cell r="AI982">
            <v>252270</v>
          </cell>
          <cell r="AJ982">
            <v>302998</v>
          </cell>
          <cell r="AK982">
            <v>348043</v>
          </cell>
          <cell r="AL982">
            <v>452284</v>
          </cell>
          <cell r="AM982">
            <v>397031</v>
          </cell>
          <cell r="AN982">
            <v>308951</v>
          </cell>
          <cell r="AO982">
            <v>517863</v>
          </cell>
          <cell r="AP982">
            <v>634241</v>
          </cell>
          <cell r="AQ982">
            <v>590731</v>
          </cell>
          <cell r="AR982">
            <v>501709</v>
          </cell>
          <cell r="AS982">
            <v>606031</v>
          </cell>
          <cell r="AT982">
            <v>650228</v>
          </cell>
          <cell r="AU982">
            <v>639743</v>
          </cell>
          <cell r="AV982">
            <v>491576</v>
          </cell>
          <cell r="AW982">
            <v>500664</v>
          </cell>
          <cell r="AX982">
            <v>634513</v>
          </cell>
          <cell r="AY982">
            <v>514122</v>
          </cell>
          <cell r="AZ982">
            <v>433320</v>
          </cell>
          <cell r="BA982">
            <v>-433320</v>
          </cell>
          <cell r="BB982">
            <v>700950</v>
          </cell>
          <cell r="BC982">
            <v>502392</v>
          </cell>
          <cell r="BD982">
            <v>486015</v>
          </cell>
          <cell r="BE982">
            <v>-486015</v>
          </cell>
        </row>
        <row r="983">
          <cell r="B983">
            <v>201350</v>
          </cell>
          <cell r="C983" t="str">
            <v xml:space="preserve">    기타판매비</v>
          </cell>
        </row>
        <row r="984">
          <cell r="B984">
            <v>201360</v>
          </cell>
          <cell r="C984" t="str">
            <v xml:space="preserve">    기타</v>
          </cell>
        </row>
        <row r="985">
          <cell r="B985">
            <v>201370</v>
          </cell>
          <cell r="C985" t="str">
            <v>영업이익</v>
          </cell>
          <cell r="AF985">
            <v>29825615</v>
          </cell>
          <cell r="AG985">
            <v>31125692</v>
          </cell>
          <cell r="AH985">
            <v>32111934</v>
          </cell>
          <cell r="AI985">
            <v>-3292597</v>
          </cell>
          <cell r="AJ985">
            <v>35055143</v>
          </cell>
          <cell r="AK985">
            <v>39766476</v>
          </cell>
          <cell r="AL985">
            <v>31715119</v>
          </cell>
          <cell r="AM985">
            <v>25714087</v>
          </cell>
          <cell r="AN985">
            <v>31071381</v>
          </cell>
          <cell r="AO985">
            <v>28395887</v>
          </cell>
          <cell r="AP985">
            <v>28433236</v>
          </cell>
          <cell r="AQ985">
            <v>-8852665.2699999996</v>
          </cell>
          <cell r="AR985">
            <v>22614606</v>
          </cell>
          <cell r="AS985">
            <v>13234181</v>
          </cell>
          <cell r="AT985">
            <v>11459540</v>
          </cell>
          <cell r="AU985">
            <v>11013401.93</v>
          </cell>
          <cell r="AV985">
            <v>15343941</v>
          </cell>
          <cell r="AW985">
            <v>32767106</v>
          </cell>
          <cell r="AX985">
            <v>10933110</v>
          </cell>
          <cell r="AY985">
            <v>6741688.04</v>
          </cell>
          <cell r="AZ985">
            <v>-7698227</v>
          </cell>
          <cell r="BA985">
            <v>-27312802</v>
          </cell>
          <cell r="BB985">
            <v>10442501</v>
          </cell>
          <cell r="BC985">
            <v>-5383766.4000000004</v>
          </cell>
          <cell r="BD985">
            <v>4809817</v>
          </cell>
          <cell r="BE985">
            <v>-67079</v>
          </cell>
        </row>
        <row r="986">
          <cell r="B986">
            <v>203580</v>
          </cell>
          <cell r="C986" t="str">
            <v>*기타영업손익</v>
          </cell>
        </row>
        <row r="987">
          <cell r="B987">
            <v>203590</v>
          </cell>
          <cell r="C987" t="str">
            <v xml:space="preserve">    *기타영업수익</v>
          </cell>
        </row>
        <row r="988">
          <cell r="B988">
            <v>203600</v>
          </cell>
          <cell r="C988" t="str">
            <v xml:space="preserve">        *이자수익</v>
          </cell>
        </row>
        <row r="989">
          <cell r="B989">
            <v>203610</v>
          </cell>
          <cell r="C989" t="str">
            <v xml:space="preserve">        *배당금수익</v>
          </cell>
        </row>
        <row r="990">
          <cell r="B990">
            <v>203620</v>
          </cell>
          <cell r="C990" t="str">
            <v xml:space="preserve">        *외환거래이익</v>
          </cell>
        </row>
        <row r="991">
          <cell r="B991">
            <v>203630</v>
          </cell>
          <cell r="C991" t="str">
            <v xml:space="preserve">            *외환차익</v>
          </cell>
        </row>
        <row r="992">
          <cell r="B992">
            <v>203640</v>
          </cell>
          <cell r="C992" t="str">
            <v xml:space="preserve">            *외화환산이익</v>
          </cell>
        </row>
        <row r="993">
          <cell r="B993">
            <v>203650</v>
          </cell>
          <cell r="C993" t="str">
            <v xml:space="preserve">            *기타외화거래이익</v>
          </cell>
        </row>
        <row r="994">
          <cell r="B994">
            <v>203660</v>
          </cell>
          <cell r="C994" t="str">
            <v xml:space="preserve">        *수수료수익</v>
          </cell>
        </row>
        <row r="995">
          <cell r="B995">
            <v>203670</v>
          </cell>
          <cell r="C995" t="str">
            <v xml:space="preserve">        *임대료</v>
          </cell>
        </row>
        <row r="996">
          <cell r="B996">
            <v>203680</v>
          </cell>
          <cell r="C996" t="str">
            <v xml:space="preserve">        *로열티수익</v>
          </cell>
        </row>
        <row r="997">
          <cell r="B997">
            <v>203690</v>
          </cell>
          <cell r="C997" t="str">
            <v xml:space="preserve">        *연체료수익</v>
          </cell>
        </row>
        <row r="998">
          <cell r="B998">
            <v>203700</v>
          </cell>
          <cell r="C998" t="str">
            <v xml:space="preserve">        *대손충당금환입</v>
          </cell>
        </row>
        <row r="999">
          <cell r="B999">
            <v>203710</v>
          </cell>
          <cell r="C999" t="str">
            <v xml:space="preserve">        *충당부채환입액</v>
          </cell>
        </row>
        <row r="1000">
          <cell r="B1000">
            <v>203720</v>
          </cell>
          <cell r="C1000" t="str">
            <v xml:space="preserve">        *자산처분이익</v>
          </cell>
        </row>
        <row r="1001">
          <cell r="B1001">
            <v>203730</v>
          </cell>
          <cell r="C1001" t="str">
            <v xml:space="preserve">            *투자부동산처분이익</v>
          </cell>
        </row>
        <row r="1002">
          <cell r="B1002">
            <v>203740</v>
          </cell>
          <cell r="C1002" t="str">
            <v xml:space="preserve">            *투자자산처분이익</v>
          </cell>
        </row>
        <row r="1003">
          <cell r="B1003">
            <v>203750</v>
          </cell>
          <cell r="C1003" t="str">
            <v xml:space="preserve">            *유형,리스자산처분이익</v>
          </cell>
        </row>
        <row r="1004">
          <cell r="B1004">
            <v>203760</v>
          </cell>
          <cell r="C1004" t="str">
            <v xml:space="preserve">            *무형자산처분이익</v>
          </cell>
        </row>
        <row r="1005">
          <cell r="B1005">
            <v>203770</v>
          </cell>
          <cell r="C1005" t="str">
            <v xml:space="preserve">            *기타자산처분이익</v>
          </cell>
        </row>
        <row r="1006">
          <cell r="B1006">
            <v>203780</v>
          </cell>
          <cell r="C1006" t="str">
            <v xml:space="preserve">        *자산폐기이익</v>
          </cell>
        </row>
        <row r="1007">
          <cell r="B1007">
            <v>203790</v>
          </cell>
          <cell r="C1007" t="str">
            <v xml:space="preserve">        *재고자산감모손실환입</v>
          </cell>
        </row>
        <row r="1008">
          <cell r="B1008">
            <v>203800</v>
          </cell>
          <cell r="C1008" t="str">
            <v xml:space="preserve">        *투자자산평가이익</v>
          </cell>
        </row>
        <row r="1009">
          <cell r="B1009">
            <v>203810</v>
          </cell>
          <cell r="C1009" t="str">
            <v xml:space="preserve">        *자산재평가이익</v>
          </cell>
        </row>
        <row r="1010">
          <cell r="B1010">
            <v>203820</v>
          </cell>
          <cell r="C1010" t="str">
            <v xml:space="preserve">        *파생상품이익</v>
          </cell>
        </row>
        <row r="1011">
          <cell r="B1011">
            <v>203830</v>
          </cell>
          <cell r="C1011" t="str">
            <v xml:space="preserve">            *파생상품평가이익</v>
          </cell>
        </row>
        <row r="1012">
          <cell r="B1012">
            <v>203840</v>
          </cell>
          <cell r="C1012" t="str">
            <v xml:space="preserve">            *파생상품거래이익</v>
          </cell>
        </row>
        <row r="1013">
          <cell r="B1013">
            <v>203850</v>
          </cell>
          <cell r="C1013" t="str">
            <v xml:space="preserve">            *기타파생상품이익</v>
          </cell>
        </row>
        <row r="1014">
          <cell r="B1014">
            <v>203860</v>
          </cell>
          <cell r="C1014" t="str">
            <v xml:space="preserve">        *자산손상차손환입</v>
          </cell>
        </row>
        <row r="1015">
          <cell r="B1015">
            <v>203870</v>
          </cell>
          <cell r="C1015" t="str">
            <v xml:space="preserve">            *재고자산손상차손환입</v>
          </cell>
        </row>
        <row r="1016">
          <cell r="B1016">
            <v>203880</v>
          </cell>
          <cell r="C1016" t="str">
            <v xml:space="preserve">            *투자부동산손상차손환입</v>
          </cell>
        </row>
        <row r="1017">
          <cell r="B1017">
            <v>203890</v>
          </cell>
          <cell r="C1017" t="str">
            <v xml:space="preserve">            *유형자산손상차손환입</v>
          </cell>
        </row>
        <row r="1018">
          <cell r="B1018">
            <v>203900</v>
          </cell>
          <cell r="C1018" t="str">
            <v xml:space="preserve">            *무형자산손상차손환입</v>
          </cell>
        </row>
        <row r="1019">
          <cell r="B1019">
            <v>203910</v>
          </cell>
          <cell r="C1019" t="str">
            <v xml:space="preserve">            *매각예정처분자산집단손상차손환입</v>
          </cell>
        </row>
        <row r="1020">
          <cell r="B1020">
            <v>203920</v>
          </cell>
          <cell r="C1020" t="str">
            <v xml:space="preserve">            *기타자산손상차손환입</v>
          </cell>
        </row>
        <row r="1021">
          <cell r="B1021">
            <v>204550</v>
          </cell>
          <cell r="C1021" t="str">
            <v xml:space="preserve">        *지분법관련이익</v>
          </cell>
        </row>
        <row r="1022">
          <cell r="B1022">
            <v>203930</v>
          </cell>
          <cell r="C1022" t="str">
            <v xml:space="preserve">        *채무조정이익</v>
          </cell>
        </row>
        <row r="1023">
          <cell r="B1023">
            <v>203940</v>
          </cell>
          <cell r="C1023" t="str">
            <v xml:space="preserve">        *법인세환급액</v>
          </cell>
        </row>
        <row r="1024">
          <cell r="B1024">
            <v>203950</v>
          </cell>
          <cell r="C1024" t="str">
            <v xml:space="preserve">        *보상원가환입</v>
          </cell>
        </row>
        <row r="1025">
          <cell r="B1025">
            <v>203960</v>
          </cell>
          <cell r="C1025" t="str">
            <v xml:space="preserve">        *자산수증이익</v>
          </cell>
        </row>
        <row r="1026">
          <cell r="B1026">
            <v>203970</v>
          </cell>
          <cell r="C1026" t="str">
            <v xml:space="preserve">        *채무면제이익</v>
          </cell>
        </row>
        <row r="1027">
          <cell r="B1027">
            <v>203980</v>
          </cell>
          <cell r="C1027" t="str">
            <v xml:space="preserve">        *보험차익</v>
          </cell>
        </row>
        <row r="1028">
          <cell r="B1028">
            <v>203990</v>
          </cell>
          <cell r="C1028" t="str">
            <v xml:space="preserve">        *정부보조금으로인한이익</v>
          </cell>
        </row>
        <row r="1029">
          <cell r="B1029">
            <v>204000</v>
          </cell>
          <cell r="C1029" t="str">
            <v xml:space="preserve">        *순사외적립자산기대수익</v>
          </cell>
        </row>
        <row r="1030">
          <cell r="B1030">
            <v>204010</v>
          </cell>
          <cell r="C1030" t="str">
            <v xml:space="preserve">        *전기오류수정이익</v>
          </cell>
        </row>
        <row r="1031">
          <cell r="B1031">
            <v>204610</v>
          </cell>
          <cell r="C1031" t="str">
            <v xml:space="preserve">        *보험수리적이익</v>
          </cell>
        </row>
        <row r="1032">
          <cell r="B1032">
            <v>204020</v>
          </cell>
          <cell r="C1032" t="str">
            <v xml:space="preserve">        *기타</v>
          </cell>
        </row>
        <row r="1033">
          <cell r="B1033">
            <v>204030</v>
          </cell>
          <cell r="C1033" t="str">
            <v xml:space="preserve">    *기타영업비용</v>
          </cell>
        </row>
        <row r="1034">
          <cell r="B1034">
            <v>204040</v>
          </cell>
          <cell r="C1034" t="str">
            <v xml:space="preserve">        *이자비용</v>
          </cell>
        </row>
        <row r="1035">
          <cell r="B1035">
            <v>204050</v>
          </cell>
          <cell r="C1035" t="str">
            <v xml:space="preserve">        *외환거래손실</v>
          </cell>
        </row>
        <row r="1036">
          <cell r="B1036">
            <v>204060</v>
          </cell>
          <cell r="C1036" t="str">
            <v xml:space="preserve">            *외환차손</v>
          </cell>
        </row>
        <row r="1037">
          <cell r="B1037">
            <v>204070</v>
          </cell>
          <cell r="C1037" t="str">
            <v xml:space="preserve">            *외화환산손실</v>
          </cell>
        </row>
        <row r="1038">
          <cell r="B1038">
            <v>204080</v>
          </cell>
          <cell r="C1038" t="str">
            <v xml:space="preserve">            *기타외환거래손실</v>
          </cell>
        </row>
        <row r="1039">
          <cell r="B1039">
            <v>204090</v>
          </cell>
          <cell r="C1039" t="str">
            <v xml:space="preserve">        *기타대손상각비</v>
          </cell>
        </row>
        <row r="1040">
          <cell r="B1040">
            <v>204100</v>
          </cell>
          <cell r="C1040" t="str">
            <v xml:space="preserve">        *충당부채전입액</v>
          </cell>
        </row>
        <row r="1041">
          <cell r="B1041">
            <v>204110</v>
          </cell>
          <cell r="C1041" t="str">
            <v xml:space="preserve">        *분양관리비</v>
          </cell>
        </row>
        <row r="1042">
          <cell r="B1042">
            <v>204120</v>
          </cell>
          <cell r="C1042" t="str">
            <v xml:space="preserve">        *미분양주택관리비</v>
          </cell>
        </row>
        <row r="1043">
          <cell r="B1043">
            <v>204130</v>
          </cell>
          <cell r="C1043" t="str">
            <v xml:space="preserve">        *수주비</v>
          </cell>
        </row>
        <row r="1044">
          <cell r="B1044">
            <v>204140</v>
          </cell>
          <cell r="C1044" t="str">
            <v xml:space="preserve">        *하자보수비</v>
          </cell>
        </row>
        <row r="1045">
          <cell r="B1045">
            <v>204150</v>
          </cell>
          <cell r="C1045" t="str">
            <v xml:space="preserve">        *기부금</v>
          </cell>
        </row>
        <row r="1046">
          <cell r="B1046">
            <v>204160</v>
          </cell>
          <cell r="C1046" t="str">
            <v xml:space="preserve">        *자산처분손실</v>
          </cell>
        </row>
        <row r="1047">
          <cell r="B1047">
            <v>204170</v>
          </cell>
          <cell r="C1047" t="str">
            <v xml:space="preserve">            *투자부동산처분손실</v>
          </cell>
        </row>
        <row r="1048">
          <cell r="B1048">
            <v>204180</v>
          </cell>
          <cell r="C1048" t="str">
            <v xml:space="preserve">            *투자자산처분손실</v>
          </cell>
        </row>
        <row r="1049">
          <cell r="B1049">
            <v>204190</v>
          </cell>
          <cell r="C1049" t="str">
            <v xml:space="preserve">            *유형,리스자산처분손실</v>
          </cell>
        </row>
        <row r="1050">
          <cell r="B1050">
            <v>204200</v>
          </cell>
          <cell r="C1050" t="str">
            <v xml:space="preserve">            *무형자산처분손실</v>
          </cell>
        </row>
        <row r="1051">
          <cell r="B1051">
            <v>204210</v>
          </cell>
          <cell r="C1051" t="str">
            <v xml:space="preserve">            *기타자산처분손실</v>
          </cell>
        </row>
        <row r="1052">
          <cell r="B1052">
            <v>204220</v>
          </cell>
          <cell r="C1052" t="str">
            <v xml:space="preserve">        *자산폐기손실</v>
          </cell>
        </row>
        <row r="1053">
          <cell r="B1053">
            <v>204230</v>
          </cell>
          <cell r="C1053" t="str">
            <v xml:space="preserve">        *재고자산감모손실</v>
          </cell>
        </row>
        <row r="1054">
          <cell r="B1054">
            <v>204240</v>
          </cell>
          <cell r="C1054" t="str">
            <v xml:space="preserve">        *투자자산평가손실</v>
          </cell>
        </row>
        <row r="1055">
          <cell r="B1055">
            <v>204250</v>
          </cell>
          <cell r="C1055" t="str">
            <v xml:space="preserve">        *자산재평가손실</v>
          </cell>
        </row>
        <row r="1056">
          <cell r="B1056">
            <v>204260</v>
          </cell>
          <cell r="C1056" t="str">
            <v xml:space="preserve">        *파생상품손실</v>
          </cell>
        </row>
        <row r="1057">
          <cell r="B1057">
            <v>204270</v>
          </cell>
          <cell r="C1057" t="str">
            <v xml:space="preserve">            *파생상품평가손실</v>
          </cell>
        </row>
        <row r="1058">
          <cell r="B1058">
            <v>204280</v>
          </cell>
          <cell r="C1058" t="str">
            <v xml:space="preserve">            *파생상품거래손실</v>
          </cell>
        </row>
        <row r="1059">
          <cell r="B1059">
            <v>204290</v>
          </cell>
          <cell r="C1059" t="str">
            <v xml:space="preserve">            *기타파생상품손실</v>
          </cell>
        </row>
        <row r="1060">
          <cell r="B1060">
            <v>204300</v>
          </cell>
          <cell r="C1060" t="str">
            <v xml:space="preserve">        *자산손상차손</v>
          </cell>
        </row>
        <row r="1061">
          <cell r="B1061">
            <v>204310</v>
          </cell>
          <cell r="C1061" t="str">
            <v xml:space="preserve">            *재고자산손상차손(평가손실)</v>
          </cell>
        </row>
        <row r="1062">
          <cell r="B1062">
            <v>204320</v>
          </cell>
          <cell r="C1062" t="str">
            <v xml:space="preserve">            *투자부동산손상차손</v>
          </cell>
        </row>
        <row r="1063">
          <cell r="B1063">
            <v>204330</v>
          </cell>
          <cell r="C1063" t="str">
            <v xml:space="preserve">            *유형자산손상차손</v>
          </cell>
        </row>
        <row r="1064">
          <cell r="B1064">
            <v>204340</v>
          </cell>
          <cell r="C1064" t="str">
            <v xml:space="preserve">            *영업권손상차손</v>
          </cell>
        </row>
        <row r="1065">
          <cell r="B1065">
            <v>204350</v>
          </cell>
          <cell r="C1065" t="str">
            <v xml:space="preserve">            *무형자산손상차손</v>
          </cell>
        </row>
        <row r="1066">
          <cell r="B1066">
            <v>204360</v>
          </cell>
          <cell r="C1066" t="str">
            <v xml:space="preserve">            *매각예정처분자산집단손상차손</v>
          </cell>
        </row>
        <row r="1067">
          <cell r="B1067">
            <v>204370</v>
          </cell>
          <cell r="C1067" t="str">
            <v xml:space="preserve">            *기타자산손상차손</v>
          </cell>
        </row>
        <row r="1068">
          <cell r="B1068">
            <v>204560</v>
          </cell>
          <cell r="C1068" t="str">
            <v xml:space="preserve">        *지분법관련손실</v>
          </cell>
        </row>
        <row r="1069">
          <cell r="B1069">
            <v>204380</v>
          </cell>
          <cell r="C1069" t="str">
            <v xml:space="preserve">        *법인세추납액</v>
          </cell>
        </row>
        <row r="1070">
          <cell r="B1070">
            <v>204440</v>
          </cell>
          <cell r="C1070" t="str">
            <v xml:space="preserve">        *구조조정활동비용</v>
          </cell>
        </row>
        <row r="1071">
          <cell r="B1071">
            <v>204450</v>
          </cell>
          <cell r="C1071" t="str">
            <v xml:space="preserve">        *정부보조금으로인한손실</v>
          </cell>
        </row>
        <row r="1072">
          <cell r="B1072">
            <v>204390</v>
          </cell>
          <cell r="C1072" t="str">
            <v xml:space="preserve">        *전기오류수정손실</v>
          </cell>
        </row>
        <row r="1073">
          <cell r="B1073">
            <v>204620</v>
          </cell>
          <cell r="C1073" t="str">
            <v xml:space="preserve">        *보험수리적손실</v>
          </cell>
        </row>
        <row r="1074">
          <cell r="B1074">
            <v>204400</v>
          </cell>
          <cell r="C1074" t="str">
            <v xml:space="preserve">        *기타</v>
          </cell>
        </row>
        <row r="1075">
          <cell r="B1075">
            <v>204510</v>
          </cell>
          <cell r="C1075" t="str">
            <v>*지분법손익</v>
          </cell>
        </row>
        <row r="1076">
          <cell r="B1076">
            <v>204520</v>
          </cell>
          <cell r="C1076" t="str">
            <v xml:space="preserve">    *지분법이익</v>
          </cell>
        </row>
        <row r="1077">
          <cell r="B1077">
            <v>204530</v>
          </cell>
          <cell r="C1077" t="str">
            <v xml:space="preserve">    *지분법손실</v>
          </cell>
        </row>
        <row r="1078">
          <cell r="B1078">
            <v>204540</v>
          </cell>
          <cell r="C1078" t="str">
            <v xml:space="preserve">    *기타</v>
          </cell>
        </row>
        <row r="1079">
          <cell r="B1079">
            <v>204490</v>
          </cell>
          <cell r="C1079" t="str">
            <v>영업이익(발표기준)</v>
          </cell>
          <cell r="AF1079">
            <v>29825615</v>
          </cell>
          <cell r="AG1079">
            <v>31125692</v>
          </cell>
          <cell r="AH1079">
            <v>32111934</v>
          </cell>
          <cell r="AI1079">
            <v>-3292597.24</v>
          </cell>
          <cell r="AJ1079">
            <v>35055143</v>
          </cell>
          <cell r="AK1079">
            <v>39766476</v>
          </cell>
          <cell r="AL1079">
            <v>31715119</v>
          </cell>
          <cell r="AM1079">
            <v>25714086.57</v>
          </cell>
          <cell r="AN1079">
            <v>31071381</v>
          </cell>
          <cell r="AO1079">
            <v>28395887</v>
          </cell>
          <cell r="AP1079">
            <v>28433236</v>
          </cell>
          <cell r="AQ1079">
            <v>-8852665.2699999996</v>
          </cell>
          <cell r="AR1079">
            <v>22614606</v>
          </cell>
          <cell r="AS1079">
            <v>13234181</v>
          </cell>
          <cell r="AT1079">
            <v>11459540</v>
          </cell>
          <cell r="AU1079">
            <v>11013401.939999999</v>
          </cell>
          <cell r="AV1079">
            <v>15343941</v>
          </cell>
          <cell r="AW1079">
            <v>32767106</v>
          </cell>
          <cell r="AX1079">
            <v>10933110</v>
          </cell>
          <cell r="AY1079">
            <v>6741688.04</v>
          </cell>
          <cell r="AZ1079">
            <v>-7698227</v>
          </cell>
          <cell r="BA1079">
            <v>-27312802</v>
          </cell>
          <cell r="BB1079">
            <v>10442501</v>
          </cell>
          <cell r="BC1079">
            <v>-5383766.4100000001</v>
          </cell>
          <cell r="BD1079">
            <v>4809817</v>
          </cell>
          <cell r="BE1079">
            <v>-67079</v>
          </cell>
        </row>
        <row r="1080">
          <cell r="B1080">
            <v>204750</v>
          </cell>
          <cell r="C1080" t="str">
            <v>*[구.K-IFRS]영업이익</v>
          </cell>
          <cell r="AF1080">
            <v>29825615</v>
          </cell>
          <cell r="AG1080">
            <v>31125692</v>
          </cell>
          <cell r="AH1080">
            <v>32111934</v>
          </cell>
        </row>
        <row r="1081">
          <cell r="B1081">
            <v>202210</v>
          </cell>
          <cell r="C1081" t="str">
            <v>금융수익</v>
          </cell>
          <cell r="AF1081">
            <v>1965378</v>
          </cell>
          <cell r="AG1081">
            <v>1958186</v>
          </cell>
          <cell r="AH1081">
            <v>2225960</v>
          </cell>
          <cell r="AI1081">
            <v>2804055</v>
          </cell>
          <cell r="AJ1081">
            <v>2069814</v>
          </cell>
          <cell r="AK1081">
            <v>2635817</v>
          </cell>
          <cell r="AL1081">
            <v>1731104</v>
          </cell>
          <cell r="AM1081">
            <v>2296175</v>
          </cell>
          <cell r="AN1081">
            <v>1985947</v>
          </cell>
          <cell r="AO1081">
            <v>2202965</v>
          </cell>
          <cell r="AP1081">
            <v>3986488</v>
          </cell>
          <cell r="AQ1081">
            <v>4264833.3</v>
          </cell>
          <cell r="AR1081">
            <v>4955952</v>
          </cell>
          <cell r="AS1081">
            <v>2359174</v>
          </cell>
          <cell r="AT1081">
            <v>2347518</v>
          </cell>
          <cell r="AU1081">
            <v>2594464.16</v>
          </cell>
          <cell r="AV1081">
            <v>2742940</v>
          </cell>
          <cell r="AW1081">
            <v>2510069</v>
          </cell>
          <cell r="AX1081">
            <v>2290552</v>
          </cell>
          <cell r="AY1081">
            <v>1957753.21</v>
          </cell>
          <cell r="AZ1081">
            <v>1788093</v>
          </cell>
          <cell r="BA1081">
            <v>1461751</v>
          </cell>
          <cell r="BB1081">
            <v>1215453</v>
          </cell>
          <cell r="BC1081">
            <v>1614232.1</v>
          </cell>
          <cell r="BD1081">
            <v>1070462</v>
          </cell>
          <cell r="BE1081">
            <v>786544</v>
          </cell>
        </row>
        <row r="1082">
          <cell r="B1082">
            <v>202220</v>
          </cell>
          <cell r="C1082" t="str">
            <v xml:space="preserve">    이자수익</v>
          </cell>
          <cell r="AF1082">
            <v>1965378</v>
          </cell>
          <cell r="AG1082">
            <v>1958186</v>
          </cell>
          <cell r="AH1082">
            <v>2225959</v>
          </cell>
          <cell r="AI1082">
            <v>2804056</v>
          </cell>
          <cell r="AJ1082">
            <v>2069814</v>
          </cell>
          <cell r="AK1082">
            <v>2635816</v>
          </cell>
          <cell r="AL1082">
            <v>1731105</v>
          </cell>
          <cell r="AM1082">
            <v>2296175</v>
          </cell>
          <cell r="AN1082">
            <v>1985947</v>
          </cell>
          <cell r="AO1082">
            <v>2202965</v>
          </cell>
          <cell r="AP1082">
            <v>3986488</v>
          </cell>
          <cell r="AQ1082">
            <v>4264833</v>
          </cell>
          <cell r="AR1082">
            <v>4955952</v>
          </cell>
          <cell r="AS1082">
            <v>2359174</v>
          </cell>
          <cell r="AT1082">
            <v>2347518</v>
          </cell>
          <cell r="AU1082">
            <v>2594464</v>
          </cell>
          <cell r="AV1082">
            <v>2742940</v>
          </cell>
          <cell r="AW1082">
            <v>2510069</v>
          </cell>
          <cell r="AX1082">
            <v>2290552</v>
          </cell>
          <cell r="AY1082">
            <v>1957753</v>
          </cell>
          <cell r="AZ1082">
            <v>1788093</v>
          </cell>
          <cell r="BA1082">
            <v>1461751</v>
          </cell>
          <cell r="BB1082">
            <v>1215453</v>
          </cell>
          <cell r="BC1082">
            <v>1614232</v>
          </cell>
          <cell r="BD1082">
            <v>1070462</v>
          </cell>
          <cell r="BE1082">
            <v>786544</v>
          </cell>
        </row>
        <row r="1083">
          <cell r="B1083">
            <v>202230</v>
          </cell>
          <cell r="C1083" t="str">
            <v xml:space="preserve">    배당금수익</v>
          </cell>
        </row>
        <row r="1084">
          <cell r="B1084">
            <v>202240</v>
          </cell>
          <cell r="C1084" t="str">
            <v xml:space="preserve">    외환거래이익</v>
          </cell>
        </row>
        <row r="1085">
          <cell r="B1085">
            <v>202250</v>
          </cell>
          <cell r="C1085" t="str">
            <v xml:space="preserve">        외환차익</v>
          </cell>
        </row>
        <row r="1086">
          <cell r="B1086">
            <v>202260</v>
          </cell>
          <cell r="C1086" t="str">
            <v xml:space="preserve">        외화환산이익</v>
          </cell>
        </row>
        <row r="1087">
          <cell r="B1087">
            <v>202270</v>
          </cell>
          <cell r="C1087" t="str">
            <v xml:space="preserve">        기타외화거래이익</v>
          </cell>
        </row>
        <row r="1088">
          <cell r="B1088">
            <v>202280</v>
          </cell>
          <cell r="C1088" t="str">
            <v xml:space="preserve">    대손충당금환입액</v>
          </cell>
        </row>
        <row r="1089">
          <cell r="B1089">
            <v>202290</v>
          </cell>
          <cell r="C1089" t="str">
            <v xml:space="preserve">    금융자산처분이익</v>
          </cell>
        </row>
        <row r="1090">
          <cell r="B1090">
            <v>202300</v>
          </cell>
          <cell r="C1090" t="str">
            <v xml:space="preserve">        당기손익인식(지정)금융자산처분이익</v>
          </cell>
        </row>
        <row r="1091">
          <cell r="B1091">
            <v>202310</v>
          </cell>
          <cell r="C1091" t="str">
            <v xml:space="preserve">        단기매매금융자산처분이익</v>
          </cell>
        </row>
        <row r="1092">
          <cell r="B1092">
            <v>202320</v>
          </cell>
          <cell r="C1092" t="str">
            <v xml:space="preserve">        단기투자자산처분이익</v>
          </cell>
        </row>
        <row r="1093">
          <cell r="B1093">
            <v>202330</v>
          </cell>
          <cell r="C1093" t="str">
            <v xml:space="preserve">        매도가능금융자산처분이익</v>
          </cell>
        </row>
        <row r="1094">
          <cell r="B1094">
            <v>202340</v>
          </cell>
          <cell r="C1094" t="str">
            <v xml:space="preserve">        만기보유금융자산처분이익</v>
          </cell>
        </row>
        <row r="1095">
          <cell r="B1095">
            <v>202350</v>
          </cell>
          <cell r="C1095" t="str">
            <v xml:space="preserve">        기타금융자산처분이익</v>
          </cell>
        </row>
        <row r="1096">
          <cell r="B1096">
            <v>202360</v>
          </cell>
          <cell r="C1096" t="str">
            <v xml:space="preserve">    매출채권처분이익</v>
          </cell>
        </row>
        <row r="1097">
          <cell r="B1097">
            <v>202370</v>
          </cell>
          <cell r="C1097" t="str">
            <v xml:space="preserve">    금융자산평가이익</v>
          </cell>
        </row>
        <row r="1098">
          <cell r="B1098">
            <v>202380</v>
          </cell>
          <cell r="C1098" t="str">
            <v xml:space="preserve">        당기손익인식(지정)금융자산평가이익</v>
          </cell>
        </row>
        <row r="1099">
          <cell r="B1099">
            <v>202390</v>
          </cell>
          <cell r="C1099" t="str">
            <v xml:space="preserve">        단기매매금융자산평가이익</v>
          </cell>
        </row>
        <row r="1100">
          <cell r="B1100">
            <v>202400</v>
          </cell>
          <cell r="C1100" t="str">
            <v xml:space="preserve">        단기투자자산평가이익</v>
          </cell>
        </row>
        <row r="1101">
          <cell r="B1101">
            <v>202410</v>
          </cell>
          <cell r="C1101" t="str">
            <v xml:space="preserve">        매도가능금융자산평가이익</v>
          </cell>
        </row>
        <row r="1102">
          <cell r="B1102">
            <v>202420</v>
          </cell>
          <cell r="C1102" t="str">
            <v xml:space="preserve">        만기보유금융자산평가이익</v>
          </cell>
        </row>
        <row r="1103">
          <cell r="B1103">
            <v>202430</v>
          </cell>
          <cell r="C1103" t="str">
            <v xml:space="preserve">        기타금융자산평가이익</v>
          </cell>
        </row>
        <row r="1104">
          <cell r="B1104">
            <v>202440</v>
          </cell>
          <cell r="C1104" t="str">
            <v xml:space="preserve">    파생상품이익</v>
          </cell>
        </row>
        <row r="1105">
          <cell r="B1105">
            <v>202450</v>
          </cell>
          <cell r="C1105" t="str">
            <v xml:space="preserve">        파생상품평가이익</v>
          </cell>
        </row>
        <row r="1106">
          <cell r="B1106">
            <v>202460</v>
          </cell>
          <cell r="C1106" t="str">
            <v xml:space="preserve">        파생상품거래이익</v>
          </cell>
        </row>
        <row r="1107">
          <cell r="B1107">
            <v>202470</v>
          </cell>
          <cell r="C1107" t="str">
            <v xml:space="preserve">        기타파생상품이익</v>
          </cell>
        </row>
        <row r="1108">
          <cell r="B1108">
            <v>202480</v>
          </cell>
          <cell r="C1108" t="str">
            <v xml:space="preserve">    금융자산손상차손환입</v>
          </cell>
        </row>
        <row r="1109">
          <cell r="B1109">
            <v>202490</v>
          </cell>
          <cell r="C1109" t="str">
            <v xml:space="preserve">        매도가능금융자산손상차손환입</v>
          </cell>
        </row>
        <row r="1110">
          <cell r="B1110">
            <v>202500</v>
          </cell>
          <cell r="C1110" t="str">
            <v xml:space="preserve">        만기보유금융자산손상차손환입</v>
          </cell>
        </row>
        <row r="1111">
          <cell r="B1111">
            <v>202510</v>
          </cell>
          <cell r="C1111" t="str">
            <v xml:space="preserve">        기타금융자산손상차손환입</v>
          </cell>
        </row>
        <row r="1112">
          <cell r="B1112">
            <v>204570</v>
          </cell>
          <cell r="C1112" t="str">
            <v xml:space="preserve">    지분법관련이익</v>
          </cell>
        </row>
        <row r="1113">
          <cell r="B1113">
            <v>202520</v>
          </cell>
          <cell r="C1113" t="str">
            <v xml:space="preserve">    금융부채관련이익</v>
          </cell>
        </row>
        <row r="1114">
          <cell r="B1114">
            <v>202530</v>
          </cell>
          <cell r="C1114" t="str">
            <v xml:space="preserve">    사채상환이익</v>
          </cell>
        </row>
        <row r="1115">
          <cell r="B1115">
            <v>202540</v>
          </cell>
          <cell r="C1115" t="str">
            <v xml:space="preserve">    기타금융수익</v>
          </cell>
        </row>
        <row r="1116">
          <cell r="B1116">
            <v>202550</v>
          </cell>
          <cell r="C1116" t="str">
            <v>금융비용</v>
          </cell>
          <cell r="AF1116">
            <v>1084567</v>
          </cell>
          <cell r="AG1116">
            <v>1336679</v>
          </cell>
          <cell r="AH1116">
            <v>1266310</v>
          </cell>
          <cell r="AI1116">
            <v>1196364</v>
          </cell>
          <cell r="AJ1116">
            <v>963155</v>
          </cell>
          <cell r="AK1116">
            <v>834989</v>
          </cell>
          <cell r="AL1116">
            <v>750919</v>
          </cell>
          <cell r="AM1116">
            <v>630877</v>
          </cell>
          <cell r="AN1116">
            <v>739221</v>
          </cell>
          <cell r="AO1116">
            <v>680754</v>
          </cell>
          <cell r="AP1116">
            <v>709127</v>
          </cell>
          <cell r="AQ1116">
            <v>1237476.6299999999</v>
          </cell>
          <cell r="AR1116">
            <v>798742</v>
          </cell>
          <cell r="AS1116">
            <v>391977</v>
          </cell>
          <cell r="AT1116">
            <v>537144</v>
          </cell>
          <cell r="AU1116">
            <v>1265950.52</v>
          </cell>
          <cell r="AV1116">
            <v>1061525</v>
          </cell>
          <cell r="AW1116">
            <v>1093869</v>
          </cell>
          <cell r="AX1116">
            <v>734185</v>
          </cell>
          <cell r="AY1116">
            <v>624735.51</v>
          </cell>
          <cell r="AZ1116">
            <v>3621367</v>
          </cell>
          <cell r="BA1116">
            <v>5847123</v>
          </cell>
          <cell r="BB1116">
            <v>10599682</v>
          </cell>
          <cell r="BC1116">
            <v>4994790.1500000004</v>
          </cell>
          <cell r="BD1116">
            <v>8399780</v>
          </cell>
          <cell r="BE1116">
            <v>6491525</v>
          </cell>
        </row>
        <row r="1117">
          <cell r="B1117">
            <v>202560</v>
          </cell>
          <cell r="C1117" t="str">
            <v xml:space="preserve">    이자비용</v>
          </cell>
          <cell r="AF1117">
            <v>1084567</v>
          </cell>
          <cell r="AG1117">
            <v>1336679</v>
          </cell>
          <cell r="AH1117">
            <v>1266310</v>
          </cell>
          <cell r="AI1117">
            <v>1196364</v>
          </cell>
          <cell r="AJ1117">
            <v>963155</v>
          </cell>
          <cell r="AK1117">
            <v>834989</v>
          </cell>
          <cell r="AL1117">
            <v>750919</v>
          </cell>
          <cell r="AM1117">
            <v>630877</v>
          </cell>
          <cell r="AN1117">
            <v>739221</v>
          </cell>
          <cell r="AO1117">
            <v>680754</v>
          </cell>
          <cell r="AP1117">
            <v>709127</v>
          </cell>
          <cell r="AQ1117">
            <v>1237477</v>
          </cell>
          <cell r="AR1117">
            <v>798742</v>
          </cell>
          <cell r="AS1117">
            <v>391977</v>
          </cell>
          <cell r="AT1117">
            <v>-1190719</v>
          </cell>
          <cell r="AU1117">
            <v>2993814</v>
          </cell>
          <cell r="AV1117">
            <v>1061525</v>
          </cell>
          <cell r="AW1117">
            <v>1093869</v>
          </cell>
          <cell r="AX1117">
            <v>734185</v>
          </cell>
          <cell r="AY1117">
            <v>624736</v>
          </cell>
          <cell r="AZ1117">
            <v>3621367</v>
          </cell>
          <cell r="BA1117">
            <v>5847123</v>
          </cell>
          <cell r="BB1117">
            <v>10599682</v>
          </cell>
          <cell r="BC1117">
            <v>4994790</v>
          </cell>
          <cell r="BD1117">
            <v>8399780</v>
          </cell>
          <cell r="BE1117">
            <v>6491525</v>
          </cell>
        </row>
        <row r="1118">
          <cell r="B1118">
            <v>202570</v>
          </cell>
          <cell r="C1118" t="str">
            <v xml:space="preserve">    외환거래손실</v>
          </cell>
        </row>
        <row r="1119">
          <cell r="B1119">
            <v>202580</v>
          </cell>
          <cell r="C1119" t="str">
            <v xml:space="preserve">        외환차손</v>
          </cell>
        </row>
        <row r="1120">
          <cell r="B1120">
            <v>202590</v>
          </cell>
          <cell r="C1120" t="str">
            <v xml:space="preserve">        외화환산손실</v>
          </cell>
        </row>
        <row r="1121">
          <cell r="B1121">
            <v>202600</v>
          </cell>
          <cell r="C1121" t="str">
            <v xml:space="preserve">        기타외환거래손실</v>
          </cell>
        </row>
        <row r="1122">
          <cell r="B1122">
            <v>202610</v>
          </cell>
          <cell r="C1122" t="str">
            <v xml:space="preserve">    대손상각비</v>
          </cell>
        </row>
        <row r="1123">
          <cell r="B1123">
            <v>202620</v>
          </cell>
          <cell r="C1123" t="str">
            <v xml:space="preserve">    금융자산처분손실</v>
          </cell>
        </row>
        <row r="1124">
          <cell r="B1124">
            <v>202630</v>
          </cell>
          <cell r="C1124" t="str">
            <v xml:space="preserve">        당기손익인식금융자산처분손실</v>
          </cell>
        </row>
        <row r="1125">
          <cell r="B1125">
            <v>202640</v>
          </cell>
          <cell r="C1125" t="str">
            <v xml:space="preserve">        단기매매금융자산처분손실</v>
          </cell>
        </row>
        <row r="1126">
          <cell r="B1126">
            <v>202650</v>
          </cell>
          <cell r="C1126" t="str">
            <v xml:space="preserve">        단기투자자산처분손실</v>
          </cell>
        </row>
        <row r="1127">
          <cell r="B1127">
            <v>202660</v>
          </cell>
          <cell r="C1127" t="str">
            <v xml:space="preserve">        매도가능금융자산처분손실</v>
          </cell>
        </row>
        <row r="1128">
          <cell r="B1128">
            <v>202670</v>
          </cell>
          <cell r="C1128" t="str">
            <v xml:space="preserve">        만기보유금융자산처분손실</v>
          </cell>
        </row>
        <row r="1129">
          <cell r="B1129">
            <v>202680</v>
          </cell>
          <cell r="C1129" t="str">
            <v xml:space="preserve">        기타금융자산처분손실</v>
          </cell>
        </row>
        <row r="1130">
          <cell r="B1130">
            <v>202690</v>
          </cell>
          <cell r="C1130" t="str">
            <v xml:space="preserve">    매출채권처분손실</v>
          </cell>
        </row>
        <row r="1131">
          <cell r="B1131">
            <v>202700</v>
          </cell>
          <cell r="C1131" t="str">
            <v xml:space="preserve">    금융자산평가손실</v>
          </cell>
        </row>
        <row r="1132">
          <cell r="B1132">
            <v>202710</v>
          </cell>
          <cell r="C1132" t="str">
            <v xml:space="preserve">        당기손익인식(지정)금융자산평가손실</v>
          </cell>
        </row>
        <row r="1133">
          <cell r="B1133">
            <v>202720</v>
          </cell>
          <cell r="C1133" t="str">
            <v xml:space="preserve">        단기매매금융자산평가손실</v>
          </cell>
        </row>
        <row r="1134">
          <cell r="B1134">
            <v>202730</v>
          </cell>
          <cell r="C1134" t="str">
            <v xml:space="preserve">        단기투자자산평가손실</v>
          </cell>
        </row>
        <row r="1135">
          <cell r="B1135">
            <v>202740</v>
          </cell>
          <cell r="C1135" t="str">
            <v xml:space="preserve">        매도가능금융자산평가손실</v>
          </cell>
        </row>
        <row r="1136">
          <cell r="B1136">
            <v>202750</v>
          </cell>
          <cell r="C1136" t="str">
            <v xml:space="preserve">        만기보유금융자산평가손실</v>
          </cell>
        </row>
        <row r="1137">
          <cell r="B1137">
            <v>202760</v>
          </cell>
          <cell r="C1137" t="str">
            <v xml:space="preserve">        기타금융자산평가손실</v>
          </cell>
        </row>
        <row r="1138">
          <cell r="B1138">
            <v>202770</v>
          </cell>
          <cell r="C1138" t="str">
            <v xml:space="preserve">    파생상품손실</v>
          </cell>
        </row>
        <row r="1139">
          <cell r="B1139">
            <v>202780</v>
          </cell>
          <cell r="C1139" t="str">
            <v xml:space="preserve">        파생상품평가손실</v>
          </cell>
        </row>
        <row r="1140">
          <cell r="B1140">
            <v>202790</v>
          </cell>
          <cell r="C1140" t="str">
            <v xml:space="preserve">        파생상품거래손실</v>
          </cell>
        </row>
        <row r="1141">
          <cell r="B1141">
            <v>202800</v>
          </cell>
          <cell r="C1141" t="str">
            <v xml:space="preserve">        기타파생상품손실</v>
          </cell>
        </row>
        <row r="1142">
          <cell r="B1142">
            <v>202810</v>
          </cell>
          <cell r="C1142" t="str">
            <v xml:space="preserve">    금융자산손상차손</v>
          </cell>
        </row>
        <row r="1143">
          <cell r="B1143">
            <v>202820</v>
          </cell>
          <cell r="C1143" t="str">
            <v xml:space="preserve">        매도가능금융자산손상차손</v>
          </cell>
        </row>
        <row r="1144">
          <cell r="B1144">
            <v>202830</v>
          </cell>
          <cell r="C1144" t="str">
            <v xml:space="preserve">        만기보유금융자산손상차손</v>
          </cell>
        </row>
        <row r="1145">
          <cell r="B1145">
            <v>202840</v>
          </cell>
          <cell r="C1145" t="str">
            <v xml:space="preserve">        기타금융자산손상차손</v>
          </cell>
        </row>
        <row r="1146">
          <cell r="B1146">
            <v>204580</v>
          </cell>
          <cell r="C1146" t="str">
            <v xml:space="preserve">    지분법관련손실</v>
          </cell>
        </row>
        <row r="1147">
          <cell r="B1147">
            <v>202850</v>
          </cell>
          <cell r="C1147" t="str">
            <v xml:space="preserve">    금융부채관련손실</v>
          </cell>
        </row>
        <row r="1148">
          <cell r="B1148">
            <v>202860</v>
          </cell>
          <cell r="C1148" t="str">
            <v xml:space="preserve">    사채상환손실</v>
          </cell>
        </row>
        <row r="1149">
          <cell r="B1149">
            <v>202870</v>
          </cell>
          <cell r="C1149" t="str">
            <v xml:space="preserve">    기타금융비용</v>
          </cell>
          <cell r="AT1149">
            <v>1727863</v>
          </cell>
          <cell r="AU1149">
            <v>-1727863</v>
          </cell>
        </row>
        <row r="1150">
          <cell r="B1150">
            <v>204410</v>
          </cell>
          <cell r="C1150" t="str">
            <v>기타영업외손익</v>
          </cell>
          <cell r="AF1150">
            <v>4780895</v>
          </cell>
          <cell r="AG1150">
            <v>908730</v>
          </cell>
          <cell r="AH1150">
            <v>3806228</v>
          </cell>
          <cell r="AI1150">
            <v>2685534</v>
          </cell>
          <cell r="AJ1150">
            <v>3087308</v>
          </cell>
          <cell r="AK1150">
            <v>6338522</v>
          </cell>
          <cell r="AL1150">
            <v>3741906</v>
          </cell>
          <cell r="AM1150">
            <v>-7148081</v>
          </cell>
          <cell r="AN1150">
            <v>12605997</v>
          </cell>
          <cell r="AO1150">
            <v>737530</v>
          </cell>
          <cell r="AP1150">
            <v>3780727</v>
          </cell>
          <cell r="AQ1150">
            <v>13813526.98</v>
          </cell>
          <cell r="AR1150">
            <v>6404183</v>
          </cell>
          <cell r="AS1150">
            <v>2663466</v>
          </cell>
          <cell r="AT1150">
            <v>2951203</v>
          </cell>
          <cell r="AU1150">
            <v>540946.81000000006</v>
          </cell>
          <cell r="AV1150">
            <v>2812047</v>
          </cell>
          <cell r="AW1150">
            <v>1830215</v>
          </cell>
          <cell r="AX1150">
            <v>1318649</v>
          </cell>
          <cell r="AY1150">
            <v>-2284405.44</v>
          </cell>
          <cell r="AZ1150">
            <v>17448381</v>
          </cell>
          <cell r="BA1150">
            <v>4002548</v>
          </cell>
          <cell r="BB1150">
            <v>1803049</v>
          </cell>
          <cell r="BC1150">
            <v>-7825322.6500000004</v>
          </cell>
          <cell r="BD1150">
            <v>2512021</v>
          </cell>
          <cell r="BE1150">
            <v>1143177</v>
          </cell>
        </row>
        <row r="1151">
          <cell r="B1151">
            <v>201390</v>
          </cell>
          <cell r="C1151" t="str">
            <v xml:space="preserve">    기타영업외수익</v>
          </cell>
          <cell r="AF1151">
            <v>7598170</v>
          </cell>
          <cell r="AG1151">
            <v>3421559</v>
          </cell>
          <cell r="AH1151">
            <v>5335959</v>
          </cell>
          <cell r="AI1151">
            <v>9565471</v>
          </cell>
          <cell r="AJ1151">
            <v>7155516</v>
          </cell>
          <cell r="AK1151">
            <v>8226470</v>
          </cell>
          <cell r="AL1151">
            <v>6920284</v>
          </cell>
          <cell r="AM1151">
            <v>8665744</v>
          </cell>
          <cell r="AN1151">
            <v>16939571</v>
          </cell>
          <cell r="AO1151">
            <v>6596759</v>
          </cell>
          <cell r="AP1151">
            <v>5968114</v>
          </cell>
          <cell r="AQ1151">
            <v>17524655.879999999</v>
          </cell>
          <cell r="AR1151">
            <v>9584084</v>
          </cell>
          <cell r="AS1151">
            <v>4797936</v>
          </cell>
          <cell r="AT1151">
            <v>4646725</v>
          </cell>
          <cell r="AU1151">
            <v>4133195.45</v>
          </cell>
          <cell r="AV1151">
            <v>7889926</v>
          </cell>
          <cell r="AW1151">
            <v>6038806</v>
          </cell>
          <cell r="AX1151">
            <v>4803611</v>
          </cell>
          <cell r="AY1151">
            <v>4880802.17</v>
          </cell>
          <cell r="AZ1151">
            <v>21013300</v>
          </cell>
          <cell r="BA1151">
            <v>8959719</v>
          </cell>
          <cell r="BB1151">
            <v>6474773</v>
          </cell>
          <cell r="BC1151">
            <v>5351564.87</v>
          </cell>
          <cell r="BD1151">
            <v>6537921</v>
          </cell>
          <cell r="BE1151">
            <v>6756498</v>
          </cell>
        </row>
        <row r="1152">
          <cell r="B1152">
            <v>204760</v>
          </cell>
          <cell r="C1152" t="str">
            <v xml:space="preserve">        이자수익</v>
          </cell>
        </row>
        <row r="1153">
          <cell r="B1153">
            <v>204770</v>
          </cell>
          <cell r="C1153" t="str">
            <v xml:space="preserve">        배당금수익</v>
          </cell>
          <cell r="AI1153">
            <v>563510</v>
          </cell>
          <cell r="AJ1153">
            <v>121612</v>
          </cell>
          <cell r="AK1153">
            <v>54406</v>
          </cell>
          <cell r="AL1153">
            <v>39408</v>
          </cell>
          <cell r="AM1153">
            <v>25399</v>
          </cell>
          <cell r="AN1153">
            <v>51217</v>
          </cell>
          <cell r="AO1153">
            <v>2712</v>
          </cell>
          <cell r="AR1153">
            <v>39045</v>
          </cell>
          <cell r="AV1153">
            <v>45016</v>
          </cell>
          <cell r="AZ1153">
            <v>45476</v>
          </cell>
          <cell r="BD1153">
            <v>45476</v>
          </cell>
        </row>
        <row r="1154">
          <cell r="B1154">
            <v>201420</v>
          </cell>
          <cell r="C1154" t="str">
            <v xml:space="preserve">        외환거래이익</v>
          </cell>
          <cell r="AF1154">
            <v>2713453</v>
          </cell>
          <cell r="AG1154">
            <v>-512903</v>
          </cell>
          <cell r="AH1154">
            <v>969379</v>
          </cell>
          <cell r="AI1154">
            <v>3274144</v>
          </cell>
          <cell r="AJ1154">
            <v>2684885</v>
          </cell>
          <cell r="AK1154">
            <v>1884833</v>
          </cell>
          <cell r="AL1154">
            <v>1724924</v>
          </cell>
          <cell r="AM1154">
            <v>2030333</v>
          </cell>
          <cell r="AN1154">
            <v>1647742</v>
          </cell>
          <cell r="AO1154">
            <v>648943</v>
          </cell>
          <cell r="AP1154">
            <v>1508534</v>
          </cell>
          <cell r="AQ1154">
            <v>2633942</v>
          </cell>
          <cell r="AR1154">
            <v>1536019</v>
          </cell>
          <cell r="AS1154">
            <v>1734686</v>
          </cell>
          <cell r="AT1154">
            <v>2325777</v>
          </cell>
          <cell r="AU1154">
            <v>1426565</v>
          </cell>
          <cell r="AV1154">
            <v>3040705</v>
          </cell>
          <cell r="AW1154">
            <v>2814688</v>
          </cell>
          <cell r="AX1154">
            <v>1304633</v>
          </cell>
          <cell r="AY1154">
            <v>1832101</v>
          </cell>
          <cell r="AZ1154">
            <v>1083632</v>
          </cell>
          <cell r="BA1154">
            <v>1797113</v>
          </cell>
          <cell r="BB1154">
            <v>1818072</v>
          </cell>
          <cell r="BC1154">
            <v>950394</v>
          </cell>
          <cell r="BD1154">
            <v>2442770</v>
          </cell>
          <cell r="BE1154">
            <v>2294461</v>
          </cell>
        </row>
        <row r="1155">
          <cell r="B1155">
            <v>201430</v>
          </cell>
          <cell r="C1155" t="str">
            <v xml:space="preserve">            외환차익</v>
          </cell>
          <cell r="AF1155">
            <v>1066095</v>
          </cell>
          <cell r="AG1155">
            <v>538068</v>
          </cell>
          <cell r="AH1155">
            <v>667299</v>
          </cell>
          <cell r="AI1155">
            <v>395910</v>
          </cell>
          <cell r="AJ1155">
            <v>1739864</v>
          </cell>
          <cell r="AK1155">
            <v>1593882</v>
          </cell>
          <cell r="AL1155">
            <v>1155033</v>
          </cell>
          <cell r="AM1155">
            <v>861232</v>
          </cell>
          <cell r="AN1155">
            <v>1352452</v>
          </cell>
          <cell r="AO1155">
            <v>709438</v>
          </cell>
          <cell r="AP1155">
            <v>1173409</v>
          </cell>
          <cell r="AQ1155">
            <v>2163813</v>
          </cell>
          <cell r="AR1155">
            <v>1390339</v>
          </cell>
          <cell r="AS1155">
            <v>1158013</v>
          </cell>
          <cell r="AT1155">
            <v>2147561</v>
          </cell>
          <cell r="AU1155">
            <v>1921688</v>
          </cell>
          <cell r="AV1155">
            <v>2777198</v>
          </cell>
          <cell r="AW1155">
            <v>2793778</v>
          </cell>
          <cell r="AX1155">
            <v>1410559</v>
          </cell>
          <cell r="AY1155">
            <v>1591645</v>
          </cell>
          <cell r="AZ1155">
            <v>882886</v>
          </cell>
          <cell r="BA1155">
            <v>1804843</v>
          </cell>
          <cell r="BB1155">
            <v>1722909</v>
          </cell>
          <cell r="BC1155">
            <v>820597</v>
          </cell>
          <cell r="BD1155">
            <v>2133904</v>
          </cell>
          <cell r="BE1155">
            <v>2200619</v>
          </cell>
        </row>
        <row r="1156">
          <cell r="B1156">
            <v>201440</v>
          </cell>
          <cell r="C1156" t="str">
            <v xml:space="preserve">            외화환산이익</v>
          </cell>
          <cell r="AF1156">
            <v>1647358</v>
          </cell>
          <cell r="AG1156">
            <v>-1050971</v>
          </cell>
          <cell r="AH1156">
            <v>302080</v>
          </cell>
          <cell r="AI1156">
            <v>2878234</v>
          </cell>
          <cell r="AJ1156">
            <v>945021</v>
          </cell>
          <cell r="AK1156">
            <v>290951</v>
          </cell>
          <cell r="AL1156">
            <v>569891</v>
          </cell>
          <cell r="AM1156">
            <v>1169101</v>
          </cell>
          <cell r="AN1156">
            <v>295290</v>
          </cell>
          <cell r="AO1156">
            <v>-60495</v>
          </cell>
          <cell r="AP1156">
            <v>335125</v>
          </cell>
          <cell r="AQ1156">
            <v>470129</v>
          </cell>
          <cell r="AR1156">
            <v>145680</v>
          </cell>
          <cell r="AS1156">
            <v>576673</v>
          </cell>
          <cell r="AT1156">
            <v>178216</v>
          </cell>
          <cell r="AU1156">
            <v>-495123</v>
          </cell>
          <cell r="AV1156">
            <v>263507</v>
          </cell>
          <cell r="AW1156">
            <v>20910</v>
          </cell>
          <cell r="AX1156">
            <v>-105926</v>
          </cell>
          <cell r="AY1156">
            <v>240456</v>
          </cell>
          <cell r="AZ1156">
            <v>200746</v>
          </cell>
          <cell r="BA1156">
            <v>-7730</v>
          </cell>
          <cell r="BB1156">
            <v>95163</v>
          </cell>
          <cell r="BC1156">
            <v>129797</v>
          </cell>
          <cell r="BD1156">
            <v>308866</v>
          </cell>
          <cell r="BE1156">
            <v>93842</v>
          </cell>
        </row>
        <row r="1157">
          <cell r="B1157">
            <v>201450</v>
          </cell>
          <cell r="C1157" t="str">
            <v xml:space="preserve">            기타외화거래이익</v>
          </cell>
        </row>
        <row r="1158">
          <cell r="B1158">
            <v>201460</v>
          </cell>
          <cell r="C1158" t="str">
            <v xml:space="preserve">        수수료수익</v>
          </cell>
          <cell r="AI1158">
            <v>550000</v>
          </cell>
          <cell r="AM1158">
            <v>550000</v>
          </cell>
          <cell r="AN1158">
            <v>63216</v>
          </cell>
          <cell r="AO1158">
            <v>63216</v>
          </cell>
          <cell r="AP1158">
            <v>63216</v>
          </cell>
          <cell r="AQ1158">
            <v>63216</v>
          </cell>
          <cell r="AR1158">
            <v>65943</v>
          </cell>
          <cell r="AS1158">
            <v>396957</v>
          </cell>
          <cell r="AT1158">
            <v>18843</v>
          </cell>
          <cell r="AU1158">
            <v>18842</v>
          </cell>
          <cell r="AV1158">
            <v>33750</v>
          </cell>
          <cell r="AW1158">
            <v>33750</v>
          </cell>
          <cell r="AX1158">
            <v>79360</v>
          </cell>
          <cell r="AY1158">
            <v>-39782</v>
          </cell>
          <cell r="AZ1158">
            <v>43341</v>
          </cell>
          <cell r="BA1158">
            <v>31200</v>
          </cell>
          <cell r="BB1158">
            <v>51817</v>
          </cell>
          <cell r="BC1158">
            <v>31200</v>
          </cell>
          <cell r="BD1158">
            <v>30966</v>
          </cell>
          <cell r="BE1158">
            <v>84304</v>
          </cell>
        </row>
        <row r="1159">
          <cell r="B1159">
            <v>201470</v>
          </cell>
          <cell r="C1159" t="str">
            <v xml:space="preserve">        임대료</v>
          </cell>
          <cell r="AF1159">
            <v>610552</v>
          </cell>
          <cell r="AG1159">
            <v>608866</v>
          </cell>
          <cell r="AH1159">
            <v>544865</v>
          </cell>
          <cell r="AI1159">
            <v>544420</v>
          </cell>
          <cell r="AJ1159">
            <v>572774</v>
          </cell>
          <cell r="AK1159">
            <v>559672</v>
          </cell>
          <cell r="AL1159">
            <v>552174</v>
          </cell>
          <cell r="AM1159">
            <v>507358</v>
          </cell>
          <cell r="AN1159">
            <v>442924</v>
          </cell>
          <cell r="AO1159">
            <v>316628</v>
          </cell>
          <cell r="AP1159">
            <v>326249</v>
          </cell>
          <cell r="AQ1159">
            <v>318211</v>
          </cell>
          <cell r="AR1159">
            <v>307811</v>
          </cell>
          <cell r="AS1159">
            <v>276180</v>
          </cell>
          <cell r="AT1159">
            <v>267248</v>
          </cell>
          <cell r="AU1159">
            <v>266786</v>
          </cell>
          <cell r="AV1159">
            <v>291553</v>
          </cell>
          <cell r="AW1159">
            <v>286973</v>
          </cell>
          <cell r="AX1159">
            <v>286049</v>
          </cell>
          <cell r="AY1159">
            <v>262914</v>
          </cell>
          <cell r="AZ1159">
            <v>273610</v>
          </cell>
          <cell r="BA1159">
            <v>265767</v>
          </cell>
          <cell r="BB1159">
            <v>301669</v>
          </cell>
          <cell r="BC1159">
            <v>307068</v>
          </cell>
          <cell r="BD1159">
            <v>303300</v>
          </cell>
          <cell r="BE1159">
            <v>302628</v>
          </cell>
        </row>
        <row r="1160">
          <cell r="B1160">
            <v>201480</v>
          </cell>
          <cell r="C1160" t="str">
            <v xml:space="preserve">        로열티수익</v>
          </cell>
        </row>
        <row r="1161">
          <cell r="B1161">
            <v>201500</v>
          </cell>
          <cell r="C1161" t="str">
            <v xml:space="preserve">        대손충당금환입</v>
          </cell>
          <cell r="AI1161">
            <v>4279</v>
          </cell>
          <cell r="AM1161">
            <v>426120</v>
          </cell>
        </row>
        <row r="1162">
          <cell r="B1162">
            <v>201510</v>
          </cell>
          <cell r="C1162" t="str">
            <v xml:space="preserve">        충당부채환입액</v>
          </cell>
          <cell r="AF1162">
            <v>429420</v>
          </cell>
          <cell r="AG1162">
            <v>265275</v>
          </cell>
          <cell r="AH1162">
            <v>69775</v>
          </cell>
          <cell r="AI1162">
            <v>809549</v>
          </cell>
          <cell r="AJ1162">
            <v>227182</v>
          </cell>
          <cell r="AK1162">
            <v>209801</v>
          </cell>
          <cell r="AL1162">
            <v>239370</v>
          </cell>
          <cell r="AM1162">
            <v>138516</v>
          </cell>
          <cell r="AN1162">
            <v>127379</v>
          </cell>
          <cell r="AO1162">
            <v>126119</v>
          </cell>
          <cell r="AP1162">
            <v>127263</v>
          </cell>
          <cell r="AQ1162">
            <v>71233</v>
          </cell>
          <cell r="AT1162">
            <v>201644</v>
          </cell>
          <cell r="AU1162">
            <v>201644</v>
          </cell>
          <cell r="AV1162">
            <v>199452</v>
          </cell>
          <cell r="AW1162">
            <v>199452</v>
          </cell>
          <cell r="AX1162">
            <v>201644</v>
          </cell>
          <cell r="AY1162">
            <v>201644</v>
          </cell>
          <cell r="AZ1162">
            <v>197260</v>
          </cell>
          <cell r="BA1162">
            <v>199452</v>
          </cell>
          <cell r="BB1162">
            <v>201644</v>
          </cell>
          <cell r="BC1162">
            <v>201644</v>
          </cell>
          <cell r="BD1162">
            <v>197260</v>
          </cell>
          <cell r="BE1162">
            <v>197672</v>
          </cell>
        </row>
        <row r="1163">
          <cell r="B1163">
            <v>201520</v>
          </cell>
          <cell r="C1163" t="str">
            <v xml:space="preserve">        자산처분이익</v>
          </cell>
          <cell r="AF1163">
            <v>116741</v>
          </cell>
          <cell r="AG1163">
            <v>57903</v>
          </cell>
          <cell r="AH1163">
            <v>40743</v>
          </cell>
          <cell r="AI1163">
            <v>23705</v>
          </cell>
          <cell r="AJ1163">
            <v>26207</v>
          </cell>
          <cell r="AK1163">
            <v>29211</v>
          </cell>
          <cell r="AL1163">
            <v>40203</v>
          </cell>
          <cell r="AM1163">
            <v>1837</v>
          </cell>
          <cell r="AN1163">
            <v>10035851</v>
          </cell>
          <cell r="AO1163">
            <v>65947</v>
          </cell>
          <cell r="AP1163">
            <v>102285</v>
          </cell>
          <cell r="AQ1163">
            <v>131</v>
          </cell>
          <cell r="AR1163">
            <v>4107467</v>
          </cell>
          <cell r="AS1163">
            <v>33118</v>
          </cell>
          <cell r="AU1163">
            <v>67314</v>
          </cell>
          <cell r="AV1163">
            <v>1746</v>
          </cell>
          <cell r="AW1163">
            <v>717823</v>
          </cell>
          <cell r="AX1163">
            <v>315679</v>
          </cell>
          <cell r="AY1163">
            <v>243277</v>
          </cell>
          <cell r="AZ1163">
            <v>9331</v>
          </cell>
          <cell r="BA1163">
            <v>1368</v>
          </cell>
          <cell r="BB1163">
            <v>643485</v>
          </cell>
          <cell r="BC1163">
            <v>91098</v>
          </cell>
          <cell r="BD1163">
            <v>3000</v>
          </cell>
          <cell r="BE1163">
            <v>221983</v>
          </cell>
        </row>
        <row r="1164">
          <cell r="B1164">
            <v>201530</v>
          </cell>
          <cell r="C1164" t="str">
            <v xml:space="preserve">            투자부동산처분이익</v>
          </cell>
        </row>
        <row r="1165">
          <cell r="B1165">
            <v>201540</v>
          </cell>
          <cell r="C1165" t="str">
            <v xml:space="preserve">            투자자산처분이익</v>
          </cell>
          <cell r="AF1165">
            <v>6668</v>
          </cell>
          <cell r="AG1165">
            <v>-6668</v>
          </cell>
        </row>
        <row r="1166">
          <cell r="B1166">
            <v>201550</v>
          </cell>
          <cell r="C1166" t="str">
            <v xml:space="preserve">            유형,리스자산처분이익</v>
          </cell>
          <cell r="AF1166">
            <v>1386</v>
          </cell>
          <cell r="AG1166">
            <v>2584</v>
          </cell>
          <cell r="AI1166">
            <v>1909</v>
          </cell>
          <cell r="AJ1166">
            <v>3038</v>
          </cell>
          <cell r="AL1166">
            <v>40203</v>
          </cell>
          <cell r="AM1166">
            <v>1837</v>
          </cell>
          <cell r="AO1166">
            <v>9112</v>
          </cell>
          <cell r="AP1166">
            <v>102285</v>
          </cell>
          <cell r="AQ1166">
            <v>130</v>
          </cell>
          <cell r="AR1166">
            <v>4107467</v>
          </cell>
          <cell r="AU1166">
            <v>67314</v>
          </cell>
          <cell r="AV1166">
            <v>1746</v>
          </cell>
          <cell r="AW1166">
            <v>673</v>
          </cell>
          <cell r="AX1166">
            <v>7575</v>
          </cell>
          <cell r="AY1166">
            <v>243277</v>
          </cell>
          <cell r="AZ1166">
            <v>9331</v>
          </cell>
          <cell r="BA1166">
            <v>1368</v>
          </cell>
          <cell r="BB1166">
            <v>32</v>
          </cell>
          <cell r="BC1166">
            <v>598</v>
          </cell>
          <cell r="BD1166">
            <v>3000</v>
          </cell>
          <cell r="BE1166">
            <v>10371</v>
          </cell>
        </row>
        <row r="1167">
          <cell r="B1167">
            <v>201560</v>
          </cell>
          <cell r="C1167" t="str">
            <v xml:space="preserve">            무형자산처분이익</v>
          </cell>
          <cell r="AF1167">
            <v>108687</v>
          </cell>
          <cell r="AG1167">
            <v>55319</v>
          </cell>
          <cell r="AK1167">
            <v>4753</v>
          </cell>
          <cell r="AN1167">
            <v>10002579</v>
          </cell>
          <cell r="AS1167">
            <v>33118</v>
          </cell>
          <cell r="AX1167">
            <v>290272</v>
          </cell>
          <cell r="BB1167">
            <v>188500</v>
          </cell>
          <cell r="BC1167">
            <v>90500</v>
          </cell>
        </row>
        <row r="1168">
          <cell r="B1168">
            <v>201570</v>
          </cell>
          <cell r="C1168" t="str">
            <v xml:space="preserve">            기타자산처분이익</v>
          </cell>
          <cell r="AG1168">
            <v>6668</v>
          </cell>
          <cell r="AH1168">
            <v>40743</v>
          </cell>
          <cell r="AI1168">
            <v>21796</v>
          </cell>
          <cell r="AJ1168">
            <v>23169</v>
          </cell>
          <cell r="AK1168">
            <v>24458</v>
          </cell>
          <cell r="AN1168">
            <v>33272</v>
          </cell>
          <cell r="AO1168">
            <v>56835</v>
          </cell>
          <cell r="AQ1168">
            <v>1</v>
          </cell>
          <cell r="AW1168">
            <v>717150</v>
          </cell>
          <cell r="AX1168">
            <v>17832</v>
          </cell>
          <cell r="BB1168">
            <v>454953</v>
          </cell>
          <cell r="BE1168">
            <v>211612</v>
          </cell>
        </row>
        <row r="1169">
          <cell r="B1169">
            <v>201580</v>
          </cell>
          <cell r="C1169" t="str">
            <v xml:space="preserve">        자산폐기이익</v>
          </cell>
        </row>
        <row r="1170">
          <cell r="B1170">
            <v>201600</v>
          </cell>
          <cell r="C1170" t="str">
            <v xml:space="preserve">        투자자산평가이익</v>
          </cell>
          <cell r="AF1170">
            <v>27433</v>
          </cell>
          <cell r="AG1170">
            <v>38526</v>
          </cell>
          <cell r="AH1170">
            <v>38030</v>
          </cell>
          <cell r="AI1170">
            <v>-45301</v>
          </cell>
          <cell r="AJ1170">
            <v>21349</v>
          </cell>
          <cell r="AK1170">
            <v>-21349</v>
          </cell>
        </row>
        <row r="1171">
          <cell r="B1171">
            <v>201610</v>
          </cell>
          <cell r="C1171" t="str">
            <v xml:space="preserve">        자산재평가이익</v>
          </cell>
        </row>
        <row r="1172">
          <cell r="B1172">
            <v>204630</v>
          </cell>
          <cell r="C1172" t="str">
            <v xml:space="preserve">        파생상품이익</v>
          </cell>
        </row>
        <row r="1173">
          <cell r="B1173">
            <v>204640</v>
          </cell>
          <cell r="C1173" t="str">
            <v xml:space="preserve">            파생상품평가이익</v>
          </cell>
        </row>
        <row r="1174">
          <cell r="B1174">
            <v>204650</v>
          </cell>
          <cell r="C1174" t="str">
            <v xml:space="preserve">            파생상품거래이익</v>
          </cell>
        </row>
        <row r="1175">
          <cell r="B1175">
            <v>204660</v>
          </cell>
          <cell r="C1175" t="str">
            <v xml:space="preserve">            기타파생상품이익</v>
          </cell>
        </row>
        <row r="1176">
          <cell r="B1176">
            <v>201660</v>
          </cell>
          <cell r="C1176" t="str">
            <v xml:space="preserve">        자산손상차손환입</v>
          </cell>
          <cell r="BB1176">
            <v>140057</v>
          </cell>
        </row>
        <row r="1177">
          <cell r="B1177">
            <v>201670</v>
          </cell>
          <cell r="C1177" t="str">
            <v xml:space="preserve">            재고자산손상차손환입</v>
          </cell>
        </row>
        <row r="1178">
          <cell r="B1178">
            <v>201680</v>
          </cell>
          <cell r="C1178" t="str">
            <v xml:space="preserve">            투자부동산손상차손환입</v>
          </cell>
        </row>
        <row r="1179">
          <cell r="B1179">
            <v>201690</v>
          </cell>
          <cell r="C1179" t="str">
            <v xml:space="preserve">            유형자산손상차손환입</v>
          </cell>
          <cell r="BB1179">
            <v>140057</v>
          </cell>
        </row>
        <row r="1180">
          <cell r="B1180">
            <v>201700</v>
          </cell>
          <cell r="C1180" t="str">
            <v xml:space="preserve">            무형자산손상차손환입</v>
          </cell>
        </row>
        <row r="1181">
          <cell r="B1181">
            <v>201710</v>
          </cell>
          <cell r="C1181" t="str">
            <v xml:space="preserve">            매각예정처분자산집단손상차손환입</v>
          </cell>
        </row>
        <row r="1182">
          <cell r="B1182">
            <v>201720</v>
          </cell>
          <cell r="C1182" t="str">
            <v xml:space="preserve">            기타자산손상차손환입</v>
          </cell>
        </row>
        <row r="1183">
          <cell r="B1183">
            <v>204590</v>
          </cell>
          <cell r="C1183" t="str">
            <v xml:space="preserve">        지분법관련이익</v>
          </cell>
          <cell r="AF1183">
            <v>407377</v>
          </cell>
        </row>
        <row r="1184">
          <cell r="B1184">
            <v>204780</v>
          </cell>
          <cell r="C1184" t="str">
            <v xml:space="preserve">        금융부채관련이익</v>
          </cell>
        </row>
        <row r="1185">
          <cell r="B1185">
            <v>204790</v>
          </cell>
          <cell r="C1185" t="str">
            <v xml:space="preserve">        사채상환이익</v>
          </cell>
        </row>
        <row r="1186">
          <cell r="B1186">
            <v>201730</v>
          </cell>
          <cell r="C1186" t="str">
            <v xml:space="preserve">        채무조정이익</v>
          </cell>
        </row>
        <row r="1187">
          <cell r="B1187">
            <v>201740</v>
          </cell>
          <cell r="C1187" t="str">
            <v xml:space="preserve">        법인세환급액</v>
          </cell>
        </row>
        <row r="1188">
          <cell r="B1188">
            <v>201760</v>
          </cell>
          <cell r="C1188" t="str">
            <v xml:space="preserve">        자산수증이익</v>
          </cell>
        </row>
        <row r="1189">
          <cell r="B1189">
            <v>201770</v>
          </cell>
          <cell r="C1189" t="str">
            <v xml:space="preserve">        채무면제이익</v>
          </cell>
        </row>
        <row r="1190">
          <cell r="B1190">
            <v>201780</v>
          </cell>
          <cell r="C1190" t="str">
            <v xml:space="preserve">        보험차익</v>
          </cell>
        </row>
        <row r="1191">
          <cell r="B1191">
            <v>201810</v>
          </cell>
          <cell r="C1191" t="str">
            <v xml:space="preserve">        전기오류수정이익</v>
          </cell>
        </row>
        <row r="1192">
          <cell r="B1192">
            <v>201820</v>
          </cell>
          <cell r="C1192" t="str">
            <v xml:space="preserve">        기타</v>
          </cell>
          <cell r="AF1192">
            <v>3293195</v>
          </cell>
          <cell r="AG1192">
            <v>2963891</v>
          </cell>
          <cell r="AH1192">
            <v>3673167</v>
          </cell>
          <cell r="AI1192">
            <v>3841165</v>
          </cell>
          <cell r="AJ1192">
            <v>3501507</v>
          </cell>
          <cell r="AK1192">
            <v>5509896</v>
          </cell>
          <cell r="AL1192">
            <v>4324205</v>
          </cell>
          <cell r="AM1192">
            <v>4986181</v>
          </cell>
          <cell r="AN1192">
            <v>4571241</v>
          </cell>
          <cell r="AO1192">
            <v>5373195</v>
          </cell>
          <cell r="AP1192">
            <v>3840567</v>
          </cell>
          <cell r="AQ1192">
            <v>14437923</v>
          </cell>
          <cell r="AR1192">
            <v>3527799</v>
          </cell>
          <cell r="AS1192">
            <v>2356995</v>
          </cell>
          <cell r="AT1192">
            <v>1833213</v>
          </cell>
          <cell r="AU1192">
            <v>2152044</v>
          </cell>
          <cell r="AV1192">
            <v>4277704</v>
          </cell>
          <cell r="AW1192">
            <v>1986120</v>
          </cell>
          <cell r="AX1192">
            <v>2616246</v>
          </cell>
          <cell r="AY1192">
            <v>2380647</v>
          </cell>
          <cell r="AZ1192">
            <v>19360650</v>
          </cell>
          <cell r="BA1192">
            <v>6664819</v>
          </cell>
          <cell r="BB1192">
            <v>3318029</v>
          </cell>
          <cell r="BC1192">
            <v>3770161</v>
          </cell>
          <cell r="BD1192">
            <v>3515149</v>
          </cell>
          <cell r="BE1192">
            <v>3655450</v>
          </cell>
        </row>
        <row r="1193">
          <cell r="B1193">
            <v>201830</v>
          </cell>
          <cell r="C1193" t="str">
            <v xml:space="preserve">    기타영업외비용</v>
          </cell>
          <cell r="AF1193">
            <v>2817275</v>
          </cell>
          <cell r="AG1193">
            <v>2512829</v>
          </cell>
          <cell r="AH1193">
            <v>1529731</v>
          </cell>
          <cell r="AI1193">
            <v>6879937</v>
          </cell>
          <cell r="AJ1193">
            <v>4068208</v>
          </cell>
          <cell r="AK1193">
            <v>1887948</v>
          </cell>
          <cell r="AL1193">
            <v>3178378</v>
          </cell>
          <cell r="AM1193">
            <v>15813825</v>
          </cell>
          <cell r="AN1193">
            <v>4333574</v>
          </cell>
          <cell r="AO1193">
            <v>5859229</v>
          </cell>
          <cell r="AP1193">
            <v>2187387</v>
          </cell>
          <cell r="AQ1193">
            <v>3711128.9</v>
          </cell>
          <cell r="AR1193">
            <v>3179901</v>
          </cell>
          <cell r="AS1193">
            <v>2134470</v>
          </cell>
          <cell r="AT1193">
            <v>1695522</v>
          </cell>
          <cell r="AU1193">
            <v>3592248.64</v>
          </cell>
          <cell r="AV1193">
            <v>5077879</v>
          </cell>
          <cell r="AW1193">
            <v>4208591</v>
          </cell>
          <cell r="AX1193">
            <v>3484962</v>
          </cell>
          <cell r="AY1193">
            <v>7165207.6100000003</v>
          </cell>
          <cell r="AZ1193">
            <v>3564919</v>
          </cell>
          <cell r="BA1193">
            <v>4957171</v>
          </cell>
          <cell r="BB1193">
            <v>4671724</v>
          </cell>
          <cell r="BC1193">
            <v>13176887.52</v>
          </cell>
          <cell r="BD1193">
            <v>4025900</v>
          </cell>
          <cell r="BE1193">
            <v>5613321</v>
          </cell>
        </row>
        <row r="1194">
          <cell r="B1194">
            <v>204800</v>
          </cell>
          <cell r="C1194" t="str">
            <v xml:space="preserve">        이자비용</v>
          </cell>
        </row>
        <row r="1195">
          <cell r="B1195">
            <v>201850</v>
          </cell>
          <cell r="C1195" t="str">
            <v xml:space="preserve">        외환거래손실</v>
          </cell>
          <cell r="AF1195">
            <v>1081075</v>
          </cell>
          <cell r="AG1195">
            <v>398788</v>
          </cell>
          <cell r="AH1195">
            <v>981687</v>
          </cell>
          <cell r="AI1195">
            <v>1047905</v>
          </cell>
          <cell r="AJ1195">
            <v>1679040</v>
          </cell>
          <cell r="AK1195">
            <v>1561900</v>
          </cell>
          <cell r="AL1195">
            <v>2093227</v>
          </cell>
          <cell r="AM1195">
            <v>1262123</v>
          </cell>
          <cell r="AN1195">
            <v>2157157</v>
          </cell>
          <cell r="AO1195">
            <v>1010554</v>
          </cell>
          <cell r="AP1195">
            <v>1048982</v>
          </cell>
          <cell r="AQ1195">
            <v>1600813</v>
          </cell>
          <cell r="AR1195">
            <v>1639667</v>
          </cell>
          <cell r="AS1195">
            <v>1103398</v>
          </cell>
          <cell r="AT1195">
            <v>1317607</v>
          </cell>
          <cell r="AU1195">
            <v>1341520</v>
          </cell>
          <cell r="AV1195">
            <v>2411915</v>
          </cell>
          <cell r="AW1195">
            <v>1632610</v>
          </cell>
          <cell r="AX1195">
            <v>1980084</v>
          </cell>
          <cell r="AY1195">
            <v>1392818</v>
          </cell>
          <cell r="AZ1195">
            <v>1686318</v>
          </cell>
          <cell r="BA1195">
            <v>1820607</v>
          </cell>
          <cell r="BB1195">
            <v>1797941</v>
          </cell>
          <cell r="BC1195">
            <v>1579943</v>
          </cell>
          <cell r="BD1195">
            <v>2269287</v>
          </cell>
          <cell r="BE1195">
            <v>2071081</v>
          </cell>
        </row>
        <row r="1196">
          <cell r="B1196">
            <v>201860</v>
          </cell>
          <cell r="C1196" t="str">
            <v xml:space="preserve">            외환차손</v>
          </cell>
          <cell r="AF1196">
            <v>1074925</v>
          </cell>
          <cell r="AG1196">
            <v>402688</v>
          </cell>
          <cell r="AH1196">
            <v>979427</v>
          </cell>
          <cell r="AI1196">
            <v>802989</v>
          </cell>
          <cell r="AJ1196">
            <v>1556032</v>
          </cell>
          <cell r="AK1196">
            <v>1677507</v>
          </cell>
          <cell r="AL1196">
            <v>2040055</v>
          </cell>
          <cell r="AM1196">
            <v>1239183</v>
          </cell>
          <cell r="AN1196">
            <v>1930591</v>
          </cell>
          <cell r="AO1196">
            <v>1180009</v>
          </cell>
          <cell r="AP1196">
            <v>1047260</v>
          </cell>
          <cell r="AQ1196">
            <v>1598744</v>
          </cell>
          <cell r="AR1196">
            <v>1470854</v>
          </cell>
          <cell r="AS1196">
            <v>1103319</v>
          </cell>
          <cell r="AT1196">
            <v>1156248</v>
          </cell>
          <cell r="AU1196">
            <v>1670948</v>
          </cell>
          <cell r="AV1196">
            <v>2398500</v>
          </cell>
          <cell r="AW1196">
            <v>1645997</v>
          </cell>
          <cell r="AX1196">
            <v>1942912</v>
          </cell>
          <cell r="AY1196">
            <v>1429939</v>
          </cell>
          <cell r="AZ1196">
            <v>1680906</v>
          </cell>
          <cell r="BA1196">
            <v>1824865</v>
          </cell>
          <cell r="BB1196">
            <v>1798258</v>
          </cell>
          <cell r="BC1196">
            <v>1559017</v>
          </cell>
          <cell r="BD1196">
            <v>2239489</v>
          </cell>
          <cell r="BE1196">
            <v>2100879</v>
          </cell>
        </row>
        <row r="1197">
          <cell r="B1197">
            <v>201870</v>
          </cell>
          <cell r="C1197" t="str">
            <v xml:space="preserve">            외화환산손실</v>
          </cell>
          <cell r="AF1197">
            <v>6150</v>
          </cell>
          <cell r="AG1197">
            <v>-3900</v>
          </cell>
          <cell r="AH1197">
            <v>2260</v>
          </cell>
          <cell r="AI1197">
            <v>244916</v>
          </cell>
          <cell r="AJ1197">
            <v>123008</v>
          </cell>
          <cell r="AK1197">
            <v>-115607</v>
          </cell>
          <cell r="AL1197">
            <v>53172</v>
          </cell>
          <cell r="AM1197">
            <v>22940</v>
          </cell>
          <cell r="AN1197">
            <v>226566</v>
          </cell>
          <cell r="AO1197">
            <v>-169455</v>
          </cell>
          <cell r="AP1197">
            <v>1722</v>
          </cell>
          <cell r="AQ1197">
            <v>2069</v>
          </cell>
          <cell r="AR1197">
            <v>168813</v>
          </cell>
          <cell r="AS1197">
            <v>79</v>
          </cell>
          <cell r="AT1197">
            <v>161359</v>
          </cell>
          <cell r="AU1197">
            <v>-329428</v>
          </cell>
          <cell r="AV1197">
            <v>13415</v>
          </cell>
          <cell r="AW1197">
            <v>-13387</v>
          </cell>
          <cell r="AX1197">
            <v>37172</v>
          </cell>
          <cell r="AY1197">
            <v>-37121</v>
          </cell>
          <cell r="AZ1197">
            <v>5412</v>
          </cell>
          <cell r="BA1197">
            <v>-4258</v>
          </cell>
          <cell r="BB1197">
            <v>-317</v>
          </cell>
          <cell r="BC1197">
            <v>20926</v>
          </cell>
          <cell r="BD1197">
            <v>29798</v>
          </cell>
          <cell r="BE1197">
            <v>-29798</v>
          </cell>
        </row>
        <row r="1198">
          <cell r="B1198">
            <v>201880</v>
          </cell>
          <cell r="C1198" t="str">
            <v xml:space="preserve">            기타외환거래손실</v>
          </cell>
        </row>
        <row r="1199">
          <cell r="B1199">
            <v>201890</v>
          </cell>
          <cell r="C1199" t="str">
            <v xml:space="preserve">        기타대손상각비</v>
          </cell>
          <cell r="AI1199">
            <v>31228</v>
          </cell>
          <cell r="AL1199">
            <v>243624</v>
          </cell>
          <cell r="AM1199">
            <v>-74090</v>
          </cell>
          <cell r="AQ1199">
            <v>166394</v>
          </cell>
          <cell r="AV1199">
            <v>58252</v>
          </cell>
          <cell r="AW1199">
            <v>344221</v>
          </cell>
        </row>
        <row r="1200">
          <cell r="B1200">
            <v>201900</v>
          </cell>
          <cell r="C1200" t="str">
            <v xml:space="preserve">        충당부채전입액</v>
          </cell>
        </row>
        <row r="1201">
          <cell r="B1201">
            <v>201950</v>
          </cell>
          <cell r="C1201" t="str">
            <v xml:space="preserve">        기부금</v>
          </cell>
          <cell r="AF1201">
            <v>1655100</v>
          </cell>
          <cell r="AG1201">
            <v>949669</v>
          </cell>
          <cell r="AH1201">
            <v>269976</v>
          </cell>
          <cell r="AI1201">
            <v>887232</v>
          </cell>
          <cell r="AJ1201">
            <v>1915795</v>
          </cell>
          <cell r="AK1201">
            <v>263943</v>
          </cell>
          <cell r="AL1201">
            <v>649789</v>
          </cell>
          <cell r="AM1201">
            <v>737732</v>
          </cell>
          <cell r="AN1201">
            <v>2057690</v>
          </cell>
          <cell r="AO1201">
            <v>756450</v>
          </cell>
          <cell r="AP1201">
            <v>717170</v>
          </cell>
          <cell r="AQ1201">
            <v>297615</v>
          </cell>
          <cell r="AR1201">
            <v>1499450</v>
          </cell>
          <cell r="AS1201">
            <v>544450</v>
          </cell>
          <cell r="AT1201">
            <v>276499</v>
          </cell>
          <cell r="AU1201">
            <v>1525530</v>
          </cell>
          <cell r="AV1201">
            <v>2228650</v>
          </cell>
          <cell r="AW1201">
            <v>2013070</v>
          </cell>
          <cell r="AX1201">
            <v>1328096</v>
          </cell>
          <cell r="AY1201">
            <v>410630</v>
          </cell>
          <cell r="AZ1201">
            <v>1343150</v>
          </cell>
          <cell r="BA1201">
            <v>2392450</v>
          </cell>
          <cell r="BB1201">
            <v>1572078</v>
          </cell>
          <cell r="BC1201">
            <v>194093</v>
          </cell>
          <cell r="BD1201">
            <v>1159803</v>
          </cell>
          <cell r="BE1201">
            <v>2210640</v>
          </cell>
        </row>
        <row r="1202">
          <cell r="B1202">
            <v>201960</v>
          </cell>
          <cell r="C1202" t="str">
            <v xml:space="preserve">        자산처분손실</v>
          </cell>
          <cell r="AF1202">
            <v>59463</v>
          </cell>
          <cell r="AG1202">
            <v>283</v>
          </cell>
          <cell r="AH1202">
            <v>279910</v>
          </cell>
          <cell r="AI1202">
            <v>442761</v>
          </cell>
          <cell r="AJ1202">
            <v>106031</v>
          </cell>
          <cell r="AK1202">
            <v>32795</v>
          </cell>
          <cell r="AL1202">
            <v>114856</v>
          </cell>
          <cell r="AM1202">
            <v>878616</v>
          </cell>
          <cell r="AN1202">
            <v>22349</v>
          </cell>
          <cell r="AO1202">
            <v>3070599</v>
          </cell>
          <cell r="AP1202">
            <v>262158</v>
          </cell>
          <cell r="AQ1202">
            <v>216029</v>
          </cell>
          <cell r="AR1202">
            <v>32853</v>
          </cell>
          <cell r="AS1202">
            <v>289885</v>
          </cell>
          <cell r="AT1202">
            <v>23669</v>
          </cell>
          <cell r="AU1202">
            <v>170576</v>
          </cell>
          <cell r="AV1202">
            <v>207994</v>
          </cell>
          <cell r="AW1202">
            <v>29613</v>
          </cell>
          <cell r="AX1202">
            <v>43739</v>
          </cell>
          <cell r="AY1202">
            <v>227388</v>
          </cell>
          <cell r="AZ1202">
            <v>268800</v>
          </cell>
          <cell r="BA1202">
            <v>35004</v>
          </cell>
          <cell r="BB1202">
            <v>841441</v>
          </cell>
          <cell r="BC1202">
            <v>-244252</v>
          </cell>
          <cell r="BD1202">
            <v>108016</v>
          </cell>
          <cell r="BE1202">
            <v>260631</v>
          </cell>
        </row>
        <row r="1203">
          <cell r="B1203">
            <v>204500</v>
          </cell>
          <cell r="C1203" t="str">
            <v xml:space="preserve">            매출채권처분손실</v>
          </cell>
        </row>
        <row r="1204">
          <cell r="B1204">
            <v>201970</v>
          </cell>
          <cell r="C1204" t="str">
            <v xml:space="preserve">            투자부동산처분손실</v>
          </cell>
        </row>
        <row r="1205">
          <cell r="B1205">
            <v>201980</v>
          </cell>
          <cell r="C1205" t="str">
            <v xml:space="preserve">            투자자산처분손실</v>
          </cell>
        </row>
        <row r="1206">
          <cell r="B1206">
            <v>201990</v>
          </cell>
          <cell r="C1206" t="str">
            <v xml:space="preserve">            유형,리스자산처분손실</v>
          </cell>
          <cell r="AF1206">
            <v>3258</v>
          </cell>
          <cell r="AG1206">
            <v>283</v>
          </cell>
          <cell r="AH1206">
            <v>218099</v>
          </cell>
          <cell r="AI1206">
            <v>442761</v>
          </cell>
          <cell r="AJ1206">
            <v>12</v>
          </cell>
          <cell r="AK1206">
            <v>32795</v>
          </cell>
          <cell r="AL1206">
            <v>86124</v>
          </cell>
          <cell r="AM1206">
            <v>878616</v>
          </cell>
          <cell r="AN1206">
            <v>22349</v>
          </cell>
          <cell r="AO1206">
            <v>3060753</v>
          </cell>
          <cell r="AP1206">
            <v>262158</v>
          </cell>
          <cell r="AQ1206">
            <v>207336</v>
          </cell>
          <cell r="AR1206">
            <v>32853</v>
          </cell>
          <cell r="AS1206">
            <v>289885</v>
          </cell>
          <cell r="AT1206">
            <v>23669</v>
          </cell>
          <cell r="AU1206">
            <v>170576</v>
          </cell>
          <cell r="AV1206">
            <v>174994</v>
          </cell>
          <cell r="AW1206">
            <v>9263</v>
          </cell>
          <cell r="AX1206">
            <v>43739</v>
          </cell>
          <cell r="AY1206">
            <v>227388</v>
          </cell>
          <cell r="AZ1206">
            <v>268800</v>
          </cell>
          <cell r="BA1206">
            <v>32945</v>
          </cell>
          <cell r="BB1206">
            <v>841441</v>
          </cell>
          <cell r="BC1206">
            <v>-251091</v>
          </cell>
          <cell r="BD1206">
            <v>98776</v>
          </cell>
          <cell r="BE1206">
            <v>260631</v>
          </cell>
        </row>
        <row r="1207">
          <cell r="B1207">
            <v>202000</v>
          </cell>
          <cell r="C1207" t="str">
            <v xml:space="preserve">            무형자산처분손실</v>
          </cell>
          <cell r="AF1207">
            <v>56057</v>
          </cell>
          <cell r="AH1207">
            <v>61811</v>
          </cell>
          <cell r="AL1207">
            <v>22000</v>
          </cell>
          <cell r="AO1207">
            <v>4400</v>
          </cell>
          <cell r="AQ1207">
            <v>3208</v>
          </cell>
          <cell r="AV1207">
            <v>33000</v>
          </cell>
          <cell r="AW1207">
            <v>20350</v>
          </cell>
          <cell r="BA1207">
            <v>2059</v>
          </cell>
          <cell r="BC1207">
            <v>6839</v>
          </cell>
          <cell r="BD1207">
            <v>9240</v>
          </cell>
        </row>
        <row r="1208">
          <cell r="B1208">
            <v>202010</v>
          </cell>
          <cell r="C1208" t="str">
            <v xml:space="preserve">            기타자산처분손실</v>
          </cell>
          <cell r="AF1208">
            <v>148</v>
          </cell>
          <cell r="AJ1208">
            <v>106019</v>
          </cell>
          <cell r="AL1208">
            <v>6732</v>
          </cell>
          <cell r="AO1208">
            <v>5446</v>
          </cell>
          <cell r="AQ1208">
            <v>5485</v>
          </cell>
        </row>
        <row r="1209">
          <cell r="B1209">
            <v>202020</v>
          </cell>
          <cell r="C1209" t="str">
            <v xml:space="preserve">        자산폐기손실</v>
          </cell>
          <cell r="AI1209">
            <v>4707</v>
          </cell>
          <cell r="AS1209">
            <v>18956</v>
          </cell>
        </row>
        <row r="1210">
          <cell r="B1210">
            <v>202040</v>
          </cell>
          <cell r="C1210" t="str">
            <v xml:space="preserve">        투자자산평가손실</v>
          </cell>
          <cell r="AG1210">
            <v>24989</v>
          </cell>
          <cell r="AH1210">
            <v>-24989</v>
          </cell>
          <cell r="AK1210">
            <v>14498</v>
          </cell>
          <cell r="AL1210">
            <v>15233</v>
          </cell>
          <cell r="AM1210">
            <v>2563</v>
          </cell>
          <cell r="AN1210">
            <v>5485</v>
          </cell>
          <cell r="AQ1210">
            <v>-5485</v>
          </cell>
          <cell r="BC1210">
            <v>1260377</v>
          </cell>
        </row>
        <row r="1211">
          <cell r="B1211">
            <v>202050</v>
          </cell>
          <cell r="C1211" t="str">
            <v xml:space="preserve">        자산재평가손실</v>
          </cell>
        </row>
        <row r="1212">
          <cell r="B1212">
            <v>204670</v>
          </cell>
          <cell r="C1212" t="str">
            <v xml:space="preserve">        파생상품손실</v>
          </cell>
        </row>
        <row r="1213">
          <cell r="B1213">
            <v>204680</v>
          </cell>
          <cell r="C1213" t="str">
            <v xml:space="preserve">            파생상품평가손실</v>
          </cell>
        </row>
        <row r="1214">
          <cell r="B1214">
            <v>204690</v>
          </cell>
          <cell r="C1214" t="str">
            <v xml:space="preserve">            파생상품거래손실</v>
          </cell>
        </row>
        <row r="1215">
          <cell r="B1215">
            <v>204700</v>
          </cell>
          <cell r="C1215" t="str">
            <v xml:space="preserve">            기타파생상품손실</v>
          </cell>
        </row>
        <row r="1216">
          <cell r="B1216">
            <v>202100</v>
          </cell>
          <cell r="C1216" t="str">
            <v xml:space="preserve">        자산손상차손</v>
          </cell>
          <cell r="AI1216">
            <v>998232</v>
          </cell>
          <cell r="AM1216">
            <v>917702</v>
          </cell>
          <cell r="AY1216">
            <v>4183824</v>
          </cell>
        </row>
        <row r="1217">
          <cell r="B1217">
            <v>202110</v>
          </cell>
          <cell r="C1217" t="str">
            <v xml:space="preserve">            재고자산손상차손(평가손실)</v>
          </cell>
        </row>
        <row r="1218">
          <cell r="B1218">
            <v>202120</v>
          </cell>
          <cell r="C1218" t="str">
            <v xml:space="preserve">            투자부동산손상차손</v>
          </cell>
        </row>
        <row r="1219">
          <cell r="B1219">
            <v>202130</v>
          </cell>
          <cell r="C1219" t="str">
            <v xml:space="preserve">            유형자산손상차손</v>
          </cell>
          <cell r="AY1219">
            <v>4183824</v>
          </cell>
        </row>
        <row r="1220">
          <cell r="B1220">
            <v>202140</v>
          </cell>
          <cell r="C1220" t="str">
            <v xml:space="preserve">            영업권손상차손</v>
          </cell>
        </row>
        <row r="1221">
          <cell r="B1221">
            <v>202150</v>
          </cell>
          <cell r="C1221" t="str">
            <v xml:space="preserve">            무형자산손상차손</v>
          </cell>
          <cell r="AI1221">
            <v>998232</v>
          </cell>
          <cell r="AM1221">
            <v>917702</v>
          </cell>
        </row>
        <row r="1222">
          <cell r="B1222">
            <v>202160</v>
          </cell>
          <cell r="C1222" t="str">
            <v xml:space="preserve">            매각예정처분자산집단손상차손</v>
          </cell>
        </row>
        <row r="1223">
          <cell r="B1223">
            <v>202170</v>
          </cell>
          <cell r="C1223" t="str">
            <v xml:space="preserve">            기타자산손상차손</v>
          </cell>
        </row>
        <row r="1224">
          <cell r="B1224">
            <v>204600</v>
          </cell>
          <cell r="C1224" t="str">
            <v xml:space="preserve">        지분법관련손실</v>
          </cell>
          <cell r="AO1224">
            <v>945205</v>
          </cell>
        </row>
        <row r="1225">
          <cell r="B1225">
            <v>204810</v>
          </cell>
          <cell r="C1225" t="str">
            <v xml:space="preserve">        금융부채관련손실</v>
          </cell>
        </row>
        <row r="1226">
          <cell r="B1226">
            <v>204820</v>
          </cell>
          <cell r="C1226" t="str">
            <v xml:space="preserve">        사채상환손실</v>
          </cell>
        </row>
        <row r="1227">
          <cell r="B1227">
            <v>202180</v>
          </cell>
          <cell r="C1227" t="str">
            <v xml:space="preserve">        법인세추납액</v>
          </cell>
        </row>
        <row r="1228">
          <cell r="B1228">
            <v>202190</v>
          </cell>
          <cell r="C1228" t="str">
            <v xml:space="preserve">        전기오류수정손실</v>
          </cell>
        </row>
        <row r="1229">
          <cell r="B1229">
            <v>202200</v>
          </cell>
          <cell r="C1229" t="str">
            <v xml:space="preserve">        기타</v>
          </cell>
          <cell r="AF1229">
            <v>21637</v>
          </cell>
          <cell r="AG1229">
            <v>1139100</v>
          </cell>
          <cell r="AH1229">
            <v>23147</v>
          </cell>
          <cell r="AI1229">
            <v>3467872</v>
          </cell>
          <cell r="AJ1229">
            <v>367342</v>
          </cell>
          <cell r="AK1229">
            <v>14812</v>
          </cell>
          <cell r="AL1229">
            <v>61649</v>
          </cell>
          <cell r="AM1229">
            <v>12089179</v>
          </cell>
          <cell r="AN1229">
            <v>90893</v>
          </cell>
          <cell r="AO1229">
            <v>76421</v>
          </cell>
          <cell r="AP1229">
            <v>159077</v>
          </cell>
          <cell r="AQ1229">
            <v>1435763</v>
          </cell>
          <cell r="AR1229">
            <v>7931</v>
          </cell>
          <cell r="AS1229">
            <v>177781</v>
          </cell>
          <cell r="AT1229">
            <v>77747</v>
          </cell>
          <cell r="AU1229">
            <v>554623</v>
          </cell>
          <cell r="AV1229">
            <v>171068</v>
          </cell>
          <cell r="AW1229">
            <v>189077</v>
          </cell>
          <cell r="AX1229">
            <v>133043</v>
          </cell>
          <cell r="AY1229">
            <v>950548</v>
          </cell>
          <cell r="AZ1229">
            <v>266651</v>
          </cell>
          <cell r="BA1229">
            <v>709110</v>
          </cell>
          <cell r="BB1229">
            <v>460264</v>
          </cell>
          <cell r="BC1229">
            <v>10386727</v>
          </cell>
          <cell r="BD1229">
            <v>488794</v>
          </cell>
          <cell r="BE1229">
            <v>1070969</v>
          </cell>
        </row>
        <row r="1230">
          <cell r="B1230">
            <v>202880</v>
          </cell>
          <cell r="C1230" t="str">
            <v>종속기업,공동지배기업및관계기업관련손익</v>
          </cell>
          <cell r="AF1230">
            <v>274886</v>
          </cell>
          <cell r="AG1230">
            <v>-599</v>
          </cell>
          <cell r="AH1230">
            <v>-491</v>
          </cell>
          <cell r="AI1230">
            <v>149133</v>
          </cell>
          <cell r="AJ1230">
            <v>-1944286</v>
          </cell>
          <cell r="AK1230">
            <v>15419</v>
          </cell>
          <cell r="AL1230">
            <v>-120975</v>
          </cell>
          <cell r="AM1230">
            <v>-91648</v>
          </cell>
          <cell r="AO1230">
            <v>-158</v>
          </cell>
          <cell r="AP1230">
            <v>-1200</v>
          </cell>
          <cell r="AQ1230">
            <v>3.56</v>
          </cell>
          <cell r="AR1230">
            <v>-11</v>
          </cell>
          <cell r="AS1230">
            <v>-1000596</v>
          </cell>
          <cell r="AT1230">
            <v>-11</v>
          </cell>
          <cell r="AU1230">
            <v>3.64</v>
          </cell>
          <cell r="AW1230">
            <v>-396</v>
          </cell>
          <cell r="AX1230">
            <v>-11</v>
          </cell>
          <cell r="AY1230">
            <v>-179.95</v>
          </cell>
          <cell r="AZ1230">
            <v>-380</v>
          </cell>
          <cell r="BA1230">
            <v>-953</v>
          </cell>
          <cell r="BB1230">
            <v>-11</v>
          </cell>
          <cell r="BC1230">
            <v>2.66</v>
          </cell>
          <cell r="BD1230">
            <v>-200</v>
          </cell>
          <cell r="BE1230">
            <v>-968</v>
          </cell>
        </row>
        <row r="1231">
          <cell r="B1231">
            <v>202890</v>
          </cell>
          <cell r="C1231" t="str">
            <v xml:space="preserve">    지분법관련손익</v>
          </cell>
          <cell r="AF1231">
            <v>274886</v>
          </cell>
          <cell r="AG1231">
            <v>-599</v>
          </cell>
          <cell r="AH1231">
            <v>-491</v>
          </cell>
          <cell r="AI1231">
            <v>149133</v>
          </cell>
          <cell r="AJ1231">
            <v>-1944286</v>
          </cell>
          <cell r="AK1231">
            <v>15419</v>
          </cell>
          <cell r="AL1231">
            <v>-120975</v>
          </cell>
          <cell r="AM1231">
            <v>-91648</v>
          </cell>
          <cell r="AO1231">
            <v>-158</v>
          </cell>
          <cell r="AP1231">
            <v>-1200</v>
          </cell>
          <cell r="AQ1231">
            <v>3.56</v>
          </cell>
          <cell r="AR1231">
            <v>-11</v>
          </cell>
          <cell r="AS1231">
            <v>-1000596</v>
          </cell>
          <cell r="AT1231">
            <v>-11</v>
          </cell>
          <cell r="AU1231">
            <v>3.64</v>
          </cell>
          <cell r="AW1231">
            <v>-396</v>
          </cell>
          <cell r="AX1231">
            <v>-11</v>
          </cell>
          <cell r="AY1231">
            <v>-179.95</v>
          </cell>
          <cell r="AZ1231">
            <v>-380</v>
          </cell>
          <cell r="BA1231">
            <v>-953</v>
          </cell>
          <cell r="BB1231">
            <v>-11</v>
          </cell>
          <cell r="BC1231">
            <v>2.66</v>
          </cell>
          <cell r="BD1231">
            <v>-200</v>
          </cell>
          <cell r="BE1231">
            <v>-968</v>
          </cell>
        </row>
        <row r="1232">
          <cell r="B1232">
            <v>202900</v>
          </cell>
          <cell r="C1232" t="str">
            <v xml:space="preserve">        지분법이익</v>
          </cell>
          <cell r="AF1232">
            <v>274886</v>
          </cell>
          <cell r="AG1232">
            <v>-599</v>
          </cell>
          <cell r="AH1232">
            <v>-491</v>
          </cell>
          <cell r="AI1232">
            <v>151433</v>
          </cell>
        </row>
        <row r="1233">
          <cell r="B1233">
            <v>202910</v>
          </cell>
          <cell r="C1233" t="str">
            <v xml:space="preserve">        지분법손실</v>
          </cell>
          <cell r="AI1233">
            <v>-2300</v>
          </cell>
          <cell r="AJ1233">
            <v>-1944286</v>
          </cell>
          <cell r="AK1233">
            <v>1944286</v>
          </cell>
          <cell r="AM1233">
            <v>-2141490</v>
          </cell>
          <cell r="AQ1233">
            <v>-1354.44</v>
          </cell>
          <cell r="AR1233">
            <v>-11</v>
          </cell>
          <cell r="AS1233">
            <v>11</v>
          </cell>
          <cell r="AU1233">
            <v>-1000614.36</v>
          </cell>
          <cell r="AW1233">
            <v>-396</v>
          </cell>
          <cell r="AX1233">
            <v>-11</v>
          </cell>
          <cell r="AY1233">
            <v>-179.95</v>
          </cell>
          <cell r="AZ1233">
            <v>-380</v>
          </cell>
          <cell r="BA1233">
            <v>-953</v>
          </cell>
          <cell r="BB1233">
            <v>-11</v>
          </cell>
          <cell r="BC1233">
            <v>2.66</v>
          </cell>
          <cell r="BD1233">
            <v>-200</v>
          </cell>
          <cell r="BE1233">
            <v>-968</v>
          </cell>
        </row>
        <row r="1234">
          <cell r="B1234">
            <v>202920</v>
          </cell>
          <cell r="C1234" t="str">
            <v xml:space="preserve">        지분법적용회사투자이익</v>
          </cell>
        </row>
        <row r="1235">
          <cell r="B1235">
            <v>202930</v>
          </cell>
          <cell r="C1235" t="str">
            <v xml:space="preserve">        지분법적용회사투자손실</v>
          </cell>
          <cell r="AK1235">
            <v>-1928867</v>
          </cell>
          <cell r="AL1235">
            <v>-120975</v>
          </cell>
          <cell r="AM1235">
            <v>2049842</v>
          </cell>
          <cell r="AO1235">
            <v>-158</v>
          </cell>
          <cell r="AP1235">
            <v>-1200</v>
          </cell>
          <cell r="AQ1235">
            <v>1358</v>
          </cell>
          <cell r="AS1235">
            <v>-1000607</v>
          </cell>
          <cell r="AT1235">
            <v>-11</v>
          </cell>
          <cell r="AU1235">
            <v>1000618</v>
          </cell>
        </row>
        <row r="1236">
          <cell r="B1236">
            <v>202940</v>
          </cell>
          <cell r="C1236" t="str">
            <v xml:space="preserve">        지분법적용투자주식처분이익</v>
          </cell>
        </row>
        <row r="1237">
          <cell r="B1237">
            <v>202950</v>
          </cell>
          <cell r="C1237" t="str">
            <v xml:space="preserve">        지분법적용투자주식처분손실</v>
          </cell>
        </row>
        <row r="1238">
          <cell r="B1238">
            <v>202960</v>
          </cell>
          <cell r="C1238" t="str">
            <v xml:space="preserve">        지분법적용투자주식손상차손환입</v>
          </cell>
        </row>
        <row r="1239">
          <cell r="B1239">
            <v>202970</v>
          </cell>
          <cell r="C1239" t="str">
            <v xml:space="preserve">        지분법적용투자주식손상차손</v>
          </cell>
        </row>
        <row r="1240">
          <cell r="B1240">
            <v>202980</v>
          </cell>
          <cell r="C1240" t="str">
            <v xml:space="preserve">        기타지분법관련손익</v>
          </cell>
        </row>
        <row r="1241">
          <cell r="B1241">
            <v>202990</v>
          </cell>
          <cell r="C1241" t="str">
            <v xml:space="preserve">    관계기업처분손익</v>
          </cell>
        </row>
        <row r="1242">
          <cell r="B1242">
            <v>203000</v>
          </cell>
          <cell r="C1242" t="str">
            <v xml:space="preserve">        관계기업처분이익</v>
          </cell>
        </row>
        <row r="1243">
          <cell r="B1243">
            <v>203010</v>
          </cell>
          <cell r="C1243" t="str">
            <v xml:space="preserve">        관계기업처분손실</v>
          </cell>
        </row>
        <row r="1244">
          <cell r="B1244">
            <v>203020</v>
          </cell>
          <cell r="C1244" t="str">
            <v xml:space="preserve">        관계기업손상차손환입</v>
          </cell>
        </row>
        <row r="1245">
          <cell r="B1245">
            <v>203030</v>
          </cell>
          <cell r="C1245" t="str">
            <v xml:space="preserve">        관계기업손상차손</v>
          </cell>
        </row>
        <row r="1246">
          <cell r="B1246">
            <v>203040</v>
          </cell>
          <cell r="C1246" t="str">
            <v xml:space="preserve">        기타관계기업관련처분손익</v>
          </cell>
        </row>
        <row r="1247">
          <cell r="B1247">
            <v>203050</v>
          </cell>
          <cell r="C1247" t="str">
            <v xml:space="preserve">    종속기업관련손익</v>
          </cell>
        </row>
        <row r="1248">
          <cell r="B1248">
            <v>203060</v>
          </cell>
          <cell r="C1248" t="str">
            <v xml:space="preserve">        종속기업처분이익</v>
          </cell>
        </row>
        <row r="1249">
          <cell r="B1249">
            <v>203070</v>
          </cell>
          <cell r="C1249" t="str">
            <v xml:space="preserve">        종속기업처분손실</v>
          </cell>
        </row>
        <row r="1250">
          <cell r="B1250">
            <v>203080</v>
          </cell>
          <cell r="C1250" t="str">
            <v xml:space="preserve">        종속기업손상차손환입</v>
          </cell>
        </row>
        <row r="1251">
          <cell r="B1251">
            <v>203090</v>
          </cell>
          <cell r="C1251" t="str">
            <v xml:space="preserve">        종속기업손상차손</v>
          </cell>
        </row>
        <row r="1252">
          <cell r="B1252">
            <v>203100</v>
          </cell>
          <cell r="C1252" t="str">
            <v xml:space="preserve">        기타</v>
          </cell>
        </row>
        <row r="1253">
          <cell r="B1253">
            <v>203110</v>
          </cell>
          <cell r="C1253" t="str">
            <v xml:space="preserve">    기타</v>
          </cell>
        </row>
        <row r="1254">
          <cell r="B1254">
            <v>203120</v>
          </cell>
          <cell r="C1254" t="str">
            <v>법인세비용차감전계속사업이익</v>
          </cell>
          <cell r="AF1254">
            <v>35762207</v>
          </cell>
          <cell r="AG1254">
            <v>32655331</v>
          </cell>
          <cell r="AH1254">
            <v>36877320</v>
          </cell>
          <cell r="AI1254">
            <v>1149760</v>
          </cell>
          <cell r="AJ1254">
            <v>37304825</v>
          </cell>
          <cell r="AK1254">
            <v>47921243</v>
          </cell>
          <cell r="AL1254">
            <v>36316237</v>
          </cell>
          <cell r="AM1254">
            <v>20139654</v>
          </cell>
          <cell r="AN1254">
            <v>44924104</v>
          </cell>
          <cell r="AO1254">
            <v>30655468</v>
          </cell>
          <cell r="AP1254">
            <v>35490126</v>
          </cell>
          <cell r="AQ1254">
            <v>7988221.9400000004</v>
          </cell>
          <cell r="AR1254">
            <v>33175987</v>
          </cell>
          <cell r="AS1254">
            <v>16864249</v>
          </cell>
          <cell r="AT1254">
            <v>16221105</v>
          </cell>
          <cell r="AU1254">
            <v>12882867.029999999</v>
          </cell>
          <cell r="AV1254">
            <v>19837404</v>
          </cell>
          <cell r="AW1254">
            <v>36013122</v>
          </cell>
          <cell r="AX1254">
            <v>13808116</v>
          </cell>
          <cell r="AY1254">
            <v>5790121.3499999996</v>
          </cell>
          <cell r="AZ1254">
            <v>7916501</v>
          </cell>
          <cell r="BA1254">
            <v>-27696581</v>
          </cell>
          <cell r="BB1254">
            <v>2861310</v>
          </cell>
          <cell r="BC1254">
            <v>-16589643.449999999</v>
          </cell>
          <cell r="BD1254">
            <v>-7680</v>
          </cell>
          <cell r="BE1254">
            <v>-4629851</v>
          </cell>
        </row>
        <row r="1255">
          <cell r="B1255">
            <v>203130</v>
          </cell>
          <cell r="C1255" t="str">
            <v>법인세비용</v>
          </cell>
          <cell r="AF1255">
            <v>8951209</v>
          </cell>
          <cell r="AG1255">
            <v>8153909</v>
          </cell>
          <cell r="AH1255">
            <v>7463327</v>
          </cell>
          <cell r="AI1255">
            <v>2070314</v>
          </cell>
          <cell r="AJ1255">
            <v>8646375</v>
          </cell>
          <cell r="AK1255">
            <v>10590104</v>
          </cell>
          <cell r="AL1255">
            <v>10900603</v>
          </cell>
          <cell r="AM1255">
            <v>4923862</v>
          </cell>
          <cell r="AN1255">
            <v>-5953079</v>
          </cell>
          <cell r="AO1255">
            <v>7864664</v>
          </cell>
          <cell r="AP1255">
            <v>10419216</v>
          </cell>
          <cell r="AQ1255">
            <v>1280337.6399999999</v>
          </cell>
          <cell r="AR1255">
            <v>11618503</v>
          </cell>
          <cell r="AS1255">
            <v>4215714</v>
          </cell>
          <cell r="AT1255">
            <v>3957302</v>
          </cell>
          <cell r="AU1255">
            <v>3978199.52</v>
          </cell>
          <cell r="AV1255">
            <v>4076792</v>
          </cell>
          <cell r="AW1255">
            <v>8996501</v>
          </cell>
          <cell r="AX1255">
            <v>3359859</v>
          </cell>
          <cell r="AY1255">
            <v>1393533.36</v>
          </cell>
          <cell r="AZ1255">
            <v>6648202</v>
          </cell>
          <cell r="BA1255">
            <v>2064110</v>
          </cell>
          <cell r="BB1255">
            <v>1447376</v>
          </cell>
          <cell r="BC1255">
            <v>-3815573.89</v>
          </cell>
          <cell r="BD1255">
            <v>-1132204</v>
          </cell>
          <cell r="BE1255">
            <v>-27311</v>
          </cell>
        </row>
        <row r="1256">
          <cell r="B1256">
            <v>203165</v>
          </cell>
          <cell r="C1256" t="str">
            <v>기타</v>
          </cell>
        </row>
        <row r="1257">
          <cell r="B1257">
            <v>203140</v>
          </cell>
          <cell r="C1257" t="str">
            <v>계속사업이익</v>
          </cell>
          <cell r="AF1257">
            <v>26810998</v>
          </cell>
          <cell r="AG1257">
            <v>24501422</v>
          </cell>
          <cell r="AH1257">
            <v>29413993</v>
          </cell>
          <cell r="AI1257">
            <v>-920554</v>
          </cell>
          <cell r="AJ1257">
            <v>28658449</v>
          </cell>
          <cell r="AK1257">
            <v>37331140</v>
          </cell>
          <cell r="AL1257">
            <v>25415634</v>
          </cell>
          <cell r="AM1257">
            <v>15215792</v>
          </cell>
          <cell r="AN1257">
            <v>50877183</v>
          </cell>
          <cell r="AO1257">
            <v>22790804</v>
          </cell>
          <cell r="AP1257">
            <v>25070910</v>
          </cell>
          <cell r="AQ1257">
            <v>6707884.2999999998</v>
          </cell>
          <cell r="AR1257">
            <v>21557484</v>
          </cell>
          <cell r="AS1257">
            <v>12648534</v>
          </cell>
          <cell r="AT1257">
            <v>12263804</v>
          </cell>
          <cell r="AU1257">
            <v>8904667.5099999998</v>
          </cell>
          <cell r="AV1257">
            <v>15760612</v>
          </cell>
          <cell r="AW1257">
            <v>27016621</v>
          </cell>
          <cell r="AX1257">
            <v>10448257</v>
          </cell>
          <cell r="AY1257">
            <v>4396587.99</v>
          </cell>
          <cell r="AZ1257">
            <v>1268299</v>
          </cell>
          <cell r="BA1257">
            <v>-29760690</v>
          </cell>
          <cell r="BB1257">
            <v>1413934</v>
          </cell>
          <cell r="BC1257">
            <v>-12774070.560000001</v>
          </cell>
          <cell r="BD1257">
            <v>1124524</v>
          </cell>
          <cell r="BE1257">
            <v>-4602540</v>
          </cell>
        </row>
        <row r="1258">
          <cell r="B1258">
            <v>203150</v>
          </cell>
          <cell r="C1258" t="str">
            <v>중단사업이익</v>
          </cell>
          <cell r="AL1258">
            <v>2284601</v>
          </cell>
          <cell r="AM1258">
            <v>-1186039</v>
          </cell>
          <cell r="AN1258">
            <v>114788</v>
          </cell>
          <cell r="AO1258">
            <v>1140025</v>
          </cell>
          <cell r="AP1258">
            <v>526480</v>
          </cell>
          <cell r="AQ1258">
            <v>-1401944.66</v>
          </cell>
          <cell r="AR1258">
            <v>18979747</v>
          </cell>
          <cell r="AU1258">
            <v>-2522355.81</v>
          </cell>
        </row>
        <row r="1259">
          <cell r="B1259">
            <v>203160</v>
          </cell>
          <cell r="C1259" t="str">
            <v>*중단사업법인세효과</v>
          </cell>
          <cell r="AQ1259">
            <v>3005223</v>
          </cell>
          <cell r="AR1259">
            <v>3383084</v>
          </cell>
          <cell r="AS1259">
            <v>-1</v>
          </cell>
          <cell r="AU1259">
            <v>-805290</v>
          </cell>
        </row>
        <row r="1260">
          <cell r="B1260">
            <v>203170</v>
          </cell>
          <cell r="C1260" t="str">
            <v>당기순이익</v>
          </cell>
          <cell r="AF1260">
            <v>26810998</v>
          </cell>
          <cell r="AG1260">
            <v>24501422</v>
          </cell>
          <cell r="AH1260">
            <v>29413993</v>
          </cell>
          <cell r="AI1260">
            <v>-920554</v>
          </cell>
          <cell r="AJ1260">
            <v>28658449</v>
          </cell>
          <cell r="AK1260">
            <v>37331140</v>
          </cell>
          <cell r="AL1260">
            <v>27700234</v>
          </cell>
          <cell r="AM1260">
            <v>14029754</v>
          </cell>
          <cell r="AN1260">
            <v>50991971</v>
          </cell>
          <cell r="AO1260">
            <v>23930830</v>
          </cell>
          <cell r="AP1260">
            <v>25597389</v>
          </cell>
          <cell r="AQ1260">
            <v>5305939.6399999997</v>
          </cell>
          <cell r="AR1260">
            <v>40537230</v>
          </cell>
          <cell r="AS1260">
            <v>12648535</v>
          </cell>
          <cell r="AT1260">
            <v>12263804</v>
          </cell>
          <cell r="AU1260">
            <v>6382311.71</v>
          </cell>
          <cell r="AV1260">
            <v>15760612</v>
          </cell>
          <cell r="AW1260">
            <v>27016621</v>
          </cell>
          <cell r="AX1260">
            <v>10448257</v>
          </cell>
          <cell r="AY1260">
            <v>4396587.99</v>
          </cell>
          <cell r="AZ1260">
            <v>1268299</v>
          </cell>
          <cell r="BA1260">
            <v>-29760690</v>
          </cell>
          <cell r="BB1260">
            <v>1413934</v>
          </cell>
          <cell r="BC1260">
            <v>-12774070.560000001</v>
          </cell>
          <cell r="BD1260">
            <v>1124524</v>
          </cell>
          <cell r="BE1260">
            <v>-4602540</v>
          </cell>
        </row>
        <row r="1261">
          <cell r="B1261">
            <v>203180</v>
          </cell>
          <cell r="C1261" t="str">
            <v xml:space="preserve">    (지배주주지분)당기순이익</v>
          </cell>
          <cell r="AF1261">
            <v>25417946.510000002</v>
          </cell>
          <cell r="AG1261">
            <v>23401066.489999998</v>
          </cell>
          <cell r="AH1261">
            <v>27862890</v>
          </cell>
          <cell r="AI1261">
            <v>-1948836</v>
          </cell>
          <cell r="AJ1261">
            <v>27539379</v>
          </cell>
          <cell r="AK1261">
            <v>36017208</v>
          </cell>
          <cell r="AL1261">
            <v>24525176</v>
          </cell>
          <cell r="AM1261">
            <v>13109500</v>
          </cell>
          <cell r="AN1261">
            <v>47306479</v>
          </cell>
          <cell r="AO1261">
            <v>21897098</v>
          </cell>
          <cell r="AP1261">
            <v>22987719</v>
          </cell>
          <cell r="AQ1261">
            <v>4180794.91</v>
          </cell>
          <cell r="AR1261">
            <v>38474159</v>
          </cell>
          <cell r="AS1261">
            <v>10815398</v>
          </cell>
          <cell r="AT1261">
            <v>12328994</v>
          </cell>
          <cell r="AU1261">
            <v>3619579.46</v>
          </cell>
          <cell r="AV1261">
            <v>14600428</v>
          </cell>
          <cell r="AW1261">
            <v>25498147</v>
          </cell>
          <cell r="AX1261">
            <v>9628929</v>
          </cell>
          <cell r="AY1261">
            <v>5398287.7300000004</v>
          </cell>
          <cell r="AZ1261">
            <v>8073780</v>
          </cell>
          <cell r="BA1261">
            <v>-19451631</v>
          </cell>
          <cell r="BB1261">
            <v>4225536</v>
          </cell>
          <cell r="BC1261">
            <v>-11800497.26</v>
          </cell>
          <cell r="BD1261">
            <v>3102421</v>
          </cell>
          <cell r="BE1261">
            <v>-1713351</v>
          </cell>
        </row>
        <row r="1262">
          <cell r="B1262">
            <v>204710</v>
          </cell>
          <cell r="C1262" t="str">
            <v xml:space="preserve">    *계속사업이익</v>
          </cell>
          <cell r="AG1262">
            <v>48819013</v>
          </cell>
          <cell r="AH1262">
            <v>27862890</v>
          </cell>
          <cell r="AI1262">
            <v>-1948836</v>
          </cell>
          <cell r="AJ1262">
            <v>27539379</v>
          </cell>
          <cell r="AK1262">
            <v>36017208</v>
          </cell>
          <cell r="AL1262">
            <v>22244223</v>
          </cell>
          <cell r="AM1262">
            <v>-85800810</v>
          </cell>
          <cell r="AO1262">
            <v>67959720</v>
          </cell>
          <cell r="AP1262">
            <v>22466303</v>
          </cell>
          <cell r="AQ1262">
            <v>5533540</v>
          </cell>
          <cell r="AR1262">
            <v>19562203</v>
          </cell>
          <cell r="AS1262">
            <v>10748908</v>
          </cell>
          <cell r="AT1262">
            <v>12328995</v>
          </cell>
          <cell r="AU1262">
            <v>6141935</v>
          </cell>
          <cell r="AV1262">
            <v>14600428</v>
          </cell>
          <cell r="AW1262">
            <v>25498147</v>
          </cell>
          <cell r="AX1262">
            <v>9628929</v>
          </cell>
          <cell r="AY1262">
            <v>5398288</v>
          </cell>
          <cell r="AZ1262">
            <v>8073780</v>
          </cell>
          <cell r="BA1262">
            <v>-19451631</v>
          </cell>
          <cell r="BB1262">
            <v>4225536</v>
          </cell>
          <cell r="BC1262">
            <v>-11800497</v>
          </cell>
          <cell r="BD1262">
            <v>3102421</v>
          </cell>
          <cell r="BE1262">
            <v>-1713351</v>
          </cell>
        </row>
        <row r="1263">
          <cell r="B1263">
            <v>204720</v>
          </cell>
          <cell r="C1263" t="str">
            <v xml:space="preserve">    *중단사업이익</v>
          </cell>
          <cell r="AL1263">
            <v>2280953</v>
          </cell>
          <cell r="AM1263">
            <v>-2280953</v>
          </cell>
          <cell r="AO1263">
            <v>1243857</v>
          </cell>
          <cell r="AP1263">
            <v>521416</v>
          </cell>
          <cell r="AQ1263">
            <v>-1352745</v>
          </cell>
          <cell r="AR1263">
            <v>18911956</v>
          </cell>
          <cell r="AS1263">
            <v>66489</v>
          </cell>
          <cell r="AU1263">
            <v>-2522355</v>
          </cell>
        </row>
        <row r="1264">
          <cell r="B1264">
            <v>203190</v>
          </cell>
          <cell r="C1264" t="str">
            <v xml:space="preserve">    (비지배주주지분)당기순이익</v>
          </cell>
          <cell r="AF1264">
            <v>1393051.55</v>
          </cell>
          <cell r="AG1264">
            <v>1100355.45</v>
          </cell>
          <cell r="AH1264">
            <v>1551103</v>
          </cell>
          <cell r="AI1264">
            <v>1028282</v>
          </cell>
          <cell r="AJ1264">
            <v>1119071</v>
          </cell>
          <cell r="AK1264">
            <v>1313931</v>
          </cell>
          <cell r="AL1264">
            <v>3175058</v>
          </cell>
          <cell r="AM1264">
            <v>920254</v>
          </cell>
          <cell r="AN1264">
            <v>3685492</v>
          </cell>
          <cell r="AO1264">
            <v>2033732</v>
          </cell>
          <cell r="AP1264">
            <v>2609670</v>
          </cell>
          <cell r="AQ1264">
            <v>1125144.73</v>
          </cell>
          <cell r="AR1264">
            <v>2063071</v>
          </cell>
          <cell r="AS1264">
            <v>1833138</v>
          </cell>
          <cell r="AT1264">
            <v>-65191</v>
          </cell>
          <cell r="AU1264">
            <v>2762732.25</v>
          </cell>
          <cell r="AV1264">
            <v>1160184</v>
          </cell>
          <cell r="AW1264">
            <v>1518474</v>
          </cell>
          <cell r="AX1264">
            <v>819328</v>
          </cell>
          <cell r="AY1264">
            <v>-1001699.73</v>
          </cell>
          <cell r="AZ1264">
            <v>-6805481</v>
          </cell>
          <cell r="BA1264">
            <v>-10309060</v>
          </cell>
          <cell r="BB1264">
            <v>-2811602</v>
          </cell>
          <cell r="BC1264">
            <v>-973572.3</v>
          </cell>
          <cell r="BD1264">
            <v>-1977897</v>
          </cell>
          <cell r="BE1264">
            <v>-2889189</v>
          </cell>
        </row>
        <row r="1265">
          <cell r="B1265">
            <v>204730</v>
          </cell>
          <cell r="C1265" t="str">
            <v xml:space="preserve">    *계속사업이익</v>
          </cell>
          <cell r="AG1265">
            <v>2493407</v>
          </cell>
          <cell r="AH1265">
            <v>1551103</v>
          </cell>
          <cell r="AI1265">
            <v>1028282</v>
          </cell>
          <cell r="AJ1265">
            <v>1119071</v>
          </cell>
          <cell r="AK1265">
            <v>1313931</v>
          </cell>
          <cell r="AL1265">
            <v>3171411</v>
          </cell>
          <cell r="AM1265">
            <v>-5604413</v>
          </cell>
          <cell r="AO1265">
            <v>5708267</v>
          </cell>
          <cell r="AP1265">
            <v>2604607</v>
          </cell>
          <cell r="AQ1265">
            <v>1174344</v>
          </cell>
          <cell r="AR1265">
            <v>1995281</v>
          </cell>
          <cell r="AS1265">
            <v>1899626</v>
          </cell>
          <cell r="AT1265">
            <v>-65190</v>
          </cell>
          <cell r="AU1265">
            <v>2762732</v>
          </cell>
          <cell r="AV1265">
            <v>1160184</v>
          </cell>
          <cell r="AW1265">
            <v>1518474</v>
          </cell>
          <cell r="AX1265">
            <v>819328</v>
          </cell>
          <cell r="AY1265">
            <v>-1001700</v>
          </cell>
          <cell r="AZ1265">
            <v>-6805481</v>
          </cell>
          <cell r="BA1265">
            <v>-10309060</v>
          </cell>
          <cell r="BB1265">
            <v>-2811602</v>
          </cell>
          <cell r="BC1265">
            <v>-973572</v>
          </cell>
          <cell r="BD1265">
            <v>-1977897</v>
          </cell>
          <cell r="BE1265">
            <v>-2889189</v>
          </cell>
        </row>
        <row r="1266">
          <cell r="B1266">
            <v>204740</v>
          </cell>
          <cell r="C1266" t="str">
            <v xml:space="preserve">    *중단사업이익</v>
          </cell>
          <cell r="AL1266">
            <v>3648</v>
          </cell>
          <cell r="AM1266">
            <v>-3648</v>
          </cell>
          <cell r="AO1266">
            <v>10957</v>
          </cell>
          <cell r="AP1266">
            <v>5063</v>
          </cell>
          <cell r="AQ1266">
            <v>-49199</v>
          </cell>
          <cell r="AR1266">
            <v>67790</v>
          </cell>
          <cell r="AS1266">
            <v>-66489</v>
          </cell>
        </row>
        <row r="1267">
          <cell r="B1267">
            <v>203195</v>
          </cell>
          <cell r="C1267" t="str">
            <v xml:space="preserve">    *(지배주주지분)연결당기순이익</v>
          </cell>
          <cell r="AF1267">
            <v>25417946.510000002</v>
          </cell>
          <cell r="AG1267">
            <v>23401066.489999998</v>
          </cell>
          <cell r="AH1267">
            <v>27862890</v>
          </cell>
          <cell r="AI1267">
            <v>-1948836</v>
          </cell>
          <cell r="AJ1267">
            <v>27539379</v>
          </cell>
          <cell r="AK1267">
            <v>36017208</v>
          </cell>
          <cell r="AL1267">
            <v>24525176</v>
          </cell>
          <cell r="AM1267">
            <v>13109500</v>
          </cell>
          <cell r="AN1267">
            <v>47306479</v>
          </cell>
          <cell r="AO1267">
            <v>21897098</v>
          </cell>
          <cell r="AP1267">
            <v>22987719</v>
          </cell>
          <cell r="AQ1267">
            <v>4180794.91</v>
          </cell>
          <cell r="AR1267">
            <v>38474159</v>
          </cell>
          <cell r="AS1267">
            <v>10815398</v>
          </cell>
          <cell r="AT1267">
            <v>12328994</v>
          </cell>
          <cell r="AU1267">
            <v>3619579.46</v>
          </cell>
          <cell r="AV1267">
            <v>14600428</v>
          </cell>
          <cell r="AW1267">
            <v>25498147</v>
          </cell>
          <cell r="AX1267">
            <v>9628929</v>
          </cell>
          <cell r="AY1267">
            <v>5398287.7300000004</v>
          </cell>
          <cell r="AZ1267">
            <v>8073780</v>
          </cell>
          <cell r="BA1267">
            <v>-19451631</v>
          </cell>
          <cell r="BB1267">
            <v>4225536</v>
          </cell>
          <cell r="BC1267">
            <v>-11800497.26</v>
          </cell>
          <cell r="BD1267">
            <v>3102421</v>
          </cell>
          <cell r="BE1267">
            <v>-1713351</v>
          </cell>
        </row>
        <row r="1268">
          <cell r="B1268">
            <v>203200</v>
          </cell>
          <cell r="C1268" t="str">
            <v>기타포괄이익</v>
          </cell>
          <cell r="AF1268">
            <v>-511269</v>
          </cell>
          <cell r="AG1268">
            <v>582459</v>
          </cell>
          <cell r="AH1268">
            <v>-1573022</v>
          </cell>
          <cell r="AI1268">
            <v>-2160963</v>
          </cell>
          <cell r="AJ1268">
            <v>-343400</v>
          </cell>
          <cell r="AK1268">
            <v>340929</v>
          </cell>
          <cell r="AL1268">
            <v>-2105919</v>
          </cell>
          <cell r="AM1268">
            <v>1181672</v>
          </cell>
          <cell r="AN1268">
            <v>1044593</v>
          </cell>
          <cell r="AO1268">
            <v>-1678278</v>
          </cell>
          <cell r="AP1268">
            <v>683736</v>
          </cell>
          <cell r="AQ1268">
            <v>-2162577.39</v>
          </cell>
          <cell r="AR1268">
            <v>1837036</v>
          </cell>
          <cell r="AS1268">
            <v>499329</v>
          </cell>
          <cell r="AT1268">
            <v>-119182</v>
          </cell>
          <cell r="AU1268">
            <v>-4025609.91</v>
          </cell>
          <cell r="AV1268">
            <v>-121878</v>
          </cell>
          <cell r="AW1268">
            <v>-3818656</v>
          </cell>
          <cell r="AX1268">
            <v>-1085807</v>
          </cell>
          <cell r="AY1268">
            <v>2498588.98</v>
          </cell>
          <cell r="AZ1268">
            <v>-1563893</v>
          </cell>
          <cell r="BA1268">
            <v>578269</v>
          </cell>
          <cell r="BB1268">
            <v>-690658</v>
          </cell>
          <cell r="BC1268">
            <v>-3108317.46</v>
          </cell>
          <cell r="BD1268">
            <v>-595922</v>
          </cell>
          <cell r="BE1268">
            <v>397631</v>
          </cell>
        </row>
        <row r="1269">
          <cell r="B1269">
            <v>203210</v>
          </cell>
          <cell r="C1269" t="str">
            <v xml:space="preserve">    금융자산평가손익</v>
          </cell>
        </row>
        <row r="1270">
          <cell r="B1270">
            <v>203220</v>
          </cell>
          <cell r="C1270" t="str">
            <v xml:space="preserve">    매도가능금융자산평가손익</v>
          </cell>
          <cell r="AF1270">
            <v>-57329</v>
          </cell>
          <cell r="AG1270">
            <v>-291278</v>
          </cell>
          <cell r="AH1270">
            <v>228121</v>
          </cell>
          <cell r="AI1270">
            <v>-56980</v>
          </cell>
          <cell r="AJ1270">
            <v>674830</v>
          </cell>
          <cell r="AK1270">
            <v>-413350</v>
          </cell>
          <cell r="AL1270">
            <v>-60175</v>
          </cell>
          <cell r="AM1270">
            <v>33353</v>
          </cell>
          <cell r="AN1270">
            <v>39306</v>
          </cell>
          <cell r="AO1270">
            <v>209741</v>
          </cell>
          <cell r="AP1270">
            <v>595479</v>
          </cell>
          <cell r="AQ1270">
            <v>-416829.88</v>
          </cell>
          <cell r="AR1270">
            <v>-461187</v>
          </cell>
          <cell r="AS1270">
            <v>720478</v>
          </cell>
          <cell r="AT1270">
            <v>-237506</v>
          </cell>
          <cell r="AU1270">
            <v>-356665</v>
          </cell>
          <cell r="AV1270">
            <v>1151230</v>
          </cell>
          <cell r="AW1270">
            <v>-503056</v>
          </cell>
          <cell r="AX1270">
            <v>1401316</v>
          </cell>
          <cell r="AY1270">
            <v>-2009824.62</v>
          </cell>
          <cell r="AZ1270">
            <v>137591</v>
          </cell>
          <cell r="BA1270">
            <v>-55288</v>
          </cell>
          <cell r="BB1270">
            <v>-1737752</v>
          </cell>
          <cell r="BC1270">
            <v>1776239.48</v>
          </cell>
          <cell r="BD1270">
            <v>-270864</v>
          </cell>
          <cell r="BE1270">
            <v>-352046</v>
          </cell>
        </row>
        <row r="1271">
          <cell r="B1271">
            <v>203230</v>
          </cell>
          <cell r="C1271" t="str">
            <v xml:space="preserve">    관계기업등기타포괄이익</v>
          </cell>
        </row>
        <row r="1272">
          <cell r="B1272">
            <v>203240</v>
          </cell>
          <cell r="C1272" t="str">
            <v xml:space="preserve">    환산관련외환차이(환율변동차이)</v>
          </cell>
          <cell r="AX1272">
            <v>-1955576</v>
          </cell>
          <cell r="AY1272">
            <v>2212921.54</v>
          </cell>
          <cell r="AZ1272">
            <v>-1928294</v>
          </cell>
          <cell r="BA1272">
            <v>509916</v>
          </cell>
          <cell r="BB1272">
            <v>-1274643</v>
          </cell>
          <cell r="BC1272">
            <v>-1629310.83</v>
          </cell>
          <cell r="BD1272">
            <v>11302</v>
          </cell>
          <cell r="BE1272">
            <v>1086189</v>
          </cell>
        </row>
        <row r="1273">
          <cell r="B1273">
            <v>204460</v>
          </cell>
          <cell r="C1273" t="str">
            <v xml:space="preserve">    해외사업장순투자위험회피</v>
          </cell>
          <cell r="AF1273">
            <v>-498990</v>
          </cell>
          <cell r="AG1273">
            <v>768419</v>
          </cell>
          <cell r="AH1273">
            <v>-1771807</v>
          </cell>
          <cell r="AI1273">
            <v>371229</v>
          </cell>
          <cell r="AJ1273">
            <v>-875230</v>
          </cell>
          <cell r="AK1273">
            <v>651053</v>
          </cell>
          <cell r="AL1273">
            <v>-2065850</v>
          </cell>
          <cell r="AM1273">
            <v>-128480</v>
          </cell>
          <cell r="AN1273">
            <v>1121745</v>
          </cell>
          <cell r="AO1273">
            <v>-1719295</v>
          </cell>
          <cell r="AP1273">
            <v>348763</v>
          </cell>
          <cell r="AQ1273">
            <v>1217847.69</v>
          </cell>
          <cell r="AR1273">
            <v>2324798</v>
          </cell>
          <cell r="AS1273">
            <v>-5898</v>
          </cell>
          <cell r="AT1273">
            <v>159844</v>
          </cell>
          <cell r="AU1273">
            <v>-51937.59</v>
          </cell>
          <cell r="AV1273">
            <v>-880506</v>
          </cell>
          <cell r="AW1273">
            <v>435383</v>
          </cell>
          <cell r="AX1273">
            <v>445123</v>
          </cell>
          <cell r="BB1273">
            <v>1418378</v>
          </cell>
        </row>
        <row r="1274">
          <cell r="B1274">
            <v>203250</v>
          </cell>
          <cell r="C1274" t="str">
            <v xml:space="preserve">    현금흐름위험회피적립금</v>
          </cell>
          <cell r="AW1274">
            <v>-6374088</v>
          </cell>
          <cell r="AX1274">
            <v>874124</v>
          </cell>
          <cell r="AY1274">
            <v>3338457.98</v>
          </cell>
          <cell r="AZ1274">
            <v>490664</v>
          </cell>
          <cell r="BA1274">
            <v>308221</v>
          </cell>
          <cell r="BB1274">
            <v>798678</v>
          </cell>
          <cell r="BC1274">
            <v>1064913.29</v>
          </cell>
          <cell r="BD1274">
            <v>-282125</v>
          </cell>
          <cell r="BE1274">
            <v>-216575</v>
          </cell>
        </row>
        <row r="1275">
          <cell r="B1275">
            <v>203260</v>
          </cell>
          <cell r="C1275" t="str">
            <v xml:space="preserve">    확정급여제도보험수리적손익</v>
          </cell>
          <cell r="AF1275">
            <v>41130</v>
          </cell>
          <cell r="AG1275">
            <v>-41130</v>
          </cell>
        </row>
        <row r="1276">
          <cell r="B1276">
            <v>204830</v>
          </cell>
          <cell r="C1276" t="str">
            <v xml:space="preserve">    확정급여제도의재측정요소</v>
          </cell>
          <cell r="AI1276">
            <v>-3165758</v>
          </cell>
          <cell r="AJ1276">
            <v>26792</v>
          </cell>
          <cell r="AK1276">
            <v>4216</v>
          </cell>
          <cell r="AL1276">
            <v>7315</v>
          </cell>
          <cell r="AM1276">
            <v>1695079</v>
          </cell>
          <cell r="AN1276">
            <v>-141090</v>
          </cell>
          <cell r="AO1276">
            <v>-155629</v>
          </cell>
          <cell r="AP1276">
            <v>-153562</v>
          </cell>
          <cell r="AQ1276">
            <v>-4042833.42</v>
          </cell>
          <cell r="AR1276">
            <v>-182298</v>
          </cell>
          <cell r="AS1276">
            <v>-53952</v>
          </cell>
          <cell r="AT1276">
            <v>-130602</v>
          </cell>
          <cell r="AU1276">
            <v>-4885646.12</v>
          </cell>
          <cell r="AV1276">
            <v>-150400</v>
          </cell>
          <cell r="AW1276">
            <v>-254996</v>
          </cell>
          <cell r="AX1276">
            <v>-195271</v>
          </cell>
          <cell r="AY1276">
            <v>-2471713.5499999998</v>
          </cell>
          <cell r="AZ1276">
            <v>-147515</v>
          </cell>
          <cell r="BA1276">
            <v>-162757</v>
          </cell>
          <cell r="BB1276">
            <v>-161709</v>
          </cell>
          <cell r="BC1276">
            <v>-3034874.77</v>
          </cell>
          <cell r="BD1276">
            <v>-248097</v>
          </cell>
          <cell r="BE1276">
            <v>-339768</v>
          </cell>
        </row>
        <row r="1277">
          <cell r="B1277">
            <v>204470</v>
          </cell>
          <cell r="C1277" t="str">
            <v xml:space="preserve">    주식기준보상적립금</v>
          </cell>
        </row>
        <row r="1278">
          <cell r="B1278">
            <v>203270</v>
          </cell>
          <cell r="C1278" t="str">
            <v xml:space="preserve">    재평가손익</v>
          </cell>
        </row>
        <row r="1279">
          <cell r="B1279">
            <v>203280</v>
          </cell>
          <cell r="C1279" t="str">
            <v xml:space="preserve">    기타</v>
          </cell>
          <cell r="AG1279">
            <v>87078</v>
          </cell>
          <cell r="AH1279">
            <v>34128</v>
          </cell>
          <cell r="AI1279">
            <v>-121206</v>
          </cell>
          <cell r="AW1279">
            <v>1519950</v>
          </cell>
          <cell r="AX1279">
            <v>-1519950</v>
          </cell>
          <cell r="AY1279">
            <v>1519950</v>
          </cell>
          <cell r="BC1279">
            <v>-1757473.84</v>
          </cell>
        </row>
        <row r="1280">
          <cell r="B1280">
            <v>203290</v>
          </cell>
          <cell r="C1280" t="str">
            <v xml:space="preserve">    기타포괄이익관련법인세</v>
          </cell>
          <cell r="AF1280">
            <v>3920</v>
          </cell>
          <cell r="AG1280">
            <v>59370</v>
          </cell>
          <cell r="AH1280">
            <v>-63464</v>
          </cell>
          <cell r="AI1280">
            <v>811752</v>
          </cell>
          <cell r="AJ1280">
            <v>-169793</v>
          </cell>
          <cell r="AK1280">
            <v>99011</v>
          </cell>
          <cell r="AL1280">
            <v>12792</v>
          </cell>
          <cell r="AM1280">
            <v>-418280</v>
          </cell>
          <cell r="AN1280">
            <v>24632</v>
          </cell>
          <cell r="AO1280">
            <v>-13095</v>
          </cell>
          <cell r="AP1280">
            <v>-106944</v>
          </cell>
          <cell r="AQ1280">
            <v>1079239</v>
          </cell>
          <cell r="AR1280">
            <v>155724</v>
          </cell>
          <cell r="AS1280">
            <v>-161300</v>
          </cell>
          <cell r="AT1280">
            <v>89082</v>
          </cell>
          <cell r="AU1280">
            <v>1268640</v>
          </cell>
          <cell r="AV1280">
            <v>-242201</v>
          </cell>
          <cell r="AW1280">
            <v>1358150</v>
          </cell>
          <cell r="AX1280">
            <v>-135573</v>
          </cell>
          <cell r="AY1280">
            <v>-91202</v>
          </cell>
          <cell r="AZ1280">
            <v>-116339</v>
          </cell>
          <cell r="BA1280">
            <v>-21823</v>
          </cell>
          <cell r="BB1280">
            <v>266390</v>
          </cell>
          <cell r="BC1280">
            <v>472189</v>
          </cell>
          <cell r="BD1280">
            <v>193863</v>
          </cell>
          <cell r="BE1280">
            <v>219830</v>
          </cell>
        </row>
        <row r="1281">
          <cell r="B1281">
            <v>203300</v>
          </cell>
          <cell r="C1281" t="str">
            <v>총포괄이익</v>
          </cell>
          <cell r="AF1281">
            <v>26299729</v>
          </cell>
          <cell r="AG1281">
            <v>25083881</v>
          </cell>
          <cell r="AH1281">
            <v>27840971</v>
          </cell>
          <cell r="AI1281">
            <v>-3081517</v>
          </cell>
          <cell r="AJ1281">
            <v>28315049</v>
          </cell>
          <cell r="AK1281">
            <v>37672069</v>
          </cell>
          <cell r="AL1281">
            <v>25594316</v>
          </cell>
          <cell r="AM1281">
            <v>15211425</v>
          </cell>
          <cell r="AN1281">
            <v>52036564</v>
          </cell>
          <cell r="AO1281">
            <v>22252551</v>
          </cell>
          <cell r="AP1281">
            <v>26281126</v>
          </cell>
          <cell r="AQ1281">
            <v>3143362.25</v>
          </cell>
          <cell r="AR1281">
            <v>42374266</v>
          </cell>
          <cell r="AS1281">
            <v>13147864</v>
          </cell>
          <cell r="AT1281">
            <v>12144622</v>
          </cell>
          <cell r="AU1281">
            <v>2356701.7999999998</v>
          </cell>
          <cell r="AV1281">
            <v>15638735</v>
          </cell>
          <cell r="AW1281">
            <v>23197964</v>
          </cell>
          <cell r="AX1281">
            <v>9362450</v>
          </cell>
          <cell r="AY1281">
            <v>6895176.9699999997</v>
          </cell>
          <cell r="AZ1281">
            <v>-295594</v>
          </cell>
          <cell r="BA1281">
            <v>-29182421</v>
          </cell>
          <cell r="BB1281">
            <v>723276</v>
          </cell>
          <cell r="BC1281">
            <v>-15882388.029999999</v>
          </cell>
          <cell r="BD1281">
            <v>528602</v>
          </cell>
          <cell r="BE1281">
            <v>-4204909</v>
          </cell>
        </row>
        <row r="1282">
          <cell r="B1282">
            <v>203310</v>
          </cell>
          <cell r="C1282" t="str">
            <v xml:space="preserve">    (지배주주지분)총포괄이익</v>
          </cell>
          <cell r="AF1282">
            <v>24902287</v>
          </cell>
          <cell r="AG1282">
            <v>24698095</v>
          </cell>
          <cell r="AH1282">
            <v>26288584</v>
          </cell>
          <cell r="AI1282">
            <v>-4839029</v>
          </cell>
          <cell r="AJ1282">
            <v>27201803</v>
          </cell>
          <cell r="AK1282">
            <v>36359182</v>
          </cell>
          <cell r="AL1282">
            <v>22417680</v>
          </cell>
          <cell r="AM1282">
            <v>13966446</v>
          </cell>
          <cell r="AN1282">
            <v>48351042</v>
          </cell>
          <cell r="AO1282">
            <v>20217583</v>
          </cell>
          <cell r="AP1282">
            <v>23672203</v>
          </cell>
          <cell r="AQ1282">
            <v>2630130.33</v>
          </cell>
          <cell r="AR1282">
            <v>40311194.920000002</v>
          </cell>
          <cell r="AS1282">
            <v>11314762.08</v>
          </cell>
          <cell r="AT1282">
            <v>12208826</v>
          </cell>
          <cell r="AU1282">
            <v>-41182.1</v>
          </cell>
          <cell r="AV1282">
            <v>14478926</v>
          </cell>
          <cell r="AW1282">
            <v>23882238</v>
          </cell>
          <cell r="AX1282">
            <v>8235837</v>
          </cell>
          <cell r="AY1282">
            <v>6768349.9500000002</v>
          </cell>
          <cell r="AZ1282">
            <v>6342980</v>
          </cell>
          <cell r="BA1282">
            <v>-18978720</v>
          </cell>
          <cell r="BB1282">
            <v>3262417</v>
          </cell>
          <cell r="BC1282">
            <v>-14946717.16</v>
          </cell>
          <cell r="BD1282">
            <v>2602069</v>
          </cell>
          <cell r="BE1282">
            <v>-1242021</v>
          </cell>
        </row>
        <row r="1283">
          <cell r="B1283">
            <v>203320</v>
          </cell>
          <cell r="C1283" t="str">
            <v xml:space="preserve">    (비지배주주지분)총포괄이익</v>
          </cell>
          <cell r="AF1283">
            <v>1397442</v>
          </cell>
          <cell r="AG1283">
            <v>385786</v>
          </cell>
          <cell r="AH1283">
            <v>1552387</v>
          </cell>
          <cell r="AI1283">
            <v>1757512</v>
          </cell>
          <cell r="AJ1283">
            <v>1113246</v>
          </cell>
          <cell r="AK1283">
            <v>1312886</v>
          </cell>
          <cell r="AL1283">
            <v>3176636</v>
          </cell>
          <cell r="AM1283">
            <v>1244981</v>
          </cell>
          <cell r="AN1283">
            <v>3685522</v>
          </cell>
          <cell r="AO1283">
            <v>2034968</v>
          </cell>
          <cell r="AP1283">
            <v>2608924</v>
          </cell>
          <cell r="AQ1283">
            <v>513230.92</v>
          </cell>
          <cell r="AR1283">
            <v>2063071.46</v>
          </cell>
          <cell r="AS1283">
            <v>1833101.54</v>
          </cell>
          <cell r="AT1283">
            <v>-64204</v>
          </cell>
          <cell r="AU1283">
            <v>2397883.9</v>
          </cell>
          <cell r="AV1283">
            <v>1159809</v>
          </cell>
          <cell r="AW1283">
            <v>-684274</v>
          </cell>
          <cell r="AX1283">
            <v>1126613</v>
          </cell>
          <cell r="AY1283">
            <v>126827.02</v>
          </cell>
          <cell r="AZ1283">
            <v>-6638575</v>
          </cell>
          <cell r="BA1283">
            <v>-10203700</v>
          </cell>
          <cell r="BB1283">
            <v>-2539141</v>
          </cell>
          <cell r="BC1283">
            <v>-935670.87</v>
          </cell>
          <cell r="BD1283">
            <v>-2073467</v>
          </cell>
          <cell r="BE1283">
            <v>-2962887</v>
          </cell>
        </row>
        <row r="1284">
          <cell r="B1284">
            <v>203330</v>
          </cell>
          <cell r="C1284" t="str">
            <v>*주당계속사업이익</v>
          </cell>
        </row>
        <row r="1285">
          <cell r="B1285">
            <v>203340</v>
          </cell>
          <cell r="C1285" t="str">
            <v>*주당순이익</v>
          </cell>
        </row>
        <row r="1286">
          <cell r="B1286">
            <v>203350</v>
          </cell>
          <cell r="C1286" t="str">
            <v>*희석주당계속사업이익</v>
          </cell>
        </row>
        <row r="1287">
          <cell r="B1287">
            <v>203360</v>
          </cell>
          <cell r="C1287" t="str">
            <v>*희석주당순이익</v>
          </cell>
        </row>
        <row r="1288">
          <cell r="B1288">
            <v>203370</v>
          </cell>
          <cell r="C1288" t="str">
            <v>*(지배주주지분)주당계속사업이익</v>
          </cell>
        </row>
        <row r="1289">
          <cell r="B1289">
            <v>203380</v>
          </cell>
          <cell r="C1289" t="str">
            <v>*(지배주주지분)주당순이익</v>
          </cell>
        </row>
        <row r="1290">
          <cell r="B1290">
            <v>203390</v>
          </cell>
          <cell r="C1290" t="str">
            <v>*(지배주주지분)희석주당계속사업이익</v>
          </cell>
        </row>
        <row r="1291">
          <cell r="B1291">
            <v>203400</v>
          </cell>
          <cell r="C1291" t="str">
            <v>*(지배주주지분)희석주당순이익</v>
          </cell>
        </row>
        <row r="1292">
          <cell r="B1292">
            <v>203410</v>
          </cell>
          <cell r="C1292" t="str">
            <v>*성격별비용계정</v>
          </cell>
          <cell r="AF1292">
            <v>93789070</v>
          </cell>
          <cell r="AG1292">
            <v>103688476</v>
          </cell>
          <cell r="AH1292">
            <v>108610580</v>
          </cell>
          <cell r="AI1292">
            <v>122655140</v>
          </cell>
          <cell r="AJ1292">
            <v>109910139</v>
          </cell>
          <cell r="AK1292">
            <v>113779406</v>
          </cell>
          <cell r="AL1292">
            <v>120481271</v>
          </cell>
          <cell r="AM1292">
            <v>145105704</v>
          </cell>
          <cell r="AN1292">
            <v>135438169</v>
          </cell>
          <cell r="AO1292">
            <v>139879338</v>
          </cell>
          <cell r="AP1292">
            <v>139268806</v>
          </cell>
          <cell r="AQ1292">
            <v>182520535</v>
          </cell>
          <cell r="AR1292">
            <v>128762758</v>
          </cell>
          <cell r="AS1292">
            <v>129766936</v>
          </cell>
          <cell r="AT1292">
            <v>131322845</v>
          </cell>
          <cell r="AU1292">
            <v>167182793</v>
          </cell>
          <cell r="AV1292">
            <v>141627275</v>
          </cell>
          <cell r="AW1292">
            <v>156265930</v>
          </cell>
          <cell r="AX1292">
            <v>164275868</v>
          </cell>
          <cell r="AY1292">
            <v>166901351</v>
          </cell>
          <cell r="AZ1292">
            <v>150134117</v>
          </cell>
          <cell r="BA1292">
            <v>167197804</v>
          </cell>
          <cell r="BB1292">
            <v>185649952</v>
          </cell>
          <cell r="BC1292">
            <v>195012352</v>
          </cell>
          <cell r="BD1292">
            <v>174703442</v>
          </cell>
          <cell r="BE1292">
            <v>181132731</v>
          </cell>
        </row>
        <row r="1293">
          <cell r="B1293">
            <v>203420</v>
          </cell>
          <cell r="C1293" t="str">
            <v xml:space="preserve">    제품과재공품의변동</v>
          </cell>
        </row>
        <row r="1294">
          <cell r="B1294">
            <v>204480</v>
          </cell>
          <cell r="C1294" t="str">
            <v xml:space="preserve">    기업이수행한용역으로자본화되어있는부분</v>
          </cell>
        </row>
        <row r="1295">
          <cell r="B1295">
            <v>203430</v>
          </cell>
          <cell r="C1295" t="str">
            <v xml:space="preserve">    원재료와저장품(소모품)의사용액</v>
          </cell>
        </row>
        <row r="1296">
          <cell r="B1296">
            <v>203440</v>
          </cell>
          <cell r="C1296" t="str">
            <v xml:space="preserve">    상품의판매</v>
          </cell>
        </row>
        <row r="1297">
          <cell r="B1297">
            <v>203450</v>
          </cell>
          <cell r="C1297" t="str">
            <v xml:space="preserve">    기타원가</v>
          </cell>
        </row>
        <row r="1298">
          <cell r="B1298">
            <v>203460</v>
          </cell>
          <cell r="C1298" t="str">
            <v xml:space="preserve">    종업원급여비용</v>
          </cell>
          <cell r="AF1298">
            <v>27909984</v>
          </cell>
          <cell r="AG1298">
            <v>26879817</v>
          </cell>
          <cell r="AH1298">
            <v>30157101</v>
          </cell>
          <cell r="AI1298">
            <v>23574974</v>
          </cell>
          <cell r="AJ1298">
            <v>33149850</v>
          </cell>
          <cell r="AK1298">
            <v>35820514</v>
          </cell>
          <cell r="AL1298">
            <v>34746843</v>
          </cell>
          <cell r="AM1298">
            <v>33952784</v>
          </cell>
          <cell r="AN1298">
            <v>36350750</v>
          </cell>
          <cell r="AO1298">
            <v>36336868</v>
          </cell>
          <cell r="AP1298">
            <v>36631462</v>
          </cell>
          <cell r="AQ1298">
            <v>71778215</v>
          </cell>
          <cell r="AR1298">
            <v>37293329</v>
          </cell>
          <cell r="AS1298">
            <v>35156934</v>
          </cell>
          <cell r="AT1298">
            <v>39155079</v>
          </cell>
          <cell r="AU1298">
            <v>70919908</v>
          </cell>
          <cell r="AV1298">
            <v>42430082</v>
          </cell>
          <cell r="AW1298">
            <v>47831354</v>
          </cell>
          <cell r="AX1298">
            <v>52266974</v>
          </cell>
          <cell r="AY1298">
            <v>61184792</v>
          </cell>
          <cell r="AZ1298">
            <v>40560233</v>
          </cell>
          <cell r="BA1298">
            <v>42178936</v>
          </cell>
          <cell r="BB1298">
            <v>42907867</v>
          </cell>
          <cell r="BC1298">
            <v>58680872</v>
          </cell>
          <cell r="BD1298">
            <v>43700166</v>
          </cell>
          <cell r="BE1298">
            <v>43850832</v>
          </cell>
        </row>
        <row r="1299">
          <cell r="B1299">
            <v>203470</v>
          </cell>
          <cell r="C1299" t="str">
            <v xml:space="preserve">    감가상각비와기타상각비및손상차손</v>
          </cell>
          <cell r="AF1299">
            <v>3229840</v>
          </cell>
          <cell r="AG1299">
            <v>2783703</v>
          </cell>
          <cell r="AH1299">
            <v>4012899</v>
          </cell>
          <cell r="AI1299">
            <v>3314325</v>
          </cell>
          <cell r="AJ1299">
            <v>3636853</v>
          </cell>
          <cell r="AK1299">
            <v>3437721</v>
          </cell>
          <cell r="AL1299">
            <v>4389361</v>
          </cell>
          <cell r="AM1299">
            <v>5552861</v>
          </cell>
          <cell r="AN1299">
            <v>4718184</v>
          </cell>
          <cell r="AO1299">
            <v>5200361</v>
          </cell>
          <cell r="AP1299">
            <v>5822371</v>
          </cell>
          <cell r="AQ1299">
            <v>6682675</v>
          </cell>
          <cell r="AR1299">
            <v>6024747</v>
          </cell>
          <cell r="AS1299">
            <v>6392677</v>
          </cell>
          <cell r="AT1299">
            <v>7039945</v>
          </cell>
          <cell r="AU1299">
            <v>8110311</v>
          </cell>
          <cell r="AV1299">
            <v>7320687</v>
          </cell>
          <cell r="AW1299">
            <v>7566941</v>
          </cell>
          <cell r="AX1299">
            <v>8595067</v>
          </cell>
          <cell r="AY1299">
            <v>8938441</v>
          </cell>
          <cell r="AZ1299">
            <v>9134781</v>
          </cell>
          <cell r="BA1299">
            <v>15664366</v>
          </cell>
          <cell r="BB1299">
            <v>17063775</v>
          </cell>
          <cell r="BC1299">
            <v>18286780</v>
          </cell>
          <cell r="BD1299">
            <v>17501494</v>
          </cell>
          <cell r="BE1299">
            <v>17689270</v>
          </cell>
        </row>
        <row r="1300">
          <cell r="B1300">
            <v>203480</v>
          </cell>
          <cell r="C1300" t="str">
            <v xml:space="preserve">    물류비(운송보관)</v>
          </cell>
        </row>
        <row r="1301">
          <cell r="B1301">
            <v>203490</v>
          </cell>
          <cell r="C1301" t="str">
            <v xml:space="preserve">    광고및판매촉진비</v>
          </cell>
        </row>
        <row r="1302">
          <cell r="B1302">
            <v>203500</v>
          </cell>
          <cell r="C1302" t="str">
            <v xml:space="preserve">    운용리스료및임차료</v>
          </cell>
          <cell r="AF1302">
            <v>3437142</v>
          </cell>
          <cell r="AG1302">
            <v>2128106</v>
          </cell>
          <cell r="AH1302">
            <v>3248454</v>
          </cell>
          <cell r="AI1302">
            <v>4215171</v>
          </cell>
          <cell r="AJ1302">
            <v>3707498</v>
          </cell>
          <cell r="AK1302">
            <v>3444747</v>
          </cell>
          <cell r="AL1302">
            <v>4168255</v>
          </cell>
          <cell r="AM1302">
            <v>3620081</v>
          </cell>
          <cell r="AN1302">
            <v>4031568</v>
          </cell>
          <cell r="AO1302">
            <v>4031236</v>
          </cell>
          <cell r="AP1302">
            <v>3957967</v>
          </cell>
          <cell r="AQ1302">
            <v>4299573</v>
          </cell>
          <cell r="AR1302">
            <v>4380252</v>
          </cell>
          <cell r="AS1302">
            <v>4648449</v>
          </cell>
          <cell r="AT1302">
            <v>4601760</v>
          </cell>
          <cell r="AU1302">
            <v>4539674</v>
          </cell>
          <cell r="AV1302">
            <v>5458545</v>
          </cell>
          <cell r="AW1302">
            <v>5384515</v>
          </cell>
          <cell r="AX1302">
            <v>6790236</v>
          </cell>
          <cell r="AY1302">
            <v>1079467</v>
          </cell>
          <cell r="AZ1302">
            <v>5407204</v>
          </cell>
          <cell r="BA1302">
            <v>7280218</v>
          </cell>
          <cell r="BB1302">
            <v>6045523</v>
          </cell>
          <cell r="BC1302">
            <v>2377208</v>
          </cell>
          <cell r="BD1302">
            <v>5371261</v>
          </cell>
          <cell r="BE1302">
            <v>5286440</v>
          </cell>
        </row>
        <row r="1303">
          <cell r="B1303">
            <v>203510</v>
          </cell>
          <cell r="C1303" t="str">
            <v xml:space="preserve">    경상연구개발비</v>
          </cell>
        </row>
        <row r="1304">
          <cell r="B1304">
            <v>203520</v>
          </cell>
          <cell r="C1304" t="str">
            <v xml:space="preserve">    기타비용</v>
          </cell>
          <cell r="AF1304">
            <v>59212104</v>
          </cell>
          <cell r="AG1304">
            <v>71896850</v>
          </cell>
          <cell r="AH1304">
            <v>71192126</v>
          </cell>
          <cell r="AI1304">
            <v>91550670</v>
          </cell>
          <cell r="AJ1304">
            <v>69415938</v>
          </cell>
          <cell r="AK1304">
            <v>71076424</v>
          </cell>
          <cell r="AL1304">
            <v>77176812</v>
          </cell>
          <cell r="AM1304">
            <v>101979978</v>
          </cell>
          <cell r="AN1304">
            <v>90337667</v>
          </cell>
          <cell r="AO1304">
            <v>94310873</v>
          </cell>
          <cell r="AP1304">
            <v>92857006</v>
          </cell>
          <cell r="AQ1304">
            <v>99760072</v>
          </cell>
          <cell r="AR1304">
            <v>81064430</v>
          </cell>
          <cell r="AS1304">
            <v>83568876</v>
          </cell>
          <cell r="AT1304">
            <v>80526061</v>
          </cell>
          <cell r="AU1304">
            <v>83612900</v>
          </cell>
          <cell r="AV1304">
            <v>86417961</v>
          </cell>
          <cell r="AW1304">
            <v>95483120</v>
          </cell>
          <cell r="AX1304">
            <v>96623591</v>
          </cell>
          <cell r="AY1304">
            <v>95698651</v>
          </cell>
          <cell r="AZ1304">
            <v>95031899</v>
          </cell>
          <cell r="BA1304">
            <v>102074284</v>
          </cell>
          <cell r="BB1304">
            <v>119632787</v>
          </cell>
          <cell r="BC1304">
            <v>115667492</v>
          </cell>
          <cell r="BD1304">
            <v>108130521</v>
          </cell>
          <cell r="BE1304">
            <v>114306189</v>
          </cell>
        </row>
        <row r="1305">
          <cell r="B1305">
            <v>203530</v>
          </cell>
          <cell r="C1305" t="str">
            <v>[구]*영업외수익(K-GAAP)</v>
          </cell>
          <cell r="BB1305">
            <v>7690226</v>
          </cell>
          <cell r="BC1305">
            <v>6965796.9699999997</v>
          </cell>
          <cell r="BD1305">
            <v>7608383</v>
          </cell>
          <cell r="BE1305">
            <v>7543042</v>
          </cell>
        </row>
        <row r="1306">
          <cell r="B1306">
            <v>203540</v>
          </cell>
          <cell r="C1306" t="str">
            <v>[구]*영업외비용(K-GAAP)</v>
          </cell>
          <cell r="BB1306">
            <v>15271417</v>
          </cell>
          <cell r="BC1306">
            <v>18171675.010000002</v>
          </cell>
          <cell r="BD1306">
            <v>12425880</v>
          </cell>
          <cell r="BE1306">
            <v>12105814</v>
          </cell>
        </row>
        <row r="1307">
          <cell r="B1307">
            <v>203550</v>
          </cell>
          <cell r="C1307" t="str">
            <v>[구]*경상이익(2006년이전발생)</v>
          </cell>
        </row>
        <row r="1308">
          <cell r="B1308">
            <v>203560</v>
          </cell>
          <cell r="C1308" t="str">
            <v>[구]*특별이익(2006년이전발생)</v>
          </cell>
        </row>
        <row r="1309">
          <cell r="B1309">
            <v>203570</v>
          </cell>
          <cell r="C1309" t="str">
            <v>[구]*특별손실(2006년이전발생)</v>
          </cell>
        </row>
        <row r="1310">
          <cell r="B1310">
            <v>300000</v>
          </cell>
          <cell r="C1310" t="str">
            <v>미처분이익잉여금</v>
          </cell>
        </row>
        <row r="1311">
          <cell r="B1311">
            <v>300010</v>
          </cell>
          <cell r="C1311" t="str">
            <v xml:space="preserve">    전기이월미처분이익잉여금</v>
          </cell>
        </row>
        <row r="1312">
          <cell r="B1312">
            <v>300020</v>
          </cell>
          <cell r="C1312" t="str">
            <v xml:space="preserve">    회계정책변경 누적효과</v>
          </cell>
        </row>
        <row r="1313">
          <cell r="B1313">
            <v>300030</v>
          </cell>
          <cell r="C1313" t="str">
            <v xml:space="preserve">    전기오류수정손익</v>
          </cell>
        </row>
        <row r="1314">
          <cell r="B1314">
            <v>300040</v>
          </cell>
          <cell r="C1314" t="str">
            <v xml:space="preserve">    중간배당액</v>
          </cell>
        </row>
        <row r="1315">
          <cell r="B1315">
            <v>300050</v>
          </cell>
          <cell r="C1315" t="str">
            <v xml:space="preserve">    지분법적용으로인한이익잉여금변동</v>
          </cell>
        </row>
        <row r="1316">
          <cell r="B1316">
            <v>300060</v>
          </cell>
          <cell r="C1316" t="str">
            <v xml:space="preserve">    지분법적용으로인한부의이익잉여금변동</v>
          </cell>
        </row>
        <row r="1317">
          <cell r="B1317">
            <v>300070</v>
          </cell>
          <cell r="C1317" t="str">
            <v xml:space="preserve">    이익(주식)소각</v>
          </cell>
        </row>
        <row r="1318">
          <cell r="B1318">
            <v>300080</v>
          </cell>
          <cell r="C1318" t="str">
            <v xml:space="preserve">    결손보전</v>
          </cell>
        </row>
        <row r="1319">
          <cell r="B1319">
            <v>300090</v>
          </cell>
          <cell r="C1319" t="str">
            <v xml:space="preserve">    보험수리적손익</v>
          </cell>
        </row>
        <row r="1320">
          <cell r="B1320">
            <v>300460</v>
          </cell>
          <cell r="C1320" t="str">
            <v xml:space="preserve">    확정급여제도의재측정요소</v>
          </cell>
        </row>
        <row r="1321">
          <cell r="B1321">
            <v>300100</v>
          </cell>
          <cell r="C1321" t="str">
            <v xml:space="preserve">    재평가손익</v>
          </cell>
        </row>
        <row r="1322">
          <cell r="B1322">
            <v>300110</v>
          </cell>
          <cell r="C1322" t="str">
            <v xml:space="preserve">    기타</v>
          </cell>
        </row>
        <row r="1323">
          <cell r="B1323">
            <v>300120</v>
          </cell>
          <cell r="C1323" t="str">
            <v xml:space="preserve">    당기순이익</v>
          </cell>
        </row>
        <row r="1324">
          <cell r="B1324">
            <v>300130</v>
          </cell>
          <cell r="C1324" t="str">
            <v>임의적립금등의이입액</v>
          </cell>
        </row>
        <row r="1325">
          <cell r="B1325">
            <v>300140</v>
          </cell>
          <cell r="C1325" t="str">
            <v xml:space="preserve">    해외시장개척준비금</v>
          </cell>
        </row>
        <row r="1326">
          <cell r="B1326">
            <v>300150</v>
          </cell>
          <cell r="C1326" t="str">
            <v xml:space="preserve">    해외투자손실준비금</v>
          </cell>
        </row>
        <row r="1327">
          <cell r="B1327">
            <v>300160</v>
          </cell>
          <cell r="C1327" t="str">
            <v xml:space="preserve">    연구및인력개발준비금</v>
          </cell>
        </row>
        <row r="1328">
          <cell r="B1328">
            <v>300170</v>
          </cell>
          <cell r="C1328" t="str">
            <v xml:space="preserve">    수출손실준비금</v>
          </cell>
        </row>
        <row r="1329">
          <cell r="B1329">
            <v>300180</v>
          </cell>
          <cell r="C1329" t="str">
            <v xml:space="preserve">    중소기업투자준비금</v>
          </cell>
        </row>
        <row r="1330">
          <cell r="B1330">
            <v>300190</v>
          </cell>
          <cell r="C1330" t="str">
            <v xml:space="preserve">    사업손실준비금</v>
          </cell>
        </row>
        <row r="1331">
          <cell r="B1331">
            <v>300200</v>
          </cell>
          <cell r="C1331" t="str">
            <v xml:space="preserve">    기타</v>
          </cell>
        </row>
        <row r="1332">
          <cell r="B1332">
            <v>300210</v>
          </cell>
          <cell r="C1332" t="str">
            <v>이익잉여금처분액</v>
          </cell>
        </row>
        <row r="1333">
          <cell r="B1333">
            <v>300220</v>
          </cell>
          <cell r="C1333" t="str">
            <v xml:space="preserve">    이익준비금</v>
          </cell>
        </row>
        <row r="1334">
          <cell r="B1334">
            <v>300230</v>
          </cell>
          <cell r="C1334" t="str">
            <v xml:space="preserve">    기업합리화적립금</v>
          </cell>
        </row>
        <row r="1335">
          <cell r="B1335">
            <v>300240</v>
          </cell>
          <cell r="C1335" t="str">
            <v xml:space="preserve">    재무구조개선적립금</v>
          </cell>
        </row>
        <row r="1336">
          <cell r="B1336">
            <v>300250</v>
          </cell>
          <cell r="C1336" t="str">
            <v xml:space="preserve">    연구인력개발준비금</v>
          </cell>
        </row>
        <row r="1337">
          <cell r="B1337">
            <v>300260</v>
          </cell>
          <cell r="C1337" t="str">
            <v xml:space="preserve">    기타법정적립금</v>
          </cell>
        </row>
        <row r="1338">
          <cell r="B1338">
            <v>300270</v>
          </cell>
          <cell r="C1338" t="str">
            <v xml:space="preserve">    주식할인발행차금상각액</v>
          </cell>
        </row>
        <row r="1339">
          <cell r="B1339">
            <v>300280</v>
          </cell>
          <cell r="C1339" t="str">
            <v xml:space="preserve">    자기주식처분손실잔액상각액</v>
          </cell>
        </row>
        <row r="1340">
          <cell r="B1340">
            <v>300290</v>
          </cell>
          <cell r="C1340" t="str">
            <v xml:space="preserve">    상환주식상환액</v>
          </cell>
        </row>
        <row r="1341">
          <cell r="B1341">
            <v>300300</v>
          </cell>
          <cell r="C1341" t="str">
            <v xml:space="preserve">    주식소각액</v>
          </cell>
        </row>
        <row r="1342">
          <cell r="B1342">
            <v>300310</v>
          </cell>
          <cell r="C1342" t="str">
            <v xml:space="preserve">    배당금</v>
          </cell>
        </row>
        <row r="1343">
          <cell r="B1343">
            <v>300320</v>
          </cell>
          <cell r="C1343" t="str">
            <v xml:space="preserve">        현금배당</v>
          </cell>
        </row>
        <row r="1344">
          <cell r="B1344">
            <v>300330</v>
          </cell>
          <cell r="C1344" t="str">
            <v xml:space="preserve">        주식배당</v>
          </cell>
        </row>
        <row r="1345">
          <cell r="B1345">
            <v>300340</v>
          </cell>
          <cell r="C1345" t="str">
            <v xml:space="preserve">    임의적립금</v>
          </cell>
        </row>
        <row r="1346">
          <cell r="B1346">
            <v>300350</v>
          </cell>
          <cell r="C1346" t="str">
            <v xml:space="preserve">    사업확장적립금</v>
          </cell>
        </row>
        <row r="1347">
          <cell r="B1347">
            <v>300360</v>
          </cell>
          <cell r="C1347" t="str">
            <v xml:space="preserve">    감채적립금</v>
          </cell>
        </row>
        <row r="1348">
          <cell r="B1348">
            <v>300370</v>
          </cell>
          <cell r="C1348" t="str">
            <v xml:space="preserve">    임의적립금이입액</v>
          </cell>
        </row>
        <row r="1349">
          <cell r="B1349">
            <v>300380</v>
          </cell>
          <cell r="C1349" t="str">
            <v xml:space="preserve">    기타법정적립금이입액</v>
          </cell>
        </row>
        <row r="1350">
          <cell r="B1350">
            <v>300390</v>
          </cell>
          <cell r="C1350" t="str">
            <v xml:space="preserve">    기업합리화적립금이입액</v>
          </cell>
        </row>
        <row r="1351">
          <cell r="B1351">
            <v>300400</v>
          </cell>
          <cell r="C1351" t="str">
            <v xml:space="preserve">    재무구조개선적립금이입액</v>
          </cell>
        </row>
        <row r="1352">
          <cell r="B1352">
            <v>300410</v>
          </cell>
          <cell r="C1352" t="str">
            <v xml:space="preserve">    이익준비금이입액</v>
          </cell>
        </row>
        <row r="1353">
          <cell r="B1353">
            <v>300420</v>
          </cell>
          <cell r="C1353" t="str">
            <v xml:space="preserve">    자본잉여금이입액</v>
          </cell>
        </row>
        <row r="1354">
          <cell r="B1354">
            <v>300430</v>
          </cell>
          <cell r="C1354" t="str">
            <v xml:space="preserve">    기타결손금처리액</v>
          </cell>
        </row>
        <row r="1355">
          <cell r="B1355">
            <v>300440</v>
          </cell>
          <cell r="C1355" t="str">
            <v xml:space="preserve">    기타</v>
          </cell>
        </row>
        <row r="1356">
          <cell r="B1356">
            <v>300450</v>
          </cell>
          <cell r="C1356" t="str">
            <v>차기이월미처분이익잉여금</v>
          </cell>
        </row>
        <row r="1357">
          <cell r="B1357">
            <v>600000</v>
          </cell>
          <cell r="C1357" t="str">
            <v>기말자본금</v>
          </cell>
          <cell r="S1357">
            <v>47032355</v>
          </cell>
          <cell r="W1357">
            <v>47032355</v>
          </cell>
          <cell r="AA1357">
            <v>47032355</v>
          </cell>
          <cell r="AE1357">
            <v>47032355</v>
          </cell>
          <cell r="AI1357">
            <v>47032355</v>
          </cell>
          <cell r="AJ1357">
            <v>47032355</v>
          </cell>
          <cell r="AK1357">
            <v>47032355</v>
          </cell>
          <cell r="AL1357">
            <v>47032355</v>
          </cell>
          <cell r="AM1357">
            <v>47032355</v>
          </cell>
          <cell r="AN1357">
            <v>47032355</v>
          </cell>
          <cell r="AO1357">
            <v>47032355</v>
          </cell>
          <cell r="AP1357">
            <v>47032355</v>
          </cell>
          <cell r="AQ1357">
            <v>47032355</v>
          </cell>
          <cell r="AR1357">
            <v>47032355</v>
          </cell>
          <cell r="AS1357">
            <v>47032355</v>
          </cell>
          <cell r="AT1357">
            <v>47032355</v>
          </cell>
          <cell r="AU1357">
            <v>47032355</v>
          </cell>
          <cell r="AV1357">
            <v>47032355</v>
          </cell>
          <cell r="AW1357">
            <v>47032355</v>
          </cell>
          <cell r="AX1357">
            <v>47032355</v>
          </cell>
          <cell r="AY1357">
            <v>47032355</v>
          </cell>
          <cell r="AZ1357">
            <v>47032355</v>
          </cell>
          <cell r="BA1357">
            <v>47032355</v>
          </cell>
          <cell r="BB1357">
            <v>47032355</v>
          </cell>
          <cell r="BC1357">
            <v>47032355</v>
          </cell>
          <cell r="BD1357">
            <v>47032355</v>
          </cell>
          <cell r="BE1357">
            <v>47032355</v>
          </cell>
        </row>
        <row r="1358">
          <cell r="B1358">
            <v>600010</v>
          </cell>
          <cell r="C1358" t="str">
            <v xml:space="preserve">    기초자본금</v>
          </cell>
          <cell r="S1358">
            <v>47032355</v>
          </cell>
          <cell r="W1358">
            <v>47032355</v>
          </cell>
          <cell r="AA1358">
            <v>47032355</v>
          </cell>
          <cell r="AE1358">
            <v>47032355</v>
          </cell>
          <cell r="AI1358">
            <v>47032355</v>
          </cell>
          <cell r="AJ1358">
            <v>47032355</v>
          </cell>
          <cell r="AK1358">
            <v>47032355</v>
          </cell>
          <cell r="AL1358">
            <v>47032355</v>
          </cell>
          <cell r="AM1358">
            <v>47032355</v>
          </cell>
          <cell r="AN1358">
            <v>47032355</v>
          </cell>
          <cell r="AO1358">
            <v>47032355</v>
          </cell>
          <cell r="AP1358">
            <v>47032355</v>
          </cell>
          <cell r="AQ1358">
            <v>47032355</v>
          </cell>
          <cell r="AR1358">
            <v>47032355</v>
          </cell>
          <cell r="AS1358">
            <v>47032355</v>
          </cell>
          <cell r="AT1358">
            <v>47032355</v>
          </cell>
          <cell r="AU1358">
            <v>47032355</v>
          </cell>
          <cell r="AV1358">
            <v>47032355</v>
          </cell>
          <cell r="AW1358">
            <v>47032355</v>
          </cell>
          <cell r="AX1358">
            <v>47032355</v>
          </cell>
          <cell r="AY1358">
            <v>47032355</v>
          </cell>
          <cell r="AZ1358">
            <v>47032355</v>
          </cell>
          <cell r="BA1358">
            <v>47032355</v>
          </cell>
          <cell r="BB1358">
            <v>47032355</v>
          </cell>
          <cell r="BC1358">
            <v>47032355</v>
          </cell>
          <cell r="BD1358">
            <v>47032355</v>
          </cell>
          <cell r="BE1358">
            <v>47032355</v>
          </cell>
        </row>
        <row r="1359">
          <cell r="B1359">
            <v>600020</v>
          </cell>
          <cell r="C1359" t="str">
            <v xml:space="preserve">    유상증자(감자)</v>
          </cell>
        </row>
        <row r="1360">
          <cell r="B1360">
            <v>600030</v>
          </cell>
          <cell r="C1360" t="str">
            <v xml:space="preserve">    무상증자(감자)</v>
          </cell>
        </row>
        <row r="1361">
          <cell r="B1361">
            <v>600040</v>
          </cell>
          <cell r="C1361" t="str">
            <v xml:space="preserve">    주식매수선택권</v>
          </cell>
        </row>
        <row r="1362">
          <cell r="B1362">
            <v>600050</v>
          </cell>
          <cell r="C1362" t="str">
            <v xml:space="preserve">    전환사채</v>
          </cell>
        </row>
        <row r="1363">
          <cell r="B1363">
            <v>600060</v>
          </cell>
          <cell r="C1363" t="str">
            <v xml:space="preserve">    신주인수권부사채</v>
          </cell>
        </row>
        <row r="1364">
          <cell r="B1364">
            <v>600070</v>
          </cell>
          <cell r="C1364" t="str">
            <v xml:space="preserve">    주식배당</v>
          </cell>
        </row>
        <row r="1365">
          <cell r="B1365">
            <v>600080</v>
          </cell>
          <cell r="C1365" t="str">
            <v xml:space="preserve">    합병분할(영업양수도등)로인한변동</v>
          </cell>
        </row>
        <row r="1366">
          <cell r="B1366">
            <v>600090</v>
          </cell>
          <cell r="C1366" t="str">
            <v xml:space="preserve">    회계정책변경누적효과</v>
          </cell>
        </row>
        <row r="1367">
          <cell r="B1367">
            <v>600100</v>
          </cell>
          <cell r="C1367" t="str">
            <v xml:space="preserve">    오류수정등</v>
          </cell>
        </row>
        <row r="1368">
          <cell r="B1368">
            <v>600110</v>
          </cell>
          <cell r="C1368" t="str">
            <v xml:space="preserve">    연결범위의변동</v>
          </cell>
        </row>
        <row r="1369">
          <cell r="B1369">
            <v>601120</v>
          </cell>
          <cell r="C1369" t="str">
            <v xml:space="preserve">    외화환산차이</v>
          </cell>
        </row>
        <row r="1370">
          <cell r="B1370">
            <v>600120</v>
          </cell>
          <cell r="C1370" t="str">
            <v xml:space="preserve">    기타</v>
          </cell>
        </row>
        <row r="1371">
          <cell r="B1371">
            <v>601190</v>
          </cell>
          <cell r="C1371" t="str">
            <v>기말신종자본증권</v>
          </cell>
        </row>
        <row r="1372">
          <cell r="B1372">
            <v>601200</v>
          </cell>
          <cell r="C1372" t="str">
            <v xml:space="preserve">    기초신종자본증권</v>
          </cell>
        </row>
        <row r="1373">
          <cell r="B1373">
            <v>601210</v>
          </cell>
          <cell r="C1373" t="str">
            <v xml:space="preserve">    신종자본증권의발행</v>
          </cell>
        </row>
        <row r="1374">
          <cell r="B1374">
            <v>601220</v>
          </cell>
          <cell r="C1374" t="str">
            <v xml:space="preserve">    기타</v>
          </cell>
        </row>
        <row r="1375">
          <cell r="B1375">
            <v>600130</v>
          </cell>
          <cell r="C1375" t="str">
            <v>기말자본잉여금</v>
          </cell>
          <cell r="S1375">
            <v>74000288</v>
          </cell>
          <cell r="W1375">
            <v>74307742</v>
          </cell>
          <cell r="AA1375">
            <v>69780038</v>
          </cell>
          <cell r="AE1375">
            <v>69572700.799999997</v>
          </cell>
          <cell r="AI1375">
            <v>86030924</v>
          </cell>
          <cell r="AJ1375">
            <v>86030924</v>
          </cell>
          <cell r="AK1375">
            <v>99230630</v>
          </cell>
          <cell r="AL1375">
            <v>99230630</v>
          </cell>
          <cell r="AM1375">
            <v>99230630</v>
          </cell>
          <cell r="AN1375">
            <v>99230630</v>
          </cell>
          <cell r="AO1375">
            <v>99230630</v>
          </cell>
          <cell r="AP1375">
            <v>295020106</v>
          </cell>
          <cell r="AQ1375">
            <v>295020106.47000003</v>
          </cell>
          <cell r="AR1375">
            <v>291692460</v>
          </cell>
          <cell r="AS1375">
            <v>291692460</v>
          </cell>
          <cell r="AT1375">
            <v>291692460</v>
          </cell>
          <cell r="AU1375">
            <v>295020106.47000003</v>
          </cell>
          <cell r="AV1375">
            <v>295020106</v>
          </cell>
          <cell r="AW1375">
            <v>295020106</v>
          </cell>
          <cell r="AX1375">
            <v>295020106</v>
          </cell>
          <cell r="AY1375">
            <v>295020106</v>
          </cell>
          <cell r="AZ1375">
            <v>295020106</v>
          </cell>
          <cell r="BA1375">
            <v>295020106</v>
          </cell>
          <cell r="BB1375">
            <v>295020106</v>
          </cell>
          <cell r="BC1375">
            <v>295020106</v>
          </cell>
          <cell r="BD1375">
            <v>295020106</v>
          </cell>
          <cell r="BE1375">
            <v>295020106.47000003</v>
          </cell>
        </row>
        <row r="1376">
          <cell r="B1376">
            <v>600140</v>
          </cell>
          <cell r="C1376" t="str">
            <v xml:space="preserve">    기초자본잉여금</v>
          </cell>
          <cell r="S1376">
            <v>76017853</v>
          </cell>
          <cell r="W1376">
            <v>74000288</v>
          </cell>
          <cell r="AA1376">
            <v>69780038</v>
          </cell>
          <cell r="AE1376">
            <v>69780038.469999999</v>
          </cell>
          <cell r="AI1376">
            <v>69572701</v>
          </cell>
          <cell r="AJ1376">
            <v>86030924</v>
          </cell>
          <cell r="AK1376">
            <v>86030924</v>
          </cell>
          <cell r="AL1376">
            <v>99230630</v>
          </cell>
          <cell r="AM1376">
            <v>86030924</v>
          </cell>
          <cell r="AN1376">
            <v>99230630</v>
          </cell>
          <cell r="AO1376">
            <v>99230630</v>
          </cell>
          <cell r="AP1376">
            <v>99230630</v>
          </cell>
          <cell r="AQ1376">
            <v>99230630</v>
          </cell>
          <cell r="AR1376">
            <v>295020106</v>
          </cell>
          <cell r="AS1376">
            <v>295020106</v>
          </cell>
          <cell r="AT1376">
            <v>295020106</v>
          </cell>
          <cell r="AU1376">
            <v>295020106.47000003</v>
          </cell>
          <cell r="AV1376">
            <v>295020106</v>
          </cell>
          <cell r="AW1376">
            <v>295020106</v>
          </cell>
          <cell r="AX1376">
            <v>295020106</v>
          </cell>
          <cell r="AY1376">
            <v>295020106.47000003</v>
          </cell>
          <cell r="AZ1376">
            <v>295020106</v>
          </cell>
          <cell r="BA1376">
            <v>295020106</v>
          </cell>
          <cell r="BB1376">
            <v>295020106</v>
          </cell>
          <cell r="BC1376">
            <v>295020106.47000003</v>
          </cell>
          <cell r="BD1376">
            <v>295020106</v>
          </cell>
          <cell r="BE1376">
            <v>295020106.47000003</v>
          </cell>
        </row>
        <row r="1377">
          <cell r="B1377">
            <v>600150</v>
          </cell>
          <cell r="C1377" t="str">
            <v xml:space="preserve">    유상증자(감자)</v>
          </cell>
        </row>
        <row r="1378">
          <cell r="B1378">
            <v>600160</v>
          </cell>
          <cell r="C1378" t="str">
            <v xml:space="preserve">    무상증자(감자)</v>
          </cell>
        </row>
        <row r="1379">
          <cell r="B1379">
            <v>600170</v>
          </cell>
          <cell r="C1379" t="str">
            <v xml:space="preserve">    주식발행초과금</v>
          </cell>
          <cell r="AE1379">
            <v>-207338</v>
          </cell>
        </row>
        <row r="1380">
          <cell r="B1380">
            <v>600180</v>
          </cell>
          <cell r="C1380" t="str">
            <v xml:space="preserve">    주식매수선택권</v>
          </cell>
          <cell r="AI1380">
            <v>-9199</v>
          </cell>
        </row>
        <row r="1381">
          <cell r="B1381">
            <v>600190</v>
          </cell>
          <cell r="C1381" t="str">
            <v xml:space="preserve">    감자차손익</v>
          </cell>
        </row>
        <row r="1382">
          <cell r="B1382">
            <v>600200</v>
          </cell>
          <cell r="C1382" t="str">
            <v xml:space="preserve">    보험차익</v>
          </cell>
        </row>
        <row r="1383">
          <cell r="B1383">
            <v>600210</v>
          </cell>
          <cell r="C1383" t="str">
            <v xml:space="preserve">    자기주식처분이익</v>
          </cell>
          <cell r="AP1383">
            <v>195789476</v>
          </cell>
          <cell r="AQ1383">
            <v>195789476</v>
          </cell>
        </row>
        <row r="1384">
          <cell r="B1384">
            <v>600220</v>
          </cell>
          <cell r="C1384" t="str">
            <v xml:space="preserve">    전환권대가</v>
          </cell>
        </row>
        <row r="1385">
          <cell r="B1385">
            <v>600230</v>
          </cell>
          <cell r="C1385" t="str">
            <v xml:space="preserve">    신주인수권대가</v>
          </cell>
        </row>
        <row r="1386">
          <cell r="B1386">
            <v>600240</v>
          </cell>
          <cell r="C1386" t="str">
            <v xml:space="preserve">    교환권대가</v>
          </cell>
        </row>
        <row r="1387">
          <cell r="B1387">
            <v>600250</v>
          </cell>
          <cell r="C1387" t="str">
            <v xml:space="preserve">    전환권재매입손익</v>
          </cell>
        </row>
        <row r="1388">
          <cell r="B1388">
            <v>600260</v>
          </cell>
          <cell r="C1388" t="str">
            <v xml:space="preserve">    결손금처리</v>
          </cell>
        </row>
        <row r="1389">
          <cell r="B1389">
            <v>600270</v>
          </cell>
          <cell r="C1389" t="str">
            <v xml:space="preserve">    지분법자본잉여금</v>
          </cell>
        </row>
        <row r="1390">
          <cell r="B1390">
            <v>600280</v>
          </cell>
          <cell r="C1390" t="str">
            <v xml:space="preserve">    합병분할(영업양수도등)로인한변동</v>
          </cell>
          <cell r="AI1390">
            <v>-898773</v>
          </cell>
        </row>
        <row r="1391">
          <cell r="B1391">
            <v>600290</v>
          </cell>
          <cell r="C1391" t="str">
            <v xml:space="preserve">    회계정책변경누적효과</v>
          </cell>
        </row>
        <row r="1392">
          <cell r="B1392">
            <v>600300</v>
          </cell>
          <cell r="C1392" t="str">
            <v xml:space="preserve">    오류수정등</v>
          </cell>
        </row>
        <row r="1393">
          <cell r="B1393">
            <v>600310</v>
          </cell>
          <cell r="C1393" t="str">
            <v xml:space="preserve">    연결범위의변동</v>
          </cell>
        </row>
        <row r="1394">
          <cell r="B1394">
            <v>601130</v>
          </cell>
          <cell r="C1394" t="str">
            <v xml:space="preserve">    외화환산차이</v>
          </cell>
        </row>
        <row r="1395">
          <cell r="B1395">
            <v>600320</v>
          </cell>
          <cell r="C1395" t="str">
            <v xml:space="preserve">    기타</v>
          </cell>
          <cell r="S1395">
            <v>-2017565</v>
          </cell>
          <cell r="W1395">
            <v>307454</v>
          </cell>
          <cell r="AI1395">
            <v>17366195</v>
          </cell>
          <cell r="AK1395">
            <v>13199706</v>
          </cell>
          <cell r="AM1395">
            <v>13199706</v>
          </cell>
          <cell r="AR1395">
            <v>-3327646</v>
          </cell>
          <cell r="AS1395">
            <v>-3327646</v>
          </cell>
          <cell r="AT1395">
            <v>-3327646</v>
          </cell>
        </row>
        <row r="1396">
          <cell r="B1396">
            <v>600330</v>
          </cell>
          <cell r="C1396" t="str">
            <v>기말기타자본</v>
          </cell>
          <cell r="S1396">
            <v>-35616385</v>
          </cell>
          <cell r="W1396">
            <v>-41141232</v>
          </cell>
          <cell r="AA1396">
            <v>-43561209</v>
          </cell>
          <cell r="AE1396">
            <v>-42634448</v>
          </cell>
          <cell r="AI1396">
            <v>-41606570</v>
          </cell>
          <cell r="AJ1396">
            <v>-41606570</v>
          </cell>
          <cell r="AK1396">
            <v>-41606570</v>
          </cell>
          <cell r="AL1396">
            <v>-41606570</v>
          </cell>
          <cell r="AM1396">
            <v>-41606570</v>
          </cell>
          <cell r="AN1396">
            <v>-41606570</v>
          </cell>
          <cell r="AO1396">
            <v>-41606570</v>
          </cell>
          <cell r="AP1396">
            <v>-17437871</v>
          </cell>
          <cell r="AQ1396">
            <v>-17437870.940000001</v>
          </cell>
          <cell r="AR1396">
            <v>-17437871</v>
          </cell>
          <cell r="AS1396">
            <v>-17437871</v>
          </cell>
          <cell r="AT1396">
            <v>-23096981</v>
          </cell>
          <cell r="AU1396">
            <v>-26145488</v>
          </cell>
          <cell r="AV1396">
            <v>-26145488</v>
          </cell>
          <cell r="AW1396">
            <v>-26145488</v>
          </cell>
          <cell r="AX1396">
            <v>-24993366</v>
          </cell>
          <cell r="AY1396">
            <v>-26145488</v>
          </cell>
          <cell r="AZ1396">
            <v>-26145488</v>
          </cell>
          <cell r="BA1396">
            <v>-26145488</v>
          </cell>
          <cell r="BB1396">
            <v>-26145488</v>
          </cell>
          <cell r="BC1396">
            <v>-26145488</v>
          </cell>
          <cell r="BD1396">
            <v>-26145488</v>
          </cell>
          <cell r="BE1396">
            <v>-27515243.91</v>
          </cell>
        </row>
        <row r="1397">
          <cell r="B1397">
            <v>600340</v>
          </cell>
          <cell r="C1397" t="str">
            <v xml:space="preserve">    기초기타자본</v>
          </cell>
          <cell r="S1397">
            <v>-16051225</v>
          </cell>
          <cell r="W1397">
            <v>-35616385</v>
          </cell>
          <cell r="AA1397">
            <v>-43561209</v>
          </cell>
          <cell r="AE1397">
            <v>-43561209</v>
          </cell>
          <cell r="AI1397">
            <v>-42634448</v>
          </cell>
          <cell r="AJ1397">
            <v>-41606570</v>
          </cell>
          <cell r="AK1397">
            <v>-41606570</v>
          </cell>
          <cell r="AL1397">
            <v>-41606570</v>
          </cell>
          <cell r="AM1397">
            <v>-41606570</v>
          </cell>
          <cell r="AN1397">
            <v>-41606570</v>
          </cell>
          <cell r="AO1397">
            <v>-41606570</v>
          </cell>
          <cell r="AP1397">
            <v>-41606570</v>
          </cell>
          <cell r="AQ1397">
            <v>-41606570</v>
          </cell>
          <cell r="AR1397">
            <v>-17437871</v>
          </cell>
          <cell r="AS1397">
            <v>-17437871</v>
          </cell>
          <cell r="AT1397">
            <v>-17437871</v>
          </cell>
          <cell r="AU1397">
            <v>-17437871</v>
          </cell>
          <cell r="AV1397">
            <v>-26145488</v>
          </cell>
          <cell r="AW1397">
            <v>-26145488</v>
          </cell>
          <cell r="AX1397">
            <v>-26145488</v>
          </cell>
          <cell r="AY1397">
            <v>-26145488</v>
          </cell>
          <cell r="AZ1397">
            <v>-26145488</v>
          </cell>
          <cell r="BA1397">
            <v>-26145488</v>
          </cell>
          <cell r="BB1397">
            <v>-26145488</v>
          </cell>
          <cell r="BC1397">
            <v>-26145488</v>
          </cell>
          <cell r="BD1397">
            <v>-26145488</v>
          </cell>
          <cell r="BE1397">
            <v>-27931823.18</v>
          </cell>
        </row>
        <row r="1398">
          <cell r="B1398">
            <v>600350</v>
          </cell>
          <cell r="C1398" t="str">
            <v xml:space="preserve">    자기주식</v>
          </cell>
          <cell r="S1398">
            <v>-18635948</v>
          </cell>
          <cell r="W1398">
            <v>-6335592</v>
          </cell>
          <cell r="AE1398">
            <v>937011</v>
          </cell>
          <cell r="AI1398">
            <v>54846</v>
          </cell>
          <cell r="AP1398">
            <v>24168699</v>
          </cell>
          <cell r="AQ1398">
            <v>24168698.899999999</v>
          </cell>
          <cell r="AT1398">
            <v>-8707617</v>
          </cell>
          <cell r="AU1398">
            <v>-8707616.6999999993</v>
          </cell>
          <cell r="AX1398">
            <v>1152122</v>
          </cell>
        </row>
        <row r="1399">
          <cell r="B1399">
            <v>600360</v>
          </cell>
          <cell r="C1399" t="str">
            <v xml:space="preserve">    자기주식처분손실</v>
          </cell>
        </row>
        <row r="1400">
          <cell r="B1400">
            <v>600370</v>
          </cell>
          <cell r="C1400" t="str">
            <v xml:space="preserve">    주식할인발행차금</v>
          </cell>
        </row>
        <row r="1401">
          <cell r="B1401">
            <v>600380</v>
          </cell>
          <cell r="C1401" t="str">
            <v xml:space="preserve">    주식매입선택권</v>
          </cell>
          <cell r="AE1401">
            <v>-10250</v>
          </cell>
          <cell r="AI1401">
            <v>-600</v>
          </cell>
        </row>
        <row r="1402">
          <cell r="B1402">
            <v>600390</v>
          </cell>
          <cell r="C1402" t="str">
            <v xml:space="preserve">    파생상품평가이익</v>
          </cell>
        </row>
        <row r="1403">
          <cell r="B1403">
            <v>600400</v>
          </cell>
          <cell r="C1403" t="str">
            <v xml:space="preserve">    파생상품평가손실</v>
          </cell>
        </row>
        <row r="1404">
          <cell r="B1404">
            <v>600410</v>
          </cell>
          <cell r="C1404" t="str">
            <v xml:space="preserve">    출자전환채무</v>
          </cell>
        </row>
        <row r="1405">
          <cell r="B1405">
            <v>600420</v>
          </cell>
          <cell r="C1405" t="str">
            <v xml:space="preserve">    신주청약증거금</v>
          </cell>
        </row>
        <row r="1406">
          <cell r="B1406">
            <v>600430</v>
          </cell>
          <cell r="C1406" t="str">
            <v xml:space="preserve">    감자차손</v>
          </cell>
        </row>
        <row r="1407">
          <cell r="B1407">
            <v>600440</v>
          </cell>
          <cell r="C1407" t="str">
            <v xml:space="preserve">    전환권재매입손익</v>
          </cell>
        </row>
        <row r="1408">
          <cell r="B1408">
            <v>600450</v>
          </cell>
          <cell r="C1408" t="str">
            <v xml:space="preserve">    지분법자본조정</v>
          </cell>
        </row>
        <row r="1409">
          <cell r="B1409">
            <v>600460</v>
          </cell>
          <cell r="C1409" t="str">
            <v xml:space="preserve">    합병분할(영업양수도등)로인한변동</v>
          </cell>
          <cell r="AI1409">
            <v>973632</v>
          </cell>
        </row>
        <row r="1410">
          <cell r="B1410">
            <v>600470</v>
          </cell>
          <cell r="C1410" t="str">
            <v xml:space="preserve">    회계정책변경누적효과</v>
          </cell>
        </row>
        <row r="1411">
          <cell r="B1411">
            <v>600480</v>
          </cell>
          <cell r="C1411" t="str">
            <v xml:space="preserve">    오류수정등</v>
          </cell>
        </row>
        <row r="1412">
          <cell r="B1412">
            <v>600490</v>
          </cell>
          <cell r="C1412" t="str">
            <v xml:space="preserve">    연결범위의변동</v>
          </cell>
        </row>
        <row r="1413">
          <cell r="B1413">
            <v>601140</v>
          </cell>
          <cell r="C1413" t="str">
            <v xml:space="preserve">    외화환산차이</v>
          </cell>
        </row>
        <row r="1414">
          <cell r="B1414">
            <v>600500</v>
          </cell>
          <cell r="C1414" t="str">
            <v xml:space="preserve">    기타</v>
          </cell>
          <cell r="S1414">
            <v>-929211</v>
          </cell>
          <cell r="W1414">
            <v>810745</v>
          </cell>
          <cell r="AT1414">
            <v>3048507</v>
          </cell>
          <cell r="BE1414">
            <v>416579</v>
          </cell>
        </row>
        <row r="1415">
          <cell r="B1415">
            <v>600510</v>
          </cell>
          <cell r="C1415" t="str">
            <v>기말기타포괄이익누계액</v>
          </cell>
          <cell r="S1415">
            <v>6225006</v>
          </cell>
          <cell r="W1415">
            <v>7115534</v>
          </cell>
          <cell r="AA1415">
            <v>1538830</v>
          </cell>
          <cell r="AE1415">
            <v>3244082</v>
          </cell>
          <cell r="AI1415">
            <v>-439129</v>
          </cell>
          <cell r="AJ1415">
            <v>-797012</v>
          </cell>
          <cell r="AK1415">
            <v>-458234</v>
          </cell>
          <cell r="AL1415">
            <v>-2571275</v>
          </cell>
          <cell r="AM1415">
            <v>-2676475</v>
          </cell>
          <cell r="AN1415">
            <v>-1524965</v>
          </cell>
          <cell r="AO1415">
            <v>-3086513</v>
          </cell>
          <cell r="AP1415">
            <v>-2285631</v>
          </cell>
          <cell r="AQ1415">
            <v>-1462785</v>
          </cell>
          <cell r="AR1415">
            <v>512433</v>
          </cell>
          <cell r="AS1415">
            <v>1052693</v>
          </cell>
          <cell r="AT1415">
            <v>-2016986</v>
          </cell>
          <cell r="AU1415">
            <v>709550</v>
          </cell>
          <cell r="AV1415">
            <v>701005</v>
          </cell>
          <cell r="AW1415">
            <v>-751481</v>
          </cell>
          <cell r="AX1415">
            <v>-3138958</v>
          </cell>
          <cell r="AY1415">
            <v>1247139</v>
          </cell>
          <cell r="AZ1415">
            <v>-371844</v>
          </cell>
          <cell r="BA1415">
            <v>224437</v>
          </cell>
          <cell r="BB1415">
            <v>-616107</v>
          </cell>
          <cell r="BC1415">
            <v>-1786335</v>
          </cell>
          <cell r="BD1415">
            <v>-2098630</v>
          </cell>
        </row>
        <row r="1416">
          <cell r="B1416">
            <v>600520</v>
          </cell>
          <cell r="C1416" t="str">
            <v xml:space="preserve">    기초기타포괄이익누계액</v>
          </cell>
          <cell r="S1416">
            <v>7427429</v>
          </cell>
          <cell r="W1416">
            <v>6225006</v>
          </cell>
          <cell r="AA1416">
            <v>2734258</v>
          </cell>
          <cell r="AE1416">
            <v>1538830</v>
          </cell>
          <cell r="AI1416">
            <v>3244082</v>
          </cell>
          <cell r="AJ1416">
            <v>-439128</v>
          </cell>
          <cell r="AK1416">
            <v>-439128</v>
          </cell>
          <cell r="AL1416">
            <v>-439129</v>
          </cell>
          <cell r="AM1416">
            <v>-439129</v>
          </cell>
          <cell r="AN1416">
            <v>-2676475</v>
          </cell>
          <cell r="AO1416">
            <v>-2676475</v>
          </cell>
          <cell r="AP1416">
            <v>-2676475</v>
          </cell>
          <cell r="AQ1416">
            <v>-2676475</v>
          </cell>
          <cell r="AR1416">
            <v>-1462785</v>
          </cell>
          <cell r="AS1416">
            <v>-1462785</v>
          </cell>
          <cell r="AT1416">
            <v>-1462785</v>
          </cell>
          <cell r="AU1416">
            <v>1031615</v>
          </cell>
          <cell r="AV1416">
            <v>709550</v>
          </cell>
          <cell r="AW1416">
            <v>709550</v>
          </cell>
          <cell r="AX1416">
            <v>709550</v>
          </cell>
          <cell r="AY1416">
            <v>709550</v>
          </cell>
          <cell r="AZ1416">
            <v>1247139</v>
          </cell>
          <cell r="BA1416">
            <v>1247139</v>
          </cell>
          <cell r="BB1416">
            <v>1247139</v>
          </cell>
          <cell r="BC1416">
            <v>1247139</v>
          </cell>
          <cell r="BD1416">
            <v>-1786335</v>
          </cell>
        </row>
        <row r="1417">
          <cell r="B1417">
            <v>600530</v>
          </cell>
          <cell r="C1417" t="str">
            <v xml:space="preserve">    금융자산평가손익</v>
          </cell>
        </row>
        <row r="1418">
          <cell r="B1418">
            <v>600540</v>
          </cell>
          <cell r="C1418" t="str">
            <v xml:space="preserve">    매도가능금융자산평가손익</v>
          </cell>
          <cell r="S1418">
            <v>-1781400</v>
          </cell>
          <cell r="W1418">
            <v>894483</v>
          </cell>
          <cell r="AA1418">
            <v>-454211</v>
          </cell>
          <cell r="AE1418">
            <v>1360770</v>
          </cell>
          <cell r="AI1418">
            <v>-134519</v>
          </cell>
          <cell r="AJ1418">
            <v>511521</v>
          </cell>
          <cell r="AK1418">
            <v>198202</v>
          </cell>
          <cell r="AL1418">
            <v>152589</v>
          </cell>
          <cell r="AM1418">
            <v>177870</v>
          </cell>
          <cell r="AN1418">
            <v>29794</v>
          </cell>
          <cell r="AO1418">
            <v>188778</v>
          </cell>
          <cell r="AP1418">
            <v>640151</v>
          </cell>
          <cell r="AQ1418">
            <v>324194</v>
          </cell>
          <cell r="AR1418">
            <v>-349580</v>
          </cell>
          <cell r="AS1418">
            <v>196543</v>
          </cell>
          <cell r="AT1418">
            <v>16513</v>
          </cell>
          <cell r="AU1418">
            <v>-253840</v>
          </cell>
          <cell r="AV1418">
            <v>872632</v>
          </cell>
          <cell r="AW1418">
            <v>1643438</v>
          </cell>
          <cell r="AX1418">
            <v>401391</v>
          </cell>
          <cell r="AY1418">
            <v>1182188</v>
          </cell>
          <cell r="AZ1418">
            <v>104294</v>
          </cell>
          <cell r="BA1418">
            <v>62386</v>
          </cell>
          <cell r="BB1418">
            <v>-1254831</v>
          </cell>
          <cell r="BC1418">
            <v>-1240606</v>
          </cell>
          <cell r="BD1418">
            <v>-205315</v>
          </cell>
        </row>
        <row r="1419">
          <cell r="B1419">
            <v>600550</v>
          </cell>
          <cell r="C1419" t="str">
            <v xml:space="preserve">    관계기업등기타포괄이익</v>
          </cell>
          <cell r="AI1419">
            <v>-2419978</v>
          </cell>
        </row>
        <row r="1420">
          <cell r="B1420">
            <v>600560</v>
          </cell>
          <cell r="C1420" t="str">
            <v xml:space="preserve">    환산관련외환차이적립금(환율변동차이)</v>
          </cell>
          <cell r="AY1420">
            <v>256542</v>
          </cell>
          <cell r="BB1420">
            <v>-1274445</v>
          </cell>
          <cell r="BC1420">
            <v>-2902859</v>
          </cell>
          <cell r="BD1420">
            <v>10638</v>
          </cell>
        </row>
        <row r="1421">
          <cell r="B1421">
            <v>600570</v>
          </cell>
          <cell r="C1421" t="str">
            <v xml:space="preserve">    해외사업장순투자위험회피적립금</v>
          </cell>
          <cell r="S1421">
            <v>578977</v>
          </cell>
          <cell r="W1421">
            <v>-3954</v>
          </cell>
          <cell r="AA1421">
            <v>-741217</v>
          </cell>
          <cell r="AE1421">
            <v>344482</v>
          </cell>
          <cell r="AI1421">
            <v>-1128714</v>
          </cell>
          <cell r="AJ1421">
            <v>-869405</v>
          </cell>
          <cell r="AK1421">
            <v>-217308</v>
          </cell>
          <cell r="AL1421">
            <v>-2284736</v>
          </cell>
          <cell r="AM1421">
            <v>-2415216</v>
          </cell>
          <cell r="AN1421">
            <v>1121716</v>
          </cell>
          <cell r="AO1421">
            <v>-598816</v>
          </cell>
          <cell r="AP1421">
            <v>-249307</v>
          </cell>
          <cell r="AQ1421">
            <v>889496</v>
          </cell>
          <cell r="AR1421">
            <v>2324798</v>
          </cell>
          <cell r="AS1421">
            <v>-729572</v>
          </cell>
          <cell r="AT1421">
            <v>-570714</v>
          </cell>
          <cell r="AU1421">
            <v>-68225</v>
          </cell>
          <cell r="AV1421">
            <v>-881176</v>
          </cell>
          <cell r="AW1421">
            <v>-447086</v>
          </cell>
          <cell r="AX1421">
            <v>-1956942</v>
          </cell>
          <cell r="AZ1421">
            <v>-1927837</v>
          </cell>
          <cell r="BA1421">
            <v>-1418147</v>
          </cell>
        </row>
        <row r="1422">
          <cell r="B1422">
            <v>600580</v>
          </cell>
          <cell r="C1422" t="str">
            <v xml:space="preserve">    확정급여제도보험수리적손익적립금</v>
          </cell>
        </row>
        <row r="1423">
          <cell r="B1423">
            <v>601230</v>
          </cell>
          <cell r="C1423" t="str">
            <v xml:space="preserve">    확정급여제도의재측정요소</v>
          </cell>
        </row>
        <row r="1424">
          <cell r="B1424">
            <v>600590</v>
          </cell>
          <cell r="C1424" t="str">
            <v xml:space="preserve">    현금흐름위험회피적립금</v>
          </cell>
          <cell r="AW1424">
            <v>-2657383</v>
          </cell>
          <cell r="AX1424">
            <v>-2292957</v>
          </cell>
          <cell r="AY1424">
            <v>-901141</v>
          </cell>
          <cell r="AZ1424">
            <v>204560</v>
          </cell>
          <cell r="BA1424">
            <v>333059</v>
          </cell>
          <cell r="BB1424">
            <v>666030</v>
          </cell>
          <cell r="BC1424">
            <v>1109991</v>
          </cell>
          <cell r="BD1424">
            <v>-117618</v>
          </cell>
        </row>
        <row r="1425">
          <cell r="B1425">
            <v>600600</v>
          </cell>
          <cell r="C1425" t="str">
            <v xml:space="preserve">    주식기준보상적립금</v>
          </cell>
        </row>
        <row r="1426">
          <cell r="B1426">
            <v>600610</v>
          </cell>
          <cell r="C1426" t="str">
            <v xml:space="preserve">    재평가잉여금</v>
          </cell>
        </row>
        <row r="1427">
          <cell r="B1427">
            <v>600620</v>
          </cell>
          <cell r="C1427" t="str">
            <v xml:space="preserve">    합병분할(영업양수도등)로인한변동</v>
          </cell>
        </row>
        <row r="1428">
          <cell r="B1428">
            <v>600630</v>
          </cell>
          <cell r="C1428" t="str">
            <v xml:space="preserve">    회계정책변경누적효과</v>
          </cell>
        </row>
        <row r="1429">
          <cell r="B1429">
            <v>600640</v>
          </cell>
          <cell r="C1429" t="str">
            <v xml:space="preserve">    오류수정등</v>
          </cell>
        </row>
        <row r="1430">
          <cell r="B1430">
            <v>600650</v>
          </cell>
          <cell r="C1430" t="str">
            <v xml:space="preserve">    연결범위의변동</v>
          </cell>
        </row>
        <row r="1431">
          <cell r="B1431">
            <v>601150</v>
          </cell>
          <cell r="C1431" t="str">
            <v xml:space="preserve">    외화환산차이</v>
          </cell>
        </row>
        <row r="1432">
          <cell r="B1432">
            <v>600660</v>
          </cell>
          <cell r="C1432" t="str">
            <v xml:space="preserve">    기타</v>
          </cell>
          <cell r="AS1432">
            <v>3048507</v>
          </cell>
        </row>
        <row r="1433">
          <cell r="B1433">
            <v>600670</v>
          </cell>
          <cell r="C1433" t="str">
            <v>기말이익잉여금</v>
          </cell>
          <cell r="S1433">
            <v>310426543</v>
          </cell>
          <cell r="W1433">
            <v>329694695</v>
          </cell>
          <cell r="AA1433">
            <v>471086477</v>
          </cell>
          <cell r="AE1433">
            <v>481453521.07999998</v>
          </cell>
          <cell r="AI1433">
            <v>542090680</v>
          </cell>
          <cell r="AJ1433">
            <v>554044093</v>
          </cell>
          <cell r="AK1433">
            <v>590064496</v>
          </cell>
          <cell r="AL1433">
            <v>614595218</v>
          </cell>
          <cell r="AM1433">
            <v>628666863</v>
          </cell>
          <cell r="AN1433">
            <v>648555414</v>
          </cell>
          <cell r="AO1433">
            <v>670334546</v>
          </cell>
          <cell r="AP1433">
            <v>685402728</v>
          </cell>
          <cell r="AQ1433">
            <v>687210012.70000005</v>
          </cell>
          <cell r="AR1433">
            <v>682780303</v>
          </cell>
          <cell r="AS1433">
            <v>693554805</v>
          </cell>
          <cell r="AT1433">
            <v>705784803</v>
          </cell>
          <cell r="AU1433">
            <v>706065592.25</v>
          </cell>
          <cell r="AV1433">
            <v>688607846</v>
          </cell>
          <cell r="AW1433">
            <v>713943616</v>
          </cell>
          <cell r="AX1433">
            <v>723414808</v>
          </cell>
          <cell r="AY1433">
            <v>726949182</v>
          </cell>
          <cell r="AZ1433">
            <v>709355809</v>
          </cell>
          <cell r="BA1433">
            <v>689780808</v>
          </cell>
          <cell r="BB1433">
            <v>693883769</v>
          </cell>
          <cell r="BC1433">
            <v>680107279</v>
          </cell>
          <cell r="BD1433">
            <v>674503197</v>
          </cell>
          <cell r="BE1433">
            <v>672532301.91999996</v>
          </cell>
        </row>
        <row r="1434">
          <cell r="B1434">
            <v>600680</v>
          </cell>
          <cell r="C1434" t="str">
            <v xml:space="preserve">    처분후이익잉여금</v>
          </cell>
          <cell r="S1434">
            <v>286473404</v>
          </cell>
          <cell r="W1434">
            <v>298449678</v>
          </cell>
          <cell r="AA1434">
            <v>433977218</v>
          </cell>
          <cell r="AE1434">
            <v>451699343</v>
          </cell>
          <cell r="AI1434">
            <v>469795614</v>
          </cell>
          <cell r="AJ1434">
            <v>526484405</v>
          </cell>
          <cell r="AK1434">
            <v>526484405</v>
          </cell>
          <cell r="AL1434">
            <v>526484405</v>
          </cell>
          <cell r="AM1434">
            <v>526484405</v>
          </cell>
          <cell r="AN1434">
            <v>601355882</v>
          </cell>
          <cell r="AO1434">
            <v>601355882</v>
          </cell>
          <cell r="AP1434">
            <v>593552745</v>
          </cell>
          <cell r="AQ1434">
            <v>593552745</v>
          </cell>
          <cell r="AR1434">
            <v>644444326</v>
          </cell>
          <cell r="AS1434">
            <v>644444326</v>
          </cell>
          <cell r="AT1434">
            <v>644444326</v>
          </cell>
          <cell r="AU1434">
            <v>644444326</v>
          </cell>
          <cell r="AV1434">
            <v>674121421</v>
          </cell>
          <cell r="AW1434">
            <v>674121421</v>
          </cell>
          <cell r="AX1434">
            <v>674121421</v>
          </cell>
          <cell r="AY1434">
            <v>674121421</v>
          </cell>
          <cell r="AZ1434">
            <v>701393845</v>
          </cell>
          <cell r="BA1434">
            <v>701393845</v>
          </cell>
          <cell r="BB1434">
            <v>701393845</v>
          </cell>
          <cell r="BC1434">
            <v>701393845</v>
          </cell>
          <cell r="BD1434">
            <v>671588833</v>
          </cell>
          <cell r="BE1434">
            <v>671588833</v>
          </cell>
        </row>
        <row r="1435">
          <cell r="B1435">
            <v>600690</v>
          </cell>
          <cell r="C1435" t="str">
            <v xml:space="preserve">        수정후이익잉여금</v>
          </cell>
          <cell r="S1435">
            <v>297205940</v>
          </cell>
          <cell r="W1435">
            <v>310426543</v>
          </cell>
          <cell r="AA1435">
            <v>449486925</v>
          </cell>
          <cell r="AE1435">
            <v>471086477</v>
          </cell>
          <cell r="AI1435">
            <v>481453521</v>
          </cell>
          <cell r="AJ1435">
            <v>542090680</v>
          </cell>
          <cell r="AK1435">
            <v>542090680</v>
          </cell>
          <cell r="AL1435">
            <v>542090680</v>
          </cell>
          <cell r="AM1435">
            <v>542090680</v>
          </cell>
          <cell r="AN1435">
            <v>628666863</v>
          </cell>
          <cell r="AO1435">
            <v>628666863</v>
          </cell>
          <cell r="AP1435">
            <v>628666863</v>
          </cell>
          <cell r="AQ1435">
            <v>628666863</v>
          </cell>
          <cell r="AR1435">
            <v>687210013</v>
          </cell>
          <cell r="AS1435">
            <v>687210013</v>
          </cell>
          <cell r="AT1435">
            <v>687210013</v>
          </cell>
          <cell r="AU1435">
            <v>687210013</v>
          </cell>
          <cell r="AV1435">
            <v>706065592</v>
          </cell>
          <cell r="AW1435">
            <v>706065592</v>
          </cell>
          <cell r="AX1435">
            <v>706065592</v>
          </cell>
          <cell r="AY1435">
            <v>706065592</v>
          </cell>
          <cell r="AZ1435">
            <v>726949182</v>
          </cell>
          <cell r="BA1435">
            <v>726949182</v>
          </cell>
          <cell r="BB1435">
            <v>726949182</v>
          </cell>
          <cell r="BC1435">
            <v>726949182</v>
          </cell>
          <cell r="BD1435">
            <v>680107279</v>
          </cell>
          <cell r="BE1435">
            <v>680107279</v>
          </cell>
        </row>
        <row r="1436">
          <cell r="B1436">
            <v>600700</v>
          </cell>
          <cell r="C1436" t="str">
            <v xml:space="preserve">            기초이익잉여금</v>
          </cell>
          <cell r="S1436">
            <v>297205940</v>
          </cell>
          <cell r="W1436">
            <v>310426543</v>
          </cell>
          <cell r="AA1436">
            <v>449486925</v>
          </cell>
          <cell r="AE1436">
            <v>471086476.82999998</v>
          </cell>
          <cell r="AI1436">
            <v>481453521</v>
          </cell>
          <cell r="AJ1436">
            <v>542090680</v>
          </cell>
          <cell r="AK1436">
            <v>542090680</v>
          </cell>
          <cell r="AL1436">
            <v>542090680</v>
          </cell>
          <cell r="AM1436">
            <v>542090680</v>
          </cell>
          <cell r="AN1436">
            <v>628666863</v>
          </cell>
          <cell r="AO1436">
            <v>628666863</v>
          </cell>
          <cell r="AP1436">
            <v>628666863</v>
          </cell>
          <cell r="AQ1436">
            <v>628666863</v>
          </cell>
          <cell r="AR1436">
            <v>687210013</v>
          </cell>
          <cell r="AS1436">
            <v>687210013</v>
          </cell>
          <cell r="AT1436">
            <v>687210013</v>
          </cell>
          <cell r="AU1436">
            <v>687210012.70000005</v>
          </cell>
          <cell r="AV1436">
            <v>706065592</v>
          </cell>
          <cell r="AW1436">
            <v>706065592</v>
          </cell>
          <cell r="AX1436">
            <v>706065592</v>
          </cell>
          <cell r="AY1436">
            <v>706065592.25</v>
          </cell>
          <cell r="AZ1436">
            <v>726949182</v>
          </cell>
          <cell r="BA1436">
            <v>726949182</v>
          </cell>
          <cell r="BB1436">
            <v>726949182</v>
          </cell>
          <cell r="BC1436">
            <v>726949182.03999996</v>
          </cell>
          <cell r="BD1436">
            <v>680107279</v>
          </cell>
          <cell r="BE1436">
            <v>680107279.35000002</v>
          </cell>
        </row>
        <row r="1437">
          <cell r="B1437">
            <v>600710</v>
          </cell>
          <cell r="C1437" t="str">
            <v xml:space="preserve">            회계정책변경누적효과</v>
          </cell>
        </row>
        <row r="1438">
          <cell r="B1438">
            <v>600720</v>
          </cell>
          <cell r="C1438" t="str">
            <v xml:space="preserve">            전기오류수정손익</v>
          </cell>
        </row>
        <row r="1439">
          <cell r="B1439">
            <v>600730</v>
          </cell>
          <cell r="C1439" t="str">
            <v xml:space="preserve">            기타</v>
          </cell>
        </row>
        <row r="1440">
          <cell r="B1440">
            <v>600740</v>
          </cell>
          <cell r="C1440" t="str">
            <v xml:space="preserve">        (연차배당)</v>
          </cell>
          <cell r="S1440">
            <v>10732536</v>
          </cell>
          <cell r="W1440">
            <v>11976865</v>
          </cell>
          <cell r="AA1440">
            <v>15509707</v>
          </cell>
          <cell r="AE1440">
            <v>19387134</v>
          </cell>
          <cell r="AI1440">
            <v>11657907</v>
          </cell>
          <cell r="AJ1440">
            <v>15606275</v>
          </cell>
          <cell r="AK1440">
            <v>15606275</v>
          </cell>
          <cell r="AL1440">
            <v>15606275</v>
          </cell>
          <cell r="AM1440">
            <v>15606275</v>
          </cell>
          <cell r="AN1440">
            <v>27310981</v>
          </cell>
          <cell r="AO1440">
            <v>27310981</v>
          </cell>
          <cell r="AP1440">
            <v>35114118</v>
          </cell>
          <cell r="AQ1440">
            <v>35114118.299999997</v>
          </cell>
          <cell r="AR1440">
            <v>42765687</v>
          </cell>
          <cell r="AS1440">
            <v>42765687</v>
          </cell>
          <cell r="AT1440">
            <v>42765687</v>
          </cell>
          <cell r="AU1440">
            <v>42765687</v>
          </cell>
          <cell r="AV1440">
            <v>31944171</v>
          </cell>
          <cell r="AW1440">
            <v>31944171</v>
          </cell>
          <cell r="AX1440">
            <v>31944171</v>
          </cell>
          <cell r="AY1440">
            <v>31944171.379999999</v>
          </cell>
          <cell r="AZ1440">
            <v>25555337</v>
          </cell>
          <cell r="BA1440">
            <v>25555337</v>
          </cell>
          <cell r="BB1440">
            <v>25555337</v>
          </cell>
          <cell r="BC1440">
            <v>25555337.100000001</v>
          </cell>
          <cell r="BD1440">
            <v>8518446</v>
          </cell>
          <cell r="BE1440">
            <v>8518445.6999999993</v>
          </cell>
        </row>
        <row r="1441">
          <cell r="B1441">
            <v>601240</v>
          </cell>
          <cell r="C1441" t="str">
            <v xml:space="preserve">        (신종자본증권분배금)</v>
          </cell>
        </row>
        <row r="1442">
          <cell r="B1442">
            <v>600750</v>
          </cell>
          <cell r="C1442" t="str">
            <v xml:space="preserve">        주식할인발행차금상각</v>
          </cell>
        </row>
        <row r="1443">
          <cell r="B1443">
            <v>600760</v>
          </cell>
          <cell r="C1443" t="str">
            <v xml:space="preserve">        자기주식처분손실상각</v>
          </cell>
        </row>
        <row r="1444">
          <cell r="B1444">
            <v>600770</v>
          </cell>
          <cell r="C1444" t="str">
            <v xml:space="preserve">        결손금처리</v>
          </cell>
        </row>
        <row r="1445">
          <cell r="B1445">
            <v>600780</v>
          </cell>
          <cell r="C1445" t="str">
            <v xml:space="preserve">        기타이익잉여금처분액</v>
          </cell>
        </row>
        <row r="1446">
          <cell r="B1446">
            <v>600790</v>
          </cell>
          <cell r="C1446" t="str">
            <v xml:space="preserve">    (중간배당)</v>
          </cell>
        </row>
        <row r="1447">
          <cell r="B1447">
            <v>601250</v>
          </cell>
          <cell r="C1447" t="str">
            <v xml:space="preserve">    확정급여제도의재측정요소</v>
          </cell>
          <cell r="AM1447">
            <v>991194</v>
          </cell>
          <cell r="AN1447">
            <v>-106947</v>
          </cell>
          <cell r="AO1447">
            <v>-224913</v>
          </cell>
          <cell r="AP1447">
            <v>-341313</v>
          </cell>
          <cell r="AQ1447">
            <v>-2714822.48</v>
          </cell>
          <cell r="AR1447">
            <v>-138182</v>
          </cell>
          <cell r="AS1447">
            <v>-179078</v>
          </cell>
          <cell r="AT1447">
            <v>-278073</v>
          </cell>
          <cell r="AU1447">
            <v>-3616863.91</v>
          </cell>
          <cell r="AV1447">
            <v>-114003</v>
          </cell>
          <cell r="AW1447">
            <v>-276380</v>
          </cell>
          <cell r="AX1447">
            <v>-434117</v>
          </cell>
          <cell r="AY1447">
            <v>-2298030.56</v>
          </cell>
          <cell r="AZ1447">
            <v>-111816</v>
          </cell>
          <cell r="BA1447">
            <v>-235186</v>
          </cell>
          <cell r="BB1447">
            <v>-357761</v>
          </cell>
          <cell r="BC1447">
            <v>-2333753.33</v>
          </cell>
          <cell r="BD1447">
            <v>-188058</v>
          </cell>
          <cell r="BE1447">
            <v>-445601.42</v>
          </cell>
        </row>
        <row r="1448">
          <cell r="B1448">
            <v>600800</v>
          </cell>
          <cell r="C1448" t="str">
            <v xml:space="preserve">    기타포괄이익</v>
          </cell>
          <cell r="AL1448">
            <v>29049</v>
          </cell>
        </row>
        <row r="1449">
          <cell r="B1449">
            <v>600810</v>
          </cell>
          <cell r="C1449" t="str">
            <v xml:space="preserve">    당기순이익(총포괄이익)</v>
          </cell>
          <cell r="S1449">
            <v>23535748</v>
          </cell>
          <cell r="W1449">
            <v>31796391</v>
          </cell>
          <cell r="AA1449">
            <v>38057729</v>
          </cell>
          <cell r="AE1449">
            <v>32571571</v>
          </cell>
          <cell r="AI1449">
            <v>74733067</v>
          </cell>
          <cell r="AJ1449">
            <v>27539379</v>
          </cell>
          <cell r="AK1449">
            <v>63556587</v>
          </cell>
          <cell r="AL1449">
            <v>88081763</v>
          </cell>
          <cell r="AM1449">
            <v>101191263</v>
          </cell>
          <cell r="AN1449">
            <v>47306479</v>
          </cell>
          <cell r="AO1449">
            <v>69203577</v>
          </cell>
          <cell r="AP1449">
            <v>92191296</v>
          </cell>
          <cell r="AQ1449">
            <v>96372090.909999996</v>
          </cell>
          <cell r="AR1449">
            <v>38474159</v>
          </cell>
          <cell r="AS1449">
            <v>49289557</v>
          </cell>
          <cell r="AT1449">
            <v>61618551</v>
          </cell>
          <cell r="AU1449">
            <v>65238130.460000001</v>
          </cell>
          <cell r="AV1449">
            <v>14600428</v>
          </cell>
          <cell r="AW1449">
            <v>40098575</v>
          </cell>
          <cell r="AX1449">
            <v>49727504</v>
          </cell>
          <cell r="AY1449">
            <v>55125791.729999997</v>
          </cell>
          <cell r="AZ1449">
            <v>8073780</v>
          </cell>
          <cell r="BA1449">
            <v>-11377851</v>
          </cell>
          <cell r="BB1449">
            <v>-7152315</v>
          </cell>
          <cell r="BC1449">
            <v>-18952812</v>
          </cell>
          <cell r="BD1449">
            <v>3102421</v>
          </cell>
          <cell r="BE1449">
            <v>1389070</v>
          </cell>
        </row>
        <row r="1450">
          <cell r="B1450">
            <v>600820</v>
          </cell>
          <cell r="C1450" t="str">
            <v xml:space="preserve">    재평가잉여금의대체</v>
          </cell>
        </row>
        <row r="1451">
          <cell r="B1451">
            <v>601180</v>
          </cell>
          <cell r="C1451" t="str">
            <v xml:space="preserve">    보험수리적손익</v>
          </cell>
          <cell r="AA1451">
            <v>-727812</v>
          </cell>
          <cell r="AE1451">
            <v>-2135213</v>
          </cell>
          <cell r="AI1451">
            <v>-2419897</v>
          </cell>
          <cell r="AK1451">
            <v>23504</v>
          </cell>
        </row>
        <row r="1452">
          <cell r="B1452">
            <v>600830</v>
          </cell>
          <cell r="C1452" t="str">
            <v xml:space="preserve">    지분법이익잉여금</v>
          </cell>
          <cell r="AA1452">
            <v>-220657</v>
          </cell>
          <cell r="AE1452">
            <v>-682180</v>
          </cell>
        </row>
        <row r="1453">
          <cell r="B1453">
            <v>600840</v>
          </cell>
          <cell r="C1453" t="str">
            <v xml:space="preserve">    합병분할(영업양수도등)로인한변동</v>
          </cell>
        </row>
        <row r="1454">
          <cell r="B1454">
            <v>600850</v>
          </cell>
          <cell r="C1454" t="str">
            <v xml:space="preserve">    연결범위의변동</v>
          </cell>
        </row>
        <row r="1455">
          <cell r="B1455">
            <v>601160</v>
          </cell>
          <cell r="C1455" t="str">
            <v xml:space="preserve">    외화환산차이</v>
          </cell>
        </row>
        <row r="1456">
          <cell r="B1456">
            <v>600860</v>
          </cell>
          <cell r="C1456" t="str">
            <v xml:space="preserve">    기타</v>
          </cell>
          <cell r="S1456">
            <v>417390</v>
          </cell>
          <cell r="W1456">
            <v>-551374</v>
          </cell>
          <cell r="AI1456">
            <v>-18103</v>
          </cell>
          <cell r="AJ1456">
            <v>20309</v>
          </cell>
        </row>
        <row r="1457">
          <cell r="B1457">
            <v>600870</v>
          </cell>
          <cell r="C1457" t="str">
            <v>기말비지배주주지분</v>
          </cell>
          <cell r="S1457">
            <v>81540536</v>
          </cell>
          <cell r="W1457">
            <v>84638566</v>
          </cell>
          <cell r="AA1457">
            <v>-755757</v>
          </cell>
          <cell r="AE1457">
            <v>1555022.01</v>
          </cell>
          <cell r="AI1457">
            <v>94862290</v>
          </cell>
          <cell r="AJ1457">
            <v>95975536</v>
          </cell>
          <cell r="AK1457">
            <v>154577994</v>
          </cell>
          <cell r="AL1457">
            <v>157754629</v>
          </cell>
          <cell r="AM1457">
            <v>158999610</v>
          </cell>
          <cell r="AN1457">
            <v>162685131</v>
          </cell>
          <cell r="AO1457">
            <v>164720100</v>
          </cell>
          <cell r="AP1457">
            <v>167329023</v>
          </cell>
          <cell r="AQ1457">
            <v>167842254.59</v>
          </cell>
          <cell r="AR1457">
            <v>169891553</v>
          </cell>
          <cell r="AS1457">
            <v>171724654</v>
          </cell>
          <cell r="AT1457">
            <v>171660450</v>
          </cell>
          <cell r="AU1457">
            <v>263833236.06</v>
          </cell>
          <cell r="AV1457">
            <v>264994090</v>
          </cell>
          <cell r="AW1457">
            <v>264308771</v>
          </cell>
          <cell r="AX1457">
            <v>265435384</v>
          </cell>
          <cell r="AY1457">
            <v>265562211</v>
          </cell>
          <cell r="AZ1457">
            <v>258923637</v>
          </cell>
          <cell r="BA1457">
            <v>248719936</v>
          </cell>
          <cell r="BB1457">
            <v>300046472</v>
          </cell>
          <cell r="BC1457">
            <v>299110970</v>
          </cell>
          <cell r="BD1457">
            <v>297037503</v>
          </cell>
          <cell r="BE1457">
            <v>338960444.06</v>
          </cell>
        </row>
        <row r="1458">
          <cell r="B1458">
            <v>600880</v>
          </cell>
          <cell r="C1458" t="str">
            <v xml:space="preserve">    처분후비지배주주지분</v>
          </cell>
          <cell r="S1458">
            <v>87378164</v>
          </cell>
          <cell r="W1458">
            <v>84372877</v>
          </cell>
          <cell r="AA1458">
            <v>-694541</v>
          </cell>
          <cell r="AE1458">
            <v>-755757</v>
          </cell>
          <cell r="AI1458">
            <v>1555022</v>
          </cell>
          <cell r="AJ1458">
            <v>94862290</v>
          </cell>
          <cell r="AK1458">
            <v>94862290</v>
          </cell>
          <cell r="AL1458">
            <v>94862290</v>
          </cell>
          <cell r="AM1458">
            <v>94862290</v>
          </cell>
          <cell r="AN1458">
            <v>158999610</v>
          </cell>
          <cell r="AO1458">
            <v>158999610</v>
          </cell>
          <cell r="AP1458">
            <v>158999610</v>
          </cell>
          <cell r="AQ1458">
            <v>158999610</v>
          </cell>
          <cell r="AR1458">
            <v>167842255</v>
          </cell>
          <cell r="AS1458">
            <v>167842255</v>
          </cell>
          <cell r="AT1458">
            <v>167842255</v>
          </cell>
          <cell r="AU1458">
            <v>167842255</v>
          </cell>
          <cell r="AV1458">
            <v>263833236</v>
          </cell>
          <cell r="AW1458">
            <v>263833236</v>
          </cell>
          <cell r="AX1458">
            <v>263833236</v>
          </cell>
          <cell r="AY1458">
            <v>263833236</v>
          </cell>
          <cell r="AZ1458">
            <v>265562211</v>
          </cell>
          <cell r="BA1458">
            <v>265562211</v>
          </cell>
          <cell r="BB1458">
            <v>265562211</v>
          </cell>
          <cell r="BC1458">
            <v>265562211</v>
          </cell>
          <cell r="BD1458">
            <v>299110970</v>
          </cell>
          <cell r="BE1458">
            <v>299110970</v>
          </cell>
        </row>
        <row r="1459">
          <cell r="B1459">
            <v>600890</v>
          </cell>
          <cell r="C1459" t="str">
            <v xml:space="preserve">        수정후비지배주주지분</v>
          </cell>
          <cell r="S1459">
            <v>87378164</v>
          </cell>
          <cell r="W1459">
            <v>84372877</v>
          </cell>
          <cell r="AA1459">
            <v>-694541</v>
          </cell>
          <cell r="AE1459">
            <v>-755757</v>
          </cell>
          <cell r="AI1459">
            <v>1555022</v>
          </cell>
          <cell r="AJ1459">
            <v>94862290</v>
          </cell>
          <cell r="AK1459">
            <v>94862290</v>
          </cell>
          <cell r="AL1459">
            <v>94862290</v>
          </cell>
          <cell r="AM1459">
            <v>94862290</v>
          </cell>
          <cell r="AN1459">
            <v>158999610</v>
          </cell>
          <cell r="AO1459">
            <v>158999610</v>
          </cell>
          <cell r="AP1459">
            <v>158999610</v>
          </cell>
          <cell r="AQ1459">
            <v>158999610</v>
          </cell>
          <cell r="AR1459">
            <v>167842255</v>
          </cell>
          <cell r="AS1459">
            <v>167842255</v>
          </cell>
          <cell r="AT1459">
            <v>167842255</v>
          </cell>
          <cell r="AU1459">
            <v>167842255</v>
          </cell>
          <cell r="AV1459">
            <v>263833236</v>
          </cell>
          <cell r="AW1459">
            <v>263833236</v>
          </cell>
          <cell r="AX1459">
            <v>263833236</v>
          </cell>
          <cell r="AY1459">
            <v>263833236</v>
          </cell>
          <cell r="AZ1459">
            <v>265562211</v>
          </cell>
          <cell r="BA1459">
            <v>265562211</v>
          </cell>
          <cell r="BB1459">
            <v>265562211</v>
          </cell>
          <cell r="BC1459">
            <v>265562211</v>
          </cell>
          <cell r="BD1459">
            <v>299110970</v>
          </cell>
          <cell r="BE1459">
            <v>299110970</v>
          </cell>
        </row>
        <row r="1460">
          <cell r="B1460">
            <v>600900</v>
          </cell>
          <cell r="C1460" t="str">
            <v xml:space="preserve">            기초비지배주주지분</v>
          </cell>
          <cell r="S1460">
            <v>92603614</v>
          </cell>
          <cell r="W1460">
            <v>81540535</v>
          </cell>
          <cell r="AA1460">
            <v>-694541</v>
          </cell>
          <cell r="AE1460">
            <v>-755757.49</v>
          </cell>
          <cell r="AI1460">
            <v>1555022</v>
          </cell>
          <cell r="AJ1460">
            <v>94862290</v>
          </cell>
          <cell r="AK1460">
            <v>94862290</v>
          </cell>
          <cell r="AL1460">
            <v>94862290</v>
          </cell>
          <cell r="AM1460">
            <v>94862290</v>
          </cell>
          <cell r="AN1460">
            <v>158999610</v>
          </cell>
          <cell r="AO1460">
            <v>158999610</v>
          </cell>
          <cell r="AP1460">
            <v>158999610</v>
          </cell>
          <cell r="AQ1460">
            <v>158999610</v>
          </cell>
          <cell r="AR1460">
            <v>167842255</v>
          </cell>
          <cell r="AS1460">
            <v>167842255</v>
          </cell>
          <cell r="AT1460">
            <v>167842255</v>
          </cell>
          <cell r="AU1460">
            <v>167842254.59</v>
          </cell>
          <cell r="AV1460">
            <v>263833236</v>
          </cell>
          <cell r="AW1460">
            <v>263833236</v>
          </cell>
          <cell r="AX1460">
            <v>263833236</v>
          </cell>
          <cell r="AY1460">
            <v>263833236.06</v>
          </cell>
          <cell r="AZ1460">
            <v>265562211</v>
          </cell>
          <cell r="BA1460">
            <v>265562211</v>
          </cell>
          <cell r="BB1460">
            <v>265562211</v>
          </cell>
          <cell r="BC1460">
            <v>265562211.08000001</v>
          </cell>
          <cell r="BD1460">
            <v>299110970</v>
          </cell>
          <cell r="BE1460">
            <v>299110969.52999997</v>
          </cell>
        </row>
        <row r="1461">
          <cell r="B1461">
            <v>600910</v>
          </cell>
          <cell r="C1461" t="str">
            <v xml:space="preserve">            회계정책변경누적효과</v>
          </cell>
        </row>
        <row r="1462">
          <cell r="B1462">
            <v>600920</v>
          </cell>
          <cell r="C1462" t="str">
            <v xml:space="preserve">            전기오류수정손익</v>
          </cell>
        </row>
        <row r="1463">
          <cell r="B1463">
            <v>600930</v>
          </cell>
          <cell r="C1463" t="str">
            <v xml:space="preserve">            기타</v>
          </cell>
          <cell r="S1463">
            <v>-5225450</v>
          </cell>
          <cell r="W1463">
            <v>2832342</v>
          </cell>
        </row>
        <row r="1464">
          <cell r="B1464">
            <v>600940</v>
          </cell>
          <cell r="C1464" t="str">
            <v xml:space="preserve">        (종속회사의배당금)</v>
          </cell>
        </row>
        <row r="1465">
          <cell r="B1465">
            <v>600950</v>
          </cell>
          <cell r="C1465" t="str">
            <v xml:space="preserve">        기타</v>
          </cell>
        </row>
        <row r="1466">
          <cell r="B1466">
            <v>600960</v>
          </cell>
          <cell r="C1466" t="str">
            <v xml:space="preserve">    (중간배당)</v>
          </cell>
        </row>
        <row r="1467">
          <cell r="B1467">
            <v>600970</v>
          </cell>
          <cell r="C1467" t="str">
            <v xml:space="preserve">    당기순이익(총포괄이익)</v>
          </cell>
          <cell r="AA1467">
            <v>-54759</v>
          </cell>
          <cell r="AE1467">
            <v>-58949</v>
          </cell>
          <cell r="AI1467">
            <v>5072792</v>
          </cell>
          <cell r="AJ1467">
            <v>1119071</v>
          </cell>
          <cell r="AK1467">
            <v>2433002</v>
          </cell>
          <cell r="AL1467">
            <v>5608060</v>
          </cell>
          <cell r="AM1467">
            <v>6528314</v>
          </cell>
          <cell r="AN1467">
            <v>3685492</v>
          </cell>
          <cell r="AO1467">
            <v>5719224</v>
          </cell>
          <cell r="AP1467">
            <v>8328894</v>
          </cell>
          <cell r="AQ1467">
            <v>9454039</v>
          </cell>
          <cell r="AR1467">
            <v>2063071</v>
          </cell>
          <cell r="AS1467">
            <v>3896209</v>
          </cell>
          <cell r="AT1467">
            <v>3831018</v>
          </cell>
          <cell r="AU1467">
            <v>6593750</v>
          </cell>
          <cell r="AV1467">
            <v>1160184</v>
          </cell>
          <cell r="AW1467">
            <v>2678658</v>
          </cell>
          <cell r="AX1467">
            <v>3497986</v>
          </cell>
          <cell r="AY1467">
            <v>2496286</v>
          </cell>
          <cell r="AZ1467">
            <v>-6805481</v>
          </cell>
          <cell r="BA1467">
            <v>-17114541</v>
          </cell>
          <cell r="BB1467">
            <v>-19926143</v>
          </cell>
          <cell r="BC1467">
            <v>-20899715</v>
          </cell>
          <cell r="BD1467">
            <v>-1977897</v>
          </cell>
          <cell r="BE1467">
            <v>-4867086</v>
          </cell>
        </row>
        <row r="1468">
          <cell r="B1468">
            <v>600980</v>
          </cell>
          <cell r="C1468" t="str">
            <v xml:space="preserve">    재평가잉여금</v>
          </cell>
        </row>
        <row r="1469">
          <cell r="B1469">
            <v>600990</v>
          </cell>
          <cell r="C1469" t="str">
            <v xml:space="preserve">    금융자산평가손익</v>
          </cell>
        </row>
        <row r="1470">
          <cell r="B1470">
            <v>601000</v>
          </cell>
          <cell r="C1470" t="str">
            <v xml:space="preserve">    매도가능금융자산평가손익</v>
          </cell>
        </row>
        <row r="1471">
          <cell r="B1471">
            <v>601010</v>
          </cell>
          <cell r="C1471" t="str">
            <v xml:space="preserve">    관계기업등지분법평가손익</v>
          </cell>
        </row>
        <row r="1472">
          <cell r="B1472">
            <v>601020</v>
          </cell>
          <cell r="C1472" t="str">
            <v xml:space="preserve">    환산관련외환차이적립금(환율변동차이)</v>
          </cell>
          <cell r="AY1472">
            <v>804</v>
          </cell>
          <cell r="BB1472">
            <v>-196</v>
          </cell>
          <cell r="BC1472">
            <v>-1095</v>
          </cell>
          <cell r="BD1472">
            <v>663</v>
          </cell>
          <cell r="BE1472">
            <v>838</v>
          </cell>
        </row>
        <row r="1473">
          <cell r="B1473">
            <v>601030</v>
          </cell>
          <cell r="C1473" t="str">
            <v xml:space="preserve">    해외사업장순투자위험회피적립금</v>
          </cell>
          <cell r="AA1473">
            <v>-6458</v>
          </cell>
          <cell r="AE1473">
            <v>-2269</v>
          </cell>
          <cell r="AI1473">
            <v>-2436</v>
          </cell>
          <cell r="AJ1473">
            <v>-5825</v>
          </cell>
          <cell r="AK1473">
            <v>-6869</v>
          </cell>
          <cell r="AL1473">
            <v>-5292</v>
          </cell>
          <cell r="AM1473">
            <v>-3290</v>
          </cell>
          <cell r="AN1473">
            <v>29</v>
          </cell>
          <cell r="AO1473">
            <v>1266</v>
          </cell>
          <cell r="AP1473">
            <v>520</v>
          </cell>
          <cell r="AQ1473">
            <v>79564</v>
          </cell>
          <cell r="AS1473">
            <v>-35</v>
          </cell>
          <cell r="AT1473">
            <v>951</v>
          </cell>
          <cell r="AU1473">
            <v>632</v>
          </cell>
          <cell r="AV1473">
            <v>670</v>
          </cell>
          <cell r="AW1473">
            <v>1963</v>
          </cell>
          <cell r="AX1473">
            <v>1366</v>
          </cell>
          <cell r="AZ1473">
            <v>-456</v>
          </cell>
          <cell r="BA1473">
            <v>-231</v>
          </cell>
        </row>
        <row r="1474">
          <cell r="B1474">
            <v>601040</v>
          </cell>
          <cell r="C1474" t="str">
            <v xml:space="preserve">    확정급여제도보험수리적손익적립금</v>
          </cell>
          <cell r="AI1474">
            <v>22771</v>
          </cell>
        </row>
        <row r="1475">
          <cell r="B1475">
            <v>601260</v>
          </cell>
          <cell r="C1475" t="str">
            <v xml:space="preserve">    확정급여제도의재측정요소</v>
          </cell>
          <cell r="AM1475">
            <v>322724</v>
          </cell>
          <cell r="AQ1475">
            <v>-690958.26</v>
          </cell>
          <cell r="AU1475">
            <v>-364529.66</v>
          </cell>
          <cell r="AW1475">
            <v>-30910</v>
          </cell>
          <cell r="AX1475">
            <v>-21189</v>
          </cell>
          <cell r="AY1475">
            <v>-30833.9</v>
          </cell>
          <cell r="BC1475">
            <v>-324443.34000000003</v>
          </cell>
        </row>
        <row r="1476">
          <cell r="B1476">
            <v>601050</v>
          </cell>
          <cell r="C1476" t="str">
            <v xml:space="preserve">    현금흐름위험회피적립금</v>
          </cell>
          <cell r="AW1476">
            <v>-2174175</v>
          </cell>
          <cell r="AX1476">
            <v>-1876015</v>
          </cell>
          <cell r="AY1476">
            <v>-737281</v>
          </cell>
          <cell r="AZ1476">
            <v>167363</v>
          </cell>
          <cell r="BA1476">
            <v>272497</v>
          </cell>
          <cell r="BB1476">
            <v>544923</v>
          </cell>
          <cell r="BC1476">
            <v>908167</v>
          </cell>
          <cell r="BD1476">
            <v>-96233</v>
          </cell>
          <cell r="BE1476">
            <v>-170106.53</v>
          </cell>
        </row>
        <row r="1477">
          <cell r="B1477">
            <v>601060</v>
          </cell>
          <cell r="C1477" t="str">
            <v xml:space="preserve">    주식기준보상적립금</v>
          </cell>
        </row>
        <row r="1478">
          <cell r="B1478">
            <v>601070</v>
          </cell>
          <cell r="C1478" t="str">
            <v xml:space="preserve">    기타포괄이익누계액</v>
          </cell>
        </row>
        <row r="1479">
          <cell r="B1479">
            <v>601080</v>
          </cell>
          <cell r="C1479" t="str">
            <v xml:space="preserve">    합병분할로인한변동</v>
          </cell>
          <cell r="AI1479">
            <v>-1591200</v>
          </cell>
        </row>
        <row r="1480">
          <cell r="B1480">
            <v>601090</v>
          </cell>
          <cell r="C1480" t="str">
            <v xml:space="preserve">    연결범위의변동</v>
          </cell>
        </row>
        <row r="1481">
          <cell r="B1481">
            <v>601170</v>
          </cell>
          <cell r="C1481" t="str">
            <v xml:space="preserve">    외화환산차이</v>
          </cell>
        </row>
        <row r="1482">
          <cell r="B1482">
            <v>601100</v>
          </cell>
          <cell r="C1482" t="str">
            <v xml:space="preserve">    기타</v>
          </cell>
          <cell r="S1482">
            <v>-5837628</v>
          </cell>
          <cell r="W1482">
            <v>265688</v>
          </cell>
          <cell r="AE1482">
            <v>2371997</v>
          </cell>
          <cell r="AI1482">
            <v>89805341</v>
          </cell>
          <cell r="AK1482">
            <v>57289571</v>
          </cell>
          <cell r="AL1482">
            <v>57289571</v>
          </cell>
          <cell r="AM1482">
            <v>57289571</v>
          </cell>
          <cell r="AR1482">
            <v>-13774</v>
          </cell>
          <cell r="AS1482">
            <v>-13774</v>
          </cell>
          <cell r="AT1482">
            <v>-13774</v>
          </cell>
          <cell r="AU1482">
            <v>89761128</v>
          </cell>
          <cell r="BB1482">
            <v>53865677</v>
          </cell>
          <cell r="BC1482">
            <v>53865845</v>
          </cell>
          <cell r="BE1482">
            <v>44885829</v>
          </cell>
        </row>
        <row r="1483">
          <cell r="B1483">
            <v>601110</v>
          </cell>
          <cell r="C1483" t="str">
            <v>합계</v>
          </cell>
          <cell r="S1483">
            <v>483608342</v>
          </cell>
          <cell r="W1483">
            <v>501647660</v>
          </cell>
          <cell r="AA1483">
            <v>545120733</v>
          </cell>
          <cell r="AE1483">
            <v>560223232.69000006</v>
          </cell>
          <cell r="AI1483">
            <v>727970551</v>
          </cell>
          <cell r="AJ1483">
            <v>740679326</v>
          </cell>
          <cell r="AK1483">
            <v>848840671</v>
          </cell>
          <cell r="AL1483">
            <v>874434987</v>
          </cell>
          <cell r="AM1483">
            <v>889646413</v>
          </cell>
          <cell r="AN1483">
            <v>914371996</v>
          </cell>
          <cell r="AO1483">
            <v>936624548</v>
          </cell>
          <cell r="AP1483">
            <v>1175060711</v>
          </cell>
          <cell r="AQ1483">
            <v>1178204072.72</v>
          </cell>
          <cell r="AR1483">
            <v>1174471233</v>
          </cell>
          <cell r="AS1483">
            <v>1187619096</v>
          </cell>
          <cell r="AT1483">
            <v>1191056102</v>
          </cell>
          <cell r="AU1483">
            <v>1286515351.3800001</v>
          </cell>
          <cell r="AV1483">
            <v>1270209915</v>
          </cell>
          <cell r="AW1483">
            <v>1293407878</v>
          </cell>
          <cell r="AX1483">
            <v>1302770329</v>
          </cell>
          <cell r="AY1483">
            <v>1309665506</v>
          </cell>
          <cell r="AZ1483">
            <v>1283814575</v>
          </cell>
          <cell r="BA1483">
            <v>1254632154</v>
          </cell>
          <cell r="BB1483">
            <v>1309221107</v>
          </cell>
          <cell r="BC1483">
            <v>1293338887</v>
          </cell>
          <cell r="BD1483">
            <v>1285349043</v>
          </cell>
          <cell r="BE1483">
            <v>1326029963.54</v>
          </cell>
        </row>
        <row r="1484">
          <cell r="B1484">
            <v>400000</v>
          </cell>
          <cell r="C1484" t="str">
            <v>영업활동으로인한현금흐름</v>
          </cell>
          <cell r="AF1484">
            <v>26675425</v>
          </cell>
          <cell r="AG1484">
            <v>40482878</v>
          </cell>
          <cell r="AH1484">
            <v>26643821</v>
          </cell>
          <cell r="AI1484">
            <v>5397853</v>
          </cell>
          <cell r="AJ1484">
            <v>32640843</v>
          </cell>
          <cell r="AK1484">
            <v>39859915</v>
          </cell>
          <cell r="AL1484">
            <v>22285668</v>
          </cell>
          <cell r="AM1484">
            <v>60917929</v>
          </cell>
          <cell r="AN1484">
            <v>58841316</v>
          </cell>
          <cell r="AO1484">
            <v>21637451</v>
          </cell>
          <cell r="AP1484">
            <v>23072012</v>
          </cell>
          <cell r="AQ1484">
            <v>31713345.440000001</v>
          </cell>
          <cell r="AR1484">
            <v>23776037</v>
          </cell>
          <cell r="AS1484">
            <v>-88950374</v>
          </cell>
          <cell r="AT1484">
            <v>-7685475</v>
          </cell>
          <cell r="AU1484">
            <v>72187268.400000006</v>
          </cell>
          <cell r="AV1484">
            <v>22952441</v>
          </cell>
          <cell r="AW1484">
            <v>39572064</v>
          </cell>
          <cell r="AX1484">
            <v>10452463</v>
          </cell>
          <cell r="AY1484">
            <v>39228616.729999997</v>
          </cell>
          <cell r="AZ1484">
            <v>26127248</v>
          </cell>
          <cell r="BA1484">
            <v>-74023782</v>
          </cell>
          <cell r="BB1484">
            <v>59553081</v>
          </cell>
          <cell r="BC1484">
            <v>-7690117.0999999996</v>
          </cell>
          <cell r="BD1484">
            <v>7010855</v>
          </cell>
          <cell r="BE1484">
            <v>49204530</v>
          </cell>
        </row>
        <row r="1485">
          <cell r="B1485">
            <v>400010</v>
          </cell>
          <cell r="C1485" t="str">
            <v xml:space="preserve">    당기순이익</v>
          </cell>
          <cell r="AF1485">
            <v>26810998</v>
          </cell>
          <cell r="AG1485">
            <v>24501422</v>
          </cell>
          <cell r="AH1485">
            <v>29413993</v>
          </cell>
          <cell r="AI1485">
            <v>-920554</v>
          </cell>
          <cell r="AJ1485">
            <v>28658449</v>
          </cell>
          <cell r="AK1485">
            <v>37331140</v>
          </cell>
          <cell r="AL1485">
            <v>27700234</v>
          </cell>
          <cell r="AM1485">
            <v>14029754</v>
          </cell>
          <cell r="AN1485">
            <v>50991971</v>
          </cell>
          <cell r="AO1485">
            <v>23930830</v>
          </cell>
          <cell r="AP1485">
            <v>25597389</v>
          </cell>
          <cell r="AQ1485">
            <v>5305939.6399999997</v>
          </cell>
          <cell r="AR1485">
            <v>40537230</v>
          </cell>
          <cell r="AS1485">
            <v>12648535</v>
          </cell>
          <cell r="AT1485">
            <v>12263804</v>
          </cell>
          <cell r="AU1485">
            <v>6382311.71</v>
          </cell>
          <cell r="AV1485">
            <v>15760612</v>
          </cell>
          <cell r="AW1485">
            <v>27016621</v>
          </cell>
          <cell r="AX1485">
            <v>10448257</v>
          </cell>
          <cell r="AY1485">
            <v>4396587.99</v>
          </cell>
          <cell r="AZ1485">
            <v>1268299</v>
          </cell>
          <cell r="BA1485">
            <v>-29760690</v>
          </cell>
          <cell r="BB1485">
            <v>1413934</v>
          </cell>
          <cell r="BC1485">
            <v>-12774070.560000001</v>
          </cell>
          <cell r="BD1485">
            <v>1124524</v>
          </cell>
          <cell r="BE1485">
            <v>-4602540</v>
          </cell>
        </row>
        <row r="1486">
          <cell r="B1486">
            <v>400020</v>
          </cell>
          <cell r="C1486" t="str">
            <v xml:space="preserve">    법인세비용차감전계속사업이익</v>
          </cell>
        </row>
        <row r="1487">
          <cell r="B1487">
            <v>400030</v>
          </cell>
          <cell r="C1487" t="str">
            <v xml:space="preserve">    현금유출이없는비용등가산</v>
          </cell>
          <cell r="AF1487">
            <v>16141510</v>
          </cell>
          <cell r="AG1487">
            <v>14544612</v>
          </cell>
          <cell r="AH1487">
            <v>14719879</v>
          </cell>
          <cell r="AI1487">
            <v>10236221</v>
          </cell>
          <cell r="AJ1487">
            <v>17577104</v>
          </cell>
          <cell r="AK1487">
            <v>17017188</v>
          </cell>
          <cell r="AL1487">
            <v>19413413</v>
          </cell>
          <cell r="AM1487">
            <v>27323932</v>
          </cell>
          <cell r="AN1487">
            <v>8283290</v>
          </cell>
          <cell r="AO1487">
            <v>14943385</v>
          </cell>
          <cell r="AP1487">
            <v>19821039</v>
          </cell>
          <cell r="AQ1487">
            <v>17031168.449999999</v>
          </cell>
          <cell r="AR1487">
            <v>24619713</v>
          </cell>
          <cell r="AS1487">
            <v>15026417</v>
          </cell>
          <cell r="AT1487">
            <v>14576949</v>
          </cell>
          <cell r="AU1487">
            <v>15568149.140000001</v>
          </cell>
          <cell r="AV1487">
            <v>15993444</v>
          </cell>
          <cell r="AW1487">
            <v>21784564</v>
          </cell>
          <cell r="AX1487">
            <v>16329949</v>
          </cell>
          <cell r="AY1487">
            <v>19905238.719999999</v>
          </cell>
          <cell r="AZ1487">
            <v>23505241</v>
          </cell>
          <cell r="BA1487">
            <v>26565738</v>
          </cell>
          <cell r="BB1487">
            <v>33415353</v>
          </cell>
          <cell r="BC1487">
            <v>37383756.210000001</v>
          </cell>
          <cell r="BD1487">
            <v>30192235</v>
          </cell>
          <cell r="BE1487">
            <v>27711347</v>
          </cell>
        </row>
        <row r="1488">
          <cell r="B1488">
            <v>400040</v>
          </cell>
          <cell r="C1488" t="str">
            <v xml:space="preserve">        금융비용</v>
          </cell>
        </row>
        <row r="1489">
          <cell r="B1489">
            <v>400050</v>
          </cell>
          <cell r="C1489" t="str">
            <v xml:space="preserve">        이자비용</v>
          </cell>
          <cell r="AF1489">
            <v>1084567</v>
          </cell>
          <cell r="AG1489">
            <v>1336679</v>
          </cell>
          <cell r="AH1489">
            <v>1266310</v>
          </cell>
          <cell r="AI1489">
            <v>1196364</v>
          </cell>
          <cell r="AJ1489">
            <v>963155</v>
          </cell>
          <cell r="AK1489">
            <v>834989</v>
          </cell>
          <cell r="AL1489">
            <v>1013572</v>
          </cell>
          <cell r="AM1489">
            <v>619971</v>
          </cell>
          <cell r="AN1489">
            <v>744279</v>
          </cell>
          <cell r="AO1489">
            <v>726624</v>
          </cell>
          <cell r="AP1489">
            <v>714684</v>
          </cell>
          <cell r="AQ1489">
            <v>1241030.95</v>
          </cell>
          <cell r="AR1489">
            <v>808646</v>
          </cell>
          <cell r="AS1489">
            <v>391978</v>
          </cell>
          <cell r="AT1489">
            <v>537144</v>
          </cell>
          <cell r="AU1489">
            <v>1265950.07</v>
          </cell>
          <cell r="AV1489">
            <v>1061525</v>
          </cell>
          <cell r="AW1489">
            <v>1093869</v>
          </cell>
          <cell r="AX1489">
            <v>734185</v>
          </cell>
          <cell r="AY1489">
            <v>624735.51</v>
          </cell>
          <cell r="AZ1489">
            <v>3621367</v>
          </cell>
          <cell r="BA1489">
            <v>5847123</v>
          </cell>
          <cell r="BB1489">
            <v>10599682</v>
          </cell>
          <cell r="BC1489">
            <v>4994790.1500000004</v>
          </cell>
          <cell r="BD1489">
            <v>8399780</v>
          </cell>
          <cell r="BE1489">
            <v>6491525</v>
          </cell>
        </row>
        <row r="1490">
          <cell r="B1490">
            <v>400060</v>
          </cell>
          <cell r="C1490" t="str">
            <v xml:space="preserve">            장기미지급이자</v>
          </cell>
        </row>
        <row r="1491">
          <cell r="B1491">
            <v>400070</v>
          </cell>
          <cell r="C1491" t="str">
            <v xml:space="preserve">            사채할인발행차금상각</v>
          </cell>
        </row>
        <row r="1492">
          <cell r="B1492">
            <v>400080</v>
          </cell>
          <cell r="C1492" t="str">
            <v xml:space="preserve">            현재가치할인차금상각</v>
          </cell>
        </row>
        <row r="1493">
          <cell r="B1493">
            <v>400090</v>
          </cell>
          <cell r="C1493" t="str">
            <v xml:space="preserve">            기타이자비용</v>
          </cell>
          <cell r="AF1493">
            <v>1084567</v>
          </cell>
          <cell r="AG1493">
            <v>1336679</v>
          </cell>
          <cell r="AH1493">
            <v>1266310</v>
          </cell>
          <cell r="AI1493">
            <v>1196364</v>
          </cell>
          <cell r="AJ1493">
            <v>963155</v>
          </cell>
          <cell r="AK1493">
            <v>834989</v>
          </cell>
          <cell r="AL1493">
            <v>1013572</v>
          </cell>
          <cell r="AM1493">
            <v>619971</v>
          </cell>
          <cell r="AN1493">
            <v>744279</v>
          </cell>
          <cell r="AO1493">
            <v>726624</v>
          </cell>
          <cell r="AP1493">
            <v>714684</v>
          </cell>
          <cell r="AQ1493">
            <v>1241030.95</v>
          </cell>
          <cell r="AR1493">
            <v>808646</v>
          </cell>
          <cell r="AS1493">
            <v>391978</v>
          </cell>
          <cell r="AT1493">
            <v>537144</v>
          </cell>
          <cell r="AU1493">
            <v>1265950.07</v>
          </cell>
          <cell r="AV1493">
            <v>1061525</v>
          </cell>
          <cell r="AW1493">
            <v>1093869</v>
          </cell>
          <cell r="AX1493">
            <v>734185</v>
          </cell>
          <cell r="AY1493">
            <v>624735.51</v>
          </cell>
          <cell r="AZ1493">
            <v>3621367</v>
          </cell>
          <cell r="BA1493">
            <v>5847123</v>
          </cell>
          <cell r="BB1493">
            <v>10599682</v>
          </cell>
          <cell r="BC1493">
            <v>4994790.1500000004</v>
          </cell>
          <cell r="BD1493">
            <v>8399780</v>
          </cell>
          <cell r="BE1493">
            <v>6491525</v>
          </cell>
        </row>
        <row r="1494">
          <cell r="B1494">
            <v>400100</v>
          </cell>
          <cell r="C1494" t="str">
            <v xml:space="preserve">        배당금지급</v>
          </cell>
        </row>
        <row r="1495">
          <cell r="B1495">
            <v>400110</v>
          </cell>
          <cell r="C1495" t="str">
            <v xml:space="preserve">        대손상각비</v>
          </cell>
          <cell r="AF1495">
            <v>824856</v>
          </cell>
          <cell r="AG1495">
            <v>-212474</v>
          </cell>
          <cell r="AH1495">
            <v>522629</v>
          </cell>
          <cell r="AI1495">
            <v>113746</v>
          </cell>
          <cell r="AJ1495">
            <v>216288</v>
          </cell>
          <cell r="AK1495">
            <v>284909</v>
          </cell>
          <cell r="AL1495">
            <v>78650</v>
          </cell>
          <cell r="AM1495">
            <v>-579847</v>
          </cell>
          <cell r="AN1495">
            <v>50701</v>
          </cell>
          <cell r="AO1495">
            <v>-50701</v>
          </cell>
          <cell r="AP1495">
            <v>358043</v>
          </cell>
          <cell r="AQ1495">
            <v>-358043</v>
          </cell>
          <cell r="AV1495">
            <v>24502</v>
          </cell>
          <cell r="AW1495">
            <v>709082</v>
          </cell>
          <cell r="AX1495">
            <v>116532</v>
          </cell>
          <cell r="AY1495">
            <v>1687640.62</v>
          </cell>
          <cell r="AZ1495">
            <v>194882</v>
          </cell>
          <cell r="BA1495">
            <v>87908</v>
          </cell>
          <cell r="BB1495">
            <v>319919</v>
          </cell>
          <cell r="BC1495">
            <v>1648262.56</v>
          </cell>
          <cell r="BD1495">
            <v>636598</v>
          </cell>
          <cell r="BE1495">
            <v>-249023</v>
          </cell>
        </row>
        <row r="1496">
          <cell r="B1496">
            <v>400120</v>
          </cell>
          <cell r="C1496" t="str">
            <v xml:space="preserve">        기타대손상각비</v>
          </cell>
          <cell r="AI1496">
            <v>31228</v>
          </cell>
          <cell r="AL1496">
            <v>243624</v>
          </cell>
          <cell r="AM1496">
            <v>-74090</v>
          </cell>
          <cell r="AQ1496">
            <v>166394.21</v>
          </cell>
          <cell r="AV1496">
            <v>58252</v>
          </cell>
          <cell r="AW1496">
            <v>344221</v>
          </cell>
          <cell r="AY1496">
            <v>0.08</v>
          </cell>
        </row>
        <row r="1497">
          <cell r="B1497">
            <v>400130</v>
          </cell>
          <cell r="C1497" t="str">
            <v xml:space="preserve">        퇴직급여</v>
          </cell>
          <cell r="AF1497">
            <v>1985424</v>
          </cell>
          <cell r="AG1497">
            <v>1688514</v>
          </cell>
          <cell r="AH1497">
            <v>1970444</v>
          </cell>
          <cell r="AI1497">
            <v>1819627</v>
          </cell>
          <cell r="AJ1497">
            <v>1941108</v>
          </cell>
          <cell r="AK1497">
            <v>1953196</v>
          </cell>
          <cell r="AL1497">
            <v>2149078</v>
          </cell>
          <cell r="AM1497">
            <v>2162169</v>
          </cell>
          <cell r="AN1497">
            <v>2395508</v>
          </cell>
          <cell r="AO1497">
            <v>2477683</v>
          </cell>
          <cell r="AP1497">
            <v>2113887</v>
          </cell>
          <cell r="AQ1497">
            <v>5008340.95</v>
          </cell>
          <cell r="AR1497">
            <v>2583056</v>
          </cell>
          <cell r="AS1497">
            <v>2604869</v>
          </cell>
          <cell r="AT1497">
            <v>2855524</v>
          </cell>
          <cell r="AU1497">
            <v>3291492.84</v>
          </cell>
          <cell r="AV1497">
            <v>3230277</v>
          </cell>
          <cell r="AW1497">
            <v>3057327</v>
          </cell>
          <cell r="AX1497">
            <v>3253765</v>
          </cell>
          <cell r="AY1497">
            <v>3076237.47</v>
          </cell>
          <cell r="AZ1497">
            <v>3628124</v>
          </cell>
          <cell r="BA1497">
            <v>2873826</v>
          </cell>
          <cell r="BB1497">
            <v>3143465</v>
          </cell>
          <cell r="BC1497">
            <v>4424784.3899999997</v>
          </cell>
          <cell r="BD1497">
            <v>3516348</v>
          </cell>
          <cell r="BE1497">
            <v>3547775</v>
          </cell>
        </row>
        <row r="1498">
          <cell r="B1498">
            <v>400140</v>
          </cell>
          <cell r="C1498" t="str">
            <v xml:space="preserve">        유형자산감가상각비</v>
          </cell>
          <cell r="AF1498">
            <v>3031121</v>
          </cell>
          <cell r="AG1498">
            <v>3347228</v>
          </cell>
          <cell r="AH1498">
            <v>3043879</v>
          </cell>
          <cell r="AI1498">
            <v>3045056</v>
          </cell>
          <cell r="AJ1498">
            <v>3404471</v>
          </cell>
          <cell r="AK1498">
            <v>3184032</v>
          </cell>
          <cell r="AL1498">
            <v>3705575</v>
          </cell>
          <cell r="AM1498">
            <v>4554321</v>
          </cell>
          <cell r="AN1498">
            <v>3603531</v>
          </cell>
          <cell r="AO1498">
            <v>4084905</v>
          </cell>
          <cell r="AP1498">
            <v>4723543</v>
          </cell>
          <cell r="AQ1498">
            <v>5099501.6399999997</v>
          </cell>
          <cell r="AR1498">
            <v>4923391</v>
          </cell>
          <cell r="AS1498">
            <v>5133346</v>
          </cell>
          <cell r="AT1498">
            <v>5518179</v>
          </cell>
          <cell r="AU1498">
            <v>6475931.7699999996</v>
          </cell>
          <cell r="AV1498">
            <v>5696320</v>
          </cell>
          <cell r="AW1498">
            <v>5924425</v>
          </cell>
          <cell r="AX1498">
            <v>7081199</v>
          </cell>
          <cell r="AY1498">
            <v>6992589.1200000001</v>
          </cell>
          <cell r="AZ1498">
            <v>7392727</v>
          </cell>
          <cell r="BA1498">
            <v>13396807</v>
          </cell>
          <cell r="BB1498">
            <v>14738344</v>
          </cell>
          <cell r="BC1498">
            <v>15933402.029999999</v>
          </cell>
          <cell r="BD1498">
            <v>15175130</v>
          </cell>
          <cell r="BE1498">
            <v>15367996</v>
          </cell>
        </row>
        <row r="1499">
          <cell r="B1499">
            <v>400150</v>
          </cell>
          <cell r="C1499" t="str">
            <v xml:space="preserve">        개발비상각</v>
          </cell>
        </row>
        <row r="1500">
          <cell r="B1500">
            <v>400160</v>
          </cell>
          <cell r="C1500" t="str">
            <v xml:space="preserve">        기타무형자산상각비</v>
          </cell>
          <cell r="AF1500">
            <v>198720</v>
          </cell>
          <cell r="AG1500">
            <v>209385</v>
          </cell>
          <cell r="AH1500">
            <v>196109</v>
          </cell>
          <cell r="AI1500">
            <v>269269</v>
          </cell>
          <cell r="AJ1500">
            <v>232382</v>
          </cell>
          <cell r="AK1500">
            <v>253689</v>
          </cell>
          <cell r="AL1500">
            <v>1056729</v>
          </cell>
          <cell r="AM1500">
            <v>1174908</v>
          </cell>
          <cell r="AN1500">
            <v>1234871</v>
          </cell>
          <cell r="AO1500">
            <v>1209869</v>
          </cell>
          <cell r="AP1500">
            <v>1214415</v>
          </cell>
          <cell r="AQ1500">
            <v>1252955.48</v>
          </cell>
          <cell r="AR1500">
            <v>1101356</v>
          </cell>
          <cell r="AS1500">
            <v>1370994</v>
          </cell>
          <cell r="AT1500">
            <v>1523762</v>
          </cell>
          <cell r="AU1500">
            <v>1520720.61</v>
          </cell>
          <cell r="AV1500">
            <v>1624367</v>
          </cell>
          <cell r="AW1500">
            <v>1642517</v>
          </cell>
          <cell r="AX1500">
            <v>1703486</v>
          </cell>
          <cell r="AY1500">
            <v>1756233.17</v>
          </cell>
          <cell r="AZ1500">
            <v>1745347</v>
          </cell>
          <cell r="BA1500">
            <v>2264265</v>
          </cell>
          <cell r="BB1500">
            <v>2325433</v>
          </cell>
          <cell r="BC1500">
            <v>2353377.15</v>
          </cell>
          <cell r="BD1500">
            <v>2326364</v>
          </cell>
          <cell r="BE1500">
            <v>2321274</v>
          </cell>
        </row>
        <row r="1501">
          <cell r="B1501">
            <v>400170</v>
          </cell>
          <cell r="C1501" t="str">
            <v xml:space="preserve">        충당부채전입액</v>
          </cell>
        </row>
        <row r="1502">
          <cell r="B1502">
            <v>400180</v>
          </cell>
          <cell r="C1502" t="str">
            <v xml:space="preserve">        외환거래손실</v>
          </cell>
          <cell r="AF1502">
            <v>6150</v>
          </cell>
          <cell r="AG1502">
            <v>-3900</v>
          </cell>
          <cell r="AH1502">
            <v>2260</v>
          </cell>
          <cell r="AI1502">
            <v>244916</v>
          </cell>
          <cell r="AJ1502">
            <v>123008</v>
          </cell>
          <cell r="AK1502">
            <v>-115607</v>
          </cell>
          <cell r="AL1502">
            <v>53172</v>
          </cell>
          <cell r="AM1502">
            <v>22940</v>
          </cell>
          <cell r="AN1502">
            <v>226566</v>
          </cell>
          <cell r="AO1502">
            <v>-169455</v>
          </cell>
          <cell r="AP1502">
            <v>1722</v>
          </cell>
          <cell r="AQ1502">
            <v>2068.83</v>
          </cell>
          <cell r="AR1502">
            <v>168813</v>
          </cell>
          <cell r="AS1502">
            <v>79</v>
          </cell>
          <cell r="AT1502">
            <v>161359</v>
          </cell>
          <cell r="AU1502">
            <v>-329427.59999999998</v>
          </cell>
          <cell r="AV1502">
            <v>13415</v>
          </cell>
          <cell r="AW1502">
            <v>-13387</v>
          </cell>
          <cell r="AX1502">
            <v>37172</v>
          </cell>
          <cell r="AY1502">
            <v>-37120.75</v>
          </cell>
          <cell r="AZ1502">
            <v>5412</v>
          </cell>
          <cell r="BA1502">
            <v>-4258</v>
          </cell>
          <cell r="BB1502">
            <v>-317</v>
          </cell>
          <cell r="BC1502">
            <v>20925.82</v>
          </cell>
          <cell r="BD1502">
            <v>29798</v>
          </cell>
          <cell r="BE1502">
            <v>-29798</v>
          </cell>
        </row>
        <row r="1503">
          <cell r="B1503">
            <v>400190</v>
          </cell>
          <cell r="C1503" t="str">
            <v xml:space="preserve">            외환차손</v>
          </cell>
        </row>
        <row r="1504">
          <cell r="B1504">
            <v>400200</v>
          </cell>
          <cell r="C1504" t="str">
            <v xml:space="preserve">            외화환산손실</v>
          </cell>
          <cell r="AF1504">
            <v>6150</v>
          </cell>
          <cell r="AG1504">
            <v>-3900</v>
          </cell>
          <cell r="AH1504">
            <v>2260</v>
          </cell>
          <cell r="AI1504">
            <v>244916</v>
          </cell>
          <cell r="AJ1504">
            <v>123008</v>
          </cell>
          <cell r="AK1504">
            <v>-115607</v>
          </cell>
          <cell r="AL1504">
            <v>53172</v>
          </cell>
          <cell r="AM1504">
            <v>22940</v>
          </cell>
          <cell r="AN1504">
            <v>226566</v>
          </cell>
          <cell r="AO1504">
            <v>-169455</v>
          </cell>
          <cell r="AP1504">
            <v>1722</v>
          </cell>
          <cell r="AQ1504">
            <v>2068.83</v>
          </cell>
          <cell r="AR1504">
            <v>168813</v>
          </cell>
          <cell r="AS1504">
            <v>79</v>
          </cell>
          <cell r="AT1504">
            <v>161359</v>
          </cell>
          <cell r="AU1504">
            <v>-329427.59999999998</v>
          </cell>
          <cell r="AV1504">
            <v>13415</v>
          </cell>
          <cell r="AW1504">
            <v>-13387</v>
          </cell>
          <cell r="AX1504">
            <v>37172</v>
          </cell>
          <cell r="AY1504">
            <v>-37120.75</v>
          </cell>
          <cell r="AZ1504">
            <v>5412</v>
          </cell>
          <cell r="BA1504">
            <v>-4258</v>
          </cell>
          <cell r="BB1504">
            <v>-317</v>
          </cell>
          <cell r="BC1504">
            <v>20925.82</v>
          </cell>
          <cell r="BD1504">
            <v>29798</v>
          </cell>
          <cell r="BE1504">
            <v>-29798</v>
          </cell>
        </row>
        <row r="1505">
          <cell r="B1505">
            <v>400210</v>
          </cell>
          <cell r="C1505" t="str">
            <v xml:space="preserve">            기타외환거래손실</v>
          </cell>
        </row>
        <row r="1506">
          <cell r="B1506">
            <v>400220</v>
          </cell>
          <cell r="C1506" t="str">
            <v xml:space="preserve">        주식보상비</v>
          </cell>
        </row>
        <row r="1507">
          <cell r="B1507">
            <v>400230</v>
          </cell>
          <cell r="C1507" t="str">
            <v xml:space="preserve">        자산폐기손실</v>
          </cell>
          <cell r="AI1507">
            <v>4707</v>
          </cell>
          <cell r="AS1507">
            <v>18956</v>
          </cell>
          <cell r="AU1507">
            <v>0.36</v>
          </cell>
        </row>
        <row r="1508">
          <cell r="B1508">
            <v>400240</v>
          </cell>
          <cell r="C1508" t="str">
            <v xml:space="preserve">        매출채권처분손실</v>
          </cell>
        </row>
        <row r="1509">
          <cell r="B1509">
            <v>400250</v>
          </cell>
          <cell r="C1509" t="str">
            <v xml:space="preserve">        금융자산처분손실</v>
          </cell>
          <cell r="AF1509">
            <v>148</v>
          </cell>
          <cell r="AJ1509">
            <v>106019</v>
          </cell>
          <cell r="AL1509">
            <v>6732</v>
          </cell>
          <cell r="AO1509">
            <v>5446</v>
          </cell>
          <cell r="AQ1509">
            <v>-0.17</v>
          </cell>
        </row>
        <row r="1510">
          <cell r="B1510">
            <v>400260</v>
          </cell>
          <cell r="C1510" t="str">
            <v xml:space="preserve">            당기손익인식(지정)금융상품처분손실</v>
          </cell>
          <cell r="AM1510">
            <v>17322</v>
          </cell>
          <cell r="AO1510">
            <v>5446</v>
          </cell>
          <cell r="AQ1510">
            <v>-0.17</v>
          </cell>
        </row>
        <row r="1511">
          <cell r="B1511">
            <v>400270</v>
          </cell>
          <cell r="C1511" t="str">
            <v xml:space="preserve">            단기매매금융자산처분손실</v>
          </cell>
        </row>
        <row r="1512">
          <cell r="B1512">
            <v>400280</v>
          </cell>
          <cell r="C1512" t="str">
            <v xml:space="preserve">            단기투자자산처분손실</v>
          </cell>
        </row>
        <row r="1513">
          <cell r="B1513">
            <v>400290</v>
          </cell>
          <cell r="C1513" t="str">
            <v xml:space="preserve">            매도가능금융자산처분손실</v>
          </cell>
          <cell r="AM1513">
            <v>95428</v>
          </cell>
        </row>
        <row r="1514">
          <cell r="B1514">
            <v>400300</v>
          </cell>
          <cell r="C1514" t="str">
            <v xml:space="preserve">            만기보유금융자산처분손실</v>
          </cell>
        </row>
        <row r="1515">
          <cell r="B1515">
            <v>400310</v>
          </cell>
          <cell r="C1515" t="str">
            <v xml:space="preserve">            기타금융자산처분손실</v>
          </cell>
          <cell r="AF1515">
            <v>148</v>
          </cell>
          <cell r="AJ1515">
            <v>106019</v>
          </cell>
          <cell r="AL1515">
            <v>6732</v>
          </cell>
          <cell r="AM1515">
            <v>-112751</v>
          </cell>
        </row>
        <row r="1516">
          <cell r="B1516">
            <v>400320</v>
          </cell>
          <cell r="C1516" t="str">
            <v xml:space="preserve">        자산처분손실</v>
          </cell>
          <cell r="AF1516">
            <v>59315</v>
          </cell>
          <cell r="AG1516">
            <v>283</v>
          </cell>
          <cell r="AH1516">
            <v>279910</v>
          </cell>
          <cell r="AI1516">
            <v>442760</v>
          </cell>
          <cell r="AJ1516">
            <v>12</v>
          </cell>
          <cell r="AK1516">
            <v>32795</v>
          </cell>
          <cell r="AL1516">
            <v>108124</v>
          </cell>
          <cell r="AM1516">
            <v>878616</v>
          </cell>
          <cell r="AN1516">
            <v>22349</v>
          </cell>
          <cell r="AO1516">
            <v>3065153</v>
          </cell>
          <cell r="AP1516">
            <v>262158</v>
          </cell>
          <cell r="AQ1516">
            <v>210544.17</v>
          </cell>
          <cell r="AR1516">
            <v>32853</v>
          </cell>
          <cell r="AS1516">
            <v>289885</v>
          </cell>
          <cell r="AT1516">
            <v>23669</v>
          </cell>
          <cell r="AU1516">
            <v>170575.6</v>
          </cell>
          <cell r="AV1516">
            <v>207994</v>
          </cell>
          <cell r="AW1516">
            <v>29613</v>
          </cell>
          <cell r="AX1516">
            <v>43739</v>
          </cell>
          <cell r="AY1516">
            <v>227387.62</v>
          </cell>
          <cell r="AZ1516">
            <v>268800</v>
          </cell>
          <cell r="BA1516">
            <v>35003</v>
          </cell>
          <cell r="BB1516">
            <v>841442</v>
          </cell>
          <cell r="BC1516">
            <v>-244252.68</v>
          </cell>
          <cell r="BD1516">
            <v>108016</v>
          </cell>
          <cell r="BE1516">
            <v>260631</v>
          </cell>
        </row>
        <row r="1517">
          <cell r="B1517">
            <v>400330</v>
          </cell>
          <cell r="C1517" t="str">
            <v xml:space="preserve">            투자부동산처분손실</v>
          </cell>
        </row>
        <row r="1518">
          <cell r="B1518">
            <v>400340</v>
          </cell>
          <cell r="C1518" t="str">
            <v xml:space="preserve">            유형,리스자산처분손실</v>
          </cell>
          <cell r="AF1518">
            <v>3258</v>
          </cell>
          <cell r="AG1518">
            <v>283</v>
          </cell>
          <cell r="AH1518">
            <v>218099</v>
          </cell>
          <cell r="AI1518">
            <v>442761</v>
          </cell>
          <cell r="AJ1518">
            <v>12</v>
          </cell>
          <cell r="AK1518">
            <v>32795</v>
          </cell>
          <cell r="AL1518">
            <v>86124</v>
          </cell>
          <cell r="AM1518">
            <v>878616</v>
          </cell>
          <cell r="AN1518">
            <v>22349</v>
          </cell>
          <cell r="AO1518">
            <v>3060753</v>
          </cell>
          <cell r="AP1518">
            <v>262158</v>
          </cell>
          <cell r="AQ1518">
            <v>207335.84</v>
          </cell>
          <cell r="AR1518">
            <v>32853</v>
          </cell>
          <cell r="AS1518">
            <v>289885</v>
          </cell>
          <cell r="AT1518">
            <v>23669</v>
          </cell>
          <cell r="AU1518">
            <v>170575.6</v>
          </cell>
          <cell r="AV1518">
            <v>174994</v>
          </cell>
          <cell r="AW1518">
            <v>9263</v>
          </cell>
          <cell r="AX1518">
            <v>43739</v>
          </cell>
          <cell r="AY1518">
            <v>227387.62</v>
          </cell>
          <cell r="AZ1518">
            <v>268800</v>
          </cell>
          <cell r="BA1518">
            <v>32945</v>
          </cell>
          <cell r="BB1518">
            <v>841441</v>
          </cell>
          <cell r="BC1518">
            <v>-251091.47</v>
          </cell>
          <cell r="BD1518">
            <v>98776</v>
          </cell>
          <cell r="BE1518">
            <v>260631</v>
          </cell>
        </row>
        <row r="1519">
          <cell r="B1519">
            <v>400350</v>
          </cell>
          <cell r="C1519" t="str">
            <v xml:space="preserve">            무형자산처분손실</v>
          </cell>
          <cell r="AF1519">
            <v>56057</v>
          </cell>
          <cell r="AH1519">
            <v>61811</v>
          </cell>
          <cell r="AL1519">
            <v>22000</v>
          </cell>
          <cell r="AO1519">
            <v>4400</v>
          </cell>
          <cell r="AQ1519">
            <v>3208.33</v>
          </cell>
          <cell r="AV1519">
            <v>33000</v>
          </cell>
          <cell r="AW1519">
            <v>20350</v>
          </cell>
          <cell r="BA1519">
            <v>2059</v>
          </cell>
          <cell r="BC1519">
            <v>6838.79</v>
          </cell>
          <cell r="BD1519">
            <v>9240</v>
          </cell>
        </row>
        <row r="1520">
          <cell r="B1520">
            <v>400360</v>
          </cell>
          <cell r="C1520" t="str">
            <v xml:space="preserve">            기타자산처분손실</v>
          </cell>
        </row>
        <row r="1521">
          <cell r="B1521">
            <v>400370</v>
          </cell>
          <cell r="C1521" t="str">
            <v xml:space="preserve">        재고자산감모손실</v>
          </cell>
        </row>
        <row r="1522">
          <cell r="B1522">
            <v>400380</v>
          </cell>
          <cell r="C1522" t="str">
            <v xml:space="preserve">        금융자산평가손실</v>
          </cell>
          <cell r="AG1522">
            <v>24989</v>
          </cell>
          <cell r="AH1522">
            <v>-24989</v>
          </cell>
          <cell r="AK1522">
            <v>14498</v>
          </cell>
          <cell r="AL1522">
            <v>15233</v>
          </cell>
          <cell r="AM1522">
            <v>2563</v>
          </cell>
          <cell r="AN1522">
            <v>5485</v>
          </cell>
          <cell r="AQ1522">
            <v>-0.14000000000000001</v>
          </cell>
        </row>
        <row r="1523">
          <cell r="B1523">
            <v>400390</v>
          </cell>
          <cell r="C1523" t="str">
            <v xml:space="preserve">            당기손익인식(지정)금융상품평가손실</v>
          </cell>
          <cell r="AM1523">
            <v>32294</v>
          </cell>
          <cell r="AO1523">
            <v>5485</v>
          </cell>
          <cell r="AQ1523">
            <v>-0.14000000000000001</v>
          </cell>
        </row>
        <row r="1524">
          <cell r="B1524">
            <v>400400</v>
          </cell>
          <cell r="C1524" t="str">
            <v xml:space="preserve">            단기매매금융자산평가손실</v>
          </cell>
        </row>
        <row r="1525">
          <cell r="B1525">
            <v>400410</v>
          </cell>
          <cell r="C1525" t="str">
            <v xml:space="preserve">            단기투자자산평가손실</v>
          </cell>
        </row>
        <row r="1526">
          <cell r="B1526">
            <v>400420</v>
          </cell>
          <cell r="C1526" t="str">
            <v xml:space="preserve">            매도가능금융자산평가손실</v>
          </cell>
        </row>
        <row r="1527">
          <cell r="B1527">
            <v>400430</v>
          </cell>
          <cell r="C1527" t="str">
            <v xml:space="preserve">            만기보유금융자산평가손실</v>
          </cell>
        </row>
        <row r="1528">
          <cell r="B1528">
            <v>400440</v>
          </cell>
          <cell r="C1528" t="str">
            <v xml:space="preserve">            기타금융자산평가손실</v>
          </cell>
          <cell r="AG1528">
            <v>24989</v>
          </cell>
          <cell r="AH1528">
            <v>-24989</v>
          </cell>
          <cell r="AK1528">
            <v>14498</v>
          </cell>
          <cell r="AL1528">
            <v>15233</v>
          </cell>
          <cell r="AM1528">
            <v>-29731</v>
          </cell>
          <cell r="AN1528">
            <v>5485</v>
          </cell>
          <cell r="AO1528">
            <v>-5485</v>
          </cell>
        </row>
        <row r="1529">
          <cell r="B1529">
            <v>400450</v>
          </cell>
          <cell r="C1529" t="str">
            <v xml:space="preserve">        투자자산평가손실</v>
          </cell>
        </row>
        <row r="1530">
          <cell r="B1530">
            <v>400460</v>
          </cell>
          <cell r="C1530" t="str">
            <v xml:space="preserve">        자산재평가손실</v>
          </cell>
        </row>
        <row r="1531">
          <cell r="B1531">
            <v>400470</v>
          </cell>
          <cell r="C1531" t="str">
            <v xml:space="preserve">        금융자산손상차손</v>
          </cell>
          <cell r="BC1531">
            <v>1260376.6299999999</v>
          </cell>
        </row>
        <row r="1532">
          <cell r="B1532">
            <v>400480</v>
          </cell>
          <cell r="C1532" t="str">
            <v xml:space="preserve">            매도가능금융자산손상차손</v>
          </cell>
        </row>
        <row r="1533">
          <cell r="B1533">
            <v>400490</v>
          </cell>
          <cell r="C1533" t="str">
            <v xml:space="preserve">            만기보유금융자산손상차손</v>
          </cell>
        </row>
        <row r="1534">
          <cell r="B1534">
            <v>400500</v>
          </cell>
          <cell r="C1534" t="str">
            <v xml:space="preserve">            기타금융자산손상차손</v>
          </cell>
          <cell r="BC1534">
            <v>1260376.6299999999</v>
          </cell>
        </row>
        <row r="1535">
          <cell r="B1535">
            <v>400510</v>
          </cell>
          <cell r="C1535" t="str">
            <v xml:space="preserve">        자산손상차손</v>
          </cell>
          <cell r="AI1535">
            <v>998232</v>
          </cell>
          <cell r="AM1535">
            <v>917702</v>
          </cell>
          <cell r="AY1535">
            <v>4183823.57</v>
          </cell>
        </row>
        <row r="1536">
          <cell r="B1536">
            <v>400520</v>
          </cell>
          <cell r="C1536" t="str">
            <v xml:space="preserve">            매출채권및기타채권손상차손</v>
          </cell>
        </row>
        <row r="1537">
          <cell r="B1537">
            <v>400530</v>
          </cell>
          <cell r="C1537" t="str">
            <v xml:space="preserve">            재고자산손상차손(평가손실)</v>
          </cell>
        </row>
        <row r="1538">
          <cell r="B1538">
            <v>400540</v>
          </cell>
          <cell r="C1538" t="str">
            <v xml:space="preserve">            투자부동산손상차손</v>
          </cell>
        </row>
        <row r="1539">
          <cell r="B1539">
            <v>400550</v>
          </cell>
          <cell r="C1539" t="str">
            <v xml:space="preserve">            유형자산손상차손</v>
          </cell>
          <cell r="AY1539">
            <v>4183823.57</v>
          </cell>
        </row>
        <row r="1540">
          <cell r="B1540">
            <v>400560</v>
          </cell>
          <cell r="C1540" t="str">
            <v xml:space="preserve">            영업권손상차손</v>
          </cell>
        </row>
        <row r="1541">
          <cell r="B1541">
            <v>400570</v>
          </cell>
          <cell r="C1541" t="str">
            <v xml:space="preserve">            무형자산손상차손</v>
          </cell>
          <cell r="AI1541">
            <v>998232</v>
          </cell>
          <cell r="AM1541">
            <v>917702</v>
          </cell>
        </row>
        <row r="1542">
          <cell r="B1542">
            <v>400580</v>
          </cell>
          <cell r="C1542" t="str">
            <v xml:space="preserve">            매각예정처분자산집단손상차손</v>
          </cell>
        </row>
        <row r="1543">
          <cell r="B1543">
            <v>400590</v>
          </cell>
          <cell r="C1543" t="str">
            <v xml:space="preserve">            기타자산손상차손</v>
          </cell>
        </row>
        <row r="1544">
          <cell r="B1544">
            <v>400600</v>
          </cell>
          <cell r="C1544" t="str">
            <v xml:space="preserve">        파생상품손실</v>
          </cell>
        </row>
        <row r="1545">
          <cell r="B1545">
            <v>400610</v>
          </cell>
          <cell r="C1545" t="str">
            <v xml:space="preserve">            파생상품평가손실</v>
          </cell>
        </row>
        <row r="1546">
          <cell r="B1546">
            <v>400620</v>
          </cell>
          <cell r="C1546" t="str">
            <v xml:space="preserve">            파생상품거래손실</v>
          </cell>
        </row>
        <row r="1547">
          <cell r="B1547">
            <v>400630</v>
          </cell>
          <cell r="C1547" t="str">
            <v xml:space="preserve">            기타파생상품손실</v>
          </cell>
        </row>
        <row r="1548">
          <cell r="B1548">
            <v>400640</v>
          </cell>
          <cell r="C1548" t="str">
            <v xml:space="preserve">        지분법관련손실</v>
          </cell>
          <cell r="AJ1548">
            <v>1944286</v>
          </cell>
          <cell r="AK1548">
            <v>-15419</v>
          </cell>
          <cell r="AL1548">
            <v>120975</v>
          </cell>
          <cell r="AM1548">
            <v>91648</v>
          </cell>
          <cell r="AO1548">
            <v>158</v>
          </cell>
          <cell r="AP1548">
            <v>1200</v>
          </cell>
          <cell r="AQ1548">
            <v>-3.56</v>
          </cell>
          <cell r="AR1548">
            <v>11</v>
          </cell>
          <cell r="AS1548">
            <v>1000596</v>
          </cell>
          <cell r="AT1548">
            <v>11</v>
          </cell>
          <cell r="AU1548">
            <v>-3.64</v>
          </cell>
          <cell r="AW1548">
            <v>396</v>
          </cell>
          <cell r="AX1548">
            <v>11</v>
          </cell>
          <cell r="AY1548">
            <v>179.95</v>
          </cell>
          <cell r="AZ1548">
            <v>380</v>
          </cell>
          <cell r="BA1548">
            <v>953</v>
          </cell>
          <cell r="BB1548">
            <v>11</v>
          </cell>
          <cell r="BC1548">
            <v>-2.66</v>
          </cell>
          <cell r="BD1548">
            <v>200</v>
          </cell>
          <cell r="BE1548">
            <v>968</v>
          </cell>
        </row>
        <row r="1549">
          <cell r="B1549">
            <v>400650</v>
          </cell>
          <cell r="C1549" t="str">
            <v xml:space="preserve">            지분법손실</v>
          </cell>
          <cell r="AJ1549">
            <v>1944286</v>
          </cell>
          <cell r="AK1549">
            <v>-15419</v>
          </cell>
          <cell r="AL1549">
            <v>120975</v>
          </cell>
          <cell r="AM1549">
            <v>91648</v>
          </cell>
          <cell r="AO1549">
            <v>158</v>
          </cell>
          <cell r="AP1549">
            <v>1200</v>
          </cell>
          <cell r="AQ1549">
            <v>-3.56</v>
          </cell>
          <cell r="AR1549">
            <v>11</v>
          </cell>
          <cell r="AS1549">
            <v>1000596</v>
          </cell>
          <cell r="AT1549">
            <v>11</v>
          </cell>
          <cell r="AU1549">
            <v>-3.64</v>
          </cell>
          <cell r="AW1549">
            <v>396</v>
          </cell>
          <cell r="AX1549">
            <v>11</v>
          </cell>
          <cell r="AY1549">
            <v>179.95</v>
          </cell>
          <cell r="AZ1549">
            <v>380</v>
          </cell>
          <cell r="BA1549">
            <v>953</v>
          </cell>
          <cell r="BB1549">
            <v>11</v>
          </cell>
          <cell r="BC1549">
            <v>-2.66</v>
          </cell>
          <cell r="BD1549">
            <v>200</v>
          </cell>
          <cell r="BE1549">
            <v>968</v>
          </cell>
        </row>
        <row r="1550">
          <cell r="B1550">
            <v>400660</v>
          </cell>
          <cell r="C1550" t="str">
            <v xml:space="preserve">            지분법적용회사투자손실</v>
          </cell>
        </row>
        <row r="1551">
          <cell r="B1551">
            <v>400670</v>
          </cell>
          <cell r="C1551" t="str">
            <v xml:space="preserve">            지분법적용투자주식처분손실</v>
          </cell>
        </row>
        <row r="1552">
          <cell r="B1552">
            <v>400680</v>
          </cell>
          <cell r="C1552" t="str">
            <v xml:space="preserve">            지분법적용투자주식손상차손</v>
          </cell>
        </row>
        <row r="1553">
          <cell r="B1553">
            <v>400690</v>
          </cell>
          <cell r="C1553" t="str">
            <v xml:space="preserve">            기타지분법관련손실</v>
          </cell>
        </row>
        <row r="1554">
          <cell r="B1554">
            <v>400700</v>
          </cell>
          <cell r="C1554" t="str">
            <v xml:space="preserve">        종속기업관련손실</v>
          </cell>
        </row>
        <row r="1555">
          <cell r="B1555">
            <v>400710</v>
          </cell>
          <cell r="C1555" t="str">
            <v xml:space="preserve">        관계기업관련손실(관계기업의당기순이익에대한지분감소)</v>
          </cell>
          <cell r="AO1555">
            <v>945205</v>
          </cell>
          <cell r="AQ1555">
            <v>0.48</v>
          </cell>
        </row>
        <row r="1556">
          <cell r="B1556">
            <v>400720</v>
          </cell>
          <cell r="C1556" t="str">
            <v xml:space="preserve">        금융부채관련손실</v>
          </cell>
        </row>
        <row r="1557">
          <cell r="B1557">
            <v>400730</v>
          </cell>
          <cell r="C1557" t="str">
            <v xml:space="preserve">        사채상환손실</v>
          </cell>
        </row>
        <row r="1558">
          <cell r="B1558">
            <v>400740</v>
          </cell>
          <cell r="C1558" t="str">
            <v xml:space="preserve">        재해손실</v>
          </cell>
        </row>
        <row r="1559">
          <cell r="B1559">
            <v>400750</v>
          </cell>
          <cell r="C1559" t="str">
            <v xml:space="preserve">        법인세비용</v>
          </cell>
          <cell r="AF1559">
            <v>8951209</v>
          </cell>
          <cell r="AG1559">
            <v>8153909</v>
          </cell>
          <cell r="AH1559">
            <v>7463327</v>
          </cell>
          <cell r="AI1559">
            <v>2070314</v>
          </cell>
          <cell r="AJ1559">
            <v>8646375</v>
          </cell>
          <cell r="AK1559">
            <v>10590104</v>
          </cell>
          <cell r="AL1559">
            <v>10861951</v>
          </cell>
          <cell r="AM1559">
            <v>5748425</v>
          </cell>
          <cell r="AO1559">
            <v>2648498</v>
          </cell>
          <cell r="AP1559">
            <v>10431387</v>
          </cell>
          <cell r="AQ1559">
            <v>3536477.01</v>
          </cell>
          <cell r="AR1559">
            <v>15001586</v>
          </cell>
          <cell r="AS1559">
            <v>4215714</v>
          </cell>
          <cell r="AT1559">
            <v>3957302</v>
          </cell>
          <cell r="AU1559">
            <v>3172909.13</v>
          </cell>
          <cell r="AV1559">
            <v>4076792</v>
          </cell>
          <cell r="AW1559">
            <v>8996501</v>
          </cell>
          <cell r="AX1559">
            <v>3359859</v>
          </cell>
          <cell r="AY1559">
            <v>1393533.36</v>
          </cell>
          <cell r="AZ1559">
            <v>6648202</v>
          </cell>
          <cell r="BA1559">
            <v>2064110</v>
          </cell>
          <cell r="BB1559">
            <v>1447376</v>
          </cell>
          <cell r="BC1559">
            <v>-3815573.89</v>
          </cell>
        </row>
        <row r="1560">
          <cell r="B1560">
            <v>404420</v>
          </cell>
          <cell r="C1560" t="str">
            <v xml:space="preserve">        구조조정활동의비용</v>
          </cell>
        </row>
        <row r="1561">
          <cell r="B1561">
            <v>400760</v>
          </cell>
          <cell r="C1561" t="str">
            <v xml:space="preserve">        전기오류수정손실</v>
          </cell>
        </row>
        <row r="1562">
          <cell r="B1562">
            <v>400770</v>
          </cell>
          <cell r="C1562" t="str">
            <v xml:space="preserve">        비지배주주지분순손실</v>
          </cell>
        </row>
        <row r="1563">
          <cell r="B1563">
            <v>404680</v>
          </cell>
          <cell r="C1563" t="str">
            <v xml:space="preserve">        보험수리적손실</v>
          </cell>
        </row>
        <row r="1564">
          <cell r="B1564">
            <v>400780</v>
          </cell>
          <cell r="C1564" t="str">
            <v xml:space="preserve">        기타</v>
          </cell>
          <cell r="AM1564">
            <v>11804605</v>
          </cell>
          <cell r="AQ1564">
            <v>871901.6</v>
          </cell>
          <cell r="BC1564">
            <v>10807665.710000001</v>
          </cell>
        </row>
        <row r="1565">
          <cell r="B1565">
            <v>400790</v>
          </cell>
          <cell r="C1565" t="str">
            <v xml:space="preserve">    현금유입이없는수익등차감</v>
          </cell>
          <cell r="AF1565">
            <v>4923609</v>
          </cell>
          <cell r="AG1565">
            <v>1484576</v>
          </cell>
          <cell r="AH1565">
            <v>2806213</v>
          </cell>
          <cell r="AI1565">
            <v>6785776</v>
          </cell>
          <cell r="AJ1565">
            <v>3411186</v>
          </cell>
          <cell r="AK1565">
            <v>3198836</v>
          </cell>
          <cell r="AL1565">
            <v>2624306</v>
          </cell>
          <cell r="AM1565">
            <v>4251754</v>
          </cell>
          <cell r="AN1565">
            <v>17659727</v>
          </cell>
          <cell r="AO1565">
            <v>-2789524</v>
          </cell>
          <cell r="AP1565">
            <v>4513892</v>
          </cell>
          <cell r="AQ1565">
            <v>16308345</v>
          </cell>
          <cell r="AR1565">
            <v>30418249</v>
          </cell>
          <cell r="AS1565">
            <v>3193172</v>
          </cell>
          <cell r="AT1565">
            <v>2794362</v>
          </cell>
          <cell r="AU1565">
            <v>-788535.86</v>
          </cell>
          <cell r="AV1565">
            <v>3252662</v>
          </cell>
          <cell r="AW1565">
            <v>3448252</v>
          </cell>
          <cell r="AX1565">
            <v>2701950</v>
          </cell>
          <cell r="AY1565">
            <v>2643130.5699999998</v>
          </cell>
          <cell r="AZ1565">
            <v>2043646</v>
          </cell>
          <cell r="BA1565">
            <v>1455388</v>
          </cell>
          <cell r="BB1565">
            <v>2295803</v>
          </cell>
          <cell r="BC1565">
            <v>2036771.08</v>
          </cell>
          <cell r="BD1565">
            <v>2560007</v>
          </cell>
          <cell r="BE1565">
            <v>1129681</v>
          </cell>
        </row>
        <row r="1566">
          <cell r="B1566">
            <v>400800</v>
          </cell>
          <cell r="C1566" t="str">
            <v xml:space="preserve">        금융수익</v>
          </cell>
        </row>
        <row r="1567">
          <cell r="B1567">
            <v>400810</v>
          </cell>
          <cell r="C1567" t="str">
            <v xml:space="preserve">        이자수익</v>
          </cell>
          <cell r="AF1567">
            <v>1965378</v>
          </cell>
          <cell r="AG1567">
            <v>1958186</v>
          </cell>
          <cell r="AH1567">
            <v>2225960</v>
          </cell>
          <cell r="AI1567">
            <v>2804055</v>
          </cell>
          <cell r="AJ1567">
            <v>2069814</v>
          </cell>
          <cell r="AK1567">
            <v>2635817</v>
          </cell>
          <cell r="AL1567">
            <v>1735434</v>
          </cell>
          <cell r="AM1567">
            <v>2291845</v>
          </cell>
          <cell r="AN1567">
            <v>1983985</v>
          </cell>
          <cell r="AO1567">
            <v>2204927</v>
          </cell>
          <cell r="AP1567">
            <v>3986488</v>
          </cell>
          <cell r="AQ1567">
            <v>4264833</v>
          </cell>
          <cell r="AR1567">
            <v>4955952</v>
          </cell>
          <cell r="AS1567">
            <v>2359174</v>
          </cell>
          <cell r="AT1567">
            <v>2347518</v>
          </cell>
          <cell r="AU1567">
            <v>2594464.16</v>
          </cell>
          <cell r="AV1567">
            <v>2742940</v>
          </cell>
          <cell r="AW1567">
            <v>2510069</v>
          </cell>
          <cell r="AX1567">
            <v>2290552</v>
          </cell>
          <cell r="AY1567">
            <v>1957753.21</v>
          </cell>
          <cell r="AZ1567">
            <v>1788093</v>
          </cell>
          <cell r="BA1567">
            <v>1461751</v>
          </cell>
          <cell r="BB1567">
            <v>1215453</v>
          </cell>
          <cell r="BC1567">
            <v>1614232.1</v>
          </cell>
          <cell r="BD1567">
            <v>1070462</v>
          </cell>
          <cell r="BE1567">
            <v>786544</v>
          </cell>
        </row>
        <row r="1568">
          <cell r="B1568">
            <v>400820</v>
          </cell>
          <cell r="C1568" t="str">
            <v xml:space="preserve">        배당금수익</v>
          </cell>
          <cell r="AF1568">
            <v>55017</v>
          </cell>
          <cell r="AG1568">
            <v>216254</v>
          </cell>
          <cell r="AH1568">
            <v>130117</v>
          </cell>
          <cell r="AI1568">
            <v>162122</v>
          </cell>
          <cell r="AJ1568">
            <v>121612</v>
          </cell>
          <cell r="AK1568">
            <v>54406</v>
          </cell>
          <cell r="AL1568">
            <v>39408</v>
          </cell>
          <cell r="AM1568">
            <v>25399</v>
          </cell>
          <cell r="AN1568">
            <v>51217</v>
          </cell>
          <cell r="AO1568">
            <v>2712</v>
          </cell>
          <cell r="AR1568">
            <v>39045</v>
          </cell>
          <cell r="AU1568">
            <v>-0.25</v>
          </cell>
          <cell r="AV1568">
            <v>45016</v>
          </cell>
          <cell r="AY1568">
            <v>0.3</v>
          </cell>
          <cell r="AZ1568">
            <v>45476</v>
          </cell>
          <cell r="BC1568">
            <v>-0.35</v>
          </cell>
          <cell r="BD1568">
            <v>45476</v>
          </cell>
        </row>
        <row r="1569">
          <cell r="B1569">
            <v>400830</v>
          </cell>
          <cell r="C1569" t="str">
            <v xml:space="preserve">        대손충당금환입액</v>
          </cell>
          <cell r="AI1569">
            <v>4279</v>
          </cell>
          <cell r="AM1569">
            <v>625056</v>
          </cell>
          <cell r="AO1569">
            <v>37272</v>
          </cell>
          <cell r="AP1569">
            <v>-37272</v>
          </cell>
          <cell r="AQ1569">
            <v>197305.61</v>
          </cell>
          <cell r="AR1569">
            <v>189575</v>
          </cell>
          <cell r="AS1569">
            <v>224208</v>
          </cell>
          <cell r="AT1569">
            <v>-100398</v>
          </cell>
          <cell r="AU1569">
            <v>170810.2</v>
          </cell>
        </row>
        <row r="1570">
          <cell r="B1570">
            <v>400840</v>
          </cell>
          <cell r="C1570" t="str">
            <v xml:space="preserve">        퇴직급여충당부채환입액</v>
          </cell>
        </row>
        <row r="1571">
          <cell r="B1571">
            <v>400850</v>
          </cell>
          <cell r="C1571" t="str">
            <v xml:space="preserve">        충당부채환입액</v>
          </cell>
        </row>
        <row r="1572">
          <cell r="B1572">
            <v>400860</v>
          </cell>
          <cell r="C1572" t="str">
            <v xml:space="preserve">        외환거래이익</v>
          </cell>
          <cell r="AF1572">
            <v>1647358</v>
          </cell>
          <cell r="AG1572">
            <v>-1050971</v>
          </cell>
          <cell r="AH1572">
            <v>302080</v>
          </cell>
          <cell r="AI1572">
            <v>2878234</v>
          </cell>
          <cell r="AJ1572">
            <v>945021</v>
          </cell>
          <cell r="AK1572">
            <v>290951</v>
          </cell>
          <cell r="AL1572">
            <v>569891</v>
          </cell>
          <cell r="AM1572">
            <v>1169101</v>
          </cell>
          <cell r="AN1572">
            <v>295290</v>
          </cell>
          <cell r="AO1572">
            <v>-60495</v>
          </cell>
          <cell r="AP1572">
            <v>335125</v>
          </cell>
          <cell r="AQ1572">
            <v>470129.25</v>
          </cell>
          <cell r="AR1572">
            <v>145680</v>
          </cell>
          <cell r="AS1572">
            <v>576673</v>
          </cell>
          <cell r="AT1572">
            <v>178216</v>
          </cell>
          <cell r="AU1572">
            <v>-495123.3</v>
          </cell>
          <cell r="AV1572">
            <v>263507</v>
          </cell>
          <cell r="AW1572">
            <v>20910</v>
          </cell>
          <cell r="AX1572">
            <v>-105926</v>
          </cell>
          <cell r="AY1572">
            <v>240456.19</v>
          </cell>
          <cell r="AZ1572">
            <v>200746</v>
          </cell>
          <cell r="BA1572">
            <v>-7730</v>
          </cell>
          <cell r="BB1572">
            <v>95163</v>
          </cell>
          <cell r="BC1572">
            <v>129797.29</v>
          </cell>
          <cell r="BD1572">
            <v>308866</v>
          </cell>
          <cell r="BE1572">
            <v>93842</v>
          </cell>
        </row>
        <row r="1573">
          <cell r="B1573">
            <v>400870</v>
          </cell>
          <cell r="C1573" t="str">
            <v xml:space="preserve">            외환차익</v>
          </cell>
        </row>
        <row r="1574">
          <cell r="B1574">
            <v>400880</v>
          </cell>
          <cell r="C1574" t="str">
            <v xml:space="preserve">            외화환산이익</v>
          </cell>
          <cell r="AF1574">
            <v>1647358</v>
          </cell>
          <cell r="AG1574">
            <v>-1050971</v>
          </cell>
          <cell r="AH1574">
            <v>302080</v>
          </cell>
          <cell r="AI1574">
            <v>2878234</v>
          </cell>
          <cell r="AJ1574">
            <v>945021</v>
          </cell>
          <cell r="AK1574">
            <v>290951</v>
          </cell>
          <cell r="AL1574">
            <v>569891</v>
          </cell>
          <cell r="AM1574">
            <v>1169101</v>
          </cell>
          <cell r="AN1574">
            <v>295290</v>
          </cell>
          <cell r="AO1574">
            <v>-60495</v>
          </cell>
          <cell r="AP1574">
            <v>335125</v>
          </cell>
          <cell r="AQ1574">
            <v>470129.25</v>
          </cell>
          <cell r="AR1574">
            <v>145680</v>
          </cell>
          <cell r="AS1574">
            <v>576673</v>
          </cell>
          <cell r="AT1574">
            <v>178216</v>
          </cell>
          <cell r="AU1574">
            <v>-495123.3</v>
          </cell>
          <cell r="AV1574">
            <v>263507</v>
          </cell>
          <cell r="AW1574">
            <v>20910</v>
          </cell>
          <cell r="AX1574">
            <v>-105926</v>
          </cell>
          <cell r="AY1574">
            <v>240456.19</v>
          </cell>
          <cell r="AZ1574">
            <v>200746</v>
          </cell>
          <cell r="BA1574">
            <v>-7730</v>
          </cell>
          <cell r="BB1574">
            <v>95163</v>
          </cell>
          <cell r="BC1574">
            <v>129797.29</v>
          </cell>
          <cell r="BD1574">
            <v>308866</v>
          </cell>
          <cell r="BE1574">
            <v>93842</v>
          </cell>
        </row>
        <row r="1575">
          <cell r="B1575">
            <v>400890</v>
          </cell>
          <cell r="C1575" t="str">
            <v xml:space="preserve">            기타외환거래이익</v>
          </cell>
        </row>
        <row r="1576">
          <cell r="B1576">
            <v>400900</v>
          </cell>
          <cell r="C1576" t="str">
            <v xml:space="preserve">        주식보상비환입</v>
          </cell>
        </row>
        <row r="1577">
          <cell r="B1577">
            <v>400910</v>
          </cell>
          <cell r="C1577" t="str">
            <v xml:space="preserve">        보상원가환입</v>
          </cell>
        </row>
        <row r="1578">
          <cell r="B1578">
            <v>400920</v>
          </cell>
          <cell r="C1578" t="str">
            <v xml:space="preserve">        자산폐기이익</v>
          </cell>
        </row>
        <row r="1579">
          <cell r="B1579">
            <v>400930</v>
          </cell>
          <cell r="C1579" t="str">
            <v xml:space="preserve">        매출채권처분이익</v>
          </cell>
        </row>
        <row r="1580">
          <cell r="B1580">
            <v>400940</v>
          </cell>
          <cell r="C1580" t="str">
            <v xml:space="preserve">        금융자산처분이익</v>
          </cell>
          <cell r="AF1580">
            <v>6668</v>
          </cell>
          <cell r="AH1580">
            <v>40743</v>
          </cell>
          <cell r="AI1580">
            <v>21796</v>
          </cell>
          <cell r="AJ1580">
            <v>23169</v>
          </cell>
          <cell r="AK1580">
            <v>24458</v>
          </cell>
          <cell r="AN1580">
            <v>33272</v>
          </cell>
          <cell r="AO1580">
            <v>56836</v>
          </cell>
          <cell r="AQ1580">
            <v>-0.24</v>
          </cell>
          <cell r="AW1580">
            <v>717150</v>
          </cell>
          <cell r="AX1580">
            <v>17832</v>
          </cell>
          <cell r="AY1580">
            <v>-0.18</v>
          </cell>
          <cell r="BB1580">
            <v>454953</v>
          </cell>
          <cell r="BC1580">
            <v>-0.18</v>
          </cell>
        </row>
        <row r="1581">
          <cell r="B1581">
            <v>400950</v>
          </cell>
          <cell r="C1581" t="str">
            <v xml:space="preserve">            당기손익인식(지정)금융상품처분이익</v>
          </cell>
          <cell r="AQ1581">
            <v>1859.39</v>
          </cell>
        </row>
        <row r="1582">
          <cell r="B1582">
            <v>400960</v>
          </cell>
          <cell r="C1582" t="str">
            <v xml:space="preserve">            단기매매금융자산처분이익</v>
          </cell>
        </row>
        <row r="1583">
          <cell r="B1583">
            <v>400970</v>
          </cell>
          <cell r="C1583" t="str">
            <v xml:space="preserve">            단기투자자산처분이익</v>
          </cell>
        </row>
        <row r="1584">
          <cell r="B1584">
            <v>400980</v>
          </cell>
          <cell r="C1584" t="str">
            <v xml:space="preserve">            매도가능금융자산처분이익</v>
          </cell>
          <cell r="AM1584">
            <v>47627</v>
          </cell>
          <cell r="AO1584">
            <v>88248</v>
          </cell>
          <cell r="AQ1584">
            <v>0.37</v>
          </cell>
          <cell r="AW1584">
            <v>717150</v>
          </cell>
          <cell r="AX1584">
            <v>17832</v>
          </cell>
          <cell r="AY1584">
            <v>-0.18</v>
          </cell>
          <cell r="BB1584">
            <v>454953</v>
          </cell>
          <cell r="BC1584">
            <v>-0.18</v>
          </cell>
        </row>
        <row r="1585">
          <cell r="B1585">
            <v>400990</v>
          </cell>
          <cell r="C1585" t="str">
            <v xml:space="preserve">            만기보유금융자산처분이익</v>
          </cell>
        </row>
        <row r="1586">
          <cell r="B1586">
            <v>401000</v>
          </cell>
          <cell r="C1586" t="str">
            <v xml:space="preserve">            기타금융자산처분이익</v>
          </cell>
          <cell r="AF1586">
            <v>6668</v>
          </cell>
          <cell r="AH1586">
            <v>40743</v>
          </cell>
          <cell r="AI1586">
            <v>21796</v>
          </cell>
          <cell r="AJ1586">
            <v>23169</v>
          </cell>
          <cell r="AK1586">
            <v>24458</v>
          </cell>
          <cell r="AM1586">
            <v>-47627</v>
          </cell>
          <cell r="AN1586">
            <v>33272</v>
          </cell>
          <cell r="AO1586">
            <v>-31413</v>
          </cell>
          <cell r="AQ1586">
            <v>-1859</v>
          </cell>
        </row>
        <row r="1587">
          <cell r="B1587">
            <v>401010</v>
          </cell>
          <cell r="C1587" t="str">
            <v xml:space="preserve">        자산처분이익</v>
          </cell>
          <cell r="AF1587">
            <v>110073</v>
          </cell>
          <cell r="AG1587">
            <v>57903</v>
          </cell>
          <cell r="AI1587">
            <v>1908</v>
          </cell>
          <cell r="AJ1587">
            <v>3038</v>
          </cell>
          <cell r="AK1587">
            <v>4753</v>
          </cell>
          <cell r="AL1587">
            <v>40202</v>
          </cell>
          <cell r="AM1587">
            <v>1838</v>
          </cell>
          <cell r="AN1587">
            <v>10002579</v>
          </cell>
          <cell r="AO1587">
            <v>9112</v>
          </cell>
          <cell r="AP1587">
            <v>102285</v>
          </cell>
          <cell r="AQ1587">
            <v>36186.6</v>
          </cell>
          <cell r="AR1587">
            <v>4107467</v>
          </cell>
          <cell r="AS1587">
            <v>33118</v>
          </cell>
          <cell r="AU1587">
            <v>67315.09</v>
          </cell>
          <cell r="AV1587">
            <v>1746</v>
          </cell>
          <cell r="AW1587">
            <v>673</v>
          </cell>
          <cell r="AX1587">
            <v>297847</v>
          </cell>
          <cell r="AY1587">
            <v>243277.27</v>
          </cell>
          <cell r="AZ1587">
            <v>9331</v>
          </cell>
          <cell r="BA1587">
            <v>1368</v>
          </cell>
          <cell r="BB1587">
            <v>188532</v>
          </cell>
          <cell r="BC1587">
            <v>91097.919999999998</v>
          </cell>
          <cell r="BD1587">
            <v>3000</v>
          </cell>
          <cell r="BE1587">
            <v>10371</v>
          </cell>
        </row>
        <row r="1588">
          <cell r="B1588">
            <v>401020</v>
          </cell>
          <cell r="C1588" t="str">
            <v xml:space="preserve">            투자부동산처분이익</v>
          </cell>
        </row>
        <row r="1589">
          <cell r="B1589">
            <v>401030</v>
          </cell>
          <cell r="C1589" t="str">
            <v xml:space="preserve">            유형,리스자산처분이익</v>
          </cell>
          <cell r="AF1589">
            <v>1386</v>
          </cell>
          <cell r="AG1589">
            <v>2584</v>
          </cell>
          <cell r="AI1589">
            <v>1909</v>
          </cell>
          <cell r="AJ1589">
            <v>3038</v>
          </cell>
          <cell r="AL1589">
            <v>40203</v>
          </cell>
          <cell r="AM1589">
            <v>1837</v>
          </cell>
          <cell r="AO1589">
            <v>9112</v>
          </cell>
          <cell r="AP1589">
            <v>102285</v>
          </cell>
          <cell r="AQ1589">
            <v>36186.519999999997</v>
          </cell>
          <cell r="AR1589">
            <v>4107467</v>
          </cell>
          <cell r="AU1589">
            <v>67314.679999999993</v>
          </cell>
          <cell r="AV1589">
            <v>1746</v>
          </cell>
          <cell r="AW1589">
            <v>673</v>
          </cell>
          <cell r="AX1589">
            <v>7575</v>
          </cell>
          <cell r="AY1589">
            <v>243276.83</v>
          </cell>
          <cell r="AZ1589">
            <v>9331</v>
          </cell>
          <cell r="BA1589">
            <v>1368</v>
          </cell>
          <cell r="BB1589">
            <v>32</v>
          </cell>
          <cell r="BC1589">
            <v>597.91999999999996</v>
          </cell>
          <cell r="BD1589">
            <v>3000</v>
          </cell>
          <cell r="BE1589">
            <v>10371</v>
          </cell>
        </row>
        <row r="1590">
          <cell r="B1590">
            <v>401040</v>
          </cell>
          <cell r="C1590" t="str">
            <v xml:space="preserve">            무형자산처분이익</v>
          </cell>
          <cell r="AF1590">
            <v>108687</v>
          </cell>
          <cell r="AG1590">
            <v>55319</v>
          </cell>
          <cell r="AK1590">
            <v>4753</v>
          </cell>
          <cell r="AN1590">
            <v>10002579</v>
          </cell>
          <cell r="AQ1590">
            <v>0.08</v>
          </cell>
          <cell r="AS1590">
            <v>33118</v>
          </cell>
          <cell r="AU1590">
            <v>0.41</v>
          </cell>
          <cell r="AX1590">
            <v>290272</v>
          </cell>
          <cell r="AY1590">
            <v>0.44</v>
          </cell>
          <cell r="BB1590">
            <v>188500</v>
          </cell>
          <cell r="BC1590">
            <v>90500</v>
          </cell>
        </row>
        <row r="1591">
          <cell r="B1591">
            <v>401050</v>
          </cell>
          <cell r="C1591" t="str">
            <v xml:space="preserve">            기타자산처분이익</v>
          </cell>
        </row>
        <row r="1592">
          <cell r="B1592">
            <v>401060</v>
          </cell>
          <cell r="C1592" t="str">
            <v xml:space="preserve">        재고자산감모손실환입</v>
          </cell>
        </row>
        <row r="1593">
          <cell r="B1593">
            <v>401070</v>
          </cell>
          <cell r="C1593" t="str">
            <v xml:space="preserve">        금융자산평가이익</v>
          </cell>
          <cell r="AF1593">
            <v>27433</v>
          </cell>
          <cell r="AG1593">
            <v>38526</v>
          </cell>
          <cell r="AH1593">
            <v>38030</v>
          </cell>
          <cell r="AI1593">
            <v>-45301</v>
          </cell>
          <cell r="AJ1593">
            <v>21349</v>
          </cell>
          <cell r="AK1593">
            <v>-21349</v>
          </cell>
          <cell r="BE1593">
            <v>211612</v>
          </cell>
        </row>
        <row r="1594">
          <cell r="B1594">
            <v>401080</v>
          </cell>
          <cell r="C1594" t="str">
            <v xml:space="preserve">            당기손익인식(지정)금융상품평가이익</v>
          </cell>
          <cell r="BE1594">
            <v>211612</v>
          </cell>
        </row>
        <row r="1595">
          <cell r="B1595">
            <v>401090</v>
          </cell>
          <cell r="C1595" t="str">
            <v xml:space="preserve">            단기매매금융자산평가이익</v>
          </cell>
        </row>
        <row r="1596">
          <cell r="B1596">
            <v>401100</v>
          </cell>
          <cell r="C1596" t="str">
            <v xml:space="preserve">            단기투자자산평가이익</v>
          </cell>
        </row>
        <row r="1597">
          <cell r="B1597">
            <v>401110</v>
          </cell>
          <cell r="C1597" t="str">
            <v xml:space="preserve">            매도가능금융자산평가이익</v>
          </cell>
        </row>
        <row r="1598">
          <cell r="B1598">
            <v>401120</v>
          </cell>
          <cell r="C1598" t="str">
            <v xml:space="preserve">            만기보유금융자산평가이익</v>
          </cell>
        </row>
        <row r="1599">
          <cell r="B1599">
            <v>401130</v>
          </cell>
          <cell r="C1599" t="str">
            <v xml:space="preserve">            기타금융자산평가이익</v>
          </cell>
          <cell r="AF1599">
            <v>27433</v>
          </cell>
          <cell r="AG1599">
            <v>38526</v>
          </cell>
          <cell r="AH1599">
            <v>38030</v>
          </cell>
          <cell r="AI1599">
            <v>-45301</v>
          </cell>
          <cell r="AJ1599">
            <v>21349</v>
          </cell>
          <cell r="AK1599">
            <v>-21349</v>
          </cell>
        </row>
        <row r="1600">
          <cell r="B1600">
            <v>401140</v>
          </cell>
          <cell r="C1600" t="str">
            <v xml:space="preserve">        투자자산평가이익</v>
          </cell>
        </row>
        <row r="1601">
          <cell r="B1601">
            <v>401150</v>
          </cell>
          <cell r="C1601" t="str">
            <v xml:space="preserve">        자산재평가이익</v>
          </cell>
        </row>
        <row r="1602">
          <cell r="B1602">
            <v>401160</v>
          </cell>
          <cell r="C1602" t="str">
            <v xml:space="preserve">        금융상품손상차손환입</v>
          </cell>
        </row>
        <row r="1603">
          <cell r="B1603">
            <v>401170</v>
          </cell>
          <cell r="C1603" t="str">
            <v xml:space="preserve">            매도가능금융자산손상차손환입</v>
          </cell>
        </row>
        <row r="1604">
          <cell r="B1604">
            <v>401180</v>
          </cell>
          <cell r="C1604" t="str">
            <v xml:space="preserve">            만기보유금융자산손상차손환입</v>
          </cell>
        </row>
        <row r="1605">
          <cell r="B1605">
            <v>401190</v>
          </cell>
          <cell r="C1605" t="str">
            <v xml:space="preserve">            기타금융자산손상차손환입</v>
          </cell>
        </row>
        <row r="1606">
          <cell r="B1606">
            <v>401200</v>
          </cell>
          <cell r="C1606" t="str">
            <v xml:space="preserve">        자산손상차손환입</v>
          </cell>
          <cell r="BB1606">
            <v>140057</v>
          </cell>
          <cell r="BC1606">
            <v>0.3</v>
          </cell>
        </row>
        <row r="1607">
          <cell r="B1607">
            <v>401210</v>
          </cell>
          <cell r="C1607" t="str">
            <v xml:space="preserve">            매출채권및기타채권손상차손환입</v>
          </cell>
        </row>
        <row r="1608">
          <cell r="B1608">
            <v>401220</v>
          </cell>
          <cell r="C1608" t="str">
            <v xml:space="preserve">            재고자산손상차손(평가손실)환입</v>
          </cell>
        </row>
        <row r="1609">
          <cell r="B1609">
            <v>401230</v>
          </cell>
          <cell r="C1609" t="str">
            <v xml:space="preserve">            투자부동산손상차손환입</v>
          </cell>
        </row>
        <row r="1610">
          <cell r="B1610">
            <v>401240</v>
          </cell>
          <cell r="C1610" t="str">
            <v xml:space="preserve">            유형자산손상차손환입</v>
          </cell>
          <cell r="BB1610">
            <v>140057</v>
          </cell>
          <cell r="BC1610">
            <v>0.3</v>
          </cell>
        </row>
        <row r="1611">
          <cell r="B1611">
            <v>401250</v>
          </cell>
          <cell r="C1611" t="str">
            <v xml:space="preserve">            무형자산손상차손환입</v>
          </cell>
        </row>
        <row r="1612">
          <cell r="B1612">
            <v>401260</v>
          </cell>
          <cell r="C1612" t="str">
            <v xml:space="preserve">            매각예정처분자산집단손상차손환입</v>
          </cell>
        </row>
        <row r="1613">
          <cell r="B1613">
            <v>401270</v>
          </cell>
          <cell r="C1613" t="str">
            <v xml:space="preserve">            기타자산손상차손환입</v>
          </cell>
        </row>
        <row r="1614">
          <cell r="B1614">
            <v>401280</v>
          </cell>
          <cell r="C1614" t="str">
            <v xml:space="preserve">        파생상품이익</v>
          </cell>
        </row>
        <row r="1615">
          <cell r="B1615">
            <v>401290</v>
          </cell>
          <cell r="C1615" t="str">
            <v xml:space="preserve">            파생상품평가이익</v>
          </cell>
        </row>
        <row r="1616">
          <cell r="B1616">
            <v>401300</v>
          </cell>
          <cell r="C1616" t="str">
            <v xml:space="preserve">            파생상품거래이익</v>
          </cell>
        </row>
        <row r="1617">
          <cell r="B1617">
            <v>401310</v>
          </cell>
          <cell r="C1617" t="str">
            <v xml:space="preserve">            기타파생상품이익</v>
          </cell>
        </row>
        <row r="1618">
          <cell r="B1618">
            <v>401320</v>
          </cell>
          <cell r="C1618" t="str">
            <v xml:space="preserve">        지분법관련이익</v>
          </cell>
          <cell r="AF1618">
            <v>274886</v>
          </cell>
          <cell r="AG1618">
            <v>-599</v>
          </cell>
          <cell r="AH1618">
            <v>-491</v>
          </cell>
          <cell r="AI1618">
            <v>149133</v>
          </cell>
        </row>
        <row r="1619">
          <cell r="B1619">
            <v>401330</v>
          </cell>
          <cell r="C1619" t="str">
            <v xml:space="preserve">            지분법이익</v>
          </cell>
          <cell r="AF1619">
            <v>274886</v>
          </cell>
          <cell r="AG1619">
            <v>-599</v>
          </cell>
          <cell r="AH1619">
            <v>-491</v>
          </cell>
          <cell r="AI1619">
            <v>149133</v>
          </cell>
        </row>
        <row r="1620">
          <cell r="B1620">
            <v>401340</v>
          </cell>
          <cell r="C1620" t="str">
            <v xml:space="preserve">            지분법적용회사투자이익</v>
          </cell>
        </row>
        <row r="1621">
          <cell r="B1621">
            <v>401350</v>
          </cell>
          <cell r="C1621" t="str">
            <v xml:space="preserve">            지분법적용투자주식처분이익</v>
          </cell>
        </row>
        <row r="1622">
          <cell r="B1622">
            <v>401360</v>
          </cell>
          <cell r="C1622" t="str">
            <v xml:space="preserve">            지분법적용투자주식손상차손환입</v>
          </cell>
        </row>
        <row r="1623">
          <cell r="B1623">
            <v>401370</v>
          </cell>
          <cell r="C1623" t="str">
            <v xml:space="preserve">            기타지분법관련이익</v>
          </cell>
        </row>
        <row r="1624">
          <cell r="B1624">
            <v>401380</v>
          </cell>
          <cell r="C1624" t="str">
            <v xml:space="preserve">        종속회사관련이익</v>
          </cell>
          <cell r="AU1624">
            <v>17652885.07</v>
          </cell>
        </row>
        <row r="1625">
          <cell r="B1625">
            <v>401390</v>
          </cell>
          <cell r="C1625" t="str">
            <v xml:space="preserve">        관계기업관련이익(관계기업의당기순이익에대한지분증가)</v>
          </cell>
          <cell r="AF1625">
            <v>407377</v>
          </cell>
          <cell r="AR1625">
            <v>20980531</v>
          </cell>
          <cell r="AU1625">
            <v>-20980531</v>
          </cell>
        </row>
        <row r="1626">
          <cell r="B1626">
            <v>401400</v>
          </cell>
          <cell r="C1626" t="str">
            <v xml:space="preserve">        금융부채관련이익</v>
          </cell>
          <cell r="AG1626">
            <v>694695</v>
          </cell>
          <cell r="AH1626">
            <v>69775</v>
          </cell>
          <cell r="AI1626">
            <v>809549</v>
          </cell>
          <cell r="AJ1626">
            <v>227182</v>
          </cell>
          <cell r="AK1626">
            <v>209801</v>
          </cell>
          <cell r="AL1626">
            <v>239370</v>
          </cell>
          <cell r="AM1626">
            <v>138516</v>
          </cell>
          <cell r="AN1626">
            <v>127379</v>
          </cell>
          <cell r="AO1626">
            <v>126119</v>
          </cell>
          <cell r="AP1626">
            <v>127263</v>
          </cell>
          <cell r="AQ1626">
            <v>71232.94</v>
          </cell>
          <cell r="AT1626">
            <v>201644</v>
          </cell>
          <cell r="AU1626">
            <v>201643.67</v>
          </cell>
          <cell r="AV1626">
            <v>199452</v>
          </cell>
          <cell r="AW1626">
            <v>199452</v>
          </cell>
          <cell r="AX1626">
            <v>201644</v>
          </cell>
          <cell r="AY1626">
            <v>201643.78</v>
          </cell>
          <cell r="BB1626">
            <v>201644</v>
          </cell>
          <cell r="BC1626">
            <v>201644</v>
          </cell>
        </row>
        <row r="1627">
          <cell r="B1627">
            <v>401410</v>
          </cell>
          <cell r="C1627" t="str">
            <v xml:space="preserve">        사채상환이익</v>
          </cell>
        </row>
        <row r="1628">
          <cell r="B1628">
            <v>401420</v>
          </cell>
          <cell r="C1628" t="str">
            <v xml:space="preserve">        자산수증이익</v>
          </cell>
        </row>
        <row r="1629">
          <cell r="B1629">
            <v>401430</v>
          </cell>
          <cell r="C1629" t="str">
            <v xml:space="preserve">        채무조정이익</v>
          </cell>
        </row>
        <row r="1630">
          <cell r="B1630">
            <v>401440</v>
          </cell>
          <cell r="C1630" t="str">
            <v xml:space="preserve">        채무면제이익</v>
          </cell>
        </row>
        <row r="1631">
          <cell r="B1631">
            <v>401450</v>
          </cell>
          <cell r="C1631" t="str">
            <v xml:space="preserve">        법인세수익</v>
          </cell>
          <cell r="AN1631">
            <v>5166004</v>
          </cell>
          <cell r="AO1631">
            <v>-5166004</v>
          </cell>
          <cell r="BD1631">
            <v>1132204</v>
          </cell>
          <cell r="BE1631">
            <v>27311</v>
          </cell>
        </row>
        <row r="1632">
          <cell r="B1632">
            <v>401460</v>
          </cell>
          <cell r="C1632" t="str">
            <v xml:space="preserve">        전기오류수정이익</v>
          </cell>
        </row>
        <row r="1633">
          <cell r="B1633">
            <v>401470</v>
          </cell>
          <cell r="C1633" t="str">
            <v xml:space="preserve">        비지배주주지분순이익</v>
          </cell>
        </row>
        <row r="1634">
          <cell r="B1634">
            <v>404690</v>
          </cell>
          <cell r="C1634" t="str">
            <v xml:space="preserve">        보험수리적이익</v>
          </cell>
        </row>
        <row r="1635">
          <cell r="B1635">
            <v>401480</v>
          </cell>
          <cell r="C1635" t="str">
            <v xml:space="preserve">        기타</v>
          </cell>
          <cell r="AF1635">
            <v>429420</v>
          </cell>
          <cell r="AG1635">
            <v>-429420</v>
          </cell>
          <cell r="AQ1635">
            <v>11268657.66</v>
          </cell>
          <cell r="AT1635">
            <v>167381</v>
          </cell>
          <cell r="AU1635">
            <v>-0.5</v>
          </cell>
        </row>
        <row r="1636">
          <cell r="B1636">
            <v>401490</v>
          </cell>
          <cell r="C1636" t="str">
            <v xml:space="preserve">    영업활동으로인한자산부채변동(운전자본변동)</v>
          </cell>
          <cell r="AF1636">
            <v>-12734238</v>
          </cell>
          <cell r="AG1636">
            <v>13124016</v>
          </cell>
          <cell r="AH1636">
            <v>-6502333</v>
          </cell>
          <cell r="AI1636">
            <v>409529</v>
          </cell>
          <cell r="AJ1636">
            <v>-9036948</v>
          </cell>
          <cell r="AK1636">
            <v>1896837</v>
          </cell>
          <cell r="AL1636">
            <v>-11619706</v>
          </cell>
          <cell r="AM1636">
            <v>21104231</v>
          </cell>
          <cell r="AN1636">
            <v>11429748</v>
          </cell>
          <cell r="AO1636">
            <v>-7736190</v>
          </cell>
          <cell r="AP1636">
            <v>-11687278</v>
          </cell>
          <cell r="AQ1636">
            <v>34571310</v>
          </cell>
          <cell r="AR1636">
            <v>21380775</v>
          </cell>
          <cell r="AS1636">
            <v>-83530516</v>
          </cell>
          <cell r="AT1636">
            <v>-6170406</v>
          </cell>
          <cell r="AU1636">
            <v>43093608.700000003</v>
          </cell>
          <cell r="AV1636">
            <v>-6413652</v>
          </cell>
          <cell r="AW1636">
            <v>-4815439</v>
          </cell>
          <cell r="AX1636">
            <v>-4984819</v>
          </cell>
          <cell r="AY1636">
            <v>15572204.08</v>
          </cell>
          <cell r="AZ1636">
            <v>7813563</v>
          </cell>
          <cell r="BA1636">
            <v>-58950318</v>
          </cell>
          <cell r="BB1636">
            <v>36549499</v>
          </cell>
          <cell r="BC1636">
            <v>-22363122.32</v>
          </cell>
          <cell r="BD1636">
            <v>-17981241</v>
          </cell>
          <cell r="BE1636">
            <v>31447299</v>
          </cell>
        </row>
        <row r="1637">
          <cell r="B1637">
            <v>401500</v>
          </cell>
          <cell r="C1637" t="str">
            <v xml:space="preserve">        영업활동자산의감소</v>
          </cell>
          <cell r="AF1637">
            <v>-9427282</v>
          </cell>
          <cell r="AG1637">
            <v>2378580</v>
          </cell>
          <cell r="AH1637">
            <v>-3028063</v>
          </cell>
          <cell r="AI1637">
            <v>1583349</v>
          </cell>
          <cell r="AJ1637">
            <v>-779636</v>
          </cell>
          <cell r="AK1637">
            <v>-18906220</v>
          </cell>
          <cell r="AL1637">
            <v>17538445</v>
          </cell>
          <cell r="AM1637">
            <v>-715573</v>
          </cell>
          <cell r="AN1637">
            <v>3207041</v>
          </cell>
          <cell r="AO1637">
            <v>2065040</v>
          </cell>
          <cell r="AP1637">
            <v>-8549587</v>
          </cell>
          <cell r="AQ1637">
            <v>-3147382</v>
          </cell>
          <cell r="AR1637">
            <v>5205753</v>
          </cell>
          <cell r="AS1637">
            <v>-25059938</v>
          </cell>
          <cell r="AT1637">
            <v>2158177</v>
          </cell>
          <cell r="AU1637">
            <v>23992305.440000001</v>
          </cell>
          <cell r="AV1637">
            <v>-12939000</v>
          </cell>
          <cell r="AW1637">
            <v>10577416</v>
          </cell>
          <cell r="AX1637">
            <v>-5845760</v>
          </cell>
          <cell r="AY1637">
            <v>4795400.88</v>
          </cell>
          <cell r="AZ1637">
            <v>5583577</v>
          </cell>
          <cell r="BA1637">
            <v>-17076456</v>
          </cell>
          <cell r="BB1637">
            <v>16004207</v>
          </cell>
          <cell r="BC1637">
            <v>-6157284.7699999996</v>
          </cell>
          <cell r="BD1637">
            <v>-19756959</v>
          </cell>
          <cell r="BE1637">
            <v>12887530</v>
          </cell>
        </row>
        <row r="1638">
          <cell r="B1638">
            <v>401510</v>
          </cell>
          <cell r="C1638" t="str">
            <v xml:space="preserve">            매출채권및기타채권의감소</v>
          </cell>
          <cell r="AF1638">
            <v>-8701813</v>
          </cell>
          <cell r="AG1638">
            <v>3927335</v>
          </cell>
          <cell r="AH1638">
            <v>-2280328</v>
          </cell>
          <cell r="AI1638">
            <v>-132281</v>
          </cell>
          <cell r="AJ1638">
            <v>-911398</v>
          </cell>
          <cell r="AK1638">
            <v>-1757952</v>
          </cell>
          <cell r="AL1638">
            <v>262332</v>
          </cell>
          <cell r="AM1638">
            <v>-2972789</v>
          </cell>
          <cell r="AN1638">
            <v>4459565</v>
          </cell>
          <cell r="AO1638">
            <v>1327804</v>
          </cell>
          <cell r="AP1638">
            <v>-9205959</v>
          </cell>
          <cell r="AQ1638">
            <v>-2991131.18</v>
          </cell>
          <cell r="AR1638">
            <v>7351987</v>
          </cell>
          <cell r="AS1638">
            <v>3162446</v>
          </cell>
          <cell r="AT1638">
            <v>-2231557</v>
          </cell>
          <cell r="AU1638">
            <v>4643639.17</v>
          </cell>
          <cell r="AV1638">
            <v>858521</v>
          </cell>
          <cell r="AW1638">
            <v>7798683</v>
          </cell>
          <cell r="AX1638">
            <v>-2951162</v>
          </cell>
          <cell r="AY1638">
            <v>-2531341.29</v>
          </cell>
          <cell r="AZ1638">
            <v>9455170</v>
          </cell>
          <cell r="BA1638">
            <v>-20302162</v>
          </cell>
          <cell r="BB1638">
            <v>16666263</v>
          </cell>
          <cell r="BC1638">
            <v>-4892582.59</v>
          </cell>
          <cell r="BD1638">
            <v>-12706398</v>
          </cell>
          <cell r="BE1638">
            <v>9476254</v>
          </cell>
        </row>
        <row r="1639">
          <cell r="B1639">
            <v>401520</v>
          </cell>
          <cell r="C1639" t="str">
            <v xml:space="preserve">                매출채권의감소</v>
          </cell>
          <cell r="AF1639">
            <v>-7314323</v>
          </cell>
          <cell r="AG1639">
            <v>3423399</v>
          </cell>
          <cell r="AH1639">
            <v>-2094044</v>
          </cell>
          <cell r="AI1639">
            <v>-15986</v>
          </cell>
          <cell r="AJ1639">
            <v>-112923</v>
          </cell>
          <cell r="AK1639">
            <v>-1783951</v>
          </cell>
          <cell r="AL1639">
            <v>820911</v>
          </cell>
          <cell r="AM1639">
            <v>-1184694</v>
          </cell>
          <cell r="AN1639">
            <v>4176100</v>
          </cell>
          <cell r="AO1639">
            <v>1734099</v>
          </cell>
          <cell r="AP1639">
            <v>-8019947</v>
          </cell>
          <cell r="AQ1639">
            <v>-3996017.18</v>
          </cell>
          <cell r="AR1639">
            <v>8691989</v>
          </cell>
          <cell r="AS1639">
            <v>13510568</v>
          </cell>
          <cell r="AT1639">
            <v>-10922514</v>
          </cell>
          <cell r="AU1639">
            <v>3395325.01</v>
          </cell>
          <cell r="AV1639">
            <v>5281167</v>
          </cell>
          <cell r="AW1639">
            <v>2981867</v>
          </cell>
          <cell r="AX1639">
            <v>-2514121</v>
          </cell>
          <cell r="AY1639">
            <v>-2379939.98</v>
          </cell>
          <cell r="AZ1639">
            <v>10173391</v>
          </cell>
          <cell r="BA1639">
            <v>-3077057</v>
          </cell>
          <cell r="BB1639">
            <v>-3551214</v>
          </cell>
          <cell r="BC1639">
            <v>733271.72</v>
          </cell>
          <cell r="BD1639">
            <v>-11624777</v>
          </cell>
          <cell r="BE1639">
            <v>6062034</v>
          </cell>
        </row>
        <row r="1640">
          <cell r="B1640">
            <v>401530</v>
          </cell>
          <cell r="C1640" t="str">
            <v xml:space="preserve">                공사미수금의감소</v>
          </cell>
        </row>
        <row r="1641">
          <cell r="B1641">
            <v>401540</v>
          </cell>
          <cell r="C1641" t="str">
            <v xml:space="preserve">                분양미수금의감소</v>
          </cell>
        </row>
        <row r="1642">
          <cell r="B1642">
            <v>401550</v>
          </cell>
          <cell r="C1642" t="str">
            <v xml:space="preserve">                미수금의감소</v>
          </cell>
          <cell r="AF1642">
            <v>-1387490</v>
          </cell>
          <cell r="AG1642">
            <v>503936</v>
          </cell>
          <cell r="AH1642">
            <v>-186284</v>
          </cell>
          <cell r="AI1642">
            <v>-116294</v>
          </cell>
          <cell r="AJ1642">
            <v>-798475</v>
          </cell>
          <cell r="AK1642">
            <v>25999</v>
          </cell>
          <cell r="AL1642">
            <v>-558579</v>
          </cell>
          <cell r="AM1642">
            <v>-1788095</v>
          </cell>
          <cell r="AN1642">
            <v>283465</v>
          </cell>
          <cell r="AO1642">
            <v>-406295</v>
          </cell>
          <cell r="AP1642">
            <v>-1186012</v>
          </cell>
          <cell r="AQ1642">
            <v>1004886</v>
          </cell>
          <cell r="AR1642">
            <v>-1340002</v>
          </cell>
          <cell r="AS1642">
            <v>-10348122</v>
          </cell>
          <cell r="AT1642">
            <v>8690957</v>
          </cell>
          <cell r="AU1642">
            <v>1248314.1599999999</v>
          </cell>
          <cell r="AV1642">
            <v>-4422646</v>
          </cell>
          <cell r="AW1642">
            <v>4816816</v>
          </cell>
          <cell r="AX1642">
            <v>-437041</v>
          </cell>
          <cell r="AY1642">
            <v>-151401.31</v>
          </cell>
          <cell r="AZ1642">
            <v>-718221</v>
          </cell>
          <cell r="BA1642">
            <v>-17225105</v>
          </cell>
          <cell r="BB1642">
            <v>20217477</v>
          </cell>
          <cell r="BC1642">
            <v>-5625854.3099999996</v>
          </cell>
          <cell r="BD1642">
            <v>-1081621</v>
          </cell>
          <cell r="BE1642">
            <v>3414220</v>
          </cell>
        </row>
        <row r="1643">
          <cell r="B1643">
            <v>401560</v>
          </cell>
          <cell r="C1643" t="str">
            <v xml:space="preserve">                미청구공사의감소</v>
          </cell>
        </row>
        <row r="1644">
          <cell r="B1644">
            <v>401570</v>
          </cell>
          <cell r="C1644" t="str">
            <v xml:space="preserve">                기타매출채권및기타채권의감소</v>
          </cell>
        </row>
        <row r="1645">
          <cell r="B1645">
            <v>401580</v>
          </cell>
          <cell r="C1645" t="str">
            <v xml:space="preserve">            대출채권의감소</v>
          </cell>
        </row>
        <row r="1646">
          <cell r="B1646">
            <v>401590</v>
          </cell>
          <cell r="C1646" t="str">
            <v xml:space="preserve">            재고자산의감소</v>
          </cell>
          <cell r="AF1646">
            <v>-90620</v>
          </cell>
          <cell r="AG1646">
            <v>163907</v>
          </cell>
          <cell r="AH1646">
            <v>176778</v>
          </cell>
          <cell r="AI1646">
            <v>92763</v>
          </cell>
          <cell r="AJ1646">
            <v>-118184</v>
          </cell>
          <cell r="AK1646">
            <v>-289030</v>
          </cell>
          <cell r="AL1646">
            <v>-277411</v>
          </cell>
          <cell r="AM1646">
            <v>792511</v>
          </cell>
          <cell r="AN1646">
            <v>231739</v>
          </cell>
          <cell r="AO1646">
            <v>-475438</v>
          </cell>
          <cell r="AP1646">
            <v>66044</v>
          </cell>
          <cell r="AQ1646">
            <v>22189.64</v>
          </cell>
          <cell r="AR1646">
            <v>-406562</v>
          </cell>
          <cell r="AS1646">
            <v>27013</v>
          </cell>
          <cell r="AT1646">
            <v>268279</v>
          </cell>
          <cell r="AU1646">
            <v>-26628.95</v>
          </cell>
          <cell r="AV1646">
            <v>294466</v>
          </cell>
          <cell r="AW1646">
            <v>-204331</v>
          </cell>
          <cell r="AX1646">
            <v>-79946</v>
          </cell>
          <cell r="AY1646">
            <v>318147.88</v>
          </cell>
          <cell r="AZ1646">
            <v>-360305</v>
          </cell>
          <cell r="BA1646">
            <v>-2849531</v>
          </cell>
          <cell r="BB1646">
            <v>-163040</v>
          </cell>
          <cell r="BC1646">
            <v>396925.88</v>
          </cell>
          <cell r="BD1646">
            <v>-112801</v>
          </cell>
          <cell r="BE1646">
            <v>223503</v>
          </cell>
        </row>
        <row r="1647">
          <cell r="B1647">
            <v>401600</v>
          </cell>
          <cell r="C1647" t="str">
            <v xml:space="preserve">            미수수익의감소</v>
          </cell>
        </row>
        <row r="1648">
          <cell r="B1648">
            <v>401610</v>
          </cell>
          <cell r="C1648" t="str">
            <v xml:space="preserve">            선급금의감소</v>
          </cell>
          <cell r="AF1648">
            <v>-895750</v>
          </cell>
          <cell r="AG1648">
            <v>-448821</v>
          </cell>
          <cell r="AH1648">
            <v>783313</v>
          </cell>
          <cell r="AI1648">
            <v>1165295</v>
          </cell>
          <cell r="AJ1648">
            <v>-128648</v>
          </cell>
          <cell r="AK1648">
            <v>-17565585</v>
          </cell>
          <cell r="AL1648">
            <v>17292715</v>
          </cell>
          <cell r="AM1648">
            <v>1002841</v>
          </cell>
          <cell r="AN1648">
            <v>-1236407</v>
          </cell>
          <cell r="AO1648">
            <v>1099779</v>
          </cell>
          <cell r="AP1648">
            <v>114774</v>
          </cell>
          <cell r="AQ1648">
            <v>235466.35</v>
          </cell>
          <cell r="AR1648">
            <v>-1477409</v>
          </cell>
          <cell r="AS1648">
            <v>-25146436</v>
          </cell>
          <cell r="AT1648">
            <v>5179757</v>
          </cell>
          <cell r="AU1648">
            <v>20012197.219999999</v>
          </cell>
          <cell r="AV1648">
            <v>-10205317</v>
          </cell>
          <cell r="AW1648">
            <v>5102786</v>
          </cell>
          <cell r="AX1648">
            <v>1000788</v>
          </cell>
          <cell r="AY1648">
            <v>-3142544.3</v>
          </cell>
          <cell r="AZ1648">
            <v>-1687549</v>
          </cell>
          <cell r="BA1648">
            <v>2083255</v>
          </cell>
          <cell r="BB1648">
            <v>-780615</v>
          </cell>
          <cell r="BC1648">
            <v>492921.3</v>
          </cell>
          <cell r="BD1648">
            <v>-4187925</v>
          </cell>
          <cell r="BE1648">
            <v>3562441</v>
          </cell>
        </row>
        <row r="1649">
          <cell r="B1649">
            <v>401620</v>
          </cell>
          <cell r="C1649" t="str">
            <v xml:space="preserve">            선급공사비의감소</v>
          </cell>
        </row>
        <row r="1650">
          <cell r="B1650">
            <v>401630</v>
          </cell>
          <cell r="C1650" t="str">
            <v xml:space="preserve">            선급외주비의감소</v>
          </cell>
        </row>
        <row r="1651">
          <cell r="B1651">
            <v>401640</v>
          </cell>
          <cell r="C1651" t="str">
            <v xml:space="preserve">            선급비용의감소</v>
          </cell>
          <cell r="AF1651">
            <v>57635</v>
          </cell>
          <cell r="AG1651">
            <v>62239</v>
          </cell>
          <cell r="AH1651">
            <v>-1241233</v>
          </cell>
          <cell r="AI1651">
            <v>529339</v>
          </cell>
          <cell r="AJ1651">
            <v>154262</v>
          </cell>
          <cell r="AK1651">
            <v>159282</v>
          </cell>
          <cell r="AL1651">
            <v>-26289</v>
          </cell>
          <cell r="AM1651">
            <v>167264</v>
          </cell>
          <cell r="AN1651">
            <v>9418</v>
          </cell>
          <cell r="AO1651">
            <v>219888</v>
          </cell>
          <cell r="AP1651">
            <v>205415</v>
          </cell>
          <cell r="AQ1651">
            <v>168098.37</v>
          </cell>
          <cell r="AR1651">
            <v>69442</v>
          </cell>
          <cell r="AS1651">
            <v>-3150544</v>
          </cell>
          <cell r="AT1651">
            <v>-1054351</v>
          </cell>
          <cell r="AU1651">
            <v>1668260.81</v>
          </cell>
          <cell r="AV1651">
            <v>-1012830</v>
          </cell>
          <cell r="AW1651">
            <v>-695784</v>
          </cell>
          <cell r="AX1651">
            <v>76201</v>
          </cell>
          <cell r="AY1651">
            <v>2127329.5699999998</v>
          </cell>
          <cell r="AZ1651">
            <v>-2887176</v>
          </cell>
          <cell r="BA1651">
            <v>590521</v>
          </cell>
          <cell r="BB1651">
            <v>1584669</v>
          </cell>
          <cell r="BC1651">
            <v>-1218901.21</v>
          </cell>
          <cell r="BD1651">
            <v>994727</v>
          </cell>
          <cell r="BE1651">
            <v>863673</v>
          </cell>
        </row>
        <row r="1652">
          <cell r="B1652">
            <v>401650</v>
          </cell>
          <cell r="C1652" t="str">
            <v xml:space="preserve">            당기법인세자산(선급법인세)의감소</v>
          </cell>
        </row>
        <row r="1653">
          <cell r="B1653">
            <v>401660</v>
          </cell>
          <cell r="C1653" t="str">
            <v xml:space="preserve">            선급제세의감소</v>
          </cell>
        </row>
        <row r="1654">
          <cell r="B1654">
            <v>401670</v>
          </cell>
          <cell r="C1654" t="str">
            <v xml:space="preserve">            파생금융자산의감소</v>
          </cell>
        </row>
        <row r="1655">
          <cell r="B1655">
            <v>401680</v>
          </cell>
          <cell r="C1655" t="str">
            <v xml:space="preserve">            자산보증금등의감소</v>
          </cell>
          <cell r="AF1655">
            <v>203267</v>
          </cell>
          <cell r="AG1655">
            <v>-146181</v>
          </cell>
          <cell r="AH1655">
            <v>-145076</v>
          </cell>
          <cell r="AI1655">
            <v>-691636</v>
          </cell>
          <cell r="AJ1655">
            <v>22957</v>
          </cell>
          <cell r="AK1655">
            <v>879649</v>
          </cell>
          <cell r="AL1655">
            <v>312379</v>
          </cell>
          <cell r="AM1655">
            <v>63218</v>
          </cell>
          <cell r="AN1655">
            <v>-257274</v>
          </cell>
          <cell r="AO1655">
            <v>-106992</v>
          </cell>
          <cell r="AP1655">
            <v>270138</v>
          </cell>
          <cell r="AQ1655">
            <v>-582005</v>
          </cell>
          <cell r="AR1655">
            <v>-331705</v>
          </cell>
          <cell r="AS1655">
            <v>47584</v>
          </cell>
          <cell r="AT1655">
            <v>-3951</v>
          </cell>
          <cell r="AU1655">
            <v>288072</v>
          </cell>
          <cell r="AY1655">
            <v>-42555.13</v>
          </cell>
          <cell r="BC1655">
            <v>-1047108.44</v>
          </cell>
        </row>
        <row r="1656">
          <cell r="B1656">
            <v>401690</v>
          </cell>
          <cell r="C1656" t="str">
            <v xml:space="preserve">            이연법인세자산의감소</v>
          </cell>
        </row>
        <row r="1657">
          <cell r="B1657">
            <v>401700</v>
          </cell>
          <cell r="C1657" t="str">
            <v xml:space="preserve">            기타금융업자산의감소</v>
          </cell>
        </row>
        <row r="1658">
          <cell r="B1658">
            <v>404430</v>
          </cell>
          <cell r="C1658" t="str">
            <v xml:space="preserve">            금융자산의감소</v>
          </cell>
        </row>
        <row r="1659">
          <cell r="B1659">
            <v>401710</v>
          </cell>
          <cell r="C1659" t="str">
            <v xml:space="preserve">            기타영업활동자산의감소</v>
          </cell>
          <cell r="AG1659">
            <v>-1179900</v>
          </cell>
          <cell r="AH1659">
            <v>-321518</v>
          </cell>
          <cell r="AI1659">
            <v>619870</v>
          </cell>
          <cell r="AJ1659">
            <v>201375</v>
          </cell>
          <cell r="AK1659">
            <v>-332584</v>
          </cell>
          <cell r="AL1659">
            <v>-25281</v>
          </cell>
          <cell r="AM1659">
            <v>231382</v>
          </cell>
          <cell r="AU1659">
            <v>-2593235.81</v>
          </cell>
          <cell r="AV1659">
            <v>-2873839</v>
          </cell>
          <cell r="AW1659">
            <v>-1423940</v>
          </cell>
          <cell r="AX1659">
            <v>-3891642</v>
          </cell>
          <cell r="AY1659">
            <v>8066366.1500000004</v>
          </cell>
          <cell r="AZ1659">
            <v>1063437</v>
          </cell>
          <cell r="BA1659">
            <v>3401462</v>
          </cell>
          <cell r="BB1659">
            <v>-1303071</v>
          </cell>
          <cell r="BC1659">
            <v>111460.29</v>
          </cell>
          <cell r="BD1659">
            <v>-3744562</v>
          </cell>
          <cell r="BE1659">
            <v>-1238340</v>
          </cell>
        </row>
        <row r="1660">
          <cell r="B1660">
            <v>401720</v>
          </cell>
          <cell r="C1660" t="str">
            <v xml:space="preserve">            매각예정자산의감소</v>
          </cell>
        </row>
        <row r="1661">
          <cell r="B1661">
            <v>401730</v>
          </cell>
          <cell r="C1661" t="str">
            <v xml:space="preserve">        영업활동부채의증가</v>
          </cell>
          <cell r="AF1661">
            <v>-3306956</v>
          </cell>
          <cell r="AG1661">
            <v>10745436</v>
          </cell>
          <cell r="AH1661">
            <v>-3474270</v>
          </cell>
          <cell r="AI1661">
            <v>-1173820</v>
          </cell>
          <cell r="AJ1661">
            <v>-8257313</v>
          </cell>
          <cell r="AK1661">
            <v>20803058</v>
          </cell>
          <cell r="AL1661">
            <v>-29158151</v>
          </cell>
          <cell r="AM1661">
            <v>21672403</v>
          </cell>
          <cell r="AN1661">
            <v>8222707</v>
          </cell>
          <cell r="AO1661">
            <v>-9801230</v>
          </cell>
          <cell r="AP1661">
            <v>-3137691</v>
          </cell>
          <cell r="AQ1661">
            <v>37688925.229999997</v>
          </cell>
          <cell r="AR1661">
            <v>16175022</v>
          </cell>
          <cell r="AS1661">
            <v>-61772464</v>
          </cell>
          <cell r="AT1661">
            <v>-10035716</v>
          </cell>
          <cell r="AU1661">
            <v>24110322.25</v>
          </cell>
          <cell r="AV1661">
            <v>6525348</v>
          </cell>
          <cell r="AW1661">
            <v>-15392854</v>
          </cell>
          <cell r="AX1661">
            <v>860941</v>
          </cell>
          <cell r="AY1661">
            <v>10776802.199999999</v>
          </cell>
          <cell r="AZ1661">
            <v>2229985</v>
          </cell>
          <cell r="BA1661">
            <v>-41873861</v>
          </cell>
          <cell r="BB1661">
            <v>20545292</v>
          </cell>
          <cell r="BC1661">
            <v>-16205837.539999999</v>
          </cell>
          <cell r="BD1661">
            <v>1775718</v>
          </cell>
          <cell r="BE1661">
            <v>18559769</v>
          </cell>
        </row>
        <row r="1662">
          <cell r="B1662">
            <v>401740</v>
          </cell>
          <cell r="C1662" t="str">
            <v xml:space="preserve">            매입채무및기타채무의증가</v>
          </cell>
          <cell r="AF1662">
            <v>-12657233</v>
          </cell>
          <cell r="AG1662">
            <v>9878804</v>
          </cell>
          <cell r="AH1662">
            <v>354159</v>
          </cell>
          <cell r="AI1662">
            <v>7502834</v>
          </cell>
          <cell r="AJ1662">
            <v>-14903415</v>
          </cell>
          <cell r="AK1662">
            <v>-675460</v>
          </cell>
          <cell r="AL1662">
            <v>11701849</v>
          </cell>
          <cell r="AM1662">
            <v>-5897534</v>
          </cell>
          <cell r="AN1662">
            <v>10216535</v>
          </cell>
          <cell r="AO1662">
            <v>-6640616</v>
          </cell>
          <cell r="AP1662">
            <v>-426715</v>
          </cell>
          <cell r="AQ1662">
            <v>19493627.27</v>
          </cell>
          <cell r="AR1662">
            <v>34560311</v>
          </cell>
          <cell r="AS1662">
            <v>-48427997</v>
          </cell>
          <cell r="AT1662">
            <v>-235350</v>
          </cell>
          <cell r="AU1662">
            <v>10617377.75</v>
          </cell>
          <cell r="AV1662">
            <v>3444169</v>
          </cell>
          <cell r="AW1662">
            <v>-1116148</v>
          </cell>
          <cell r="AX1662">
            <v>4496525</v>
          </cell>
          <cell r="AY1662">
            <v>-2541434.29</v>
          </cell>
          <cell r="AZ1662">
            <v>36644591</v>
          </cell>
          <cell r="BA1662">
            <v>-31605505</v>
          </cell>
          <cell r="BB1662">
            <v>-4091998</v>
          </cell>
          <cell r="BC1662">
            <v>8174140</v>
          </cell>
          <cell r="BD1662">
            <v>-5191806</v>
          </cell>
          <cell r="BE1662">
            <v>5045410</v>
          </cell>
        </row>
        <row r="1663">
          <cell r="B1663">
            <v>401750</v>
          </cell>
          <cell r="C1663" t="str">
            <v xml:space="preserve">                매입채무의증가</v>
          </cell>
          <cell r="AF1663">
            <v>-929463</v>
          </cell>
          <cell r="AG1663">
            <v>1186720</v>
          </cell>
          <cell r="AH1663">
            <v>119739</v>
          </cell>
          <cell r="AI1663">
            <v>-95077</v>
          </cell>
          <cell r="AJ1663">
            <v>-1568092</v>
          </cell>
          <cell r="AK1663">
            <v>620453</v>
          </cell>
          <cell r="AL1663">
            <v>45302</v>
          </cell>
          <cell r="AM1663">
            <v>-268277</v>
          </cell>
          <cell r="AN1663">
            <v>-923860</v>
          </cell>
          <cell r="AO1663">
            <v>33422</v>
          </cell>
          <cell r="AP1663">
            <v>303108</v>
          </cell>
          <cell r="AQ1663">
            <v>-203068.33</v>
          </cell>
          <cell r="AR1663">
            <v>-3585716</v>
          </cell>
          <cell r="AS1663">
            <v>51475</v>
          </cell>
          <cell r="AT1663">
            <v>584305</v>
          </cell>
          <cell r="AU1663">
            <v>-82394.41</v>
          </cell>
          <cell r="AV1663">
            <v>-531263</v>
          </cell>
          <cell r="AW1663">
            <v>195232</v>
          </cell>
          <cell r="AX1663">
            <v>111012</v>
          </cell>
          <cell r="AY1663">
            <v>316212.73</v>
          </cell>
          <cell r="AZ1663">
            <v>-764106</v>
          </cell>
          <cell r="BA1663">
            <v>1096266</v>
          </cell>
          <cell r="BB1663">
            <v>533220</v>
          </cell>
          <cell r="BC1663">
            <v>87136.67</v>
          </cell>
          <cell r="BD1663">
            <v>-841478</v>
          </cell>
          <cell r="BE1663">
            <v>632669</v>
          </cell>
        </row>
        <row r="1664">
          <cell r="B1664">
            <v>401760</v>
          </cell>
          <cell r="C1664" t="str">
            <v xml:space="preserve">                미지급금의증가</v>
          </cell>
        </row>
        <row r="1665">
          <cell r="B1665">
            <v>401770</v>
          </cell>
          <cell r="C1665" t="str">
            <v xml:space="preserve">                공사미지급금의증가</v>
          </cell>
          <cell r="AF1665">
            <v>-11727770</v>
          </cell>
          <cell r="AG1665">
            <v>8692084</v>
          </cell>
          <cell r="AH1665">
            <v>234420</v>
          </cell>
          <cell r="AI1665">
            <v>7597910</v>
          </cell>
          <cell r="AJ1665">
            <v>-13335323</v>
          </cell>
          <cell r="AK1665">
            <v>-1295913</v>
          </cell>
          <cell r="AL1665">
            <v>11656547</v>
          </cell>
          <cell r="AM1665">
            <v>-5629257</v>
          </cell>
          <cell r="AN1665">
            <v>11140395</v>
          </cell>
          <cell r="AO1665">
            <v>-6674038</v>
          </cell>
          <cell r="AP1665">
            <v>-729823</v>
          </cell>
          <cell r="AQ1665">
            <v>19696695.600000001</v>
          </cell>
          <cell r="AR1665">
            <v>38146027</v>
          </cell>
          <cell r="AS1665">
            <v>-48479472</v>
          </cell>
          <cell r="AT1665">
            <v>-819655</v>
          </cell>
          <cell r="AU1665">
            <v>10699772.16</v>
          </cell>
          <cell r="AV1665">
            <v>3975432</v>
          </cell>
          <cell r="AW1665">
            <v>-1311380</v>
          </cell>
          <cell r="AX1665">
            <v>4385513</v>
          </cell>
          <cell r="AY1665">
            <v>-2857647.02</v>
          </cell>
          <cell r="AZ1665">
            <v>37408697</v>
          </cell>
          <cell r="BA1665">
            <v>-32701771</v>
          </cell>
          <cell r="BB1665">
            <v>-4625218</v>
          </cell>
          <cell r="BC1665">
            <v>8087003.3300000001</v>
          </cell>
          <cell r="BD1665">
            <v>-4350328</v>
          </cell>
          <cell r="BE1665">
            <v>4412741</v>
          </cell>
        </row>
        <row r="1666">
          <cell r="B1666">
            <v>401780</v>
          </cell>
          <cell r="C1666" t="str">
            <v xml:space="preserve">                초과청구공사의증가</v>
          </cell>
        </row>
        <row r="1667">
          <cell r="B1667">
            <v>401790</v>
          </cell>
          <cell r="C1667" t="str">
            <v xml:space="preserve">                기타매입채무및기타채무의증가</v>
          </cell>
        </row>
        <row r="1668">
          <cell r="B1668">
            <v>401800</v>
          </cell>
          <cell r="C1668" t="str">
            <v xml:space="preserve">            공사선수금의증가</v>
          </cell>
        </row>
        <row r="1669">
          <cell r="B1669">
            <v>401810</v>
          </cell>
          <cell r="C1669" t="str">
            <v xml:space="preserve">            분양선수금의증가</v>
          </cell>
        </row>
        <row r="1670">
          <cell r="B1670">
            <v>401820</v>
          </cell>
          <cell r="C1670" t="str">
            <v xml:space="preserve">            선수금의증가</v>
          </cell>
          <cell r="AF1670">
            <v>1466653</v>
          </cell>
          <cell r="AG1670">
            <v>-415188</v>
          </cell>
          <cell r="AH1670">
            <v>322788</v>
          </cell>
          <cell r="AI1670">
            <v>-1080659</v>
          </cell>
          <cell r="AJ1670">
            <v>1472903</v>
          </cell>
          <cell r="AK1670">
            <v>743981</v>
          </cell>
          <cell r="AL1670">
            <v>-262817</v>
          </cell>
          <cell r="AM1670">
            <v>-828740</v>
          </cell>
          <cell r="AN1670">
            <v>417116</v>
          </cell>
          <cell r="AO1670">
            <v>1007153</v>
          </cell>
          <cell r="AP1670">
            <v>77840</v>
          </cell>
          <cell r="AQ1670">
            <v>1536979.26</v>
          </cell>
          <cell r="AR1670">
            <v>-1469985</v>
          </cell>
          <cell r="AS1670">
            <v>-818843</v>
          </cell>
          <cell r="AT1670">
            <v>-1445352</v>
          </cell>
          <cell r="AU1670">
            <v>-7638.9</v>
          </cell>
          <cell r="AV1670">
            <v>1612562</v>
          </cell>
          <cell r="AW1670">
            <v>127609</v>
          </cell>
          <cell r="AX1670">
            <v>-404196</v>
          </cell>
          <cell r="AY1670">
            <v>-607202.19999999995</v>
          </cell>
          <cell r="AZ1670">
            <v>1584307</v>
          </cell>
          <cell r="BA1670">
            <v>2416975</v>
          </cell>
          <cell r="BB1670">
            <v>1244257</v>
          </cell>
          <cell r="BC1670">
            <v>-3053389</v>
          </cell>
          <cell r="BD1670">
            <v>2292985</v>
          </cell>
          <cell r="BE1670">
            <v>6649177</v>
          </cell>
        </row>
        <row r="1671">
          <cell r="B1671">
            <v>401830</v>
          </cell>
          <cell r="C1671" t="str">
            <v xml:space="preserve">            선수수익의증가</v>
          </cell>
          <cell r="AF1671">
            <v>601540</v>
          </cell>
          <cell r="AG1671">
            <v>-613624</v>
          </cell>
          <cell r="AH1671">
            <v>4716</v>
          </cell>
          <cell r="AI1671">
            <v>92549</v>
          </cell>
          <cell r="AJ1671">
            <v>-12329</v>
          </cell>
          <cell r="AK1671">
            <v>-12466</v>
          </cell>
          <cell r="AL1671">
            <v>-2603</v>
          </cell>
          <cell r="AM1671">
            <v>-17562</v>
          </cell>
          <cell r="AN1671">
            <v>-9863</v>
          </cell>
          <cell r="AO1671">
            <v>-9973</v>
          </cell>
          <cell r="AP1671">
            <v>-9973</v>
          </cell>
          <cell r="AQ1671">
            <v>-10191.799999999999</v>
          </cell>
          <cell r="AR1671">
            <v>-9863</v>
          </cell>
          <cell r="AS1671">
            <v>-9973</v>
          </cell>
          <cell r="AT1671">
            <v>-10082</v>
          </cell>
          <cell r="AU1671">
            <v>29918</v>
          </cell>
        </row>
        <row r="1672">
          <cell r="B1672">
            <v>401840</v>
          </cell>
          <cell r="C1672" t="str">
            <v xml:space="preserve">            예수금의증가</v>
          </cell>
          <cell r="AF1672">
            <v>-5019415</v>
          </cell>
          <cell r="AG1672">
            <v>-3709627</v>
          </cell>
          <cell r="AH1672">
            <v>-902839</v>
          </cell>
          <cell r="AI1672">
            <v>11613126</v>
          </cell>
          <cell r="AJ1672">
            <v>-8798790</v>
          </cell>
          <cell r="AK1672">
            <v>238667</v>
          </cell>
          <cell r="AL1672">
            <v>644390</v>
          </cell>
          <cell r="AM1672">
            <v>6589031</v>
          </cell>
          <cell r="AN1672">
            <v>-5150034</v>
          </cell>
          <cell r="AO1672">
            <v>-1929852</v>
          </cell>
          <cell r="AP1672">
            <v>2789046</v>
          </cell>
          <cell r="AQ1672">
            <v>20286669.129999999</v>
          </cell>
          <cell r="AR1672">
            <v>-2155344</v>
          </cell>
          <cell r="AS1672">
            <v>-2744325</v>
          </cell>
          <cell r="AT1672">
            <v>-1699592</v>
          </cell>
          <cell r="AU1672">
            <v>7830063.5800000001</v>
          </cell>
          <cell r="AV1672">
            <v>-3716821</v>
          </cell>
          <cell r="AW1672">
            <v>-672445</v>
          </cell>
          <cell r="AX1672">
            <v>3209106</v>
          </cell>
          <cell r="AY1672">
            <v>5710948.7199999997</v>
          </cell>
          <cell r="AZ1672">
            <v>-13295066</v>
          </cell>
          <cell r="BA1672">
            <v>-25884418</v>
          </cell>
          <cell r="BB1672">
            <v>32484986</v>
          </cell>
          <cell r="BC1672">
            <v>-4123699.64</v>
          </cell>
          <cell r="BD1672">
            <v>-4673086</v>
          </cell>
          <cell r="BE1672">
            <v>1227918</v>
          </cell>
        </row>
        <row r="1673">
          <cell r="B1673">
            <v>401850</v>
          </cell>
          <cell r="C1673" t="str">
            <v xml:space="preserve">            부가세예수금의증가</v>
          </cell>
        </row>
        <row r="1674">
          <cell r="B1674">
            <v>401860</v>
          </cell>
          <cell r="C1674" t="str">
            <v xml:space="preserve">            미지급비용의증가</v>
          </cell>
          <cell r="AF1674">
            <v>13170852</v>
          </cell>
          <cell r="AG1674">
            <v>5514701</v>
          </cell>
          <cell r="AH1674">
            <v>-18685553</v>
          </cell>
          <cell r="AI1674">
            <v>8288577</v>
          </cell>
          <cell r="AJ1674">
            <v>14546027</v>
          </cell>
          <cell r="AK1674">
            <v>21254311</v>
          </cell>
          <cell r="AL1674">
            <v>-36351088</v>
          </cell>
          <cell r="AM1674">
            <v>3464704</v>
          </cell>
          <cell r="AN1674">
            <v>2618126</v>
          </cell>
          <cell r="AO1674">
            <v>992724</v>
          </cell>
          <cell r="AP1674">
            <v>-3492825</v>
          </cell>
          <cell r="AQ1674">
            <v>8601391.1199999992</v>
          </cell>
          <cell r="AR1674">
            <v>-15615097</v>
          </cell>
          <cell r="AS1674">
            <v>-3929844</v>
          </cell>
          <cell r="AT1674">
            <v>-7694978</v>
          </cell>
          <cell r="AU1674">
            <v>27239919</v>
          </cell>
        </row>
        <row r="1675">
          <cell r="B1675">
            <v>401870</v>
          </cell>
          <cell r="C1675" t="str">
            <v xml:space="preserve">            당기법인세부채(미지급법인세)의증가</v>
          </cell>
        </row>
        <row r="1676">
          <cell r="B1676">
            <v>401880</v>
          </cell>
          <cell r="C1676" t="str">
            <v xml:space="preserve">            미지급제세의증가</v>
          </cell>
        </row>
        <row r="1677">
          <cell r="B1677">
            <v>401890</v>
          </cell>
          <cell r="C1677" t="str">
            <v xml:space="preserve">            파생상품부채의증가</v>
          </cell>
        </row>
        <row r="1678">
          <cell r="B1678">
            <v>401900</v>
          </cell>
          <cell r="C1678" t="str">
            <v xml:space="preserve">            부채보증금등의증가</v>
          </cell>
          <cell r="AH1678">
            <v>86913</v>
          </cell>
          <cell r="AI1678">
            <v>-86913</v>
          </cell>
          <cell r="AK1678">
            <v>-217020</v>
          </cell>
          <cell r="AL1678">
            <v>-180000</v>
          </cell>
          <cell r="AM1678">
            <v>-70000</v>
          </cell>
          <cell r="AN1678">
            <v>-241240</v>
          </cell>
          <cell r="AP1678">
            <v>28830</v>
          </cell>
          <cell r="AQ1678">
            <v>48600</v>
          </cell>
          <cell r="AR1678">
            <v>-109360</v>
          </cell>
          <cell r="AS1678">
            <v>58150</v>
          </cell>
          <cell r="AT1678">
            <v>655000</v>
          </cell>
          <cell r="AU1678">
            <v>-603790</v>
          </cell>
        </row>
        <row r="1679">
          <cell r="B1679">
            <v>401910</v>
          </cell>
          <cell r="C1679" t="str">
            <v xml:space="preserve">            충당부채의증가</v>
          </cell>
        </row>
        <row r="1680">
          <cell r="B1680">
            <v>401930</v>
          </cell>
          <cell r="C1680" t="str">
            <v xml:space="preserve">            퇴직급여채무(종업원급여충당부채,확정급여부채)의증가</v>
          </cell>
          <cell r="BC1680">
            <v>-288207.09999999998</v>
          </cell>
        </row>
        <row r="1681">
          <cell r="B1681">
            <v>401950</v>
          </cell>
          <cell r="C1681" t="str">
            <v xml:space="preserve">            사외적립자산의감소</v>
          </cell>
          <cell r="AF1681">
            <v>1197175</v>
          </cell>
          <cell r="AG1681">
            <v>1397988</v>
          </cell>
          <cell r="AH1681">
            <v>-743336</v>
          </cell>
          <cell r="AI1681">
            <v>-10916021</v>
          </cell>
          <cell r="AJ1681">
            <v>2129456</v>
          </cell>
          <cell r="AK1681">
            <v>-314817</v>
          </cell>
          <cell r="AL1681">
            <v>-1765497</v>
          </cell>
          <cell r="AM1681">
            <v>-6116137</v>
          </cell>
          <cell r="AN1681">
            <v>1410097</v>
          </cell>
          <cell r="AO1681">
            <v>-1962317</v>
          </cell>
          <cell r="AP1681">
            <v>-802740</v>
          </cell>
          <cell r="AQ1681">
            <v>-10732811.5</v>
          </cell>
          <cell r="AR1681">
            <v>-128897</v>
          </cell>
          <cell r="AS1681">
            <v>-1454313</v>
          </cell>
          <cell r="AT1681">
            <v>1021596</v>
          </cell>
          <cell r="AU1681">
            <v>-9892234.8499999996</v>
          </cell>
          <cell r="AV1681">
            <v>1673619</v>
          </cell>
          <cell r="AW1681">
            <v>2001089</v>
          </cell>
          <cell r="AX1681">
            <v>10653357</v>
          </cell>
          <cell r="AY1681">
            <v>-6049342.9400000004</v>
          </cell>
          <cell r="AZ1681">
            <v>3766414</v>
          </cell>
          <cell r="BA1681">
            <v>-8002749</v>
          </cell>
          <cell r="BB1681">
            <v>1680272</v>
          </cell>
          <cell r="BC1681">
            <v>-9360253.1199999992</v>
          </cell>
          <cell r="BD1681">
            <v>2436475</v>
          </cell>
          <cell r="BE1681">
            <v>1050322</v>
          </cell>
        </row>
        <row r="1682">
          <cell r="B1682">
            <v>401980</v>
          </cell>
          <cell r="C1682" t="str">
            <v xml:space="preserve">            퇴직급여채무의전입</v>
          </cell>
          <cell r="AG1682">
            <v>34754</v>
          </cell>
          <cell r="AU1682">
            <v>9668.86</v>
          </cell>
          <cell r="AY1682">
            <v>205489.38</v>
          </cell>
          <cell r="BC1682">
            <v>12925.06</v>
          </cell>
        </row>
        <row r="1683">
          <cell r="B1683">
            <v>401990</v>
          </cell>
          <cell r="C1683" t="str">
            <v xml:space="preserve">            퇴직금의지급</v>
          </cell>
          <cell r="AF1683">
            <v>-1898411</v>
          </cell>
          <cell r="AG1683">
            <v>-1439762</v>
          </cell>
          <cell r="AH1683">
            <v>-790348</v>
          </cell>
          <cell r="AI1683">
            <v>-697504</v>
          </cell>
          <cell r="AJ1683">
            <v>-2144665</v>
          </cell>
          <cell r="AK1683">
            <v>-750577</v>
          </cell>
          <cell r="AL1683">
            <v>-352014</v>
          </cell>
          <cell r="AM1683">
            <v>-1504326</v>
          </cell>
          <cell r="AN1683">
            <v>-1033927</v>
          </cell>
          <cell r="AO1683">
            <v>-1273165</v>
          </cell>
          <cell r="AP1683">
            <v>-1312735</v>
          </cell>
          <cell r="AQ1683">
            <v>-1513044.25</v>
          </cell>
          <cell r="AR1683">
            <v>-805207</v>
          </cell>
          <cell r="AS1683">
            <v>-2536853</v>
          </cell>
          <cell r="AT1683">
            <v>-626960</v>
          </cell>
          <cell r="AU1683">
            <v>-2334011.38</v>
          </cell>
          <cell r="AV1683">
            <v>-2583737</v>
          </cell>
          <cell r="AW1683">
            <v>-2153745</v>
          </cell>
          <cell r="AX1683">
            <v>-10265605</v>
          </cell>
          <cell r="AY1683">
            <v>-3866352.14</v>
          </cell>
          <cell r="AZ1683">
            <v>-3182219</v>
          </cell>
          <cell r="BA1683">
            <v>-1361244</v>
          </cell>
          <cell r="BB1683">
            <v>-1476448</v>
          </cell>
          <cell r="BC1683">
            <v>-3913679.33</v>
          </cell>
          <cell r="BD1683">
            <v>-961009</v>
          </cell>
          <cell r="BE1683">
            <v>-1986454</v>
          </cell>
        </row>
        <row r="1684">
          <cell r="B1684">
            <v>402000</v>
          </cell>
          <cell r="C1684" t="str">
            <v xml:space="preserve">            퇴직연금미지급금의증가</v>
          </cell>
        </row>
        <row r="1685">
          <cell r="B1685">
            <v>402010</v>
          </cell>
          <cell r="C1685" t="str">
            <v xml:space="preserve">            기타퇴직금관련변동</v>
          </cell>
        </row>
        <row r="1686">
          <cell r="B1686">
            <v>402020</v>
          </cell>
          <cell r="C1686" t="str">
            <v xml:space="preserve">            이연법인세부채의증가</v>
          </cell>
        </row>
        <row r="1687">
          <cell r="B1687">
            <v>402030</v>
          </cell>
          <cell r="C1687" t="str">
            <v xml:space="preserve">            기타금융업부채의증가</v>
          </cell>
        </row>
        <row r="1688">
          <cell r="B1688">
            <v>404440</v>
          </cell>
          <cell r="C1688" t="str">
            <v xml:space="preserve">            금융부채의증가</v>
          </cell>
          <cell r="AZ1688">
            <v>-197260</v>
          </cell>
          <cell r="BA1688">
            <v>-199452</v>
          </cell>
          <cell r="BD1688">
            <v>-197260</v>
          </cell>
          <cell r="BE1688">
            <v>-197672</v>
          </cell>
        </row>
        <row r="1689">
          <cell r="B1689">
            <v>402040</v>
          </cell>
          <cell r="C1689" t="str">
            <v xml:space="preserve">            기타영업활동부채의증가</v>
          </cell>
          <cell r="AF1689">
            <v>-168117</v>
          </cell>
          <cell r="AG1689">
            <v>97390</v>
          </cell>
          <cell r="AH1689">
            <v>16879230</v>
          </cell>
          <cell r="AI1689">
            <v>-15889809</v>
          </cell>
          <cell r="AJ1689">
            <v>-546499</v>
          </cell>
          <cell r="AK1689">
            <v>536436</v>
          </cell>
          <cell r="AL1689">
            <v>-2590368</v>
          </cell>
          <cell r="AM1689">
            <v>26052966</v>
          </cell>
          <cell r="AN1689">
            <v>-4102</v>
          </cell>
          <cell r="AO1689">
            <v>14813</v>
          </cell>
          <cell r="AP1689">
            <v>11583</v>
          </cell>
          <cell r="AQ1689">
            <v>-22294</v>
          </cell>
          <cell r="AR1689">
            <v>1908464</v>
          </cell>
          <cell r="AS1689">
            <v>-1908464</v>
          </cell>
          <cell r="AU1689">
            <v>-8778949.8100000005</v>
          </cell>
          <cell r="AV1689">
            <v>6095556</v>
          </cell>
          <cell r="AW1689">
            <v>-13579214</v>
          </cell>
          <cell r="AX1689">
            <v>-6828247</v>
          </cell>
          <cell r="AY1689">
            <v>17924696.670000002</v>
          </cell>
          <cell r="AZ1689">
            <v>-23090782</v>
          </cell>
          <cell r="BA1689">
            <v>22762532</v>
          </cell>
          <cell r="BB1689">
            <v>-9295776</v>
          </cell>
          <cell r="BC1689">
            <v>-3653675.41</v>
          </cell>
          <cell r="BD1689">
            <v>8069420</v>
          </cell>
          <cell r="BE1689">
            <v>6771067</v>
          </cell>
        </row>
        <row r="1690">
          <cell r="B1690">
            <v>402050</v>
          </cell>
          <cell r="C1690" t="str">
            <v xml:space="preserve">            매각예정부채의증가</v>
          </cell>
        </row>
        <row r="1691">
          <cell r="B1691">
            <v>402060</v>
          </cell>
          <cell r="C1691" t="str">
            <v xml:space="preserve">        정부보조금등의변동</v>
          </cell>
          <cell r="AM1691">
            <v>147401</v>
          </cell>
          <cell r="AQ1691">
            <v>29766.89</v>
          </cell>
          <cell r="AS1691">
            <v>3301885</v>
          </cell>
          <cell r="AT1691">
            <v>1707133</v>
          </cell>
          <cell r="AU1691">
            <v>-5009018</v>
          </cell>
        </row>
        <row r="1692">
          <cell r="B1692">
            <v>402070</v>
          </cell>
          <cell r="C1692" t="str">
            <v xml:space="preserve">        기타운전자본의변동</v>
          </cell>
        </row>
        <row r="1693">
          <cell r="B1693">
            <v>402080</v>
          </cell>
          <cell r="C1693" t="str">
            <v xml:space="preserve">    *영업에서창출된현금흐름</v>
          </cell>
          <cell r="AF1693">
            <v>25294661</v>
          </cell>
          <cell r="AG1693">
            <v>50685474</v>
          </cell>
          <cell r="AH1693">
            <v>34825326</v>
          </cell>
          <cell r="AI1693">
            <v>2939421</v>
          </cell>
          <cell r="AJ1693">
            <v>33787419</v>
          </cell>
          <cell r="AK1693">
            <v>53046329</v>
          </cell>
          <cell r="AL1693">
            <v>32869635</v>
          </cell>
          <cell r="AM1693">
            <v>58206164</v>
          </cell>
          <cell r="AN1693">
            <v>53045282</v>
          </cell>
          <cell r="AO1693">
            <v>33927549</v>
          </cell>
          <cell r="AP1693">
            <v>29217258</v>
          </cell>
          <cell r="AQ1693">
            <v>40600074.009999998</v>
          </cell>
          <cell r="AR1693">
            <v>56119469</v>
          </cell>
          <cell r="AS1693">
            <v>-59048736</v>
          </cell>
          <cell r="AT1693">
            <v>17875985</v>
          </cell>
          <cell r="AU1693">
            <v>65832605.399999999</v>
          </cell>
          <cell r="AV1693">
            <v>22087742</v>
          </cell>
          <cell r="AW1693">
            <v>40537494</v>
          </cell>
          <cell r="AX1693">
            <v>19091437</v>
          </cell>
          <cell r="AY1693">
            <v>37230900.240000002</v>
          </cell>
          <cell r="AZ1693">
            <v>30543457</v>
          </cell>
          <cell r="BA1693">
            <v>-63600658</v>
          </cell>
          <cell r="BB1693">
            <v>69082983</v>
          </cell>
          <cell r="BC1693">
            <v>209792.23</v>
          </cell>
          <cell r="BD1693">
            <v>10775511</v>
          </cell>
          <cell r="BE1693">
            <v>53426425</v>
          </cell>
        </row>
        <row r="1694">
          <cell r="B1694">
            <v>402090</v>
          </cell>
          <cell r="C1694" t="str">
            <v xml:space="preserve">    이자수입</v>
          </cell>
          <cell r="AF1694">
            <v>1982488</v>
          </cell>
          <cell r="AG1694">
            <v>1370436</v>
          </cell>
          <cell r="AH1694">
            <v>2014791</v>
          </cell>
          <cell r="AI1694">
            <v>4357923</v>
          </cell>
          <cell r="AJ1694">
            <v>1723728</v>
          </cell>
          <cell r="AK1694">
            <v>2555853</v>
          </cell>
          <cell r="AL1694">
            <v>1549416</v>
          </cell>
          <cell r="AM1694">
            <v>2915742</v>
          </cell>
          <cell r="AN1694">
            <v>1683759</v>
          </cell>
          <cell r="AO1694">
            <v>1706458</v>
          </cell>
          <cell r="AP1694">
            <v>2462453</v>
          </cell>
          <cell r="AQ1694">
            <v>4568389.6900000004</v>
          </cell>
          <cell r="AR1694">
            <v>4526744</v>
          </cell>
          <cell r="AS1694">
            <v>3073078</v>
          </cell>
          <cell r="AT1694">
            <v>2657182</v>
          </cell>
          <cell r="AU1694">
            <v>2877148.59</v>
          </cell>
          <cell r="AV1694">
            <v>2550553</v>
          </cell>
          <cell r="AW1694">
            <v>2473061</v>
          </cell>
          <cell r="AX1694">
            <v>2332848</v>
          </cell>
          <cell r="AY1694">
            <v>2016576.49</v>
          </cell>
          <cell r="AZ1694">
            <v>1955392</v>
          </cell>
          <cell r="BA1694">
            <v>1417989</v>
          </cell>
          <cell r="BB1694">
            <v>2680100</v>
          </cell>
          <cell r="BC1694">
            <v>1583154.5</v>
          </cell>
          <cell r="BD1694">
            <v>1391384</v>
          </cell>
          <cell r="BE1694">
            <v>970983</v>
          </cell>
        </row>
        <row r="1695">
          <cell r="B1695">
            <v>402100</v>
          </cell>
          <cell r="C1695" t="str">
            <v xml:space="preserve">    이자지급(-)</v>
          </cell>
          <cell r="AF1695">
            <v>-1258801</v>
          </cell>
          <cell r="AG1695">
            <v>-1851169</v>
          </cell>
          <cell r="AH1695">
            <v>-1250136</v>
          </cell>
          <cell r="AI1695">
            <v>1627002</v>
          </cell>
          <cell r="AJ1695">
            <v>-2224766</v>
          </cell>
          <cell r="AK1695">
            <v>-548633</v>
          </cell>
          <cell r="AL1695">
            <v>-774280</v>
          </cell>
          <cell r="AM1695">
            <v>258155</v>
          </cell>
          <cell r="AN1695">
            <v>-698829</v>
          </cell>
          <cell r="AO1695">
            <v>-743560</v>
          </cell>
          <cell r="AP1695">
            <v>-709503</v>
          </cell>
          <cell r="AQ1695">
            <v>-674464.48</v>
          </cell>
          <cell r="AR1695">
            <v>-524601</v>
          </cell>
          <cell r="AS1695">
            <v>-626133</v>
          </cell>
          <cell r="AT1695">
            <v>-4487518</v>
          </cell>
          <cell r="AU1695">
            <v>3557065.67</v>
          </cell>
          <cell r="AV1695">
            <v>-648101</v>
          </cell>
          <cell r="AW1695">
            <v>-772080</v>
          </cell>
          <cell r="AX1695">
            <v>-408050</v>
          </cell>
          <cell r="AY1695">
            <v>246810.95</v>
          </cell>
          <cell r="AZ1695">
            <v>-2329274</v>
          </cell>
          <cell r="BA1695">
            <v>-5093034</v>
          </cell>
          <cell r="BB1695">
            <v>-9626781</v>
          </cell>
          <cell r="BC1695">
            <v>-7438524.21</v>
          </cell>
          <cell r="BD1695">
            <v>-7328556</v>
          </cell>
          <cell r="BE1695">
            <v>-5557024</v>
          </cell>
        </row>
        <row r="1696">
          <cell r="B1696">
            <v>402110</v>
          </cell>
          <cell r="C1696" t="str">
            <v xml:space="preserve">    배당금수입</v>
          </cell>
          <cell r="AF1696">
            <v>55017</v>
          </cell>
          <cell r="AG1696">
            <v>216254</v>
          </cell>
          <cell r="AH1696">
            <v>130117</v>
          </cell>
          <cell r="AI1696">
            <v>162122</v>
          </cell>
          <cell r="AJ1696">
            <v>121612</v>
          </cell>
          <cell r="AK1696">
            <v>54406</v>
          </cell>
          <cell r="AL1696">
            <v>39408</v>
          </cell>
          <cell r="AM1696">
            <v>25399</v>
          </cell>
          <cell r="AN1696">
            <v>51217</v>
          </cell>
          <cell r="AO1696">
            <v>2712</v>
          </cell>
          <cell r="AQ1696">
            <v>0.1</v>
          </cell>
          <cell r="AR1696">
            <v>39045</v>
          </cell>
          <cell r="AU1696">
            <v>-0.25</v>
          </cell>
          <cell r="AV1696">
            <v>45016</v>
          </cell>
          <cell r="AY1696">
            <v>0.3</v>
          </cell>
          <cell r="AZ1696">
            <v>45476</v>
          </cell>
          <cell r="BC1696">
            <v>-0.35</v>
          </cell>
          <cell r="BD1696">
            <v>45476</v>
          </cell>
        </row>
        <row r="1697">
          <cell r="B1697">
            <v>402120</v>
          </cell>
          <cell r="C1697" t="str">
            <v xml:space="preserve">    배당금지급(-)</v>
          </cell>
        </row>
        <row r="1698">
          <cell r="B1698">
            <v>402130</v>
          </cell>
          <cell r="C1698" t="str">
            <v xml:space="preserve">    법인세환입</v>
          </cell>
          <cell r="AF1698">
            <v>602059</v>
          </cell>
          <cell r="AG1698">
            <v>-602059</v>
          </cell>
          <cell r="AN1698">
            <v>4759887</v>
          </cell>
          <cell r="AO1698">
            <v>-4759887</v>
          </cell>
          <cell r="BD1698">
            <v>2127040</v>
          </cell>
          <cell r="BE1698">
            <v>364146</v>
          </cell>
        </row>
        <row r="1699">
          <cell r="B1699">
            <v>402140</v>
          </cell>
          <cell r="C1699" t="str">
            <v xml:space="preserve">    법인세납부(-)</v>
          </cell>
          <cell r="AG1699">
            <v>-9336057</v>
          </cell>
          <cell r="AH1699">
            <v>-9076276</v>
          </cell>
          <cell r="AI1699">
            <v>-3688616</v>
          </cell>
          <cell r="AJ1699">
            <v>-767151</v>
          </cell>
          <cell r="AK1699">
            <v>-15248040</v>
          </cell>
          <cell r="AL1699">
            <v>-11398509</v>
          </cell>
          <cell r="AM1699">
            <v>-487531</v>
          </cell>
          <cell r="AO1699">
            <v>-8495819</v>
          </cell>
          <cell r="AP1699">
            <v>-7898200</v>
          </cell>
          <cell r="AQ1699">
            <v>-12780651.880000001</v>
          </cell>
          <cell r="AR1699">
            <v>-36384621</v>
          </cell>
          <cell r="AS1699">
            <v>-32348582</v>
          </cell>
          <cell r="AT1699">
            <v>-23731124</v>
          </cell>
          <cell r="AU1699">
            <v>-79551</v>
          </cell>
          <cell r="AV1699">
            <v>-1082771</v>
          </cell>
          <cell r="AW1699">
            <v>-2666410</v>
          </cell>
          <cell r="AX1699">
            <v>-10563771</v>
          </cell>
          <cell r="AY1699">
            <v>-265671.26</v>
          </cell>
          <cell r="AZ1699">
            <v>-4087803</v>
          </cell>
          <cell r="BA1699">
            <v>-6748078</v>
          </cell>
          <cell r="BB1699">
            <v>-2583222</v>
          </cell>
          <cell r="BC1699">
            <v>-2044539.26</v>
          </cell>
        </row>
        <row r="1700">
          <cell r="B1700">
            <v>402150</v>
          </cell>
          <cell r="C1700" t="str">
            <v xml:space="preserve">    중단사업관련현금흐름</v>
          </cell>
        </row>
        <row r="1701">
          <cell r="B1701">
            <v>402160</v>
          </cell>
          <cell r="C1701" t="str">
            <v xml:space="preserve">    *(직접법)총현금유입</v>
          </cell>
        </row>
        <row r="1702">
          <cell r="B1702">
            <v>402170</v>
          </cell>
          <cell r="C1702" t="str">
            <v xml:space="preserve">        재화의판매와용역제공에따른현금유입</v>
          </cell>
        </row>
        <row r="1703">
          <cell r="B1703">
            <v>402180</v>
          </cell>
          <cell r="C1703" t="str">
            <v xml:space="preserve">        로열티,수수료,중개료및기타수익에따른현금유입</v>
          </cell>
        </row>
        <row r="1704">
          <cell r="B1704">
            <v>402190</v>
          </cell>
          <cell r="C1704" t="str">
            <v xml:space="preserve">        수입보험료,보험금,연금및기타급부금관련현금유입</v>
          </cell>
        </row>
        <row r="1705">
          <cell r="B1705">
            <v>402200</v>
          </cell>
          <cell r="C1705" t="str">
            <v xml:space="preserve">        이자수취액</v>
          </cell>
        </row>
        <row r="1706">
          <cell r="B1706">
            <v>402210</v>
          </cell>
          <cell r="C1706" t="str">
            <v xml:space="preserve">        배당금수취액</v>
          </cell>
        </row>
        <row r="1707">
          <cell r="B1707">
            <v>402220</v>
          </cell>
          <cell r="C1707" t="str">
            <v xml:space="preserve">        법인세환급</v>
          </cell>
        </row>
        <row r="1708">
          <cell r="B1708">
            <v>402230</v>
          </cell>
          <cell r="C1708" t="str">
            <v xml:space="preserve">        단기매매목적으로보유하는계약에서발생하는현금유입</v>
          </cell>
        </row>
        <row r="1709">
          <cell r="B1709">
            <v>402240</v>
          </cell>
          <cell r="C1709" t="str">
            <v xml:space="preserve">        기타현금유입액</v>
          </cell>
        </row>
        <row r="1710">
          <cell r="B1710">
            <v>402250</v>
          </cell>
          <cell r="C1710" t="str">
            <v xml:space="preserve">    *(직접법)총현금유출</v>
          </cell>
        </row>
        <row r="1711">
          <cell r="B1711">
            <v>402260</v>
          </cell>
          <cell r="C1711" t="str">
            <v xml:space="preserve">        재화와용역의구입에따른현금유출</v>
          </cell>
        </row>
        <row r="1712">
          <cell r="B1712">
            <v>402270</v>
          </cell>
          <cell r="C1712" t="str">
            <v xml:space="preserve">        종업원과관련하여직·간접으로발생하는현금유출</v>
          </cell>
        </row>
        <row r="1713">
          <cell r="B1713">
            <v>402280</v>
          </cell>
          <cell r="C1713" t="str">
            <v xml:space="preserve">        수입보험료,보험금,연금및기타급부금관련현금유출</v>
          </cell>
        </row>
        <row r="1714">
          <cell r="B1714">
            <v>402290</v>
          </cell>
          <cell r="C1714" t="str">
            <v xml:space="preserve">        이자비용유출액</v>
          </cell>
        </row>
        <row r="1715">
          <cell r="B1715">
            <v>402300</v>
          </cell>
          <cell r="C1715" t="str">
            <v xml:space="preserve">        배당금지급액</v>
          </cell>
        </row>
        <row r="1716">
          <cell r="B1716">
            <v>402310</v>
          </cell>
          <cell r="C1716" t="str">
            <v xml:space="preserve">        법인세납부</v>
          </cell>
        </row>
        <row r="1717">
          <cell r="B1717">
            <v>402320</v>
          </cell>
          <cell r="C1717" t="str">
            <v xml:space="preserve">        단기매매목적으로보유하는계약에서발생하는현금유출</v>
          </cell>
        </row>
        <row r="1718">
          <cell r="B1718">
            <v>402330</v>
          </cell>
          <cell r="C1718" t="str">
            <v xml:space="preserve">        기타현금유출액</v>
          </cell>
        </row>
        <row r="1719">
          <cell r="B1719">
            <v>402340</v>
          </cell>
          <cell r="C1719" t="str">
            <v>투자활동으로인한현금흐름</v>
          </cell>
          <cell r="AF1719">
            <v>-43978316</v>
          </cell>
          <cell r="AG1719">
            <v>-16566119</v>
          </cell>
          <cell r="AH1719">
            <v>-165755630</v>
          </cell>
          <cell r="AI1719">
            <v>60830801</v>
          </cell>
          <cell r="AJ1719">
            <v>-23893188</v>
          </cell>
          <cell r="AK1719">
            <v>21737883</v>
          </cell>
          <cell r="AL1719">
            <v>-62792175</v>
          </cell>
          <cell r="AM1719">
            <v>-18031208</v>
          </cell>
          <cell r="AN1719">
            <v>-7016849</v>
          </cell>
          <cell r="AO1719">
            <v>3136488</v>
          </cell>
          <cell r="AP1719">
            <v>-183589946</v>
          </cell>
          <cell r="AQ1719">
            <v>-109158816.01000001</v>
          </cell>
          <cell r="AR1719">
            <v>168289840</v>
          </cell>
          <cell r="AS1719">
            <v>-192547350</v>
          </cell>
          <cell r="AT1719">
            <v>-106994635</v>
          </cell>
          <cell r="AU1719">
            <v>-266835335.47999999</v>
          </cell>
          <cell r="AV1719">
            <v>68825132</v>
          </cell>
          <cell r="AW1719">
            <v>-18206903</v>
          </cell>
          <cell r="AX1719">
            <v>-163525624</v>
          </cell>
          <cell r="AY1719">
            <v>-386185156.26999998</v>
          </cell>
          <cell r="AZ1719">
            <v>90266939</v>
          </cell>
          <cell r="BA1719">
            <v>-177791928</v>
          </cell>
          <cell r="BB1719">
            <v>-60473598</v>
          </cell>
          <cell r="BC1719">
            <v>-59488970.299999997</v>
          </cell>
          <cell r="BD1719">
            <v>13041453</v>
          </cell>
          <cell r="BE1719">
            <v>-86883408</v>
          </cell>
        </row>
        <row r="1720">
          <cell r="B1720">
            <v>402350</v>
          </cell>
          <cell r="C1720" t="str">
            <v xml:space="preserve">    투자활동현금유입액</v>
          </cell>
          <cell r="AF1720">
            <v>30469108</v>
          </cell>
          <cell r="AG1720">
            <v>17262587</v>
          </cell>
          <cell r="AH1720">
            <v>36139336</v>
          </cell>
          <cell r="AI1720">
            <v>111009099</v>
          </cell>
          <cell r="AJ1720">
            <v>55907440</v>
          </cell>
          <cell r="AK1720">
            <v>30836895</v>
          </cell>
          <cell r="AL1720">
            <v>124465535</v>
          </cell>
          <cell r="AM1720">
            <v>98748426</v>
          </cell>
          <cell r="AN1720">
            <v>66109351</v>
          </cell>
          <cell r="AO1720">
            <v>38780377</v>
          </cell>
          <cell r="AP1720">
            <v>20915554</v>
          </cell>
          <cell r="AQ1720">
            <v>366948079.94999999</v>
          </cell>
          <cell r="AR1720">
            <v>217988043</v>
          </cell>
          <cell r="AS1720">
            <v>90294775</v>
          </cell>
          <cell r="AT1720">
            <v>27904506</v>
          </cell>
          <cell r="AU1720">
            <v>141230958</v>
          </cell>
          <cell r="AV1720">
            <v>216798795</v>
          </cell>
          <cell r="AW1720">
            <v>96123585</v>
          </cell>
          <cell r="AX1720">
            <v>16555011</v>
          </cell>
          <cell r="AY1720">
            <v>-206920227.56</v>
          </cell>
          <cell r="AZ1720">
            <v>252069629</v>
          </cell>
          <cell r="BA1720">
            <v>-92173433</v>
          </cell>
          <cell r="BB1720">
            <v>127694266</v>
          </cell>
          <cell r="BC1720">
            <v>43283279.380000003</v>
          </cell>
          <cell r="BD1720">
            <v>113328363</v>
          </cell>
          <cell r="BE1720">
            <v>41298926</v>
          </cell>
        </row>
        <row r="1721">
          <cell r="B1721">
            <v>402360</v>
          </cell>
          <cell r="C1721" t="str">
            <v xml:space="preserve">        단기금융자산의감소</v>
          </cell>
          <cell r="AF1721">
            <v>2014292</v>
          </cell>
          <cell r="AG1721">
            <v>19117244</v>
          </cell>
          <cell r="AH1721">
            <v>20329343</v>
          </cell>
          <cell r="AI1721">
            <v>87942494</v>
          </cell>
          <cell r="AJ1721">
            <v>44369958</v>
          </cell>
          <cell r="AK1721">
            <v>36451586</v>
          </cell>
          <cell r="AL1721">
            <v>100504674</v>
          </cell>
          <cell r="AM1721">
            <v>105779285</v>
          </cell>
          <cell r="AN1721">
            <v>50471107</v>
          </cell>
          <cell r="AO1721">
            <v>35882177</v>
          </cell>
          <cell r="AP1721">
            <v>21207205</v>
          </cell>
          <cell r="AQ1721">
            <v>366114306</v>
          </cell>
          <cell r="AR1721">
            <v>83883689</v>
          </cell>
          <cell r="AS1721">
            <v>-5583494</v>
          </cell>
          <cell r="AT1721">
            <v>28544795</v>
          </cell>
          <cell r="AU1721">
            <v>144489195</v>
          </cell>
          <cell r="AV1721">
            <v>214000000</v>
          </cell>
          <cell r="AW1721">
            <v>50000000</v>
          </cell>
          <cell r="AY1721">
            <v>-205000000</v>
          </cell>
          <cell r="AZ1721">
            <v>240300000</v>
          </cell>
          <cell r="BA1721">
            <v>-85300000</v>
          </cell>
          <cell r="BB1721">
            <v>120300000</v>
          </cell>
          <cell r="BC1721">
            <v>20500000</v>
          </cell>
          <cell r="BD1721">
            <v>110000000</v>
          </cell>
          <cell r="BE1721">
            <v>30000000</v>
          </cell>
        </row>
        <row r="1722">
          <cell r="B1722">
            <v>402370</v>
          </cell>
          <cell r="C1722" t="str">
            <v xml:space="preserve">            단기금융상품의감소</v>
          </cell>
          <cell r="AL1722">
            <v>172073498</v>
          </cell>
          <cell r="AM1722">
            <v>107348335</v>
          </cell>
          <cell r="AN1722">
            <v>50000000</v>
          </cell>
          <cell r="AO1722">
            <v>35500000</v>
          </cell>
          <cell r="AP1722">
            <v>20146600</v>
          </cell>
          <cell r="AQ1722">
            <v>367900000</v>
          </cell>
          <cell r="AR1722">
            <v>83464650</v>
          </cell>
          <cell r="AS1722">
            <v>-5164650</v>
          </cell>
          <cell r="AT1722">
            <v>28000000</v>
          </cell>
          <cell r="AU1722">
            <v>145000000</v>
          </cell>
          <cell r="AV1722">
            <v>214000000</v>
          </cell>
          <cell r="AW1722">
            <v>50000000</v>
          </cell>
          <cell r="AY1722">
            <v>-205000000</v>
          </cell>
          <cell r="AZ1722">
            <v>240300000</v>
          </cell>
          <cell r="BA1722">
            <v>-85300000</v>
          </cell>
          <cell r="BB1722">
            <v>120300000</v>
          </cell>
          <cell r="BC1722">
            <v>20500000</v>
          </cell>
          <cell r="BD1722">
            <v>110000000</v>
          </cell>
          <cell r="BE1722">
            <v>30000000</v>
          </cell>
        </row>
        <row r="1723">
          <cell r="B1723">
            <v>402380</v>
          </cell>
          <cell r="C1723" t="str">
            <v xml:space="preserve">            단기매매금융자산의감소</v>
          </cell>
        </row>
        <row r="1724">
          <cell r="B1724">
            <v>402390</v>
          </cell>
          <cell r="C1724" t="str">
            <v xml:space="preserve">            단기매도가능금융자산의감소</v>
          </cell>
          <cell r="AG1724">
            <v>13988542</v>
          </cell>
          <cell r="AH1724">
            <v>15219379</v>
          </cell>
          <cell r="AI1724">
            <v>-9727989</v>
          </cell>
          <cell r="AK1724">
            <v>9167311</v>
          </cell>
          <cell r="AM1724">
            <v>-1494125</v>
          </cell>
        </row>
        <row r="1725">
          <cell r="B1725">
            <v>402400</v>
          </cell>
          <cell r="C1725" t="str">
            <v xml:space="preserve">            단기만기보유금융자산의감소</v>
          </cell>
          <cell r="AF1725">
            <v>3400</v>
          </cell>
          <cell r="AG1725">
            <v>11620</v>
          </cell>
          <cell r="AI1725">
            <v>455</v>
          </cell>
          <cell r="AJ1725">
            <v>6230</v>
          </cell>
          <cell r="AL1725">
            <v>825</v>
          </cell>
          <cell r="AM1725">
            <v>3430</v>
          </cell>
          <cell r="AO1725">
            <v>100000</v>
          </cell>
          <cell r="AP1725">
            <v>28195</v>
          </cell>
          <cell r="AR1725">
            <v>195</v>
          </cell>
          <cell r="AT1725">
            <v>33990</v>
          </cell>
        </row>
        <row r="1726">
          <cell r="B1726">
            <v>402420</v>
          </cell>
          <cell r="C1726" t="str">
            <v xml:space="preserve">            단기대여금의감소</v>
          </cell>
          <cell r="AF1726">
            <v>10892</v>
          </cell>
          <cell r="AG1726">
            <v>117081</v>
          </cell>
          <cell r="AH1726">
            <v>56332</v>
          </cell>
          <cell r="AI1726">
            <v>3715695</v>
          </cell>
          <cell r="AJ1726">
            <v>288495</v>
          </cell>
          <cell r="AK1726">
            <v>284276</v>
          </cell>
          <cell r="AL1726">
            <v>-494417</v>
          </cell>
          <cell r="AM1726">
            <v>-78354</v>
          </cell>
          <cell r="AN1726">
            <v>471107</v>
          </cell>
          <cell r="AO1726">
            <v>282177</v>
          </cell>
          <cell r="AP1726">
            <v>-753284</v>
          </cell>
          <cell r="AR1726">
            <v>418844</v>
          </cell>
          <cell r="AS1726">
            <v>-418844</v>
          </cell>
        </row>
        <row r="1727">
          <cell r="B1727">
            <v>402430</v>
          </cell>
          <cell r="C1727" t="str">
            <v xml:space="preserve">            기타단기금융자산의감소</v>
          </cell>
          <cell r="AF1727">
            <v>2000000</v>
          </cell>
          <cell r="AG1727">
            <v>5000000</v>
          </cell>
          <cell r="AH1727">
            <v>5053634</v>
          </cell>
          <cell r="AI1727">
            <v>93954332</v>
          </cell>
          <cell r="AJ1727">
            <v>44075233</v>
          </cell>
          <cell r="AK1727">
            <v>27000000</v>
          </cell>
          <cell r="AL1727">
            <v>-71075233</v>
          </cell>
          <cell r="AP1727">
            <v>1785694</v>
          </cell>
          <cell r="AQ1727">
            <v>-1785694</v>
          </cell>
          <cell r="AT1727">
            <v>510805</v>
          </cell>
          <cell r="AU1727">
            <v>-510805</v>
          </cell>
        </row>
        <row r="1728">
          <cell r="B1728">
            <v>402410</v>
          </cell>
          <cell r="C1728" t="str">
            <v xml:space="preserve">        당기손익인식(지정)금융자산의감소</v>
          </cell>
          <cell r="AG1728">
            <v>10327852</v>
          </cell>
          <cell r="AH1728">
            <v>15402805</v>
          </cell>
          <cell r="AI1728">
            <v>11622440</v>
          </cell>
          <cell r="AJ1728">
            <v>2270630</v>
          </cell>
          <cell r="AK1728">
            <v>1131710</v>
          </cell>
          <cell r="AL1728">
            <v>716570</v>
          </cell>
          <cell r="AM1728">
            <v>461990</v>
          </cell>
          <cell r="AN1728">
            <v>1029670</v>
          </cell>
          <cell r="AO1728">
            <v>400000</v>
          </cell>
          <cell r="BD1728">
            <v>1000000</v>
          </cell>
          <cell r="BE1728">
            <v>10211612</v>
          </cell>
        </row>
        <row r="1729">
          <cell r="B1729">
            <v>402440</v>
          </cell>
          <cell r="C1729" t="str">
            <v xml:space="preserve">        리스자산의감소</v>
          </cell>
        </row>
        <row r="1730">
          <cell r="B1730">
            <v>402450</v>
          </cell>
          <cell r="C1730" t="str">
            <v xml:space="preserve">        리스채권의감소</v>
          </cell>
        </row>
        <row r="1731">
          <cell r="B1731">
            <v>402470</v>
          </cell>
          <cell r="C1731" t="str">
            <v xml:space="preserve">        장기금융상품의감소</v>
          </cell>
          <cell r="AF1731">
            <v>4807</v>
          </cell>
          <cell r="AG1731">
            <v>-4807</v>
          </cell>
          <cell r="AI1731">
            <v>10018126</v>
          </cell>
          <cell r="AJ1731">
            <v>3432</v>
          </cell>
          <cell r="AK1731">
            <v>-3432</v>
          </cell>
          <cell r="AL1731">
            <v>26895</v>
          </cell>
          <cell r="AM1731">
            <v>8631107</v>
          </cell>
          <cell r="AN1731">
            <v>1130890</v>
          </cell>
          <cell r="AO1731">
            <v>121560</v>
          </cell>
          <cell r="AP1731">
            <v>-500000</v>
          </cell>
          <cell r="AQ1731">
            <v>-500000</v>
          </cell>
          <cell r="AR1731">
            <v>124740</v>
          </cell>
          <cell r="AS1731">
            <v>-117878</v>
          </cell>
          <cell r="AT1731">
            <v>-6862</v>
          </cell>
          <cell r="AU1731">
            <v>124740</v>
          </cell>
          <cell r="AY1731">
            <v>6061474</v>
          </cell>
          <cell r="AZ1731">
            <v>7482845</v>
          </cell>
          <cell r="BA1731">
            <v>-7468254</v>
          </cell>
          <cell r="BB1731">
            <v>502501</v>
          </cell>
          <cell r="BC1731">
            <v>3670652.15</v>
          </cell>
          <cell r="BD1731">
            <v>36543</v>
          </cell>
          <cell r="BE1731">
            <v>54317</v>
          </cell>
        </row>
        <row r="1732">
          <cell r="B1732">
            <v>402480</v>
          </cell>
          <cell r="C1732" t="str">
            <v xml:space="preserve">        매도가능금융자산의감소</v>
          </cell>
          <cell r="AF1732">
            <v>8988542</v>
          </cell>
          <cell r="AG1732">
            <v>-8988542</v>
          </cell>
          <cell r="AI1732">
            <v>17473676</v>
          </cell>
          <cell r="AJ1732">
            <v>9167311</v>
          </cell>
          <cell r="AK1732">
            <v>-7109707</v>
          </cell>
          <cell r="AM1732">
            <v>-505875</v>
          </cell>
          <cell r="AN1732">
            <v>2947314</v>
          </cell>
          <cell r="AO1732">
            <v>2176641</v>
          </cell>
          <cell r="AQ1732">
            <v>-11971.67</v>
          </cell>
          <cell r="AS1732">
            <v>5100000</v>
          </cell>
          <cell r="AU1732">
            <v>1120000</v>
          </cell>
          <cell r="AW1732">
            <v>45837150</v>
          </cell>
          <cell r="AX1732">
            <v>16002877</v>
          </cell>
          <cell r="AY1732">
            <v>-10000000.310000001</v>
          </cell>
          <cell r="AZ1732">
            <v>3281100</v>
          </cell>
          <cell r="BB1732">
            <v>6389199</v>
          </cell>
          <cell r="BC1732">
            <v>-1000000.23</v>
          </cell>
        </row>
        <row r="1733">
          <cell r="B1733">
            <v>402490</v>
          </cell>
          <cell r="C1733" t="str">
            <v xml:space="preserve">        만기보유금융자산의감소</v>
          </cell>
          <cell r="AY1733">
            <v>300</v>
          </cell>
          <cell r="BA1733">
            <v>1300</v>
          </cell>
        </row>
        <row r="1734">
          <cell r="B1734">
            <v>402500</v>
          </cell>
          <cell r="C1734" t="str">
            <v xml:space="preserve">        장기대여금의감소</v>
          </cell>
          <cell r="AF1734">
            <v>3016703</v>
          </cell>
          <cell r="AG1734">
            <v>-2491458</v>
          </cell>
          <cell r="AH1734">
            <v>182282</v>
          </cell>
          <cell r="AI1734">
            <v>-594385</v>
          </cell>
          <cell r="AL1734">
            <v>5839472</v>
          </cell>
          <cell r="AM1734">
            <v>897736</v>
          </cell>
          <cell r="AQ1734">
            <v>1846464.17</v>
          </cell>
          <cell r="AS1734">
            <v>633427</v>
          </cell>
          <cell r="AT1734">
            <v>-633427</v>
          </cell>
          <cell r="AY1734">
            <v>2967782.53</v>
          </cell>
          <cell r="AZ1734">
            <v>611236</v>
          </cell>
          <cell r="BA1734">
            <v>-611236</v>
          </cell>
          <cell r="BC1734">
            <v>3814725.28</v>
          </cell>
          <cell r="BD1734">
            <v>1848569</v>
          </cell>
          <cell r="BE1734">
            <v>-1848569</v>
          </cell>
        </row>
        <row r="1735">
          <cell r="B1735">
            <v>402510</v>
          </cell>
          <cell r="C1735" t="str">
            <v xml:space="preserve">        파생상품의감소</v>
          </cell>
        </row>
        <row r="1736">
          <cell r="B1736">
            <v>402520</v>
          </cell>
          <cell r="C1736" t="str">
            <v xml:space="preserve">        기타장기금융자산의감소</v>
          </cell>
          <cell r="BA1736">
            <v>1061341</v>
          </cell>
        </row>
        <row r="1737">
          <cell r="B1737">
            <v>402530</v>
          </cell>
          <cell r="C1737" t="str">
            <v xml:space="preserve">        관계기업등지분관련투자자산의감소</v>
          </cell>
          <cell r="AR1737">
            <v>127108591</v>
          </cell>
          <cell r="AS1737">
            <v>90000000</v>
          </cell>
          <cell r="AU1737">
            <v>-6446091.1200000001</v>
          </cell>
        </row>
        <row r="1738">
          <cell r="B1738">
            <v>402540</v>
          </cell>
          <cell r="C1738" t="str">
            <v xml:space="preserve">            관계기업투자(지분법적용투자주식)의감소</v>
          </cell>
        </row>
        <row r="1739">
          <cell r="B1739">
            <v>402550</v>
          </cell>
          <cell r="C1739" t="str">
            <v xml:space="preserve">            종속기업투자의감소</v>
          </cell>
          <cell r="AR1739">
            <v>127108591</v>
          </cell>
          <cell r="AS1739">
            <v>90000000</v>
          </cell>
          <cell r="AU1739">
            <v>-6446091.1200000001</v>
          </cell>
        </row>
        <row r="1740">
          <cell r="B1740">
            <v>402560</v>
          </cell>
          <cell r="C1740" t="str">
            <v xml:space="preserve">            조인트벤처투자의감소</v>
          </cell>
        </row>
        <row r="1741">
          <cell r="B1741">
            <v>402570</v>
          </cell>
          <cell r="C1741" t="str">
            <v xml:space="preserve">            기타투자자산의감소</v>
          </cell>
        </row>
        <row r="1742">
          <cell r="B1742">
            <v>402580</v>
          </cell>
          <cell r="C1742" t="str">
            <v xml:space="preserve">        퇴직급여자산의감소</v>
          </cell>
        </row>
        <row r="1743">
          <cell r="B1743">
            <v>402610</v>
          </cell>
          <cell r="C1743" t="str">
            <v xml:space="preserve">        생물자산의감소</v>
          </cell>
        </row>
        <row r="1744">
          <cell r="B1744">
            <v>402620</v>
          </cell>
          <cell r="C1744" t="str">
            <v xml:space="preserve">        투자부동산의감소</v>
          </cell>
        </row>
        <row r="1745">
          <cell r="B1745">
            <v>402630</v>
          </cell>
          <cell r="C1745" t="str">
            <v xml:space="preserve">        유형자산의감소</v>
          </cell>
          <cell r="AF1745">
            <v>45135</v>
          </cell>
          <cell r="AG1745">
            <v>80</v>
          </cell>
          <cell r="AH1745">
            <v>162905</v>
          </cell>
          <cell r="AI1745">
            <v>-126353</v>
          </cell>
          <cell r="AJ1745">
            <v>96109</v>
          </cell>
          <cell r="AK1745">
            <v>235920</v>
          </cell>
          <cell r="AL1745">
            <v>-294910</v>
          </cell>
          <cell r="AM1745">
            <v>157017</v>
          </cell>
          <cell r="AN1745">
            <v>25570</v>
          </cell>
          <cell r="AP1745">
            <v>208348</v>
          </cell>
          <cell r="AQ1745">
            <v>81.45</v>
          </cell>
          <cell r="AR1745">
            <v>6871023</v>
          </cell>
          <cell r="AS1745">
            <v>-37280</v>
          </cell>
          <cell r="AU1745">
            <v>259455.72</v>
          </cell>
          <cell r="AV1745">
            <v>15491</v>
          </cell>
          <cell r="AW1745">
            <v>-7323</v>
          </cell>
          <cell r="AX1745">
            <v>12304</v>
          </cell>
          <cell r="AY1745">
            <v>2108.2199999999998</v>
          </cell>
          <cell r="AZ1745">
            <v>381339</v>
          </cell>
          <cell r="BA1745">
            <v>143416</v>
          </cell>
          <cell r="BB1745">
            <v>-21777</v>
          </cell>
          <cell r="BC1745">
            <v>17284985.98</v>
          </cell>
          <cell r="BD1745">
            <v>23251</v>
          </cell>
          <cell r="BE1745">
            <v>159431</v>
          </cell>
        </row>
        <row r="1746">
          <cell r="B1746">
            <v>402640</v>
          </cell>
          <cell r="C1746" t="str">
            <v xml:space="preserve">            토지의감소</v>
          </cell>
        </row>
        <row r="1747">
          <cell r="B1747">
            <v>402650</v>
          </cell>
          <cell r="C1747" t="str">
            <v xml:space="preserve">            건물및부속설비의감소</v>
          </cell>
        </row>
        <row r="1748">
          <cell r="B1748">
            <v>402660</v>
          </cell>
          <cell r="C1748" t="str">
            <v xml:space="preserve">            구축물의감소</v>
          </cell>
        </row>
        <row r="1749">
          <cell r="B1749">
            <v>402680</v>
          </cell>
          <cell r="C1749" t="str">
            <v xml:space="preserve">            기계장치의감소</v>
          </cell>
        </row>
        <row r="1750">
          <cell r="B1750">
            <v>402690</v>
          </cell>
          <cell r="C1750" t="str">
            <v xml:space="preserve">            중장비의감소</v>
          </cell>
        </row>
        <row r="1751">
          <cell r="B1751">
            <v>402700</v>
          </cell>
          <cell r="C1751" t="str">
            <v xml:space="preserve">            제설비의감소</v>
          </cell>
        </row>
        <row r="1752">
          <cell r="B1752">
            <v>402710</v>
          </cell>
          <cell r="C1752" t="str">
            <v xml:space="preserve">            미착자산의감소</v>
          </cell>
        </row>
        <row r="1753">
          <cell r="B1753">
            <v>402720</v>
          </cell>
          <cell r="C1753" t="str">
            <v xml:space="preserve">            차량운반구의감소</v>
          </cell>
        </row>
        <row r="1754">
          <cell r="B1754">
            <v>402730</v>
          </cell>
          <cell r="C1754" t="str">
            <v xml:space="preserve">            선박의감소</v>
          </cell>
        </row>
        <row r="1755">
          <cell r="B1755">
            <v>402740</v>
          </cell>
          <cell r="C1755" t="str">
            <v xml:space="preserve">            항공기의감소</v>
          </cell>
        </row>
        <row r="1756">
          <cell r="B1756">
            <v>402750</v>
          </cell>
          <cell r="C1756" t="str">
            <v xml:space="preserve">            공구기구비품의감소</v>
          </cell>
        </row>
        <row r="1757">
          <cell r="B1757">
            <v>402670</v>
          </cell>
          <cell r="C1757" t="str">
            <v xml:space="preserve">            건설중인자산의감소</v>
          </cell>
        </row>
        <row r="1758">
          <cell r="B1758">
            <v>404450</v>
          </cell>
          <cell r="C1758" t="str">
            <v xml:space="preserve">            유형탐사평가자산의감소</v>
          </cell>
        </row>
        <row r="1759">
          <cell r="B1759">
            <v>402760</v>
          </cell>
          <cell r="C1759" t="str">
            <v xml:space="preserve">            기타유형자산의감소</v>
          </cell>
          <cell r="AF1759">
            <v>45135</v>
          </cell>
          <cell r="AG1759">
            <v>80</v>
          </cell>
          <cell r="AH1759">
            <v>162905</v>
          </cell>
          <cell r="AI1759">
            <v>-126353</v>
          </cell>
          <cell r="AJ1759">
            <v>96109</v>
          </cell>
          <cell r="AK1759">
            <v>235920</v>
          </cell>
          <cell r="AL1759">
            <v>-294910</v>
          </cell>
          <cell r="AM1759">
            <v>157017</v>
          </cell>
          <cell r="AN1759">
            <v>25570</v>
          </cell>
          <cell r="AP1759">
            <v>208348</v>
          </cell>
          <cell r="AQ1759">
            <v>81.45</v>
          </cell>
          <cell r="AR1759">
            <v>6871023</v>
          </cell>
          <cell r="AS1759">
            <v>-37280</v>
          </cell>
          <cell r="AU1759">
            <v>259455.72</v>
          </cell>
          <cell r="AV1759">
            <v>15491</v>
          </cell>
          <cell r="AW1759">
            <v>-7323</v>
          </cell>
          <cell r="AX1759">
            <v>12304</v>
          </cell>
          <cell r="AY1759">
            <v>2108.2199999999998</v>
          </cell>
          <cell r="AZ1759">
            <v>381339</v>
          </cell>
          <cell r="BA1759">
            <v>143416</v>
          </cell>
          <cell r="BB1759">
            <v>-21777</v>
          </cell>
          <cell r="BC1759">
            <v>17284985.98</v>
          </cell>
          <cell r="BD1759">
            <v>23251</v>
          </cell>
          <cell r="BE1759">
            <v>159431</v>
          </cell>
        </row>
        <row r="1760">
          <cell r="B1760">
            <v>404460</v>
          </cell>
          <cell r="C1760" t="str">
            <v xml:space="preserve">        무형자산의감소</v>
          </cell>
          <cell r="AF1760">
            <v>268022</v>
          </cell>
          <cell r="AG1760">
            <v>190000</v>
          </cell>
          <cell r="AH1760">
            <v>62000</v>
          </cell>
          <cell r="AI1760">
            <v>-83072</v>
          </cell>
          <cell r="AK1760">
            <v>130818</v>
          </cell>
          <cell r="AL1760">
            <v>1001375</v>
          </cell>
          <cell r="AM1760">
            <v>-1375</v>
          </cell>
          <cell r="AN1760">
            <v>10504800</v>
          </cell>
          <cell r="AO1760">
            <v>200000</v>
          </cell>
          <cell r="AQ1760">
            <v>-500800</v>
          </cell>
          <cell r="AS1760">
            <v>300000</v>
          </cell>
          <cell r="AV1760">
            <v>1500000</v>
          </cell>
          <cell r="AW1760">
            <v>850000</v>
          </cell>
          <cell r="AX1760">
            <v>315000</v>
          </cell>
          <cell r="AZ1760">
            <v>13109</v>
          </cell>
          <cell r="BB1760">
            <v>330000</v>
          </cell>
          <cell r="BC1760">
            <v>268600.2</v>
          </cell>
          <cell r="BD1760">
            <v>420000</v>
          </cell>
        </row>
        <row r="1761">
          <cell r="B1761">
            <v>402770</v>
          </cell>
          <cell r="C1761" t="str">
            <v xml:space="preserve">            영업권의감소</v>
          </cell>
        </row>
        <row r="1762">
          <cell r="B1762">
            <v>402780</v>
          </cell>
          <cell r="C1762" t="str">
            <v xml:space="preserve">            개발비의감소</v>
          </cell>
        </row>
        <row r="1763">
          <cell r="B1763">
            <v>404470</v>
          </cell>
          <cell r="C1763" t="str">
            <v xml:space="preserve">            특허권의감소</v>
          </cell>
        </row>
        <row r="1764">
          <cell r="B1764">
            <v>402790</v>
          </cell>
          <cell r="C1764" t="str">
            <v xml:space="preserve">            기타산업재산권의감소</v>
          </cell>
        </row>
        <row r="1765">
          <cell r="B1765">
            <v>404480</v>
          </cell>
          <cell r="C1765" t="str">
            <v xml:space="preserve">            컴퓨터소프트웨어의감소</v>
          </cell>
        </row>
        <row r="1766">
          <cell r="B1766">
            <v>404490</v>
          </cell>
          <cell r="C1766" t="str">
            <v xml:space="preserve">            브랜드의감소</v>
          </cell>
        </row>
        <row r="1767">
          <cell r="B1767">
            <v>404500</v>
          </cell>
          <cell r="C1767" t="str">
            <v xml:space="preserve">            라이선스와프랜차이즈의감소</v>
          </cell>
        </row>
        <row r="1768">
          <cell r="B1768">
            <v>404510</v>
          </cell>
          <cell r="C1768" t="str">
            <v xml:space="preserve">            저작권의감소</v>
          </cell>
        </row>
        <row r="1769">
          <cell r="B1769">
            <v>404520</v>
          </cell>
          <cell r="C1769" t="str">
            <v xml:space="preserve">            제이용권의감소</v>
          </cell>
        </row>
        <row r="1770">
          <cell r="B1770">
            <v>404530</v>
          </cell>
          <cell r="C1770" t="str">
            <v xml:space="preserve">            무형탐사평가자산의감소</v>
          </cell>
        </row>
        <row r="1771">
          <cell r="B1771">
            <v>404540</v>
          </cell>
          <cell r="C1771" t="str">
            <v xml:space="preserve">            제호와출판표제의감소</v>
          </cell>
        </row>
        <row r="1772">
          <cell r="B1772">
            <v>404550</v>
          </cell>
          <cell r="C1772" t="str">
            <v xml:space="preserve">            조리법,공식,모형,설계및시제품의감소</v>
          </cell>
        </row>
        <row r="1773">
          <cell r="B1773">
            <v>402800</v>
          </cell>
          <cell r="C1773" t="str">
            <v xml:space="preserve">            기타무형자산의감소</v>
          </cell>
          <cell r="AF1773">
            <v>268022</v>
          </cell>
          <cell r="AG1773">
            <v>190000</v>
          </cell>
          <cell r="AH1773">
            <v>62000</v>
          </cell>
          <cell r="AI1773">
            <v>-83072</v>
          </cell>
          <cell r="AK1773">
            <v>130818</v>
          </cell>
          <cell r="AL1773">
            <v>1001375</v>
          </cell>
          <cell r="AM1773">
            <v>-1375</v>
          </cell>
          <cell r="AN1773">
            <v>10504800</v>
          </cell>
          <cell r="AO1773">
            <v>200000</v>
          </cell>
          <cell r="AQ1773">
            <v>-500800</v>
          </cell>
          <cell r="AS1773">
            <v>300000</v>
          </cell>
          <cell r="AV1773">
            <v>1500000</v>
          </cell>
          <cell r="AW1773">
            <v>850000</v>
          </cell>
          <cell r="AX1773">
            <v>315000</v>
          </cell>
          <cell r="AZ1773">
            <v>13109</v>
          </cell>
          <cell r="BB1773">
            <v>330000</v>
          </cell>
          <cell r="BC1773">
            <v>268600.2</v>
          </cell>
          <cell r="BD1773">
            <v>420000</v>
          </cell>
        </row>
        <row r="1774">
          <cell r="B1774">
            <v>402810</v>
          </cell>
          <cell r="C1774" t="str">
            <v xml:space="preserve">        선급금등의감소</v>
          </cell>
        </row>
        <row r="1775">
          <cell r="B1775">
            <v>402820</v>
          </cell>
          <cell r="C1775" t="str">
            <v xml:space="preserve">        미수금의감소</v>
          </cell>
        </row>
        <row r="1776">
          <cell r="B1776">
            <v>402830</v>
          </cell>
          <cell r="C1776" t="str">
            <v xml:space="preserve">        기타유동자산의감소</v>
          </cell>
        </row>
        <row r="1777">
          <cell r="B1777">
            <v>402840</v>
          </cell>
          <cell r="C1777" t="str">
            <v xml:space="preserve">        보증금등의감소</v>
          </cell>
        </row>
        <row r="1778">
          <cell r="B1778">
            <v>402850</v>
          </cell>
          <cell r="C1778" t="str">
            <v xml:space="preserve">        기타비유동자산의감소</v>
          </cell>
          <cell r="AU1778">
            <v>1683657.72</v>
          </cell>
          <cell r="AV1778">
            <v>1283303</v>
          </cell>
          <cell r="AW1778">
            <v>-556241</v>
          </cell>
          <cell r="AX1778">
            <v>224831</v>
          </cell>
          <cell r="AY1778">
            <v>-951893</v>
          </cell>
          <cell r="BB1778">
            <v>194342</v>
          </cell>
          <cell r="BC1778">
            <v>-1255683</v>
          </cell>
          <cell r="BE1778">
            <v>2722134</v>
          </cell>
        </row>
        <row r="1779">
          <cell r="B1779">
            <v>402860</v>
          </cell>
          <cell r="C1779" t="str">
            <v xml:space="preserve">        처분자산집단의감소</v>
          </cell>
        </row>
        <row r="1780">
          <cell r="B1780">
            <v>402870</v>
          </cell>
          <cell r="C1780" t="str">
            <v xml:space="preserve">        기타금융업자산의감소</v>
          </cell>
        </row>
        <row r="1781">
          <cell r="B1781">
            <v>402880</v>
          </cell>
          <cell r="C1781" t="str">
            <v xml:space="preserve">        매각예정비유동자산의감소</v>
          </cell>
        </row>
        <row r="1782">
          <cell r="B1782">
            <v>402890</v>
          </cell>
          <cell r="C1782" t="str">
            <v xml:space="preserve">        정부보조금등의변동</v>
          </cell>
        </row>
        <row r="1783">
          <cell r="B1783">
            <v>402900</v>
          </cell>
          <cell r="C1783" t="str">
            <v xml:space="preserve">        종속기업및기타사업의지배력관련한현금흐름</v>
          </cell>
        </row>
        <row r="1784">
          <cell r="B1784">
            <v>404560</v>
          </cell>
          <cell r="C1784" t="str">
            <v xml:space="preserve">        합병분할(양수도등)으로인한현금유입액</v>
          </cell>
          <cell r="AF1784">
            <v>16131606</v>
          </cell>
          <cell r="AG1784">
            <v>-887780</v>
          </cell>
          <cell r="AI1784">
            <v>-15243826</v>
          </cell>
          <cell r="AL1784">
            <v>16671459</v>
          </cell>
          <cell r="AM1784">
            <v>-16671459</v>
          </cell>
        </row>
        <row r="1785">
          <cell r="B1785">
            <v>402910</v>
          </cell>
          <cell r="C1785" t="str">
            <v xml:space="preserve">        기타투자활동으로인한현금유입액</v>
          </cell>
        </row>
        <row r="1786">
          <cell r="B1786">
            <v>402920</v>
          </cell>
          <cell r="C1786" t="str">
            <v xml:space="preserve">    투자활동현금유출액</v>
          </cell>
          <cell r="AF1786">
            <v>74447424</v>
          </cell>
          <cell r="AG1786">
            <v>33828706</v>
          </cell>
          <cell r="AH1786">
            <v>201894966</v>
          </cell>
          <cell r="AI1786">
            <v>50178299</v>
          </cell>
          <cell r="AJ1786">
            <v>79800628</v>
          </cell>
          <cell r="AK1786">
            <v>9099012</v>
          </cell>
          <cell r="AL1786">
            <v>187257710</v>
          </cell>
          <cell r="AM1786">
            <v>116779634</v>
          </cell>
          <cell r="AN1786">
            <v>73126200</v>
          </cell>
          <cell r="AO1786">
            <v>35643889</v>
          </cell>
          <cell r="AP1786">
            <v>204505500</v>
          </cell>
          <cell r="AQ1786">
            <v>476106895</v>
          </cell>
          <cell r="AR1786">
            <v>49698203</v>
          </cell>
          <cell r="AS1786">
            <v>282842125</v>
          </cell>
          <cell r="AT1786">
            <v>134899141</v>
          </cell>
          <cell r="AU1786">
            <v>408066293</v>
          </cell>
          <cell r="AV1786">
            <v>142254496</v>
          </cell>
          <cell r="AW1786">
            <v>106827653</v>
          </cell>
          <cell r="AX1786">
            <v>174069507</v>
          </cell>
          <cell r="AY1786">
            <v>171656320</v>
          </cell>
          <cell r="AZ1786">
            <v>155632007</v>
          </cell>
          <cell r="BA1786">
            <v>81026705</v>
          </cell>
          <cell r="BB1786">
            <v>188017314</v>
          </cell>
          <cell r="BC1786">
            <v>98315499.680000007</v>
          </cell>
          <cell r="BD1786">
            <v>97868752</v>
          </cell>
          <cell r="BE1786">
            <v>124193499</v>
          </cell>
        </row>
        <row r="1787">
          <cell r="B1787">
            <v>402930</v>
          </cell>
          <cell r="C1787" t="str">
            <v xml:space="preserve">        단기금융자산의증가</v>
          </cell>
          <cell r="AF1787">
            <v>9089778</v>
          </cell>
          <cell r="AG1787">
            <v>-1957576</v>
          </cell>
          <cell r="AH1787">
            <v>131140721</v>
          </cell>
          <cell r="AI1787">
            <v>83219073</v>
          </cell>
          <cell r="AJ1787">
            <v>71000000</v>
          </cell>
          <cell r="AK1787">
            <v>5058063</v>
          </cell>
          <cell r="AL1787">
            <v>9834044</v>
          </cell>
          <cell r="AM1787">
            <v>112190614</v>
          </cell>
          <cell r="AN1787">
            <v>50000000</v>
          </cell>
          <cell r="AO1787">
            <v>13500000</v>
          </cell>
          <cell r="AP1787">
            <v>189900000</v>
          </cell>
          <cell r="AQ1787">
            <v>436679405.18000001</v>
          </cell>
          <cell r="AR1787">
            <v>30164451</v>
          </cell>
          <cell r="AS1787">
            <v>107670899</v>
          </cell>
          <cell r="AU1787">
            <v>307000000</v>
          </cell>
          <cell r="AV1787">
            <v>10000000</v>
          </cell>
          <cell r="AY1787">
            <v>25300000</v>
          </cell>
          <cell r="AZ1787">
            <v>35000000</v>
          </cell>
          <cell r="BB1787">
            <v>100000000</v>
          </cell>
          <cell r="BC1787">
            <v>10500000</v>
          </cell>
          <cell r="BD1787">
            <v>30000000</v>
          </cell>
          <cell r="BE1787">
            <v>10000000</v>
          </cell>
        </row>
        <row r="1788">
          <cell r="B1788">
            <v>402940</v>
          </cell>
          <cell r="C1788" t="str">
            <v xml:space="preserve">            단기금융상품의증가</v>
          </cell>
          <cell r="AL1788">
            <v>81661135</v>
          </cell>
          <cell r="AM1788">
            <v>113685465</v>
          </cell>
          <cell r="AN1788">
            <v>50000000</v>
          </cell>
          <cell r="AO1788">
            <v>13500000</v>
          </cell>
          <cell r="AP1788">
            <v>189900000</v>
          </cell>
          <cell r="AQ1788">
            <v>436679405.18000001</v>
          </cell>
          <cell r="AR1788">
            <v>29164451</v>
          </cell>
          <cell r="AS1788">
            <v>107670899</v>
          </cell>
          <cell r="AU1788">
            <v>277000000</v>
          </cell>
          <cell r="AV1788">
            <v>10000000</v>
          </cell>
          <cell r="AY1788">
            <v>25300000</v>
          </cell>
          <cell r="AZ1788">
            <v>35000000</v>
          </cell>
          <cell r="BB1788">
            <v>100000000</v>
          </cell>
          <cell r="BC1788">
            <v>10500000</v>
          </cell>
          <cell r="BD1788">
            <v>30000000</v>
          </cell>
          <cell r="BE1788">
            <v>10000000</v>
          </cell>
        </row>
        <row r="1789">
          <cell r="B1789">
            <v>402950</v>
          </cell>
          <cell r="C1789" t="str">
            <v xml:space="preserve">            단기매매금융자산의증가</v>
          </cell>
        </row>
        <row r="1790">
          <cell r="B1790">
            <v>402960</v>
          </cell>
          <cell r="C1790" t="str">
            <v xml:space="preserve">            단기매도가능금융자산의증가</v>
          </cell>
          <cell r="AH1790">
            <v>19197690</v>
          </cell>
          <cell r="AI1790">
            <v>-12697690</v>
          </cell>
          <cell r="AL1790">
            <v>4230971</v>
          </cell>
          <cell r="AM1790">
            <v>-1494850</v>
          </cell>
          <cell r="AR1790">
            <v>1000000</v>
          </cell>
          <cell r="AU1790">
            <v>30000000</v>
          </cell>
        </row>
        <row r="1791">
          <cell r="B1791">
            <v>402970</v>
          </cell>
          <cell r="C1791" t="str">
            <v xml:space="preserve">            단기만기보유금융자산의증가</v>
          </cell>
        </row>
        <row r="1792">
          <cell r="B1792">
            <v>402990</v>
          </cell>
          <cell r="C1792" t="str">
            <v xml:space="preserve">            단기대여금의증가</v>
          </cell>
        </row>
        <row r="1793">
          <cell r="B1793">
            <v>403000</v>
          </cell>
          <cell r="C1793" t="str">
            <v xml:space="preserve">            기타단기금융자산의증가</v>
          </cell>
          <cell r="AF1793">
            <v>9089778</v>
          </cell>
          <cell r="AG1793">
            <v>-1957576</v>
          </cell>
          <cell r="AH1793">
            <v>111943031</v>
          </cell>
          <cell r="AI1793">
            <v>95916763</v>
          </cell>
          <cell r="AJ1793">
            <v>71000000</v>
          </cell>
          <cell r="AK1793">
            <v>5058063</v>
          </cell>
          <cell r="AL1793">
            <v>-76058063</v>
          </cell>
        </row>
        <row r="1794">
          <cell r="B1794">
            <v>402980</v>
          </cell>
          <cell r="C1794" t="str">
            <v xml:space="preserve">        당기손익인식(지정)금융자산의증가</v>
          </cell>
          <cell r="AF1794">
            <v>7500000</v>
          </cell>
          <cell r="AG1794">
            <v>11664853</v>
          </cell>
          <cell r="AH1794">
            <v>21147300</v>
          </cell>
          <cell r="AK1794">
            <v>390</v>
          </cell>
          <cell r="AL1794">
            <v>-390</v>
          </cell>
        </row>
        <row r="1795">
          <cell r="B1795">
            <v>403010</v>
          </cell>
          <cell r="C1795" t="str">
            <v xml:space="preserve">        리스자산의증가</v>
          </cell>
        </row>
        <row r="1796">
          <cell r="B1796">
            <v>403020</v>
          </cell>
          <cell r="C1796" t="str">
            <v xml:space="preserve">        리스채권의증가</v>
          </cell>
        </row>
        <row r="1797">
          <cell r="B1797">
            <v>403040</v>
          </cell>
          <cell r="C1797" t="str">
            <v xml:space="preserve">        장기금융상품의증가</v>
          </cell>
          <cell r="AF1797">
            <v>300000</v>
          </cell>
          <cell r="AG1797">
            <v>1277040</v>
          </cell>
          <cell r="AH1797">
            <v>844372</v>
          </cell>
          <cell r="AI1797">
            <v>5830936</v>
          </cell>
          <cell r="AJ1797">
            <v>270000</v>
          </cell>
          <cell r="AK1797">
            <v>1427022</v>
          </cell>
          <cell r="AL1797">
            <v>948460</v>
          </cell>
          <cell r="AM1797">
            <v>9622038</v>
          </cell>
          <cell r="AN1797">
            <v>1313024</v>
          </cell>
          <cell r="AO1797">
            <v>1064974</v>
          </cell>
          <cell r="AP1797">
            <v>427321</v>
          </cell>
          <cell r="AQ1797">
            <v>505924.34</v>
          </cell>
          <cell r="AR1797">
            <v>2350504</v>
          </cell>
          <cell r="AS1797">
            <v>-166425</v>
          </cell>
          <cell r="AT1797">
            <v>2936680</v>
          </cell>
          <cell r="AU1797">
            <v>6309784.0899999999</v>
          </cell>
          <cell r="AV1797">
            <v>5664321</v>
          </cell>
          <cell r="AW1797">
            <v>1609429</v>
          </cell>
          <cell r="AX1797">
            <v>798001</v>
          </cell>
          <cell r="AY1797">
            <v>2244335.48</v>
          </cell>
          <cell r="AZ1797">
            <v>430472</v>
          </cell>
          <cell r="BA1797">
            <v>1168748</v>
          </cell>
          <cell r="BB1797">
            <v>708389</v>
          </cell>
          <cell r="BC1797">
            <v>535502.09</v>
          </cell>
          <cell r="BD1797">
            <v>657798</v>
          </cell>
          <cell r="BE1797">
            <v>664085</v>
          </cell>
        </row>
        <row r="1798">
          <cell r="B1798">
            <v>403050</v>
          </cell>
          <cell r="C1798" t="str">
            <v xml:space="preserve">        매도가능금융자산의증가</v>
          </cell>
          <cell r="AG1798">
            <v>18209392</v>
          </cell>
          <cell r="AH1798">
            <v>-4670884</v>
          </cell>
          <cell r="AI1798">
            <v>11329000</v>
          </cell>
          <cell r="AJ1798">
            <v>6003984</v>
          </cell>
          <cell r="AL1798">
            <v>-2235536</v>
          </cell>
          <cell r="AM1798">
            <v>2489767</v>
          </cell>
          <cell r="AQ1798">
            <v>15000000</v>
          </cell>
          <cell r="AU1798">
            <v>600000</v>
          </cell>
          <cell r="AV1798">
            <v>10900000</v>
          </cell>
          <cell r="AW1798">
            <v>4985045</v>
          </cell>
          <cell r="AX1798">
            <v>1600000</v>
          </cell>
          <cell r="AY1798">
            <v>-7475000.1299999999</v>
          </cell>
          <cell r="AZ1798">
            <v>11000000</v>
          </cell>
          <cell r="BA1798">
            <v>2000000</v>
          </cell>
          <cell r="BC1798">
            <v>-625000</v>
          </cell>
        </row>
        <row r="1799">
          <cell r="B1799">
            <v>403060</v>
          </cell>
          <cell r="C1799" t="str">
            <v xml:space="preserve">        만기보유금융자산의증가</v>
          </cell>
          <cell r="AF1799">
            <v>1300</v>
          </cell>
          <cell r="AG1799">
            <v>-1300</v>
          </cell>
          <cell r="AI1799">
            <v>1300</v>
          </cell>
          <cell r="AL1799">
            <v>370</v>
          </cell>
          <cell r="AM1799">
            <v>215</v>
          </cell>
        </row>
        <row r="1800">
          <cell r="B1800">
            <v>403070</v>
          </cell>
          <cell r="C1800" t="str">
            <v xml:space="preserve">        장기대여금의증가</v>
          </cell>
          <cell r="AF1800">
            <v>399102</v>
          </cell>
          <cell r="AG1800">
            <v>757698</v>
          </cell>
          <cell r="AH1800">
            <v>445000</v>
          </cell>
          <cell r="AI1800">
            <v>5525200</v>
          </cell>
          <cell r="AJ1800">
            <v>883024</v>
          </cell>
          <cell r="AK1800">
            <v>-293024</v>
          </cell>
          <cell r="AL1800">
            <v>313438</v>
          </cell>
          <cell r="AM1800">
            <v>436562</v>
          </cell>
          <cell r="AN1800">
            <v>473220</v>
          </cell>
          <cell r="AO1800">
            <v>730486</v>
          </cell>
          <cell r="AP1800">
            <v>-1203706</v>
          </cell>
          <cell r="AQ1800">
            <v>1475057.14</v>
          </cell>
          <cell r="AR1800">
            <v>238000</v>
          </cell>
          <cell r="AS1800">
            <v>779167</v>
          </cell>
          <cell r="AT1800">
            <v>-1017167</v>
          </cell>
          <cell r="AY1800">
            <v>1920930</v>
          </cell>
          <cell r="AZ1800">
            <v>1213132</v>
          </cell>
          <cell r="BA1800">
            <v>-1213132</v>
          </cell>
          <cell r="BC1800">
            <v>4506953.51</v>
          </cell>
          <cell r="BD1800">
            <v>1921028</v>
          </cell>
          <cell r="BE1800">
            <v>-1921028</v>
          </cell>
        </row>
        <row r="1801">
          <cell r="B1801">
            <v>403080</v>
          </cell>
          <cell r="C1801" t="str">
            <v xml:space="preserve">        파생상품의증가</v>
          </cell>
        </row>
        <row r="1802">
          <cell r="B1802">
            <v>403090</v>
          </cell>
          <cell r="C1802" t="str">
            <v xml:space="preserve">        기타장기금융자산의증가</v>
          </cell>
          <cell r="AP1802">
            <v>1474220</v>
          </cell>
          <cell r="AQ1802">
            <v>-1474220</v>
          </cell>
          <cell r="AT1802">
            <v>1593335</v>
          </cell>
          <cell r="AU1802">
            <v>-1593335</v>
          </cell>
          <cell r="BA1802">
            <v>2485016</v>
          </cell>
          <cell r="BE1802">
            <v>3712993</v>
          </cell>
        </row>
        <row r="1803">
          <cell r="B1803">
            <v>403100</v>
          </cell>
          <cell r="C1803" t="str">
            <v xml:space="preserve">        관계기업등지분관련투자자산의증가</v>
          </cell>
          <cell r="AF1803">
            <v>52947840</v>
          </cell>
          <cell r="AH1803">
            <v>48530000</v>
          </cell>
          <cell r="AI1803">
            <v>-99487840</v>
          </cell>
          <cell r="AS1803">
            <v>1000000</v>
          </cell>
        </row>
        <row r="1804">
          <cell r="B1804">
            <v>403110</v>
          </cell>
          <cell r="C1804" t="str">
            <v xml:space="preserve">            관계기업투자(지분법적용투자주식)의증가</v>
          </cell>
          <cell r="AI1804">
            <v>1990000</v>
          </cell>
          <cell r="AS1804">
            <v>1000000</v>
          </cell>
        </row>
        <row r="1805">
          <cell r="B1805">
            <v>403120</v>
          </cell>
          <cell r="C1805" t="str">
            <v xml:space="preserve">            종속기업투자의증가</v>
          </cell>
        </row>
        <row r="1806">
          <cell r="B1806">
            <v>403130</v>
          </cell>
          <cell r="C1806" t="str">
            <v xml:space="preserve">            조인트벤처투자의증가</v>
          </cell>
        </row>
        <row r="1807">
          <cell r="B1807">
            <v>403140</v>
          </cell>
          <cell r="C1807" t="str">
            <v xml:space="preserve">            기타투자자산의증가</v>
          </cell>
          <cell r="AF1807">
            <v>52947840</v>
          </cell>
          <cell r="AH1807">
            <v>48530000</v>
          </cell>
          <cell r="AI1807">
            <v>-101477840</v>
          </cell>
        </row>
        <row r="1808">
          <cell r="B1808">
            <v>403150</v>
          </cell>
          <cell r="C1808" t="str">
            <v xml:space="preserve">        퇴직급여자산의증가</v>
          </cell>
        </row>
        <row r="1809">
          <cell r="B1809">
            <v>403180</v>
          </cell>
          <cell r="C1809" t="str">
            <v xml:space="preserve">        생물자산증가</v>
          </cell>
        </row>
        <row r="1810">
          <cell r="B1810">
            <v>403190</v>
          </cell>
          <cell r="C1810" t="str">
            <v xml:space="preserve">        투자부동산의증가</v>
          </cell>
          <cell r="AU1810">
            <v>6182210.2000000002</v>
          </cell>
          <cell r="AV1810">
            <v>7000</v>
          </cell>
          <cell r="AW1810">
            <v>1398</v>
          </cell>
          <cell r="AX1810">
            <v>958748</v>
          </cell>
          <cell r="AY1810">
            <v>0.01</v>
          </cell>
        </row>
        <row r="1811">
          <cell r="B1811">
            <v>403200</v>
          </cell>
          <cell r="C1811" t="str">
            <v xml:space="preserve">        유형자산의증가</v>
          </cell>
          <cell r="AF1811">
            <v>3959705</v>
          </cell>
          <cell r="AG1811">
            <v>3621417</v>
          </cell>
          <cell r="AH1811">
            <v>4243848</v>
          </cell>
          <cell r="AI1811">
            <v>5168461</v>
          </cell>
          <cell r="AJ1811">
            <v>1580067</v>
          </cell>
          <cell r="AK1811">
            <v>2872218</v>
          </cell>
          <cell r="AL1811">
            <v>8591017</v>
          </cell>
          <cell r="AM1811">
            <v>2539187</v>
          </cell>
          <cell r="AN1811">
            <v>21310921</v>
          </cell>
          <cell r="AO1811">
            <v>20148493</v>
          </cell>
          <cell r="AP1811">
            <v>13230973</v>
          </cell>
          <cell r="AQ1811">
            <v>22498994.41</v>
          </cell>
          <cell r="AR1811">
            <v>16915137</v>
          </cell>
          <cell r="AS1811">
            <v>160941491</v>
          </cell>
          <cell r="AT1811">
            <v>47780530</v>
          </cell>
          <cell r="AU1811">
            <v>69968126.939999998</v>
          </cell>
          <cell r="AV1811">
            <v>106608801</v>
          </cell>
          <cell r="AW1811">
            <v>66475270</v>
          </cell>
          <cell r="AX1811">
            <v>168637889</v>
          </cell>
          <cell r="AY1811">
            <v>148041863.13999999</v>
          </cell>
          <cell r="AZ1811">
            <v>107883844</v>
          </cell>
          <cell r="BA1811">
            <v>76498726</v>
          </cell>
          <cell r="BB1811">
            <v>86337693</v>
          </cell>
          <cell r="BC1811">
            <v>86593062.549999997</v>
          </cell>
          <cell r="BD1811">
            <v>65284425</v>
          </cell>
          <cell r="BE1811">
            <v>111685524</v>
          </cell>
        </row>
        <row r="1812">
          <cell r="B1812">
            <v>403210</v>
          </cell>
          <cell r="C1812" t="str">
            <v xml:space="preserve">            토지의증가</v>
          </cell>
        </row>
        <row r="1813">
          <cell r="B1813">
            <v>403220</v>
          </cell>
          <cell r="C1813" t="str">
            <v xml:space="preserve">            건물및부속설비의증가</v>
          </cell>
        </row>
        <row r="1814">
          <cell r="B1814">
            <v>403230</v>
          </cell>
          <cell r="C1814" t="str">
            <v xml:space="preserve">            구축물의증가</v>
          </cell>
        </row>
        <row r="1815">
          <cell r="B1815">
            <v>403250</v>
          </cell>
          <cell r="C1815" t="str">
            <v xml:space="preserve">            기계장치의증가</v>
          </cell>
        </row>
        <row r="1816">
          <cell r="B1816">
            <v>403260</v>
          </cell>
          <cell r="C1816" t="str">
            <v xml:space="preserve">            중장비의증가</v>
          </cell>
        </row>
        <row r="1817">
          <cell r="B1817">
            <v>403270</v>
          </cell>
          <cell r="C1817" t="str">
            <v xml:space="preserve">            제설비의증가</v>
          </cell>
        </row>
        <row r="1818">
          <cell r="B1818">
            <v>403280</v>
          </cell>
          <cell r="C1818" t="str">
            <v xml:space="preserve">            미착자산의증가</v>
          </cell>
        </row>
        <row r="1819">
          <cell r="B1819">
            <v>403290</v>
          </cell>
          <cell r="C1819" t="str">
            <v xml:space="preserve">            차량운반구의증가</v>
          </cell>
        </row>
        <row r="1820">
          <cell r="B1820">
            <v>403300</v>
          </cell>
          <cell r="C1820" t="str">
            <v xml:space="preserve">            선박의증가</v>
          </cell>
        </row>
        <row r="1821">
          <cell r="B1821">
            <v>403310</v>
          </cell>
          <cell r="C1821" t="str">
            <v xml:space="preserve">            항공기의증가</v>
          </cell>
        </row>
        <row r="1822">
          <cell r="B1822">
            <v>403320</v>
          </cell>
          <cell r="C1822" t="str">
            <v xml:space="preserve">            공구기구비품의증가</v>
          </cell>
        </row>
        <row r="1823">
          <cell r="B1823">
            <v>403240</v>
          </cell>
          <cell r="C1823" t="str">
            <v xml:space="preserve">            건설중인자산의증가</v>
          </cell>
        </row>
        <row r="1824">
          <cell r="B1824">
            <v>404570</v>
          </cell>
          <cell r="C1824" t="str">
            <v xml:space="preserve">            유형탐사평가자산의증가</v>
          </cell>
        </row>
        <row r="1825">
          <cell r="B1825">
            <v>403330</v>
          </cell>
          <cell r="C1825" t="str">
            <v xml:space="preserve">            기타유형자산의증가</v>
          </cell>
          <cell r="AF1825">
            <v>3959705</v>
          </cell>
          <cell r="AG1825">
            <v>3621417</v>
          </cell>
          <cell r="AH1825">
            <v>4243848</v>
          </cell>
          <cell r="AI1825">
            <v>5168461</v>
          </cell>
          <cell r="AJ1825">
            <v>1580067</v>
          </cell>
          <cell r="AK1825">
            <v>2872218</v>
          </cell>
          <cell r="AL1825">
            <v>8591017</v>
          </cell>
          <cell r="AM1825">
            <v>2539187</v>
          </cell>
          <cell r="AN1825">
            <v>21310921</v>
          </cell>
          <cell r="AO1825">
            <v>20148493</v>
          </cell>
          <cell r="AP1825">
            <v>13230973</v>
          </cell>
          <cell r="AQ1825">
            <v>22498994.41</v>
          </cell>
          <cell r="AR1825">
            <v>16915137</v>
          </cell>
          <cell r="AS1825">
            <v>160941491</v>
          </cell>
          <cell r="AT1825">
            <v>47780530</v>
          </cell>
          <cell r="AU1825">
            <v>69968126.939999998</v>
          </cell>
          <cell r="AV1825">
            <v>106608801</v>
          </cell>
          <cell r="AW1825">
            <v>66475270</v>
          </cell>
          <cell r="AX1825">
            <v>168637889</v>
          </cell>
          <cell r="AY1825">
            <v>148041863.13999999</v>
          </cell>
          <cell r="AZ1825">
            <v>107883844</v>
          </cell>
          <cell r="BA1825">
            <v>76498726</v>
          </cell>
          <cell r="BB1825">
            <v>86337693</v>
          </cell>
          <cell r="BC1825">
            <v>86593062.549999997</v>
          </cell>
          <cell r="BD1825">
            <v>65284425</v>
          </cell>
          <cell r="BE1825">
            <v>111685524</v>
          </cell>
        </row>
        <row r="1826">
          <cell r="B1826">
            <v>404580</v>
          </cell>
          <cell r="C1826" t="str">
            <v xml:space="preserve">        무형자산의증가</v>
          </cell>
          <cell r="AF1826">
            <v>249700</v>
          </cell>
          <cell r="AG1826">
            <v>257180</v>
          </cell>
          <cell r="AH1826">
            <v>214610</v>
          </cell>
          <cell r="AI1826">
            <v>888155</v>
          </cell>
          <cell r="AJ1826">
            <v>63553</v>
          </cell>
          <cell r="AK1826">
            <v>34342</v>
          </cell>
          <cell r="AL1826">
            <v>968168</v>
          </cell>
          <cell r="AM1826">
            <v>6172709</v>
          </cell>
          <cell r="AN1826">
            <v>29035</v>
          </cell>
          <cell r="AO1826">
            <v>199936</v>
          </cell>
          <cell r="AP1826">
            <v>676692</v>
          </cell>
          <cell r="AQ1826">
            <v>1421734.88</v>
          </cell>
          <cell r="AR1826">
            <v>30110</v>
          </cell>
          <cell r="AS1826">
            <v>596594</v>
          </cell>
          <cell r="AT1826">
            <v>43083</v>
          </cell>
          <cell r="AU1826">
            <v>-0.02</v>
          </cell>
          <cell r="AV1826">
            <v>8687191</v>
          </cell>
          <cell r="AW1826">
            <v>-7081920</v>
          </cell>
          <cell r="AX1826">
            <v>1592508</v>
          </cell>
          <cell r="AY1826">
            <v>1236903.8500000001</v>
          </cell>
          <cell r="AZ1826">
            <v>104558</v>
          </cell>
          <cell r="BA1826">
            <v>87348</v>
          </cell>
          <cell r="BB1826">
            <v>231072</v>
          </cell>
          <cell r="BC1826">
            <v>30157.53</v>
          </cell>
          <cell r="BD1826">
            <v>5500</v>
          </cell>
          <cell r="BE1826">
            <v>51926</v>
          </cell>
        </row>
        <row r="1827">
          <cell r="B1827">
            <v>403340</v>
          </cell>
          <cell r="C1827" t="str">
            <v xml:space="preserve">            영업권의증가</v>
          </cell>
        </row>
        <row r="1828">
          <cell r="B1828">
            <v>403350</v>
          </cell>
          <cell r="C1828" t="str">
            <v xml:space="preserve">            개발비의증가</v>
          </cell>
        </row>
        <row r="1829">
          <cell r="B1829">
            <v>403360</v>
          </cell>
          <cell r="C1829" t="str">
            <v xml:space="preserve">            특허권의증가</v>
          </cell>
        </row>
        <row r="1830">
          <cell r="B1830">
            <v>403370</v>
          </cell>
          <cell r="C1830" t="str">
            <v xml:space="preserve">            기타산업재산권의증가</v>
          </cell>
        </row>
        <row r="1831">
          <cell r="B1831">
            <v>403380</v>
          </cell>
          <cell r="C1831" t="str">
            <v xml:space="preserve">            컴퓨터소프트웨어의증가</v>
          </cell>
        </row>
        <row r="1832">
          <cell r="B1832">
            <v>403390</v>
          </cell>
          <cell r="C1832" t="str">
            <v xml:space="preserve">            브랜드의증가</v>
          </cell>
        </row>
        <row r="1833">
          <cell r="B1833">
            <v>403400</v>
          </cell>
          <cell r="C1833" t="str">
            <v xml:space="preserve">            라이선스와프랜차이즈의증가</v>
          </cell>
        </row>
        <row r="1834">
          <cell r="B1834">
            <v>403410</v>
          </cell>
          <cell r="C1834" t="str">
            <v xml:space="preserve">            저작권의증가</v>
          </cell>
        </row>
        <row r="1835">
          <cell r="B1835">
            <v>403420</v>
          </cell>
          <cell r="C1835" t="str">
            <v xml:space="preserve">            어업권의증가</v>
          </cell>
        </row>
        <row r="1836">
          <cell r="B1836">
            <v>403430</v>
          </cell>
          <cell r="C1836" t="str">
            <v xml:space="preserve">            광업권의증가</v>
          </cell>
        </row>
        <row r="1837">
          <cell r="B1837">
            <v>403440</v>
          </cell>
          <cell r="C1837" t="str">
            <v xml:space="preserve">            제이용권의증가</v>
          </cell>
        </row>
        <row r="1838">
          <cell r="B1838">
            <v>404590</v>
          </cell>
          <cell r="C1838" t="str">
            <v xml:space="preserve">            무형탐사평가자산의증가</v>
          </cell>
        </row>
        <row r="1839">
          <cell r="B1839">
            <v>404600</v>
          </cell>
          <cell r="C1839" t="str">
            <v xml:space="preserve">            제호와출판표제의증가</v>
          </cell>
        </row>
        <row r="1840">
          <cell r="B1840">
            <v>404610</v>
          </cell>
          <cell r="C1840" t="str">
            <v xml:space="preserve">            조리법,공식,모형,설계및시제품의증가</v>
          </cell>
        </row>
        <row r="1841">
          <cell r="B1841">
            <v>403450</v>
          </cell>
          <cell r="C1841" t="str">
            <v xml:space="preserve">            기타무형자산의증가</v>
          </cell>
          <cell r="AF1841">
            <v>249700</v>
          </cell>
          <cell r="AG1841">
            <v>257180</v>
          </cell>
          <cell r="AH1841">
            <v>214610</v>
          </cell>
          <cell r="AI1841">
            <v>888155</v>
          </cell>
          <cell r="AJ1841">
            <v>63553</v>
          </cell>
          <cell r="AK1841">
            <v>34342</v>
          </cell>
          <cell r="AL1841">
            <v>968168</v>
          </cell>
          <cell r="AM1841">
            <v>6172709</v>
          </cell>
          <cell r="AN1841">
            <v>29035</v>
          </cell>
          <cell r="AO1841">
            <v>199936</v>
          </cell>
          <cell r="AP1841">
            <v>676692</v>
          </cell>
          <cell r="AQ1841">
            <v>1421734.88</v>
          </cell>
          <cell r="AR1841">
            <v>30110</v>
          </cell>
          <cell r="AS1841">
            <v>596594</v>
          </cell>
          <cell r="AT1841">
            <v>43083</v>
          </cell>
          <cell r="AU1841">
            <v>-0.02</v>
          </cell>
          <cell r="AV1841">
            <v>8687191</v>
          </cell>
          <cell r="AW1841">
            <v>-7081920</v>
          </cell>
          <cell r="AX1841">
            <v>1592508</v>
          </cell>
          <cell r="AY1841">
            <v>1236903.8500000001</v>
          </cell>
          <cell r="AZ1841">
            <v>104558</v>
          </cell>
          <cell r="BA1841">
            <v>87348</v>
          </cell>
          <cell r="BB1841">
            <v>231072</v>
          </cell>
          <cell r="BC1841">
            <v>30157.53</v>
          </cell>
          <cell r="BD1841">
            <v>5500</v>
          </cell>
          <cell r="BE1841">
            <v>51926</v>
          </cell>
        </row>
        <row r="1842">
          <cell r="B1842">
            <v>403460</v>
          </cell>
          <cell r="C1842" t="str">
            <v xml:space="preserve">        선급금등의증가</v>
          </cell>
          <cell r="AU1842">
            <v>2185300</v>
          </cell>
        </row>
        <row r="1843">
          <cell r="B1843">
            <v>403470</v>
          </cell>
          <cell r="C1843" t="str">
            <v xml:space="preserve">        미수금의증가</v>
          </cell>
        </row>
        <row r="1844">
          <cell r="B1844">
            <v>403480</v>
          </cell>
          <cell r="C1844" t="str">
            <v xml:space="preserve">        기타유동자산의증가</v>
          </cell>
        </row>
        <row r="1845">
          <cell r="B1845">
            <v>403490</v>
          </cell>
          <cell r="C1845" t="str">
            <v xml:space="preserve">        보증금등의증가</v>
          </cell>
        </row>
        <row r="1846">
          <cell r="B1846">
            <v>403500</v>
          </cell>
          <cell r="C1846" t="str">
            <v xml:space="preserve">        기타비유동자산의증가</v>
          </cell>
          <cell r="AU1846">
            <v>3913672.84</v>
          </cell>
          <cell r="AV1846">
            <v>387183</v>
          </cell>
          <cell r="AW1846">
            <v>62206</v>
          </cell>
          <cell r="AX1846">
            <v>482361</v>
          </cell>
          <cell r="AY1846">
            <v>-931750</v>
          </cell>
          <cell r="BB1846">
            <v>740161</v>
          </cell>
          <cell r="BC1846">
            <v>-3225177</v>
          </cell>
        </row>
        <row r="1847">
          <cell r="B1847">
            <v>403510</v>
          </cell>
          <cell r="C1847" t="str">
            <v xml:space="preserve">        처분자산집단의증가</v>
          </cell>
        </row>
        <row r="1848">
          <cell r="B1848">
            <v>403520</v>
          </cell>
          <cell r="C1848" t="str">
            <v xml:space="preserve">        기타금융업자산의증가</v>
          </cell>
        </row>
        <row r="1849">
          <cell r="B1849">
            <v>403530</v>
          </cell>
          <cell r="C1849" t="str">
            <v xml:space="preserve">        매각예정비유동자산의증가</v>
          </cell>
        </row>
        <row r="1850">
          <cell r="B1850">
            <v>403540</v>
          </cell>
          <cell r="C1850" t="str">
            <v xml:space="preserve">        정부보조금등의변동</v>
          </cell>
        </row>
        <row r="1851">
          <cell r="B1851">
            <v>404620</v>
          </cell>
          <cell r="C1851" t="str">
            <v xml:space="preserve">        종속기업및기타사업의지배력관련한현금흐름</v>
          </cell>
        </row>
        <row r="1852">
          <cell r="B1852">
            <v>404630</v>
          </cell>
          <cell r="C1852" t="str">
            <v xml:space="preserve">        합병분할(양수도등)으로인한현금유출액</v>
          </cell>
          <cell r="AI1852">
            <v>37704014</v>
          </cell>
          <cell r="AL1852">
            <v>168838141</v>
          </cell>
          <cell r="AM1852">
            <v>-16671459</v>
          </cell>
          <cell r="AS1852">
            <v>12020400</v>
          </cell>
          <cell r="AT1852">
            <v>83562680</v>
          </cell>
          <cell r="AW1852">
            <v>40776225</v>
          </cell>
          <cell r="AY1852">
            <v>546428</v>
          </cell>
        </row>
        <row r="1853">
          <cell r="B1853">
            <v>403550</v>
          </cell>
          <cell r="C1853" t="str">
            <v xml:space="preserve">        기타투자활동으로인한현금유출액</v>
          </cell>
          <cell r="AU1853">
            <v>13500534</v>
          </cell>
          <cell r="AY1853">
            <v>772610</v>
          </cell>
        </row>
        <row r="1854">
          <cell r="B1854">
            <v>403560</v>
          </cell>
          <cell r="C1854" t="str">
            <v xml:space="preserve">    이자수입</v>
          </cell>
        </row>
        <row r="1855">
          <cell r="B1855">
            <v>403570</v>
          </cell>
          <cell r="C1855" t="str">
            <v xml:space="preserve">    이자지급(-)</v>
          </cell>
          <cell r="AV1855">
            <v>-5719167</v>
          </cell>
          <cell r="AW1855">
            <v>-7502836</v>
          </cell>
          <cell r="AX1855">
            <v>-6011127</v>
          </cell>
          <cell r="AY1855">
            <v>-7608608</v>
          </cell>
          <cell r="AZ1855">
            <v>-6170683</v>
          </cell>
          <cell r="BA1855">
            <v>-4591790</v>
          </cell>
          <cell r="BB1855">
            <v>-150550</v>
          </cell>
          <cell r="BC1855">
            <v>-4456750</v>
          </cell>
          <cell r="BD1855">
            <v>-2418159</v>
          </cell>
          <cell r="BE1855">
            <v>-3988834</v>
          </cell>
        </row>
        <row r="1856">
          <cell r="B1856">
            <v>403580</v>
          </cell>
          <cell r="C1856" t="str">
            <v xml:space="preserve">    배당금수입</v>
          </cell>
        </row>
        <row r="1857">
          <cell r="B1857">
            <v>403590</v>
          </cell>
          <cell r="C1857" t="str">
            <v xml:space="preserve">    배당금지급(-)</v>
          </cell>
        </row>
        <row r="1858">
          <cell r="B1858">
            <v>403600</v>
          </cell>
          <cell r="C1858" t="str">
            <v xml:space="preserve">    법인세환입</v>
          </cell>
        </row>
        <row r="1859">
          <cell r="B1859">
            <v>403610</v>
          </cell>
          <cell r="C1859" t="str">
            <v xml:space="preserve">    법인세납부(-)</v>
          </cell>
        </row>
        <row r="1860">
          <cell r="B1860">
            <v>403620</v>
          </cell>
          <cell r="C1860" t="str">
            <v xml:space="preserve">    중단사업관련현금흐름</v>
          </cell>
        </row>
        <row r="1861">
          <cell r="B1861">
            <v>403630</v>
          </cell>
          <cell r="C1861" t="str">
            <v>재무활동으로인한현금흐름</v>
          </cell>
          <cell r="AF1861">
            <v>-12715663</v>
          </cell>
          <cell r="AG1861">
            <v>-14392532</v>
          </cell>
          <cell r="AH1861">
            <v>119809412</v>
          </cell>
          <cell r="AI1861">
            <v>-59311581</v>
          </cell>
          <cell r="AJ1861">
            <v>-6080458</v>
          </cell>
          <cell r="AK1861">
            <v>47981994</v>
          </cell>
          <cell r="AL1861">
            <v>-4632849</v>
          </cell>
          <cell r="AM1861">
            <v>-1344750</v>
          </cell>
          <cell r="AN1861">
            <v>-11778343</v>
          </cell>
          <cell r="AO1861">
            <v>-18732365</v>
          </cell>
          <cell r="AP1861">
            <v>277541205</v>
          </cell>
          <cell r="AQ1861">
            <v>270048.44</v>
          </cell>
          <cell r="AR1861">
            <v>-11485598</v>
          </cell>
          <cell r="AS1861">
            <v>223067647</v>
          </cell>
          <cell r="AT1861">
            <v>50757516</v>
          </cell>
          <cell r="AU1861">
            <v>136246187.86000001</v>
          </cell>
          <cell r="AV1861">
            <v>81879513</v>
          </cell>
          <cell r="AW1861">
            <v>28089422</v>
          </cell>
          <cell r="AX1861">
            <v>58816594</v>
          </cell>
          <cell r="AY1861">
            <v>61418592.960000001</v>
          </cell>
          <cell r="AZ1861">
            <v>163836273</v>
          </cell>
          <cell r="BA1861">
            <v>-17920743</v>
          </cell>
          <cell r="BB1861">
            <v>50675293</v>
          </cell>
          <cell r="BC1861">
            <v>-3028048.3</v>
          </cell>
          <cell r="BD1861">
            <v>-2323110</v>
          </cell>
          <cell r="BE1861">
            <v>66904301</v>
          </cell>
        </row>
        <row r="1862">
          <cell r="B1862">
            <v>403640</v>
          </cell>
          <cell r="C1862" t="str">
            <v xml:space="preserve">    재무활동현금유입액</v>
          </cell>
          <cell r="AG1862">
            <v>890000</v>
          </cell>
          <cell r="AH1862">
            <v>119809412</v>
          </cell>
          <cell r="AI1862">
            <v>-47761290</v>
          </cell>
          <cell r="AK1862">
            <v>71204760</v>
          </cell>
          <cell r="AO1862">
            <v>15490000</v>
          </cell>
          <cell r="AP1862">
            <v>288966161</v>
          </cell>
          <cell r="AQ1862">
            <v>3000000.01</v>
          </cell>
          <cell r="AS1862">
            <v>269200000</v>
          </cell>
          <cell r="AT1862">
            <v>62500000</v>
          </cell>
          <cell r="AU1862">
            <v>139280974.22999999</v>
          </cell>
          <cell r="AV1862">
            <v>85570000</v>
          </cell>
          <cell r="AW1862">
            <v>62724000</v>
          </cell>
          <cell r="AX1862">
            <v>61132000</v>
          </cell>
          <cell r="AY1862">
            <v>71784000</v>
          </cell>
          <cell r="AZ1862">
            <v>166201680</v>
          </cell>
          <cell r="BA1862">
            <v>10000000</v>
          </cell>
          <cell r="BB1862">
            <v>53702650</v>
          </cell>
          <cell r="BC1862">
            <v>14999228.460000001</v>
          </cell>
          <cell r="BE1862">
            <v>84745857</v>
          </cell>
        </row>
        <row r="1863">
          <cell r="B1863">
            <v>403650</v>
          </cell>
          <cell r="C1863" t="str">
            <v xml:space="preserve">        단기사채의증가</v>
          </cell>
        </row>
        <row r="1864">
          <cell r="B1864">
            <v>403660</v>
          </cell>
          <cell r="C1864" t="str">
            <v xml:space="preserve">        단기차입금의증가</v>
          </cell>
          <cell r="AO1864">
            <v>2000000</v>
          </cell>
          <cell r="AQ1864">
            <v>-2000000</v>
          </cell>
          <cell r="AV1864">
            <v>23070000</v>
          </cell>
          <cell r="AW1864">
            <v>224000</v>
          </cell>
          <cell r="AX1864">
            <v>-1368000</v>
          </cell>
          <cell r="AY1864">
            <v>9284000</v>
          </cell>
          <cell r="AZ1864">
            <v>2000000</v>
          </cell>
          <cell r="BE1864">
            <v>30000000</v>
          </cell>
        </row>
        <row r="1865">
          <cell r="B1865">
            <v>403670</v>
          </cell>
          <cell r="C1865" t="str">
            <v xml:space="preserve">        당좌차월의증가</v>
          </cell>
        </row>
        <row r="1866">
          <cell r="B1866">
            <v>403680</v>
          </cell>
          <cell r="C1866" t="str">
            <v xml:space="preserve">        유동성장기부채의증가</v>
          </cell>
        </row>
        <row r="1867">
          <cell r="B1867">
            <v>403690</v>
          </cell>
          <cell r="C1867" t="str">
            <v xml:space="preserve">            유동성사채의증가</v>
          </cell>
        </row>
        <row r="1868">
          <cell r="B1868">
            <v>403700</v>
          </cell>
          <cell r="C1868" t="str">
            <v xml:space="preserve">            유동성장기차입금의증가</v>
          </cell>
        </row>
        <row r="1869">
          <cell r="B1869">
            <v>403710</v>
          </cell>
          <cell r="C1869" t="str">
            <v xml:space="preserve">            유동성유동화채무의증가</v>
          </cell>
        </row>
        <row r="1870">
          <cell r="B1870">
            <v>403720</v>
          </cell>
          <cell r="C1870" t="str">
            <v xml:space="preserve">            유동성연불매입채무의증가</v>
          </cell>
        </row>
        <row r="1871">
          <cell r="B1871">
            <v>403730</v>
          </cell>
          <cell r="C1871" t="str">
            <v xml:space="preserve">            기타유동성장기부채의증가</v>
          </cell>
        </row>
        <row r="1872">
          <cell r="B1872">
            <v>403740</v>
          </cell>
          <cell r="C1872" t="str">
            <v xml:space="preserve">        미지급금의증가</v>
          </cell>
        </row>
        <row r="1873">
          <cell r="B1873">
            <v>403750</v>
          </cell>
          <cell r="C1873" t="str">
            <v xml:space="preserve">        사채의증가</v>
          </cell>
          <cell r="AZ1873">
            <v>99701680</v>
          </cell>
        </row>
        <row r="1874">
          <cell r="B1874">
            <v>403760</v>
          </cell>
          <cell r="C1874" t="str">
            <v xml:space="preserve">        장기차입금의증가</v>
          </cell>
          <cell r="AG1874">
            <v>890000</v>
          </cell>
          <cell r="AI1874">
            <v>726600</v>
          </cell>
          <cell r="AO1874">
            <v>13490000</v>
          </cell>
          <cell r="AP1874">
            <v>6500000</v>
          </cell>
          <cell r="AQ1874">
            <v>5000000</v>
          </cell>
          <cell r="AS1874">
            <v>269200000</v>
          </cell>
          <cell r="AT1874">
            <v>62500000</v>
          </cell>
          <cell r="AU1874">
            <v>49780103.840000004</v>
          </cell>
          <cell r="AV1874">
            <v>62500000</v>
          </cell>
          <cell r="AW1874">
            <v>62500000</v>
          </cell>
          <cell r="AX1874">
            <v>62500000</v>
          </cell>
          <cell r="AY1874">
            <v>62500000</v>
          </cell>
          <cell r="AZ1874">
            <v>64500000</v>
          </cell>
          <cell r="BA1874">
            <v>10000000</v>
          </cell>
          <cell r="BC1874">
            <v>15000000</v>
          </cell>
          <cell r="BE1874">
            <v>10000000</v>
          </cell>
        </row>
        <row r="1875">
          <cell r="B1875">
            <v>403770</v>
          </cell>
          <cell r="C1875" t="str">
            <v xml:space="preserve">        장기미지급금의증가</v>
          </cell>
        </row>
        <row r="1876">
          <cell r="B1876">
            <v>403780</v>
          </cell>
          <cell r="C1876" t="str">
            <v xml:space="preserve">        유동화채무의증가</v>
          </cell>
        </row>
        <row r="1877">
          <cell r="B1877">
            <v>403790</v>
          </cell>
          <cell r="C1877" t="str">
            <v xml:space="preserve">        상환우선주부채의증가</v>
          </cell>
        </row>
        <row r="1878">
          <cell r="B1878">
            <v>403800</v>
          </cell>
          <cell r="C1878" t="str">
            <v xml:space="preserve">        파생상품의변동</v>
          </cell>
        </row>
        <row r="1879">
          <cell r="B1879">
            <v>403810</v>
          </cell>
          <cell r="C1879" t="str">
            <v xml:space="preserve">        금융리스부채의증가</v>
          </cell>
        </row>
        <row r="1880">
          <cell r="B1880">
            <v>403820</v>
          </cell>
          <cell r="C1880" t="str">
            <v xml:space="preserve">        보증금등의증가</v>
          </cell>
        </row>
        <row r="1881">
          <cell r="B1881">
            <v>404640</v>
          </cell>
          <cell r="C1881" t="str">
            <v xml:space="preserve">        기타금융부채의증가</v>
          </cell>
        </row>
        <row r="1882">
          <cell r="B1882">
            <v>403830</v>
          </cell>
          <cell r="C1882" t="str">
            <v xml:space="preserve">        기타부채의증가</v>
          </cell>
        </row>
        <row r="1883">
          <cell r="B1883">
            <v>403840</v>
          </cell>
          <cell r="C1883" t="str">
            <v xml:space="preserve">        자본금의증가</v>
          </cell>
          <cell r="AH1883">
            <v>119809412</v>
          </cell>
          <cell r="AI1883">
            <v>-119809412</v>
          </cell>
          <cell r="AM1883">
            <v>71204760</v>
          </cell>
          <cell r="AU1883">
            <v>89500870.390000001</v>
          </cell>
          <cell r="BB1883">
            <v>53702650</v>
          </cell>
          <cell r="BC1883">
            <v>-771.54</v>
          </cell>
          <cell r="BE1883">
            <v>44745857</v>
          </cell>
        </row>
        <row r="1884">
          <cell r="B1884">
            <v>403850</v>
          </cell>
          <cell r="C1884" t="str">
            <v xml:space="preserve">        *유상증자</v>
          </cell>
          <cell r="AH1884">
            <v>119809412</v>
          </cell>
          <cell r="AI1884">
            <v>-119809412</v>
          </cell>
          <cell r="AM1884">
            <v>71204760</v>
          </cell>
          <cell r="AU1884">
            <v>89500870.390000001</v>
          </cell>
          <cell r="BB1884">
            <v>53702650</v>
          </cell>
          <cell r="BC1884">
            <v>-771.54</v>
          </cell>
          <cell r="BE1884">
            <v>44745857</v>
          </cell>
        </row>
        <row r="1885">
          <cell r="B1885">
            <v>403860</v>
          </cell>
          <cell r="C1885" t="str">
            <v xml:space="preserve">        자본잉여금의증가</v>
          </cell>
        </row>
        <row r="1886">
          <cell r="B1886">
            <v>403870</v>
          </cell>
          <cell r="C1886" t="str">
            <v xml:space="preserve">        종속회사의증자등</v>
          </cell>
          <cell r="AI1886">
            <v>71279412</v>
          </cell>
          <cell r="AK1886">
            <v>71204760</v>
          </cell>
          <cell r="AM1886">
            <v>-71204760</v>
          </cell>
        </row>
        <row r="1887">
          <cell r="B1887">
            <v>403880</v>
          </cell>
          <cell r="C1887" t="str">
            <v xml:space="preserve">        이익잉여금의증가</v>
          </cell>
        </row>
        <row r="1888">
          <cell r="B1888">
            <v>403890</v>
          </cell>
          <cell r="C1888" t="str">
            <v xml:space="preserve">        자기주식의처분</v>
          </cell>
          <cell r="AP1888">
            <v>282466161</v>
          </cell>
          <cell r="AQ1888">
            <v>0.01</v>
          </cell>
        </row>
        <row r="1889">
          <cell r="B1889">
            <v>403900</v>
          </cell>
          <cell r="C1889" t="str">
            <v xml:space="preserve">        주식매입선택권의행사</v>
          </cell>
          <cell r="AI1889">
            <v>42110</v>
          </cell>
        </row>
        <row r="1890">
          <cell r="B1890">
            <v>403910</v>
          </cell>
          <cell r="C1890" t="str">
            <v xml:space="preserve">        연결자본거래현금유입액</v>
          </cell>
        </row>
        <row r="1891">
          <cell r="B1891">
            <v>403920</v>
          </cell>
          <cell r="C1891" t="str">
            <v xml:space="preserve">        종속기업소유지분변동에따른현금흐름</v>
          </cell>
        </row>
        <row r="1892">
          <cell r="B1892">
            <v>403930</v>
          </cell>
          <cell r="C1892" t="str">
            <v xml:space="preserve">        비지배주주지분의증가</v>
          </cell>
        </row>
        <row r="1893">
          <cell r="B1893">
            <v>403940</v>
          </cell>
          <cell r="C1893" t="str">
            <v xml:space="preserve">        정부보조금등의변동</v>
          </cell>
        </row>
        <row r="1894">
          <cell r="B1894">
            <v>403950</v>
          </cell>
          <cell r="C1894" t="str">
            <v xml:space="preserve">        환율변동으로인한차이조정</v>
          </cell>
        </row>
        <row r="1895">
          <cell r="B1895">
            <v>404650</v>
          </cell>
          <cell r="C1895" t="str">
            <v xml:space="preserve">        합병분할(양수도등)으로인한현금유입액</v>
          </cell>
        </row>
        <row r="1896">
          <cell r="B1896">
            <v>403960</v>
          </cell>
          <cell r="C1896" t="str">
            <v xml:space="preserve">        기타재무활동으로인한현금유입액</v>
          </cell>
        </row>
        <row r="1897">
          <cell r="B1897">
            <v>403970</v>
          </cell>
          <cell r="C1897" t="str">
            <v xml:space="preserve">    재무활동현금유출액</v>
          </cell>
          <cell r="AF1897">
            <v>12715663</v>
          </cell>
          <cell r="AG1897">
            <v>3624625</v>
          </cell>
          <cell r="AI1897">
            <v>11550291</v>
          </cell>
          <cell r="AJ1897">
            <v>6080458</v>
          </cell>
          <cell r="AK1897">
            <v>7616491</v>
          </cell>
          <cell r="AL1897">
            <v>4632849</v>
          </cell>
          <cell r="AM1897">
            <v>1344750</v>
          </cell>
          <cell r="AN1897">
            <v>11778343</v>
          </cell>
          <cell r="AO1897">
            <v>6911384</v>
          </cell>
          <cell r="AP1897">
            <v>3621819</v>
          </cell>
          <cell r="AQ1897">
            <v>2729951.27</v>
          </cell>
          <cell r="AR1897">
            <v>11485598</v>
          </cell>
          <cell r="AS1897">
            <v>3366666</v>
          </cell>
          <cell r="AT1897">
            <v>11742484</v>
          </cell>
          <cell r="AU1897">
            <v>3034786.37</v>
          </cell>
          <cell r="AV1897">
            <v>3690487</v>
          </cell>
          <cell r="AW1897">
            <v>2690406</v>
          </cell>
          <cell r="AX1897">
            <v>2315407</v>
          </cell>
          <cell r="AY1897">
            <v>10365406.66</v>
          </cell>
          <cell r="AZ1897">
            <v>2365407</v>
          </cell>
          <cell r="BA1897">
            <v>2365406</v>
          </cell>
          <cell r="BB1897">
            <v>3027357</v>
          </cell>
          <cell r="BC1897">
            <v>18027276.66</v>
          </cell>
          <cell r="BD1897">
            <v>2323110</v>
          </cell>
          <cell r="BE1897">
            <v>9323110</v>
          </cell>
        </row>
        <row r="1898">
          <cell r="B1898">
            <v>403980</v>
          </cell>
          <cell r="C1898" t="str">
            <v xml:space="preserve">        단기사채의감소</v>
          </cell>
        </row>
        <row r="1899">
          <cell r="B1899">
            <v>403990</v>
          </cell>
          <cell r="C1899" t="str">
            <v xml:space="preserve">        단기차입금의감소</v>
          </cell>
          <cell r="AF1899">
            <v>11025788</v>
          </cell>
          <cell r="AG1899">
            <v>3000000</v>
          </cell>
          <cell r="AI1899">
            <v>9827368</v>
          </cell>
          <cell r="AJ1899">
            <v>5260708</v>
          </cell>
          <cell r="AK1899">
            <v>7071741</v>
          </cell>
          <cell r="AL1899">
            <v>-854924</v>
          </cell>
          <cell r="AN1899">
            <v>10008593</v>
          </cell>
          <cell r="AO1899">
            <v>4950000</v>
          </cell>
          <cell r="AP1899">
            <v>2000000</v>
          </cell>
          <cell r="AQ1899">
            <v>1000000.4</v>
          </cell>
          <cell r="AR1899">
            <v>8118931</v>
          </cell>
          <cell r="AV1899">
            <v>1000000</v>
          </cell>
          <cell r="AY1899">
            <v>8000000</v>
          </cell>
          <cell r="BC1899">
            <v>15000000</v>
          </cell>
          <cell r="BE1899">
            <v>7000000</v>
          </cell>
        </row>
        <row r="1900">
          <cell r="B1900">
            <v>404000</v>
          </cell>
          <cell r="C1900" t="str">
            <v xml:space="preserve">        당좌차월의감소</v>
          </cell>
        </row>
        <row r="1901">
          <cell r="B1901">
            <v>404010</v>
          </cell>
          <cell r="C1901" t="str">
            <v xml:space="preserve">        유동성장기부채의감소</v>
          </cell>
          <cell r="AF1901">
            <v>1689875</v>
          </cell>
          <cell r="AG1901">
            <v>624625</v>
          </cell>
          <cell r="AI1901">
            <v>1639500</v>
          </cell>
          <cell r="AJ1901">
            <v>819750</v>
          </cell>
          <cell r="AK1901">
            <v>544750</v>
          </cell>
          <cell r="AL1901">
            <v>5487773</v>
          </cell>
          <cell r="AM1901">
            <v>1344750</v>
          </cell>
          <cell r="AN1901">
            <v>1769750</v>
          </cell>
          <cell r="AO1901">
            <v>1769750</v>
          </cell>
          <cell r="AP1901">
            <v>1507250</v>
          </cell>
          <cell r="AQ1901">
            <v>1713500</v>
          </cell>
          <cell r="AR1901">
            <v>3366667</v>
          </cell>
          <cell r="AS1901">
            <v>3366666</v>
          </cell>
          <cell r="AT1901">
            <v>3034867</v>
          </cell>
          <cell r="AU1901">
            <v>3034786.67</v>
          </cell>
          <cell r="AV1901">
            <v>1927987</v>
          </cell>
          <cell r="AW1901">
            <v>3452906</v>
          </cell>
          <cell r="AX1901">
            <v>2315407</v>
          </cell>
          <cell r="AY1901">
            <v>2365406.66</v>
          </cell>
          <cell r="AZ1901">
            <v>2365407</v>
          </cell>
          <cell r="BA1901">
            <v>2365406</v>
          </cell>
          <cell r="BB1901">
            <v>3027357</v>
          </cell>
          <cell r="BC1901">
            <v>3027276.66</v>
          </cell>
          <cell r="BD1901">
            <v>2323110</v>
          </cell>
          <cell r="BE1901">
            <v>2323110</v>
          </cell>
        </row>
        <row r="1902">
          <cell r="B1902">
            <v>404020</v>
          </cell>
          <cell r="C1902" t="str">
            <v xml:space="preserve">            유동성사채의감소</v>
          </cell>
        </row>
        <row r="1903">
          <cell r="B1903">
            <v>404030</v>
          </cell>
          <cell r="C1903" t="str">
            <v xml:space="preserve">            유동성장기차입금의감소</v>
          </cell>
          <cell r="AF1903">
            <v>1689875</v>
          </cell>
          <cell r="AG1903">
            <v>624625</v>
          </cell>
          <cell r="AI1903">
            <v>1639500</v>
          </cell>
          <cell r="AJ1903">
            <v>819750</v>
          </cell>
          <cell r="AK1903">
            <v>544750</v>
          </cell>
          <cell r="AL1903">
            <v>5487773</v>
          </cell>
          <cell r="AM1903">
            <v>-6852273</v>
          </cell>
          <cell r="AN1903">
            <v>1769750</v>
          </cell>
          <cell r="AO1903">
            <v>1769750</v>
          </cell>
          <cell r="AP1903">
            <v>1507250</v>
          </cell>
          <cell r="AQ1903">
            <v>-5046750</v>
          </cell>
          <cell r="AR1903">
            <v>3366667</v>
          </cell>
          <cell r="AS1903">
            <v>3366666</v>
          </cell>
          <cell r="AT1903">
            <v>3034867</v>
          </cell>
          <cell r="AU1903">
            <v>-9768200</v>
          </cell>
          <cell r="AX1903">
            <v>7696300</v>
          </cell>
          <cell r="AY1903">
            <v>-7696300</v>
          </cell>
          <cell r="BB1903">
            <v>7758170</v>
          </cell>
          <cell r="BC1903">
            <v>-7758170</v>
          </cell>
        </row>
        <row r="1904">
          <cell r="B1904">
            <v>404040</v>
          </cell>
          <cell r="C1904" t="str">
            <v xml:space="preserve">            유동성유동화채무의감소</v>
          </cell>
        </row>
        <row r="1905">
          <cell r="B1905">
            <v>404050</v>
          </cell>
          <cell r="C1905" t="str">
            <v xml:space="preserve">            유동성연불매입채무의감소</v>
          </cell>
        </row>
        <row r="1906">
          <cell r="B1906">
            <v>404060</v>
          </cell>
          <cell r="C1906" t="str">
            <v xml:space="preserve">            기타유동성장기부채의감소</v>
          </cell>
          <cell r="AM1906">
            <v>8197023</v>
          </cell>
          <cell r="AQ1906">
            <v>6760250</v>
          </cell>
          <cell r="AU1906">
            <v>12802986.67</v>
          </cell>
          <cell r="AV1906">
            <v>1927987</v>
          </cell>
          <cell r="AW1906">
            <v>3452906</v>
          </cell>
          <cell r="AX1906">
            <v>-5380893</v>
          </cell>
          <cell r="AY1906">
            <v>10061706.66</v>
          </cell>
          <cell r="AZ1906">
            <v>2365407</v>
          </cell>
          <cell r="BA1906">
            <v>2365406</v>
          </cell>
          <cell r="BB1906">
            <v>-4730813</v>
          </cell>
          <cell r="BC1906">
            <v>10785446.66</v>
          </cell>
          <cell r="BD1906">
            <v>2323110</v>
          </cell>
          <cell r="BE1906">
            <v>2323110</v>
          </cell>
        </row>
        <row r="1907">
          <cell r="B1907">
            <v>404070</v>
          </cell>
          <cell r="C1907" t="str">
            <v xml:space="preserve">        미지급금의감소</v>
          </cell>
        </row>
        <row r="1908">
          <cell r="B1908">
            <v>404080</v>
          </cell>
          <cell r="C1908" t="str">
            <v xml:space="preserve">        사채의감소</v>
          </cell>
        </row>
        <row r="1909">
          <cell r="B1909">
            <v>404090</v>
          </cell>
          <cell r="C1909" t="str">
            <v xml:space="preserve">        장기차입금의감소</v>
          </cell>
          <cell r="AI1909">
            <v>83424</v>
          </cell>
          <cell r="AO1909">
            <v>191634</v>
          </cell>
          <cell r="AP1909">
            <v>114568</v>
          </cell>
          <cell r="AQ1909">
            <v>16451.87</v>
          </cell>
          <cell r="AV1909">
            <v>762500</v>
          </cell>
          <cell r="AW1909">
            <v>-762500</v>
          </cell>
        </row>
        <row r="1910">
          <cell r="B1910">
            <v>404100</v>
          </cell>
          <cell r="C1910" t="str">
            <v xml:space="preserve">        장기미지급금의감소</v>
          </cell>
        </row>
        <row r="1911">
          <cell r="B1911">
            <v>404110</v>
          </cell>
          <cell r="C1911" t="str">
            <v xml:space="preserve">        유동화채무의감소</v>
          </cell>
        </row>
        <row r="1912">
          <cell r="B1912">
            <v>404120</v>
          </cell>
          <cell r="C1912" t="str">
            <v xml:space="preserve">        상환우선주부채의감소</v>
          </cell>
        </row>
        <row r="1913">
          <cell r="B1913">
            <v>404130</v>
          </cell>
          <cell r="C1913" t="str">
            <v xml:space="preserve">        파생상품의변동</v>
          </cell>
        </row>
        <row r="1914">
          <cell r="B1914">
            <v>404140</v>
          </cell>
          <cell r="C1914" t="str">
            <v xml:space="preserve">        금융리스부채의감소</v>
          </cell>
        </row>
        <row r="1915">
          <cell r="B1915">
            <v>404150</v>
          </cell>
          <cell r="C1915" t="str">
            <v xml:space="preserve">        보증금등의감소</v>
          </cell>
        </row>
        <row r="1916">
          <cell r="B1916">
            <v>404660</v>
          </cell>
          <cell r="C1916" t="str">
            <v xml:space="preserve">        기타금융부채의감소</v>
          </cell>
        </row>
        <row r="1917">
          <cell r="B1917">
            <v>404160</v>
          </cell>
          <cell r="C1917" t="str">
            <v xml:space="preserve">        기타부채의감소</v>
          </cell>
        </row>
        <row r="1918">
          <cell r="B1918">
            <v>404170</v>
          </cell>
          <cell r="C1918" t="str">
            <v xml:space="preserve">        자본금의감소</v>
          </cell>
        </row>
        <row r="1919">
          <cell r="B1919">
            <v>404180</v>
          </cell>
          <cell r="C1919" t="str">
            <v xml:space="preserve">        *유상감자</v>
          </cell>
        </row>
        <row r="1920">
          <cell r="B1920">
            <v>404190</v>
          </cell>
          <cell r="C1920" t="str">
            <v xml:space="preserve">        자본잉여금의감소</v>
          </cell>
        </row>
        <row r="1921">
          <cell r="B1921">
            <v>404200</v>
          </cell>
          <cell r="C1921" t="str">
            <v xml:space="preserve">        종속회사의감자등</v>
          </cell>
        </row>
        <row r="1922">
          <cell r="B1922">
            <v>404210</v>
          </cell>
          <cell r="C1922" t="str">
            <v xml:space="preserve">        이익잉여금의감소(배당제외)</v>
          </cell>
        </row>
        <row r="1923">
          <cell r="B1923">
            <v>404220</v>
          </cell>
          <cell r="C1923" t="str">
            <v xml:space="preserve">        자기주식의취득</v>
          </cell>
          <cell r="AT1923">
            <v>8707617</v>
          </cell>
          <cell r="AU1923">
            <v>-0.3</v>
          </cell>
        </row>
        <row r="1924">
          <cell r="B1924">
            <v>404230</v>
          </cell>
          <cell r="C1924" t="str">
            <v xml:space="preserve">        연결자본거래현금유출액</v>
          </cell>
        </row>
        <row r="1925">
          <cell r="B1925">
            <v>404240</v>
          </cell>
          <cell r="C1925" t="str">
            <v xml:space="preserve">        종속기업소유지분변동에따른현금흐름</v>
          </cell>
        </row>
        <row r="1926">
          <cell r="B1926">
            <v>404250</v>
          </cell>
          <cell r="C1926" t="str">
            <v xml:space="preserve">        비지배주주지분의감소</v>
          </cell>
        </row>
        <row r="1927">
          <cell r="B1927">
            <v>404260</v>
          </cell>
          <cell r="C1927" t="str">
            <v xml:space="preserve">        정부보조금등의변동</v>
          </cell>
        </row>
        <row r="1928">
          <cell r="B1928">
            <v>404270</v>
          </cell>
          <cell r="C1928" t="str">
            <v xml:space="preserve">        환율변동으로인한차이조정</v>
          </cell>
        </row>
        <row r="1929">
          <cell r="B1929">
            <v>404670</v>
          </cell>
          <cell r="C1929" t="str">
            <v xml:space="preserve">        합병분할(양수도등)으로인한현금유입액</v>
          </cell>
        </row>
        <row r="1930">
          <cell r="B1930">
            <v>404280</v>
          </cell>
          <cell r="C1930" t="str">
            <v xml:space="preserve">        기타재무활동으로인한현금유출액</v>
          </cell>
        </row>
        <row r="1931">
          <cell r="B1931">
            <v>404290</v>
          </cell>
          <cell r="C1931" t="str">
            <v xml:space="preserve">    이자수입</v>
          </cell>
        </row>
        <row r="1932">
          <cell r="B1932">
            <v>404300</v>
          </cell>
          <cell r="C1932" t="str">
            <v xml:space="preserve">    이자지급(-)</v>
          </cell>
        </row>
        <row r="1933">
          <cell r="B1933">
            <v>404310</v>
          </cell>
          <cell r="C1933" t="str">
            <v xml:space="preserve">    배당금수입</v>
          </cell>
        </row>
        <row r="1934">
          <cell r="B1934">
            <v>404320</v>
          </cell>
          <cell r="C1934" t="str">
            <v xml:space="preserve">    배당금지급(-)</v>
          </cell>
          <cell r="AG1934">
            <v>-11657907</v>
          </cell>
          <cell r="AK1934">
            <v>-15606275</v>
          </cell>
          <cell r="AO1934">
            <v>-27310981</v>
          </cell>
          <cell r="AP1934">
            <v>-7803137</v>
          </cell>
          <cell r="AQ1934">
            <v>-0.3</v>
          </cell>
          <cell r="AS1934">
            <v>-42765687</v>
          </cell>
          <cell r="AW1934">
            <v>-31944171</v>
          </cell>
          <cell r="AY1934">
            <v>-0.38</v>
          </cell>
          <cell r="BA1934">
            <v>-25555337</v>
          </cell>
          <cell r="BC1934">
            <v>-0.1</v>
          </cell>
          <cell r="BE1934">
            <v>-8518446</v>
          </cell>
        </row>
        <row r="1935">
          <cell r="B1935">
            <v>404330</v>
          </cell>
          <cell r="C1935" t="str">
            <v xml:space="preserve">    법인세환입</v>
          </cell>
        </row>
        <row r="1936">
          <cell r="B1936">
            <v>404340</v>
          </cell>
          <cell r="C1936" t="str">
            <v xml:space="preserve">    법인세납부(-)</v>
          </cell>
        </row>
        <row r="1937">
          <cell r="B1937">
            <v>404350</v>
          </cell>
          <cell r="C1937" t="str">
            <v xml:space="preserve">    중단사업관련현금흐름</v>
          </cell>
        </row>
        <row r="1938">
          <cell r="B1938">
            <v>404360</v>
          </cell>
          <cell r="C1938" t="str">
            <v>영업투자재무활동기타현금흐름</v>
          </cell>
          <cell r="AL1938">
            <v>-6302828</v>
          </cell>
          <cell r="AM1938">
            <v>-134963</v>
          </cell>
          <cell r="AN1938">
            <v>-7354442</v>
          </cell>
          <cell r="AO1938">
            <v>35734</v>
          </cell>
          <cell r="AP1938">
            <v>529601</v>
          </cell>
          <cell r="AQ1938">
            <v>343016</v>
          </cell>
        </row>
        <row r="1939">
          <cell r="B1939">
            <v>404370</v>
          </cell>
          <cell r="C1939" t="str">
            <v>연결범위변동으로인한현금의증가</v>
          </cell>
        </row>
        <row r="1940">
          <cell r="B1940">
            <v>404380</v>
          </cell>
          <cell r="C1940" t="str">
            <v>환율변동효과</v>
          </cell>
          <cell r="AF1940">
            <v>119693</v>
          </cell>
          <cell r="AG1940">
            <v>17281</v>
          </cell>
          <cell r="AH1940">
            <v>116117</v>
          </cell>
          <cell r="AI1940">
            <v>40517</v>
          </cell>
          <cell r="AJ1940">
            <v>110580</v>
          </cell>
          <cell r="AK1940">
            <v>269227</v>
          </cell>
          <cell r="AL1940">
            <v>-203465</v>
          </cell>
          <cell r="AM1940">
            <v>145264</v>
          </cell>
          <cell r="AN1940">
            <v>293093</v>
          </cell>
          <cell r="AO1940">
            <v>-145473</v>
          </cell>
          <cell r="AP1940">
            <v>70722</v>
          </cell>
          <cell r="AQ1940">
            <v>112087.15</v>
          </cell>
          <cell r="AR1940">
            <v>-23051</v>
          </cell>
          <cell r="AS1940">
            <v>576672</v>
          </cell>
          <cell r="AT1940">
            <v>13268</v>
          </cell>
          <cell r="AU1940">
            <v>-164248.71</v>
          </cell>
          <cell r="AV1940">
            <v>247094</v>
          </cell>
          <cell r="AW1940">
            <v>30223</v>
          </cell>
          <cell r="AX1940">
            <v>-140368</v>
          </cell>
          <cell r="AY1940">
            <v>39679.620000000003</v>
          </cell>
          <cell r="AZ1940">
            <v>197612</v>
          </cell>
          <cell r="BA1940">
            <v>-440479</v>
          </cell>
          <cell r="BB1940">
            <v>530917</v>
          </cell>
          <cell r="BC1940">
            <v>-634201.48</v>
          </cell>
          <cell r="BD1940">
            <v>276995</v>
          </cell>
          <cell r="BE1940">
            <v>125104</v>
          </cell>
        </row>
        <row r="1941">
          <cell r="B1941">
            <v>404390</v>
          </cell>
          <cell r="C1941" t="str">
            <v>현금및현금성자산의증가</v>
          </cell>
          <cell r="AF1941">
            <v>-29898862</v>
          </cell>
          <cell r="AG1941">
            <v>9541509</v>
          </cell>
          <cell r="AH1941">
            <v>-19186279</v>
          </cell>
          <cell r="AI1941">
            <v>6957589</v>
          </cell>
          <cell r="AJ1941">
            <v>2777776</v>
          </cell>
          <cell r="AK1941">
            <v>109849020</v>
          </cell>
          <cell r="AL1941">
            <v>-51645649</v>
          </cell>
          <cell r="AM1941">
            <v>41552272</v>
          </cell>
          <cell r="AN1941">
            <v>32984775</v>
          </cell>
          <cell r="AO1941">
            <v>5931836</v>
          </cell>
          <cell r="AP1941">
            <v>117623592</v>
          </cell>
          <cell r="AQ1941">
            <v>-76720319</v>
          </cell>
          <cell r="AR1941">
            <v>180557229</v>
          </cell>
          <cell r="AS1941">
            <v>-57853407</v>
          </cell>
          <cell r="AT1941">
            <v>-63909324</v>
          </cell>
          <cell r="AU1941">
            <v>-58566128.93</v>
          </cell>
          <cell r="AV1941">
            <v>173904180</v>
          </cell>
          <cell r="AW1941">
            <v>49484807</v>
          </cell>
          <cell r="AX1941">
            <v>-94396936</v>
          </cell>
          <cell r="AY1941">
            <v>-285498266.95999998</v>
          </cell>
          <cell r="AZ1941">
            <v>280428071</v>
          </cell>
          <cell r="BA1941">
            <v>-270176931</v>
          </cell>
          <cell r="BB1941">
            <v>50285692</v>
          </cell>
          <cell r="BC1941">
            <v>-70841336.170000002</v>
          </cell>
          <cell r="BD1941">
            <v>18006192</v>
          </cell>
          <cell r="BE1941">
            <v>29350528</v>
          </cell>
        </row>
        <row r="1942">
          <cell r="B1942">
            <v>404400</v>
          </cell>
          <cell r="C1942" t="str">
            <v>기초현금및현금성자산</v>
          </cell>
          <cell r="AF1942">
            <v>175925493</v>
          </cell>
          <cell r="AG1942">
            <v>146026630</v>
          </cell>
          <cell r="AH1942">
            <v>155568139</v>
          </cell>
          <cell r="AI1942">
            <v>136381860</v>
          </cell>
          <cell r="AJ1942">
            <v>143339449</v>
          </cell>
          <cell r="AK1942">
            <v>146117225</v>
          </cell>
          <cell r="AL1942">
            <v>255966245</v>
          </cell>
          <cell r="AM1942">
            <v>204320596</v>
          </cell>
          <cell r="AN1942">
            <v>252310659</v>
          </cell>
          <cell r="AO1942">
            <v>285295434</v>
          </cell>
          <cell r="AP1942">
            <v>291227270</v>
          </cell>
          <cell r="AQ1942">
            <v>408850863</v>
          </cell>
          <cell r="AR1942">
            <v>332130544</v>
          </cell>
          <cell r="AS1942">
            <v>512687773</v>
          </cell>
          <cell r="AT1942">
            <v>454834366</v>
          </cell>
          <cell r="AU1942">
            <v>390925042</v>
          </cell>
          <cell r="AV1942">
            <v>338805004</v>
          </cell>
          <cell r="AW1942">
            <v>512709184</v>
          </cell>
          <cell r="AX1942">
            <v>562193991</v>
          </cell>
          <cell r="AY1942">
            <v>467797055</v>
          </cell>
          <cell r="AZ1942">
            <v>182298788</v>
          </cell>
          <cell r="BA1942">
            <v>462726860</v>
          </cell>
          <cell r="BB1942">
            <v>192549928</v>
          </cell>
          <cell r="BC1942">
            <v>242835621</v>
          </cell>
          <cell r="BD1942">
            <v>171994284</v>
          </cell>
          <cell r="BE1942">
            <v>190000476</v>
          </cell>
        </row>
        <row r="1943">
          <cell r="B1943">
            <v>404410</v>
          </cell>
          <cell r="C1943" t="str">
            <v>기말현금및현금성자산</v>
          </cell>
          <cell r="AF1943">
            <v>146026630</v>
          </cell>
          <cell r="AG1943">
            <v>155568139</v>
          </cell>
          <cell r="AH1943">
            <v>136381860</v>
          </cell>
          <cell r="AI1943">
            <v>143339449</v>
          </cell>
          <cell r="AJ1943">
            <v>146117225</v>
          </cell>
          <cell r="AK1943">
            <v>255966245</v>
          </cell>
          <cell r="AL1943">
            <v>204320596</v>
          </cell>
          <cell r="AM1943">
            <v>245872868</v>
          </cell>
          <cell r="AN1943">
            <v>285295434</v>
          </cell>
          <cell r="AO1943">
            <v>291227270</v>
          </cell>
          <cell r="AP1943">
            <v>408850863</v>
          </cell>
          <cell r="AQ1943">
            <v>332130544.18000001</v>
          </cell>
          <cell r="AR1943">
            <v>512687773</v>
          </cell>
          <cell r="AS1943">
            <v>454834366</v>
          </cell>
          <cell r="AT1943">
            <v>390925042</v>
          </cell>
          <cell r="AU1943">
            <v>338805004.13999999</v>
          </cell>
          <cell r="AV1943">
            <v>512709184</v>
          </cell>
          <cell r="AW1943">
            <v>562193991</v>
          </cell>
          <cell r="AX1943">
            <v>467797055</v>
          </cell>
          <cell r="AY1943">
            <v>182298788.18000001</v>
          </cell>
          <cell r="AZ1943">
            <v>462726860</v>
          </cell>
          <cell r="BA1943">
            <v>192549928</v>
          </cell>
          <cell r="BB1943">
            <v>242835621</v>
          </cell>
          <cell r="BC1943">
            <v>171994284.00999999</v>
          </cell>
          <cell r="BD1943">
            <v>190000476</v>
          </cell>
          <cell r="BE1943">
            <v>219351004</v>
          </cell>
        </row>
        <row r="2100">
          <cell r="B2100">
            <v>290100</v>
          </cell>
          <cell r="C2100" t="str">
            <v xml:space="preserve">    기타</v>
          </cell>
          <cell r="AF2100">
            <v>2497678</v>
          </cell>
          <cell r="AG2100">
            <v>2434415</v>
          </cell>
          <cell r="AH2100">
            <v>3895030</v>
          </cell>
          <cell r="AI2100">
            <v>2281631</v>
          </cell>
          <cell r="AJ2100">
            <v>2727773</v>
          </cell>
          <cell r="AK2100">
            <v>2547622</v>
          </cell>
          <cell r="AL2100">
            <v>4313585</v>
          </cell>
          <cell r="AM2100">
            <v>2423072</v>
          </cell>
          <cell r="AN2100">
            <v>2718297</v>
          </cell>
          <cell r="AO2100">
            <v>2642712</v>
          </cell>
          <cell r="AP2100">
            <v>4854622</v>
          </cell>
          <cell r="AQ2100">
            <v>-10215631</v>
          </cell>
          <cell r="AR2100">
            <v>2982382</v>
          </cell>
          <cell r="AS2100">
            <v>2276936</v>
          </cell>
          <cell r="AT2100">
            <v>5205248</v>
          </cell>
          <cell r="AU2100">
            <v>2960991.9</v>
          </cell>
          <cell r="AW2100">
            <v>6765711</v>
          </cell>
          <cell r="AX2100">
            <v>-6765711</v>
          </cell>
          <cell r="AY2100">
            <v>15363806.699999999</v>
          </cell>
          <cell r="AZ2100">
            <v>4491436</v>
          </cell>
          <cell r="BA2100">
            <v>3890391</v>
          </cell>
          <cell r="BB2100">
            <v>-8381827</v>
          </cell>
          <cell r="BC2100">
            <v>18038527.539999999</v>
          </cell>
          <cell r="BD2100">
            <v>4431173</v>
          </cell>
          <cell r="BE2100">
            <v>3882482</v>
          </cell>
        </row>
        <row r="2101">
          <cell r="B2101">
            <v>290200</v>
          </cell>
          <cell r="C2101" t="str">
            <v xml:space="preserve">    기타</v>
          </cell>
          <cell r="AF2101">
            <v>2277338</v>
          </cell>
          <cell r="AG2101">
            <v>2596454</v>
          </cell>
          <cell r="AH2101">
            <v>3140447</v>
          </cell>
          <cell r="AI2101">
            <v>2861589</v>
          </cell>
          <cell r="AJ2101">
            <v>2524244</v>
          </cell>
          <cell r="AK2101">
            <v>2651629</v>
          </cell>
          <cell r="AL2101">
            <v>3171082</v>
          </cell>
          <cell r="AM2101">
            <v>3000992</v>
          </cell>
          <cell r="AN2101">
            <v>2647615</v>
          </cell>
          <cell r="AO2101">
            <v>2703419</v>
          </cell>
          <cell r="AP2101">
            <v>3785243</v>
          </cell>
          <cell r="AQ2101">
            <v>3322607.63</v>
          </cell>
          <cell r="AR2101">
            <v>2823546</v>
          </cell>
          <cell r="AS2101">
            <v>2798422</v>
          </cell>
          <cell r="AT2101">
            <v>3734862</v>
          </cell>
          <cell r="AU2101">
            <v>3309406.68</v>
          </cell>
          <cell r="AV2101">
            <v>3186695</v>
          </cell>
          <cell r="AW2101">
            <v>3191643</v>
          </cell>
          <cell r="AX2101">
            <v>4036902</v>
          </cell>
          <cell r="AY2101">
            <v>3455175.6</v>
          </cell>
          <cell r="AZ2101">
            <v>3743903</v>
          </cell>
          <cell r="BA2101">
            <v>3564111</v>
          </cell>
          <cell r="BB2101">
            <v>4231231</v>
          </cell>
          <cell r="BC2101">
            <v>3662600.58</v>
          </cell>
          <cell r="BD2101">
            <v>3252317</v>
          </cell>
          <cell r="BE2101">
            <v>3303758</v>
          </cell>
        </row>
        <row r="2102">
          <cell r="B2102">
            <v>290500</v>
          </cell>
          <cell r="C2102" t="str">
            <v xml:space="preserve">    기타관리비</v>
          </cell>
          <cell r="AF2102">
            <v>1461365</v>
          </cell>
          <cell r="AG2102">
            <v>1641443</v>
          </cell>
          <cell r="AH2102">
            <v>1802536</v>
          </cell>
          <cell r="AI2102">
            <v>2873150</v>
          </cell>
          <cell r="AJ2102">
            <v>1366234</v>
          </cell>
          <cell r="AK2102">
            <v>1638762</v>
          </cell>
          <cell r="AL2102">
            <v>140336</v>
          </cell>
          <cell r="AM2102">
            <v>1079396</v>
          </cell>
          <cell r="AN2102">
            <v>945267</v>
          </cell>
          <cell r="AO2102">
            <v>1458554</v>
          </cell>
          <cell r="AP2102">
            <v>1080329</v>
          </cell>
          <cell r="AQ2102">
            <v>1174905</v>
          </cell>
          <cell r="AR2102">
            <v>1048419</v>
          </cell>
          <cell r="AS2102">
            <v>1278563</v>
          </cell>
          <cell r="AT2102">
            <v>1218652</v>
          </cell>
          <cell r="AU2102">
            <v>1288724</v>
          </cell>
          <cell r="AV2102">
            <v>1022146</v>
          </cell>
          <cell r="AW2102">
            <v>1120509</v>
          </cell>
          <cell r="AX2102">
            <v>1178285</v>
          </cell>
          <cell r="AY2102">
            <v>1467120</v>
          </cell>
          <cell r="AZ2102">
            <v>4047946</v>
          </cell>
          <cell r="BA2102">
            <v>11462342</v>
          </cell>
          <cell r="BB2102">
            <v>2707634</v>
          </cell>
          <cell r="BC2102">
            <v>1014817</v>
          </cell>
          <cell r="BD2102">
            <v>1243284</v>
          </cell>
          <cell r="BE2102">
            <v>3584862</v>
          </cell>
        </row>
        <row r="2103">
          <cell r="B2103">
            <v>290700</v>
          </cell>
          <cell r="C2103" t="str">
            <v xml:space="preserve">    기타판매비</v>
          </cell>
          <cell r="AF2103">
            <v>340435</v>
          </cell>
          <cell r="AG2103">
            <v>374323</v>
          </cell>
          <cell r="AH2103">
            <v>492619</v>
          </cell>
          <cell r="AI2103">
            <v>989001</v>
          </cell>
          <cell r="AJ2103">
            <v>353388</v>
          </cell>
          <cell r="AK2103">
            <v>433421</v>
          </cell>
          <cell r="AL2103">
            <v>367939</v>
          </cell>
          <cell r="AM2103">
            <v>475960</v>
          </cell>
          <cell r="AN2103">
            <v>388564</v>
          </cell>
          <cell r="AO2103">
            <v>629887</v>
          </cell>
          <cell r="AP2103">
            <v>713599</v>
          </cell>
          <cell r="AQ2103">
            <v>973987</v>
          </cell>
          <cell r="AR2103">
            <v>621006</v>
          </cell>
          <cell r="AS2103">
            <v>825586</v>
          </cell>
          <cell r="AT2103">
            <v>942405</v>
          </cell>
          <cell r="AU2103">
            <v>984342</v>
          </cell>
          <cell r="AV2103">
            <v>598654</v>
          </cell>
          <cell r="AW2103">
            <v>672373</v>
          </cell>
          <cell r="AX2103">
            <v>718323</v>
          </cell>
          <cell r="AY2103">
            <v>791777</v>
          </cell>
          <cell r="AZ2103">
            <v>715753</v>
          </cell>
          <cell r="BA2103">
            <v>-715753</v>
          </cell>
          <cell r="BB2103">
            <v>764434</v>
          </cell>
          <cell r="BC2103">
            <v>700783</v>
          </cell>
          <cell r="BD2103">
            <v>534798</v>
          </cell>
          <cell r="BE2103">
            <v>-534798</v>
          </cell>
        </row>
        <row r="2104">
          <cell r="B2104">
            <v>292400</v>
          </cell>
          <cell r="C2104" t="str">
            <v xml:space="preserve">            *기타</v>
          </cell>
        </row>
        <row r="2105">
          <cell r="B2105">
            <v>292500</v>
          </cell>
          <cell r="C2105" t="str">
            <v xml:space="preserve">        *기타</v>
          </cell>
        </row>
        <row r="2106">
          <cell r="B2106">
            <v>292700</v>
          </cell>
          <cell r="C2106" t="str">
            <v xml:space="preserve">            *기타</v>
          </cell>
        </row>
        <row r="2107">
          <cell r="B2107">
            <v>292800</v>
          </cell>
          <cell r="C2107" t="str">
            <v xml:space="preserve">        *기타</v>
          </cell>
        </row>
        <row r="2108">
          <cell r="B2108">
            <v>291400</v>
          </cell>
          <cell r="C2108" t="str">
            <v xml:space="preserve">    기타</v>
          </cell>
        </row>
        <row r="2109">
          <cell r="B2109">
            <v>291600</v>
          </cell>
          <cell r="C2109" t="str">
            <v xml:space="preserve">    기타</v>
          </cell>
          <cell r="AT2109">
            <v>1727863</v>
          </cell>
          <cell r="AU2109">
            <v>-1727863</v>
          </cell>
        </row>
        <row r="2110">
          <cell r="B2110">
            <v>290900</v>
          </cell>
          <cell r="C2110" t="str">
            <v xml:space="preserve">        기타</v>
          </cell>
          <cell r="AF2110">
            <v>3722615</v>
          </cell>
          <cell r="AG2110">
            <v>3229166</v>
          </cell>
          <cell r="AH2110">
            <v>3742942</v>
          </cell>
          <cell r="AI2110">
            <v>5200714</v>
          </cell>
          <cell r="AJ2110">
            <v>3728689</v>
          </cell>
          <cell r="AK2110">
            <v>5719697</v>
          </cell>
          <cell r="AL2110">
            <v>4563575</v>
          </cell>
          <cell r="AM2110">
            <v>5674697</v>
          </cell>
          <cell r="AN2110">
            <v>4761836</v>
          </cell>
          <cell r="AO2110">
            <v>5562530</v>
          </cell>
          <cell r="AP2110">
            <v>4031046</v>
          </cell>
          <cell r="AQ2110">
            <v>14572372</v>
          </cell>
          <cell r="AR2110">
            <v>3593742</v>
          </cell>
          <cell r="AS2110">
            <v>2753952</v>
          </cell>
          <cell r="AT2110">
            <v>2053700</v>
          </cell>
          <cell r="AU2110">
            <v>2372530</v>
          </cell>
          <cell r="AV2110">
            <v>4510906</v>
          </cell>
          <cell r="AW2110">
            <v>2219322</v>
          </cell>
          <cell r="AX2110">
            <v>2897250</v>
          </cell>
          <cell r="AY2110">
            <v>2542509</v>
          </cell>
          <cell r="AZ2110">
            <v>19601251</v>
          </cell>
          <cell r="BA2110">
            <v>6895471</v>
          </cell>
          <cell r="BB2110">
            <v>3571490</v>
          </cell>
          <cell r="BC2110">
            <v>4003005</v>
          </cell>
          <cell r="BD2110">
            <v>3743375</v>
          </cell>
          <cell r="BE2110">
            <v>3937426</v>
          </cell>
        </row>
        <row r="2111">
          <cell r="B2111">
            <v>291200</v>
          </cell>
          <cell r="C2111" t="str">
            <v xml:space="preserve">        기타</v>
          </cell>
          <cell r="AF2111">
            <v>1676737</v>
          </cell>
          <cell r="AG2111">
            <v>2088769</v>
          </cell>
          <cell r="AH2111">
            <v>293123</v>
          </cell>
          <cell r="AI2111">
            <v>4359811</v>
          </cell>
          <cell r="AJ2111">
            <v>2283137</v>
          </cell>
          <cell r="AK2111">
            <v>278755</v>
          </cell>
          <cell r="AL2111">
            <v>711438</v>
          </cell>
          <cell r="AM2111">
            <v>12826911</v>
          </cell>
          <cell r="AN2111">
            <v>2148583</v>
          </cell>
          <cell r="AO2111">
            <v>832871</v>
          </cell>
          <cell r="AP2111">
            <v>876247</v>
          </cell>
          <cell r="AQ2111">
            <v>1733378</v>
          </cell>
          <cell r="AR2111">
            <v>1507381</v>
          </cell>
          <cell r="AS2111">
            <v>741187</v>
          </cell>
          <cell r="AT2111">
            <v>354246</v>
          </cell>
          <cell r="AU2111">
            <v>2080153</v>
          </cell>
          <cell r="AV2111">
            <v>2399718</v>
          </cell>
          <cell r="AW2111">
            <v>2202147</v>
          </cell>
          <cell r="AX2111">
            <v>1461139</v>
          </cell>
          <cell r="AY2111">
            <v>1361178</v>
          </cell>
          <cell r="AZ2111">
            <v>1609801</v>
          </cell>
          <cell r="BA2111">
            <v>3101560</v>
          </cell>
          <cell r="BB2111">
            <v>2032342</v>
          </cell>
          <cell r="BC2111">
            <v>10580820</v>
          </cell>
          <cell r="BD2111">
            <v>1648597</v>
          </cell>
          <cell r="BE2111">
            <v>3281609</v>
          </cell>
        </row>
        <row r="2112">
          <cell r="B2112">
            <v>291800</v>
          </cell>
          <cell r="C2112" t="str">
            <v xml:space="preserve">        기타</v>
          </cell>
          <cell r="AK2112">
            <v>-1928867</v>
          </cell>
          <cell r="AL2112">
            <v>-120975</v>
          </cell>
          <cell r="AM2112">
            <v>2049842</v>
          </cell>
          <cell r="AO2112">
            <v>-158</v>
          </cell>
          <cell r="AP2112">
            <v>-1200</v>
          </cell>
          <cell r="AQ2112">
            <v>1358</v>
          </cell>
          <cell r="AS2112">
            <v>-1000607</v>
          </cell>
          <cell r="AT2112">
            <v>-11</v>
          </cell>
          <cell r="AU2112">
            <v>1000618</v>
          </cell>
        </row>
        <row r="2113">
          <cell r="B2113">
            <v>291900</v>
          </cell>
          <cell r="C2113" t="str">
            <v xml:space="preserve">        기타</v>
          </cell>
        </row>
        <row r="2114">
          <cell r="B2114">
            <v>292000</v>
          </cell>
          <cell r="C2114" t="str">
            <v xml:space="preserve">        기타</v>
          </cell>
        </row>
        <row r="2115">
          <cell r="B2115">
            <v>292100</v>
          </cell>
          <cell r="C2115" t="str">
            <v xml:space="preserve">    기타</v>
          </cell>
          <cell r="AF2115">
            <v>-457860</v>
          </cell>
          <cell r="AG2115">
            <v>814367</v>
          </cell>
          <cell r="AH2115">
            <v>-1737679</v>
          </cell>
          <cell r="AI2115">
            <v>-2915735</v>
          </cell>
          <cell r="AJ2115">
            <v>-848438</v>
          </cell>
          <cell r="AK2115">
            <v>655269</v>
          </cell>
          <cell r="AL2115">
            <v>-2058535</v>
          </cell>
          <cell r="AM2115">
            <v>1566599</v>
          </cell>
          <cell r="AN2115">
            <v>980655</v>
          </cell>
          <cell r="AO2115">
            <v>-1874924</v>
          </cell>
          <cell r="AP2115">
            <v>195201</v>
          </cell>
          <cell r="AQ2115">
            <v>-2824985.73</v>
          </cell>
          <cell r="AR2115">
            <v>2142500</v>
          </cell>
          <cell r="AS2115">
            <v>-59850</v>
          </cell>
          <cell r="AT2115">
            <v>29242</v>
          </cell>
          <cell r="AU2115">
            <v>-4937583.71</v>
          </cell>
          <cell r="AV2115">
            <v>-1030906</v>
          </cell>
          <cell r="AW2115">
            <v>1700337</v>
          </cell>
          <cell r="AX2115">
            <v>-1270098</v>
          </cell>
          <cell r="AY2115">
            <v>-951763.55</v>
          </cell>
          <cell r="AZ2115">
            <v>-147515</v>
          </cell>
          <cell r="BA2115">
            <v>-162757</v>
          </cell>
          <cell r="BB2115">
            <v>1256669</v>
          </cell>
          <cell r="BC2115">
            <v>-4792348.6100000003</v>
          </cell>
          <cell r="BD2115">
            <v>-248097</v>
          </cell>
          <cell r="BE2115">
            <v>-339768</v>
          </cell>
        </row>
        <row r="2116">
          <cell r="B2116">
            <v>190010</v>
          </cell>
          <cell r="C2116" t="str">
            <v xml:space="preserve">        토지</v>
          </cell>
          <cell r="S2116">
            <v>184098402</v>
          </cell>
          <cell r="W2116">
            <v>211495452</v>
          </cell>
          <cell r="AA2116">
            <v>127628434</v>
          </cell>
          <cell r="AE2116">
            <v>127690874</v>
          </cell>
          <cell r="AI2116">
            <v>306517808</v>
          </cell>
          <cell r="AJ2116">
            <v>306517808</v>
          </cell>
          <cell r="AK2116">
            <v>306517808</v>
          </cell>
          <cell r="AL2116">
            <v>306517808</v>
          </cell>
          <cell r="AM2116">
            <v>306517808</v>
          </cell>
          <cell r="AN2116">
            <v>306517808</v>
          </cell>
          <cell r="AO2116">
            <v>306517808</v>
          </cell>
          <cell r="AP2116">
            <v>306517808</v>
          </cell>
          <cell r="AQ2116">
            <v>327692193</v>
          </cell>
          <cell r="AR2116">
            <v>327692193</v>
          </cell>
          <cell r="AS2116">
            <v>327692193</v>
          </cell>
          <cell r="AT2116">
            <v>327692193</v>
          </cell>
          <cell r="AU2116">
            <v>338062810</v>
          </cell>
          <cell r="AV2116">
            <v>346844232</v>
          </cell>
          <cell r="AW2116">
            <v>347376064</v>
          </cell>
          <cell r="AX2116">
            <v>347034064</v>
          </cell>
          <cell r="AY2116">
            <v>377677820</v>
          </cell>
          <cell r="AZ2116">
            <v>377418176</v>
          </cell>
          <cell r="BA2116">
            <v>387599984</v>
          </cell>
          <cell r="BB2116">
            <v>387620883</v>
          </cell>
          <cell r="BC2116">
            <v>390798729</v>
          </cell>
          <cell r="BD2116">
            <v>390784960</v>
          </cell>
        </row>
        <row r="2117">
          <cell r="B2117">
            <v>190020</v>
          </cell>
          <cell r="C2117" t="str">
            <v xml:space="preserve">        설비자산</v>
          </cell>
          <cell r="S2117">
            <v>230492176</v>
          </cell>
          <cell r="W2117">
            <v>229984234</v>
          </cell>
          <cell r="AA2117">
            <v>63638603</v>
          </cell>
          <cell r="AE2117">
            <v>60305544</v>
          </cell>
          <cell r="AI2117">
            <v>162082685</v>
          </cell>
          <cell r="AJ2117">
            <v>158991267</v>
          </cell>
          <cell r="AK2117">
            <v>157742895</v>
          </cell>
          <cell r="AL2117">
            <v>158947957</v>
          </cell>
          <cell r="AM2117">
            <v>156105214</v>
          </cell>
          <cell r="AN2117">
            <v>154087635</v>
          </cell>
          <cell r="AO2117">
            <v>176983418</v>
          </cell>
          <cell r="AP2117">
            <v>173263710</v>
          </cell>
          <cell r="AQ2117">
            <v>175208995</v>
          </cell>
          <cell r="AR2117">
            <v>172450192</v>
          </cell>
          <cell r="AS2117">
            <v>176117803</v>
          </cell>
          <cell r="AT2117">
            <v>175809943</v>
          </cell>
          <cell r="AU2117">
            <v>173687995</v>
          </cell>
          <cell r="AV2117">
            <v>198857390</v>
          </cell>
          <cell r="AW2117">
            <v>197956156</v>
          </cell>
          <cell r="AX2117">
            <v>199708218</v>
          </cell>
          <cell r="AY2117">
            <v>202824904</v>
          </cell>
          <cell r="AZ2117">
            <v>200348613</v>
          </cell>
          <cell r="BA2117">
            <v>907373170</v>
          </cell>
          <cell r="BB2117">
            <v>927549437</v>
          </cell>
          <cell r="BC2117">
            <v>925661648</v>
          </cell>
          <cell r="BD2117">
            <v>915557975</v>
          </cell>
        </row>
        <row r="2118">
          <cell r="B2118">
            <v>190030</v>
          </cell>
          <cell r="C2118" t="str">
            <v xml:space="preserve">            건물및부속설비</v>
          </cell>
          <cell r="S2118">
            <v>230492176</v>
          </cell>
          <cell r="W2118">
            <v>229984234</v>
          </cell>
          <cell r="AA2118">
            <v>42345949</v>
          </cell>
          <cell r="AE2118">
            <v>38398126</v>
          </cell>
          <cell r="AI2118">
            <v>127140422</v>
          </cell>
          <cell r="AJ2118">
            <v>125216992</v>
          </cell>
          <cell r="AK2118">
            <v>124482989</v>
          </cell>
          <cell r="AL2118">
            <v>121926710</v>
          </cell>
          <cell r="AM2118">
            <v>120811225</v>
          </cell>
          <cell r="AN2118">
            <v>119861191</v>
          </cell>
          <cell r="AO2118">
            <v>139290263</v>
          </cell>
          <cell r="AP2118">
            <v>134107099</v>
          </cell>
          <cell r="AQ2118">
            <v>136804114</v>
          </cell>
          <cell r="AR2118">
            <v>134609145</v>
          </cell>
          <cell r="AS2118">
            <v>133138997</v>
          </cell>
          <cell r="AT2118">
            <v>132711471</v>
          </cell>
          <cell r="AU2118">
            <v>130294822</v>
          </cell>
          <cell r="AV2118">
            <v>154150922</v>
          </cell>
          <cell r="AW2118">
            <v>152190473</v>
          </cell>
          <cell r="AX2118">
            <v>150156992</v>
          </cell>
          <cell r="AY2118">
            <v>153684015</v>
          </cell>
          <cell r="AZ2118">
            <v>150239180</v>
          </cell>
          <cell r="BA2118">
            <v>792935503</v>
          </cell>
          <cell r="BB2118">
            <v>801105540</v>
          </cell>
          <cell r="BC2118">
            <v>784952082</v>
          </cell>
          <cell r="BD2118">
            <v>778697739</v>
          </cell>
        </row>
        <row r="2119">
          <cell r="B2119">
            <v>190040</v>
          </cell>
          <cell r="C2119" t="str">
            <v xml:space="preserve">            구축물</v>
          </cell>
        </row>
        <row r="2120">
          <cell r="B2120">
            <v>190050</v>
          </cell>
          <cell r="C2120" t="str">
            <v xml:space="preserve">            기계장치</v>
          </cell>
        </row>
        <row r="2121">
          <cell r="B2121">
            <v>190060</v>
          </cell>
          <cell r="C2121" t="str">
            <v xml:space="preserve">            중장비</v>
          </cell>
        </row>
        <row r="2122">
          <cell r="B2122">
            <v>190070</v>
          </cell>
          <cell r="C2122" t="str">
            <v xml:space="preserve">            시설장치</v>
          </cell>
        </row>
        <row r="2123">
          <cell r="B2123">
            <v>190080</v>
          </cell>
          <cell r="C2123" t="str">
            <v xml:space="preserve">            미착자산</v>
          </cell>
        </row>
        <row r="2124">
          <cell r="B2124">
            <v>190090</v>
          </cell>
          <cell r="C2124" t="str">
            <v xml:space="preserve">            차량운반구</v>
          </cell>
        </row>
        <row r="2125">
          <cell r="B2125">
            <v>190100</v>
          </cell>
          <cell r="C2125" t="str">
            <v xml:space="preserve">            선박</v>
          </cell>
        </row>
        <row r="2126">
          <cell r="B2126">
            <v>190110</v>
          </cell>
          <cell r="C2126" t="str">
            <v xml:space="preserve">            항공기</v>
          </cell>
        </row>
        <row r="2127">
          <cell r="B2127">
            <v>190120</v>
          </cell>
          <cell r="C2127" t="str">
            <v xml:space="preserve">            공구기구비품</v>
          </cell>
          <cell r="AA2127">
            <v>21292654</v>
          </cell>
          <cell r="AE2127">
            <v>21907418</v>
          </cell>
          <cell r="AI2127">
            <v>34942263</v>
          </cell>
          <cell r="AJ2127">
            <v>33774275</v>
          </cell>
          <cell r="AK2127">
            <v>33259906</v>
          </cell>
          <cell r="AL2127">
            <v>37021247</v>
          </cell>
          <cell r="AM2127">
            <v>35293989</v>
          </cell>
          <cell r="AN2127">
            <v>34226444</v>
          </cell>
          <cell r="AO2127">
            <v>37693155</v>
          </cell>
          <cell r="AP2127">
            <v>39156611</v>
          </cell>
          <cell r="AQ2127">
            <v>38404881</v>
          </cell>
          <cell r="AR2127">
            <v>37841047</v>
          </cell>
          <cell r="AS2127">
            <v>42978806</v>
          </cell>
          <cell r="AT2127">
            <v>43098472</v>
          </cell>
          <cell r="AU2127">
            <v>43393173</v>
          </cell>
          <cell r="AV2127">
            <v>44706468</v>
          </cell>
          <cell r="AW2127">
            <v>45765683</v>
          </cell>
          <cell r="AX2127">
            <v>49551226</v>
          </cell>
          <cell r="AY2127">
            <v>49140889</v>
          </cell>
          <cell r="AZ2127">
            <v>50109433</v>
          </cell>
          <cell r="BA2127">
            <v>114437667</v>
          </cell>
          <cell r="BB2127">
            <v>126443897</v>
          </cell>
          <cell r="BC2127">
            <v>140709566</v>
          </cell>
          <cell r="BD2127">
            <v>136860236</v>
          </cell>
        </row>
        <row r="2128">
          <cell r="B2128">
            <v>190130</v>
          </cell>
          <cell r="C2128" t="str">
            <v xml:space="preserve">            리스자산</v>
          </cell>
        </row>
        <row r="2129">
          <cell r="B2129">
            <v>190140</v>
          </cell>
          <cell r="C2129" t="str">
            <v xml:space="preserve">            리스개량자산</v>
          </cell>
        </row>
        <row r="2130">
          <cell r="B2130">
            <v>190150</v>
          </cell>
          <cell r="C2130" t="str">
            <v xml:space="preserve">        건설중인자산</v>
          </cell>
          <cell r="S2130">
            <v>941072</v>
          </cell>
          <cell r="W2130">
            <v>830582</v>
          </cell>
          <cell r="AA2130">
            <v>1462324</v>
          </cell>
          <cell r="AE2130">
            <v>1547065</v>
          </cell>
          <cell r="AI2130">
            <v>2532168</v>
          </cell>
          <cell r="AJ2130">
            <v>3844078</v>
          </cell>
          <cell r="AK2130">
            <v>5672819</v>
          </cell>
          <cell r="AL2130">
            <v>8507002</v>
          </cell>
          <cell r="AM2130">
            <v>8978080</v>
          </cell>
          <cell r="AN2130">
            <v>28715123</v>
          </cell>
          <cell r="AO2130">
            <v>18078395</v>
          </cell>
          <cell r="AP2130">
            <v>19086988</v>
          </cell>
          <cell r="AQ2130">
            <v>33963565</v>
          </cell>
          <cell r="AR2130">
            <v>42606208</v>
          </cell>
          <cell r="AS2130">
            <v>189334415</v>
          </cell>
          <cell r="AT2130">
            <v>238399144</v>
          </cell>
          <cell r="AU2130">
            <v>295307409</v>
          </cell>
          <cell r="AV2130">
            <v>346316256</v>
          </cell>
          <cell r="AW2130">
            <v>444150159</v>
          </cell>
          <cell r="AX2130">
            <v>603758931</v>
          </cell>
          <cell r="AY2130">
            <v>731280751</v>
          </cell>
          <cell r="AZ2130">
            <v>814383482</v>
          </cell>
          <cell r="BA2130">
            <v>161055584</v>
          </cell>
          <cell r="BB2130">
            <v>184528856</v>
          </cell>
          <cell r="BC2130">
            <v>212424095</v>
          </cell>
          <cell r="BD2130">
            <v>276081043</v>
          </cell>
        </row>
        <row r="2131">
          <cell r="B2131">
            <v>190160</v>
          </cell>
          <cell r="C2131" t="str">
            <v xml:space="preserve">        기타유형자산</v>
          </cell>
          <cell r="S2131">
            <v>35729128</v>
          </cell>
          <cell r="W2131">
            <v>37379174</v>
          </cell>
          <cell r="AA2131">
            <v>6915510</v>
          </cell>
          <cell r="AE2131">
            <v>9236290</v>
          </cell>
          <cell r="AI2131">
            <v>12346128</v>
          </cell>
          <cell r="AJ2131">
            <v>11625125</v>
          </cell>
          <cell r="AK2131">
            <v>11207645</v>
          </cell>
          <cell r="AL2131">
            <v>12021663</v>
          </cell>
          <cell r="AM2131">
            <v>12020165</v>
          </cell>
          <cell r="AN2131">
            <v>12465516</v>
          </cell>
          <cell r="AO2131">
            <v>11834649</v>
          </cell>
          <cell r="AP2131">
            <v>12506206</v>
          </cell>
          <cell r="AQ2131">
            <v>13269597</v>
          </cell>
          <cell r="AR2131">
            <v>16236298</v>
          </cell>
          <cell r="AS2131">
            <v>21360137</v>
          </cell>
          <cell r="AT2131">
            <v>24670945</v>
          </cell>
          <cell r="AU2131">
            <v>23819954</v>
          </cell>
          <cell r="AV2131">
            <v>22350477</v>
          </cell>
          <cell r="AW2131">
            <v>22593883</v>
          </cell>
          <cell r="AX2131">
            <v>28621932</v>
          </cell>
          <cell r="AY2131">
            <v>25180162</v>
          </cell>
          <cell r="AZ2131">
            <v>45521875</v>
          </cell>
          <cell r="BA2131">
            <v>65134292</v>
          </cell>
          <cell r="BB2131">
            <v>64291095</v>
          </cell>
          <cell r="BC2131">
            <v>95273229</v>
          </cell>
          <cell r="BD2131">
            <v>92021640</v>
          </cell>
          <cell r="BE2131">
            <v>1776268581</v>
          </cell>
        </row>
        <row r="2132">
          <cell r="B2132">
            <v>190170</v>
          </cell>
          <cell r="C2132" t="str">
            <v xml:space="preserve">        영업권</v>
          </cell>
          <cell r="AE2132">
            <v>3004204</v>
          </cell>
          <cell r="AI2132">
            <v>5050599</v>
          </cell>
          <cell r="AJ2132">
            <v>5050599</v>
          </cell>
          <cell r="AK2132">
            <v>5050599</v>
          </cell>
          <cell r="AL2132">
            <v>167448855</v>
          </cell>
          <cell r="AM2132">
            <v>147473719</v>
          </cell>
          <cell r="AN2132">
            <v>147473719</v>
          </cell>
          <cell r="AO2132">
            <v>147473719</v>
          </cell>
          <cell r="AP2132">
            <v>147473719</v>
          </cell>
          <cell r="AQ2132">
            <v>147473719</v>
          </cell>
          <cell r="AR2132">
            <v>147473719</v>
          </cell>
          <cell r="AS2132">
            <v>147473719</v>
          </cell>
          <cell r="AT2132">
            <v>228169167</v>
          </cell>
          <cell r="AU2132">
            <v>223450230</v>
          </cell>
          <cell r="AV2132">
            <v>231928455</v>
          </cell>
          <cell r="AW2132">
            <v>232010775</v>
          </cell>
          <cell r="AX2132">
            <v>231508035</v>
          </cell>
          <cell r="AY2132">
            <v>232299350</v>
          </cell>
          <cell r="AZ2132">
            <v>231622761</v>
          </cell>
          <cell r="BA2132">
            <v>231794837</v>
          </cell>
          <cell r="BB2132">
            <v>231846827</v>
          </cell>
          <cell r="BC2132">
            <v>231295450</v>
          </cell>
          <cell r="BD2132">
            <v>231259570</v>
          </cell>
        </row>
        <row r="2133">
          <cell r="B2133">
            <v>190180</v>
          </cell>
          <cell r="C2133" t="str">
            <v xml:space="preserve">        개발비</v>
          </cell>
        </row>
        <row r="2134">
          <cell r="B2134">
            <v>190190</v>
          </cell>
          <cell r="C2134" t="str">
            <v xml:space="preserve">        특허권</v>
          </cell>
        </row>
        <row r="2135">
          <cell r="B2135">
            <v>190200</v>
          </cell>
          <cell r="C2135" t="str">
            <v xml:space="preserve">        산업재산권</v>
          </cell>
          <cell r="S2135">
            <v>2872</v>
          </cell>
          <cell r="W2135">
            <v>3032</v>
          </cell>
        </row>
        <row r="2136">
          <cell r="B2136">
            <v>190210</v>
          </cell>
          <cell r="C2136" t="str">
            <v xml:space="preserve">        컴퓨터소프트웨어</v>
          </cell>
        </row>
        <row r="2137">
          <cell r="B2137">
            <v>190220</v>
          </cell>
          <cell r="C2137" t="str">
            <v xml:space="preserve">        브랜드</v>
          </cell>
        </row>
        <row r="2138">
          <cell r="B2138">
            <v>190230</v>
          </cell>
          <cell r="C2138" t="str">
            <v xml:space="preserve">        라이센스와프랜차이즈</v>
          </cell>
        </row>
        <row r="2139">
          <cell r="B2139">
            <v>190240</v>
          </cell>
          <cell r="C2139" t="str">
            <v xml:space="preserve">        저작권</v>
          </cell>
        </row>
        <row r="2140">
          <cell r="B2140">
            <v>190250</v>
          </cell>
          <cell r="C2140" t="str">
            <v xml:space="preserve">        회원권</v>
          </cell>
        </row>
        <row r="2141">
          <cell r="B2141">
            <v>190260</v>
          </cell>
          <cell r="C2141" t="str">
            <v xml:space="preserve">        제이용권</v>
          </cell>
          <cell r="S2141">
            <v>67298</v>
          </cell>
          <cell r="W2141">
            <v>56466</v>
          </cell>
          <cell r="AA2141">
            <v>13003019</v>
          </cell>
          <cell r="AE2141">
            <v>14007330</v>
          </cell>
          <cell r="AI2141">
            <v>14100073</v>
          </cell>
          <cell r="AJ2141">
            <v>14100074</v>
          </cell>
          <cell r="AK2141">
            <v>13999558</v>
          </cell>
          <cell r="AL2141">
            <v>14302016</v>
          </cell>
          <cell r="AM2141">
            <v>14710966</v>
          </cell>
          <cell r="AN2141">
            <v>14718881</v>
          </cell>
          <cell r="AO2141">
            <v>14795531</v>
          </cell>
          <cell r="AP2141">
            <v>15296311</v>
          </cell>
          <cell r="AQ2141">
            <v>16296311</v>
          </cell>
          <cell r="AR2141">
            <v>16318311</v>
          </cell>
          <cell r="AS2141">
            <v>16613529</v>
          </cell>
          <cell r="AT2141">
            <v>18350218</v>
          </cell>
          <cell r="AU2141">
            <v>18350218</v>
          </cell>
          <cell r="AV2141">
            <v>17014464</v>
          </cell>
          <cell r="AW2141">
            <v>17422514</v>
          </cell>
          <cell r="AX2141">
            <v>17492538</v>
          </cell>
          <cell r="AY2141">
            <v>17492538</v>
          </cell>
          <cell r="BA2141">
            <v>17477370</v>
          </cell>
          <cell r="BB2141">
            <v>17335870</v>
          </cell>
          <cell r="BC2141">
            <v>17150931</v>
          </cell>
          <cell r="BD2141">
            <v>17033401</v>
          </cell>
        </row>
        <row r="2142">
          <cell r="B2142">
            <v>190270</v>
          </cell>
          <cell r="C2142" t="str">
            <v xml:space="preserve">        기타</v>
          </cell>
          <cell r="S2142">
            <v>-5812118</v>
          </cell>
          <cell r="W2142">
            <v>-5565005</v>
          </cell>
          <cell r="AA2142">
            <v>2506107</v>
          </cell>
          <cell r="AE2142">
            <v>2320239</v>
          </cell>
          <cell r="AI2142">
            <v>3634509</v>
          </cell>
          <cell r="AJ2142">
            <v>3465649</v>
          </cell>
          <cell r="AK2142">
            <v>3275120</v>
          </cell>
          <cell r="AL2142">
            <v>3682374</v>
          </cell>
          <cell r="AM2142">
            <v>27089276</v>
          </cell>
          <cell r="AN2142">
            <v>25899767</v>
          </cell>
          <cell r="AO2142">
            <v>24762078</v>
          </cell>
          <cell r="AP2142">
            <v>23723572</v>
          </cell>
          <cell r="AQ2142">
            <v>22709480</v>
          </cell>
          <cell r="AR2142">
            <v>22208528</v>
          </cell>
          <cell r="AS2142">
            <v>20926236</v>
          </cell>
          <cell r="AT2142">
            <v>34256728</v>
          </cell>
          <cell r="AU2142">
            <v>38090478</v>
          </cell>
          <cell r="AV2142">
            <v>36477832</v>
          </cell>
          <cell r="AW2142">
            <v>35510900</v>
          </cell>
          <cell r="AX2142">
            <v>35454699</v>
          </cell>
          <cell r="AY2142">
            <v>35326517</v>
          </cell>
          <cell r="AZ2142">
            <v>51207127</v>
          </cell>
          <cell r="BA2142">
            <v>44024782</v>
          </cell>
          <cell r="BB2142">
            <v>43022380</v>
          </cell>
          <cell r="BC2142">
            <v>41171140</v>
          </cell>
          <cell r="BD2142">
            <v>39336259</v>
          </cell>
          <cell r="BE2142">
            <v>285771151</v>
          </cell>
        </row>
        <row r="2143">
          <cell r="B2143">
            <v>190280</v>
          </cell>
          <cell r="C2143" t="str">
            <v xml:space="preserve">        토지</v>
          </cell>
          <cell r="AA2143">
            <v>161521785</v>
          </cell>
          <cell r="AE2143">
            <v>161522024</v>
          </cell>
          <cell r="AI2143">
            <v>119124534</v>
          </cell>
          <cell r="AJ2143">
            <v>119124534</v>
          </cell>
          <cell r="AK2143">
            <v>119124534</v>
          </cell>
          <cell r="AL2143">
            <v>119124534</v>
          </cell>
          <cell r="AM2143">
            <v>119124534</v>
          </cell>
          <cell r="AN2143">
            <v>119124534</v>
          </cell>
          <cell r="AO2143">
            <v>119124534</v>
          </cell>
          <cell r="AP2143">
            <v>119124534</v>
          </cell>
          <cell r="AQ2143">
            <v>97950149</v>
          </cell>
          <cell r="AS2143">
            <v>97950149</v>
          </cell>
          <cell r="AT2143">
            <v>97950149</v>
          </cell>
          <cell r="AU2143">
            <v>105516529</v>
          </cell>
          <cell r="AV2143">
            <v>125720168</v>
          </cell>
          <cell r="AW2143">
            <v>125721566</v>
          </cell>
          <cell r="AX2143">
            <v>125721565</v>
          </cell>
          <cell r="AY2143">
            <v>120232664</v>
          </cell>
          <cell r="AZ2143">
            <v>120232664</v>
          </cell>
          <cell r="BA2143">
            <v>120232664</v>
          </cell>
          <cell r="BB2143">
            <v>120232664</v>
          </cell>
          <cell r="BC2143">
            <v>118395224</v>
          </cell>
          <cell r="BD2143">
            <v>118395224</v>
          </cell>
        </row>
        <row r="2144">
          <cell r="B2144">
            <v>190290</v>
          </cell>
          <cell r="C2144" t="str">
            <v xml:space="preserve">        건물</v>
          </cell>
          <cell r="AA2144">
            <v>9305428</v>
          </cell>
          <cell r="AE2144">
            <v>9064225</v>
          </cell>
          <cell r="AI2144">
            <v>21290930</v>
          </cell>
          <cell r="AJ2144">
            <v>20969760</v>
          </cell>
          <cell r="AK2144">
            <v>20852456</v>
          </cell>
          <cell r="AL2144">
            <v>20642160</v>
          </cell>
          <cell r="AM2144">
            <v>20230877</v>
          </cell>
          <cell r="AN2144">
            <v>19968342</v>
          </cell>
          <cell r="AO2144">
            <v>19633116</v>
          </cell>
          <cell r="AP2144">
            <v>19375707</v>
          </cell>
          <cell r="AQ2144">
            <v>17843021</v>
          </cell>
          <cell r="AS2144">
            <v>17407301</v>
          </cell>
          <cell r="AT2144">
            <v>17189440</v>
          </cell>
          <cell r="AU2144">
            <v>17406039</v>
          </cell>
          <cell r="AV2144">
            <v>18309846</v>
          </cell>
          <cell r="AW2144">
            <v>18055646</v>
          </cell>
          <cell r="AX2144">
            <v>17801446</v>
          </cell>
          <cell r="AY2144">
            <v>19110897</v>
          </cell>
          <cell r="AZ2144">
            <v>18913369</v>
          </cell>
          <cell r="BA2144">
            <v>18715842</v>
          </cell>
          <cell r="BB2144">
            <v>18518314</v>
          </cell>
          <cell r="BC2144">
            <v>16152142</v>
          </cell>
          <cell r="BD2144">
            <v>15992200</v>
          </cell>
        </row>
        <row r="2145">
          <cell r="B2145">
            <v>190300</v>
          </cell>
          <cell r="C2145" t="str">
            <v xml:space="preserve">        기타투자부동산</v>
          </cell>
          <cell r="AR2145">
            <v>115575310</v>
          </cell>
          <cell r="BE2145">
            <v>134227481</v>
          </cell>
        </row>
        <row r="2146">
          <cell r="B2146">
            <v>190310</v>
          </cell>
          <cell r="C2146" t="str">
            <v xml:space="preserve">    투자자산</v>
          </cell>
          <cell r="S2146">
            <v>53923352</v>
          </cell>
          <cell r="W2146">
            <v>46353731</v>
          </cell>
          <cell r="AA2146">
            <v>92180016.909999996</v>
          </cell>
          <cell r="AE2146">
            <v>70205034.189999998</v>
          </cell>
          <cell r="AI2146">
            <v>35307654</v>
          </cell>
          <cell r="AJ2146">
            <v>36040341</v>
          </cell>
          <cell r="AK2146">
            <v>33258659</v>
          </cell>
          <cell r="AL2146">
            <v>32046173</v>
          </cell>
          <cell r="AM2146">
            <v>34051567</v>
          </cell>
          <cell r="AN2146">
            <v>31213195</v>
          </cell>
          <cell r="AO2146">
            <v>26414138</v>
          </cell>
          <cell r="AP2146">
            <v>22516370</v>
          </cell>
          <cell r="AQ2146">
            <v>38545926.649999999</v>
          </cell>
          <cell r="AR2146">
            <v>40148492</v>
          </cell>
          <cell r="AS2146">
            <v>40491433</v>
          </cell>
          <cell r="AT2146">
            <v>43322299</v>
          </cell>
          <cell r="AU2146">
            <v>49924820.920000002</v>
          </cell>
          <cell r="AV2146">
            <v>57430868</v>
          </cell>
          <cell r="AW2146">
            <v>45029119</v>
          </cell>
          <cell r="AX2146">
            <v>46292168</v>
          </cell>
          <cell r="AY2146">
            <v>43534462.090000004</v>
          </cell>
          <cell r="AZ2146">
            <v>36288434</v>
          </cell>
          <cell r="BA2146">
            <v>47035742</v>
          </cell>
          <cell r="BB2146">
            <v>39225219</v>
          </cell>
          <cell r="BC2146">
            <v>33342641.370000001</v>
          </cell>
          <cell r="BD2146">
            <v>29702605</v>
          </cell>
          <cell r="BE2146">
            <v>30858596</v>
          </cell>
        </row>
        <row r="2147">
          <cell r="B2147">
            <v>190320</v>
          </cell>
          <cell r="C2147" t="str">
            <v xml:space="preserve">            기타</v>
          </cell>
        </row>
        <row r="2148">
          <cell r="B2148">
            <v>190330</v>
          </cell>
          <cell r="C2148" t="str">
            <v xml:space="preserve">            장기금융상품</v>
          </cell>
          <cell r="S2148">
            <v>3622663</v>
          </cell>
          <cell r="W2148">
            <v>3570000</v>
          </cell>
          <cell r="AA2148">
            <v>2952424.26</v>
          </cell>
          <cell r="AE2148">
            <v>6161701.8099999996</v>
          </cell>
          <cell r="AI2148">
            <v>5448423</v>
          </cell>
          <cell r="AJ2148">
            <v>6328015</v>
          </cell>
          <cell r="AK2148">
            <v>7145445</v>
          </cell>
          <cell r="AL2148">
            <v>9226180</v>
          </cell>
          <cell r="AM2148">
            <v>10217112</v>
          </cell>
          <cell r="AN2148">
            <v>10408926</v>
          </cell>
          <cell r="AO2148">
            <v>8452712</v>
          </cell>
          <cell r="AP2148">
            <v>9380033</v>
          </cell>
          <cell r="AQ2148">
            <v>11811255.060000001</v>
          </cell>
          <cell r="AR2148">
            <v>14037019</v>
          </cell>
          <cell r="AS2148">
            <v>13988472</v>
          </cell>
          <cell r="AT2148">
            <v>16932015</v>
          </cell>
          <cell r="AU2148">
            <v>23117058.16</v>
          </cell>
          <cell r="AV2148">
            <v>28752540</v>
          </cell>
          <cell r="AW2148">
            <v>30361968</v>
          </cell>
          <cell r="AX2148">
            <v>31188809</v>
          </cell>
          <cell r="AY2148">
            <v>28382865.100000001</v>
          </cell>
          <cell r="AZ2148">
            <v>21330492</v>
          </cell>
          <cell r="BA2148">
            <v>29964073</v>
          </cell>
          <cell r="BB2148">
            <v>30173382</v>
          </cell>
          <cell r="BC2148">
            <v>23762642.050000001</v>
          </cell>
          <cell r="BD2148">
            <v>20383897</v>
          </cell>
          <cell r="BE2148">
            <v>20993665</v>
          </cell>
        </row>
        <row r="2149">
          <cell r="B2149">
            <v>190340</v>
          </cell>
          <cell r="C2149" t="str">
            <v xml:space="preserve">            장기대여금</v>
          </cell>
          <cell r="S2149">
            <v>1758048</v>
          </cell>
          <cell r="W2149">
            <v>1678925</v>
          </cell>
          <cell r="AA2149">
            <v>1031927</v>
          </cell>
          <cell r="AE2149">
            <v>1743206</v>
          </cell>
          <cell r="AI2149">
            <v>7784522</v>
          </cell>
          <cell r="AJ2149">
            <v>7802706</v>
          </cell>
          <cell r="AK2149">
            <v>7814157</v>
          </cell>
          <cell r="AL2149">
            <v>3458083</v>
          </cell>
          <cell r="AM2149">
            <v>3479524</v>
          </cell>
          <cell r="AN2149">
            <v>3339293</v>
          </cell>
          <cell r="AO2149">
            <v>3420344</v>
          </cell>
          <cell r="AP2149">
            <v>3138861</v>
          </cell>
          <cell r="AQ2149">
            <v>3309504</v>
          </cell>
          <cell r="AR2149">
            <v>3169074</v>
          </cell>
          <cell r="AS2149">
            <v>2832426</v>
          </cell>
          <cell r="AT2149">
            <v>2968948</v>
          </cell>
          <cell r="AU2149">
            <v>3155048</v>
          </cell>
          <cell r="AV2149">
            <v>2986107</v>
          </cell>
          <cell r="AW2149">
            <v>3117450</v>
          </cell>
          <cell r="AX2149">
            <v>3056782</v>
          </cell>
          <cell r="AY2149">
            <v>3083257</v>
          </cell>
          <cell r="AZ2149">
            <v>3070273</v>
          </cell>
          <cell r="BA2149">
            <v>3324544</v>
          </cell>
          <cell r="BB2149">
            <v>2874643</v>
          </cell>
          <cell r="BC2149">
            <v>2956000</v>
          </cell>
          <cell r="BD2149">
            <v>3227510</v>
          </cell>
          <cell r="BE2149">
            <v>3869971</v>
          </cell>
        </row>
        <row r="2150">
          <cell r="B2150">
            <v>190350</v>
          </cell>
          <cell r="C2150" t="str">
            <v xml:space="preserve">            기타</v>
          </cell>
        </row>
        <row r="2151">
          <cell r="B2151">
            <v>190360</v>
          </cell>
          <cell r="C2151" t="str">
            <v xml:space="preserve">        장기매출채권</v>
          </cell>
        </row>
        <row r="2152">
          <cell r="B2152">
            <v>190370</v>
          </cell>
          <cell r="C2152" t="str">
            <v xml:space="preserve">        장기미수금등</v>
          </cell>
        </row>
        <row r="2153">
          <cell r="B2153">
            <v>190380</v>
          </cell>
          <cell r="C2153" t="str">
            <v xml:space="preserve">        장기대출채권</v>
          </cell>
        </row>
        <row r="2154">
          <cell r="B2154">
            <v>190390</v>
          </cell>
          <cell r="C2154" t="str">
            <v xml:space="preserve">        기타</v>
          </cell>
          <cell r="S2154">
            <v>15651302</v>
          </cell>
          <cell r="W2154">
            <v>16141078</v>
          </cell>
          <cell r="AJ2154">
            <v>5756954</v>
          </cell>
          <cell r="AK2154">
            <v>5077904</v>
          </cell>
          <cell r="AL2154">
            <v>5676919</v>
          </cell>
          <cell r="AN2154">
            <v>5879936</v>
          </cell>
          <cell r="AO2154">
            <v>5980545</v>
          </cell>
          <cell r="AP2154">
            <v>5733685</v>
          </cell>
          <cell r="AQ2154">
            <v>5882305</v>
          </cell>
          <cell r="AR2154">
            <v>6213928</v>
          </cell>
          <cell r="AS2154">
            <v>6166266</v>
          </cell>
          <cell r="AU2154">
            <v>7200571</v>
          </cell>
          <cell r="AV2154">
            <v>7234295</v>
          </cell>
          <cell r="AW2154">
            <v>7545372</v>
          </cell>
          <cell r="AX2154">
            <v>7256377</v>
          </cell>
          <cell r="AY2154">
            <v>7226563</v>
          </cell>
          <cell r="AZ2154">
            <v>7385593</v>
          </cell>
          <cell r="BA2154">
            <v>7865670</v>
          </cell>
          <cell r="BB2154">
            <v>7931936</v>
          </cell>
          <cell r="BC2154">
            <v>8221575</v>
          </cell>
          <cell r="BD2154">
            <v>8533583</v>
          </cell>
          <cell r="BE2154">
            <v>8473066</v>
          </cell>
        </row>
        <row r="2155">
          <cell r="B2155">
            <v>190400</v>
          </cell>
          <cell r="C2155" t="str">
            <v xml:space="preserve">        퇴직보험,연금등</v>
          </cell>
        </row>
        <row r="2156">
          <cell r="B2156">
            <v>190410</v>
          </cell>
          <cell r="C2156" t="str">
            <v xml:space="preserve">        장기미수수익</v>
          </cell>
        </row>
        <row r="2157">
          <cell r="B2157">
            <v>190420</v>
          </cell>
          <cell r="C2157" t="str">
            <v xml:space="preserve">        기타</v>
          </cell>
          <cell r="S2157">
            <v>85762</v>
          </cell>
          <cell r="W2157">
            <v>79719</v>
          </cell>
          <cell r="AA2157">
            <v>2931077</v>
          </cell>
          <cell r="AE2157">
            <v>4970611</v>
          </cell>
          <cell r="AI2157">
            <v>6056275</v>
          </cell>
          <cell r="AJ2157">
            <v>66654</v>
          </cell>
          <cell r="AK2157">
            <v>78362</v>
          </cell>
          <cell r="AL2157">
            <v>70674</v>
          </cell>
          <cell r="AM2157">
            <v>5683840</v>
          </cell>
          <cell r="AN2157">
            <v>69606</v>
          </cell>
          <cell r="AO2157">
            <v>63033</v>
          </cell>
          <cell r="AP2157">
            <v>7132</v>
          </cell>
          <cell r="AQ2157">
            <v>4903</v>
          </cell>
          <cell r="AR2157">
            <v>4015</v>
          </cell>
          <cell r="AS2157">
            <v>11408</v>
          </cell>
          <cell r="AT2157">
            <v>6654590</v>
          </cell>
          <cell r="AU2157">
            <v>4943773</v>
          </cell>
          <cell r="AV2157">
            <v>4856061</v>
          </cell>
          <cell r="AW2157">
            <v>4853871</v>
          </cell>
          <cell r="AX2157">
            <v>5350000</v>
          </cell>
          <cell r="AY2157">
            <v>3850000</v>
          </cell>
          <cell r="AZ2157">
            <v>3850000</v>
          </cell>
          <cell r="BA2157">
            <v>3850000</v>
          </cell>
          <cell r="BB2157">
            <v>1168010</v>
          </cell>
          <cell r="BC2157">
            <v>778663</v>
          </cell>
          <cell r="BD2157">
            <v>392471</v>
          </cell>
          <cell r="BE2157">
            <v>5179</v>
          </cell>
        </row>
        <row r="2158">
          <cell r="B2158">
            <v>190430</v>
          </cell>
          <cell r="C2158" t="str">
            <v xml:space="preserve">        상품</v>
          </cell>
          <cell r="S2158">
            <v>270422</v>
          </cell>
          <cell r="W2158">
            <v>340367</v>
          </cell>
          <cell r="AJ2158">
            <v>462179</v>
          </cell>
          <cell r="AK2158">
            <v>837293</v>
          </cell>
          <cell r="AO2158">
            <v>389624</v>
          </cell>
          <cell r="AP2158">
            <v>156126</v>
          </cell>
          <cell r="AS2158">
            <v>225213</v>
          </cell>
          <cell r="AT2158">
            <v>203934</v>
          </cell>
          <cell r="AV2158">
            <v>160631</v>
          </cell>
          <cell r="AW2158">
            <v>165048</v>
          </cell>
          <cell r="AX2158">
            <v>183148</v>
          </cell>
          <cell r="AZ2158">
            <v>139181</v>
          </cell>
          <cell r="BA2158">
            <v>332570</v>
          </cell>
          <cell r="BB2158">
            <v>435094</v>
          </cell>
          <cell r="BD2158">
            <v>254619</v>
          </cell>
          <cell r="BE2158">
            <v>247267</v>
          </cell>
        </row>
        <row r="2159">
          <cell r="B2159">
            <v>190440</v>
          </cell>
          <cell r="C2159" t="str">
            <v xml:space="preserve">        제품</v>
          </cell>
        </row>
        <row r="2160">
          <cell r="B2160">
            <v>190450</v>
          </cell>
          <cell r="C2160" t="str">
            <v xml:space="preserve">        완성건물</v>
          </cell>
        </row>
        <row r="2161">
          <cell r="B2161">
            <v>190460</v>
          </cell>
          <cell r="C2161" t="str">
            <v xml:space="preserve">        원재료</v>
          </cell>
          <cell r="S2161">
            <v>1235780</v>
          </cell>
          <cell r="W2161">
            <v>1030972</v>
          </cell>
          <cell r="AJ2161">
            <v>1034586</v>
          </cell>
          <cell r="AK2161">
            <v>948310</v>
          </cell>
          <cell r="AO2161">
            <v>816436</v>
          </cell>
          <cell r="AP2161">
            <v>874205</v>
          </cell>
          <cell r="AS2161">
            <v>827246</v>
          </cell>
          <cell r="AT2161">
            <v>854458</v>
          </cell>
          <cell r="AV2161">
            <v>849102</v>
          </cell>
          <cell r="AW2161">
            <v>883672</v>
          </cell>
          <cell r="AX2161">
            <v>885031</v>
          </cell>
          <cell r="AZ2161">
            <v>1233132</v>
          </cell>
          <cell r="BA2161">
            <v>1593595</v>
          </cell>
          <cell r="BB2161">
            <v>1431609</v>
          </cell>
          <cell r="BD2161">
            <v>1627750</v>
          </cell>
          <cell r="BE2161">
            <v>1736515</v>
          </cell>
        </row>
        <row r="2162">
          <cell r="B2162">
            <v>190470</v>
          </cell>
          <cell r="C2162" t="str">
            <v xml:space="preserve">        용지</v>
          </cell>
        </row>
        <row r="2163">
          <cell r="B2163">
            <v>190480</v>
          </cell>
          <cell r="C2163" t="str">
            <v xml:space="preserve">        재공품</v>
          </cell>
        </row>
        <row r="2164">
          <cell r="B2164">
            <v>190490</v>
          </cell>
          <cell r="C2164" t="str">
            <v xml:space="preserve">        미완성건물,공사</v>
          </cell>
        </row>
        <row r="2165">
          <cell r="B2165">
            <v>190500</v>
          </cell>
          <cell r="C2165" t="str">
            <v xml:space="preserve">        반제품</v>
          </cell>
        </row>
        <row r="2166">
          <cell r="B2166">
            <v>190510</v>
          </cell>
          <cell r="C2166" t="str">
            <v xml:space="preserve">        미착품</v>
          </cell>
        </row>
        <row r="2167">
          <cell r="B2167">
            <v>190520</v>
          </cell>
          <cell r="C2167" t="str">
            <v xml:space="preserve">        저장품(소모품)</v>
          </cell>
          <cell r="S2167">
            <v>3910221</v>
          </cell>
          <cell r="W2167">
            <v>3427595</v>
          </cell>
          <cell r="AJ2167">
            <v>1067826</v>
          </cell>
          <cell r="AK2167">
            <v>1068018</v>
          </cell>
          <cell r="AO2167">
            <v>1653155</v>
          </cell>
          <cell r="AP2167">
            <v>1509453</v>
          </cell>
          <cell r="AS2167">
            <v>1593409</v>
          </cell>
          <cell r="AT2167">
            <v>1616020</v>
          </cell>
          <cell r="AV2167">
            <v>1396841</v>
          </cell>
          <cell r="AW2167">
            <v>1562185</v>
          </cell>
          <cell r="AX2167">
            <v>1622672</v>
          </cell>
          <cell r="AZ2167">
            <v>1390750</v>
          </cell>
          <cell r="BA2167">
            <v>3683648</v>
          </cell>
          <cell r="BB2167">
            <v>3908931</v>
          </cell>
          <cell r="BD2167">
            <v>3603770</v>
          </cell>
          <cell r="BE2167">
            <v>3278855</v>
          </cell>
        </row>
        <row r="2168">
          <cell r="B2168">
            <v>190530</v>
          </cell>
          <cell r="C2168" t="str">
            <v xml:space="preserve">        기타재고자산</v>
          </cell>
          <cell r="AA2168">
            <v>731416</v>
          </cell>
          <cell r="AE2168">
            <v>696224</v>
          </cell>
          <cell r="AI2168">
            <v>2446407</v>
          </cell>
          <cell r="AL2168">
            <v>3408027</v>
          </cell>
          <cell r="AM2168">
            <v>2615516</v>
          </cell>
          <cell r="AN2168">
            <v>2383777</v>
          </cell>
          <cell r="AQ2168">
            <v>2516624</v>
          </cell>
          <cell r="AR2168">
            <v>2691838</v>
          </cell>
          <cell r="AU2168">
            <v>2701040</v>
          </cell>
          <cell r="AY2168">
            <v>2402758</v>
          </cell>
          <cell r="BC2168">
            <v>5373339</v>
          </cell>
        </row>
        <row r="2169">
          <cell r="B2169">
            <v>190540</v>
          </cell>
          <cell r="C2169" t="str">
            <v xml:space="preserve">        단기대여금</v>
          </cell>
          <cell r="S2169">
            <v>8000000</v>
          </cell>
          <cell r="W2169">
            <v>50000</v>
          </cell>
          <cell r="AA2169">
            <v>132003</v>
          </cell>
          <cell r="AE2169">
            <v>3095473</v>
          </cell>
          <cell r="AI2169">
            <v>112157</v>
          </cell>
          <cell r="AJ2169">
            <v>75478</v>
          </cell>
          <cell r="AK2169">
            <v>99751</v>
          </cell>
          <cell r="AL2169">
            <v>91216</v>
          </cell>
          <cell r="AM2169">
            <v>113076</v>
          </cell>
          <cell r="AN2169">
            <v>255419</v>
          </cell>
          <cell r="AO2169">
            <v>393448</v>
          </cell>
          <cell r="AP2169">
            <v>413421</v>
          </cell>
          <cell r="AQ2169">
            <v>227155</v>
          </cell>
          <cell r="AR2169">
            <v>183136</v>
          </cell>
          <cell r="AS2169">
            <v>1176582</v>
          </cell>
          <cell r="AT2169">
            <v>1696634</v>
          </cell>
          <cell r="AU2169">
            <v>2658020</v>
          </cell>
          <cell r="AV2169">
            <v>1930841</v>
          </cell>
          <cell r="AW2169">
            <v>2394758</v>
          </cell>
          <cell r="AX2169">
            <v>2736143</v>
          </cell>
          <cell r="AY2169">
            <v>1682959</v>
          </cell>
          <cell r="AZ2169">
            <v>2297839</v>
          </cell>
          <cell r="BA2169">
            <v>2865347</v>
          </cell>
          <cell r="BB2169">
            <v>3861065</v>
          </cell>
          <cell r="BC2169">
            <v>2502444</v>
          </cell>
          <cell r="BD2169">
            <v>2303392</v>
          </cell>
          <cell r="BE2169">
            <v>2579332</v>
          </cell>
        </row>
        <row r="2170">
          <cell r="B2170">
            <v>190550</v>
          </cell>
          <cell r="C2170" t="str">
            <v xml:space="preserve">        금융리스채권</v>
          </cell>
        </row>
        <row r="2171">
          <cell r="B2171">
            <v>190560</v>
          </cell>
          <cell r="C2171" t="str">
            <v xml:space="preserve">        매출채권</v>
          </cell>
          <cell r="S2171">
            <v>13292448</v>
          </cell>
          <cell r="W2171">
            <v>12009647</v>
          </cell>
          <cell r="AA2171">
            <v>8610885</v>
          </cell>
          <cell r="AE2171">
            <v>11159432</v>
          </cell>
          <cell r="AI2171">
            <v>19539324</v>
          </cell>
          <cell r="AJ2171">
            <v>18532094</v>
          </cell>
          <cell r="AK2171">
            <v>20944660</v>
          </cell>
          <cell r="AL2171">
            <v>26626409</v>
          </cell>
          <cell r="AM2171">
            <v>28615022</v>
          </cell>
          <cell r="AN2171">
            <v>24385838</v>
          </cell>
          <cell r="AO2171">
            <v>22744974</v>
          </cell>
          <cell r="AP2171">
            <v>28055048</v>
          </cell>
          <cell r="AQ2171">
            <v>33622692</v>
          </cell>
          <cell r="AR2171">
            <v>26242213</v>
          </cell>
          <cell r="AS2171">
            <v>12955854</v>
          </cell>
          <cell r="AT2171">
            <v>27650159</v>
          </cell>
          <cell r="AU2171">
            <v>24426530</v>
          </cell>
          <cell r="AV2171">
            <v>19120861</v>
          </cell>
          <cell r="AW2171">
            <v>15429912</v>
          </cell>
          <cell r="AX2171">
            <v>18677617</v>
          </cell>
          <cell r="AY2171">
            <v>18946846</v>
          </cell>
          <cell r="AZ2171">
            <v>8773454</v>
          </cell>
          <cell r="BA2171">
            <v>11537876</v>
          </cell>
          <cell r="BB2171">
            <v>15401726</v>
          </cell>
          <cell r="BC2171">
            <v>12719466</v>
          </cell>
          <cell r="BD2171">
            <v>24344244</v>
          </cell>
          <cell r="BE2171">
            <v>18282209</v>
          </cell>
        </row>
        <row r="2172">
          <cell r="B2172">
            <v>190570</v>
          </cell>
          <cell r="C2172" t="str">
            <v xml:space="preserve">        미수금등</v>
          </cell>
          <cell r="S2172">
            <v>959339</v>
          </cell>
          <cell r="W2172">
            <v>846393</v>
          </cell>
          <cell r="AA2172">
            <v>1085729</v>
          </cell>
          <cell r="AE2172">
            <v>1584645</v>
          </cell>
          <cell r="AI2172">
            <v>833039</v>
          </cell>
          <cell r="AJ2172">
            <v>1015329</v>
          </cell>
          <cell r="AK2172">
            <v>906503</v>
          </cell>
          <cell r="AL2172">
            <v>788210</v>
          </cell>
          <cell r="AM2172">
            <v>1647539</v>
          </cell>
          <cell r="AN2172">
            <v>732328</v>
          </cell>
          <cell r="AO2172">
            <v>1240806</v>
          </cell>
          <cell r="AP2172">
            <v>737163</v>
          </cell>
          <cell r="AQ2172">
            <v>595809</v>
          </cell>
          <cell r="AR2172">
            <v>843585</v>
          </cell>
          <cell r="AS2172">
            <v>1231392</v>
          </cell>
          <cell r="AT2172">
            <v>907913</v>
          </cell>
          <cell r="AU2172">
            <v>1262435</v>
          </cell>
          <cell r="AV2172">
            <v>3271405</v>
          </cell>
          <cell r="AW2172">
            <v>868266</v>
          </cell>
          <cell r="AX2172">
            <v>1305306</v>
          </cell>
          <cell r="AY2172">
            <v>1500750</v>
          </cell>
          <cell r="AZ2172">
            <v>1848971</v>
          </cell>
          <cell r="BA2172">
            <v>19068429</v>
          </cell>
          <cell r="BB2172">
            <v>1262238</v>
          </cell>
          <cell r="BC2172">
            <v>5385427</v>
          </cell>
          <cell r="BD2172">
            <v>6467048</v>
          </cell>
          <cell r="BE2172">
            <v>3052828</v>
          </cell>
        </row>
        <row r="2173">
          <cell r="B2173">
            <v>190580</v>
          </cell>
          <cell r="C2173" t="str">
            <v xml:space="preserve">        단기대출채권</v>
          </cell>
        </row>
        <row r="2174">
          <cell r="B2174">
            <v>190590</v>
          </cell>
          <cell r="C2174" t="str">
            <v xml:space="preserve">        기타단기채권</v>
          </cell>
        </row>
        <row r="2175">
          <cell r="B2175">
            <v>190600</v>
          </cell>
          <cell r="C2175" t="str">
            <v xml:space="preserve">        미수수익</v>
          </cell>
          <cell r="S2175">
            <v>2795994</v>
          </cell>
          <cell r="W2175">
            <v>1956760</v>
          </cell>
          <cell r="AA2175">
            <v>945632</v>
          </cell>
          <cell r="AE2175">
            <v>2090893</v>
          </cell>
          <cell r="AI2175">
            <v>1361750</v>
          </cell>
          <cell r="AJ2175">
            <v>1669470</v>
          </cell>
          <cell r="AK2175">
            <v>1750880</v>
          </cell>
          <cell r="AL2175">
            <v>1937876</v>
          </cell>
          <cell r="AM2175">
            <v>1390516</v>
          </cell>
          <cell r="AN2175">
            <v>1691728</v>
          </cell>
          <cell r="AO2175">
            <v>2166552</v>
          </cell>
          <cell r="AP2175">
            <v>3708173</v>
          </cell>
          <cell r="AQ2175">
            <v>2421119</v>
          </cell>
          <cell r="AR2175">
            <v>2491235</v>
          </cell>
          <cell r="AS2175">
            <v>2437807</v>
          </cell>
          <cell r="AT2175">
            <v>2251820</v>
          </cell>
          <cell r="AU2175">
            <v>1945795</v>
          </cell>
          <cell r="AV2175">
            <v>2149907</v>
          </cell>
          <cell r="AW2175">
            <v>2198608</v>
          </cell>
          <cell r="AX2175">
            <v>2168120</v>
          </cell>
          <cell r="AY2175">
            <v>2121181</v>
          </cell>
          <cell r="AZ2175">
            <v>1965613</v>
          </cell>
          <cell r="BA2175">
            <v>2021223</v>
          </cell>
          <cell r="BB2175">
            <v>565484</v>
          </cell>
          <cell r="BC2175">
            <v>596561</v>
          </cell>
          <cell r="BD2175">
            <v>275638</v>
          </cell>
          <cell r="BE2175">
            <v>91784</v>
          </cell>
        </row>
        <row r="2176">
          <cell r="B2176">
            <v>190610</v>
          </cell>
          <cell r="C2176" t="str">
            <v xml:space="preserve">        선급금등</v>
          </cell>
          <cell r="S2176">
            <v>1191723</v>
          </cell>
          <cell r="W2176">
            <v>949691</v>
          </cell>
          <cell r="AA2176">
            <v>2006507.46</v>
          </cell>
          <cell r="AE2176">
            <v>822279.66</v>
          </cell>
          <cell r="AI2176">
            <v>1106910</v>
          </cell>
          <cell r="AJ2176">
            <v>1235558</v>
          </cell>
          <cell r="AK2176">
            <v>18542694</v>
          </cell>
          <cell r="AL2176">
            <v>2501355</v>
          </cell>
          <cell r="AM2176">
            <v>1240064</v>
          </cell>
          <cell r="AN2176">
            <v>2476471</v>
          </cell>
          <cell r="AO2176">
            <v>1376692</v>
          </cell>
          <cell r="AP2176">
            <v>1261918</v>
          </cell>
          <cell r="AQ2176">
            <v>1018417.06</v>
          </cell>
          <cell r="AR2176">
            <v>2503861</v>
          </cell>
          <cell r="AS2176">
            <v>20501088</v>
          </cell>
          <cell r="AT2176">
            <v>8304834</v>
          </cell>
          <cell r="AU2176">
            <v>2912532.93</v>
          </cell>
          <cell r="AV2176">
            <v>16352128</v>
          </cell>
          <cell r="AW2176">
            <v>12556600</v>
          </cell>
          <cell r="AX2176">
            <v>5414276</v>
          </cell>
          <cell r="AY2176">
            <v>3470008.8</v>
          </cell>
          <cell r="AZ2176">
            <v>5157558</v>
          </cell>
          <cell r="BA2176">
            <v>3074074</v>
          </cell>
          <cell r="BB2176">
            <v>3854918</v>
          </cell>
          <cell r="BC2176">
            <v>3360570.81</v>
          </cell>
          <cell r="BD2176">
            <v>7548496</v>
          </cell>
          <cell r="BE2176">
            <v>3986055</v>
          </cell>
        </row>
        <row r="2177">
          <cell r="B2177">
            <v>190620</v>
          </cell>
          <cell r="C2177" t="str">
            <v xml:space="preserve">        선급비용</v>
          </cell>
          <cell r="S2177">
            <v>356780</v>
          </cell>
          <cell r="W2177">
            <v>316290</v>
          </cell>
          <cell r="AA2177">
            <v>100511.1</v>
          </cell>
          <cell r="AE2177">
            <v>137379.10999999999</v>
          </cell>
          <cell r="AI2177">
            <v>1725288</v>
          </cell>
          <cell r="AJ2177">
            <v>1573976</v>
          </cell>
          <cell r="AK2177">
            <v>1402987</v>
          </cell>
          <cell r="AL2177">
            <v>1437182</v>
          </cell>
          <cell r="AM2177">
            <v>1273956</v>
          </cell>
          <cell r="AN2177">
            <v>1261568</v>
          </cell>
          <cell r="AO2177">
            <v>1048253</v>
          </cell>
          <cell r="AP2177">
            <v>844711</v>
          </cell>
          <cell r="AQ2177">
            <v>643975.25</v>
          </cell>
          <cell r="AR2177">
            <v>575421</v>
          </cell>
          <cell r="AS2177">
            <v>3718573</v>
          </cell>
          <cell r="AT2177">
            <v>4018312</v>
          </cell>
          <cell r="AU2177">
            <v>4678994.84</v>
          </cell>
          <cell r="AV2177">
            <v>5694237</v>
          </cell>
          <cell r="AW2177">
            <v>6392211</v>
          </cell>
          <cell r="AX2177">
            <v>6319881</v>
          </cell>
          <cell r="AY2177">
            <v>6579575.9699999997</v>
          </cell>
          <cell r="AZ2177">
            <v>9466752</v>
          </cell>
          <cell r="BA2177">
            <v>8873649</v>
          </cell>
          <cell r="BB2177">
            <v>9973552</v>
          </cell>
          <cell r="BC2177">
            <v>13175084.390000001</v>
          </cell>
          <cell r="BD2177">
            <v>12566549</v>
          </cell>
          <cell r="BE2177">
            <v>12090168</v>
          </cell>
        </row>
        <row r="2178">
          <cell r="B2178">
            <v>190630</v>
          </cell>
          <cell r="C2178" t="str">
            <v xml:space="preserve">        단기보증금</v>
          </cell>
        </row>
        <row r="2179">
          <cell r="B2179">
            <v>190640</v>
          </cell>
          <cell r="C2179" t="str">
            <v xml:space="preserve">        기타</v>
          </cell>
          <cell r="S2179">
            <v>5067716</v>
          </cell>
          <cell r="W2179">
            <v>4684882</v>
          </cell>
          <cell r="AA2179">
            <v>5578</v>
          </cell>
          <cell r="AE2179">
            <v>8556</v>
          </cell>
          <cell r="AI2179">
            <v>129904</v>
          </cell>
          <cell r="AJ2179">
            <v>463548</v>
          </cell>
          <cell r="AK2179">
            <v>400550</v>
          </cell>
          <cell r="AL2179">
            <v>167381</v>
          </cell>
          <cell r="AM2179">
            <v>18937</v>
          </cell>
          <cell r="AN2179">
            <v>928976</v>
          </cell>
          <cell r="AO2179">
            <v>172251</v>
          </cell>
          <cell r="AP2179">
            <v>23460</v>
          </cell>
          <cell r="AQ2179">
            <v>133104.92000000001</v>
          </cell>
          <cell r="AR2179">
            <v>450719</v>
          </cell>
          <cell r="AS2179">
            <v>10594524</v>
          </cell>
          <cell r="AT2179">
            <v>1058003</v>
          </cell>
          <cell r="AU2179">
            <v>1518009.36</v>
          </cell>
          <cell r="AV2179">
            <v>636510</v>
          </cell>
          <cell r="AW2179">
            <v>229768</v>
          </cell>
          <cell r="AX2179">
            <v>9822516</v>
          </cell>
          <cell r="AY2179">
            <v>7477847.4900000002</v>
          </cell>
          <cell r="AZ2179">
            <v>6507764</v>
          </cell>
          <cell r="BA2179">
            <v>2358352</v>
          </cell>
          <cell r="BB2179">
            <v>3406647</v>
          </cell>
          <cell r="BC2179">
            <v>3916906.94</v>
          </cell>
          <cell r="BD2179">
            <v>6301191</v>
          </cell>
          <cell r="BE2179">
            <v>8652950</v>
          </cell>
        </row>
        <row r="2180">
          <cell r="B2180">
            <v>190650</v>
          </cell>
          <cell r="C2180" t="str">
            <v xml:space="preserve">    현금및현금성자산</v>
          </cell>
          <cell r="S2180">
            <v>70322064</v>
          </cell>
          <cell r="W2180">
            <v>105518926</v>
          </cell>
          <cell r="AA2180">
            <v>129448516.31999999</v>
          </cell>
          <cell r="AE2180">
            <v>175925492.66</v>
          </cell>
          <cell r="AI2180">
            <v>143339449</v>
          </cell>
          <cell r="AJ2180">
            <v>146117225</v>
          </cell>
          <cell r="AK2180">
            <v>255966245</v>
          </cell>
          <cell r="AL2180">
            <v>210623424</v>
          </cell>
          <cell r="AM2180">
            <v>252310659</v>
          </cell>
          <cell r="AN2180">
            <v>292649876</v>
          </cell>
          <cell r="AO2180">
            <v>298545978</v>
          </cell>
          <cell r="AP2180">
            <v>408850863</v>
          </cell>
          <cell r="AQ2180">
            <v>332130544.18000001</v>
          </cell>
          <cell r="AR2180">
            <v>512687773</v>
          </cell>
          <cell r="AS2180">
            <v>454834366</v>
          </cell>
          <cell r="AT2180">
            <v>390925042</v>
          </cell>
          <cell r="AU2180">
            <v>338805004.13999999</v>
          </cell>
          <cell r="AV2180">
            <v>512709184</v>
          </cell>
          <cell r="AW2180">
            <v>562193991</v>
          </cell>
          <cell r="AX2180">
            <v>467797055</v>
          </cell>
          <cell r="AY2180">
            <v>182298788.18000001</v>
          </cell>
          <cell r="AZ2180">
            <v>462726860</v>
          </cell>
          <cell r="BA2180">
            <v>192549928</v>
          </cell>
          <cell r="BB2180">
            <v>242835621</v>
          </cell>
          <cell r="BC2180">
            <v>171994284.00999999</v>
          </cell>
          <cell r="BD2180">
            <v>190000476</v>
          </cell>
          <cell r="BE2180">
            <v>219351004</v>
          </cell>
        </row>
        <row r="2181">
          <cell r="B2181">
            <v>190680</v>
          </cell>
          <cell r="C2181" t="str">
            <v xml:space="preserve">        기타</v>
          </cell>
          <cell r="S2181">
            <v>5268383</v>
          </cell>
          <cell r="W2181">
            <v>5575836</v>
          </cell>
          <cell r="AA2181">
            <v>1048132</v>
          </cell>
          <cell r="AE2181">
            <v>840795</v>
          </cell>
          <cell r="AI2181">
            <v>17299018</v>
          </cell>
          <cell r="AJ2181">
            <v>17299018</v>
          </cell>
          <cell r="AK2181">
            <v>30498724</v>
          </cell>
          <cell r="AL2181">
            <v>30498724</v>
          </cell>
          <cell r="AM2181">
            <v>30498724</v>
          </cell>
          <cell r="AN2181">
            <v>30498724</v>
          </cell>
          <cell r="AO2181">
            <v>30498724</v>
          </cell>
          <cell r="AP2181">
            <v>226288200</v>
          </cell>
          <cell r="AQ2181">
            <v>226288200</v>
          </cell>
          <cell r="AR2181">
            <v>222960554</v>
          </cell>
          <cell r="AS2181">
            <v>222960554</v>
          </cell>
          <cell r="AT2181">
            <v>222960554</v>
          </cell>
          <cell r="AU2181">
            <v>226289662</v>
          </cell>
          <cell r="AV2181">
            <v>226289662</v>
          </cell>
          <cell r="AW2181">
            <v>226289662</v>
          </cell>
          <cell r="AX2181">
            <v>226289662</v>
          </cell>
          <cell r="AY2181">
            <v>226289662</v>
          </cell>
          <cell r="AZ2181">
            <v>226289662</v>
          </cell>
          <cell r="BA2181">
            <v>226289662</v>
          </cell>
          <cell r="BB2181">
            <v>226289662</v>
          </cell>
          <cell r="BC2181">
            <v>226289662</v>
          </cell>
          <cell r="BD2181">
            <v>226289662</v>
          </cell>
          <cell r="BE2181">
            <v>226289662</v>
          </cell>
        </row>
        <row r="2182">
          <cell r="B2182">
            <v>190690</v>
          </cell>
          <cell r="C2182" t="str">
            <v xml:space="preserve">        기타</v>
          </cell>
          <cell r="S2182">
            <v>1620082</v>
          </cell>
          <cell r="W2182">
            <v>2430827</v>
          </cell>
          <cell r="AA2182">
            <v>10849</v>
          </cell>
          <cell r="AE2182">
            <v>600</v>
          </cell>
          <cell r="AT2182">
            <v>3048507</v>
          </cell>
          <cell r="BE2182">
            <v>-27515244</v>
          </cell>
        </row>
        <row r="2183">
          <cell r="B2183">
            <v>190700</v>
          </cell>
          <cell r="C2183" t="str">
            <v xml:space="preserve">        기타</v>
          </cell>
          <cell r="S2183">
            <v>3784317</v>
          </cell>
          <cell r="W2183">
            <v>3780363</v>
          </cell>
          <cell r="AA2183">
            <v>-741217</v>
          </cell>
          <cell r="AE2183">
            <v>-396735</v>
          </cell>
          <cell r="AI2183">
            <v>-1525449</v>
          </cell>
          <cell r="AJ2183">
            <v>-2394854</v>
          </cell>
          <cell r="AK2183">
            <v>-1742757</v>
          </cell>
          <cell r="AL2183">
            <v>-3810185</v>
          </cell>
          <cell r="AM2183">
            <v>-3940667</v>
          </cell>
          <cell r="AN2183">
            <v>-2818951</v>
          </cell>
          <cell r="AO2183">
            <v>-4539483</v>
          </cell>
          <cell r="AP2183">
            <v>-4189974</v>
          </cell>
          <cell r="AQ2183">
            <v>-3051170</v>
          </cell>
          <cell r="AR2183">
            <v>-726373</v>
          </cell>
          <cell r="AS2183">
            <v>-732236</v>
          </cell>
          <cell r="AT2183">
            <v>-3621885</v>
          </cell>
          <cell r="AU2183">
            <v>-624996</v>
          </cell>
          <cell r="AV2183">
            <v>-1506173</v>
          </cell>
          <cell r="AW2183">
            <v>-1072082</v>
          </cell>
          <cell r="AX2183">
            <v>-2581938</v>
          </cell>
          <cell r="AZ2183">
            <v>-2296291</v>
          </cell>
          <cell r="BA2183">
            <v>-1786601</v>
          </cell>
        </row>
        <row r="2184">
          <cell r="B2184">
            <v>190710</v>
          </cell>
          <cell r="C2184" t="str">
            <v xml:space="preserve">    사채</v>
          </cell>
          <cell r="AZ2184">
            <v>99719315</v>
          </cell>
          <cell r="BA2184">
            <v>99743539</v>
          </cell>
          <cell r="BB2184">
            <v>99767908</v>
          </cell>
          <cell r="BC2184">
            <v>99792354</v>
          </cell>
          <cell r="BD2184">
            <v>99816804</v>
          </cell>
          <cell r="BE2184">
            <v>99841618</v>
          </cell>
        </row>
        <row r="2185">
          <cell r="B2185">
            <v>190720</v>
          </cell>
          <cell r="C2185" t="str">
            <v xml:space="preserve">        사채</v>
          </cell>
          <cell r="AZ2185">
            <v>99719315</v>
          </cell>
          <cell r="BA2185">
            <v>99743539</v>
          </cell>
          <cell r="BB2185">
            <v>99767908</v>
          </cell>
          <cell r="BC2185">
            <v>99792354</v>
          </cell>
          <cell r="BD2185">
            <v>99816804</v>
          </cell>
          <cell r="BE2185">
            <v>99841618</v>
          </cell>
        </row>
        <row r="2186">
          <cell r="B2186">
            <v>190730</v>
          </cell>
          <cell r="C2186" t="str">
            <v xml:space="preserve">        CB</v>
          </cell>
        </row>
        <row r="2187">
          <cell r="B2187">
            <v>190740</v>
          </cell>
          <cell r="C2187" t="str">
            <v xml:space="preserve">        BW</v>
          </cell>
        </row>
        <row r="2188">
          <cell r="B2188">
            <v>190750</v>
          </cell>
          <cell r="C2188" t="str">
            <v xml:space="preserve">        EB</v>
          </cell>
        </row>
        <row r="2189">
          <cell r="B2189">
            <v>190760</v>
          </cell>
          <cell r="C2189" t="str">
            <v xml:space="preserve">    장기차입금</v>
          </cell>
          <cell r="S2189">
            <v>21570930</v>
          </cell>
          <cell r="W2189">
            <v>17690870</v>
          </cell>
          <cell r="AA2189">
            <v>1218312.6200000001</v>
          </cell>
          <cell r="AE2189">
            <v>3468185.53</v>
          </cell>
          <cell r="AI2189">
            <v>6290137</v>
          </cell>
          <cell r="AJ2189">
            <v>6256235</v>
          </cell>
          <cell r="AK2189">
            <v>6273640</v>
          </cell>
          <cell r="AL2189">
            <v>16349944</v>
          </cell>
          <cell r="AM2189">
            <v>11837933</v>
          </cell>
          <cell r="AN2189">
            <v>10310925</v>
          </cell>
          <cell r="AO2189">
            <v>22203299</v>
          </cell>
          <cell r="AP2189">
            <v>26670000</v>
          </cell>
          <cell r="AQ2189">
            <v>23092083.329999998</v>
          </cell>
          <cell r="AR2189">
            <v>22329583</v>
          </cell>
          <cell r="AS2189">
            <v>276166938</v>
          </cell>
          <cell r="AT2189">
            <v>338385697</v>
          </cell>
          <cell r="AU2189">
            <v>394850814.81999999</v>
          </cell>
          <cell r="AV2189">
            <v>457315735</v>
          </cell>
          <cell r="AW2189">
            <v>519676881</v>
          </cell>
          <cell r="AX2189">
            <v>581455238</v>
          </cell>
          <cell r="AY2189">
            <v>636461988.11000001</v>
          </cell>
          <cell r="AZ2189">
            <v>700756773</v>
          </cell>
          <cell r="BA2189">
            <v>710405100</v>
          </cell>
          <cell r="BB2189">
            <v>710272264</v>
          </cell>
          <cell r="BC2189">
            <v>721773079.16999996</v>
          </cell>
          <cell r="BD2189">
            <v>721568152</v>
          </cell>
          <cell r="BE2189">
            <v>731845794</v>
          </cell>
        </row>
        <row r="2190">
          <cell r="B2190">
            <v>190770</v>
          </cell>
          <cell r="C2190" t="str">
            <v xml:space="preserve">    장기금융부채</v>
          </cell>
          <cell r="AI2190">
            <v>945205</v>
          </cell>
          <cell r="AJ2190">
            <v>821918</v>
          </cell>
          <cell r="AK2190">
            <v>697260</v>
          </cell>
          <cell r="AL2190">
            <v>571233</v>
          </cell>
          <cell r="AM2190">
            <v>445205</v>
          </cell>
          <cell r="AN2190">
            <v>321918</v>
          </cell>
          <cell r="AO2190">
            <v>197260</v>
          </cell>
          <cell r="AP2190">
            <v>71233</v>
          </cell>
          <cell r="AT2190">
            <v>2198356</v>
          </cell>
          <cell r="AU2190">
            <v>1996712</v>
          </cell>
          <cell r="AV2190">
            <v>1797260</v>
          </cell>
          <cell r="AW2190">
            <v>5821039</v>
          </cell>
          <cell r="AX2190">
            <v>4705275</v>
          </cell>
          <cell r="AY2190">
            <v>2272414</v>
          </cell>
          <cell r="AZ2190">
            <v>1550705</v>
          </cell>
          <cell r="BA2190">
            <v>1038467</v>
          </cell>
          <cell r="BB2190">
            <v>596164</v>
          </cell>
          <cell r="BC2190">
            <v>394520</v>
          </cell>
          <cell r="BD2190">
            <v>197260</v>
          </cell>
          <cell r="BE2190">
            <v>1349589</v>
          </cell>
        </row>
        <row r="2191">
          <cell r="B2191">
            <v>190780</v>
          </cell>
          <cell r="C2191" t="str">
            <v xml:space="preserve">        금융리스부채</v>
          </cell>
          <cell r="AX2191">
            <v>1396164</v>
          </cell>
        </row>
        <row r="2192">
          <cell r="B2192">
            <v>190790</v>
          </cell>
          <cell r="C2192" t="str">
            <v xml:space="preserve">        장기상환우선주부채</v>
          </cell>
        </row>
        <row r="2193">
          <cell r="B2193">
            <v>190800</v>
          </cell>
          <cell r="C2193" t="str">
            <v xml:space="preserve">        기타비유동금융부채</v>
          </cell>
          <cell r="AI2193">
            <v>945205</v>
          </cell>
          <cell r="AJ2193">
            <v>821918</v>
          </cell>
          <cell r="AK2193">
            <v>697260</v>
          </cell>
          <cell r="AL2193">
            <v>571233</v>
          </cell>
          <cell r="AM2193">
            <v>445205</v>
          </cell>
          <cell r="AN2193">
            <v>321918</v>
          </cell>
          <cell r="AO2193">
            <v>197260</v>
          </cell>
          <cell r="AP2193">
            <v>71233</v>
          </cell>
          <cell r="AT2193">
            <v>2198356</v>
          </cell>
          <cell r="AU2193">
            <v>1996712</v>
          </cell>
          <cell r="AV2193">
            <v>1797260</v>
          </cell>
          <cell r="AW2193">
            <v>1597808</v>
          </cell>
          <cell r="AY2193">
            <v>1194521</v>
          </cell>
          <cell r="AZ2193">
            <v>997260</v>
          </cell>
          <cell r="BA2193">
            <v>797808</v>
          </cell>
          <cell r="BB2193">
            <v>596164</v>
          </cell>
          <cell r="BC2193">
            <v>394520</v>
          </cell>
          <cell r="BD2193">
            <v>197260</v>
          </cell>
          <cell r="BE2193">
            <v>1349589</v>
          </cell>
        </row>
        <row r="2194">
          <cell r="B2194">
            <v>190810</v>
          </cell>
          <cell r="C2194" t="str">
            <v xml:space="preserve">        장기매입채무</v>
          </cell>
        </row>
        <row r="2195">
          <cell r="B2195">
            <v>190820</v>
          </cell>
          <cell r="C2195" t="str">
            <v xml:space="preserve">        장기미지급금</v>
          </cell>
        </row>
        <row r="2196">
          <cell r="B2196">
            <v>190830</v>
          </cell>
          <cell r="C2196" t="str">
            <v xml:space="preserve">        기타</v>
          </cell>
          <cell r="BE2196">
            <v>3902769</v>
          </cell>
        </row>
        <row r="2197">
          <cell r="B2197">
            <v>190840</v>
          </cell>
          <cell r="C2197" t="str">
            <v xml:space="preserve">    장기당기법인세부채(미지급법인세)</v>
          </cell>
        </row>
        <row r="2198">
          <cell r="B2198">
            <v>190850</v>
          </cell>
          <cell r="C2198" t="str">
            <v xml:space="preserve">        장기선수금</v>
          </cell>
        </row>
        <row r="2199">
          <cell r="B2199">
            <v>190860</v>
          </cell>
          <cell r="C2199" t="str">
            <v xml:space="preserve">        장기선수수익</v>
          </cell>
        </row>
        <row r="2200">
          <cell r="B2200">
            <v>190870</v>
          </cell>
          <cell r="C2200" t="str">
            <v xml:space="preserve">        장기예수금</v>
          </cell>
          <cell r="AI2200">
            <v>18582093</v>
          </cell>
          <cell r="AJ2200">
            <v>18213093</v>
          </cell>
          <cell r="AK2200">
            <v>18498093</v>
          </cell>
          <cell r="AL2200">
            <v>18511593</v>
          </cell>
          <cell r="AM2200">
            <v>18641593</v>
          </cell>
          <cell r="AN2200">
            <v>18317843</v>
          </cell>
          <cell r="AO2200">
            <v>18226843</v>
          </cell>
          <cell r="AP2200">
            <v>18189553</v>
          </cell>
          <cell r="AQ2200">
            <v>5325052.5</v>
          </cell>
          <cell r="AR2200">
            <v>5345053</v>
          </cell>
          <cell r="AS2200">
            <v>5980053</v>
          </cell>
          <cell r="AT2200">
            <v>5964543</v>
          </cell>
          <cell r="AU2200">
            <v>67842.5</v>
          </cell>
          <cell r="AV2200">
            <v>67843</v>
          </cell>
          <cell r="AW2200">
            <v>67843</v>
          </cell>
          <cell r="AX2200">
            <v>67843</v>
          </cell>
          <cell r="AY2200">
            <v>67842.5</v>
          </cell>
          <cell r="AZ2200">
            <v>67843</v>
          </cell>
          <cell r="BA2200">
            <v>67843</v>
          </cell>
          <cell r="BB2200">
            <v>67843</v>
          </cell>
          <cell r="BC2200">
            <v>67842.5</v>
          </cell>
          <cell r="BD2200">
            <v>67843</v>
          </cell>
          <cell r="BE2200">
            <v>67843</v>
          </cell>
        </row>
        <row r="2201">
          <cell r="B2201">
            <v>190880</v>
          </cell>
          <cell r="C2201" t="str">
            <v xml:space="preserve">        장기미지급비용</v>
          </cell>
        </row>
        <row r="2202">
          <cell r="B2202">
            <v>190885</v>
          </cell>
          <cell r="C2202" t="str">
            <v xml:space="preserve">        장기미지급배당금</v>
          </cell>
        </row>
        <row r="2203">
          <cell r="B2203">
            <v>190890</v>
          </cell>
          <cell r="C2203" t="str">
            <v xml:space="preserve">        이연수익</v>
          </cell>
        </row>
        <row r="2204">
          <cell r="B2204">
            <v>190900</v>
          </cell>
          <cell r="C2204" t="str">
            <v xml:space="preserve">        장기보증금</v>
          </cell>
          <cell r="S2204">
            <v>21902379</v>
          </cell>
          <cell r="W2204">
            <v>24637621</v>
          </cell>
          <cell r="AA2204">
            <v>7649698</v>
          </cell>
          <cell r="AE2204">
            <v>7333813</v>
          </cell>
          <cell r="AI2204">
            <v>6923086</v>
          </cell>
          <cell r="AJ2204">
            <v>6736126</v>
          </cell>
          <cell r="AK2204">
            <v>6706066</v>
          </cell>
          <cell r="AL2204">
            <v>6526066</v>
          </cell>
          <cell r="AM2204">
            <v>6456066</v>
          </cell>
          <cell r="AN2204">
            <v>6214826</v>
          </cell>
          <cell r="AO2204">
            <v>6214826</v>
          </cell>
          <cell r="AP2204">
            <v>6243656</v>
          </cell>
          <cell r="AQ2204">
            <v>6292256</v>
          </cell>
          <cell r="AR2204">
            <v>6182896</v>
          </cell>
          <cell r="AS2204">
            <v>6241046</v>
          </cell>
          <cell r="AT2204">
            <v>5241046</v>
          </cell>
          <cell r="AU2204">
            <v>11195746</v>
          </cell>
          <cell r="AV2204">
            <v>11787196</v>
          </cell>
          <cell r="AW2204">
            <v>9488916</v>
          </cell>
          <cell r="AX2204">
            <v>9498916</v>
          </cell>
          <cell r="AY2204">
            <v>9410916</v>
          </cell>
          <cell r="AZ2204">
            <v>9484216</v>
          </cell>
          <cell r="BA2204">
            <v>9456666</v>
          </cell>
          <cell r="BB2204">
            <v>10415066</v>
          </cell>
          <cell r="BC2204">
            <v>10415066</v>
          </cell>
          <cell r="BD2204">
            <v>10408016</v>
          </cell>
          <cell r="BE2204">
            <v>9758016</v>
          </cell>
        </row>
        <row r="2205">
          <cell r="B2205">
            <v>190910</v>
          </cell>
          <cell r="C2205" t="str">
            <v xml:space="preserve">        현금결제형주식기준보상거래</v>
          </cell>
        </row>
        <row r="2206">
          <cell r="B2206">
            <v>190920</v>
          </cell>
          <cell r="C2206" t="str">
            <v xml:space="preserve">        기타</v>
          </cell>
        </row>
        <row r="2207">
          <cell r="B2207">
            <v>190930</v>
          </cell>
          <cell r="C2207" t="str">
            <v xml:space="preserve">    단기사채</v>
          </cell>
        </row>
        <row r="2208">
          <cell r="B2208">
            <v>190940</v>
          </cell>
          <cell r="C2208" t="str">
            <v xml:space="preserve">    유동성장기부채</v>
          </cell>
          <cell r="S2208">
            <v>18425000</v>
          </cell>
          <cell r="W2208">
            <v>3450000</v>
          </cell>
          <cell r="AE2208">
            <v>853500</v>
          </cell>
          <cell r="AI2208">
            <v>2566500</v>
          </cell>
          <cell r="AJ2208">
            <v>1746750</v>
          </cell>
          <cell r="AK2208">
            <v>1202000</v>
          </cell>
          <cell r="AL2208">
            <v>3607250</v>
          </cell>
          <cell r="AM2208">
            <v>6760250</v>
          </cell>
          <cell r="AN2208">
            <v>6528000</v>
          </cell>
          <cell r="AO2208">
            <v>6295750</v>
          </cell>
          <cell r="AP2208">
            <v>5938500</v>
          </cell>
          <cell r="AQ2208">
            <v>12802916.67</v>
          </cell>
          <cell r="AR2208">
            <v>10198750</v>
          </cell>
          <cell r="AS2208">
            <v>7594583</v>
          </cell>
          <cell r="AT2208">
            <v>4947217</v>
          </cell>
          <cell r="AU2208">
            <v>10061706.66</v>
          </cell>
          <cell r="AV2208">
            <v>7808720</v>
          </cell>
          <cell r="AW2208">
            <v>5555813</v>
          </cell>
          <cell r="AX2208">
            <v>4302907</v>
          </cell>
          <cell r="AY2208">
            <v>10785446.66</v>
          </cell>
          <cell r="AZ2208">
            <v>9482540</v>
          </cell>
          <cell r="BA2208">
            <v>8179633</v>
          </cell>
          <cell r="BB2208">
            <v>6214777</v>
          </cell>
          <cell r="BC2208">
            <v>8154940</v>
          </cell>
          <cell r="BD2208">
            <v>7081830</v>
          </cell>
          <cell r="BE2208">
            <v>5383720</v>
          </cell>
        </row>
        <row r="2209">
          <cell r="B2209">
            <v>190950</v>
          </cell>
          <cell r="C2209" t="str">
            <v xml:space="preserve">        유동성사채</v>
          </cell>
        </row>
        <row r="2210">
          <cell r="B2210">
            <v>190960</v>
          </cell>
          <cell r="C2210" t="str">
            <v xml:space="preserve">    단기금융부채</v>
          </cell>
          <cell r="AI2210">
            <v>321657</v>
          </cell>
          <cell r="AJ2210">
            <v>217763</v>
          </cell>
          <cell r="AK2210">
            <v>132619</v>
          </cell>
          <cell r="AL2210">
            <v>19277</v>
          </cell>
          <cell r="AM2210">
            <v>6789</v>
          </cell>
          <cell r="AN2210">
            <v>2697</v>
          </cell>
          <cell r="AO2210">
            <v>1236</v>
          </cell>
          <cell r="AW2210">
            <v>2150857</v>
          </cell>
          <cell r="AX2210">
            <v>2190853</v>
          </cell>
          <cell r="AY2210">
            <v>1083612.55</v>
          </cell>
          <cell r="AZ2210">
            <v>1117398</v>
          </cell>
          <cell r="BA2210">
            <v>1121962</v>
          </cell>
          <cell r="BB2210">
            <v>713852</v>
          </cell>
        </row>
        <row r="2211">
          <cell r="B2211">
            <v>190970</v>
          </cell>
          <cell r="C2211" t="str">
            <v xml:space="preserve">        기타</v>
          </cell>
          <cell r="AQ2211">
            <v>1415991</v>
          </cell>
          <cell r="AR2211">
            <v>43251678</v>
          </cell>
          <cell r="AS2211">
            <v>97060</v>
          </cell>
          <cell r="AT2211">
            <v>89392</v>
          </cell>
          <cell r="AV2211">
            <v>97926</v>
          </cell>
          <cell r="AW2211">
            <v>121069</v>
          </cell>
          <cell r="AX2211">
            <v>106346</v>
          </cell>
        </row>
        <row r="2212">
          <cell r="B2212">
            <v>490100</v>
          </cell>
          <cell r="C2212" t="str">
            <v xml:space="preserve">        기타</v>
          </cell>
          <cell r="AM2212">
            <v>11804605</v>
          </cell>
          <cell r="AQ2212">
            <v>871901.6</v>
          </cell>
          <cell r="BC2212">
            <v>10807665.710000001</v>
          </cell>
        </row>
        <row r="2213">
          <cell r="B2213">
            <v>490300</v>
          </cell>
          <cell r="C2213" t="str">
            <v xml:space="preserve">        기타</v>
          </cell>
          <cell r="AF2213">
            <v>429420</v>
          </cell>
          <cell r="AG2213">
            <v>265275</v>
          </cell>
          <cell r="AH2213">
            <v>69775</v>
          </cell>
          <cell r="AI2213">
            <v>809549</v>
          </cell>
          <cell r="AJ2213">
            <v>227182</v>
          </cell>
          <cell r="AK2213">
            <v>209801</v>
          </cell>
          <cell r="AL2213">
            <v>239370</v>
          </cell>
          <cell r="AM2213">
            <v>138516</v>
          </cell>
          <cell r="AN2213">
            <v>127379</v>
          </cell>
          <cell r="AO2213">
            <v>126119</v>
          </cell>
          <cell r="AP2213">
            <v>127263</v>
          </cell>
          <cell r="AQ2213">
            <v>11339890.6</v>
          </cell>
          <cell r="AT2213">
            <v>369025</v>
          </cell>
          <cell r="AU2213">
            <v>201643.17</v>
          </cell>
          <cell r="AV2213">
            <v>199452</v>
          </cell>
          <cell r="AW2213">
            <v>199452</v>
          </cell>
          <cell r="AX2213">
            <v>201644</v>
          </cell>
          <cell r="AY2213">
            <v>201643.78</v>
          </cell>
          <cell r="BB2213">
            <v>201644</v>
          </cell>
          <cell r="BC2213">
            <v>201644</v>
          </cell>
        </row>
        <row r="2214">
          <cell r="B2214">
            <v>491100</v>
          </cell>
          <cell r="C2214" t="str">
            <v xml:space="preserve">        퇴직급여,보험,연금자산의감소</v>
          </cell>
        </row>
        <row r="2215">
          <cell r="B2215">
            <v>491500</v>
          </cell>
          <cell r="C2215" t="str">
            <v xml:space="preserve">        퇴직급여,보험,연금자산의증가</v>
          </cell>
        </row>
        <row r="2216">
          <cell r="B2216">
            <v>191010</v>
          </cell>
          <cell r="C2216" t="str">
            <v xml:space="preserve">            임대자산</v>
          </cell>
        </row>
        <row r="2217">
          <cell r="B2217">
            <v>191020</v>
          </cell>
          <cell r="C2217" t="str">
            <v xml:space="preserve">            임차개량자산</v>
          </cell>
        </row>
        <row r="2500">
          <cell r="B2500">
            <v>411000</v>
          </cell>
          <cell r="C2500" t="str">
            <v>배당가능이익</v>
          </cell>
        </row>
        <row r="2501">
          <cell r="B2501">
            <v>421000</v>
          </cell>
          <cell r="C2501" t="str">
            <v>DPS(보통주, 중간현금)</v>
          </cell>
        </row>
        <row r="2502">
          <cell r="B2502">
            <v>421100</v>
          </cell>
          <cell r="C2502" t="str">
            <v>DPS(우선주, 중간현금)</v>
          </cell>
        </row>
        <row r="2503">
          <cell r="B2503">
            <v>421200</v>
          </cell>
          <cell r="C2503" t="str">
            <v>DPS(보통주, 기말현금)</v>
          </cell>
          <cell r="D2503">
            <v>0</v>
          </cell>
          <cell r="E2503">
            <v>0</v>
          </cell>
          <cell r="F2503">
            <v>0</v>
          </cell>
          <cell r="G2503">
            <v>225</v>
          </cell>
          <cell r="H2503">
            <v>0</v>
          </cell>
          <cell r="I2503">
            <v>0</v>
          </cell>
          <cell r="J2503">
            <v>0</v>
          </cell>
          <cell r="K2503">
            <v>75</v>
          </cell>
          <cell r="L2503">
            <v>0</v>
          </cell>
          <cell r="M2503">
            <v>0</v>
          </cell>
          <cell r="N2503">
            <v>0</v>
          </cell>
          <cell r="O2503">
            <v>125</v>
          </cell>
          <cell r="P2503">
            <v>0</v>
          </cell>
          <cell r="Q2503">
            <v>0</v>
          </cell>
          <cell r="R2503">
            <v>0</v>
          </cell>
          <cell r="S2503">
            <v>150</v>
          </cell>
          <cell r="T2503">
            <v>0</v>
          </cell>
          <cell r="U2503">
            <v>0</v>
          </cell>
          <cell r="V2503">
            <v>0</v>
          </cell>
          <cell r="W2503">
            <v>200</v>
          </cell>
          <cell r="X2503">
            <v>0</v>
          </cell>
          <cell r="Y2503">
            <v>0</v>
          </cell>
          <cell r="Z2503">
            <v>0</v>
          </cell>
          <cell r="AA2503">
            <v>250</v>
          </cell>
          <cell r="AB2503">
            <v>0</v>
          </cell>
          <cell r="AC2503">
            <v>0</v>
          </cell>
          <cell r="AD2503">
            <v>0</v>
          </cell>
          <cell r="AE2503">
            <v>150</v>
          </cell>
          <cell r="AF2503">
            <v>0</v>
          </cell>
          <cell r="AG2503">
            <v>0</v>
          </cell>
          <cell r="AH2503">
            <v>0</v>
          </cell>
          <cell r="AI2503">
            <v>200</v>
          </cell>
          <cell r="AJ2503">
            <v>0</v>
          </cell>
          <cell r="AK2503">
            <v>0</v>
          </cell>
          <cell r="AL2503">
            <v>0</v>
          </cell>
          <cell r="AM2503">
            <v>350</v>
          </cell>
          <cell r="AN2503">
            <v>0</v>
          </cell>
          <cell r="AO2503">
            <v>100</v>
          </cell>
          <cell r="AP2503">
            <v>0</v>
          </cell>
          <cell r="AQ2503">
            <v>500</v>
          </cell>
          <cell r="AR2503">
            <v>0</v>
          </cell>
          <cell r="AS2503">
            <v>0</v>
          </cell>
          <cell r="AT2503">
            <v>0</v>
          </cell>
          <cell r="AU2503">
            <v>375</v>
          </cell>
          <cell r="AV2503">
            <v>0</v>
          </cell>
          <cell r="AW2503">
            <v>0</v>
          </cell>
          <cell r="AX2503">
            <v>0</v>
          </cell>
          <cell r="AY2503">
            <v>300</v>
          </cell>
          <cell r="AZ2503">
            <v>0</v>
          </cell>
          <cell r="BA2503">
            <v>0</v>
          </cell>
          <cell r="BB2503">
            <v>0</v>
          </cell>
          <cell r="BC2503">
            <v>100</v>
          </cell>
          <cell r="BD2503">
            <v>0</v>
          </cell>
          <cell r="BE2503">
            <v>0</v>
          </cell>
        </row>
        <row r="2504">
          <cell r="B2504">
            <v>421300</v>
          </cell>
          <cell r="C2504" t="str">
            <v>DPS(우선주, 기말현금)</v>
          </cell>
        </row>
        <row r="2505">
          <cell r="B2505">
            <v>421400</v>
          </cell>
          <cell r="C2505" t="str">
            <v>DPS(보통주, 연간현금)</v>
          </cell>
        </row>
        <row r="2506">
          <cell r="B2506">
            <v>421500</v>
          </cell>
          <cell r="C2506" t="str">
            <v>DPS(우선주, 연간현금)</v>
          </cell>
        </row>
        <row r="2507">
          <cell r="B2507">
            <v>421600</v>
          </cell>
          <cell r="C2507" t="str">
            <v>DPS(보통주, 주식)</v>
          </cell>
        </row>
        <row r="2508">
          <cell r="B2508">
            <v>421700</v>
          </cell>
          <cell r="C2508" t="str">
            <v>DPS(우선주, 주식)</v>
          </cell>
        </row>
        <row r="2509">
          <cell r="B2509">
            <v>421800</v>
          </cell>
          <cell r="C2509" t="str">
            <v>DPS(보통주, 현금+주식, 연간)</v>
          </cell>
        </row>
        <row r="2510">
          <cell r="B2510">
            <v>421900</v>
          </cell>
          <cell r="C2510" t="str">
            <v>DPS(우선주, 현금+주식, 연간)</v>
          </cell>
        </row>
        <row r="2511">
          <cell r="B2511">
            <v>422000</v>
          </cell>
          <cell r="C2511" t="str">
            <v>DPS(보통주, 중간현금, 액면조정)</v>
          </cell>
        </row>
        <row r="2512">
          <cell r="B2512">
            <v>422100</v>
          </cell>
          <cell r="C2512" t="str">
            <v>DPS(우선주, 중간현금, 액면조정)</v>
          </cell>
        </row>
        <row r="2513">
          <cell r="B2513">
            <v>422200</v>
          </cell>
          <cell r="C2513" t="str">
            <v>DPS(보통주, 기말현금, 액면조정)</v>
          </cell>
          <cell r="D2513">
            <v>0</v>
          </cell>
          <cell r="E2513">
            <v>0</v>
          </cell>
          <cell r="F2513">
            <v>0</v>
          </cell>
          <cell r="G2513">
            <v>225</v>
          </cell>
          <cell r="H2513">
            <v>0</v>
          </cell>
          <cell r="I2513">
            <v>0</v>
          </cell>
          <cell r="J2513">
            <v>0</v>
          </cell>
          <cell r="K2513">
            <v>75</v>
          </cell>
          <cell r="L2513">
            <v>0</v>
          </cell>
          <cell r="M2513">
            <v>0</v>
          </cell>
          <cell r="N2513">
            <v>0</v>
          </cell>
          <cell r="O2513">
            <v>125</v>
          </cell>
          <cell r="P2513">
            <v>0</v>
          </cell>
          <cell r="Q2513">
            <v>0</v>
          </cell>
          <cell r="R2513">
            <v>0</v>
          </cell>
          <cell r="S2513">
            <v>150</v>
          </cell>
          <cell r="T2513">
            <v>0</v>
          </cell>
          <cell r="U2513">
            <v>0</v>
          </cell>
          <cell r="V2513">
            <v>0</v>
          </cell>
          <cell r="W2513">
            <v>200</v>
          </cell>
          <cell r="X2513">
            <v>0</v>
          </cell>
          <cell r="Y2513">
            <v>0</v>
          </cell>
          <cell r="Z2513">
            <v>0</v>
          </cell>
          <cell r="AA2513">
            <v>250</v>
          </cell>
          <cell r="AB2513">
            <v>0</v>
          </cell>
          <cell r="AC2513">
            <v>0</v>
          </cell>
          <cell r="AD2513">
            <v>0</v>
          </cell>
          <cell r="AE2513">
            <v>150</v>
          </cell>
          <cell r="AF2513">
            <v>0</v>
          </cell>
          <cell r="AG2513">
            <v>0</v>
          </cell>
          <cell r="AH2513">
            <v>0</v>
          </cell>
          <cell r="AI2513">
            <v>200</v>
          </cell>
          <cell r="AJ2513">
            <v>0</v>
          </cell>
          <cell r="AK2513">
            <v>0</v>
          </cell>
          <cell r="AL2513">
            <v>0</v>
          </cell>
          <cell r="AM2513">
            <v>350</v>
          </cell>
          <cell r="AN2513">
            <v>0</v>
          </cell>
          <cell r="AO2513">
            <v>100</v>
          </cell>
          <cell r="AP2513">
            <v>0</v>
          </cell>
          <cell r="AQ2513">
            <v>500</v>
          </cell>
          <cell r="AR2513">
            <v>0</v>
          </cell>
          <cell r="AS2513">
            <v>0</v>
          </cell>
          <cell r="AT2513">
            <v>0</v>
          </cell>
          <cell r="AU2513">
            <v>375</v>
          </cell>
          <cell r="AV2513">
            <v>0</v>
          </cell>
          <cell r="AW2513">
            <v>0</v>
          </cell>
          <cell r="AX2513">
            <v>0</v>
          </cell>
          <cell r="AY2513">
            <v>300</v>
          </cell>
          <cell r="AZ2513">
            <v>0</v>
          </cell>
          <cell r="BA2513">
            <v>0</v>
          </cell>
          <cell r="BB2513">
            <v>0</v>
          </cell>
          <cell r="BC2513">
            <v>100</v>
          </cell>
          <cell r="BD2513">
            <v>0</v>
          </cell>
          <cell r="BE2513">
            <v>0</v>
          </cell>
        </row>
        <row r="2514">
          <cell r="B2514">
            <v>422300</v>
          </cell>
          <cell r="C2514" t="str">
            <v>DPS(우선주, 기말현금, 액면조정)</v>
          </cell>
        </row>
        <row r="2515">
          <cell r="B2515">
            <v>422400</v>
          </cell>
          <cell r="C2515" t="str">
            <v>DPS(보통주, 연간현금, 액면조정)</v>
          </cell>
        </row>
        <row r="2516">
          <cell r="B2516">
            <v>422500</v>
          </cell>
          <cell r="C2516" t="str">
            <v>DPS(우선주, 연간현금, 액면조정)</v>
          </cell>
        </row>
        <row r="2517">
          <cell r="B2517">
            <v>422600</v>
          </cell>
          <cell r="C2517" t="str">
            <v>DPS(보통주, 주식, 액면조정)</v>
          </cell>
        </row>
        <row r="2518">
          <cell r="B2518">
            <v>422700</v>
          </cell>
          <cell r="C2518" t="str">
            <v>DPS(우선주, 주식, 액면조정)</v>
          </cell>
        </row>
        <row r="2519">
          <cell r="B2519">
            <v>422800</v>
          </cell>
          <cell r="C2519" t="str">
            <v>DPS(보통주, 현금+주식, 연간, 액면조정)</v>
          </cell>
        </row>
        <row r="2520">
          <cell r="B2520">
            <v>422900</v>
          </cell>
          <cell r="C2520" t="str">
            <v>DPS(우선주, 현금+주식, 연간, 액면조정)</v>
          </cell>
        </row>
        <row r="2521">
          <cell r="B2521">
            <v>423000</v>
          </cell>
          <cell r="C2521" t="str">
            <v>수정DPS(보통주, 중간현금)</v>
          </cell>
        </row>
        <row r="2522">
          <cell r="B2522">
            <v>423100</v>
          </cell>
          <cell r="C2522" t="str">
            <v>수정DPS(우선주, 중간현금)</v>
          </cell>
        </row>
        <row r="2523">
          <cell r="B2523">
            <v>423200</v>
          </cell>
          <cell r="C2523" t="str">
            <v>수정DPS(보통주, 기말현금)</v>
          </cell>
          <cell r="D2523">
            <v>0</v>
          </cell>
          <cell r="E2523">
            <v>0</v>
          </cell>
          <cell r="F2523">
            <v>0</v>
          </cell>
          <cell r="G2523">
            <v>225</v>
          </cell>
          <cell r="H2523">
            <v>0</v>
          </cell>
          <cell r="I2523">
            <v>0</v>
          </cell>
          <cell r="J2523">
            <v>0</v>
          </cell>
          <cell r="K2523">
            <v>75</v>
          </cell>
          <cell r="L2523">
            <v>0</v>
          </cell>
          <cell r="M2523">
            <v>0</v>
          </cell>
          <cell r="N2523">
            <v>0</v>
          </cell>
          <cell r="O2523">
            <v>125</v>
          </cell>
          <cell r="P2523">
            <v>0</v>
          </cell>
          <cell r="Q2523">
            <v>0</v>
          </cell>
          <cell r="R2523">
            <v>0</v>
          </cell>
          <cell r="S2523">
            <v>150</v>
          </cell>
          <cell r="T2523">
            <v>0</v>
          </cell>
          <cell r="U2523">
            <v>0</v>
          </cell>
          <cell r="V2523">
            <v>0</v>
          </cell>
          <cell r="W2523">
            <v>200</v>
          </cell>
          <cell r="X2523">
            <v>0</v>
          </cell>
          <cell r="Y2523">
            <v>0</v>
          </cell>
          <cell r="Z2523">
            <v>0</v>
          </cell>
          <cell r="AA2523">
            <v>250</v>
          </cell>
          <cell r="AB2523">
            <v>0</v>
          </cell>
          <cell r="AC2523">
            <v>0</v>
          </cell>
          <cell r="AD2523">
            <v>0</v>
          </cell>
          <cell r="AE2523">
            <v>150</v>
          </cell>
          <cell r="AF2523">
            <v>0</v>
          </cell>
          <cell r="AG2523">
            <v>0</v>
          </cell>
          <cell r="AH2523">
            <v>0</v>
          </cell>
          <cell r="AI2523">
            <v>200</v>
          </cell>
          <cell r="AJ2523">
            <v>0</v>
          </cell>
          <cell r="AK2523">
            <v>0</v>
          </cell>
          <cell r="AL2523">
            <v>0</v>
          </cell>
          <cell r="AM2523">
            <v>350</v>
          </cell>
          <cell r="AN2523">
            <v>0</v>
          </cell>
          <cell r="AO2523">
            <v>100</v>
          </cell>
          <cell r="AP2523">
            <v>0</v>
          </cell>
          <cell r="AQ2523">
            <v>500</v>
          </cell>
          <cell r="AR2523">
            <v>0</v>
          </cell>
          <cell r="AS2523">
            <v>0</v>
          </cell>
          <cell r="AT2523">
            <v>0</v>
          </cell>
          <cell r="AU2523">
            <v>375</v>
          </cell>
          <cell r="AV2523">
            <v>0</v>
          </cell>
          <cell r="AW2523">
            <v>0</v>
          </cell>
          <cell r="AX2523">
            <v>0</v>
          </cell>
          <cell r="AY2523">
            <v>300</v>
          </cell>
          <cell r="AZ2523">
            <v>0</v>
          </cell>
          <cell r="BA2523">
            <v>0</v>
          </cell>
          <cell r="BB2523">
            <v>0</v>
          </cell>
          <cell r="BC2523">
            <v>100</v>
          </cell>
          <cell r="BD2523">
            <v>0</v>
          </cell>
          <cell r="BE2523">
            <v>0</v>
          </cell>
        </row>
        <row r="2524">
          <cell r="B2524">
            <v>423300</v>
          </cell>
          <cell r="C2524" t="str">
            <v>수정DPS(우선주, 기말현금)</v>
          </cell>
        </row>
        <row r="2525">
          <cell r="B2525">
            <v>423400</v>
          </cell>
          <cell r="C2525" t="str">
            <v>수정DPS(보통주, 연간현금)</v>
          </cell>
        </row>
        <row r="2526">
          <cell r="B2526">
            <v>423500</v>
          </cell>
          <cell r="C2526" t="str">
            <v>수정DPS(우선주, 연간현금)</v>
          </cell>
        </row>
        <row r="2527">
          <cell r="B2527">
            <v>423600</v>
          </cell>
          <cell r="C2527" t="str">
            <v>수정DPS(보통주, 주식)</v>
          </cell>
        </row>
        <row r="2528">
          <cell r="B2528">
            <v>423700</v>
          </cell>
          <cell r="C2528" t="str">
            <v>수정DPS(우선주, 주식)</v>
          </cell>
        </row>
        <row r="2529">
          <cell r="B2529">
            <v>423800</v>
          </cell>
          <cell r="C2529" t="str">
            <v>수정DPS(보통주, 현금+주식, 연간)</v>
          </cell>
        </row>
        <row r="2530">
          <cell r="B2530">
            <v>423900</v>
          </cell>
          <cell r="C2530" t="str">
            <v>수정DPS(우선주, 현금+주식, 연간)</v>
          </cell>
        </row>
        <row r="2531">
          <cell r="B2531">
            <v>425000</v>
          </cell>
          <cell r="C2531" t="str">
            <v>수정DPS(보통주, 중간현금, 액면5000)</v>
          </cell>
        </row>
        <row r="2532">
          <cell r="B2532">
            <v>425100</v>
          </cell>
          <cell r="C2532" t="str">
            <v>수정DPS(우선주, 중간현금, 액면5000)</v>
          </cell>
        </row>
        <row r="2533">
          <cell r="B2533">
            <v>425200</v>
          </cell>
          <cell r="C2533" t="str">
            <v>수정DPS(보통주, 기말현금, 액면5000)</v>
          </cell>
          <cell r="D2533">
            <v>0</v>
          </cell>
          <cell r="E2533">
            <v>0</v>
          </cell>
          <cell r="F2533">
            <v>0</v>
          </cell>
          <cell r="G2533">
            <v>2250</v>
          </cell>
          <cell r="H2533">
            <v>0</v>
          </cell>
          <cell r="I2533">
            <v>0</v>
          </cell>
          <cell r="J2533">
            <v>0</v>
          </cell>
          <cell r="K2533">
            <v>750</v>
          </cell>
          <cell r="L2533">
            <v>0</v>
          </cell>
          <cell r="M2533">
            <v>0</v>
          </cell>
          <cell r="N2533">
            <v>0</v>
          </cell>
          <cell r="O2533">
            <v>1250</v>
          </cell>
          <cell r="P2533">
            <v>0</v>
          </cell>
          <cell r="Q2533">
            <v>0</v>
          </cell>
          <cell r="R2533">
            <v>0</v>
          </cell>
          <cell r="S2533">
            <v>1500</v>
          </cell>
          <cell r="T2533">
            <v>0</v>
          </cell>
          <cell r="U2533">
            <v>0</v>
          </cell>
          <cell r="V2533">
            <v>0</v>
          </cell>
          <cell r="W2533">
            <v>2000</v>
          </cell>
          <cell r="X2533">
            <v>0</v>
          </cell>
          <cell r="Y2533">
            <v>0</v>
          </cell>
          <cell r="Z2533">
            <v>0</v>
          </cell>
          <cell r="AA2533">
            <v>2500</v>
          </cell>
          <cell r="AB2533">
            <v>0</v>
          </cell>
          <cell r="AC2533">
            <v>0</v>
          </cell>
          <cell r="AD2533">
            <v>0</v>
          </cell>
          <cell r="AE2533">
            <v>1500</v>
          </cell>
          <cell r="AF2533">
            <v>0</v>
          </cell>
          <cell r="AG2533">
            <v>0</v>
          </cell>
          <cell r="AH2533">
            <v>0</v>
          </cell>
          <cell r="AI2533">
            <v>2000</v>
          </cell>
          <cell r="AJ2533">
            <v>0</v>
          </cell>
          <cell r="AK2533">
            <v>0</v>
          </cell>
          <cell r="AL2533">
            <v>0</v>
          </cell>
          <cell r="AM2533">
            <v>3500</v>
          </cell>
          <cell r="AN2533">
            <v>0</v>
          </cell>
          <cell r="AO2533">
            <v>1000</v>
          </cell>
          <cell r="AP2533">
            <v>0</v>
          </cell>
          <cell r="AQ2533">
            <v>5000</v>
          </cell>
          <cell r="AR2533">
            <v>0</v>
          </cell>
          <cell r="AS2533">
            <v>0</v>
          </cell>
          <cell r="AT2533">
            <v>0</v>
          </cell>
          <cell r="AU2533">
            <v>3750</v>
          </cell>
          <cell r="AV2533">
            <v>0</v>
          </cell>
          <cell r="AW2533">
            <v>0</v>
          </cell>
          <cell r="AX2533">
            <v>0</v>
          </cell>
          <cell r="AY2533">
            <v>3000</v>
          </cell>
          <cell r="AZ2533">
            <v>0</v>
          </cell>
          <cell r="BA2533">
            <v>0</v>
          </cell>
          <cell r="BB2533">
            <v>0</v>
          </cell>
          <cell r="BC2533">
            <v>1000</v>
          </cell>
          <cell r="BD2533">
            <v>0</v>
          </cell>
          <cell r="BE2533">
            <v>0</v>
          </cell>
        </row>
        <row r="2534">
          <cell r="B2534">
            <v>425300</v>
          </cell>
          <cell r="C2534" t="str">
            <v>수정DPS(우선주, 기말현금, 액면5000)</v>
          </cell>
        </row>
        <row r="2535">
          <cell r="B2535">
            <v>425400</v>
          </cell>
          <cell r="C2535" t="str">
            <v>수정DPS(보통주, 연간현금, 액면5000)</v>
          </cell>
        </row>
        <row r="2536">
          <cell r="B2536">
            <v>425500</v>
          </cell>
          <cell r="C2536" t="str">
            <v>수정DPS(우선주, 연간현금, 액면5000)</v>
          </cell>
        </row>
        <row r="2537">
          <cell r="B2537">
            <v>425600</v>
          </cell>
          <cell r="C2537" t="str">
            <v>수정DPS(보통주, 주식, 액면5000)</v>
          </cell>
        </row>
        <row r="2538">
          <cell r="B2538">
            <v>425700</v>
          </cell>
          <cell r="C2538" t="str">
            <v>수정DPS(우선주, 주식, 액면5000)</v>
          </cell>
        </row>
        <row r="2539">
          <cell r="B2539">
            <v>425800</v>
          </cell>
          <cell r="C2539" t="str">
            <v>수정DPS(보통주, 현금+주식, 연간, 액면5000)</v>
          </cell>
        </row>
        <row r="2540">
          <cell r="B2540">
            <v>425900</v>
          </cell>
          <cell r="C2540" t="str">
            <v>수정DPS(우선주, 현금+주식, 연간, 액면5000)</v>
          </cell>
        </row>
        <row r="2541">
          <cell r="B2541">
            <v>431000</v>
          </cell>
          <cell r="C2541" t="str">
            <v>현금배당률(보통주, 중간, 액면가)</v>
          </cell>
        </row>
        <row r="2542">
          <cell r="B2542">
            <v>431100</v>
          </cell>
          <cell r="C2542" t="str">
            <v>현금배당률(우선주, 중간, 액면가)</v>
          </cell>
        </row>
        <row r="2543">
          <cell r="B2543">
            <v>431200</v>
          </cell>
          <cell r="C2543" t="str">
            <v>현금배당률(보통주, 기말, 액면가)</v>
          </cell>
          <cell r="D2543">
            <v>0</v>
          </cell>
          <cell r="E2543">
            <v>0</v>
          </cell>
          <cell r="F2543">
            <v>0</v>
          </cell>
          <cell r="G2543">
            <v>45</v>
          </cell>
          <cell r="H2543">
            <v>0</v>
          </cell>
          <cell r="I2543">
            <v>0</v>
          </cell>
          <cell r="J2543">
            <v>0</v>
          </cell>
          <cell r="K2543">
            <v>15</v>
          </cell>
          <cell r="L2543">
            <v>0</v>
          </cell>
          <cell r="M2543">
            <v>0</v>
          </cell>
          <cell r="N2543">
            <v>0</v>
          </cell>
          <cell r="O2543">
            <v>25</v>
          </cell>
          <cell r="P2543">
            <v>0</v>
          </cell>
          <cell r="Q2543">
            <v>0</v>
          </cell>
          <cell r="R2543">
            <v>0</v>
          </cell>
          <cell r="S2543">
            <v>30</v>
          </cell>
          <cell r="T2543">
            <v>0</v>
          </cell>
          <cell r="U2543">
            <v>0</v>
          </cell>
          <cell r="V2543">
            <v>0</v>
          </cell>
          <cell r="W2543">
            <v>40</v>
          </cell>
          <cell r="X2543">
            <v>0</v>
          </cell>
          <cell r="Y2543">
            <v>0</v>
          </cell>
          <cell r="Z2543">
            <v>0</v>
          </cell>
          <cell r="AA2543">
            <v>50</v>
          </cell>
          <cell r="AB2543">
            <v>0</v>
          </cell>
          <cell r="AC2543">
            <v>0</v>
          </cell>
          <cell r="AD2543">
            <v>0</v>
          </cell>
          <cell r="AE2543">
            <v>30</v>
          </cell>
          <cell r="AF2543">
            <v>0</v>
          </cell>
          <cell r="AG2543">
            <v>0</v>
          </cell>
          <cell r="AH2543">
            <v>0</v>
          </cell>
          <cell r="AI2543">
            <v>40</v>
          </cell>
          <cell r="AJ2543">
            <v>0</v>
          </cell>
          <cell r="AK2543">
            <v>0</v>
          </cell>
          <cell r="AL2543">
            <v>0</v>
          </cell>
          <cell r="AM2543">
            <v>70</v>
          </cell>
          <cell r="AN2543">
            <v>0</v>
          </cell>
          <cell r="AO2543">
            <v>20</v>
          </cell>
          <cell r="AP2543">
            <v>0</v>
          </cell>
          <cell r="AQ2543">
            <v>100</v>
          </cell>
          <cell r="AR2543">
            <v>0</v>
          </cell>
          <cell r="AS2543">
            <v>0</v>
          </cell>
          <cell r="AT2543">
            <v>0</v>
          </cell>
          <cell r="AU2543">
            <v>75</v>
          </cell>
          <cell r="AV2543">
            <v>0</v>
          </cell>
          <cell r="AW2543">
            <v>0</v>
          </cell>
          <cell r="AX2543">
            <v>0</v>
          </cell>
          <cell r="AY2543">
            <v>60</v>
          </cell>
          <cell r="AZ2543">
            <v>0</v>
          </cell>
          <cell r="BA2543">
            <v>0</v>
          </cell>
          <cell r="BB2543">
            <v>0</v>
          </cell>
          <cell r="BC2543">
            <v>20</v>
          </cell>
          <cell r="BD2543">
            <v>0</v>
          </cell>
          <cell r="BE2543">
            <v>0</v>
          </cell>
        </row>
        <row r="2544">
          <cell r="B2544">
            <v>431300</v>
          </cell>
          <cell r="C2544" t="str">
            <v>현금배당률(우선주, 기말, 액면가)</v>
          </cell>
        </row>
        <row r="2545">
          <cell r="B2545">
            <v>431400</v>
          </cell>
          <cell r="C2545" t="str">
            <v>현금배당률(보통주, 연간, 액면가)</v>
          </cell>
        </row>
        <row r="2546">
          <cell r="B2546">
            <v>431500</v>
          </cell>
          <cell r="C2546" t="str">
            <v>현금배당률(우선주, 연간, 액면가)</v>
          </cell>
        </row>
        <row r="2547">
          <cell r="B2547">
            <v>431600</v>
          </cell>
          <cell r="C2547" t="str">
            <v>현금배당수익률(보통주, 연간, 주가)</v>
          </cell>
        </row>
        <row r="2548">
          <cell r="B2548">
            <v>431700</v>
          </cell>
          <cell r="C2548" t="str">
            <v>현금배당수익률(우선주, 연간, 주가)</v>
          </cell>
        </row>
        <row r="2549">
          <cell r="B2549">
            <v>431800</v>
          </cell>
          <cell r="C2549" t="str">
            <v>현금배당수익률(보통주, 연간, 수정주가)</v>
          </cell>
        </row>
        <row r="2550">
          <cell r="B2550">
            <v>431900</v>
          </cell>
          <cell r="C2550" t="str">
            <v>현금배당수익률(우선주, 연간, 수정주가)</v>
          </cell>
        </row>
        <row r="2551">
          <cell r="B2551">
            <v>432000</v>
          </cell>
          <cell r="C2551" t="str">
            <v>주식배당률(보통주, 액면가)</v>
          </cell>
        </row>
        <row r="2552">
          <cell r="B2552">
            <v>432100</v>
          </cell>
          <cell r="C2552" t="str">
            <v>주식배당률(우선주, 액면가)</v>
          </cell>
        </row>
        <row r="2553">
          <cell r="B2553">
            <v>432200</v>
          </cell>
          <cell r="C2553" t="str">
            <v>배당률(보통주, 현금+주식, 연간, 액면가)</v>
          </cell>
        </row>
        <row r="2554">
          <cell r="B2554">
            <v>432300</v>
          </cell>
          <cell r="C2554" t="str">
            <v>배당률(우선주, 현금+주식, 연간, 액면가)</v>
          </cell>
        </row>
        <row r="2555">
          <cell r="B2555">
            <v>441000</v>
          </cell>
          <cell r="C2555" t="str">
            <v>현금배당액(보통주, 중간)</v>
          </cell>
        </row>
        <row r="2556">
          <cell r="B2556">
            <v>441100</v>
          </cell>
          <cell r="C2556" t="str">
            <v>현금배당액(우선주, 중간)</v>
          </cell>
        </row>
        <row r="2557">
          <cell r="B2557">
            <v>441200</v>
          </cell>
          <cell r="C2557" t="str">
            <v>현금배당액(전체, 중간)</v>
          </cell>
        </row>
        <row r="2558">
          <cell r="B2558">
            <v>441300</v>
          </cell>
          <cell r="C2558" t="str">
            <v>현금배당액(보통주, 기말)</v>
          </cell>
          <cell r="D2558">
            <v>0</v>
          </cell>
          <cell r="E2558">
            <v>0</v>
          </cell>
          <cell r="F2558">
            <v>0</v>
          </cell>
          <cell r="G2558">
            <v>19314810</v>
          </cell>
          <cell r="H2558">
            <v>0</v>
          </cell>
          <cell r="I2558">
            <v>0</v>
          </cell>
          <cell r="J2558">
            <v>0</v>
          </cell>
          <cell r="K2558">
            <v>6607926</v>
          </cell>
          <cell r="L2558">
            <v>0</v>
          </cell>
          <cell r="M2558">
            <v>0</v>
          </cell>
          <cell r="N2558">
            <v>0</v>
          </cell>
          <cell r="O2558">
            <v>10732536</v>
          </cell>
          <cell r="P2558">
            <v>0</v>
          </cell>
          <cell r="Q2558">
            <v>0</v>
          </cell>
          <cell r="R2558">
            <v>0</v>
          </cell>
          <cell r="S2558">
            <v>11976865</v>
          </cell>
          <cell r="T2558">
            <v>0</v>
          </cell>
          <cell r="U2558">
            <v>0</v>
          </cell>
          <cell r="V2558">
            <v>0</v>
          </cell>
          <cell r="W2558">
            <v>15509707</v>
          </cell>
          <cell r="X2558">
            <v>0</v>
          </cell>
          <cell r="Y2558">
            <v>0</v>
          </cell>
          <cell r="Z2558">
            <v>0</v>
          </cell>
          <cell r="AA2558">
            <v>19387134</v>
          </cell>
          <cell r="AB2558">
            <v>0</v>
          </cell>
          <cell r="AC2558">
            <v>0</v>
          </cell>
          <cell r="AD2558">
            <v>0</v>
          </cell>
          <cell r="AE2558">
            <v>11657907</v>
          </cell>
          <cell r="AF2558">
            <v>0</v>
          </cell>
          <cell r="AG2558">
            <v>0</v>
          </cell>
          <cell r="AH2558">
            <v>0</v>
          </cell>
          <cell r="AI2558">
            <v>15606275</v>
          </cell>
          <cell r="AJ2558">
            <v>0</v>
          </cell>
          <cell r="AK2558">
            <v>0</v>
          </cell>
          <cell r="AL2558">
            <v>0</v>
          </cell>
          <cell r="AM2558">
            <v>27310981</v>
          </cell>
          <cell r="AN2558">
            <v>0</v>
          </cell>
          <cell r="AO2558">
            <v>7803137</v>
          </cell>
          <cell r="AP2558">
            <v>0</v>
          </cell>
          <cell r="AQ2558">
            <v>42765687</v>
          </cell>
          <cell r="AR2558">
            <v>0</v>
          </cell>
          <cell r="AS2558">
            <v>0</v>
          </cell>
          <cell r="AT2558">
            <v>0</v>
          </cell>
          <cell r="AU2558">
            <v>31944171</v>
          </cell>
          <cell r="AV2558">
            <v>0</v>
          </cell>
          <cell r="AW2558">
            <v>0</v>
          </cell>
          <cell r="AX2558">
            <v>0</v>
          </cell>
          <cell r="AY2558">
            <v>25555337</v>
          </cell>
          <cell r="AZ2558">
            <v>0</v>
          </cell>
          <cell r="BA2558">
            <v>0</v>
          </cell>
          <cell r="BB2558">
            <v>0</v>
          </cell>
          <cell r="BC2558">
            <v>8518446</v>
          </cell>
          <cell r="BD2558">
            <v>0</v>
          </cell>
          <cell r="BE2558">
            <v>0</v>
          </cell>
        </row>
        <row r="2559">
          <cell r="B2559">
            <v>441400</v>
          </cell>
          <cell r="C2559" t="str">
            <v>현금배당액(우선주, 기말)</v>
          </cell>
        </row>
        <row r="2560">
          <cell r="B2560">
            <v>441500</v>
          </cell>
          <cell r="C2560" t="str">
            <v>현금배당액(전체, 기말)</v>
          </cell>
          <cell r="D2560">
            <v>0</v>
          </cell>
          <cell r="E2560">
            <v>0</v>
          </cell>
          <cell r="F2560">
            <v>0</v>
          </cell>
          <cell r="G2560">
            <v>19314810</v>
          </cell>
          <cell r="H2560">
            <v>0</v>
          </cell>
          <cell r="I2560">
            <v>0</v>
          </cell>
          <cell r="J2560">
            <v>0</v>
          </cell>
          <cell r="K2560">
            <v>6607926</v>
          </cell>
          <cell r="L2560">
            <v>0</v>
          </cell>
          <cell r="M2560">
            <v>0</v>
          </cell>
          <cell r="N2560">
            <v>0</v>
          </cell>
          <cell r="O2560">
            <v>10732536</v>
          </cell>
          <cell r="P2560">
            <v>0</v>
          </cell>
          <cell r="Q2560">
            <v>0</v>
          </cell>
          <cell r="R2560">
            <v>0</v>
          </cell>
          <cell r="S2560">
            <v>11976865</v>
          </cell>
          <cell r="T2560">
            <v>0</v>
          </cell>
          <cell r="U2560">
            <v>0</v>
          </cell>
          <cell r="V2560">
            <v>0</v>
          </cell>
          <cell r="W2560">
            <v>15509707</v>
          </cell>
          <cell r="X2560">
            <v>0</v>
          </cell>
          <cell r="Y2560">
            <v>0</v>
          </cell>
          <cell r="Z2560">
            <v>0</v>
          </cell>
          <cell r="AA2560">
            <v>19387134</v>
          </cell>
          <cell r="AB2560">
            <v>0</v>
          </cell>
          <cell r="AC2560">
            <v>0</v>
          </cell>
          <cell r="AD2560">
            <v>0</v>
          </cell>
          <cell r="AE2560">
            <v>11657907</v>
          </cell>
          <cell r="AF2560">
            <v>0</v>
          </cell>
          <cell r="AG2560">
            <v>0</v>
          </cell>
          <cell r="AH2560">
            <v>0</v>
          </cell>
          <cell r="AI2560">
            <v>15606275</v>
          </cell>
          <cell r="AJ2560">
            <v>0</v>
          </cell>
          <cell r="AK2560">
            <v>0</v>
          </cell>
          <cell r="AL2560">
            <v>0</v>
          </cell>
          <cell r="AM2560">
            <v>27310981</v>
          </cell>
          <cell r="AN2560">
            <v>0</v>
          </cell>
          <cell r="AO2560">
            <v>7803137</v>
          </cell>
          <cell r="AP2560">
            <v>0</v>
          </cell>
          <cell r="AQ2560">
            <v>42765687</v>
          </cell>
          <cell r="AR2560">
            <v>0</v>
          </cell>
          <cell r="AS2560">
            <v>0</v>
          </cell>
          <cell r="AT2560">
            <v>0</v>
          </cell>
          <cell r="AU2560">
            <v>31944171</v>
          </cell>
          <cell r="AV2560">
            <v>0</v>
          </cell>
          <cell r="AW2560">
            <v>0</v>
          </cell>
          <cell r="AX2560">
            <v>0</v>
          </cell>
          <cell r="AY2560">
            <v>25555337</v>
          </cell>
          <cell r="AZ2560">
            <v>0</v>
          </cell>
          <cell r="BA2560">
            <v>0</v>
          </cell>
          <cell r="BB2560">
            <v>0</v>
          </cell>
          <cell r="BC2560">
            <v>8518446</v>
          </cell>
          <cell r="BD2560">
            <v>0</v>
          </cell>
          <cell r="BE2560">
            <v>0</v>
          </cell>
        </row>
        <row r="2561">
          <cell r="B2561">
            <v>441600</v>
          </cell>
          <cell r="C2561" t="str">
            <v>현금배당액(보통주, 연간)</v>
          </cell>
        </row>
        <row r="2562">
          <cell r="B2562">
            <v>441700</v>
          </cell>
          <cell r="C2562" t="str">
            <v>현금배당액(우선주, 연간)</v>
          </cell>
        </row>
        <row r="2563">
          <cell r="B2563">
            <v>441800</v>
          </cell>
          <cell r="C2563" t="str">
            <v>현금배당액(전체, 연간)</v>
          </cell>
        </row>
        <row r="2564">
          <cell r="B2564">
            <v>441900</v>
          </cell>
          <cell r="C2564" t="str">
            <v>주식배당액(보통주)</v>
          </cell>
        </row>
        <row r="2565">
          <cell r="B2565">
            <v>442000</v>
          </cell>
          <cell r="C2565" t="str">
            <v>주식배당액(우선주)</v>
          </cell>
        </row>
        <row r="2566">
          <cell r="B2566">
            <v>442100</v>
          </cell>
          <cell r="C2566" t="str">
            <v>주식배당액(전체)</v>
          </cell>
        </row>
        <row r="2567">
          <cell r="B2567">
            <v>442200</v>
          </cell>
          <cell r="C2567" t="str">
            <v>배당액(보통주, 현금+주식, 연간)</v>
          </cell>
        </row>
        <row r="2568">
          <cell r="B2568">
            <v>442300</v>
          </cell>
          <cell r="C2568" t="str">
            <v>배당액(우선주, 현금+주식, 연간)</v>
          </cell>
        </row>
        <row r="2569">
          <cell r="B2569">
            <v>442400</v>
          </cell>
          <cell r="C2569" t="str">
            <v>배당액(전체, 현금+주식, 연간)</v>
          </cell>
        </row>
        <row r="2570">
          <cell r="B2570">
            <v>451000</v>
          </cell>
          <cell r="C2570" t="str">
            <v>배당성향(%)</v>
          </cell>
        </row>
        <row r="2571">
          <cell r="B2571">
            <v>451200</v>
          </cell>
          <cell r="C2571" t="str">
            <v>현금배당성향(%)</v>
          </cell>
          <cell r="AF2571">
            <v>0</v>
          </cell>
          <cell r="AG2571">
            <v>0</v>
          </cell>
          <cell r="AH2571">
            <v>0</v>
          </cell>
          <cell r="AI2571">
            <v>-800.7998</v>
          </cell>
          <cell r="AJ2571">
            <v>0</v>
          </cell>
          <cell r="AK2571">
            <v>0</v>
          </cell>
          <cell r="AL2571">
            <v>0</v>
          </cell>
          <cell r="AM2571">
            <v>208.3297</v>
          </cell>
          <cell r="AN2571">
            <v>0</v>
          </cell>
          <cell r="AO2571">
            <v>35.6355</v>
          </cell>
          <cell r="AP2571">
            <v>0</v>
          </cell>
          <cell r="AQ2571">
            <v>1022.908</v>
          </cell>
          <cell r="AR2571">
            <v>0</v>
          </cell>
          <cell r="AS2571">
            <v>0</v>
          </cell>
          <cell r="AT2571">
            <v>0</v>
          </cell>
          <cell r="AU2571">
            <v>882.53819999999996</v>
          </cell>
          <cell r="AV2571">
            <v>0</v>
          </cell>
          <cell r="AW2571">
            <v>0</v>
          </cell>
          <cell r="AX2571">
            <v>0</v>
          </cell>
          <cell r="AY2571">
            <v>473.39710000000002</v>
          </cell>
          <cell r="AZ2571">
            <v>0</v>
          </cell>
          <cell r="BA2571">
            <v>0</v>
          </cell>
          <cell r="BB2571">
            <v>0</v>
          </cell>
          <cell r="BC2571">
            <v>-72.187200000000004</v>
          </cell>
          <cell r="BD2571">
            <v>0</v>
          </cell>
          <cell r="BE2571">
            <v>0</v>
          </cell>
        </row>
        <row r="2572">
          <cell r="B2572">
            <v>511000</v>
          </cell>
          <cell r="C2572" t="str">
            <v>보통주기말자기주식수</v>
          </cell>
          <cell r="D2572">
            <v>0</v>
          </cell>
          <cell r="E2572">
            <v>0</v>
          </cell>
          <cell r="F2572">
            <v>0</v>
          </cell>
          <cell r="G2572">
            <v>180844</v>
          </cell>
          <cell r="H2572">
            <v>180844</v>
          </cell>
          <cell r="I2572">
            <v>826008</v>
          </cell>
          <cell r="J2572">
            <v>2409487</v>
          </cell>
          <cell r="K2572">
            <v>2836993</v>
          </cell>
          <cell r="L2572">
            <v>3714660</v>
          </cell>
          <cell r="M2572">
            <v>5237385</v>
          </cell>
          <cell r="N2572">
            <v>5237385</v>
          </cell>
          <cell r="O2572">
            <v>5082385</v>
          </cell>
          <cell r="P2572">
            <v>5775060</v>
          </cell>
          <cell r="Q2572">
            <v>9310236</v>
          </cell>
          <cell r="R2572">
            <v>9857619</v>
          </cell>
          <cell r="S2572">
            <v>11096908</v>
          </cell>
          <cell r="T2572">
            <v>13394137</v>
          </cell>
          <cell r="U2572">
            <v>13394137</v>
          </cell>
          <cell r="V2572">
            <v>13394137</v>
          </cell>
          <cell r="W2572">
            <v>13394137</v>
          </cell>
          <cell r="X2572">
            <v>13394137</v>
          </cell>
          <cell r="Y2572">
            <v>13394137</v>
          </cell>
          <cell r="Z2572">
            <v>13394137</v>
          </cell>
          <cell r="AA2572">
            <v>13394137</v>
          </cell>
          <cell r="AB2572">
            <v>13394137</v>
          </cell>
          <cell r="AC2572">
            <v>13223293</v>
          </cell>
          <cell r="AD2572">
            <v>13223293</v>
          </cell>
          <cell r="AE2572">
            <v>13223293</v>
          </cell>
          <cell r="AF2572">
            <v>13223293</v>
          </cell>
          <cell r="AG2572">
            <v>12921298</v>
          </cell>
          <cell r="AH2572">
            <v>12921298</v>
          </cell>
          <cell r="AI2572">
            <v>12911298</v>
          </cell>
          <cell r="AJ2572">
            <v>12911298</v>
          </cell>
          <cell r="AK2572">
            <v>12911298</v>
          </cell>
          <cell r="AL2572">
            <v>12911298</v>
          </cell>
          <cell r="AM2572">
            <v>12911298</v>
          </cell>
          <cell r="AN2572">
            <v>12911298</v>
          </cell>
          <cell r="AO2572">
            <v>12911298</v>
          </cell>
          <cell r="AP2572">
            <v>5411298</v>
          </cell>
          <cell r="AQ2572">
            <v>5411298</v>
          </cell>
          <cell r="AR2572">
            <v>5411298</v>
          </cell>
          <cell r="AS2572">
            <v>5411298</v>
          </cell>
          <cell r="AT2572">
            <v>5758215</v>
          </cell>
          <cell r="AU2572">
            <v>5758215</v>
          </cell>
          <cell r="AV2572">
            <v>5758215</v>
          </cell>
          <cell r="AW2572">
            <v>5758215</v>
          </cell>
          <cell r="AX2572">
            <v>5758215</v>
          </cell>
          <cell r="AY2572">
            <v>5758215</v>
          </cell>
          <cell r="AZ2572">
            <v>5758215</v>
          </cell>
          <cell r="BA2572">
            <v>5758215</v>
          </cell>
          <cell r="BB2572">
            <v>5758215</v>
          </cell>
          <cell r="BC2572">
            <v>5758215</v>
          </cell>
          <cell r="BD2572">
            <v>5758215</v>
          </cell>
          <cell r="BE2572">
            <v>5758215</v>
          </cell>
          <cell r="BF2572">
            <v>5758215</v>
          </cell>
          <cell r="BG2572">
            <v>5758215</v>
          </cell>
          <cell r="BH2572">
            <v>5758215</v>
          </cell>
          <cell r="BI2572">
            <v>5758215</v>
          </cell>
          <cell r="BJ2572">
            <v>5758215</v>
          </cell>
          <cell r="BK2572">
            <v>5758215</v>
          </cell>
        </row>
        <row r="2573">
          <cell r="B2573">
            <v>512000</v>
          </cell>
          <cell r="C2573" t="str">
            <v>우선주기말자기주식수</v>
          </cell>
        </row>
        <row r="2574">
          <cell r="B2574">
            <v>513000</v>
          </cell>
          <cell r="C2574" t="str">
            <v>보통주액면조정자기주식수</v>
          </cell>
          <cell r="D2574">
            <v>0</v>
          </cell>
          <cell r="E2574">
            <v>0</v>
          </cell>
          <cell r="F2574">
            <v>0</v>
          </cell>
          <cell r="G2574">
            <v>180844</v>
          </cell>
          <cell r="H2574">
            <v>180844</v>
          </cell>
          <cell r="I2574">
            <v>826008</v>
          </cell>
          <cell r="J2574">
            <v>2409487</v>
          </cell>
          <cell r="K2574">
            <v>2836993</v>
          </cell>
          <cell r="L2574">
            <v>3714660</v>
          </cell>
          <cell r="M2574">
            <v>5237385</v>
          </cell>
          <cell r="N2574">
            <v>5237385</v>
          </cell>
          <cell r="O2574">
            <v>5082385</v>
          </cell>
          <cell r="P2574">
            <v>5775060</v>
          </cell>
          <cell r="Q2574">
            <v>9310236</v>
          </cell>
          <cell r="R2574">
            <v>9857619</v>
          </cell>
          <cell r="S2574">
            <v>11096908</v>
          </cell>
          <cell r="T2574">
            <v>13394137</v>
          </cell>
          <cell r="U2574">
            <v>13394137</v>
          </cell>
          <cell r="V2574">
            <v>13394137</v>
          </cell>
          <cell r="W2574">
            <v>13394137</v>
          </cell>
          <cell r="X2574">
            <v>13394137</v>
          </cell>
          <cell r="Y2574">
            <v>13394137</v>
          </cell>
          <cell r="Z2574">
            <v>13394137</v>
          </cell>
          <cell r="AA2574">
            <v>13394137</v>
          </cell>
          <cell r="AB2574">
            <v>13394137</v>
          </cell>
          <cell r="AC2574">
            <v>13223293</v>
          </cell>
          <cell r="AD2574">
            <v>13223293</v>
          </cell>
          <cell r="AE2574">
            <v>13223293</v>
          </cell>
          <cell r="AF2574">
            <v>13223293</v>
          </cell>
          <cell r="AG2574">
            <v>12921298</v>
          </cell>
          <cell r="AH2574">
            <v>12921298</v>
          </cell>
          <cell r="AI2574">
            <v>12911298</v>
          </cell>
          <cell r="AJ2574">
            <v>12911298</v>
          </cell>
          <cell r="AK2574">
            <v>12911298</v>
          </cell>
          <cell r="AL2574">
            <v>12911298</v>
          </cell>
          <cell r="AM2574">
            <v>12911298</v>
          </cell>
          <cell r="AN2574">
            <v>12911298</v>
          </cell>
          <cell r="AO2574">
            <v>12911298</v>
          </cell>
          <cell r="AP2574">
            <v>5411298</v>
          </cell>
          <cell r="AQ2574">
            <v>5411298</v>
          </cell>
          <cell r="AR2574">
            <v>5411298</v>
          </cell>
          <cell r="AS2574">
            <v>5411298</v>
          </cell>
          <cell r="AT2574">
            <v>5758215</v>
          </cell>
          <cell r="AU2574">
            <v>5758215</v>
          </cell>
          <cell r="AV2574">
            <v>5758215</v>
          </cell>
          <cell r="AW2574">
            <v>5758215</v>
          </cell>
          <cell r="AX2574">
            <v>5758215</v>
          </cell>
          <cell r="AY2574">
            <v>5758215</v>
          </cell>
          <cell r="AZ2574">
            <v>5758215</v>
          </cell>
          <cell r="BA2574">
            <v>5758215</v>
          </cell>
          <cell r="BB2574">
            <v>5758215</v>
          </cell>
          <cell r="BC2574">
            <v>5758215</v>
          </cell>
          <cell r="BD2574">
            <v>5758215</v>
          </cell>
          <cell r="BE2574">
            <v>5758215</v>
          </cell>
          <cell r="BF2574">
            <v>5758215</v>
          </cell>
          <cell r="BG2574">
            <v>5758215</v>
          </cell>
          <cell r="BH2574">
            <v>5758215</v>
          </cell>
          <cell r="BI2574">
            <v>5758215</v>
          </cell>
          <cell r="BJ2574">
            <v>5758215</v>
          </cell>
          <cell r="BK2574">
            <v>5758215</v>
          </cell>
        </row>
        <row r="2575">
          <cell r="B2575">
            <v>514000</v>
          </cell>
          <cell r="C2575" t="str">
            <v>우선주액면조정자기주식수</v>
          </cell>
        </row>
        <row r="2576">
          <cell r="B2576">
            <v>521000</v>
          </cell>
          <cell r="C2576" t="str">
            <v>보통주취득자기주식수(이익소각)</v>
          </cell>
          <cell r="D2576">
            <v>0</v>
          </cell>
          <cell r="E2576">
            <v>0</v>
          </cell>
          <cell r="F2576">
            <v>0</v>
          </cell>
          <cell r="G2576">
            <v>0</v>
          </cell>
          <cell r="H2576">
            <v>0</v>
          </cell>
          <cell r="I2576">
            <v>0</v>
          </cell>
          <cell r="J2576">
            <v>0</v>
          </cell>
          <cell r="K2576">
            <v>0</v>
          </cell>
          <cell r="L2576">
            <v>0</v>
          </cell>
          <cell r="M2576">
            <v>0</v>
          </cell>
          <cell r="N2576">
            <v>0</v>
          </cell>
          <cell r="O2576">
            <v>0</v>
          </cell>
          <cell r="P2576">
            <v>0</v>
          </cell>
          <cell r="Q2576">
            <v>0</v>
          </cell>
          <cell r="R2576">
            <v>0</v>
          </cell>
          <cell r="S2576">
            <v>0</v>
          </cell>
          <cell r="T2576">
            <v>0</v>
          </cell>
          <cell r="U2576">
            <v>0</v>
          </cell>
          <cell r="V2576">
            <v>0</v>
          </cell>
          <cell r="W2576">
            <v>0</v>
          </cell>
          <cell r="X2576">
            <v>0</v>
          </cell>
          <cell r="Y2576">
            <v>0</v>
          </cell>
          <cell r="Z2576">
            <v>0</v>
          </cell>
          <cell r="AA2576">
            <v>0</v>
          </cell>
          <cell r="AB2576">
            <v>0</v>
          </cell>
          <cell r="AC2576">
            <v>0</v>
          </cell>
          <cell r="AD2576">
            <v>0</v>
          </cell>
          <cell r="AE2576">
            <v>0</v>
          </cell>
          <cell r="AF2576">
            <v>0</v>
          </cell>
          <cell r="AG2576">
            <v>0</v>
          </cell>
          <cell r="AH2576">
            <v>0</v>
          </cell>
          <cell r="AI2576">
            <v>0</v>
          </cell>
          <cell r="AJ2576">
            <v>0</v>
          </cell>
          <cell r="AK2576">
            <v>0</v>
          </cell>
          <cell r="AL2576">
            <v>0</v>
          </cell>
          <cell r="AM2576">
            <v>0</v>
          </cell>
          <cell r="AN2576">
            <v>0</v>
          </cell>
          <cell r="AO2576">
            <v>0</v>
          </cell>
          <cell r="AP2576">
            <v>0</v>
          </cell>
          <cell r="AQ2576">
            <v>0</v>
          </cell>
          <cell r="AR2576">
            <v>0</v>
          </cell>
          <cell r="AS2576">
            <v>0</v>
          </cell>
          <cell r="AT2576">
            <v>0</v>
          </cell>
          <cell r="AU2576">
            <v>0</v>
          </cell>
          <cell r="AV2576">
            <v>0</v>
          </cell>
          <cell r="AW2576">
            <v>0</v>
          </cell>
          <cell r="AX2576">
            <v>0</v>
          </cell>
          <cell r="AY2576">
            <v>0</v>
          </cell>
          <cell r="AZ2576">
            <v>0</v>
          </cell>
          <cell r="BA2576">
            <v>0</v>
          </cell>
          <cell r="BB2576">
            <v>0</v>
          </cell>
          <cell r="BC2576">
            <v>0</v>
          </cell>
          <cell r="BD2576">
            <v>0</v>
          </cell>
          <cell r="BE2576">
            <v>0</v>
          </cell>
          <cell r="BF2576">
            <v>0</v>
          </cell>
          <cell r="BG2576">
            <v>0</v>
          </cell>
          <cell r="BH2576">
            <v>0</v>
          </cell>
          <cell r="BI2576">
            <v>0</v>
          </cell>
          <cell r="BJ2576">
            <v>0</v>
          </cell>
          <cell r="BK2576">
            <v>0</v>
          </cell>
        </row>
        <row r="2577">
          <cell r="B2577">
            <v>522000</v>
          </cell>
          <cell r="C2577" t="str">
            <v>우선주취득자기주식수(이익소각)</v>
          </cell>
        </row>
        <row r="2578">
          <cell r="B2578">
            <v>523000</v>
          </cell>
          <cell r="C2578" t="str">
            <v>보통주처분자기주식수(이익소각)</v>
          </cell>
          <cell r="D2578">
            <v>0</v>
          </cell>
          <cell r="E2578">
            <v>0</v>
          </cell>
          <cell r="F2578">
            <v>0</v>
          </cell>
          <cell r="G2578">
            <v>0</v>
          </cell>
          <cell r="H2578">
            <v>0</v>
          </cell>
          <cell r="I2578">
            <v>0</v>
          </cell>
          <cell r="J2578">
            <v>0</v>
          </cell>
          <cell r="K2578">
            <v>0</v>
          </cell>
          <cell r="L2578">
            <v>0</v>
          </cell>
          <cell r="M2578">
            <v>0</v>
          </cell>
          <cell r="N2578">
            <v>0</v>
          </cell>
          <cell r="O2578">
            <v>0</v>
          </cell>
          <cell r="P2578">
            <v>0</v>
          </cell>
          <cell r="Q2578">
            <v>0</v>
          </cell>
          <cell r="R2578">
            <v>0</v>
          </cell>
          <cell r="S2578">
            <v>0</v>
          </cell>
          <cell r="T2578">
            <v>0</v>
          </cell>
          <cell r="U2578">
            <v>0</v>
          </cell>
          <cell r="V2578">
            <v>0</v>
          </cell>
          <cell r="W2578">
            <v>0</v>
          </cell>
          <cell r="X2578">
            <v>0</v>
          </cell>
          <cell r="Y2578">
            <v>0</v>
          </cell>
          <cell r="Z2578">
            <v>0</v>
          </cell>
          <cell r="AA2578">
            <v>0</v>
          </cell>
          <cell r="AB2578">
            <v>0</v>
          </cell>
          <cell r="AC2578">
            <v>0</v>
          </cell>
          <cell r="AD2578">
            <v>0</v>
          </cell>
          <cell r="AE2578">
            <v>0</v>
          </cell>
          <cell r="AF2578">
            <v>0</v>
          </cell>
          <cell r="AG2578">
            <v>0</v>
          </cell>
          <cell r="AH2578">
            <v>0</v>
          </cell>
          <cell r="AI2578">
            <v>0</v>
          </cell>
          <cell r="AJ2578">
            <v>0</v>
          </cell>
          <cell r="AK2578">
            <v>0</v>
          </cell>
          <cell r="AL2578">
            <v>0</v>
          </cell>
          <cell r="AM2578">
            <v>0</v>
          </cell>
          <cell r="AN2578">
            <v>0</v>
          </cell>
          <cell r="AO2578">
            <v>0</v>
          </cell>
          <cell r="AP2578">
            <v>0</v>
          </cell>
          <cell r="AQ2578">
            <v>0</v>
          </cell>
          <cell r="AR2578">
            <v>0</v>
          </cell>
          <cell r="AS2578">
            <v>0</v>
          </cell>
          <cell r="AT2578">
            <v>0</v>
          </cell>
          <cell r="AU2578">
            <v>0</v>
          </cell>
          <cell r="AV2578">
            <v>0</v>
          </cell>
          <cell r="AW2578">
            <v>0</v>
          </cell>
          <cell r="AX2578">
            <v>0</v>
          </cell>
          <cell r="AY2578">
            <v>0</v>
          </cell>
          <cell r="AZ2578">
            <v>0</v>
          </cell>
          <cell r="BA2578">
            <v>0</v>
          </cell>
          <cell r="BB2578">
            <v>0</v>
          </cell>
          <cell r="BC2578">
            <v>0</v>
          </cell>
          <cell r="BD2578">
            <v>0</v>
          </cell>
          <cell r="BE2578">
            <v>0</v>
          </cell>
          <cell r="BF2578">
            <v>0</v>
          </cell>
          <cell r="BG2578">
            <v>0</v>
          </cell>
          <cell r="BH2578">
            <v>0</v>
          </cell>
          <cell r="BI2578">
            <v>0</v>
          </cell>
          <cell r="BJ2578">
            <v>0</v>
          </cell>
          <cell r="BK2578">
            <v>0</v>
          </cell>
        </row>
        <row r="2579">
          <cell r="B2579">
            <v>524000</v>
          </cell>
          <cell r="C2579" t="str">
            <v>우선주처분자기주식수(이익소각)</v>
          </cell>
        </row>
        <row r="2580">
          <cell r="B2580">
            <v>531000</v>
          </cell>
          <cell r="C2580" t="str">
            <v>보통주자사주지분율</v>
          </cell>
          <cell r="D2580">
            <v>0</v>
          </cell>
          <cell r="E2580">
            <v>0</v>
          </cell>
          <cell r="F2580">
            <v>0</v>
          </cell>
          <cell r="G2580">
            <v>0.2</v>
          </cell>
          <cell r="H2580">
            <v>0.2</v>
          </cell>
          <cell r="I2580">
            <v>0.9</v>
          </cell>
          <cell r="J2580">
            <v>2.6</v>
          </cell>
          <cell r="K2580">
            <v>3.1</v>
          </cell>
          <cell r="L2580">
            <v>4.0999999999999996</v>
          </cell>
          <cell r="M2580">
            <v>5.8</v>
          </cell>
          <cell r="N2580">
            <v>5.8</v>
          </cell>
          <cell r="O2580">
            <v>5.6</v>
          </cell>
          <cell r="P2580">
            <v>6.4</v>
          </cell>
          <cell r="Q2580">
            <v>10.199999999999999</v>
          </cell>
          <cell r="R2580">
            <v>10.8</v>
          </cell>
          <cell r="S2580">
            <v>12.2</v>
          </cell>
          <cell r="T2580">
            <v>14.7</v>
          </cell>
          <cell r="U2580">
            <v>14.7</v>
          </cell>
          <cell r="V2580">
            <v>14.7</v>
          </cell>
          <cell r="W2580">
            <v>14.7</v>
          </cell>
          <cell r="X2580">
            <v>14.7</v>
          </cell>
          <cell r="Y2580">
            <v>14.7</v>
          </cell>
          <cell r="Z2580">
            <v>14.7</v>
          </cell>
          <cell r="AA2580">
            <v>14.7</v>
          </cell>
          <cell r="AB2580">
            <v>14.7</v>
          </cell>
          <cell r="AC2580">
            <v>14.5</v>
          </cell>
          <cell r="AD2580">
            <v>14.5</v>
          </cell>
          <cell r="AE2580">
            <v>14.5</v>
          </cell>
          <cell r="AF2580">
            <v>14.5</v>
          </cell>
          <cell r="AG2580">
            <v>14.2</v>
          </cell>
          <cell r="AH2580">
            <v>14.2</v>
          </cell>
          <cell r="AI2580">
            <v>14.2</v>
          </cell>
          <cell r="AJ2580">
            <v>14.2</v>
          </cell>
          <cell r="AK2580">
            <v>14.2</v>
          </cell>
          <cell r="AL2580">
            <v>14.2</v>
          </cell>
          <cell r="AM2580">
            <v>14.2</v>
          </cell>
          <cell r="AN2580">
            <v>14.2</v>
          </cell>
          <cell r="AO2580">
            <v>14.2</v>
          </cell>
          <cell r="AP2580">
            <v>6</v>
          </cell>
          <cell r="AQ2580">
            <v>6</v>
          </cell>
          <cell r="AR2580">
            <v>6</v>
          </cell>
          <cell r="AS2580">
            <v>6</v>
          </cell>
          <cell r="AT2580">
            <v>6.3</v>
          </cell>
          <cell r="AU2580">
            <v>6.3</v>
          </cell>
          <cell r="AV2580">
            <v>6.3</v>
          </cell>
          <cell r="AW2580">
            <v>6.3</v>
          </cell>
          <cell r="AX2580">
            <v>6.3</v>
          </cell>
          <cell r="AY2580">
            <v>6.3</v>
          </cell>
          <cell r="AZ2580">
            <v>6.3</v>
          </cell>
          <cell r="BA2580">
            <v>6.3</v>
          </cell>
          <cell r="BB2580">
            <v>6.3</v>
          </cell>
          <cell r="BC2580">
            <v>6.3</v>
          </cell>
          <cell r="BD2580">
            <v>6.3</v>
          </cell>
          <cell r="BE2580">
            <v>6.3</v>
          </cell>
          <cell r="BF2580">
            <v>6.3</v>
          </cell>
          <cell r="BG2580">
            <v>6.3</v>
          </cell>
          <cell r="BH2580">
            <v>6.3</v>
          </cell>
          <cell r="BI2580">
            <v>6.3</v>
          </cell>
          <cell r="BJ2580">
            <v>6.3</v>
          </cell>
          <cell r="BK2580">
            <v>6.3</v>
          </cell>
        </row>
        <row r="2581">
          <cell r="B2581">
            <v>531100</v>
          </cell>
          <cell r="C2581" t="str">
            <v>우선주자사주지분율</v>
          </cell>
        </row>
        <row r="2582">
          <cell r="B2582">
            <v>531200</v>
          </cell>
          <cell r="C2582" t="str">
            <v>보통주기중취득자기주식수</v>
          </cell>
          <cell r="D2582">
            <v>0</v>
          </cell>
          <cell r="E2582">
            <v>0</v>
          </cell>
          <cell r="F2582">
            <v>0</v>
          </cell>
          <cell r="G2582">
            <v>452945</v>
          </cell>
          <cell r="H2582">
            <v>0</v>
          </cell>
          <cell r="I2582">
            <v>645164</v>
          </cell>
          <cell r="J2582">
            <v>1583479</v>
          </cell>
          <cell r="K2582">
            <v>427506</v>
          </cell>
          <cell r="L2582">
            <v>877667</v>
          </cell>
          <cell r="M2582">
            <v>1522725</v>
          </cell>
          <cell r="N2582">
            <v>0</v>
          </cell>
          <cell r="O2582">
            <v>2827898</v>
          </cell>
          <cell r="P2582">
            <v>692675</v>
          </cell>
          <cell r="Q2582">
            <v>3535176</v>
          </cell>
          <cell r="R2582">
            <v>547383</v>
          </cell>
          <cell r="S2582">
            <v>1240728</v>
          </cell>
          <cell r="T2582">
            <v>12837624</v>
          </cell>
          <cell r="U2582">
            <v>0</v>
          </cell>
          <cell r="V2582">
            <v>0</v>
          </cell>
          <cell r="W2582">
            <v>0</v>
          </cell>
          <cell r="X2582">
            <v>0</v>
          </cell>
          <cell r="Y2582">
            <v>0</v>
          </cell>
          <cell r="Z2582">
            <v>0</v>
          </cell>
          <cell r="AA2582">
            <v>0</v>
          </cell>
          <cell r="AB2582">
            <v>0</v>
          </cell>
          <cell r="AC2582">
            <v>0</v>
          </cell>
          <cell r="AD2582">
            <v>0</v>
          </cell>
          <cell r="AE2582">
            <v>0</v>
          </cell>
          <cell r="AF2582">
            <v>0</v>
          </cell>
          <cell r="AG2582">
            <v>0</v>
          </cell>
          <cell r="AH2582">
            <v>0</v>
          </cell>
          <cell r="AI2582">
            <v>0</v>
          </cell>
          <cell r="AJ2582">
            <v>0</v>
          </cell>
          <cell r="AK2582">
            <v>0</v>
          </cell>
          <cell r="AL2582">
            <v>0</v>
          </cell>
          <cell r="AM2582">
            <v>0</v>
          </cell>
          <cell r="AN2582">
            <v>0</v>
          </cell>
          <cell r="AO2582">
            <v>0</v>
          </cell>
          <cell r="AP2582">
            <v>0</v>
          </cell>
          <cell r="AQ2582">
            <v>0</v>
          </cell>
          <cell r="AR2582">
            <v>0</v>
          </cell>
          <cell r="AS2582">
            <v>0</v>
          </cell>
          <cell r="AT2582">
            <v>346917</v>
          </cell>
          <cell r="AU2582">
            <v>0</v>
          </cell>
          <cell r="AV2582">
            <v>0</v>
          </cell>
          <cell r="AW2582">
            <v>0</v>
          </cell>
          <cell r="AX2582">
            <v>0</v>
          </cell>
          <cell r="AY2582">
            <v>0</v>
          </cell>
          <cell r="AZ2582">
            <v>0</v>
          </cell>
          <cell r="BA2582">
            <v>0</v>
          </cell>
          <cell r="BB2582">
            <v>0</v>
          </cell>
          <cell r="BC2582">
            <v>0</v>
          </cell>
          <cell r="BD2582">
            <v>0</v>
          </cell>
          <cell r="BE2582">
            <v>0</v>
          </cell>
          <cell r="BF2582">
            <v>0</v>
          </cell>
          <cell r="BG2582">
            <v>0</v>
          </cell>
          <cell r="BH2582">
            <v>0</v>
          </cell>
          <cell r="BI2582">
            <v>0</v>
          </cell>
          <cell r="BJ2582">
            <v>0</v>
          </cell>
          <cell r="BK2582">
            <v>0</v>
          </cell>
        </row>
        <row r="2583">
          <cell r="B2583">
            <v>531300</v>
          </cell>
          <cell r="C2583" t="str">
            <v>우선주기중취득자기주식수</v>
          </cell>
        </row>
        <row r="2584">
          <cell r="B2584">
            <v>531400</v>
          </cell>
          <cell r="C2584" t="str">
            <v>보통주기중처분자기주식수</v>
          </cell>
          <cell r="D2584">
            <v>0</v>
          </cell>
          <cell r="E2584">
            <v>0</v>
          </cell>
          <cell r="F2584">
            <v>0</v>
          </cell>
          <cell r="G2584">
            <v>-272101</v>
          </cell>
          <cell r="H2584">
            <v>0</v>
          </cell>
          <cell r="I2584">
            <v>0</v>
          </cell>
          <cell r="J2584">
            <v>0</v>
          </cell>
          <cell r="K2584">
            <v>0</v>
          </cell>
          <cell r="L2584">
            <v>0</v>
          </cell>
          <cell r="M2584">
            <v>0</v>
          </cell>
          <cell r="N2584">
            <v>0</v>
          </cell>
          <cell r="O2584">
            <v>-2982898</v>
          </cell>
          <cell r="P2584">
            <v>0</v>
          </cell>
          <cell r="Q2584">
            <v>0</v>
          </cell>
          <cell r="R2584">
            <v>0</v>
          </cell>
          <cell r="S2584">
            <v>-80000</v>
          </cell>
          <cell r="T2584">
            <v>-10540395</v>
          </cell>
          <cell r="U2584">
            <v>0</v>
          </cell>
          <cell r="V2584">
            <v>0</v>
          </cell>
          <cell r="W2584">
            <v>0</v>
          </cell>
          <cell r="X2584">
            <v>0</v>
          </cell>
          <cell r="Y2584">
            <v>0</v>
          </cell>
          <cell r="Z2584">
            <v>0</v>
          </cell>
          <cell r="AA2584">
            <v>0</v>
          </cell>
          <cell r="AB2584">
            <v>0</v>
          </cell>
          <cell r="AC2584">
            <v>-170844</v>
          </cell>
          <cell r="AD2584">
            <v>0</v>
          </cell>
          <cell r="AE2584">
            <v>0</v>
          </cell>
          <cell r="AF2584">
            <v>0</v>
          </cell>
          <cell r="AG2584">
            <v>-301995</v>
          </cell>
          <cell r="AH2584">
            <v>0</v>
          </cell>
          <cell r="AI2584">
            <v>-10000</v>
          </cell>
          <cell r="AJ2584">
            <v>0</v>
          </cell>
          <cell r="AK2584">
            <v>0</v>
          </cell>
          <cell r="AL2584">
            <v>0</v>
          </cell>
          <cell r="AM2584">
            <v>0</v>
          </cell>
          <cell r="AN2584">
            <v>0</v>
          </cell>
          <cell r="AO2584">
            <v>0</v>
          </cell>
          <cell r="AP2584">
            <v>-7500000</v>
          </cell>
          <cell r="AQ2584">
            <v>0</v>
          </cell>
          <cell r="AR2584">
            <v>0</v>
          </cell>
          <cell r="AS2584">
            <v>0</v>
          </cell>
          <cell r="AT2584">
            <v>0</v>
          </cell>
          <cell r="AU2584">
            <v>0</v>
          </cell>
          <cell r="AV2584">
            <v>0</v>
          </cell>
          <cell r="AW2584">
            <v>0</v>
          </cell>
          <cell r="AX2584">
            <v>0</v>
          </cell>
          <cell r="AY2584">
            <v>0</v>
          </cell>
          <cell r="AZ2584">
            <v>0</v>
          </cell>
          <cell r="BA2584">
            <v>0</v>
          </cell>
          <cell r="BB2584">
            <v>0</v>
          </cell>
          <cell r="BC2584">
            <v>0</v>
          </cell>
          <cell r="BD2584">
            <v>0</v>
          </cell>
          <cell r="BE2584">
            <v>0</v>
          </cell>
          <cell r="BF2584">
            <v>0</v>
          </cell>
          <cell r="BG2584">
            <v>0</v>
          </cell>
          <cell r="BH2584">
            <v>0</v>
          </cell>
          <cell r="BI2584">
            <v>0</v>
          </cell>
          <cell r="BJ2584">
            <v>0</v>
          </cell>
          <cell r="BK2584">
            <v>0</v>
          </cell>
        </row>
        <row r="2585">
          <cell r="B2585">
            <v>531500</v>
          </cell>
          <cell r="C2585" t="str">
            <v>우선주기중처분자기주식수</v>
          </cell>
        </row>
        <row r="2586">
          <cell r="B2586">
            <v>531600</v>
          </cell>
          <cell r="C2586" t="str">
            <v>보통주액면조정취득자기주식수</v>
          </cell>
          <cell r="D2586">
            <v>0</v>
          </cell>
          <cell r="E2586">
            <v>0</v>
          </cell>
          <cell r="F2586">
            <v>0</v>
          </cell>
          <cell r="G2586">
            <v>452945</v>
          </cell>
          <cell r="H2586">
            <v>0</v>
          </cell>
          <cell r="I2586">
            <v>645164</v>
          </cell>
          <cell r="J2586">
            <v>1583479</v>
          </cell>
          <cell r="K2586">
            <v>427506</v>
          </cell>
          <cell r="L2586">
            <v>877667</v>
          </cell>
          <cell r="M2586">
            <v>1522725</v>
          </cell>
          <cell r="N2586">
            <v>0</v>
          </cell>
          <cell r="O2586">
            <v>2827898</v>
          </cell>
          <cell r="P2586">
            <v>692675</v>
          </cell>
          <cell r="Q2586">
            <v>3535176</v>
          </cell>
          <cell r="R2586">
            <v>547383</v>
          </cell>
          <cell r="S2586">
            <v>1240728</v>
          </cell>
          <cell r="T2586">
            <v>12837624</v>
          </cell>
          <cell r="U2586">
            <v>0</v>
          </cell>
          <cell r="V2586">
            <v>0</v>
          </cell>
          <cell r="W2586">
            <v>0</v>
          </cell>
          <cell r="X2586">
            <v>0</v>
          </cell>
          <cell r="Y2586">
            <v>0</v>
          </cell>
          <cell r="Z2586">
            <v>0</v>
          </cell>
          <cell r="AA2586">
            <v>0</v>
          </cell>
          <cell r="AB2586">
            <v>0</v>
          </cell>
          <cell r="AC2586">
            <v>0</v>
          </cell>
          <cell r="AD2586">
            <v>0</v>
          </cell>
          <cell r="AE2586">
            <v>0</v>
          </cell>
          <cell r="AF2586">
            <v>0</v>
          </cell>
          <cell r="AG2586">
            <v>0</v>
          </cell>
          <cell r="AH2586">
            <v>0</v>
          </cell>
          <cell r="AI2586">
            <v>0</v>
          </cell>
          <cell r="AJ2586">
            <v>0</v>
          </cell>
          <cell r="AK2586">
            <v>0</v>
          </cell>
          <cell r="AL2586">
            <v>0</v>
          </cell>
          <cell r="AM2586">
            <v>0</v>
          </cell>
          <cell r="AN2586">
            <v>0</v>
          </cell>
          <cell r="AO2586">
            <v>0</v>
          </cell>
          <cell r="AP2586">
            <v>0</v>
          </cell>
          <cell r="AQ2586">
            <v>0</v>
          </cell>
          <cell r="AR2586">
            <v>0</v>
          </cell>
          <cell r="AS2586">
            <v>0</v>
          </cell>
          <cell r="AT2586">
            <v>346917</v>
          </cell>
          <cell r="AU2586">
            <v>0</v>
          </cell>
          <cell r="AV2586">
            <v>0</v>
          </cell>
          <cell r="AW2586">
            <v>0</v>
          </cell>
          <cell r="AX2586">
            <v>0</v>
          </cell>
          <cell r="AY2586">
            <v>0</v>
          </cell>
          <cell r="AZ2586">
            <v>0</v>
          </cell>
          <cell r="BA2586">
            <v>0</v>
          </cell>
          <cell r="BB2586">
            <v>0</v>
          </cell>
          <cell r="BC2586">
            <v>0</v>
          </cell>
          <cell r="BD2586">
            <v>0</v>
          </cell>
          <cell r="BE2586">
            <v>0</v>
          </cell>
          <cell r="BF2586">
            <v>0</v>
          </cell>
          <cell r="BG2586">
            <v>0</v>
          </cell>
          <cell r="BH2586">
            <v>0</v>
          </cell>
          <cell r="BI2586">
            <v>0</v>
          </cell>
          <cell r="BJ2586">
            <v>0</v>
          </cell>
          <cell r="BK2586">
            <v>0</v>
          </cell>
        </row>
        <row r="2587">
          <cell r="B2587">
            <v>531700</v>
          </cell>
          <cell r="C2587" t="str">
            <v>우선주액면조정취득자기주식수</v>
          </cell>
        </row>
        <row r="2588">
          <cell r="B2588">
            <v>531800</v>
          </cell>
          <cell r="C2588" t="str">
            <v>보통주액면조정처분자기주식수</v>
          </cell>
          <cell r="D2588">
            <v>0</v>
          </cell>
          <cell r="E2588">
            <v>0</v>
          </cell>
          <cell r="F2588">
            <v>0</v>
          </cell>
          <cell r="G2588">
            <v>-272101</v>
          </cell>
          <cell r="H2588">
            <v>0</v>
          </cell>
          <cell r="I2588">
            <v>0</v>
          </cell>
          <cell r="J2588">
            <v>0</v>
          </cell>
          <cell r="K2588">
            <v>0</v>
          </cell>
          <cell r="L2588">
            <v>0</v>
          </cell>
          <cell r="M2588">
            <v>0</v>
          </cell>
          <cell r="N2588">
            <v>0</v>
          </cell>
          <cell r="O2588">
            <v>-2982898</v>
          </cell>
          <cell r="P2588">
            <v>0</v>
          </cell>
          <cell r="Q2588">
            <v>0</v>
          </cell>
          <cell r="R2588">
            <v>0</v>
          </cell>
          <cell r="S2588">
            <v>-80000</v>
          </cell>
          <cell r="T2588">
            <v>-10540395</v>
          </cell>
          <cell r="U2588">
            <v>0</v>
          </cell>
          <cell r="V2588">
            <v>0</v>
          </cell>
          <cell r="W2588">
            <v>0</v>
          </cell>
          <cell r="X2588">
            <v>0</v>
          </cell>
          <cell r="Y2588">
            <v>0</v>
          </cell>
          <cell r="Z2588">
            <v>0</v>
          </cell>
          <cell r="AA2588">
            <v>0</v>
          </cell>
          <cell r="AB2588">
            <v>0</v>
          </cell>
          <cell r="AC2588">
            <v>-170844</v>
          </cell>
          <cell r="AD2588">
            <v>0</v>
          </cell>
          <cell r="AE2588">
            <v>0</v>
          </cell>
          <cell r="AF2588">
            <v>0</v>
          </cell>
          <cell r="AG2588">
            <v>-301995</v>
          </cell>
          <cell r="AH2588">
            <v>0</v>
          </cell>
          <cell r="AI2588">
            <v>-10000</v>
          </cell>
          <cell r="AJ2588">
            <v>0</v>
          </cell>
          <cell r="AK2588">
            <v>0</v>
          </cell>
          <cell r="AL2588">
            <v>0</v>
          </cell>
          <cell r="AM2588">
            <v>0</v>
          </cell>
          <cell r="AN2588">
            <v>0</v>
          </cell>
          <cell r="AO2588">
            <v>0</v>
          </cell>
          <cell r="AP2588">
            <v>-7500000</v>
          </cell>
          <cell r="AQ2588">
            <v>0</v>
          </cell>
          <cell r="AR2588">
            <v>0</v>
          </cell>
          <cell r="AS2588">
            <v>0</v>
          </cell>
          <cell r="AT2588">
            <v>0</v>
          </cell>
          <cell r="AU2588">
            <v>0</v>
          </cell>
          <cell r="AV2588">
            <v>0</v>
          </cell>
          <cell r="AW2588">
            <v>0</v>
          </cell>
          <cell r="AX2588">
            <v>0</v>
          </cell>
          <cell r="AY2588">
            <v>0</v>
          </cell>
          <cell r="AZ2588">
            <v>0</v>
          </cell>
          <cell r="BA2588">
            <v>0</v>
          </cell>
          <cell r="BB2588">
            <v>0</v>
          </cell>
          <cell r="BC2588">
            <v>0</v>
          </cell>
          <cell r="BD2588">
            <v>0</v>
          </cell>
          <cell r="BE2588">
            <v>0</v>
          </cell>
          <cell r="BF2588">
            <v>0</v>
          </cell>
          <cell r="BG2588">
            <v>0</v>
          </cell>
          <cell r="BH2588">
            <v>0</v>
          </cell>
          <cell r="BI2588">
            <v>0</v>
          </cell>
          <cell r="BJ2588">
            <v>0</v>
          </cell>
          <cell r="BK2588">
            <v>0</v>
          </cell>
        </row>
        <row r="2589">
          <cell r="B2589">
            <v>531900</v>
          </cell>
          <cell r="C2589" t="str">
            <v>우선주액면조정처분자기주식수</v>
          </cell>
        </row>
        <row r="2590">
          <cell r="B2590">
            <v>541000</v>
          </cell>
          <cell r="C2590" t="str">
            <v>보통주액면조정취득자기주식수(이익소각)</v>
          </cell>
          <cell r="D2590">
            <v>0</v>
          </cell>
          <cell r="E2590">
            <v>0</v>
          </cell>
          <cell r="F2590">
            <v>0</v>
          </cell>
          <cell r="G2590">
            <v>0</v>
          </cell>
          <cell r="H2590">
            <v>0</v>
          </cell>
          <cell r="I2590">
            <v>0</v>
          </cell>
          <cell r="J2590">
            <v>0</v>
          </cell>
          <cell r="K2590">
            <v>0</v>
          </cell>
          <cell r="L2590">
            <v>0</v>
          </cell>
          <cell r="M2590">
            <v>0</v>
          </cell>
          <cell r="N2590">
            <v>0</v>
          </cell>
          <cell r="O2590">
            <v>0</v>
          </cell>
          <cell r="P2590">
            <v>0</v>
          </cell>
          <cell r="Q2590">
            <v>0</v>
          </cell>
          <cell r="R2590">
            <v>0</v>
          </cell>
          <cell r="S2590">
            <v>0</v>
          </cell>
          <cell r="T2590">
            <v>0</v>
          </cell>
          <cell r="U2590">
            <v>0</v>
          </cell>
          <cell r="V2590">
            <v>0</v>
          </cell>
          <cell r="W2590">
            <v>0</v>
          </cell>
          <cell r="X2590">
            <v>0</v>
          </cell>
          <cell r="Y2590">
            <v>0</v>
          </cell>
          <cell r="Z2590">
            <v>0</v>
          </cell>
          <cell r="AA2590">
            <v>0</v>
          </cell>
          <cell r="AB2590">
            <v>0</v>
          </cell>
          <cell r="AC2590">
            <v>0</v>
          </cell>
          <cell r="AD2590">
            <v>0</v>
          </cell>
          <cell r="AE2590">
            <v>0</v>
          </cell>
          <cell r="AF2590">
            <v>0</v>
          </cell>
          <cell r="AG2590">
            <v>0</v>
          </cell>
          <cell r="AH2590">
            <v>0</v>
          </cell>
          <cell r="AI2590">
            <v>0</v>
          </cell>
          <cell r="AJ2590">
            <v>0</v>
          </cell>
          <cell r="AK2590">
            <v>0</v>
          </cell>
          <cell r="AL2590">
            <v>0</v>
          </cell>
          <cell r="AM2590">
            <v>0</v>
          </cell>
          <cell r="AN2590">
            <v>0</v>
          </cell>
          <cell r="AO2590">
            <v>0</v>
          </cell>
          <cell r="AP2590">
            <v>0</v>
          </cell>
          <cell r="AQ2590">
            <v>0</v>
          </cell>
          <cell r="AR2590">
            <v>0</v>
          </cell>
          <cell r="AS2590">
            <v>0</v>
          </cell>
          <cell r="AT2590">
            <v>0</v>
          </cell>
          <cell r="AU2590">
            <v>0</v>
          </cell>
          <cell r="AV2590">
            <v>0</v>
          </cell>
          <cell r="AW2590">
            <v>0</v>
          </cell>
          <cell r="AX2590">
            <v>0</v>
          </cell>
          <cell r="AY2590">
            <v>0</v>
          </cell>
          <cell r="AZ2590">
            <v>0</v>
          </cell>
          <cell r="BA2590">
            <v>0</v>
          </cell>
          <cell r="BB2590">
            <v>0</v>
          </cell>
          <cell r="BC2590">
            <v>0</v>
          </cell>
          <cell r="BD2590">
            <v>0</v>
          </cell>
          <cell r="BE2590">
            <v>0</v>
          </cell>
          <cell r="BF2590">
            <v>0</v>
          </cell>
          <cell r="BG2590">
            <v>0</v>
          </cell>
          <cell r="BH2590">
            <v>0</v>
          </cell>
          <cell r="BI2590">
            <v>0</v>
          </cell>
          <cell r="BJ2590">
            <v>0</v>
          </cell>
          <cell r="BK2590">
            <v>0</v>
          </cell>
        </row>
        <row r="2591">
          <cell r="B2591">
            <v>541100</v>
          </cell>
          <cell r="C2591" t="str">
            <v>우선주액면조정취득자기주식수(이익소각)</v>
          </cell>
        </row>
        <row r="2592">
          <cell r="B2592">
            <v>541200</v>
          </cell>
          <cell r="C2592" t="str">
            <v>보통주액면조정처분자기주식수(이익소각)</v>
          </cell>
          <cell r="D2592">
            <v>0</v>
          </cell>
          <cell r="E2592">
            <v>0</v>
          </cell>
          <cell r="F2592">
            <v>0</v>
          </cell>
          <cell r="G2592">
            <v>0</v>
          </cell>
          <cell r="H2592">
            <v>0</v>
          </cell>
          <cell r="I2592">
            <v>0</v>
          </cell>
          <cell r="J2592">
            <v>0</v>
          </cell>
          <cell r="K2592">
            <v>0</v>
          </cell>
          <cell r="L2592">
            <v>0</v>
          </cell>
          <cell r="M2592">
            <v>0</v>
          </cell>
          <cell r="N2592">
            <v>0</v>
          </cell>
          <cell r="O2592">
            <v>0</v>
          </cell>
          <cell r="P2592">
            <v>0</v>
          </cell>
          <cell r="Q2592">
            <v>0</v>
          </cell>
          <cell r="R2592">
            <v>0</v>
          </cell>
          <cell r="S2592">
            <v>0</v>
          </cell>
          <cell r="T2592">
            <v>0</v>
          </cell>
          <cell r="U2592">
            <v>0</v>
          </cell>
          <cell r="V2592">
            <v>0</v>
          </cell>
          <cell r="W2592">
            <v>0</v>
          </cell>
          <cell r="X2592">
            <v>0</v>
          </cell>
          <cell r="Y2592">
            <v>0</v>
          </cell>
          <cell r="Z2592">
            <v>0</v>
          </cell>
          <cell r="AA2592">
            <v>0</v>
          </cell>
          <cell r="AB2592">
            <v>0</v>
          </cell>
          <cell r="AC2592">
            <v>0</v>
          </cell>
          <cell r="AD2592">
            <v>0</v>
          </cell>
          <cell r="AE2592">
            <v>0</v>
          </cell>
          <cell r="AF2592">
            <v>0</v>
          </cell>
          <cell r="AG2592">
            <v>0</v>
          </cell>
          <cell r="AH2592">
            <v>0</v>
          </cell>
          <cell r="AI2592">
            <v>0</v>
          </cell>
          <cell r="AJ2592">
            <v>0</v>
          </cell>
          <cell r="AK2592">
            <v>0</v>
          </cell>
          <cell r="AL2592">
            <v>0</v>
          </cell>
          <cell r="AM2592">
            <v>0</v>
          </cell>
          <cell r="AN2592">
            <v>0</v>
          </cell>
          <cell r="AO2592">
            <v>0</v>
          </cell>
          <cell r="AP2592">
            <v>0</v>
          </cell>
          <cell r="AQ2592">
            <v>0</v>
          </cell>
          <cell r="AR2592">
            <v>0</v>
          </cell>
          <cell r="AS2592">
            <v>0</v>
          </cell>
          <cell r="AT2592">
            <v>0</v>
          </cell>
          <cell r="AU2592">
            <v>0</v>
          </cell>
          <cell r="AV2592">
            <v>0</v>
          </cell>
          <cell r="AW2592">
            <v>0</v>
          </cell>
          <cell r="AX2592">
            <v>0</v>
          </cell>
          <cell r="AY2592">
            <v>0</v>
          </cell>
          <cell r="AZ2592">
            <v>0</v>
          </cell>
          <cell r="BA2592">
            <v>0</v>
          </cell>
          <cell r="BB2592">
            <v>0</v>
          </cell>
          <cell r="BC2592">
            <v>0</v>
          </cell>
          <cell r="BD2592">
            <v>0</v>
          </cell>
          <cell r="BE2592">
            <v>0</v>
          </cell>
          <cell r="BF2592">
            <v>0</v>
          </cell>
          <cell r="BG2592">
            <v>0</v>
          </cell>
          <cell r="BH2592">
            <v>0</v>
          </cell>
          <cell r="BI2592">
            <v>0</v>
          </cell>
          <cell r="BJ2592">
            <v>0</v>
          </cell>
          <cell r="BK2592">
            <v>0</v>
          </cell>
        </row>
        <row r="2593">
          <cell r="B2593">
            <v>541300</v>
          </cell>
          <cell r="C2593" t="str">
            <v>우선주액면조정처분자기주식수(이익소각)</v>
          </cell>
        </row>
        <row r="2594">
          <cell r="B2594">
            <v>701100</v>
          </cell>
          <cell r="C2594" t="str">
            <v>액면가</v>
          </cell>
          <cell r="D2594">
            <v>500</v>
          </cell>
          <cell r="E2594">
            <v>500</v>
          </cell>
          <cell r="F2594">
            <v>500</v>
          </cell>
          <cell r="G2594">
            <v>500</v>
          </cell>
          <cell r="H2594">
            <v>500</v>
          </cell>
          <cell r="I2594">
            <v>500</v>
          </cell>
          <cell r="J2594">
            <v>500</v>
          </cell>
          <cell r="K2594">
            <v>500</v>
          </cell>
          <cell r="L2594">
            <v>500</v>
          </cell>
          <cell r="M2594">
            <v>500</v>
          </cell>
          <cell r="N2594">
            <v>500</v>
          </cell>
          <cell r="O2594">
            <v>500</v>
          </cell>
          <cell r="P2594">
            <v>500</v>
          </cell>
          <cell r="Q2594">
            <v>500</v>
          </cell>
          <cell r="R2594">
            <v>500</v>
          </cell>
          <cell r="S2594">
            <v>500</v>
          </cell>
          <cell r="T2594">
            <v>500</v>
          </cell>
          <cell r="U2594">
            <v>500</v>
          </cell>
          <cell r="V2594">
            <v>500</v>
          </cell>
          <cell r="W2594">
            <v>500</v>
          </cell>
          <cell r="X2594">
            <v>500</v>
          </cell>
          <cell r="Y2594">
            <v>500</v>
          </cell>
          <cell r="Z2594">
            <v>500</v>
          </cell>
          <cell r="AA2594">
            <v>500</v>
          </cell>
          <cell r="AB2594">
            <v>500</v>
          </cell>
          <cell r="AC2594">
            <v>500</v>
          </cell>
          <cell r="AD2594">
            <v>500</v>
          </cell>
          <cell r="AE2594">
            <v>500</v>
          </cell>
          <cell r="AF2594">
            <v>500</v>
          </cell>
          <cell r="AG2594">
            <v>500</v>
          </cell>
          <cell r="AH2594">
            <v>500</v>
          </cell>
          <cell r="AI2594">
            <v>500</v>
          </cell>
          <cell r="AJ2594">
            <v>500</v>
          </cell>
          <cell r="AK2594">
            <v>500</v>
          </cell>
          <cell r="AL2594">
            <v>500</v>
          </cell>
          <cell r="AM2594">
            <v>500</v>
          </cell>
          <cell r="AN2594">
            <v>500</v>
          </cell>
          <cell r="AO2594">
            <v>500</v>
          </cell>
          <cell r="AP2594">
            <v>500</v>
          </cell>
          <cell r="AQ2594">
            <v>500</v>
          </cell>
          <cell r="AR2594">
            <v>500</v>
          </cell>
          <cell r="AS2594">
            <v>500</v>
          </cell>
          <cell r="AT2594">
            <v>500</v>
          </cell>
          <cell r="AU2594">
            <v>500</v>
          </cell>
          <cell r="AV2594">
            <v>500</v>
          </cell>
          <cell r="AW2594">
            <v>500</v>
          </cell>
          <cell r="AX2594">
            <v>500</v>
          </cell>
          <cell r="AY2594">
            <v>500</v>
          </cell>
          <cell r="AZ2594">
            <v>500</v>
          </cell>
          <cell r="BA2594">
            <v>500</v>
          </cell>
          <cell r="BB2594">
            <v>500</v>
          </cell>
          <cell r="BC2594">
            <v>500</v>
          </cell>
          <cell r="BD2594">
            <v>500</v>
          </cell>
          <cell r="BE2594">
            <v>500</v>
          </cell>
          <cell r="BF2594">
            <v>500</v>
          </cell>
          <cell r="BG2594">
            <v>500</v>
          </cell>
          <cell r="BH2594">
            <v>500</v>
          </cell>
          <cell r="BI2594">
            <v>500</v>
          </cell>
          <cell r="BJ2594">
            <v>500</v>
          </cell>
          <cell r="BK2594">
            <v>500</v>
          </cell>
        </row>
        <row r="2595">
          <cell r="B2595">
            <v>701150</v>
          </cell>
          <cell r="C2595" t="str">
            <v>유통주식비율(보통주)</v>
          </cell>
          <cell r="P2595">
            <v>45.286200000000001</v>
          </cell>
          <cell r="Q2595">
            <v>41.450499999999998</v>
          </cell>
          <cell r="R2595">
            <v>40.929299999999998</v>
          </cell>
          <cell r="S2595">
            <v>39.511200000000002</v>
          </cell>
          <cell r="T2595">
            <v>37.044499999999999</v>
          </cell>
          <cell r="U2595">
            <v>37.0533</v>
          </cell>
          <cell r="V2595">
            <v>37.0533</v>
          </cell>
          <cell r="W2595">
            <v>37.184699999999999</v>
          </cell>
          <cell r="X2595">
            <v>37.239699999999999</v>
          </cell>
          <cell r="Y2595">
            <v>37.322499999999998</v>
          </cell>
          <cell r="Z2595">
            <v>37.4255</v>
          </cell>
          <cell r="AA2595">
            <v>37.548099999999998</v>
          </cell>
          <cell r="AB2595">
            <v>37.582299999999996</v>
          </cell>
          <cell r="AC2595">
            <v>37.792000000000002</v>
          </cell>
          <cell r="AD2595">
            <v>37.832599999999999</v>
          </cell>
          <cell r="AE2595">
            <v>37.912300000000002</v>
          </cell>
          <cell r="AF2595">
            <v>38.0364</v>
          </cell>
          <cell r="AG2595">
            <v>38.299999999999997</v>
          </cell>
          <cell r="AH2595">
            <v>38.3172</v>
          </cell>
          <cell r="AI2595">
            <v>38.382599999999996</v>
          </cell>
          <cell r="AJ2595">
            <v>38.399000000000001</v>
          </cell>
          <cell r="AK2595">
            <v>38.471200000000003</v>
          </cell>
          <cell r="AL2595">
            <v>38.868299999999998</v>
          </cell>
          <cell r="AM2595">
            <v>38.857300000000002</v>
          </cell>
          <cell r="AN2595">
            <v>39.017400000000002</v>
          </cell>
          <cell r="AO2595">
            <v>39.017400000000002</v>
          </cell>
          <cell r="AP2595">
            <v>47.3523</v>
          </cell>
          <cell r="AQ2595">
            <v>47.3523</v>
          </cell>
          <cell r="AR2595">
            <v>47.347999999999999</v>
          </cell>
          <cell r="AS2595">
            <v>47.339100000000002</v>
          </cell>
          <cell r="AT2595">
            <v>46.9467</v>
          </cell>
          <cell r="AU2595">
            <v>46.9467</v>
          </cell>
          <cell r="AV2595">
            <v>46.932600000000001</v>
          </cell>
          <cell r="AW2595">
            <v>46.932600000000001</v>
          </cell>
          <cell r="AX2595">
            <v>46.932600000000001</v>
          </cell>
          <cell r="AY2595">
            <v>46.952199999999998</v>
          </cell>
          <cell r="AZ2595">
            <v>46.995399999999997</v>
          </cell>
          <cell r="BA2595">
            <v>46.995399999999997</v>
          </cell>
          <cell r="BB2595">
            <v>46.995399999999997</v>
          </cell>
          <cell r="BC2595">
            <v>46.995399999999997</v>
          </cell>
          <cell r="BD2595">
            <v>47.000900000000001</v>
          </cell>
          <cell r="BE2595">
            <v>47.011000000000003</v>
          </cell>
          <cell r="BF2595">
            <v>47.076999999999998</v>
          </cell>
        </row>
        <row r="2596">
          <cell r="B2596">
            <v>701200</v>
          </cell>
          <cell r="C2596" t="str">
            <v>보통주기말발행주식수</v>
          </cell>
          <cell r="D2596">
            <v>90942672</v>
          </cell>
          <cell r="E2596">
            <v>90942672</v>
          </cell>
          <cell r="F2596">
            <v>90942672</v>
          </cell>
          <cell r="G2596">
            <v>90942672</v>
          </cell>
          <cell r="H2596">
            <v>90942672</v>
          </cell>
          <cell r="I2596">
            <v>90942672</v>
          </cell>
          <cell r="J2596">
            <v>90942672</v>
          </cell>
          <cell r="K2596">
            <v>90942672</v>
          </cell>
          <cell r="L2596">
            <v>90942672</v>
          </cell>
          <cell r="M2596">
            <v>90942672</v>
          </cell>
          <cell r="N2596">
            <v>90942672</v>
          </cell>
          <cell r="O2596">
            <v>90942672</v>
          </cell>
          <cell r="P2596">
            <v>90942672</v>
          </cell>
          <cell r="Q2596">
            <v>90942672</v>
          </cell>
          <cell r="R2596">
            <v>90942672</v>
          </cell>
          <cell r="S2596">
            <v>90942672</v>
          </cell>
          <cell r="T2596">
            <v>90942672</v>
          </cell>
          <cell r="U2596">
            <v>90942672</v>
          </cell>
          <cell r="V2596">
            <v>90942672</v>
          </cell>
          <cell r="W2596">
            <v>90942672</v>
          </cell>
          <cell r="X2596">
            <v>90942672</v>
          </cell>
          <cell r="Y2596">
            <v>90942672</v>
          </cell>
          <cell r="Z2596">
            <v>90942672</v>
          </cell>
          <cell r="AA2596">
            <v>90942672</v>
          </cell>
          <cell r="AB2596">
            <v>90942672</v>
          </cell>
          <cell r="AC2596">
            <v>90942672</v>
          </cell>
          <cell r="AD2596">
            <v>90942672</v>
          </cell>
          <cell r="AE2596">
            <v>90942672</v>
          </cell>
          <cell r="AF2596">
            <v>90942672</v>
          </cell>
          <cell r="AG2596">
            <v>90942672</v>
          </cell>
          <cell r="AH2596">
            <v>90942672</v>
          </cell>
          <cell r="AI2596">
            <v>90942672</v>
          </cell>
          <cell r="AJ2596">
            <v>90942672</v>
          </cell>
          <cell r="AK2596">
            <v>90942672</v>
          </cell>
          <cell r="AL2596">
            <v>90942672</v>
          </cell>
          <cell r="AM2596">
            <v>90942672</v>
          </cell>
          <cell r="AN2596">
            <v>90942672</v>
          </cell>
          <cell r="AO2596">
            <v>90942672</v>
          </cell>
          <cell r="AP2596">
            <v>90942672</v>
          </cell>
          <cell r="AQ2596">
            <v>90942672</v>
          </cell>
          <cell r="AR2596">
            <v>90942672</v>
          </cell>
          <cell r="AS2596">
            <v>90942672</v>
          </cell>
          <cell r="AT2596">
            <v>90942672</v>
          </cell>
          <cell r="AU2596">
            <v>90942672</v>
          </cell>
          <cell r="AV2596">
            <v>90942672</v>
          </cell>
          <cell r="AW2596">
            <v>90942672</v>
          </cell>
          <cell r="AX2596">
            <v>90942672</v>
          </cell>
          <cell r="AY2596">
            <v>90942672</v>
          </cell>
          <cell r="AZ2596">
            <v>90942672</v>
          </cell>
          <cell r="BA2596">
            <v>90942672</v>
          </cell>
          <cell r="BB2596">
            <v>90942672</v>
          </cell>
          <cell r="BC2596">
            <v>90942672</v>
          </cell>
          <cell r="BD2596">
            <v>90942672</v>
          </cell>
          <cell r="BE2596">
            <v>90942672</v>
          </cell>
          <cell r="BF2596">
            <v>90942672</v>
          </cell>
          <cell r="BG2596">
            <v>90942672</v>
          </cell>
          <cell r="BH2596">
            <v>90942672</v>
          </cell>
          <cell r="BI2596">
            <v>90942672</v>
          </cell>
          <cell r="BJ2596">
            <v>90942672</v>
          </cell>
          <cell r="BK2596">
            <v>90942672</v>
          </cell>
        </row>
        <row r="2597">
          <cell r="B2597">
            <v>701300</v>
          </cell>
          <cell r="C2597" t="str">
            <v>보통주평균발행주식수</v>
          </cell>
          <cell r="D2597">
            <v>90942672</v>
          </cell>
          <cell r="E2597">
            <v>90942672</v>
          </cell>
          <cell r="F2597">
            <v>90942672</v>
          </cell>
          <cell r="G2597">
            <v>90942672</v>
          </cell>
          <cell r="H2597">
            <v>90942672</v>
          </cell>
          <cell r="I2597">
            <v>90942672</v>
          </cell>
          <cell r="J2597">
            <v>90942672</v>
          </cell>
          <cell r="K2597">
            <v>90942672</v>
          </cell>
          <cell r="L2597">
            <v>90942672</v>
          </cell>
          <cell r="M2597">
            <v>90942672</v>
          </cell>
          <cell r="N2597">
            <v>90942672</v>
          </cell>
          <cell r="O2597">
            <v>90942672</v>
          </cell>
          <cell r="P2597">
            <v>90942672</v>
          </cell>
          <cell r="Q2597">
            <v>90942672</v>
          </cell>
          <cell r="R2597">
            <v>90942672</v>
          </cell>
          <cell r="S2597">
            <v>90942672</v>
          </cell>
          <cell r="T2597">
            <v>90942672</v>
          </cell>
          <cell r="U2597">
            <v>90942672</v>
          </cell>
          <cell r="V2597">
            <v>90942672</v>
          </cell>
          <cell r="W2597">
            <v>90942672</v>
          </cell>
          <cell r="X2597">
            <v>90942672</v>
          </cell>
          <cell r="Y2597">
            <v>90942672</v>
          </cell>
          <cell r="Z2597">
            <v>90942672</v>
          </cell>
          <cell r="AA2597">
            <v>90942672</v>
          </cell>
          <cell r="AB2597">
            <v>90942672</v>
          </cell>
          <cell r="AC2597">
            <v>90942672</v>
          </cell>
          <cell r="AD2597">
            <v>90942672</v>
          </cell>
          <cell r="AE2597">
            <v>90942672</v>
          </cell>
          <cell r="AF2597">
            <v>90942672</v>
          </cell>
          <cell r="AG2597">
            <v>90942672</v>
          </cell>
          <cell r="AH2597">
            <v>90942672</v>
          </cell>
          <cell r="AI2597">
            <v>90942672</v>
          </cell>
          <cell r="AJ2597">
            <v>90942672</v>
          </cell>
          <cell r="AK2597">
            <v>90942672</v>
          </cell>
          <cell r="AL2597">
            <v>90942672</v>
          </cell>
          <cell r="AM2597">
            <v>90942672</v>
          </cell>
          <cell r="AN2597">
            <v>90942672</v>
          </cell>
          <cell r="AO2597">
            <v>90942672</v>
          </cell>
          <cell r="AP2597">
            <v>90942672</v>
          </cell>
          <cell r="AQ2597">
            <v>90942672</v>
          </cell>
          <cell r="AR2597">
            <v>90942672</v>
          </cell>
          <cell r="AS2597">
            <v>90942672</v>
          </cell>
          <cell r="AT2597">
            <v>90942672</v>
          </cell>
          <cell r="AU2597">
            <v>90942672</v>
          </cell>
          <cell r="AV2597">
            <v>90942672</v>
          </cell>
          <cell r="AW2597">
            <v>90942672</v>
          </cell>
          <cell r="AX2597">
            <v>90942672</v>
          </cell>
          <cell r="AY2597">
            <v>90942672</v>
          </cell>
          <cell r="AZ2597">
            <v>90942672</v>
          </cell>
          <cell r="BA2597">
            <v>90942672</v>
          </cell>
          <cell r="BB2597">
            <v>90942672</v>
          </cell>
          <cell r="BC2597">
            <v>90942672</v>
          </cell>
          <cell r="BD2597">
            <v>90942672</v>
          </cell>
          <cell r="BE2597">
            <v>90942672</v>
          </cell>
          <cell r="BF2597">
            <v>90942672</v>
          </cell>
          <cell r="BG2597">
            <v>90942672</v>
          </cell>
          <cell r="BH2597">
            <v>90942672</v>
          </cell>
          <cell r="BI2597">
            <v>90942672</v>
          </cell>
          <cell r="BJ2597">
            <v>90942672</v>
          </cell>
          <cell r="BK2597">
            <v>90942672</v>
          </cell>
        </row>
        <row r="2598">
          <cell r="B2598">
            <v>701400</v>
          </cell>
          <cell r="C2598" t="str">
            <v>보통주수정평균발행주식수</v>
          </cell>
          <cell r="D2598">
            <v>90942672</v>
          </cell>
          <cell r="E2598">
            <v>90942672</v>
          </cell>
          <cell r="F2598">
            <v>90942672</v>
          </cell>
          <cell r="G2598">
            <v>90942672</v>
          </cell>
          <cell r="H2598">
            <v>90942672</v>
          </cell>
          <cell r="I2598">
            <v>90942672</v>
          </cell>
          <cell r="J2598">
            <v>90942672</v>
          </cell>
          <cell r="K2598">
            <v>90942672</v>
          </cell>
          <cell r="L2598">
            <v>90942672</v>
          </cell>
          <cell r="M2598">
            <v>90942672</v>
          </cell>
          <cell r="N2598">
            <v>90942672</v>
          </cell>
          <cell r="O2598">
            <v>90942672</v>
          </cell>
          <cell r="P2598">
            <v>90942672</v>
          </cell>
          <cell r="Q2598">
            <v>90942672</v>
          </cell>
          <cell r="R2598">
            <v>90942672</v>
          </cell>
          <cell r="S2598">
            <v>90942672</v>
          </cell>
          <cell r="T2598">
            <v>90942672</v>
          </cell>
          <cell r="U2598">
            <v>90942672</v>
          </cell>
          <cell r="V2598">
            <v>90942672</v>
          </cell>
          <cell r="W2598">
            <v>90942672</v>
          </cell>
          <cell r="X2598">
            <v>90942672</v>
          </cell>
          <cell r="Y2598">
            <v>90942672</v>
          </cell>
          <cell r="Z2598">
            <v>90942672</v>
          </cell>
          <cell r="AA2598">
            <v>90942672</v>
          </cell>
          <cell r="AB2598">
            <v>90942672</v>
          </cell>
          <cell r="AC2598">
            <v>90942672</v>
          </cell>
          <cell r="AD2598">
            <v>90942672</v>
          </cell>
          <cell r="AE2598">
            <v>90942672</v>
          </cell>
          <cell r="AF2598">
            <v>90942672</v>
          </cell>
          <cell r="AG2598">
            <v>90942672</v>
          </cell>
          <cell r="AH2598">
            <v>90942672</v>
          </cell>
          <cell r="AI2598">
            <v>90942672</v>
          </cell>
          <cell r="AJ2598">
            <v>90942672</v>
          </cell>
          <cell r="AK2598">
            <v>90942672</v>
          </cell>
          <cell r="AL2598">
            <v>90942672</v>
          </cell>
          <cell r="AM2598">
            <v>90942672</v>
          </cell>
          <cell r="AN2598">
            <v>90942672</v>
          </cell>
          <cell r="AO2598">
            <v>90942672</v>
          </cell>
          <cell r="AP2598">
            <v>90942672</v>
          </cell>
          <cell r="AQ2598">
            <v>90942672</v>
          </cell>
          <cell r="AR2598">
            <v>90942672</v>
          </cell>
          <cell r="AS2598">
            <v>90942672</v>
          </cell>
          <cell r="AT2598">
            <v>90942672</v>
          </cell>
          <cell r="AU2598">
            <v>90942672</v>
          </cell>
          <cell r="AV2598">
            <v>90942672</v>
          </cell>
          <cell r="AW2598">
            <v>90942672</v>
          </cell>
          <cell r="AX2598">
            <v>90942672</v>
          </cell>
          <cell r="AY2598">
            <v>90942672</v>
          </cell>
          <cell r="AZ2598">
            <v>90942672</v>
          </cell>
          <cell r="BA2598">
            <v>90942672</v>
          </cell>
          <cell r="BB2598">
            <v>90942672</v>
          </cell>
          <cell r="BC2598">
            <v>90942672</v>
          </cell>
          <cell r="BD2598">
            <v>90942672</v>
          </cell>
          <cell r="BE2598">
            <v>90942672</v>
          </cell>
          <cell r="BF2598">
            <v>90942672</v>
          </cell>
          <cell r="BG2598">
            <v>90942672</v>
          </cell>
          <cell r="BH2598">
            <v>90942672</v>
          </cell>
          <cell r="BI2598">
            <v>90942672</v>
          </cell>
          <cell r="BJ2598">
            <v>90942672</v>
          </cell>
          <cell r="BK2598">
            <v>90942672</v>
          </cell>
        </row>
        <row r="2599">
          <cell r="B2599">
            <v>701500</v>
          </cell>
          <cell r="C2599" t="str">
            <v>보통주수정기말발행주식수</v>
          </cell>
          <cell r="D2599">
            <v>90942672</v>
          </cell>
          <cell r="E2599">
            <v>90942672</v>
          </cell>
          <cell r="F2599">
            <v>90942672</v>
          </cell>
          <cell r="G2599">
            <v>90942672</v>
          </cell>
          <cell r="H2599">
            <v>90942672</v>
          </cell>
          <cell r="I2599">
            <v>90942672</v>
          </cell>
          <cell r="J2599">
            <v>90942672</v>
          </cell>
          <cell r="K2599">
            <v>90942672</v>
          </cell>
          <cell r="L2599">
            <v>90942672</v>
          </cell>
          <cell r="M2599">
            <v>90942672</v>
          </cell>
          <cell r="N2599">
            <v>90942672</v>
          </cell>
          <cell r="O2599">
            <v>90942672</v>
          </cell>
          <cell r="P2599">
            <v>90942672</v>
          </cell>
          <cell r="Q2599">
            <v>90942672</v>
          </cell>
          <cell r="R2599">
            <v>90942672</v>
          </cell>
          <cell r="S2599">
            <v>90942672</v>
          </cell>
          <cell r="T2599">
            <v>90942672</v>
          </cell>
          <cell r="U2599">
            <v>90942672</v>
          </cell>
          <cell r="V2599">
            <v>90942672</v>
          </cell>
          <cell r="W2599">
            <v>90942672</v>
          </cell>
          <cell r="X2599">
            <v>90942672</v>
          </cell>
          <cell r="Y2599">
            <v>90942672</v>
          </cell>
          <cell r="Z2599">
            <v>90942672</v>
          </cell>
          <cell r="AA2599">
            <v>90942672</v>
          </cell>
          <cell r="AB2599">
            <v>90942672</v>
          </cell>
          <cell r="AC2599">
            <v>90942672</v>
          </cell>
          <cell r="AD2599">
            <v>90942672</v>
          </cell>
          <cell r="AE2599">
            <v>90942672</v>
          </cell>
          <cell r="AF2599">
            <v>90942672</v>
          </cell>
          <cell r="AG2599">
            <v>90942672</v>
          </cell>
          <cell r="AH2599">
            <v>90942672</v>
          </cell>
          <cell r="AI2599">
            <v>90942672</v>
          </cell>
          <cell r="AJ2599">
            <v>90942672</v>
          </cell>
          <cell r="AK2599">
            <v>90942672</v>
          </cell>
          <cell r="AL2599">
            <v>90942672</v>
          </cell>
          <cell r="AM2599">
            <v>90942672</v>
          </cell>
          <cell r="AN2599">
            <v>90942672</v>
          </cell>
          <cell r="AO2599">
            <v>90942672</v>
          </cell>
          <cell r="AP2599">
            <v>90942672</v>
          </cell>
          <cell r="AQ2599">
            <v>90942672</v>
          </cell>
          <cell r="AR2599">
            <v>90942672</v>
          </cell>
          <cell r="AS2599">
            <v>90942672</v>
          </cell>
          <cell r="AT2599">
            <v>90942672</v>
          </cell>
          <cell r="AU2599">
            <v>90942672</v>
          </cell>
          <cell r="AV2599">
            <v>90942672</v>
          </cell>
          <cell r="AW2599">
            <v>90942672</v>
          </cell>
          <cell r="AX2599">
            <v>90942672</v>
          </cell>
          <cell r="AY2599">
            <v>90942672</v>
          </cell>
          <cell r="AZ2599">
            <v>90942672</v>
          </cell>
          <cell r="BA2599">
            <v>90942672</v>
          </cell>
          <cell r="BB2599">
            <v>90942672</v>
          </cell>
          <cell r="BC2599">
            <v>90942672</v>
          </cell>
          <cell r="BD2599">
            <v>90942672</v>
          </cell>
          <cell r="BE2599">
            <v>90942672</v>
          </cell>
          <cell r="BF2599">
            <v>90942672</v>
          </cell>
          <cell r="BG2599">
            <v>90942672</v>
          </cell>
          <cell r="BH2599">
            <v>90942672</v>
          </cell>
          <cell r="BI2599">
            <v>90942672</v>
          </cell>
          <cell r="BJ2599">
            <v>90942672</v>
          </cell>
          <cell r="BK2599">
            <v>90942672</v>
          </cell>
        </row>
        <row r="2600">
          <cell r="B2600">
            <v>701600</v>
          </cell>
          <cell r="C2600" t="str">
            <v>보통주평균발행주식수(Reported)</v>
          </cell>
        </row>
        <row r="2601">
          <cell r="B2601">
            <v>701700</v>
          </cell>
          <cell r="C2601" t="str">
            <v>우선주기말발행주식수</v>
          </cell>
          <cell r="D2601">
            <v>0</v>
          </cell>
          <cell r="E2601">
            <v>0</v>
          </cell>
          <cell r="F2601">
            <v>0</v>
          </cell>
          <cell r="G2601">
            <v>0</v>
          </cell>
          <cell r="H2601">
            <v>0</v>
          </cell>
          <cell r="I2601">
            <v>0</v>
          </cell>
          <cell r="J2601">
            <v>0</v>
          </cell>
          <cell r="K2601">
            <v>0</v>
          </cell>
          <cell r="L2601">
            <v>0</v>
          </cell>
          <cell r="M2601">
            <v>0</v>
          </cell>
          <cell r="N2601">
            <v>0</v>
          </cell>
          <cell r="O2601">
            <v>0</v>
          </cell>
          <cell r="P2601">
            <v>0</v>
          </cell>
          <cell r="Q2601">
            <v>0</v>
          </cell>
          <cell r="R2601">
            <v>0</v>
          </cell>
          <cell r="S2601">
            <v>0</v>
          </cell>
          <cell r="T2601">
            <v>0</v>
          </cell>
          <cell r="U2601">
            <v>0</v>
          </cell>
          <cell r="V2601">
            <v>0</v>
          </cell>
          <cell r="W2601">
            <v>0</v>
          </cell>
          <cell r="X2601">
            <v>0</v>
          </cell>
          <cell r="Y2601">
            <v>0</v>
          </cell>
          <cell r="Z2601">
            <v>0</v>
          </cell>
          <cell r="AA2601">
            <v>0</v>
          </cell>
          <cell r="AB2601">
            <v>0</v>
          </cell>
          <cell r="AC2601">
            <v>0</v>
          </cell>
          <cell r="AD2601">
            <v>0</v>
          </cell>
          <cell r="AE2601">
            <v>0</v>
          </cell>
          <cell r="AF2601">
            <v>0</v>
          </cell>
          <cell r="AG2601">
            <v>0</v>
          </cell>
          <cell r="AH2601">
            <v>0</v>
          </cell>
          <cell r="AI2601">
            <v>0</v>
          </cell>
          <cell r="AJ2601">
            <v>0</v>
          </cell>
          <cell r="AK2601">
            <v>0</v>
          </cell>
          <cell r="AL2601">
            <v>0</v>
          </cell>
          <cell r="AM2601">
            <v>0</v>
          </cell>
          <cell r="AN2601">
            <v>0</v>
          </cell>
          <cell r="AO2601">
            <v>0</v>
          </cell>
          <cell r="AP2601">
            <v>0</v>
          </cell>
          <cell r="AQ2601">
            <v>0</v>
          </cell>
          <cell r="AR2601">
            <v>0</v>
          </cell>
          <cell r="AS2601">
            <v>0</v>
          </cell>
          <cell r="AT2601">
            <v>0</v>
          </cell>
          <cell r="AU2601">
            <v>0</v>
          </cell>
          <cell r="AV2601">
            <v>0</v>
          </cell>
          <cell r="AW2601">
            <v>0</v>
          </cell>
          <cell r="AX2601">
            <v>0</v>
          </cell>
          <cell r="AY2601">
            <v>0</v>
          </cell>
          <cell r="AZ2601">
            <v>0</v>
          </cell>
          <cell r="BA2601">
            <v>0</v>
          </cell>
          <cell r="BB2601">
            <v>0</v>
          </cell>
          <cell r="BC2601">
            <v>0</v>
          </cell>
          <cell r="BD2601">
            <v>0</v>
          </cell>
          <cell r="BE2601">
            <v>0</v>
          </cell>
          <cell r="BF2601">
            <v>0</v>
          </cell>
          <cell r="BG2601">
            <v>0</v>
          </cell>
          <cell r="BH2601">
            <v>0</v>
          </cell>
          <cell r="BI2601">
            <v>0</v>
          </cell>
          <cell r="BJ2601">
            <v>0</v>
          </cell>
          <cell r="BK2601">
            <v>0</v>
          </cell>
        </row>
        <row r="2602">
          <cell r="B2602">
            <v>701800</v>
          </cell>
          <cell r="C2602" t="str">
            <v>우선주평균발행주식수</v>
          </cell>
          <cell r="D2602">
            <v>0</v>
          </cell>
          <cell r="E2602">
            <v>0</v>
          </cell>
          <cell r="F2602">
            <v>0</v>
          </cell>
          <cell r="G2602">
            <v>0</v>
          </cell>
          <cell r="H2602">
            <v>0</v>
          </cell>
          <cell r="I2602">
            <v>0</v>
          </cell>
          <cell r="J2602">
            <v>0</v>
          </cell>
          <cell r="K2602">
            <v>0</v>
          </cell>
          <cell r="L2602">
            <v>0</v>
          </cell>
          <cell r="M2602">
            <v>0</v>
          </cell>
          <cell r="N2602">
            <v>0</v>
          </cell>
          <cell r="O2602">
            <v>0</v>
          </cell>
          <cell r="P2602">
            <v>0</v>
          </cell>
          <cell r="Q2602">
            <v>0</v>
          </cell>
          <cell r="R2602">
            <v>0</v>
          </cell>
          <cell r="S2602">
            <v>0</v>
          </cell>
          <cell r="T2602">
            <v>0</v>
          </cell>
          <cell r="U2602">
            <v>0</v>
          </cell>
          <cell r="V2602">
            <v>0</v>
          </cell>
          <cell r="W2602">
            <v>0</v>
          </cell>
          <cell r="X2602">
            <v>0</v>
          </cell>
          <cell r="Y2602">
            <v>0</v>
          </cell>
          <cell r="Z2602">
            <v>0</v>
          </cell>
          <cell r="AA2602">
            <v>0</v>
          </cell>
          <cell r="AB2602">
            <v>0</v>
          </cell>
          <cell r="AC2602">
            <v>0</v>
          </cell>
          <cell r="AD2602">
            <v>0</v>
          </cell>
          <cell r="AE2602">
            <v>0</v>
          </cell>
          <cell r="AF2602">
            <v>0</v>
          </cell>
          <cell r="AG2602">
            <v>0</v>
          </cell>
          <cell r="AH2602">
            <v>0</v>
          </cell>
          <cell r="AI2602">
            <v>0</v>
          </cell>
          <cell r="AJ2602">
            <v>0</v>
          </cell>
          <cell r="AK2602">
            <v>0</v>
          </cell>
          <cell r="AL2602">
            <v>0</v>
          </cell>
          <cell r="AM2602">
            <v>0</v>
          </cell>
          <cell r="AN2602">
            <v>0</v>
          </cell>
          <cell r="AO2602">
            <v>0</v>
          </cell>
          <cell r="AP2602">
            <v>0</v>
          </cell>
          <cell r="AQ2602">
            <v>0</v>
          </cell>
          <cell r="AR2602">
            <v>0</v>
          </cell>
          <cell r="AS2602">
            <v>0</v>
          </cell>
          <cell r="AT2602">
            <v>0</v>
          </cell>
          <cell r="AU2602">
            <v>0</v>
          </cell>
          <cell r="AV2602">
            <v>0</v>
          </cell>
          <cell r="AW2602">
            <v>0</v>
          </cell>
          <cell r="AX2602">
            <v>0</v>
          </cell>
          <cell r="AY2602">
            <v>0</v>
          </cell>
          <cell r="AZ2602">
            <v>0</v>
          </cell>
          <cell r="BA2602">
            <v>0</v>
          </cell>
          <cell r="BB2602">
            <v>0</v>
          </cell>
          <cell r="BC2602">
            <v>0</v>
          </cell>
          <cell r="BD2602">
            <v>0</v>
          </cell>
          <cell r="BE2602">
            <v>0</v>
          </cell>
          <cell r="BF2602">
            <v>0</v>
          </cell>
          <cell r="BG2602">
            <v>0</v>
          </cell>
          <cell r="BH2602">
            <v>0</v>
          </cell>
          <cell r="BI2602">
            <v>0</v>
          </cell>
          <cell r="BJ2602">
            <v>0</v>
          </cell>
          <cell r="BK2602">
            <v>0</v>
          </cell>
        </row>
        <row r="2603">
          <cell r="B2603">
            <v>701900</v>
          </cell>
          <cell r="C2603" t="str">
            <v>우선주수정평균발행주식수</v>
          </cell>
          <cell r="D2603">
            <v>0</v>
          </cell>
          <cell r="E2603">
            <v>0</v>
          </cell>
          <cell r="F2603">
            <v>0</v>
          </cell>
          <cell r="G2603">
            <v>0</v>
          </cell>
          <cell r="H2603">
            <v>0</v>
          </cell>
          <cell r="I2603">
            <v>0</v>
          </cell>
          <cell r="J2603">
            <v>0</v>
          </cell>
          <cell r="K2603">
            <v>0</v>
          </cell>
          <cell r="L2603">
            <v>0</v>
          </cell>
          <cell r="M2603">
            <v>0</v>
          </cell>
          <cell r="N2603">
            <v>0</v>
          </cell>
          <cell r="O2603">
            <v>0</v>
          </cell>
          <cell r="P2603">
            <v>0</v>
          </cell>
          <cell r="Q2603">
            <v>0</v>
          </cell>
          <cell r="R2603">
            <v>0</v>
          </cell>
          <cell r="S2603">
            <v>0</v>
          </cell>
          <cell r="T2603">
            <v>0</v>
          </cell>
          <cell r="U2603">
            <v>0</v>
          </cell>
          <cell r="V2603">
            <v>0</v>
          </cell>
          <cell r="W2603">
            <v>0</v>
          </cell>
          <cell r="X2603">
            <v>0</v>
          </cell>
          <cell r="Y2603">
            <v>0</v>
          </cell>
          <cell r="Z2603">
            <v>0</v>
          </cell>
          <cell r="AA2603">
            <v>0</v>
          </cell>
          <cell r="AB2603">
            <v>0</v>
          </cell>
          <cell r="AC2603">
            <v>0</v>
          </cell>
          <cell r="AD2603">
            <v>0</v>
          </cell>
          <cell r="AE2603">
            <v>0</v>
          </cell>
          <cell r="AF2603">
            <v>0</v>
          </cell>
          <cell r="AG2603">
            <v>0</v>
          </cell>
          <cell r="AH2603">
            <v>0</v>
          </cell>
          <cell r="AI2603">
            <v>0</v>
          </cell>
          <cell r="AJ2603">
            <v>0</v>
          </cell>
          <cell r="AK2603">
            <v>0</v>
          </cell>
          <cell r="AL2603">
            <v>0</v>
          </cell>
          <cell r="AM2603">
            <v>0</v>
          </cell>
          <cell r="AN2603">
            <v>0</v>
          </cell>
          <cell r="AO2603">
            <v>0</v>
          </cell>
          <cell r="AP2603">
            <v>0</v>
          </cell>
          <cell r="AQ2603">
            <v>0</v>
          </cell>
          <cell r="AR2603">
            <v>0</v>
          </cell>
          <cell r="AS2603">
            <v>0</v>
          </cell>
          <cell r="AT2603">
            <v>0</v>
          </cell>
          <cell r="AU2603">
            <v>0</v>
          </cell>
          <cell r="AV2603">
            <v>0</v>
          </cell>
          <cell r="AW2603">
            <v>0</v>
          </cell>
          <cell r="AX2603">
            <v>0</v>
          </cell>
          <cell r="AY2603">
            <v>0</v>
          </cell>
          <cell r="AZ2603">
            <v>0</v>
          </cell>
          <cell r="BA2603">
            <v>0</v>
          </cell>
          <cell r="BB2603">
            <v>0</v>
          </cell>
          <cell r="BC2603">
            <v>0</v>
          </cell>
          <cell r="BD2603">
            <v>0</v>
          </cell>
          <cell r="BE2603">
            <v>0</v>
          </cell>
          <cell r="BF2603">
            <v>0</v>
          </cell>
          <cell r="BG2603">
            <v>0</v>
          </cell>
          <cell r="BH2603">
            <v>0</v>
          </cell>
          <cell r="BI2603">
            <v>0</v>
          </cell>
          <cell r="BJ2603">
            <v>0</v>
          </cell>
          <cell r="BK2603">
            <v>0</v>
          </cell>
        </row>
        <row r="2604">
          <cell r="B2604">
            <v>702000</v>
          </cell>
          <cell r="C2604" t="str">
            <v>우선주수정기말발행주식수</v>
          </cell>
          <cell r="D2604">
            <v>0</v>
          </cell>
          <cell r="E2604">
            <v>0</v>
          </cell>
          <cell r="F2604">
            <v>0</v>
          </cell>
          <cell r="G2604">
            <v>0</v>
          </cell>
          <cell r="H2604">
            <v>0</v>
          </cell>
          <cell r="I2604">
            <v>0</v>
          </cell>
          <cell r="J2604">
            <v>0</v>
          </cell>
          <cell r="K2604">
            <v>0</v>
          </cell>
          <cell r="L2604">
            <v>0</v>
          </cell>
          <cell r="M2604">
            <v>0</v>
          </cell>
          <cell r="N2604">
            <v>0</v>
          </cell>
          <cell r="O2604">
            <v>0</v>
          </cell>
          <cell r="P2604">
            <v>0</v>
          </cell>
          <cell r="Q2604">
            <v>0</v>
          </cell>
          <cell r="R2604">
            <v>0</v>
          </cell>
          <cell r="S2604">
            <v>0</v>
          </cell>
          <cell r="T2604">
            <v>0</v>
          </cell>
          <cell r="U2604">
            <v>0</v>
          </cell>
          <cell r="V2604">
            <v>0</v>
          </cell>
          <cell r="W2604">
            <v>0</v>
          </cell>
          <cell r="X2604">
            <v>0</v>
          </cell>
          <cell r="Y2604">
            <v>0</v>
          </cell>
          <cell r="Z2604">
            <v>0</v>
          </cell>
          <cell r="AA2604">
            <v>0</v>
          </cell>
          <cell r="AB2604">
            <v>0</v>
          </cell>
          <cell r="AC2604">
            <v>0</v>
          </cell>
          <cell r="AD2604">
            <v>0</v>
          </cell>
          <cell r="AE2604">
            <v>0</v>
          </cell>
          <cell r="AF2604">
            <v>0</v>
          </cell>
          <cell r="AG2604">
            <v>0</v>
          </cell>
          <cell r="AH2604">
            <v>0</v>
          </cell>
          <cell r="AI2604">
            <v>0</v>
          </cell>
          <cell r="AJ2604">
            <v>0</v>
          </cell>
          <cell r="AK2604">
            <v>0</v>
          </cell>
          <cell r="AL2604">
            <v>0</v>
          </cell>
          <cell r="AM2604">
            <v>0</v>
          </cell>
          <cell r="AN2604">
            <v>0</v>
          </cell>
          <cell r="AO2604">
            <v>0</v>
          </cell>
          <cell r="AP2604">
            <v>0</v>
          </cell>
          <cell r="AQ2604">
            <v>0</v>
          </cell>
          <cell r="AR2604">
            <v>0</v>
          </cell>
          <cell r="AS2604">
            <v>0</v>
          </cell>
          <cell r="AT2604">
            <v>0</v>
          </cell>
          <cell r="AU2604">
            <v>0</v>
          </cell>
          <cell r="AV2604">
            <v>0</v>
          </cell>
          <cell r="AW2604">
            <v>0</v>
          </cell>
          <cell r="AX2604">
            <v>0</v>
          </cell>
          <cell r="AY2604">
            <v>0</v>
          </cell>
          <cell r="AZ2604">
            <v>0</v>
          </cell>
          <cell r="BA2604">
            <v>0</v>
          </cell>
          <cell r="BB2604">
            <v>0</v>
          </cell>
          <cell r="BC2604">
            <v>0</v>
          </cell>
          <cell r="BD2604">
            <v>0</v>
          </cell>
          <cell r="BE2604">
            <v>0</v>
          </cell>
          <cell r="BF2604">
            <v>0</v>
          </cell>
          <cell r="BG2604">
            <v>0</v>
          </cell>
          <cell r="BH2604">
            <v>0</v>
          </cell>
          <cell r="BI2604">
            <v>0</v>
          </cell>
          <cell r="BJ2604">
            <v>0</v>
          </cell>
          <cell r="BK2604">
            <v>0</v>
          </cell>
        </row>
        <row r="2605">
          <cell r="B2605">
            <v>702200</v>
          </cell>
          <cell r="C2605" t="str">
            <v>보통주상장주식수</v>
          </cell>
          <cell r="D2605">
            <v>90942672</v>
          </cell>
          <cell r="E2605">
            <v>90942672</v>
          </cell>
          <cell r="F2605">
            <v>90942672</v>
          </cell>
          <cell r="G2605">
            <v>90942672</v>
          </cell>
          <cell r="H2605">
            <v>90942672</v>
          </cell>
          <cell r="I2605">
            <v>90942672</v>
          </cell>
          <cell r="J2605">
            <v>90942672</v>
          </cell>
          <cell r="K2605">
            <v>90942672</v>
          </cell>
          <cell r="L2605">
            <v>90942672</v>
          </cell>
          <cell r="M2605">
            <v>90942672</v>
          </cell>
          <cell r="N2605">
            <v>90942672</v>
          </cell>
          <cell r="O2605">
            <v>90942672</v>
          </cell>
          <cell r="P2605">
            <v>90942672</v>
          </cell>
          <cell r="Q2605">
            <v>90942672</v>
          </cell>
          <cell r="R2605">
            <v>90942672</v>
          </cell>
          <cell r="S2605">
            <v>90942672</v>
          </cell>
          <cell r="T2605">
            <v>90942672</v>
          </cell>
          <cell r="U2605">
            <v>90942672</v>
          </cell>
          <cell r="V2605">
            <v>90942672</v>
          </cell>
          <cell r="W2605">
            <v>90942672</v>
          </cell>
          <cell r="X2605">
            <v>90942672</v>
          </cell>
          <cell r="Y2605">
            <v>90942672</v>
          </cell>
          <cell r="Z2605">
            <v>90942672</v>
          </cell>
          <cell r="AA2605">
            <v>90942672</v>
          </cell>
          <cell r="AB2605">
            <v>90942672</v>
          </cell>
          <cell r="AC2605">
            <v>90942672</v>
          </cell>
          <cell r="AD2605">
            <v>90942672</v>
          </cell>
          <cell r="AE2605">
            <v>90942672</v>
          </cell>
          <cell r="AF2605">
            <v>90942672</v>
          </cell>
          <cell r="AG2605">
            <v>90942672</v>
          </cell>
          <cell r="AH2605">
            <v>90942672</v>
          </cell>
          <cell r="AI2605">
            <v>90942672</v>
          </cell>
          <cell r="AJ2605">
            <v>90942672</v>
          </cell>
          <cell r="AK2605">
            <v>90942672</v>
          </cell>
          <cell r="AL2605">
            <v>90942672</v>
          </cell>
          <cell r="AM2605">
            <v>90942672</v>
          </cell>
          <cell r="AN2605">
            <v>90942672</v>
          </cell>
          <cell r="AO2605">
            <v>90942672</v>
          </cell>
          <cell r="AP2605">
            <v>90942672</v>
          </cell>
          <cell r="AQ2605">
            <v>90942672</v>
          </cell>
          <cell r="AR2605">
            <v>90942672</v>
          </cell>
          <cell r="AS2605">
            <v>90942672</v>
          </cell>
          <cell r="AT2605">
            <v>90942672</v>
          </cell>
          <cell r="AU2605">
            <v>90942672</v>
          </cell>
          <cell r="AV2605">
            <v>90942672</v>
          </cell>
          <cell r="AW2605">
            <v>90942672</v>
          </cell>
          <cell r="AX2605">
            <v>90942672</v>
          </cell>
          <cell r="AY2605">
            <v>90942672</v>
          </cell>
          <cell r="AZ2605">
            <v>90942672</v>
          </cell>
          <cell r="BA2605">
            <v>90942672</v>
          </cell>
          <cell r="BB2605">
            <v>90942672</v>
          </cell>
          <cell r="BC2605">
            <v>90942672</v>
          </cell>
          <cell r="BD2605">
            <v>90942672</v>
          </cell>
          <cell r="BE2605">
            <v>90942672</v>
          </cell>
          <cell r="BF2605">
            <v>90942672</v>
          </cell>
        </row>
        <row r="2606">
          <cell r="B2606">
            <v>702300</v>
          </cell>
          <cell r="C2606" t="str">
            <v>우선주상장주식수</v>
          </cell>
        </row>
        <row r="2607">
          <cell r="B2607">
            <v>703100</v>
          </cell>
          <cell r="C2607" t="str">
            <v>보통주주가(기말)</v>
          </cell>
          <cell r="D2607">
            <v>4100</v>
          </cell>
          <cell r="E2607">
            <v>4800</v>
          </cell>
          <cell r="F2607">
            <v>5700</v>
          </cell>
          <cell r="G2607">
            <v>5200</v>
          </cell>
          <cell r="H2607">
            <v>4745</v>
          </cell>
          <cell r="I2607">
            <v>3850</v>
          </cell>
          <cell r="J2607">
            <v>3800</v>
          </cell>
          <cell r="K2607">
            <v>3950</v>
          </cell>
          <cell r="L2607">
            <v>3630</v>
          </cell>
          <cell r="M2607">
            <v>3960</v>
          </cell>
          <cell r="N2607">
            <v>4690</v>
          </cell>
          <cell r="O2607">
            <v>3340</v>
          </cell>
          <cell r="P2607">
            <v>3200</v>
          </cell>
          <cell r="Q2607">
            <v>3400</v>
          </cell>
          <cell r="R2607">
            <v>2545</v>
          </cell>
          <cell r="S2607">
            <v>2660</v>
          </cell>
          <cell r="T2607">
            <v>3130</v>
          </cell>
          <cell r="U2607">
            <v>3150</v>
          </cell>
          <cell r="V2607">
            <v>3530</v>
          </cell>
          <cell r="W2607">
            <v>3810</v>
          </cell>
          <cell r="X2607">
            <v>3175</v>
          </cell>
          <cell r="Y2607">
            <v>3330</v>
          </cell>
          <cell r="Z2607">
            <v>3680</v>
          </cell>
          <cell r="AA2607">
            <v>3995</v>
          </cell>
          <cell r="AB2607">
            <v>5500</v>
          </cell>
          <cell r="AC2607">
            <v>6930</v>
          </cell>
          <cell r="AD2607">
            <v>8400</v>
          </cell>
          <cell r="AE2607">
            <v>8400</v>
          </cell>
          <cell r="AF2607">
            <v>8790</v>
          </cell>
          <cell r="AG2607">
            <v>13700</v>
          </cell>
          <cell r="AH2607">
            <v>18050</v>
          </cell>
          <cell r="AI2607">
            <v>17200</v>
          </cell>
          <cell r="AJ2607">
            <v>21900</v>
          </cell>
          <cell r="AK2607">
            <v>23150</v>
          </cell>
          <cell r="AL2607">
            <v>24500</v>
          </cell>
          <cell r="AM2607">
            <v>26450</v>
          </cell>
          <cell r="AN2607">
            <v>32450</v>
          </cell>
          <cell r="AO2607">
            <v>37400</v>
          </cell>
          <cell r="AP2607">
            <v>34550</v>
          </cell>
          <cell r="AQ2607">
            <v>23600</v>
          </cell>
          <cell r="AR2607">
            <v>24250</v>
          </cell>
          <cell r="AS2607">
            <v>24050</v>
          </cell>
          <cell r="AT2607">
            <v>22450</v>
          </cell>
          <cell r="AU2607">
            <v>17650</v>
          </cell>
          <cell r="AV2607">
            <v>14500</v>
          </cell>
          <cell r="AW2607">
            <v>15150</v>
          </cell>
          <cell r="AX2607">
            <v>15900</v>
          </cell>
          <cell r="AY2607">
            <v>12150</v>
          </cell>
          <cell r="AZ2607">
            <v>13800</v>
          </cell>
          <cell r="BA2607">
            <v>14350</v>
          </cell>
          <cell r="BB2607">
            <v>15150</v>
          </cell>
          <cell r="BC2607">
            <v>22300</v>
          </cell>
          <cell r="BD2607">
            <v>21000</v>
          </cell>
          <cell r="BE2607">
            <v>18050</v>
          </cell>
          <cell r="BF2607">
            <v>21400</v>
          </cell>
        </row>
        <row r="2608">
          <cell r="B2608">
            <v>703200</v>
          </cell>
          <cell r="C2608" t="str">
            <v>보통주주가(최고)</v>
          </cell>
          <cell r="D2608">
            <v>4770</v>
          </cell>
          <cell r="E2608">
            <v>4885</v>
          </cell>
          <cell r="F2608">
            <v>5820</v>
          </cell>
          <cell r="G2608">
            <v>6050</v>
          </cell>
          <cell r="H2608">
            <v>5350</v>
          </cell>
          <cell r="I2608">
            <v>4995</v>
          </cell>
          <cell r="J2608">
            <v>3930</v>
          </cell>
          <cell r="K2608">
            <v>4200</v>
          </cell>
          <cell r="L2608">
            <v>4160</v>
          </cell>
          <cell r="M2608">
            <v>4220</v>
          </cell>
          <cell r="N2608">
            <v>5020</v>
          </cell>
          <cell r="O2608">
            <v>4720</v>
          </cell>
          <cell r="P2608">
            <v>3525</v>
          </cell>
          <cell r="Q2608">
            <v>3600</v>
          </cell>
          <cell r="R2608">
            <v>3405</v>
          </cell>
          <cell r="S2608">
            <v>2880</v>
          </cell>
          <cell r="T2608">
            <v>3300</v>
          </cell>
          <cell r="U2608">
            <v>3595</v>
          </cell>
          <cell r="V2608">
            <v>3625</v>
          </cell>
          <cell r="W2608">
            <v>4430</v>
          </cell>
          <cell r="X2608">
            <v>4035</v>
          </cell>
          <cell r="Y2608">
            <v>3590</v>
          </cell>
          <cell r="Z2608">
            <v>3830</v>
          </cell>
          <cell r="AA2608">
            <v>4840</v>
          </cell>
          <cell r="AB2608">
            <v>5840</v>
          </cell>
          <cell r="AC2608">
            <v>7520</v>
          </cell>
          <cell r="AD2608">
            <v>10600</v>
          </cell>
          <cell r="AE2608">
            <v>9060</v>
          </cell>
          <cell r="AF2608">
            <v>9500</v>
          </cell>
          <cell r="AG2608">
            <v>15000</v>
          </cell>
          <cell r="AH2608">
            <v>19250</v>
          </cell>
          <cell r="AI2608">
            <v>21650</v>
          </cell>
          <cell r="AJ2608">
            <v>22500</v>
          </cell>
          <cell r="AK2608">
            <v>26100</v>
          </cell>
          <cell r="AL2608">
            <v>25250</v>
          </cell>
          <cell r="AM2608">
            <v>28450</v>
          </cell>
          <cell r="AN2608">
            <v>36700</v>
          </cell>
          <cell r="AO2608">
            <v>40150</v>
          </cell>
          <cell r="AP2608">
            <v>41400</v>
          </cell>
          <cell r="AQ2608">
            <v>35150</v>
          </cell>
          <cell r="AR2608">
            <v>28150</v>
          </cell>
          <cell r="AS2608">
            <v>32750</v>
          </cell>
          <cell r="AT2608">
            <v>25850</v>
          </cell>
          <cell r="AU2608">
            <v>23650</v>
          </cell>
          <cell r="AV2608">
            <v>17900</v>
          </cell>
          <cell r="AW2608">
            <v>18600</v>
          </cell>
          <cell r="AX2608">
            <v>17700</v>
          </cell>
          <cell r="AY2608">
            <v>16650</v>
          </cell>
          <cell r="AZ2608">
            <v>15600</v>
          </cell>
          <cell r="BA2608">
            <v>17500</v>
          </cell>
          <cell r="BB2608">
            <v>15400</v>
          </cell>
          <cell r="BC2608">
            <v>28000</v>
          </cell>
          <cell r="BD2608">
            <v>26350</v>
          </cell>
          <cell r="BE2608">
            <v>24900</v>
          </cell>
          <cell r="BF2608">
            <v>21600</v>
          </cell>
        </row>
        <row r="2609">
          <cell r="B2609">
            <v>703300</v>
          </cell>
          <cell r="C2609" t="str">
            <v>보통주주가(최저)</v>
          </cell>
          <cell r="D2609">
            <v>3865</v>
          </cell>
          <cell r="E2609">
            <v>4090</v>
          </cell>
          <cell r="F2609">
            <v>4410</v>
          </cell>
          <cell r="G2609">
            <v>5080</v>
          </cell>
          <cell r="H2609">
            <v>4225</v>
          </cell>
          <cell r="I2609">
            <v>3495</v>
          </cell>
          <cell r="J2609">
            <v>3340</v>
          </cell>
          <cell r="K2609">
            <v>3270</v>
          </cell>
          <cell r="L2609">
            <v>3340</v>
          </cell>
          <cell r="M2609">
            <v>3460</v>
          </cell>
          <cell r="N2609">
            <v>3950</v>
          </cell>
          <cell r="O2609">
            <v>2840</v>
          </cell>
          <cell r="P2609">
            <v>2835</v>
          </cell>
          <cell r="Q2609">
            <v>3130</v>
          </cell>
          <cell r="R2609">
            <v>1985</v>
          </cell>
          <cell r="S2609">
            <v>1600</v>
          </cell>
          <cell r="T2609">
            <v>2420</v>
          </cell>
          <cell r="U2609">
            <v>2915</v>
          </cell>
          <cell r="V2609">
            <v>2995</v>
          </cell>
          <cell r="W2609">
            <v>3405</v>
          </cell>
          <cell r="X2609">
            <v>3065</v>
          </cell>
          <cell r="Y2609">
            <v>2900</v>
          </cell>
          <cell r="Z2609">
            <v>3090</v>
          </cell>
          <cell r="AA2609">
            <v>3680</v>
          </cell>
          <cell r="AB2609">
            <v>3930</v>
          </cell>
          <cell r="AC2609">
            <v>5200</v>
          </cell>
          <cell r="AD2609">
            <v>6360</v>
          </cell>
          <cell r="AE2609">
            <v>6560</v>
          </cell>
          <cell r="AF2609">
            <v>7840</v>
          </cell>
          <cell r="AG2609">
            <v>8170</v>
          </cell>
          <cell r="AH2609">
            <v>11700</v>
          </cell>
          <cell r="AI2609">
            <v>15600</v>
          </cell>
          <cell r="AJ2609">
            <v>16050</v>
          </cell>
          <cell r="AK2609">
            <v>20000</v>
          </cell>
          <cell r="AL2609">
            <v>19050</v>
          </cell>
          <cell r="AM2609">
            <v>23500</v>
          </cell>
          <cell r="AN2609">
            <v>25550</v>
          </cell>
          <cell r="AO2609">
            <v>32350</v>
          </cell>
          <cell r="AP2609">
            <v>32600</v>
          </cell>
          <cell r="AQ2609">
            <v>22550</v>
          </cell>
          <cell r="AR2609">
            <v>20600</v>
          </cell>
          <cell r="AS2609">
            <v>22800</v>
          </cell>
          <cell r="AT2609">
            <v>18950</v>
          </cell>
          <cell r="AU2609">
            <v>17150</v>
          </cell>
          <cell r="AV2609">
            <v>13650</v>
          </cell>
          <cell r="AW2609">
            <v>13900</v>
          </cell>
          <cell r="AX2609">
            <v>14950</v>
          </cell>
          <cell r="AY2609">
            <v>11950</v>
          </cell>
          <cell r="AZ2609">
            <v>12000</v>
          </cell>
          <cell r="BA2609">
            <v>13550</v>
          </cell>
          <cell r="BB2609">
            <v>12750</v>
          </cell>
          <cell r="BC2609">
            <v>14650</v>
          </cell>
          <cell r="BD2609">
            <v>17750</v>
          </cell>
          <cell r="BE2609">
            <v>17400</v>
          </cell>
          <cell r="BF2609">
            <v>16600</v>
          </cell>
        </row>
        <row r="2610">
          <cell r="B2610">
            <v>703400</v>
          </cell>
          <cell r="C2610" t="str">
            <v>보통주주가(평균)</v>
          </cell>
          <cell r="D2610">
            <v>4240.75</v>
          </cell>
          <cell r="E2610">
            <v>4496.3710000000001</v>
          </cell>
          <cell r="F2610">
            <v>4855</v>
          </cell>
          <cell r="G2610">
            <v>5504.6031999999996</v>
          </cell>
          <cell r="H2610">
            <v>4601.0317999999997</v>
          </cell>
          <cell r="I2610">
            <v>4228.8525</v>
          </cell>
          <cell r="J2610">
            <v>3669.9205999999999</v>
          </cell>
          <cell r="K2610">
            <v>3669.5</v>
          </cell>
          <cell r="L2610">
            <v>3696.0484000000001</v>
          </cell>
          <cell r="M2610">
            <v>3652.4194000000002</v>
          </cell>
          <cell r="N2610">
            <v>4420.9166999999998</v>
          </cell>
          <cell r="O2610">
            <v>3602.9032000000002</v>
          </cell>
          <cell r="P2610">
            <v>3225.3279000000002</v>
          </cell>
          <cell r="Q2610">
            <v>3329.25</v>
          </cell>
          <cell r="R2610">
            <v>2701.875</v>
          </cell>
          <cell r="S2610">
            <v>2367.0635000000002</v>
          </cell>
          <cell r="T2610">
            <v>2731.6392999999998</v>
          </cell>
          <cell r="U2610">
            <v>3238.5713999999998</v>
          </cell>
          <cell r="V2610">
            <v>3261.9697000000001</v>
          </cell>
          <cell r="W2610">
            <v>3711.2698</v>
          </cell>
          <cell r="X2610">
            <v>3407.0491999999999</v>
          </cell>
          <cell r="Y2610">
            <v>3224.7581</v>
          </cell>
          <cell r="Z2610">
            <v>3269.2856999999999</v>
          </cell>
          <cell r="AA2610">
            <v>4103.3846000000003</v>
          </cell>
          <cell r="AB2610">
            <v>4647.75</v>
          </cell>
          <cell r="AC2610">
            <v>6512.5807000000004</v>
          </cell>
          <cell r="AD2610">
            <v>8004.9206000000004</v>
          </cell>
          <cell r="AE2610">
            <v>7566.6666999999998</v>
          </cell>
          <cell r="AF2610">
            <v>8571.6129000000001</v>
          </cell>
          <cell r="AG2610">
            <v>11247.3771</v>
          </cell>
          <cell r="AH2610">
            <v>14602.343800000001</v>
          </cell>
          <cell r="AI2610">
            <v>18843.442599999998</v>
          </cell>
          <cell r="AJ2610">
            <v>19315.573799999998</v>
          </cell>
          <cell r="AK2610">
            <v>23197.580699999999</v>
          </cell>
          <cell r="AL2610">
            <v>22600.806499999999</v>
          </cell>
          <cell r="AM2610">
            <v>26152.419399999999</v>
          </cell>
          <cell r="AN2610">
            <v>29565.573799999998</v>
          </cell>
          <cell r="AO2610">
            <v>37094.166700000002</v>
          </cell>
          <cell r="AP2610">
            <v>36484.6774</v>
          </cell>
          <cell r="AQ2610">
            <v>28990.3226</v>
          </cell>
          <cell r="AR2610">
            <v>23077.5</v>
          </cell>
          <cell r="AS2610">
            <v>27038.709699999999</v>
          </cell>
          <cell r="AT2610">
            <v>22703.9683</v>
          </cell>
          <cell r="AU2610">
            <v>20428.571400000001</v>
          </cell>
          <cell r="AV2610">
            <v>15043.3333</v>
          </cell>
          <cell r="AW2610">
            <v>16122.1312</v>
          </cell>
          <cell r="AX2610">
            <v>16032.258099999999</v>
          </cell>
          <cell r="AY2610">
            <v>13431.745999999999</v>
          </cell>
          <cell r="AZ2610">
            <v>13613.709699999999</v>
          </cell>
          <cell r="BA2610">
            <v>15168.3333</v>
          </cell>
          <cell r="BB2610">
            <v>13992.1875</v>
          </cell>
          <cell r="BC2610">
            <v>21952.631600000001</v>
          </cell>
          <cell r="BD2610">
            <v>21720.4918</v>
          </cell>
          <cell r="BE2610">
            <v>20770.833299999998</v>
          </cell>
          <cell r="BF2610">
            <v>19171.296300000002</v>
          </cell>
        </row>
        <row r="2611">
          <cell r="B2611">
            <v>703500</v>
          </cell>
          <cell r="C2611" t="str">
            <v>우선주주가(기말)</v>
          </cell>
        </row>
        <row r="2612">
          <cell r="B2612">
            <v>703600</v>
          </cell>
          <cell r="C2612" t="str">
            <v>우선주주가(최고)</v>
          </cell>
        </row>
        <row r="2613">
          <cell r="B2613">
            <v>703700</v>
          </cell>
          <cell r="C2613" t="str">
            <v>우선주주가(최저)</v>
          </cell>
        </row>
        <row r="2614">
          <cell r="B2614">
            <v>703800</v>
          </cell>
          <cell r="C2614" t="str">
            <v>우선주주가(평균)</v>
          </cell>
        </row>
        <row r="2615">
          <cell r="B2615">
            <v>703900</v>
          </cell>
          <cell r="C2615" t="str">
            <v>보통주수정주가(기말)</v>
          </cell>
          <cell r="D2615">
            <v>4100</v>
          </cell>
          <cell r="E2615">
            <v>4800</v>
          </cell>
          <cell r="F2615">
            <v>5700</v>
          </cell>
          <cell r="G2615">
            <v>5200</v>
          </cell>
          <cell r="H2615">
            <v>4745</v>
          </cell>
          <cell r="I2615">
            <v>3850</v>
          </cell>
          <cell r="J2615">
            <v>3800</v>
          </cell>
          <cell r="K2615">
            <v>3950</v>
          </cell>
          <cell r="L2615">
            <v>3630</v>
          </cell>
          <cell r="M2615">
            <v>3960</v>
          </cell>
          <cell r="N2615">
            <v>4690</v>
          </cell>
          <cell r="O2615">
            <v>3340</v>
          </cell>
          <cell r="P2615">
            <v>3200</v>
          </cell>
          <cell r="Q2615">
            <v>3400</v>
          </cell>
          <cell r="R2615">
            <v>2545</v>
          </cell>
          <cell r="S2615">
            <v>2660</v>
          </cell>
          <cell r="T2615">
            <v>3130</v>
          </cell>
          <cell r="U2615">
            <v>3150</v>
          </cell>
          <cell r="V2615">
            <v>3530</v>
          </cell>
          <cell r="W2615">
            <v>3810</v>
          </cell>
          <cell r="X2615">
            <v>3175</v>
          </cell>
          <cell r="Y2615">
            <v>3330</v>
          </cell>
          <cell r="Z2615">
            <v>3680</v>
          </cell>
          <cell r="AA2615">
            <v>3995</v>
          </cell>
          <cell r="AB2615">
            <v>5500</v>
          </cell>
          <cell r="AC2615">
            <v>6930</v>
          </cell>
          <cell r="AD2615">
            <v>8400</v>
          </cell>
          <cell r="AE2615">
            <v>8400</v>
          </cell>
          <cell r="AF2615">
            <v>8790</v>
          </cell>
          <cell r="AG2615">
            <v>13700</v>
          </cell>
          <cell r="AH2615">
            <v>18050</v>
          </cell>
          <cell r="AI2615">
            <v>17200</v>
          </cell>
          <cell r="AJ2615">
            <v>21900</v>
          </cell>
          <cell r="AK2615">
            <v>23150</v>
          </cell>
          <cell r="AL2615">
            <v>24500</v>
          </cell>
          <cell r="AM2615">
            <v>26450</v>
          </cell>
          <cell r="AN2615">
            <v>32450</v>
          </cell>
          <cell r="AO2615">
            <v>37400</v>
          </cell>
          <cell r="AP2615">
            <v>34550</v>
          </cell>
          <cell r="AQ2615">
            <v>23600</v>
          </cell>
          <cell r="AR2615">
            <v>24250</v>
          </cell>
          <cell r="AS2615">
            <v>24050</v>
          </cell>
          <cell r="AT2615">
            <v>22450</v>
          </cell>
          <cell r="AU2615">
            <v>17650</v>
          </cell>
          <cell r="AV2615">
            <v>14500</v>
          </cell>
          <cell r="AW2615">
            <v>15150</v>
          </cell>
          <cell r="AX2615">
            <v>15900</v>
          </cell>
          <cell r="AY2615">
            <v>12150</v>
          </cell>
          <cell r="AZ2615">
            <v>13800</v>
          </cell>
          <cell r="BA2615">
            <v>14350</v>
          </cell>
          <cell r="BB2615">
            <v>15150</v>
          </cell>
          <cell r="BC2615">
            <v>22300</v>
          </cell>
          <cell r="BD2615">
            <v>21000</v>
          </cell>
          <cell r="BE2615">
            <v>18050</v>
          </cell>
          <cell r="BF2615">
            <v>21400</v>
          </cell>
        </row>
        <row r="2616">
          <cell r="B2616">
            <v>704000</v>
          </cell>
          <cell r="C2616" t="str">
            <v>보통주수정주가(최고)</v>
          </cell>
          <cell r="D2616">
            <v>4770</v>
          </cell>
          <cell r="E2616">
            <v>4885</v>
          </cell>
          <cell r="F2616">
            <v>5820</v>
          </cell>
          <cell r="G2616">
            <v>6050</v>
          </cell>
          <cell r="H2616">
            <v>5350</v>
          </cell>
          <cell r="I2616">
            <v>4995</v>
          </cell>
          <cell r="J2616">
            <v>3930</v>
          </cell>
          <cell r="K2616">
            <v>4200</v>
          </cell>
          <cell r="L2616">
            <v>4160</v>
          </cell>
          <cell r="M2616">
            <v>4220</v>
          </cell>
          <cell r="N2616">
            <v>5020</v>
          </cell>
          <cell r="O2616">
            <v>4720</v>
          </cell>
          <cell r="P2616">
            <v>3525</v>
          </cell>
          <cell r="Q2616">
            <v>3600</v>
          </cell>
          <cell r="R2616">
            <v>3405</v>
          </cell>
          <cell r="S2616">
            <v>2880</v>
          </cell>
          <cell r="T2616">
            <v>3300</v>
          </cell>
          <cell r="U2616">
            <v>3595</v>
          </cell>
          <cell r="V2616">
            <v>3625</v>
          </cell>
          <cell r="W2616">
            <v>4430</v>
          </cell>
          <cell r="X2616">
            <v>4035</v>
          </cell>
          <cell r="Y2616">
            <v>3590</v>
          </cell>
          <cell r="Z2616">
            <v>3830</v>
          </cell>
          <cell r="AA2616">
            <v>4840</v>
          </cell>
          <cell r="AB2616">
            <v>5840</v>
          </cell>
          <cell r="AC2616">
            <v>7520</v>
          </cell>
          <cell r="AD2616">
            <v>10600</v>
          </cell>
          <cell r="AE2616">
            <v>9060</v>
          </cell>
          <cell r="AF2616">
            <v>9500</v>
          </cell>
          <cell r="AG2616">
            <v>15000</v>
          </cell>
          <cell r="AH2616">
            <v>19250</v>
          </cell>
          <cell r="AI2616">
            <v>21650</v>
          </cell>
          <cell r="AJ2616">
            <v>22500</v>
          </cell>
          <cell r="AK2616">
            <v>26100</v>
          </cell>
          <cell r="AL2616">
            <v>25250</v>
          </cell>
          <cell r="AM2616">
            <v>28450</v>
          </cell>
          <cell r="AN2616">
            <v>36700</v>
          </cell>
          <cell r="AO2616">
            <v>40150</v>
          </cell>
          <cell r="AP2616">
            <v>41400</v>
          </cell>
          <cell r="AQ2616">
            <v>35150</v>
          </cell>
          <cell r="AR2616">
            <v>28150</v>
          </cell>
          <cell r="AS2616">
            <v>32750</v>
          </cell>
          <cell r="AT2616">
            <v>25850</v>
          </cell>
          <cell r="AU2616">
            <v>23650</v>
          </cell>
          <cell r="AV2616">
            <v>17900</v>
          </cell>
          <cell r="AW2616">
            <v>18600</v>
          </cell>
          <cell r="AX2616">
            <v>17700</v>
          </cell>
          <cell r="AY2616">
            <v>16650</v>
          </cell>
          <cell r="AZ2616">
            <v>15600</v>
          </cell>
          <cell r="BA2616">
            <v>17500</v>
          </cell>
          <cell r="BB2616">
            <v>15400</v>
          </cell>
          <cell r="BC2616">
            <v>28000</v>
          </cell>
          <cell r="BD2616">
            <v>26350</v>
          </cell>
          <cell r="BE2616">
            <v>24900</v>
          </cell>
          <cell r="BF2616">
            <v>21600</v>
          </cell>
        </row>
        <row r="2617">
          <cell r="B2617">
            <v>704100</v>
          </cell>
          <cell r="C2617" t="str">
            <v>보통주수정주가(최저)</v>
          </cell>
          <cell r="D2617">
            <v>3865</v>
          </cell>
          <cell r="E2617">
            <v>4090</v>
          </cell>
          <cell r="F2617">
            <v>4410</v>
          </cell>
          <cell r="G2617">
            <v>5080</v>
          </cell>
          <cell r="H2617">
            <v>4225</v>
          </cell>
          <cell r="I2617">
            <v>3495</v>
          </cell>
          <cell r="J2617">
            <v>3340</v>
          </cell>
          <cell r="K2617">
            <v>3270</v>
          </cell>
          <cell r="L2617">
            <v>3340</v>
          </cell>
          <cell r="M2617">
            <v>3460</v>
          </cell>
          <cell r="N2617">
            <v>3950</v>
          </cell>
          <cell r="O2617">
            <v>2840</v>
          </cell>
          <cell r="P2617">
            <v>2835</v>
          </cell>
          <cell r="Q2617">
            <v>3130</v>
          </cell>
          <cell r="R2617">
            <v>1985</v>
          </cell>
          <cell r="S2617">
            <v>1600</v>
          </cell>
          <cell r="T2617">
            <v>2420</v>
          </cell>
          <cell r="U2617">
            <v>2915</v>
          </cell>
          <cell r="V2617">
            <v>2995</v>
          </cell>
          <cell r="W2617">
            <v>3405</v>
          </cell>
          <cell r="X2617">
            <v>3065</v>
          </cell>
          <cell r="Y2617">
            <v>2900</v>
          </cell>
          <cell r="Z2617">
            <v>3090</v>
          </cell>
          <cell r="AA2617">
            <v>3680</v>
          </cell>
          <cell r="AB2617">
            <v>3930</v>
          </cell>
          <cell r="AC2617">
            <v>5200</v>
          </cell>
          <cell r="AD2617">
            <v>6360</v>
          </cell>
          <cell r="AE2617">
            <v>6560</v>
          </cell>
          <cell r="AF2617">
            <v>7840</v>
          </cell>
          <cell r="AG2617">
            <v>8170</v>
          </cell>
          <cell r="AH2617">
            <v>11700</v>
          </cell>
          <cell r="AI2617">
            <v>15600</v>
          </cell>
          <cell r="AJ2617">
            <v>16050</v>
          </cell>
          <cell r="AK2617">
            <v>20000</v>
          </cell>
          <cell r="AL2617">
            <v>19050</v>
          </cell>
          <cell r="AM2617">
            <v>23500</v>
          </cell>
          <cell r="AN2617">
            <v>25550</v>
          </cell>
          <cell r="AO2617">
            <v>32350</v>
          </cell>
          <cell r="AP2617">
            <v>32600</v>
          </cell>
          <cell r="AQ2617">
            <v>22550</v>
          </cell>
          <cell r="AR2617">
            <v>20600</v>
          </cell>
          <cell r="AS2617">
            <v>22800</v>
          </cell>
          <cell r="AT2617">
            <v>18950</v>
          </cell>
          <cell r="AU2617">
            <v>17150</v>
          </cell>
          <cell r="AV2617">
            <v>13650</v>
          </cell>
          <cell r="AW2617">
            <v>13900</v>
          </cell>
          <cell r="AX2617">
            <v>14950</v>
          </cell>
          <cell r="AY2617">
            <v>11950</v>
          </cell>
          <cell r="AZ2617">
            <v>12000</v>
          </cell>
          <cell r="BA2617">
            <v>13550</v>
          </cell>
          <cell r="BB2617">
            <v>12750</v>
          </cell>
          <cell r="BC2617">
            <v>14650</v>
          </cell>
          <cell r="BD2617">
            <v>17750</v>
          </cell>
          <cell r="BE2617">
            <v>17400</v>
          </cell>
          <cell r="BF2617">
            <v>16600</v>
          </cell>
        </row>
        <row r="2618">
          <cell r="B2618">
            <v>704200</v>
          </cell>
          <cell r="C2618" t="str">
            <v>보통주수정주가(평균)</v>
          </cell>
          <cell r="D2618">
            <v>4240.75</v>
          </cell>
          <cell r="E2618">
            <v>4496.3710000000001</v>
          </cell>
          <cell r="F2618">
            <v>4855</v>
          </cell>
          <cell r="G2618">
            <v>5504.6031999999996</v>
          </cell>
          <cell r="H2618">
            <v>4601.0317999999997</v>
          </cell>
          <cell r="I2618">
            <v>4228.8525</v>
          </cell>
          <cell r="J2618">
            <v>3669.9205999999999</v>
          </cell>
          <cell r="K2618">
            <v>3669.5</v>
          </cell>
          <cell r="L2618">
            <v>3696.0484000000001</v>
          </cell>
          <cell r="M2618">
            <v>3652.4194000000002</v>
          </cell>
          <cell r="N2618">
            <v>4420.9166999999998</v>
          </cell>
          <cell r="O2618">
            <v>3602.9032000000002</v>
          </cell>
          <cell r="P2618">
            <v>3225.3279000000002</v>
          </cell>
          <cell r="Q2618">
            <v>3329.25</v>
          </cell>
          <cell r="R2618">
            <v>2701.875</v>
          </cell>
          <cell r="S2618">
            <v>2367.0635000000002</v>
          </cell>
          <cell r="T2618">
            <v>2731.6392999999998</v>
          </cell>
          <cell r="U2618">
            <v>3238.5713999999998</v>
          </cell>
          <cell r="V2618">
            <v>3261.9697000000001</v>
          </cell>
          <cell r="W2618">
            <v>3711.2698</v>
          </cell>
          <cell r="X2618">
            <v>3407.0491999999999</v>
          </cell>
          <cell r="Y2618">
            <v>3224.7581</v>
          </cell>
          <cell r="Z2618">
            <v>3269.2856999999999</v>
          </cell>
          <cell r="AA2618">
            <v>4103.3846000000003</v>
          </cell>
          <cell r="AB2618">
            <v>4647.75</v>
          </cell>
          <cell r="AC2618">
            <v>6512.5807000000004</v>
          </cell>
          <cell r="AD2618">
            <v>8004.9206000000004</v>
          </cell>
          <cell r="AE2618">
            <v>7566.6666999999998</v>
          </cell>
          <cell r="AF2618">
            <v>8571.6129000000001</v>
          </cell>
          <cell r="AG2618">
            <v>11247.3771</v>
          </cell>
          <cell r="AH2618">
            <v>14602.343800000001</v>
          </cell>
          <cell r="AI2618">
            <v>18843.442599999998</v>
          </cell>
          <cell r="AJ2618">
            <v>19315.573799999998</v>
          </cell>
          <cell r="AK2618">
            <v>23197.580699999999</v>
          </cell>
          <cell r="AL2618">
            <v>22600.806499999999</v>
          </cell>
          <cell r="AM2618">
            <v>26152.419399999999</v>
          </cell>
          <cell r="AN2618">
            <v>29565.573799999998</v>
          </cell>
          <cell r="AO2618">
            <v>37094.166700000002</v>
          </cell>
          <cell r="AP2618">
            <v>36484.6774</v>
          </cell>
          <cell r="AQ2618">
            <v>28990.3226</v>
          </cell>
          <cell r="AR2618">
            <v>23077.5</v>
          </cell>
          <cell r="AS2618">
            <v>27038.709699999999</v>
          </cell>
          <cell r="AT2618">
            <v>22703.9683</v>
          </cell>
          <cell r="AU2618">
            <v>20428.571400000001</v>
          </cell>
          <cell r="AV2618">
            <v>15043.3333</v>
          </cell>
          <cell r="AW2618">
            <v>16122.1312</v>
          </cell>
          <cell r="AX2618">
            <v>16032.258099999999</v>
          </cell>
          <cell r="AY2618">
            <v>13431.745999999999</v>
          </cell>
          <cell r="AZ2618">
            <v>13613.709699999999</v>
          </cell>
          <cell r="BA2618">
            <v>15168.3333</v>
          </cell>
          <cell r="BB2618">
            <v>13992.1875</v>
          </cell>
          <cell r="BC2618">
            <v>21952.631600000001</v>
          </cell>
          <cell r="BD2618">
            <v>21720.4918</v>
          </cell>
          <cell r="BE2618">
            <v>20770.833299999998</v>
          </cell>
          <cell r="BF2618">
            <v>19171.296300000002</v>
          </cell>
        </row>
        <row r="2619">
          <cell r="B2619">
            <v>704300</v>
          </cell>
          <cell r="C2619" t="str">
            <v>우선주수정주가(기말)</v>
          </cell>
        </row>
        <row r="2620">
          <cell r="B2620">
            <v>704400</v>
          </cell>
          <cell r="C2620" t="str">
            <v>우선주수정주가(최고)</v>
          </cell>
        </row>
        <row r="2621">
          <cell r="B2621">
            <v>704500</v>
          </cell>
          <cell r="C2621" t="str">
            <v>우선주수정주가(최저)</v>
          </cell>
        </row>
        <row r="2622">
          <cell r="B2622">
            <v>704600</v>
          </cell>
          <cell r="C2622" t="str">
            <v>우선주수정주가(평균)</v>
          </cell>
        </row>
        <row r="2623">
          <cell r="B2623">
            <v>704700</v>
          </cell>
          <cell r="C2623" t="str">
            <v>보통주액면조정주가(기말)</v>
          </cell>
          <cell r="D2623">
            <v>4100</v>
          </cell>
          <cell r="E2623">
            <v>4800</v>
          </cell>
          <cell r="F2623">
            <v>5700</v>
          </cell>
          <cell r="G2623">
            <v>5200</v>
          </cell>
          <cell r="H2623">
            <v>4745</v>
          </cell>
          <cell r="I2623">
            <v>3850</v>
          </cell>
          <cell r="J2623">
            <v>3800</v>
          </cell>
          <cell r="K2623">
            <v>3950</v>
          </cell>
          <cell r="L2623">
            <v>3630</v>
          </cell>
          <cell r="M2623">
            <v>3960</v>
          </cell>
          <cell r="N2623">
            <v>4690</v>
          </cell>
          <cell r="O2623">
            <v>3340</v>
          </cell>
          <cell r="P2623">
            <v>3200</v>
          </cell>
          <cell r="Q2623">
            <v>3400</v>
          </cell>
          <cell r="R2623">
            <v>2545</v>
          </cell>
          <cell r="S2623">
            <v>2660</v>
          </cell>
          <cell r="T2623">
            <v>3130</v>
          </cell>
          <cell r="U2623">
            <v>3150</v>
          </cell>
          <cell r="V2623">
            <v>3530</v>
          </cell>
          <cell r="W2623">
            <v>3810</v>
          </cell>
          <cell r="X2623">
            <v>3175</v>
          </cell>
          <cell r="Y2623">
            <v>3330</v>
          </cell>
          <cell r="Z2623">
            <v>3680</v>
          </cell>
          <cell r="AA2623">
            <v>3995</v>
          </cell>
          <cell r="AB2623">
            <v>5500</v>
          </cell>
          <cell r="AC2623">
            <v>6930</v>
          </cell>
          <cell r="AD2623">
            <v>8400</v>
          </cell>
          <cell r="AE2623">
            <v>8400</v>
          </cell>
          <cell r="AF2623">
            <v>8790</v>
          </cell>
          <cell r="AG2623">
            <v>13700</v>
          </cell>
          <cell r="AH2623">
            <v>18050</v>
          </cell>
          <cell r="AI2623">
            <v>17200</v>
          </cell>
          <cell r="AJ2623">
            <v>21900</v>
          </cell>
          <cell r="AK2623">
            <v>23150</v>
          </cell>
          <cell r="AL2623">
            <v>24500</v>
          </cell>
          <cell r="AM2623">
            <v>26450</v>
          </cell>
          <cell r="AN2623">
            <v>32450</v>
          </cell>
          <cell r="AO2623">
            <v>37400</v>
          </cell>
          <cell r="AP2623">
            <v>34550</v>
          </cell>
          <cell r="AQ2623">
            <v>23600</v>
          </cell>
          <cell r="AR2623">
            <v>24250</v>
          </cell>
          <cell r="AS2623">
            <v>24050</v>
          </cell>
          <cell r="AT2623">
            <v>22450</v>
          </cell>
          <cell r="AU2623">
            <v>17650</v>
          </cell>
          <cell r="AV2623">
            <v>14500</v>
          </cell>
          <cell r="AW2623">
            <v>15150</v>
          </cell>
          <cell r="AX2623">
            <v>15900</v>
          </cell>
          <cell r="AY2623">
            <v>12150</v>
          </cell>
          <cell r="AZ2623">
            <v>13800</v>
          </cell>
          <cell r="BA2623">
            <v>14350</v>
          </cell>
          <cell r="BB2623">
            <v>15150</v>
          </cell>
          <cell r="BC2623">
            <v>22300</v>
          </cell>
          <cell r="BD2623">
            <v>21000</v>
          </cell>
          <cell r="BE2623">
            <v>18050</v>
          </cell>
          <cell r="BF2623">
            <v>21400</v>
          </cell>
        </row>
        <row r="2624">
          <cell r="B2624">
            <v>704800</v>
          </cell>
          <cell r="C2624" t="str">
            <v>보통주액면조정주가(최고)</v>
          </cell>
          <cell r="D2624">
            <v>4770</v>
          </cell>
          <cell r="E2624">
            <v>4885</v>
          </cell>
          <cell r="F2624">
            <v>5820</v>
          </cell>
          <cell r="G2624">
            <v>6050</v>
          </cell>
          <cell r="H2624">
            <v>5350</v>
          </cell>
          <cell r="I2624">
            <v>4995</v>
          </cell>
          <cell r="J2624">
            <v>3930</v>
          </cell>
          <cell r="K2624">
            <v>4200</v>
          </cell>
          <cell r="L2624">
            <v>4160</v>
          </cell>
          <cell r="M2624">
            <v>4220</v>
          </cell>
          <cell r="N2624">
            <v>5020</v>
          </cell>
          <cell r="O2624">
            <v>4720</v>
          </cell>
          <cell r="P2624">
            <v>3525</v>
          </cell>
          <cell r="Q2624">
            <v>3600</v>
          </cell>
          <cell r="R2624">
            <v>3405</v>
          </cell>
          <cell r="S2624">
            <v>2880</v>
          </cell>
          <cell r="T2624">
            <v>3300</v>
          </cell>
          <cell r="U2624">
            <v>3595</v>
          </cell>
          <cell r="V2624">
            <v>3625</v>
          </cell>
          <cell r="W2624">
            <v>4430</v>
          </cell>
          <cell r="X2624">
            <v>4035</v>
          </cell>
          <cell r="Y2624">
            <v>3590</v>
          </cell>
          <cell r="Z2624">
            <v>3830</v>
          </cell>
          <cell r="AA2624">
            <v>4840</v>
          </cell>
          <cell r="AB2624">
            <v>5840</v>
          </cell>
          <cell r="AC2624">
            <v>7520</v>
          </cell>
          <cell r="AD2624">
            <v>10600</v>
          </cell>
          <cell r="AE2624">
            <v>9060</v>
          </cell>
          <cell r="AF2624">
            <v>9500</v>
          </cell>
          <cell r="AG2624">
            <v>15000</v>
          </cell>
          <cell r="AH2624">
            <v>19250</v>
          </cell>
          <cell r="AI2624">
            <v>21650</v>
          </cell>
          <cell r="AJ2624">
            <v>22500</v>
          </cell>
          <cell r="AK2624">
            <v>26100</v>
          </cell>
          <cell r="AL2624">
            <v>25250</v>
          </cell>
          <cell r="AM2624">
            <v>28450</v>
          </cell>
          <cell r="AN2624">
            <v>36700</v>
          </cell>
          <cell r="AO2624">
            <v>40150</v>
          </cell>
          <cell r="AP2624">
            <v>41400</v>
          </cell>
          <cell r="AQ2624">
            <v>35150</v>
          </cell>
          <cell r="AR2624">
            <v>28150</v>
          </cell>
          <cell r="AS2624">
            <v>32750</v>
          </cell>
          <cell r="AT2624">
            <v>25850</v>
          </cell>
          <cell r="AU2624">
            <v>23650</v>
          </cell>
          <cell r="AV2624">
            <v>17900</v>
          </cell>
          <cell r="AW2624">
            <v>18600</v>
          </cell>
          <cell r="AX2624">
            <v>17700</v>
          </cell>
          <cell r="AY2624">
            <v>16650</v>
          </cell>
          <cell r="AZ2624">
            <v>15600</v>
          </cell>
          <cell r="BA2624">
            <v>17500</v>
          </cell>
          <cell r="BB2624">
            <v>15400</v>
          </cell>
          <cell r="BC2624">
            <v>28000</v>
          </cell>
          <cell r="BD2624">
            <v>26350</v>
          </cell>
          <cell r="BE2624">
            <v>24900</v>
          </cell>
          <cell r="BF2624">
            <v>21600</v>
          </cell>
        </row>
        <row r="2625">
          <cell r="B2625">
            <v>704900</v>
          </cell>
          <cell r="C2625" t="str">
            <v>보통주액면조정주가(최저)</v>
          </cell>
          <cell r="D2625">
            <v>3865</v>
          </cell>
          <cell r="E2625">
            <v>4090</v>
          </cell>
          <cell r="F2625">
            <v>4410</v>
          </cell>
          <cell r="G2625">
            <v>5080</v>
          </cell>
          <cell r="H2625">
            <v>4225</v>
          </cell>
          <cell r="I2625">
            <v>3495</v>
          </cell>
          <cell r="J2625">
            <v>3340</v>
          </cell>
          <cell r="K2625">
            <v>3270</v>
          </cell>
          <cell r="L2625">
            <v>3340</v>
          </cell>
          <cell r="M2625">
            <v>3460</v>
          </cell>
          <cell r="N2625">
            <v>3950</v>
          </cell>
          <cell r="O2625">
            <v>2840</v>
          </cell>
          <cell r="P2625">
            <v>2835</v>
          </cell>
          <cell r="Q2625">
            <v>3130</v>
          </cell>
          <cell r="R2625">
            <v>1985</v>
          </cell>
          <cell r="S2625">
            <v>1600</v>
          </cell>
          <cell r="T2625">
            <v>2420</v>
          </cell>
          <cell r="U2625">
            <v>2915</v>
          </cell>
          <cell r="V2625">
            <v>2995</v>
          </cell>
          <cell r="W2625">
            <v>3405</v>
          </cell>
          <cell r="X2625">
            <v>3065</v>
          </cell>
          <cell r="Y2625">
            <v>2900</v>
          </cell>
          <cell r="Z2625">
            <v>3090</v>
          </cell>
          <cell r="AA2625">
            <v>3680</v>
          </cell>
          <cell r="AB2625">
            <v>3930</v>
          </cell>
          <cell r="AC2625">
            <v>5200</v>
          </cell>
          <cell r="AD2625">
            <v>6360</v>
          </cell>
          <cell r="AE2625">
            <v>6560</v>
          </cell>
          <cell r="AF2625">
            <v>7840</v>
          </cell>
          <cell r="AG2625">
            <v>8170</v>
          </cell>
          <cell r="AH2625">
            <v>11700</v>
          </cell>
          <cell r="AI2625">
            <v>15600</v>
          </cell>
          <cell r="AJ2625">
            <v>16050</v>
          </cell>
          <cell r="AK2625">
            <v>20000</v>
          </cell>
          <cell r="AL2625">
            <v>19050</v>
          </cell>
          <cell r="AM2625">
            <v>23500</v>
          </cell>
          <cell r="AN2625">
            <v>25550</v>
          </cell>
          <cell r="AO2625">
            <v>32350</v>
          </cell>
          <cell r="AP2625">
            <v>32600</v>
          </cell>
          <cell r="AQ2625">
            <v>22550</v>
          </cell>
          <cell r="AR2625">
            <v>20600</v>
          </cell>
          <cell r="AS2625">
            <v>22800</v>
          </cell>
          <cell r="AT2625">
            <v>18950</v>
          </cell>
          <cell r="AU2625">
            <v>17150</v>
          </cell>
          <cell r="AV2625">
            <v>13650</v>
          </cell>
          <cell r="AW2625">
            <v>13900</v>
          </cell>
          <cell r="AX2625">
            <v>14950</v>
          </cell>
          <cell r="AY2625">
            <v>11950</v>
          </cell>
          <cell r="AZ2625">
            <v>12000</v>
          </cell>
          <cell r="BA2625">
            <v>13550</v>
          </cell>
          <cell r="BB2625">
            <v>12750</v>
          </cell>
          <cell r="BC2625">
            <v>14650</v>
          </cell>
          <cell r="BD2625">
            <v>17750</v>
          </cell>
          <cell r="BE2625">
            <v>17400</v>
          </cell>
          <cell r="BF2625">
            <v>16600</v>
          </cell>
        </row>
        <row r="2626">
          <cell r="B2626">
            <v>705000</v>
          </cell>
          <cell r="C2626" t="str">
            <v>보통주액면조정주가(평균)</v>
          </cell>
          <cell r="D2626">
            <v>4241</v>
          </cell>
          <cell r="E2626">
            <v>4496</v>
          </cell>
          <cell r="F2626">
            <v>4855</v>
          </cell>
          <cell r="G2626">
            <v>5505</v>
          </cell>
          <cell r="H2626">
            <v>4601</v>
          </cell>
          <cell r="I2626">
            <v>4229</v>
          </cell>
          <cell r="J2626">
            <v>3670</v>
          </cell>
          <cell r="K2626">
            <v>3670</v>
          </cell>
          <cell r="L2626">
            <v>3696</v>
          </cell>
          <cell r="M2626">
            <v>3652</v>
          </cell>
          <cell r="N2626">
            <v>4421</v>
          </cell>
          <cell r="O2626">
            <v>3603</v>
          </cell>
          <cell r="P2626">
            <v>3225</v>
          </cell>
          <cell r="Q2626">
            <v>3329</v>
          </cell>
          <cell r="R2626">
            <v>2702</v>
          </cell>
          <cell r="S2626">
            <v>2367</v>
          </cell>
          <cell r="T2626">
            <v>2732</v>
          </cell>
          <cell r="U2626">
            <v>3239</v>
          </cell>
          <cell r="V2626">
            <v>3262</v>
          </cell>
          <cell r="W2626">
            <v>3711</v>
          </cell>
          <cell r="X2626">
            <v>3407</v>
          </cell>
          <cell r="Y2626">
            <v>3225</v>
          </cell>
          <cell r="Z2626">
            <v>3269</v>
          </cell>
          <cell r="AA2626">
            <v>4103</v>
          </cell>
          <cell r="AB2626">
            <v>4648</v>
          </cell>
          <cell r="AC2626">
            <v>6513</v>
          </cell>
          <cell r="AD2626">
            <v>8005</v>
          </cell>
          <cell r="AE2626">
            <v>7567</v>
          </cell>
          <cell r="AF2626">
            <v>8572</v>
          </cell>
          <cell r="AG2626">
            <v>11247</v>
          </cell>
          <cell r="AH2626">
            <v>14602</v>
          </cell>
          <cell r="AI2626">
            <v>18843</v>
          </cell>
          <cell r="AJ2626">
            <v>19316</v>
          </cell>
          <cell r="AK2626">
            <v>23198</v>
          </cell>
          <cell r="AL2626">
            <v>22601</v>
          </cell>
          <cell r="AM2626">
            <v>26152</v>
          </cell>
          <cell r="AN2626">
            <v>29566</v>
          </cell>
          <cell r="AO2626">
            <v>37094</v>
          </cell>
          <cell r="AP2626">
            <v>36485</v>
          </cell>
          <cell r="AQ2626">
            <v>28990</v>
          </cell>
          <cell r="AR2626">
            <v>23078</v>
          </cell>
          <cell r="AS2626">
            <v>27039</v>
          </cell>
          <cell r="AT2626">
            <v>22704</v>
          </cell>
          <cell r="AU2626">
            <v>20429</v>
          </cell>
          <cell r="AV2626">
            <v>15043</v>
          </cell>
          <cell r="AW2626">
            <v>16122</v>
          </cell>
          <cell r="AX2626">
            <v>16032</v>
          </cell>
          <cell r="AY2626">
            <v>13432</v>
          </cell>
          <cell r="AZ2626">
            <v>13614</v>
          </cell>
          <cell r="BA2626">
            <v>15168</v>
          </cell>
          <cell r="BB2626">
            <v>13992</v>
          </cell>
          <cell r="BC2626">
            <v>21953</v>
          </cell>
          <cell r="BD2626">
            <v>21720</v>
          </cell>
          <cell r="BE2626">
            <v>20771</v>
          </cell>
          <cell r="BF2626">
            <v>19171</v>
          </cell>
        </row>
        <row r="2627">
          <cell r="B2627">
            <v>705100</v>
          </cell>
          <cell r="C2627" t="str">
            <v>우선주액면조정주가(기말)</v>
          </cell>
        </row>
        <row r="2628">
          <cell r="B2628">
            <v>705200</v>
          </cell>
          <cell r="C2628" t="str">
            <v>우선주액면조정주가(최고)</v>
          </cell>
        </row>
        <row r="2629">
          <cell r="B2629">
            <v>705300</v>
          </cell>
          <cell r="C2629" t="str">
            <v>우선주액면조정주가(최저)</v>
          </cell>
        </row>
        <row r="2630">
          <cell r="B2630">
            <v>705400</v>
          </cell>
          <cell r="C2630" t="str">
            <v>우선주액면조정주가(평균)</v>
          </cell>
        </row>
        <row r="2631">
          <cell r="B2631">
            <v>705500</v>
          </cell>
          <cell r="C2631" t="str">
            <v>보통주시가총액(기말)</v>
          </cell>
          <cell r="D2631">
            <v>372864.95520000003</v>
          </cell>
          <cell r="E2631">
            <v>436524.82559999998</v>
          </cell>
          <cell r="F2631">
            <v>518373.2304</v>
          </cell>
          <cell r="G2631">
            <v>472901.89439999999</v>
          </cell>
          <cell r="H2631">
            <v>431522.97859999997</v>
          </cell>
          <cell r="I2631">
            <v>350129.28720000002</v>
          </cell>
          <cell r="J2631">
            <v>345582.15360000002</v>
          </cell>
          <cell r="K2631">
            <v>359223.55440000002</v>
          </cell>
          <cell r="L2631">
            <v>330121.89939999999</v>
          </cell>
          <cell r="M2631">
            <v>360132.98109999998</v>
          </cell>
          <cell r="N2631">
            <v>426521.13170000003</v>
          </cell>
          <cell r="O2631">
            <v>303748.5245</v>
          </cell>
          <cell r="P2631">
            <v>291016.55040000001</v>
          </cell>
          <cell r="Q2631">
            <v>309205.08480000001</v>
          </cell>
          <cell r="R2631">
            <v>231449.10019999999</v>
          </cell>
          <cell r="S2631">
            <v>241907.50750000001</v>
          </cell>
          <cell r="T2631">
            <v>284650.56339999998</v>
          </cell>
          <cell r="U2631">
            <v>286469.41680000001</v>
          </cell>
          <cell r="V2631">
            <v>321027.63219999999</v>
          </cell>
          <cell r="W2631">
            <v>346491.58029999997</v>
          </cell>
          <cell r="X2631">
            <v>288742.98359999998</v>
          </cell>
          <cell r="Y2631">
            <v>302839.09779999999</v>
          </cell>
          <cell r="Z2631">
            <v>334669.033</v>
          </cell>
          <cell r="AA2631">
            <v>363315.97460000002</v>
          </cell>
          <cell r="AB2631">
            <v>500184.696</v>
          </cell>
          <cell r="AC2631">
            <v>630232.71699999995</v>
          </cell>
          <cell r="AD2631">
            <v>763918.44480000006</v>
          </cell>
          <cell r="AE2631">
            <v>763918.44480000006</v>
          </cell>
          <cell r="AF2631">
            <v>799386.08689999999</v>
          </cell>
          <cell r="AG2631">
            <v>1245914.6063999999</v>
          </cell>
          <cell r="AH2631">
            <v>1641515.2296</v>
          </cell>
          <cell r="AI2631">
            <v>1564213.9583999999</v>
          </cell>
          <cell r="AJ2631">
            <v>1991644.5168000001</v>
          </cell>
          <cell r="AK2631">
            <v>2105322.8568000002</v>
          </cell>
          <cell r="AL2631">
            <v>2228095.4640000002</v>
          </cell>
          <cell r="AM2631">
            <v>2405433.6743999999</v>
          </cell>
          <cell r="AN2631">
            <v>2951089.7064</v>
          </cell>
          <cell r="AO2631">
            <v>3401255.9328000001</v>
          </cell>
          <cell r="AP2631">
            <v>3142069.3176000002</v>
          </cell>
          <cell r="AQ2631">
            <v>2146247.0592</v>
          </cell>
          <cell r="AR2631">
            <v>2205359.7960000001</v>
          </cell>
          <cell r="AS2631">
            <v>2187171.2615999999</v>
          </cell>
          <cell r="AT2631">
            <v>2041662.9864000001</v>
          </cell>
          <cell r="AU2631">
            <v>1605138.1608</v>
          </cell>
          <cell r="AV2631">
            <v>1318668.7439999999</v>
          </cell>
          <cell r="AW2631">
            <v>1377781.4808</v>
          </cell>
          <cell r="AX2631">
            <v>1445988.4848</v>
          </cell>
          <cell r="AY2631">
            <v>1104953.4648</v>
          </cell>
          <cell r="AZ2631">
            <v>1255008.8736</v>
          </cell>
          <cell r="BA2631">
            <v>1305027.3432</v>
          </cell>
          <cell r="BB2631">
            <v>1377781.4808</v>
          </cell>
          <cell r="BC2631">
            <v>2028021.5856000001</v>
          </cell>
          <cell r="BD2631">
            <v>1909796.112</v>
          </cell>
          <cell r="BE2631">
            <v>1641515.2296</v>
          </cell>
          <cell r="BF2631">
            <v>1946173.1808</v>
          </cell>
        </row>
        <row r="2632">
          <cell r="B2632">
            <v>705600</v>
          </cell>
          <cell r="C2632" t="str">
            <v>보통주시가총액(최고)</v>
          </cell>
          <cell r="D2632">
            <v>424247.5649</v>
          </cell>
          <cell r="E2632">
            <v>436524.82559999998</v>
          </cell>
          <cell r="F2632">
            <v>518373.2304</v>
          </cell>
          <cell r="G2632">
            <v>536561.7648</v>
          </cell>
          <cell r="H2632">
            <v>470173.61420000001</v>
          </cell>
          <cell r="I2632">
            <v>453349.21990000003</v>
          </cell>
          <cell r="J2632">
            <v>354676.42080000002</v>
          </cell>
          <cell r="K2632">
            <v>361951.8346</v>
          </cell>
          <cell r="L2632">
            <v>361042.40779999999</v>
          </cell>
          <cell r="M2632">
            <v>367408.39490000001</v>
          </cell>
          <cell r="N2632">
            <v>445619.09279999998</v>
          </cell>
          <cell r="O2632">
            <v>421519.28470000002</v>
          </cell>
          <cell r="P2632">
            <v>307386.23139999999</v>
          </cell>
          <cell r="Q2632">
            <v>321482.3455</v>
          </cell>
          <cell r="R2632">
            <v>298291.96419999999</v>
          </cell>
          <cell r="S2632">
            <v>260550.75529999999</v>
          </cell>
          <cell r="T2632">
            <v>292835.40379999997</v>
          </cell>
          <cell r="U2632">
            <v>313752.21840000001</v>
          </cell>
          <cell r="V2632">
            <v>321027.63219999999</v>
          </cell>
          <cell r="W2632">
            <v>393327.0564</v>
          </cell>
          <cell r="X2632">
            <v>363770.68800000002</v>
          </cell>
          <cell r="Y2632">
            <v>317844.63860000001</v>
          </cell>
          <cell r="Z2632">
            <v>334669.033</v>
          </cell>
          <cell r="AA2632">
            <v>418336.29119999998</v>
          </cell>
          <cell r="AB2632">
            <v>521101.51059999998</v>
          </cell>
          <cell r="AC2632">
            <v>663881.50560000003</v>
          </cell>
          <cell r="AD2632">
            <v>858498.82369999995</v>
          </cell>
          <cell r="AE2632">
            <v>772103.28529999999</v>
          </cell>
          <cell r="AF2632">
            <v>854861.11679999996</v>
          </cell>
          <cell r="AG2632">
            <v>1305027.3432</v>
          </cell>
          <cell r="AH2632">
            <v>1691533.6991999999</v>
          </cell>
          <cell r="AI2632">
            <v>1918890.3792000001</v>
          </cell>
          <cell r="AJ2632">
            <v>1991644.5168000001</v>
          </cell>
          <cell r="AK2632">
            <v>2337226.6704000002</v>
          </cell>
          <cell r="AL2632">
            <v>2264472.5328000002</v>
          </cell>
          <cell r="AM2632">
            <v>2523659.148</v>
          </cell>
          <cell r="AN2632">
            <v>3273936.1919999998</v>
          </cell>
          <cell r="AO2632">
            <v>3610424.0784</v>
          </cell>
          <cell r="AP2632">
            <v>3696819.6168</v>
          </cell>
          <cell r="AQ2632">
            <v>3160257.852</v>
          </cell>
          <cell r="AR2632">
            <v>2455452.1439999999</v>
          </cell>
          <cell r="AS2632">
            <v>2937448.3056000001</v>
          </cell>
          <cell r="AT2632">
            <v>2328132.4032000001</v>
          </cell>
          <cell r="AU2632">
            <v>2132605.6584000001</v>
          </cell>
          <cell r="AV2632">
            <v>1555119.6912</v>
          </cell>
          <cell r="AW2632">
            <v>1677892.2984</v>
          </cell>
          <cell r="AX2632">
            <v>1586949.6264</v>
          </cell>
          <cell r="AY2632">
            <v>1514195.4887999999</v>
          </cell>
          <cell r="AZ2632">
            <v>1409611.416</v>
          </cell>
          <cell r="BA2632">
            <v>1577855.3592000001</v>
          </cell>
          <cell r="BB2632">
            <v>1395970.0152</v>
          </cell>
          <cell r="BC2632">
            <v>2478187.8119999999</v>
          </cell>
          <cell r="BD2632">
            <v>2328132.4032000001</v>
          </cell>
          <cell r="BE2632">
            <v>2214454.0632000002</v>
          </cell>
          <cell r="BF2632">
            <v>1946173.1808</v>
          </cell>
        </row>
        <row r="2633">
          <cell r="B2633">
            <v>705700</v>
          </cell>
          <cell r="C2633" t="str">
            <v>보통주시가총액(최저)</v>
          </cell>
          <cell r="D2633">
            <v>353312.2807</v>
          </cell>
          <cell r="E2633">
            <v>378321.51549999998</v>
          </cell>
          <cell r="F2633">
            <v>401511.89689999999</v>
          </cell>
          <cell r="G2633">
            <v>471992.46769999998</v>
          </cell>
          <cell r="H2633">
            <v>388325.20939999999</v>
          </cell>
          <cell r="I2633">
            <v>321482.3455</v>
          </cell>
          <cell r="J2633">
            <v>304203.2378</v>
          </cell>
          <cell r="K2633">
            <v>300110.81760000001</v>
          </cell>
          <cell r="L2633">
            <v>310569.22489999997</v>
          </cell>
          <cell r="M2633">
            <v>316480.49859999999</v>
          </cell>
          <cell r="N2633">
            <v>363770.68800000002</v>
          </cell>
          <cell r="O2633">
            <v>263279.03539999999</v>
          </cell>
          <cell r="P2633">
            <v>272828.016</v>
          </cell>
          <cell r="Q2633">
            <v>288742.98359999998</v>
          </cell>
          <cell r="R2633">
            <v>189615.4711</v>
          </cell>
          <cell r="S2633">
            <v>166879.80309999999</v>
          </cell>
          <cell r="T2633">
            <v>226901.96660000001</v>
          </cell>
          <cell r="U2633">
            <v>272828.016</v>
          </cell>
          <cell r="V2633">
            <v>275101.58279999997</v>
          </cell>
          <cell r="W2633">
            <v>311933.36499999999</v>
          </cell>
          <cell r="X2633">
            <v>279648.71639999998</v>
          </cell>
          <cell r="Y2633">
            <v>273737.44270000001</v>
          </cell>
          <cell r="Z2633">
            <v>282831.70990000002</v>
          </cell>
          <cell r="AA2633">
            <v>340125.59330000001</v>
          </cell>
          <cell r="AB2633">
            <v>364680.11469999998</v>
          </cell>
          <cell r="AC2633">
            <v>472901.89439999999</v>
          </cell>
          <cell r="AD2633">
            <v>627504.43680000002</v>
          </cell>
          <cell r="AE2633">
            <v>599312.20849999995</v>
          </cell>
          <cell r="AF2633">
            <v>713899.97519999999</v>
          </cell>
          <cell r="AG2633">
            <v>753914.75089999998</v>
          </cell>
          <cell r="AH2633">
            <v>1127689.1328</v>
          </cell>
          <cell r="AI2633">
            <v>1455082.7520000001</v>
          </cell>
          <cell r="AJ2633">
            <v>1518742.6224</v>
          </cell>
          <cell r="AK2633">
            <v>1827947.7072000001</v>
          </cell>
          <cell r="AL2633">
            <v>1823400.5736</v>
          </cell>
          <cell r="AM2633">
            <v>2187171.2615999999</v>
          </cell>
          <cell r="AN2633">
            <v>2341773.804</v>
          </cell>
          <cell r="AO2633">
            <v>3073862.3136</v>
          </cell>
          <cell r="AP2633">
            <v>3051126.6455999999</v>
          </cell>
          <cell r="AQ2633">
            <v>2146247.0592</v>
          </cell>
          <cell r="AR2633">
            <v>1882513.3104000001</v>
          </cell>
          <cell r="AS2633">
            <v>2114417.1239999998</v>
          </cell>
          <cell r="AT2633">
            <v>1791570.6384000001</v>
          </cell>
          <cell r="AU2633">
            <v>1582402.4927999999</v>
          </cell>
          <cell r="AV2633">
            <v>1250461.74</v>
          </cell>
          <cell r="AW2633">
            <v>1268650.2744</v>
          </cell>
          <cell r="AX2633">
            <v>1364140.08</v>
          </cell>
          <cell r="AY2633">
            <v>1095859.1976000001</v>
          </cell>
          <cell r="AZ2633">
            <v>1104953.4648</v>
          </cell>
          <cell r="BA2633">
            <v>1241367.4728000001</v>
          </cell>
          <cell r="BB2633">
            <v>1168613.3352000001</v>
          </cell>
          <cell r="BC2633">
            <v>1336857.2784</v>
          </cell>
          <cell r="BD2633">
            <v>1655156.6303999999</v>
          </cell>
          <cell r="BE2633">
            <v>1600591.0271999999</v>
          </cell>
          <cell r="BF2633">
            <v>1555119.6912</v>
          </cell>
        </row>
        <row r="2634">
          <cell r="B2634">
            <v>705800</v>
          </cell>
          <cell r="C2634" t="str">
            <v>보통주시가총액(평균)</v>
          </cell>
          <cell r="D2634">
            <v>385665.13630000001</v>
          </cell>
          <cell r="E2634">
            <v>408911.9901</v>
          </cell>
          <cell r="F2634">
            <v>441526.67259999999</v>
          </cell>
          <cell r="G2634">
            <v>500603.321</v>
          </cell>
          <cell r="H2634">
            <v>418430.12089999998</v>
          </cell>
          <cell r="I2634">
            <v>384583.1421</v>
          </cell>
          <cell r="J2634">
            <v>333752.38860000001</v>
          </cell>
          <cell r="K2634">
            <v>333714.1349</v>
          </cell>
          <cell r="L2634">
            <v>336128.51620000001</v>
          </cell>
          <cell r="M2634">
            <v>332160.77539999998</v>
          </cell>
          <cell r="N2634">
            <v>402049.97440000001</v>
          </cell>
          <cell r="O2634">
            <v>327657.64630000002</v>
          </cell>
          <cell r="P2634">
            <v>293319.93449999997</v>
          </cell>
          <cell r="Q2634">
            <v>302770.89079999999</v>
          </cell>
          <cell r="R2634">
            <v>245715.73190000001</v>
          </cell>
          <cell r="S2634">
            <v>215267.07879999999</v>
          </cell>
          <cell r="T2634">
            <v>248422.5809</v>
          </cell>
          <cell r="U2634">
            <v>294524.33919999999</v>
          </cell>
          <cell r="V2634">
            <v>296652.2402</v>
          </cell>
          <cell r="W2634">
            <v>337512.79590000003</v>
          </cell>
          <cell r="X2634">
            <v>309846.15610000002</v>
          </cell>
          <cell r="Y2634">
            <v>293268.11489999999</v>
          </cell>
          <cell r="Z2634">
            <v>297317.5784</v>
          </cell>
          <cell r="AA2634">
            <v>373172.76120000001</v>
          </cell>
          <cell r="AB2634">
            <v>422678.80379999999</v>
          </cell>
          <cell r="AC2634">
            <v>592271.48549999995</v>
          </cell>
          <cell r="AD2634">
            <v>727988.87170000002</v>
          </cell>
          <cell r="AE2634">
            <v>688132.8848</v>
          </cell>
          <cell r="AF2634">
            <v>779525.38080000004</v>
          </cell>
          <cell r="AG2634">
            <v>1022866.5218</v>
          </cell>
          <cell r="AH2634">
            <v>1327976.1580999999</v>
          </cell>
          <cell r="AI2634">
            <v>1713673.0218</v>
          </cell>
          <cell r="AJ2634">
            <v>1756609.8899000001</v>
          </cell>
          <cell r="AK2634">
            <v>2109649.9678000002</v>
          </cell>
          <cell r="AL2634">
            <v>2055377.7280999999</v>
          </cell>
          <cell r="AM2634">
            <v>2378370.8953999998</v>
          </cell>
          <cell r="AN2634">
            <v>2688772.2779000001</v>
          </cell>
          <cell r="AO2634">
            <v>3373442.6323000002</v>
          </cell>
          <cell r="AP2634">
            <v>3318014.0515999999</v>
          </cell>
          <cell r="AQ2634">
            <v>2636457.3975999998</v>
          </cell>
          <cell r="AR2634">
            <v>2098729.5131000001</v>
          </cell>
          <cell r="AS2634">
            <v>2458972.5055</v>
          </cell>
          <cell r="AT2634">
            <v>2064759.5379999999</v>
          </cell>
          <cell r="AU2634">
            <v>1857828.8709</v>
          </cell>
          <cell r="AV2634">
            <v>1368080.9291000001</v>
          </cell>
          <cell r="AW2634">
            <v>1466189.6849</v>
          </cell>
          <cell r="AX2634">
            <v>1458016.3866000001</v>
          </cell>
          <cell r="AY2634">
            <v>1221518.8737999999</v>
          </cell>
          <cell r="AZ2634">
            <v>1238067.1339</v>
          </cell>
          <cell r="BA2634">
            <v>1379448.7631000001</v>
          </cell>
          <cell r="BB2634">
            <v>1272486.9184000001</v>
          </cell>
          <cell r="BC2634">
            <v>1996430.9731999999</v>
          </cell>
          <cell r="BD2634">
            <v>1975319.5617</v>
          </cell>
          <cell r="BE2634">
            <v>1888955.0830000001</v>
          </cell>
          <cell r="BF2634">
            <v>1743488.9109</v>
          </cell>
        </row>
        <row r="2635">
          <cell r="B2635">
            <v>705900</v>
          </cell>
          <cell r="C2635" t="str">
            <v>우선주시가총액(기말)</v>
          </cell>
        </row>
        <row r="2636">
          <cell r="B2636">
            <v>706000</v>
          </cell>
          <cell r="C2636" t="str">
            <v>우선주시가총액(최고)</v>
          </cell>
        </row>
        <row r="2637">
          <cell r="B2637">
            <v>706100</v>
          </cell>
          <cell r="C2637" t="str">
            <v>우선주시가총액(최저)</v>
          </cell>
        </row>
        <row r="2638">
          <cell r="B2638">
            <v>706200</v>
          </cell>
          <cell r="C2638" t="str">
            <v>우선주시가총액(평균)</v>
          </cell>
        </row>
        <row r="2639">
          <cell r="B2639">
            <v>706300</v>
          </cell>
          <cell r="C2639" t="str">
            <v>전체시가총액(기말)</v>
          </cell>
          <cell r="D2639">
            <v>372864.95520000003</v>
          </cell>
          <cell r="E2639">
            <v>436524.82559999998</v>
          </cell>
          <cell r="F2639">
            <v>518373.2304</v>
          </cell>
          <cell r="G2639">
            <v>472901.89439999999</v>
          </cell>
          <cell r="H2639">
            <v>431522.97859999997</v>
          </cell>
          <cell r="I2639">
            <v>350129.28720000002</v>
          </cell>
          <cell r="J2639">
            <v>345582.15360000002</v>
          </cell>
          <cell r="K2639">
            <v>359223.55440000002</v>
          </cell>
          <cell r="L2639">
            <v>330121.89939999999</v>
          </cell>
          <cell r="M2639">
            <v>360132.98109999998</v>
          </cell>
          <cell r="N2639">
            <v>426521.13170000003</v>
          </cell>
          <cell r="O2639">
            <v>303748.5245</v>
          </cell>
          <cell r="P2639">
            <v>291016.55040000001</v>
          </cell>
          <cell r="Q2639">
            <v>309205.08480000001</v>
          </cell>
          <cell r="R2639">
            <v>231449.10019999999</v>
          </cell>
          <cell r="S2639">
            <v>241907.50750000001</v>
          </cell>
          <cell r="T2639">
            <v>284650.56339999998</v>
          </cell>
          <cell r="U2639">
            <v>286469.41680000001</v>
          </cell>
          <cell r="V2639">
            <v>321027.63219999999</v>
          </cell>
          <cell r="W2639">
            <v>346491.58029999997</v>
          </cell>
          <cell r="X2639">
            <v>288742.98359999998</v>
          </cell>
          <cell r="Y2639">
            <v>302839.09779999999</v>
          </cell>
          <cell r="Z2639">
            <v>334669.033</v>
          </cell>
          <cell r="AA2639">
            <v>363315.97460000002</v>
          </cell>
          <cell r="AB2639">
            <v>500184.696</v>
          </cell>
          <cell r="AC2639">
            <v>630232.71699999995</v>
          </cell>
          <cell r="AD2639">
            <v>763918.44480000006</v>
          </cell>
          <cell r="AE2639">
            <v>763918.44480000006</v>
          </cell>
          <cell r="AF2639">
            <v>799386.08689999999</v>
          </cell>
          <cell r="AG2639">
            <v>1245914.6063999999</v>
          </cell>
          <cell r="AH2639">
            <v>1641515.2296</v>
          </cell>
          <cell r="AI2639">
            <v>1564213.9583999999</v>
          </cell>
          <cell r="AJ2639">
            <v>1991644.5168000001</v>
          </cell>
          <cell r="AK2639">
            <v>2105322.8568000002</v>
          </cell>
          <cell r="AL2639">
            <v>2228095.4640000002</v>
          </cell>
          <cell r="AM2639">
            <v>2405433.6743999999</v>
          </cell>
          <cell r="AN2639">
            <v>2951089.7064</v>
          </cell>
          <cell r="AO2639">
            <v>3401255.9328000001</v>
          </cell>
          <cell r="AP2639">
            <v>3142069.3176000002</v>
          </cell>
          <cell r="AQ2639">
            <v>2146247.0592</v>
          </cell>
          <cell r="AR2639">
            <v>2205359.7960000001</v>
          </cell>
          <cell r="AS2639">
            <v>2187171.2615999999</v>
          </cell>
          <cell r="AT2639">
            <v>2041662.9864000001</v>
          </cell>
          <cell r="AU2639">
            <v>1605138.1608</v>
          </cell>
          <cell r="AV2639">
            <v>1318668.7439999999</v>
          </cell>
          <cell r="AW2639">
            <v>1377781.4808</v>
          </cell>
          <cell r="AX2639">
            <v>1445988.4848</v>
          </cell>
          <cell r="AY2639">
            <v>1104953.4648</v>
          </cell>
          <cell r="AZ2639">
            <v>1255008.8736</v>
          </cell>
          <cell r="BA2639">
            <v>1305027.3432</v>
          </cell>
          <cell r="BB2639">
            <v>1377781.4808</v>
          </cell>
          <cell r="BC2639">
            <v>2028021.5856000001</v>
          </cell>
          <cell r="BD2639">
            <v>1909796.112</v>
          </cell>
          <cell r="BE2639">
            <v>1641515.2296</v>
          </cell>
          <cell r="BF2639">
            <v>1946173.1808</v>
          </cell>
        </row>
        <row r="2640">
          <cell r="B2640">
            <v>706400</v>
          </cell>
          <cell r="C2640" t="str">
            <v>전체시가총액(최고)</v>
          </cell>
          <cell r="D2640">
            <v>424247.5649</v>
          </cell>
          <cell r="E2640">
            <v>436524.82559999998</v>
          </cell>
          <cell r="F2640">
            <v>518373.2304</v>
          </cell>
          <cell r="G2640">
            <v>536561.7648</v>
          </cell>
          <cell r="H2640">
            <v>470173.61420000001</v>
          </cell>
          <cell r="I2640">
            <v>453349.21990000003</v>
          </cell>
          <cell r="J2640">
            <v>354676.42080000002</v>
          </cell>
          <cell r="K2640">
            <v>361951.8346</v>
          </cell>
          <cell r="L2640">
            <v>361042.40779999999</v>
          </cell>
          <cell r="M2640">
            <v>367408.39490000001</v>
          </cell>
          <cell r="N2640">
            <v>445619.09279999998</v>
          </cell>
          <cell r="O2640">
            <v>421519.28470000002</v>
          </cell>
          <cell r="P2640">
            <v>307386.23139999999</v>
          </cell>
          <cell r="Q2640">
            <v>321482.3455</v>
          </cell>
          <cell r="R2640">
            <v>298291.96419999999</v>
          </cell>
          <cell r="S2640">
            <v>260550.75529999999</v>
          </cell>
          <cell r="T2640">
            <v>292835.40379999997</v>
          </cell>
          <cell r="U2640">
            <v>313752.21840000001</v>
          </cell>
          <cell r="V2640">
            <v>321027.63219999999</v>
          </cell>
          <cell r="W2640">
            <v>393327.0564</v>
          </cell>
          <cell r="X2640">
            <v>363770.68800000002</v>
          </cell>
          <cell r="Y2640">
            <v>317844.63860000001</v>
          </cell>
          <cell r="Z2640">
            <v>334669.033</v>
          </cell>
          <cell r="AA2640">
            <v>418336.29119999998</v>
          </cell>
          <cell r="AB2640">
            <v>521101.51059999998</v>
          </cell>
          <cell r="AC2640">
            <v>663881.50560000003</v>
          </cell>
          <cell r="AD2640">
            <v>858498.82369999995</v>
          </cell>
          <cell r="AE2640">
            <v>772103.28529999999</v>
          </cell>
          <cell r="AF2640">
            <v>854861.11679999996</v>
          </cell>
          <cell r="AG2640">
            <v>1305027.3432</v>
          </cell>
          <cell r="AH2640">
            <v>1691533.6991999999</v>
          </cell>
          <cell r="AI2640">
            <v>1918890.3792000001</v>
          </cell>
          <cell r="AJ2640">
            <v>1991644.5168000001</v>
          </cell>
          <cell r="AK2640">
            <v>2337226.6704000002</v>
          </cell>
          <cell r="AL2640">
            <v>2264472.5328000002</v>
          </cell>
          <cell r="AM2640">
            <v>2523659.148</v>
          </cell>
          <cell r="AN2640">
            <v>3273936.1919999998</v>
          </cell>
          <cell r="AO2640">
            <v>3610424.0784</v>
          </cell>
          <cell r="AP2640">
            <v>3696819.6168</v>
          </cell>
          <cell r="AQ2640">
            <v>3160257.852</v>
          </cell>
          <cell r="AR2640">
            <v>2455452.1439999999</v>
          </cell>
          <cell r="AS2640">
            <v>2937448.3056000001</v>
          </cell>
          <cell r="AT2640">
            <v>2328132.4032000001</v>
          </cell>
          <cell r="AU2640">
            <v>2132605.6584000001</v>
          </cell>
          <cell r="AV2640">
            <v>1555119.6912</v>
          </cell>
          <cell r="AW2640">
            <v>1677892.2984</v>
          </cell>
          <cell r="AX2640">
            <v>1586949.6264</v>
          </cell>
          <cell r="AY2640">
            <v>1514195.4887999999</v>
          </cell>
          <cell r="AZ2640">
            <v>1409611.416</v>
          </cell>
          <cell r="BA2640">
            <v>1577855.3592000001</v>
          </cell>
          <cell r="BB2640">
            <v>1395970.0152</v>
          </cell>
          <cell r="BC2640">
            <v>2478187.8119999999</v>
          </cell>
          <cell r="BD2640">
            <v>2328132.4032000001</v>
          </cell>
          <cell r="BE2640">
            <v>2214454.0632000002</v>
          </cell>
          <cell r="BF2640">
            <v>1946173.1808</v>
          </cell>
        </row>
        <row r="2641">
          <cell r="B2641">
            <v>706500</v>
          </cell>
          <cell r="C2641" t="str">
            <v>전체시가총액(최저)</v>
          </cell>
          <cell r="D2641">
            <v>353312.2807</v>
          </cell>
          <cell r="E2641">
            <v>378321.51549999998</v>
          </cell>
          <cell r="F2641">
            <v>401511.89689999999</v>
          </cell>
          <cell r="G2641">
            <v>471992.46769999998</v>
          </cell>
          <cell r="H2641">
            <v>388325.20939999999</v>
          </cell>
          <cell r="I2641">
            <v>321482.3455</v>
          </cell>
          <cell r="J2641">
            <v>304203.2378</v>
          </cell>
          <cell r="K2641">
            <v>300110.81760000001</v>
          </cell>
          <cell r="L2641">
            <v>310569.22489999997</v>
          </cell>
          <cell r="M2641">
            <v>316480.49859999999</v>
          </cell>
          <cell r="N2641">
            <v>363770.68800000002</v>
          </cell>
          <cell r="O2641">
            <v>263279.03539999999</v>
          </cell>
          <cell r="P2641">
            <v>272828.016</v>
          </cell>
          <cell r="Q2641">
            <v>288742.98359999998</v>
          </cell>
          <cell r="R2641">
            <v>189615.4711</v>
          </cell>
          <cell r="S2641">
            <v>166879.80309999999</v>
          </cell>
          <cell r="T2641">
            <v>226901.96660000001</v>
          </cell>
          <cell r="U2641">
            <v>272828.016</v>
          </cell>
          <cell r="V2641">
            <v>275101.58279999997</v>
          </cell>
          <cell r="W2641">
            <v>311933.36499999999</v>
          </cell>
          <cell r="X2641">
            <v>279648.71639999998</v>
          </cell>
          <cell r="Y2641">
            <v>273737.44270000001</v>
          </cell>
          <cell r="Z2641">
            <v>282831.70990000002</v>
          </cell>
          <cell r="AA2641">
            <v>340125.59330000001</v>
          </cell>
          <cell r="AB2641">
            <v>364680.11469999998</v>
          </cell>
          <cell r="AC2641">
            <v>472901.89439999999</v>
          </cell>
          <cell r="AD2641">
            <v>627504.43680000002</v>
          </cell>
          <cell r="AE2641">
            <v>599312.20849999995</v>
          </cell>
          <cell r="AF2641">
            <v>713899.97519999999</v>
          </cell>
          <cell r="AG2641">
            <v>753914.75089999998</v>
          </cell>
          <cell r="AH2641">
            <v>1127689.1328</v>
          </cell>
          <cell r="AI2641">
            <v>1455082.7520000001</v>
          </cell>
          <cell r="AJ2641">
            <v>1518742.6224</v>
          </cell>
          <cell r="AK2641">
            <v>1827947.7072000001</v>
          </cell>
          <cell r="AL2641">
            <v>1823400.5736</v>
          </cell>
          <cell r="AM2641">
            <v>2187171.2615999999</v>
          </cell>
          <cell r="AN2641">
            <v>2341773.804</v>
          </cell>
          <cell r="AO2641">
            <v>3073862.3136</v>
          </cell>
          <cell r="AP2641">
            <v>3051126.6455999999</v>
          </cell>
          <cell r="AQ2641">
            <v>2146247.0592</v>
          </cell>
          <cell r="AR2641">
            <v>1882513.3104000001</v>
          </cell>
          <cell r="AS2641">
            <v>2114417.1239999998</v>
          </cell>
          <cell r="AT2641">
            <v>1791570.6384000001</v>
          </cell>
          <cell r="AU2641">
            <v>1582402.4927999999</v>
          </cell>
          <cell r="AV2641">
            <v>1250461.74</v>
          </cell>
          <cell r="AW2641">
            <v>1268650.2744</v>
          </cell>
          <cell r="AX2641">
            <v>1364140.08</v>
          </cell>
          <cell r="AY2641">
            <v>1095859.1976000001</v>
          </cell>
          <cell r="AZ2641">
            <v>1104953.4648</v>
          </cell>
          <cell r="BA2641">
            <v>1241367.4728000001</v>
          </cell>
          <cell r="BB2641">
            <v>1168613.3352000001</v>
          </cell>
          <cell r="BC2641">
            <v>1336857.2784</v>
          </cell>
          <cell r="BD2641">
            <v>1655156.6303999999</v>
          </cell>
          <cell r="BE2641">
            <v>1600591.0271999999</v>
          </cell>
          <cell r="BF2641">
            <v>1555119.6912</v>
          </cell>
        </row>
        <row r="2642">
          <cell r="B2642">
            <v>706600</v>
          </cell>
          <cell r="C2642" t="str">
            <v>전체시가총액(평균)</v>
          </cell>
          <cell r="D2642">
            <v>385665.13630000001</v>
          </cell>
          <cell r="E2642">
            <v>408911.9901</v>
          </cell>
          <cell r="F2642">
            <v>441526.67259999999</v>
          </cell>
          <cell r="G2642">
            <v>500603.321</v>
          </cell>
          <cell r="H2642">
            <v>418430.12089999998</v>
          </cell>
          <cell r="I2642">
            <v>384583.1421</v>
          </cell>
          <cell r="J2642">
            <v>333752.38860000001</v>
          </cell>
          <cell r="K2642">
            <v>333714.1349</v>
          </cell>
          <cell r="L2642">
            <v>336128.51620000001</v>
          </cell>
          <cell r="M2642">
            <v>332160.77539999998</v>
          </cell>
          <cell r="N2642">
            <v>402049.97440000001</v>
          </cell>
          <cell r="O2642">
            <v>327657.64630000002</v>
          </cell>
          <cell r="P2642">
            <v>293319.93449999997</v>
          </cell>
          <cell r="Q2642">
            <v>302770.89079999999</v>
          </cell>
          <cell r="R2642">
            <v>245715.73190000001</v>
          </cell>
          <cell r="S2642">
            <v>215267.07879999999</v>
          </cell>
          <cell r="T2642">
            <v>248422.5809</v>
          </cell>
          <cell r="U2642">
            <v>294524.33919999999</v>
          </cell>
          <cell r="V2642">
            <v>296652.2402</v>
          </cell>
          <cell r="W2642">
            <v>337512.79590000003</v>
          </cell>
          <cell r="X2642">
            <v>309846.15610000002</v>
          </cell>
          <cell r="Y2642">
            <v>293268.11489999999</v>
          </cell>
          <cell r="Z2642">
            <v>297317.5784</v>
          </cell>
          <cell r="AA2642">
            <v>373172.76120000001</v>
          </cell>
          <cell r="AB2642">
            <v>422678.80379999999</v>
          </cell>
          <cell r="AC2642">
            <v>592271.48549999995</v>
          </cell>
          <cell r="AD2642">
            <v>727988.87170000002</v>
          </cell>
          <cell r="AE2642">
            <v>688132.8848</v>
          </cell>
          <cell r="AF2642">
            <v>779525.38080000004</v>
          </cell>
          <cell r="AG2642">
            <v>1022866.5218</v>
          </cell>
          <cell r="AH2642">
            <v>1327976.1580999999</v>
          </cell>
          <cell r="AI2642">
            <v>1713673.0218</v>
          </cell>
          <cell r="AJ2642">
            <v>1756609.8899000001</v>
          </cell>
          <cell r="AK2642">
            <v>2109649.9678000002</v>
          </cell>
          <cell r="AL2642">
            <v>2055377.7280999999</v>
          </cell>
          <cell r="AM2642">
            <v>2378370.8953999998</v>
          </cell>
          <cell r="AN2642">
            <v>2688772.2779000001</v>
          </cell>
          <cell r="AO2642">
            <v>3373442.6323000002</v>
          </cell>
          <cell r="AP2642">
            <v>3318014.0515999999</v>
          </cell>
          <cell r="AQ2642">
            <v>2636457.3975999998</v>
          </cell>
          <cell r="AR2642">
            <v>2098729.5131000001</v>
          </cell>
          <cell r="AS2642">
            <v>2458972.5055</v>
          </cell>
          <cell r="AT2642">
            <v>2064759.5379999999</v>
          </cell>
          <cell r="AU2642">
            <v>1857828.8709</v>
          </cell>
          <cell r="AV2642">
            <v>1368080.9291000001</v>
          </cell>
          <cell r="AW2642">
            <v>1466189.6849</v>
          </cell>
          <cell r="AX2642">
            <v>1458016.3866000001</v>
          </cell>
          <cell r="AY2642">
            <v>1221518.8737999999</v>
          </cell>
          <cell r="AZ2642">
            <v>1238067.1339</v>
          </cell>
          <cell r="BA2642">
            <v>1379448.7631000001</v>
          </cell>
          <cell r="BB2642">
            <v>1272486.9184000001</v>
          </cell>
          <cell r="BC2642">
            <v>1996430.9731999999</v>
          </cell>
          <cell r="BD2642">
            <v>1975319.5617</v>
          </cell>
          <cell r="BE2642">
            <v>1888955.0830000001</v>
          </cell>
          <cell r="BF2642">
            <v>1743488.9109</v>
          </cell>
        </row>
        <row r="2643">
          <cell r="B2643">
            <v>707000</v>
          </cell>
          <cell r="C2643" t="str">
            <v>종업원수</v>
          </cell>
          <cell r="D2643">
            <v>939</v>
          </cell>
          <cell r="E2643">
            <v>965</v>
          </cell>
          <cell r="F2643">
            <v>985</v>
          </cell>
          <cell r="G2643">
            <v>940</v>
          </cell>
          <cell r="H2643">
            <v>947</v>
          </cell>
          <cell r="I2643">
            <v>907</v>
          </cell>
          <cell r="J2643">
            <v>907</v>
          </cell>
          <cell r="K2643">
            <v>879</v>
          </cell>
          <cell r="L2643">
            <v>871</v>
          </cell>
          <cell r="M2643">
            <v>844</v>
          </cell>
          <cell r="N2643">
            <v>834</v>
          </cell>
          <cell r="O2643">
            <v>900</v>
          </cell>
          <cell r="P2643">
            <v>829</v>
          </cell>
          <cell r="Q2643">
            <v>839</v>
          </cell>
          <cell r="R2643">
            <v>814</v>
          </cell>
          <cell r="S2643">
            <v>947</v>
          </cell>
          <cell r="T2643">
            <v>960</v>
          </cell>
          <cell r="U2643">
            <v>936</v>
          </cell>
          <cell r="V2643">
            <v>900</v>
          </cell>
          <cell r="W2643">
            <v>935</v>
          </cell>
          <cell r="X2643">
            <v>971</v>
          </cell>
          <cell r="Y2643">
            <v>952</v>
          </cell>
          <cell r="Z2643">
            <v>949</v>
          </cell>
          <cell r="AA2643">
            <v>1016</v>
          </cell>
          <cell r="AB2643">
            <v>956</v>
          </cell>
          <cell r="AC2643">
            <v>920</v>
          </cell>
          <cell r="AD2643">
            <v>937</v>
          </cell>
          <cell r="AE2643">
            <v>1096</v>
          </cell>
          <cell r="AF2643">
            <v>944</v>
          </cell>
          <cell r="AG2643">
            <v>1224</v>
          </cell>
          <cell r="AH2643">
            <v>1199</v>
          </cell>
          <cell r="AI2643">
            <v>1235</v>
          </cell>
          <cell r="AJ2643">
            <v>1218</v>
          </cell>
          <cell r="AK2643">
            <v>1240</v>
          </cell>
          <cell r="AL2643">
            <v>1223</v>
          </cell>
          <cell r="AM2643">
            <v>1342</v>
          </cell>
          <cell r="AN2643">
            <v>1333</v>
          </cell>
          <cell r="AO2643">
            <v>1313</v>
          </cell>
          <cell r="AP2643">
            <v>1304</v>
          </cell>
          <cell r="AQ2643">
            <v>1335</v>
          </cell>
          <cell r="AR2643">
            <v>1352</v>
          </cell>
          <cell r="AS2643">
            <v>1378</v>
          </cell>
          <cell r="AT2643">
            <v>1673</v>
          </cell>
          <cell r="AU2643">
            <v>1586</v>
          </cell>
          <cell r="AV2643">
            <v>1589</v>
          </cell>
          <cell r="AW2643">
            <v>1546</v>
          </cell>
          <cell r="AX2643">
            <v>1465</v>
          </cell>
          <cell r="AY2643">
            <v>1503</v>
          </cell>
          <cell r="AZ2643">
            <v>1482</v>
          </cell>
          <cell r="BA2643">
            <v>1511</v>
          </cell>
          <cell r="BB2643">
            <v>1489</v>
          </cell>
          <cell r="BC2643">
            <v>1437</v>
          </cell>
          <cell r="BD2643">
            <v>1424</v>
          </cell>
          <cell r="BE2643">
            <v>1427</v>
          </cell>
        </row>
        <row r="2644">
          <cell r="B2644">
            <v>707200</v>
          </cell>
          <cell r="C2644" t="str">
            <v>공시지가</v>
          </cell>
          <cell r="D2644">
            <v>58023000</v>
          </cell>
          <cell r="E2644">
            <v>62926000</v>
          </cell>
          <cell r="F2644">
            <v>62926000</v>
          </cell>
          <cell r="G2644">
            <v>62926000</v>
          </cell>
          <cell r="I2644">
            <v>71887000</v>
          </cell>
          <cell r="J2644">
            <v>71887000</v>
          </cell>
          <cell r="K2644">
            <v>71887000</v>
          </cell>
          <cell r="M2644">
            <v>79261000</v>
          </cell>
          <cell r="N2644">
            <v>79261000</v>
          </cell>
          <cell r="O2644">
            <v>79261000</v>
          </cell>
          <cell r="P2644">
            <v>79261000</v>
          </cell>
          <cell r="Q2644">
            <v>84587000</v>
          </cell>
          <cell r="R2644">
            <v>84587000</v>
          </cell>
          <cell r="S2644">
            <v>146645451</v>
          </cell>
          <cell r="U2644">
            <v>119008901</v>
          </cell>
          <cell r="W2644">
            <v>156339775</v>
          </cell>
          <cell r="AA2644">
            <v>162215758</v>
          </cell>
        </row>
        <row r="2650">
          <cell r="B2650">
            <v>900100</v>
          </cell>
          <cell r="C2650" t="str">
            <v>보통주 수정계수</v>
          </cell>
          <cell r="D2650">
            <v>1</v>
          </cell>
          <cell r="E2650">
            <v>1</v>
          </cell>
          <cell r="F2650">
            <v>1</v>
          </cell>
          <cell r="G2650">
            <v>1</v>
          </cell>
          <cell r="H2650">
            <v>1</v>
          </cell>
          <cell r="I2650">
            <v>1</v>
          </cell>
          <cell r="J2650">
            <v>1</v>
          </cell>
          <cell r="K2650">
            <v>1</v>
          </cell>
          <cell r="L2650">
            <v>1</v>
          </cell>
          <cell r="M2650">
            <v>1</v>
          </cell>
          <cell r="N2650">
            <v>1</v>
          </cell>
          <cell r="O2650">
            <v>1</v>
          </cell>
          <cell r="P2650">
            <v>1</v>
          </cell>
          <cell r="Q2650">
            <v>1</v>
          </cell>
          <cell r="R2650">
            <v>1</v>
          </cell>
          <cell r="S2650">
            <v>1</v>
          </cell>
          <cell r="T2650">
            <v>1</v>
          </cell>
          <cell r="U2650">
            <v>1</v>
          </cell>
          <cell r="V2650">
            <v>1</v>
          </cell>
          <cell r="W2650">
            <v>1</v>
          </cell>
          <cell r="X2650">
            <v>1</v>
          </cell>
          <cell r="Y2650">
            <v>1</v>
          </cell>
          <cell r="Z2650">
            <v>1</v>
          </cell>
          <cell r="AA2650">
            <v>1</v>
          </cell>
          <cell r="AB2650">
            <v>1</v>
          </cell>
          <cell r="AC2650">
            <v>1</v>
          </cell>
          <cell r="AD2650">
            <v>1</v>
          </cell>
          <cell r="AE2650">
            <v>1</v>
          </cell>
          <cell r="AF2650">
            <v>1</v>
          </cell>
          <cell r="AG2650">
            <v>1</v>
          </cell>
          <cell r="AH2650">
            <v>1</v>
          </cell>
          <cell r="AI2650">
            <v>1</v>
          </cell>
          <cell r="AJ2650">
            <v>1</v>
          </cell>
          <cell r="AK2650">
            <v>1</v>
          </cell>
          <cell r="AL2650">
            <v>1</v>
          </cell>
          <cell r="AM2650">
            <v>1</v>
          </cell>
          <cell r="AN2650">
            <v>1</v>
          </cell>
          <cell r="AO2650">
            <v>1</v>
          </cell>
          <cell r="AP2650">
            <v>1</v>
          </cell>
          <cell r="AQ2650">
            <v>1</v>
          </cell>
          <cell r="AR2650">
            <v>1</v>
          </cell>
          <cell r="AS2650">
            <v>1</v>
          </cell>
          <cell r="AT2650">
            <v>1</v>
          </cell>
          <cell r="AU2650">
            <v>1</v>
          </cell>
          <cell r="AV2650">
            <v>1</v>
          </cell>
          <cell r="AW2650">
            <v>1</v>
          </cell>
          <cell r="AX2650">
            <v>1</v>
          </cell>
          <cell r="AY2650">
            <v>1</v>
          </cell>
          <cell r="AZ2650">
            <v>1</v>
          </cell>
          <cell r="BA2650">
            <v>1</v>
          </cell>
          <cell r="BB2650">
            <v>1</v>
          </cell>
          <cell r="BC2650">
            <v>1</v>
          </cell>
          <cell r="BD2650">
            <v>1</v>
          </cell>
          <cell r="BE2650">
            <v>1</v>
          </cell>
          <cell r="BF2650">
            <v>1</v>
          </cell>
          <cell r="BG2650">
            <v>1</v>
          </cell>
          <cell r="BH2650">
            <v>1</v>
          </cell>
          <cell r="BI2650">
            <v>1</v>
          </cell>
          <cell r="BJ2650">
            <v>1</v>
          </cell>
          <cell r="BK2650">
            <v>1</v>
          </cell>
        </row>
        <row r="2651">
          <cell r="B2651">
            <v>900200</v>
          </cell>
          <cell r="C2651" t="str">
            <v>우선주 수정계수</v>
          </cell>
          <cell r="D2651">
            <v>1</v>
          </cell>
          <cell r="E2651">
            <v>1</v>
          </cell>
          <cell r="F2651">
            <v>1</v>
          </cell>
          <cell r="G2651">
            <v>1</v>
          </cell>
          <cell r="H2651">
            <v>1</v>
          </cell>
          <cell r="I2651">
            <v>1</v>
          </cell>
          <cell r="J2651">
            <v>1</v>
          </cell>
          <cell r="K2651">
            <v>1</v>
          </cell>
          <cell r="L2651">
            <v>1</v>
          </cell>
          <cell r="M2651">
            <v>1</v>
          </cell>
          <cell r="N2651">
            <v>1</v>
          </cell>
          <cell r="O2651">
            <v>1</v>
          </cell>
          <cell r="P2651">
            <v>1</v>
          </cell>
          <cell r="Q2651">
            <v>1</v>
          </cell>
          <cell r="R2651">
            <v>1</v>
          </cell>
          <cell r="S2651">
            <v>1</v>
          </cell>
          <cell r="T2651">
            <v>1</v>
          </cell>
          <cell r="U2651">
            <v>1</v>
          </cell>
          <cell r="V2651">
            <v>1</v>
          </cell>
          <cell r="W2651">
            <v>1</v>
          </cell>
          <cell r="X2651">
            <v>1</v>
          </cell>
          <cell r="Y2651">
            <v>1</v>
          </cell>
          <cell r="Z2651">
            <v>1</v>
          </cell>
          <cell r="AA2651">
            <v>1</v>
          </cell>
          <cell r="AB2651">
            <v>1</v>
          </cell>
          <cell r="AC2651">
            <v>1</v>
          </cell>
          <cell r="AD2651">
            <v>1</v>
          </cell>
          <cell r="AE2651">
            <v>1</v>
          </cell>
          <cell r="AF2651">
            <v>1</v>
          </cell>
          <cell r="AG2651">
            <v>1</v>
          </cell>
          <cell r="AH2651">
            <v>1</v>
          </cell>
          <cell r="AI2651">
            <v>1</v>
          </cell>
          <cell r="AJ2651">
            <v>1</v>
          </cell>
          <cell r="AK2651">
            <v>1</v>
          </cell>
          <cell r="AL2651">
            <v>1</v>
          </cell>
          <cell r="AM2651">
            <v>1</v>
          </cell>
          <cell r="AN2651">
            <v>1</v>
          </cell>
          <cell r="AO2651">
            <v>1</v>
          </cell>
          <cell r="AP2651">
            <v>1</v>
          </cell>
          <cell r="AQ2651">
            <v>1</v>
          </cell>
          <cell r="AR2651">
            <v>1</v>
          </cell>
          <cell r="AS2651">
            <v>1</v>
          </cell>
          <cell r="AT2651">
            <v>1</v>
          </cell>
          <cell r="AU2651">
            <v>1</v>
          </cell>
          <cell r="AV2651">
            <v>1</v>
          </cell>
          <cell r="AW2651">
            <v>1</v>
          </cell>
          <cell r="AX2651">
            <v>1</v>
          </cell>
          <cell r="AY2651">
            <v>1</v>
          </cell>
          <cell r="AZ2651">
            <v>1</v>
          </cell>
          <cell r="BA2651">
            <v>1</v>
          </cell>
          <cell r="BB2651">
            <v>1</v>
          </cell>
          <cell r="BC2651">
            <v>1</v>
          </cell>
          <cell r="BD2651">
            <v>1</v>
          </cell>
          <cell r="BE2651">
            <v>1</v>
          </cell>
          <cell r="BF2651">
            <v>1</v>
          </cell>
          <cell r="BG2651">
            <v>1</v>
          </cell>
          <cell r="BH2651">
            <v>1</v>
          </cell>
          <cell r="BI2651">
            <v>1</v>
          </cell>
          <cell r="BJ2651">
            <v>1</v>
          </cell>
          <cell r="BK2651">
            <v>1</v>
          </cell>
        </row>
      </sheetData>
      <sheetData sheetId="31" refreshError="1"/>
      <sheetData sheetId="32" refreshError="1"/>
      <sheetData sheetId="33" refreshError="1"/>
      <sheetData sheetId="34">
        <row r="62">
          <cell r="E62">
            <v>1990</v>
          </cell>
          <cell r="F62">
            <v>1991</v>
          </cell>
          <cell r="G62">
            <v>1992</v>
          </cell>
          <cell r="H62">
            <v>1993</v>
          </cell>
          <cell r="I62">
            <v>1994</v>
          </cell>
          <cell r="J62">
            <v>1995</v>
          </cell>
          <cell r="K62">
            <v>1996</v>
          </cell>
          <cell r="L62">
            <v>1997</v>
          </cell>
          <cell r="M62">
            <v>1998</v>
          </cell>
          <cell r="N62">
            <v>1999</v>
          </cell>
          <cell r="O62">
            <v>2000</v>
          </cell>
          <cell r="P62">
            <v>2001</v>
          </cell>
          <cell r="Q62">
            <v>2002</v>
          </cell>
          <cell r="R62">
            <v>2003</v>
          </cell>
          <cell r="S62">
            <v>2004</v>
          </cell>
          <cell r="T62">
            <v>2005</v>
          </cell>
          <cell r="U62">
            <v>2006</v>
          </cell>
          <cell r="V62">
            <v>2007</v>
          </cell>
          <cell r="W62">
            <v>2008</v>
          </cell>
          <cell r="X62">
            <v>2009</v>
          </cell>
          <cell r="Y62">
            <v>2010</v>
          </cell>
          <cell r="Z62">
            <v>2011</v>
          </cell>
          <cell r="AA62">
            <v>2012</v>
          </cell>
          <cell r="AB62">
            <v>2013</v>
          </cell>
          <cell r="AC62">
            <v>2014</v>
          </cell>
          <cell r="AD62">
            <v>2015</v>
          </cell>
          <cell r="AE62">
            <v>2016</v>
          </cell>
          <cell r="AF62">
            <v>2017</v>
          </cell>
          <cell r="AG62">
            <v>2018</v>
          </cell>
          <cell r="AH62">
            <v>2019</v>
          </cell>
          <cell r="AI62">
            <v>2020</v>
          </cell>
          <cell r="AJ62">
            <v>2021</v>
          </cell>
          <cell r="AK62">
            <v>2022</v>
          </cell>
          <cell r="AL62">
            <v>2023</v>
          </cell>
          <cell r="AM62">
            <v>2024</v>
          </cell>
          <cell r="AN62">
            <v>2025</v>
          </cell>
          <cell r="AO62">
            <v>2026</v>
          </cell>
          <cell r="AP62">
            <v>2027</v>
          </cell>
          <cell r="AQ62">
            <v>2028</v>
          </cell>
          <cell r="AR62">
            <v>2029</v>
          </cell>
          <cell r="AS62">
            <v>2030</v>
          </cell>
          <cell r="AT62">
            <v>2031</v>
          </cell>
          <cell r="AU62">
            <v>2032</v>
          </cell>
          <cell r="AV62">
            <v>2033</v>
          </cell>
          <cell r="AW62">
            <v>2034</v>
          </cell>
          <cell r="AX62">
            <v>2035</v>
          </cell>
        </row>
        <row r="65">
          <cell r="D65" t="str">
            <v>A100</v>
          </cell>
          <cell r="E65">
            <v>9.8000000000000007</v>
          </cell>
          <cell r="F65">
            <v>8.1</v>
          </cell>
          <cell r="G65">
            <v>6.5</v>
          </cell>
          <cell r="H65">
            <v>6.2</v>
          </cell>
          <cell r="I65">
            <v>7.7</v>
          </cell>
          <cell r="J65">
            <v>9.1</v>
          </cell>
          <cell r="K65">
            <v>7.3</v>
          </cell>
          <cell r="L65">
            <v>3.7</v>
          </cell>
          <cell r="M65">
            <v>-9.9</v>
          </cell>
          <cell r="N65">
            <v>10.1</v>
          </cell>
          <cell r="O65">
            <v>7.8</v>
          </cell>
          <cell r="P65">
            <v>5.7742300000000002</v>
          </cell>
          <cell r="Q65">
            <v>8.2847299999999997</v>
          </cell>
          <cell r="R65">
            <v>0.24628</v>
          </cell>
          <cell r="S65">
            <v>1.06009</v>
          </cell>
          <cell r="T65">
            <v>4.4411699999999996</v>
          </cell>
          <cell r="U65">
            <v>5.1521299999999997</v>
          </cell>
          <cell r="V65">
            <v>5.3</v>
          </cell>
          <cell r="W65">
            <v>2.2000000000000002</v>
          </cell>
          <cell r="X65">
            <v>1.3</v>
          </cell>
          <cell r="Y65">
            <v>4.3</v>
          </cell>
          <cell r="Z65">
            <v>2.7</v>
          </cell>
          <cell r="AA65">
            <v>2.2000000000000002</v>
          </cell>
          <cell r="AB65">
            <v>2.2000000000000002</v>
          </cell>
          <cell r="AC65">
            <v>2</v>
          </cell>
          <cell r="AD65">
            <v>2.4</v>
          </cell>
          <cell r="AE65">
            <v>2.9</v>
          </cell>
        </row>
        <row r="66">
          <cell r="D66" t="str">
            <v>A110</v>
          </cell>
          <cell r="E66">
            <v>9.6999999999999993</v>
          </cell>
          <cell r="F66">
            <v>8.7079900000000006</v>
          </cell>
          <cell r="G66">
            <v>6.5</v>
          </cell>
          <cell r="H66">
            <v>6.5</v>
          </cell>
          <cell r="I66">
            <v>8.6</v>
          </cell>
          <cell r="J66">
            <v>10.3</v>
          </cell>
          <cell r="K66">
            <v>7.3</v>
          </cell>
          <cell r="L66">
            <v>4</v>
          </cell>
          <cell r="M66">
            <v>-12.5</v>
          </cell>
          <cell r="N66">
            <v>11.9</v>
          </cell>
          <cell r="O66">
            <v>9.1999999999999993</v>
          </cell>
          <cell r="P66">
            <v>5.6800899999999999</v>
          </cell>
          <cell r="Q66">
            <v>8.8807100000000005</v>
          </cell>
          <cell r="R66">
            <v>-0.52154999999999996</v>
          </cell>
          <cell r="S66">
            <v>0.25367000000000001</v>
          </cell>
          <cell r="T66">
            <v>4.41913</v>
          </cell>
          <cell r="U66">
            <v>4.5866899999999999</v>
          </cell>
          <cell r="V66">
            <v>5.0999999999999996</v>
          </cell>
          <cell r="W66">
            <v>1.4</v>
          </cell>
          <cell r="X66">
            <v>0.2</v>
          </cell>
          <cell r="Y66">
            <v>4.4000000000000004</v>
          </cell>
          <cell r="Z66">
            <v>2.9</v>
          </cell>
          <cell r="AA66">
            <v>1.9</v>
          </cell>
          <cell r="AB66">
            <v>1.9</v>
          </cell>
          <cell r="AC66">
            <v>1.7</v>
          </cell>
          <cell r="AD66">
            <v>2.2000000000000002</v>
          </cell>
          <cell r="AE66">
            <v>2.5</v>
          </cell>
          <cell r="AF66">
            <v>2.4</v>
          </cell>
          <cell r="AG66">
            <v>2.4</v>
          </cell>
          <cell r="AH66">
            <v>2.4</v>
          </cell>
          <cell r="AI66">
            <v>2.4</v>
          </cell>
          <cell r="AJ66">
            <v>2.4</v>
          </cell>
          <cell r="AK66">
            <v>2.4</v>
          </cell>
          <cell r="AL66">
            <v>2.4</v>
          </cell>
          <cell r="AM66">
            <v>2.4</v>
          </cell>
          <cell r="AN66">
            <v>2.4</v>
          </cell>
          <cell r="AO66">
            <v>2.4</v>
          </cell>
          <cell r="AP66">
            <v>2.4</v>
          </cell>
          <cell r="AQ66">
            <v>2.4</v>
          </cell>
        </row>
        <row r="68">
          <cell r="D68" t="str">
            <v>A120</v>
          </cell>
          <cell r="E68">
            <v>16.3</v>
          </cell>
          <cell r="F68">
            <v>16.7</v>
          </cell>
          <cell r="G68">
            <v>-1.2</v>
          </cell>
          <cell r="H68">
            <v>4.7</v>
          </cell>
          <cell r="I68">
            <v>14.7</v>
          </cell>
          <cell r="J68">
            <v>8.1</v>
          </cell>
          <cell r="K68">
            <v>9.6999999999999993</v>
          </cell>
          <cell r="L68">
            <v>-2.6</v>
          </cell>
          <cell r="M68">
            <v>-29.6</v>
          </cell>
          <cell r="N68">
            <v>26</v>
          </cell>
          <cell r="O68">
            <v>13.5</v>
          </cell>
          <cell r="P68">
            <v>1.53081</v>
          </cell>
          <cell r="Q68">
            <v>6.93126</v>
          </cell>
          <cell r="R68">
            <v>4.7990500000000003</v>
          </cell>
          <cell r="S68">
            <v>2.8544100000000001</v>
          </cell>
          <cell r="T68">
            <v>1.99583</v>
          </cell>
          <cell r="U68">
            <v>3.5525500000000001</v>
          </cell>
          <cell r="V68">
            <v>5</v>
          </cell>
          <cell r="W68">
            <v>-0.9</v>
          </cell>
          <cell r="X68">
            <v>0.3</v>
          </cell>
          <cell r="Y68">
            <v>5.5</v>
          </cell>
          <cell r="Z68">
            <v>0.8</v>
          </cell>
          <cell r="AA68">
            <v>-0.5</v>
          </cell>
          <cell r="AB68">
            <v>3.3</v>
          </cell>
          <cell r="AC68">
            <v>3.4</v>
          </cell>
          <cell r="AD68">
            <v>5.0999999999999996</v>
          </cell>
          <cell r="AE68">
            <v>5.2</v>
          </cell>
        </row>
        <row r="69">
          <cell r="D69" t="str">
            <v>A130</v>
          </cell>
          <cell r="E69">
            <v>30.3</v>
          </cell>
          <cell r="F69">
            <v>13.7</v>
          </cell>
          <cell r="G69">
            <v>0.2</v>
          </cell>
          <cell r="H69">
            <v>11.8</v>
          </cell>
          <cell r="I69">
            <v>5.7</v>
          </cell>
          <cell r="J69">
            <v>9.6</v>
          </cell>
          <cell r="K69">
            <v>7.2</v>
          </cell>
          <cell r="L69">
            <v>2.4</v>
          </cell>
          <cell r="M69">
            <v>-12.9</v>
          </cell>
          <cell r="N69">
            <v>-3.8</v>
          </cell>
          <cell r="O69">
            <v>-0.2</v>
          </cell>
          <cell r="P69">
            <v>6.4629000000000003</v>
          </cell>
          <cell r="Q69">
            <v>6.37385</v>
          </cell>
          <cell r="R69">
            <v>8.7535299999999996</v>
          </cell>
          <cell r="S69">
            <v>1.5387900000000001</v>
          </cell>
          <cell r="T69">
            <v>-9.6299999999999997E-2</v>
          </cell>
          <cell r="U69">
            <v>0.69262000000000001</v>
          </cell>
          <cell r="V69">
            <v>1.5</v>
          </cell>
          <cell r="W69">
            <v>-2.7</v>
          </cell>
          <cell r="X69">
            <v>3.5</v>
          </cell>
          <cell r="Y69">
            <v>-3.7</v>
          </cell>
          <cell r="Z69">
            <v>-3.4</v>
          </cell>
          <cell r="AA69">
            <v>-3.9</v>
          </cell>
          <cell r="AB69">
            <v>5.5</v>
          </cell>
          <cell r="AC69">
            <v>1.1000000000000001</v>
          </cell>
          <cell r="AD69">
            <v>6.6</v>
          </cell>
          <cell r="AE69">
            <v>10.7</v>
          </cell>
          <cell r="AF69">
            <v>8</v>
          </cell>
          <cell r="AG69">
            <v>2.5</v>
          </cell>
          <cell r="AH69">
            <v>2.5</v>
          </cell>
          <cell r="AI69">
            <v>2.5</v>
          </cell>
          <cell r="AJ69">
            <v>2.5</v>
          </cell>
          <cell r="AK69">
            <v>2.5</v>
          </cell>
          <cell r="AL69">
            <v>2.5</v>
          </cell>
          <cell r="AM69">
            <v>2.5</v>
          </cell>
          <cell r="AN69">
            <v>2.5</v>
          </cell>
          <cell r="AO69">
            <v>2.5</v>
          </cell>
          <cell r="AP69">
            <v>2.5</v>
          </cell>
          <cell r="AQ69">
            <v>2.5</v>
          </cell>
        </row>
        <row r="70">
          <cell r="D70" t="str">
            <v>A140</v>
          </cell>
          <cell r="E70">
            <v>18.399999999999999</v>
          </cell>
          <cell r="F70">
            <v>14.5</v>
          </cell>
          <cell r="G70">
            <v>1.3</v>
          </cell>
          <cell r="H70">
            <v>0.5</v>
          </cell>
          <cell r="I70">
            <v>25.3</v>
          </cell>
          <cell r="J70">
            <v>18.899999999999999</v>
          </cell>
          <cell r="K70">
            <v>9.1</v>
          </cell>
          <cell r="L70">
            <v>-8.4</v>
          </cell>
          <cell r="M70">
            <v>-40.6</v>
          </cell>
          <cell r="N70">
            <v>37.5</v>
          </cell>
          <cell r="O70">
            <v>32.9</v>
          </cell>
          <cell r="P70">
            <v>-8.8455999999999992</v>
          </cell>
          <cell r="Q70">
            <v>7.0164299999999997</v>
          </cell>
          <cell r="R70">
            <v>-0.86421999999999999</v>
          </cell>
          <cell r="S70">
            <v>3.5292500000000002</v>
          </cell>
          <cell r="T70">
            <v>4.8401800000000001</v>
          </cell>
          <cell r="U70">
            <v>8.3885299999999994</v>
          </cell>
          <cell r="V70">
            <v>9.6999999999999993</v>
          </cell>
          <cell r="W70">
            <v>-0.2</v>
          </cell>
          <cell r="X70">
            <v>-7.7</v>
          </cell>
          <cell r="Y70">
            <v>22</v>
          </cell>
          <cell r="Z70">
            <v>4.7</v>
          </cell>
          <cell r="AA70">
            <v>0.1</v>
          </cell>
          <cell r="AB70">
            <v>-0.8</v>
          </cell>
          <cell r="AC70">
            <v>6</v>
          </cell>
          <cell r="AD70">
            <v>4.7</v>
          </cell>
          <cell r="AE70">
            <v>-2.2999999999999998</v>
          </cell>
          <cell r="AF70">
            <v>13.1</v>
          </cell>
          <cell r="AG70">
            <v>8</v>
          </cell>
          <cell r="AH70">
            <v>8</v>
          </cell>
          <cell r="AI70">
            <v>8</v>
          </cell>
          <cell r="AJ70">
            <v>8</v>
          </cell>
          <cell r="AK70">
            <v>8</v>
          </cell>
          <cell r="AL70">
            <v>8</v>
          </cell>
          <cell r="AM70">
            <v>8</v>
          </cell>
          <cell r="AN70">
            <v>8</v>
          </cell>
          <cell r="AO70">
            <v>8</v>
          </cell>
          <cell r="AP70">
            <v>8</v>
          </cell>
          <cell r="AQ70">
            <v>8</v>
          </cell>
        </row>
        <row r="72">
          <cell r="D72" t="str">
            <v>A150</v>
          </cell>
          <cell r="E72">
            <v>4.9000000000000004</v>
          </cell>
          <cell r="F72">
            <v>10.8</v>
          </cell>
          <cell r="G72">
            <v>13.9</v>
          </cell>
          <cell r="H72">
            <v>7.9</v>
          </cell>
          <cell r="I72">
            <v>16.399999999999999</v>
          </cell>
          <cell r="J72">
            <v>24.7</v>
          </cell>
          <cell r="K72">
            <v>11.6</v>
          </cell>
          <cell r="L72">
            <v>19.8</v>
          </cell>
          <cell r="M72">
            <v>12.9</v>
          </cell>
          <cell r="N72">
            <v>14.4</v>
          </cell>
          <cell r="O72">
            <v>18.100000000000001</v>
          </cell>
          <cell r="P72">
            <v>-2.2850799999999998</v>
          </cell>
          <cell r="Q72">
            <v>13.03149</v>
          </cell>
          <cell r="R72">
            <v>13.89227</v>
          </cell>
          <cell r="S72">
            <v>20.62181</v>
          </cell>
          <cell r="T72">
            <v>7.81623</v>
          </cell>
          <cell r="U72">
            <v>12.08405</v>
          </cell>
          <cell r="V72">
            <v>12.7</v>
          </cell>
          <cell r="W72">
            <v>7.5</v>
          </cell>
          <cell r="X72">
            <v>-0.3</v>
          </cell>
          <cell r="Y72">
            <v>12.7</v>
          </cell>
          <cell r="Z72">
            <v>15.1</v>
          </cell>
          <cell r="AA72">
            <v>5.0999999999999996</v>
          </cell>
          <cell r="AB72">
            <v>4.3</v>
          </cell>
          <cell r="AC72">
            <v>2</v>
          </cell>
          <cell r="AD72">
            <v>-0.1</v>
          </cell>
          <cell r="AE72">
            <v>2.1</v>
          </cell>
        </row>
        <row r="73">
          <cell r="D73" t="str">
            <v>A160</v>
          </cell>
          <cell r="E73">
            <v>13.3</v>
          </cell>
          <cell r="F73">
            <v>18.5</v>
          </cell>
          <cell r="G73">
            <v>5.3819299999999997</v>
          </cell>
          <cell r="H73">
            <v>4.9000000000000004</v>
          </cell>
          <cell r="I73">
            <v>22.8</v>
          </cell>
          <cell r="J73">
            <v>22.5</v>
          </cell>
          <cell r="K73">
            <v>14.7</v>
          </cell>
          <cell r="L73">
            <v>4.2</v>
          </cell>
          <cell r="M73">
            <v>-22</v>
          </cell>
          <cell r="N73">
            <v>26.4</v>
          </cell>
          <cell r="O73">
            <v>22.6</v>
          </cell>
          <cell r="P73">
            <v>-3.6387800000000001</v>
          </cell>
          <cell r="Q73">
            <v>15.00705</v>
          </cell>
          <cell r="R73">
            <v>10.616910000000001</v>
          </cell>
          <cell r="S73">
            <v>12.32029</v>
          </cell>
          <cell r="T73">
            <v>7.8061499999999997</v>
          </cell>
          <cell r="U73">
            <v>12.352080000000001</v>
          </cell>
          <cell r="V73">
            <v>11.6</v>
          </cell>
          <cell r="W73">
            <v>3.2</v>
          </cell>
          <cell r="X73">
            <v>-6.8</v>
          </cell>
          <cell r="Y73">
            <v>17.3</v>
          </cell>
          <cell r="Z73">
            <v>14.3</v>
          </cell>
          <cell r="AA73">
            <v>2.4</v>
          </cell>
          <cell r="AB73">
            <v>1.7</v>
          </cell>
          <cell r="AC73">
            <v>1.5</v>
          </cell>
          <cell r="AD73">
            <v>2.1</v>
          </cell>
          <cell r="AE73">
            <v>4.5</v>
          </cell>
        </row>
        <row r="75">
          <cell r="D75" t="str">
            <v>A170</v>
          </cell>
          <cell r="E75">
            <v>9.1552199999999999</v>
          </cell>
          <cell r="F75">
            <v>9.3931500000000003</v>
          </cell>
          <cell r="G75">
            <v>5.8756899999999996</v>
          </cell>
          <cell r="H75">
            <v>6.13375</v>
          </cell>
          <cell r="I75">
            <v>8.5365400000000005</v>
          </cell>
          <cell r="J75">
            <v>9.1689399999999992</v>
          </cell>
          <cell r="K75">
            <v>6.9986199999999998</v>
          </cell>
          <cell r="L75">
            <v>4.6509499999999999</v>
          </cell>
          <cell r="M75">
            <v>-6.8544499999999999</v>
          </cell>
          <cell r="N75">
            <v>9.4863199999999992</v>
          </cell>
          <cell r="O75">
            <v>8.4861900000000006</v>
          </cell>
          <cell r="P75">
            <v>4.5252999999999997</v>
          </cell>
          <cell r="Q75">
            <v>7.4324300000000001</v>
          </cell>
          <cell r="R75">
            <v>2.9332099999999999</v>
          </cell>
          <cell r="S75">
            <v>4.8998400000000002</v>
          </cell>
          <cell r="T75">
            <v>3.92367</v>
          </cell>
          <cell r="U75">
            <v>5.1761499999999998</v>
          </cell>
          <cell r="V75">
            <v>5.5</v>
          </cell>
          <cell r="W75">
            <v>2.8</v>
          </cell>
          <cell r="X75">
            <v>0.7</v>
          </cell>
          <cell r="Y75">
            <v>6.5</v>
          </cell>
          <cell r="Z75">
            <v>3.7</v>
          </cell>
          <cell r="AA75">
            <v>2.2999999999999998</v>
          </cell>
          <cell r="AB75">
            <v>2.9</v>
          </cell>
          <cell r="AC75">
            <v>3.3</v>
          </cell>
          <cell r="AD75">
            <v>2.8</v>
          </cell>
          <cell r="AE75">
            <v>2.8</v>
          </cell>
          <cell r="AF75">
            <v>3</v>
          </cell>
          <cell r="AG75">
            <v>3</v>
          </cell>
          <cell r="AH75">
            <v>3</v>
          </cell>
          <cell r="AI75">
            <v>3</v>
          </cell>
          <cell r="AJ75">
            <v>3</v>
          </cell>
          <cell r="AK75">
            <v>3</v>
          </cell>
          <cell r="AL75">
            <v>3</v>
          </cell>
          <cell r="AM75">
            <v>3</v>
          </cell>
          <cell r="AN75">
            <v>3</v>
          </cell>
          <cell r="AO75">
            <v>3</v>
          </cell>
          <cell r="AP75">
            <v>3</v>
          </cell>
          <cell r="AQ75">
            <v>3</v>
          </cell>
        </row>
        <row r="76">
          <cell r="D76" t="str">
            <v>A180</v>
          </cell>
          <cell r="E76">
            <v>20.7</v>
          </cell>
          <cell r="F76">
            <v>20.9</v>
          </cell>
          <cell r="G76">
            <v>14.1</v>
          </cell>
          <cell r="H76">
            <v>13.2</v>
          </cell>
          <cell r="I76">
            <v>17.100000000000001</v>
          </cell>
          <cell r="J76">
            <v>17.100000000000001</v>
          </cell>
          <cell r="K76">
            <v>12.47592</v>
          </cell>
          <cell r="L76">
            <v>9.8000000000000007</v>
          </cell>
          <cell r="M76">
            <v>-1</v>
          </cell>
          <cell r="N76">
            <v>9.6</v>
          </cell>
          <cell r="O76">
            <v>9.9</v>
          </cell>
          <cell r="P76">
            <v>8.3409200000000006</v>
          </cell>
          <cell r="Q76">
            <v>10.72039</v>
          </cell>
          <cell r="R76">
            <v>6.4278599999999999</v>
          </cell>
          <cell r="S76">
            <v>8.0301600000000004</v>
          </cell>
          <cell r="T76">
            <v>4.9957200000000004</v>
          </cell>
          <cell r="U76">
            <v>5.0290699999999999</v>
          </cell>
          <cell r="V76">
            <v>8</v>
          </cell>
          <cell r="W76">
            <v>5.9</v>
          </cell>
          <cell r="X76">
            <v>4.3</v>
          </cell>
          <cell r="Y76">
            <v>9.9</v>
          </cell>
          <cell r="Z76">
            <v>5.3</v>
          </cell>
          <cell r="AA76">
            <v>3.4</v>
          </cell>
          <cell r="AB76">
            <v>3.8</v>
          </cell>
          <cell r="AC76">
            <v>4</v>
          </cell>
          <cell r="AD76">
            <v>5.3</v>
          </cell>
          <cell r="AE76">
            <v>4.7</v>
          </cell>
        </row>
        <row r="79">
          <cell r="D79" t="str">
            <v>B100</v>
          </cell>
          <cell r="E79">
            <v>650.20000000000005</v>
          </cell>
          <cell r="F79">
            <v>718.7</v>
          </cell>
          <cell r="G79">
            <v>766.3</v>
          </cell>
          <cell r="H79">
            <v>822.4</v>
          </cell>
          <cell r="I79">
            <v>960.1</v>
          </cell>
          <cell r="J79">
            <v>1250.5999999999999</v>
          </cell>
          <cell r="K79">
            <v>1297.0999999999999</v>
          </cell>
          <cell r="L79">
            <v>1361.6</v>
          </cell>
          <cell r="M79">
            <v>1323.1</v>
          </cell>
          <cell r="N79">
            <v>1436.9</v>
          </cell>
          <cell r="O79">
            <v>1722.7</v>
          </cell>
          <cell r="P79">
            <v>1504.4</v>
          </cell>
          <cell r="Q79">
            <v>1624.7</v>
          </cell>
          <cell r="R79">
            <v>1938.2</v>
          </cell>
          <cell r="S79">
            <v>2538.4</v>
          </cell>
          <cell r="T79">
            <v>2844.2</v>
          </cell>
          <cell r="U79">
            <v>3254.6</v>
          </cell>
          <cell r="V79">
            <v>3714.9</v>
          </cell>
          <cell r="W79">
            <v>4220.1000000000004</v>
          </cell>
          <cell r="X79">
            <v>3635.3</v>
          </cell>
          <cell r="Y79">
            <v>4663.8</v>
          </cell>
          <cell r="Z79">
            <v>5552.1</v>
          </cell>
          <cell r="AA79">
            <v>5478.7</v>
          </cell>
          <cell r="AB79">
            <v>5596.3</v>
          </cell>
          <cell r="AC79">
            <v>5726.7</v>
          </cell>
          <cell r="AD79">
            <v>5267.6</v>
          </cell>
          <cell r="AE79">
            <v>4954.3</v>
          </cell>
          <cell r="AF79">
            <v>5737</v>
          </cell>
        </row>
        <row r="80">
          <cell r="D80" t="str">
            <v>B110</v>
          </cell>
          <cell r="E80">
            <v>4.2</v>
          </cell>
          <cell r="F80">
            <v>10.5</v>
          </cell>
          <cell r="G80">
            <v>6.6</v>
          </cell>
          <cell r="H80">
            <v>7.3</v>
          </cell>
          <cell r="I80">
            <v>16.8</v>
          </cell>
          <cell r="J80">
            <v>30.3</v>
          </cell>
          <cell r="K80">
            <v>3.7</v>
          </cell>
          <cell r="L80">
            <v>5</v>
          </cell>
          <cell r="M80">
            <v>-2.8</v>
          </cell>
          <cell r="N80">
            <v>8.6</v>
          </cell>
          <cell r="O80">
            <v>19.899999999999999</v>
          </cell>
          <cell r="P80">
            <v>-12.7</v>
          </cell>
          <cell r="Q80">
            <v>8</v>
          </cell>
          <cell r="R80">
            <v>19.3</v>
          </cell>
          <cell r="S80">
            <v>31</v>
          </cell>
          <cell r="T80">
            <v>12.0444</v>
          </cell>
          <cell r="U80">
            <v>14.431570000000001</v>
          </cell>
          <cell r="V80">
            <v>14.1</v>
          </cell>
          <cell r="W80">
            <v>13.6</v>
          </cell>
          <cell r="X80">
            <v>-13.9</v>
          </cell>
          <cell r="Y80">
            <v>28.3</v>
          </cell>
          <cell r="Z80">
            <v>19</v>
          </cell>
          <cell r="AA80">
            <v>-1.3</v>
          </cell>
          <cell r="AB80">
            <v>2.1</v>
          </cell>
          <cell r="AC80">
            <v>2.2999999999999998</v>
          </cell>
          <cell r="AD80">
            <v>-8</v>
          </cell>
          <cell r="AE80">
            <v>-5.9</v>
          </cell>
          <cell r="AF80">
            <v>16.600000000000001</v>
          </cell>
          <cell r="AG80">
            <v>12.5</v>
          </cell>
          <cell r="AH80">
            <v>12.5</v>
          </cell>
          <cell r="AI80">
            <v>12.5</v>
          </cell>
          <cell r="AJ80">
            <v>12.5</v>
          </cell>
          <cell r="AK80">
            <v>12.5</v>
          </cell>
          <cell r="AL80">
            <v>12.5</v>
          </cell>
          <cell r="AM80">
            <v>12.5</v>
          </cell>
          <cell r="AN80">
            <v>12.5</v>
          </cell>
          <cell r="AO80">
            <v>12.5</v>
          </cell>
          <cell r="AP80">
            <v>12.5</v>
          </cell>
          <cell r="AQ80">
            <v>12.5</v>
          </cell>
        </row>
        <row r="82">
          <cell r="D82" t="str">
            <v>B120</v>
          </cell>
          <cell r="E82">
            <v>698.4</v>
          </cell>
          <cell r="F82">
            <v>815.2</v>
          </cell>
          <cell r="G82">
            <v>817.8</v>
          </cell>
          <cell r="H82">
            <v>838</v>
          </cell>
          <cell r="I82">
            <v>1023.5</v>
          </cell>
          <cell r="J82">
            <v>1351.2</v>
          </cell>
          <cell r="K82">
            <v>1503.4</v>
          </cell>
          <cell r="L82">
            <v>1446.2</v>
          </cell>
          <cell r="M82">
            <v>932.8</v>
          </cell>
          <cell r="N82">
            <v>1197.5</v>
          </cell>
          <cell r="O82">
            <v>1604.8</v>
          </cell>
          <cell r="P82">
            <v>1411</v>
          </cell>
          <cell r="Q82">
            <v>1521.3</v>
          </cell>
          <cell r="R82">
            <v>1788.3</v>
          </cell>
          <cell r="S82">
            <v>2244.6</v>
          </cell>
          <cell r="T82">
            <v>2612.4</v>
          </cell>
          <cell r="U82">
            <v>3093.8</v>
          </cell>
          <cell r="V82">
            <v>3568.5</v>
          </cell>
          <cell r="W82">
            <v>4352.7</v>
          </cell>
          <cell r="X82">
            <v>3230.8</v>
          </cell>
          <cell r="Y82">
            <v>4252.1000000000004</v>
          </cell>
          <cell r="Z82">
            <v>5244.1</v>
          </cell>
          <cell r="AA82">
            <v>5195.8</v>
          </cell>
          <cell r="AB82">
            <v>5155.8999999999996</v>
          </cell>
          <cell r="AC82">
            <v>5255.1</v>
          </cell>
          <cell r="AD82">
            <v>4365</v>
          </cell>
          <cell r="AE82">
            <v>4061.9</v>
          </cell>
          <cell r="AF82">
            <v>4784</v>
          </cell>
        </row>
        <row r="83">
          <cell r="D83" t="str">
            <v>B130</v>
          </cell>
          <cell r="E83">
            <v>13.6</v>
          </cell>
          <cell r="F83">
            <v>16.7</v>
          </cell>
          <cell r="G83">
            <v>0.3</v>
          </cell>
          <cell r="H83">
            <v>2.5</v>
          </cell>
          <cell r="I83">
            <v>22.1</v>
          </cell>
          <cell r="J83">
            <v>32</v>
          </cell>
          <cell r="K83">
            <v>11.3</v>
          </cell>
          <cell r="L83">
            <v>-3.8</v>
          </cell>
          <cell r="M83">
            <v>-35.5</v>
          </cell>
          <cell r="N83">
            <v>28.4</v>
          </cell>
          <cell r="O83">
            <v>34</v>
          </cell>
          <cell r="P83">
            <v>-12.1</v>
          </cell>
          <cell r="Q83">
            <v>7.8</v>
          </cell>
          <cell r="R83">
            <v>17.600000000000001</v>
          </cell>
          <cell r="S83">
            <v>25.5</v>
          </cell>
          <cell r="T83">
            <v>16.38382</v>
          </cell>
          <cell r="U83">
            <v>18.429290000000002</v>
          </cell>
          <cell r="V83">
            <v>15.3</v>
          </cell>
          <cell r="W83">
            <v>22</v>
          </cell>
          <cell r="X83">
            <v>-25.8</v>
          </cell>
          <cell r="Y83">
            <v>31.6</v>
          </cell>
          <cell r="Z83">
            <v>23.3</v>
          </cell>
          <cell r="AA83">
            <v>-0.9</v>
          </cell>
          <cell r="AB83">
            <v>-0.8</v>
          </cell>
          <cell r="AC83">
            <v>1.9</v>
          </cell>
          <cell r="AD83">
            <v>-16.899999999999999</v>
          </cell>
          <cell r="AE83">
            <v>-6.9</v>
          </cell>
          <cell r="AF83">
            <v>18.3</v>
          </cell>
          <cell r="AG83">
            <v>14.8</v>
          </cell>
          <cell r="AH83">
            <v>14.8</v>
          </cell>
          <cell r="AI83">
            <v>14.8</v>
          </cell>
          <cell r="AJ83">
            <v>14.8</v>
          </cell>
          <cell r="AK83">
            <v>14.8</v>
          </cell>
          <cell r="AL83">
            <v>14.8</v>
          </cell>
          <cell r="AM83">
            <v>14.8</v>
          </cell>
          <cell r="AN83">
            <v>14.8</v>
          </cell>
          <cell r="AO83">
            <v>14.8</v>
          </cell>
          <cell r="AP83">
            <v>14.8</v>
          </cell>
          <cell r="AQ83">
            <v>14.8</v>
          </cell>
        </row>
        <row r="85">
          <cell r="D85" t="str">
            <v>B140</v>
          </cell>
          <cell r="E85">
            <v>-48.27946</v>
          </cell>
          <cell r="F85">
            <v>-96.547349999999994</v>
          </cell>
          <cell r="G85">
            <v>-51.437420000000003</v>
          </cell>
          <cell r="H85">
            <v>-15.642760000000001</v>
          </cell>
          <cell r="I85">
            <v>-63.349379999999996</v>
          </cell>
          <cell r="J85">
            <v>-100.60945</v>
          </cell>
          <cell r="K85">
            <v>-206.23963000000001</v>
          </cell>
          <cell r="L85">
            <v>-84.521699999999996</v>
          </cell>
          <cell r="M85">
            <v>390.31389000000001</v>
          </cell>
          <cell r="N85">
            <v>239.33177000000001</v>
          </cell>
          <cell r="O85">
            <v>117.86492</v>
          </cell>
          <cell r="P85">
            <v>93.413229999999999</v>
          </cell>
          <cell r="Q85">
            <v>103.4</v>
          </cell>
          <cell r="R85">
            <v>149.9</v>
          </cell>
          <cell r="S85">
            <v>293.8</v>
          </cell>
          <cell r="T85">
            <v>231.8</v>
          </cell>
          <cell r="U85">
            <v>160.80000000000001</v>
          </cell>
          <cell r="V85">
            <v>146.4</v>
          </cell>
          <cell r="W85">
            <v>-132.59998999999999</v>
          </cell>
          <cell r="X85">
            <v>404.5</v>
          </cell>
          <cell r="Y85">
            <v>411.7</v>
          </cell>
          <cell r="Z85">
            <v>308</v>
          </cell>
          <cell r="AA85">
            <v>282.89999999999998</v>
          </cell>
          <cell r="AB85">
            <v>440.4</v>
          </cell>
          <cell r="AC85">
            <v>471.59998999999999</v>
          </cell>
          <cell r="AD85">
            <v>902.6</v>
          </cell>
          <cell r="AE85">
            <v>892.4</v>
          </cell>
          <cell r="AF85">
            <v>970</v>
          </cell>
          <cell r="AG85">
            <v>980</v>
          </cell>
          <cell r="AH85">
            <v>980</v>
          </cell>
          <cell r="AI85">
            <v>980</v>
          </cell>
          <cell r="AJ85">
            <v>980</v>
          </cell>
          <cell r="AK85">
            <v>980</v>
          </cell>
          <cell r="AL85">
            <v>980</v>
          </cell>
          <cell r="AM85">
            <v>980</v>
          </cell>
          <cell r="AN85">
            <v>980</v>
          </cell>
          <cell r="AO85">
            <v>980</v>
          </cell>
          <cell r="AP85">
            <v>980</v>
          </cell>
          <cell r="AQ85">
            <v>980</v>
          </cell>
        </row>
        <row r="86">
          <cell r="D86" t="str">
            <v>B150</v>
          </cell>
          <cell r="E86">
            <v>-24.036000000000001</v>
          </cell>
          <cell r="F86">
            <v>-76.046000000000006</v>
          </cell>
          <cell r="G86">
            <v>-24.317</v>
          </cell>
          <cell r="H86">
            <v>20.260000000000002</v>
          </cell>
          <cell r="I86">
            <v>-44.637</v>
          </cell>
          <cell r="J86">
            <v>-97.515000000000001</v>
          </cell>
          <cell r="K86">
            <v>-238.309</v>
          </cell>
          <cell r="L86">
            <v>-102.85299999999999</v>
          </cell>
          <cell r="M86">
            <v>400.56900000000002</v>
          </cell>
          <cell r="N86">
            <v>216.08199999999999</v>
          </cell>
          <cell r="O86">
            <v>104.443</v>
          </cell>
          <cell r="P86">
            <v>27.001999999999999</v>
          </cell>
          <cell r="Q86">
            <v>46.926000000000002</v>
          </cell>
          <cell r="R86">
            <v>118.774</v>
          </cell>
          <cell r="S86">
            <v>297.43400000000003</v>
          </cell>
          <cell r="T86">
            <v>126.548</v>
          </cell>
          <cell r="U86">
            <v>35.692</v>
          </cell>
          <cell r="V86">
            <v>117.9</v>
          </cell>
          <cell r="W86">
            <v>31.9</v>
          </cell>
          <cell r="X86">
            <v>335.9</v>
          </cell>
          <cell r="Y86">
            <v>288.5</v>
          </cell>
          <cell r="Z86">
            <v>186.6</v>
          </cell>
          <cell r="AA86">
            <v>508.4</v>
          </cell>
          <cell r="AB86">
            <v>811.5</v>
          </cell>
          <cell r="AC86">
            <v>843.7</v>
          </cell>
          <cell r="AD86">
            <v>1059.4000000000001</v>
          </cell>
          <cell r="AE86">
            <v>986.8</v>
          </cell>
          <cell r="AF86">
            <v>587</v>
          </cell>
          <cell r="AG86">
            <v>880</v>
          </cell>
          <cell r="AH86">
            <v>880</v>
          </cell>
          <cell r="AI86">
            <v>880</v>
          </cell>
          <cell r="AJ86">
            <v>880</v>
          </cell>
          <cell r="AK86">
            <v>880</v>
          </cell>
          <cell r="AL86">
            <v>880</v>
          </cell>
          <cell r="AM86">
            <v>880</v>
          </cell>
          <cell r="AN86">
            <v>880</v>
          </cell>
          <cell r="AO86">
            <v>880</v>
          </cell>
          <cell r="AP86">
            <v>880</v>
          </cell>
          <cell r="AQ86">
            <v>880</v>
          </cell>
        </row>
        <row r="89">
          <cell r="D89" t="str">
            <v>C100</v>
          </cell>
          <cell r="E89">
            <v>8.5723900000000004</v>
          </cell>
          <cell r="F89">
            <v>9.3331999999999997</v>
          </cell>
          <cell r="G89">
            <v>6.2128399999999999</v>
          </cell>
          <cell r="H89">
            <v>4.8007999999999997</v>
          </cell>
          <cell r="I89">
            <v>6.2665100000000002</v>
          </cell>
          <cell r="J89">
            <v>4.4807899999999998</v>
          </cell>
          <cell r="K89">
            <v>4.9250600000000002</v>
          </cell>
          <cell r="L89">
            <v>4.4392199999999997</v>
          </cell>
          <cell r="M89">
            <v>7.51241</v>
          </cell>
          <cell r="N89">
            <v>0.81337999999999999</v>
          </cell>
          <cell r="O89">
            <v>2.2588900000000001</v>
          </cell>
          <cell r="P89">
            <v>4.09999</v>
          </cell>
          <cell r="Q89">
            <v>2.7627700000000002</v>
          </cell>
          <cell r="R89">
            <v>3.5137700000000001</v>
          </cell>
          <cell r="S89">
            <v>3.5914199999999998</v>
          </cell>
          <cell r="T89">
            <v>2.7538</v>
          </cell>
          <cell r="U89">
            <v>2.2000000000000002</v>
          </cell>
          <cell r="V89">
            <v>2.5</v>
          </cell>
          <cell r="W89">
            <v>4.7</v>
          </cell>
          <cell r="X89">
            <v>2.8</v>
          </cell>
          <cell r="Y89">
            <v>2.9</v>
          </cell>
          <cell r="Z89">
            <v>4</v>
          </cell>
          <cell r="AA89">
            <v>2.2000000000000002</v>
          </cell>
          <cell r="AB89">
            <v>1.3</v>
          </cell>
          <cell r="AC89">
            <v>1.3</v>
          </cell>
          <cell r="AD89">
            <v>0.7</v>
          </cell>
          <cell r="AE89">
            <v>1</v>
          </cell>
          <cell r="AF89">
            <v>2</v>
          </cell>
          <cell r="AG89">
            <v>1.9</v>
          </cell>
          <cell r="AH89">
            <v>1.9</v>
          </cell>
          <cell r="AI89">
            <v>1.9</v>
          </cell>
          <cell r="AJ89">
            <v>1.9</v>
          </cell>
          <cell r="AK89">
            <v>1.9</v>
          </cell>
          <cell r="AL89">
            <v>1.9</v>
          </cell>
          <cell r="AM89">
            <v>1.9</v>
          </cell>
          <cell r="AN89">
            <v>1.9</v>
          </cell>
          <cell r="AO89">
            <v>1.9</v>
          </cell>
          <cell r="AP89">
            <v>1.9</v>
          </cell>
          <cell r="AQ89">
            <v>1.9</v>
          </cell>
        </row>
        <row r="92">
          <cell r="D92" t="str">
            <v>D100</v>
          </cell>
          <cell r="O92">
            <v>4.3916599999999999</v>
          </cell>
          <cell r="P92">
            <v>3.9750000000000001</v>
          </cell>
          <cell r="Q92">
            <v>3.2583299999999999</v>
          </cell>
          <cell r="R92">
            <v>3.5833300000000001</v>
          </cell>
          <cell r="S92">
            <v>3.6749999999999998</v>
          </cell>
          <cell r="T92">
            <v>3.75</v>
          </cell>
          <cell r="U92">
            <v>3.45</v>
          </cell>
          <cell r="V92">
            <v>3.2250000000000001</v>
          </cell>
          <cell r="W92">
            <v>3.1749999999999998</v>
          </cell>
          <cell r="X92">
            <v>3.6416599999999999</v>
          </cell>
          <cell r="Y92">
            <v>3.7</v>
          </cell>
          <cell r="Z92">
            <v>3.4</v>
          </cell>
          <cell r="AA92">
            <v>3.2083300000000001</v>
          </cell>
          <cell r="AB92">
            <v>3.125</v>
          </cell>
          <cell r="AC92">
            <v>3.5333299999999999</v>
          </cell>
          <cell r="AD92">
            <v>3.625</v>
          </cell>
          <cell r="AE92">
            <v>3.7083300000000001</v>
          </cell>
        </row>
        <row r="95">
          <cell r="D95" t="str">
            <v>E110</v>
          </cell>
          <cell r="E95">
            <v>709.78750000000002</v>
          </cell>
          <cell r="F95">
            <v>733.4425</v>
          </cell>
          <cell r="G95">
            <v>780.77750000000003</v>
          </cell>
          <cell r="H95">
            <v>802.5625</v>
          </cell>
          <cell r="I95">
            <v>803.58249999999998</v>
          </cell>
          <cell r="J95">
            <v>771.005</v>
          </cell>
          <cell r="K95">
            <v>804.58500000000004</v>
          </cell>
          <cell r="L95">
            <v>951.95916</v>
          </cell>
          <cell r="M95">
            <v>1398.71711</v>
          </cell>
          <cell r="N95">
            <v>1188.91769</v>
          </cell>
          <cell r="O95">
            <v>1130.6099999999999</v>
          </cell>
          <cell r="P95">
            <v>1290.83</v>
          </cell>
          <cell r="Q95">
            <v>1251.24</v>
          </cell>
          <cell r="R95">
            <v>1191.8900000000001</v>
          </cell>
          <cell r="S95">
            <v>1144.67</v>
          </cell>
          <cell r="T95">
            <v>1024.31</v>
          </cell>
          <cell r="U95">
            <v>955.51</v>
          </cell>
          <cell r="V95">
            <v>929.2</v>
          </cell>
          <cell r="W95">
            <v>1102.5899999999999</v>
          </cell>
          <cell r="X95">
            <v>1276.4000000000001</v>
          </cell>
          <cell r="Y95">
            <v>1156.26</v>
          </cell>
          <cell r="Z95">
            <v>1108.1099999999999</v>
          </cell>
          <cell r="AA95">
            <v>1126.8800000000001</v>
          </cell>
          <cell r="AB95">
            <v>1095.04</v>
          </cell>
          <cell r="AC95">
            <v>1053.22</v>
          </cell>
          <cell r="AD95">
            <v>1131.49</v>
          </cell>
          <cell r="AE95">
            <v>1160.5</v>
          </cell>
          <cell r="AF95">
            <v>1130.6089999999999</v>
          </cell>
          <cell r="AG95">
            <v>1080</v>
          </cell>
          <cell r="AH95">
            <v>1080</v>
          </cell>
          <cell r="AI95">
            <v>1080</v>
          </cell>
          <cell r="AJ95">
            <v>1080</v>
          </cell>
          <cell r="AK95">
            <v>1080</v>
          </cell>
          <cell r="AL95">
            <v>1080</v>
          </cell>
          <cell r="AM95">
            <v>1080</v>
          </cell>
          <cell r="AN95">
            <v>1080</v>
          </cell>
          <cell r="AO95">
            <v>1080</v>
          </cell>
          <cell r="AP95">
            <v>1080</v>
          </cell>
          <cell r="AQ95">
            <v>1080</v>
          </cell>
        </row>
        <row r="96">
          <cell r="D96" t="str">
            <v>E100</v>
          </cell>
          <cell r="E96">
            <v>716.7</v>
          </cell>
          <cell r="F96">
            <v>759.5</v>
          </cell>
          <cell r="G96">
            <v>786.9</v>
          </cell>
          <cell r="H96">
            <v>807.2</v>
          </cell>
          <cell r="I96">
            <v>788.5</v>
          </cell>
          <cell r="J96">
            <v>775.7</v>
          </cell>
          <cell r="K96">
            <v>844.9</v>
          </cell>
          <cell r="L96">
            <v>1695</v>
          </cell>
          <cell r="M96">
            <v>1204</v>
          </cell>
          <cell r="N96">
            <v>1138</v>
          </cell>
          <cell r="O96">
            <v>1259.7</v>
          </cell>
          <cell r="P96">
            <v>1326.1</v>
          </cell>
          <cell r="Q96">
            <v>1200.4000000000001</v>
          </cell>
          <cell r="R96">
            <v>1197.8</v>
          </cell>
          <cell r="S96">
            <v>1043.8</v>
          </cell>
          <cell r="T96">
            <v>1013</v>
          </cell>
          <cell r="U96">
            <v>929.6</v>
          </cell>
          <cell r="V96">
            <v>938.2</v>
          </cell>
          <cell r="W96">
            <v>1257.5</v>
          </cell>
          <cell r="X96">
            <v>1167.5999999999999</v>
          </cell>
          <cell r="Y96">
            <v>1138.9000000000001</v>
          </cell>
          <cell r="Z96">
            <v>1153.3</v>
          </cell>
          <cell r="AA96">
            <v>1071.0999999999999</v>
          </cell>
          <cell r="AB96">
            <v>1055.3</v>
          </cell>
          <cell r="AC96">
            <v>1099.2</v>
          </cell>
          <cell r="AD96">
            <v>1172</v>
          </cell>
          <cell r="AE96">
            <v>1208.5</v>
          </cell>
          <cell r="AF96">
            <v>1070.5</v>
          </cell>
          <cell r="AG96">
            <v>1080</v>
          </cell>
          <cell r="AH96">
            <v>1120</v>
          </cell>
          <cell r="AI96">
            <v>1120</v>
          </cell>
          <cell r="AJ96">
            <v>1120</v>
          </cell>
          <cell r="AK96">
            <v>1120</v>
          </cell>
          <cell r="AL96">
            <v>1120</v>
          </cell>
          <cell r="AM96">
            <v>1120</v>
          </cell>
          <cell r="AN96">
            <v>1120</v>
          </cell>
          <cell r="AO96">
            <v>1120</v>
          </cell>
          <cell r="AP96">
            <v>1120</v>
          </cell>
          <cell r="AQ96">
            <v>1120</v>
          </cell>
        </row>
        <row r="98">
          <cell r="D98" t="str">
            <v>E130</v>
          </cell>
          <cell r="E98">
            <v>491.58</v>
          </cell>
          <cell r="F98">
            <v>545.95000000000005</v>
          </cell>
          <cell r="G98">
            <v>617.08000000000004</v>
          </cell>
          <cell r="H98">
            <v>725.67</v>
          </cell>
          <cell r="I98">
            <v>787.91</v>
          </cell>
          <cell r="J98">
            <v>824.45</v>
          </cell>
          <cell r="K98">
            <v>739.59</v>
          </cell>
          <cell r="L98">
            <v>784.02</v>
          </cell>
          <cell r="M98">
            <v>1074.4100000000001</v>
          </cell>
          <cell r="N98">
            <v>1048.6400000000001</v>
          </cell>
          <cell r="O98">
            <v>1048.92</v>
          </cell>
          <cell r="P98">
            <v>1062.4100000000001</v>
          </cell>
          <cell r="Q98">
            <v>999.57</v>
          </cell>
          <cell r="R98">
            <v>1029.76</v>
          </cell>
          <cell r="S98">
            <v>1058.76</v>
          </cell>
          <cell r="T98">
            <v>930.66</v>
          </cell>
          <cell r="U98">
            <v>821.49</v>
          </cell>
          <cell r="V98">
            <v>789.75</v>
          </cell>
          <cell r="W98">
            <v>1076.6300000000001</v>
          </cell>
          <cell r="X98">
            <v>1363.13</v>
          </cell>
          <cell r="Y98">
            <v>1320.56</v>
          </cell>
          <cell r="Z98">
            <v>1391.31</v>
          </cell>
          <cell r="AA98">
            <v>1413.14</v>
          </cell>
          <cell r="AB98">
            <v>1123.4100000000001</v>
          </cell>
          <cell r="AC98">
            <v>996.19</v>
          </cell>
          <cell r="AD98">
            <v>934.56</v>
          </cell>
          <cell r="AE98">
            <v>1068.17</v>
          </cell>
          <cell r="AF98">
            <v>1008.91</v>
          </cell>
          <cell r="AG98">
            <v>963.96396000000004</v>
          </cell>
          <cell r="AH98">
            <v>963.96396000000004</v>
          </cell>
          <cell r="AI98">
            <v>963.96396000000004</v>
          </cell>
          <cell r="AJ98">
            <v>963.96396000000004</v>
          </cell>
          <cell r="AK98">
            <v>963.96396000000004</v>
          </cell>
          <cell r="AL98">
            <v>963.96396000000004</v>
          </cell>
          <cell r="AM98">
            <v>963.96396000000004</v>
          </cell>
          <cell r="AN98">
            <v>963.96396000000004</v>
          </cell>
          <cell r="AO98">
            <v>963.96396000000004</v>
          </cell>
          <cell r="AP98">
            <v>963.96396000000004</v>
          </cell>
          <cell r="AQ98">
            <v>963.96396000000004</v>
          </cell>
        </row>
        <row r="99">
          <cell r="D99" t="str">
            <v>E120</v>
          </cell>
          <cell r="E99">
            <v>532.44000000000005</v>
          </cell>
          <cell r="F99">
            <v>607.17999999999995</v>
          </cell>
          <cell r="G99">
            <v>633</v>
          </cell>
          <cell r="H99">
            <v>722.49</v>
          </cell>
          <cell r="I99">
            <v>790.68</v>
          </cell>
          <cell r="J99">
            <v>749.23</v>
          </cell>
          <cell r="K99">
            <v>726.51</v>
          </cell>
          <cell r="L99">
            <v>1087.82</v>
          </cell>
          <cell r="M99">
            <v>1053.47</v>
          </cell>
          <cell r="N99">
            <v>1121.8399999999999</v>
          </cell>
          <cell r="O99">
            <v>1101.52</v>
          </cell>
          <cell r="P99">
            <v>1009.4</v>
          </cell>
          <cell r="Q99">
            <v>1012.87</v>
          </cell>
          <cell r="R99">
            <v>1119.5999999999999</v>
          </cell>
          <cell r="S99">
            <v>1012.07</v>
          </cell>
          <cell r="T99">
            <v>859.9</v>
          </cell>
          <cell r="U99">
            <v>781.83</v>
          </cell>
          <cell r="V99">
            <v>833.33</v>
          </cell>
          <cell r="W99">
            <v>1393.89</v>
          </cell>
          <cell r="X99">
            <v>1262.82</v>
          </cell>
          <cell r="Y99">
            <v>1397.08</v>
          </cell>
          <cell r="Z99">
            <v>1485.16</v>
          </cell>
          <cell r="AA99">
            <v>1247.5</v>
          </cell>
          <cell r="AB99">
            <v>1004.66</v>
          </cell>
          <cell r="AC99">
            <v>920.14</v>
          </cell>
          <cell r="AD99">
            <v>972.01</v>
          </cell>
          <cell r="AE99">
            <v>1036.81</v>
          </cell>
          <cell r="AF99">
            <v>949.11</v>
          </cell>
          <cell r="AG99">
            <v>973.21428000000003</v>
          </cell>
          <cell r="AH99">
            <v>973.21428000000003</v>
          </cell>
          <cell r="AI99">
            <v>973.21428000000003</v>
          </cell>
          <cell r="AJ99">
            <v>973.21428000000003</v>
          </cell>
          <cell r="AK99">
            <v>973.21428000000003</v>
          </cell>
          <cell r="AL99">
            <v>973.21428000000003</v>
          </cell>
          <cell r="AM99">
            <v>973.21428000000003</v>
          </cell>
          <cell r="AN99">
            <v>973.21428000000003</v>
          </cell>
          <cell r="AO99">
            <v>973.21428000000003</v>
          </cell>
          <cell r="AP99">
            <v>973.21428000000003</v>
          </cell>
          <cell r="AQ99">
            <v>973.21428000000003</v>
          </cell>
        </row>
        <row r="101">
          <cell r="D101" t="str">
            <v>E150</v>
          </cell>
          <cell r="E101">
            <v>144.80000000000001</v>
          </cell>
          <cell r="F101">
            <v>134.5</v>
          </cell>
          <cell r="G101">
            <v>126.7</v>
          </cell>
          <cell r="H101">
            <v>111</v>
          </cell>
          <cell r="I101">
            <v>102.1</v>
          </cell>
          <cell r="J101">
            <v>94</v>
          </cell>
          <cell r="K101">
            <v>108.8</v>
          </cell>
          <cell r="L101">
            <v>121</v>
          </cell>
          <cell r="M101">
            <v>130.80000000000001</v>
          </cell>
          <cell r="N101">
            <v>113.8</v>
          </cell>
          <cell r="O101">
            <v>107.8</v>
          </cell>
          <cell r="P101">
            <v>121.5</v>
          </cell>
          <cell r="Q101">
            <v>125.2</v>
          </cell>
          <cell r="R101">
            <v>115.9</v>
          </cell>
          <cell r="S101">
            <v>108.1</v>
          </cell>
          <cell r="T101">
            <v>110.3</v>
          </cell>
          <cell r="U101">
            <v>116.3</v>
          </cell>
          <cell r="V101">
            <v>117.77</v>
          </cell>
          <cell r="W101">
            <v>103.34</v>
          </cell>
          <cell r="X101">
            <v>93.63</v>
          </cell>
          <cell r="Y101">
            <v>87.73</v>
          </cell>
          <cell r="Z101">
            <v>79.739999999999995</v>
          </cell>
          <cell r="AA101">
            <v>79.81</v>
          </cell>
          <cell r="AB101">
            <v>97.62</v>
          </cell>
          <cell r="AC101">
            <v>105.92</v>
          </cell>
          <cell r="AD101">
            <v>121.08</v>
          </cell>
          <cell r="AE101">
            <v>108.7998</v>
          </cell>
          <cell r="AF101">
            <v>112</v>
          </cell>
          <cell r="AG101">
            <v>111</v>
          </cell>
          <cell r="AH101">
            <v>109</v>
          </cell>
          <cell r="AI101">
            <v>111</v>
          </cell>
          <cell r="AJ101">
            <v>111</v>
          </cell>
          <cell r="AK101">
            <v>111</v>
          </cell>
          <cell r="AL101">
            <v>111</v>
          </cell>
          <cell r="AM101">
            <v>111</v>
          </cell>
          <cell r="AN101">
            <v>111</v>
          </cell>
          <cell r="AO101">
            <v>111</v>
          </cell>
          <cell r="AP101">
            <v>111</v>
          </cell>
          <cell r="AQ101">
            <v>111</v>
          </cell>
        </row>
        <row r="102">
          <cell r="D102" t="str">
            <v>E140</v>
          </cell>
          <cell r="E102">
            <v>134.6</v>
          </cell>
          <cell r="F102">
            <v>125.3</v>
          </cell>
          <cell r="G102">
            <v>124.6</v>
          </cell>
          <cell r="H102">
            <v>111.9</v>
          </cell>
          <cell r="I102">
            <v>99.8</v>
          </cell>
          <cell r="J102">
            <v>103.4</v>
          </cell>
          <cell r="K102">
            <v>116.2</v>
          </cell>
          <cell r="L102">
            <v>130.1</v>
          </cell>
          <cell r="M102">
            <v>114.7</v>
          </cell>
          <cell r="N102">
            <v>102.1</v>
          </cell>
          <cell r="O102">
            <v>114.4</v>
          </cell>
          <cell r="P102">
            <v>131.4</v>
          </cell>
          <cell r="Q102">
            <v>118.5</v>
          </cell>
          <cell r="R102">
            <v>107</v>
          </cell>
          <cell r="S102">
            <v>103.1</v>
          </cell>
          <cell r="T102">
            <v>117.8</v>
          </cell>
          <cell r="U102">
            <v>118.9</v>
          </cell>
          <cell r="V102">
            <v>112.58</v>
          </cell>
          <cell r="W102">
            <v>90.215000000000003</v>
          </cell>
          <cell r="X102">
            <v>92.46</v>
          </cell>
          <cell r="Y102">
            <v>81.52</v>
          </cell>
          <cell r="Z102">
            <v>77.655000000000001</v>
          </cell>
          <cell r="AA102">
            <v>85.86</v>
          </cell>
          <cell r="AB102">
            <v>105.04</v>
          </cell>
          <cell r="AC102">
            <v>119.46</v>
          </cell>
          <cell r="AD102">
            <v>120.575</v>
          </cell>
          <cell r="AE102">
            <v>116.56</v>
          </cell>
          <cell r="AF102">
            <v>113</v>
          </cell>
          <cell r="AG102">
            <v>109</v>
          </cell>
          <cell r="AH102">
            <v>109</v>
          </cell>
          <cell r="AI102">
            <v>112</v>
          </cell>
          <cell r="AJ102">
            <v>112</v>
          </cell>
          <cell r="AK102">
            <v>112</v>
          </cell>
          <cell r="AL102">
            <v>112</v>
          </cell>
          <cell r="AM102">
            <v>112</v>
          </cell>
          <cell r="AN102">
            <v>112</v>
          </cell>
          <cell r="AO102">
            <v>112</v>
          </cell>
          <cell r="AP102">
            <v>112</v>
          </cell>
          <cell r="AQ102">
            <v>112</v>
          </cell>
        </row>
        <row r="104">
          <cell r="D104" t="str">
            <v>E170</v>
          </cell>
          <cell r="I104">
            <v>1.2090000000000001</v>
          </cell>
          <cell r="J104">
            <v>1.294</v>
          </cell>
          <cell r="K104">
            <v>1.252</v>
          </cell>
          <cell r="L104">
            <v>1.131</v>
          </cell>
          <cell r="M104">
            <v>1.123</v>
          </cell>
          <cell r="N104">
            <v>1.0660000000000001</v>
          </cell>
          <cell r="O104">
            <v>0.92400000000000004</v>
          </cell>
          <cell r="P104">
            <v>0.89600000000000002</v>
          </cell>
          <cell r="Q104">
            <v>0.94599999999999995</v>
          </cell>
          <cell r="R104">
            <v>1.1319999999999999</v>
          </cell>
          <cell r="S104">
            <v>1.244</v>
          </cell>
          <cell r="T104">
            <v>1.244</v>
          </cell>
          <cell r="U104">
            <v>1.256</v>
          </cell>
          <cell r="V104">
            <v>1.37</v>
          </cell>
          <cell r="W104">
            <v>1.4706999999999999</v>
          </cell>
          <cell r="X104">
            <v>1.3953</v>
          </cell>
          <cell r="Y104">
            <v>1.3270999999999999</v>
          </cell>
          <cell r="Z104">
            <v>1.3920999999999999</v>
          </cell>
          <cell r="AA104">
            <v>1.2854000000000001</v>
          </cell>
          <cell r="AB104">
            <v>1.3279000000000001</v>
          </cell>
          <cell r="AC104">
            <v>1.3289</v>
          </cell>
          <cell r="AD104">
            <v>1.1094999999999999</v>
          </cell>
          <cell r="AE104">
            <v>1.1061000000000001</v>
          </cell>
          <cell r="AF104">
            <v>1.12988</v>
          </cell>
          <cell r="AG104">
            <v>1.22</v>
          </cell>
          <cell r="AH104">
            <v>1.21</v>
          </cell>
          <cell r="AI104">
            <v>1.22</v>
          </cell>
          <cell r="AJ104">
            <v>1.22</v>
          </cell>
          <cell r="AK104">
            <v>1.22</v>
          </cell>
          <cell r="AL104">
            <v>1.22</v>
          </cell>
          <cell r="AM104">
            <v>1.22</v>
          </cell>
          <cell r="AN104">
            <v>1.22</v>
          </cell>
          <cell r="AO104">
            <v>1.22</v>
          </cell>
          <cell r="AP104">
            <v>1.22</v>
          </cell>
          <cell r="AQ104">
            <v>1.22</v>
          </cell>
        </row>
        <row r="105">
          <cell r="D105" t="str">
            <v>E160</v>
          </cell>
          <cell r="I105">
            <v>1.2270000000000001</v>
          </cell>
          <cell r="J105">
            <v>1.278</v>
          </cell>
          <cell r="K105">
            <v>1.242</v>
          </cell>
          <cell r="L105">
            <v>1.1060000000000001</v>
          </cell>
          <cell r="M105">
            <v>1.1679999999999999</v>
          </cell>
          <cell r="N105">
            <v>1.0049999999999999</v>
          </cell>
          <cell r="O105">
            <v>0.94299999999999995</v>
          </cell>
          <cell r="P105">
            <v>0.88400000000000001</v>
          </cell>
          <cell r="Q105">
            <v>1.048</v>
          </cell>
          <cell r="R105">
            <v>1.2549999999999999</v>
          </cell>
          <cell r="S105">
            <v>1.363</v>
          </cell>
          <cell r="T105">
            <v>1.1839999999999999</v>
          </cell>
          <cell r="U105">
            <v>1.3149999999999999</v>
          </cell>
          <cell r="V105">
            <v>1.4722</v>
          </cell>
          <cell r="W105">
            <v>1.4125000000000001</v>
          </cell>
          <cell r="X105">
            <v>1.4339</v>
          </cell>
          <cell r="Y105">
            <v>1.329</v>
          </cell>
          <cell r="Z105">
            <v>1.2955000000000001</v>
          </cell>
          <cell r="AA105">
            <v>1.3222</v>
          </cell>
          <cell r="AB105">
            <v>1.3798999999999999</v>
          </cell>
          <cell r="AC105">
            <v>1.2159</v>
          </cell>
          <cell r="AD105">
            <v>1.0926</v>
          </cell>
          <cell r="AE105">
            <v>1.0488999999999999</v>
          </cell>
          <cell r="AF105">
            <v>1.2</v>
          </cell>
          <cell r="AG105">
            <v>1.22</v>
          </cell>
          <cell r="AH105">
            <v>1.21</v>
          </cell>
          <cell r="AI105">
            <v>1.2</v>
          </cell>
          <cell r="AJ105">
            <v>1.2</v>
          </cell>
          <cell r="AK105">
            <v>1.2</v>
          </cell>
          <cell r="AL105">
            <v>1.2</v>
          </cell>
          <cell r="AM105">
            <v>1.2</v>
          </cell>
          <cell r="AN105">
            <v>1.2</v>
          </cell>
          <cell r="AO105">
            <v>1.2</v>
          </cell>
          <cell r="AP105">
            <v>1.2</v>
          </cell>
          <cell r="AQ105">
            <v>1.2</v>
          </cell>
        </row>
        <row r="108">
          <cell r="D108" t="str">
            <v>F110</v>
          </cell>
          <cell r="J108">
            <v>13.13</v>
          </cell>
          <cell r="K108">
            <v>11.85</v>
          </cell>
          <cell r="L108">
            <v>12.26</v>
          </cell>
          <cell r="M108">
            <v>12.9</v>
          </cell>
          <cell r="N108">
            <v>7.7</v>
          </cell>
          <cell r="O108">
            <v>8.2899999999999991</v>
          </cell>
          <cell r="P108">
            <v>5.68</v>
          </cell>
          <cell r="Q108">
            <v>5.81</v>
          </cell>
          <cell r="R108">
            <v>4.55</v>
          </cell>
          <cell r="S108">
            <v>4.09</v>
          </cell>
          <cell r="T108">
            <v>4.2699999999999996</v>
          </cell>
          <cell r="U108">
            <v>4.83</v>
          </cell>
          <cell r="V108">
            <v>5.23</v>
          </cell>
          <cell r="W108">
            <v>5.27</v>
          </cell>
          <cell r="X108">
            <v>4.05</v>
          </cell>
          <cell r="Y108">
            <v>3.71</v>
          </cell>
          <cell r="Z108">
            <v>3.6175000000000002</v>
          </cell>
          <cell r="AA108">
            <v>3.1425000000000001</v>
          </cell>
          <cell r="AB108">
            <v>2.7974999999999999</v>
          </cell>
          <cell r="AC108">
            <v>3.0274999999999999</v>
          </cell>
          <cell r="AD108">
            <v>1.7949999999999999</v>
          </cell>
          <cell r="AE108">
            <v>1.7250000000000001</v>
          </cell>
          <cell r="AF108">
            <v>1.8009999999999999</v>
          </cell>
          <cell r="AG108">
            <v>2.2999999999999998</v>
          </cell>
          <cell r="AH108">
            <v>2.4</v>
          </cell>
          <cell r="AI108">
            <v>2.2999999999999998</v>
          </cell>
          <cell r="AJ108">
            <v>2</v>
          </cell>
          <cell r="AK108">
            <v>2</v>
          </cell>
          <cell r="AL108">
            <v>2</v>
          </cell>
          <cell r="AM108">
            <v>2</v>
          </cell>
          <cell r="AN108">
            <v>2</v>
          </cell>
          <cell r="AO108">
            <v>2</v>
          </cell>
          <cell r="AP108">
            <v>2</v>
          </cell>
          <cell r="AQ108">
            <v>2</v>
          </cell>
        </row>
        <row r="109">
          <cell r="D109" t="str">
            <v>F100</v>
          </cell>
          <cell r="H109">
            <v>4.5</v>
          </cell>
          <cell r="I109">
            <v>4.5</v>
          </cell>
          <cell r="J109">
            <v>11.8</v>
          </cell>
          <cell r="K109">
            <v>12.2</v>
          </cell>
          <cell r="L109">
            <v>15</v>
          </cell>
          <cell r="M109">
            <v>6.95</v>
          </cell>
          <cell r="N109">
            <v>9.0299999999999994</v>
          </cell>
          <cell r="O109">
            <v>6.7</v>
          </cell>
          <cell r="P109">
            <v>5.91</v>
          </cell>
          <cell r="Q109">
            <v>5.1100000000000003</v>
          </cell>
          <cell r="R109">
            <v>4.82</v>
          </cell>
          <cell r="S109">
            <v>3.28</v>
          </cell>
          <cell r="T109">
            <v>5.08</v>
          </cell>
          <cell r="U109">
            <v>4.92</v>
          </cell>
          <cell r="V109">
            <v>5.74</v>
          </cell>
          <cell r="W109">
            <v>3.41</v>
          </cell>
          <cell r="X109">
            <v>4.41</v>
          </cell>
          <cell r="Y109">
            <v>3.38</v>
          </cell>
          <cell r="Z109">
            <v>3.34</v>
          </cell>
          <cell r="AA109">
            <v>2.82</v>
          </cell>
          <cell r="AB109">
            <v>3</v>
          </cell>
          <cell r="AC109">
            <v>3.15</v>
          </cell>
          <cell r="AD109">
            <v>1.7</v>
          </cell>
          <cell r="AE109">
            <v>1.6</v>
          </cell>
          <cell r="AF109">
            <v>2.1349999999999998</v>
          </cell>
          <cell r="AG109">
            <v>2.4500000000000002</v>
          </cell>
          <cell r="AH109">
            <v>2.4</v>
          </cell>
          <cell r="AI109">
            <v>2.2000000000000002</v>
          </cell>
          <cell r="AJ109">
            <v>1.9</v>
          </cell>
          <cell r="AK109">
            <v>1.9</v>
          </cell>
          <cell r="AL109">
            <v>1.9</v>
          </cell>
          <cell r="AM109">
            <v>1.9</v>
          </cell>
          <cell r="AN109">
            <v>1.9</v>
          </cell>
          <cell r="AO109">
            <v>1.9</v>
          </cell>
          <cell r="AP109">
            <v>1.9</v>
          </cell>
          <cell r="AQ109">
            <v>1.9</v>
          </cell>
        </row>
        <row r="111">
          <cell r="D111" t="str">
            <v>F130</v>
          </cell>
          <cell r="J111">
            <v>12.53</v>
          </cell>
          <cell r="K111">
            <v>11.59</v>
          </cell>
          <cell r="L111">
            <v>12.17</v>
          </cell>
          <cell r="M111">
            <v>13.13</v>
          </cell>
          <cell r="N111">
            <v>8.6</v>
          </cell>
          <cell r="O111">
            <v>8.66</v>
          </cell>
          <cell r="P111">
            <v>6.2</v>
          </cell>
          <cell r="Q111">
            <v>6.3</v>
          </cell>
          <cell r="R111">
            <v>4.76</v>
          </cell>
          <cell r="S111">
            <v>4.33</v>
          </cell>
          <cell r="T111">
            <v>4.53</v>
          </cell>
          <cell r="U111">
            <v>4.96</v>
          </cell>
          <cell r="V111">
            <v>5.28</v>
          </cell>
          <cell r="W111">
            <v>5.36</v>
          </cell>
          <cell r="X111">
            <v>4.6399999999999997</v>
          </cell>
          <cell r="Y111">
            <v>4.3</v>
          </cell>
          <cell r="Z111">
            <v>3.89</v>
          </cell>
          <cell r="AA111">
            <v>3.24</v>
          </cell>
          <cell r="AB111">
            <v>2.9950000000000001</v>
          </cell>
          <cell r="AC111">
            <v>3.34</v>
          </cell>
          <cell r="AD111">
            <v>1.9750000000000001</v>
          </cell>
          <cell r="AE111">
            <v>1.8774999999999999</v>
          </cell>
          <cell r="AF111">
            <v>2</v>
          </cell>
          <cell r="AG111">
            <v>2.4500000000000002</v>
          </cell>
          <cell r="AH111">
            <v>2.58</v>
          </cell>
          <cell r="AI111">
            <v>2.5</v>
          </cell>
          <cell r="AJ111">
            <v>2.0499999999999998</v>
          </cell>
          <cell r="AK111">
            <v>2.0499999999999998</v>
          </cell>
          <cell r="AL111">
            <v>2.0499999999999998</v>
          </cell>
          <cell r="AM111">
            <v>2.0499999999999998</v>
          </cell>
          <cell r="AN111">
            <v>2.0499999999999998</v>
          </cell>
          <cell r="AO111">
            <v>2.0499999999999998</v>
          </cell>
          <cell r="AP111">
            <v>2.0499999999999998</v>
          </cell>
          <cell r="AQ111">
            <v>2.0499999999999998</v>
          </cell>
        </row>
        <row r="112">
          <cell r="D112" t="str">
            <v>F120</v>
          </cell>
          <cell r="J112">
            <v>11.05</v>
          </cell>
          <cell r="K112">
            <v>12.15</v>
          </cell>
          <cell r="L112">
            <v>16.7</v>
          </cell>
          <cell r="M112">
            <v>7.25</v>
          </cell>
          <cell r="N112">
            <v>10.050000000000001</v>
          </cell>
          <cell r="O112">
            <v>6.91</v>
          </cell>
          <cell r="P112">
            <v>6.73</v>
          </cell>
          <cell r="Q112">
            <v>5.34</v>
          </cell>
          <cell r="R112">
            <v>5.0599999999999996</v>
          </cell>
          <cell r="S112">
            <v>3.39</v>
          </cell>
          <cell r="T112">
            <v>5.36</v>
          </cell>
          <cell r="U112">
            <v>5</v>
          </cell>
          <cell r="V112">
            <v>5.78</v>
          </cell>
          <cell r="W112">
            <v>3.77</v>
          </cell>
          <cell r="X112">
            <v>4.92</v>
          </cell>
          <cell r="Y112">
            <v>4.08</v>
          </cell>
          <cell r="Z112">
            <v>3.46</v>
          </cell>
          <cell r="AA112">
            <v>2.97</v>
          </cell>
          <cell r="AB112">
            <v>3.23</v>
          </cell>
          <cell r="AC112">
            <v>3.45</v>
          </cell>
          <cell r="AD112">
            <v>1.8</v>
          </cell>
          <cell r="AE112">
            <v>1.8</v>
          </cell>
          <cell r="AF112">
            <v>2.343</v>
          </cell>
          <cell r="AG112">
            <v>2.6</v>
          </cell>
          <cell r="AH112">
            <v>2.5499999999999998</v>
          </cell>
          <cell r="AI112">
            <v>2.4</v>
          </cell>
          <cell r="AJ112">
            <v>1.95</v>
          </cell>
          <cell r="AK112">
            <v>1.95</v>
          </cell>
          <cell r="AL112">
            <v>1.95</v>
          </cell>
          <cell r="AM112">
            <v>1.95</v>
          </cell>
          <cell r="AN112">
            <v>1.95</v>
          </cell>
          <cell r="AO112">
            <v>1.95</v>
          </cell>
          <cell r="AP112">
            <v>1.95</v>
          </cell>
          <cell r="AQ112">
            <v>1.95</v>
          </cell>
        </row>
        <row r="114">
          <cell r="D114" t="str">
            <v>F150</v>
          </cell>
          <cell r="E114">
            <v>16.46</v>
          </cell>
          <cell r="F114">
            <v>18.899999999999999</v>
          </cell>
          <cell r="G114">
            <v>16.190000000000001</v>
          </cell>
          <cell r="H114">
            <v>12.63</v>
          </cell>
          <cell r="I114">
            <v>12.94</v>
          </cell>
          <cell r="J114">
            <v>13.77</v>
          </cell>
          <cell r="K114">
            <v>11.87</v>
          </cell>
          <cell r="L114">
            <v>13.41</v>
          </cell>
          <cell r="M114">
            <v>14.99</v>
          </cell>
          <cell r="N114">
            <v>8.86</v>
          </cell>
          <cell r="O114">
            <v>9.34</v>
          </cell>
          <cell r="P114">
            <v>7.04</v>
          </cell>
          <cell r="Q114">
            <v>6.59</v>
          </cell>
          <cell r="R114">
            <v>5.43</v>
          </cell>
          <cell r="S114">
            <v>4.71</v>
          </cell>
          <cell r="T114">
            <v>4.6900000000000004</v>
          </cell>
          <cell r="U114">
            <v>5.17</v>
          </cell>
          <cell r="V114">
            <v>5.7</v>
          </cell>
          <cell r="W114">
            <v>7.02</v>
          </cell>
          <cell r="X114">
            <v>5.74</v>
          </cell>
          <cell r="Y114">
            <v>4.58</v>
          </cell>
          <cell r="Z114">
            <v>4.3899999999999997</v>
          </cell>
          <cell r="AA114">
            <v>3.66</v>
          </cell>
          <cell r="AB114">
            <v>3.19</v>
          </cell>
          <cell r="AC114">
            <v>3.4775</v>
          </cell>
          <cell r="AD114">
            <v>2.1324999999999998</v>
          </cell>
          <cell r="AE114">
            <v>2.1749999999999998</v>
          </cell>
          <cell r="AF114">
            <v>2.2000000000000002</v>
          </cell>
          <cell r="AG114">
            <v>2.8</v>
          </cell>
          <cell r="AH114">
            <v>2.9</v>
          </cell>
          <cell r="AI114">
            <v>2.8</v>
          </cell>
          <cell r="AJ114">
            <v>2.8</v>
          </cell>
          <cell r="AK114">
            <v>2.8</v>
          </cell>
          <cell r="AL114">
            <v>2.8</v>
          </cell>
          <cell r="AM114">
            <v>2.8</v>
          </cell>
          <cell r="AN114">
            <v>2.8</v>
          </cell>
          <cell r="AO114">
            <v>2.8</v>
          </cell>
          <cell r="AP114">
            <v>2.8</v>
          </cell>
          <cell r="AQ114">
            <v>2.8</v>
          </cell>
        </row>
        <row r="115">
          <cell r="D115" t="str">
            <v>F140</v>
          </cell>
          <cell r="Z115">
            <v>4.0999999999999996</v>
          </cell>
          <cell r="AA115">
            <v>3.3</v>
          </cell>
          <cell r="AB115">
            <v>3.4</v>
          </cell>
          <cell r="AC115">
            <v>3.6</v>
          </cell>
          <cell r="AD115">
            <v>2.2000000000000002</v>
          </cell>
          <cell r="AE115">
            <v>2.1</v>
          </cell>
          <cell r="AF115">
            <v>2.6</v>
          </cell>
          <cell r="AG115">
            <v>2.9</v>
          </cell>
          <cell r="AH115">
            <v>2.8</v>
          </cell>
          <cell r="AI115">
            <v>2.8</v>
          </cell>
          <cell r="AJ115">
            <v>2.8</v>
          </cell>
          <cell r="AK115">
            <v>2.8</v>
          </cell>
          <cell r="AL115">
            <v>2.8</v>
          </cell>
          <cell r="AM115">
            <v>2.8</v>
          </cell>
          <cell r="AN115">
            <v>2.8</v>
          </cell>
          <cell r="AO115">
            <v>2.8</v>
          </cell>
          <cell r="AP115">
            <v>2.8</v>
          </cell>
          <cell r="AQ115">
            <v>2.8</v>
          </cell>
        </row>
        <row r="117">
          <cell r="D117" t="str">
            <v>F160</v>
          </cell>
          <cell r="E117">
            <v>29.7</v>
          </cell>
          <cell r="F117">
            <v>29.7</v>
          </cell>
          <cell r="G117">
            <v>29.7</v>
          </cell>
          <cell r="H117">
            <v>29.7</v>
          </cell>
          <cell r="I117">
            <v>29.7</v>
          </cell>
          <cell r="J117">
            <v>29.7</v>
          </cell>
          <cell r="K117">
            <v>29.7</v>
          </cell>
          <cell r="L117">
            <v>29.7</v>
          </cell>
          <cell r="M117">
            <v>29.7</v>
          </cell>
          <cell r="N117">
            <v>29.7</v>
          </cell>
          <cell r="O117">
            <v>29.7</v>
          </cell>
          <cell r="P117">
            <v>29.7</v>
          </cell>
          <cell r="Q117">
            <v>29.7</v>
          </cell>
          <cell r="R117">
            <v>29.7</v>
          </cell>
          <cell r="S117">
            <v>29.7</v>
          </cell>
          <cell r="T117">
            <v>27.5</v>
          </cell>
          <cell r="U117">
            <v>27.5</v>
          </cell>
          <cell r="V117">
            <v>27.5</v>
          </cell>
          <cell r="W117">
            <v>27.5</v>
          </cell>
          <cell r="X117">
            <v>24.2</v>
          </cell>
          <cell r="Y117">
            <v>24.2</v>
          </cell>
          <cell r="Z117">
            <v>24.2</v>
          </cell>
          <cell r="AA117">
            <v>22</v>
          </cell>
          <cell r="AB117">
            <v>22</v>
          </cell>
          <cell r="AC117">
            <v>22</v>
          </cell>
          <cell r="AD117">
            <v>22</v>
          </cell>
          <cell r="AE117">
            <v>22</v>
          </cell>
          <cell r="AF117">
            <v>22</v>
          </cell>
          <cell r="AG117">
            <v>22</v>
          </cell>
          <cell r="AH117">
            <v>22</v>
          </cell>
          <cell r="AI117">
            <v>22</v>
          </cell>
          <cell r="AJ117">
            <v>22</v>
          </cell>
          <cell r="AK117">
            <v>22</v>
          </cell>
          <cell r="AL117">
            <v>22</v>
          </cell>
          <cell r="AM117">
            <v>22</v>
          </cell>
          <cell r="AN117">
            <v>22</v>
          </cell>
          <cell r="AO117">
            <v>22</v>
          </cell>
          <cell r="AP117">
            <v>22</v>
          </cell>
          <cell r="AQ117">
            <v>22</v>
          </cell>
        </row>
      </sheetData>
      <sheetData sheetId="35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4C94"/>
    <pageSetUpPr fitToPage="1"/>
  </sheetPr>
  <dimension ref="A1:HA203"/>
  <sheetViews>
    <sheetView showGridLines="0" tabSelected="1" view="pageBreakPreview" zoomScale="85" zoomScaleNormal="85" zoomScaleSheetLayoutView="85" workbookViewId="0">
      <pane xSplit="5" ySplit="7" topLeftCell="CX8" activePane="bottomRight" state="frozen"/>
      <selection activeCell="CW44" sqref="CW44"/>
      <selection pane="topRight" activeCell="CW44" sqref="CW44"/>
      <selection pane="bottomLeft" activeCell="CW44" sqref="CW44"/>
      <selection pane="bottomRight" activeCell="FR36" sqref="FR36"/>
    </sheetView>
  </sheetViews>
  <sheetFormatPr defaultRowHeight="12" outlineLevelRow="1" outlineLevelCol="1"/>
  <cols>
    <col min="1" max="1" width="4" style="11" customWidth="1"/>
    <col min="2" max="2" width="8.28515625" style="2" hidden="1" customWidth="1" outlineLevel="1"/>
    <col min="3" max="3" width="4.28515625" style="2" hidden="1" customWidth="1" outlineLevel="1"/>
    <col min="4" max="4" width="20.85546875" style="2" customWidth="1" collapsed="1"/>
    <col min="5" max="5" width="20.85546875" style="2" customWidth="1"/>
    <col min="6" max="18" width="9.42578125" style="2" hidden="1" customWidth="1" outlineLevel="1"/>
    <col min="19" max="53" width="9.140625" style="2" hidden="1" customWidth="1" outlineLevel="1"/>
    <col min="54" max="54" width="10" style="2" hidden="1" customWidth="1" outlineLevel="1" collapsed="1"/>
    <col min="55" max="60" width="10" style="2" hidden="1" customWidth="1" outlineLevel="1"/>
    <col min="61" max="65" width="10" style="477" hidden="1" customWidth="1" outlineLevel="1"/>
    <col min="66" max="66" width="10.85546875" style="477" hidden="1" customWidth="1" outlineLevel="1"/>
    <col min="67" max="67" width="10.85546875" style="473" hidden="1" customWidth="1" outlineLevel="1"/>
    <col min="68" max="68" width="10.85546875" style="477" hidden="1" customWidth="1" outlineLevel="1" collapsed="1"/>
    <col min="69" max="71" width="10.85546875" style="477" hidden="1" customWidth="1" outlineLevel="1"/>
    <col min="72" max="73" width="10.85546875" style="477" hidden="1" customWidth="1" outlineLevel="1" collapsed="1"/>
    <col min="74" max="77" width="10.85546875" style="477" hidden="1" customWidth="1" outlineLevel="1"/>
    <col min="78" max="78" width="10.85546875" style="477" hidden="1" customWidth="1" outlineLevel="1" collapsed="1"/>
    <col min="79" max="79" width="10.85546875" style="473" hidden="1" customWidth="1" outlineLevel="1"/>
    <col min="80" max="83" width="10.85546875" style="477" hidden="1" customWidth="1" outlineLevel="1"/>
    <col min="84" max="86" width="10.85546875" style="477" hidden="1" customWidth="1" outlineLevel="1" collapsed="1"/>
    <col min="87" max="89" width="10.85546875" style="477" hidden="1" customWidth="1" outlineLevel="1"/>
    <col min="90" max="90" width="10.85546875" style="477" hidden="1" customWidth="1" outlineLevel="1" collapsed="1"/>
    <col min="91" max="92" width="10.85546875" style="477" hidden="1" customWidth="1" outlineLevel="1"/>
    <col min="93" max="93" width="10.85546875" style="477" hidden="1" customWidth="1" outlineLevel="1" collapsed="1"/>
    <col min="94" max="96" width="10.85546875" style="477" hidden="1" customWidth="1" outlineLevel="1"/>
    <col min="97" max="97" width="10.85546875" style="477" hidden="1" customWidth="1" outlineLevel="1" collapsed="1"/>
    <col min="98" max="98" width="10.85546875" style="477" hidden="1" customWidth="1" outlineLevel="1"/>
    <col min="99" max="99" width="10.85546875" style="477" hidden="1" customWidth="1" outlineLevel="1" collapsed="1"/>
    <col min="100" max="100" width="10.85546875" style="477" hidden="1" customWidth="1" outlineLevel="1"/>
    <col min="101" max="101" width="10.85546875" style="477" hidden="1" customWidth="1" outlineLevel="1" collapsed="1"/>
    <col min="102" max="102" width="10.85546875" style="477" customWidth="1" collapsed="1"/>
    <col min="103" max="103" width="10" style="477" customWidth="1"/>
    <col min="104" max="104" width="10" style="477" hidden="1" customWidth="1" outlineLevel="1"/>
    <col min="105" max="105" width="10" style="477" hidden="1" customWidth="1" outlineLevel="1" collapsed="1"/>
    <col min="106" max="106" width="10" style="477" hidden="1" customWidth="1" outlineLevel="1"/>
    <col min="107" max="107" width="11.7109375" style="477" hidden="1" customWidth="1" outlineLevel="1" collapsed="1"/>
    <col min="108" max="108" width="10" style="477" hidden="1" customWidth="1" outlineLevel="1"/>
    <col min="109" max="110" width="10" style="477" hidden="1" customWidth="1" outlineLevel="1" collapsed="1"/>
    <col min="111" max="117" width="10" style="477" hidden="1" customWidth="1" outlineLevel="1"/>
    <col min="118" max="118" width="10" style="477" hidden="1" customWidth="1" outlineLevel="1" collapsed="1"/>
    <col min="119" max="137" width="10" style="477" hidden="1" customWidth="1" outlineLevel="1"/>
    <col min="138" max="138" width="10" style="477" hidden="1" customWidth="1" outlineLevel="1" collapsed="1"/>
    <col min="139" max="139" width="10" style="477" customWidth="1" collapsed="1"/>
    <col min="140" max="150" width="10" style="477" hidden="1" customWidth="1" outlineLevel="1"/>
    <col min="151" max="151" width="10" style="477" customWidth="1" collapsed="1"/>
    <col min="152" max="152" width="10" style="477" hidden="1" customWidth="1" outlineLevel="1"/>
    <col min="153" max="153" width="11.7109375" style="477" hidden="1" customWidth="1" outlineLevel="1"/>
    <col min="154" max="154" width="8.42578125" style="477" hidden="1" customWidth="1" outlineLevel="1"/>
    <col min="155" max="160" width="10" style="477" hidden="1" customWidth="1" outlineLevel="1"/>
    <col min="161" max="161" width="7.7109375" style="477" hidden="1" customWidth="1" outlineLevel="1" collapsed="1"/>
    <col min="162" max="162" width="10.28515625" style="477" hidden="1" customWidth="1" outlineLevel="1"/>
    <col min="163" max="163" width="10.28515625" style="477" customWidth="1" collapsed="1"/>
    <col min="164" max="169" width="10.28515625" style="477" hidden="1" customWidth="1" outlineLevel="1"/>
    <col min="170" max="170" width="10" style="477" hidden="1" customWidth="1" outlineLevel="1" collapsed="1"/>
    <col min="171" max="171" width="10" style="477" hidden="1" customWidth="1" outlineLevel="1"/>
    <col min="172" max="172" width="10" style="477" customWidth="1" collapsed="1"/>
    <col min="173" max="173" width="10" style="477" customWidth="1"/>
    <col min="174" max="175" width="10.7109375" style="2" customWidth="1"/>
    <col min="176" max="177" width="10.7109375" style="2" hidden="1" customWidth="1" outlineLevel="1"/>
    <col min="178" max="182" width="11.140625" style="2" hidden="1" customWidth="1" outlineLevel="1"/>
    <col min="183" max="183" width="9.140625" style="2" hidden="1" customWidth="1" outlineLevel="1"/>
    <col min="184" max="184" width="9.140625" style="2" customWidth="1" collapsed="1"/>
    <col min="185" max="187" width="9.140625" style="2" customWidth="1"/>
    <col min="188" max="189" width="5.140625" style="2" customWidth="1"/>
    <col min="190" max="190" width="10.28515625" style="2" bestFit="1" customWidth="1"/>
    <col min="191" max="191" width="17.42578125" style="2" bestFit="1" customWidth="1"/>
    <col min="192" max="199" width="10.28515625" style="2" bestFit="1" customWidth="1"/>
    <col min="200" max="204" width="9.140625" style="2"/>
  </cols>
  <sheetData>
    <row r="1" spans="1:205">
      <c r="B1" s="3"/>
      <c r="C1" s="3"/>
      <c r="E1" s="3"/>
    </row>
    <row r="2" spans="1:205" ht="14.25">
      <c r="B2" s="3"/>
      <c r="C2" s="3"/>
      <c r="D2" s="4" t="s">
        <v>174</v>
      </c>
      <c r="E2" s="3"/>
      <c r="DA2" s="718" t="s">
        <v>483</v>
      </c>
      <c r="DB2" s="718" t="s">
        <v>484</v>
      </c>
      <c r="DC2" s="309">
        <f>SUM(DA11:DC11)/DC3*1000000000</f>
        <v>21251792.053039469</v>
      </c>
      <c r="DD2" s="718"/>
      <c r="DE2" s="718"/>
      <c r="DF2" s="718"/>
      <c r="DG2" s="718"/>
      <c r="DH2" s="718"/>
      <c r="DI2" s="718"/>
      <c r="DJ2" s="718" t="s">
        <v>491</v>
      </c>
      <c r="DK2" s="718" t="s">
        <v>519</v>
      </c>
      <c r="DL2" s="718" t="s">
        <v>520</v>
      </c>
      <c r="DM2" s="718"/>
      <c r="DN2" s="718"/>
      <c r="DO2" s="718"/>
      <c r="DP2" s="718"/>
      <c r="DQ2" s="718"/>
      <c r="DR2" s="718"/>
      <c r="DS2" s="718"/>
      <c r="DT2" s="718"/>
      <c r="DU2" s="718"/>
      <c r="DV2" s="718"/>
      <c r="DW2" s="718"/>
      <c r="DX2" s="718"/>
      <c r="DY2" s="718"/>
      <c r="DZ2" s="718"/>
      <c r="EA2" s="718"/>
      <c r="EB2" s="718"/>
      <c r="EC2" s="718"/>
      <c r="ED2" s="718"/>
      <c r="EE2" s="718"/>
      <c r="EF2" s="718"/>
      <c r="EG2" s="718"/>
      <c r="EH2" s="718"/>
      <c r="EI2" s="718"/>
      <c r="EJ2" s="718"/>
      <c r="EK2" s="718"/>
      <c r="EL2" s="718"/>
      <c r="EM2" s="718"/>
      <c r="EN2" s="718"/>
      <c r="EO2" s="718"/>
      <c r="EP2" s="718"/>
      <c r="EQ2" s="718"/>
      <c r="ER2" s="718"/>
      <c r="ES2" s="718"/>
      <c r="ET2" s="718"/>
      <c r="EU2" s="718"/>
      <c r="EV2" s="718"/>
      <c r="EW2" s="718"/>
      <c r="EX2" s="718"/>
      <c r="EY2" s="718"/>
      <c r="EZ2" s="718"/>
      <c r="FA2" s="718"/>
      <c r="FB2" s="718"/>
      <c r="FC2" s="718"/>
      <c r="FD2" s="718"/>
      <c r="FE2" s="718"/>
      <c r="FF2" s="718"/>
      <c r="FG2" s="718"/>
      <c r="FH2" s="718"/>
      <c r="FI2" s="718"/>
      <c r="FJ2" s="718"/>
      <c r="FK2" s="718"/>
      <c r="FL2" s="718"/>
      <c r="FM2" s="718"/>
      <c r="FN2" s="718"/>
      <c r="FO2" s="718"/>
      <c r="FP2" s="718"/>
      <c r="FQ2" s="718"/>
      <c r="FV2" s="976">
        <f>FW2/DC2</f>
        <v>1.7196521989720932</v>
      </c>
      <c r="FW2" s="309">
        <f>SUM(FU13:FW13)/FW3*1000000000</f>
        <v>36545690.93610698</v>
      </c>
      <c r="FX2" s="309"/>
      <c r="FY2" s="309"/>
      <c r="FZ2" s="309"/>
      <c r="GA2" s="309"/>
      <c r="GB2" s="309"/>
      <c r="GC2" s="309"/>
      <c r="GD2" s="309"/>
      <c r="GE2" s="309"/>
      <c r="GF2" s="309"/>
      <c r="GG2" s="309"/>
      <c r="GW2" s="2"/>
    </row>
    <row r="3" spans="1:205" ht="14.25">
      <c r="B3" s="3"/>
      <c r="C3" s="3"/>
      <c r="D3" s="5" t="s">
        <v>173</v>
      </c>
      <c r="E3" s="3"/>
      <c r="CS3" s="514"/>
      <c r="CT3" s="514"/>
      <c r="CU3" s="514"/>
      <c r="CV3" s="514"/>
      <c r="CW3" s="514"/>
      <c r="CX3" s="514"/>
      <c r="CY3" s="514"/>
      <c r="CZ3" s="514"/>
      <c r="DA3" s="719"/>
      <c r="DB3" s="719"/>
      <c r="DC3" s="1038">
        <f>SUM(DA43:DC43)</f>
        <v>22323</v>
      </c>
      <c r="DD3" s="719"/>
      <c r="DE3" s="719"/>
      <c r="DF3" s="719"/>
      <c r="DG3" s="719"/>
      <c r="DH3" s="719"/>
      <c r="DI3" s="719"/>
      <c r="DJ3" s="719"/>
      <c r="DK3" s="719"/>
      <c r="DL3" s="719"/>
      <c r="DM3" s="719"/>
      <c r="DN3" s="719"/>
      <c r="DO3" s="719"/>
      <c r="DP3" s="719"/>
      <c r="DQ3" s="719"/>
      <c r="DR3" s="719"/>
      <c r="DS3" s="719"/>
      <c r="DT3" s="719"/>
      <c r="DU3" s="719"/>
      <c r="DV3" s="719"/>
      <c r="DW3" s="719"/>
      <c r="DX3" s="719"/>
      <c r="DY3" s="719"/>
      <c r="DZ3" s="719"/>
      <c r="EA3" s="719"/>
      <c r="EB3" s="719"/>
      <c r="EC3" s="719"/>
      <c r="ED3" s="719"/>
      <c r="EE3" s="719"/>
      <c r="EF3" s="719"/>
      <c r="EG3" s="719"/>
      <c r="EH3" s="719"/>
      <c r="EI3" s="719"/>
      <c r="EJ3" s="719"/>
      <c r="EK3" s="719"/>
      <c r="EL3" s="719"/>
      <c r="EM3" s="719"/>
      <c r="EN3" s="719"/>
      <c r="EO3" s="719"/>
      <c r="EP3" s="719"/>
      <c r="EQ3" s="719"/>
      <c r="ER3" s="719"/>
      <c r="ES3" s="719"/>
      <c r="ET3" s="719"/>
      <c r="EU3" s="719"/>
      <c r="EV3" s="719"/>
      <c r="EW3" s="719"/>
      <c r="EX3" s="719"/>
      <c r="EY3" s="719"/>
      <c r="EZ3" s="719"/>
      <c r="FA3" s="719"/>
      <c r="FB3" s="719"/>
      <c r="FC3" s="719"/>
      <c r="FD3" s="719"/>
      <c r="FE3" s="719"/>
      <c r="FF3" s="719"/>
      <c r="FG3" s="719"/>
      <c r="FH3" s="719"/>
      <c r="FI3" s="719"/>
      <c r="FJ3" s="719"/>
      <c r="FK3" s="719"/>
      <c r="FL3" s="719"/>
      <c r="FM3" s="719"/>
      <c r="FN3" s="719"/>
      <c r="FO3" s="719"/>
      <c r="FP3" s="719"/>
      <c r="FQ3" s="719"/>
      <c r="FU3" s="2">
        <f>FU4/DA4</f>
        <v>1.3905556814679176</v>
      </c>
      <c r="FW3" s="1038">
        <f>SUM(FU43:FW43)</f>
        <v>21536</v>
      </c>
      <c r="FX3" s="1038"/>
      <c r="FY3" s="1038"/>
      <c r="FZ3" s="1038"/>
      <c r="GA3" s="1038"/>
      <c r="GB3" s="1038"/>
      <c r="GC3" s="1038"/>
      <c r="GD3" s="1038"/>
      <c r="GE3" s="1038"/>
      <c r="GF3" s="1038"/>
      <c r="GG3" s="1038"/>
      <c r="GW3" s="2"/>
    </row>
    <row r="4" spans="1:205">
      <c r="D4" s="466" t="s">
        <v>375</v>
      </c>
      <c r="X4" s="2" t="s">
        <v>414</v>
      </c>
      <c r="AJ4" s="2" t="s">
        <v>182</v>
      </c>
      <c r="BH4" s="2" t="s">
        <v>183</v>
      </c>
      <c r="CS4" s="514"/>
      <c r="CT4" s="514"/>
      <c r="CU4" s="514"/>
      <c r="CV4" s="514"/>
      <c r="CW4" s="514"/>
      <c r="CX4" s="514"/>
      <c r="CY4" s="514"/>
      <c r="CZ4" s="514"/>
      <c r="DA4" s="1033">
        <f>SUM(CX13:DA13)*10^3/SUM(CX43:DA43)</f>
        <v>26.429644944985736</v>
      </c>
      <c r="DB4" s="514"/>
      <c r="DC4" s="514"/>
      <c r="DD4" s="514"/>
      <c r="DE4" s="976"/>
      <c r="DF4" s="514"/>
      <c r="DG4" s="515"/>
      <c r="DH4" s="515"/>
      <c r="DI4" s="515"/>
      <c r="DJ4" s="515"/>
      <c r="DK4" s="515"/>
      <c r="DL4" s="515"/>
      <c r="DM4" s="515"/>
      <c r="DN4" s="515"/>
      <c r="DO4" s="515"/>
      <c r="DP4" s="515"/>
      <c r="DQ4" s="976"/>
      <c r="DR4" s="515"/>
      <c r="DS4" s="515"/>
      <c r="DT4" s="515"/>
      <c r="DU4" s="515"/>
      <c r="DV4" s="515"/>
      <c r="DW4" s="515"/>
      <c r="DX4" s="515"/>
      <c r="DY4" s="515"/>
      <c r="DZ4" s="515"/>
      <c r="EA4" s="515"/>
      <c r="EB4" s="515"/>
      <c r="EC4" s="976"/>
      <c r="ED4" s="515"/>
      <c r="EE4" s="515"/>
      <c r="EF4" s="515"/>
      <c r="EG4" s="515"/>
      <c r="EH4" s="515"/>
      <c r="EI4" s="515"/>
      <c r="EJ4" s="515"/>
      <c r="EK4" s="515"/>
      <c r="EL4" s="515"/>
      <c r="EM4" s="515"/>
      <c r="EN4" s="515"/>
      <c r="EO4" s="976"/>
      <c r="EP4" s="515"/>
      <c r="EQ4" s="515"/>
      <c r="ER4" s="515"/>
      <c r="ES4" s="515"/>
      <c r="ET4" s="515"/>
      <c r="EU4" s="515"/>
      <c r="EV4" s="515"/>
      <c r="EW4" s="515"/>
      <c r="EX4" s="515"/>
      <c r="EY4" s="515"/>
      <c r="EZ4" s="515"/>
      <c r="FA4" s="976"/>
      <c r="FB4" s="976"/>
      <c r="FC4" s="976"/>
      <c r="FD4" s="976"/>
      <c r="FE4" s="976"/>
      <c r="FF4" s="976"/>
      <c r="FG4" s="976"/>
      <c r="FH4" s="976"/>
      <c r="FI4" s="976"/>
      <c r="FJ4" s="976"/>
      <c r="FK4" s="976"/>
      <c r="FL4" s="976"/>
      <c r="FM4" s="976"/>
      <c r="FN4" s="976"/>
      <c r="FO4" s="976"/>
      <c r="FP4" s="976"/>
      <c r="FQ4" s="976"/>
      <c r="FU4" s="1033">
        <f>SUM(FR13:FU13)*10^3/SUM(FR43:FU43)</f>
        <v>36.751892937429744</v>
      </c>
      <c r="FW4" s="976">
        <f>FW3/DC3</f>
        <v>0.96474488196030994</v>
      </c>
      <c r="FX4" s="976"/>
      <c r="FY4" s="976"/>
      <c r="FZ4" s="976"/>
      <c r="GA4" s="976"/>
      <c r="GB4" s="976"/>
      <c r="GC4" s="976"/>
      <c r="GD4" s="976"/>
      <c r="GE4" s="976"/>
      <c r="GF4" s="976"/>
      <c r="GG4" s="976"/>
      <c r="GH4" s="790" t="s">
        <v>516</v>
      </c>
      <c r="GI4" s="790"/>
      <c r="GJ4" s="790"/>
      <c r="GK4" s="790"/>
      <c r="GL4" s="790"/>
      <c r="GM4" s="790"/>
      <c r="GN4" s="790"/>
      <c r="GO4" s="790"/>
      <c r="GP4" s="790"/>
      <c r="GQ4" s="790"/>
      <c r="GR4" s="790"/>
      <c r="GS4" s="790"/>
      <c r="GT4" s="477"/>
      <c r="GU4" s="477"/>
      <c r="GV4" s="477"/>
      <c r="GW4" s="2"/>
    </row>
    <row r="5" spans="1:205" s="6" customFormat="1" ht="11.25" outlineLevel="1">
      <c r="F5" s="201">
        <f t="shared" ref="F5:P5" si="0">G5-1</f>
        <v>4</v>
      </c>
      <c r="G5" s="201">
        <f t="shared" si="0"/>
        <v>5</v>
      </c>
      <c r="H5" s="201">
        <f t="shared" si="0"/>
        <v>6</v>
      </c>
      <c r="I5" s="201">
        <f t="shared" si="0"/>
        <v>7</v>
      </c>
      <c r="J5" s="201">
        <f t="shared" si="0"/>
        <v>8</v>
      </c>
      <c r="K5" s="201">
        <f t="shared" si="0"/>
        <v>9</v>
      </c>
      <c r="L5" s="201">
        <f t="shared" si="0"/>
        <v>10</v>
      </c>
      <c r="M5" s="201">
        <f t="shared" si="0"/>
        <v>11</v>
      </c>
      <c r="N5" s="201">
        <f t="shared" si="0"/>
        <v>12</v>
      </c>
      <c r="O5" s="201">
        <f t="shared" si="0"/>
        <v>13</v>
      </c>
      <c r="P5" s="201">
        <f t="shared" si="0"/>
        <v>14</v>
      </c>
      <c r="Q5" s="201">
        <f>R5-1</f>
        <v>15</v>
      </c>
      <c r="R5" s="201">
        <v>16</v>
      </c>
      <c r="S5" s="201">
        <f>R5+1</f>
        <v>17</v>
      </c>
      <c r="T5" s="201">
        <f t="shared" ref="T5:CE5" si="1">S5+1</f>
        <v>18</v>
      </c>
      <c r="U5" s="201">
        <f t="shared" si="1"/>
        <v>19</v>
      </c>
      <c r="V5" s="201">
        <f t="shared" si="1"/>
        <v>20</v>
      </c>
      <c r="W5" s="201">
        <f t="shared" si="1"/>
        <v>21</v>
      </c>
      <c r="X5" s="201">
        <f t="shared" si="1"/>
        <v>22</v>
      </c>
      <c r="Y5" s="201">
        <f t="shared" si="1"/>
        <v>23</v>
      </c>
      <c r="Z5" s="201">
        <f t="shared" si="1"/>
        <v>24</v>
      </c>
      <c r="AA5" s="201">
        <f t="shared" si="1"/>
        <v>25</v>
      </c>
      <c r="AB5" s="201">
        <f t="shared" si="1"/>
        <v>26</v>
      </c>
      <c r="AC5" s="201">
        <f t="shared" si="1"/>
        <v>27</v>
      </c>
      <c r="AD5" s="201">
        <f t="shared" si="1"/>
        <v>28</v>
      </c>
      <c r="AE5" s="201">
        <f t="shared" si="1"/>
        <v>29</v>
      </c>
      <c r="AF5" s="201">
        <f t="shared" si="1"/>
        <v>30</v>
      </c>
      <c r="AG5" s="201">
        <f t="shared" si="1"/>
        <v>31</v>
      </c>
      <c r="AH5" s="201">
        <f t="shared" si="1"/>
        <v>32</v>
      </c>
      <c r="AI5" s="201">
        <f t="shared" si="1"/>
        <v>33</v>
      </c>
      <c r="AJ5" s="201">
        <f t="shared" si="1"/>
        <v>34</v>
      </c>
      <c r="AK5" s="201">
        <f t="shared" si="1"/>
        <v>35</v>
      </c>
      <c r="AL5" s="201">
        <f t="shared" si="1"/>
        <v>36</v>
      </c>
      <c r="AM5" s="201">
        <f t="shared" si="1"/>
        <v>37</v>
      </c>
      <c r="AN5" s="201">
        <f t="shared" si="1"/>
        <v>38</v>
      </c>
      <c r="AO5" s="201">
        <f t="shared" si="1"/>
        <v>39</v>
      </c>
      <c r="AP5" s="201">
        <f t="shared" si="1"/>
        <v>40</v>
      </c>
      <c r="AQ5" s="201">
        <f t="shared" si="1"/>
        <v>41</v>
      </c>
      <c r="AR5" s="201">
        <f t="shared" si="1"/>
        <v>42</v>
      </c>
      <c r="AS5" s="201">
        <f t="shared" si="1"/>
        <v>43</v>
      </c>
      <c r="AT5" s="201">
        <f t="shared" si="1"/>
        <v>44</v>
      </c>
      <c r="AU5" s="201">
        <f t="shared" si="1"/>
        <v>45</v>
      </c>
      <c r="AV5" s="201">
        <f t="shared" si="1"/>
        <v>46</v>
      </c>
      <c r="AW5" s="201">
        <f t="shared" si="1"/>
        <v>47</v>
      </c>
      <c r="AX5" s="201">
        <f t="shared" si="1"/>
        <v>48</v>
      </c>
      <c r="AY5" s="201">
        <f t="shared" si="1"/>
        <v>49</v>
      </c>
      <c r="AZ5" s="201">
        <f t="shared" si="1"/>
        <v>50</v>
      </c>
      <c r="BA5" s="201">
        <f t="shared" si="1"/>
        <v>51</v>
      </c>
      <c r="BB5" s="201">
        <f t="shared" si="1"/>
        <v>52</v>
      </c>
      <c r="BC5" s="201">
        <f t="shared" si="1"/>
        <v>53</v>
      </c>
      <c r="BD5" s="201">
        <f t="shared" si="1"/>
        <v>54</v>
      </c>
      <c r="BE5" s="201">
        <f t="shared" si="1"/>
        <v>55</v>
      </c>
      <c r="BF5" s="201">
        <f t="shared" si="1"/>
        <v>56</v>
      </c>
      <c r="BG5" s="201">
        <f t="shared" si="1"/>
        <v>57</v>
      </c>
      <c r="BH5" s="201">
        <f t="shared" si="1"/>
        <v>58</v>
      </c>
      <c r="BI5" s="488">
        <f t="shared" si="1"/>
        <v>59</v>
      </c>
      <c r="BJ5" s="488">
        <f t="shared" si="1"/>
        <v>60</v>
      </c>
      <c r="BK5" s="488">
        <f t="shared" si="1"/>
        <v>61</v>
      </c>
      <c r="BL5" s="488">
        <f t="shared" si="1"/>
        <v>62</v>
      </c>
      <c r="BM5" s="488">
        <f t="shared" si="1"/>
        <v>63</v>
      </c>
      <c r="BN5" s="488">
        <f t="shared" si="1"/>
        <v>64</v>
      </c>
      <c r="BO5" s="732">
        <f t="shared" si="1"/>
        <v>65</v>
      </c>
      <c r="BP5" s="488">
        <f t="shared" si="1"/>
        <v>66</v>
      </c>
      <c r="BQ5" s="488">
        <f t="shared" si="1"/>
        <v>67</v>
      </c>
      <c r="BR5" s="488">
        <f t="shared" si="1"/>
        <v>68</v>
      </c>
      <c r="BS5" s="488">
        <f t="shared" si="1"/>
        <v>69</v>
      </c>
      <c r="BT5" s="488">
        <f t="shared" si="1"/>
        <v>70</v>
      </c>
      <c r="BU5" s="488">
        <f t="shared" si="1"/>
        <v>71</v>
      </c>
      <c r="BV5" s="488">
        <f t="shared" si="1"/>
        <v>72</v>
      </c>
      <c r="BW5" s="488">
        <f t="shared" si="1"/>
        <v>73</v>
      </c>
      <c r="BX5" s="488">
        <f t="shared" si="1"/>
        <v>74</v>
      </c>
      <c r="BY5" s="488">
        <f t="shared" si="1"/>
        <v>75</v>
      </c>
      <c r="BZ5" s="488">
        <f t="shared" si="1"/>
        <v>76</v>
      </c>
      <c r="CA5" s="732">
        <f t="shared" si="1"/>
        <v>77</v>
      </c>
      <c r="CB5" s="488">
        <f t="shared" si="1"/>
        <v>78</v>
      </c>
      <c r="CC5" s="488">
        <f t="shared" si="1"/>
        <v>79</v>
      </c>
      <c r="CD5" s="488">
        <f t="shared" si="1"/>
        <v>80</v>
      </c>
      <c r="CE5" s="488">
        <f t="shared" si="1"/>
        <v>81</v>
      </c>
      <c r="CF5" s="488">
        <f t="shared" ref="CF5:DA5" si="2">CE5+1</f>
        <v>82</v>
      </c>
      <c r="CG5" s="488">
        <f t="shared" si="2"/>
        <v>83</v>
      </c>
      <c r="CH5" s="488">
        <f t="shared" si="2"/>
        <v>84</v>
      </c>
      <c r="CI5" s="488">
        <f t="shared" si="2"/>
        <v>85</v>
      </c>
      <c r="CJ5" s="488">
        <f t="shared" si="2"/>
        <v>86</v>
      </c>
      <c r="CK5" s="488">
        <f t="shared" si="2"/>
        <v>87</v>
      </c>
      <c r="CL5" s="488">
        <f t="shared" si="2"/>
        <v>88</v>
      </c>
      <c r="CM5" s="488">
        <f t="shared" si="2"/>
        <v>89</v>
      </c>
      <c r="CN5" s="488">
        <f t="shared" si="2"/>
        <v>90</v>
      </c>
      <c r="CO5" s="488">
        <f t="shared" si="2"/>
        <v>91</v>
      </c>
      <c r="CP5" s="488">
        <f t="shared" si="2"/>
        <v>92</v>
      </c>
      <c r="CQ5" s="488">
        <f t="shared" si="2"/>
        <v>93</v>
      </c>
      <c r="CR5" s="488">
        <f t="shared" si="2"/>
        <v>94</v>
      </c>
      <c r="CS5" s="488">
        <f t="shared" si="2"/>
        <v>95</v>
      </c>
      <c r="CT5" s="488">
        <f t="shared" si="2"/>
        <v>96</v>
      </c>
      <c r="CU5" s="488">
        <f t="shared" si="2"/>
        <v>97</v>
      </c>
      <c r="CV5" s="488">
        <f t="shared" si="2"/>
        <v>98</v>
      </c>
      <c r="CW5" s="488">
        <f t="shared" si="2"/>
        <v>99</v>
      </c>
      <c r="CX5" s="488">
        <f t="shared" si="2"/>
        <v>100</v>
      </c>
      <c r="CY5" s="488">
        <f t="shared" si="2"/>
        <v>101</v>
      </c>
      <c r="CZ5" s="488">
        <f t="shared" si="2"/>
        <v>102</v>
      </c>
      <c r="DA5" s="488">
        <f t="shared" si="2"/>
        <v>103</v>
      </c>
      <c r="DB5" s="488">
        <f>DA5+1</f>
        <v>104</v>
      </c>
      <c r="DC5" s="488">
        <f t="shared" ref="DC5:DK5" si="3">DB5+1</f>
        <v>105</v>
      </c>
      <c r="DD5" s="488">
        <f t="shared" si="3"/>
        <v>106</v>
      </c>
      <c r="DE5" s="488">
        <f t="shared" si="3"/>
        <v>107</v>
      </c>
      <c r="DF5" s="488">
        <f t="shared" si="3"/>
        <v>108</v>
      </c>
      <c r="DG5" s="488">
        <f t="shared" si="3"/>
        <v>109</v>
      </c>
      <c r="DH5" s="488">
        <f t="shared" si="3"/>
        <v>110</v>
      </c>
      <c r="DI5" s="488">
        <f t="shared" si="3"/>
        <v>111</v>
      </c>
      <c r="DJ5" s="488">
        <f t="shared" si="3"/>
        <v>112</v>
      </c>
      <c r="DK5" s="488">
        <f t="shared" si="3"/>
        <v>113</v>
      </c>
      <c r="DL5" s="488">
        <f>DK5+1</f>
        <v>114</v>
      </c>
      <c r="DM5" s="488">
        <f>DL5+1</f>
        <v>115</v>
      </c>
      <c r="DN5" s="488">
        <f t="shared" ref="DN5:EC5" si="4">DM5+1</f>
        <v>116</v>
      </c>
      <c r="DO5" s="488">
        <f t="shared" si="4"/>
        <v>117</v>
      </c>
      <c r="DP5" s="488">
        <f t="shared" si="4"/>
        <v>118</v>
      </c>
      <c r="DQ5" s="488">
        <f t="shared" si="4"/>
        <v>119</v>
      </c>
      <c r="DR5" s="488">
        <f t="shared" si="4"/>
        <v>120</v>
      </c>
      <c r="DS5" s="488">
        <f>DR5+1</f>
        <v>121</v>
      </c>
      <c r="DT5" s="488">
        <f t="shared" si="4"/>
        <v>122</v>
      </c>
      <c r="DU5" s="488">
        <f t="shared" si="4"/>
        <v>123</v>
      </c>
      <c r="DV5" s="488">
        <f t="shared" si="4"/>
        <v>124</v>
      </c>
      <c r="DW5" s="488">
        <f t="shared" si="4"/>
        <v>125</v>
      </c>
      <c r="DX5" s="488">
        <f t="shared" si="4"/>
        <v>126</v>
      </c>
      <c r="DY5" s="488">
        <f t="shared" si="4"/>
        <v>127</v>
      </c>
      <c r="DZ5" s="488">
        <f t="shared" si="4"/>
        <v>128</v>
      </c>
      <c r="EA5" s="488">
        <f t="shared" si="4"/>
        <v>129</v>
      </c>
      <c r="EB5" s="488">
        <f t="shared" si="4"/>
        <v>130</v>
      </c>
      <c r="EC5" s="488">
        <f t="shared" si="4"/>
        <v>131</v>
      </c>
      <c r="ED5" s="488">
        <f t="shared" ref="ED5:EJ5" si="5">EC5+1</f>
        <v>132</v>
      </c>
      <c r="EE5" s="488">
        <f t="shared" si="5"/>
        <v>133</v>
      </c>
      <c r="EF5" s="488">
        <f t="shared" si="5"/>
        <v>134</v>
      </c>
      <c r="EG5" s="488">
        <f t="shared" si="5"/>
        <v>135</v>
      </c>
      <c r="EH5" s="488">
        <f t="shared" si="5"/>
        <v>136</v>
      </c>
      <c r="EI5" s="488">
        <f t="shared" si="5"/>
        <v>137</v>
      </c>
      <c r="EJ5" s="488">
        <f t="shared" si="5"/>
        <v>138</v>
      </c>
      <c r="EK5" s="488">
        <f t="shared" ref="EK5:FS5" si="6">EJ5+1</f>
        <v>139</v>
      </c>
      <c r="EL5" s="488">
        <f t="shared" si="6"/>
        <v>140</v>
      </c>
      <c r="EM5" s="488">
        <f t="shared" si="6"/>
        <v>141</v>
      </c>
      <c r="EN5" s="488">
        <f t="shared" si="6"/>
        <v>142</v>
      </c>
      <c r="EO5" s="488">
        <f t="shared" si="6"/>
        <v>143</v>
      </c>
      <c r="EP5" s="488">
        <f t="shared" si="6"/>
        <v>144</v>
      </c>
      <c r="EQ5" s="488">
        <f t="shared" si="6"/>
        <v>145</v>
      </c>
      <c r="ER5" s="488">
        <f t="shared" si="6"/>
        <v>146</v>
      </c>
      <c r="ES5" s="488">
        <f t="shared" si="6"/>
        <v>147</v>
      </c>
      <c r="ET5" s="488">
        <f t="shared" si="6"/>
        <v>148</v>
      </c>
      <c r="EU5" s="488">
        <f t="shared" si="6"/>
        <v>149</v>
      </c>
      <c r="EV5" s="488">
        <f t="shared" si="6"/>
        <v>150</v>
      </c>
      <c r="EW5" s="488">
        <f t="shared" si="6"/>
        <v>151</v>
      </c>
      <c r="EX5" s="488">
        <f t="shared" si="6"/>
        <v>152</v>
      </c>
      <c r="EY5" s="488">
        <f t="shared" si="6"/>
        <v>153</v>
      </c>
      <c r="EZ5" s="488">
        <f t="shared" si="6"/>
        <v>154</v>
      </c>
      <c r="FA5" s="488">
        <f t="shared" si="6"/>
        <v>155</v>
      </c>
      <c r="FB5" s="488">
        <f t="shared" si="6"/>
        <v>156</v>
      </c>
      <c r="FC5" s="488">
        <f t="shared" si="6"/>
        <v>157</v>
      </c>
      <c r="FD5" s="488">
        <f t="shared" si="6"/>
        <v>158</v>
      </c>
      <c r="FE5" s="488">
        <f t="shared" si="6"/>
        <v>159</v>
      </c>
      <c r="FF5" s="488">
        <f t="shared" si="6"/>
        <v>160</v>
      </c>
      <c r="FG5" s="488">
        <f t="shared" si="6"/>
        <v>161</v>
      </c>
      <c r="FH5" s="488">
        <f t="shared" si="6"/>
        <v>162</v>
      </c>
      <c r="FI5" s="488">
        <f t="shared" si="6"/>
        <v>163</v>
      </c>
      <c r="FJ5" s="488">
        <f t="shared" si="6"/>
        <v>164</v>
      </c>
      <c r="FK5" s="488">
        <f t="shared" si="6"/>
        <v>165</v>
      </c>
      <c r="FL5" s="488">
        <f t="shared" si="6"/>
        <v>166</v>
      </c>
      <c r="FM5" s="488">
        <f t="shared" si="6"/>
        <v>167</v>
      </c>
      <c r="FN5" s="488">
        <f t="shared" si="6"/>
        <v>168</v>
      </c>
      <c r="FO5" s="488">
        <f t="shared" si="6"/>
        <v>169</v>
      </c>
      <c r="FP5" s="488">
        <f t="shared" si="6"/>
        <v>170</v>
      </c>
      <c r="FQ5" s="488">
        <f t="shared" si="6"/>
        <v>171</v>
      </c>
      <c r="FR5" s="488">
        <f t="shared" si="6"/>
        <v>172</v>
      </c>
      <c r="FS5" s="488">
        <f t="shared" si="6"/>
        <v>173</v>
      </c>
      <c r="FT5" s="488">
        <v>174</v>
      </c>
      <c r="FU5" s="488">
        <v>175</v>
      </c>
      <c r="FV5" s="488">
        <v>176</v>
      </c>
      <c r="FW5" s="488">
        <v>177</v>
      </c>
      <c r="FX5" s="488">
        <v>178</v>
      </c>
      <c r="FY5" s="488">
        <v>179</v>
      </c>
      <c r="FZ5" s="488">
        <v>180</v>
      </c>
      <c r="GA5" s="488">
        <v>181</v>
      </c>
      <c r="GB5" s="488">
        <v>182</v>
      </c>
      <c r="GC5" s="488">
        <v>183</v>
      </c>
      <c r="GD5" s="488">
        <v>184</v>
      </c>
      <c r="GE5" s="488">
        <v>185</v>
      </c>
      <c r="GF5" s="488"/>
      <c r="GG5" s="488"/>
      <c r="GH5" s="791"/>
      <c r="GI5" s="791"/>
      <c r="GJ5" s="791"/>
      <c r="GK5" s="791"/>
      <c r="GL5" s="791"/>
      <c r="GM5" s="791"/>
      <c r="GN5" s="791"/>
      <c r="GO5" s="791"/>
      <c r="GP5" s="791"/>
      <c r="GQ5" s="791"/>
      <c r="GR5" s="791"/>
      <c r="GS5" s="831">
        <v>17</v>
      </c>
      <c r="GT5" s="530"/>
      <c r="GU5" s="530"/>
      <c r="GV5" s="530"/>
    </row>
    <row r="6" spans="1:205" s="6" customFormat="1" ht="11.25" outlineLevel="1">
      <c r="A6" s="2"/>
      <c r="B6" s="2"/>
      <c r="C6" s="2"/>
      <c r="D6" s="2"/>
      <c r="E6" s="2"/>
      <c r="F6" s="202" t="str">
        <f>IF(TEXT(F7,"MM")&lt;="03","1Q"&amp;TEXT(F7,"YY"),IF(TEXT(F7,"MM")&lt;="06","2Q"&amp;TEXT(F7,"YY"),IF(TEXT(F7,"MM")&lt;="09","3Q"&amp;TEXT(F7,"YY"),IF(TEXT(F7,"MM")&lt;="12","4Q"&amp;TEXT(F7,"YY"),"X"))))</f>
        <v>1Q11</v>
      </c>
      <c r="G6" s="202" t="str">
        <f t="shared" ref="G6:BR6" si="7">IF(TEXT(G7,"MM")&lt;="03","1Q"&amp;TEXT(G7,"YY"),IF(TEXT(G7,"MM")&lt;="06","2Q"&amp;TEXT(G7,"YY"),IF(TEXT(G7,"MM")&lt;="09","3Q"&amp;TEXT(G7,"YY"),IF(TEXT(G7,"MM")&lt;="12","4Q"&amp;TEXT(G7,"YY"),"X"))))</f>
        <v>1Q11</v>
      </c>
      <c r="H6" s="202" t="str">
        <f t="shared" si="7"/>
        <v>1Q11</v>
      </c>
      <c r="I6" s="202" t="str">
        <f t="shared" si="7"/>
        <v>2Q11</v>
      </c>
      <c r="J6" s="202" t="str">
        <f t="shared" si="7"/>
        <v>2Q11</v>
      </c>
      <c r="K6" s="202" t="str">
        <f t="shared" si="7"/>
        <v>2Q11</v>
      </c>
      <c r="L6" s="202" t="str">
        <f t="shared" si="7"/>
        <v>3Q11</v>
      </c>
      <c r="M6" s="202" t="str">
        <f t="shared" si="7"/>
        <v>3Q11</v>
      </c>
      <c r="N6" s="202" t="str">
        <f t="shared" si="7"/>
        <v>3Q11</v>
      </c>
      <c r="O6" s="202" t="str">
        <f t="shared" si="7"/>
        <v>4Q11</v>
      </c>
      <c r="P6" s="202" t="str">
        <f t="shared" si="7"/>
        <v>4Q11</v>
      </c>
      <c r="Q6" s="202" t="str">
        <f t="shared" si="7"/>
        <v>4Q11</v>
      </c>
      <c r="R6" s="202" t="str">
        <f t="shared" si="7"/>
        <v>1Q12</v>
      </c>
      <c r="S6" s="202" t="str">
        <f t="shared" si="7"/>
        <v>1Q12</v>
      </c>
      <c r="T6" s="202" t="str">
        <f t="shared" si="7"/>
        <v>1Q12</v>
      </c>
      <c r="U6" s="202" t="str">
        <f t="shared" si="7"/>
        <v>2Q12</v>
      </c>
      <c r="V6" s="202" t="str">
        <f t="shared" si="7"/>
        <v>2Q12</v>
      </c>
      <c r="W6" s="202" t="str">
        <f t="shared" si="7"/>
        <v>2Q12</v>
      </c>
      <c r="X6" s="202" t="str">
        <f t="shared" si="7"/>
        <v>3Q12</v>
      </c>
      <c r="Y6" s="202" t="str">
        <f t="shared" si="7"/>
        <v>3Q12</v>
      </c>
      <c r="Z6" s="202" t="str">
        <f t="shared" si="7"/>
        <v>3Q12</v>
      </c>
      <c r="AA6" s="202" t="str">
        <f t="shared" si="7"/>
        <v>4Q12</v>
      </c>
      <c r="AB6" s="202" t="str">
        <f t="shared" si="7"/>
        <v>4Q12</v>
      </c>
      <c r="AC6" s="202" t="str">
        <f t="shared" si="7"/>
        <v>4Q12</v>
      </c>
      <c r="AD6" s="202" t="str">
        <f t="shared" si="7"/>
        <v>1Q13</v>
      </c>
      <c r="AE6" s="202" t="str">
        <f t="shared" si="7"/>
        <v>1Q13</v>
      </c>
      <c r="AF6" s="202" t="str">
        <f t="shared" si="7"/>
        <v>1Q13</v>
      </c>
      <c r="AG6" s="202" t="str">
        <f t="shared" si="7"/>
        <v>2Q13</v>
      </c>
      <c r="AH6" s="202" t="str">
        <f t="shared" si="7"/>
        <v>2Q13</v>
      </c>
      <c r="AI6" s="202" t="str">
        <f t="shared" si="7"/>
        <v>2Q13</v>
      </c>
      <c r="AJ6" s="202" t="str">
        <f t="shared" si="7"/>
        <v>3Q13</v>
      </c>
      <c r="AK6" s="202" t="str">
        <f t="shared" si="7"/>
        <v>3Q13</v>
      </c>
      <c r="AL6" s="202" t="str">
        <f t="shared" si="7"/>
        <v>3Q13</v>
      </c>
      <c r="AM6" s="202" t="str">
        <f t="shared" si="7"/>
        <v>4Q13</v>
      </c>
      <c r="AN6" s="202" t="str">
        <f t="shared" si="7"/>
        <v>4Q13</v>
      </c>
      <c r="AO6" s="202" t="str">
        <f t="shared" si="7"/>
        <v>4Q13</v>
      </c>
      <c r="AP6" s="202" t="str">
        <f t="shared" si="7"/>
        <v>1Q14</v>
      </c>
      <c r="AQ6" s="202" t="str">
        <f t="shared" si="7"/>
        <v>1Q14</v>
      </c>
      <c r="AR6" s="202" t="str">
        <f t="shared" si="7"/>
        <v>1Q14</v>
      </c>
      <c r="AS6" s="202" t="str">
        <f t="shared" si="7"/>
        <v>2Q14</v>
      </c>
      <c r="AT6" s="202" t="str">
        <f t="shared" si="7"/>
        <v>2Q14</v>
      </c>
      <c r="AU6" s="202" t="str">
        <f t="shared" si="7"/>
        <v>2Q14</v>
      </c>
      <c r="AV6" s="202" t="str">
        <f t="shared" si="7"/>
        <v>3Q14</v>
      </c>
      <c r="AW6" s="202" t="str">
        <f t="shared" si="7"/>
        <v>3Q14</v>
      </c>
      <c r="AX6" s="202" t="str">
        <f t="shared" si="7"/>
        <v>3Q14</v>
      </c>
      <c r="AY6" s="202" t="str">
        <f t="shared" si="7"/>
        <v>4Q14</v>
      </c>
      <c r="AZ6" s="202" t="str">
        <f t="shared" si="7"/>
        <v>4Q14</v>
      </c>
      <c r="BA6" s="202" t="str">
        <f t="shared" si="7"/>
        <v>4Q14</v>
      </c>
      <c r="BB6" s="202" t="str">
        <f t="shared" si="7"/>
        <v>1Q15</v>
      </c>
      <c r="BC6" s="202" t="str">
        <f t="shared" si="7"/>
        <v>1Q15</v>
      </c>
      <c r="BD6" s="202" t="str">
        <f t="shared" si="7"/>
        <v>1Q15</v>
      </c>
      <c r="BE6" s="202" t="str">
        <f t="shared" si="7"/>
        <v>2Q15</v>
      </c>
      <c r="BF6" s="202" t="str">
        <f t="shared" si="7"/>
        <v>2Q15</v>
      </c>
      <c r="BG6" s="202" t="str">
        <f t="shared" si="7"/>
        <v>2Q15</v>
      </c>
      <c r="BH6" s="202" t="str">
        <f t="shared" si="7"/>
        <v>3Q15</v>
      </c>
      <c r="BI6" s="476" t="str">
        <f t="shared" si="7"/>
        <v>3Q15</v>
      </c>
      <c r="BJ6" s="476" t="str">
        <f t="shared" si="7"/>
        <v>3Q15</v>
      </c>
      <c r="BK6" s="476" t="str">
        <f t="shared" si="7"/>
        <v>4Q15</v>
      </c>
      <c r="BL6" s="476" t="str">
        <f t="shared" si="7"/>
        <v>4Q15</v>
      </c>
      <c r="BM6" s="476" t="str">
        <f t="shared" si="7"/>
        <v>4Q15</v>
      </c>
      <c r="BN6" s="476" t="str">
        <f t="shared" si="7"/>
        <v>1Q16</v>
      </c>
      <c r="BO6" s="733" t="str">
        <f t="shared" si="7"/>
        <v>1Q16</v>
      </c>
      <c r="BP6" s="476" t="str">
        <f t="shared" si="7"/>
        <v>1Q16</v>
      </c>
      <c r="BQ6" s="476" t="str">
        <f t="shared" si="7"/>
        <v>2Q16</v>
      </c>
      <c r="BR6" s="476" t="str">
        <f t="shared" si="7"/>
        <v>2Q16</v>
      </c>
      <c r="BS6" s="476" t="str">
        <f t="shared" ref="BS6:EG6" si="8">IF(TEXT(BS7,"MM")&lt;="03","1Q"&amp;TEXT(BS7,"YY"),IF(TEXT(BS7,"MM")&lt;="06","2Q"&amp;TEXT(BS7,"YY"),IF(TEXT(BS7,"MM")&lt;="09","3Q"&amp;TEXT(BS7,"YY"),IF(TEXT(BS7,"MM")&lt;="12","4Q"&amp;TEXT(BS7,"YY"),"X"))))</f>
        <v>2Q16</v>
      </c>
      <c r="BT6" s="476" t="str">
        <f t="shared" si="8"/>
        <v>3Q16</v>
      </c>
      <c r="BU6" s="476" t="str">
        <f t="shared" si="8"/>
        <v>3Q16</v>
      </c>
      <c r="BV6" s="476" t="str">
        <f t="shared" si="8"/>
        <v>3Q16</v>
      </c>
      <c r="BW6" s="476" t="str">
        <f t="shared" si="8"/>
        <v>4Q16</v>
      </c>
      <c r="BX6" s="476" t="str">
        <f t="shared" si="8"/>
        <v>4Q16</v>
      </c>
      <c r="BY6" s="476" t="str">
        <f t="shared" si="8"/>
        <v>4Q16</v>
      </c>
      <c r="BZ6" s="476" t="str">
        <f t="shared" si="8"/>
        <v>1Q17</v>
      </c>
      <c r="CA6" s="733" t="str">
        <f t="shared" si="8"/>
        <v>1Q17</v>
      </c>
      <c r="CB6" s="476" t="str">
        <f t="shared" si="8"/>
        <v>1Q17</v>
      </c>
      <c r="CC6" s="476" t="str">
        <f t="shared" si="8"/>
        <v>2Q17</v>
      </c>
      <c r="CD6" s="476" t="str">
        <f t="shared" si="8"/>
        <v>2Q17</v>
      </c>
      <c r="CE6" s="476" t="str">
        <f t="shared" si="8"/>
        <v>2Q17</v>
      </c>
      <c r="CF6" s="476" t="str">
        <f t="shared" si="8"/>
        <v>3Q17</v>
      </c>
      <c r="CG6" s="476" t="str">
        <f t="shared" si="8"/>
        <v>3Q17</v>
      </c>
      <c r="CH6" s="476" t="str">
        <f t="shared" si="8"/>
        <v>3Q17</v>
      </c>
      <c r="CI6" s="476" t="str">
        <f t="shared" si="8"/>
        <v>4Q17</v>
      </c>
      <c r="CJ6" s="476" t="str">
        <f t="shared" si="8"/>
        <v>4Q17</v>
      </c>
      <c r="CK6" s="476" t="str">
        <f t="shared" si="8"/>
        <v>4Q17</v>
      </c>
      <c r="CL6" s="476" t="str">
        <f t="shared" si="8"/>
        <v>1Q18</v>
      </c>
      <c r="CM6" s="476" t="str">
        <f t="shared" si="8"/>
        <v>1Q18</v>
      </c>
      <c r="CN6" s="476" t="str">
        <f t="shared" si="8"/>
        <v>1Q18</v>
      </c>
      <c r="CO6" s="476" t="str">
        <f t="shared" si="8"/>
        <v>2Q18</v>
      </c>
      <c r="CP6" s="476" t="str">
        <f t="shared" si="8"/>
        <v>2Q18</v>
      </c>
      <c r="CQ6" s="476" t="str">
        <f t="shared" si="8"/>
        <v>2Q18</v>
      </c>
      <c r="CR6" s="476" t="str">
        <f t="shared" si="8"/>
        <v>3Q18</v>
      </c>
      <c r="CS6" s="476" t="str">
        <f t="shared" si="8"/>
        <v>3Q18</v>
      </c>
      <c r="CT6" s="476" t="str">
        <f t="shared" si="8"/>
        <v>3Q18</v>
      </c>
      <c r="CU6" s="476" t="str">
        <f t="shared" si="8"/>
        <v>4Q18</v>
      </c>
      <c r="CV6" s="476" t="str">
        <f t="shared" si="8"/>
        <v>4Q18</v>
      </c>
      <c r="CW6" s="476" t="str">
        <f t="shared" si="8"/>
        <v>4Q18</v>
      </c>
      <c r="CX6" s="476" t="str">
        <f t="shared" si="8"/>
        <v>1Q19</v>
      </c>
      <c r="CY6" s="476" t="str">
        <f t="shared" si="8"/>
        <v>1Q19</v>
      </c>
      <c r="CZ6" s="476" t="str">
        <f t="shared" si="8"/>
        <v>1Q19</v>
      </c>
      <c r="DA6" s="476" t="str">
        <f t="shared" si="8"/>
        <v>2Q19</v>
      </c>
      <c r="DB6" s="476" t="str">
        <f t="shared" si="8"/>
        <v>2Q19</v>
      </c>
      <c r="DC6" s="476" t="str">
        <f t="shared" si="8"/>
        <v>2Q19</v>
      </c>
      <c r="DD6" s="476" t="str">
        <f t="shared" si="8"/>
        <v>3Q19</v>
      </c>
      <c r="DE6" s="476" t="str">
        <f t="shared" si="8"/>
        <v>3Q19</v>
      </c>
      <c r="DF6" s="476" t="str">
        <f t="shared" si="8"/>
        <v>3Q19</v>
      </c>
      <c r="DG6" s="476" t="str">
        <f t="shared" si="8"/>
        <v>4Q19</v>
      </c>
      <c r="DH6" s="476" t="str">
        <f t="shared" si="8"/>
        <v>4Q19</v>
      </c>
      <c r="DI6" s="476" t="str">
        <f t="shared" si="8"/>
        <v>4Q19</v>
      </c>
      <c r="DJ6" s="476" t="str">
        <f t="shared" si="8"/>
        <v>1Q20</v>
      </c>
      <c r="DK6" s="476" t="str">
        <f t="shared" si="8"/>
        <v>1Q20</v>
      </c>
      <c r="DL6" s="476" t="str">
        <f t="shared" si="8"/>
        <v>1Q20</v>
      </c>
      <c r="DM6" s="476" t="str">
        <f t="shared" si="8"/>
        <v>2Q20</v>
      </c>
      <c r="DN6" s="476" t="str">
        <f t="shared" si="8"/>
        <v>2Q20</v>
      </c>
      <c r="DO6" s="476" t="str">
        <f t="shared" si="8"/>
        <v>2Q20</v>
      </c>
      <c r="DP6" s="476" t="str">
        <f t="shared" si="8"/>
        <v>3Q20</v>
      </c>
      <c r="DQ6" s="476" t="str">
        <f t="shared" si="8"/>
        <v>3Q20</v>
      </c>
      <c r="DR6" s="476" t="str">
        <f t="shared" si="8"/>
        <v>3Q20</v>
      </c>
      <c r="DS6" s="476" t="str">
        <f t="shared" si="8"/>
        <v>4Q20</v>
      </c>
      <c r="DT6" s="476" t="str">
        <f t="shared" si="8"/>
        <v>4Q20</v>
      </c>
      <c r="DU6" s="476" t="str">
        <f t="shared" si="8"/>
        <v>4Q20</v>
      </c>
      <c r="DV6" s="476" t="str">
        <f t="shared" si="8"/>
        <v>1Q21</v>
      </c>
      <c r="DW6" s="476" t="str">
        <f t="shared" si="8"/>
        <v>1Q21</v>
      </c>
      <c r="DX6" s="476" t="str">
        <f t="shared" si="8"/>
        <v>1Q21</v>
      </c>
      <c r="DY6" s="476" t="str">
        <f t="shared" si="8"/>
        <v>2Q21</v>
      </c>
      <c r="DZ6" s="476" t="str">
        <f t="shared" si="8"/>
        <v>2Q21</v>
      </c>
      <c r="EA6" s="476" t="str">
        <f t="shared" si="8"/>
        <v>2Q21</v>
      </c>
      <c r="EB6" s="476" t="str">
        <f t="shared" si="8"/>
        <v>3Q21</v>
      </c>
      <c r="EC6" s="476" t="str">
        <f t="shared" si="8"/>
        <v>3Q21</v>
      </c>
      <c r="ED6" s="476" t="str">
        <f t="shared" si="8"/>
        <v>3Q21</v>
      </c>
      <c r="EE6" s="476" t="str">
        <f t="shared" si="8"/>
        <v>4Q21</v>
      </c>
      <c r="EF6" s="476" t="str">
        <f t="shared" si="8"/>
        <v>4Q21</v>
      </c>
      <c r="EG6" s="476" t="str">
        <f t="shared" si="8"/>
        <v>4Q21</v>
      </c>
      <c r="EH6" s="476" t="str">
        <f t="shared" ref="EH6:GE6" si="9">IF(TEXT(EH7,"MM")&lt;="03","1Q"&amp;TEXT(EH7,"YY"),IF(TEXT(EH7,"MM")&lt;="06","2Q"&amp;TEXT(EH7,"YY"),IF(TEXT(EH7,"MM")&lt;="09","3Q"&amp;TEXT(EH7,"YY"),IF(TEXT(EH7,"MM")&lt;="12","4Q"&amp;TEXT(EH7,"YY"),"X"))))</f>
        <v>1Q22</v>
      </c>
      <c r="EI6" s="476" t="str">
        <f t="shared" si="9"/>
        <v>1Q22</v>
      </c>
      <c r="EJ6" s="476" t="str">
        <f t="shared" si="9"/>
        <v>1Q22</v>
      </c>
      <c r="EK6" s="476" t="str">
        <f t="shared" si="9"/>
        <v>2Q22</v>
      </c>
      <c r="EL6" s="476" t="str">
        <f t="shared" si="9"/>
        <v>2Q22</v>
      </c>
      <c r="EM6" s="476" t="str">
        <f t="shared" si="9"/>
        <v>2Q22</v>
      </c>
      <c r="EN6" s="476" t="str">
        <f t="shared" si="9"/>
        <v>3Q22</v>
      </c>
      <c r="EO6" s="476" t="str">
        <f t="shared" si="9"/>
        <v>3Q22</v>
      </c>
      <c r="EP6" s="476" t="str">
        <f t="shared" si="9"/>
        <v>3Q22</v>
      </c>
      <c r="EQ6" s="476" t="str">
        <f t="shared" si="9"/>
        <v>4Q22</v>
      </c>
      <c r="ER6" s="476" t="str">
        <f t="shared" si="9"/>
        <v>4Q22</v>
      </c>
      <c r="ES6" s="476" t="str">
        <f t="shared" si="9"/>
        <v>4Q22</v>
      </c>
      <c r="ET6" s="476" t="str">
        <f t="shared" si="9"/>
        <v>1Q23</v>
      </c>
      <c r="EU6" s="476" t="str">
        <f t="shared" si="9"/>
        <v>1Q23</v>
      </c>
      <c r="EV6" s="476" t="str">
        <f t="shared" si="9"/>
        <v>1Q23</v>
      </c>
      <c r="EW6" s="476" t="str">
        <f t="shared" si="9"/>
        <v>2Q23</v>
      </c>
      <c r="EX6" s="476" t="str">
        <f t="shared" si="9"/>
        <v>2Q23</v>
      </c>
      <c r="EY6" s="476" t="str">
        <f t="shared" si="9"/>
        <v>2Q23</v>
      </c>
      <c r="EZ6" s="476" t="str">
        <f t="shared" si="9"/>
        <v>3Q23</v>
      </c>
      <c r="FA6" s="476" t="str">
        <f t="shared" si="9"/>
        <v>3Q23</v>
      </c>
      <c r="FB6" s="476" t="str">
        <f t="shared" si="9"/>
        <v>3Q23</v>
      </c>
      <c r="FC6" s="476" t="str">
        <f t="shared" si="9"/>
        <v>4Q23</v>
      </c>
      <c r="FD6" s="476" t="str">
        <f t="shared" si="9"/>
        <v>4Q23</v>
      </c>
      <c r="FE6" s="476" t="str">
        <f t="shared" si="9"/>
        <v>4Q23</v>
      </c>
      <c r="FF6" s="476" t="str">
        <f t="shared" si="9"/>
        <v>1Q24</v>
      </c>
      <c r="FG6" s="476" t="str">
        <f t="shared" si="9"/>
        <v>1Q24</v>
      </c>
      <c r="FH6" s="476" t="str">
        <f t="shared" si="9"/>
        <v>1Q24</v>
      </c>
      <c r="FI6" s="476" t="str">
        <f t="shared" si="9"/>
        <v>2Q24</v>
      </c>
      <c r="FJ6" s="476" t="str">
        <f t="shared" si="9"/>
        <v>2Q24</v>
      </c>
      <c r="FK6" s="476" t="str">
        <f t="shared" si="9"/>
        <v>2Q24</v>
      </c>
      <c r="FL6" s="476" t="str">
        <f t="shared" si="9"/>
        <v>3Q24</v>
      </c>
      <c r="FM6" s="476" t="str">
        <f t="shared" si="9"/>
        <v>3Q24</v>
      </c>
      <c r="FN6" s="476" t="str">
        <f t="shared" si="9"/>
        <v>3Q24</v>
      </c>
      <c r="FO6" s="476" t="str">
        <f t="shared" si="9"/>
        <v>4Q24</v>
      </c>
      <c r="FP6" s="476" t="str">
        <f t="shared" si="9"/>
        <v>4Q24</v>
      </c>
      <c r="FQ6" s="476" t="str">
        <f t="shared" si="9"/>
        <v>4Q24</v>
      </c>
      <c r="FR6" s="476" t="str">
        <f t="shared" si="9"/>
        <v>1Q25</v>
      </c>
      <c r="FS6" s="476" t="str">
        <f t="shared" si="9"/>
        <v>1Q25</v>
      </c>
      <c r="FT6" s="476" t="str">
        <f t="shared" si="9"/>
        <v>1Q25</v>
      </c>
      <c r="FU6" s="476" t="str">
        <f t="shared" si="9"/>
        <v>2Q25</v>
      </c>
      <c r="FV6" s="476" t="str">
        <f t="shared" si="9"/>
        <v>2Q25</v>
      </c>
      <c r="FW6" s="476" t="str">
        <f t="shared" si="9"/>
        <v>2Q25</v>
      </c>
      <c r="FX6" s="476" t="str">
        <f t="shared" si="9"/>
        <v>3Q25</v>
      </c>
      <c r="FY6" s="476" t="str">
        <f t="shared" si="9"/>
        <v>3Q25</v>
      </c>
      <c r="FZ6" s="476" t="str">
        <f t="shared" si="9"/>
        <v>3Q25</v>
      </c>
      <c r="GA6" s="476" t="str">
        <f t="shared" si="9"/>
        <v>4Q25</v>
      </c>
      <c r="GB6" s="476" t="str">
        <f t="shared" si="9"/>
        <v>4Q25</v>
      </c>
      <c r="GC6" s="476" t="str">
        <f t="shared" si="9"/>
        <v>4Q25</v>
      </c>
      <c r="GD6" s="476" t="str">
        <f t="shared" si="9"/>
        <v>1Q26</v>
      </c>
      <c r="GE6" s="476" t="str">
        <f t="shared" si="9"/>
        <v>1Q26</v>
      </c>
      <c r="GF6" s="476"/>
      <c r="GG6" s="476"/>
      <c r="GH6" s="790"/>
      <c r="GI6" s="792">
        <f t="shared" ref="GI6:GR6" si="10">GI7</f>
        <v>45659</v>
      </c>
      <c r="GJ6" s="792">
        <f t="shared" si="10"/>
        <v>45689</v>
      </c>
      <c r="GK6" s="792">
        <f t="shared" si="10"/>
        <v>45717</v>
      </c>
      <c r="GL6" s="792">
        <f t="shared" si="10"/>
        <v>45749</v>
      </c>
      <c r="GM6" s="792">
        <f t="shared" si="10"/>
        <v>45780</v>
      </c>
      <c r="GN6" s="792">
        <f t="shared" si="10"/>
        <v>45812</v>
      </c>
      <c r="GO6" s="792">
        <f t="shared" si="10"/>
        <v>45843</v>
      </c>
      <c r="GP6" s="792">
        <f t="shared" si="10"/>
        <v>45875</v>
      </c>
      <c r="GQ6" s="792">
        <f t="shared" si="10"/>
        <v>45907</v>
      </c>
      <c r="GR6" s="792">
        <f t="shared" si="10"/>
        <v>45938</v>
      </c>
      <c r="GS6" s="792">
        <f>GS7</f>
        <v>45970</v>
      </c>
      <c r="GT6" s="792">
        <f>GT7</f>
        <v>46000</v>
      </c>
      <c r="GU6" s="792">
        <f>GU7</f>
        <v>46031</v>
      </c>
      <c r="GV6" s="792">
        <f>GV7</f>
        <v>46054</v>
      </c>
    </row>
    <row r="7" spans="1:205">
      <c r="B7" s="184"/>
      <c r="C7" s="184"/>
      <c r="D7" s="184" t="s">
        <v>64</v>
      </c>
      <c r="E7" s="184"/>
      <c r="F7" s="200">
        <v>40544</v>
      </c>
      <c r="G7" s="200">
        <v>40575</v>
      </c>
      <c r="H7" s="200">
        <v>40603</v>
      </c>
      <c r="I7" s="200">
        <v>40634</v>
      </c>
      <c r="J7" s="200">
        <v>40664</v>
      </c>
      <c r="K7" s="200">
        <v>40695</v>
      </c>
      <c r="L7" s="200">
        <v>40725</v>
      </c>
      <c r="M7" s="200">
        <v>40756</v>
      </c>
      <c r="N7" s="200">
        <v>40787</v>
      </c>
      <c r="O7" s="200">
        <v>40817</v>
      </c>
      <c r="P7" s="200">
        <v>40848</v>
      </c>
      <c r="Q7" s="200">
        <v>40878</v>
      </c>
      <c r="R7" s="200">
        <v>40909</v>
      </c>
      <c r="S7" s="200">
        <v>40940</v>
      </c>
      <c r="T7" s="200">
        <v>40969</v>
      </c>
      <c r="U7" s="200">
        <v>41000</v>
      </c>
      <c r="V7" s="200">
        <v>41030</v>
      </c>
      <c r="W7" s="200">
        <v>41061</v>
      </c>
      <c r="X7" s="200">
        <v>41091</v>
      </c>
      <c r="Y7" s="200">
        <v>41122</v>
      </c>
      <c r="Z7" s="200">
        <v>41153</v>
      </c>
      <c r="AA7" s="200">
        <v>41183</v>
      </c>
      <c r="AB7" s="200">
        <v>41214</v>
      </c>
      <c r="AC7" s="200">
        <v>41244</v>
      </c>
      <c r="AD7" s="200">
        <v>41275</v>
      </c>
      <c r="AE7" s="200">
        <v>41306</v>
      </c>
      <c r="AF7" s="200">
        <v>41334</v>
      </c>
      <c r="AG7" s="200">
        <v>41365</v>
      </c>
      <c r="AH7" s="200">
        <v>41395</v>
      </c>
      <c r="AI7" s="200">
        <v>41426</v>
      </c>
      <c r="AJ7" s="200">
        <v>41456</v>
      </c>
      <c r="AK7" s="200">
        <v>41487</v>
      </c>
      <c r="AL7" s="200">
        <v>41518</v>
      </c>
      <c r="AM7" s="200">
        <v>41548</v>
      </c>
      <c r="AN7" s="200">
        <v>41579</v>
      </c>
      <c r="AO7" s="200">
        <v>41609</v>
      </c>
      <c r="AP7" s="200">
        <v>41640</v>
      </c>
      <c r="AQ7" s="200">
        <v>41671</v>
      </c>
      <c r="AR7" s="200">
        <v>41699</v>
      </c>
      <c r="AS7" s="200">
        <v>41730</v>
      </c>
      <c r="AT7" s="200">
        <v>41760</v>
      </c>
      <c r="AU7" s="200">
        <v>41791</v>
      </c>
      <c r="AV7" s="200">
        <v>41821</v>
      </c>
      <c r="AW7" s="200">
        <v>41852</v>
      </c>
      <c r="AX7" s="200">
        <v>41883</v>
      </c>
      <c r="AY7" s="200">
        <v>41913</v>
      </c>
      <c r="AZ7" s="200">
        <v>41944</v>
      </c>
      <c r="BA7" s="200">
        <v>41974</v>
      </c>
      <c r="BB7" s="200">
        <v>42005</v>
      </c>
      <c r="BC7" s="200">
        <v>42036</v>
      </c>
      <c r="BD7" s="200">
        <v>42064</v>
      </c>
      <c r="BE7" s="200">
        <v>42095</v>
      </c>
      <c r="BF7" s="200">
        <v>42125</v>
      </c>
      <c r="BG7" s="200">
        <v>42156</v>
      </c>
      <c r="BH7" s="200">
        <v>42186</v>
      </c>
      <c r="BI7" s="483">
        <v>42217</v>
      </c>
      <c r="BJ7" s="483">
        <v>42248</v>
      </c>
      <c r="BK7" s="483">
        <v>42278</v>
      </c>
      <c r="BL7" s="483">
        <v>42309</v>
      </c>
      <c r="BM7" s="483">
        <v>42339</v>
      </c>
      <c r="BN7" s="483">
        <v>42370</v>
      </c>
      <c r="BO7" s="734">
        <v>42401</v>
      </c>
      <c r="BP7" s="483">
        <v>42430</v>
      </c>
      <c r="BQ7" s="483">
        <v>42461</v>
      </c>
      <c r="BR7" s="483">
        <v>42491</v>
      </c>
      <c r="BS7" s="483">
        <v>42522</v>
      </c>
      <c r="BT7" s="483">
        <v>42552</v>
      </c>
      <c r="BU7" s="483">
        <v>42583</v>
      </c>
      <c r="BV7" s="483">
        <v>42614</v>
      </c>
      <c r="BW7" s="483">
        <v>42644</v>
      </c>
      <c r="BX7" s="483">
        <v>42675</v>
      </c>
      <c r="BY7" s="483">
        <v>42705</v>
      </c>
      <c r="BZ7" s="483">
        <v>42736</v>
      </c>
      <c r="CA7" s="734">
        <v>42767</v>
      </c>
      <c r="CB7" s="483">
        <v>42795</v>
      </c>
      <c r="CC7" s="483">
        <v>42826</v>
      </c>
      <c r="CD7" s="483">
        <v>42856</v>
      </c>
      <c r="CE7" s="483">
        <v>42887</v>
      </c>
      <c r="CF7" s="483">
        <v>42917</v>
      </c>
      <c r="CG7" s="483">
        <v>42948</v>
      </c>
      <c r="CH7" s="483">
        <v>42979</v>
      </c>
      <c r="CI7" s="483">
        <v>43009</v>
      </c>
      <c r="CJ7" s="483">
        <v>43040</v>
      </c>
      <c r="CK7" s="483">
        <v>43070</v>
      </c>
      <c r="CL7" s="483">
        <v>43101</v>
      </c>
      <c r="CM7" s="483">
        <v>43132</v>
      </c>
      <c r="CN7" s="483">
        <v>43160</v>
      </c>
      <c r="CO7" s="483">
        <v>43191</v>
      </c>
      <c r="CP7" s="483">
        <v>43221</v>
      </c>
      <c r="CQ7" s="483">
        <v>43252</v>
      </c>
      <c r="CR7" s="483">
        <v>43282</v>
      </c>
      <c r="CS7" s="483">
        <v>43313</v>
      </c>
      <c r="CT7" s="483">
        <v>43344</v>
      </c>
      <c r="CU7" s="483">
        <v>43374</v>
      </c>
      <c r="CV7" s="483">
        <v>43405</v>
      </c>
      <c r="CW7" s="483">
        <v>43435</v>
      </c>
      <c r="CX7" s="483">
        <v>43466</v>
      </c>
      <c r="CY7" s="483">
        <v>43497</v>
      </c>
      <c r="CZ7" s="483">
        <v>43525</v>
      </c>
      <c r="DA7" s="483">
        <v>43556</v>
      </c>
      <c r="DB7" s="483">
        <v>43586</v>
      </c>
      <c r="DC7" s="483">
        <v>43617</v>
      </c>
      <c r="DD7" s="483">
        <v>43647</v>
      </c>
      <c r="DE7" s="483">
        <v>43678</v>
      </c>
      <c r="DF7" s="483">
        <v>43709</v>
      </c>
      <c r="DG7" s="483">
        <v>43739</v>
      </c>
      <c r="DH7" s="483">
        <v>43770</v>
      </c>
      <c r="DI7" s="483">
        <v>43800</v>
      </c>
      <c r="DJ7" s="483">
        <v>43831</v>
      </c>
      <c r="DK7" s="483">
        <v>43862</v>
      </c>
      <c r="DL7" s="483">
        <v>43891</v>
      </c>
      <c r="DM7" s="483">
        <v>43922</v>
      </c>
      <c r="DN7" s="483">
        <v>43952</v>
      </c>
      <c r="DO7" s="483">
        <v>43983</v>
      </c>
      <c r="DP7" s="483">
        <v>44013</v>
      </c>
      <c r="DQ7" s="483">
        <v>44044</v>
      </c>
      <c r="DR7" s="483">
        <v>44075</v>
      </c>
      <c r="DS7" s="483">
        <v>44105</v>
      </c>
      <c r="DT7" s="483">
        <v>44136</v>
      </c>
      <c r="DU7" s="483">
        <v>44166</v>
      </c>
      <c r="DV7" s="483">
        <v>44197</v>
      </c>
      <c r="DW7" s="483">
        <v>44228</v>
      </c>
      <c r="DX7" s="483">
        <v>44256</v>
      </c>
      <c r="DY7" s="483">
        <v>44287</v>
      </c>
      <c r="DZ7" s="483">
        <v>44317</v>
      </c>
      <c r="EA7" s="483">
        <v>44348</v>
      </c>
      <c r="EB7" s="483">
        <v>44378</v>
      </c>
      <c r="EC7" s="483">
        <v>44409</v>
      </c>
      <c r="ED7" s="483">
        <v>44440</v>
      </c>
      <c r="EE7" s="483">
        <v>44470</v>
      </c>
      <c r="EF7" s="483">
        <v>44501</v>
      </c>
      <c r="EG7" s="483">
        <v>44531</v>
      </c>
      <c r="EH7" s="483">
        <v>44562</v>
      </c>
      <c r="EI7" s="483">
        <v>44593</v>
      </c>
      <c r="EJ7" s="483">
        <v>44621</v>
      </c>
      <c r="EK7" s="483">
        <v>44652</v>
      </c>
      <c r="EL7" s="483">
        <v>44682</v>
      </c>
      <c r="EM7" s="483">
        <v>44713</v>
      </c>
      <c r="EN7" s="483">
        <v>44743</v>
      </c>
      <c r="EO7" s="483">
        <v>44774</v>
      </c>
      <c r="EP7" s="483">
        <v>44805</v>
      </c>
      <c r="EQ7" s="483">
        <v>44835</v>
      </c>
      <c r="ER7" s="483">
        <v>44866</v>
      </c>
      <c r="ES7" s="483">
        <v>44896</v>
      </c>
      <c r="ET7" s="483">
        <v>44927</v>
      </c>
      <c r="EU7" s="483">
        <v>44958</v>
      </c>
      <c r="EV7" s="483">
        <v>44986</v>
      </c>
      <c r="EW7" s="483">
        <v>45017</v>
      </c>
      <c r="EX7" s="483">
        <v>45047</v>
      </c>
      <c r="EY7" s="483">
        <v>45078</v>
      </c>
      <c r="EZ7" s="483">
        <v>45108</v>
      </c>
      <c r="FA7" s="483">
        <v>45139</v>
      </c>
      <c r="FB7" s="483">
        <v>45170</v>
      </c>
      <c r="FC7" s="483">
        <v>45200</v>
      </c>
      <c r="FD7" s="483">
        <v>45231</v>
      </c>
      <c r="FE7" s="483">
        <v>45261</v>
      </c>
      <c r="FF7" s="483">
        <v>45292</v>
      </c>
      <c r="FG7" s="483">
        <v>45323</v>
      </c>
      <c r="FH7" s="483">
        <v>45352</v>
      </c>
      <c r="FI7" s="483">
        <v>45383</v>
      </c>
      <c r="FJ7" s="483">
        <v>45413</v>
      </c>
      <c r="FK7" s="483">
        <v>45444</v>
      </c>
      <c r="FL7" s="483">
        <v>45474</v>
      </c>
      <c r="FM7" s="483">
        <v>45535</v>
      </c>
      <c r="FN7" s="483">
        <v>45565</v>
      </c>
      <c r="FO7" s="483">
        <v>45596</v>
      </c>
      <c r="FP7" s="483">
        <v>45597</v>
      </c>
      <c r="FQ7" s="483">
        <v>45627</v>
      </c>
      <c r="FR7" s="483">
        <v>45659</v>
      </c>
      <c r="FS7" s="483">
        <v>45689</v>
      </c>
      <c r="FT7" s="483">
        <v>45717</v>
      </c>
      <c r="FU7" s="483">
        <v>45749</v>
      </c>
      <c r="FV7" s="483">
        <v>45780</v>
      </c>
      <c r="FW7" s="483">
        <v>45812</v>
      </c>
      <c r="FX7" s="483">
        <v>45843</v>
      </c>
      <c r="FY7" s="483">
        <v>45875</v>
      </c>
      <c r="FZ7" s="483">
        <v>45907</v>
      </c>
      <c r="GA7" s="483">
        <v>45938</v>
      </c>
      <c r="GB7" s="483">
        <v>45970</v>
      </c>
      <c r="GC7" s="483">
        <v>46000</v>
      </c>
      <c r="GD7" s="483">
        <v>46031</v>
      </c>
      <c r="GE7" s="483">
        <v>46054</v>
      </c>
      <c r="GF7" s="483"/>
      <c r="GG7" s="483"/>
      <c r="GH7" s="483"/>
      <c r="GI7" s="793">
        <f t="shared" ref="GI7:GV7" si="11">INDEX($7:$7,1,COLUMN(GI7)-$GS$5)</f>
        <v>45659</v>
      </c>
      <c r="GJ7" s="793">
        <f t="shared" si="11"/>
        <v>45689</v>
      </c>
      <c r="GK7" s="793">
        <f t="shared" si="11"/>
        <v>45717</v>
      </c>
      <c r="GL7" s="793">
        <f t="shared" si="11"/>
        <v>45749</v>
      </c>
      <c r="GM7" s="793">
        <f t="shared" si="11"/>
        <v>45780</v>
      </c>
      <c r="GN7" s="793">
        <f t="shared" si="11"/>
        <v>45812</v>
      </c>
      <c r="GO7" s="793">
        <f t="shared" si="11"/>
        <v>45843</v>
      </c>
      <c r="GP7" s="793">
        <f t="shared" si="11"/>
        <v>45875</v>
      </c>
      <c r="GQ7" s="793">
        <f t="shared" si="11"/>
        <v>45907</v>
      </c>
      <c r="GR7" s="793">
        <f t="shared" si="11"/>
        <v>45938</v>
      </c>
      <c r="GS7" s="793">
        <f t="shared" si="11"/>
        <v>45970</v>
      </c>
      <c r="GT7" s="793">
        <f t="shared" si="11"/>
        <v>46000</v>
      </c>
      <c r="GU7" s="793">
        <f t="shared" si="11"/>
        <v>46031</v>
      </c>
      <c r="GV7" s="793">
        <f t="shared" si="11"/>
        <v>46054</v>
      </c>
    </row>
    <row r="8" spans="1:205">
      <c r="B8" s="186"/>
      <c r="C8" s="186"/>
      <c r="D8" s="316" t="s">
        <v>63</v>
      </c>
      <c r="E8" s="186"/>
      <c r="DA8" s="482"/>
      <c r="DB8" s="482"/>
      <c r="DC8" s="482"/>
      <c r="DD8" s="515"/>
      <c r="DE8" s="515"/>
      <c r="DF8" s="515"/>
      <c r="DG8" s="515"/>
      <c r="DH8" s="515"/>
      <c r="DI8" s="515"/>
      <c r="DJ8" s="515"/>
      <c r="DK8" s="515"/>
      <c r="DL8" s="515"/>
      <c r="DM8" s="515"/>
      <c r="DN8" s="515"/>
      <c r="DO8" s="515"/>
      <c r="DP8" s="515"/>
      <c r="DQ8" s="515"/>
      <c r="DR8" s="515"/>
      <c r="DS8" s="515"/>
      <c r="DT8" s="515"/>
      <c r="DU8" s="515"/>
      <c r="DV8" s="515"/>
      <c r="DW8" s="515"/>
      <c r="DX8" s="515"/>
      <c r="DY8" s="515"/>
      <c r="DZ8" s="515"/>
      <c r="EA8" s="515"/>
      <c r="EB8" s="515"/>
      <c r="EC8" s="515"/>
      <c r="ED8" s="515"/>
      <c r="EE8" s="515"/>
      <c r="EF8" s="515"/>
      <c r="EG8" s="515"/>
      <c r="EH8" s="515"/>
      <c r="EI8" s="515"/>
      <c r="EJ8" s="515"/>
      <c r="EK8" s="515"/>
      <c r="EL8" s="515"/>
      <c r="EM8" s="515"/>
      <c r="EN8" s="515"/>
      <c r="EO8" s="515"/>
      <c r="EP8" s="515"/>
      <c r="EQ8" s="515"/>
      <c r="ER8" s="515"/>
      <c r="ES8" s="515"/>
      <c r="ET8" s="515"/>
      <c r="EU8" s="515"/>
      <c r="EV8" s="515"/>
      <c r="EW8" s="515"/>
      <c r="EX8" s="515"/>
      <c r="EY8" s="515"/>
      <c r="EZ8" s="515"/>
      <c r="FA8" s="515"/>
      <c r="FB8" s="515"/>
      <c r="FC8" s="515"/>
      <c r="FD8" s="515"/>
      <c r="FE8" s="515"/>
      <c r="FF8" s="515"/>
      <c r="FG8" s="515"/>
      <c r="FH8" s="515"/>
      <c r="FI8" s="515"/>
      <c r="FJ8" s="515"/>
      <c r="FK8" s="515"/>
      <c r="FL8" s="515"/>
      <c r="FM8" s="515"/>
      <c r="FN8" s="515"/>
      <c r="FO8" s="515"/>
      <c r="FP8" s="515"/>
      <c r="FQ8" s="515"/>
      <c r="FR8" s="515"/>
      <c r="FS8" s="515"/>
      <c r="FT8" s="515"/>
      <c r="FU8" s="515"/>
      <c r="FV8" s="515"/>
      <c r="FW8" s="515"/>
      <c r="FX8" s="515"/>
      <c r="FY8" s="515"/>
      <c r="FZ8" s="515"/>
      <c r="GA8" s="515"/>
      <c r="GB8" s="515"/>
      <c r="GC8" s="515"/>
      <c r="GD8" s="515"/>
      <c r="GE8" s="515"/>
      <c r="GF8" s="515"/>
      <c r="GG8" s="515"/>
      <c r="GH8" s="794" t="s">
        <v>388</v>
      </c>
      <c r="GI8" s="795">
        <f t="shared" ref="GI8:GV8" si="12">INDEX($9:$9,1,COLUMN(GI8)-$GS$5)</f>
        <v>579.44500000000005</v>
      </c>
      <c r="GJ8" s="795">
        <f t="shared" si="12"/>
        <v>525.71500000000003</v>
      </c>
      <c r="GK8" s="795">
        <f t="shared" si="12"/>
        <v>589.07200000000012</v>
      </c>
      <c r="GL8" s="795">
        <f t="shared" si="12"/>
        <v>609.46599999999989</v>
      </c>
      <c r="GM8" s="795">
        <f t="shared" si="12"/>
        <v>644.22799999999995</v>
      </c>
      <c r="GN8" s="795">
        <f t="shared" si="12"/>
        <v>581.35200000000009</v>
      </c>
      <c r="GO8" s="795">
        <f t="shared" si="12"/>
        <v>583.92600000000004</v>
      </c>
      <c r="GP8" s="795">
        <f t="shared" si="12"/>
        <v>656.31299999999999</v>
      </c>
      <c r="GQ8" s="795">
        <f t="shared" si="12"/>
        <v>567.69100000000003</v>
      </c>
      <c r="GR8" s="795">
        <f t="shared" si="12"/>
        <v>609.471</v>
      </c>
      <c r="GS8" s="795">
        <f t="shared" si="12"/>
        <v>600.72299999999996</v>
      </c>
      <c r="GT8" s="795">
        <f t="shared" si="12"/>
        <v>602.34800000000007</v>
      </c>
      <c r="GU8" s="795">
        <f t="shared" si="12"/>
        <v>632.59990069799994</v>
      </c>
      <c r="GV8" s="795">
        <f t="shared" si="12"/>
        <v>535.58757557600006</v>
      </c>
    </row>
    <row r="9" spans="1:205" s="173" customFormat="1">
      <c r="B9" s="187"/>
      <c r="C9" s="187"/>
      <c r="D9" s="187" t="s">
        <v>84</v>
      </c>
      <c r="E9" s="187" t="s">
        <v>66</v>
      </c>
      <c r="F9" s="175">
        <f t="shared" ref="F9:AK9" si="13">SUM(F69,F142,F92,F119)</f>
        <v>317.693781</v>
      </c>
      <c r="G9" s="175">
        <f t="shared" si="13"/>
        <v>338.82351800000004</v>
      </c>
      <c r="H9" s="175">
        <f t="shared" si="13"/>
        <v>297.04616799999997</v>
      </c>
      <c r="I9" s="175">
        <f t="shared" si="13"/>
        <v>314.50209000000001</v>
      </c>
      <c r="J9" s="175">
        <f t="shared" si="13"/>
        <v>353.29179399999998</v>
      </c>
      <c r="K9" s="175">
        <f t="shared" si="13"/>
        <v>327.98878000000002</v>
      </c>
      <c r="L9" s="175">
        <f t="shared" si="13"/>
        <v>342.24757099999999</v>
      </c>
      <c r="M9" s="175">
        <f t="shared" si="13"/>
        <v>356.65923500000002</v>
      </c>
      <c r="N9" s="175">
        <f t="shared" si="13"/>
        <v>362.018012</v>
      </c>
      <c r="O9" s="175">
        <f t="shared" si="13"/>
        <v>466.93383099999994</v>
      </c>
      <c r="P9" s="175">
        <f t="shared" si="13"/>
        <v>348.70651800000002</v>
      </c>
      <c r="Q9" s="175">
        <f t="shared" si="13"/>
        <v>348.06147499999997</v>
      </c>
      <c r="R9" s="175">
        <f t="shared" si="13"/>
        <v>354.364215</v>
      </c>
      <c r="S9" s="175">
        <f t="shared" si="13"/>
        <v>355.63615099999998</v>
      </c>
      <c r="T9" s="175">
        <f t="shared" si="13"/>
        <v>389.90717900000004</v>
      </c>
      <c r="U9" s="175">
        <f t="shared" si="13"/>
        <v>379.62444300000004</v>
      </c>
      <c r="V9" s="175">
        <f t="shared" si="13"/>
        <v>358.48636299999998</v>
      </c>
      <c r="W9" s="175">
        <f t="shared" si="13"/>
        <v>389.68992299999996</v>
      </c>
      <c r="X9" s="175">
        <f t="shared" si="13"/>
        <v>418.05651600000004</v>
      </c>
      <c r="Y9" s="175">
        <f t="shared" si="13"/>
        <v>394.49664800000005</v>
      </c>
      <c r="Z9" s="175">
        <f t="shared" si="13"/>
        <v>377.65388499999995</v>
      </c>
      <c r="AA9" s="175">
        <f t="shared" si="13"/>
        <v>455.45543099999998</v>
      </c>
      <c r="AB9" s="175">
        <f t="shared" si="13"/>
        <v>354.32084900000001</v>
      </c>
      <c r="AC9" s="175">
        <f t="shared" si="13"/>
        <v>440.36119600000001</v>
      </c>
      <c r="AD9" s="175">
        <f t="shared" si="13"/>
        <v>445.88224599999995</v>
      </c>
      <c r="AE9" s="175">
        <f t="shared" si="13"/>
        <v>418.413591</v>
      </c>
      <c r="AF9" s="175">
        <f t="shared" si="13"/>
        <v>425.97880100000003</v>
      </c>
      <c r="AG9" s="175">
        <f t="shared" si="13"/>
        <v>423.28664399999997</v>
      </c>
      <c r="AH9" s="175">
        <f t="shared" si="13"/>
        <v>446.75988700000005</v>
      </c>
      <c r="AI9" s="175">
        <f t="shared" si="13"/>
        <v>434.48500000000001</v>
      </c>
      <c r="AJ9" s="175">
        <f t="shared" si="13"/>
        <v>443.92501999999996</v>
      </c>
      <c r="AK9" s="175">
        <f t="shared" si="13"/>
        <v>496.19702599999999</v>
      </c>
      <c r="AL9" s="175">
        <f t="shared" ref="AL9:BQ9" si="14">SUM(AL69,AL142,AL92,AL119)</f>
        <v>418.08404599999994</v>
      </c>
      <c r="AM9" s="175">
        <f t="shared" si="14"/>
        <v>539.59925599999997</v>
      </c>
      <c r="AN9" s="175">
        <f t="shared" si="14"/>
        <v>503.37761</v>
      </c>
      <c r="AO9" s="175">
        <f t="shared" si="14"/>
        <v>500.457626</v>
      </c>
      <c r="AP9" s="175">
        <f t="shared" si="14"/>
        <v>493.45499999999998</v>
      </c>
      <c r="AQ9" s="175">
        <f t="shared" si="14"/>
        <v>599.005</v>
      </c>
      <c r="AR9" s="175">
        <f t="shared" si="14"/>
        <v>584.22299999999996</v>
      </c>
      <c r="AS9" s="175">
        <f t="shared" si="14"/>
        <v>509.87019799999996</v>
      </c>
      <c r="AT9" s="175">
        <f t="shared" si="14"/>
        <v>596.03472799999997</v>
      </c>
      <c r="AU9" s="175">
        <f t="shared" si="14"/>
        <v>451.36376300000006</v>
      </c>
      <c r="AV9" s="175">
        <f t="shared" si="14"/>
        <v>501.168612</v>
      </c>
      <c r="AW9" s="175">
        <f t="shared" si="14"/>
        <v>515.17537700000003</v>
      </c>
      <c r="AX9" s="175">
        <f t="shared" si="14"/>
        <v>460.60650699999997</v>
      </c>
      <c r="AY9" s="175">
        <f t="shared" si="14"/>
        <v>553.822543</v>
      </c>
      <c r="AZ9" s="175">
        <f t="shared" si="14"/>
        <v>505.84250400000002</v>
      </c>
      <c r="BA9" s="175">
        <f t="shared" si="14"/>
        <v>479.84833700000001</v>
      </c>
      <c r="BB9" s="175">
        <f t="shared" si="14"/>
        <v>466.54185300000006</v>
      </c>
      <c r="BC9" s="175">
        <f t="shared" si="14"/>
        <v>428.04692399999999</v>
      </c>
      <c r="BD9" s="175">
        <f t="shared" si="14"/>
        <v>400.02646899999996</v>
      </c>
      <c r="BE9" s="175">
        <f t="shared" si="14"/>
        <v>437.11319655085117</v>
      </c>
      <c r="BF9" s="175">
        <f t="shared" si="14"/>
        <v>505.00139000000001</v>
      </c>
      <c r="BG9" s="175">
        <f t="shared" si="14"/>
        <v>250.13363700000002</v>
      </c>
      <c r="BH9" s="175">
        <f t="shared" si="14"/>
        <v>268.11149300000005</v>
      </c>
      <c r="BI9" s="478">
        <f t="shared" si="14"/>
        <v>399.70501399999995</v>
      </c>
      <c r="BJ9" s="478">
        <f t="shared" si="14"/>
        <v>372.617908</v>
      </c>
      <c r="BK9" s="478">
        <f t="shared" si="14"/>
        <v>444.07516599999997</v>
      </c>
      <c r="BL9" s="478">
        <f t="shared" si="14"/>
        <v>341.87555547187281</v>
      </c>
      <c r="BM9" s="478">
        <f t="shared" si="14"/>
        <v>372.40903743435967</v>
      </c>
      <c r="BN9" s="478">
        <f t="shared" si="14"/>
        <v>415.70791500000001</v>
      </c>
      <c r="BO9" s="735">
        <f t="shared" si="14"/>
        <v>411.21888300000001</v>
      </c>
      <c r="BP9" s="478">
        <f t="shared" si="14"/>
        <v>405.61383699999999</v>
      </c>
      <c r="BQ9" s="478">
        <f t="shared" si="14"/>
        <v>415.19768300000004</v>
      </c>
      <c r="BR9" s="478">
        <f t="shared" ref="BR9:CW9" si="15">SUM(BR69,BR142,BR92,BR119)</f>
        <v>411.44421300000005</v>
      </c>
      <c r="BS9" s="478">
        <f t="shared" si="15"/>
        <v>372.47087100000005</v>
      </c>
      <c r="BT9" s="478">
        <f t="shared" si="15"/>
        <v>402.28382700000003</v>
      </c>
      <c r="BU9" s="478">
        <f t="shared" si="15"/>
        <v>379.67111499999999</v>
      </c>
      <c r="BV9" s="478">
        <f t="shared" si="15"/>
        <v>389.62066199999998</v>
      </c>
      <c r="BW9" s="478">
        <f t="shared" si="15"/>
        <v>441.31276400000002</v>
      </c>
      <c r="BX9" s="478">
        <f t="shared" si="15"/>
        <v>379.12451399999998</v>
      </c>
      <c r="BY9" s="478">
        <f t="shared" si="15"/>
        <v>408.412305</v>
      </c>
      <c r="BZ9" s="478">
        <f t="shared" si="15"/>
        <v>426.79258800000002</v>
      </c>
      <c r="CA9" s="735">
        <f t="shared" si="15"/>
        <v>380.25700000000006</v>
      </c>
      <c r="CB9" s="478">
        <f t="shared" si="15"/>
        <v>391.92086799999998</v>
      </c>
      <c r="CC9" s="478">
        <f t="shared" si="15"/>
        <v>352.59068100000007</v>
      </c>
      <c r="CD9" s="478">
        <f t="shared" si="15"/>
        <v>397.612887</v>
      </c>
      <c r="CE9" s="478">
        <f t="shared" si="15"/>
        <v>373.01679999999999</v>
      </c>
      <c r="CF9" s="478">
        <f t="shared" si="15"/>
        <v>477.11719399999998</v>
      </c>
      <c r="CG9" s="478">
        <f t="shared" si="15"/>
        <v>472.44654800000001</v>
      </c>
      <c r="CH9" s="478">
        <f t="shared" si="15"/>
        <v>461.71308422300007</v>
      </c>
      <c r="CI9" s="478">
        <f t="shared" si="15"/>
        <v>488.95932608012635</v>
      </c>
      <c r="CJ9" s="478">
        <f t="shared" si="15"/>
        <v>432.203486</v>
      </c>
      <c r="CK9" s="478">
        <f t="shared" si="15"/>
        <v>420.94383800000003</v>
      </c>
      <c r="CL9" s="478">
        <f t="shared" si="15"/>
        <v>424.87857199999996</v>
      </c>
      <c r="CM9" s="478">
        <f t="shared" si="15"/>
        <v>404.52108699999997</v>
      </c>
      <c r="CN9" s="478">
        <f t="shared" si="15"/>
        <v>488.02541999999994</v>
      </c>
      <c r="CO9" s="478">
        <f t="shared" si="15"/>
        <v>448.253647</v>
      </c>
      <c r="CP9" s="478">
        <f t="shared" si="15"/>
        <v>463.623403</v>
      </c>
      <c r="CQ9" s="478">
        <f t="shared" si="15"/>
        <v>434.22477800000001</v>
      </c>
      <c r="CR9" s="478">
        <f t="shared" si="15"/>
        <v>440.75644599999998</v>
      </c>
      <c r="CS9" s="478">
        <f t="shared" si="15"/>
        <v>484.16149800000005</v>
      </c>
      <c r="CT9" s="478">
        <f t="shared" si="15"/>
        <v>472.57924200000002</v>
      </c>
      <c r="CU9" s="478">
        <f t="shared" si="15"/>
        <v>533.83441299999993</v>
      </c>
      <c r="CV9" s="478">
        <f t="shared" si="15"/>
        <v>491.16262699999999</v>
      </c>
      <c r="CW9" s="478">
        <f t="shared" si="15"/>
        <v>489.82529199999993</v>
      </c>
      <c r="CX9" s="478">
        <f t="shared" ref="CX9:DK9" si="16">SUM(CX69,CX142,CX92,CX119)</f>
        <v>524.71676600000001</v>
      </c>
      <c r="CY9" s="478">
        <f t="shared" si="16"/>
        <v>494.68923600000005</v>
      </c>
      <c r="CZ9" s="478">
        <f t="shared" si="16"/>
        <v>512.35317999999995</v>
      </c>
      <c r="DA9" s="478">
        <f t="shared" si="16"/>
        <v>592.49336300000004</v>
      </c>
      <c r="DB9" s="478">
        <f t="shared" si="16"/>
        <v>584.82115599999997</v>
      </c>
      <c r="DC9" s="478">
        <f t="shared" si="16"/>
        <v>580.06482599999993</v>
      </c>
      <c r="DD9" s="478">
        <f t="shared" si="16"/>
        <v>537.62920500000007</v>
      </c>
      <c r="DE9" s="478">
        <f t="shared" si="16"/>
        <v>598.56031500000006</v>
      </c>
      <c r="DF9" s="478">
        <f t="shared" si="16"/>
        <v>508.56806</v>
      </c>
      <c r="DG9" s="478">
        <f t="shared" si="16"/>
        <v>552.179081</v>
      </c>
      <c r="DH9" s="478">
        <f t="shared" si="16"/>
        <v>487.94815899999998</v>
      </c>
      <c r="DI9" s="478">
        <f t="shared" si="16"/>
        <v>479.25365699999998</v>
      </c>
      <c r="DJ9" s="478">
        <f t="shared" si="16"/>
        <v>540.31015300000001</v>
      </c>
      <c r="DK9" s="478">
        <f t="shared" si="16"/>
        <v>494.03869600000002</v>
      </c>
      <c r="DL9" s="478">
        <f t="shared" ref="DL9:DT9" si="17">SUM(DL69,DL142,DL92,DL119)</f>
        <v>128.88064700000001</v>
      </c>
      <c r="DM9" s="478">
        <f t="shared" si="17"/>
        <v>56.796731000000001</v>
      </c>
      <c r="DN9" s="478">
        <f t="shared" si="17"/>
        <v>186.57886000000002</v>
      </c>
      <c r="DO9" s="478">
        <f t="shared" si="17"/>
        <v>119.35075499999998</v>
      </c>
      <c r="DP9" s="478">
        <f t="shared" si="17"/>
        <v>127.15380199999998</v>
      </c>
      <c r="DQ9" s="478">
        <f t="shared" si="17"/>
        <v>123.40326900000001</v>
      </c>
      <c r="DR9" s="478">
        <f t="shared" si="17"/>
        <v>135.97921600000001</v>
      </c>
      <c r="DS9" s="478">
        <f t="shared" si="17"/>
        <v>125.538516</v>
      </c>
      <c r="DT9" s="478">
        <f t="shared" si="17"/>
        <v>139.62093800000005</v>
      </c>
      <c r="DU9" s="478">
        <f t="shared" ref="DU9:EA9" si="18">SUM(DU69,DU142,DU92,DU119)</f>
        <v>151.94212400000004</v>
      </c>
      <c r="DV9" s="478">
        <f t="shared" si="18"/>
        <v>126.90365300000001</v>
      </c>
      <c r="DW9" s="478">
        <f t="shared" si="18"/>
        <v>115.38476399999999</v>
      </c>
      <c r="DX9" s="478">
        <f t="shared" si="18"/>
        <v>135.05955499999999</v>
      </c>
      <c r="DY9" s="478">
        <f t="shared" si="18"/>
        <v>165.629537</v>
      </c>
      <c r="DZ9" s="478">
        <f t="shared" si="18"/>
        <v>136.10242700000001</v>
      </c>
      <c r="EA9" s="478">
        <f t="shared" si="18"/>
        <v>194.77027399999997</v>
      </c>
      <c r="EB9" s="478">
        <f t="shared" ref="EB9:FN9" si="19">SUM(EB69,EB142,EB92,EB119)</f>
        <v>143.64380400000005</v>
      </c>
      <c r="EC9" s="478">
        <f t="shared" si="19"/>
        <v>183.605232</v>
      </c>
      <c r="ED9" s="478">
        <f t="shared" si="19"/>
        <v>102.2723699999999</v>
      </c>
      <c r="EE9" s="478">
        <f t="shared" si="19"/>
        <v>108.70431499999999</v>
      </c>
      <c r="EF9" s="478">
        <f t="shared" si="19"/>
        <v>138.14776000000001</v>
      </c>
      <c r="EG9" s="478">
        <f t="shared" si="19"/>
        <v>159.84519399999999</v>
      </c>
      <c r="EH9" s="478">
        <f t="shared" si="19"/>
        <v>123.35928499999999</v>
      </c>
      <c r="EI9" s="478">
        <f t="shared" si="19"/>
        <v>105.377332</v>
      </c>
      <c r="EJ9" s="478">
        <f t="shared" si="19"/>
        <v>130.38086699999999</v>
      </c>
      <c r="EK9" s="478">
        <f t="shared" si="19"/>
        <v>123.61713700000001</v>
      </c>
      <c r="EL9" s="478">
        <f t="shared" si="19"/>
        <v>121.834845</v>
      </c>
      <c r="EM9" s="478">
        <f t="shared" si="19"/>
        <v>135.20029199999999</v>
      </c>
      <c r="EN9" s="478">
        <f t="shared" si="19"/>
        <v>235.47293599999998</v>
      </c>
      <c r="EO9" s="478">
        <f t="shared" si="19"/>
        <v>331.357483</v>
      </c>
      <c r="EP9" s="478">
        <f t="shared" si="19"/>
        <v>328.006665</v>
      </c>
      <c r="EQ9" s="478">
        <f t="shared" si="19"/>
        <v>412.91592099999997</v>
      </c>
      <c r="ER9" s="478">
        <f t="shared" si="19"/>
        <v>367.07340699999997</v>
      </c>
      <c r="ES9" s="478">
        <f t="shared" si="19"/>
        <v>467.69087500000001</v>
      </c>
      <c r="ET9" s="478">
        <f t="shared" si="19"/>
        <v>476.3780240000001</v>
      </c>
      <c r="EU9" s="478">
        <f t="shared" si="19"/>
        <v>362.47316299999994</v>
      </c>
      <c r="EV9" s="478">
        <f t="shared" si="19"/>
        <v>425.40723899999995</v>
      </c>
      <c r="EW9" s="478">
        <f t="shared" si="19"/>
        <v>516.79449999999997</v>
      </c>
      <c r="EX9" s="478">
        <f t="shared" si="19"/>
        <v>525.496486</v>
      </c>
      <c r="EY9" s="478">
        <f t="shared" si="19"/>
        <v>532.74277500000005</v>
      </c>
      <c r="EZ9" s="478">
        <f t="shared" si="19"/>
        <v>529.85955300000001</v>
      </c>
      <c r="FA9" s="478">
        <f t="shared" si="19"/>
        <v>571.12520800000004</v>
      </c>
      <c r="FB9" s="478">
        <f t="shared" si="19"/>
        <v>567.39292400000011</v>
      </c>
      <c r="FC9" s="478">
        <f t="shared" si="19"/>
        <v>538.51100799999995</v>
      </c>
      <c r="FD9" s="478">
        <f t="shared" si="19"/>
        <v>545.52277600000002</v>
      </c>
      <c r="FE9" s="478">
        <f t="shared" si="19"/>
        <v>581.52645999999993</v>
      </c>
      <c r="FF9" s="478">
        <f t="shared" si="19"/>
        <v>568.93594899999994</v>
      </c>
      <c r="FG9" s="478">
        <f t="shared" si="19"/>
        <v>565.43103900000006</v>
      </c>
      <c r="FH9" s="478">
        <f t="shared" si="19"/>
        <v>595.23402400000009</v>
      </c>
      <c r="FI9" s="478">
        <f t="shared" si="19"/>
        <v>566.18100000000004</v>
      </c>
      <c r="FJ9" s="478">
        <f t="shared" si="19"/>
        <v>605.60199999999998</v>
      </c>
      <c r="FK9" s="478">
        <f t="shared" si="19"/>
        <v>531.83800000000008</v>
      </c>
      <c r="FL9" s="478">
        <f t="shared" si="19"/>
        <v>542.17499999999995</v>
      </c>
      <c r="FM9" s="478">
        <f t="shared" si="19"/>
        <v>667.46600000000001</v>
      </c>
      <c r="FN9" s="478">
        <f t="shared" si="19"/>
        <v>563.57500000000005</v>
      </c>
      <c r="FO9" s="478">
        <f t="shared" ref="FO9:FP9" si="20">SUM(FO69,FO142,FO92,FO119)</f>
        <v>542.37199999999996</v>
      </c>
      <c r="FP9" s="478">
        <f t="shared" si="20"/>
        <v>578.63900000000001</v>
      </c>
      <c r="FQ9" s="478">
        <f t="shared" ref="FQ9:FR9" si="21">SUM(FQ69,FQ142,FQ92,FQ119)</f>
        <v>540.94299999999998</v>
      </c>
      <c r="FR9" s="478">
        <f t="shared" si="21"/>
        <v>579.44500000000005</v>
      </c>
      <c r="FS9" s="478">
        <f t="shared" ref="FS9:FX9" si="22">SUM(FS69,FS142,FS92,FS119)</f>
        <v>525.71500000000003</v>
      </c>
      <c r="FT9" s="478">
        <f t="shared" si="22"/>
        <v>589.07200000000012</v>
      </c>
      <c r="FU9" s="478">
        <f t="shared" si="22"/>
        <v>609.46599999999989</v>
      </c>
      <c r="FV9" s="478">
        <f t="shared" si="22"/>
        <v>644.22799999999995</v>
      </c>
      <c r="FW9" s="478">
        <f t="shared" si="22"/>
        <v>581.35200000000009</v>
      </c>
      <c r="FX9" s="478">
        <f t="shared" si="22"/>
        <v>583.92600000000004</v>
      </c>
      <c r="FY9" s="478">
        <f t="shared" ref="FY9:FZ9" si="23">SUM(FY69,FY142,FY92,FY119)</f>
        <v>656.31299999999999</v>
      </c>
      <c r="FZ9" s="478">
        <f t="shared" si="23"/>
        <v>567.69100000000003</v>
      </c>
      <c r="GA9" s="478">
        <f t="shared" ref="GA9:GB9" si="24">SUM(GA69,GA142,GA92,GA119)</f>
        <v>609.471</v>
      </c>
      <c r="GB9" s="478">
        <f t="shared" si="24"/>
        <v>600.72299999999996</v>
      </c>
      <c r="GC9" s="478">
        <f t="shared" ref="GC9:GD9" si="25">SUM(GC69,GC142,GC92,GC119)</f>
        <v>602.34800000000007</v>
      </c>
      <c r="GD9" s="478">
        <f t="shared" si="25"/>
        <v>632.59990069799994</v>
      </c>
      <c r="GE9" s="478">
        <f t="shared" ref="GE9" si="26">SUM(GE69,GE142,GE92,GE119)</f>
        <v>535.58757557600006</v>
      </c>
      <c r="GF9" s="478"/>
      <c r="GG9" s="478"/>
      <c r="GH9" s="796" t="s">
        <v>509</v>
      </c>
      <c r="GI9" s="795">
        <f t="shared" ref="GI9:GV9" si="27">INDEX($10:$10,1,COLUMN(GI9)-$GS$5)*100</f>
        <v>1.8471413202965081</v>
      </c>
      <c r="GJ9" s="795">
        <f t="shared" si="27"/>
        <v>-7.0240287958440177</v>
      </c>
      <c r="GK9" s="795">
        <f t="shared" si="27"/>
        <v>-1.0352271126221724</v>
      </c>
      <c r="GL9" s="795">
        <f t="shared" si="27"/>
        <v>7.6450816964892532</v>
      </c>
      <c r="GM9" s="795">
        <f t="shared" si="27"/>
        <v>6.3781163206198199</v>
      </c>
      <c r="GN9" s="795">
        <f t="shared" si="27"/>
        <v>9.3099778503980435</v>
      </c>
      <c r="GO9" s="795">
        <f t="shared" si="27"/>
        <v>7.7006501590815013</v>
      </c>
      <c r="GP9" s="795">
        <f t="shared" si="27"/>
        <v>-1.6709465351044117</v>
      </c>
      <c r="GQ9" s="795">
        <f t="shared" si="27"/>
        <v>0.7303375770749243</v>
      </c>
      <c r="GR9" s="795">
        <f t="shared" si="27"/>
        <v>12.371398228522136</v>
      </c>
      <c r="GS9" s="795">
        <f t="shared" si="27"/>
        <v>3.816541919918981</v>
      </c>
      <c r="GT9" s="795">
        <f t="shared" si="27"/>
        <v>11.351473260583855</v>
      </c>
      <c r="GU9" s="795">
        <f t="shared" si="27"/>
        <v>9.173416061576134</v>
      </c>
      <c r="GV9" s="795">
        <f t="shared" si="27"/>
        <v>1.8779330199823141</v>
      </c>
    </row>
    <row r="10" spans="1:205" s="9" customFormat="1">
      <c r="B10" s="188"/>
      <c r="C10" s="188"/>
      <c r="D10" s="188" t="s">
        <v>0</v>
      </c>
      <c r="E10" s="188" t="s">
        <v>67</v>
      </c>
      <c r="S10" s="10">
        <f t="shared" ref="S10:CD10" si="28">S9/G9-1</f>
        <v>4.9620619900416552E-2</v>
      </c>
      <c r="T10" s="10">
        <f t="shared" si="28"/>
        <v>0.31261474142295653</v>
      </c>
      <c r="U10" s="10">
        <f t="shared" si="28"/>
        <v>0.20706492920285524</v>
      </c>
      <c r="V10" s="10">
        <f t="shared" si="28"/>
        <v>1.4703338962919643E-2</v>
      </c>
      <c r="W10" s="10">
        <f t="shared" si="28"/>
        <v>0.18811967592306034</v>
      </c>
      <c r="X10" s="10">
        <f t="shared" si="28"/>
        <v>0.22150323749120204</v>
      </c>
      <c r="Y10" s="10">
        <f t="shared" si="28"/>
        <v>0.10608841517870693</v>
      </c>
      <c r="Z10" s="10">
        <f t="shared" si="28"/>
        <v>4.3190870292939776E-2</v>
      </c>
      <c r="AA10" s="10">
        <f t="shared" si="28"/>
        <v>-2.4582498071338055E-2</v>
      </c>
      <c r="AB10" s="10">
        <f t="shared" si="28"/>
        <v>1.6100447540243534E-2</v>
      </c>
      <c r="AC10" s="10">
        <f t="shared" si="28"/>
        <v>0.2651822382813267</v>
      </c>
      <c r="AD10" s="10">
        <f t="shared" si="28"/>
        <v>0.25825979917300601</v>
      </c>
      <c r="AE10" s="10">
        <f t="shared" si="28"/>
        <v>0.17652153703575535</v>
      </c>
      <c r="AF10" s="10">
        <f t="shared" si="28"/>
        <v>9.2513356877689024E-2</v>
      </c>
      <c r="AG10" s="10">
        <f t="shared" si="28"/>
        <v>0.1150141983876416</v>
      </c>
      <c r="AH10" s="10">
        <f t="shared" si="28"/>
        <v>0.24623955918791829</v>
      </c>
      <c r="AI10" s="10">
        <f t="shared" si="28"/>
        <v>0.11495056545252269</v>
      </c>
      <c r="AJ10" s="10">
        <f t="shared" si="28"/>
        <v>6.1878006943922204E-2</v>
      </c>
      <c r="AK10" s="10">
        <f t="shared" si="28"/>
        <v>0.25779782544565477</v>
      </c>
      <c r="AL10" s="10">
        <f t="shared" si="28"/>
        <v>0.10705612362494299</v>
      </c>
      <c r="AM10" s="10">
        <f t="shared" si="28"/>
        <v>0.18474656195284234</v>
      </c>
      <c r="AN10" s="10">
        <f t="shared" si="28"/>
        <v>0.42068300925752178</v>
      </c>
      <c r="AO10" s="10">
        <f t="shared" si="28"/>
        <v>0.13647076660224178</v>
      </c>
      <c r="AP10" s="10">
        <f t="shared" si="28"/>
        <v>0.10669353719905694</v>
      </c>
      <c r="AQ10" s="10">
        <f t="shared" si="28"/>
        <v>0.43160980638413338</v>
      </c>
      <c r="AR10" s="10">
        <f t="shared" si="28"/>
        <v>0.37148374198085965</v>
      </c>
      <c r="AS10" s="10">
        <f t="shared" si="28"/>
        <v>0.20455064015674451</v>
      </c>
      <c r="AT10" s="10">
        <f t="shared" si="28"/>
        <v>0.3341276720306805</v>
      </c>
      <c r="AU10" s="10">
        <f t="shared" si="28"/>
        <v>3.8847746182261833E-2</v>
      </c>
      <c r="AV10" s="10">
        <f t="shared" si="28"/>
        <v>0.1289487850898785</v>
      </c>
      <c r="AW10" s="10">
        <f t="shared" si="28"/>
        <v>3.8247611342999033E-2</v>
      </c>
      <c r="AX10" s="10">
        <f t="shared" si="28"/>
        <v>0.10170792549209118</v>
      </c>
      <c r="AY10" s="10">
        <f t="shared" si="28"/>
        <v>2.6358981858937147E-2</v>
      </c>
      <c r="AZ10" s="10">
        <f t="shared" si="28"/>
        <v>4.8967096490446504E-3</v>
      </c>
      <c r="BA10" s="10">
        <f t="shared" si="28"/>
        <v>-4.1180887110710107E-2</v>
      </c>
      <c r="BB10" s="10">
        <f t="shared" si="28"/>
        <v>-5.4540225552481836E-2</v>
      </c>
      <c r="BC10" s="10">
        <f t="shared" si="28"/>
        <v>-0.28540342067261548</v>
      </c>
      <c r="BD10" s="10">
        <f t="shared" si="28"/>
        <v>-0.31528462761650944</v>
      </c>
      <c r="BE10" s="10">
        <f t="shared" si="28"/>
        <v>-0.1426971055271381</v>
      </c>
      <c r="BF10" s="10">
        <f t="shared" si="28"/>
        <v>-0.15273160056539514</v>
      </c>
      <c r="BG10" s="10">
        <f t="shared" si="28"/>
        <v>-0.44582694158369995</v>
      </c>
      <c r="BH10" s="10">
        <f t="shared" si="28"/>
        <v>-0.46502736488214058</v>
      </c>
      <c r="BI10" s="487">
        <f t="shared" si="28"/>
        <v>-0.22413796962194499</v>
      </c>
      <c r="BJ10" s="487">
        <f t="shared" si="28"/>
        <v>-0.19102769427441013</v>
      </c>
      <c r="BK10" s="487">
        <f t="shared" si="28"/>
        <v>-0.19816343409480897</v>
      </c>
      <c r="BL10" s="487">
        <f t="shared" si="28"/>
        <v>-0.32414624558344196</v>
      </c>
      <c r="BM10" s="487">
        <f t="shared" si="28"/>
        <v>-0.22390261939292777</v>
      </c>
      <c r="BN10" s="487">
        <f t="shared" si="28"/>
        <v>-0.1089590090859438</v>
      </c>
      <c r="BO10" s="736">
        <f t="shared" si="28"/>
        <v>-3.9313542643282684E-2</v>
      </c>
      <c r="BP10" s="487">
        <f t="shared" si="28"/>
        <v>1.3967495735888402E-2</v>
      </c>
      <c r="BQ10" s="487">
        <f t="shared" si="28"/>
        <v>-5.0136929572890621E-2</v>
      </c>
      <c r="BR10" s="487">
        <f t="shared" si="28"/>
        <v>-0.18526122670672251</v>
      </c>
      <c r="BS10" s="487">
        <f t="shared" si="28"/>
        <v>0.48908749525758499</v>
      </c>
      <c r="BT10" s="487">
        <f t="shared" si="28"/>
        <v>0.50043484708057617</v>
      </c>
      <c r="BU10" s="487">
        <f t="shared" si="28"/>
        <v>-5.0121710507239126E-2</v>
      </c>
      <c r="BV10" s="487">
        <f t="shared" si="28"/>
        <v>4.5630533677946561E-2</v>
      </c>
      <c r="BW10" s="487">
        <f t="shared" si="28"/>
        <v>-6.2205730279453197E-3</v>
      </c>
      <c r="BX10" s="487">
        <f t="shared" si="28"/>
        <v>0.10895472908764825</v>
      </c>
      <c r="BY10" s="487">
        <f t="shared" si="28"/>
        <v>9.6676675232368003E-2</v>
      </c>
      <c r="BZ10" s="487">
        <f t="shared" si="28"/>
        <v>2.6664570483340366E-2</v>
      </c>
      <c r="CA10" s="736">
        <f t="shared" si="28"/>
        <v>-7.5292950494201705E-2</v>
      </c>
      <c r="CB10" s="487">
        <f t="shared" si="28"/>
        <v>-3.3758633830827667E-2</v>
      </c>
      <c r="CC10" s="487">
        <f t="shared" si="28"/>
        <v>-0.1507884185374897</v>
      </c>
      <c r="CD10" s="487">
        <f t="shared" si="28"/>
        <v>-3.3616528226634856E-2</v>
      </c>
      <c r="CE10" s="487">
        <f t="shared" ref="CE10:DA10" si="29">CE9/BS9-1</f>
        <v>1.4656958234995354E-3</v>
      </c>
      <c r="CF10" s="487">
        <f t="shared" si="29"/>
        <v>0.18602131623849738</v>
      </c>
      <c r="CG10" s="487">
        <f t="shared" si="29"/>
        <v>0.24435736439944877</v>
      </c>
      <c r="CH10" s="487">
        <f t="shared" si="29"/>
        <v>0.18503233851340273</v>
      </c>
      <c r="CI10" s="487">
        <f t="shared" si="29"/>
        <v>0.10796552007302984</v>
      </c>
      <c r="CJ10" s="487">
        <f t="shared" si="29"/>
        <v>0.14000406209554694</v>
      </c>
      <c r="CK10" s="487">
        <f t="shared" si="29"/>
        <v>3.0683534375880228E-2</v>
      </c>
      <c r="CL10" s="487">
        <f>CL9/BZ9-1</f>
        <v>-4.4846514532255188E-3</v>
      </c>
      <c r="CM10" s="487">
        <f>CM9/CA9-1</f>
        <v>6.3809705015291929E-2</v>
      </c>
      <c r="CN10" s="487">
        <f>CN9/CB9-1</f>
        <v>0.24521417420416602</v>
      </c>
      <c r="CO10" s="487">
        <f>CO9/CC9-1</f>
        <v>0.27131450476423646</v>
      </c>
      <c r="CP10" s="487">
        <f t="shared" si="29"/>
        <v>0.16601704360754277</v>
      </c>
      <c r="CQ10" s="487">
        <f t="shared" si="29"/>
        <v>0.16408906515738719</v>
      </c>
      <c r="CR10" s="487">
        <f t="shared" si="29"/>
        <v>-7.6209259396340268E-2</v>
      </c>
      <c r="CS10" s="487">
        <f t="shared" si="29"/>
        <v>2.4796350083607921E-2</v>
      </c>
      <c r="CT10" s="487">
        <f t="shared" si="29"/>
        <v>2.3534437615702952E-2</v>
      </c>
      <c r="CU10" s="487">
        <f t="shared" si="29"/>
        <v>9.1776727687406634E-2</v>
      </c>
      <c r="CV10" s="487">
        <f t="shared" si="29"/>
        <v>0.13641523705803693</v>
      </c>
      <c r="CW10" s="487">
        <f t="shared" si="29"/>
        <v>0.16363573422827948</v>
      </c>
      <c r="CX10" s="487">
        <f t="shared" si="29"/>
        <v>0.23498053462672641</v>
      </c>
      <c r="CY10" s="487">
        <f t="shared" si="29"/>
        <v>0.22290098562896454</v>
      </c>
      <c r="CZ10" s="487">
        <f t="shared" si="29"/>
        <v>4.9849370551230843E-2</v>
      </c>
      <c r="DA10" s="487">
        <f t="shared" si="29"/>
        <v>0.32178146673282959</v>
      </c>
      <c r="DB10" s="487">
        <f>DB9/CP9-1</f>
        <v>0.26141422589057695</v>
      </c>
      <c r="DC10" s="487">
        <f t="shared" ref="DC10:DK10" si="30">DC9/CQ9-1</f>
        <v>0.33586302622279174</v>
      </c>
      <c r="DD10" s="487">
        <f t="shared" si="30"/>
        <v>0.21978750368633304</v>
      </c>
      <c r="DE10" s="487">
        <f t="shared" si="30"/>
        <v>0.23628235097702865</v>
      </c>
      <c r="DF10" s="487">
        <f t="shared" si="30"/>
        <v>7.6154038945282387E-2</v>
      </c>
      <c r="DG10" s="487">
        <f t="shared" si="30"/>
        <v>3.4363966715649008E-2</v>
      </c>
      <c r="DH10" s="487">
        <f t="shared" si="30"/>
        <v>-6.544610325166289E-3</v>
      </c>
      <c r="DI10" s="487">
        <f t="shared" si="30"/>
        <v>-2.1582460466332831E-2</v>
      </c>
      <c r="DJ10" s="487">
        <f t="shared" si="30"/>
        <v>2.9717722036730176E-2</v>
      </c>
      <c r="DK10" s="487">
        <f t="shared" si="30"/>
        <v>-1.3150478172119229E-3</v>
      </c>
      <c r="DL10" s="487">
        <f t="shared" ref="DL10:DR10" si="31">DL9/CZ9-1</f>
        <v>-0.7484535042799968</v>
      </c>
      <c r="DM10" s="487">
        <f t="shared" si="31"/>
        <v>-0.90413946459683803</v>
      </c>
      <c r="DN10" s="487">
        <f t="shared" si="31"/>
        <v>-0.68096424336605221</v>
      </c>
      <c r="DO10" s="487">
        <f t="shared" si="31"/>
        <v>-0.7942458331372777</v>
      </c>
      <c r="DP10" s="487">
        <f t="shared" si="31"/>
        <v>-0.76349163918652829</v>
      </c>
      <c r="DQ10" s="487">
        <f t="shared" si="31"/>
        <v>-0.793833192900535</v>
      </c>
      <c r="DR10" s="487">
        <f t="shared" si="31"/>
        <v>-0.73262336608398093</v>
      </c>
      <c r="DS10" s="487">
        <f t="shared" ref="DS10:EC10" si="32">DS9/DG9-1</f>
        <v>-0.77264890989233259</v>
      </c>
      <c r="DT10" s="487">
        <f t="shared" si="32"/>
        <v>-0.71386112351332787</v>
      </c>
      <c r="DU10" s="487">
        <f t="shared" si="32"/>
        <v>-0.68296095025937364</v>
      </c>
      <c r="DV10" s="487">
        <f t="shared" si="32"/>
        <v>-0.76512813558030623</v>
      </c>
      <c r="DW10" s="487">
        <f t="shared" si="32"/>
        <v>-0.7664458979950024</v>
      </c>
      <c r="DX10" s="487">
        <f t="shared" si="32"/>
        <v>4.7942869188110082E-2</v>
      </c>
      <c r="DY10" s="487">
        <f t="shared" si="32"/>
        <v>1.916180809772309</v>
      </c>
      <c r="DZ10" s="487">
        <f t="shared" si="32"/>
        <v>-0.27053672104117266</v>
      </c>
      <c r="EA10" s="487">
        <f t="shared" si="32"/>
        <v>0.63191488817980246</v>
      </c>
      <c r="EB10" s="487">
        <f t="shared" si="32"/>
        <v>0.12968548120959889</v>
      </c>
      <c r="EC10" s="487">
        <f t="shared" si="32"/>
        <v>0.48784739243820185</v>
      </c>
      <c r="ED10" s="487">
        <f t="shared" ref="ED10:EJ10" si="33">ED9/DR9-1</f>
        <v>-0.24788233813614657</v>
      </c>
      <c r="EE10" s="487">
        <f t="shared" si="33"/>
        <v>-0.13409590567408014</v>
      </c>
      <c r="EF10" s="487">
        <f t="shared" si="33"/>
        <v>-1.0551268463760421E-2</v>
      </c>
      <c r="EG10" s="487">
        <f t="shared" si="33"/>
        <v>5.2013686474462917E-2</v>
      </c>
      <c r="EH10" s="487">
        <f t="shared" si="33"/>
        <v>-2.7929597897390912E-2</v>
      </c>
      <c r="EI10" s="487">
        <f t="shared" si="33"/>
        <v>-8.6730965623849521E-2</v>
      </c>
      <c r="EJ10" s="487">
        <f t="shared" si="33"/>
        <v>-3.4641666041325236E-2</v>
      </c>
      <c r="EK10" s="487">
        <f t="shared" ref="EK10:FR10" si="34">EK9/DY9-1</f>
        <v>-0.25365282522041943</v>
      </c>
      <c r="EL10" s="487">
        <f t="shared" si="34"/>
        <v>-0.10482973973711729</v>
      </c>
      <c r="EM10" s="487">
        <f t="shared" si="34"/>
        <v>-0.30584740051246218</v>
      </c>
      <c r="EN10" s="487">
        <f t="shared" si="34"/>
        <v>0.63928362688027884</v>
      </c>
      <c r="EO10" s="487">
        <f t="shared" si="34"/>
        <v>0.80472789032504255</v>
      </c>
      <c r="EP10" s="487">
        <f t="shared" si="34"/>
        <v>2.2071874837749466</v>
      </c>
      <c r="EQ10" s="487">
        <f t="shared" si="34"/>
        <v>2.7985237384550925</v>
      </c>
      <c r="ER10" s="487">
        <f t="shared" si="34"/>
        <v>1.6571071944995701</v>
      </c>
      <c r="ES10" s="487">
        <f t="shared" si="34"/>
        <v>1.9258988856430679</v>
      </c>
      <c r="ET10" s="487">
        <f t="shared" si="34"/>
        <v>2.8617119416669783</v>
      </c>
      <c r="EU10" s="487">
        <f t="shared" si="34"/>
        <v>2.4397640946157182</v>
      </c>
      <c r="EV10" s="487">
        <f t="shared" si="34"/>
        <v>2.262804188899894</v>
      </c>
      <c r="EW10" s="487">
        <f t="shared" si="34"/>
        <v>3.1806056388443933</v>
      </c>
      <c r="EX10" s="487">
        <f t="shared" si="34"/>
        <v>3.3131871346001223</v>
      </c>
      <c r="EY10" s="487">
        <f t="shared" si="34"/>
        <v>2.9403966302084621</v>
      </c>
      <c r="EZ10" s="487">
        <f t="shared" si="34"/>
        <v>1.2501930030719115</v>
      </c>
      <c r="FA10" s="487">
        <f t="shared" si="34"/>
        <v>0.72359230529283103</v>
      </c>
      <c r="FB10" s="487">
        <f t="shared" si="34"/>
        <v>0.72982132542946987</v>
      </c>
      <c r="FC10" s="487">
        <f t="shared" si="34"/>
        <v>0.30416624938034298</v>
      </c>
      <c r="FD10" s="487">
        <f t="shared" si="34"/>
        <v>0.48614082523281255</v>
      </c>
      <c r="FE10" s="487">
        <f t="shared" si="34"/>
        <v>0.24339920037995166</v>
      </c>
      <c r="FF10" s="487">
        <f t="shared" si="34"/>
        <v>0.19429511928954946</v>
      </c>
      <c r="FG10" s="487">
        <f t="shared" si="34"/>
        <v>0.55992524886594186</v>
      </c>
      <c r="FH10" s="487">
        <f t="shared" si="34"/>
        <v>0.39920990860242545</v>
      </c>
      <c r="FI10" s="487">
        <f t="shared" si="34"/>
        <v>9.5563130025571263E-2</v>
      </c>
      <c r="FJ10" s="487">
        <f t="shared" si="34"/>
        <v>0.15243777291405136</v>
      </c>
      <c r="FK10" s="487">
        <f t="shared" si="34"/>
        <v>-1.6983336845816099E-3</v>
      </c>
      <c r="FL10" s="487">
        <f t="shared" si="34"/>
        <v>2.3242851676961163E-2</v>
      </c>
      <c r="FM10" s="487">
        <f t="shared" si="34"/>
        <v>0.16868593900341367</v>
      </c>
      <c r="FN10" s="487">
        <f t="shared" si="34"/>
        <v>-6.728888991220594E-3</v>
      </c>
      <c r="FO10" s="487">
        <f t="shared" si="34"/>
        <v>7.1697550145530808E-3</v>
      </c>
      <c r="FP10" s="487">
        <f t="shared" si="34"/>
        <v>6.0705483724844411E-2</v>
      </c>
      <c r="FQ10" s="487">
        <f t="shared" si="34"/>
        <v>-6.9787813266484866E-2</v>
      </c>
      <c r="FR10" s="487">
        <f t="shared" si="34"/>
        <v>1.8471413202965081E-2</v>
      </c>
      <c r="FS10" s="487">
        <f t="shared" ref="FS10:GE10" si="35">FS9/FG9-1</f>
        <v>-7.0240287958440173E-2</v>
      </c>
      <c r="FT10" s="487">
        <f t="shared" si="35"/>
        <v>-1.0352271126221724E-2</v>
      </c>
      <c r="FU10" s="487">
        <f t="shared" si="35"/>
        <v>7.6450816964892532E-2</v>
      </c>
      <c r="FV10" s="487">
        <f t="shared" si="35"/>
        <v>6.3781163206198199E-2</v>
      </c>
      <c r="FW10" s="487">
        <f t="shared" si="35"/>
        <v>9.3099778503980435E-2</v>
      </c>
      <c r="FX10" s="487">
        <f t="shared" si="35"/>
        <v>7.7006501590815013E-2</v>
      </c>
      <c r="FY10" s="487">
        <f t="shared" si="35"/>
        <v>-1.6709465351044117E-2</v>
      </c>
      <c r="FZ10" s="487">
        <f t="shared" si="35"/>
        <v>7.303375770749243E-3</v>
      </c>
      <c r="GA10" s="487">
        <f t="shared" si="35"/>
        <v>0.12371398228522135</v>
      </c>
      <c r="GB10" s="487">
        <f t="shared" si="35"/>
        <v>3.816541919918981E-2</v>
      </c>
      <c r="GC10" s="487">
        <f t="shared" si="35"/>
        <v>0.11351473260583855</v>
      </c>
      <c r="GD10" s="487">
        <f t="shared" si="35"/>
        <v>9.173416061576134E-2</v>
      </c>
      <c r="GE10" s="487">
        <f t="shared" si="35"/>
        <v>1.8779330199823141E-2</v>
      </c>
      <c r="GF10" s="487"/>
      <c r="GG10" s="487"/>
      <c r="GH10" s="794" t="s">
        <v>389</v>
      </c>
      <c r="GI10" s="795">
        <f t="shared" ref="GI10:GV10" si="36">INDEX($17:$17,1,COLUMN(GI10)-$GS$5)</f>
        <v>129.35499999999999</v>
      </c>
      <c r="GJ10" s="795">
        <f t="shared" si="36"/>
        <v>110.643</v>
      </c>
      <c r="GK10" s="795">
        <f t="shared" si="36"/>
        <v>127.017</v>
      </c>
      <c r="GL10" s="795">
        <f t="shared" si="36"/>
        <v>124.99</v>
      </c>
      <c r="GM10" s="795">
        <f t="shared" si="36"/>
        <v>136.87899999999999</v>
      </c>
      <c r="GN10" s="795">
        <f t="shared" si="36"/>
        <v>130.749</v>
      </c>
      <c r="GO10" s="795">
        <f t="shared" si="36"/>
        <v>141.34299999999999</v>
      </c>
      <c r="GP10" s="795">
        <f t="shared" si="36"/>
        <v>153.37100000000001</v>
      </c>
      <c r="GQ10" s="795">
        <f t="shared" si="36"/>
        <v>142.779</v>
      </c>
      <c r="GR10" s="795">
        <f t="shared" si="36"/>
        <v>145.50299999999999</v>
      </c>
      <c r="GS10" s="795">
        <f t="shared" si="36"/>
        <v>143.197</v>
      </c>
      <c r="GT10" s="795">
        <f t="shared" si="36"/>
        <v>153.6650322829999</v>
      </c>
      <c r="GU10" s="795">
        <f t="shared" si="36"/>
        <v>153.74946850800001</v>
      </c>
      <c r="GV10" s="795">
        <f t="shared" si="36"/>
        <v>132.08001257600003</v>
      </c>
    </row>
    <row r="11" spans="1:205">
      <c r="B11" s="190"/>
      <c r="C11" s="190"/>
      <c r="D11" s="189" t="s">
        <v>85</v>
      </c>
      <c r="E11" s="190" t="s">
        <v>69</v>
      </c>
      <c r="F11" s="7">
        <f t="shared" ref="F11:AK11" si="37">SUM(F71,F144,F94,F121)</f>
        <v>168.557354</v>
      </c>
      <c r="G11" s="7">
        <f t="shared" si="37"/>
        <v>187.412533</v>
      </c>
      <c r="H11" s="7">
        <f t="shared" si="37"/>
        <v>123.795153</v>
      </c>
      <c r="I11" s="7">
        <f t="shared" si="37"/>
        <v>145.48700599999998</v>
      </c>
      <c r="J11" s="7">
        <f t="shared" si="37"/>
        <v>175.16383500000001</v>
      </c>
      <c r="K11" s="7">
        <f t="shared" si="37"/>
        <v>180.70391700000002</v>
      </c>
      <c r="L11" s="7">
        <f t="shared" si="37"/>
        <v>172.94714999999999</v>
      </c>
      <c r="M11" s="7">
        <f t="shared" si="37"/>
        <v>181.33544900000001</v>
      </c>
      <c r="N11" s="7">
        <f t="shared" si="37"/>
        <v>153.99599599999999</v>
      </c>
      <c r="O11" s="7">
        <f t="shared" si="37"/>
        <v>244.349897</v>
      </c>
      <c r="P11" s="7">
        <f t="shared" si="37"/>
        <v>173.99241000000001</v>
      </c>
      <c r="Q11" s="7">
        <f t="shared" si="37"/>
        <v>182.261077</v>
      </c>
      <c r="R11" s="7">
        <f t="shared" si="37"/>
        <v>200.95963499999999</v>
      </c>
      <c r="S11" s="7">
        <f t="shared" si="37"/>
        <v>200.051987</v>
      </c>
      <c r="T11" s="7">
        <f t="shared" si="37"/>
        <v>217.85016999999999</v>
      </c>
      <c r="U11" s="7">
        <f t="shared" si="37"/>
        <v>229.11862199999999</v>
      </c>
      <c r="V11" s="7">
        <f t="shared" si="37"/>
        <v>208.39586400000002</v>
      </c>
      <c r="W11" s="7">
        <f t="shared" si="37"/>
        <v>223.35276799999997</v>
      </c>
      <c r="X11" s="7">
        <f t="shared" si="37"/>
        <v>239.90601900000001</v>
      </c>
      <c r="Y11" s="7">
        <f t="shared" si="37"/>
        <v>230.667948</v>
      </c>
      <c r="Z11" s="7">
        <f t="shared" si="37"/>
        <v>191.78960499999999</v>
      </c>
      <c r="AA11" s="7">
        <f t="shared" si="37"/>
        <v>250.86945</v>
      </c>
      <c r="AB11" s="7">
        <f t="shared" si="37"/>
        <v>197.344773</v>
      </c>
      <c r="AC11" s="7">
        <f t="shared" si="37"/>
        <v>260.54902299999998</v>
      </c>
      <c r="AD11" s="7">
        <f t="shared" si="37"/>
        <v>270.82634999999999</v>
      </c>
      <c r="AE11" s="7">
        <f t="shared" si="37"/>
        <v>244.48719299999999</v>
      </c>
      <c r="AF11" s="7">
        <f t="shared" si="37"/>
        <v>248.00471400000001</v>
      </c>
      <c r="AG11" s="7">
        <f t="shared" si="37"/>
        <v>254.43597199999999</v>
      </c>
      <c r="AH11" s="7">
        <f t="shared" si="37"/>
        <v>242.20886899999999</v>
      </c>
      <c r="AI11" s="7">
        <f t="shared" si="37"/>
        <v>252.03900000000002</v>
      </c>
      <c r="AJ11" s="7">
        <f t="shared" si="37"/>
        <v>264.24099999999999</v>
      </c>
      <c r="AK11" s="7">
        <f t="shared" si="37"/>
        <v>303.05075899999997</v>
      </c>
      <c r="AL11" s="7">
        <f t="shared" ref="AL11:BQ11" si="38">SUM(AL71,AL144,AL94,AL121)</f>
        <v>237.91</v>
      </c>
      <c r="AM11" s="7">
        <f t="shared" si="38"/>
        <v>307.19707399999999</v>
      </c>
      <c r="AN11" s="7">
        <f t="shared" si="38"/>
        <v>289.79302799999999</v>
      </c>
      <c r="AO11" s="7">
        <f t="shared" si="38"/>
        <v>297.24174700000003</v>
      </c>
      <c r="AP11" s="7">
        <f t="shared" si="38"/>
        <v>300.55</v>
      </c>
      <c r="AQ11" s="7">
        <f t="shared" si="38"/>
        <v>387.51099999999997</v>
      </c>
      <c r="AR11" s="7">
        <f t="shared" si="38"/>
        <v>387.69499999999999</v>
      </c>
      <c r="AS11" s="7">
        <f t="shared" si="38"/>
        <v>325.01262800000001</v>
      </c>
      <c r="AT11" s="7">
        <f t="shared" si="38"/>
        <v>381.26099999999997</v>
      </c>
      <c r="AU11" s="7">
        <f t="shared" si="38"/>
        <v>282.60430400000001</v>
      </c>
      <c r="AV11" s="7">
        <f t="shared" si="38"/>
        <v>316.56488999999999</v>
      </c>
      <c r="AW11" s="7">
        <f t="shared" si="38"/>
        <v>333.02932299999998</v>
      </c>
      <c r="AX11" s="7">
        <f t="shared" si="38"/>
        <v>286.705445</v>
      </c>
      <c r="AY11" s="7">
        <f t="shared" si="38"/>
        <v>374.24006200000002</v>
      </c>
      <c r="AZ11" s="7">
        <f t="shared" si="38"/>
        <v>322.356719</v>
      </c>
      <c r="BA11" s="7">
        <f t="shared" si="38"/>
        <v>310.00877300000002</v>
      </c>
      <c r="BB11" s="7">
        <f t="shared" si="38"/>
        <v>290.64816500000001</v>
      </c>
      <c r="BC11" s="7">
        <f t="shared" si="38"/>
        <v>261.85278800000003</v>
      </c>
      <c r="BD11" s="7">
        <f t="shared" si="38"/>
        <v>225.65856199999999</v>
      </c>
      <c r="BE11" s="7">
        <f t="shared" si="38"/>
        <v>261.28070353766446</v>
      </c>
      <c r="BF11" s="7">
        <f t="shared" si="38"/>
        <v>310.245634</v>
      </c>
      <c r="BG11" s="7">
        <f t="shared" si="38"/>
        <v>109.324361</v>
      </c>
      <c r="BH11" s="7">
        <f t="shared" si="38"/>
        <v>119.70363199999998</v>
      </c>
      <c r="BI11" s="482">
        <f t="shared" si="38"/>
        <v>205.09473800000004</v>
      </c>
      <c r="BJ11" s="482">
        <f t="shared" si="38"/>
        <v>177.52100199999998</v>
      </c>
      <c r="BK11" s="482">
        <f t="shared" si="38"/>
        <v>244.13289800000001</v>
      </c>
      <c r="BL11" s="482">
        <f t="shared" si="38"/>
        <v>178.96133900000001</v>
      </c>
      <c r="BM11" s="482">
        <f t="shared" si="38"/>
        <v>189.86669000000001</v>
      </c>
      <c r="BN11" s="482">
        <f t="shared" si="38"/>
        <v>220.08709200000001</v>
      </c>
      <c r="BO11" s="737">
        <f t="shared" si="38"/>
        <v>230.13215700000001</v>
      </c>
      <c r="BP11" s="482">
        <f t="shared" si="38"/>
        <v>202.12241899999998</v>
      </c>
      <c r="BQ11" s="482">
        <f t="shared" si="38"/>
        <v>217.642382</v>
      </c>
      <c r="BR11" s="482">
        <f t="shared" ref="BR11:CW11" si="39">SUM(BR71,BR144,BR94,BR121)</f>
        <v>195.276036</v>
      </c>
      <c r="BS11" s="482">
        <f t="shared" si="39"/>
        <v>194.00400999999999</v>
      </c>
      <c r="BT11" s="482">
        <f t="shared" si="39"/>
        <v>184.423641</v>
      </c>
      <c r="BU11" s="482">
        <f t="shared" si="39"/>
        <v>164.92849899999999</v>
      </c>
      <c r="BV11" s="482">
        <f t="shared" si="39"/>
        <v>168.50555300000002</v>
      </c>
      <c r="BW11" s="482">
        <f t="shared" si="39"/>
        <v>212.17553299999997</v>
      </c>
      <c r="BX11" s="482">
        <f t="shared" si="39"/>
        <v>171.18093799999997</v>
      </c>
      <c r="BY11" s="482">
        <f t="shared" si="39"/>
        <v>180.27453700000001</v>
      </c>
      <c r="BZ11" s="482">
        <f t="shared" si="39"/>
        <v>198.00705599999998</v>
      </c>
      <c r="CA11" s="737">
        <f t="shared" si="39"/>
        <v>180.71007299999999</v>
      </c>
      <c r="CB11" s="482">
        <f t="shared" si="39"/>
        <v>156.41257100000001</v>
      </c>
      <c r="CC11" s="482">
        <f t="shared" si="39"/>
        <v>113.53539300000001</v>
      </c>
      <c r="CD11" s="482">
        <f t="shared" si="39"/>
        <v>153.473736</v>
      </c>
      <c r="CE11" s="482">
        <f t="shared" si="39"/>
        <v>123.966171</v>
      </c>
      <c r="CF11" s="482">
        <f t="shared" si="39"/>
        <v>173.51041799999999</v>
      </c>
      <c r="CG11" s="482">
        <f t="shared" si="39"/>
        <v>167.82341400000001</v>
      </c>
      <c r="CH11" s="482">
        <f t="shared" si="39"/>
        <v>159.26640850000001</v>
      </c>
      <c r="CI11" s="482">
        <f t="shared" si="39"/>
        <v>202.719977</v>
      </c>
      <c r="CJ11" s="482">
        <f t="shared" si="39"/>
        <v>152.232178</v>
      </c>
      <c r="CK11" s="482">
        <f t="shared" si="39"/>
        <v>109.09313399999999</v>
      </c>
      <c r="CL11" s="482">
        <f t="shared" si="39"/>
        <v>97.835183000000001</v>
      </c>
      <c r="CM11" s="482">
        <f t="shared" si="39"/>
        <v>89.182953999999995</v>
      </c>
      <c r="CN11" s="482">
        <f t="shared" si="39"/>
        <v>94.619326999999998</v>
      </c>
      <c r="CO11" s="482">
        <f t="shared" si="39"/>
        <v>102.987402</v>
      </c>
      <c r="CP11" s="482">
        <f t="shared" si="39"/>
        <v>91.940112999999997</v>
      </c>
      <c r="CQ11" s="482">
        <f t="shared" si="39"/>
        <v>103.87962599999999</v>
      </c>
      <c r="CR11" s="482">
        <f t="shared" si="39"/>
        <v>105.12762599999999</v>
      </c>
      <c r="CS11" s="482">
        <f t="shared" si="39"/>
        <v>115.33949399999999</v>
      </c>
      <c r="CT11" s="482">
        <f t="shared" si="39"/>
        <v>127.858953</v>
      </c>
      <c r="CU11" s="482">
        <f t="shared" si="39"/>
        <v>194.95916799999998</v>
      </c>
      <c r="CV11" s="482">
        <f t="shared" si="39"/>
        <v>121.77971000000001</v>
      </c>
      <c r="CW11" s="482">
        <f t="shared" si="39"/>
        <v>133.31233300000002</v>
      </c>
      <c r="CX11" s="482">
        <f t="shared" ref="CX11:DK11" si="40">SUM(CX71,CX144,CX94,CX121)</f>
        <v>153.10621800000001</v>
      </c>
      <c r="CY11" s="482">
        <f t="shared" si="40"/>
        <v>157.693127</v>
      </c>
      <c r="CZ11" s="482">
        <f t="shared" si="40"/>
        <v>126.95615400000001</v>
      </c>
      <c r="DA11" s="482">
        <f t="shared" si="40"/>
        <v>181.36942600000003</v>
      </c>
      <c r="DB11" s="482">
        <f t="shared" si="40"/>
        <v>144.052516</v>
      </c>
      <c r="DC11" s="482">
        <f t="shared" si="40"/>
        <v>148.98181199999999</v>
      </c>
      <c r="DD11" s="482">
        <f t="shared" si="40"/>
        <v>137.905798</v>
      </c>
      <c r="DE11" s="482">
        <f t="shared" si="40"/>
        <v>137.98831300000001</v>
      </c>
      <c r="DF11" s="482">
        <f t="shared" si="40"/>
        <v>114.356212</v>
      </c>
      <c r="DG11" s="482">
        <f t="shared" si="40"/>
        <v>178.81978100000001</v>
      </c>
      <c r="DH11" s="482">
        <f t="shared" si="40"/>
        <v>113.77180199999999</v>
      </c>
      <c r="DI11" s="482">
        <f t="shared" si="40"/>
        <v>105.51793099999999</v>
      </c>
      <c r="DJ11" s="482">
        <f t="shared" si="40"/>
        <v>134.00467499999999</v>
      </c>
      <c r="DK11" s="482">
        <f t="shared" si="40"/>
        <v>150.30632700000001</v>
      </c>
      <c r="DL11" s="482">
        <f t="shared" ref="DL11:DU11" si="41">SUM(DL71,DL144,DL94,DL121)</f>
        <v>33.274754999999999</v>
      </c>
      <c r="DM11" s="482">
        <f t="shared" si="41"/>
        <v>4.613645</v>
      </c>
      <c r="DN11" s="482">
        <f t="shared" si="41"/>
        <v>7.4681190000000006</v>
      </c>
      <c r="DO11" s="482">
        <f t="shared" si="41"/>
        <v>4.0071570000000003</v>
      </c>
      <c r="DP11" s="482">
        <f t="shared" si="41"/>
        <v>3.795045</v>
      </c>
      <c r="DQ11" s="482">
        <f t="shared" si="41"/>
        <v>3.1084399999999999</v>
      </c>
      <c r="DR11" s="482">
        <f t="shared" si="41"/>
        <v>1.9927610000000002</v>
      </c>
      <c r="DS11" s="482">
        <f t="shared" si="41"/>
        <v>3.5914139999999999</v>
      </c>
      <c r="DT11" s="482">
        <f t="shared" si="41"/>
        <v>6.5936139999999996</v>
      </c>
      <c r="DU11" s="482">
        <f t="shared" si="41"/>
        <v>1.3950850000000001</v>
      </c>
      <c r="DV11" s="482">
        <f t="shared" ref="DV11:EA11" si="42">SUM(DV71,DV144,DV94,DV121)</f>
        <v>10.506929999999999</v>
      </c>
      <c r="DW11" s="482">
        <f t="shared" si="42"/>
        <v>5.9537000000000013</v>
      </c>
      <c r="DX11" s="482">
        <f t="shared" si="42"/>
        <v>5.4337309999999999</v>
      </c>
      <c r="DY11" s="482">
        <f t="shared" si="42"/>
        <v>19.277933999999998</v>
      </c>
      <c r="DZ11" s="482">
        <f t="shared" si="42"/>
        <v>8.679098999999999</v>
      </c>
      <c r="EA11" s="482">
        <f t="shared" si="42"/>
        <v>3.3664100000000001</v>
      </c>
      <c r="EB11" s="482">
        <f t="shared" ref="EB11:FN11" si="43">SUM(EB71,EB144,EB94,EB121)</f>
        <v>1.111145</v>
      </c>
      <c r="EC11" s="482">
        <f t="shared" si="43"/>
        <v>1.3951439999999999</v>
      </c>
      <c r="ED11" s="482">
        <f t="shared" si="43"/>
        <v>2.5211980000000001</v>
      </c>
      <c r="EE11" s="482">
        <f t="shared" si="43"/>
        <v>4.0802110000000003</v>
      </c>
      <c r="EF11" s="482">
        <f t="shared" si="43"/>
        <v>5.0975009999999994</v>
      </c>
      <c r="EG11" s="482">
        <f t="shared" si="43"/>
        <v>2.8677799999999993</v>
      </c>
      <c r="EH11" s="482">
        <f t="shared" si="43"/>
        <v>3.7958409999999998</v>
      </c>
      <c r="EI11" s="482">
        <f t="shared" si="43"/>
        <v>4.1203810000000001</v>
      </c>
      <c r="EJ11" s="482">
        <f t="shared" si="43"/>
        <v>8.1402989999999988</v>
      </c>
      <c r="EK11" s="482">
        <f t="shared" si="43"/>
        <v>15.429551999999999</v>
      </c>
      <c r="EL11" s="482">
        <f t="shared" si="43"/>
        <v>4.6789829999999997</v>
      </c>
      <c r="EM11" s="482">
        <f t="shared" si="43"/>
        <v>4.4301050000000002</v>
      </c>
      <c r="EN11" s="482">
        <f t="shared" si="43"/>
        <v>10.566615000000001</v>
      </c>
      <c r="EO11" s="482">
        <f t="shared" si="43"/>
        <v>12.623154</v>
      </c>
      <c r="EP11" s="482">
        <f t="shared" si="43"/>
        <v>13.427396000000002</v>
      </c>
      <c r="EQ11" s="482">
        <f t="shared" si="43"/>
        <v>33.160668999999999</v>
      </c>
      <c r="ER11" s="482">
        <f t="shared" si="43"/>
        <v>21.313625999999999</v>
      </c>
      <c r="ES11" s="482">
        <f t="shared" si="43"/>
        <v>18.410030000000003</v>
      </c>
      <c r="ET11" s="482">
        <f t="shared" si="43"/>
        <v>25.577150999999997</v>
      </c>
      <c r="EU11" s="482">
        <f t="shared" si="43"/>
        <v>21.969345000000001</v>
      </c>
      <c r="EV11" s="482">
        <f t="shared" si="43"/>
        <v>34.864196</v>
      </c>
      <c r="EW11" s="482">
        <f t="shared" si="43"/>
        <v>63.698713000000005</v>
      </c>
      <c r="EX11" s="482">
        <f t="shared" si="43"/>
        <v>62.700747000000007</v>
      </c>
      <c r="EY11" s="482">
        <f t="shared" si="43"/>
        <v>72.912602000000007</v>
      </c>
      <c r="EZ11" s="482">
        <f t="shared" si="43"/>
        <v>76.556443999999999</v>
      </c>
      <c r="FA11" s="482">
        <f t="shared" si="43"/>
        <v>87.596687000000003</v>
      </c>
      <c r="FB11" s="482">
        <f t="shared" si="43"/>
        <v>92.569253999999987</v>
      </c>
      <c r="FC11" s="482">
        <f t="shared" si="43"/>
        <v>112.254791</v>
      </c>
      <c r="FD11" s="482">
        <f t="shared" si="43"/>
        <v>92.220503000000008</v>
      </c>
      <c r="FE11" s="482">
        <f t="shared" si="43"/>
        <v>97.926968000000002</v>
      </c>
      <c r="FF11" s="482">
        <f t="shared" si="43"/>
        <v>92.410083999999998</v>
      </c>
      <c r="FG11" s="482">
        <f t="shared" si="43"/>
        <v>127.404664</v>
      </c>
      <c r="FH11" s="482">
        <f t="shared" si="43"/>
        <v>81.627443</v>
      </c>
      <c r="FI11" s="482">
        <f t="shared" si="43"/>
        <v>100.48754600000001</v>
      </c>
      <c r="FJ11" s="482">
        <f t="shared" si="43"/>
        <v>107.57880900000001</v>
      </c>
      <c r="FK11" s="482">
        <f t="shared" si="43"/>
        <v>88.572377000000003</v>
      </c>
      <c r="FL11" s="482">
        <f t="shared" si="43"/>
        <v>100.92664599999999</v>
      </c>
      <c r="FM11" s="482">
        <f t="shared" si="43"/>
        <v>124.847194</v>
      </c>
      <c r="FN11" s="482">
        <f t="shared" si="43"/>
        <v>92.344738000000007</v>
      </c>
      <c r="FO11" s="482">
        <f t="shared" ref="FO11:FP11" si="44">SUM(FO71,FO144,FO94,FO121)</f>
        <v>110.28238200000001</v>
      </c>
      <c r="FP11" s="482">
        <f t="shared" si="44"/>
        <v>92.72783299999999</v>
      </c>
      <c r="FQ11" s="482">
        <f t="shared" ref="FQ11:FR11" si="45">SUM(FQ71,FQ144,FQ94,FQ121)</f>
        <v>94.998999999999995</v>
      </c>
      <c r="FR11" s="482">
        <f t="shared" si="45"/>
        <v>98.808000000000007</v>
      </c>
      <c r="FS11" s="482">
        <f t="shared" ref="FS11:FX11" si="46">SUM(FS71,FS144,FS94,FS121)</f>
        <v>107.532</v>
      </c>
      <c r="FT11" s="482">
        <f t="shared" si="46"/>
        <v>96.622154999999992</v>
      </c>
      <c r="FU11" s="482">
        <f t="shared" si="46"/>
        <v>95.553000000000011</v>
      </c>
      <c r="FV11" s="482">
        <f t="shared" si="46"/>
        <v>91.327000000000012</v>
      </c>
      <c r="FW11" s="482">
        <f t="shared" si="46"/>
        <v>106.089</v>
      </c>
      <c r="FX11" s="482">
        <f t="shared" si="46"/>
        <v>104.94200000000001</v>
      </c>
      <c r="FY11" s="482">
        <f t="shared" ref="FY11:FZ11" si="47">SUM(FY71,FY144,FY94,FY121)</f>
        <v>113.886</v>
      </c>
      <c r="FZ11" s="482">
        <f t="shared" si="47"/>
        <v>88.120999999999995</v>
      </c>
      <c r="GA11" s="482">
        <f t="shared" ref="GA11:GB11" si="48">SUM(GA71,GA144,GA94,GA121)</f>
        <v>128.215</v>
      </c>
      <c r="GB11" s="482">
        <f t="shared" si="48"/>
        <v>96.330000000000013</v>
      </c>
      <c r="GC11" s="482">
        <f t="shared" ref="GC11:GD11" si="49">SUM(GC71,GC144,GC94,GC121)</f>
        <v>77.281257000000011</v>
      </c>
      <c r="GD11" s="482">
        <f t="shared" si="49"/>
        <v>95.233240999999992</v>
      </c>
      <c r="GE11" s="482">
        <f t="shared" ref="GE11" si="50">SUM(GE71,GE144,GE94,GE121)</f>
        <v>83.853194000000002</v>
      </c>
      <c r="GF11" s="482"/>
      <c r="GG11" s="482"/>
      <c r="GH11" s="1032" t="s">
        <v>574</v>
      </c>
      <c r="GI11" s="795">
        <f t="shared" ref="GI11:GV11" si="51">INDEX($18:$18,1,COLUMN(GI11)-$GS$5)*100</f>
        <v>0.9355785136864414</v>
      </c>
      <c r="GJ11" s="795">
        <f t="shared" si="51"/>
        <v>-1.0384243855318331</v>
      </c>
      <c r="GK11" s="795">
        <f t="shared" si="51"/>
        <v>2.8036551115715458</v>
      </c>
      <c r="GL11" s="795">
        <f t="shared" si="51"/>
        <v>3.4848196322269098</v>
      </c>
      <c r="GM11" s="795">
        <f t="shared" si="51"/>
        <v>11.12924308481702</v>
      </c>
      <c r="GN11" s="795">
        <f t="shared" si="51"/>
        <v>9.7596601831720253</v>
      </c>
      <c r="GO11" s="795">
        <f t="shared" si="51"/>
        <v>16.471644939598207</v>
      </c>
      <c r="GP11" s="795">
        <f t="shared" si="51"/>
        <v>21.649639899743022</v>
      </c>
      <c r="GQ11" s="795">
        <f t="shared" si="51"/>
        <v>22.733016426981155</v>
      </c>
      <c r="GR11" s="795">
        <f t="shared" si="51"/>
        <v>27.770947856477978</v>
      </c>
      <c r="GS11" s="795">
        <f t="shared" si="51"/>
        <v>21.39042419721271</v>
      </c>
      <c r="GT11" s="795">
        <f t="shared" si="51"/>
        <v>24.885230836685679</v>
      </c>
      <c r="GU11" s="795">
        <f t="shared" si="51"/>
        <v>18.858543162614527</v>
      </c>
      <c r="GV11" s="795">
        <f t="shared" si="51"/>
        <v>19.374937931907144</v>
      </c>
    </row>
    <row r="12" spans="1:205" s="9" customFormat="1" ht="11.25">
      <c r="B12" s="188"/>
      <c r="C12" s="188"/>
      <c r="D12" s="188" t="s">
        <v>0</v>
      </c>
      <c r="E12" s="188" t="s">
        <v>67</v>
      </c>
      <c r="S12" s="10">
        <f t="shared" ref="S12:AX12" si="52">S11/G11-1</f>
        <v>6.7441882341988224E-2</v>
      </c>
      <c r="T12" s="10">
        <f t="shared" si="52"/>
        <v>0.75976332449785011</v>
      </c>
      <c r="U12" s="10">
        <f t="shared" si="52"/>
        <v>0.57483907531920764</v>
      </c>
      <c r="V12" s="10">
        <f t="shared" si="52"/>
        <v>0.18971969299484681</v>
      </c>
      <c r="W12" s="10">
        <f t="shared" si="52"/>
        <v>0.23601508870446875</v>
      </c>
      <c r="X12" s="10">
        <f t="shared" si="52"/>
        <v>0.38716376072112224</v>
      </c>
      <c r="Y12" s="10">
        <f t="shared" si="52"/>
        <v>0.27205104833087534</v>
      </c>
      <c r="Z12" s="10">
        <f t="shared" si="52"/>
        <v>0.24541942635963077</v>
      </c>
      <c r="AA12" s="10">
        <f t="shared" si="52"/>
        <v>2.6681218531473316E-2</v>
      </c>
      <c r="AB12" s="10">
        <f t="shared" si="52"/>
        <v>0.1342148373023857</v>
      </c>
      <c r="AC12" s="10">
        <f t="shared" si="52"/>
        <v>0.42953738279512077</v>
      </c>
      <c r="AD12" s="10">
        <f t="shared" si="52"/>
        <v>0.34766541549500718</v>
      </c>
      <c r="AE12" s="10">
        <f t="shared" si="52"/>
        <v>0.22211829368133196</v>
      </c>
      <c r="AF12" s="10">
        <f t="shared" si="52"/>
        <v>0.13841873063491295</v>
      </c>
      <c r="AG12" s="10">
        <f t="shared" si="52"/>
        <v>0.11049887511980594</v>
      </c>
      <c r="AH12" s="10">
        <f t="shared" si="52"/>
        <v>0.16225372399905202</v>
      </c>
      <c r="AI12" s="10">
        <f t="shared" si="52"/>
        <v>0.1284346384281212</v>
      </c>
      <c r="AJ12" s="10">
        <f t="shared" si="52"/>
        <v>0.10143547503074513</v>
      </c>
      <c r="AK12" s="10">
        <f t="shared" si="52"/>
        <v>0.31379657047107368</v>
      </c>
      <c r="AL12" s="10">
        <f t="shared" si="52"/>
        <v>0.24047390368211041</v>
      </c>
      <c r="AM12" s="10">
        <f t="shared" si="52"/>
        <v>0.22452962686369338</v>
      </c>
      <c r="AN12" s="10">
        <f t="shared" si="52"/>
        <v>0.46846062145258838</v>
      </c>
      <c r="AO12" s="10">
        <f t="shared" si="52"/>
        <v>0.14082848431943673</v>
      </c>
      <c r="AP12" s="10">
        <f t="shared" si="52"/>
        <v>0.10975169144361341</v>
      </c>
      <c r="AQ12" s="10">
        <f t="shared" si="52"/>
        <v>0.58499508806581946</v>
      </c>
      <c r="AR12" s="10">
        <f t="shared" si="52"/>
        <v>0.56325657584073174</v>
      </c>
      <c r="AS12" s="10">
        <f t="shared" si="52"/>
        <v>0.27738474023633741</v>
      </c>
      <c r="AT12" s="10">
        <f t="shared" si="52"/>
        <v>0.57410007971260524</v>
      </c>
      <c r="AU12" s="10">
        <f t="shared" si="52"/>
        <v>0.12127212058451264</v>
      </c>
      <c r="AV12" s="10">
        <f t="shared" si="52"/>
        <v>0.19801578861720937</v>
      </c>
      <c r="AW12" s="10">
        <f t="shared" si="52"/>
        <v>9.8922583460680391E-2</v>
      </c>
      <c r="AX12" s="10">
        <f t="shared" si="52"/>
        <v>0.20510043714009507</v>
      </c>
      <c r="AY12" s="10">
        <f t="shared" ref="AY12:CD12" si="53">AY11/AM11-1</f>
        <v>0.21824097191759062</v>
      </c>
      <c r="AZ12" s="10">
        <f t="shared" si="53"/>
        <v>0.11236878687088359</v>
      </c>
      <c r="BA12" s="10">
        <f t="shared" si="53"/>
        <v>4.2951658469427612E-2</v>
      </c>
      <c r="BB12" s="10">
        <f t="shared" si="53"/>
        <v>-3.2945716186990492E-2</v>
      </c>
      <c r="BC12" s="10">
        <f t="shared" si="53"/>
        <v>-0.32427005168885514</v>
      </c>
      <c r="BD12" s="10">
        <f t="shared" si="53"/>
        <v>-0.41794822734365933</v>
      </c>
      <c r="BE12" s="10">
        <f t="shared" si="53"/>
        <v>-0.19609060993881</v>
      </c>
      <c r="BF12" s="10">
        <f t="shared" si="53"/>
        <v>-0.18626443827194483</v>
      </c>
      <c r="BG12" s="10">
        <f t="shared" si="53"/>
        <v>-0.61315394191590233</v>
      </c>
      <c r="BH12" s="10">
        <f t="shared" si="53"/>
        <v>-0.62186699857965932</v>
      </c>
      <c r="BI12" s="487">
        <f t="shared" si="53"/>
        <v>-0.38415411546207889</v>
      </c>
      <c r="BJ12" s="487">
        <f t="shared" si="53"/>
        <v>-0.38082444859043407</v>
      </c>
      <c r="BK12" s="487">
        <f t="shared" si="53"/>
        <v>-0.34765696463571027</v>
      </c>
      <c r="BL12" s="487">
        <f t="shared" si="53"/>
        <v>-0.44483446923282521</v>
      </c>
      <c r="BM12" s="487">
        <f t="shared" si="53"/>
        <v>-0.38754413895248052</v>
      </c>
      <c r="BN12" s="487">
        <f t="shared" si="53"/>
        <v>-0.24277143810627533</v>
      </c>
      <c r="BO12" s="736">
        <f t="shared" si="53"/>
        <v>-0.12113917610837133</v>
      </c>
      <c r="BP12" s="487">
        <f t="shared" si="53"/>
        <v>-0.10429980051011767</v>
      </c>
      <c r="BQ12" s="487">
        <f t="shared" si="53"/>
        <v>-0.16701700870678293</v>
      </c>
      <c r="BR12" s="487">
        <f t="shared" si="53"/>
        <v>-0.37057603846892484</v>
      </c>
      <c r="BS12" s="487">
        <f t="shared" si="53"/>
        <v>0.77457254929667507</v>
      </c>
      <c r="BT12" s="487">
        <f t="shared" si="53"/>
        <v>0.54066871588324084</v>
      </c>
      <c r="BU12" s="487">
        <f t="shared" si="53"/>
        <v>-0.19584236724786197</v>
      </c>
      <c r="BV12" s="487">
        <f t="shared" si="53"/>
        <v>-5.0785253003472586E-2</v>
      </c>
      <c r="BW12" s="487">
        <f t="shared" si="53"/>
        <v>-0.13090151004556561</v>
      </c>
      <c r="BX12" s="487">
        <f t="shared" si="53"/>
        <v>-4.3475317314205175E-2</v>
      </c>
      <c r="BY12" s="487">
        <f t="shared" si="53"/>
        <v>-5.0520462541375766E-2</v>
      </c>
      <c r="BZ12" s="487">
        <f t="shared" si="53"/>
        <v>-0.10032408443108531</v>
      </c>
      <c r="CA12" s="736">
        <f t="shared" si="53"/>
        <v>-0.21475522866628327</v>
      </c>
      <c r="CB12" s="487">
        <f t="shared" si="53"/>
        <v>-0.22614932191168746</v>
      </c>
      <c r="CC12" s="487">
        <f t="shared" si="53"/>
        <v>-0.47833968753383693</v>
      </c>
      <c r="CD12" s="487">
        <f t="shared" si="53"/>
        <v>-0.21406774152256958</v>
      </c>
      <c r="CE12" s="487">
        <f t="shared" ref="CE12:DB12" si="54">CE11/BS11-1</f>
        <v>-0.36101232649778725</v>
      </c>
      <c r="CF12" s="487">
        <f t="shared" si="54"/>
        <v>-5.917475081190926E-2</v>
      </c>
      <c r="CG12" s="487">
        <f t="shared" si="54"/>
        <v>1.755254560341335E-2</v>
      </c>
      <c r="CH12" s="487">
        <f t="shared" si="54"/>
        <v>-5.4829911154322675E-2</v>
      </c>
      <c r="CI12" s="487">
        <f t="shared" si="54"/>
        <v>-4.4564780237879575E-2</v>
      </c>
      <c r="CJ12" s="487">
        <f t="shared" si="54"/>
        <v>-0.11069433443576504</v>
      </c>
      <c r="CK12" s="487">
        <f t="shared" si="54"/>
        <v>-0.3948500114578023</v>
      </c>
      <c r="CL12" s="487">
        <f t="shared" si="54"/>
        <v>-0.50590052205008285</v>
      </c>
      <c r="CM12" s="487">
        <f t="shared" si="54"/>
        <v>-0.50648598321356442</v>
      </c>
      <c r="CN12" s="487">
        <f t="shared" si="54"/>
        <v>-0.39506571373985033</v>
      </c>
      <c r="CO12" s="487">
        <f t="shared" si="54"/>
        <v>-9.2904870642408488E-2</v>
      </c>
      <c r="CP12" s="487">
        <f t="shared" si="54"/>
        <v>-0.40093910921670661</v>
      </c>
      <c r="CQ12" s="487">
        <f t="shared" si="54"/>
        <v>-0.16203247093918882</v>
      </c>
      <c r="CR12" s="487">
        <f t="shared" si="54"/>
        <v>-0.39411346470273623</v>
      </c>
      <c r="CS12" s="487">
        <f t="shared" si="54"/>
        <v>-0.3127330016060812</v>
      </c>
      <c r="CT12" s="487">
        <f t="shared" si="54"/>
        <v>-0.19720075184592367</v>
      </c>
      <c r="CU12" s="487">
        <f t="shared" si="54"/>
        <v>-3.8283395227496575E-2</v>
      </c>
      <c r="CV12" s="487">
        <f t="shared" si="54"/>
        <v>-0.20003962631343286</v>
      </c>
      <c r="CW12" s="487">
        <f t="shared" si="54"/>
        <v>0.22200479637884474</v>
      </c>
      <c r="CX12" s="487">
        <f t="shared" si="54"/>
        <v>0.5649402730712938</v>
      </c>
      <c r="CY12" s="487">
        <f t="shared" si="54"/>
        <v>0.76819806843357097</v>
      </c>
      <c r="CZ12" s="487">
        <f t="shared" si="54"/>
        <v>0.34175710211931665</v>
      </c>
      <c r="DA12" s="487">
        <f t="shared" si="54"/>
        <v>0.76108361292578319</v>
      </c>
      <c r="DB12" s="487">
        <f t="shared" si="54"/>
        <v>0.56680812432762617</v>
      </c>
      <c r="DC12" s="487">
        <f t="shared" ref="DC12:DK12" si="55">DC11/CQ11-1</f>
        <v>0.43417740067720323</v>
      </c>
      <c r="DD12" s="487">
        <f t="shared" si="55"/>
        <v>0.31179408541005205</v>
      </c>
      <c r="DE12" s="487">
        <f t="shared" si="55"/>
        <v>0.19636655420042004</v>
      </c>
      <c r="DF12" s="487">
        <f t="shared" si="55"/>
        <v>-0.10560653503865314</v>
      </c>
      <c r="DG12" s="487">
        <f t="shared" si="55"/>
        <v>-8.2783421603440432E-2</v>
      </c>
      <c r="DH12" s="487">
        <f t="shared" si="55"/>
        <v>-6.5757325255578425E-2</v>
      </c>
      <c r="DI12" s="487">
        <f t="shared" si="55"/>
        <v>-0.20849085283054813</v>
      </c>
      <c r="DJ12" s="487">
        <f t="shared" si="55"/>
        <v>-0.12476007342823936</v>
      </c>
      <c r="DK12" s="487">
        <f t="shared" si="55"/>
        <v>-4.6842878573902569E-2</v>
      </c>
      <c r="DL12" s="487">
        <f t="shared" ref="DL12:DR12" si="56">DL11/CZ11-1</f>
        <v>-0.73790356787273192</v>
      </c>
      <c r="DM12" s="487">
        <f t="shared" si="56"/>
        <v>-0.97456216793672823</v>
      </c>
      <c r="DN12" s="487">
        <f t="shared" si="56"/>
        <v>-0.94815696936525562</v>
      </c>
      <c r="DO12" s="487">
        <f t="shared" si="56"/>
        <v>-0.97310304562546202</v>
      </c>
      <c r="DP12" s="487">
        <f t="shared" si="56"/>
        <v>-0.97248088872956595</v>
      </c>
      <c r="DQ12" s="487">
        <f t="shared" si="56"/>
        <v>-0.97747316470199908</v>
      </c>
      <c r="DR12" s="487">
        <f t="shared" si="56"/>
        <v>-0.98257409050939881</v>
      </c>
      <c r="DS12" s="487">
        <f t="shared" ref="DS12:EC12" si="57">DS11/DG11-1</f>
        <v>-0.97991601387768168</v>
      </c>
      <c r="DT12" s="487">
        <f t="shared" si="57"/>
        <v>-0.94204527058470955</v>
      </c>
      <c r="DU12" s="487">
        <f t="shared" si="57"/>
        <v>-0.9867786926186034</v>
      </c>
      <c r="DV12" s="487">
        <f t="shared" si="57"/>
        <v>-0.92159281010158789</v>
      </c>
      <c r="DW12" s="487">
        <f t="shared" si="57"/>
        <v>-0.96038955831845985</v>
      </c>
      <c r="DX12" s="487">
        <f t="shared" si="57"/>
        <v>-0.83670109667223702</v>
      </c>
      <c r="DY12" s="487">
        <f t="shared" si="57"/>
        <v>3.1784606314530048</v>
      </c>
      <c r="DZ12" s="487">
        <f t="shared" si="57"/>
        <v>0.16215328116758698</v>
      </c>
      <c r="EA12" s="487">
        <f t="shared" si="57"/>
        <v>-0.15990064776598478</v>
      </c>
      <c r="EB12" s="487">
        <f t="shared" si="57"/>
        <v>-0.70721164044168117</v>
      </c>
      <c r="EC12" s="487">
        <f t="shared" si="57"/>
        <v>-0.55117550925866343</v>
      </c>
      <c r="ED12" s="487">
        <f t="shared" ref="ED12:EJ12" si="58">ED11/DR11-1</f>
        <v>0.26517831290355431</v>
      </c>
      <c r="EE12" s="487">
        <f t="shared" si="58"/>
        <v>0.13610154663316454</v>
      </c>
      <c r="EF12" s="487">
        <f t="shared" si="58"/>
        <v>-0.22690333404412211</v>
      </c>
      <c r="EG12" s="487">
        <f t="shared" si="58"/>
        <v>1.0556310188984894</v>
      </c>
      <c r="EH12" s="487">
        <f t="shared" si="58"/>
        <v>-0.6387297716840219</v>
      </c>
      <c r="EI12" s="487">
        <f t="shared" si="58"/>
        <v>-0.30792935485496431</v>
      </c>
      <c r="EJ12" s="487">
        <f t="shared" si="58"/>
        <v>0.49810489330443475</v>
      </c>
      <c r="EK12" s="487">
        <f t="shared" ref="EK12:FR12" si="59">EK11/DY11-1</f>
        <v>-0.19962626700558261</v>
      </c>
      <c r="EL12" s="487">
        <f t="shared" si="59"/>
        <v>-0.46089069844692399</v>
      </c>
      <c r="EM12" s="487">
        <f t="shared" si="59"/>
        <v>0.31597309893922598</v>
      </c>
      <c r="EN12" s="487">
        <f t="shared" si="59"/>
        <v>8.5096634552646151</v>
      </c>
      <c r="EO12" s="487">
        <f t="shared" si="59"/>
        <v>8.0479219349400495</v>
      </c>
      <c r="EP12" s="487">
        <f t="shared" si="59"/>
        <v>4.3257998776772002</v>
      </c>
      <c r="EQ12" s="487">
        <f t="shared" si="59"/>
        <v>7.1271946475317076</v>
      </c>
      <c r="ER12" s="487">
        <f t="shared" si="59"/>
        <v>3.1811911365981098</v>
      </c>
      <c r="ES12" s="487">
        <f t="shared" si="59"/>
        <v>5.4196102908870296</v>
      </c>
      <c r="ET12" s="487">
        <f t="shared" si="59"/>
        <v>5.7382039974804</v>
      </c>
      <c r="EU12" s="487">
        <f t="shared" si="59"/>
        <v>4.3318722224959298</v>
      </c>
      <c r="EV12" s="487">
        <f t="shared" si="59"/>
        <v>3.2829134408944931</v>
      </c>
      <c r="EW12" s="487">
        <f t="shared" si="59"/>
        <v>3.1283579069567287</v>
      </c>
      <c r="EX12" s="487">
        <f t="shared" si="59"/>
        <v>12.400507546191131</v>
      </c>
      <c r="EY12" s="487">
        <f t="shared" si="59"/>
        <v>15.458436538185889</v>
      </c>
      <c r="EZ12" s="487">
        <f t="shared" si="59"/>
        <v>6.2451247632283371</v>
      </c>
      <c r="FA12" s="487">
        <f t="shared" si="59"/>
        <v>5.9393661045409099</v>
      </c>
      <c r="FB12" s="487">
        <f t="shared" si="59"/>
        <v>5.8940585352513599</v>
      </c>
      <c r="FC12" s="487">
        <f t="shared" si="59"/>
        <v>2.3851787188008782</v>
      </c>
      <c r="FD12" s="487">
        <f t="shared" si="59"/>
        <v>3.3268331254381591</v>
      </c>
      <c r="FE12" s="487">
        <f t="shared" si="59"/>
        <v>4.3192182739517531</v>
      </c>
      <c r="FF12" s="487">
        <f t="shared" si="59"/>
        <v>2.6129936442100221</v>
      </c>
      <c r="FG12" s="487">
        <f t="shared" si="59"/>
        <v>4.7992017513494369</v>
      </c>
      <c r="FH12" s="487">
        <f t="shared" si="59"/>
        <v>1.3412971576915185</v>
      </c>
      <c r="FI12" s="487">
        <f t="shared" si="59"/>
        <v>0.57754436891056193</v>
      </c>
      <c r="FJ12" s="487">
        <f t="shared" si="59"/>
        <v>0.7157500372363983</v>
      </c>
      <c r="FK12" s="487">
        <f t="shared" si="59"/>
        <v>0.2147746009667848</v>
      </c>
      <c r="FL12" s="487">
        <f t="shared" si="59"/>
        <v>0.31832985868570374</v>
      </c>
      <c r="FM12" s="487">
        <f t="shared" si="59"/>
        <v>0.42525018098001799</v>
      </c>
      <c r="FN12" s="487">
        <f t="shared" si="59"/>
        <v>-2.4253841345635019E-3</v>
      </c>
      <c r="FO12" s="487">
        <f t="shared" si="59"/>
        <v>-1.7570822433761291E-2</v>
      </c>
      <c r="FP12" s="487">
        <f t="shared" si="59"/>
        <v>5.5012712303248446E-3</v>
      </c>
      <c r="FQ12" s="487">
        <f t="shared" si="59"/>
        <v>-2.9899506334148951E-2</v>
      </c>
      <c r="FR12" s="487">
        <f t="shared" si="59"/>
        <v>6.9233959358807828E-2</v>
      </c>
      <c r="FS12" s="487">
        <f t="shared" ref="FS12:GE12" si="60">FS11/FG11-1</f>
        <v>-0.15598066331386429</v>
      </c>
      <c r="FT12" s="487">
        <f t="shared" si="60"/>
        <v>0.18369694613611731</v>
      </c>
      <c r="FU12" s="487">
        <f t="shared" si="60"/>
        <v>-4.9106045439700541E-2</v>
      </c>
      <c r="FV12" s="487">
        <f t="shared" si="60"/>
        <v>-0.15106886896284555</v>
      </c>
      <c r="FW12" s="487">
        <f t="shared" si="60"/>
        <v>0.19776620650025012</v>
      </c>
      <c r="FX12" s="487">
        <f t="shared" si="60"/>
        <v>3.9784875046774193E-2</v>
      </c>
      <c r="FY12" s="487">
        <f t="shared" si="60"/>
        <v>-8.7796879119285687E-2</v>
      </c>
      <c r="FZ12" s="487">
        <f t="shared" si="60"/>
        <v>-4.5738805388131687E-2</v>
      </c>
      <c r="GA12" s="487">
        <f t="shared" si="60"/>
        <v>0.1626063717049564</v>
      </c>
      <c r="GB12" s="487">
        <f t="shared" si="60"/>
        <v>3.8846664301968703E-2</v>
      </c>
      <c r="GC12" s="487">
        <f t="shared" si="60"/>
        <v>-0.18650452110022198</v>
      </c>
      <c r="GD12" s="487">
        <f t="shared" si="60"/>
        <v>-3.6178841794186845E-2</v>
      </c>
      <c r="GE12" s="487">
        <f t="shared" si="60"/>
        <v>-0.22020241416508568</v>
      </c>
      <c r="GF12" s="487"/>
      <c r="GG12" s="487"/>
      <c r="GH12" s="797" t="s">
        <v>392</v>
      </c>
      <c r="GI12" s="795">
        <f t="shared" ref="GI12:GV12" si="61">INDEX($69:$69,1,COLUMN(GI12)-$GS$5)</f>
        <v>222.827</v>
      </c>
      <c r="GJ12" s="795">
        <f t="shared" si="61"/>
        <v>207.57400000000001</v>
      </c>
      <c r="GK12" s="795">
        <f t="shared" si="61"/>
        <v>242.82</v>
      </c>
      <c r="GL12" s="795">
        <f t="shared" si="61"/>
        <v>216.184</v>
      </c>
      <c r="GM12" s="795">
        <f t="shared" si="61"/>
        <v>242.292</v>
      </c>
      <c r="GN12" s="795">
        <f t="shared" si="61"/>
        <v>205.9</v>
      </c>
      <c r="GO12" s="795">
        <f t="shared" si="61"/>
        <v>198.60900000000001</v>
      </c>
      <c r="GP12" s="795">
        <f t="shared" si="61"/>
        <v>220.714</v>
      </c>
      <c r="GQ12" s="795">
        <f t="shared" si="61"/>
        <v>204.893</v>
      </c>
      <c r="GR12" s="795">
        <f t="shared" si="61"/>
        <v>232.96199999999999</v>
      </c>
      <c r="GS12" s="795">
        <f t="shared" si="61"/>
        <v>223.327</v>
      </c>
      <c r="GT12" s="795">
        <f t="shared" si="61"/>
        <v>216.23699999999999</v>
      </c>
      <c r="GU12" s="795">
        <f t="shared" si="61"/>
        <v>228.37348387200001</v>
      </c>
      <c r="GV12" s="795">
        <f t="shared" si="61"/>
        <v>190.07045736000001</v>
      </c>
    </row>
    <row r="13" spans="1:205">
      <c r="B13" s="190"/>
      <c r="C13" s="190"/>
      <c r="D13" s="189" t="s">
        <v>86</v>
      </c>
      <c r="E13" s="190" t="s">
        <v>71</v>
      </c>
      <c r="F13" s="7">
        <f t="shared" ref="F13:AK13" si="62">SUM(F72,F145,F95,F122)</f>
        <v>80.952128000000002</v>
      </c>
      <c r="G13" s="7">
        <f t="shared" si="62"/>
        <v>95.170045000000002</v>
      </c>
      <c r="H13" s="7">
        <f t="shared" si="62"/>
        <v>90.428218999999999</v>
      </c>
      <c r="I13" s="7">
        <f t="shared" si="62"/>
        <v>98.587847999999994</v>
      </c>
      <c r="J13" s="7">
        <f t="shared" si="62"/>
        <v>103.060929</v>
      </c>
      <c r="K13" s="7">
        <f t="shared" si="62"/>
        <v>77.991860000000003</v>
      </c>
      <c r="L13" s="7">
        <f t="shared" si="62"/>
        <v>87.852964000000014</v>
      </c>
      <c r="M13" s="7">
        <f t="shared" si="62"/>
        <v>86.426677000000012</v>
      </c>
      <c r="N13" s="7">
        <f t="shared" si="62"/>
        <v>119.50429699999999</v>
      </c>
      <c r="O13" s="7">
        <f t="shared" si="62"/>
        <v>105.749993</v>
      </c>
      <c r="P13" s="7">
        <f t="shared" si="62"/>
        <v>89.570983999999982</v>
      </c>
      <c r="Q13" s="7">
        <f t="shared" si="62"/>
        <v>89.366932000000006</v>
      </c>
      <c r="R13" s="7">
        <f t="shared" si="62"/>
        <v>87.641144999999995</v>
      </c>
      <c r="S13" s="7">
        <f t="shared" si="62"/>
        <v>95.13064</v>
      </c>
      <c r="T13" s="7">
        <f t="shared" si="62"/>
        <v>94.668550999999994</v>
      </c>
      <c r="U13" s="7">
        <f t="shared" si="62"/>
        <v>80.543728999999999</v>
      </c>
      <c r="V13" s="7">
        <f t="shared" si="62"/>
        <v>88.144026000000011</v>
      </c>
      <c r="W13" s="7">
        <f t="shared" si="62"/>
        <v>94.238833999999997</v>
      </c>
      <c r="X13" s="7">
        <f t="shared" si="62"/>
        <v>103.51912299999999</v>
      </c>
      <c r="Y13" s="7">
        <f t="shared" si="62"/>
        <v>89.076694000000003</v>
      </c>
      <c r="Z13" s="7">
        <f t="shared" si="62"/>
        <v>96.449424999999991</v>
      </c>
      <c r="AA13" s="7">
        <f t="shared" si="62"/>
        <v>121.23137299999999</v>
      </c>
      <c r="AB13" s="7">
        <f t="shared" si="62"/>
        <v>84.713461999999993</v>
      </c>
      <c r="AC13" s="7">
        <f t="shared" si="62"/>
        <v>104.30161200000001</v>
      </c>
      <c r="AD13" s="7">
        <f t="shared" si="62"/>
        <v>94.429675000000003</v>
      </c>
      <c r="AE13" s="7">
        <f t="shared" si="62"/>
        <v>104.00393800000001</v>
      </c>
      <c r="AF13" s="7">
        <f t="shared" si="62"/>
        <v>96.719833000000008</v>
      </c>
      <c r="AG13" s="7">
        <f t="shared" si="62"/>
        <v>86.834412</v>
      </c>
      <c r="AH13" s="7">
        <f t="shared" si="62"/>
        <v>87.491622000000007</v>
      </c>
      <c r="AI13" s="7">
        <f t="shared" si="62"/>
        <v>103.57599999999999</v>
      </c>
      <c r="AJ13" s="7">
        <f t="shared" si="62"/>
        <v>90.081999999999994</v>
      </c>
      <c r="AK13" s="7">
        <f t="shared" si="62"/>
        <v>104.60437400000001</v>
      </c>
      <c r="AL13" s="7">
        <f t="shared" ref="AL13:BQ13" si="63">SUM(AL72,AL145,AL95,AL122)</f>
        <v>94.742000000000004</v>
      </c>
      <c r="AM13" s="7">
        <f t="shared" si="63"/>
        <v>119.05611099999999</v>
      </c>
      <c r="AN13" s="7">
        <f t="shared" si="63"/>
        <v>103.18147</v>
      </c>
      <c r="AO13" s="7">
        <f t="shared" si="63"/>
        <v>87.503648999999996</v>
      </c>
      <c r="AP13" s="7">
        <f t="shared" si="63"/>
        <v>99.423000000000002</v>
      </c>
      <c r="AQ13" s="7">
        <f t="shared" si="63"/>
        <v>128.99799999999999</v>
      </c>
      <c r="AR13" s="7">
        <f t="shared" si="63"/>
        <v>94.742000000000004</v>
      </c>
      <c r="AS13" s="7">
        <f t="shared" si="63"/>
        <v>84.355379999999997</v>
      </c>
      <c r="AT13" s="7">
        <f t="shared" si="63"/>
        <v>110.62321899999999</v>
      </c>
      <c r="AU13" s="7">
        <f t="shared" si="63"/>
        <v>78.228847999999999</v>
      </c>
      <c r="AV13" s="7">
        <f t="shared" si="63"/>
        <v>99.523535999999993</v>
      </c>
      <c r="AW13" s="7">
        <f t="shared" si="63"/>
        <v>98.110129000000001</v>
      </c>
      <c r="AX13" s="7">
        <f t="shared" si="63"/>
        <v>88.423027000000005</v>
      </c>
      <c r="AY13" s="7">
        <f t="shared" si="63"/>
        <v>95.542051999999984</v>
      </c>
      <c r="AZ13" s="7">
        <f t="shared" si="63"/>
        <v>92.329138</v>
      </c>
      <c r="BA13" s="7">
        <f t="shared" si="63"/>
        <v>87.021789000000012</v>
      </c>
      <c r="BB13" s="7">
        <f t="shared" si="63"/>
        <v>82.411777000000001</v>
      </c>
      <c r="BC13" s="7">
        <f t="shared" si="63"/>
        <v>93.166241999999983</v>
      </c>
      <c r="BD13" s="7">
        <f t="shared" si="63"/>
        <v>79.643871999999988</v>
      </c>
      <c r="BE13" s="7">
        <f t="shared" si="63"/>
        <v>74.182199054483931</v>
      </c>
      <c r="BF13" s="7">
        <f t="shared" si="63"/>
        <v>97.615870000000001</v>
      </c>
      <c r="BG13" s="7">
        <f t="shared" si="63"/>
        <v>50.500268000000005</v>
      </c>
      <c r="BH13" s="7">
        <f t="shared" si="63"/>
        <v>59.249248000000001</v>
      </c>
      <c r="BI13" s="482">
        <f t="shared" si="63"/>
        <v>95.937549999999987</v>
      </c>
      <c r="BJ13" s="482">
        <f t="shared" si="63"/>
        <v>108.12804500000001</v>
      </c>
      <c r="BK13" s="482">
        <f t="shared" si="63"/>
        <v>107.846384</v>
      </c>
      <c r="BL13" s="482">
        <f t="shared" si="63"/>
        <v>78.802293528127194</v>
      </c>
      <c r="BM13" s="482">
        <f t="shared" si="63"/>
        <v>84.621781269900936</v>
      </c>
      <c r="BN13" s="482">
        <f t="shared" si="63"/>
        <v>98.598787000000002</v>
      </c>
      <c r="BO13" s="737">
        <f t="shared" si="63"/>
        <v>91.520685999999998</v>
      </c>
      <c r="BP13" s="482">
        <f t="shared" si="63"/>
        <v>106.242593</v>
      </c>
      <c r="BQ13" s="482">
        <f t="shared" si="63"/>
        <v>96.209358000000009</v>
      </c>
      <c r="BR13" s="482">
        <f t="shared" ref="BR13:CW13" si="64">SUM(BR72,BR145,BR95,BR122)</f>
        <v>110.604465</v>
      </c>
      <c r="BS13" s="482">
        <f t="shared" si="64"/>
        <v>80.593884000000003</v>
      </c>
      <c r="BT13" s="482">
        <f t="shared" si="64"/>
        <v>113.96920799999999</v>
      </c>
      <c r="BU13" s="482">
        <f t="shared" si="64"/>
        <v>104.101602</v>
      </c>
      <c r="BV13" s="482">
        <f t="shared" si="64"/>
        <v>113.69234300000001</v>
      </c>
      <c r="BW13" s="482">
        <f t="shared" si="64"/>
        <v>117.153932</v>
      </c>
      <c r="BX13" s="482">
        <f t="shared" si="64"/>
        <v>97.268109999999993</v>
      </c>
      <c r="BY13" s="482">
        <f t="shared" si="64"/>
        <v>92.91528799999999</v>
      </c>
      <c r="BZ13" s="482">
        <f t="shared" si="64"/>
        <v>110.66414599999999</v>
      </c>
      <c r="CA13" s="737">
        <f t="shared" si="64"/>
        <v>94.356226000000007</v>
      </c>
      <c r="CB13" s="482">
        <f t="shared" si="64"/>
        <v>115.45603699999999</v>
      </c>
      <c r="CC13" s="482">
        <f t="shared" si="64"/>
        <v>121.934845</v>
      </c>
      <c r="CD13" s="482">
        <f t="shared" si="64"/>
        <v>119.175524</v>
      </c>
      <c r="CE13" s="482">
        <f t="shared" si="64"/>
        <v>121.02572500000001</v>
      </c>
      <c r="CF13" s="482">
        <f t="shared" si="64"/>
        <v>156.592907</v>
      </c>
      <c r="CG13" s="482">
        <f t="shared" si="64"/>
        <v>155.43231300000002</v>
      </c>
      <c r="CH13" s="482">
        <f t="shared" si="64"/>
        <v>147.0073893</v>
      </c>
      <c r="CI13" s="482">
        <f t="shared" si="64"/>
        <v>119.26628508012632</v>
      </c>
      <c r="CJ13" s="482">
        <f t="shared" si="64"/>
        <v>130.036925</v>
      </c>
      <c r="CK13" s="482">
        <f t="shared" si="64"/>
        <v>125.511814</v>
      </c>
      <c r="CL13" s="482">
        <f t="shared" si="64"/>
        <v>143.39055099999999</v>
      </c>
      <c r="CM13" s="482">
        <f t="shared" si="64"/>
        <v>154.482484</v>
      </c>
      <c r="CN13" s="482">
        <f t="shared" si="64"/>
        <v>213.48977499999998</v>
      </c>
      <c r="CO13" s="482">
        <f t="shared" si="64"/>
        <v>166.738812</v>
      </c>
      <c r="CP13" s="482">
        <f t="shared" si="64"/>
        <v>185.60106100000002</v>
      </c>
      <c r="CQ13" s="482">
        <f t="shared" si="64"/>
        <v>149.17815100000001</v>
      </c>
      <c r="CR13" s="482">
        <f t="shared" si="64"/>
        <v>162.31484700000001</v>
      </c>
      <c r="CS13" s="482">
        <f t="shared" si="64"/>
        <v>187.77716199999998</v>
      </c>
      <c r="CT13" s="482">
        <f t="shared" si="64"/>
        <v>170.360985</v>
      </c>
      <c r="CU13" s="482">
        <f t="shared" si="64"/>
        <v>152.902379</v>
      </c>
      <c r="CV13" s="482">
        <f t="shared" si="64"/>
        <v>163.62129899999999</v>
      </c>
      <c r="CW13" s="482">
        <f t="shared" si="64"/>
        <v>159.46272500000001</v>
      </c>
      <c r="CX13" s="482">
        <f t="shared" ref="CX13:DK13" si="65">SUM(CX72,CX145,CX95,CX122)</f>
        <v>167.24547000000001</v>
      </c>
      <c r="CY13" s="482">
        <f t="shared" si="65"/>
        <v>158.64782699999998</v>
      </c>
      <c r="CZ13" s="482">
        <f t="shared" si="65"/>
        <v>179.303068</v>
      </c>
      <c r="DA13" s="482">
        <f t="shared" si="65"/>
        <v>208.219041</v>
      </c>
      <c r="DB13" s="482">
        <f t="shared" si="65"/>
        <v>227.66653700000001</v>
      </c>
      <c r="DC13" s="482">
        <f t="shared" si="65"/>
        <v>201.69729100000001</v>
      </c>
      <c r="DD13" s="482">
        <f t="shared" si="65"/>
        <v>187.53362600000003</v>
      </c>
      <c r="DE13" s="482">
        <f t="shared" si="65"/>
        <v>238.29991899999999</v>
      </c>
      <c r="DF13" s="482">
        <f t="shared" si="65"/>
        <v>173.30343400000001</v>
      </c>
      <c r="DG13" s="482">
        <f t="shared" si="65"/>
        <v>157.47272400000003</v>
      </c>
      <c r="DH13" s="482">
        <f t="shared" si="65"/>
        <v>172.37313999999998</v>
      </c>
      <c r="DI13" s="482">
        <f t="shared" si="65"/>
        <v>185.34276100000002</v>
      </c>
      <c r="DJ13" s="482">
        <f t="shared" si="65"/>
        <v>208.14512499999998</v>
      </c>
      <c r="DK13" s="482">
        <f t="shared" si="65"/>
        <v>148.84868900000001</v>
      </c>
      <c r="DL13" s="482">
        <f t="shared" ref="DL13:EQ13" si="66">SUM(DL72,DL145,DL95,DL122)</f>
        <v>15.629693999999999</v>
      </c>
      <c r="DM13" s="482">
        <f t="shared" si="66"/>
        <v>0.26644999999999996</v>
      </c>
      <c r="DN13" s="482">
        <f t="shared" si="66"/>
        <v>0.39710699999999999</v>
      </c>
      <c r="DO13" s="482">
        <f t="shared" si="66"/>
        <v>0.30342999999999998</v>
      </c>
      <c r="DP13" s="482">
        <f t="shared" si="66"/>
        <v>4.9869999999999998E-2</v>
      </c>
      <c r="DQ13" s="482">
        <f t="shared" si="66"/>
        <v>0.19567000000000001</v>
      </c>
      <c r="DR13" s="482">
        <f t="shared" si="66"/>
        <v>6.0269999999999997E-2</v>
      </c>
      <c r="DS13" s="482">
        <f t="shared" si="66"/>
        <v>0.16492400000000002</v>
      </c>
      <c r="DT13" s="482">
        <f t="shared" si="66"/>
        <v>0.51335999999999993</v>
      </c>
      <c r="DU13" s="482">
        <f t="shared" si="66"/>
        <v>0.354265</v>
      </c>
      <c r="DV13" s="482">
        <f t="shared" si="66"/>
        <v>0.98008000000000006</v>
      </c>
      <c r="DW13" s="482">
        <f t="shared" si="66"/>
        <v>0.92698999999999998</v>
      </c>
      <c r="DX13" s="482">
        <f t="shared" si="66"/>
        <v>1.3132969999999999</v>
      </c>
      <c r="DY13" s="482">
        <f t="shared" si="66"/>
        <v>1.31745</v>
      </c>
      <c r="DZ13" s="482">
        <f t="shared" si="66"/>
        <v>0.90081000000000011</v>
      </c>
      <c r="EA13" s="482">
        <f t="shared" si="66"/>
        <v>3.2545029999999997</v>
      </c>
      <c r="EB13" s="482">
        <f t="shared" si="66"/>
        <v>0.16857</v>
      </c>
      <c r="EC13" s="482">
        <f t="shared" si="66"/>
        <v>0.41541500000000003</v>
      </c>
      <c r="ED13" s="482">
        <f t="shared" si="66"/>
        <v>0.53744799999999993</v>
      </c>
      <c r="EE13" s="482">
        <f t="shared" si="66"/>
        <v>2.1077319999999999</v>
      </c>
      <c r="EF13" s="482">
        <f t="shared" si="66"/>
        <v>0.26460400000000001</v>
      </c>
      <c r="EG13" s="482">
        <f t="shared" si="66"/>
        <v>1.8700000000000001E-2</v>
      </c>
      <c r="EH13" s="482">
        <f t="shared" si="66"/>
        <v>0.16775000000000001</v>
      </c>
      <c r="EI13" s="482">
        <f t="shared" si="66"/>
        <v>2.7219999999999998E-2</v>
      </c>
      <c r="EJ13" s="482">
        <f t="shared" si="66"/>
        <v>0.6103860000000001</v>
      </c>
      <c r="EK13" s="482">
        <f t="shared" si="66"/>
        <v>0.1086</v>
      </c>
      <c r="EL13" s="482">
        <f t="shared" si="66"/>
        <v>1.233606</v>
      </c>
      <c r="EM13" s="482">
        <f t="shared" si="66"/>
        <v>10.233687</v>
      </c>
      <c r="EN13" s="482">
        <f t="shared" si="66"/>
        <v>74.101735000000005</v>
      </c>
      <c r="EO13" s="482">
        <f t="shared" si="66"/>
        <v>130.956988</v>
      </c>
      <c r="EP13" s="482">
        <f t="shared" si="66"/>
        <v>155.70918</v>
      </c>
      <c r="EQ13" s="482">
        <f t="shared" si="66"/>
        <v>202.00962100000001</v>
      </c>
      <c r="ER13" s="482">
        <f t="shared" ref="ER13:FN13" si="67">SUM(ER72,ER145,ER95,ER122)</f>
        <v>196.000452</v>
      </c>
      <c r="ES13" s="482">
        <f t="shared" si="67"/>
        <v>257.750833</v>
      </c>
      <c r="ET13" s="482">
        <f t="shared" si="67"/>
        <v>233.92755</v>
      </c>
      <c r="EU13" s="482">
        <f t="shared" si="67"/>
        <v>190.25678199999999</v>
      </c>
      <c r="EV13" s="482">
        <f t="shared" si="67"/>
        <v>206.78178800000001</v>
      </c>
      <c r="EW13" s="482">
        <f t="shared" si="67"/>
        <v>201.562468</v>
      </c>
      <c r="EX13" s="482">
        <f t="shared" si="67"/>
        <v>240.20383300000003</v>
      </c>
      <c r="EY13" s="482">
        <f t="shared" si="67"/>
        <v>216.14142399999997</v>
      </c>
      <c r="EZ13" s="482">
        <f t="shared" si="67"/>
        <v>232.92802300000002</v>
      </c>
      <c r="FA13" s="482">
        <f t="shared" si="67"/>
        <v>248.183494</v>
      </c>
      <c r="FB13" s="482">
        <f t="shared" si="67"/>
        <v>269.22514899999999</v>
      </c>
      <c r="FC13" s="482">
        <f t="shared" si="67"/>
        <v>226.28164299999997</v>
      </c>
      <c r="FD13" s="482">
        <f t="shared" si="67"/>
        <v>255.29956999999999</v>
      </c>
      <c r="FE13" s="482">
        <f t="shared" si="67"/>
        <v>275.426018</v>
      </c>
      <c r="FF13" s="482">
        <f t="shared" si="67"/>
        <v>247.38093900000001</v>
      </c>
      <c r="FG13" s="482">
        <f t="shared" si="67"/>
        <v>215.93742399999999</v>
      </c>
      <c r="FH13" s="482">
        <f t="shared" si="67"/>
        <v>253.99231499999999</v>
      </c>
      <c r="FI13" s="482">
        <f t="shared" si="67"/>
        <v>236.462862</v>
      </c>
      <c r="FJ13" s="482">
        <f t="shared" si="67"/>
        <v>247.82673</v>
      </c>
      <c r="FK13" s="482">
        <f t="shared" si="67"/>
        <v>219.44877199999999</v>
      </c>
      <c r="FL13" s="482">
        <f t="shared" si="67"/>
        <v>223.81473799999998</v>
      </c>
      <c r="FM13" s="482">
        <f t="shared" si="67"/>
        <v>307.99425200000002</v>
      </c>
      <c r="FN13" s="482">
        <f t="shared" si="67"/>
        <v>233.96522899999999</v>
      </c>
      <c r="FO13" s="482">
        <f t="shared" ref="FO13:FP13" si="68">SUM(FO72,FO145,FO95,FO122)</f>
        <v>219.80092099999999</v>
      </c>
      <c r="FP13" s="482">
        <f t="shared" si="68"/>
        <v>257.75127499999996</v>
      </c>
      <c r="FQ13" s="482">
        <f t="shared" ref="FQ13:FR13" si="69">SUM(FQ72,FQ145,FQ95,FQ122)</f>
        <v>233.29300000000001</v>
      </c>
      <c r="FR13" s="482">
        <f t="shared" si="69"/>
        <v>259.40600000000001</v>
      </c>
      <c r="FS13" s="482">
        <f t="shared" ref="FS13:FX13" si="70">SUM(FS72,FS145,FS95,FS122)</f>
        <v>212.64300000000003</v>
      </c>
      <c r="FT13" s="482">
        <f t="shared" si="70"/>
        <v>248.42702249999999</v>
      </c>
      <c r="FU13" s="482">
        <f t="shared" si="70"/>
        <v>260.43200000000002</v>
      </c>
      <c r="FV13" s="482">
        <f t="shared" si="70"/>
        <v>286.38600000000002</v>
      </c>
      <c r="FW13" s="482">
        <f t="shared" si="70"/>
        <v>240.23</v>
      </c>
      <c r="FX13" s="482">
        <f t="shared" si="70"/>
        <v>237.03599999999997</v>
      </c>
      <c r="FY13" s="482">
        <f t="shared" ref="FY13:FZ13" si="71">SUM(FY72,FY145,FY95,FY122)</f>
        <v>289.93599999999998</v>
      </c>
      <c r="FZ13" s="482">
        <f t="shared" si="71"/>
        <v>232.09299999999999</v>
      </c>
      <c r="GA13" s="482">
        <f t="shared" ref="GA13:GB13" si="72">SUM(GA72,GA145,GA95,GA122)</f>
        <v>197.21299999999999</v>
      </c>
      <c r="GB13" s="482">
        <f t="shared" si="72"/>
        <v>254.898</v>
      </c>
      <c r="GC13" s="482">
        <f t="shared" ref="GC13:GD13" si="73">SUM(GC72,GC145,GC95,GC122)</f>
        <v>271.12877500000002</v>
      </c>
      <c r="GD13" s="482">
        <f t="shared" si="73"/>
        <v>273.30860378999995</v>
      </c>
      <c r="GE13" s="482">
        <f t="shared" ref="GE13" si="74">SUM(GE72,GE145,GE95,GE122)</f>
        <v>211.97106299999999</v>
      </c>
      <c r="GF13" s="482"/>
      <c r="GG13" s="482"/>
      <c r="GH13" s="797" t="s">
        <v>391</v>
      </c>
      <c r="GI13" s="795">
        <f t="shared" ref="GI13:GV13" si="75">INDEX($142:$142,1,COLUMN(GI13)-$GS$5)</f>
        <v>13.372</v>
      </c>
      <c r="GJ13" s="795">
        <f t="shared" si="75"/>
        <v>9.923</v>
      </c>
      <c r="GK13" s="795">
        <f t="shared" si="75"/>
        <v>16.606999999999999</v>
      </c>
      <c r="GL13" s="795">
        <f t="shared" si="75"/>
        <v>16.302</v>
      </c>
      <c r="GM13" s="795">
        <f t="shared" si="75"/>
        <v>13.67</v>
      </c>
      <c r="GN13" s="795">
        <f t="shared" si="75"/>
        <v>13.724</v>
      </c>
      <c r="GO13" s="795">
        <f t="shared" si="75"/>
        <v>13.609</v>
      </c>
      <c r="GP13" s="795">
        <f t="shared" si="75"/>
        <v>14.57</v>
      </c>
      <c r="GQ13" s="795">
        <f t="shared" si="75"/>
        <v>15.574999999999999</v>
      </c>
      <c r="GR13" s="795">
        <f t="shared" si="75"/>
        <v>22.658000000000001</v>
      </c>
      <c r="GS13" s="795">
        <f t="shared" si="75"/>
        <v>17.553000000000001</v>
      </c>
      <c r="GT13" s="795">
        <f t="shared" si="75"/>
        <v>12.14</v>
      </c>
      <c r="GU13" s="795">
        <f t="shared" si="75"/>
        <v>17.636123934</v>
      </c>
      <c r="GV13" s="795">
        <f t="shared" si="75"/>
        <v>15.062760038</v>
      </c>
    </row>
    <row r="14" spans="1:205" s="9" customFormat="1" ht="11.25">
      <c r="B14" s="188"/>
      <c r="C14" s="188"/>
      <c r="D14" s="188" t="s">
        <v>0</v>
      </c>
      <c r="E14" s="188" t="s">
        <v>67</v>
      </c>
      <c r="S14" s="10">
        <f t="shared" ref="S14:AX14" si="76">S13/G13-1</f>
        <v>-4.1404834893166154E-4</v>
      </c>
      <c r="T14" s="10">
        <f t="shared" si="76"/>
        <v>4.6891689860661723E-2</v>
      </c>
      <c r="U14" s="10">
        <f t="shared" si="76"/>
        <v>-0.18302579238771899</v>
      </c>
      <c r="V14" s="10">
        <f t="shared" si="76"/>
        <v>-0.14473868171710336</v>
      </c>
      <c r="W14" s="10">
        <f t="shared" si="76"/>
        <v>0.2083162781346668</v>
      </c>
      <c r="X14" s="10">
        <f t="shared" si="76"/>
        <v>0.17832248664939732</v>
      </c>
      <c r="Y14" s="10">
        <f t="shared" si="76"/>
        <v>3.0662025800205051E-2</v>
      </c>
      <c r="Z14" s="10">
        <f t="shared" si="76"/>
        <v>-0.19292086208414749</v>
      </c>
      <c r="AA14" s="10">
        <f t="shared" si="76"/>
        <v>0.14639603805931212</v>
      </c>
      <c r="AB14" s="10">
        <f t="shared" si="76"/>
        <v>-5.4230977299523531E-2</v>
      </c>
      <c r="AC14" s="10">
        <f t="shared" si="76"/>
        <v>0.16711640050483112</v>
      </c>
      <c r="AD14" s="10">
        <f t="shared" si="76"/>
        <v>7.7458253198312343E-2</v>
      </c>
      <c r="AE14" s="10">
        <f t="shared" si="76"/>
        <v>9.3274869169386543E-2</v>
      </c>
      <c r="AF14" s="10">
        <f t="shared" si="76"/>
        <v>2.1668040530165245E-2</v>
      </c>
      <c r="AG14" s="10">
        <f t="shared" si="76"/>
        <v>7.8102703687831454E-2</v>
      </c>
      <c r="AH14" s="10">
        <f t="shared" si="76"/>
        <v>-7.4015679746691765E-3</v>
      </c>
      <c r="AI14" s="10">
        <f t="shared" si="76"/>
        <v>9.9079812468817252E-2</v>
      </c>
      <c r="AJ14" s="10">
        <f t="shared" si="76"/>
        <v>-0.12980329247959332</v>
      </c>
      <c r="AK14" s="10">
        <f t="shared" si="76"/>
        <v>0.17431809941217624</v>
      </c>
      <c r="AL14" s="10">
        <f t="shared" si="76"/>
        <v>-1.7702801234947607E-2</v>
      </c>
      <c r="AM14" s="10">
        <f t="shared" si="76"/>
        <v>-1.7943061652861081E-2</v>
      </c>
      <c r="AN14" s="10">
        <f t="shared" si="76"/>
        <v>0.21800558688063076</v>
      </c>
      <c r="AO14" s="10">
        <f t="shared" si="76"/>
        <v>-0.1610518061791798</v>
      </c>
      <c r="AP14" s="10">
        <f t="shared" si="76"/>
        <v>5.2878769306364815E-2</v>
      </c>
      <c r="AQ14" s="10">
        <f t="shared" si="76"/>
        <v>0.24031841948138521</v>
      </c>
      <c r="AR14" s="10">
        <f t="shared" si="76"/>
        <v>-2.0449094447878124E-2</v>
      </c>
      <c r="AS14" s="10">
        <f t="shared" si="76"/>
        <v>-2.8548958217163967E-2</v>
      </c>
      <c r="AT14" s="10">
        <f t="shared" si="76"/>
        <v>0.26438642319375427</v>
      </c>
      <c r="AU14" s="10">
        <f t="shared" si="76"/>
        <v>-0.24472032130995591</v>
      </c>
      <c r="AV14" s="10">
        <f t="shared" si="76"/>
        <v>0.10481046157944984</v>
      </c>
      <c r="AW14" s="10">
        <f t="shared" si="76"/>
        <v>-6.2083876148429584E-2</v>
      </c>
      <c r="AX14" s="10">
        <f t="shared" si="76"/>
        <v>-6.6696639294082871E-2</v>
      </c>
      <c r="AY14" s="10">
        <f t="shared" ref="AY14:CD14" si="77">AY13/AM13-1</f>
        <v>-0.19750400716515937</v>
      </c>
      <c r="AZ14" s="10">
        <f t="shared" si="77"/>
        <v>-0.1051771408180171</v>
      </c>
      <c r="BA14" s="10">
        <f t="shared" si="77"/>
        <v>-5.5067417817054043E-3</v>
      </c>
      <c r="BB14" s="10">
        <f t="shared" si="77"/>
        <v>-0.17109947396477676</v>
      </c>
      <c r="BC14" s="10">
        <f t="shared" si="77"/>
        <v>-0.27776987240112261</v>
      </c>
      <c r="BD14" s="10">
        <f t="shared" si="77"/>
        <v>-0.15936045259758091</v>
      </c>
      <c r="BE14" s="10">
        <f t="shared" si="77"/>
        <v>-0.12059907673364834</v>
      </c>
      <c r="BF14" s="10">
        <f t="shared" si="77"/>
        <v>-0.11758244894320058</v>
      </c>
      <c r="BG14" s="10">
        <f t="shared" si="77"/>
        <v>-0.35445466357883726</v>
      </c>
      <c r="BH14" s="10">
        <f t="shared" si="77"/>
        <v>-0.40467099159338549</v>
      </c>
      <c r="BI14" s="487">
        <f t="shared" si="77"/>
        <v>-2.2144288486258268E-2</v>
      </c>
      <c r="BJ14" s="487">
        <f t="shared" si="77"/>
        <v>0.22284939419683081</v>
      </c>
      <c r="BK14" s="487">
        <f t="shared" si="77"/>
        <v>0.12878446445759839</v>
      </c>
      <c r="BL14" s="487">
        <f t="shared" si="77"/>
        <v>-0.14650677743653151</v>
      </c>
      <c r="BM14" s="487">
        <f t="shared" si="77"/>
        <v>-2.7579388537956606E-2</v>
      </c>
      <c r="BN14" s="487">
        <f t="shared" si="77"/>
        <v>0.19641622337545273</v>
      </c>
      <c r="BO14" s="736">
        <f t="shared" si="77"/>
        <v>-1.7662577825130921E-2</v>
      </c>
      <c r="BP14" s="487">
        <f t="shared" si="77"/>
        <v>0.33397071654175758</v>
      </c>
      <c r="BQ14" s="487">
        <f t="shared" si="77"/>
        <v>0.29693321613906298</v>
      </c>
      <c r="BR14" s="487">
        <f t="shared" si="77"/>
        <v>0.133058231207692</v>
      </c>
      <c r="BS14" s="487">
        <f t="shared" si="77"/>
        <v>0.59591002566560625</v>
      </c>
      <c r="BT14" s="487">
        <f t="shared" si="77"/>
        <v>0.92355535044090331</v>
      </c>
      <c r="BU14" s="487">
        <f t="shared" si="77"/>
        <v>8.5097566072929842E-2</v>
      </c>
      <c r="BV14" s="487">
        <f t="shared" si="77"/>
        <v>5.1460266390648268E-2</v>
      </c>
      <c r="BW14" s="487">
        <f t="shared" si="77"/>
        <v>8.63037559052513E-2</v>
      </c>
      <c r="BX14" s="487">
        <f t="shared" si="77"/>
        <v>0.23433095212237354</v>
      </c>
      <c r="BY14" s="487">
        <f t="shared" si="77"/>
        <v>9.8006761446523205E-2</v>
      </c>
      <c r="BZ14" s="487">
        <f t="shared" si="77"/>
        <v>0.12236822954018689</v>
      </c>
      <c r="CA14" s="736">
        <f t="shared" si="77"/>
        <v>3.098250378062084E-2</v>
      </c>
      <c r="CB14" s="487">
        <f t="shared" si="77"/>
        <v>8.6720812621732479E-2</v>
      </c>
      <c r="CC14" s="487">
        <f t="shared" si="77"/>
        <v>0.26739069394891901</v>
      </c>
      <c r="CD14" s="487">
        <f t="shared" si="77"/>
        <v>7.7492884215840663E-2</v>
      </c>
      <c r="CE14" s="487">
        <f t="shared" ref="CE14:DB14" si="78">CE13/BS13-1</f>
        <v>0.50167381187386373</v>
      </c>
      <c r="CF14" s="487">
        <f t="shared" si="78"/>
        <v>0.37399311399970414</v>
      </c>
      <c r="CG14" s="487">
        <f t="shared" si="78"/>
        <v>0.49308281538261078</v>
      </c>
      <c r="CH14" s="487">
        <f t="shared" si="78"/>
        <v>0.29302805642768748</v>
      </c>
      <c r="CI14" s="487">
        <f t="shared" si="78"/>
        <v>1.8030577754115207E-2</v>
      </c>
      <c r="CJ14" s="487">
        <f t="shared" si="78"/>
        <v>0.33689165955830758</v>
      </c>
      <c r="CK14" s="487">
        <f t="shared" si="78"/>
        <v>0.35081983494470803</v>
      </c>
      <c r="CL14" s="487">
        <f t="shared" si="78"/>
        <v>0.29572726292036822</v>
      </c>
      <c r="CM14" s="487">
        <f t="shared" si="78"/>
        <v>0.63722618579509516</v>
      </c>
      <c r="CN14" s="487">
        <f t="shared" si="78"/>
        <v>0.84910014709754833</v>
      </c>
      <c r="CO14" s="487">
        <f t="shared" si="78"/>
        <v>0.36744186618681485</v>
      </c>
      <c r="CP14" s="487">
        <f t="shared" si="78"/>
        <v>0.55737566549319317</v>
      </c>
      <c r="CQ14" s="487">
        <f t="shared" si="78"/>
        <v>0.23261522292058157</v>
      </c>
      <c r="CR14" s="487">
        <f t="shared" si="78"/>
        <v>3.6540224647595432E-2</v>
      </c>
      <c r="CS14" s="487">
        <f t="shared" si="78"/>
        <v>0.20809604113656821</v>
      </c>
      <c r="CT14" s="487">
        <f t="shared" si="78"/>
        <v>0.15886001248782122</v>
      </c>
      <c r="CU14" s="487">
        <f t="shared" si="78"/>
        <v>0.28202516660325272</v>
      </c>
      <c r="CV14" s="487">
        <f t="shared" si="78"/>
        <v>0.25826798042171473</v>
      </c>
      <c r="CW14" s="487">
        <f t="shared" si="78"/>
        <v>0.2704997236355775</v>
      </c>
      <c r="CX14" s="487">
        <f t="shared" si="78"/>
        <v>0.16636325639058347</v>
      </c>
      <c r="CY14" s="487">
        <f t="shared" si="78"/>
        <v>2.696320574441291E-2</v>
      </c>
      <c r="CZ14" s="487">
        <f t="shared" si="78"/>
        <v>-0.16013276045656044</v>
      </c>
      <c r="DA14" s="487">
        <f t="shared" si="78"/>
        <v>0.2487736868366317</v>
      </c>
      <c r="DB14" s="487">
        <f t="shared" si="78"/>
        <v>0.22664458798541021</v>
      </c>
      <c r="DC14" s="487">
        <f t="shared" ref="DC14:DK14" si="79">DC13/CQ13-1</f>
        <v>0.35205651530028681</v>
      </c>
      <c r="DD14" s="487">
        <f t="shared" si="79"/>
        <v>0.15536951465690629</v>
      </c>
      <c r="DE14" s="487">
        <f t="shared" si="79"/>
        <v>0.26905698468272732</v>
      </c>
      <c r="DF14" s="487">
        <f t="shared" si="79"/>
        <v>1.7271847776649141E-2</v>
      </c>
      <c r="DG14" s="487">
        <f t="shared" si="79"/>
        <v>2.9890607522856438E-2</v>
      </c>
      <c r="DH14" s="487">
        <f t="shared" si="79"/>
        <v>5.348839700875363E-2</v>
      </c>
      <c r="DI14" s="487">
        <f t="shared" si="79"/>
        <v>0.16229520723416724</v>
      </c>
      <c r="DJ14" s="487">
        <f t="shared" si="79"/>
        <v>0.24454865653461333</v>
      </c>
      <c r="DK14" s="487">
        <f t="shared" si="79"/>
        <v>-6.1766607115267824E-2</v>
      </c>
      <c r="DL14" s="487">
        <f t="shared" ref="DL14:DR14" si="80">DL13/CZ13-1</f>
        <v>-0.91283086132134672</v>
      </c>
      <c r="DM14" s="487">
        <f t="shared" si="80"/>
        <v>-0.99872033797331727</v>
      </c>
      <c r="DN14" s="487">
        <f t="shared" si="80"/>
        <v>-0.99825575156879554</v>
      </c>
      <c r="DO14" s="487">
        <f t="shared" si="80"/>
        <v>-0.9984956168796536</v>
      </c>
      <c r="DP14" s="487">
        <f t="shared" si="80"/>
        <v>-0.99973407435741679</v>
      </c>
      <c r="DQ14" s="487">
        <f t="shared" si="80"/>
        <v>-0.99917889187364772</v>
      </c>
      <c r="DR14" s="487">
        <f t="shared" si="80"/>
        <v>-0.99965222847228752</v>
      </c>
      <c r="DS14" s="487">
        <f t="shared" ref="DS14:EC14" si="81">DS13/DG13-1</f>
        <v>-0.99895268211655497</v>
      </c>
      <c r="DT14" s="487">
        <f t="shared" si="81"/>
        <v>-0.99702180977848409</v>
      </c>
      <c r="DU14" s="487">
        <f t="shared" si="81"/>
        <v>-0.99808859543211403</v>
      </c>
      <c r="DV14" s="487">
        <f t="shared" si="81"/>
        <v>-0.99529136221662651</v>
      </c>
      <c r="DW14" s="487">
        <f t="shared" si="81"/>
        <v>-0.99377226627773663</v>
      </c>
      <c r="DX14" s="487">
        <f t="shared" si="81"/>
        <v>-0.91597423468431305</v>
      </c>
      <c r="DY14" s="487">
        <f t="shared" si="81"/>
        <v>3.944454869581536</v>
      </c>
      <c r="DZ14" s="487">
        <f t="shared" si="81"/>
        <v>1.2684314303197883</v>
      </c>
      <c r="EA14" s="487">
        <f t="shared" si="81"/>
        <v>9.725712684968526</v>
      </c>
      <c r="EB14" s="487">
        <f t="shared" si="81"/>
        <v>2.3801884900741932</v>
      </c>
      <c r="EC14" s="487">
        <f t="shared" si="81"/>
        <v>1.1230387897991516</v>
      </c>
      <c r="ED14" s="487">
        <f t="shared" ref="ED14:EJ14" si="82">ED13/DR13-1</f>
        <v>7.9173386427741814</v>
      </c>
      <c r="EE14" s="487">
        <f t="shared" si="82"/>
        <v>11.780019887948386</v>
      </c>
      <c r="EF14" s="487">
        <f t="shared" si="82"/>
        <v>-0.48456443821100192</v>
      </c>
      <c r="EG14" s="487">
        <f t="shared" si="82"/>
        <v>-0.94721465569559515</v>
      </c>
      <c r="EH14" s="487">
        <f t="shared" si="82"/>
        <v>-0.82884050281609667</v>
      </c>
      <c r="EI14" s="487">
        <f t="shared" si="82"/>
        <v>-0.97063614494223238</v>
      </c>
      <c r="EJ14" s="487">
        <f t="shared" si="82"/>
        <v>-0.53522622833981948</v>
      </c>
      <c r="EK14" s="487">
        <f t="shared" ref="EK14:FR14" si="83">EK13/DY13-1</f>
        <v>-0.91756802914721625</v>
      </c>
      <c r="EL14" s="487">
        <f t="shared" si="83"/>
        <v>0.36944083658041071</v>
      </c>
      <c r="EM14" s="487">
        <f t="shared" si="83"/>
        <v>2.1444699851252254</v>
      </c>
      <c r="EN14" s="487">
        <f t="shared" si="83"/>
        <v>438.59028890075342</v>
      </c>
      <c r="EO14" s="487">
        <f t="shared" si="83"/>
        <v>314.24376346545017</v>
      </c>
      <c r="EP14" s="487">
        <f t="shared" si="83"/>
        <v>288.71952635417756</v>
      </c>
      <c r="EQ14" s="487">
        <f t="shared" si="83"/>
        <v>94.842175855374407</v>
      </c>
      <c r="ER14" s="487">
        <f t="shared" si="83"/>
        <v>739.73125122825047</v>
      </c>
      <c r="ES14" s="487">
        <f t="shared" si="83"/>
        <v>13782.467005347593</v>
      </c>
      <c r="ET14" s="487">
        <f t="shared" si="83"/>
        <v>1393.5010432190759</v>
      </c>
      <c r="EU14" s="487">
        <f t="shared" si="83"/>
        <v>6988.5952240999268</v>
      </c>
      <c r="EV14" s="487">
        <f t="shared" si="83"/>
        <v>337.77216712047783</v>
      </c>
      <c r="EW14" s="487">
        <f t="shared" si="83"/>
        <v>1855.0079926335175</v>
      </c>
      <c r="EX14" s="487">
        <f t="shared" si="83"/>
        <v>193.71681639032238</v>
      </c>
      <c r="EY14" s="487">
        <f t="shared" si="83"/>
        <v>20.120581858718172</v>
      </c>
      <c r="EZ14" s="487">
        <f t="shared" si="83"/>
        <v>2.1433545112000414</v>
      </c>
      <c r="FA14" s="487">
        <f t="shared" si="83"/>
        <v>0.89515273518660954</v>
      </c>
      <c r="FB14" s="487">
        <f t="shared" si="83"/>
        <v>0.72902553979155238</v>
      </c>
      <c r="FC14" s="487">
        <f t="shared" si="83"/>
        <v>0.12015280202916645</v>
      </c>
      <c r="FD14" s="487">
        <f t="shared" si="83"/>
        <v>0.30254582270044961</v>
      </c>
      <c r="FE14" s="487">
        <f t="shared" si="83"/>
        <v>6.857469593512433E-2</v>
      </c>
      <c r="FF14" s="487">
        <f t="shared" si="83"/>
        <v>5.7510921650741897E-2</v>
      </c>
      <c r="FG14" s="487">
        <f t="shared" si="83"/>
        <v>0.13497885189711667</v>
      </c>
      <c r="FH14" s="487">
        <f t="shared" si="83"/>
        <v>0.22831085588639932</v>
      </c>
      <c r="FI14" s="487">
        <f t="shared" si="83"/>
        <v>0.173149269039512</v>
      </c>
      <c r="FJ14" s="487">
        <f t="shared" si="83"/>
        <v>3.1735118065330692E-2</v>
      </c>
      <c r="FK14" s="487">
        <f t="shared" si="83"/>
        <v>1.5301777599096456E-2</v>
      </c>
      <c r="FL14" s="487">
        <f t="shared" si="83"/>
        <v>-3.9124897393732816E-2</v>
      </c>
      <c r="FM14" s="487">
        <f t="shared" si="83"/>
        <v>0.24099410092115159</v>
      </c>
      <c r="FN14" s="487">
        <f t="shared" si="83"/>
        <v>-0.13096815112172155</v>
      </c>
      <c r="FO14" s="487">
        <f t="shared" si="83"/>
        <v>-2.8640069579130567E-2</v>
      </c>
      <c r="FP14" s="487">
        <f t="shared" si="83"/>
        <v>9.6032476670444566E-3</v>
      </c>
      <c r="FQ14" s="487">
        <f t="shared" si="83"/>
        <v>-0.15297399390931898</v>
      </c>
      <c r="FR14" s="487">
        <f t="shared" si="83"/>
        <v>4.8609488866076189E-2</v>
      </c>
      <c r="FS14" s="487">
        <f t="shared" ref="FS14:GE14" si="84">FS13/FG13-1</f>
        <v>-1.5256382793563228E-2</v>
      </c>
      <c r="FT14" s="487">
        <f t="shared" si="84"/>
        <v>-2.1911263338813991E-2</v>
      </c>
      <c r="FU14" s="487">
        <f t="shared" si="84"/>
        <v>0.10136533829147343</v>
      </c>
      <c r="FV14" s="487">
        <f t="shared" si="84"/>
        <v>0.15558963312795204</v>
      </c>
      <c r="FW14" s="487">
        <f t="shared" si="84"/>
        <v>9.4697399354779721E-2</v>
      </c>
      <c r="FX14" s="487">
        <f t="shared" si="84"/>
        <v>5.9072347594911312E-2</v>
      </c>
      <c r="FY14" s="487">
        <f t="shared" si="84"/>
        <v>-5.8631782517811537E-2</v>
      </c>
      <c r="FZ14" s="487">
        <f t="shared" si="84"/>
        <v>-8.002167706723684E-3</v>
      </c>
      <c r="GA14" s="487">
        <f t="shared" si="84"/>
        <v>-0.10276536102412415</v>
      </c>
      <c r="GB14" s="487">
        <f t="shared" si="84"/>
        <v>-1.1069877345902479E-2</v>
      </c>
      <c r="GC14" s="487">
        <f t="shared" si="84"/>
        <v>0.16218135563433123</v>
      </c>
      <c r="GD14" s="487">
        <f t="shared" si="84"/>
        <v>5.3593994703283521E-2</v>
      </c>
      <c r="GE14" s="487">
        <f t="shared" si="84"/>
        <v>-3.159930023560853E-3</v>
      </c>
      <c r="GF14" s="487"/>
      <c r="GG14" s="487"/>
      <c r="GH14" s="797" t="s">
        <v>390</v>
      </c>
      <c r="GI14" s="795">
        <f t="shared" ref="GI14:GV14" si="85">INDEX($92:$92,1,COLUMN(GI14)-$GS$5)</f>
        <v>312.47399999999999</v>
      </c>
      <c r="GJ14" s="795">
        <f t="shared" si="85"/>
        <v>273.74299999999999</v>
      </c>
      <c r="GK14" s="795">
        <f t="shared" si="85"/>
        <v>290.08800000000002</v>
      </c>
      <c r="GL14" s="795">
        <f t="shared" si="85"/>
        <v>334.74799999999999</v>
      </c>
      <c r="GM14" s="795">
        <f t="shared" si="85"/>
        <v>339.58600000000001</v>
      </c>
      <c r="GN14" s="795">
        <f t="shared" si="85"/>
        <v>322.11</v>
      </c>
      <c r="GO14" s="795">
        <f t="shared" si="85"/>
        <v>329.77600000000001</v>
      </c>
      <c r="GP14" s="795">
        <f t="shared" si="85"/>
        <v>364.76400000000001</v>
      </c>
      <c r="GQ14" s="795">
        <f t="shared" si="85"/>
        <v>309.988</v>
      </c>
      <c r="GR14" s="795">
        <f t="shared" si="85"/>
        <v>308.98700000000002</v>
      </c>
      <c r="GS14" s="795">
        <f t="shared" si="85"/>
        <v>297.63900000000001</v>
      </c>
      <c r="GT14" s="795">
        <f t="shared" si="85"/>
        <v>334.07900000000001</v>
      </c>
      <c r="GU14" s="795">
        <f t="shared" si="85"/>
        <v>327.87060783699997</v>
      </c>
      <c r="GV14" s="795">
        <f t="shared" si="85"/>
        <v>273.51478071000003</v>
      </c>
    </row>
    <row r="15" spans="1:205">
      <c r="B15" s="190"/>
      <c r="C15" s="190"/>
      <c r="D15" s="189" t="s">
        <v>87</v>
      </c>
      <c r="E15" s="190" t="s">
        <v>73</v>
      </c>
      <c r="F15" s="7">
        <f t="shared" ref="F15:AK15" si="86">SUM(F73,F146,F96,F123)</f>
        <v>40.347536000000005</v>
      </c>
      <c r="G15" s="7">
        <f t="shared" si="86"/>
        <v>30.738883000000001</v>
      </c>
      <c r="H15" s="7">
        <f t="shared" si="86"/>
        <v>52.518557999999999</v>
      </c>
      <c r="I15" s="7">
        <f t="shared" si="86"/>
        <v>41.105643999999998</v>
      </c>
      <c r="J15" s="7">
        <f t="shared" si="86"/>
        <v>43.880898000000002</v>
      </c>
      <c r="K15" s="7">
        <f t="shared" si="86"/>
        <v>37.876052000000001</v>
      </c>
      <c r="L15" s="7">
        <f t="shared" si="86"/>
        <v>47.01860099999999</v>
      </c>
      <c r="M15" s="7">
        <f t="shared" si="86"/>
        <v>45.156507000000005</v>
      </c>
      <c r="N15" s="7">
        <f t="shared" si="86"/>
        <v>55.185411999999999</v>
      </c>
      <c r="O15" s="7">
        <f t="shared" si="86"/>
        <v>73.164760000000001</v>
      </c>
      <c r="P15" s="7">
        <f t="shared" si="86"/>
        <v>44.075231999999993</v>
      </c>
      <c r="Q15" s="7">
        <f t="shared" si="86"/>
        <v>37.717605999999996</v>
      </c>
      <c r="R15" s="7">
        <f t="shared" si="86"/>
        <v>34.169491999999998</v>
      </c>
      <c r="S15" s="7">
        <f t="shared" si="86"/>
        <v>32.813432000000006</v>
      </c>
      <c r="T15" s="7">
        <f t="shared" si="86"/>
        <v>41.444125</v>
      </c>
      <c r="U15" s="7">
        <f t="shared" si="86"/>
        <v>37.196497000000008</v>
      </c>
      <c r="V15" s="7">
        <f t="shared" si="86"/>
        <v>30.904145</v>
      </c>
      <c r="W15" s="7">
        <f t="shared" si="86"/>
        <v>37.508370999999997</v>
      </c>
      <c r="X15" s="7">
        <f t="shared" si="86"/>
        <v>41.471188000000005</v>
      </c>
      <c r="Y15" s="7">
        <f t="shared" si="86"/>
        <v>42.185214000000002</v>
      </c>
      <c r="Z15" s="7">
        <f t="shared" si="86"/>
        <v>55.440105999999993</v>
      </c>
      <c r="AA15" s="7">
        <f t="shared" si="86"/>
        <v>43.639138000000003</v>
      </c>
      <c r="AB15" s="7">
        <f t="shared" si="86"/>
        <v>42.224514000000006</v>
      </c>
      <c r="AC15" s="7">
        <f t="shared" si="86"/>
        <v>39.289161</v>
      </c>
      <c r="AD15" s="7">
        <f t="shared" si="86"/>
        <v>44.435536999999997</v>
      </c>
      <c r="AE15" s="7">
        <f t="shared" si="86"/>
        <v>41.165838999999998</v>
      </c>
      <c r="AF15" s="7">
        <f t="shared" si="86"/>
        <v>46.440722999999998</v>
      </c>
      <c r="AG15" s="7">
        <f t="shared" si="86"/>
        <v>47.011389999999999</v>
      </c>
      <c r="AH15" s="7">
        <f t="shared" si="86"/>
        <v>79.836596</v>
      </c>
      <c r="AI15" s="7">
        <f t="shared" si="86"/>
        <v>43.733000000000004</v>
      </c>
      <c r="AJ15" s="7">
        <f t="shared" si="86"/>
        <v>50.848999999999997</v>
      </c>
      <c r="AK15" s="7">
        <f t="shared" si="86"/>
        <v>49.793913000000003</v>
      </c>
      <c r="AL15" s="7">
        <f t="shared" ref="AL15:BK15" si="87">SUM(AL73,AL146,AL96,AL123)</f>
        <v>46.075000000000003</v>
      </c>
      <c r="AM15" s="7">
        <f t="shared" si="87"/>
        <v>69.068467999999996</v>
      </c>
      <c r="AN15" s="7">
        <f t="shared" si="87"/>
        <v>71.434680999999998</v>
      </c>
      <c r="AO15" s="7">
        <f t="shared" si="87"/>
        <v>72.892083999999997</v>
      </c>
      <c r="AP15" s="7">
        <f t="shared" si="87"/>
        <v>55.071000000000005</v>
      </c>
      <c r="AQ15" s="7">
        <f t="shared" si="87"/>
        <v>45.138999999999996</v>
      </c>
      <c r="AR15" s="7">
        <f t="shared" si="87"/>
        <v>50.657000000000011</v>
      </c>
      <c r="AS15" s="7">
        <f t="shared" si="87"/>
        <v>52.490190000000005</v>
      </c>
      <c r="AT15" s="7">
        <f t="shared" si="87"/>
        <v>46.356509000000003</v>
      </c>
      <c r="AU15" s="7">
        <f t="shared" si="87"/>
        <v>44.536634999999997</v>
      </c>
      <c r="AV15" s="7">
        <f t="shared" si="87"/>
        <v>37.957592000000005</v>
      </c>
      <c r="AW15" s="7">
        <f t="shared" si="87"/>
        <v>33.669309999999996</v>
      </c>
      <c r="AX15" s="7">
        <f t="shared" si="87"/>
        <v>38.593786999999992</v>
      </c>
      <c r="AY15" s="7">
        <f t="shared" si="87"/>
        <v>33.566237000000001</v>
      </c>
      <c r="AZ15" s="7">
        <f t="shared" si="87"/>
        <v>40.263163999999996</v>
      </c>
      <c r="BA15" s="7">
        <f t="shared" si="87"/>
        <v>36.810355000000001</v>
      </c>
      <c r="BB15" s="7">
        <f t="shared" si="87"/>
        <v>40.240508999999996</v>
      </c>
      <c r="BC15" s="7">
        <f t="shared" si="87"/>
        <v>30.863661</v>
      </c>
      <c r="BD15" s="7">
        <f t="shared" si="87"/>
        <v>49.984235000000005</v>
      </c>
      <c r="BE15" s="7">
        <f t="shared" si="87"/>
        <v>50.213293958702778</v>
      </c>
      <c r="BF15" s="7">
        <f t="shared" si="87"/>
        <v>45.48527</v>
      </c>
      <c r="BG15" s="7">
        <f t="shared" si="87"/>
        <v>52.849654000000001</v>
      </c>
      <c r="BH15" s="7">
        <f t="shared" si="87"/>
        <v>52.733966000000002</v>
      </c>
      <c r="BI15" s="482">
        <f t="shared" si="87"/>
        <v>54.751846</v>
      </c>
      <c r="BJ15" s="482">
        <f t="shared" si="87"/>
        <v>40.993051000000001</v>
      </c>
      <c r="BK15" s="482">
        <f t="shared" si="87"/>
        <v>46.336234000000005</v>
      </c>
      <c r="BL15" s="482">
        <f>SUM(BL73,F130,BL96,BL123)</f>
        <v>48.920466594141075</v>
      </c>
      <c r="BM15" s="482">
        <f t="shared" ref="BM15:CR15" si="88">SUM(BM73,BM146,BM96,BM123)</f>
        <v>54.151005428719273</v>
      </c>
      <c r="BN15" s="482">
        <f t="shared" si="88"/>
        <v>56.359603</v>
      </c>
      <c r="BO15" s="737">
        <f t="shared" si="88"/>
        <v>49.079018999999995</v>
      </c>
      <c r="BP15" s="482">
        <f t="shared" si="88"/>
        <v>57.770647000000011</v>
      </c>
      <c r="BQ15" s="482">
        <f t="shared" si="88"/>
        <v>56.847842999999997</v>
      </c>
      <c r="BR15" s="482">
        <f t="shared" si="88"/>
        <v>56.644337000000007</v>
      </c>
      <c r="BS15" s="482">
        <f t="shared" si="88"/>
        <v>48.842770999999999</v>
      </c>
      <c r="BT15" s="482">
        <f t="shared" si="88"/>
        <v>49.985782</v>
      </c>
      <c r="BU15" s="482">
        <f t="shared" si="88"/>
        <v>60.291997000000009</v>
      </c>
      <c r="BV15" s="482">
        <f t="shared" si="88"/>
        <v>53.242379</v>
      </c>
      <c r="BW15" s="482">
        <f t="shared" si="88"/>
        <v>53.277596000000003</v>
      </c>
      <c r="BX15" s="482">
        <f t="shared" si="88"/>
        <v>57.335366000000008</v>
      </c>
      <c r="BY15" s="482">
        <f t="shared" si="88"/>
        <v>71.525503000000015</v>
      </c>
      <c r="BZ15" s="482">
        <f t="shared" si="88"/>
        <v>52.969695000000002</v>
      </c>
      <c r="CA15" s="737">
        <f t="shared" si="88"/>
        <v>49.753116000000006</v>
      </c>
      <c r="CB15" s="482">
        <f t="shared" si="88"/>
        <v>60.487118999999993</v>
      </c>
      <c r="CC15" s="482">
        <f t="shared" si="88"/>
        <v>61.322680000000005</v>
      </c>
      <c r="CD15" s="482">
        <f t="shared" si="88"/>
        <v>60.837329999999987</v>
      </c>
      <c r="CE15" s="482">
        <f t="shared" si="88"/>
        <v>68.279246000000001</v>
      </c>
      <c r="CF15" s="482">
        <f t="shared" si="88"/>
        <v>76.421706</v>
      </c>
      <c r="CG15" s="482">
        <f t="shared" si="88"/>
        <v>79.812410999999997</v>
      </c>
      <c r="CH15" s="482">
        <f t="shared" si="88"/>
        <v>83.068115030000001</v>
      </c>
      <c r="CI15" s="482">
        <f t="shared" si="88"/>
        <v>89.980459999999994</v>
      </c>
      <c r="CJ15" s="482">
        <f t="shared" si="88"/>
        <v>76.675657000000001</v>
      </c>
      <c r="CK15" s="482">
        <f t="shared" si="88"/>
        <v>100.795992</v>
      </c>
      <c r="CL15" s="482">
        <f t="shared" si="88"/>
        <v>101.48746500000001</v>
      </c>
      <c r="CM15" s="482">
        <f t="shared" si="88"/>
        <v>95.004604999999998</v>
      </c>
      <c r="CN15" s="482">
        <f t="shared" si="88"/>
        <v>110.176374</v>
      </c>
      <c r="CO15" s="482">
        <f t="shared" si="88"/>
        <v>107.3617</v>
      </c>
      <c r="CP15" s="482">
        <f t="shared" si="88"/>
        <v>109.35389900000001</v>
      </c>
      <c r="CQ15" s="482">
        <f t="shared" si="88"/>
        <v>108.82748199999999</v>
      </c>
      <c r="CR15" s="482">
        <f t="shared" si="88"/>
        <v>95.975517999999994</v>
      </c>
      <c r="CS15" s="482">
        <f t="shared" ref="CS15:DK15" si="89">SUM(CS73,CS146,CS96,CS123)</f>
        <v>103.42034600000001</v>
      </c>
      <c r="CT15" s="482">
        <f t="shared" si="89"/>
        <v>92.044001000000009</v>
      </c>
      <c r="CU15" s="482">
        <f t="shared" si="89"/>
        <v>98.042828</v>
      </c>
      <c r="CV15" s="482">
        <f t="shared" si="89"/>
        <v>108.486684</v>
      </c>
      <c r="CW15" s="482">
        <f t="shared" si="89"/>
        <v>105.84992000000001</v>
      </c>
      <c r="CX15" s="482">
        <f t="shared" si="89"/>
        <v>116.339978</v>
      </c>
      <c r="CY15" s="482">
        <f t="shared" si="89"/>
        <v>100.60923200000001</v>
      </c>
      <c r="CZ15" s="482">
        <f t="shared" si="89"/>
        <v>116.848006</v>
      </c>
      <c r="DA15" s="482">
        <f t="shared" si="89"/>
        <v>112.47897199999998</v>
      </c>
      <c r="DB15" s="482">
        <f t="shared" si="89"/>
        <v>113.04844199999999</v>
      </c>
      <c r="DC15" s="482">
        <f t="shared" si="89"/>
        <v>127.032674</v>
      </c>
      <c r="DD15" s="482">
        <f t="shared" si="89"/>
        <v>116.94469000000002</v>
      </c>
      <c r="DE15" s="482">
        <f t="shared" si="89"/>
        <v>120.78871400000001</v>
      </c>
      <c r="DF15" s="482">
        <f t="shared" si="89"/>
        <v>121.23173499999999</v>
      </c>
      <c r="DG15" s="482">
        <f t="shared" si="89"/>
        <v>119.008216</v>
      </c>
      <c r="DH15" s="482">
        <f t="shared" si="89"/>
        <v>107.325563</v>
      </c>
      <c r="DI15" s="482">
        <f t="shared" si="89"/>
        <v>87.505310999999992</v>
      </c>
      <c r="DJ15" s="482">
        <f t="shared" si="89"/>
        <v>97.310699</v>
      </c>
      <c r="DK15" s="482">
        <f t="shared" si="89"/>
        <v>117.03231400000001</v>
      </c>
      <c r="DL15" s="482">
        <f t="shared" ref="DL15:EQ15" si="90">SUM(DL73,DL146,DL96,DL123)</f>
        <v>46.460589000000006</v>
      </c>
      <c r="DM15" s="482">
        <f t="shared" si="90"/>
        <v>31.881367000000004</v>
      </c>
      <c r="DN15" s="482">
        <f t="shared" si="90"/>
        <v>125.346135</v>
      </c>
      <c r="DO15" s="482">
        <f t="shared" si="90"/>
        <v>68.512007999999994</v>
      </c>
      <c r="DP15" s="482">
        <f t="shared" si="90"/>
        <v>76.570448999999996</v>
      </c>
      <c r="DQ15" s="482">
        <f t="shared" si="90"/>
        <v>74.485079999999996</v>
      </c>
      <c r="DR15" s="482">
        <f t="shared" si="90"/>
        <v>96.541763000000003</v>
      </c>
      <c r="DS15" s="482">
        <f t="shared" si="90"/>
        <v>77.107066000000003</v>
      </c>
      <c r="DT15" s="482">
        <f t="shared" si="90"/>
        <v>88.476825000000005</v>
      </c>
      <c r="DU15" s="482">
        <f t="shared" si="90"/>
        <v>116.12748500000001</v>
      </c>
      <c r="DV15" s="482">
        <f t="shared" si="90"/>
        <v>78.984497999999988</v>
      </c>
      <c r="DW15" s="482">
        <f t="shared" si="90"/>
        <v>67.914469000000011</v>
      </c>
      <c r="DX15" s="482">
        <f t="shared" si="90"/>
        <v>78.007005000000007</v>
      </c>
      <c r="DY15" s="482">
        <f t="shared" si="90"/>
        <v>101.97862499999999</v>
      </c>
      <c r="DZ15" s="482">
        <f t="shared" si="90"/>
        <v>79.840126999999995</v>
      </c>
      <c r="EA15" s="482">
        <f t="shared" si="90"/>
        <v>146.89526599999996</v>
      </c>
      <c r="EB15" s="482">
        <f t="shared" si="90"/>
        <v>97.938535000000002</v>
      </c>
      <c r="EC15" s="482">
        <f t="shared" si="90"/>
        <v>147.550231</v>
      </c>
      <c r="ED15" s="482">
        <f t="shared" si="90"/>
        <v>62.169545999999897</v>
      </c>
      <c r="EE15" s="482">
        <f t="shared" si="90"/>
        <v>68.811313999999996</v>
      </c>
      <c r="EF15" s="482">
        <f t="shared" si="90"/>
        <v>95.152878000000001</v>
      </c>
      <c r="EG15" s="482">
        <f t="shared" si="90"/>
        <v>113.96002299999999</v>
      </c>
      <c r="EH15" s="482">
        <f t="shared" si="90"/>
        <v>68.163786000000002</v>
      </c>
      <c r="EI15" s="482">
        <f t="shared" si="90"/>
        <v>61.242696999999993</v>
      </c>
      <c r="EJ15" s="482">
        <f t="shared" si="90"/>
        <v>73.563615000000013</v>
      </c>
      <c r="EK15" s="482">
        <f t="shared" si="90"/>
        <v>55.362961999999996</v>
      </c>
      <c r="EL15" s="482">
        <f t="shared" si="90"/>
        <v>55.516289</v>
      </c>
      <c r="EM15" s="482">
        <f t="shared" si="90"/>
        <v>64.833674000000002</v>
      </c>
      <c r="EN15" s="482">
        <f t="shared" si="90"/>
        <v>89.123475999999997</v>
      </c>
      <c r="EO15" s="482">
        <f t="shared" si="90"/>
        <v>121.99834099999998</v>
      </c>
      <c r="EP15" s="482">
        <f t="shared" si="90"/>
        <v>90.210088999999996</v>
      </c>
      <c r="EQ15" s="482">
        <f t="shared" si="90"/>
        <v>91.515631000000013</v>
      </c>
      <c r="ER15" s="482">
        <f t="shared" ref="ER15:FN15" si="91">SUM(ER73,ER146,ER96,ER123)</f>
        <v>75.895329000000004</v>
      </c>
      <c r="ES15" s="482">
        <f t="shared" si="91"/>
        <v>95.078012000000001</v>
      </c>
      <c r="ET15" s="482">
        <f t="shared" si="91"/>
        <v>103.77132300000001</v>
      </c>
      <c r="EU15" s="482">
        <f t="shared" si="91"/>
        <v>70.220035999999993</v>
      </c>
      <c r="EV15" s="482">
        <f t="shared" si="91"/>
        <v>88.675255000000007</v>
      </c>
      <c r="EW15" s="482">
        <f t="shared" si="91"/>
        <v>146.650319</v>
      </c>
      <c r="EX15" s="482">
        <f t="shared" si="91"/>
        <v>112.57290599999999</v>
      </c>
      <c r="EY15" s="482">
        <f t="shared" si="91"/>
        <v>145.741749</v>
      </c>
      <c r="EZ15" s="482">
        <f t="shared" si="91"/>
        <v>110.62108599999999</v>
      </c>
      <c r="FA15" s="482">
        <f t="shared" si="91"/>
        <v>122.924027</v>
      </c>
      <c r="FB15" s="482">
        <f t="shared" si="91"/>
        <v>86.917521000000008</v>
      </c>
      <c r="FC15" s="482">
        <f t="shared" si="91"/>
        <v>87.805573999999993</v>
      </c>
      <c r="FD15" s="482">
        <f t="shared" si="91"/>
        <v>81.73470300000001</v>
      </c>
      <c r="FE15" s="482">
        <f t="shared" si="91"/>
        <v>78.670473999999999</v>
      </c>
      <c r="FF15" s="482">
        <f t="shared" si="91"/>
        <v>100.98892599999999</v>
      </c>
      <c r="FG15" s="482">
        <f t="shared" si="91"/>
        <v>110.28495099999999</v>
      </c>
      <c r="FH15" s="482">
        <f t="shared" si="91"/>
        <v>136.06126599999999</v>
      </c>
      <c r="FI15" s="482">
        <f t="shared" si="91"/>
        <v>108.45038599999999</v>
      </c>
      <c r="FJ15" s="482">
        <f t="shared" si="91"/>
        <v>127.026117</v>
      </c>
      <c r="FK15" s="482">
        <f t="shared" si="91"/>
        <v>104.69441399999999</v>
      </c>
      <c r="FL15" s="482">
        <f t="shared" si="91"/>
        <v>96.079387999999994</v>
      </c>
      <c r="FM15" s="482">
        <f t="shared" si="91"/>
        <v>108.549851</v>
      </c>
      <c r="FN15" s="482">
        <f t="shared" si="91"/>
        <v>120.93196600000002</v>
      </c>
      <c r="FO15" s="482">
        <f t="shared" ref="FO15:FP15" si="92">SUM(FO73,FO146,FO96,FO123)</f>
        <v>98.410688000000007</v>
      </c>
      <c r="FP15" s="482">
        <f t="shared" si="92"/>
        <v>110.196856</v>
      </c>
      <c r="FQ15" s="482">
        <f t="shared" ref="FQ15:FR15" si="93">SUM(FQ73,FQ146,FQ96,FQ123)</f>
        <v>89.605999999999995</v>
      </c>
      <c r="FR15" s="482">
        <f t="shared" si="93"/>
        <v>91.875999999999991</v>
      </c>
      <c r="FS15" s="482">
        <f t="shared" ref="FS15:FX15" si="94">SUM(FS73,FS146,FS96,FS123)</f>
        <v>94.896000000000001</v>
      </c>
      <c r="FT15" s="482">
        <f t="shared" si="94"/>
        <v>117.00578400000001</v>
      </c>
      <c r="FU15" s="482">
        <f t="shared" si="94"/>
        <v>128.49199999999999</v>
      </c>
      <c r="FV15" s="482">
        <f t="shared" si="94"/>
        <v>129.637</v>
      </c>
      <c r="FW15" s="482">
        <f t="shared" si="94"/>
        <v>104.28399999999999</v>
      </c>
      <c r="FX15" s="482">
        <f t="shared" si="94"/>
        <v>100.604</v>
      </c>
      <c r="FY15" s="482">
        <f t="shared" ref="FY15:FZ15" si="95">SUM(FY73,FY146,FY96,FY123)</f>
        <v>99.12</v>
      </c>
      <c r="FZ15" s="482">
        <f t="shared" si="95"/>
        <v>104.69800000000001</v>
      </c>
      <c r="GA15" s="482">
        <f t="shared" ref="GA15:GB15" si="96">SUM(GA73,GA146,GA96,GA123)</f>
        <v>138.53800000000001</v>
      </c>
      <c r="GB15" s="482">
        <f t="shared" si="96"/>
        <v>106.298</v>
      </c>
      <c r="GC15" s="482">
        <f t="shared" ref="GC15:GD15" si="97">SUM(GC73,GC146,GC96,GC123)</f>
        <v>100.273167008</v>
      </c>
      <c r="GD15" s="482">
        <f t="shared" si="97"/>
        <v>110.30858740000001</v>
      </c>
      <c r="GE15" s="482">
        <f t="shared" ref="GE15" si="98">SUM(GE73,GE146,GE96,GE123)</f>
        <v>107.683306</v>
      </c>
      <c r="GF15" s="482"/>
      <c r="GG15" s="482"/>
      <c r="GH15" s="797" t="s">
        <v>393</v>
      </c>
      <c r="GI15" s="795">
        <f t="shared" ref="GI15:GV15" si="99">INDEX($119:$119,1,COLUMN(GI15)-$GS$5)</f>
        <v>30.771999999999998</v>
      </c>
      <c r="GJ15" s="795">
        <f t="shared" si="99"/>
        <v>34.475000000000001</v>
      </c>
      <c r="GK15" s="795">
        <f t="shared" si="99"/>
        <v>39.557000000000002</v>
      </c>
      <c r="GL15" s="795">
        <f t="shared" si="99"/>
        <v>42.231999999999999</v>
      </c>
      <c r="GM15" s="795">
        <f t="shared" si="99"/>
        <v>48.68</v>
      </c>
      <c r="GN15" s="795">
        <f t="shared" si="99"/>
        <v>39.618000000000002</v>
      </c>
      <c r="GO15" s="795">
        <f t="shared" si="99"/>
        <v>41.932000000000002</v>
      </c>
      <c r="GP15" s="795">
        <f t="shared" si="99"/>
        <v>56.265000000000001</v>
      </c>
      <c r="GQ15" s="795">
        <f t="shared" si="99"/>
        <v>37.234999999999999</v>
      </c>
      <c r="GR15" s="795">
        <f t="shared" si="99"/>
        <v>44.863999999999997</v>
      </c>
      <c r="GS15" s="795">
        <f t="shared" si="99"/>
        <v>62.204000000000001</v>
      </c>
      <c r="GT15" s="795">
        <f t="shared" si="99"/>
        <v>39.892000000000003</v>
      </c>
      <c r="GU15" s="795">
        <f t="shared" si="99"/>
        <v>58.719685054999999</v>
      </c>
      <c r="GV15" s="795">
        <f t="shared" si="99"/>
        <v>56.939577468000003</v>
      </c>
    </row>
    <row r="16" spans="1:205" s="9" customFormat="1" ht="11.25">
      <c r="B16" s="188"/>
      <c r="C16" s="188"/>
      <c r="D16" s="188" t="s">
        <v>0</v>
      </c>
      <c r="E16" s="188" t="s">
        <v>67</v>
      </c>
      <c r="S16" s="10">
        <f t="shared" ref="S16:AX16" si="100">S15/G15-1</f>
        <v>6.7489407471312601E-2</v>
      </c>
      <c r="T16" s="10">
        <f t="shared" si="100"/>
        <v>-0.21086704246525578</v>
      </c>
      <c r="U16" s="10">
        <f t="shared" si="100"/>
        <v>-9.5100006218123978E-2</v>
      </c>
      <c r="V16" s="10">
        <f t="shared" si="100"/>
        <v>-0.2957266963862043</v>
      </c>
      <c r="W16" s="10">
        <f t="shared" si="100"/>
        <v>-9.7074795440666994E-3</v>
      </c>
      <c r="X16" s="10">
        <f t="shared" si="100"/>
        <v>-0.11798337002838488</v>
      </c>
      <c r="Y16" s="10">
        <f t="shared" si="100"/>
        <v>-6.5799885717467088E-2</v>
      </c>
      <c r="Z16" s="10">
        <f t="shared" si="100"/>
        <v>4.6152414337323755E-3</v>
      </c>
      <c r="AA16" s="10">
        <f t="shared" si="100"/>
        <v>-0.40354976904181739</v>
      </c>
      <c r="AB16" s="10">
        <f t="shared" si="100"/>
        <v>-4.1989977500288322E-2</v>
      </c>
      <c r="AC16" s="10">
        <f t="shared" si="100"/>
        <v>4.166635072225966E-2</v>
      </c>
      <c r="AD16" s="10">
        <f t="shared" si="100"/>
        <v>0.30044476517239405</v>
      </c>
      <c r="AE16" s="10">
        <f t="shared" si="100"/>
        <v>0.25454231669518723</v>
      </c>
      <c r="AF16" s="10">
        <f t="shared" si="100"/>
        <v>0.12056227511136974</v>
      </c>
      <c r="AG16" s="10">
        <f t="shared" si="100"/>
        <v>0.26386605706445931</v>
      </c>
      <c r="AH16" s="10">
        <f t="shared" si="100"/>
        <v>1.5833620700394722</v>
      </c>
      <c r="AI16" s="10">
        <f t="shared" si="100"/>
        <v>0.165953061517921</v>
      </c>
      <c r="AJ16" s="10">
        <f t="shared" si="100"/>
        <v>0.22612836651797852</v>
      </c>
      <c r="AK16" s="10">
        <f t="shared" si="100"/>
        <v>0.18036411999711555</v>
      </c>
      <c r="AL16" s="10">
        <f t="shared" si="100"/>
        <v>-0.16892294542149666</v>
      </c>
      <c r="AM16" s="10">
        <f t="shared" si="100"/>
        <v>0.58271843041445948</v>
      </c>
      <c r="AN16" s="10">
        <f t="shared" si="100"/>
        <v>0.69178219552746034</v>
      </c>
      <c r="AO16" s="10">
        <f t="shared" si="100"/>
        <v>0.85527209400068371</v>
      </c>
      <c r="AP16" s="10">
        <f t="shared" si="100"/>
        <v>0.23934588660422862</v>
      </c>
      <c r="AQ16" s="10">
        <f t="shared" si="100"/>
        <v>9.6515972867697419E-2</v>
      </c>
      <c r="AR16" s="10">
        <f t="shared" si="100"/>
        <v>9.0788358312165141E-2</v>
      </c>
      <c r="AS16" s="10">
        <f t="shared" si="100"/>
        <v>0.11654196993537114</v>
      </c>
      <c r="AT16" s="10">
        <f t="shared" si="100"/>
        <v>-0.41935764646077844</v>
      </c>
      <c r="AU16" s="10">
        <f t="shared" si="100"/>
        <v>1.8375940365398913E-2</v>
      </c>
      <c r="AV16" s="10">
        <f t="shared" si="100"/>
        <v>-0.25352333379220815</v>
      </c>
      <c r="AW16" s="10">
        <f t="shared" si="100"/>
        <v>-0.32382678983272528</v>
      </c>
      <c r="AX16" s="10">
        <f t="shared" si="100"/>
        <v>-0.16237033098209463</v>
      </c>
      <c r="AY16" s="10">
        <f t="shared" ref="AY16:CD16" si="101">AY15/AM15-1</f>
        <v>-0.51401503505188506</v>
      </c>
      <c r="AZ16" s="10">
        <f t="shared" si="101"/>
        <v>-0.43636391404897579</v>
      </c>
      <c r="BA16" s="10">
        <f t="shared" si="101"/>
        <v>-0.49500202244183333</v>
      </c>
      <c r="BB16" s="10">
        <f t="shared" si="101"/>
        <v>-0.26929765212180656</v>
      </c>
      <c r="BC16" s="10">
        <f t="shared" si="101"/>
        <v>-0.31625288553135866</v>
      </c>
      <c r="BD16" s="10">
        <f t="shared" si="101"/>
        <v>-1.3280790413960686E-2</v>
      </c>
      <c r="BE16" s="10">
        <f t="shared" si="101"/>
        <v>-4.3377553811430825E-2</v>
      </c>
      <c r="BF16" s="10">
        <f t="shared" si="101"/>
        <v>-1.8794318614458239E-2</v>
      </c>
      <c r="BG16" s="10">
        <f t="shared" si="101"/>
        <v>0.18665574981136324</v>
      </c>
      <c r="BH16" s="10">
        <f t="shared" si="101"/>
        <v>0.38928639098075535</v>
      </c>
      <c r="BI16" s="487">
        <f t="shared" si="101"/>
        <v>0.62616477735956</v>
      </c>
      <c r="BJ16" s="487">
        <f t="shared" si="101"/>
        <v>6.2167104772589799E-2</v>
      </c>
      <c r="BK16" s="487">
        <f t="shared" si="101"/>
        <v>0.38044172184090819</v>
      </c>
      <c r="BL16" s="487">
        <f t="shared" si="101"/>
        <v>0.21501794032235222</v>
      </c>
      <c r="BM16" s="487">
        <f t="shared" si="101"/>
        <v>0.47108077139487703</v>
      </c>
      <c r="BN16" s="487">
        <f t="shared" si="101"/>
        <v>0.4005688397231757</v>
      </c>
      <c r="BO16" s="736">
        <f t="shared" si="101"/>
        <v>0.59018785878966185</v>
      </c>
      <c r="BP16" s="487">
        <f t="shared" si="101"/>
        <v>0.15577735660053627</v>
      </c>
      <c r="BQ16" s="487">
        <f t="shared" si="101"/>
        <v>0.13212734155129735</v>
      </c>
      <c r="BR16" s="487">
        <f t="shared" si="101"/>
        <v>0.24533364317723105</v>
      </c>
      <c r="BS16" s="487">
        <f t="shared" si="101"/>
        <v>-7.5816636377600499E-2</v>
      </c>
      <c r="BT16" s="487">
        <f t="shared" si="101"/>
        <v>-5.2114115596767374E-2</v>
      </c>
      <c r="BU16" s="487">
        <f t="shared" si="101"/>
        <v>0.10118656090609268</v>
      </c>
      <c r="BV16" s="487">
        <f t="shared" si="101"/>
        <v>0.29881474301583455</v>
      </c>
      <c r="BW16" s="487">
        <f t="shared" si="101"/>
        <v>0.14980418995639555</v>
      </c>
      <c r="BX16" s="487">
        <f t="shared" si="101"/>
        <v>0.17201183863742497</v>
      </c>
      <c r="BY16" s="487">
        <f t="shared" si="101"/>
        <v>0.32085272348546434</v>
      </c>
      <c r="BZ16" s="487">
        <f t="shared" si="101"/>
        <v>-6.0147833191798727E-2</v>
      </c>
      <c r="CA16" s="736">
        <f t="shared" si="101"/>
        <v>1.3734932232447594E-2</v>
      </c>
      <c r="CB16" s="487">
        <f t="shared" si="101"/>
        <v>4.7021664825737108E-2</v>
      </c>
      <c r="CC16" s="487">
        <f t="shared" si="101"/>
        <v>7.8716038531136734E-2</v>
      </c>
      <c r="CD16" s="487">
        <f t="shared" si="101"/>
        <v>7.4023163162806105E-2</v>
      </c>
      <c r="CE16" s="487">
        <f t="shared" ref="CE16:DB16" si="102">CE15/BS15-1</f>
        <v>0.39793964597135578</v>
      </c>
      <c r="CF16" s="487">
        <f t="shared" si="102"/>
        <v>0.52886886915163189</v>
      </c>
      <c r="CG16" s="487">
        <f t="shared" si="102"/>
        <v>0.32376459515845846</v>
      </c>
      <c r="CH16" s="487">
        <f t="shared" si="102"/>
        <v>0.5601878914914753</v>
      </c>
      <c r="CI16" s="487">
        <f t="shared" si="102"/>
        <v>0.68889865075744017</v>
      </c>
      <c r="CJ16" s="487">
        <f t="shared" si="102"/>
        <v>0.33731869785221202</v>
      </c>
      <c r="CK16" s="487">
        <f t="shared" si="102"/>
        <v>0.40923150166451783</v>
      </c>
      <c r="CL16" s="487">
        <f t="shared" si="102"/>
        <v>0.91595335785867782</v>
      </c>
      <c r="CM16" s="487">
        <f t="shared" si="102"/>
        <v>0.90952070218074366</v>
      </c>
      <c r="CN16" s="487">
        <f t="shared" si="102"/>
        <v>0.82148490160359611</v>
      </c>
      <c r="CO16" s="487">
        <f t="shared" si="102"/>
        <v>0.75076660054648614</v>
      </c>
      <c r="CP16" s="487">
        <f t="shared" si="102"/>
        <v>0.79748024773605342</v>
      </c>
      <c r="CQ16" s="487">
        <f t="shared" si="102"/>
        <v>0.59385887184518693</v>
      </c>
      <c r="CR16" s="487">
        <f t="shared" si="102"/>
        <v>0.25586725321206516</v>
      </c>
      <c r="CS16" s="487">
        <f t="shared" si="102"/>
        <v>0.29579278089970251</v>
      </c>
      <c r="CT16" s="487">
        <f t="shared" si="102"/>
        <v>0.10805452810333271</v>
      </c>
      <c r="CU16" s="487">
        <f t="shared" si="102"/>
        <v>8.9601320108832594E-2</v>
      </c>
      <c r="CV16" s="487">
        <f t="shared" si="102"/>
        <v>0.41487778839638767</v>
      </c>
      <c r="CW16" s="487">
        <f t="shared" si="102"/>
        <v>5.0140168271770369E-2</v>
      </c>
      <c r="CX16" s="487">
        <f t="shared" si="102"/>
        <v>0.14634825098843462</v>
      </c>
      <c r="CY16" s="487">
        <f t="shared" si="102"/>
        <v>5.8993214065781396E-2</v>
      </c>
      <c r="CZ16" s="487">
        <f t="shared" si="102"/>
        <v>6.0554107543963953E-2</v>
      </c>
      <c r="DA16" s="487">
        <f t="shared" si="102"/>
        <v>4.7663850330238677E-2</v>
      </c>
      <c r="DB16" s="487">
        <f t="shared" si="102"/>
        <v>3.3785196813146845E-2</v>
      </c>
      <c r="DC16" s="487">
        <f t="shared" ref="DC16:DK16" si="103">DC15/CQ15-1</f>
        <v>0.16728487754591259</v>
      </c>
      <c r="DD16" s="487">
        <f t="shared" si="103"/>
        <v>0.21848459312300905</v>
      </c>
      <c r="DE16" s="487">
        <f t="shared" si="103"/>
        <v>0.16793956577944535</v>
      </c>
      <c r="DF16" s="487">
        <f t="shared" si="103"/>
        <v>0.31710631527197486</v>
      </c>
      <c r="DG16" s="487">
        <f t="shared" si="103"/>
        <v>0.21383907857084661</v>
      </c>
      <c r="DH16" s="487">
        <f t="shared" si="103"/>
        <v>-1.0702889582282715E-2</v>
      </c>
      <c r="DI16" s="487">
        <f t="shared" si="103"/>
        <v>-0.17330772663786631</v>
      </c>
      <c r="DJ16" s="487">
        <f t="shared" si="103"/>
        <v>-0.16356612169894003</v>
      </c>
      <c r="DK16" s="487">
        <f t="shared" si="103"/>
        <v>0.16323633202964927</v>
      </c>
      <c r="DL16" s="487">
        <f t="shared" ref="DL16:DR16" si="104">DL15/CZ15-1</f>
        <v>-0.60238440868216436</v>
      </c>
      <c r="DM16" s="487">
        <f t="shared" si="104"/>
        <v>-0.71655709122234856</v>
      </c>
      <c r="DN16" s="487">
        <f t="shared" si="104"/>
        <v>0.10878250759086106</v>
      </c>
      <c r="DO16" s="487">
        <f t="shared" si="104"/>
        <v>-0.46067412546161157</v>
      </c>
      <c r="DP16" s="487">
        <f t="shared" si="104"/>
        <v>-0.34524219098789366</v>
      </c>
      <c r="DQ16" s="487">
        <f t="shared" si="104"/>
        <v>-0.38334404321913729</v>
      </c>
      <c r="DR16" s="487">
        <f t="shared" si="104"/>
        <v>-0.20365931412265925</v>
      </c>
      <c r="DS16" s="487">
        <f t="shared" ref="DS16:EC16" si="105">DS15/DG15-1</f>
        <v>-0.35208619546065623</v>
      </c>
      <c r="DT16" s="487">
        <f t="shared" si="105"/>
        <v>-0.17562207430488852</v>
      </c>
      <c r="DU16" s="487">
        <f t="shared" si="105"/>
        <v>0.32709070652865879</v>
      </c>
      <c r="DV16" s="487">
        <f t="shared" si="105"/>
        <v>-0.18832668132411634</v>
      </c>
      <c r="DW16" s="487">
        <f t="shared" si="105"/>
        <v>-0.41969472636420735</v>
      </c>
      <c r="DX16" s="487">
        <f t="shared" si="105"/>
        <v>0.67899302783268634</v>
      </c>
      <c r="DY16" s="487">
        <f t="shared" si="105"/>
        <v>2.1986904764779998</v>
      </c>
      <c r="DZ16" s="487">
        <f t="shared" si="105"/>
        <v>-0.36304276952775616</v>
      </c>
      <c r="EA16" s="487">
        <f t="shared" si="105"/>
        <v>1.1440805821951674</v>
      </c>
      <c r="EB16" s="487">
        <f t="shared" si="105"/>
        <v>0.27906439467267585</v>
      </c>
      <c r="EC16" s="487">
        <f t="shared" si="105"/>
        <v>0.98093673256442782</v>
      </c>
      <c r="ED16" s="487">
        <f t="shared" ref="ED16:EJ16" si="106">ED15/DR15-1</f>
        <v>-0.35603469350357841</v>
      </c>
      <c r="EE16" s="487">
        <f t="shared" si="106"/>
        <v>-0.10758744211587568</v>
      </c>
      <c r="EF16" s="487">
        <f t="shared" si="106"/>
        <v>7.5455386198589158E-2</v>
      </c>
      <c r="EG16" s="487">
        <f t="shared" si="106"/>
        <v>-1.8664504789714598E-2</v>
      </c>
      <c r="EH16" s="487">
        <f t="shared" si="106"/>
        <v>-0.13699792078187278</v>
      </c>
      <c r="EI16" s="487">
        <f t="shared" si="106"/>
        <v>-9.8237858562952418E-2</v>
      </c>
      <c r="EJ16" s="487">
        <f t="shared" si="106"/>
        <v>-5.6961422887598312E-2</v>
      </c>
      <c r="EK16" s="487">
        <f t="shared" ref="EK16:FR16" si="107">EK15/DY15-1</f>
        <v>-0.45711209579458445</v>
      </c>
      <c r="EL16" s="487">
        <f t="shared" si="107"/>
        <v>-0.30465680496725656</v>
      </c>
      <c r="EM16" s="487">
        <f t="shared" si="107"/>
        <v>-0.55864014024795039</v>
      </c>
      <c r="EN16" s="487">
        <f t="shared" si="107"/>
        <v>-9.000603286540898E-2</v>
      </c>
      <c r="EO16" s="487">
        <f t="shared" si="107"/>
        <v>-0.17317417822273706</v>
      </c>
      <c r="EP16" s="487">
        <f t="shared" si="107"/>
        <v>0.45103342076842812</v>
      </c>
      <c r="EQ16" s="487">
        <f t="shared" si="107"/>
        <v>0.32995034799073908</v>
      </c>
      <c r="ER16" s="487">
        <f t="shared" si="107"/>
        <v>-0.20238535507039523</v>
      </c>
      <c r="ES16" s="487">
        <f t="shared" si="107"/>
        <v>-0.16568977877443913</v>
      </c>
      <c r="ET16" s="487">
        <f t="shared" si="107"/>
        <v>0.52238203142061401</v>
      </c>
      <c r="EU16" s="487">
        <f t="shared" si="107"/>
        <v>0.14658627787081291</v>
      </c>
      <c r="EV16" s="487">
        <f t="shared" si="107"/>
        <v>0.20542274873250843</v>
      </c>
      <c r="EW16" s="487">
        <f t="shared" si="107"/>
        <v>1.6488886017334119</v>
      </c>
      <c r="EX16" s="487">
        <f t="shared" si="107"/>
        <v>1.0277455144741392</v>
      </c>
      <c r="EY16" s="487">
        <f t="shared" si="107"/>
        <v>1.2479329028924075</v>
      </c>
      <c r="EZ16" s="487">
        <f t="shared" si="107"/>
        <v>0.24121152994526374</v>
      </c>
      <c r="FA16" s="487">
        <f t="shared" si="107"/>
        <v>7.5876933441252348E-3</v>
      </c>
      <c r="FB16" s="487">
        <f t="shared" si="107"/>
        <v>-3.6498888721858913E-2</v>
      </c>
      <c r="FC16" s="487">
        <f t="shared" si="107"/>
        <v>-4.0540145540820416E-2</v>
      </c>
      <c r="FD16" s="487">
        <f t="shared" si="107"/>
        <v>7.6939833807163627E-2</v>
      </c>
      <c r="FE16" s="487">
        <f t="shared" si="107"/>
        <v>-0.17256921610855724</v>
      </c>
      <c r="FF16" s="487">
        <f t="shared" si="107"/>
        <v>-2.681277369856816E-2</v>
      </c>
      <c r="FG16" s="487">
        <f t="shared" si="107"/>
        <v>0.5705624389027657</v>
      </c>
      <c r="FH16" s="487">
        <f t="shared" si="107"/>
        <v>0.53437693525662811</v>
      </c>
      <c r="FI16" s="487">
        <f t="shared" si="107"/>
        <v>-0.26048312244039507</v>
      </c>
      <c r="FJ16" s="487">
        <f t="shared" si="107"/>
        <v>0.12838978323967232</v>
      </c>
      <c r="FK16" s="487">
        <f t="shared" si="107"/>
        <v>-0.28164431456081951</v>
      </c>
      <c r="FL16" s="487">
        <f t="shared" si="107"/>
        <v>-0.13145502838400991</v>
      </c>
      <c r="FM16" s="487">
        <f t="shared" si="107"/>
        <v>-0.11693544663973621</v>
      </c>
      <c r="FN16" s="487">
        <f t="shared" si="107"/>
        <v>0.39134163755084561</v>
      </c>
      <c r="FO16" s="487">
        <f t="shared" si="107"/>
        <v>0.12077950768820234</v>
      </c>
      <c r="FP16" s="487">
        <f t="shared" si="107"/>
        <v>0.34822605276977625</v>
      </c>
      <c r="FQ16" s="487">
        <f t="shared" si="107"/>
        <v>0.13900419616131954</v>
      </c>
      <c r="FR16" s="487">
        <f t="shared" si="107"/>
        <v>-9.023688399260732E-2</v>
      </c>
      <c r="FS16" s="487">
        <f t="shared" ref="FS16:GE16" si="108">FS15/FG15-1</f>
        <v>-0.13953808620724684</v>
      </c>
      <c r="FT16" s="487">
        <f t="shared" si="108"/>
        <v>-0.14005074743314516</v>
      </c>
      <c r="FU16" s="487">
        <f t="shared" si="108"/>
        <v>0.18479984017760898</v>
      </c>
      <c r="FV16" s="487">
        <f t="shared" si="108"/>
        <v>2.055390703629878E-2</v>
      </c>
      <c r="FW16" s="487">
        <f t="shared" si="108"/>
        <v>-3.9201136366263656E-3</v>
      </c>
      <c r="FX16" s="487">
        <f t="shared" si="108"/>
        <v>4.7092431521316591E-2</v>
      </c>
      <c r="FY16" s="487">
        <f t="shared" si="108"/>
        <v>-8.6871155631526364E-2</v>
      </c>
      <c r="FZ16" s="487">
        <f t="shared" si="108"/>
        <v>-0.13424048691972812</v>
      </c>
      <c r="GA16" s="487">
        <f t="shared" si="108"/>
        <v>0.40775359684509072</v>
      </c>
      <c r="GB16" s="487">
        <f t="shared" si="108"/>
        <v>-3.5380827924891056E-2</v>
      </c>
      <c r="GC16" s="487">
        <f t="shared" si="108"/>
        <v>0.11904523143539514</v>
      </c>
      <c r="GD16" s="487">
        <f t="shared" si="108"/>
        <v>0.20062461796334219</v>
      </c>
      <c r="GE16" s="487">
        <f t="shared" si="108"/>
        <v>0.13475073764963752</v>
      </c>
      <c r="GF16" s="487"/>
      <c r="GG16" s="487"/>
      <c r="GH16" s="797" t="s">
        <v>510</v>
      </c>
      <c r="GI16" s="795">
        <f t="shared" ref="GI16:GV16" si="109">INDEX($11:$11,1,COLUMN(GI16)-$GS$5)+INDEX($13:$13,1,COLUMN(GI16)-$GS$5)+INDEX($15:$15,1,COLUMN(GI16)-$GS$5)</f>
        <v>450.09</v>
      </c>
      <c r="GJ16" s="795">
        <f t="shared" si="109"/>
        <v>415.07100000000003</v>
      </c>
      <c r="GK16" s="795">
        <f t="shared" si="109"/>
        <v>462.05496149999999</v>
      </c>
      <c r="GL16" s="795">
        <f t="shared" si="109"/>
        <v>484.47699999999998</v>
      </c>
      <c r="GM16" s="795">
        <f t="shared" si="109"/>
        <v>507.35</v>
      </c>
      <c r="GN16" s="795">
        <f t="shared" si="109"/>
        <v>450.60299999999995</v>
      </c>
      <c r="GO16" s="795">
        <f t="shared" si="109"/>
        <v>442.58199999999994</v>
      </c>
      <c r="GP16" s="795">
        <f t="shared" si="109"/>
        <v>502.94200000000001</v>
      </c>
      <c r="GQ16" s="795">
        <f t="shared" si="109"/>
        <v>424.91200000000003</v>
      </c>
      <c r="GR16" s="795">
        <f t="shared" si="109"/>
        <v>463.96600000000001</v>
      </c>
      <c r="GS16" s="795">
        <f t="shared" si="109"/>
        <v>457.52600000000001</v>
      </c>
      <c r="GT16" s="795">
        <f t="shared" si="109"/>
        <v>448.68319900799997</v>
      </c>
      <c r="GU16" s="795">
        <f t="shared" si="109"/>
        <v>478.85043218999994</v>
      </c>
      <c r="GV16" s="795">
        <f t="shared" si="109"/>
        <v>403.507563</v>
      </c>
    </row>
    <row r="17" spans="1:204">
      <c r="B17" s="190"/>
      <c r="C17" s="190"/>
      <c r="D17" s="189" t="s">
        <v>385</v>
      </c>
      <c r="E17" s="190" t="s">
        <v>386</v>
      </c>
      <c r="F17" s="7">
        <f t="shared" ref="F17:AK17" si="110">SUM(F74,F147,F97,F124)</f>
        <v>27.836762999999998</v>
      </c>
      <c r="G17" s="7">
        <f t="shared" si="110"/>
        <v>25.502056999999997</v>
      </c>
      <c r="H17" s="7">
        <f t="shared" si="110"/>
        <v>30.304238000000002</v>
      </c>
      <c r="I17" s="7">
        <f t="shared" si="110"/>
        <v>29.321591999999999</v>
      </c>
      <c r="J17" s="7">
        <f t="shared" si="110"/>
        <v>31.186132000000001</v>
      </c>
      <c r="K17" s="7">
        <f t="shared" si="110"/>
        <v>31.416950999999997</v>
      </c>
      <c r="L17" s="7">
        <f t="shared" si="110"/>
        <v>34.428856000000003</v>
      </c>
      <c r="M17" s="7">
        <f t="shared" si="110"/>
        <v>43.740602000000003</v>
      </c>
      <c r="N17" s="7">
        <f t="shared" si="110"/>
        <v>33.332307</v>
      </c>
      <c r="O17" s="7">
        <f t="shared" si="110"/>
        <v>43.669181000000002</v>
      </c>
      <c r="P17" s="7">
        <f t="shared" si="110"/>
        <v>41.067892000000001</v>
      </c>
      <c r="Q17" s="7">
        <f t="shared" si="110"/>
        <v>38.715859999999999</v>
      </c>
      <c r="R17" s="7">
        <f t="shared" si="110"/>
        <v>31.593943000000003</v>
      </c>
      <c r="S17" s="7">
        <f t="shared" si="110"/>
        <v>27.640091999999999</v>
      </c>
      <c r="T17" s="7">
        <f t="shared" si="110"/>
        <v>35.944333</v>
      </c>
      <c r="U17" s="7">
        <f t="shared" si="110"/>
        <v>32.765594999999998</v>
      </c>
      <c r="V17" s="7">
        <f t="shared" si="110"/>
        <v>31.042327999999998</v>
      </c>
      <c r="W17" s="7">
        <f t="shared" si="110"/>
        <v>34.589949999999995</v>
      </c>
      <c r="X17" s="7">
        <f t="shared" si="110"/>
        <v>33.160186000000003</v>
      </c>
      <c r="Y17" s="7">
        <f t="shared" si="110"/>
        <v>32.566792000000007</v>
      </c>
      <c r="Z17" s="7">
        <f t="shared" si="110"/>
        <v>33.974748999999996</v>
      </c>
      <c r="AA17" s="7">
        <f t="shared" si="110"/>
        <v>39.715470000000003</v>
      </c>
      <c r="AB17" s="7">
        <f t="shared" si="110"/>
        <v>30.0381</v>
      </c>
      <c r="AC17" s="7">
        <f t="shared" si="110"/>
        <v>36.221399999999996</v>
      </c>
      <c r="AD17" s="7">
        <f t="shared" si="110"/>
        <v>36.190683999999997</v>
      </c>
      <c r="AE17" s="7">
        <f t="shared" si="110"/>
        <v>28.756621000000003</v>
      </c>
      <c r="AF17" s="7">
        <f t="shared" si="110"/>
        <v>34.813530999999998</v>
      </c>
      <c r="AG17" s="7">
        <f t="shared" si="110"/>
        <v>35.004870000000004</v>
      </c>
      <c r="AH17" s="7">
        <f t="shared" si="110"/>
        <v>37.222799999999999</v>
      </c>
      <c r="AI17" s="7">
        <f t="shared" si="110"/>
        <v>35.137</v>
      </c>
      <c r="AJ17" s="7">
        <f t="shared" si="110"/>
        <v>38.753019999999999</v>
      </c>
      <c r="AK17" s="7">
        <f t="shared" si="110"/>
        <v>38.747980000000005</v>
      </c>
      <c r="AL17" s="7">
        <f t="shared" ref="AL17:BK17" si="111">SUM(AL74,AL147,AL97,AL124)</f>
        <v>39.357045999999997</v>
      </c>
      <c r="AM17" s="7">
        <f t="shared" si="111"/>
        <v>44.277602999999999</v>
      </c>
      <c r="AN17" s="7">
        <f t="shared" si="111"/>
        <v>38.968431000000002</v>
      </c>
      <c r="AO17" s="7">
        <f t="shared" si="111"/>
        <v>42.820145999999994</v>
      </c>
      <c r="AP17" s="7">
        <f t="shared" si="111"/>
        <v>38.411000000000001</v>
      </c>
      <c r="AQ17" s="7">
        <f t="shared" si="111"/>
        <v>37.357000000000006</v>
      </c>
      <c r="AR17" s="7">
        <f t="shared" si="111"/>
        <v>51.128999999999998</v>
      </c>
      <c r="AS17" s="7">
        <f t="shared" si="111"/>
        <v>48.011999999999993</v>
      </c>
      <c r="AT17" s="7">
        <f t="shared" si="111"/>
        <v>57.794000000000004</v>
      </c>
      <c r="AU17" s="7">
        <f t="shared" si="111"/>
        <v>45.993976000000004</v>
      </c>
      <c r="AV17" s="7">
        <f t="shared" si="111"/>
        <v>47.122593999999999</v>
      </c>
      <c r="AW17" s="7">
        <f t="shared" si="111"/>
        <v>50.366615000000003</v>
      </c>
      <c r="AX17" s="7">
        <f t="shared" si="111"/>
        <v>46.884247999999964</v>
      </c>
      <c r="AY17" s="7">
        <f t="shared" si="111"/>
        <v>50.474191999999952</v>
      </c>
      <c r="AZ17" s="7">
        <f t="shared" si="111"/>
        <v>50.89348300000001</v>
      </c>
      <c r="BA17" s="7">
        <f t="shared" si="111"/>
        <v>46.007419999999975</v>
      </c>
      <c r="BB17" s="7">
        <f t="shared" si="111"/>
        <v>53.241402000000022</v>
      </c>
      <c r="BC17" s="7">
        <f t="shared" si="111"/>
        <v>42.164232999999982</v>
      </c>
      <c r="BD17" s="7">
        <f t="shared" si="111"/>
        <v>44.739799999999974</v>
      </c>
      <c r="BE17" s="7">
        <f t="shared" si="111"/>
        <v>51.436999999999998</v>
      </c>
      <c r="BF17" s="7">
        <f t="shared" si="111"/>
        <v>51.654616000000004</v>
      </c>
      <c r="BG17" s="7">
        <f t="shared" si="111"/>
        <v>37.459353999999998</v>
      </c>
      <c r="BH17" s="7">
        <f t="shared" si="111"/>
        <v>36.424647</v>
      </c>
      <c r="BI17" s="482">
        <f t="shared" si="111"/>
        <v>43.920879999999997</v>
      </c>
      <c r="BJ17" s="482">
        <f t="shared" si="111"/>
        <v>45.975809999999996</v>
      </c>
      <c r="BK17" s="482">
        <f t="shared" si="111"/>
        <v>45.759649999999993</v>
      </c>
      <c r="BL17" s="482">
        <f>SUM(BL74,F131,BL97,BL124)</f>
        <v>36.010456349604532</v>
      </c>
      <c r="BM17" s="482">
        <f t="shared" ref="BM17:CR17" si="112">SUM(BM74,BM147,BM97,BM124)</f>
        <v>43.769560735739418</v>
      </c>
      <c r="BN17" s="482">
        <f t="shared" si="112"/>
        <v>40.662432999999979</v>
      </c>
      <c r="BO17" s="737">
        <f t="shared" si="112"/>
        <v>40.487020999999999</v>
      </c>
      <c r="BP17" s="482">
        <f t="shared" si="112"/>
        <v>39.478178</v>
      </c>
      <c r="BQ17" s="482">
        <f t="shared" si="112"/>
        <v>44.498100000000001</v>
      </c>
      <c r="BR17" s="482">
        <f t="shared" si="112"/>
        <v>48.919375000000002</v>
      </c>
      <c r="BS17" s="482">
        <f t="shared" si="112"/>
        <v>49.030206</v>
      </c>
      <c r="BT17" s="482">
        <f t="shared" si="112"/>
        <v>53.905196000000004</v>
      </c>
      <c r="BU17" s="482">
        <f t="shared" si="112"/>
        <v>50.349016999999996</v>
      </c>
      <c r="BV17" s="482">
        <f t="shared" si="112"/>
        <v>54.18038700000001</v>
      </c>
      <c r="BW17" s="482">
        <f t="shared" si="112"/>
        <v>58.705703</v>
      </c>
      <c r="BX17" s="482">
        <f t="shared" si="112"/>
        <v>53.340100000000007</v>
      </c>
      <c r="BY17" s="482">
        <f t="shared" si="112"/>
        <v>63.696977000000004</v>
      </c>
      <c r="BZ17" s="482">
        <f t="shared" si="112"/>
        <v>65.151691</v>
      </c>
      <c r="CA17" s="737">
        <f t="shared" si="112"/>
        <v>55.437585000000006</v>
      </c>
      <c r="CB17" s="482">
        <f t="shared" si="112"/>
        <v>59.565141000000004</v>
      </c>
      <c r="CC17" s="482">
        <f t="shared" si="112"/>
        <v>55.797763000000003</v>
      </c>
      <c r="CD17" s="482">
        <f t="shared" si="112"/>
        <v>64.126296999999994</v>
      </c>
      <c r="CE17" s="482">
        <f t="shared" si="112"/>
        <v>59.745657999999992</v>
      </c>
      <c r="CF17" s="482">
        <f t="shared" si="112"/>
        <v>70.592162999999999</v>
      </c>
      <c r="CG17" s="482">
        <f t="shared" si="112"/>
        <v>69.378410000000002</v>
      </c>
      <c r="CH17" s="482">
        <f t="shared" si="112"/>
        <v>72.371171393000012</v>
      </c>
      <c r="CI17" s="482">
        <f t="shared" si="112"/>
        <v>76.992604</v>
      </c>
      <c r="CJ17" s="482">
        <f t="shared" si="112"/>
        <v>73.258725999999996</v>
      </c>
      <c r="CK17" s="482">
        <f t="shared" si="112"/>
        <v>85.542898000000008</v>
      </c>
      <c r="CL17" s="482">
        <f t="shared" si="112"/>
        <v>82.165372999999988</v>
      </c>
      <c r="CM17" s="482">
        <f t="shared" si="112"/>
        <v>65.851044000000002</v>
      </c>
      <c r="CN17" s="482">
        <f t="shared" si="112"/>
        <v>69.739944000000008</v>
      </c>
      <c r="CO17" s="482">
        <f t="shared" si="112"/>
        <v>71.165733000000003</v>
      </c>
      <c r="CP17" s="482">
        <f t="shared" si="112"/>
        <v>76.728330000000014</v>
      </c>
      <c r="CQ17" s="482">
        <f t="shared" si="112"/>
        <v>72.339518999999996</v>
      </c>
      <c r="CR17" s="482">
        <f t="shared" si="112"/>
        <v>77.338454999999996</v>
      </c>
      <c r="CS17" s="482">
        <f t="shared" ref="CS17:DK17" si="113">SUM(CS74,CS147,CS97,CS124)</f>
        <v>77.624495999999994</v>
      </c>
      <c r="CT17" s="482">
        <f t="shared" si="113"/>
        <v>82.315303</v>
      </c>
      <c r="CU17" s="482">
        <f t="shared" si="113"/>
        <v>87.930037999999996</v>
      </c>
      <c r="CV17" s="482">
        <f t="shared" si="113"/>
        <v>97.274934000000002</v>
      </c>
      <c r="CW17" s="482">
        <f t="shared" si="113"/>
        <v>91.20031400000002</v>
      </c>
      <c r="CX17" s="482">
        <f t="shared" si="113"/>
        <v>88.025100000000009</v>
      </c>
      <c r="CY17" s="482">
        <f t="shared" si="113"/>
        <v>77.739050000000006</v>
      </c>
      <c r="CZ17" s="482">
        <f t="shared" si="113"/>
        <v>89.245951999999988</v>
      </c>
      <c r="DA17" s="482">
        <f t="shared" si="113"/>
        <v>90.425924000000009</v>
      </c>
      <c r="DB17" s="482">
        <f t="shared" si="113"/>
        <v>100.05366099999999</v>
      </c>
      <c r="DC17" s="482">
        <f t="shared" si="113"/>
        <v>102.353049</v>
      </c>
      <c r="DD17" s="482">
        <f t="shared" si="113"/>
        <v>95.245091000000002</v>
      </c>
      <c r="DE17" s="482">
        <f t="shared" si="113"/>
        <v>101.48336899999998</v>
      </c>
      <c r="DF17" s="482">
        <f t="shared" si="113"/>
        <v>99.676679000000007</v>
      </c>
      <c r="DG17" s="482">
        <f t="shared" si="113"/>
        <v>96.878360000000001</v>
      </c>
      <c r="DH17" s="482">
        <f t="shared" si="113"/>
        <v>94.477654000000001</v>
      </c>
      <c r="DI17" s="482">
        <f t="shared" si="113"/>
        <v>100.88765400000001</v>
      </c>
      <c r="DJ17" s="482">
        <f t="shared" si="113"/>
        <v>100.849654</v>
      </c>
      <c r="DK17" s="482">
        <f t="shared" si="113"/>
        <v>77.851366000000013</v>
      </c>
      <c r="DL17" s="482">
        <f t="shared" ref="DL17:EQ17" si="114">SUM(DL74,DL147,DL97,DL124)</f>
        <v>33.515608999999998</v>
      </c>
      <c r="DM17" s="482">
        <f t="shared" si="114"/>
        <v>20.035269</v>
      </c>
      <c r="DN17" s="482">
        <f t="shared" si="114"/>
        <v>53.367498999999995</v>
      </c>
      <c r="DO17" s="482">
        <f t="shared" si="114"/>
        <v>46.52816</v>
      </c>
      <c r="DP17" s="482">
        <f t="shared" si="114"/>
        <v>46.738437999999995</v>
      </c>
      <c r="DQ17" s="482">
        <f t="shared" si="114"/>
        <v>45.614079000000004</v>
      </c>
      <c r="DR17" s="482">
        <f t="shared" si="114"/>
        <v>37.384421999999994</v>
      </c>
      <c r="DS17" s="482">
        <f t="shared" si="114"/>
        <v>44.675111999999999</v>
      </c>
      <c r="DT17" s="482">
        <f t="shared" si="114"/>
        <v>44.037138999999996</v>
      </c>
      <c r="DU17" s="482">
        <f t="shared" si="114"/>
        <v>34.065289</v>
      </c>
      <c r="DV17" s="482">
        <f t="shared" si="114"/>
        <v>36.432144999999991</v>
      </c>
      <c r="DW17" s="482">
        <f t="shared" si="114"/>
        <v>40.589604999999999</v>
      </c>
      <c r="DX17" s="482">
        <f t="shared" si="114"/>
        <v>50.305521999999996</v>
      </c>
      <c r="DY17" s="482">
        <f t="shared" si="114"/>
        <v>43.055528000000002</v>
      </c>
      <c r="DZ17" s="482">
        <f t="shared" si="114"/>
        <v>46.682391000000003</v>
      </c>
      <c r="EA17" s="482">
        <f t="shared" si="114"/>
        <v>41.254095</v>
      </c>
      <c r="EB17" s="482">
        <f t="shared" si="114"/>
        <v>44.425554000000005</v>
      </c>
      <c r="EC17" s="482">
        <f t="shared" si="114"/>
        <v>34.244441999999999</v>
      </c>
      <c r="ED17" s="482">
        <f t="shared" si="114"/>
        <v>37.044177999999995</v>
      </c>
      <c r="EE17" s="482">
        <f t="shared" si="114"/>
        <v>33.705058000000001</v>
      </c>
      <c r="EF17" s="482">
        <f t="shared" si="114"/>
        <v>37.632776999999997</v>
      </c>
      <c r="EG17" s="482">
        <f t="shared" si="114"/>
        <v>42.998691000000001</v>
      </c>
      <c r="EH17" s="482">
        <f t="shared" si="114"/>
        <v>51.231908000000004</v>
      </c>
      <c r="EI17" s="482">
        <f t="shared" si="114"/>
        <v>39.987034000000008</v>
      </c>
      <c r="EJ17" s="482">
        <f t="shared" si="114"/>
        <v>48.066566999999999</v>
      </c>
      <c r="EK17" s="482">
        <f t="shared" si="114"/>
        <v>52.716023</v>
      </c>
      <c r="EL17" s="482">
        <f t="shared" si="114"/>
        <v>60.405967000000004</v>
      </c>
      <c r="EM17" s="482">
        <f t="shared" si="114"/>
        <v>55.702825999999988</v>
      </c>
      <c r="EN17" s="482">
        <f t="shared" si="114"/>
        <v>61.681110000000004</v>
      </c>
      <c r="EO17" s="482">
        <f t="shared" si="114"/>
        <v>65.778999999999996</v>
      </c>
      <c r="EP17" s="482">
        <f t="shared" si="114"/>
        <v>68.660000000000011</v>
      </c>
      <c r="EQ17" s="482">
        <f t="shared" si="114"/>
        <v>86.23</v>
      </c>
      <c r="ER17" s="482">
        <f t="shared" ref="ER17:FN17" si="115">SUM(ER74,ER147,ER97,ER124)</f>
        <v>73.864000000000004</v>
      </c>
      <c r="ES17" s="482">
        <f t="shared" si="115"/>
        <v>96.451999999999998</v>
      </c>
      <c r="ET17" s="482">
        <f t="shared" si="115"/>
        <v>113.10199999999999</v>
      </c>
      <c r="EU17" s="482">
        <f t="shared" si="115"/>
        <v>80.027000000000001</v>
      </c>
      <c r="EV17" s="482">
        <f t="shared" si="115"/>
        <v>95.085999999999999</v>
      </c>
      <c r="EW17" s="482">
        <f t="shared" si="115"/>
        <v>104.88300000000001</v>
      </c>
      <c r="EX17" s="482">
        <f t="shared" si="115"/>
        <v>110.01899999999999</v>
      </c>
      <c r="EY17" s="482">
        <f t="shared" si="115"/>
        <v>97.947000000000003</v>
      </c>
      <c r="EZ17" s="482">
        <f t="shared" si="115"/>
        <v>109.754</v>
      </c>
      <c r="FA17" s="482">
        <f t="shared" si="115"/>
        <v>112.42100000000001</v>
      </c>
      <c r="FB17" s="482">
        <f t="shared" si="115"/>
        <v>118.681</v>
      </c>
      <c r="FC17" s="482">
        <f t="shared" si="115"/>
        <v>112.16900000000001</v>
      </c>
      <c r="FD17" s="482">
        <f t="shared" si="115"/>
        <v>116.26800000000001</v>
      </c>
      <c r="FE17" s="482">
        <f t="shared" si="115"/>
        <v>129.50299999999999</v>
      </c>
      <c r="FF17" s="482">
        <f t="shared" si="115"/>
        <v>128.15600000000001</v>
      </c>
      <c r="FG17" s="482">
        <f t="shared" si="115"/>
        <v>111.80400000000002</v>
      </c>
      <c r="FH17" s="482">
        <f t="shared" si="115"/>
        <v>123.553</v>
      </c>
      <c r="FI17" s="482">
        <f t="shared" si="115"/>
        <v>120.78100000000001</v>
      </c>
      <c r="FJ17" s="482">
        <f t="shared" si="115"/>
        <v>123.17100000000001</v>
      </c>
      <c r="FK17" s="482">
        <f t="shared" si="115"/>
        <v>119.12299999999999</v>
      </c>
      <c r="FL17" s="482">
        <f t="shared" si="115"/>
        <v>121.35399999999998</v>
      </c>
      <c r="FM17" s="482">
        <f t="shared" si="115"/>
        <v>126.07600000000001</v>
      </c>
      <c r="FN17" s="482">
        <f t="shared" si="115"/>
        <v>116.333</v>
      </c>
      <c r="FO17" s="1046">
        <f t="shared" ref="FO17:FP17" si="116">SUM(FO74,FO147,FO97,FO124)</f>
        <v>113.878</v>
      </c>
      <c r="FP17" s="1046">
        <f t="shared" si="116"/>
        <v>117.964</v>
      </c>
      <c r="FQ17" s="482">
        <f t="shared" ref="FQ17:FR17" si="117">SUM(FQ74,FQ147,FQ97,FQ124)</f>
        <v>123.04500000000002</v>
      </c>
      <c r="FR17" s="482">
        <f t="shared" si="117"/>
        <v>129.35499999999999</v>
      </c>
      <c r="FS17" s="482">
        <f t="shared" ref="FS17:FX17" si="118">SUM(FS74,FS147,FS97,FS124)</f>
        <v>110.643</v>
      </c>
      <c r="FT17" s="482">
        <f t="shared" si="118"/>
        <v>127.017</v>
      </c>
      <c r="FU17" s="482">
        <f t="shared" si="118"/>
        <v>124.99</v>
      </c>
      <c r="FV17" s="482">
        <f t="shared" si="118"/>
        <v>136.87899999999999</v>
      </c>
      <c r="FW17" s="482">
        <f t="shared" si="118"/>
        <v>130.749</v>
      </c>
      <c r="FX17" s="482">
        <f t="shared" si="118"/>
        <v>141.34299999999999</v>
      </c>
      <c r="FY17" s="482">
        <f t="shared" ref="FY17:FZ17" si="119">SUM(FY74,FY147,FY97,FY124)</f>
        <v>153.37100000000001</v>
      </c>
      <c r="FZ17" s="482">
        <f t="shared" si="119"/>
        <v>142.779</v>
      </c>
      <c r="GA17" s="1046">
        <f t="shared" ref="GA17:GB17" si="120">SUM(GA74,GA147,GA97,GA124)</f>
        <v>145.50299999999999</v>
      </c>
      <c r="GB17" s="1046">
        <f t="shared" si="120"/>
        <v>143.197</v>
      </c>
      <c r="GC17" s="1046">
        <f t="shared" ref="GC17:GD17" si="121">SUM(GC74,GC147,GC97,GC124)</f>
        <v>153.6650322829999</v>
      </c>
      <c r="GD17" s="1046">
        <f t="shared" si="121"/>
        <v>153.74946850800001</v>
      </c>
      <c r="GE17" s="1046">
        <f t="shared" ref="GE17" si="122">SUM(GE74,GE147,GE97,GE124)</f>
        <v>132.08001257600003</v>
      </c>
      <c r="GF17" s="482"/>
      <c r="GG17" s="482"/>
      <c r="GH17" s="797" t="s">
        <v>511</v>
      </c>
      <c r="GI17" s="795">
        <f t="shared" ref="GI17:GV17" si="123">INDEX($11:$11,1,COLUMN(GI17)-$GS$5)</f>
        <v>98.808000000000007</v>
      </c>
      <c r="GJ17" s="795">
        <f t="shared" si="123"/>
        <v>107.532</v>
      </c>
      <c r="GK17" s="795">
        <f t="shared" si="123"/>
        <v>96.622154999999992</v>
      </c>
      <c r="GL17" s="795">
        <f t="shared" si="123"/>
        <v>95.553000000000011</v>
      </c>
      <c r="GM17" s="795">
        <f t="shared" si="123"/>
        <v>91.327000000000012</v>
      </c>
      <c r="GN17" s="795">
        <f t="shared" si="123"/>
        <v>106.089</v>
      </c>
      <c r="GO17" s="795">
        <f t="shared" si="123"/>
        <v>104.94200000000001</v>
      </c>
      <c r="GP17" s="795">
        <f t="shared" si="123"/>
        <v>113.886</v>
      </c>
      <c r="GQ17" s="795">
        <f t="shared" si="123"/>
        <v>88.120999999999995</v>
      </c>
      <c r="GR17" s="795">
        <f t="shared" si="123"/>
        <v>128.215</v>
      </c>
      <c r="GS17" s="795">
        <f t="shared" si="123"/>
        <v>96.330000000000013</v>
      </c>
      <c r="GT17" s="795">
        <f t="shared" si="123"/>
        <v>77.281257000000011</v>
      </c>
      <c r="GU17" s="795">
        <f t="shared" si="123"/>
        <v>95.233240999999992</v>
      </c>
      <c r="GV17" s="795">
        <f t="shared" si="123"/>
        <v>83.853194000000002</v>
      </c>
    </row>
    <row r="18" spans="1:204" s="495" customFormat="1" ht="11.25">
      <c r="A18" s="9"/>
      <c r="B18" s="496"/>
      <c r="C18" s="496"/>
      <c r="D18" s="496" t="s">
        <v>383</v>
      </c>
      <c r="E18" s="496" t="s">
        <v>384</v>
      </c>
      <c r="S18" s="497">
        <f t="shared" ref="S18:AX18" si="124">S17/G17-1</f>
        <v>8.3837746892339027E-2</v>
      </c>
      <c r="T18" s="497">
        <f t="shared" si="124"/>
        <v>0.18611571754419298</v>
      </c>
      <c r="U18" s="497">
        <f t="shared" si="124"/>
        <v>0.1174562076984087</v>
      </c>
      <c r="V18" s="497">
        <f t="shared" si="124"/>
        <v>-4.6111521621213791E-3</v>
      </c>
      <c r="W18" s="497">
        <f t="shared" si="124"/>
        <v>0.10099640159224865</v>
      </c>
      <c r="X18" s="497">
        <f t="shared" si="124"/>
        <v>-3.6849031521697939E-2</v>
      </c>
      <c r="Y18" s="497">
        <f t="shared" si="124"/>
        <v>-0.25545624634978725</v>
      </c>
      <c r="Z18" s="497">
        <f t="shared" si="124"/>
        <v>1.9273853441947431E-2</v>
      </c>
      <c r="AA18" s="497">
        <f t="shared" si="124"/>
        <v>-9.0537786820412247E-2</v>
      </c>
      <c r="AB18" s="497">
        <f t="shared" si="124"/>
        <v>-0.26857458376485455</v>
      </c>
      <c r="AC18" s="497">
        <f t="shared" si="124"/>
        <v>-6.4429926133631077E-2</v>
      </c>
      <c r="AD18" s="497">
        <f t="shared" si="124"/>
        <v>0.14549437529845499</v>
      </c>
      <c r="AE18" s="497">
        <f t="shared" si="124"/>
        <v>4.0395270753802226E-2</v>
      </c>
      <c r="AF18" s="497">
        <f t="shared" si="124"/>
        <v>-3.1459813150518157E-2</v>
      </c>
      <c r="AG18" s="497">
        <f t="shared" si="124"/>
        <v>6.8342265721101914E-2</v>
      </c>
      <c r="AH18" s="497">
        <f t="shared" si="124"/>
        <v>0.19909821196399968</v>
      </c>
      <c r="AI18" s="497">
        <f t="shared" si="124"/>
        <v>1.5815287388388999E-2</v>
      </c>
      <c r="AJ18" s="497">
        <f t="shared" si="124"/>
        <v>0.16866111667769279</v>
      </c>
      <c r="AK18" s="497">
        <f t="shared" si="124"/>
        <v>0.18980033403351482</v>
      </c>
      <c r="AL18" s="497">
        <f t="shared" si="124"/>
        <v>0.15842050812501962</v>
      </c>
      <c r="AM18" s="497">
        <f t="shared" si="124"/>
        <v>0.11487042706532224</v>
      </c>
      <c r="AN18" s="497">
        <f t="shared" si="124"/>
        <v>0.29730012883637791</v>
      </c>
      <c r="AO18" s="497">
        <f t="shared" si="124"/>
        <v>0.1821781046563633</v>
      </c>
      <c r="AP18" s="497">
        <f t="shared" si="124"/>
        <v>6.1350484561164986E-2</v>
      </c>
      <c r="AQ18" s="497">
        <f t="shared" si="124"/>
        <v>0.29907474177859772</v>
      </c>
      <c r="AR18" s="497">
        <f t="shared" si="124"/>
        <v>0.46865309353423523</v>
      </c>
      <c r="AS18" s="497">
        <f t="shared" si="124"/>
        <v>0.37158058293031759</v>
      </c>
      <c r="AT18" s="497">
        <f t="shared" si="124"/>
        <v>0.55265052602168585</v>
      </c>
      <c r="AU18" s="497">
        <f t="shared" si="124"/>
        <v>0.30898983977004302</v>
      </c>
      <c r="AV18" s="497">
        <f t="shared" si="124"/>
        <v>0.21597217455568618</v>
      </c>
      <c r="AW18" s="497">
        <f t="shared" si="124"/>
        <v>0.29985137289737418</v>
      </c>
      <c r="AX18" s="497">
        <f t="shared" si="124"/>
        <v>0.19125424199773455</v>
      </c>
      <c r="AY18" s="497">
        <f t="shared" ref="AY18:CD18" si="125">AY17/AM17-1</f>
        <v>0.13994861013591797</v>
      </c>
      <c r="AZ18" s="497">
        <f t="shared" si="125"/>
        <v>0.30601827412553528</v>
      </c>
      <c r="BA18" s="497">
        <f t="shared" si="125"/>
        <v>7.4433982546439292E-2</v>
      </c>
      <c r="BB18" s="497">
        <f t="shared" si="125"/>
        <v>0.38609778448881893</v>
      </c>
      <c r="BC18" s="497">
        <f t="shared" si="125"/>
        <v>0.12868359343630309</v>
      </c>
      <c r="BD18" s="497">
        <f t="shared" si="125"/>
        <v>-0.12496235013397528</v>
      </c>
      <c r="BE18" s="497">
        <f t="shared" si="125"/>
        <v>7.133633258352079E-2</v>
      </c>
      <c r="BF18" s="497">
        <f t="shared" si="125"/>
        <v>-0.10622874346818012</v>
      </c>
      <c r="BG18" s="497">
        <f t="shared" si="125"/>
        <v>-0.18555956110426297</v>
      </c>
      <c r="BH18" s="497">
        <f t="shared" si="125"/>
        <v>-0.22702372878708665</v>
      </c>
      <c r="BI18" s="498">
        <f t="shared" si="125"/>
        <v>-0.12797633908889861</v>
      </c>
      <c r="BJ18" s="498">
        <f t="shared" si="125"/>
        <v>-1.9376187925632671E-2</v>
      </c>
      <c r="BK18" s="498">
        <f t="shared" si="125"/>
        <v>-9.3405001906716301E-2</v>
      </c>
      <c r="BL18" s="498">
        <f t="shared" si="125"/>
        <v>-0.29243482216368399</v>
      </c>
      <c r="BM18" s="498">
        <f t="shared" si="125"/>
        <v>-4.8641268392371484E-2</v>
      </c>
      <c r="BN18" s="498">
        <f t="shared" si="125"/>
        <v>-0.23626291809520794</v>
      </c>
      <c r="BO18" s="738">
        <f t="shared" si="125"/>
        <v>-3.9778074464202451E-2</v>
      </c>
      <c r="BP18" s="498">
        <f t="shared" si="125"/>
        <v>-0.11760495129616089</v>
      </c>
      <c r="BQ18" s="498">
        <f t="shared" si="125"/>
        <v>-0.13490094678927611</v>
      </c>
      <c r="BR18" s="498">
        <f t="shared" si="125"/>
        <v>-5.2952498959628391E-2</v>
      </c>
      <c r="BS18" s="498">
        <f t="shared" si="125"/>
        <v>0.30889085807512862</v>
      </c>
      <c r="BT18" s="498">
        <f t="shared" si="125"/>
        <v>0.47990990825525381</v>
      </c>
      <c r="BU18" s="498">
        <f t="shared" si="125"/>
        <v>0.14635719958252214</v>
      </c>
      <c r="BV18" s="498">
        <f t="shared" si="125"/>
        <v>0.17845421320472687</v>
      </c>
      <c r="BW18" s="498">
        <f t="shared" si="125"/>
        <v>0.28291416127527214</v>
      </c>
      <c r="BX18" s="498">
        <f t="shared" si="125"/>
        <v>0.4812392123596565</v>
      </c>
      <c r="BY18" s="498">
        <f t="shared" si="125"/>
        <v>0.45528024337674311</v>
      </c>
      <c r="BZ18" s="498">
        <f t="shared" si="125"/>
        <v>0.60225756781449924</v>
      </c>
      <c r="CA18" s="738">
        <f t="shared" si="125"/>
        <v>0.36926806741350537</v>
      </c>
      <c r="CB18" s="498">
        <f t="shared" si="125"/>
        <v>0.50881180484063893</v>
      </c>
      <c r="CC18" s="498">
        <f t="shared" si="125"/>
        <v>0.2539358534409335</v>
      </c>
      <c r="CD18" s="498">
        <f t="shared" si="125"/>
        <v>0.31085683330991021</v>
      </c>
      <c r="CE18" s="498">
        <f t="shared" ref="CE18:DB18" si="126">CE17/BS17-1</f>
        <v>0.21854797020432648</v>
      </c>
      <c r="CF18" s="498">
        <f t="shared" si="126"/>
        <v>0.30956138254278853</v>
      </c>
      <c r="CG18" s="498">
        <f t="shared" si="126"/>
        <v>0.37794964298905787</v>
      </c>
      <c r="CH18" s="498">
        <f t="shared" si="126"/>
        <v>0.33574482207002321</v>
      </c>
      <c r="CI18" s="498">
        <f t="shared" si="126"/>
        <v>0.31150126930598199</v>
      </c>
      <c r="CJ18" s="498">
        <f t="shared" si="126"/>
        <v>0.37342685896726824</v>
      </c>
      <c r="CK18" s="498">
        <f t="shared" si="126"/>
        <v>0.34296637028787091</v>
      </c>
      <c r="CL18" s="498">
        <f t="shared" si="126"/>
        <v>0.26113953051502503</v>
      </c>
      <c r="CM18" s="498">
        <f t="shared" si="126"/>
        <v>0.18784113701922611</v>
      </c>
      <c r="CN18" s="498">
        <f t="shared" si="126"/>
        <v>0.17081807965501161</v>
      </c>
      <c r="CO18" s="498">
        <f t="shared" si="126"/>
        <v>0.2754226903325856</v>
      </c>
      <c r="CP18" s="498">
        <f t="shared" si="126"/>
        <v>0.19651895695770527</v>
      </c>
      <c r="CQ18" s="498">
        <f t="shared" si="126"/>
        <v>0.21079123440233949</v>
      </c>
      <c r="CR18" s="498">
        <f t="shared" si="126"/>
        <v>9.5567152404722355E-2</v>
      </c>
      <c r="CS18" s="498">
        <f t="shared" si="126"/>
        <v>0.11885665872135132</v>
      </c>
      <c r="CT18" s="498">
        <f t="shared" si="126"/>
        <v>0.13740459654853421</v>
      </c>
      <c r="CU18" s="498">
        <f t="shared" si="126"/>
        <v>0.14205824237351417</v>
      </c>
      <c r="CV18" s="498">
        <f t="shared" si="126"/>
        <v>0.32782726797624084</v>
      </c>
      <c r="CW18" s="498">
        <f t="shared" si="126"/>
        <v>6.6135425994102048E-2</v>
      </c>
      <c r="CX18" s="498">
        <f t="shared" si="126"/>
        <v>7.1316258735903526E-2</v>
      </c>
      <c r="CY18" s="498">
        <f t="shared" si="126"/>
        <v>0.18052873998474506</v>
      </c>
      <c r="CZ18" s="498">
        <f t="shared" si="126"/>
        <v>0.27969635306847929</v>
      </c>
      <c r="DA18" s="498">
        <f t="shared" si="126"/>
        <v>0.27063855296762007</v>
      </c>
      <c r="DB18" s="498">
        <f t="shared" si="126"/>
        <v>0.30399894015678397</v>
      </c>
      <c r="DC18" s="498">
        <f t="shared" ref="DC18:DK18" si="127">DC17/CQ17-1</f>
        <v>0.41489811398939502</v>
      </c>
      <c r="DD18" s="498">
        <f t="shared" si="127"/>
        <v>0.23153599331664965</v>
      </c>
      <c r="DE18" s="498">
        <f t="shared" si="127"/>
        <v>0.30736267839986997</v>
      </c>
      <c r="DF18" s="498">
        <f t="shared" si="127"/>
        <v>0.21091310324156876</v>
      </c>
      <c r="DG18" s="498">
        <f t="shared" si="127"/>
        <v>0.10176638386076897</v>
      </c>
      <c r="DH18" s="498">
        <f t="shared" si="127"/>
        <v>-2.8756431744276445E-2</v>
      </c>
      <c r="DI18" s="498">
        <f t="shared" si="127"/>
        <v>0.10622046761812665</v>
      </c>
      <c r="DJ18" s="498">
        <f t="shared" si="127"/>
        <v>0.14569201284633571</v>
      </c>
      <c r="DK18" s="498">
        <f t="shared" si="127"/>
        <v>1.4447822555074818E-3</v>
      </c>
      <c r="DL18" s="498">
        <f t="shared" ref="DL18:DR18" si="128">DL17/CZ17-1</f>
        <v>-0.62445793619860757</v>
      </c>
      <c r="DM18" s="498">
        <f t="shared" si="128"/>
        <v>-0.77843445647290266</v>
      </c>
      <c r="DN18" s="498">
        <f t="shared" si="128"/>
        <v>-0.46661123174693231</v>
      </c>
      <c r="DO18" s="498">
        <f t="shared" si="128"/>
        <v>-0.54541500761740869</v>
      </c>
      <c r="DP18" s="498">
        <f t="shared" si="128"/>
        <v>-0.50928244690322155</v>
      </c>
      <c r="DQ18" s="498">
        <f t="shared" si="128"/>
        <v>-0.55052655967698505</v>
      </c>
      <c r="DR18" s="498">
        <f t="shared" si="128"/>
        <v>-0.62494314241749582</v>
      </c>
      <c r="DS18" s="498">
        <f t="shared" ref="DS18:EC18" si="129">DS17/DG17-1</f>
        <v>-0.53885354789242923</v>
      </c>
      <c r="DT18" s="498">
        <f t="shared" si="129"/>
        <v>-0.53388830971607315</v>
      </c>
      <c r="DU18" s="498">
        <f t="shared" si="129"/>
        <v>-0.66234432411323596</v>
      </c>
      <c r="DV18" s="498">
        <f t="shared" si="129"/>
        <v>-0.63874794255615397</v>
      </c>
      <c r="DW18" s="498">
        <f t="shared" si="129"/>
        <v>-0.47862693892872743</v>
      </c>
      <c r="DX18" s="498">
        <f t="shared" si="129"/>
        <v>0.50095801630816261</v>
      </c>
      <c r="DY18" s="498">
        <f t="shared" si="129"/>
        <v>1.1489867692817102</v>
      </c>
      <c r="DZ18" s="498">
        <f t="shared" si="129"/>
        <v>-0.12526552911913658</v>
      </c>
      <c r="EA18" s="498">
        <f t="shared" si="129"/>
        <v>-0.1133521076268651</v>
      </c>
      <c r="EB18" s="498">
        <f t="shared" si="129"/>
        <v>-4.9485693124789232E-2</v>
      </c>
      <c r="EC18" s="498">
        <f t="shared" si="129"/>
        <v>-0.24925718658048546</v>
      </c>
      <c r="ED18" s="498">
        <f t="shared" ref="ED18:EJ18" si="130">ED17/DR17-1</f>
        <v>-9.1012240339036765E-3</v>
      </c>
      <c r="EE18" s="498">
        <f t="shared" si="130"/>
        <v>-0.24555179626634172</v>
      </c>
      <c r="EF18" s="498">
        <f t="shared" si="130"/>
        <v>-0.14543092819903669</v>
      </c>
      <c r="EG18" s="498">
        <f t="shared" si="130"/>
        <v>0.26224354063163835</v>
      </c>
      <c r="EH18" s="498">
        <f t="shared" si="130"/>
        <v>0.40622815373621335</v>
      </c>
      <c r="EI18" s="498">
        <f t="shared" si="130"/>
        <v>-1.4845451193722936E-2</v>
      </c>
      <c r="EJ18" s="498">
        <f t="shared" si="130"/>
        <v>-4.4507141780578241E-2</v>
      </c>
      <c r="EK18" s="498">
        <f t="shared" ref="EK18:FR18" si="131">EK17/DY17-1</f>
        <v>0.22437293069544983</v>
      </c>
      <c r="EL18" s="498">
        <f t="shared" si="131"/>
        <v>0.29397757282826409</v>
      </c>
      <c r="EM18" s="498">
        <f t="shared" si="131"/>
        <v>0.35023749763508305</v>
      </c>
      <c r="EN18" s="498">
        <f t="shared" si="131"/>
        <v>0.3884151000120335</v>
      </c>
      <c r="EO18" s="498">
        <f t="shared" si="131"/>
        <v>0.92086645768676845</v>
      </c>
      <c r="EP18" s="498">
        <f t="shared" si="131"/>
        <v>0.85346264128198546</v>
      </c>
      <c r="EQ18" s="498">
        <f t="shared" si="131"/>
        <v>1.5583697259918674</v>
      </c>
      <c r="ER18" s="498">
        <f t="shared" si="131"/>
        <v>0.96275709337102633</v>
      </c>
      <c r="ES18" s="498">
        <f t="shared" si="131"/>
        <v>1.2431380527374656</v>
      </c>
      <c r="ET18" s="498">
        <f t="shared" si="131"/>
        <v>1.2076476246014494</v>
      </c>
      <c r="EU18" s="498">
        <f t="shared" si="131"/>
        <v>1.0013237290867831</v>
      </c>
      <c r="EV18" s="498">
        <f t="shared" si="131"/>
        <v>0.97821492015437683</v>
      </c>
      <c r="EW18" s="498">
        <f t="shared" si="131"/>
        <v>0.98958483647372275</v>
      </c>
      <c r="EX18" s="498">
        <f t="shared" si="131"/>
        <v>0.82132669111976941</v>
      </c>
      <c r="EY18" s="498">
        <f t="shared" si="131"/>
        <v>0.7583847541236064</v>
      </c>
      <c r="EZ18" s="498">
        <f t="shared" si="131"/>
        <v>0.77937783545075634</v>
      </c>
      <c r="FA18" s="498">
        <f t="shared" si="131"/>
        <v>0.70907128414843656</v>
      </c>
      <c r="FB18" s="498">
        <f t="shared" si="131"/>
        <v>0.72853189630061133</v>
      </c>
      <c r="FC18" s="498">
        <f t="shared" si="131"/>
        <v>0.30081178244230555</v>
      </c>
      <c r="FD18" s="498">
        <f t="shared" si="131"/>
        <v>0.57408209682660027</v>
      </c>
      <c r="FE18" s="498">
        <f t="shared" si="131"/>
        <v>0.34266785551362333</v>
      </c>
      <c r="FF18" s="498">
        <f t="shared" si="131"/>
        <v>0.13310109458718689</v>
      </c>
      <c r="FG18" s="498">
        <f t="shared" si="131"/>
        <v>0.39707848601097151</v>
      </c>
      <c r="FH18" s="498">
        <f t="shared" si="131"/>
        <v>0.29938161243505879</v>
      </c>
      <c r="FI18" s="498">
        <f t="shared" si="131"/>
        <v>0.15157842548363409</v>
      </c>
      <c r="FJ18" s="498">
        <f t="shared" si="131"/>
        <v>0.1195429880293406</v>
      </c>
      <c r="FK18" s="498">
        <f t="shared" si="131"/>
        <v>0.21619855636211405</v>
      </c>
      <c r="FL18" s="498">
        <f t="shared" si="131"/>
        <v>0.10569090875958942</v>
      </c>
      <c r="FM18" s="498">
        <f t="shared" si="131"/>
        <v>0.12146307184600746</v>
      </c>
      <c r="FN18" s="498">
        <f t="shared" si="131"/>
        <v>-1.9784127198119283E-2</v>
      </c>
      <c r="FO18" s="498">
        <f t="shared" si="131"/>
        <v>1.5235938628319623E-2</v>
      </c>
      <c r="FP18" s="498">
        <f t="shared" si="131"/>
        <v>1.4586988681322355E-2</v>
      </c>
      <c r="FQ18" s="498">
        <f t="shared" si="131"/>
        <v>-4.9867570635429015E-2</v>
      </c>
      <c r="FR18" s="498">
        <f t="shared" si="131"/>
        <v>9.355785136864414E-3</v>
      </c>
      <c r="FS18" s="498">
        <f t="shared" ref="FS18:GE18" si="132">FS17/FG17-1</f>
        <v>-1.0384243855318331E-2</v>
      </c>
      <c r="FT18" s="498">
        <f t="shared" si="132"/>
        <v>2.8036551115715458E-2</v>
      </c>
      <c r="FU18" s="498">
        <f t="shared" si="132"/>
        <v>3.4848196322269098E-2</v>
      </c>
      <c r="FV18" s="498">
        <f t="shared" si="132"/>
        <v>0.1112924308481702</v>
      </c>
      <c r="FW18" s="498">
        <f t="shared" si="132"/>
        <v>9.7596601831720253E-2</v>
      </c>
      <c r="FX18" s="498">
        <f t="shared" si="132"/>
        <v>0.16471644939598207</v>
      </c>
      <c r="FY18" s="498">
        <f t="shared" si="132"/>
        <v>0.21649639899743023</v>
      </c>
      <c r="FZ18" s="498">
        <f t="shared" si="132"/>
        <v>0.22733016426981156</v>
      </c>
      <c r="GA18" s="498">
        <f t="shared" si="132"/>
        <v>0.27770947856477979</v>
      </c>
      <c r="GB18" s="498">
        <f t="shared" si="132"/>
        <v>0.2139042419721271</v>
      </c>
      <c r="GC18" s="498">
        <f t="shared" si="132"/>
        <v>0.24885230836685679</v>
      </c>
      <c r="GD18" s="498">
        <f t="shared" si="132"/>
        <v>0.18858543162614527</v>
      </c>
      <c r="GE18" s="498">
        <f t="shared" si="132"/>
        <v>0.19374937931907144</v>
      </c>
      <c r="GF18" s="1040"/>
      <c r="GG18" s="1040"/>
      <c r="GH18" s="797" t="s">
        <v>512</v>
      </c>
      <c r="GI18" s="795">
        <f t="shared" ref="GI18:GV18" si="133">INDEX($13:$13,1,COLUMN(GI18)-$GS$5)</f>
        <v>259.40600000000001</v>
      </c>
      <c r="GJ18" s="795">
        <f t="shared" si="133"/>
        <v>212.64300000000003</v>
      </c>
      <c r="GK18" s="795">
        <f t="shared" si="133"/>
        <v>248.42702249999999</v>
      </c>
      <c r="GL18" s="795">
        <f t="shared" si="133"/>
        <v>260.43200000000002</v>
      </c>
      <c r="GM18" s="795">
        <f t="shared" si="133"/>
        <v>286.38600000000002</v>
      </c>
      <c r="GN18" s="795">
        <f t="shared" si="133"/>
        <v>240.23</v>
      </c>
      <c r="GO18" s="795">
        <f t="shared" si="133"/>
        <v>237.03599999999997</v>
      </c>
      <c r="GP18" s="795">
        <f t="shared" si="133"/>
        <v>289.93599999999998</v>
      </c>
      <c r="GQ18" s="795">
        <f t="shared" si="133"/>
        <v>232.09299999999999</v>
      </c>
      <c r="GR18" s="795">
        <f t="shared" si="133"/>
        <v>197.21299999999999</v>
      </c>
      <c r="GS18" s="795">
        <f t="shared" si="133"/>
        <v>254.898</v>
      </c>
      <c r="GT18" s="795">
        <f t="shared" si="133"/>
        <v>271.12877500000002</v>
      </c>
      <c r="GU18" s="795">
        <f t="shared" si="133"/>
        <v>273.30860378999995</v>
      </c>
      <c r="GV18" s="795">
        <f t="shared" si="133"/>
        <v>211.97106299999999</v>
      </c>
    </row>
    <row r="19" spans="1:204" s="173" customFormat="1">
      <c r="B19" s="187"/>
      <c r="C19" s="187"/>
      <c r="D19" s="459" t="s">
        <v>504</v>
      </c>
      <c r="E19" s="187" t="s">
        <v>470</v>
      </c>
      <c r="F19" s="175">
        <f t="shared" ref="F19:AK19" si="134">SUM(F75,F148,F98,F125)</f>
        <v>0</v>
      </c>
      <c r="G19" s="175">
        <f t="shared" si="134"/>
        <v>0</v>
      </c>
      <c r="H19" s="175">
        <f t="shared" si="134"/>
        <v>0</v>
      </c>
      <c r="I19" s="175">
        <f t="shared" si="134"/>
        <v>0</v>
      </c>
      <c r="J19" s="175">
        <f t="shared" si="134"/>
        <v>0</v>
      </c>
      <c r="K19" s="175">
        <f t="shared" si="134"/>
        <v>0</v>
      </c>
      <c r="L19" s="175">
        <f t="shared" si="134"/>
        <v>0</v>
      </c>
      <c r="M19" s="175">
        <f t="shared" si="134"/>
        <v>0</v>
      </c>
      <c r="N19" s="175">
        <f t="shared" si="134"/>
        <v>0</v>
      </c>
      <c r="O19" s="175">
        <f t="shared" si="134"/>
        <v>0</v>
      </c>
      <c r="P19" s="175">
        <f t="shared" si="134"/>
        <v>0</v>
      </c>
      <c r="Q19" s="175">
        <f t="shared" si="134"/>
        <v>0</v>
      </c>
      <c r="R19" s="175">
        <f t="shared" si="134"/>
        <v>0</v>
      </c>
      <c r="S19" s="175">
        <f t="shared" si="134"/>
        <v>0</v>
      </c>
      <c r="T19" s="175">
        <f t="shared" si="134"/>
        <v>0</v>
      </c>
      <c r="U19" s="175">
        <f t="shared" si="134"/>
        <v>0</v>
      </c>
      <c r="V19" s="175">
        <f t="shared" si="134"/>
        <v>0</v>
      </c>
      <c r="W19" s="175">
        <f t="shared" si="134"/>
        <v>0</v>
      </c>
      <c r="X19" s="175">
        <f t="shared" si="134"/>
        <v>0</v>
      </c>
      <c r="Y19" s="175">
        <f t="shared" si="134"/>
        <v>0</v>
      </c>
      <c r="Z19" s="175">
        <f t="shared" si="134"/>
        <v>0</v>
      </c>
      <c r="AA19" s="175">
        <f t="shared" si="134"/>
        <v>0</v>
      </c>
      <c r="AB19" s="175">
        <f t="shared" si="134"/>
        <v>0</v>
      </c>
      <c r="AC19" s="175">
        <f t="shared" si="134"/>
        <v>0</v>
      </c>
      <c r="AD19" s="175">
        <f t="shared" si="134"/>
        <v>0</v>
      </c>
      <c r="AE19" s="175">
        <f t="shared" si="134"/>
        <v>0</v>
      </c>
      <c r="AF19" s="175">
        <f t="shared" si="134"/>
        <v>0</v>
      </c>
      <c r="AG19" s="175">
        <f t="shared" si="134"/>
        <v>0</v>
      </c>
      <c r="AH19" s="175">
        <f t="shared" si="134"/>
        <v>0</v>
      </c>
      <c r="AI19" s="175">
        <f t="shared" si="134"/>
        <v>0</v>
      </c>
      <c r="AJ19" s="175">
        <f t="shared" si="134"/>
        <v>0</v>
      </c>
      <c r="AK19" s="175">
        <f t="shared" si="134"/>
        <v>0</v>
      </c>
      <c r="AL19" s="175">
        <f t="shared" ref="AL19:BQ19" si="135">SUM(AL75,AL148,AL98,AL125)</f>
        <v>0</v>
      </c>
      <c r="AM19" s="175">
        <f t="shared" si="135"/>
        <v>0</v>
      </c>
      <c r="AN19" s="175">
        <f t="shared" si="135"/>
        <v>0</v>
      </c>
      <c r="AO19" s="175">
        <f t="shared" si="135"/>
        <v>0</v>
      </c>
      <c r="AP19" s="175">
        <f t="shared" si="135"/>
        <v>0</v>
      </c>
      <c r="AQ19" s="175">
        <f t="shared" si="135"/>
        <v>0</v>
      </c>
      <c r="AR19" s="175">
        <f t="shared" si="135"/>
        <v>0</v>
      </c>
      <c r="AS19" s="175">
        <f t="shared" si="135"/>
        <v>0</v>
      </c>
      <c r="AT19" s="175">
        <f t="shared" si="135"/>
        <v>0</v>
      </c>
      <c r="AU19" s="175">
        <f t="shared" si="135"/>
        <v>0</v>
      </c>
      <c r="AV19" s="175">
        <f t="shared" si="135"/>
        <v>0</v>
      </c>
      <c r="AW19" s="175">
        <f t="shared" si="135"/>
        <v>0</v>
      </c>
      <c r="AX19" s="175">
        <f t="shared" si="135"/>
        <v>0</v>
      </c>
      <c r="AY19" s="175">
        <f t="shared" si="135"/>
        <v>0</v>
      </c>
      <c r="AZ19" s="175">
        <f t="shared" si="135"/>
        <v>0</v>
      </c>
      <c r="BA19" s="175">
        <f t="shared" si="135"/>
        <v>0</v>
      </c>
      <c r="BB19" s="175">
        <f t="shared" si="135"/>
        <v>0</v>
      </c>
      <c r="BC19" s="175">
        <f t="shared" si="135"/>
        <v>0</v>
      </c>
      <c r="BD19" s="175">
        <f t="shared" si="135"/>
        <v>0</v>
      </c>
      <c r="BE19" s="175">
        <f t="shared" si="135"/>
        <v>0</v>
      </c>
      <c r="BF19" s="175">
        <f t="shared" si="135"/>
        <v>0</v>
      </c>
      <c r="BG19" s="175">
        <f t="shared" si="135"/>
        <v>0</v>
      </c>
      <c r="BH19" s="175">
        <f t="shared" si="135"/>
        <v>0</v>
      </c>
      <c r="BI19" s="478">
        <f t="shared" si="135"/>
        <v>0</v>
      </c>
      <c r="BJ19" s="478">
        <f t="shared" si="135"/>
        <v>0</v>
      </c>
      <c r="BK19" s="478">
        <f t="shared" si="135"/>
        <v>0</v>
      </c>
      <c r="BL19" s="478">
        <f t="shared" si="135"/>
        <v>0</v>
      </c>
      <c r="BM19" s="478">
        <f t="shared" si="135"/>
        <v>0</v>
      </c>
      <c r="BN19" s="478">
        <f t="shared" si="135"/>
        <v>0</v>
      </c>
      <c r="BO19" s="735">
        <f t="shared" si="135"/>
        <v>0</v>
      </c>
      <c r="BP19" s="478">
        <f t="shared" si="135"/>
        <v>0</v>
      </c>
      <c r="BQ19" s="478">
        <f t="shared" si="135"/>
        <v>0</v>
      </c>
      <c r="BR19" s="478">
        <f t="shared" ref="BR19:CW19" si="136">SUM(BR75,BR148,BR98,BR125)</f>
        <v>0</v>
      </c>
      <c r="BS19" s="478">
        <f t="shared" si="136"/>
        <v>0</v>
      </c>
      <c r="BT19" s="478">
        <f t="shared" si="136"/>
        <v>0</v>
      </c>
      <c r="BU19" s="478">
        <f t="shared" si="136"/>
        <v>0</v>
      </c>
      <c r="BV19" s="478">
        <f t="shared" si="136"/>
        <v>0</v>
      </c>
      <c r="BW19" s="478">
        <f t="shared" si="136"/>
        <v>0</v>
      </c>
      <c r="BX19" s="478">
        <f t="shared" si="136"/>
        <v>0</v>
      </c>
      <c r="BY19" s="478">
        <f t="shared" si="136"/>
        <v>0</v>
      </c>
      <c r="BZ19" s="478">
        <f t="shared" si="136"/>
        <v>0</v>
      </c>
      <c r="CA19" s="735">
        <f t="shared" si="136"/>
        <v>0</v>
      </c>
      <c r="CB19" s="478">
        <f t="shared" si="136"/>
        <v>0</v>
      </c>
      <c r="CC19" s="478">
        <f t="shared" si="136"/>
        <v>0</v>
      </c>
      <c r="CD19" s="478">
        <f t="shared" si="136"/>
        <v>0</v>
      </c>
      <c r="CE19" s="478">
        <f t="shared" si="136"/>
        <v>0</v>
      </c>
      <c r="CF19" s="478">
        <f t="shared" si="136"/>
        <v>0</v>
      </c>
      <c r="CG19" s="478">
        <f t="shared" si="136"/>
        <v>0</v>
      </c>
      <c r="CH19" s="478">
        <f t="shared" si="136"/>
        <v>0</v>
      </c>
      <c r="CI19" s="478">
        <f t="shared" si="136"/>
        <v>0</v>
      </c>
      <c r="CJ19" s="478">
        <f t="shared" si="136"/>
        <v>0</v>
      </c>
      <c r="CK19" s="478">
        <f t="shared" si="136"/>
        <v>0</v>
      </c>
      <c r="CL19" s="478">
        <f t="shared" si="136"/>
        <v>141.46100000000001</v>
      </c>
      <c r="CM19" s="478">
        <f t="shared" si="136"/>
        <v>169.077</v>
      </c>
      <c r="CN19" s="478">
        <f t="shared" si="136"/>
        <v>102.313</v>
      </c>
      <c r="CO19" s="478">
        <f t="shared" si="136"/>
        <v>197.05199999999999</v>
      </c>
      <c r="CP19" s="478">
        <f t="shared" si="136"/>
        <v>203.143</v>
      </c>
      <c r="CQ19" s="478">
        <f t="shared" si="136"/>
        <v>106.539</v>
      </c>
      <c r="CR19" s="478">
        <f t="shared" si="136"/>
        <v>183.39399999999998</v>
      </c>
      <c r="CS19" s="478">
        <f t="shared" si="136"/>
        <v>134.76599999999999</v>
      </c>
      <c r="CT19" s="478">
        <f t="shared" si="136"/>
        <v>61.917999999999999</v>
      </c>
      <c r="CU19" s="478">
        <f t="shared" si="136"/>
        <v>672.77300000000002</v>
      </c>
      <c r="CV19" s="478">
        <f t="shared" si="136"/>
        <v>93.051000000000002</v>
      </c>
      <c r="CW19" s="478">
        <f t="shared" si="136"/>
        <v>234.09300000000002</v>
      </c>
      <c r="CX19" s="478">
        <f t="shared" ref="CX19:DK19" si="137">SUM(CX75,CX148,CX98,CX125)</f>
        <v>161.23399999999998</v>
      </c>
      <c r="CY19" s="478">
        <f t="shared" si="137"/>
        <v>162.69499999999999</v>
      </c>
      <c r="CZ19" s="478">
        <f t="shared" si="137"/>
        <v>217.375</v>
      </c>
      <c r="DA19" s="478">
        <f t="shared" si="137"/>
        <v>118.958</v>
      </c>
      <c r="DB19" s="478">
        <f t="shared" si="137"/>
        <v>313.05600000000004</v>
      </c>
      <c r="DC19" s="478">
        <f t="shared" si="137"/>
        <v>309.44499999999999</v>
      </c>
      <c r="DD19" s="478">
        <f t="shared" si="137"/>
        <v>188.22399999999999</v>
      </c>
      <c r="DE19" s="478">
        <f t="shared" si="137"/>
        <v>180.542</v>
      </c>
      <c r="DF19" s="478">
        <f t="shared" si="137"/>
        <v>285.86599999999999</v>
      </c>
      <c r="DG19" s="478">
        <f t="shared" si="137"/>
        <v>309.23400000000004</v>
      </c>
      <c r="DH19" s="478">
        <f t="shared" si="137"/>
        <v>318.78399999999999</v>
      </c>
      <c r="DI19" s="478">
        <f t="shared" si="137"/>
        <v>257.32599999999996</v>
      </c>
      <c r="DJ19" s="478">
        <f t="shared" si="137"/>
        <v>145.81299999999999</v>
      </c>
      <c r="DK19" s="478">
        <f t="shared" si="137"/>
        <v>257.37200000000001</v>
      </c>
      <c r="DL19" s="478">
        <f t="shared" ref="DL19:EQ19" si="138">SUM(DL75,DL148,DL98,DL125)</f>
        <v>41.791999999999994</v>
      </c>
      <c r="DM19" s="478">
        <f t="shared" si="138"/>
        <v>0.46400000000000002</v>
      </c>
      <c r="DN19" s="478">
        <f t="shared" si="138"/>
        <v>1.9969999999999999</v>
      </c>
      <c r="DO19" s="478">
        <f t="shared" si="138"/>
        <v>2.601</v>
      </c>
      <c r="DP19" s="478">
        <f t="shared" si="138"/>
        <v>3.5209999999999999</v>
      </c>
      <c r="DQ19" s="478">
        <f t="shared" si="138"/>
        <v>4.2029999999999994</v>
      </c>
      <c r="DR19" s="478">
        <f t="shared" si="138"/>
        <v>0.29499999999999998</v>
      </c>
      <c r="DS19" s="478">
        <f t="shared" si="138"/>
        <v>0.76</v>
      </c>
      <c r="DT19" s="478">
        <f t="shared" si="138"/>
        <v>2.2829999999999999</v>
      </c>
      <c r="DU19" s="478">
        <f t="shared" si="138"/>
        <v>0.54700000000000004</v>
      </c>
      <c r="DV19" s="478">
        <f t="shared" si="138"/>
        <v>77.92</v>
      </c>
      <c r="DW19" s="478">
        <f t="shared" si="138"/>
        <v>3.016</v>
      </c>
      <c r="DX19" s="478">
        <f t="shared" si="138"/>
        <v>48.104999999999997</v>
      </c>
      <c r="DY19" s="478">
        <f t="shared" si="138"/>
        <v>0.21299999999999999</v>
      </c>
      <c r="DZ19" s="478">
        <f t="shared" si="138"/>
        <v>1.3049999999999999</v>
      </c>
      <c r="EA19" s="478">
        <f t="shared" si="138"/>
        <v>0.108</v>
      </c>
      <c r="EB19" s="478">
        <f t="shared" si="138"/>
        <v>3.03</v>
      </c>
      <c r="EC19" s="478">
        <f t="shared" si="138"/>
        <v>3.4830000000000001</v>
      </c>
      <c r="ED19" s="478">
        <f t="shared" si="138"/>
        <v>0.184</v>
      </c>
      <c r="EE19" s="478">
        <f t="shared" si="138"/>
        <v>0.91500000000000004</v>
      </c>
      <c r="EF19" s="478">
        <f t="shared" si="138"/>
        <v>0</v>
      </c>
      <c r="EG19" s="478">
        <f t="shared" si="138"/>
        <v>3.0179999999999998</v>
      </c>
      <c r="EH19" s="478">
        <f t="shared" si="138"/>
        <v>0</v>
      </c>
      <c r="EI19" s="478">
        <f t="shared" si="138"/>
        <v>0</v>
      </c>
      <c r="EJ19" s="478">
        <f t="shared" si="138"/>
        <v>0</v>
      </c>
      <c r="EK19" s="478">
        <f t="shared" si="138"/>
        <v>0</v>
      </c>
      <c r="EL19" s="478">
        <f t="shared" si="138"/>
        <v>0</v>
      </c>
      <c r="EM19" s="478">
        <f t="shared" si="138"/>
        <v>0</v>
      </c>
      <c r="EN19" s="478">
        <f t="shared" si="138"/>
        <v>0</v>
      </c>
      <c r="EO19" s="478">
        <f t="shared" si="138"/>
        <v>0</v>
      </c>
      <c r="EP19" s="478">
        <f t="shared" si="138"/>
        <v>0</v>
      </c>
      <c r="EQ19" s="478">
        <f t="shared" si="138"/>
        <v>0</v>
      </c>
      <c r="ER19" s="478">
        <f t="shared" ref="ER19:FN19" si="139">SUM(ER75,ER148,ER98,ER125)</f>
        <v>0</v>
      </c>
      <c r="ES19" s="478">
        <f t="shared" si="139"/>
        <v>0</v>
      </c>
      <c r="ET19" s="478">
        <f t="shared" si="139"/>
        <v>0</v>
      </c>
      <c r="EU19" s="478">
        <f t="shared" si="139"/>
        <v>0</v>
      </c>
      <c r="EV19" s="478">
        <f t="shared" si="139"/>
        <v>0</v>
      </c>
      <c r="EW19" s="478">
        <f t="shared" si="139"/>
        <v>0</v>
      </c>
      <c r="EX19" s="478">
        <f t="shared" si="139"/>
        <v>0</v>
      </c>
      <c r="EY19" s="478">
        <f t="shared" si="139"/>
        <v>0</v>
      </c>
      <c r="EZ19" s="478">
        <f t="shared" si="139"/>
        <v>0</v>
      </c>
      <c r="FA19" s="478">
        <f t="shared" si="139"/>
        <v>0</v>
      </c>
      <c r="FB19" s="478">
        <f t="shared" si="139"/>
        <v>0</v>
      </c>
      <c r="FC19" s="478">
        <f t="shared" si="139"/>
        <v>0</v>
      </c>
      <c r="FD19" s="478">
        <f t="shared" si="139"/>
        <v>0</v>
      </c>
      <c r="FE19" s="478">
        <f t="shared" si="139"/>
        <v>0</v>
      </c>
      <c r="FF19" s="478">
        <f t="shared" si="139"/>
        <v>0</v>
      </c>
      <c r="FG19" s="478">
        <f t="shared" si="139"/>
        <v>0</v>
      </c>
      <c r="FH19" s="478">
        <f t="shared" si="139"/>
        <v>0</v>
      </c>
      <c r="FI19" s="478">
        <f t="shared" si="139"/>
        <v>0</v>
      </c>
      <c r="FJ19" s="478">
        <f t="shared" si="139"/>
        <v>0</v>
      </c>
      <c r="FK19" s="478">
        <f t="shared" si="139"/>
        <v>0</v>
      </c>
      <c r="FL19" s="478">
        <f t="shared" si="139"/>
        <v>0</v>
      </c>
      <c r="FM19" s="478">
        <f t="shared" si="139"/>
        <v>0</v>
      </c>
      <c r="FN19" s="478">
        <f t="shared" si="139"/>
        <v>0</v>
      </c>
      <c r="FO19" s="478">
        <f t="shared" ref="FO19:FP19" si="140">SUM(FO75,FO148,FO98,FO125)</f>
        <v>0</v>
      </c>
      <c r="FP19" s="478">
        <f t="shared" si="140"/>
        <v>0</v>
      </c>
      <c r="FQ19" s="478">
        <f t="shared" ref="FQ19:FR19" si="141">SUM(FQ75,FQ148,FQ98,FQ125)</f>
        <v>0</v>
      </c>
      <c r="FR19" s="478">
        <f t="shared" si="141"/>
        <v>0</v>
      </c>
      <c r="FS19" s="478">
        <f t="shared" ref="FS19:FU20" si="142">SUM(FS75,FS148,FS98,FS125)</f>
        <v>0</v>
      </c>
      <c r="FT19" s="478">
        <f t="shared" si="142"/>
        <v>0</v>
      </c>
      <c r="FU19" s="478">
        <f t="shared" si="142"/>
        <v>0</v>
      </c>
      <c r="FV19" s="478">
        <f t="shared" ref="FV19:FW19" si="143">SUM(FV75,FV148,FV98,FV125)</f>
        <v>0</v>
      </c>
      <c r="FW19" s="478">
        <f t="shared" si="143"/>
        <v>0</v>
      </c>
      <c r="FX19" s="478">
        <f t="shared" ref="FX19:FY19" si="144">SUM(FX75,FX148,FX98,FX125)</f>
        <v>0</v>
      </c>
      <c r="FY19" s="478">
        <f t="shared" si="144"/>
        <v>0</v>
      </c>
      <c r="FZ19" s="478">
        <f t="shared" ref="FZ19:GA19" si="145">SUM(FZ75,FZ148,FZ98,FZ125)</f>
        <v>0</v>
      </c>
      <c r="GA19" s="478">
        <f t="shared" si="145"/>
        <v>0</v>
      </c>
      <c r="GB19" s="478">
        <f t="shared" ref="GB19:GC19" si="146">SUM(GB75,GB148,GB98,GB125)</f>
        <v>0</v>
      </c>
      <c r="GC19" s="478">
        <f t="shared" si="146"/>
        <v>0</v>
      </c>
      <c r="GD19" s="478">
        <f t="shared" ref="GD19:GE19" si="147">SUM(GD75,GD148,GD98,GD125)</f>
        <v>0</v>
      </c>
      <c r="GE19" s="478">
        <f t="shared" si="147"/>
        <v>0</v>
      </c>
      <c r="GF19" s="478"/>
      <c r="GG19" s="478"/>
      <c r="GH19" s="797" t="s">
        <v>394</v>
      </c>
      <c r="GI19" s="795">
        <f t="shared" ref="GI19:GV19" si="148">INDEX($22:$22,1,COLUMN(GI19)-$GS$5)</f>
        <v>71.748999999999995</v>
      </c>
      <c r="GJ19" s="795">
        <f t="shared" si="148"/>
        <v>70.217000000000013</v>
      </c>
      <c r="GK19" s="795">
        <f t="shared" si="148"/>
        <v>81.921000000000006</v>
      </c>
      <c r="GL19" s="795">
        <f t="shared" si="148"/>
        <v>67.234000000000009</v>
      </c>
      <c r="GM19" s="795">
        <f t="shared" si="148"/>
        <v>81.748999999999995</v>
      </c>
      <c r="GN19" s="795">
        <f t="shared" si="148"/>
        <v>80.802000000000007</v>
      </c>
      <c r="GO19" s="795">
        <f t="shared" si="148"/>
        <v>75.200999999999993</v>
      </c>
      <c r="GP19" s="795">
        <f t="shared" si="148"/>
        <v>79.390999999999991</v>
      </c>
      <c r="GQ19" s="795">
        <f t="shared" si="148"/>
        <v>63.07</v>
      </c>
      <c r="GR19" s="795">
        <f t="shared" si="148"/>
        <v>72.603431150999995</v>
      </c>
      <c r="GS19" s="795">
        <f t="shared" si="148"/>
        <v>80.087510952000002</v>
      </c>
      <c r="GT19" s="795">
        <f t="shared" si="148"/>
        <v>74.39489952000001</v>
      </c>
      <c r="GU19" s="795">
        <f t="shared" si="148"/>
        <v>91.696256112</v>
      </c>
      <c r="GV19" s="795">
        <f t="shared" si="148"/>
        <v>89.509075172999999</v>
      </c>
    </row>
    <row r="20" spans="1:204">
      <c r="B20" s="190"/>
      <c r="C20" s="190"/>
      <c r="D20" s="189" t="s">
        <v>472</v>
      </c>
      <c r="E20" s="190" t="s">
        <v>473</v>
      </c>
      <c r="F20" s="7">
        <f t="shared" ref="F20:AK20" si="149">SUM(F76,F149,F99,F126)</f>
        <v>0</v>
      </c>
      <c r="G20" s="7">
        <f t="shared" si="149"/>
        <v>0</v>
      </c>
      <c r="H20" s="7">
        <f t="shared" si="149"/>
        <v>0</v>
      </c>
      <c r="I20" s="7">
        <f t="shared" si="149"/>
        <v>0</v>
      </c>
      <c r="J20" s="7">
        <f t="shared" si="149"/>
        <v>0</v>
      </c>
      <c r="K20" s="7">
        <f t="shared" si="149"/>
        <v>0</v>
      </c>
      <c r="L20" s="7">
        <f t="shared" si="149"/>
        <v>0</v>
      </c>
      <c r="M20" s="7">
        <f t="shared" si="149"/>
        <v>0</v>
      </c>
      <c r="N20" s="7">
        <f t="shared" si="149"/>
        <v>0</v>
      </c>
      <c r="O20" s="7">
        <f t="shared" si="149"/>
        <v>0</v>
      </c>
      <c r="P20" s="7">
        <f t="shared" si="149"/>
        <v>0</v>
      </c>
      <c r="Q20" s="7">
        <f t="shared" si="149"/>
        <v>0</v>
      </c>
      <c r="R20" s="7">
        <f t="shared" si="149"/>
        <v>0</v>
      </c>
      <c r="S20" s="7">
        <f t="shared" si="149"/>
        <v>0</v>
      </c>
      <c r="T20" s="7">
        <f t="shared" si="149"/>
        <v>0</v>
      </c>
      <c r="U20" s="7">
        <f t="shared" si="149"/>
        <v>0</v>
      </c>
      <c r="V20" s="7">
        <f t="shared" si="149"/>
        <v>0</v>
      </c>
      <c r="W20" s="7">
        <f t="shared" si="149"/>
        <v>0</v>
      </c>
      <c r="X20" s="7">
        <f t="shared" si="149"/>
        <v>0</v>
      </c>
      <c r="Y20" s="7">
        <f t="shared" si="149"/>
        <v>0</v>
      </c>
      <c r="Z20" s="7">
        <f t="shared" si="149"/>
        <v>0</v>
      </c>
      <c r="AA20" s="7">
        <f t="shared" si="149"/>
        <v>0</v>
      </c>
      <c r="AB20" s="7">
        <f t="shared" si="149"/>
        <v>0</v>
      </c>
      <c r="AC20" s="7">
        <f t="shared" si="149"/>
        <v>0</v>
      </c>
      <c r="AD20" s="7">
        <f t="shared" si="149"/>
        <v>0</v>
      </c>
      <c r="AE20" s="7">
        <f t="shared" si="149"/>
        <v>0</v>
      </c>
      <c r="AF20" s="7">
        <f t="shared" si="149"/>
        <v>0</v>
      </c>
      <c r="AG20" s="7">
        <f t="shared" si="149"/>
        <v>0</v>
      </c>
      <c r="AH20" s="7">
        <f t="shared" si="149"/>
        <v>0</v>
      </c>
      <c r="AI20" s="7">
        <f t="shared" si="149"/>
        <v>0</v>
      </c>
      <c r="AJ20" s="7">
        <f t="shared" si="149"/>
        <v>0</v>
      </c>
      <c r="AK20" s="7">
        <f t="shared" si="149"/>
        <v>0</v>
      </c>
      <c r="AL20" s="7">
        <f t="shared" ref="AL20:BQ20" si="150">SUM(AL76,AL149,AL99,AL126)</f>
        <v>0</v>
      </c>
      <c r="AM20" s="7">
        <f t="shared" si="150"/>
        <v>0</v>
      </c>
      <c r="AN20" s="7">
        <f t="shared" si="150"/>
        <v>0</v>
      </c>
      <c r="AO20" s="7">
        <f t="shared" si="150"/>
        <v>0</v>
      </c>
      <c r="AP20" s="7">
        <f t="shared" si="150"/>
        <v>0</v>
      </c>
      <c r="AQ20" s="7">
        <f t="shared" si="150"/>
        <v>0</v>
      </c>
      <c r="AR20" s="7">
        <f t="shared" si="150"/>
        <v>0</v>
      </c>
      <c r="AS20" s="7">
        <f t="shared" si="150"/>
        <v>0</v>
      </c>
      <c r="AT20" s="7">
        <f t="shared" si="150"/>
        <v>0</v>
      </c>
      <c r="AU20" s="7">
        <f t="shared" si="150"/>
        <v>0</v>
      </c>
      <c r="AV20" s="7">
        <f t="shared" si="150"/>
        <v>0</v>
      </c>
      <c r="AW20" s="7">
        <f t="shared" si="150"/>
        <v>0</v>
      </c>
      <c r="AX20" s="7">
        <f t="shared" si="150"/>
        <v>0</v>
      </c>
      <c r="AY20" s="7">
        <f t="shared" si="150"/>
        <v>0</v>
      </c>
      <c r="AZ20" s="7">
        <f t="shared" si="150"/>
        <v>0</v>
      </c>
      <c r="BA20" s="7">
        <f t="shared" si="150"/>
        <v>0</v>
      </c>
      <c r="BB20" s="7">
        <f t="shared" si="150"/>
        <v>0</v>
      </c>
      <c r="BC20" s="7">
        <f t="shared" si="150"/>
        <v>0</v>
      </c>
      <c r="BD20" s="7">
        <f t="shared" si="150"/>
        <v>0</v>
      </c>
      <c r="BE20" s="7">
        <f t="shared" si="150"/>
        <v>0</v>
      </c>
      <c r="BF20" s="7">
        <f t="shared" si="150"/>
        <v>0</v>
      </c>
      <c r="BG20" s="7">
        <f t="shared" si="150"/>
        <v>0</v>
      </c>
      <c r="BH20" s="7">
        <f t="shared" si="150"/>
        <v>0</v>
      </c>
      <c r="BI20" s="482">
        <f t="shared" si="150"/>
        <v>0</v>
      </c>
      <c r="BJ20" s="482">
        <f t="shared" si="150"/>
        <v>0</v>
      </c>
      <c r="BK20" s="482">
        <f t="shared" si="150"/>
        <v>0</v>
      </c>
      <c r="BL20" s="482">
        <f t="shared" si="150"/>
        <v>0</v>
      </c>
      <c r="BM20" s="482">
        <f t="shared" si="150"/>
        <v>0</v>
      </c>
      <c r="BN20" s="482">
        <f t="shared" si="150"/>
        <v>0</v>
      </c>
      <c r="BO20" s="737">
        <f t="shared" si="150"/>
        <v>0</v>
      </c>
      <c r="BP20" s="482">
        <f t="shared" si="150"/>
        <v>0</v>
      </c>
      <c r="BQ20" s="482">
        <f t="shared" si="150"/>
        <v>0</v>
      </c>
      <c r="BR20" s="482">
        <f t="shared" ref="BR20:CW20" si="151">SUM(BR76,BR149,BR99,BR126)</f>
        <v>0</v>
      </c>
      <c r="BS20" s="482">
        <f t="shared" si="151"/>
        <v>0</v>
      </c>
      <c r="BT20" s="482">
        <f t="shared" si="151"/>
        <v>0</v>
      </c>
      <c r="BU20" s="482">
        <f t="shared" si="151"/>
        <v>0</v>
      </c>
      <c r="BV20" s="482">
        <f t="shared" si="151"/>
        <v>0</v>
      </c>
      <c r="BW20" s="482">
        <f t="shared" si="151"/>
        <v>0</v>
      </c>
      <c r="BX20" s="482">
        <f t="shared" si="151"/>
        <v>0</v>
      </c>
      <c r="BY20" s="482">
        <f t="shared" si="151"/>
        <v>0</v>
      </c>
      <c r="BZ20" s="482">
        <f t="shared" si="151"/>
        <v>0</v>
      </c>
      <c r="CA20" s="737">
        <f t="shared" si="151"/>
        <v>0</v>
      </c>
      <c r="CB20" s="482">
        <f t="shared" si="151"/>
        <v>0</v>
      </c>
      <c r="CC20" s="482">
        <f t="shared" si="151"/>
        <v>0</v>
      </c>
      <c r="CD20" s="482">
        <f t="shared" si="151"/>
        <v>0</v>
      </c>
      <c r="CE20" s="482">
        <f t="shared" si="151"/>
        <v>0</v>
      </c>
      <c r="CF20" s="482">
        <f t="shared" si="151"/>
        <v>0</v>
      </c>
      <c r="CG20" s="482">
        <f t="shared" si="151"/>
        <v>0</v>
      </c>
      <c r="CH20" s="482">
        <f t="shared" si="151"/>
        <v>0</v>
      </c>
      <c r="CI20" s="482">
        <f t="shared" si="151"/>
        <v>0</v>
      </c>
      <c r="CJ20" s="482">
        <f t="shared" si="151"/>
        <v>0</v>
      </c>
      <c r="CK20" s="482">
        <f t="shared" si="151"/>
        <v>0</v>
      </c>
      <c r="CL20" s="482">
        <f t="shared" si="151"/>
        <v>0.59999999999999987</v>
      </c>
      <c r="CM20" s="482">
        <f t="shared" si="151"/>
        <v>3.698</v>
      </c>
      <c r="CN20" s="482">
        <f t="shared" si="151"/>
        <v>3.7080000000000002</v>
      </c>
      <c r="CO20" s="482">
        <f t="shared" si="151"/>
        <v>8.8800000000000008</v>
      </c>
      <c r="CP20" s="482">
        <f t="shared" si="151"/>
        <v>-2.1930000000000001</v>
      </c>
      <c r="CQ20" s="482">
        <f t="shared" si="151"/>
        <v>6.0969999999999995</v>
      </c>
      <c r="CR20" s="482">
        <f t="shared" si="151"/>
        <v>7.3559999999999999</v>
      </c>
      <c r="CS20" s="482">
        <f t="shared" si="151"/>
        <v>2.9729999999999999</v>
      </c>
      <c r="CT20" s="482">
        <f t="shared" si="151"/>
        <v>0.78399999999999992</v>
      </c>
      <c r="CU20" s="482">
        <f t="shared" si="151"/>
        <v>8.7590000000000003</v>
      </c>
      <c r="CV20" s="482">
        <f t="shared" si="151"/>
        <v>-0.36299999999999999</v>
      </c>
      <c r="CW20" s="482">
        <f t="shared" si="151"/>
        <v>6.3109999999999999</v>
      </c>
      <c r="CX20" s="482">
        <f t="shared" ref="CX20:DK20" si="152">SUM(CX76,CX149,CX99,CX126)</f>
        <v>4.0170000000000003</v>
      </c>
      <c r="CY20" s="482">
        <f t="shared" si="152"/>
        <v>0.44099999999999984</v>
      </c>
      <c r="CZ20" s="482">
        <f t="shared" si="152"/>
        <v>-0.50099999999999989</v>
      </c>
      <c r="DA20" s="482">
        <f t="shared" si="152"/>
        <v>4.2620000000000005</v>
      </c>
      <c r="DB20" s="482">
        <f t="shared" si="152"/>
        <v>13.323</v>
      </c>
      <c r="DC20" s="482">
        <f t="shared" si="152"/>
        <v>22.48</v>
      </c>
      <c r="DD20" s="482">
        <f t="shared" si="152"/>
        <v>2.3260000000000001</v>
      </c>
      <c r="DE20" s="482">
        <f t="shared" si="152"/>
        <v>9.9480000000000004</v>
      </c>
      <c r="DF20" s="482">
        <f t="shared" si="152"/>
        <v>8.4089999999999989</v>
      </c>
      <c r="DG20" s="482">
        <f t="shared" si="152"/>
        <v>7.4130000000000003</v>
      </c>
      <c r="DH20" s="482">
        <f t="shared" si="152"/>
        <v>7.5889999999999995</v>
      </c>
      <c r="DI20" s="482">
        <f t="shared" si="152"/>
        <v>12.295</v>
      </c>
      <c r="DJ20" s="482">
        <f t="shared" si="152"/>
        <v>5.5679999999999996</v>
      </c>
      <c r="DK20" s="482">
        <f t="shared" si="152"/>
        <v>15.852</v>
      </c>
      <c r="DL20" s="482">
        <f t="shared" ref="DL20:EQ20" si="153">SUM(DL76,DL149,DL99,DL126)</f>
        <v>0.66100000000000003</v>
      </c>
      <c r="DM20" s="482">
        <f t="shared" si="153"/>
        <v>8.0000000000000002E-3</v>
      </c>
      <c r="DN20" s="482">
        <f t="shared" si="153"/>
        <v>-0.18</v>
      </c>
      <c r="DO20" s="482">
        <f t="shared" si="153"/>
        <v>0.16500000000000001</v>
      </c>
      <c r="DP20" s="482">
        <f t="shared" si="153"/>
        <v>-0.23799999999999999</v>
      </c>
      <c r="DQ20" s="482">
        <f t="shared" si="153"/>
        <v>-0.55600000000000005</v>
      </c>
      <c r="DR20" s="482">
        <f t="shared" si="153"/>
        <v>7.9000000000000001E-2</v>
      </c>
      <c r="DS20" s="482">
        <f t="shared" si="153"/>
        <v>0.113</v>
      </c>
      <c r="DT20" s="482">
        <f t="shared" si="153"/>
        <v>5.1999999999999998E-2</v>
      </c>
      <c r="DU20" s="482">
        <f t="shared" si="153"/>
        <v>0.157</v>
      </c>
      <c r="DV20" s="482">
        <f t="shared" si="153"/>
        <v>5.2250000000000005</v>
      </c>
      <c r="DW20" s="482">
        <f t="shared" si="153"/>
        <v>-1.601</v>
      </c>
      <c r="DX20" s="482">
        <f t="shared" si="153"/>
        <v>7.6820000000000004</v>
      </c>
      <c r="DY20" s="482">
        <f t="shared" si="153"/>
        <v>1.9E-2</v>
      </c>
      <c r="DZ20" s="482">
        <f t="shared" si="153"/>
        <v>-2.5000000000000001E-2</v>
      </c>
      <c r="EA20" s="482">
        <f t="shared" si="153"/>
        <v>2.1999999999999999E-2</v>
      </c>
      <c r="EB20" s="482">
        <f t="shared" si="153"/>
        <v>0.17299999999999999</v>
      </c>
      <c r="EC20" s="482">
        <f t="shared" si="153"/>
        <v>-0.66700000000000004</v>
      </c>
      <c r="ED20" s="482">
        <f t="shared" si="153"/>
        <v>0.08</v>
      </c>
      <c r="EE20" s="482">
        <f t="shared" si="153"/>
        <v>6.7000000000000004E-2</v>
      </c>
      <c r="EF20" s="482">
        <f t="shared" si="153"/>
        <v>0</v>
      </c>
      <c r="EG20" s="482">
        <f t="shared" si="153"/>
        <v>8.0000000000000002E-3</v>
      </c>
      <c r="EH20" s="482">
        <f t="shared" si="153"/>
        <v>0</v>
      </c>
      <c r="EI20" s="482">
        <f t="shared" si="153"/>
        <v>0</v>
      </c>
      <c r="EJ20" s="482">
        <f t="shared" si="153"/>
        <v>0</v>
      </c>
      <c r="EK20" s="482">
        <f t="shared" si="153"/>
        <v>0</v>
      </c>
      <c r="EL20" s="482">
        <f t="shared" si="153"/>
        <v>0</v>
      </c>
      <c r="EM20" s="482">
        <f t="shared" si="153"/>
        <v>0</v>
      </c>
      <c r="EN20" s="482">
        <f t="shared" si="153"/>
        <v>0</v>
      </c>
      <c r="EO20" s="482">
        <f t="shared" si="153"/>
        <v>0</v>
      </c>
      <c r="EP20" s="482">
        <f t="shared" si="153"/>
        <v>0</v>
      </c>
      <c r="EQ20" s="482">
        <f t="shared" si="153"/>
        <v>0</v>
      </c>
      <c r="ER20" s="482">
        <f t="shared" ref="ER20:FN20" si="154">SUM(ER76,ER149,ER99,ER126)</f>
        <v>0</v>
      </c>
      <c r="ES20" s="482">
        <f t="shared" si="154"/>
        <v>0</v>
      </c>
      <c r="ET20" s="482">
        <f t="shared" si="154"/>
        <v>0</v>
      </c>
      <c r="EU20" s="482">
        <f t="shared" si="154"/>
        <v>0</v>
      </c>
      <c r="EV20" s="482">
        <f t="shared" si="154"/>
        <v>0</v>
      </c>
      <c r="EW20" s="482">
        <f t="shared" si="154"/>
        <v>0</v>
      </c>
      <c r="EX20" s="482">
        <f t="shared" si="154"/>
        <v>0</v>
      </c>
      <c r="EY20" s="482">
        <f t="shared" si="154"/>
        <v>0</v>
      </c>
      <c r="EZ20" s="482">
        <f t="shared" si="154"/>
        <v>0</v>
      </c>
      <c r="FA20" s="482">
        <f t="shared" si="154"/>
        <v>0</v>
      </c>
      <c r="FB20" s="482">
        <f t="shared" si="154"/>
        <v>0</v>
      </c>
      <c r="FC20" s="482">
        <f t="shared" si="154"/>
        <v>0</v>
      </c>
      <c r="FD20" s="482">
        <f t="shared" si="154"/>
        <v>0</v>
      </c>
      <c r="FE20" s="482">
        <f t="shared" si="154"/>
        <v>0</v>
      </c>
      <c r="FF20" s="482">
        <f t="shared" si="154"/>
        <v>0</v>
      </c>
      <c r="FG20" s="482">
        <f t="shared" si="154"/>
        <v>0</v>
      </c>
      <c r="FH20" s="482">
        <f t="shared" si="154"/>
        <v>0</v>
      </c>
      <c r="FI20" s="482">
        <f t="shared" si="154"/>
        <v>0</v>
      </c>
      <c r="FJ20" s="482">
        <f t="shared" si="154"/>
        <v>0</v>
      </c>
      <c r="FK20" s="482">
        <f t="shared" si="154"/>
        <v>0</v>
      </c>
      <c r="FL20" s="482">
        <f t="shared" si="154"/>
        <v>0</v>
      </c>
      <c r="FM20" s="482">
        <f t="shared" si="154"/>
        <v>0</v>
      </c>
      <c r="FN20" s="482">
        <f t="shared" si="154"/>
        <v>0</v>
      </c>
      <c r="FO20" s="482">
        <f t="shared" ref="FO20:FP20" si="155">SUM(FO76,FO149,FO99,FO126)</f>
        <v>0</v>
      </c>
      <c r="FP20" s="482">
        <f t="shared" si="155"/>
        <v>0</v>
      </c>
      <c r="FQ20" s="482">
        <f t="shared" ref="FQ20:FR20" si="156">SUM(FQ76,FQ149,FQ99,FQ126)</f>
        <v>0</v>
      </c>
      <c r="FR20" s="482">
        <f t="shared" si="156"/>
        <v>0</v>
      </c>
      <c r="FS20" s="482">
        <f t="shared" si="142"/>
        <v>0</v>
      </c>
      <c r="FT20" s="482">
        <f t="shared" si="142"/>
        <v>0</v>
      </c>
      <c r="FU20" s="482">
        <f t="shared" si="142"/>
        <v>0</v>
      </c>
      <c r="FV20" s="482">
        <f t="shared" ref="FV20:FW20" si="157">SUM(FV76,FV149,FV99,FV126)</f>
        <v>0</v>
      </c>
      <c r="FW20" s="482">
        <f t="shared" si="157"/>
        <v>0</v>
      </c>
      <c r="FX20" s="482">
        <f t="shared" ref="FX20:FY20" si="158">SUM(FX76,FX149,FX99,FX126)</f>
        <v>0</v>
      </c>
      <c r="FY20" s="482">
        <f t="shared" si="158"/>
        <v>0</v>
      </c>
      <c r="FZ20" s="482">
        <f t="shared" ref="FZ20:GA20" si="159">SUM(FZ76,FZ149,FZ99,FZ126)</f>
        <v>0</v>
      </c>
      <c r="GA20" s="482">
        <f t="shared" si="159"/>
        <v>0</v>
      </c>
      <c r="GB20" s="482">
        <f t="shared" ref="GB20:GC20" si="160">SUM(GB76,GB149,GB99,GB126)</f>
        <v>0</v>
      </c>
      <c r="GC20" s="482">
        <f t="shared" si="160"/>
        <v>0</v>
      </c>
      <c r="GD20" s="482">
        <f t="shared" ref="GD20:GE20" si="161">SUM(GD76,GD149,GD99,GD126)</f>
        <v>0</v>
      </c>
      <c r="GE20" s="482">
        <f t="shared" si="161"/>
        <v>0</v>
      </c>
      <c r="GF20" s="482"/>
      <c r="GG20" s="482"/>
      <c r="GH20" s="796" t="s">
        <v>513</v>
      </c>
      <c r="GI20" s="795">
        <f t="shared" ref="GI20:GV20" si="162">INDEX($23:$23,1,COLUMN(GI20)-$GS$5)*100</f>
        <v>-0.50752270678776634</v>
      </c>
      <c r="GJ20" s="795">
        <f t="shared" si="162"/>
        <v>-11.510882030472169</v>
      </c>
      <c r="GK20" s="795">
        <f t="shared" si="162"/>
        <v>53.464715910155313</v>
      </c>
      <c r="GL20" s="795">
        <f t="shared" si="162"/>
        <v>-17.521498583117634</v>
      </c>
      <c r="GM20" s="795">
        <f t="shared" si="162"/>
        <v>8.8288935926621015</v>
      </c>
      <c r="GN20" s="795">
        <f t="shared" si="162"/>
        <v>39.687094822370142</v>
      </c>
      <c r="GO20" s="795">
        <f t="shared" si="162"/>
        <v>22.131094293045763</v>
      </c>
      <c r="GP20" s="795">
        <f t="shared" si="162"/>
        <v>10.236187672697493</v>
      </c>
      <c r="GQ20" s="795">
        <f t="shared" si="162"/>
        <v>3.2647848582094463</v>
      </c>
      <c r="GR20" s="795">
        <f t="shared" si="162"/>
        <v>16.56835005940529</v>
      </c>
      <c r="GS20" s="795">
        <f t="shared" si="162"/>
        <v>11.587564548355168</v>
      </c>
      <c r="GT20" s="795">
        <f t="shared" si="162"/>
        <v>6.6761776337487033</v>
      </c>
      <c r="GU20" s="795">
        <f t="shared" si="162"/>
        <v>27.801441291167841</v>
      </c>
      <c r="GV20" s="795">
        <f t="shared" si="162"/>
        <v>27.474935091217212</v>
      </c>
    </row>
    <row r="21" spans="1:204" s="674" customFormat="1">
      <c r="A21" s="9"/>
      <c r="B21" s="197"/>
      <c r="C21" s="197"/>
      <c r="D21" s="676" t="s">
        <v>505</v>
      </c>
      <c r="E21" s="197" t="s">
        <v>506</v>
      </c>
      <c r="F21" s="495" t="e">
        <f t="shared" ref="F21:BQ21" si="163">F20/F19</f>
        <v>#DIV/0!</v>
      </c>
      <c r="G21" s="495" t="e">
        <f t="shared" si="163"/>
        <v>#DIV/0!</v>
      </c>
      <c r="H21" s="495" t="e">
        <f t="shared" si="163"/>
        <v>#DIV/0!</v>
      </c>
      <c r="I21" s="495" t="e">
        <f t="shared" si="163"/>
        <v>#DIV/0!</v>
      </c>
      <c r="J21" s="495" t="e">
        <f t="shared" si="163"/>
        <v>#DIV/0!</v>
      </c>
      <c r="K21" s="495" t="e">
        <f t="shared" si="163"/>
        <v>#DIV/0!</v>
      </c>
      <c r="L21" s="495" t="e">
        <f t="shared" si="163"/>
        <v>#DIV/0!</v>
      </c>
      <c r="M21" s="495" t="e">
        <f t="shared" si="163"/>
        <v>#DIV/0!</v>
      </c>
      <c r="N21" s="495" t="e">
        <f t="shared" si="163"/>
        <v>#DIV/0!</v>
      </c>
      <c r="O21" s="495" t="e">
        <f t="shared" si="163"/>
        <v>#DIV/0!</v>
      </c>
      <c r="P21" s="495" t="e">
        <f t="shared" si="163"/>
        <v>#DIV/0!</v>
      </c>
      <c r="Q21" s="495" t="e">
        <f t="shared" si="163"/>
        <v>#DIV/0!</v>
      </c>
      <c r="R21" s="495" t="e">
        <f t="shared" si="163"/>
        <v>#DIV/0!</v>
      </c>
      <c r="S21" s="497" t="e">
        <f t="shared" si="163"/>
        <v>#DIV/0!</v>
      </c>
      <c r="T21" s="497" t="e">
        <f t="shared" si="163"/>
        <v>#DIV/0!</v>
      </c>
      <c r="U21" s="497" t="e">
        <f t="shared" si="163"/>
        <v>#DIV/0!</v>
      </c>
      <c r="V21" s="497" t="e">
        <f t="shared" si="163"/>
        <v>#DIV/0!</v>
      </c>
      <c r="W21" s="497" t="e">
        <f t="shared" si="163"/>
        <v>#DIV/0!</v>
      </c>
      <c r="X21" s="497" t="e">
        <f t="shared" si="163"/>
        <v>#DIV/0!</v>
      </c>
      <c r="Y21" s="497" t="e">
        <f t="shared" si="163"/>
        <v>#DIV/0!</v>
      </c>
      <c r="Z21" s="497" t="e">
        <f t="shared" si="163"/>
        <v>#DIV/0!</v>
      </c>
      <c r="AA21" s="497" t="e">
        <f t="shared" si="163"/>
        <v>#DIV/0!</v>
      </c>
      <c r="AB21" s="497" t="e">
        <f t="shared" si="163"/>
        <v>#DIV/0!</v>
      </c>
      <c r="AC21" s="497" t="e">
        <f t="shared" si="163"/>
        <v>#DIV/0!</v>
      </c>
      <c r="AD21" s="497" t="e">
        <f t="shared" si="163"/>
        <v>#DIV/0!</v>
      </c>
      <c r="AE21" s="497" t="e">
        <f t="shared" si="163"/>
        <v>#DIV/0!</v>
      </c>
      <c r="AF21" s="497" t="e">
        <f t="shared" si="163"/>
        <v>#DIV/0!</v>
      </c>
      <c r="AG21" s="497" t="e">
        <f t="shared" si="163"/>
        <v>#DIV/0!</v>
      </c>
      <c r="AH21" s="497" t="e">
        <f t="shared" si="163"/>
        <v>#DIV/0!</v>
      </c>
      <c r="AI21" s="497" t="e">
        <f t="shared" si="163"/>
        <v>#DIV/0!</v>
      </c>
      <c r="AJ21" s="497" t="e">
        <f t="shared" si="163"/>
        <v>#DIV/0!</v>
      </c>
      <c r="AK21" s="497" t="e">
        <f t="shared" si="163"/>
        <v>#DIV/0!</v>
      </c>
      <c r="AL21" s="497" t="e">
        <f t="shared" si="163"/>
        <v>#DIV/0!</v>
      </c>
      <c r="AM21" s="497" t="e">
        <f t="shared" si="163"/>
        <v>#DIV/0!</v>
      </c>
      <c r="AN21" s="497" t="e">
        <f t="shared" si="163"/>
        <v>#DIV/0!</v>
      </c>
      <c r="AO21" s="497" t="e">
        <f t="shared" si="163"/>
        <v>#DIV/0!</v>
      </c>
      <c r="AP21" s="497" t="e">
        <f t="shared" si="163"/>
        <v>#DIV/0!</v>
      </c>
      <c r="AQ21" s="497" t="e">
        <f t="shared" si="163"/>
        <v>#DIV/0!</v>
      </c>
      <c r="AR21" s="497" t="e">
        <f t="shared" si="163"/>
        <v>#DIV/0!</v>
      </c>
      <c r="AS21" s="497" t="e">
        <f t="shared" si="163"/>
        <v>#DIV/0!</v>
      </c>
      <c r="AT21" s="497" t="e">
        <f t="shared" si="163"/>
        <v>#DIV/0!</v>
      </c>
      <c r="AU21" s="497" t="e">
        <f t="shared" si="163"/>
        <v>#DIV/0!</v>
      </c>
      <c r="AV21" s="497" t="e">
        <f t="shared" si="163"/>
        <v>#DIV/0!</v>
      </c>
      <c r="AW21" s="497" t="e">
        <f t="shared" si="163"/>
        <v>#DIV/0!</v>
      </c>
      <c r="AX21" s="497" t="e">
        <f t="shared" si="163"/>
        <v>#DIV/0!</v>
      </c>
      <c r="AY21" s="497" t="e">
        <f t="shared" si="163"/>
        <v>#DIV/0!</v>
      </c>
      <c r="AZ21" s="497" t="e">
        <f t="shared" si="163"/>
        <v>#DIV/0!</v>
      </c>
      <c r="BA21" s="497" t="e">
        <f t="shared" si="163"/>
        <v>#DIV/0!</v>
      </c>
      <c r="BB21" s="497" t="e">
        <f t="shared" si="163"/>
        <v>#DIV/0!</v>
      </c>
      <c r="BC21" s="497" t="e">
        <f t="shared" si="163"/>
        <v>#DIV/0!</v>
      </c>
      <c r="BD21" s="497" t="e">
        <f t="shared" si="163"/>
        <v>#DIV/0!</v>
      </c>
      <c r="BE21" s="497" t="e">
        <f t="shared" si="163"/>
        <v>#DIV/0!</v>
      </c>
      <c r="BF21" s="497" t="e">
        <f t="shared" si="163"/>
        <v>#DIV/0!</v>
      </c>
      <c r="BG21" s="497" t="e">
        <f t="shared" si="163"/>
        <v>#DIV/0!</v>
      </c>
      <c r="BH21" s="497" t="e">
        <f t="shared" si="163"/>
        <v>#DIV/0!</v>
      </c>
      <c r="BI21" s="498" t="e">
        <f t="shared" si="163"/>
        <v>#DIV/0!</v>
      </c>
      <c r="BJ21" s="498" t="e">
        <f t="shared" si="163"/>
        <v>#DIV/0!</v>
      </c>
      <c r="BK21" s="498" t="e">
        <f t="shared" si="163"/>
        <v>#DIV/0!</v>
      </c>
      <c r="BL21" s="498" t="e">
        <f t="shared" si="163"/>
        <v>#DIV/0!</v>
      </c>
      <c r="BM21" s="498" t="e">
        <f t="shared" si="163"/>
        <v>#DIV/0!</v>
      </c>
      <c r="BN21" s="498" t="e">
        <f t="shared" si="163"/>
        <v>#DIV/0!</v>
      </c>
      <c r="BO21" s="738" t="e">
        <f t="shared" si="163"/>
        <v>#DIV/0!</v>
      </c>
      <c r="BP21" s="498" t="e">
        <f t="shared" si="163"/>
        <v>#DIV/0!</v>
      </c>
      <c r="BQ21" s="498" t="e">
        <f t="shared" si="163"/>
        <v>#DIV/0!</v>
      </c>
      <c r="BR21" s="498" t="e">
        <f t="shared" ref="BR21:DI21" si="164">BR20/BR19</f>
        <v>#DIV/0!</v>
      </c>
      <c r="BS21" s="498" t="e">
        <f t="shared" si="164"/>
        <v>#DIV/0!</v>
      </c>
      <c r="BT21" s="498" t="e">
        <f t="shared" si="164"/>
        <v>#DIV/0!</v>
      </c>
      <c r="BU21" s="498" t="e">
        <f t="shared" si="164"/>
        <v>#DIV/0!</v>
      </c>
      <c r="BV21" s="498" t="e">
        <f t="shared" si="164"/>
        <v>#DIV/0!</v>
      </c>
      <c r="BW21" s="498" t="e">
        <f t="shared" si="164"/>
        <v>#DIV/0!</v>
      </c>
      <c r="BX21" s="498" t="e">
        <f t="shared" si="164"/>
        <v>#DIV/0!</v>
      </c>
      <c r="BY21" s="498" t="e">
        <f t="shared" si="164"/>
        <v>#DIV/0!</v>
      </c>
      <c r="BZ21" s="498" t="e">
        <f t="shared" si="164"/>
        <v>#DIV/0!</v>
      </c>
      <c r="CA21" s="738" t="e">
        <f t="shared" si="164"/>
        <v>#DIV/0!</v>
      </c>
      <c r="CB21" s="498" t="e">
        <f t="shared" si="164"/>
        <v>#DIV/0!</v>
      </c>
      <c r="CC21" s="498" t="e">
        <f t="shared" si="164"/>
        <v>#DIV/0!</v>
      </c>
      <c r="CD21" s="498" t="e">
        <f t="shared" si="164"/>
        <v>#DIV/0!</v>
      </c>
      <c r="CE21" s="498" t="e">
        <f t="shared" si="164"/>
        <v>#DIV/0!</v>
      </c>
      <c r="CF21" s="498" t="e">
        <f t="shared" si="164"/>
        <v>#DIV/0!</v>
      </c>
      <c r="CG21" s="498" t="e">
        <f t="shared" si="164"/>
        <v>#DIV/0!</v>
      </c>
      <c r="CH21" s="498" t="e">
        <f t="shared" si="164"/>
        <v>#DIV/0!</v>
      </c>
      <c r="CI21" s="498" t="e">
        <f t="shared" si="164"/>
        <v>#DIV/0!</v>
      </c>
      <c r="CJ21" s="498" t="e">
        <f t="shared" si="164"/>
        <v>#DIV/0!</v>
      </c>
      <c r="CK21" s="498" t="e">
        <f t="shared" si="164"/>
        <v>#DIV/0!</v>
      </c>
      <c r="CL21" s="498">
        <f t="shared" si="164"/>
        <v>4.2414517075377656E-3</v>
      </c>
      <c r="CM21" s="498">
        <f t="shared" si="164"/>
        <v>2.187169159613667E-2</v>
      </c>
      <c r="CN21" s="498">
        <f t="shared" si="164"/>
        <v>3.6241728812565363E-2</v>
      </c>
      <c r="CO21" s="498">
        <f t="shared" si="164"/>
        <v>4.5064247000791674E-2</v>
      </c>
      <c r="CP21" s="498">
        <f t="shared" si="164"/>
        <v>-1.0795351058121619E-2</v>
      </c>
      <c r="CQ21" s="498">
        <f t="shared" si="164"/>
        <v>5.7227869606435194E-2</v>
      </c>
      <c r="CR21" s="498">
        <f t="shared" si="164"/>
        <v>4.0110363479721259E-2</v>
      </c>
      <c r="CS21" s="498">
        <f t="shared" si="164"/>
        <v>2.2060460353501624E-2</v>
      </c>
      <c r="CT21" s="498">
        <f t="shared" si="164"/>
        <v>1.2661907684356729E-2</v>
      </c>
      <c r="CU21" s="498">
        <f t="shared" si="164"/>
        <v>1.3019250177994659E-2</v>
      </c>
      <c r="CV21" s="498">
        <f t="shared" si="164"/>
        <v>-3.9010865009510912E-3</v>
      </c>
      <c r="CW21" s="498">
        <f t="shared" si="164"/>
        <v>2.6959370848338052E-2</v>
      </c>
      <c r="CX21" s="498">
        <f t="shared" si="164"/>
        <v>2.4914100003721306E-2</v>
      </c>
      <c r="CY21" s="498">
        <f t="shared" si="164"/>
        <v>2.7105934417160937E-3</v>
      </c>
      <c r="CZ21" s="498">
        <f t="shared" si="164"/>
        <v>-2.3047728579643468E-3</v>
      </c>
      <c r="DA21" s="498">
        <f t="shared" si="164"/>
        <v>3.5827771146118806E-2</v>
      </c>
      <c r="DB21" s="498">
        <f t="shared" si="164"/>
        <v>4.2557881018092603E-2</v>
      </c>
      <c r="DC21" s="498">
        <f t="shared" si="164"/>
        <v>7.2646189145082321E-2</v>
      </c>
      <c r="DD21" s="498">
        <f t="shared" si="164"/>
        <v>1.235761645698742E-2</v>
      </c>
      <c r="DE21" s="498">
        <f t="shared" si="164"/>
        <v>5.5100752179548254E-2</v>
      </c>
      <c r="DF21" s="498">
        <f t="shared" si="164"/>
        <v>2.9415880167630987E-2</v>
      </c>
      <c r="DG21" s="498">
        <f t="shared" si="164"/>
        <v>2.3972137604532488E-2</v>
      </c>
      <c r="DH21" s="498">
        <f t="shared" si="164"/>
        <v>2.3806088134912667E-2</v>
      </c>
      <c r="DI21" s="498">
        <f t="shared" si="164"/>
        <v>4.7779859011526239E-2</v>
      </c>
      <c r="DJ21" s="498">
        <f t="shared" ref="DJ21:EO21" si="165">DJ20/DJ19</f>
        <v>3.8185895633448319E-2</v>
      </c>
      <c r="DK21" s="498">
        <f t="shared" si="165"/>
        <v>6.1591781545778095E-2</v>
      </c>
      <c r="DL21" s="498">
        <f t="shared" si="165"/>
        <v>1.5816424196018381E-2</v>
      </c>
      <c r="DM21" s="498">
        <f t="shared" si="165"/>
        <v>1.7241379310344827E-2</v>
      </c>
      <c r="DN21" s="498">
        <f t="shared" si="165"/>
        <v>-9.013520280420631E-2</v>
      </c>
      <c r="DO21" s="498">
        <f t="shared" si="165"/>
        <v>6.3437139561707045E-2</v>
      </c>
      <c r="DP21" s="498">
        <f t="shared" si="165"/>
        <v>-6.7594433399602388E-2</v>
      </c>
      <c r="DQ21" s="498">
        <f t="shared" si="165"/>
        <v>-0.13228646205091604</v>
      </c>
      <c r="DR21" s="498">
        <f t="shared" si="165"/>
        <v>0.26779661016949152</v>
      </c>
      <c r="DS21" s="498">
        <f t="shared" si="165"/>
        <v>0.14868421052631578</v>
      </c>
      <c r="DT21" s="498">
        <f t="shared" si="165"/>
        <v>2.2777047744196234E-2</v>
      </c>
      <c r="DU21" s="498">
        <f t="shared" si="165"/>
        <v>0.28702010968921388</v>
      </c>
      <c r="DV21" s="498">
        <f t="shared" si="165"/>
        <v>6.7055954825462019E-2</v>
      </c>
      <c r="DW21" s="498">
        <f t="shared" si="165"/>
        <v>-0.53083554376657827</v>
      </c>
      <c r="DX21" s="498">
        <f t="shared" si="165"/>
        <v>0.15969233967363061</v>
      </c>
      <c r="DY21" s="498">
        <f t="shared" si="165"/>
        <v>8.9201877934272297E-2</v>
      </c>
      <c r="DZ21" s="498">
        <f t="shared" si="165"/>
        <v>-1.9157088122605366E-2</v>
      </c>
      <c r="EA21" s="498">
        <f t="shared" si="165"/>
        <v>0.20370370370370369</v>
      </c>
      <c r="EB21" s="498">
        <f t="shared" si="165"/>
        <v>5.7095709570957096E-2</v>
      </c>
      <c r="EC21" s="498">
        <f t="shared" si="165"/>
        <v>-0.19150157909847834</v>
      </c>
      <c r="ED21" s="498">
        <f t="shared" si="165"/>
        <v>0.43478260869565222</v>
      </c>
      <c r="EE21" s="498">
        <f t="shared" si="165"/>
        <v>7.3224043715846995E-2</v>
      </c>
      <c r="EF21" s="498" t="e">
        <f t="shared" si="165"/>
        <v>#DIV/0!</v>
      </c>
      <c r="EG21" s="498">
        <f t="shared" si="165"/>
        <v>2.6507620941020548E-3</v>
      </c>
      <c r="EH21" s="498" t="e">
        <f t="shared" si="165"/>
        <v>#DIV/0!</v>
      </c>
      <c r="EI21" s="498" t="e">
        <f t="shared" si="165"/>
        <v>#DIV/0!</v>
      </c>
      <c r="EJ21" s="498" t="e">
        <f t="shared" si="165"/>
        <v>#DIV/0!</v>
      </c>
      <c r="EK21" s="498" t="e">
        <f t="shared" si="165"/>
        <v>#DIV/0!</v>
      </c>
      <c r="EL21" s="498" t="e">
        <f t="shared" si="165"/>
        <v>#DIV/0!</v>
      </c>
      <c r="EM21" s="498" t="e">
        <f t="shared" si="165"/>
        <v>#DIV/0!</v>
      </c>
      <c r="EN21" s="498" t="e">
        <f t="shared" si="165"/>
        <v>#DIV/0!</v>
      </c>
      <c r="EO21" s="498" t="e">
        <f t="shared" si="165"/>
        <v>#DIV/0!</v>
      </c>
      <c r="EP21" s="498" t="e">
        <f t="shared" ref="EP21:FN21" si="166">EP20/EP19</f>
        <v>#DIV/0!</v>
      </c>
      <c r="EQ21" s="498" t="e">
        <f t="shared" si="166"/>
        <v>#DIV/0!</v>
      </c>
      <c r="ER21" s="498" t="e">
        <f t="shared" si="166"/>
        <v>#DIV/0!</v>
      </c>
      <c r="ES21" s="498" t="e">
        <f t="shared" si="166"/>
        <v>#DIV/0!</v>
      </c>
      <c r="ET21" s="498" t="e">
        <f t="shared" si="166"/>
        <v>#DIV/0!</v>
      </c>
      <c r="EU21" s="498" t="e">
        <f t="shared" si="166"/>
        <v>#DIV/0!</v>
      </c>
      <c r="EV21" s="498" t="e">
        <f t="shared" si="166"/>
        <v>#DIV/0!</v>
      </c>
      <c r="EW21" s="498" t="e">
        <f t="shared" si="166"/>
        <v>#DIV/0!</v>
      </c>
      <c r="EX21" s="498" t="e">
        <f t="shared" si="166"/>
        <v>#DIV/0!</v>
      </c>
      <c r="EY21" s="498" t="e">
        <f t="shared" si="166"/>
        <v>#DIV/0!</v>
      </c>
      <c r="EZ21" s="498" t="e">
        <f t="shared" si="166"/>
        <v>#DIV/0!</v>
      </c>
      <c r="FA21" s="498" t="e">
        <f t="shared" si="166"/>
        <v>#DIV/0!</v>
      </c>
      <c r="FB21" s="498" t="e">
        <f t="shared" si="166"/>
        <v>#DIV/0!</v>
      </c>
      <c r="FC21" s="498" t="e">
        <f t="shared" si="166"/>
        <v>#DIV/0!</v>
      </c>
      <c r="FD21" s="498" t="e">
        <f t="shared" si="166"/>
        <v>#DIV/0!</v>
      </c>
      <c r="FE21" s="498" t="e">
        <f t="shared" si="166"/>
        <v>#DIV/0!</v>
      </c>
      <c r="FF21" s="498" t="e">
        <f t="shared" si="166"/>
        <v>#DIV/0!</v>
      </c>
      <c r="FG21" s="498" t="e">
        <f t="shared" si="166"/>
        <v>#DIV/0!</v>
      </c>
      <c r="FH21" s="498" t="e">
        <f t="shared" si="166"/>
        <v>#DIV/0!</v>
      </c>
      <c r="FI21" s="498" t="e">
        <f t="shared" si="166"/>
        <v>#DIV/0!</v>
      </c>
      <c r="FJ21" s="498" t="e">
        <f t="shared" si="166"/>
        <v>#DIV/0!</v>
      </c>
      <c r="FK21" s="498" t="e">
        <f t="shared" si="166"/>
        <v>#DIV/0!</v>
      </c>
      <c r="FL21" s="498" t="e">
        <f t="shared" si="166"/>
        <v>#DIV/0!</v>
      </c>
      <c r="FM21" s="498" t="e">
        <f t="shared" si="166"/>
        <v>#DIV/0!</v>
      </c>
      <c r="FN21" s="498" t="e">
        <f t="shared" si="166"/>
        <v>#DIV/0!</v>
      </c>
      <c r="FO21" s="498" t="e">
        <f t="shared" ref="FO21:FP21" si="167">FO20/FO19</f>
        <v>#DIV/0!</v>
      </c>
      <c r="FP21" s="498" t="e">
        <f t="shared" si="167"/>
        <v>#DIV/0!</v>
      </c>
      <c r="FQ21" s="498" t="e">
        <f t="shared" ref="FQ21:FR21" si="168">FQ20/FQ19</f>
        <v>#DIV/0!</v>
      </c>
      <c r="FR21" s="498" t="e">
        <f t="shared" si="168"/>
        <v>#DIV/0!</v>
      </c>
      <c r="FS21" s="498" t="e">
        <f t="shared" ref="FS21:FX21" si="169">FS20/FS19</f>
        <v>#DIV/0!</v>
      </c>
      <c r="FT21" s="498" t="e">
        <f t="shared" si="169"/>
        <v>#DIV/0!</v>
      </c>
      <c r="FU21" s="498" t="e">
        <f t="shared" si="169"/>
        <v>#DIV/0!</v>
      </c>
      <c r="FV21" s="498" t="e">
        <f t="shared" si="169"/>
        <v>#DIV/0!</v>
      </c>
      <c r="FW21" s="498" t="e">
        <f t="shared" si="169"/>
        <v>#DIV/0!</v>
      </c>
      <c r="FX21" s="498" t="e">
        <f t="shared" si="169"/>
        <v>#DIV/0!</v>
      </c>
      <c r="FY21" s="498" t="e">
        <f t="shared" ref="FY21:FZ21" si="170">FY20/FY19</f>
        <v>#DIV/0!</v>
      </c>
      <c r="FZ21" s="498" t="e">
        <f t="shared" si="170"/>
        <v>#DIV/0!</v>
      </c>
      <c r="GA21" s="498" t="e">
        <f t="shared" ref="GA21:GB21" si="171">GA20/GA19</f>
        <v>#DIV/0!</v>
      </c>
      <c r="GB21" s="498" t="e">
        <f t="shared" si="171"/>
        <v>#DIV/0!</v>
      </c>
      <c r="GC21" s="498" t="e">
        <f t="shared" ref="GC21:GD21" si="172">GC20/GC19</f>
        <v>#DIV/0!</v>
      </c>
      <c r="GD21" s="498" t="e">
        <f t="shared" si="172"/>
        <v>#DIV/0!</v>
      </c>
      <c r="GE21" s="498" t="e">
        <f t="shared" ref="GE21" si="173">GE20/GE19</f>
        <v>#DIV/0!</v>
      </c>
      <c r="GF21" s="1040"/>
      <c r="GG21" s="1040"/>
      <c r="GH21" s="796" t="s">
        <v>514</v>
      </c>
      <c r="GI21" s="795">
        <f t="shared" ref="GI21:GV21" si="174">INDEX($101:$101,1,COLUMN(GI21)-$GS$5)</f>
        <v>35.256</v>
      </c>
      <c r="GJ21" s="795">
        <f t="shared" si="174"/>
        <v>36.066000000000003</v>
      </c>
      <c r="GK21" s="795">
        <f t="shared" si="174"/>
        <v>36.707999999999998</v>
      </c>
      <c r="GL21" s="795">
        <f t="shared" si="174"/>
        <v>39.094000000000001</v>
      </c>
      <c r="GM21" s="795">
        <f t="shared" si="174"/>
        <v>46.667999999999999</v>
      </c>
      <c r="GN21" s="795">
        <f t="shared" si="174"/>
        <v>42.433999999999997</v>
      </c>
      <c r="GO21" s="795">
        <f t="shared" si="174"/>
        <v>40.320999999999998</v>
      </c>
      <c r="GP21" s="795">
        <f t="shared" si="174"/>
        <v>45.290999999999997</v>
      </c>
      <c r="GQ21" s="795">
        <f t="shared" si="174"/>
        <v>31.364000000000001</v>
      </c>
      <c r="GR21" s="795">
        <f t="shared" si="174"/>
        <v>43.66</v>
      </c>
      <c r="GS21" s="795">
        <f t="shared" si="174"/>
        <v>42.321342724000004</v>
      </c>
      <c r="GT21" s="795">
        <f t="shared" si="174"/>
        <v>38.371577920999997</v>
      </c>
      <c r="GU21" s="795">
        <f t="shared" si="174"/>
        <v>51.770588910000001</v>
      </c>
      <c r="GV21" s="795">
        <f t="shared" si="174"/>
        <v>40.029663818000003</v>
      </c>
    </row>
    <row r="22" spans="1:204">
      <c r="B22" s="187"/>
      <c r="C22" s="187"/>
      <c r="D22" s="187" t="s">
        <v>89</v>
      </c>
      <c r="E22" s="187" t="s">
        <v>74</v>
      </c>
      <c r="F22" s="176">
        <f t="shared" ref="F22:AK22" si="175">SUM(F78,F151,F101,F128)</f>
        <v>49.739000000000004</v>
      </c>
      <c r="G22" s="176">
        <f t="shared" si="175"/>
        <v>39.242999999999995</v>
      </c>
      <c r="H22" s="176">
        <f t="shared" si="175"/>
        <v>36.705000000000005</v>
      </c>
      <c r="I22" s="176">
        <f t="shared" si="175"/>
        <v>36.707999999999998</v>
      </c>
      <c r="J22" s="176">
        <f t="shared" si="175"/>
        <v>37.923999999999999</v>
      </c>
      <c r="K22" s="176">
        <f t="shared" si="175"/>
        <v>36.534999999999997</v>
      </c>
      <c r="L22" s="176">
        <f t="shared" si="175"/>
        <v>45.402000000000001</v>
      </c>
      <c r="M22" s="176">
        <f t="shared" si="175"/>
        <v>45.107999999999997</v>
      </c>
      <c r="N22" s="176">
        <f t="shared" si="175"/>
        <v>36.661999999999999</v>
      </c>
      <c r="O22" s="176">
        <f t="shared" si="175"/>
        <v>63.929999999999993</v>
      </c>
      <c r="P22" s="176">
        <f t="shared" si="175"/>
        <v>52.635000000000005</v>
      </c>
      <c r="Q22" s="176">
        <f t="shared" si="175"/>
        <v>41.512999999999998</v>
      </c>
      <c r="R22" s="176">
        <f t="shared" si="175"/>
        <v>60.359000000000009</v>
      </c>
      <c r="S22" s="176">
        <f t="shared" si="175"/>
        <v>40.500999999999998</v>
      </c>
      <c r="T22" s="176">
        <f t="shared" si="175"/>
        <v>48.264000000000003</v>
      </c>
      <c r="U22" s="176">
        <f t="shared" si="175"/>
        <v>53.546000000000006</v>
      </c>
      <c r="V22" s="176">
        <f t="shared" si="175"/>
        <v>55.287999999999997</v>
      </c>
      <c r="W22" s="176">
        <f t="shared" si="175"/>
        <v>37.947000000000003</v>
      </c>
      <c r="X22" s="176">
        <f t="shared" si="175"/>
        <v>46.180999999999997</v>
      </c>
      <c r="Y22" s="176">
        <f t="shared" si="175"/>
        <v>45.612000000000002</v>
      </c>
      <c r="Z22" s="176">
        <f t="shared" si="175"/>
        <v>54.540000000000006</v>
      </c>
      <c r="AA22" s="176">
        <f t="shared" si="175"/>
        <v>50.915999999999997</v>
      </c>
      <c r="AB22" s="176">
        <f t="shared" si="175"/>
        <v>40.372999999999998</v>
      </c>
      <c r="AC22" s="176">
        <f t="shared" si="175"/>
        <v>36.012</v>
      </c>
      <c r="AD22" s="176">
        <f t="shared" si="175"/>
        <v>58.483925999999997</v>
      </c>
      <c r="AE22" s="176">
        <f t="shared" si="175"/>
        <v>49.224374999999995</v>
      </c>
      <c r="AF22" s="176">
        <f t="shared" si="175"/>
        <v>56.570425</v>
      </c>
      <c r="AG22" s="176">
        <f t="shared" si="175"/>
        <v>56.265999999999998</v>
      </c>
      <c r="AH22" s="176">
        <f t="shared" si="175"/>
        <v>53.301000000000002</v>
      </c>
      <c r="AI22" s="176">
        <f t="shared" si="175"/>
        <v>55.303000000000004</v>
      </c>
      <c r="AJ22" s="176">
        <f t="shared" si="175"/>
        <v>42.298999999999999</v>
      </c>
      <c r="AK22" s="176">
        <f t="shared" si="175"/>
        <v>59.512</v>
      </c>
      <c r="AL22" s="176">
        <f t="shared" ref="AL22:BK22" si="176">SUM(AL78,AL151,AL101,AL128)</f>
        <v>49.677</v>
      </c>
      <c r="AM22" s="176">
        <f t="shared" si="176"/>
        <v>59.125999999999991</v>
      </c>
      <c r="AN22" s="176">
        <f t="shared" si="176"/>
        <v>50.614000000000004</v>
      </c>
      <c r="AO22" s="176">
        <f t="shared" si="176"/>
        <v>54.865000000000009</v>
      </c>
      <c r="AP22" s="176">
        <f t="shared" si="176"/>
        <v>63.173000000000002</v>
      </c>
      <c r="AQ22" s="176">
        <f t="shared" si="176"/>
        <v>54.023000000000003</v>
      </c>
      <c r="AR22" s="176">
        <f t="shared" si="176"/>
        <v>50.999000000000002</v>
      </c>
      <c r="AS22" s="176">
        <f t="shared" si="176"/>
        <v>54.329000000000008</v>
      </c>
      <c r="AT22" s="176">
        <f t="shared" si="176"/>
        <v>69.483999999999995</v>
      </c>
      <c r="AU22" s="176">
        <f t="shared" si="176"/>
        <v>44.760999999999996</v>
      </c>
      <c r="AV22" s="176">
        <f t="shared" si="176"/>
        <v>53.956999999999994</v>
      </c>
      <c r="AW22" s="176">
        <f t="shared" si="176"/>
        <v>52.165999999999997</v>
      </c>
      <c r="AX22" s="176">
        <f t="shared" si="176"/>
        <v>56.283999999999999</v>
      </c>
      <c r="AY22" s="176">
        <f t="shared" si="176"/>
        <v>53.405999999999999</v>
      </c>
      <c r="AZ22" s="176">
        <f t="shared" si="176"/>
        <v>60.089000000000006</v>
      </c>
      <c r="BA22" s="176">
        <f t="shared" si="176"/>
        <v>55.683999999999997</v>
      </c>
      <c r="BB22" s="176">
        <f t="shared" si="176"/>
        <v>60.03</v>
      </c>
      <c r="BC22" s="176">
        <f t="shared" si="176"/>
        <v>50.363000000000007</v>
      </c>
      <c r="BD22" s="176">
        <f t="shared" si="176"/>
        <v>38.314</v>
      </c>
      <c r="BE22" s="176">
        <f t="shared" si="176"/>
        <v>51.624000000000002</v>
      </c>
      <c r="BF22" s="176">
        <f t="shared" si="176"/>
        <v>69.823000000000008</v>
      </c>
      <c r="BG22" s="176">
        <f t="shared" si="176"/>
        <v>23.132000000000001</v>
      </c>
      <c r="BH22" s="176">
        <f t="shared" si="176"/>
        <v>33.835000000000001</v>
      </c>
      <c r="BI22" s="486">
        <f t="shared" si="176"/>
        <v>48.672999999999995</v>
      </c>
      <c r="BJ22" s="486">
        <f t="shared" si="176"/>
        <v>34.997</v>
      </c>
      <c r="BK22" s="486">
        <f t="shared" si="176"/>
        <v>67.126000000000005</v>
      </c>
      <c r="BL22" s="486">
        <f>SUM(BL78,F133,BL101,BL128)</f>
        <v>49.207793289685682</v>
      </c>
      <c r="BM22" s="486">
        <f t="shared" ref="BM22:CR22" si="177">SUM(BM78,BM151,BM101,BM128)</f>
        <v>39.659999999999997</v>
      </c>
      <c r="BN22" s="486">
        <f t="shared" si="177"/>
        <v>56.399000000000001</v>
      </c>
      <c r="BO22" s="739">
        <f t="shared" si="177"/>
        <v>37.54</v>
      </c>
      <c r="BP22" s="486">
        <f t="shared" si="177"/>
        <v>44.028999999999996</v>
      </c>
      <c r="BQ22" s="486">
        <f t="shared" si="177"/>
        <v>56.081000000000003</v>
      </c>
      <c r="BR22" s="486">
        <f t="shared" si="177"/>
        <v>59.719000000000001</v>
      </c>
      <c r="BS22" s="486">
        <f t="shared" si="177"/>
        <v>50.943000000000005</v>
      </c>
      <c r="BT22" s="486">
        <f t="shared" si="177"/>
        <v>49.127000000000002</v>
      </c>
      <c r="BU22" s="486">
        <f t="shared" si="177"/>
        <v>57.978999999999999</v>
      </c>
      <c r="BV22" s="486">
        <f t="shared" si="177"/>
        <v>40.777000000000001</v>
      </c>
      <c r="BW22" s="486">
        <f t="shared" si="177"/>
        <v>54.058999999999997</v>
      </c>
      <c r="BX22" s="486">
        <f t="shared" si="177"/>
        <v>52.730000000000004</v>
      </c>
      <c r="BY22" s="486">
        <f t="shared" si="177"/>
        <v>44.371000000000002</v>
      </c>
      <c r="BZ22" s="486">
        <f t="shared" si="177"/>
        <v>43.518000000000001</v>
      </c>
      <c r="CA22" s="739">
        <f t="shared" si="177"/>
        <v>42.145999999999994</v>
      </c>
      <c r="CB22" s="486">
        <f t="shared" si="177"/>
        <v>38.965000000000003</v>
      </c>
      <c r="CC22" s="486">
        <f t="shared" si="177"/>
        <v>38.668999999999997</v>
      </c>
      <c r="CD22" s="486">
        <f t="shared" si="177"/>
        <v>41.512</v>
      </c>
      <c r="CE22" s="486">
        <f t="shared" si="177"/>
        <v>34.707999999999998</v>
      </c>
      <c r="CF22" s="486">
        <f t="shared" si="177"/>
        <v>50.378999999999998</v>
      </c>
      <c r="CG22" s="486">
        <f t="shared" si="177"/>
        <v>52.646999999999991</v>
      </c>
      <c r="CH22" s="486">
        <f t="shared" si="177"/>
        <v>52.568999999999996</v>
      </c>
      <c r="CI22" s="486">
        <f t="shared" si="177"/>
        <v>50.667000000000002</v>
      </c>
      <c r="CJ22" s="486">
        <f t="shared" si="177"/>
        <v>54.291000000000004</v>
      </c>
      <c r="CK22" s="486">
        <f t="shared" si="177"/>
        <v>51.222000000000001</v>
      </c>
      <c r="CL22" s="486">
        <f t="shared" si="177"/>
        <v>53.698</v>
      </c>
      <c r="CM22" s="486">
        <f t="shared" si="177"/>
        <v>43.461999999999996</v>
      </c>
      <c r="CN22" s="486">
        <f t="shared" si="177"/>
        <v>51.069000000000003</v>
      </c>
      <c r="CO22" s="486">
        <f t="shared" si="177"/>
        <v>38.210999999999999</v>
      </c>
      <c r="CP22" s="486">
        <f t="shared" si="177"/>
        <v>51.846000000000004</v>
      </c>
      <c r="CQ22" s="486">
        <f t="shared" si="177"/>
        <v>56.888999999999996</v>
      </c>
      <c r="CR22" s="486">
        <f t="shared" si="177"/>
        <v>62.272999999999996</v>
      </c>
      <c r="CS22" s="486">
        <f t="shared" ref="CS22:DK22" si="178">SUM(CS78,CS151,CS101,CS128)</f>
        <v>50.89</v>
      </c>
      <c r="CT22" s="486">
        <f t="shared" si="178"/>
        <v>51.581999999999994</v>
      </c>
      <c r="CU22" s="486">
        <f t="shared" si="178"/>
        <v>70.110000000000014</v>
      </c>
      <c r="CV22" s="486">
        <f t="shared" si="178"/>
        <v>51.146000000000001</v>
      </c>
      <c r="CW22" s="486">
        <f t="shared" si="178"/>
        <v>54.866</v>
      </c>
      <c r="CX22" s="486">
        <f t="shared" si="178"/>
        <v>56.102999999999994</v>
      </c>
      <c r="CY22" s="486">
        <f t="shared" si="178"/>
        <v>55.358000000000004</v>
      </c>
      <c r="CZ22" s="486">
        <f t="shared" si="178"/>
        <v>49.936999999999998</v>
      </c>
      <c r="DA22" s="486">
        <f t="shared" si="178"/>
        <v>57.132000000000005</v>
      </c>
      <c r="DB22" s="486">
        <f t="shared" si="178"/>
        <v>61.08</v>
      </c>
      <c r="DC22" s="486">
        <f t="shared" si="178"/>
        <v>71.873000000000005</v>
      </c>
      <c r="DD22" s="486">
        <f t="shared" si="178"/>
        <v>73.688000000000002</v>
      </c>
      <c r="DE22" s="486">
        <f t="shared" si="178"/>
        <v>69.082999999999984</v>
      </c>
      <c r="DF22" s="486">
        <f t="shared" si="178"/>
        <v>72.909000000000006</v>
      </c>
      <c r="DG22" s="486">
        <f t="shared" si="178"/>
        <v>80.562999999999988</v>
      </c>
      <c r="DH22" s="486">
        <f t="shared" si="178"/>
        <v>66.707999999999998</v>
      </c>
      <c r="DI22" s="486">
        <f t="shared" si="178"/>
        <v>69.628000000000014</v>
      </c>
      <c r="DJ22" s="486">
        <f t="shared" si="178"/>
        <v>71.385999999999996</v>
      </c>
      <c r="DK22" s="486">
        <f t="shared" si="178"/>
        <v>64.016000000000005</v>
      </c>
      <c r="DL22" s="486">
        <f t="shared" ref="DL22:EQ22" si="179">SUM(DL78,DL151,DL101,DL128)</f>
        <v>18.847000000000001</v>
      </c>
      <c r="DM22" s="486">
        <f t="shared" si="179"/>
        <v>7.9569999999999999</v>
      </c>
      <c r="DN22" s="486">
        <f t="shared" si="179"/>
        <v>29.766000000000002</v>
      </c>
      <c r="DO22" s="486">
        <f t="shared" si="179"/>
        <v>13.825999999999999</v>
      </c>
      <c r="DP22" s="486">
        <f t="shared" si="179"/>
        <v>17.363000000000003</v>
      </c>
      <c r="DQ22" s="486">
        <f t="shared" si="179"/>
        <v>17.292000000000002</v>
      </c>
      <c r="DR22" s="486">
        <f t="shared" si="179"/>
        <v>20.584</v>
      </c>
      <c r="DS22" s="486">
        <f t="shared" si="179"/>
        <v>22.355</v>
      </c>
      <c r="DT22" s="486">
        <f t="shared" si="179"/>
        <v>9.7830000000000013</v>
      </c>
      <c r="DU22" s="486">
        <f t="shared" si="179"/>
        <v>42.798999999999999</v>
      </c>
      <c r="DV22" s="486">
        <f t="shared" si="179"/>
        <v>27.366</v>
      </c>
      <c r="DW22" s="486">
        <f t="shared" si="179"/>
        <v>18.103000000000002</v>
      </c>
      <c r="DX22" s="486">
        <f t="shared" si="179"/>
        <v>22.596</v>
      </c>
      <c r="DY22" s="486">
        <f t="shared" si="179"/>
        <v>15.027000000000001</v>
      </c>
      <c r="DZ22" s="486">
        <f t="shared" si="179"/>
        <v>13.581999999999999</v>
      </c>
      <c r="EA22" s="486">
        <f t="shared" si="179"/>
        <v>15.892000000000001</v>
      </c>
      <c r="EB22" s="486">
        <f t="shared" si="179"/>
        <v>6.9</v>
      </c>
      <c r="EC22" s="486">
        <f t="shared" si="179"/>
        <v>59.687999999999995</v>
      </c>
      <c r="ED22" s="486">
        <f t="shared" si="179"/>
        <v>9.4860000000000007</v>
      </c>
      <c r="EE22" s="486">
        <f t="shared" si="179"/>
        <v>21.323</v>
      </c>
      <c r="EF22" s="486">
        <f t="shared" si="179"/>
        <v>9.6189999999999998</v>
      </c>
      <c r="EG22" s="486">
        <f t="shared" si="179"/>
        <v>30.377000000000002</v>
      </c>
      <c r="EH22" s="486">
        <f t="shared" si="179"/>
        <v>18.137999999999998</v>
      </c>
      <c r="EI22" s="486">
        <f t="shared" si="179"/>
        <v>17.007999999999999</v>
      </c>
      <c r="EJ22" s="486">
        <f t="shared" si="179"/>
        <v>18.611999999999998</v>
      </c>
      <c r="EK22" s="486">
        <f t="shared" si="179"/>
        <v>17.228999999999999</v>
      </c>
      <c r="EL22" s="486">
        <f t="shared" si="179"/>
        <v>16.972000000000001</v>
      </c>
      <c r="EM22" s="486">
        <f t="shared" si="179"/>
        <v>13.026</v>
      </c>
      <c r="EN22" s="486">
        <f t="shared" si="179"/>
        <v>26.799999999999997</v>
      </c>
      <c r="EO22" s="486">
        <f t="shared" si="179"/>
        <v>50.477999999999994</v>
      </c>
      <c r="EP22" s="486">
        <f t="shared" si="179"/>
        <v>38.685000000000002</v>
      </c>
      <c r="EQ22" s="486">
        <f t="shared" si="179"/>
        <v>46.501999999999995</v>
      </c>
      <c r="ER22" s="486">
        <f t="shared" ref="ER22:FN22" si="180">SUM(ER78,ER151,ER101,ER128)</f>
        <v>39.350999999999999</v>
      </c>
      <c r="ES22" s="486">
        <f t="shared" si="180"/>
        <v>46.85</v>
      </c>
      <c r="ET22" s="486">
        <f t="shared" si="180"/>
        <v>48.108000000000004</v>
      </c>
      <c r="EU22" s="486">
        <f t="shared" si="180"/>
        <v>44.381</v>
      </c>
      <c r="EV22" s="486">
        <f t="shared" si="180"/>
        <v>41.874000000000002</v>
      </c>
      <c r="EW22" s="486">
        <f t="shared" si="180"/>
        <v>53.94</v>
      </c>
      <c r="EX22" s="486">
        <f t="shared" si="180"/>
        <v>68.543999999999997</v>
      </c>
      <c r="EY22" s="486">
        <f t="shared" si="180"/>
        <v>94.111999999999995</v>
      </c>
      <c r="EZ22" s="486">
        <f t="shared" si="180"/>
        <v>62.872</v>
      </c>
      <c r="FA22" s="486">
        <f t="shared" si="180"/>
        <v>76.99499999999999</v>
      </c>
      <c r="FB22" s="486">
        <f t="shared" si="180"/>
        <v>73.757999999999996</v>
      </c>
      <c r="FC22" s="486">
        <f t="shared" si="180"/>
        <v>60.298999999999999</v>
      </c>
      <c r="FD22" s="486">
        <f t="shared" si="180"/>
        <v>54.765000000000001</v>
      </c>
      <c r="FE22" s="486">
        <f t="shared" si="180"/>
        <v>63.323</v>
      </c>
      <c r="FF22" s="486">
        <f t="shared" si="180"/>
        <v>72.114999999999995</v>
      </c>
      <c r="FG22" s="486">
        <f t="shared" si="180"/>
        <v>79.350999999999985</v>
      </c>
      <c r="FH22" s="486">
        <f t="shared" si="180"/>
        <v>53.381</v>
      </c>
      <c r="FI22" s="486">
        <f t="shared" si="180"/>
        <v>81.51700000000001</v>
      </c>
      <c r="FJ22" s="486">
        <f t="shared" si="180"/>
        <v>75.117000000000004</v>
      </c>
      <c r="FK22" s="486">
        <f t="shared" si="180"/>
        <v>57.844999999999999</v>
      </c>
      <c r="FL22" s="486">
        <f t="shared" si="180"/>
        <v>61.573999999999998</v>
      </c>
      <c r="FM22" s="486">
        <f t="shared" si="180"/>
        <v>72.018999999999991</v>
      </c>
      <c r="FN22" s="486">
        <f t="shared" si="180"/>
        <v>61.076000000000001</v>
      </c>
      <c r="FO22" s="486">
        <f t="shared" ref="FO22" si="181">SUM(FO78,FO151,FO101,FO128)</f>
        <v>62.283999999999999</v>
      </c>
      <c r="FP22" s="486">
        <f>SUM(FP78,FP151,FP101,FP128)</f>
        <v>71.771000000000015</v>
      </c>
      <c r="FQ22" s="486">
        <f t="shared" ref="FQ22:FR22" si="182">SUM(FQ78,FQ151,FQ101,FQ128)</f>
        <v>69.739000000000004</v>
      </c>
      <c r="FR22" s="486">
        <f t="shared" si="182"/>
        <v>71.748999999999995</v>
      </c>
      <c r="FS22" s="486">
        <f t="shared" ref="FS22:FX22" si="183">SUM(FS78,FS151,FS101,FS128)</f>
        <v>70.217000000000013</v>
      </c>
      <c r="FT22" s="486">
        <f t="shared" si="183"/>
        <v>81.921000000000006</v>
      </c>
      <c r="FU22" s="486">
        <f t="shared" si="183"/>
        <v>67.234000000000009</v>
      </c>
      <c r="FV22" s="486">
        <f t="shared" si="183"/>
        <v>81.748999999999995</v>
      </c>
      <c r="FW22" s="486">
        <f t="shared" si="183"/>
        <v>80.802000000000007</v>
      </c>
      <c r="FX22" s="486">
        <f t="shared" si="183"/>
        <v>75.200999999999993</v>
      </c>
      <c r="FY22" s="486">
        <f t="shared" ref="FY22:FZ22" si="184">SUM(FY78,FY151,FY101,FY128)</f>
        <v>79.390999999999991</v>
      </c>
      <c r="FZ22" s="486">
        <f t="shared" si="184"/>
        <v>63.07</v>
      </c>
      <c r="GA22" s="486">
        <f t="shared" ref="GA22:GB22" si="185">SUM(GA78,GA151,GA101,GA128)</f>
        <v>72.603431150999995</v>
      </c>
      <c r="GB22" s="486">
        <f t="shared" si="185"/>
        <v>80.087510952000002</v>
      </c>
      <c r="GC22" s="486">
        <f t="shared" ref="GC22:GD22" si="186">SUM(GC78,GC151,GC101,GC128)</f>
        <v>74.39489952000001</v>
      </c>
      <c r="GD22" s="486">
        <f t="shared" si="186"/>
        <v>91.696256112</v>
      </c>
      <c r="GE22" s="486">
        <f t="shared" ref="GE22" si="187">SUM(GE78,GE151,GE101,GE128)</f>
        <v>89.509075172999999</v>
      </c>
      <c r="GF22" s="486"/>
      <c r="GG22" s="486"/>
      <c r="GH22" s="796" t="s">
        <v>513</v>
      </c>
      <c r="GI22" s="795">
        <f t="shared" ref="GI22:GV22" si="188">INDEX($102:$102,1,COLUMN(GI22)-$GS$5)*100</f>
        <v>-9.6115882579156597</v>
      </c>
      <c r="GJ22" s="795">
        <f t="shared" si="188"/>
        <v>12.509358622410804</v>
      </c>
      <c r="GK22" s="795">
        <f t="shared" si="188"/>
        <v>16.459390862944169</v>
      </c>
      <c r="GL22" s="795">
        <f t="shared" si="188"/>
        <v>6.5376754326202491</v>
      </c>
      <c r="GM22" s="795">
        <f t="shared" si="188"/>
        <v>30.510654958330985</v>
      </c>
      <c r="GN22" s="795">
        <f t="shared" si="188"/>
        <v>41.136167099048748</v>
      </c>
      <c r="GO22" s="795">
        <f t="shared" si="188"/>
        <v>35.038011989684833</v>
      </c>
      <c r="GP22" s="795">
        <f t="shared" si="188"/>
        <v>6.11264701747809</v>
      </c>
      <c r="GQ22" s="795">
        <f t="shared" si="188"/>
        <v>-16.916556291390727</v>
      </c>
      <c r="GR22" s="795">
        <f t="shared" si="188"/>
        <v>55.884033133390453</v>
      </c>
      <c r="GS22" s="795">
        <f t="shared" si="188"/>
        <v>20.313118956106436</v>
      </c>
      <c r="GT22" s="795">
        <f t="shared" si="188"/>
        <v>5.1564207207454027</v>
      </c>
      <c r="GU22" s="795">
        <f t="shared" si="188"/>
        <v>46.841924523485368</v>
      </c>
      <c r="GV22" s="795">
        <f t="shared" si="188"/>
        <v>10.990028885931347</v>
      </c>
    </row>
    <row r="23" spans="1:204" s="173" customFormat="1" ht="11.25">
      <c r="B23" s="188"/>
      <c r="C23" s="188"/>
      <c r="D23" s="188" t="s">
        <v>1</v>
      </c>
      <c r="E23" s="188" t="s">
        <v>75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10">
        <f t="shared" ref="S23:AC23" si="189">S22/G22-1</f>
        <v>3.2056672527584595E-2</v>
      </c>
      <c r="T23" s="10">
        <f t="shared" si="189"/>
        <v>0.31491622394769103</v>
      </c>
      <c r="U23" s="10">
        <f t="shared" si="189"/>
        <v>0.458701100577531</v>
      </c>
      <c r="V23" s="10">
        <f t="shared" si="189"/>
        <v>0.45786309461027308</v>
      </c>
      <c r="W23" s="10">
        <f t="shared" si="189"/>
        <v>3.8647871903654263E-2</v>
      </c>
      <c r="X23" s="10">
        <f t="shared" si="189"/>
        <v>1.7157834456631882E-2</v>
      </c>
      <c r="Y23" s="10">
        <f t="shared" si="189"/>
        <v>1.1173184357541999E-2</v>
      </c>
      <c r="Z23" s="10">
        <f t="shared" si="189"/>
        <v>0.48764388194861175</v>
      </c>
      <c r="AA23" s="10">
        <f t="shared" si="189"/>
        <v>-0.20356640075082122</v>
      </c>
      <c r="AB23" s="10">
        <f t="shared" si="189"/>
        <v>-0.23296285741426814</v>
      </c>
      <c r="AC23" s="10">
        <f t="shared" si="189"/>
        <v>-0.13251270686291039</v>
      </c>
      <c r="AD23" s="10">
        <f>AD22/R22-1</f>
        <v>-3.1065358935701615E-2</v>
      </c>
      <c r="AE23" s="10">
        <f t="shared" ref="AE23:CP23" si="190">AE22/S22-1</f>
        <v>0.21538665711957727</v>
      </c>
      <c r="AF23" s="10">
        <f t="shared" si="190"/>
        <v>0.17210394911321059</v>
      </c>
      <c r="AG23" s="10">
        <f t="shared" si="190"/>
        <v>5.0797445187315438E-2</v>
      </c>
      <c r="AH23" s="10">
        <f t="shared" si="190"/>
        <v>-3.5939082621907037E-2</v>
      </c>
      <c r="AI23" s="10">
        <f t="shared" si="190"/>
        <v>0.45737475953303286</v>
      </c>
      <c r="AJ23" s="10">
        <f t="shared" si="190"/>
        <v>-8.4060544379723212E-2</v>
      </c>
      <c r="AK23" s="10">
        <f t="shared" si="190"/>
        <v>0.30474436551784612</v>
      </c>
      <c r="AL23" s="10">
        <f t="shared" si="190"/>
        <v>-8.9163916391639231E-2</v>
      </c>
      <c r="AM23" s="10">
        <f t="shared" si="190"/>
        <v>0.16124597376070371</v>
      </c>
      <c r="AN23" s="10">
        <f t="shared" si="190"/>
        <v>0.25365962400614284</v>
      </c>
      <c r="AO23" s="10">
        <f t="shared" si="190"/>
        <v>0.5235199377985118</v>
      </c>
      <c r="AP23" s="10">
        <f t="shared" si="190"/>
        <v>8.0177141322557599E-2</v>
      </c>
      <c r="AQ23" s="10">
        <f t="shared" si="190"/>
        <v>9.7484731903655586E-2</v>
      </c>
      <c r="AR23" s="10">
        <f t="shared" si="190"/>
        <v>-9.8486532494673651E-2</v>
      </c>
      <c r="AS23" s="10">
        <f t="shared" si="190"/>
        <v>-3.4425763338428061E-2</v>
      </c>
      <c r="AT23" s="10">
        <f t="shared" si="190"/>
        <v>0.30361531678580134</v>
      </c>
      <c r="AU23" s="10">
        <f t="shared" si="190"/>
        <v>-0.19062257020414819</v>
      </c>
      <c r="AV23" s="10">
        <f t="shared" si="190"/>
        <v>0.27560935246696117</v>
      </c>
      <c r="AW23" s="10">
        <f t="shared" si="190"/>
        <v>-0.12343728995832781</v>
      </c>
      <c r="AX23" s="10">
        <f t="shared" si="190"/>
        <v>0.13299917466835764</v>
      </c>
      <c r="AY23" s="10">
        <f t="shared" si="190"/>
        <v>-9.6742549808882639E-2</v>
      </c>
      <c r="AZ23" s="10">
        <f t="shared" si="190"/>
        <v>0.1872011696368594</v>
      </c>
      <c r="BA23" s="10">
        <f t="shared" si="190"/>
        <v>1.4927549439533117E-2</v>
      </c>
      <c r="BB23" s="10">
        <f t="shared" si="190"/>
        <v>-4.9752267582669818E-2</v>
      </c>
      <c r="BC23" s="10">
        <f t="shared" si="190"/>
        <v>-6.7748921755548475E-2</v>
      </c>
      <c r="BD23" s="10">
        <f t="shared" si="190"/>
        <v>-0.24873036726210318</v>
      </c>
      <c r="BE23" s="10">
        <f t="shared" si="190"/>
        <v>-4.9789246995159187E-2</v>
      </c>
      <c r="BF23" s="10">
        <f t="shared" si="190"/>
        <v>4.878821023545088E-3</v>
      </c>
      <c r="BG23" s="10">
        <f t="shared" si="190"/>
        <v>-0.48321083085721939</v>
      </c>
      <c r="BH23" s="10">
        <f t="shared" si="190"/>
        <v>-0.37292658969179149</v>
      </c>
      <c r="BI23" s="487">
        <f t="shared" si="190"/>
        <v>-6.6959322163861579E-2</v>
      </c>
      <c r="BJ23" s="487">
        <f t="shared" si="190"/>
        <v>-0.37820695046549635</v>
      </c>
      <c r="BK23" s="487">
        <f t="shared" si="190"/>
        <v>0.25689997378571716</v>
      </c>
      <c r="BL23" s="487">
        <f t="shared" si="190"/>
        <v>-0.18108483599850755</v>
      </c>
      <c r="BM23" s="487">
        <f t="shared" si="190"/>
        <v>-0.28776668342791467</v>
      </c>
      <c r="BN23" s="487">
        <f t="shared" si="190"/>
        <v>-6.0486423454939153E-2</v>
      </c>
      <c r="BO23" s="736">
        <f t="shared" si="190"/>
        <v>-0.25461152036217072</v>
      </c>
      <c r="BP23" s="487">
        <f t="shared" si="190"/>
        <v>0.14916218614605614</v>
      </c>
      <c r="BQ23" s="487">
        <f t="shared" si="190"/>
        <v>8.6335812800248046E-2</v>
      </c>
      <c r="BR23" s="487">
        <f t="shared" si="190"/>
        <v>-0.1447087635879295</v>
      </c>
      <c r="BS23" s="487">
        <f t="shared" si="190"/>
        <v>1.2022739062770191</v>
      </c>
      <c r="BT23" s="487">
        <f t="shared" si="190"/>
        <v>0.4519580316240579</v>
      </c>
      <c r="BU23" s="487">
        <f t="shared" si="190"/>
        <v>0.1911942966326301</v>
      </c>
      <c r="BV23" s="487">
        <f t="shared" si="190"/>
        <v>0.16515701345829648</v>
      </c>
      <c r="BW23" s="487">
        <f t="shared" si="190"/>
        <v>-0.19466376664779672</v>
      </c>
      <c r="BX23" s="487">
        <f t="shared" si="190"/>
        <v>7.1578229277202698E-2</v>
      </c>
      <c r="BY23" s="487">
        <f t="shared" si="190"/>
        <v>0.11878466969238533</v>
      </c>
      <c r="BZ23" s="487">
        <f t="shared" si="190"/>
        <v>-0.22839057430096277</v>
      </c>
      <c r="CA23" s="736">
        <f t="shared" si="190"/>
        <v>0.12269579115609996</v>
      </c>
      <c r="CB23" s="487">
        <f t="shared" si="190"/>
        <v>-0.11501510368166423</v>
      </c>
      <c r="CC23" s="487">
        <f t="shared" si="190"/>
        <v>-0.31047948503058087</v>
      </c>
      <c r="CD23" s="487">
        <f t="shared" si="190"/>
        <v>-0.30487784457207923</v>
      </c>
      <c r="CE23" s="487">
        <f t="shared" si="190"/>
        <v>-0.31868951573327065</v>
      </c>
      <c r="CF23" s="487">
        <f t="shared" si="190"/>
        <v>2.5484967533128344E-2</v>
      </c>
      <c r="CG23" s="487">
        <f t="shared" si="190"/>
        <v>-9.1964331913279129E-2</v>
      </c>
      <c r="CH23" s="487">
        <f t="shared" si="190"/>
        <v>0.28918262746155898</v>
      </c>
      <c r="CI23" s="487">
        <f t="shared" si="190"/>
        <v>-6.2746258717327308E-2</v>
      </c>
      <c r="CJ23" s="487">
        <f t="shared" si="190"/>
        <v>2.9603641190972807E-2</v>
      </c>
      <c r="CK23" s="487">
        <f t="shared" si="190"/>
        <v>0.15440265037975243</v>
      </c>
      <c r="CL23" s="487">
        <f>CL22/BZ22-1</f>
        <v>0.23392619146100468</v>
      </c>
      <c r="CM23" s="487">
        <f>CM22/CA22-1</f>
        <v>3.122479001565992E-2</v>
      </c>
      <c r="CN23" s="487">
        <f>CN22/CB22-1</f>
        <v>0.31063775182856412</v>
      </c>
      <c r="CO23" s="487">
        <f>CO22/CC22-1</f>
        <v>-1.1844112855258659E-2</v>
      </c>
      <c r="CP23" s="487">
        <f t="shared" si="190"/>
        <v>0.24894006552322234</v>
      </c>
      <c r="CQ23" s="487">
        <f t="shared" ref="CQ23:CW23" si="191">CQ22/CE22-1</f>
        <v>0.63907456494180015</v>
      </c>
      <c r="CR23" s="487">
        <f t="shared" si="191"/>
        <v>0.23609043450644118</v>
      </c>
      <c r="CS23" s="487">
        <f t="shared" si="191"/>
        <v>-3.3373221646057494E-2</v>
      </c>
      <c r="CT23" s="487">
        <f t="shared" si="191"/>
        <v>-1.8775323860069637E-2</v>
      </c>
      <c r="CU23" s="487">
        <f t="shared" si="191"/>
        <v>0.38374089644147102</v>
      </c>
      <c r="CV23" s="487">
        <f t="shared" si="191"/>
        <v>-5.7928570112910083E-2</v>
      </c>
      <c r="CW23" s="487">
        <f t="shared" si="191"/>
        <v>7.1141306469876264E-2</v>
      </c>
      <c r="CX23" s="487">
        <f>CX22/CL22-1</f>
        <v>4.4787515363700514E-2</v>
      </c>
      <c r="CY23" s="487">
        <f>CY22/CM22-1</f>
        <v>0.27371036767751167</v>
      </c>
      <c r="CZ23" s="487">
        <f>CZ22/CN22-1</f>
        <v>-2.2166089016820489E-2</v>
      </c>
      <c r="DA23" s="487">
        <f>DA22/CO22-1</f>
        <v>0.49517154746015568</v>
      </c>
      <c r="DB23" s="487">
        <f>DB22/CP22-1</f>
        <v>0.17810438606642731</v>
      </c>
      <c r="DC23" s="487">
        <f t="shared" ref="DC23:DK23" si="192">DC22/CQ22-1</f>
        <v>0.26339011056619044</v>
      </c>
      <c r="DD23" s="487">
        <f t="shared" si="192"/>
        <v>0.18330576654408826</v>
      </c>
      <c r="DE23" s="487">
        <f t="shared" si="192"/>
        <v>0.3574965612104537</v>
      </c>
      <c r="DF23" s="487">
        <f t="shared" si="192"/>
        <v>0.41345818308712379</v>
      </c>
      <c r="DG23" s="487">
        <f t="shared" si="192"/>
        <v>0.14909428041648809</v>
      </c>
      <c r="DH23" s="487">
        <f t="shared" si="192"/>
        <v>0.304266218277089</v>
      </c>
      <c r="DI23" s="487">
        <f t="shared" si="192"/>
        <v>0.26905551707797204</v>
      </c>
      <c r="DJ23" s="487">
        <f t="shared" si="192"/>
        <v>0.2724096750619398</v>
      </c>
      <c r="DK23" s="487">
        <f t="shared" si="192"/>
        <v>0.15640015896528059</v>
      </c>
      <c r="DL23" s="487">
        <f t="shared" ref="DL23:DR23" si="193">DL22/CZ22-1</f>
        <v>-0.62258445641508298</v>
      </c>
      <c r="DM23" s="487">
        <f t="shared" si="193"/>
        <v>-0.86072603794720992</v>
      </c>
      <c r="DN23" s="487">
        <f t="shared" si="193"/>
        <v>-0.51267190569744592</v>
      </c>
      <c r="DO23" s="487">
        <f t="shared" si="193"/>
        <v>-0.80763290804613697</v>
      </c>
      <c r="DP23" s="487">
        <f t="shared" si="193"/>
        <v>-0.76437140375637824</v>
      </c>
      <c r="DQ23" s="487">
        <f t="shared" si="193"/>
        <v>-0.74969239899830631</v>
      </c>
      <c r="DR23" s="487">
        <f t="shared" si="193"/>
        <v>-0.71767545844820257</v>
      </c>
      <c r="DS23" s="487">
        <f t="shared" ref="DS23:EC23" si="194">DS22/DG22-1</f>
        <v>-0.72251529858619956</v>
      </c>
      <c r="DT23" s="487">
        <f t="shared" si="194"/>
        <v>-0.85334592552617372</v>
      </c>
      <c r="DU23" s="487">
        <f t="shared" si="194"/>
        <v>-0.38531912449014782</v>
      </c>
      <c r="DV23" s="487">
        <f t="shared" si="194"/>
        <v>-0.61664752192306616</v>
      </c>
      <c r="DW23" s="487">
        <f t="shared" si="194"/>
        <v>-0.7172113221694576</v>
      </c>
      <c r="DX23" s="487">
        <f t="shared" si="194"/>
        <v>0.19891759961797617</v>
      </c>
      <c r="DY23" s="487">
        <f t="shared" si="194"/>
        <v>0.88852582631645105</v>
      </c>
      <c r="DZ23" s="487">
        <f t="shared" si="194"/>
        <v>-0.54370758583618906</v>
      </c>
      <c r="EA23" s="487">
        <f t="shared" si="194"/>
        <v>0.14942861275857111</v>
      </c>
      <c r="EB23" s="487">
        <f t="shared" si="194"/>
        <v>-0.60260323676783978</v>
      </c>
      <c r="EC23" s="487">
        <f t="shared" si="194"/>
        <v>2.4517696044413597</v>
      </c>
      <c r="ED23" s="487">
        <f t="shared" ref="ED23:EJ23" si="195">ED22/DR22-1</f>
        <v>-0.53915662650602414</v>
      </c>
      <c r="EE23" s="487">
        <f t="shared" si="195"/>
        <v>-4.6164169089689122E-2</v>
      </c>
      <c r="EF23" s="487">
        <f t="shared" si="195"/>
        <v>-1.676377389348882E-2</v>
      </c>
      <c r="EG23" s="487">
        <f t="shared" si="195"/>
        <v>-0.29024042617818169</v>
      </c>
      <c r="EH23" s="487">
        <f t="shared" si="195"/>
        <v>-0.33720675290506474</v>
      </c>
      <c r="EI23" s="487">
        <f t="shared" si="195"/>
        <v>-6.0487212064298856E-2</v>
      </c>
      <c r="EJ23" s="487">
        <f t="shared" si="195"/>
        <v>-0.17631439192777487</v>
      </c>
      <c r="EK23" s="487">
        <f t="shared" ref="EK23:FR23" si="196">EK22/DY22-1</f>
        <v>0.14653623477740063</v>
      </c>
      <c r="EL23" s="487">
        <f t="shared" si="196"/>
        <v>0.24959505227507006</v>
      </c>
      <c r="EM23" s="487">
        <f t="shared" si="196"/>
        <v>-0.18034231059652661</v>
      </c>
      <c r="EN23" s="487">
        <f t="shared" si="196"/>
        <v>2.8840579710144922</v>
      </c>
      <c r="EO23" s="487">
        <f t="shared" si="196"/>
        <v>-0.15430237233614796</v>
      </c>
      <c r="EP23" s="487">
        <f t="shared" si="196"/>
        <v>3.0781151170145478</v>
      </c>
      <c r="EQ23" s="487">
        <f t="shared" si="196"/>
        <v>1.1808375932092106</v>
      </c>
      <c r="ER23" s="487">
        <f t="shared" si="196"/>
        <v>3.0909657968603801</v>
      </c>
      <c r="ES23" s="487">
        <f t="shared" si="196"/>
        <v>0.54228528162754719</v>
      </c>
      <c r="ET23" s="487">
        <f t="shared" si="196"/>
        <v>1.6523321204101888</v>
      </c>
      <c r="EU23" s="487">
        <f t="shared" si="196"/>
        <v>1.6094190968955786</v>
      </c>
      <c r="EV23" s="487">
        <f t="shared" si="196"/>
        <v>1.2498388136686014</v>
      </c>
      <c r="EW23" s="487">
        <f t="shared" si="196"/>
        <v>2.1307678913459864</v>
      </c>
      <c r="EX23" s="487">
        <f t="shared" si="196"/>
        <v>3.0386518972425165</v>
      </c>
      <c r="EY23" s="487">
        <f t="shared" si="196"/>
        <v>6.2249347458928295</v>
      </c>
      <c r="EZ23" s="487">
        <f t="shared" si="196"/>
        <v>1.3459701492537315</v>
      </c>
      <c r="FA23" s="487">
        <f t="shared" si="196"/>
        <v>0.52531796029953637</v>
      </c>
      <c r="FB23" s="487">
        <f t="shared" si="196"/>
        <v>0.90663047692904208</v>
      </c>
      <c r="FC23" s="487">
        <f t="shared" si="196"/>
        <v>0.29669691626166639</v>
      </c>
      <c r="FD23" s="487">
        <f t="shared" si="196"/>
        <v>0.3917054204467485</v>
      </c>
      <c r="FE23" s="487">
        <f t="shared" si="196"/>
        <v>0.35161152614727853</v>
      </c>
      <c r="FF23" s="487">
        <f t="shared" si="196"/>
        <v>0.49902303151243022</v>
      </c>
      <c r="FG23" s="487">
        <f t="shared" si="196"/>
        <v>0.78794979833712597</v>
      </c>
      <c r="FH23" s="487">
        <f t="shared" si="196"/>
        <v>0.27480059225294928</v>
      </c>
      <c r="FI23" s="487">
        <f t="shared" si="196"/>
        <v>0.51125324434556951</v>
      </c>
      <c r="FJ23" s="487">
        <f t="shared" si="196"/>
        <v>9.5894607843137303E-2</v>
      </c>
      <c r="FK23" s="487">
        <f t="shared" si="196"/>
        <v>-0.38535999659979592</v>
      </c>
      <c r="FL23" s="487">
        <f t="shared" si="196"/>
        <v>-2.064512024430587E-2</v>
      </c>
      <c r="FM23" s="487">
        <f t="shared" si="196"/>
        <v>-6.4627573219040224E-2</v>
      </c>
      <c r="FN23" s="487">
        <f t="shared" si="196"/>
        <v>-0.17194067084248488</v>
      </c>
      <c r="FO23" s="487">
        <f t="shared" si="196"/>
        <v>3.2919285560291112E-2</v>
      </c>
      <c r="FP23" s="487">
        <f t="shared" si="196"/>
        <v>0.31052679631151303</v>
      </c>
      <c r="FQ23" s="487">
        <f t="shared" si="196"/>
        <v>0.10132179460859403</v>
      </c>
      <c r="FR23" s="487">
        <f t="shared" si="196"/>
        <v>-5.0752270678776634E-3</v>
      </c>
      <c r="FS23" s="487">
        <f t="shared" ref="FS23:GE23" si="197">FS22/FG22-1</f>
        <v>-0.11510882030472169</v>
      </c>
      <c r="FT23" s="487">
        <f t="shared" si="197"/>
        <v>0.53464715910155314</v>
      </c>
      <c r="FU23" s="487">
        <f t="shared" si="197"/>
        <v>-0.17521498583117634</v>
      </c>
      <c r="FV23" s="487">
        <f t="shared" si="197"/>
        <v>8.8288935926621015E-2</v>
      </c>
      <c r="FW23" s="487">
        <f t="shared" si="197"/>
        <v>0.39687094822370139</v>
      </c>
      <c r="FX23" s="487">
        <f t="shared" si="197"/>
        <v>0.22131094293045761</v>
      </c>
      <c r="FY23" s="487">
        <f t="shared" si="197"/>
        <v>0.10236187672697494</v>
      </c>
      <c r="FZ23" s="487">
        <f t="shared" si="197"/>
        <v>3.2647848582094463E-2</v>
      </c>
      <c r="GA23" s="487">
        <f t="shared" si="197"/>
        <v>0.1656835005940529</v>
      </c>
      <c r="GB23" s="487">
        <f t="shared" si="197"/>
        <v>0.11587564548355167</v>
      </c>
      <c r="GC23" s="487">
        <f t="shared" si="197"/>
        <v>6.6761776337487033E-2</v>
      </c>
      <c r="GD23" s="487">
        <f t="shared" si="197"/>
        <v>0.27801441291167839</v>
      </c>
      <c r="GE23" s="487">
        <f t="shared" si="197"/>
        <v>0.27474935091217212</v>
      </c>
      <c r="GF23" s="487"/>
      <c r="GG23" s="487"/>
      <c r="GH23" s="798" t="s">
        <v>395</v>
      </c>
      <c r="GI23" s="795">
        <f t="shared" ref="GI23:GV23" si="198">INDEX($30:$30,1,COLUMN(GI23)-$GS$5)*100</f>
        <v>11.600000000000001</v>
      </c>
      <c r="GJ23" s="795">
        <f t="shared" si="198"/>
        <v>12.5</v>
      </c>
      <c r="GK23" s="795">
        <f t="shared" si="198"/>
        <v>13.200000000000001</v>
      </c>
      <c r="GL23" s="795">
        <f t="shared" si="198"/>
        <v>10.4</v>
      </c>
      <c r="GM23" s="795">
        <f t="shared" si="198"/>
        <v>12</v>
      </c>
      <c r="GN23" s="795">
        <f t="shared" si="198"/>
        <v>13.100000000000001</v>
      </c>
      <c r="GO23" s="795">
        <f t="shared" si="198"/>
        <v>12.1</v>
      </c>
      <c r="GP23" s="795">
        <f t="shared" si="198"/>
        <v>11.4</v>
      </c>
      <c r="GQ23" s="795">
        <f t="shared" si="198"/>
        <v>10.199999999999999</v>
      </c>
      <c r="GR23" s="795">
        <f t="shared" si="198"/>
        <v>11.113506206597718</v>
      </c>
      <c r="GS23" s="795">
        <f t="shared" si="198"/>
        <v>12.669560896421443</v>
      </c>
      <c r="GT23" s="795">
        <f t="shared" si="198"/>
        <v>11.423988382022193</v>
      </c>
      <c r="GU23" s="795">
        <f t="shared" si="198"/>
        <v>13.708310910310919</v>
      </c>
      <c r="GV23" s="795">
        <f t="shared" si="198"/>
        <v>15.866758450027049</v>
      </c>
    </row>
    <row r="24" spans="1:204" s="9" customFormat="1">
      <c r="B24" s="190" t="s">
        <v>490</v>
      </c>
      <c r="C24" s="190">
        <v>3</v>
      </c>
      <c r="D24" s="189" t="s">
        <v>90</v>
      </c>
      <c r="E24" s="190" t="s">
        <v>78</v>
      </c>
      <c r="F24" s="7">
        <f t="shared" ref="F24:AK24" si="199">SUM(F80,F153,F103,F130)</f>
        <v>48.064</v>
      </c>
      <c r="G24" s="7">
        <f t="shared" si="199"/>
        <v>37.256999999999998</v>
      </c>
      <c r="H24" s="7">
        <f t="shared" si="199"/>
        <v>34.533999999999999</v>
      </c>
      <c r="I24" s="7">
        <f t="shared" si="199"/>
        <v>34.903999999999996</v>
      </c>
      <c r="J24" s="7">
        <f t="shared" si="199"/>
        <v>35.771000000000001</v>
      </c>
      <c r="K24" s="7">
        <f t="shared" si="199"/>
        <v>34.814999999999998</v>
      </c>
      <c r="L24" s="7">
        <f t="shared" si="199"/>
        <v>43.634000000000007</v>
      </c>
      <c r="M24" s="7">
        <f t="shared" si="199"/>
        <v>43.266999999999996</v>
      </c>
      <c r="N24" s="7">
        <f t="shared" si="199"/>
        <v>34.46</v>
      </c>
      <c r="O24" s="7">
        <f t="shared" si="199"/>
        <v>61.575999999999993</v>
      </c>
      <c r="P24" s="7">
        <f t="shared" si="199"/>
        <v>50.016999999999996</v>
      </c>
      <c r="Q24" s="7">
        <f t="shared" si="199"/>
        <v>39.213000000000001</v>
      </c>
      <c r="R24" s="7">
        <f t="shared" si="199"/>
        <v>57.966999999999999</v>
      </c>
      <c r="S24" s="7">
        <f t="shared" si="199"/>
        <v>38.263999999999996</v>
      </c>
      <c r="T24" s="7">
        <f t="shared" si="199"/>
        <v>45.903999999999996</v>
      </c>
      <c r="U24" s="7">
        <f t="shared" si="199"/>
        <v>50.670999999999999</v>
      </c>
      <c r="V24" s="7">
        <f t="shared" si="199"/>
        <v>52.131999999999998</v>
      </c>
      <c r="W24" s="7">
        <f t="shared" si="199"/>
        <v>35.379000000000005</v>
      </c>
      <c r="X24" s="7">
        <f t="shared" si="199"/>
        <v>43.351999999999997</v>
      </c>
      <c r="Y24" s="7">
        <f t="shared" si="199"/>
        <v>42.859000000000002</v>
      </c>
      <c r="Z24" s="7">
        <f t="shared" si="199"/>
        <v>51.911000000000001</v>
      </c>
      <c r="AA24" s="7">
        <f t="shared" si="199"/>
        <v>48.247</v>
      </c>
      <c r="AB24" s="7">
        <f t="shared" si="199"/>
        <v>37.928000000000004</v>
      </c>
      <c r="AC24" s="7">
        <f t="shared" si="199"/>
        <v>33.463999999999999</v>
      </c>
      <c r="AD24" s="7">
        <f t="shared" si="199"/>
        <v>55.820000000000007</v>
      </c>
      <c r="AE24" s="7">
        <f t="shared" si="199"/>
        <v>46.222527999999997</v>
      </c>
      <c r="AF24" s="7">
        <f t="shared" si="199"/>
        <v>53.956000000000003</v>
      </c>
      <c r="AG24" s="7">
        <f t="shared" si="199"/>
        <v>53.654000000000003</v>
      </c>
      <c r="AH24" s="7">
        <f t="shared" si="199"/>
        <v>49.728999999999999</v>
      </c>
      <c r="AI24" s="7">
        <f t="shared" si="199"/>
        <v>52.701000000000008</v>
      </c>
      <c r="AJ24" s="7">
        <f t="shared" si="199"/>
        <v>39.463000000000001</v>
      </c>
      <c r="AK24" s="7">
        <f t="shared" si="199"/>
        <v>56.73</v>
      </c>
      <c r="AL24" s="7">
        <f t="shared" ref="AL24:BK24" si="200">SUM(AL80,AL153,AL103,AL130)</f>
        <v>46.757999999999996</v>
      </c>
      <c r="AM24" s="7">
        <f t="shared" si="200"/>
        <v>56.032000000000004</v>
      </c>
      <c r="AN24" s="7">
        <f t="shared" si="200"/>
        <v>47.609000000000009</v>
      </c>
      <c r="AO24" s="7">
        <f t="shared" si="200"/>
        <v>51.728000000000002</v>
      </c>
      <c r="AP24" s="7">
        <f t="shared" si="200"/>
        <v>60.13</v>
      </c>
      <c r="AQ24" s="7">
        <f t="shared" si="200"/>
        <v>51.277000000000001</v>
      </c>
      <c r="AR24" s="7">
        <f t="shared" si="200"/>
        <v>47.893999999999998</v>
      </c>
      <c r="AS24" s="7">
        <f t="shared" si="200"/>
        <v>51.264000000000003</v>
      </c>
      <c r="AT24" s="7">
        <f t="shared" si="200"/>
        <v>65.902999999999992</v>
      </c>
      <c r="AU24" s="7">
        <f t="shared" si="200"/>
        <v>41.856999999999999</v>
      </c>
      <c r="AV24" s="7">
        <f t="shared" si="200"/>
        <v>50.893999999999998</v>
      </c>
      <c r="AW24" s="7">
        <f t="shared" si="200"/>
        <v>49.405999999999999</v>
      </c>
      <c r="AX24" s="7">
        <f t="shared" si="200"/>
        <v>53.045999999999999</v>
      </c>
      <c r="AY24" s="7">
        <f t="shared" si="200"/>
        <v>49.942999999999998</v>
      </c>
      <c r="AZ24" s="7">
        <f t="shared" si="200"/>
        <v>57.305999999999997</v>
      </c>
      <c r="BA24" s="7">
        <f t="shared" si="200"/>
        <v>52.298000000000002</v>
      </c>
      <c r="BB24" s="7">
        <f t="shared" si="200"/>
        <v>56.908000000000001</v>
      </c>
      <c r="BC24" s="7">
        <f t="shared" si="200"/>
        <v>47.405000000000001</v>
      </c>
      <c r="BD24" s="7">
        <f t="shared" si="200"/>
        <v>34.698000000000008</v>
      </c>
      <c r="BE24" s="7">
        <f t="shared" si="200"/>
        <v>47.917000000000002</v>
      </c>
      <c r="BF24" s="7">
        <f t="shared" si="200"/>
        <v>66.558999999999997</v>
      </c>
      <c r="BG24" s="7">
        <f t="shared" si="200"/>
        <v>20.678000000000001</v>
      </c>
      <c r="BH24" s="7">
        <f t="shared" si="200"/>
        <v>30.765000000000001</v>
      </c>
      <c r="BI24" s="482">
        <f t="shared" si="200"/>
        <v>45.411000000000001</v>
      </c>
      <c r="BJ24" s="482">
        <f t="shared" si="200"/>
        <v>31.734000000000002</v>
      </c>
      <c r="BK24" s="482">
        <f t="shared" si="200"/>
        <v>64.010999999999996</v>
      </c>
      <c r="BL24" s="482">
        <f>SUM(BL80,F136,BL103,BL130)</f>
        <v>2389.7150000000001</v>
      </c>
      <c r="BM24" s="482">
        <f t="shared" ref="BM24:CR24" si="201">SUM(BM80,BM153,BM103,BM130)</f>
        <v>36.405000000000001</v>
      </c>
      <c r="BN24" s="482">
        <f t="shared" si="201"/>
        <v>53.498000000000005</v>
      </c>
      <c r="BO24" s="737">
        <f t="shared" si="201"/>
        <v>34.885000000000005</v>
      </c>
      <c r="BP24" s="482">
        <f t="shared" si="201"/>
        <v>41.279999999999994</v>
      </c>
      <c r="BQ24" s="482">
        <f t="shared" si="201"/>
        <v>52.762</v>
      </c>
      <c r="BR24" s="482">
        <f t="shared" si="201"/>
        <v>56.539000000000001</v>
      </c>
      <c r="BS24" s="482">
        <f t="shared" si="201"/>
        <v>47.872</v>
      </c>
      <c r="BT24" s="482">
        <f t="shared" si="201"/>
        <v>45.67</v>
      </c>
      <c r="BU24" s="482">
        <f t="shared" si="201"/>
        <v>55.54</v>
      </c>
      <c r="BV24" s="482">
        <f t="shared" si="201"/>
        <v>37.765999999999998</v>
      </c>
      <c r="BW24" s="482">
        <f t="shared" si="201"/>
        <v>50.728999999999999</v>
      </c>
      <c r="BX24" s="482">
        <f t="shared" si="201"/>
        <v>50.194000000000003</v>
      </c>
      <c r="BY24" s="482">
        <f t="shared" si="201"/>
        <v>41.078000000000003</v>
      </c>
      <c r="BZ24" s="482">
        <f t="shared" si="201"/>
        <v>40.512</v>
      </c>
      <c r="CA24" s="737">
        <f t="shared" si="201"/>
        <v>39.526000000000003</v>
      </c>
      <c r="CB24" s="482">
        <f t="shared" si="201"/>
        <v>36.073</v>
      </c>
      <c r="CC24" s="482">
        <f t="shared" si="201"/>
        <v>35.713999999999999</v>
      </c>
      <c r="CD24" s="482">
        <f t="shared" si="201"/>
        <v>38.976999999999997</v>
      </c>
      <c r="CE24" s="482">
        <f t="shared" si="201"/>
        <v>31.810999999999996</v>
      </c>
      <c r="CF24" s="482">
        <f t="shared" si="201"/>
        <v>46.981999999999999</v>
      </c>
      <c r="CG24" s="482">
        <f t="shared" si="201"/>
        <v>48.611000000000004</v>
      </c>
      <c r="CH24" s="482">
        <f t="shared" si="201"/>
        <v>49.958999999999996</v>
      </c>
      <c r="CI24" s="482">
        <f t="shared" si="201"/>
        <v>47.220999999999997</v>
      </c>
      <c r="CJ24" s="482">
        <f t="shared" si="201"/>
        <v>50.822000000000003</v>
      </c>
      <c r="CK24" s="482">
        <f t="shared" si="201"/>
        <v>48.632000000000005</v>
      </c>
      <c r="CL24" s="482">
        <f t="shared" si="201"/>
        <v>50.615999999999993</v>
      </c>
      <c r="CM24" s="482">
        <f t="shared" si="201"/>
        <v>39.295000000000002</v>
      </c>
      <c r="CN24" s="482">
        <f t="shared" si="201"/>
        <v>46.857999999999997</v>
      </c>
      <c r="CO24" s="482">
        <f t="shared" si="201"/>
        <v>32.578000000000003</v>
      </c>
      <c r="CP24" s="482">
        <f t="shared" si="201"/>
        <v>50.109000000000009</v>
      </c>
      <c r="CQ24" s="482">
        <f t="shared" si="201"/>
        <v>52.048000000000002</v>
      </c>
      <c r="CR24" s="482">
        <f t="shared" si="201"/>
        <v>55.974000000000004</v>
      </c>
      <c r="CS24" s="482">
        <f t="shared" ref="CS24:DK24" si="202">SUM(CS80,CS153,CS103,CS130)</f>
        <v>46.861999999999995</v>
      </c>
      <c r="CT24" s="482">
        <f t="shared" si="202"/>
        <v>48.445999999999998</v>
      </c>
      <c r="CU24" s="482">
        <f t="shared" si="202"/>
        <v>67.936000000000007</v>
      </c>
      <c r="CV24" s="482">
        <f t="shared" si="202"/>
        <v>47.779000000000003</v>
      </c>
      <c r="CW24" s="482">
        <f t="shared" si="202"/>
        <v>50.36699999999999</v>
      </c>
      <c r="CX24" s="482">
        <f t="shared" si="202"/>
        <v>51.313000000000002</v>
      </c>
      <c r="CY24" s="482">
        <f t="shared" si="202"/>
        <v>51.929000000000002</v>
      </c>
      <c r="CZ24" s="482">
        <f t="shared" si="202"/>
        <v>48.927999999999997</v>
      </c>
      <c r="DA24" s="482">
        <f t="shared" si="202"/>
        <v>52.262999999999998</v>
      </c>
      <c r="DB24" s="482">
        <f t="shared" si="202"/>
        <v>53.089999999999996</v>
      </c>
      <c r="DC24" s="482">
        <f t="shared" si="202"/>
        <v>60.603000000000002</v>
      </c>
      <c r="DD24" s="482">
        <f t="shared" si="202"/>
        <v>70.124000000000009</v>
      </c>
      <c r="DE24" s="482">
        <f t="shared" si="202"/>
        <v>62.084000000000003</v>
      </c>
      <c r="DF24" s="482">
        <f t="shared" si="202"/>
        <v>67.582999999999998</v>
      </c>
      <c r="DG24" s="482">
        <f t="shared" si="202"/>
        <v>75.293999999999997</v>
      </c>
      <c r="DH24" s="482">
        <f t="shared" si="202"/>
        <v>61.454000000000001</v>
      </c>
      <c r="DI24" s="482">
        <f t="shared" si="202"/>
        <v>62.706000000000003</v>
      </c>
      <c r="DJ24" s="482">
        <f t="shared" si="202"/>
        <v>65.850999999999999</v>
      </c>
      <c r="DK24" s="482">
        <f t="shared" si="202"/>
        <v>54.230999999999995</v>
      </c>
      <c r="DL24" s="482">
        <f t="shared" ref="DL24:EQ24" si="203">SUM(DL80,DL153,DL103,DL130)</f>
        <v>18.363</v>
      </c>
      <c r="DM24" s="482">
        <f t="shared" si="203"/>
        <v>6.9359999999999999</v>
      </c>
      <c r="DN24" s="482">
        <f t="shared" si="203"/>
        <v>27.372999999999994</v>
      </c>
      <c r="DO24" s="482">
        <f t="shared" si="203"/>
        <v>12.059000000000001</v>
      </c>
      <c r="DP24" s="482">
        <f t="shared" si="203"/>
        <v>15.552</v>
      </c>
      <c r="DQ24" s="482">
        <f t="shared" si="203"/>
        <v>15.707000000000001</v>
      </c>
      <c r="DR24" s="482">
        <f t="shared" si="203"/>
        <v>18.753</v>
      </c>
      <c r="DS24" s="482">
        <f t="shared" si="203"/>
        <v>20.347999999999999</v>
      </c>
      <c r="DT24" s="482">
        <f t="shared" si="203"/>
        <v>7.9579999999999993</v>
      </c>
      <c r="DU24" s="482">
        <f t="shared" si="203"/>
        <v>41.353000000000002</v>
      </c>
      <c r="DV24" s="482">
        <f t="shared" si="203"/>
        <v>23.573</v>
      </c>
      <c r="DW24" s="482">
        <f t="shared" si="203"/>
        <v>16.862000000000002</v>
      </c>
      <c r="DX24" s="482">
        <f t="shared" si="203"/>
        <v>17.269000000000002</v>
      </c>
      <c r="DY24" s="482">
        <f t="shared" si="203"/>
        <v>13.239000000000001</v>
      </c>
      <c r="DZ24" s="482">
        <f t="shared" si="203"/>
        <v>11.696000000000002</v>
      </c>
      <c r="EA24" s="482">
        <f t="shared" si="203"/>
        <v>13.731999999999999</v>
      </c>
      <c r="EB24" s="482">
        <f t="shared" si="203"/>
        <v>4.9139999999999997</v>
      </c>
      <c r="EC24" s="482">
        <f t="shared" si="203"/>
        <v>58.036000000000001</v>
      </c>
      <c r="ED24" s="482">
        <f t="shared" si="203"/>
        <v>7.7279999999999998</v>
      </c>
      <c r="EE24" s="482">
        <f t="shared" si="203"/>
        <v>19.597000000000001</v>
      </c>
      <c r="EF24" s="482">
        <f t="shared" si="203"/>
        <v>7.8559999999999999</v>
      </c>
      <c r="EG24" s="482">
        <f t="shared" si="203"/>
        <v>28.300000000000004</v>
      </c>
      <c r="EH24" s="482">
        <f t="shared" si="203"/>
        <v>16.172000000000001</v>
      </c>
      <c r="EI24" s="482">
        <f t="shared" si="203"/>
        <v>15.309999999999999</v>
      </c>
      <c r="EJ24" s="482">
        <f t="shared" si="203"/>
        <v>16.492999999999999</v>
      </c>
      <c r="EK24" s="482">
        <f t="shared" si="203"/>
        <v>14.911999999999999</v>
      </c>
      <c r="EL24" s="482">
        <f t="shared" si="203"/>
        <v>14.812000000000001</v>
      </c>
      <c r="EM24" s="482">
        <f t="shared" si="203"/>
        <v>10.448</v>
      </c>
      <c r="EN24" s="482">
        <f t="shared" si="203"/>
        <v>24.344999999999999</v>
      </c>
      <c r="EO24" s="482">
        <f t="shared" si="203"/>
        <v>47.817</v>
      </c>
      <c r="EP24" s="482">
        <f t="shared" si="203"/>
        <v>35.471999999999994</v>
      </c>
      <c r="EQ24" s="482">
        <f t="shared" si="203"/>
        <v>43.103999999999999</v>
      </c>
      <c r="ER24" s="482">
        <f t="shared" ref="ER24:FN24" si="204">SUM(ER80,ER153,ER103,ER130)</f>
        <v>35.665999999999997</v>
      </c>
      <c r="ES24" s="482">
        <f t="shared" si="204"/>
        <v>43.864000000000004</v>
      </c>
      <c r="ET24" s="482">
        <f t="shared" si="204"/>
        <v>44.580000000000005</v>
      </c>
      <c r="EU24" s="482">
        <f t="shared" si="204"/>
        <v>42.025999999999996</v>
      </c>
      <c r="EV24" s="482">
        <f t="shared" si="204"/>
        <v>38.246000000000002</v>
      </c>
      <c r="EW24" s="482">
        <f t="shared" si="204"/>
        <v>50.120000000000005</v>
      </c>
      <c r="EX24" s="482">
        <f t="shared" si="204"/>
        <v>64.109000000000009</v>
      </c>
      <c r="EY24" s="482">
        <f t="shared" si="204"/>
        <v>89.849000000000004</v>
      </c>
      <c r="EZ24" s="482">
        <f t="shared" si="204"/>
        <v>59.021000000000001</v>
      </c>
      <c r="FA24" s="482">
        <f t="shared" si="204"/>
        <v>72.552999999999997</v>
      </c>
      <c r="FB24" s="482">
        <f t="shared" si="204"/>
        <v>69.369</v>
      </c>
      <c r="FC24" s="482">
        <f t="shared" si="204"/>
        <v>56.491999999999997</v>
      </c>
      <c r="FD24" s="482">
        <f t="shared" si="204"/>
        <v>50.284999999999997</v>
      </c>
      <c r="FE24" s="482">
        <f t="shared" si="204"/>
        <v>58.869</v>
      </c>
      <c r="FF24" s="482">
        <f t="shared" si="204"/>
        <v>67.239999999999995</v>
      </c>
      <c r="FG24" s="482">
        <f t="shared" si="204"/>
        <v>74.829000000000008</v>
      </c>
      <c r="FH24" s="482">
        <f t="shared" si="204"/>
        <v>49.362000000000002</v>
      </c>
      <c r="FI24" s="482">
        <f t="shared" si="204"/>
        <v>76.707000000000008</v>
      </c>
      <c r="FJ24" s="482">
        <f t="shared" si="204"/>
        <v>71.007000000000005</v>
      </c>
      <c r="FK24" s="482">
        <f t="shared" si="204"/>
        <v>54.255999999999993</v>
      </c>
      <c r="FL24" s="482">
        <f t="shared" si="204"/>
        <v>57.109000000000002</v>
      </c>
      <c r="FM24" s="482">
        <f t="shared" si="204"/>
        <v>67.298000000000002</v>
      </c>
      <c r="FN24" s="482">
        <f t="shared" si="204"/>
        <v>56.773000000000003</v>
      </c>
      <c r="FO24" s="482">
        <f t="shared" ref="FO24:FP24" si="205">SUM(FO80,FO153,FO103,FO130)</f>
        <v>57.833999999999996</v>
      </c>
      <c r="FP24" s="482">
        <f t="shared" si="205"/>
        <v>67.323999999999998</v>
      </c>
      <c r="FQ24" s="482">
        <f t="shared" ref="FQ24:FR24" si="206">SUM(FQ80,FQ153,FQ103,FQ130)</f>
        <v>66</v>
      </c>
      <c r="FR24" s="482">
        <f t="shared" si="206"/>
        <v>67.094999999999999</v>
      </c>
      <c r="FS24" s="482">
        <f t="shared" ref="FS24:FX24" si="207">SUM(FS80,FS153,FS103,FS130)</f>
        <v>65.953000000000003</v>
      </c>
      <c r="FT24" s="482">
        <f t="shared" si="207"/>
        <v>77.850999999999999</v>
      </c>
      <c r="FU24" s="482">
        <f t="shared" si="207"/>
        <v>63.645000000000003</v>
      </c>
      <c r="FV24" s="482">
        <f t="shared" si="207"/>
        <v>77.076999999999998</v>
      </c>
      <c r="FW24" s="482">
        <f t="shared" si="207"/>
        <v>76.039999999999992</v>
      </c>
      <c r="FX24" s="482">
        <f t="shared" si="207"/>
        <v>70.922000000000011</v>
      </c>
      <c r="FY24" s="482">
        <f t="shared" ref="FY24:FZ24" si="208">SUM(FY80,FY153,FY103,FY130)</f>
        <v>74.946000000000012</v>
      </c>
      <c r="FZ24" s="482">
        <f t="shared" si="208"/>
        <v>58.056000000000004</v>
      </c>
      <c r="GA24" s="482">
        <f t="shared" ref="GA24:GB24" si="209">SUM(GA80,GA153,GA103,GA130)</f>
        <v>67.733846030000009</v>
      </c>
      <c r="GB24" s="482">
        <f t="shared" si="209"/>
        <v>76.108976592000005</v>
      </c>
      <c r="GC24" s="482">
        <f t="shared" ref="GC24:GD24" si="210">SUM(GC80,GC153,GC103,GC130)</f>
        <v>68.812191962</v>
      </c>
      <c r="GD24" s="482">
        <f t="shared" si="210"/>
        <v>86.718761205999996</v>
      </c>
      <c r="GE24" s="482">
        <f t="shared" ref="GE24" si="211">SUM(GE80,GE153,GE103,GE130)</f>
        <v>84.980386904999989</v>
      </c>
      <c r="GF24" s="482"/>
      <c r="GG24" s="482"/>
      <c r="GH24" s="797" t="s">
        <v>392</v>
      </c>
      <c r="GI24" s="795">
        <f t="shared" ref="GI24:GV24" si="212">INDEX($83:$83,1,COLUMN(GI24)-$GS$5)*100</f>
        <v>12.5</v>
      </c>
      <c r="GJ24" s="795">
        <f t="shared" si="212"/>
        <v>12.9</v>
      </c>
      <c r="GK24" s="795">
        <f t="shared" si="212"/>
        <v>14.6</v>
      </c>
      <c r="GL24" s="795">
        <f t="shared" si="212"/>
        <v>10.6</v>
      </c>
      <c r="GM24" s="795">
        <f t="shared" si="212"/>
        <v>11.5</v>
      </c>
      <c r="GN24" s="795">
        <f t="shared" si="212"/>
        <v>14.6</v>
      </c>
      <c r="GO24" s="795">
        <f t="shared" si="212"/>
        <v>14.099999999999998</v>
      </c>
      <c r="GP24" s="795">
        <f t="shared" si="212"/>
        <v>12.6</v>
      </c>
      <c r="GQ24" s="795">
        <f t="shared" si="212"/>
        <v>11.200000000000001</v>
      </c>
      <c r="GR24" s="795">
        <f t="shared" si="212"/>
        <v>8.3784739564712627</v>
      </c>
      <c r="GS24" s="795">
        <f t="shared" si="212"/>
        <v>11.050913209403255</v>
      </c>
      <c r="GT24" s="795">
        <f t="shared" si="212"/>
        <v>12.886798937651319</v>
      </c>
      <c r="GU24" s="795">
        <f t="shared" si="212"/>
        <v>12.068356847613488</v>
      </c>
      <c r="GV24" s="795">
        <f t="shared" si="212"/>
        <v>14.740011225382574</v>
      </c>
    </row>
    <row r="25" spans="1:204" s="9" customFormat="1" ht="11.25">
      <c r="B25" s="188"/>
      <c r="C25" s="188"/>
      <c r="D25" s="188" t="s">
        <v>0</v>
      </c>
      <c r="E25" s="188" t="s">
        <v>67</v>
      </c>
      <c r="S25" s="10">
        <f t="shared" ref="S25:AX25" si="213">S24/G24-1</f>
        <v>2.7028477869930345E-2</v>
      </c>
      <c r="T25" s="10">
        <f t="shared" si="213"/>
        <v>0.32924074824810323</v>
      </c>
      <c r="U25" s="10">
        <f t="shared" si="213"/>
        <v>0.45172473068989238</v>
      </c>
      <c r="V25" s="10">
        <f t="shared" si="213"/>
        <v>0.45738167789550177</v>
      </c>
      <c r="W25" s="10">
        <f t="shared" si="213"/>
        <v>1.6199913830245771E-2</v>
      </c>
      <c r="X25" s="10">
        <f t="shared" si="213"/>
        <v>-6.4628500710457448E-3</v>
      </c>
      <c r="Y25" s="10">
        <f t="shared" si="213"/>
        <v>-9.4298194929159918E-3</v>
      </c>
      <c r="Z25" s="10">
        <f t="shared" si="213"/>
        <v>0.50641323273360417</v>
      </c>
      <c r="AA25" s="10">
        <f t="shared" si="213"/>
        <v>-0.21646420683383127</v>
      </c>
      <c r="AB25" s="10">
        <f t="shared" si="213"/>
        <v>-0.24169782274026819</v>
      </c>
      <c r="AC25" s="10">
        <f t="shared" si="213"/>
        <v>-0.14660954275367866</v>
      </c>
      <c r="AD25" s="10">
        <f t="shared" si="213"/>
        <v>-3.703831490330689E-2</v>
      </c>
      <c r="AE25" s="10">
        <f t="shared" si="213"/>
        <v>0.20798996445745344</v>
      </c>
      <c r="AF25" s="10">
        <f t="shared" si="213"/>
        <v>0.17540955036598138</v>
      </c>
      <c r="AG25" s="10">
        <f t="shared" si="213"/>
        <v>5.8869965068777175E-2</v>
      </c>
      <c r="AH25" s="10">
        <f t="shared" si="213"/>
        <v>-4.6094529271848317E-2</v>
      </c>
      <c r="AI25" s="10">
        <f t="shared" si="213"/>
        <v>0.48961248198083607</v>
      </c>
      <c r="AJ25" s="10">
        <f t="shared" si="213"/>
        <v>-8.9707510610813723E-2</v>
      </c>
      <c r="AK25" s="10">
        <f t="shared" si="213"/>
        <v>0.3236426421521732</v>
      </c>
      <c r="AL25" s="10">
        <f t="shared" si="213"/>
        <v>-9.9266051511240461E-2</v>
      </c>
      <c r="AM25" s="10">
        <f t="shared" si="213"/>
        <v>0.16135718283002065</v>
      </c>
      <c r="AN25" s="10">
        <f t="shared" si="213"/>
        <v>0.25524678337903395</v>
      </c>
      <c r="AO25" s="10">
        <f t="shared" si="213"/>
        <v>0.54578054028209433</v>
      </c>
      <c r="AP25" s="10">
        <f t="shared" si="213"/>
        <v>7.7212468649229482E-2</v>
      </c>
      <c r="AQ25" s="10">
        <f t="shared" si="213"/>
        <v>0.10935083429448089</v>
      </c>
      <c r="AR25" s="10">
        <f t="shared" si="213"/>
        <v>-0.11235080435910749</v>
      </c>
      <c r="AS25" s="10">
        <f t="shared" si="213"/>
        <v>-4.4544675140716472E-2</v>
      </c>
      <c r="AT25" s="10">
        <f t="shared" si="213"/>
        <v>0.3252428160630616</v>
      </c>
      <c r="AU25" s="10">
        <f t="shared" si="213"/>
        <v>-0.20576459649722034</v>
      </c>
      <c r="AV25" s="10">
        <f t="shared" si="213"/>
        <v>0.28966373565111625</v>
      </c>
      <c r="AW25" s="10">
        <f t="shared" si="213"/>
        <v>-0.12910276749515248</v>
      </c>
      <c r="AX25" s="10">
        <f t="shared" si="213"/>
        <v>0.13447966123444122</v>
      </c>
      <c r="AY25" s="10">
        <f t="shared" ref="AY25:CD25" si="214">AY24/AM24-1</f>
        <v>-0.10867004568817829</v>
      </c>
      <c r="AZ25" s="10">
        <f t="shared" si="214"/>
        <v>0.20367997647503588</v>
      </c>
      <c r="BA25" s="10">
        <f t="shared" si="214"/>
        <v>1.1019177234766531E-2</v>
      </c>
      <c r="BB25" s="10">
        <f t="shared" si="214"/>
        <v>-5.3583901546648938E-2</v>
      </c>
      <c r="BC25" s="10">
        <f t="shared" si="214"/>
        <v>-7.5511437876630838E-2</v>
      </c>
      <c r="BD25" s="10">
        <f t="shared" si="214"/>
        <v>-0.27552511796884771</v>
      </c>
      <c r="BE25" s="10">
        <f t="shared" si="214"/>
        <v>-6.5289481897627955E-2</v>
      </c>
      <c r="BF25" s="10">
        <f t="shared" si="214"/>
        <v>9.9540233373291986E-3</v>
      </c>
      <c r="BG25" s="10">
        <f t="shared" si="214"/>
        <v>-0.50598466206369297</v>
      </c>
      <c r="BH25" s="10">
        <f t="shared" si="214"/>
        <v>-0.39550831139230558</v>
      </c>
      <c r="BI25" s="487">
        <f t="shared" si="214"/>
        <v>-8.0860624215682297E-2</v>
      </c>
      <c r="BJ25" s="487">
        <f t="shared" si="214"/>
        <v>-0.40176450627757032</v>
      </c>
      <c r="BK25" s="487">
        <f t="shared" si="214"/>
        <v>0.28168111647277905</v>
      </c>
      <c r="BL25" s="487">
        <f t="shared" si="214"/>
        <v>40.700956269849584</v>
      </c>
      <c r="BM25" s="487">
        <f t="shared" si="214"/>
        <v>-0.30389307430494472</v>
      </c>
      <c r="BN25" s="487">
        <f t="shared" si="214"/>
        <v>-5.9921276446193827E-2</v>
      </c>
      <c r="BO25" s="736">
        <f t="shared" si="214"/>
        <v>-0.26410716169180459</v>
      </c>
      <c r="BP25" s="487">
        <f t="shared" si="214"/>
        <v>0.18969393048590644</v>
      </c>
      <c r="BQ25" s="487">
        <f t="shared" si="214"/>
        <v>0.10111234008806891</v>
      </c>
      <c r="BR25" s="487">
        <f t="shared" si="214"/>
        <v>-0.15054312715034779</v>
      </c>
      <c r="BS25" s="487">
        <f t="shared" si="214"/>
        <v>1.3151175162007931</v>
      </c>
      <c r="BT25" s="487">
        <f t="shared" si="214"/>
        <v>0.4844791158784334</v>
      </c>
      <c r="BU25" s="487">
        <f t="shared" si="214"/>
        <v>0.22305168351280513</v>
      </c>
      <c r="BV25" s="487">
        <f t="shared" si="214"/>
        <v>0.19008004033528692</v>
      </c>
      <c r="BW25" s="487">
        <f t="shared" si="214"/>
        <v>-0.20749558669603663</v>
      </c>
      <c r="BX25" s="487">
        <f t="shared" si="214"/>
        <v>-0.97899582167748034</v>
      </c>
      <c r="BY25" s="487">
        <f t="shared" si="214"/>
        <v>0.12836148880648257</v>
      </c>
      <c r="BZ25" s="487">
        <f t="shared" si="214"/>
        <v>-0.24273804628210405</v>
      </c>
      <c r="CA25" s="736">
        <f t="shared" si="214"/>
        <v>0.13303712197219419</v>
      </c>
      <c r="CB25" s="487">
        <f t="shared" si="214"/>
        <v>-0.12613856589147276</v>
      </c>
      <c r="CC25" s="487">
        <f t="shared" si="214"/>
        <v>-0.32311133012395288</v>
      </c>
      <c r="CD25" s="487">
        <f t="shared" si="214"/>
        <v>-0.31061744990183771</v>
      </c>
      <c r="CE25" s="487">
        <f t="shared" ref="CE25:DB25" si="215">CE24/BS24-1</f>
        <v>-0.33549883021390381</v>
      </c>
      <c r="CF25" s="487">
        <f t="shared" si="215"/>
        <v>2.8727830085395256E-2</v>
      </c>
      <c r="CG25" s="487">
        <f t="shared" si="215"/>
        <v>-0.12475693194094339</v>
      </c>
      <c r="CH25" s="487">
        <f t="shared" si="215"/>
        <v>0.32285653762643651</v>
      </c>
      <c r="CI25" s="487">
        <f t="shared" si="215"/>
        <v>-6.9151767233732286E-2</v>
      </c>
      <c r="CJ25" s="487">
        <f t="shared" si="215"/>
        <v>1.2511455552456363E-2</v>
      </c>
      <c r="CK25" s="487">
        <f t="shared" si="215"/>
        <v>0.18389405521203561</v>
      </c>
      <c r="CL25" s="487">
        <f t="shared" si="215"/>
        <v>0.24940758293838838</v>
      </c>
      <c r="CM25" s="487">
        <f t="shared" si="215"/>
        <v>-5.8442544148156195E-3</v>
      </c>
      <c r="CN25" s="487">
        <f t="shared" si="215"/>
        <v>0.29897707426607156</v>
      </c>
      <c r="CO25" s="487">
        <f t="shared" si="215"/>
        <v>-8.7808702469619693E-2</v>
      </c>
      <c r="CP25" s="487">
        <f t="shared" si="215"/>
        <v>0.28560433075916603</v>
      </c>
      <c r="CQ25" s="487">
        <f t="shared" si="215"/>
        <v>0.63616359121058785</v>
      </c>
      <c r="CR25" s="487">
        <f t="shared" si="215"/>
        <v>0.19139244817164025</v>
      </c>
      <c r="CS25" s="487">
        <f t="shared" si="215"/>
        <v>-3.5979510810310589E-2</v>
      </c>
      <c r="CT25" s="487">
        <f t="shared" si="215"/>
        <v>-3.0284833563522073E-2</v>
      </c>
      <c r="CU25" s="487">
        <f t="shared" si="215"/>
        <v>0.43868194235615543</v>
      </c>
      <c r="CV25" s="487">
        <f t="shared" si="215"/>
        <v>-5.9875644405965933E-2</v>
      </c>
      <c r="CW25" s="487">
        <f t="shared" si="215"/>
        <v>3.5676098042440874E-2</v>
      </c>
      <c r="CX25" s="487">
        <f t="shared" si="215"/>
        <v>1.3770349296665207E-2</v>
      </c>
      <c r="CY25" s="487">
        <f t="shared" si="215"/>
        <v>0.32151673240870338</v>
      </c>
      <c r="CZ25" s="487">
        <f t="shared" si="215"/>
        <v>4.4176021170344359E-2</v>
      </c>
      <c r="DA25" s="487">
        <f t="shared" si="215"/>
        <v>0.60424212658849519</v>
      </c>
      <c r="DB25" s="487">
        <f t="shared" si="215"/>
        <v>5.9490311121754402E-2</v>
      </c>
      <c r="DC25" s="487">
        <f t="shared" ref="DC25:DK25" si="216">DC24/CQ24-1</f>
        <v>0.16436750691669233</v>
      </c>
      <c r="DD25" s="487">
        <f t="shared" si="216"/>
        <v>0.25279594097259461</v>
      </c>
      <c r="DE25" s="487">
        <f t="shared" si="216"/>
        <v>0.3248260851009348</v>
      </c>
      <c r="DF25" s="487">
        <f t="shared" si="216"/>
        <v>0.39501713247739745</v>
      </c>
      <c r="DG25" s="487">
        <f t="shared" si="216"/>
        <v>0.1083078191238811</v>
      </c>
      <c r="DH25" s="487">
        <f t="shared" si="216"/>
        <v>0.28621360848908517</v>
      </c>
      <c r="DI25" s="487">
        <f t="shared" si="216"/>
        <v>0.24498183334326074</v>
      </c>
      <c r="DJ25" s="487">
        <f t="shared" si="216"/>
        <v>0.28332001637012061</v>
      </c>
      <c r="DK25" s="487">
        <f t="shared" si="216"/>
        <v>4.4329757938723846E-2</v>
      </c>
      <c r="DL25" s="487">
        <f t="shared" ref="DL25:DR25" si="217">DL24/CZ24-1</f>
        <v>-0.62469342707652054</v>
      </c>
      <c r="DM25" s="487">
        <f t="shared" si="217"/>
        <v>-0.86728660811664082</v>
      </c>
      <c r="DN25" s="487">
        <f t="shared" si="217"/>
        <v>-0.48440384253155022</v>
      </c>
      <c r="DO25" s="487">
        <f t="shared" si="217"/>
        <v>-0.80101645133079225</v>
      </c>
      <c r="DP25" s="487">
        <f t="shared" si="217"/>
        <v>-0.77822143631281737</v>
      </c>
      <c r="DQ25" s="487">
        <f t="shared" si="217"/>
        <v>-0.74700405901681588</v>
      </c>
      <c r="DR25" s="487">
        <f t="shared" si="217"/>
        <v>-0.72251897666572962</v>
      </c>
      <c r="DS25" s="487">
        <f t="shared" ref="DS25:EC25" si="218">DS24/DG24-1</f>
        <v>-0.72975270273859805</v>
      </c>
      <c r="DT25" s="487">
        <f t="shared" si="218"/>
        <v>-0.87050476779379704</v>
      </c>
      <c r="DU25" s="487">
        <f t="shared" si="218"/>
        <v>-0.34052562753165572</v>
      </c>
      <c r="DV25" s="487">
        <f t="shared" si="218"/>
        <v>-0.64202517805348436</v>
      </c>
      <c r="DW25" s="487">
        <f t="shared" si="218"/>
        <v>-0.68907082664896457</v>
      </c>
      <c r="DX25" s="487">
        <f t="shared" si="218"/>
        <v>-5.9576321951750666E-2</v>
      </c>
      <c r="DY25" s="487">
        <f t="shared" si="218"/>
        <v>0.90873702422145342</v>
      </c>
      <c r="DZ25" s="487">
        <f t="shared" si="218"/>
        <v>-0.57271764147152293</v>
      </c>
      <c r="EA25" s="487">
        <f t="shared" si="218"/>
        <v>0.13873455510407151</v>
      </c>
      <c r="EB25" s="487">
        <f t="shared" si="218"/>
        <v>-0.68402777777777779</v>
      </c>
      <c r="EC25" s="487">
        <f t="shared" si="218"/>
        <v>2.6949130960718151</v>
      </c>
      <c r="ED25" s="487">
        <f t="shared" ref="ED25:EJ25" si="219">ED24/DR24-1</f>
        <v>-0.5879059350503919</v>
      </c>
      <c r="EE25" s="487">
        <f t="shared" si="219"/>
        <v>-3.6907804206801509E-2</v>
      </c>
      <c r="EF25" s="487">
        <f t="shared" si="219"/>
        <v>-1.2817290776577006E-2</v>
      </c>
      <c r="EG25" s="487">
        <f t="shared" si="219"/>
        <v>-0.31564819964694213</v>
      </c>
      <c r="EH25" s="487">
        <f t="shared" si="219"/>
        <v>-0.31396088745598771</v>
      </c>
      <c r="EI25" s="487">
        <f t="shared" si="219"/>
        <v>-9.2041276242438741E-2</v>
      </c>
      <c r="EJ25" s="487">
        <f t="shared" si="219"/>
        <v>-4.493601250796242E-2</v>
      </c>
      <c r="EK25" s="487">
        <f t="shared" ref="EK25:FR25" si="220">EK24/DY24-1</f>
        <v>0.12636906110733426</v>
      </c>
      <c r="EL25" s="487">
        <f t="shared" si="220"/>
        <v>0.26641586867305045</v>
      </c>
      <c r="EM25" s="487">
        <f t="shared" si="220"/>
        <v>-0.23914943198368765</v>
      </c>
      <c r="EN25" s="487">
        <f t="shared" si="220"/>
        <v>3.9542124542124544</v>
      </c>
      <c r="EO25" s="487">
        <f t="shared" si="220"/>
        <v>-0.17608036391205462</v>
      </c>
      <c r="EP25" s="487">
        <f t="shared" si="220"/>
        <v>3.5900621118012417</v>
      </c>
      <c r="EQ25" s="487">
        <f t="shared" si="220"/>
        <v>1.199520334745114</v>
      </c>
      <c r="ER25" s="487">
        <f t="shared" si="220"/>
        <v>3.5399694501018324</v>
      </c>
      <c r="ES25" s="487">
        <f t="shared" si="220"/>
        <v>0.54996466431095392</v>
      </c>
      <c r="ET25" s="487">
        <f t="shared" si="220"/>
        <v>1.7566163739797185</v>
      </c>
      <c r="EU25" s="487">
        <f t="shared" si="220"/>
        <v>1.7450032658393209</v>
      </c>
      <c r="EV25" s="487">
        <f t="shared" si="220"/>
        <v>1.3189231795307101</v>
      </c>
      <c r="EW25" s="487">
        <f t="shared" si="220"/>
        <v>2.3610515021459233</v>
      </c>
      <c r="EX25" s="487">
        <f t="shared" si="220"/>
        <v>3.3281798541722933</v>
      </c>
      <c r="EY25" s="487">
        <f t="shared" si="220"/>
        <v>7.5996362940275652</v>
      </c>
      <c r="EZ25" s="487">
        <f t="shared" si="220"/>
        <v>1.4243581844321218</v>
      </c>
      <c r="FA25" s="487">
        <f t="shared" si="220"/>
        <v>0.51730556078382151</v>
      </c>
      <c r="FB25" s="487">
        <f t="shared" si="220"/>
        <v>0.95559878213802474</v>
      </c>
      <c r="FC25" s="487">
        <f t="shared" si="220"/>
        <v>0.31059762435040827</v>
      </c>
      <c r="FD25" s="487">
        <f t="shared" si="220"/>
        <v>0.40988616609656248</v>
      </c>
      <c r="FE25" s="487">
        <f t="shared" si="220"/>
        <v>0.34208006565748672</v>
      </c>
      <c r="FF25" s="487">
        <f t="shared" si="220"/>
        <v>0.50829968595782837</v>
      </c>
      <c r="FG25" s="487">
        <f t="shared" si="220"/>
        <v>0.78054061771284466</v>
      </c>
      <c r="FH25" s="487">
        <f t="shared" si="220"/>
        <v>0.29064477330962712</v>
      </c>
      <c r="FI25" s="487">
        <f t="shared" si="220"/>
        <v>0.53046687948922577</v>
      </c>
      <c r="FJ25" s="487">
        <f t="shared" si="220"/>
        <v>0.10759799716108498</v>
      </c>
      <c r="FK25" s="487">
        <f t="shared" si="220"/>
        <v>-0.39614241672138817</v>
      </c>
      <c r="FL25" s="487">
        <f t="shared" si="220"/>
        <v>-3.2395249148608141E-2</v>
      </c>
      <c r="FM25" s="487">
        <f t="shared" si="220"/>
        <v>-7.2429809932049616E-2</v>
      </c>
      <c r="FN25" s="487">
        <f t="shared" si="220"/>
        <v>-0.18157966815147975</v>
      </c>
      <c r="FO25" s="487">
        <f t="shared" si="220"/>
        <v>2.3755576010762613E-2</v>
      </c>
      <c r="FP25" s="487">
        <f t="shared" si="220"/>
        <v>0.33884856318981815</v>
      </c>
      <c r="FQ25" s="487">
        <f t="shared" si="220"/>
        <v>0.12113336390969787</v>
      </c>
      <c r="FR25" s="487">
        <f t="shared" si="220"/>
        <v>-2.1564544913741379E-3</v>
      </c>
      <c r="FS25" s="487">
        <f t="shared" ref="FS25:GE25" si="221">FS24/FG24-1</f>
        <v>-0.11861711368587047</v>
      </c>
      <c r="FT25" s="487">
        <f t="shared" si="221"/>
        <v>0.57714436205988395</v>
      </c>
      <c r="FU25" s="487">
        <f t="shared" si="221"/>
        <v>-0.17028432867926013</v>
      </c>
      <c r="FV25" s="487">
        <f t="shared" si="221"/>
        <v>8.5484529694255462E-2</v>
      </c>
      <c r="FW25" s="487">
        <f t="shared" si="221"/>
        <v>0.40150398112651131</v>
      </c>
      <c r="FX25" s="487">
        <f t="shared" si="221"/>
        <v>0.2418708084540091</v>
      </c>
      <c r="FY25" s="487">
        <f t="shared" si="221"/>
        <v>0.11364379327766061</v>
      </c>
      <c r="FZ25" s="487">
        <f t="shared" si="221"/>
        <v>2.2598770542335389E-2</v>
      </c>
      <c r="GA25" s="487">
        <f t="shared" si="221"/>
        <v>0.17117692066950263</v>
      </c>
      <c r="GB25" s="487">
        <f t="shared" si="221"/>
        <v>0.13048803683678933</v>
      </c>
      <c r="GC25" s="487">
        <f t="shared" si="221"/>
        <v>4.2608969121212148E-2</v>
      </c>
      <c r="GD25" s="487">
        <f t="shared" si="221"/>
        <v>0.29247725174752204</v>
      </c>
      <c r="GE25" s="487">
        <f t="shared" si="221"/>
        <v>0.28849918737585845</v>
      </c>
      <c r="GF25" s="487"/>
      <c r="GG25" s="487"/>
      <c r="GH25" s="797" t="s">
        <v>391</v>
      </c>
      <c r="GI25" s="795">
        <f t="shared" ref="GI25:GV25" si="222">INDEX($156:$156,1,COLUMN(GI25)-$GS$5)*100</f>
        <v>18.099999999999998</v>
      </c>
      <c r="GJ25" s="795">
        <f t="shared" si="222"/>
        <v>12</v>
      </c>
      <c r="GK25" s="795">
        <f t="shared" si="222"/>
        <v>20</v>
      </c>
      <c r="GL25" s="795">
        <f t="shared" si="222"/>
        <v>12.6</v>
      </c>
      <c r="GM25" s="795">
        <f t="shared" si="222"/>
        <v>4.1000000000000005</v>
      </c>
      <c r="GN25" s="795">
        <f t="shared" si="222"/>
        <v>15.6</v>
      </c>
      <c r="GO25" s="795">
        <f t="shared" si="222"/>
        <v>13</v>
      </c>
      <c r="GP25" s="795">
        <f t="shared" si="222"/>
        <v>1.2</v>
      </c>
      <c r="GQ25" s="795">
        <f t="shared" si="222"/>
        <v>9.6</v>
      </c>
      <c r="GR25" s="795">
        <f t="shared" si="222"/>
        <v>8.8831239504189501</v>
      </c>
      <c r="GS25" s="795">
        <f t="shared" si="222"/>
        <v>9.0736295463917322</v>
      </c>
      <c r="GT25" s="795">
        <f t="shared" si="222"/>
        <v>11.953416765336719</v>
      </c>
      <c r="GU25" s="795">
        <f t="shared" si="222"/>
        <v>11.141904011072141</v>
      </c>
      <c r="GV25" s="795">
        <f t="shared" si="222"/>
        <v>19.531613014998491</v>
      </c>
    </row>
    <row r="26" spans="1:204" s="9" customFormat="1">
      <c r="B26" s="190" t="s">
        <v>490</v>
      </c>
      <c r="C26" s="190">
        <v>4</v>
      </c>
      <c r="D26" s="189" t="s">
        <v>492</v>
      </c>
      <c r="E26" s="190" t="s">
        <v>493</v>
      </c>
      <c r="F26" s="7">
        <f t="shared" ref="F26:AK26" si="223">SUM(F81,F154,F104,F131)</f>
        <v>1.6750000000000003</v>
      </c>
      <c r="G26" s="7">
        <f t="shared" si="223"/>
        <v>1.986</v>
      </c>
      <c r="H26" s="7">
        <f t="shared" si="223"/>
        <v>2.1709999999999998</v>
      </c>
      <c r="I26" s="7">
        <f t="shared" si="223"/>
        <v>1.804</v>
      </c>
      <c r="J26" s="7">
        <f t="shared" si="223"/>
        <v>2.153</v>
      </c>
      <c r="K26" s="7">
        <f t="shared" si="223"/>
        <v>1.72</v>
      </c>
      <c r="L26" s="7">
        <f t="shared" si="223"/>
        <v>1.768</v>
      </c>
      <c r="M26" s="7">
        <f t="shared" si="223"/>
        <v>1.8410000000000002</v>
      </c>
      <c r="N26" s="7">
        <f t="shared" si="223"/>
        <v>2.202</v>
      </c>
      <c r="O26" s="7">
        <f t="shared" si="223"/>
        <v>2.3540000000000001</v>
      </c>
      <c r="P26" s="7">
        <f t="shared" si="223"/>
        <v>2.6179999999999999</v>
      </c>
      <c r="Q26" s="7">
        <f t="shared" si="223"/>
        <v>2.2999999999999998</v>
      </c>
      <c r="R26" s="7">
        <f t="shared" si="223"/>
        <v>2.3920000000000003</v>
      </c>
      <c r="S26" s="7">
        <f t="shared" si="223"/>
        <v>2.2370000000000001</v>
      </c>
      <c r="T26" s="7">
        <f t="shared" si="223"/>
        <v>2.36</v>
      </c>
      <c r="U26" s="7">
        <f t="shared" si="223"/>
        <v>2.875</v>
      </c>
      <c r="V26" s="7">
        <f t="shared" si="223"/>
        <v>3.1559999999999997</v>
      </c>
      <c r="W26" s="7">
        <f t="shared" si="223"/>
        <v>2.5680000000000001</v>
      </c>
      <c r="X26" s="7">
        <f t="shared" si="223"/>
        <v>2.8290000000000002</v>
      </c>
      <c r="Y26" s="7">
        <f t="shared" si="223"/>
        <v>2.7530000000000001</v>
      </c>
      <c r="Z26" s="7">
        <f t="shared" si="223"/>
        <v>2.629</v>
      </c>
      <c r="AA26" s="7">
        <f t="shared" si="223"/>
        <v>2.669</v>
      </c>
      <c r="AB26" s="7">
        <f t="shared" si="223"/>
        <v>2.4450000000000003</v>
      </c>
      <c r="AC26" s="7">
        <f t="shared" si="223"/>
        <v>2.548</v>
      </c>
      <c r="AD26" s="7">
        <f t="shared" si="223"/>
        <v>2.663926</v>
      </c>
      <c r="AE26" s="7">
        <f t="shared" si="223"/>
        <v>3.0018470000000002</v>
      </c>
      <c r="AF26" s="7">
        <f t="shared" si="223"/>
        <v>2.6144249999999998</v>
      </c>
      <c r="AG26" s="7">
        <f t="shared" si="223"/>
        <v>2.6120000000000001</v>
      </c>
      <c r="AH26" s="7">
        <f t="shared" si="223"/>
        <v>3.5720000000000001</v>
      </c>
      <c r="AI26" s="7">
        <f t="shared" si="223"/>
        <v>2.6019999999999999</v>
      </c>
      <c r="AJ26" s="7">
        <f t="shared" si="223"/>
        <v>2.8359999999999999</v>
      </c>
      <c r="AK26" s="7">
        <f t="shared" si="223"/>
        <v>2.782</v>
      </c>
      <c r="AL26" s="7">
        <f t="shared" ref="AL26:BK26" si="224">SUM(AL81,AL154,AL104,AL131)</f>
        <v>2.919</v>
      </c>
      <c r="AM26" s="7">
        <f t="shared" si="224"/>
        <v>3.0940000000000003</v>
      </c>
      <c r="AN26" s="7">
        <f t="shared" si="224"/>
        <v>3.0049999999999999</v>
      </c>
      <c r="AO26" s="7">
        <f t="shared" si="224"/>
        <v>3.1369999999999996</v>
      </c>
      <c r="AP26" s="7">
        <f t="shared" si="224"/>
        <v>3.0429999999999997</v>
      </c>
      <c r="AQ26" s="7">
        <f t="shared" si="224"/>
        <v>2.7460000000000004</v>
      </c>
      <c r="AR26" s="7">
        <f t="shared" si="224"/>
        <v>3.1050000000000004</v>
      </c>
      <c r="AS26" s="7">
        <f t="shared" si="224"/>
        <v>3.0649999999999999</v>
      </c>
      <c r="AT26" s="7">
        <f t="shared" si="224"/>
        <v>3.5809999999999995</v>
      </c>
      <c r="AU26" s="7">
        <f t="shared" si="224"/>
        <v>2.9039999999999999</v>
      </c>
      <c r="AV26" s="7">
        <f t="shared" si="224"/>
        <v>3.0630000000000002</v>
      </c>
      <c r="AW26" s="7">
        <f t="shared" si="224"/>
        <v>2.7600000000000002</v>
      </c>
      <c r="AX26" s="7">
        <f t="shared" si="224"/>
        <v>3.2379999999999995</v>
      </c>
      <c r="AY26" s="7">
        <f t="shared" si="224"/>
        <v>3.4630000000000001</v>
      </c>
      <c r="AZ26" s="7">
        <f t="shared" si="224"/>
        <v>2.7829999999999999</v>
      </c>
      <c r="BA26" s="7">
        <f t="shared" si="224"/>
        <v>3.3859999999999997</v>
      </c>
      <c r="BB26" s="7">
        <f t="shared" si="224"/>
        <v>3.1219999999999999</v>
      </c>
      <c r="BC26" s="7">
        <f t="shared" si="224"/>
        <v>2.9579999999999997</v>
      </c>
      <c r="BD26" s="7">
        <f t="shared" si="224"/>
        <v>3.6160000000000001</v>
      </c>
      <c r="BE26" s="7">
        <f t="shared" si="224"/>
        <v>3.7069999999999999</v>
      </c>
      <c r="BF26" s="7">
        <f t="shared" si="224"/>
        <v>3.2639999999999998</v>
      </c>
      <c r="BG26" s="7">
        <f t="shared" si="224"/>
        <v>2.4539999999999997</v>
      </c>
      <c r="BH26" s="7">
        <f t="shared" si="224"/>
        <v>3.0700000000000003</v>
      </c>
      <c r="BI26" s="482">
        <f t="shared" si="224"/>
        <v>3.262</v>
      </c>
      <c r="BJ26" s="482">
        <f t="shared" si="224"/>
        <v>3.2629999999999999</v>
      </c>
      <c r="BK26" s="482">
        <f t="shared" si="224"/>
        <v>3.1150000000000002</v>
      </c>
      <c r="BL26" s="482" t="e">
        <f>SUM(BL81,F137,BL104,BL131)</f>
        <v>#REF!</v>
      </c>
      <c r="BM26" s="482">
        <f t="shared" ref="BM26:CR26" si="225">SUM(BM81,BM154,BM104,BM131)</f>
        <v>3.2550000000000003</v>
      </c>
      <c r="BN26" s="482">
        <f t="shared" si="225"/>
        <v>2.9009999999999998</v>
      </c>
      <c r="BO26" s="737">
        <f t="shared" si="225"/>
        <v>2.6549999999999998</v>
      </c>
      <c r="BP26" s="482">
        <f t="shared" si="225"/>
        <v>2.7490000000000001</v>
      </c>
      <c r="BQ26" s="482">
        <f t="shared" si="225"/>
        <v>3.3190000000000044</v>
      </c>
      <c r="BR26" s="482">
        <f t="shared" si="225"/>
        <v>3.1799999999999988</v>
      </c>
      <c r="BS26" s="482">
        <f t="shared" si="225"/>
        <v>3.0710000000000006</v>
      </c>
      <c r="BT26" s="482">
        <f t="shared" si="225"/>
        <v>3.4569999999999999</v>
      </c>
      <c r="BU26" s="482">
        <f t="shared" si="225"/>
        <v>2.4390000000000005</v>
      </c>
      <c r="BV26" s="482">
        <f t="shared" si="225"/>
        <v>3.0110000000000006</v>
      </c>
      <c r="BW26" s="482">
        <f t="shared" si="225"/>
        <v>3.3299999999999992</v>
      </c>
      <c r="BX26" s="482">
        <f t="shared" si="225"/>
        <v>2.5360000000000027</v>
      </c>
      <c r="BY26" s="482">
        <f t="shared" si="225"/>
        <v>3.2929999999999979</v>
      </c>
      <c r="BZ26" s="482">
        <f t="shared" si="225"/>
        <v>3.0059999999999989</v>
      </c>
      <c r="CA26" s="737">
        <f t="shared" si="225"/>
        <v>2.6199999999999983</v>
      </c>
      <c r="CB26" s="482">
        <f t="shared" si="225"/>
        <v>2.8920000000000017</v>
      </c>
      <c r="CC26" s="482">
        <f t="shared" si="225"/>
        <v>2.9550000000000018</v>
      </c>
      <c r="CD26" s="482">
        <f t="shared" si="225"/>
        <v>2.535000000000001</v>
      </c>
      <c r="CE26" s="482">
        <f t="shared" si="225"/>
        <v>2.8969999999999994</v>
      </c>
      <c r="CF26" s="482">
        <f t="shared" si="225"/>
        <v>3.3969999999999989</v>
      </c>
      <c r="CG26" s="482">
        <f t="shared" si="225"/>
        <v>4.035999999999996</v>
      </c>
      <c r="CH26" s="482">
        <f t="shared" si="225"/>
        <v>2.6099999999999994</v>
      </c>
      <c r="CI26" s="482">
        <f t="shared" si="225"/>
        <v>3.4459999999999975</v>
      </c>
      <c r="CJ26" s="482">
        <f t="shared" si="225"/>
        <v>3.4690000000000012</v>
      </c>
      <c r="CK26" s="482">
        <f t="shared" si="225"/>
        <v>2.5899999999999981</v>
      </c>
      <c r="CL26" s="482">
        <f t="shared" si="225"/>
        <v>3.82</v>
      </c>
      <c r="CM26" s="482">
        <f t="shared" si="225"/>
        <v>3.5409999999999999</v>
      </c>
      <c r="CN26" s="482">
        <f t="shared" si="225"/>
        <v>3.4390000000000001</v>
      </c>
      <c r="CO26" s="482">
        <f t="shared" si="225"/>
        <v>2.72</v>
      </c>
      <c r="CP26" s="482">
        <f t="shared" si="225"/>
        <v>4.4269999999999996</v>
      </c>
      <c r="CQ26" s="482">
        <f t="shared" si="225"/>
        <v>2.9540000000000002</v>
      </c>
      <c r="CR26" s="482">
        <f t="shared" si="225"/>
        <v>3.9939999999999998</v>
      </c>
      <c r="CS26" s="482">
        <f t="shared" ref="CS26:DK26" si="226">SUM(CS81,CS154,CS104,CS131)</f>
        <v>3.4990000000000001</v>
      </c>
      <c r="CT26" s="482">
        <f t="shared" si="226"/>
        <v>3.5870000000000002</v>
      </c>
      <c r="CU26" s="482">
        <f t="shared" si="226"/>
        <v>2.9619999999999997</v>
      </c>
      <c r="CV26" s="482">
        <f t="shared" si="226"/>
        <v>4.2290000000000001</v>
      </c>
      <c r="CW26" s="482">
        <f t="shared" si="226"/>
        <v>3.4239999999999999</v>
      </c>
      <c r="CX26" s="482">
        <f t="shared" si="226"/>
        <v>3.9800000000000004</v>
      </c>
      <c r="CY26" s="482">
        <f t="shared" si="226"/>
        <v>4.4099999999999993</v>
      </c>
      <c r="CZ26" s="482">
        <f t="shared" si="226"/>
        <v>3.0519999999999996</v>
      </c>
      <c r="DA26" s="482">
        <f t="shared" si="226"/>
        <v>3.6049999999999995</v>
      </c>
      <c r="DB26" s="482">
        <f t="shared" si="226"/>
        <v>3.6750000000000003</v>
      </c>
      <c r="DC26" s="482">
        <f t="shared" si="226"/>
        <v>3.871</v>
      </c>
      <c r="DD26" s="482">
        <f t="shared" si="226"/>
        <v>3.64</v>
      </c>
      <c r="DE26" s="482">
        <f t="shared" si="226"/>
        <v>3.3479999999999999</v>
      </c>
      <c r="DF26" s="482">
        <f t="shared" si="226"/>
        <v>3.972</v>
      </c>
      <c r="DG26" s="482">
        <f t="shared" si="226"/>
        <v>3.9790000000000001</v>
      </c>
      <c r="DH26" s="482">
        <f t="shared" si="226"/>
        <v>3.9339999999999997</v>
      </c>
      <c r="DI26" s="482">
        <f t="shared" si="226"/>
        <v>3.2760000000000002</v>
      </c>
      <c r="DJ26" s="482">
        <f t="shared" si="226"/>
        <v>3.911</v>
      </c>
      <c r="DK26" s="482">
        <f t="shared" si="226"/>
        <v>3.8409999999999997</v>
      </c>
      <c r="DL26" s="482">
        <f t="shared" ref="DL26:EQ26" si="227">SUM(DL81,DL154,DL104,DL131)</f>
        <v>1.1299999999999999</v>
      </c>
      <c r="DM26" s="482">
        <f t="shared" si="227"/>
        <v>1.02</v>
      </c>
      <c r="DN26" s="482">
        <f t="shared" si="227"/>
        <v>2.4830000000000001</v>
      </c>
      <c r="DO26" s="482">
        <f t="shared" si="227"/>
        <v>1.6950000000000001</v>
      </c>
      <c r="DP26" s="482">
        <f t="shared" si="227"/>
        <v>1.9590000000000001</v>
      </c>
      <c r="DQ26" s="482">
        <f t="shared" si="227"/>
        <v>1.8960000000000001</v>
      </c>
      <c r="DR26" s="482">
        <f t="shared" si="227"/>
        <v>1.7989999999999997</v>
      </c>
      <c r="DS26" s="482">
        <f t="shared" si="227"/>
        <v>1.9530000000000001</v>
      </c>
      <c r="DT26" s="482">
        <f t="shared" si="227"/>
        <v>1.8</v>
      </c>
      <c r="DU26" s="482">
        <f t="shared" si="227"/>
        <v>1.3980000000000001</v>
      </c>
      <c r="DV26" s="482">
        <f t="shared" si="227"/>
        <v>1.7989999999999999</v>
      </c>
      <c r="DW26" s="482">
        <f t="shared" si="227"/>
        <v>2.0640000000000001</v>
      </c>
      <c r="DX26" s="482">
        <f t="shared" si="227"/>
        <v>2.0609999999999999</v>
      </c>
      <c r="DY26" s="482">
        <f t="shared" si="227"/>
        <v>1.7790000000000001</v>
      </c>
      <c r="DZ26" s="482">
        <f t="shared" si="227"/>
        <v>1.909</v>
      </c>
      <c r="EA26" s="482">
        <f t="shared" si="227"/>
        <v>2.149</v>
      </c>
      <c r="EB26" s="482">
        <f t="shared" si="227"/>
        <v>1.915</v>
      </c>
      <c r="EC26" s="482">
        <f t="shared" si="227"/>
        <v>1.9960000000000002</v>
      </c>
      <c r="ED26" s="482">
        <f t="shared" si="227"/>
        <v>1.718</v>
      </c>
      <c r="EE26" s="482">
        <f t="shared" si="227"/>
        <v>1.7</v>
      </c>
      <c r="EF26" s="482">
        <f t="shared" si="227"/>
        <v>1.7630000000000001</v>
      </c>
      <c r="EG26" s="482">
        <f t="shared" si="227"/>
        <v>2.1179999999999999</v>
      </c>
      <c r="EH26" s="482">
        <f t="shared" si="227"/>
        <v>1.966</v>
      </c>
      <c r="EI26" s="482">
        <f t="shared" si="227"/>
        <v>1.698</v>
      </c>
      <c r="EJ26" s="482">
        <f t="shared" si="227"/>
        <v>2.1189999999999998</v>
      </c>
      <c r="EK26" s="482">
        <f t="shared" si="227"/>
        <v>2.3170000000000002</v>
      </c>
      <c r="EL26" s="482">
        <f t="shared" si="227"/>
        <v>2.16</v>
      </c>
      <c r="EM26" s="482">
        <f t="shared" si="227"/>
        <v>2.5779999999999998</v>
      </c>
      <c r="EN26" s="482">
        <f t="shared" si="227"/>
        <v>2.4549999999999996</v>
      </c>
      <c r="EO26" s="482">
        <f t="shared" si="227"/>
        <v>2.6609999999999996</v>
      </c>
      <c r="EP26" s="482">
        <f t="shared" si="227"/>
        <v>3.2130000000000001</v>
      </c>
      <c r="EQ26" s="482">
        <f t="shared" si="227"/>
        <v>3.3979999999999997</v>
      </c>
      <c r="ER26" s="482">
        <f t="shared" ref="ER26:FN26" si="228">SUM(ER81,ER154,ER104,ER131)</f>
        <v>3.6849999999999996</v>
      </c>
      <c r="ES26" s="482">
        <f t="shared" si="228"/>
        <v>2.9859999999999998</v>
      </c>
      <c r="ET26" s="482">
        <f t="shared" si="228"/>
        <v>3.5279999999999996</v>
      </c>
      <c r="EU26" s="482">
        <f t="shared" si="228"/>
        <v>2.355</v>
      </c>
      <c r="EV26" s="482">
        <f t="shared" si="228"/>
        <v>3.6280000000000001</v>
      </c>
      <c r="EW26" s="482">
        <f t="shared" si="228"/>
        <v>3.8199999999999994</v>
      </c>
      <c r="EX26" s="482">
        <f t="shared" si="228"/>
        <v>4.4349999999999996</v>
      </c>
      <c r="EY26" s="482">
        <f t="shared" si="228"/>
        <v>4.2629999999999999</v>
      </c>
      <c r="EZ26" s="482">
        <f t="shared" si="228"/>
        <v>3.851</v>
      </c>
      <c r="FA26" s="482">
        <f t="shared" si="228"/>
        <v>4.4420000000000002</v>
      </c>
      <c r="FB26" s="482">
        <f t="shared" si="228"/>
        <v>4.3890000000000002</v>
      </c>
      <c r="FC26" s="482">
        <f t="shared" si="228"/>
        <v>3.8069999999999995</v>
      </c>
      <c r="FD26" s="482">
        <f t="shared" si="228"/>
        <v>4.4799999999999995</v>
      </c>
      <c r="FE26" s="482">
        <f t="shared" si="228"/>
        <v>4.4539999999999997</v>
      </c>
      <c r="FF26" s="482">
        <f t="shared" si="228"/>
        <v>4.875</v>
      </c>
      <c r="FG26" s="482">
        <f t="shared" si="228"/>
        <v>4.5220000000000002</v>
      </c>
      <c r="FH26" s="482">
        <f t="shared" si="228"/>
        <v>4.0189999999999992</v>
      </c>
      <c r="FI26" s="482">
        <f t="shared" si="228"/>
        <v>4.8100000000000005</v>
      </c>
      <c r="FJ26" s="482">
        <f t="shared" si="228"/>
        <v>4.1100000000000003</v>
      </c>
      <c r="FK26" s="482">
        <f t="shared" si="228"/>
        <v>3.5889999999999995</v>
      </c>
      <c r="FL26" s="482">
        <f t="shared" si="228"/>
        <v>4.4649999999999999</v>
      </c>
      <c r="FM26" s="482">
        <f t="shared" si="228"/>
        <v>4.7209999999999992</v>
      </c>
      <c r="FN26" s="482">
        <f t="shared" si="228"/>
        <v>4.3029999999999999</v>
      </c>
      <c r="FO26" s="482">
        <f t="shared" ref="FO26:FP26" si="229">SUM(FO81,FO154,FO104,FO131)</f>
        <v>4.4499999999999993</v>
      </c>
      <c r="FP26" s="482">
        <f t="shared" si="229"/>
        <v>4.4470000000000001</v>
      </c>
      <c r="FQ26" s="482">
        <f t="shared" ref="FQ26:FR26" si="230">SUM(FQ81,FQ154,FQ104,FQ131)</f>
        <v>3.7389999999999999</v>
      </c>
      <c r="FR26" s="482">
        <f t="shared" si="230"/>
        <v>4.6539999999999999</v>
      </c>
      <c r="FS26" s="482">
        <f t="shared" ref="FS26:FX26" si="231">SUM(FS81,FS154,FS104,FS131)</f>
        <v>4.2639999999999993</v>
      </c>
      <c r="FT26" s="482">
        <f t="shared" si="231"/>
        <v>4.07</v>
      </c>
      <c r="FU26" s="482">
        <f t="shared" si="231"/>
        <v>3.589</v>
      </c>
      <c r="FV26" s="482">
        <f t="shared" si="231"/>
        <v>4.6719999999999997</v>
      </c>
      <c r="FW26" s="482">
        <f t="shared" si="231"/>
        <v>4.7620000000000005</v>
      </c>
      <c r="FX26" s="482">
        <f t="shared" si="231"/>
        <v>4.2789999999999999</v>
      </c>
      <c r="FY26" s="482">
        <f t="shared" ref="FY26:FZ26" si="232">SUM(FY81,FY154,FY104,FY131)</f>
        <v>4.4459999999999997</v>
      </c>
      <c r="FZ26" s="482">
        <f t="shared" si="232"/>
        <v>5.0139999999999993</v>
      </c>
      <c r="GA26" s="482">
        <f t="shared" ref="GA26:GB26" si="233">SUM(GA81,GA154,GA104,GA131)</f>
        <v>4.8695851210000001</v>
      </c>
      <c r="GB26" s="482">
        <f t="shared" si="233"/>
        <v>3.9785343599999994</v>
      </c>
      <c r="GC26" s="482">
        <f t="shared" ref="GC26:GD26" si="234">SUM(GC81,GC154,GC104,GC131)</f>
        <v>5.582707558000001</v>
      </c>
      <c r="GD26" s="482">
        <f t="shared" si="234"/>
        <v>4.9784949059999999</v>
      </c>
      <c r="GE26" s="482">
        <f t="shared" ref="GE26" si="235">SUM(GE81,GE154,GE104,GE131)</f>
        <v>4.5286882679999998</v>
      </c>
      <c r="GF26" s="482"/>
      <c r="GG26" s="482"/>
      <c r="GH26" s="797" t="s">
        <v>390</v>
      </c>
      <c r="GI26" s="795">
        <f t="shared" ref="GI26:GV26" si="236">INDEX($106:$106,1,COLUMN(GI26)-$GS$5)*100</f>
        <v>10.4</v>
      </c>
      <c r="GJ26" s="795">
        <f t="shared" si="236"/>
        <v>12.4</v>
      </c>
      <c r="GK26" s="795">
        <f t="shared" si="236"/>
        <v>12</v>
      </c>
      <c r="GL26" s="795">
        <f t="shared" si="236"/>
        <v>11</v>
      </c>
      <c r="GM26" s="795">
        <f t="shared" si="236"/>
        <v>13</v>
      </c>
      <c r="GN26" s="795">
        <f t="shared" si="236"/>
        <v>12.4</v>
      </c>
      <c r="GO26" s="795">
        <f t="shared" si="236"/>
        <v>11.5</v>
      </c>
      <c r="GP26" s="795">
        <f t="shared" si="236"/>
        <v>11.799999999999999</v>
      </c>
      <c r="GQ26" s="795">
        <f t="shared" si="236"/>
        <v>9.1999999999999993</v>
      </c>
      <c r="GR26" s="795">
        <f t="shared" si="236"/>
        <v>13.3</v>
      </c>
      <c r="GS26" s="795">
        <f t="shared" si="236"/>
        <v>13.5</v>
      </c>
      <c r="GT26" s="795">
        <f t="shared" si="236"/>
        <v>10.463049557507423</v>
      </c>
      <c r="GU26" s="795">
        <f t="shared" si="236"/>
        <v>14.964712095630262</v>
      </c>
      <c r="GV26" s="795">
        <f t="shared" si="236"/>
        <v>13.750917594423409</v>
      </c>
    </row>
    <row r="27" spans="1:204" s="9" customFormat="1" ht="11.25">
      <c r="B27" s="188"/>
      <c r="C27" s="188"/>
      <c r="D27" s="188" t="s">
        <v>494</v>
      </c>
      <c r="E27" s="188" t="s">
        <v>495</v>
      </c>
      <c r="S27" s="10">
        <f t="shared" ref="S27:AX27" si="237">S26/G26-1</f>
        <v>0.12638469284994969</v>
      </c>
      <c r="T27" s="10">
        <f t="shared" si="237"/>
        <v>8.7056655918931414E-2</v>
      </c>
      <c r="U27" s="10">
        <f t="shared" si="237"/>
        <v>0.59368070953436813</v>
      </c>
      <c r="V27" s="10">
        <f t="shared" si="237"/>
        <v>0.46586158848118897</v>
      </c>
      <c r="W27" s="10">
        <f t="shared" si="237"/>
        <v>0.49302325581395356</v>
      </c>
      <c r="X27" s="10">
        <f t="shared" si="237"/>
        <v>0.60011312217194579</v>
      </c>
      <c r="Y27" s="10">
        <f t="shared" si="237"/>
        <v>0.49538294405214556</v>
      </c>
      <c r="Z27" s="10">
        <f t="shared" si="237"/>
        <v>0.19391462306993645</v>
      </c>
      <c r="AA27" s="10">
        <f t="shared" si="237"/>
        <v>0.13381478334749364</v>
      </c>
      <c r="AB27" s="10">
        <f t="shared" si="237"/>
        <v>-6.6080977845683564E-2</v>
      </c>
      <c r="AC27" s="10">
        <f t="shared" si="237"/>
        <v>0.10782608695652174</v>
      </c>
      <c r="AD27" s="10">
        <f t="shared" si="237"/>
        <v>0.11368143812709008</v>
      </c>
      <c r="AE27" s="10">
        <f t="shared" si="237"/>
        <v>0.34190746535538663</v>
      </c>
      <c r="AF27" s="10">
        <f t="shared" si="237"/>
        <v>0.10780720338983052</v>
      </c>
      <c r="AG27" s="10">
        <f t="shared" si="237"/>
        <v>-9.1478260869565231E-2</v>
      </c>
      <c r="AH27" s="10">
        <f t="shared" si="237"/>
        <v>0.13181242078580491</v>
      </c>
      <c r="AI27" s="10">
        <f t="shared" si="237"/>
        <v>1.3239875389408073E-2</v>
      </c>
      <c r="AJ27" s="10">
        <f t="shared" si="237"/>
        <v>2.474372569812644E-3</v>
      </c>
      <c r="AK27" s="10">
        <f t="shared" si="237"/>
        <v>1.053396294950959E-2</v>
      </c>
      <c r="AL27" s="10">
        <f t="shared" si="237"/>
        <v>0.11030810193990104</v>
      </c>
      <c r="AM27" s="10">
        <f t="shared" si="237"/>
        <v>0.1592356687898091</v>
      </c>
      <c r="AN27" s="10">
        <f t="shared" si="237"/>
        <v>0.22903885480572583</v>
      </c>
      <c r="AO27" s="10">
        <f t="shared" si="237"/>
        <v>0.23116169544740961</v>
      </c>
      <c r="AP27" s="10">
        <f t="shared" si="237"/>
        <v>0.14229899779498378</v>
      </c>
      <c r="AQ27" s="10">
        <f t="shared" si="237"/>
        <v>-8.5229860149434566E-2</v>
      </c>
      <c r="AR27" s="10">
        <f t="shared" si="237"/>
        <v>0.18764164204366196</v>
      </c>
      <c r="AS27" s="10">
        <f t="shared" si="237"/>
        <v>0.17343032159264915</v>
      </c>
      <c r="AT27" s="10">
        <f t="shared" si="237"/>
        <v>2.5195968645015387E-3</v>
      </c>
      <c r="AU27" s="10">
        <f t="shared" si="237"/>
        <v>0.11606456571867807</v>
      </c>
      <c r="AV27" s="10">
        <f t="shared" si="237"/>
        <v>8.0042313117066444E-2</v>
      </c>
      <c r="AW27" s="10">
        <f t="shared" si="237"/>
        <v>-7.9079798705966597E-3</v>
      </c>
      <c r="AX27" s="10">
        <f t="shared" si="237"/>
        <v>0.10928400137033223</v>
      </c>
      <c r="AY27" s="10">
        <f t="shared" ref="AY27:CD27" si="238">AY26/AM26-1</f>
        <v>0.11926308985132517</v>
      </c>
      <c r="AZ27" s="10">
        <f t="shared" si="238"/>
        <v>-7.3876871880199646E-2</v>
      </c>
      <c r="BA27" s="10">
        <f t="shared" si="238"/>
        <v>7.9375199234937854E-2</v>
      </c>
      <c r="BB27" s="10">
        <f t="shared" si="238"/>
        <v>2.5961222477818069E-2</v>
      </c>
      <c r="BC27" s="10">
        <f t="shared" si="238"/>
        <v>7.7203204661325353E-2</v>
      </c>
      <c r="BD27" s="10">
        <f t="shared" si="238"/>
        <v>0.16457326892109481</v>
      </c>
      <c r="BE27" s="10">
        <f t="shared" si="238"/>
        <v>0.20946166394779775</v>
      </c>
      <c r="BF27" s="10">
        <f t="shared" si="238"/>
        <v>-8.852275900586426E-2</v>
      </c>
      <c r="BG27" s="10">
        <f t="shared" si="238"/>
        <v>-0.15495867768595051</v>
      </c>
      <c r="BH27" s="10">
        <f t="shared" si="238"/>
        <v>2.2853411687888681E-3</v>
      </c>
      <c r="BI27" s="487">
        <f t="shared" si="238"/>
        <v>0.18188405797101437</v>
      </c>
      <c r="BJ27" s="487">
        <f t="shared" si="238"/>
        <v>7.7208153180976513E-3</v>
      </c>
      <c r="BK27" s="487">
        <f t="shared" si="238"/>
        <v>-0.10049090384060055</v>
      </c>
      <c r="BL27" s="487" t="e">
        <f t="shared" si="238"/>
        <v>#REF!</v>
      </c>
      <c r="BM27" s="487">
        <f t="shared" si="238"/>
        <v>-3.8688718251624121E-2</v>
      </c>
      <c r="BN27" s="487">
        <f t="shared" si="238"/>
        <v>-7.0787956438180699E-2</v>
      </c>
      <c r="BO27" s="736">
        <f t="shared" si="238"/>
        <v>-0.10243407707910746</v>
      </c>
      <c r="BP27" s="487">
        <f t="shared" si="238"/>
        <v>-0.23976769911504425</v>
      </c>
      <c r="BQ27" s="487">
        <f t="shared" si="238"/>
        <v>-0.10466684650660785</v>
      </c>
      <c r="BR27" s="487">
        <f t="shared" si="238"/>
        <v>-2.57352941176473E-2</v>
      </c>
      <c r="BS27" s="487">
        <f t="shared" si="238"/>
        <v>0.25142624286878612</v>
      </c>
      <c r="BT27" s="487">
        <f t="shared" si="238"/>
        <v>0.12605863192182398</v>
      </c>
      <c r="BU27" s="487">
        <f t="shared" si="238"/>
        <v>-0.25229920294297958</v>
      </c>
      <c r="BV27" s="487">
        <f t="shared" si="238"/>
        <v>-7.7229543365001319E-2</v>
      </c>
      <c r="BW27" s="487">
        <f t="shared" si="238"/>
        <v>6.902086677367536E-2</v>
      </c>
      <c r="BX27" s="487" t="e">
        <f t="shared" si="238"/>
        <v>#REF!</v>
      </c>
      <c r="BY27" s="487">
        <f t="shared" si="238"/>
        <v>1.1674347158217468E-2</v>
      </c>
      <c r="BZ27" s="487">
        <f t="shared" si="238"/>
        <v>3.6194415718717288E-2</v>
      </c>
      <c r="CA27" s="736">
        <f t="shared" si="238"/>
        <v>-1.3182674199623934E-2</v>
      </c>
      <c r="CB27" s="487">
        <f t="shared" si="238"/>
        <v>5.2018915969443968E-2</v>
      </c>
      <c r="CC27" s="487">
        <f t="shared" si="238"/>
        <v>-0.10967158782765951</v>
      </c>
      <c r="CD27" s="487">
        <f t="shared" si="238"/>
        <v>-0.20283018867924463</v>
      </c>
      <c r="CE27" s="487">
        <f t="shared" ref="CE27:DB27" si="239">CE26/BS26-1</f>
        <v>-5.6659068707261895E-2</v>
      </c>
      <c r="CF27" s="487">
        <f t="shared" si="239"/>
        <v>-1.7356089094590965E-2</v>
      </c>
      <c r="CG27" s="487">
        <f t="shared" si="239"/>
        <v>0.65477654776547567</v>
      </c>
      <c r="CH27" s="487">
        <f t="shared" si="239"/>
        <v>-0.1331783460644308</v>
      </c>
      <c r="CI27" s="487">
        <f t="shared" si="239"/>
        <v>3.4834834834834405E-2</v>
      </c>
      <c r="CJ27" s="487">
        <f t="shared" si="239"/>
        <v>0.36790220820189168</v>
      </c>
      <c r="CK27" s="487">
        <f t="shared" si="239"/>
        <v>-0.21348314606741581</v>
      </c>
      <c r="CL27" s="487">
        <f t="shared" si="239"/>
        <v>0.2707917498336665</v>
      </c>
      <c r="CM27" s="487">
        <f t="shared" si="239"/>
        <v>0.35152671755725273</v>
      </c>
      <c r="CN27" s="487">
        <f t="shared" si="239"/>
        <v>0.18914246196403806</v>
      </c>
      <c r="CO27" s="487">
        <f t="shared" si="239"/>
        <v>-7.9526226734349059E-2</v>
      </c>
      <c r="CP27" s="487">
        <f t="shared" si="239"/>
        <v>0.74635108481262247</v>
      </c>
      <c r="CQ27" s="487">
        <f t="shared" si="239"/>
        <v>1.967552640662773E-2</v>
      </c>
      <c r="CR27" s="487">
        <f t="shared" si="239"/>
        <v>0.17574330291433649</v>
      </c>
      <c r="CS27" s="487">
        <f t="shared" si="239"/>
        <v>-0.13305252725470673</v>
      </c>
      <c r="CT27" s="487">
        <f t="shared" si="239"/>
        <v>0.37432950191570913</v>
      </c>
      <c r="CU27" s="487">
        <f t="shared" si="239"/>
        <v>-0.14045269878119504</v>
      </c>
      <c r="CV27" s="487">
        <f t="shared" si="239"/>
        <v>0.21908330931104025</v>
      </c>
      <c r="CW27" s="487">
        <f t="shared" si="239"/>
        <v>0.32200772200772287</v>
      </c>
      <c r="CX27" s="487">
        <f t="shared" si="239"/>
        <v>4.1884816753926746E-2</v>
      </c>
      <c r="CY27" s="487">
        <f t="shared" si="239"/>
        <v>0.2454109008754588</v>
      </c>
      <c r="CZ27" s="487">
        <f t="shared" si="239"/>
        <v>-0.11253271299796463</v>
      </c>
      <c r="DA27" s="487">
        <f t="shared" si="239"/>
        <v>0.32536764705882337</v>
      </c>
      <c r="DB27" s="487">
        <f t="shared" si="239"/>
        <v>-0.16986672690309457</v>
      </c>
      <c r="DC27" s="487">
        <f t="shared" ref="DC27:DK27" si="240">DC26/CQ26-1</f>
        <v>0.31042654028436001</v>
      </c>
      <c r="DD27" s="487">
        <f t="shared" si="240"/>
        <v>-8.8632949424136132E-2</v>
      </c>
      <c r="DE27" s="487">
        <f t="shared" si="240"/>
        <v>-4.3155187196341926E-2</v>
      </c>
      <c r="DF27" s="487">
        <f t="shared" si="240"/>
        <v>0.1073320323390019</v>
      </c>
      <c r="DG27" s="487">
        <f t="shared" si="240"/>
        <v>0.34334908845374756</v>
      </c>
      <c r="DH27" s="487">
        <f t="shared" si="240"/>
        <v>-6.9756443603688933E-2</v>
      </c>
      <c r="DI27" s="487">
        <f t="shared" si="240"/>
        <v>-4.3224299065420468E-2</v>
      </c>
      <c r="DJ27" s="487">
        <f t="shared" si="240"/>
        <v>-1.7336683417085497E-2</v>
      </c>
      <c r="DK27" s="487">
        <f t="shared" si="240"/>
        <v>-0.1290249433106575</v>
      </c>
      <c r="DL27" s="487">
        <f t="shared" ref="DL27:DR27" si="241">DL26/CZ26-1</f>
        <v>-0.62975098296199206</v>
      </c>
      <c r="DM27" s="487">
        <f t="shared" si="241"/>
        <v>-0.71705963938973638</v>
      </c>
      <c r="DN27" s="487">
        <f t="shared" si="241"/>
        <v>-0.32435374149659868</v>
      </c>
      <c r="DO27" s="487">
        <f t="shared" si="241"/>
        <v>-0.56212864892792558</v>
      </c>
      <c r="DP27" s="487">
        <f t="shared" si="241"/>
        <v>-0.46181318681318684</v>
      </c>
      <c r="DQ27" s="487">
        <f t="shared" si="241"/>
        <v>-0.43369175627240142</v>
      </c>
      <c r="DR27" s="487">
        <f t="shared" si="241"/>
        <v>-0.54707955689828802</v>
      </c>
      <c r="DS27" s="487">
        <f t="shared" ref="DS27:EC27" si="242">DS26/DG26-1</f>
        <v>-0.50917315908519734</v>
      </c>
      <c r="DT27" s="487">
        <f t="shared" si="242"/>
        <v>-0.54245043213014732</v>
      </c>
      <c r="DU27" s="487">
        <f t="shared" si="242"/>
        <v>-0.57326007326007322</v>
      </c>
      <c r="DV27" s="487">
        <f t="shared" si="242"/>
        <v>-0.54001534134492457</v>
      </c>
      <c r="DW27" s="487">
        <f t="shared" si="242"/>
        <v>-0.46263993751627175</v>
      </c>
      <c r="DX27" s="487">
        <f t="shared" si="242"/>
        <v>0.82389380530973466</v>
      </c>
      <c r="DY27" s="487">
        <f t="shared" si="242"/>
        <v>0.74411764705882355</v>
      </c>
      <c r="DZ27" s="487">
        <f t="shared" si="242"/>
        <v>-0.23117196939186468</v>
      </c>
      <c r="EA27" s="487">
        <f t="shared" si="242"/>
        <v>0.26784660766961643</v>
      </c>
      <c r="EB27" s="487">
        <f t="shared" si="242"/>
        <v>-2.2460438999489574E-2</v>
      </c>
      <c r="EC27" s="487">
        <f t="shared" si="242"/>
        <v>5.2742616033755407E-2</v>
      </c>
      <c r="ED27" s="487">
        <f t="shared" ref="ED27:EJ27" si="243">ED26/DR26-1</f>
        <v>-4.5025013896609067E-2</v>
      </c>
      <c r="EE27" s="487">
        <f t="shared" si="243"/>
        <v>-0.1295442908346135</v>
      </c>
      <c r="EF27" s="487">
        <f t="shared" si="243"/>
        <v>-2.0555555555555549E-2</v>
      </c>
      <c r="EG27" s="487">
        <f t="shared" si="243"/>
        <v>0.51502145922746756</v>
      </c>
      <c r="EH27" s="487">
        <f t="shared" si="243"/>
        <v>9.2829349638688274E-2</v>
      </c>
      <c r="EI27" s="487">
        <f t="shared" si="243"/>
        <v>-0.17732558139534893</v>
      </c>
      <c r="EJ27" s="487">
        <f t="shared" si="243"/>
        <v>2.8141678796700598E-2</v>
      </c>
      <c r="EK27" s="487">
        <f t="shared" ref="EK27:FR27" si="244">EK26/DY26-1</f>
        <v>0.30241708825182689</v>
      </c>
      <c r="EL27" s="487">
        <f t="shared" si="244"/>
        <v>0.13148245154531168</v>
      </c>
      <c r="EM27" s="487">
        <f t="shared" si="244"/>
        <v>0.19962773382968813</v>
      </c>
      <c r="EN27" s="487">
        <f t="shared" si="244"/>
        <v>0.28198433420365521</v>
      </c>
      <c r="EO27" s="487">
        <f t="shared" si="244"/>
        <v>0.33316633266533024</v>
      </c>
      <c r="EP27" s="487">
        <f t="shared" si="244"/>
        <v>0.8701979045401631</v>
      </c>
      <c r="EQ27" s="487">
        <f t="shared" si="244"/>
        <v>0.99882352941176467</v>
      </c>
      <c r="ER27" s="487">
        <f t="shared" si="244"/>
        <v>1.0901871809415766</v>
      </c>
      <c r="ES27" s="487">
        <f t="shared" si="244"/>
        <v>0.40982058545797928</v>
      </c>
      <c r="ET27" s="487">
        <f t="shared" si="244"/>
        <v>0.79450661241098652</v>
      </c>
      <c r="EU27" s="487">
        <f t="shared" si="244"/>
        <v>0.38692579505300362</v>
      </c>
      <c r="EV27" s="487">
        <f t="shared" si="244"/>
        <v>0.71212836243511113</v>
      </c>
      <c r="EW27" s="487">
        <f t="shared" si="244"/>
        <v>0.64868364264134626</v>
      </c>
      <c r="EX27" s="487">
        <f>EX26/EL26-1</f>
        <v>1.0532407407407405</v>
      </c>
      <c r="EY27" s="487">
        <f t="shared" si="244"/>
        <v>0.65360744763382472</v>
      </c>
      <c r="EZ27" s="487">
        <f t="shared" si="244"/>
        <v>0.56863543788187387</v>
      </c>
      <c r="FA27" s="487">
        <f t="shared" si="244"/>
        <v>0.66929725667042494</v>
      </c>
      <c r="FB27" s="487">
        <f t="shared" si="244"/>
        <v>0.36601307189542487</v>
      </c>
      <c r="FC27" s="487">
        <f t="shared" si="244"/>
        <v>0.12036492054149495</v>
      </c>
      <c r="FD27" s="487">
        <f t="shared" si="244"/>
        <v>0.21573948439620083</v>
      </c>
      <c r="FE27" s="487">
        <f t="shared" si="244"/>
        <v>0.4916275954454119</v>
      </c>
      <c r="FF27" s="487">
        <f t="shared" si="244"/>
        <v>0.3818027210884356</v>
      </c>
      <c r="FG27" s="487">
        <f t="shared" si="244"/>
        <v>0.92016985138004248</v>
      </c>
      <c r="FH27" s="487">
        <f t="shared" si="244"/>
        <v>0.10777287761852228</v>
      </c>
      <c r="FI27" s="487">
        <f t="shared" si="244"/>
        <v>0.25916230366492177</v>
      </c>
      <c r="FJ27" s="487">
        <f t="shared" si="244"/>
        <v>-7.3280721533258042E-2</v>
      </c>
      <c r="FK27" s="487">
        <f t="shared" si="244"/>
        <v>-0.15810462115880841</v>
      </c>
      <c r="FL27" s="487">
        <f t="shared" si="244"/>
        <v>0.15943910672552586</v>
      </c>
      <c r="FM27" s="487">
        <f t="shared" si="244"/>
        <v>6.2809545249887133E-2</v>
      </c>
      <c r="FN27" s="487">
        <f t="shared" si="244"/>
        <v>-1.9594440647072275E-2</v>
      </c>
      <c r="FO27" s="487">
        <f t="shared" si="244"/>
        <v>0.16889939584975044</v>
      </c>
      <c r="FP27" s="487">
        <f t="shared" si="244"/>
        <v>-7.3660714285712636E-3</v>
      </c>
      <c r="FQ27" s="487">
        <f t="shared" si="244"/>
        <v>-0.16052986079928155</v>
      </c>
      <c r="FR27" s="487">
        <f t="shared" si="244"/>
        <v>-4.5333333333333337E-2</v>
      </c>
      <c r="FS27" s="487">
        <f t="shared" ref="FS27:GE27" si="245">FS26/FG26-1</f>
        <v>-5.7054400707651665E-2</v>
      </c>
      <c r="FT27" s="487">
        <f t="shared" si="245"/>
        <v>1.2689723811893705E-2</v>
      </c>
      <c r="FU27" s="487">
        <f t="shared" si="245"/>
        <v>-0.25384615384615394</v>
      </c>
      <c r="FV27" s="487">
        <f t="shared" si="245"/>
        <v>0.1367396593673964</v>
      </c>
      <c r="FW27" s="487">
        <f t="shared" si="245"/>
        <v>0.32683198662580137</v>
      </c>
      <c r="FX27" s="487">
        <f t="shared" si="245"/>
        <v>-4.165733482642775E-2</v>
      </c>
      <c r="FY27" s="487">
        <f t="shared" si="245"/>
        <v>-5.8250370684176933E-2</v>
      </c>
      <c r="FZ27" s="487">
        <f t="shared" si="245"/>
        <v>0.16523355798280259</v>
      </c>
      <c r="GA27" s="487">
        <f t="shared" si="245"/>
        <v>9.4288791235955349E-2</v>
      </c>
      <c r="GB27" s="487">
        <f t="shared" si="245"/>
        <v>-0.10534419608724999</v>
      </c>
      <c r="GC27" s="487">
        <f t="shared" si="245"/>
        <v>0.49310178069002442</v>
      </c>
      <c r="GD27" s="487">
        <f t="shared" si="245"/>
        <v>6.9723873227331312E-2</v>
      </c>
      <c r="GE27" s="487">
        <f t="shared" si="245"/>
        <v>6.2075109756097646E-2</v>
      </c>
      <c r="GF27" s="487"/>
      <c r="GG27" s="487"/>
      <c r="GH27" s="797" t="s">
        <v>393</v>
      </c>
      <c r="GI27" s="795">
        <f t="shared" ref="GI27:GV27" si="246">INDEX($133:$133,1,COLUMN(GI27)-$GS$5)*100</f>
        <v>13.700000000000001</v>
      </c>
      <c r="GJ27" s="795">
        <f t="shared" si="246"/>
        <v>11.899999999999999</v>
      </c>
      <c r="GK27" s="795">
        <f t="shared" si="246"/>
        <v>10.5</v>
      </c>
      <c r="GL27" s="795">
        <f t="shared" si="246"/>
        <v>4.2</v>
      </c>
      <c r="GM27" s="795">
        <f t="shared" si="246"/>
        <v>9</v>
      </c>
      <c r="GN27" s="795">
        <f t="shared" si="246"/>
        <v>10.100000000000001</v>
      </c>
      <c r="GO27" s="795">
        <f t="shared" si="246"/>
        <v>7.9</v>
      </c>
      <c r="GP27" s="795">
        <f t="shared" si="246"/>
        <v>7.1999999999999993</v>
      </c>
      <c r="GQ27" s="795">
        <f t="shared" si="246"/>
        <v>13.600000000000001</v>
      </c>
      <c r="GR27" s="795">
        <f t="shared" si="246"/>
        <v>11.600000000000001</v>
      </c>
      <c r="GS27" s="795">
        <f t="shared" si="246"/>
        <v>15.324064796498893</v>
      </c>
      <c r="GT27" s="795">
        <f t="shared" si="246"/>
        <v>11.381097424712125</v>
      </c>
      <c r="GU27" s="795">
        <f t="shared" si="246"/>
        <v>13.841936840068087</v>
      </c>
      <c r="GV27" s="795">
        <f t="shared" si="246"/>
        <v>28.822110700106752</v>
      </c>
    </row>
    <row r="28" spans="1:204" s="495" customFormat="1">
      <c r="A28" s="9"/>
      <c r="B28" s="190" t="s">
        <v>490</v>
      </c>
      <c r="C28" s="190">
        <v>5</v>
      </c>
      <c r="D28" s="640" t="s">
        <v>497</v>
      </c>
      <c r="E28" s="190" t="s">
        <v>496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482"/>
      <c r="BJ28" s="482"/>
      <c r="BK28" s="482"/>
      <c r="BL28" s="482"/>
      <c r="BM28" s="482"/>
      <c r="BN28" s="482"/>
      <c r="BO28" s="737"/>
      <c r="BP28" s="482"/>
      <c r="BQ28" s="482"/>
      <c r="BR28" s="482"/>
      <c r="BS28" s="482"/>
      <c r="BT28" s="482"/>
      <c r="BU28" s="482"/>
      <c r="BV28" s="482"/>
      <c r="BW28" s="482"/>
      <c r="BX28" s="482"/>
      <c r="BY28" s="482"/>
      <c r="BZ28" s="482"/>
      <c r="CA28" s="737"/>
      <c r="CB28" s="482"/>
      <c r="CC28" s="482"/>
      <c r="CD28" s="482"/>
      <c r="CE28" s="482"/>
      <c r="CF28" s="482"/>
      <c r="CG28" s="482"/>
      <c r="CH28" s="482"/>
      <c r="CI28" s="482"/>
      <c r="CJ28" s="482"/>
      <c r="CK28" s="482"/>
      <c r="CL28" s="482">
        <f t="shared" ref="CL28:DJ28" si="247">CL22-CL24-CL26</f>
        <v>-0.737999999999992</v>
      </c>
      <c r="CM28" s="482">
        <f t="shared" si="247"/>
        <v>0.62599999999999456</v>
      </c>
      <c r="CN28" s="482">
        <f t="shared" si="247"/>
        <v>0.77200000000000557</v>
      </c>
      <c r="CO28" s="482">
        <f t="shared" si="247"/>
        <v>2.9129999999999954</v>
      </c>
      <c r="CP28" s="482">
        <f t="shared" si="247"/>
        <v>-2.6900000000000048</v>
      </c>
      <c r="CQ28" s="482">
        <f t="shared" si="247"/>
        <v>1.8869999999999938</v>
      </c>
      <c r="CR28" s="482">
        <f t="shared" si="247"/>
        <v>2.3049999999999926</v>
      </c>
      <c r="CS28" s="482">
        <f t="shared" si="247"/>
        <v>0.52900000000000569</v>
      </c>
      <c r="CT28" s="482">
        <f t="shared" si="247"/>
        <v>-0.45100000000000451</v>
      </c>
      <c r="CU28" s="482">
        <f t="shared" si="247"/>
        <v>-0.78799999999999315</v>
      </c>
      <c r="CV28" s="482">
        <f t="shared" si="247"/>
        <v>-0.86200000000000276</v>
      </c>
      <c r="CW28" s="482">
        <f t="shared" si="247"/>
        <v>1.0750000000000095</v>
      </c>
      <c r="CX28" s="482">
        <f t="shared" si="247"/>
        <v>0.80999999999999162</v>
      </c>
      <c r="CY28" s="482">
        <f t="shared" si="247"/>
        <v>-0.98099999999999721</v>
      </c>
      <c r="CZ28" s="482">
        <f t="shared" si="247"/>
        <v>-2.0429999999999993</v>
      </c>
      <c r="DA28" s="482">
        <f t="shared" si="247"/>
        <v>1.2640000000000073</v>
      </c>
      <c r="DB28" s="482">
        <f t="shared" si="247"/>
        <v>4.3150000000000013</v>
      </c>
      <c r="DC28" s="482">
        <f t="shared" si="247"/>
        <v>7.3990000000000027</v>
      </c>
      <c r="DD28" s="482">
        <f t="shared" si="247"/>
        <v>-7.6000000000007173E-2</v>
      </c>
      <c r="DE28" s="482">
        <f t="shared" si="247"/>
        <v>3.6509999999999811</v>
      </c>
      <c r="DF28" s="482">
        <f t="shared" si="247"/>
        <v>1.3540000000000076</v>
      </c>
      <c r="DG28" s="482">
        <f t="shared" si="247"/>
        <v>1.2899999999999912</v>
      </c>
      <c r="DH28" s="482">
        <f t="shared" si="247"/>
        <v>1.3199999999999981</v>
      </c>
      <c r="DI28" s="482">
        <f t="shared" si="247"/>
        <v>3.646000000000011</v>
      </c>
      <c r="DJ28" s="482">
        <f t="shared" si="247"/>
        <v>1.6239999999999966</v>
      </c>
      <c r="DK28" s="482">
        <f t="shared" ref="DK28:EP28" si="248">DK22-DK24-DK26</f>
        <v>5.9440000000000115</v>
      </c>
      <c r="DL28" s="482">
        <f t="shared" si="248"/>
        <v>-0.64599999999999813</v>
      </c>
      <c r="DM28" s="482">
        <f t="shared" si="248"/>
        <v>9.9999999999988987E-4</v>
      </c>
      <c r="DN28" s="482">
        <f t="shared" si="248"/>
        <v>-8.9999999999992308E-2</v>
      </c>
      <c r="DO28" s="482">
        <f t="shared" si="248"/>
        <v>7.1999999999997621E-2</v>
      </c>
      <c r="DP28" s="482">
        <f t="shared" si="248"/>
        <v>-0.14799999999999658</v>
      </c>
      <c r="DQ28" s="482">
        <f t="shared" si="248"/>
        <v>-0.31099999999999928</v>
      </c>
      <c r="DR28" s="482">
        <f t="shared" si="248"/>
        <v>3.1999999999999806E-2</v>
      </c>
      <c r="DS28" s="482">
        <f t="shared" si="248"/>
        <v>5.400000000000138E-2</v>
      </c>
      <c r="DT28" s="482">
        <f t="shared" si="248"/>
        <v>2.500000000000191E-2</v>
      </c>
      <c r="DU28" s="482">
        <f t="shared" si="248"/>
        <v>4.7999999999997822E-2</v>
      </c>
      <c r="DV28" s="482">
        <f t="shared" si="248"/>
        <v>1.9939999999999993</v>
      </c>
      <c r="DW28" s="482">
        <f t="shared" si="248"/>
        <v>-0.8230000000000004</v>
      </c>
      <c r="DX28" s="482">
        <f t="shared" si="248"/>
        <v>3.2659999999999982</v>
      </c>
      <c r="DY28" s="482">
        <f t="shared" si="248"/>
        <v>9.000000000000119E-3</v>
      </c>
      <c r="DZ28" s="482">
        <f t="shared" si="248"/>
        <v>-2.3000000000002574E-2</v>
      </c>
      <c r="EA28" s="482">
        <f t="shared" si="248"/>
        <v>1.1000000000001897E-2</v>
      </c>
      <c r="EB28" s="482">
        <f t="shared" si="248"/>
        <v>7.1000000000000618E-2</v>
      </c>
      <c r="EC28" s="482">
        <f t="shared" si="248"/>
        <v>-0.3440000000000063</v>
      </c>
      <c r="ED28" s="482">
        <f t="shared" si="248"/>
        <v>4.0000000000000924E-2</v>
      </c>
      <c r="EE28" s="482">
        <f t="shared" si="248"/>
        <v>2.5999999999999135E-2</v>
      </c>
      <c r="EF28" s="482">
        <f t="shared" si="248"/>
        <v>0</v>
      </c>
      <c r="EG28" s="482">
        <f t="shared" si="248"/>
        <v>-4.1000000000001702E-2</v>
      </c>
      <c r="EH28" s="482">
        <f t="shared" si="248"/>
        <v>-2.4424906541753444E-15</v>
      </c>
      <c r="EI28" s="482">
        <f t="shared" si="248"/>
        <v>0</v>
      </c>
      <c r="EJ28" s="482">
        <f t="shared" si="248"/>
        <v>0</v>
      </c>
      <c r="EK28" s="482">
        <f t="shared" si="248"/>
        <v>0</v>
      </c>
      <c r="EL28" s="482">
        <f t="shared" si="248"/>
        <v>0</v>
      </c>
      <c r="EM28" s="482">
        <f t="shared" si="248"/>
        <v>0</v>
      </c>
      <c r="EN28" s="482">
        <f t="shared" si="248"/>
        <v>0</v>
      </c>
      <c r="EO28" s="482">
        <f t="shared" si="248"/>
        <v>-5.3290705182007514E-15</v>
      </c>
      <c r="EP28" s="482">
        <f t="shared" si="248"/>
        <v>7.9936057773011271E-15</v>
      </c>
      <c r="EQ28" s="482">
        <f t="shared" ref="EQ28:FN28" si="249">EQ22-EQ24-EQ26</f>
        <v>-3.5527136788005009E-15</v>
      </c>
      <c r="ER28" s="482">
        <f t="shared" si="249"/>
        <v>0</v>
      </c>
      <c r="ES28" s="482">
        <f t="shared" si="249"/>
        <v>0</v>
      </c>
      <c r="ET28" s="482">
        <f t="shared" si="249"/>
        <v>0</v>
      </c>
      <c r="EU28" s="482">
        <f t="shared" si="249"/>
        <v>3.9968028886505635E-15</v>
      </c>
      <c r="EV28" s="482">
        <f t="shared" si="249"/>
        <v>0</v>
      </c>
      <c r="EW28" s="482">
        <f t="shared" si="249"/>
        <v>-6.2172489379008766E-15</v>
      </c>
      <c r="EX28" s="482">
        <f t="shared" si="249"/>
        <v>-1.1546319456101628E-14</v>
      </c>
      <c r="EY28" s="482">
        <f t="shared" si="249"/>
        <v>-8.8817841970012523E-15</v>
      </c>
      <c r="EZ28" s="482">
        <f t="shared" si="249"/>
        <v>0</v>
      </c>
      <c r="FA28" s="482">
        <f t="shared" si="249"/>
        <v>-7.1054273576010019E-15</v>
      </c>
      <c r="FB28" s="482">
        <f t="shared" si="249"/>
        <v>0</v>
      </c>
      <c r="FC28" s="482">
        <f t="shared" si="249"/>
        <v>0</v>
      </c>
      <c r="FD28" s="482">
        <f t="shared" si="249"/>
        <v>0</v>
      </c>
      <c r="FE28" s="482">
        <f t="shared" si="249"/>
        <v>0</v>
      </c>
      <c r="FF28" s="482">
        <f t="shared" si="249"/>
        <v>0</v>
      </c>
      <c r="FG28" s="482">
        <f t="shared" si="249"/>
        <v>-2.3092638912203256E-14</v>
      </c>
      <c r="FH28" s="482">
        <f t="shared" si="249"/>
        <v>0</v>
      </c>
      <c r="FI28" s="482">
        <f t="shared" si="249"/>
        <v>0</v>
      </c>
      <c r="FJ28" s="482">
        <f t="shared" si="249"/>
        <v>0</v>
      </c>
      <c r="FK28" s="482">
        <f t="shared" si="249"/>
        <v>6.2172489379008766E-15</v>
      </c>
      <c r="FL28" s="482">
        <f t="shared" si="249"/>
        <v>0</v>
      </c>
      <c r="FM28" s="482">
        <f t="shared" si="249"/>
        <v>-9.7699626167013776E-15</v>
      </c>
      <c r="FN28" s="482">
        <f t="shared" si="249"/>
        <v>0</v>
      </c>
      <c r="FO28" s="482">
        <f t="shared" ref="FO28:FP28" si="250">FO22-FO24-FO26</f>
        <v>0</v>
      </c>
      <c r="FP28" s="482">
        <f t="shared" si="250"/>
        <v>1.6875389974302379E-14</v>
      </c>
      <c r="FQ28" s="482">
        <f t="shared" ref="FQ28:FR28" si="251">FQ22-FQ24-FQ26</f>
        <v>4.4408920985006262E-15</v>
      </c>
      <c r="FR28" s="482">
        <f t="shared" si="251"/>
        <v>0</v>
      </c>
      <c r="FS28" s="482">
        <f t="shared" ref="FS28:FX28" si="252">FS22-FS24-FS26</f>
        <v>1.0658141036401503E-14</v>
      </c>
      <c r="FT28" s="482">
        <f t="shared" si="252"/>
        <v>7.1054273576010019E-15</v>
      </c>
      <c r="FU28" s="482">
        <f t="shared" si="252"/>
        <v>5.773159728050814E-15</v>
      </c>
      <c r="FV28" s="482">
        <f t="shared" si="252"/>
        <v>0</v>
      </c>
      <c r="FW28" s="482">
        <f t="shared" si="252"/>
        <v>1.4210854715202004E-14</v>
      </c>
      <c r="FX28" s="482">
        <f t="shared" si="252"/>
        <v>-1.7763568394002505E-14</v>
      </c>
      <c r="FY28" s="482">
        <f t="shared" ref="FY28:FZ28" si="253">FY22-FY24-FY26</f>
        <v>-1.0000000000207621E-3</v>
      </c>
      <c r="FZ28" s="482">
        <f t="shared" si="253"/>
        <v>0</v>
      </c>
      <c r="GA28" s="482">
        <f t="shared" ref="GA28:GB28" si="254">GA22-GA24-GA26</f>
        <v>-1.4210854715202004E-14</v>
      </c>
      <c r="GB28" s="482">
        <f t="shared" si="254"/>
        <v>0</v>
      </c>
      <c r="GC28" s="482">
        <f t="shared" ref="GC28:GD28" si="255">GC22-GC24-GC26</f>
        <v>8.8817841970012523E-15</v>
      </c>
      <c r="GD28" s="482">
        <f t="shared" si="255"/>
        <v>-9.9999999999589306E-4</v>
      </c>
      <c r="GE28" s="482">
        <f t="shared" ref="GE28" si="256">GE22-GE24-GE26</f>
        <v>1.0658141036401503E-14</v>
      </c>
      <c r="GF28" s="482"/>
      <c r="GG28" s="482"/>
      <c r="GH28" s="797" t="s">
        <v>399</v>
      </c>
      <c r="GI28" s="795">
        <f t="shared" ref="GI28:GV28" si="257">INDEX($177:$177,1,COLUMN(GI28)-$GS$5)*100</f>
        <v>22.32394791567793</v>
      </c>
      <c r="GJ28" s="795">
        <f t="shared" si="257"/>
        <v>21.046194230714359</v>
      </c>
      <c r="GK28" s="795">
        <f t="shared" si="257"/>
        <v>21.562219898416487</v>
      </c>
      <c r="GL28" s="795">
        <f t="shared" si="257"/>
        <v>20.508116941716192</v>
      </c>
      <c r="GM28" s="795">
        <f t="shared" si="257"/>
        <v>21.24698088254469</v>
      </c>
      <c r="GN28" s="795">
        <f t="shared" si="257"/>
        <v>22.490504892044747</v>
      </c>
      <c r="GO28" s="795">
        <f t="shared" si="257"/>
        <v>24.205635645612624</v>
      </c>
      <c r="GP28" s="795">
        <f t="shared" si="257"/>
        <v>23.368575664355269</v>
      </c>
      <c r="GQ28" s="795">
        <f t="shared" si="257"/>
        <v>25.15083029324051</v>
      </c>
      <c r="GR28" s="795">
        <f t="shared" si="257"/>
        <v>23.873654365835286</v>
      </c>
      <c r="GS28" s="795">
        <f t="shared" si="257"/>
        <v>23.837442548395853</v>
      </c>
      <c r="GT28" s="795">
        <f t="shared" si="257"/>
        <v>25.511005645075585</v>
      </c>
      <c r="GU28" s="795">
        <f t="shared" si="257"/>
        <v>24.304377591326755</v>
      </c>
      <c r="GV28" s="795">
        <f t="shared" si="257"/>
        <v>24.660768583728625</v>
      </c>
    </row>
    <row r="29" spans="1:204" s="9" customFormat="1" ht="11.25" hidden="1" outlineLevel="1">
      <c r="B29" s="781"/>
      <c r="C29" s="781"/>
      <c r="D29" s="781" t="s">
        <v>507</v>
      </c>
      <c r="E29" s="781" t="s">
        <v>508</v>
      </c>
      <c r="F29" s="782"/>
      <c r="G29" s="782"/>
      <c r="H29" s="782"/>
      <c r="I29" s="782"/>
      <c r="J29" s="782"/>
      <c r="K29" s="782"/>
      <c r="L29" s="782"/>
      <c r="M29" s="782"/>
      <c r="N29" s="782"/>
      <c r="O29" s="782"/>
      <c r="P29" s="782"/>
      <c r="Q29" s="782"/>
      <c r="R29" s="782"/>
      <c r="S29" s="783" t="e">
        <f t="shared" ref="S29:BN29" si="258">S28/G28-1</f>
        <v>#DIV/0!</v>
      </c>
      <c r="T29" s="783" t="e">
        <f t="shared" si="258"/>
        <v>#DIV/0!</v>
      </c>
      <c r="U29" s="783" t="e">
        <f t="shared" si="258"/>
        <v>#DIV/0!</v>
      </c>
      <c r="V29" s="783" t="e">
        <f t="shared" si="258"/>
        <v>#DIV/0!</v>
      </c>
      <c r="W29" s="783" t="e">
        <f t="shared" si="258"/>
        <v>#DIV/0!</v>
      </c>
      <c r="X29" s="783" t="e">
        <f t="shared" si="258"/>
        <v>#DIV/0!</v>
      </c>
      <c r="Y29" s="783" t="e">
        <f t="shared" si="258"/>
        <v>#DIV/0!</v>
      </c>
      <c r="Z29" s="783" t="e">
        <f t="shared" si="258"/>
        <v>#DIV/0!</v>
      </c>
      <c r="AA29" s="783" t="e">
        <f t="shared" si="258"/>
        <v>#DIV/0!</v>
      </c>
      <c r="AB29" s="783" t="e">
        <f t="shared" si="258"/>
        <v>#DIV/0!</v>
      </c>
      <c r="AC29" s="783" t="e">
        <f t="shared" si="258"/>
        <v>#DIV/0!</v>
      </c>
      <c r="AD29" s="783" t="e">
        <f t="shared" si="258"/>
        <v>#DIV/0!</v>
      </c>
      <c r="AE29" s="783" t="e">
        <f t="shared" si="258"/>
        <v>#DIV/0!</v>
      </c>
      <c r="AF29" s="783" t="e">
        <f t="shared" si="258"/>
        <v>#DIV/0!</v>
      </c>
      <c r="AG29" s="783" t="e">
        <f t="shared" si="258"/>
        <v>#DIV/0!</v>
      </c>
      <c r="AH29" s="783" t="e">
        <f t="shared" si="258"/>
        <v>#DIV/0!</v>
      </c>
      <c r="AI29" s="783" t="e">
        <f t="shared" si="258"/>
        <v>#DIV/0!</v>
      </c>
      <c r="AJ29" s="783" t="e">
        <f t="shared" si="258"/>
        <v>#DIV/0!</v>
      </c>
      <c r="AK29" s="783" t="e">
        <f t="shared" si="258"/>
        <v>#DIV/0!</v>
      </c>
      <c r="AL29" s="783" t="e">
        <f t="shared" si="258"/>
        <v>#DIV/0!</v>
      </c>
      <c r="AM29" s="783" t="e">
        <f t="shared" si="258"/>
        <v>#DIV/0!</v>
      </c>
      <c r="AN29" s="783" t="e">
        <f t="shared" si="258"/>
        <v>#DIV/0!</v>
      </c>
      <c r="AO29" s="783" t="e">
        <f t="shared" si="258"/>
        <v>#DIV/0!</v>
      </c>
      <c r="AP29" s="783" t="e">
        <f t="shared" si="258"/>
        <v>#DIV/0!</v>
      </c>
      <c r="AQ29" s="783" t="e">
        <f t="shared" si="258"/>
        <v>#DIV/0!</v>
      </c>
      <c r="AR29" s="783" t="e">
        <f t="shared" si="258"/>
        <v>#DIV/0!</v>
      </c>
      <c r="AS29" s="783" t="e">
        <f t="shared" si="258"/>
        <v>#DIV/0!</v>
      </c>
      <c r="AT29" s="783" t="e">
        <f t="shared" si="258"/>
        <v>#DIV/0!</v>
      </c>
      <c r="AU29" s="783" t="e">
        <f t="shared" si="258"/>
        <v>#DIV/0!</v>
      </c>
      <c r="AV29" s="783" t="e">
        <f t="shared" si="258"/>
        <v>#DIV/0!</v>
      </c>
      <c r="AW29" s="783" t="e">
        <f t="shared" si="258"/>
        <v>#DIV/0!</v>
      </c>
      <c r="AX29" s="783" t="e">
        <f t="shared" si="258"/>
        <v>#DIV/0!</v>
      </c>
      <c r="AY29" s="783" t="e">
        <f t="shared" si="258"/>
        <v>#DIV/0!</v>
      </c>
      <c r="AZ29" s="783" t="e">
        <f t="shared" si="258"/>
        <v>#DIV/0!</v>
      </c>
      <c r="BA29" s="783" t="e">
        <f t="shared" si="258"/>
        <v>#DIV/0!</v>
      </c>
      <c r="BB29" s="783" t="e">
        <f t="shared" si="258"/>
        <v>#DIV/0!</v>
      </c>
      <c r="BC29" s="783" t="e">
        <f t="shared" si="258"/>
        <v>#DIV/0!</v>
      </c>
      <c r="BD29" s="783" t="e">
        <f t="shared" si="258"/>
        <v>#DIV/0!</v>
      </c>
      <c r="BE29" s="783" t="e">
        <f t="shared" si="258"/>
        <v>#DIV/0!</v>
      </c>
      <c r="BF29" s="783" t="e">
        <f t="shared" si="258"/>
        <v>#DIV/0!</v>
      </c>
      <c r="BG29" s="783" t="e">
        <f t="shared" si="258"/>
        <v>#DIV/0!</v>
      </c>
      <c r="BH29" s="783" t="e">
        <f t="shared" si="258"/>
        <v>#DIV/0!</v>
      </c>
      <c r="BI29" s="784" t="e">
        <f t="shared" si="258"/>
        <v>#DIV/0!</v>
      </c>
      <c r="BJ29" s="784" t="e">
        <f t="shared" si="258"/>
        <v>#DIV/0!</v>
      </c>
      <c r="BK29" s="784" t="e">
        <f t="shared" si="258"/>
        <v>#DIV/0!</v>
      </c>
      <c r="BL29" s="784" t="e">
        <f t="shared" si="258"/>
        <v>#DIV/0!</v>
      </c>
      <c r="BM29" s="784" t="e">
        <f t="shared" si="258"/>
        <v>#DIV/0!</v>
      </c>
      <c r="BN29" s="784" t="e">
        <f t="shared" si="258"/>
        <v>#DIV/0!</v>
      </c>
      <c r="BO29" s="785"/>
      <c r="BP29" s="784" t="e">
        <f t="shared" ref="BP29:BZ29" si="259">BP28/BD28-1</f>
        <v>#DIV/0!</v>
      </c>
      <c r="BQ29" s="784" t="e">
        <f t="shared" si="259"/>
        <v>#DIV/0!</v>
      </c>
      <c r="BR29" s="784" t="e">
        <f t="shared" si="259"/>
        <v>#DIV/0!</v>
      </c>
      <c r="BS29" s="784" t="e">
        <f t="shared" si="259"/>
        <v>#DIV/0!</v>
      </c>
      <c r="BT29" s="784" t="e">
        <f t="shared" si="259"/>
        <v>#DIV/0!</v>
      </c>
      <c r="BU29" s="784" t="e">
        <f t="shared" si="259"/>
        <v>#DIV/0!</v>
      </c>
      <c r="BV29" s="784" t="e">
        <f t="shared" si="259"/>
        <v>#DIV/0!</v>
      </c>
      <c r="BW29" s="784" t="e">
        <f t="shared" si="259"/>
        <v>#DIV/0!</v>
      </c>
      <c r="BX29" s="784" t="e">
        <f t="shared" si="259"/>
        <v>#DIV/0!</v>
      </c>
      <c r="BY29" s="784" t="e">
        <f t="shared" si="259"/>
        <v>#DIV/0!</v>
      </c>
      <c r="BZ29" s="784" t="e">
        <f t="shared" si="259"/>
        <v>#DIV/0!</v>
      </c>
      <c r="CA29" s="785" t="e">
        <f t="shared" ref="CA29:DJ29" si="260">CA28/CA20</f>
        <v>#DIV/0!</v>
      </c>
      <c r="CB29" s="784" t="e">
        <f t="shared" si="260"/>
        <v>#DIV/0!</v>
      </c>
      <c r="CC29" s="784" t="e">
        <f t="shared" si="260"/>
        <v>#DIV/0!</v>
      </c>
      <c r="CD29" s="784" t="e">
        <f t="shared" si="260"/>
        <v>#DIV/0!</v>
      </c>
      <c r="CE29" s="784" t="e">
        <f t="shared" si="260"/>
        <v>#DIV/0!</v>
      </c>
      <c r="CF29" s="784" t="e">
        <f t="shared" si="260"/>
        <v>#DIV/0!</v>
      </c>
      <c r="CG29" s="784" t="e">
        <f t="shared" si="260"/>
        <v>#DIV/0!</v>
      </c>
      <c r="CH29" s="784" t="e">
        <f t="shared" si="260"/>
        <v>#DIV/0!</v>
      </c>
      <c r="CI29" s="784" t="e">
        <f t="shared" si="260"/>
        <v>#DIV/0!</v>
      </c>
      <c r="CJ29" s="784" t="e">
        <f t="shared" si="260"/>
        <v>#DIV/0!</v>
      </c>
      <c r="CK29" s="784" t="e">
        <f t="shared" si="260"/>
        <v>#DIV/0!</v>
      </c>
      <c r="CL29" s="784">
        <f t="shared" si="260"/>
        <v>-1.2299999999999869</v>
      </c>
      <c r="CM29" s="784">
        <f t="shared" si="260"/>
        <v>0.1692806922660883</v>
      </c>
      <c r="CN29" s="784">
        <f t="shared" si="260"/>
        <v>0.20819848975188932</v>
      </c>
      <c r="CO29" s="784">
        <f t="shared" si="260"/>
        <v>0.32804054054053999</v>
      </c>
      <c r="CP29" s="784">
        <f t="shared" si="260"/>
        <v>1.2266301869585066</v>
      </c>
      <c r="CQ29" s="784">
        <f t="shared" si="260"/>
        <v>0.30949647367557714</v>
      </c>
      <c r="CR29" s="784">
        <f t="shared" si="260"/>
        <v>0.31334964654703545</v>
      </c>
      <c r="CS29" s="784">
        <f t="shared" si="260"/>
        <v>0.17793474604776513</v>
      </c>
      <c r="CT29" s="784">
        <f t="shared" si="260"/>
        <v>-0.57525510204082209</v>
      </c>
      <c r="CU29" s="784">
        <f t="shared" si="260"/>
        <v>-8.9964607831943502E-2</v>
      </c>
      <c r="CV29" s="784">
        <f t="shared" si="260"/>
        <v>2.3746556473829279</v>
      </c>
      <c r="CW29" s="784">
        <f t="shared" si="260"/>
        <v>0.17033750594200753</v>
      </c>
      <c r="CX29" s="784">
        <f t="shared" si="260"/>
        <v>0.20164301717699565</v>
      </c>
      <c r="CY29" s="784">
        <f t="shared" si="260"/>
        <v>-2.224489795918362</v>
      </c>
      <c r="CZ29" s="784">
        <f t="shared" si="260"/>
        <v>4.0778443113772447</v>
      </c>
      <c r="DA29" s="784">
        <f t="shared" si="260"/>
        <v>0.2965743782261866</v>
      </c>
      <c r="DB29" s="784">
        <f t="shared" si="260"/>
        <v>0.32387600390302496</v>
      </c>
      <c r="DC29" s="784">
        <f t="shared" si="260"/>
        <v>0.32913701067615669</v>
      </c>
      <c r="DD29" s="784">
        <f t="shared" si="260"/>
        <v>-3.267411865864453E-2</v>
      </c>
      <c r="DE29" s="784">
        <f t="shared" si="260"/>
        <v>0.36700844390832138</v>
      </c>
      <c r="DF29" s="784">
        <f t="shared" si="260"/>
        <v>0.16101795695088689</v>
      </c>
      <c r="DG29" s="784">
        <f t="shared" si="260"/>
        <v>0.17401861594496035</v>
      </c>
      <c r="DH29" s="784">
        <f t="shared" si="260"/>
        <v>0.1739359599420211</v>
      </c>
      <c r="DI29" s="784">
        <f t="shared" si="260"/>
        <v>0.29654331028873615</v>
      </c>
      <c r="DJ29" s="784">
        <f t="shared" si="260"/>
        <v>0.29166666666666607</v>
      </c>
      <c r="DK29" s="784">
        <f t="shared" ref="DK29:EP29" si="261">DK28/DK20</f>
        <v>0.37496845823870878</v>
      </c>
      <c r="DL29" s="784">
        <f t="shared" si="261"/>
        <v>-0.97730711043872631</v>
      </c>
      <c r="DM29" s="784">
        <f t="shared" si="261"/>
        <v>0.12499999999998623</v>
      </c>
      <c r="DN29" s="784">
        <f t="shared" si="261"/>
        <v>0.49999999999995731</v>
      </c>
      <c r="DO29" s="784">
        <f t="shared" si="261"/>
        <v>0.43636363636362191</v>
      </c>
      <c r="DP29" s="784">
        <f t="shared" si="261"/>
        <v>0.62184873949578401</v>
      </c>
      <c r="DQ29" s="784">
        <f t="shared" si="261"/>
        <v>0.55935251798561014</v>
      </c>
      <c r="DR29" s="784">
        <f t="shared" si="261"/>
        <v>0.40506329113923806</v>
      </c>
      <c r="DS29" s="784">
        <f t="shared" si="261"/>
        <v>0.47787610619470244</v>
      </c>
      <c r="DT29" s="784">
        <f t="shared" si="261"/>
        <v>0.48076923076926753</v>
      </c>
      <c r="DU29" s="784">
        <f t="shared" si="261"/>
        <v>0.30573248407641923</v>
      </c>
      <c r="DV29" s="784">
        <f t="shared" si="261"/>
        <v>0.38162679425837304</v>
      </c>
      <c r="DW29" s="784">
        <f t="shared" si="261"/>
        <v>0.51405371642723319</v>
      </c>
      <c r="DX29" s="784">
        <f t="shared" si="261"/>
        <v>0.42514970059880214</v>
      </c>
      <c r="DY29" s="784">
        <f t="shared" si="261"/>
        <v>0.47368421052632209</v>
      </c>
      <c r="DZ29" s="784">
        <f t="shared" si="261"/>
        <v>0.92000000000010296</v>
      </c>
      <c r="EA29" s="784">
        <f t="shared" si="261"/>
        <v>0.50000000000008626</v>
      </c>
      <c r="EB29" s="784">
        <f t="shared" si="261"/>
        <v>0.41040462427746027</v>
      </c>
      <c r="EC29" s="784">
        <f t="shared" si="261"/>
        <v>0.51574212893554161</v>
      </c>
      <c r="ED29" s="784">
        <f t="shared" si="261"/>
        <v>0.50000000000001155</v>
      </c>
      <c r="EE29" s="784">
        <f t="shared" si="261"/>
        <v>0.38805970149252439</v>
      </c>
      <c r="EF29" s="784" t="e">
        <f t="shared" si="261"/>
        <v>#DIV/0!</v>
      </c>
      <c r="EG29" s="784">
        <f t="shared" si="261"/>
        <v>-5.1250000000002123</v>
      </c>
      <c r="EH29" s="784" t="e">
        <f t="shared" si="261"/>
        <v>#DIV/0!</v>
      </c>
      <c r="EI29" s="784" t="e">
        <f t="shared" si="261"/>
        <v>#DIV/0!</v>
      </c>
      <c r="EJ29" s="784" t="e">
        <f t="shared" si="261"/>
        <v>#DIV/0!</v>
      </c>
      <c r="EK29" s="784" t="e">
        <f t="shared" si="261"/>
        <v>#DIV/0!</v>
      </c>
      <c r="EL29" s="784" t="e">
        <f t="shared" si="261"/>
        <v>#DIV/0!</v>
      </c>
      <c r="EM29" s="784" t="e">
        <f t="shared" si="261"/>
        <v>#DIV/0!</v>
      </c>
      <c r="EN29" s="784" t="e">
        <f t="shared" si="261"/>
        <v>#DIV/0!</v>
      </c>
      <c r="EO29" s="784" t="e">
        <f t="shared" si="261"/>
        <v>#DIV/0!</v>
      </c>
      <c r="EP29" s="784" t="e">
        <f t="shared" si="261"/>
        <v>#DIV/0!</v>
      </c>
      <c r="EQ29" s="784" t="e">
        <f t="shared" ref="EQ29:FN29" si="262">EQ28/EQ20</f>
        <v>#DIV/0!</v>
      </c>
      <c r="ER29" s="784" t="e">
        <f t="shared" si="262"/>
        <v>#DIV/0!</v>
      </c>
      <c r="ES29" s="784" t="e">
        <f t="shared" si="262"/>
        <v>#DIV/0!</v>
      </c>
      <c r="ET29" s="784" t="e">
        <f t="shared" si="262"/>
        <v>#DIV/0!</v>
      </c>
      <c r="EU29" s="784" t="e">
        <f t="shared" si="262"/>
        <v>#DIV/0!</v>
      </c>
      <c r="EV29" s="784" t="e">
        <f t="shared" si="262"/>
        <v>#DIV/0!</v>
      </c>
      <c r="EW29" s="784" t="e">
        <f t="shared" si="262"/>
        <v>#DIV/0!</v>
      </c>
      <c r="EX29" s="784" t="e">
        <f t="shared" si="262"/>
        <v>#DIV/0!</v>
      </c>
      <c r="EY29" s="784" t="e">
        <f t="shared" si="262"/>
        <v>#DIV/0!</v>
      </c>
      <c r="EZ29" s="784" t="e">
        <f t="shared" si="262"/>
        <v>#DIV/0!</v>
      </c>
      <c r="FA29" s="784" t="e">
        <f t="shared" si="262"/>
        <v>#DIV/0!</v>
      </c>
      <c r="FB29" s="784" t="e">
        <f t="shared" si="262"/>
        <v>#DIV/0!</v>
      </c>
      <c r="FC29" s="784" t="e">
        <f t="shared" si="262"/>
        <v>#DIV/0!</v>
      </c>
      <c r="FD29" s="784" t="e">
        <f t="shared" si="262"/>
        <v>#DIV/0!</v>
      </c>
      <c r="FE29" s="784" t="e">
        <f t="shared" si="262"/>
        <v>#DIV/0!</v>
      </c>
      <c r="FF29" s="784" t="e">
        <f t="shared" si="262"/>
        <v>#DIV/0!</v>
      </c>
      <c r="FG29" s="784" t="e">
        <f t="shared" si="262"/>
        <v>#DIV/0!</v>
      </c>
      <c r="FH29" s="784" t="e">
        <f t="shared" si="262"/>
        <v>#DIV/0!</v>
      </c>
      <c r="FI29" s="784" t="e">
        <f t="shared" si="262"/>
        <v>#DIV/0!</v>
      </c>
      <c r="FJ29" s="784" t="e">
        <f t="shared" si="262"/>
        <v>#DIV/0!</v>
      </c>
      <c r="FK29" s="784" t="e">
        <f t="shared" si="262"/>
        <v>#DIV/0!</v>
      </c>
      <c r="FL29" s="784" t="e">
        <f t="shared" si="262"/>
        <v>#DIV/0!</v>
      </c>
      <c r="FM29" s="784" t="e">
        <f t="shared" si="262"/>
        <v>#DIV/0!</v>
      </c>
      <c r="FN29" s="784" t="e">
        <f t="shared" si="262"/>
        <v>#DIV/0!</v>
      </c>
      <c r="FO29" s="784" t="e">
        <f t="shared" ref="FO29:FP29" si="263">FO28/FO20</f>
        <v>#DIV/0!</v>
      </c>
      <c r="FP29" s="784" t="e">
        <f t="shared" si="263"/>
        <v>#DIV/0!</v>
      </c>
      <c r="FQ29" s="784" t="e">
        <f t="shared" ref="FQ29:FR29" si="264">FQ28/FQ20</f>
        <v>#DIV/0!</v>
      </c>
      <c r="FR29" s="784" t="e">
        <f t="shared" si="264"/>
        <v>#DIV/0!</v>
      </c>
      <c r="FS29" s="784" t="e">
        <f t="shared" ref="FS29:FX29" si="265">FS28/FS20</f>
        <v>#DIV/0!</v>
      </c>
      <c r="FT29" s="784" t="e">
        <f t="shared" si="265"/>
        <v>#DIV/0!</v>
      </c>
      <c r="FU29" s="784" t="e">
        <f t="shared" si="265"/>
        <v>#DIV/0!</v>
      </c>
      <c r="FV29" s="784" t="e">
        <f t="shared" si="265"/>
        <v>#DIV/0!</v>
      </c>
      <c r="FW29" s="784" t="e">
        <f t="shared" si="265"/>
        <v>#DIV/0!</v>
      </c>
      <c r="FX29" s="784" t="e">
        <f t="shared" si="265"/>
        <v>#DIV/0!</v>
      </c>
      <c r="FY29" s="784" t="e">
        <f t="shared" ref="FY29:FZ29" si="266">FY28/FY20</f>
        <v>#DIV/0!</v>
      </c>
      <c r="FZ29" s="784" t="e">
        <f t="shared" si="266"/>
        <v>#DIV/0!</v>
      </c>
      <c r="GA29" s="784" t="e">
        <f t="shared" ref="GA29:GB29" si="267">GA28/GA20</f>
        <v>#DIV/0!</v>
      </c>
      <c r="GB29" s="784" t="e">
        <f t="shared" si="267"/>
        <v>#DIV/0!</v>
      </c>
      <c r="GC29" s="784" t="e">
        <f t="shared" ref="GC29:GD29" si="268">GC28/GC20</f>
        <v>#DIV/0!</v>
      </c>
      <c r="GD29" s="784" t="e">
        <f t="shared" si="268"/>
        <v>#DIV/0!</v>
      </c>
      <c r="GE29" s="784" t="e">
        <f t="shared" ref="GE29" si="269">GE28/GE20</f>
        <v>#DIV/0!</v>
      </c>
      <c r="GF29" s="1041"/>
      <c r="GG29" s="1041"/>
      <c r="GH29" s="800"/>
      <c r="GI29" s="800"/>
      <c r="GJ29" s="800"/>
      <c r="GK29" s="800"/>
      <c r="GL29" s="800"/>
      <c r="GM29" s="800"/>
      <c r="GN29" s="800"/>
      <c r="GO29" s="800"/>
      <c r="GP29" s="800"/>
      <c r="GQ29" s="800"/>
      <c r="GR29" s="800"/>
      <c r="GS29" s="800"/>
      <c r="GT29" s="800"/>
      <c r="GU29" s="800"/>
      <c r="GV29" s="800"/>
    </row>
    <row r="30" spans="1:204" s="173" customFormat="1" collapsed="1">
      <c r="A30" s="9"/>
      <c r="B30" s="191" t="s">
        <v>474</v>
      </c>
      <c r="C30" s="191">
        <f>Property!P1</f>
        <v>16</v>
      </c>
      <c r="D30" s="191" t="s">
        <v>92</v>
      </c>
      <c r="E30" s="191" t="s">
        <v>76</v>
      </c>
      <c r="F30" s="181">
        <f>INDEX(Property!$A$1:$W$95,F$5,$C30)</f>
        <v>0.15129033954869894</v>
      </c>
      <c r="G30" s="181">
        <f>INDEX(Property!$A$1:$W$95,G$5,$C30)</f>
        <v>0.10995989953684385</v>
      </c>
      <c r="H30" s="181">
        <f>INDEX(Property!$A$1:$W$95,H$5,$C30)</f>
        <v>0.11625802222097677</v>
      </c>
      <c r="I30" s="181">
        <f>INDEX(Property!$A$1:$W$95,I$5,$C30)</f>
        <v>0.11098177439774724</v>
      </c>
      <c r="J30" s="181">
        <f>INDEX(Property!$A$1:$W$95,J$5,$C30)</f>
        <v>0.10125058268406879</v>
      </c>
      <c r="K30" s="181">
        <f>INDEX(Property!$A$1:$W$95,K$5,$C30)</f>
        <v>0.10614692368440164</v>
      </c>
      <c r="L30" s="181">
        <f>INDEX(Property!$A$1:$W$95,L$5,$C30)</f>
        <v>0.12749250454139818</v>
      </c>
      <c r="M30" s="181">
        <f>INDEX(Property!$A$1:$W$95,M$5,$C30)</f>
        <v>0.12131187350300912</v>
      </c>
      <c r="N30" s="181">
        <f>INDEX(Property!$A$1:$W$95,N$5,$C30)</f>
        <v>9.5188633873830572E-2</v>
      </c>
      <c r="O30" s="181">
        <f>INDEX(Property!$A$1:$W$95,O$5,$C30)</f>
        <v>0.1318730747526409</v>
      </c>
      <c r="P30" s="181">
        <f>INDEX(Property!$A$1:$W$95,P$5,$C30)</f>
        <v>0.14343580466138578</v>
      </c>
      <c r="Q30" s="181">
        <f>INDEX(Property!$A$1:$W$95,Q$5,$C30)</f>
        <v>0.11266113263468761</v>
      </c>
      <c r="R30" s="181">
        <f>INDEX(Property!$A$1:$W$95,R$5,$C30)</f>
        <v>0.16358028702192745</v>
      </c>
      <c r="S30" s="181">
        <f>INDEX(Property!$A$1:$W$95,S$5,$C30)</f>
        <v>0.10759311136510416</v>
      </c>
      <c r="T30" s="181">
        <f>INDEX(Property!$A$1:$W$95,T$5,$C30)</f>
        <v>0.11773058428349686</v>
      </c>
      <c r="U30" s="181">
        <f>INDEX(Property!$A$1:$W$95,U$5,$C30)</f>
        <v>0.13347665287190164</v>
      </c>
      <c r="V30" s="181">
        <f>INDEX(Property!$A$1:$W$95,V$5,$C30)</f>
        <v>0.14542254707747418</v>
      </c>
      <c r="W30" s="181">
        <f>INDEX(Property!$A$1:$W$95,W$5,$C30)</f>
        <v>9.0787567016455795E-2</v>
      </c>
      <c r="X30" s="181">
        <f>INDEX(Property!$A$1:$W$95,X$5,$C30)</f>
        <v>0.10369889797388064</v>
      </c>
      <c r="Y30" s="181">
        <f>INDEX(Property!$A$1:$W$95,Y$5,$C30)</f>
        <v>0.10864224123901808</v>
      </c>
      <c r="Z30" s="181">
        <f>INDEX(Property!$A$1:$W$95,Z$5,$C30)</f>
        <v>0.1374565496658402</v>
      </c>
      <c r="AA30" s="181">
        <f>INDEX(Property!$A$1:$W$95,AA$5,$C30)</f>
        <v>0.10593133096265571</v>
      </c>
      <c r="AB30" s="181">
        <f>INDEX(Property!$A$1:$W$95,AB$5,$C30)</f>
        <v>0.10704422307364701</v>
      </c>
      <c r="AC30" s="181">
        <f>INDEX(Property!$A$1:$W$95,AC$5,$C30)</f>
        <v>7.5992163487538539E-2</v>
      </c>
      <c r="AD30" s="181">
        <f>INDEX(Property!$A$1:$W$95,AD$5,$C30)</f>
        <v>0.1251900036405576</v>
      </c>
      <c r="AE30" s="181">
        <f>INDEX(Property!$A$1:$W$95,AE$5,$C30)</f>
        <v>0.1104709048516543</v>
      </c>
      <c r="AF30" s="181">
        <f>INDEX(Property!$A$1:$W$95,AF$5,$C30)</f>
        <v>0.12666358014374524</v>
      </c>
      <c r="AG30" s="181">
        <f>INDEX(Property!$A$1:$W$95,AG$5,$C30)</f>
        <v>0.1267557121410143</v>
      </c>
      <c r="AH30" s="181">
        <f>INDEX(Property!$A$1:$W$95,AH$5,$C30)</f>
        <v>0.11131035137001905</v>
      </c>
      <c r="AI30" s="181">
        <f>INDEX(Property!$A$1:$W$95,AI$5,$C30)</f>
        <v>0.12129532665109267</v>
      </c>
      <c r="AJ30" s="181">
        <f>INDEX(Property!$A$1:$W$95,AJ$5,$C30)</f>
        <v>8.8895642782197762E-2</v>
      </c>
      <c r="AK30" s="181">
        <f>INDEX(Property!$A$1:$W$95,AK$5,$C30)</f>
        <v>0.11432958487743938</v>
      </c>
      <c r="AL30" s="181">
        <f>INDEX(Property!$A$1:$W$95,AL$5,$C30)</f>
        <v>0.11183875693740297</v>
      </c>
      <c r="AM30" s="181">
        <f>INDEX(Property!$A$1:$W$95,AM$5,$C30)</f>
        <v>0.1038400245681584</v>
      </c>
      <c r="AN30" s="181">
        <f>INDEX(Property!$A$1:$W$95,AN$5,$C30)</f>
        <v>9.4579097389730943E-2</v>
      </c>
      <c r="AO30" s="181">
        <f>INDEX(Property!$A$1:$W$95,AO$5,$C30)</f>
        <v>0.10336139827350738</v>
      </c>
      <c r="AP30" s="181">
        <f>INDEX(Property!$A$1:$W$95,AP$5,$C30)</f>
        <v>0.12185508303695372</v>
      </c>
      <c r="AQ30" s="181">
        <f>INDEX(Property!$A$1:$W$95,AQ$5,$C30)</f>
        <v>8.5603626013138451E-2</v>
      </c>
      <c r="AR30" s="181">
        <f>INDEX(Property!$A$1:$W$95,AR$5,$C30)</f>
        <v>8.1978970358921169E-2</v>
      </c>
      <c r="AS30" s="181">
        <f>INDEX(Property!$A$1:$W$95,AS$5,$C30)</f>
        <v>0.100543236692567</v>
      </c>
      <c r="AT30" s="181">
        <f>INDEX(Property!$A$1:$W$95,AT$5,$C30)</f>
        <v>0.1105690606672167</v>
      </c>
      <c r="AU30" s="181">
        <f>INDEX(Property!$A$1:$W$95,AU$5,$C30)</f>
        <v>9.2734515774585996E-2</v>
      </c>
      <c r="AV30" s="181">
        <f>INDEX(Property!$A$1:$W$95,AV$5,$C30)</f>
        <v>0.1015506533757146</v>
      </c>
      <c r="AW30" s="181">
        <f>INDEX(Property!$A$1:$W$95,AW$5,$C30)</f>
        <v>9.5901322550980536E-2</v>
      </c>
      <c r="AX30" s="181">
        <f>INDEX(Property!$A$1:$W$95,AX$5,$C30)</f>
        <v>0.1151655462826538</v>
      </c>
      <c r="AY30" s="181">
        <f>INDEX(Property!$A$1:$W$95,AY$5,$C30)</f>
        <v>9.0178705491950326E-2</v>
      </c>
      <c r="AZ30" s="181">
        <f>INDEX(Property!$A$1:$W$95,AZ$5,$C30)</f>
        <v>0.11328822617088737</v>
      </c>
      <c r="BA30" s="181">
        <f>INDEX(Property!$A$1:$W$95,BA$5,$C30)</f>
        <v>0.10898860320526652</v>
      </c>
      <c r="BB30" s="181">
        <f>INDEX(Property!$A$1:$W$95,BB$5,$C30)</f>
        <v>0.12197833835070741</v>
      </c>
      <c r="BC30" s="181">
        <f>INDEX(Property!$A$1:$W$95,BC$5,$C30)</f>
        <v>0.11074720396775939</v>
      </c>
      <c r="BD30" s="181">
        <f>INDEX(Property!$A$1:$W$95,BD$5,$C30)</f>
        <v>8.6739260246301353E-2</v>
      </c>
      <c r="BE30" s="181">
        <f>INDEX(Property!$A$1:$W$95,BE$5,$C30)</f>
        <v>0.10962149021832522</v>
      </c>
      <c r="BF30" s="181">
        <f>INDEX(Property!$A$1:$W$95,BF$5,$C30)</f>
        <v>0.1317996372247609</v>
      </c>
      <c r="BG30" s="181">
        <f>INDEX(Property!$A$1:$W$95,BG$5,$C30)</f>
        <v>8.2667810087453372E-2</v>
      </c>
      <c r="BH30" s="181">
        <f>INDEX(Property!$A$1:$W$95,BH$5,$C30)</f>
        <v>0.11474703921028853</v>
      </c>
      <c r="BI30" s="479">
        <f>INDEX(Property!$A$1:$W$95,BI$5,$C30)</f>
        <v>0.1136112843458101</v>
      </c>
      <c r="BJ30" s="479">
        <f>INDEX(Property!$A$1:$W$95,BJ$5,$C30)</f>
        <v>8.5164988903324523E-2</v>
      </c>
      <c r="BK30" s="479">
        <f>INDEX(Property!$A$1:$W$95,BK$5,$C30)</f>
        <v>0.14414451629119021</v>
      </c>
      <c r="BL30" s="479">
        <f>INDEX(Property!$A$1:$W$95,BL$5,$C30)</f>
        <v>0.13640343468147328</v>
      </c>
      <c r="BM30" s="479">
        <f>INDEX(Property!$A$1:$W$95,BM$5,$C30)</f>
        <v>9.7755414988866099E-2</v>
      </c>
      <c r="BN30" s="479">
        <f>INDEX(Property!$A$1:$W$95,BN$5,$C30)</f>
        <v>0.12869131924033728</v>
      </c>
      <c r="BO30" s="740">
        <f>INDEX(Property!$A$1:$W$95,BO$5,$C30)</f>
        <v>8.4833166574211027E-2</v>
      </c>
      <c r="BP30" s="479">
        <f>INDEX(Property!$A$1:$W$95,BP$5,$C30)</f>
        <v>0.10177167599930768</v>
      </c>
      <c r="BQ30" s="479">
        <f>INDEX(Property!$A$1:$W$95,BQ$5,$C30)</f>
        <v>0.12707681704476179</v>
      </c>
      <c r="BR30" s="479">
        <f>INDEX(Property!$A$1:$W$95,BR$5,$C30)</f>
        <v>0.137415956315808</v>
      </c>
      <c r="BS30" s="479">
        <f>INDEX(Property!$A$1:$W$95,BS$5,$C30)</f>
        <v>0.12852548676215808</v>
      </c>
      <c r="BT30" s="479">
        <f>INDEX(Property!$A$1:$W$95,BT$5,$C30)</f>
        <v>0.1135268110094816</v>
      </c>
      <c r="BU30" s="479">
        <f>INDEX(Property!$A$1:$W$95,BU$5,$C30)</f>
        <v>0.14628450204856908</v>
      </c>
      <c r="BV30" s="479">
        <f>INDEX(Property!$A$1:$W$95,BV$5,$C30)</f>
        <v>9.6930177691654351E-2</v>
      </c>
      <c r="BW30" s="479">
        <f>INDEX(Property!$A$1:$W$95,BW$5,$C30)</f>
        <v>0.1149502215621391</v>
      </c>
      <c r="BX30" s="479">
        <f>INDEX(Property!$A$1:$W$95,BX$5,$C30)</f>
        <v>0.13239449876353815</v>
      </c>
      <c r="BY30" s="479">
        <f>INDEX(Property!$A$1:$W$95,BY$5,$C30)</f>
        <v>0.10057973155338695</v>
      </c>
      <c r="BZ30" s="479">
        <f>INDEX(Property!$A$1:$W$95,BZ$5,$C30)</f>
        <v>9.4921985852294138E-2</v>
      </c>
      <c r="CA30" s="740">
        <f>INDEX(Property!$A$1:$W$95,CA$5,$C30)</f>
        <v>0.10394548949789222</v>
      </c>
      <c r="CB30" s="479">
        <f>INDEX(Property!$A$1:$W$95,CB$5,$C30)</f>
        <v>9.2041539365033259E-2</v>
      </c>
      <c r="CC30" s="479">
        <f>INDEX(Property!$A$1:$W$95,CC$5,$C30)</f>
        <v>0.1012902550308753</v>
      </c>
      <c r="CD30" s="479">
        <f>INDEX(Property!$A$1:$W$95,CD$5,$C30)</f>
        <v>9.8027506839837408E-2</v>
      </c>
      <c r="CE30" s="479">
        <f>INDEX(Property!$A$1:$W$95,CE$5,$C30)</f>
        <v>8.5280341260768958E-2</v>
      </c>
      <c r="CF30" s="479">
        <f>INDEX(Property!$A$1:$W$95,CF$5,$C30)</f>
        <v>9.8470565703402416E-2</v>
      </c>
      <c r="CG30" s="479">
        <f>INDEX(Property!$A$1:$W$95,CG$5,$C30)</f>
        <v>0.10289206304032515</v>
      </c>
      <c r="CH30" s="479">
        <f>INDEX(Property!$A$1:$W$95,CH$5,$C30)</f>
        <v>0.10820356127458282</v>
      </c>
      <c r="CI30" s="479">
        <f>INDEX(Property!$A$1:$W$95,CI$5,$C30)</f>
        <v>9.6574495016916478E-2</v>
      </c>
      <c r="CJ30" s="479">
        <f>INDEX(Property!$A$1:$W$95,CJ$5,$C30)</f>
        <v>0.11758813069823318</v>
      </c>
      <c r="CK30" s="479">
        <f>INDEX(Property!$A$1:$W$95,CK$5,$C30)</f>
        <v>0.11553085141015891</v>
      </c>
      <c r="CL30" s="479">
        <f>INDEX(Property!$A$1:$W$95,CL$5,$C30)</f>
        <v>0.11913050771597868</v>
      </c>
      <c r="CM30" s="479">
        <f>INDEX(Property!$A$1:$W$95,CM$5,$C30)</f>
        <v>9.7139559006475223E-2</v>
      </c>
      <c r="CN30" s="479">
        <f>INDEX(Property!$A$1:$W$95,CN$5,$C30)</f>
        <v>9.6015490340646617E-2</v>
      </c>
      <c r="CO30" s="479">
        <f>INDEX(Property!$A$1:$W$95,CO$5,$C30)</f>
        <v>7.2677601661543204E-2</v>
      </c>
      <c r="CP30" s="479">
        <f>INDEX(Property!$A$1:$W$95,CP$5,$C30)</f>
        <v>0.10808125663147337</v>
      </c>
      <c r="CQ30" s="479">
        <f>INDEX(Property!$A$1:$W$95,CQ$5,$C30)</f>
        <v>0.11986418702251025</v>
      </c>
      <c r="CR30" s="479">
        <f>INDEX(Property!$A$1:$W$95,CR$5,$C30)</f>
        <v>0.12699530660976424</v>
      </c>
      <c r="CS30" s="479">
        <f>INDEX(Property!$A$1:$W$95,CS$5,$C30)</f>
        <v>9.6790017780389467E-2</v>
      </c>
      <c r="CT30" s="479">
        <f>INDEX(Property!$A$1:$W$259,CT$5,$C30)</f>
        <v>0.10251402451570228</v>
      </c>
      <c r="CU30" s="479">
        <f>INDEX(Property!$A$1:$W$259,CU$5,$C30)</f>
        <v>0.12726043571866921</v>
      </c>
      <c r="CV30" s="479">
        <f>INDEX(Property!$A$1:$W$259,CV$5,$C30)</f>
        <v>9.7277352496935823E-2</v>
      </c>
      <c r="CW30" s="479">
        <f>INDEX(Property!$A$1:$W$259,CW$5,$C30)</f>
        <v>0.10282645837732692</v>
      </c>
      <c r="CX30" s="479">
        <f>INDEX(Property!$A$1:$W$259,CX$5,$C30)</f>
        <v>9.7791805646248411E-2</v>
      </c>
      <c r="CY30" s="479">
        <f>INDEX(Property!$A$1:$W$259,CY$5,$C30)</f>
        <v>0.10497297337595599</v>
      </c>
      <c r="CZ30" s="479">
        <f>INDEX(Property!$A$1:$W$259,CZ$5,$C30)</f>
        <v>9.549662597975872E-2</v>
      </c>
      <c r="DA30" s="479">
        <f>INDEX(Property!$A$1:$W$259,DA$5,$C30)</f>
        <v>8.8208583021713971E-2</v>
      </c>
      <c r="DB30" s="479">
        <f>INDEX(Property!$A$1:$W$259,DB$5,$C30)</f>
        <v>9.0779889638602618E-2</v>
      </c>
      <c r="DC30" s="479">
        <f>INDEX(Property!$A$1:$W$259,DC$5,$C30)</f>
        <v>0.10447625383167089</v>
      </c>
      <c r="DD30" s="479">
        <f>INDEX(Property!$A$1:$W$259,DD$5,$C30)</f>
        <v>0.13043190241125385</v>
      </c>
      <c r="DE30" s="479">
        <f>INDEX(Property!$A$1:$W$259,DE$5,$C30)</f>
        <v>0.10372221218842415</v>
      </c>
      <c r="DF30" s="479">
        <f>INDEX(Property!$A$1:$W$259,DF$5,$C30)</f>
        <v>0.13288880154998331</v>
      </c>
      <c r="DG30" s="479">
        <f>INDEX(Property!$A$1:$W$259,DG$5,$C30)</f>
        <v>0.13635793638477225</v>
      </c>
      <c r="DH30" s="479">
        <f>INDEX(Property!$A$1:$W$259,DH$5,$C30)</f>
        <v>0.12594370706499583</v>
      </c>
      <c r="DI30" s="479">
        <f>INDEX(Property!$A$1:$W$259,DI$5,$C30)</f>
        <v>0.1308409421276466</v>
      </c>
      <c r="DJ30" s="479">
        <f>INDEX(Property!$A$1:$W$259,DJ$5,$C30)</f>
        <v>0.12187629574304891</v>
      </c>
      <c r="DK30" s="479">
        <f>INDEX(Property!$A$1:$W$259,DK$5,$C30)</f>
        <v>0.10977075366582216</v>
      </c>
      <c r="DL30" s="479">
        <f>INDEX(Property!$A$1:$W$259,DL$5,$C30)</f>
        <v>0.14248066274837989</v>
      </c>
      <c r="DM30" s="479">
        <f>INDEX(Property!$A$1:$W$259,DM$5,$C30)</f>
        <v>0.1221197043893248</v>
      </c>
      <c r="DN30" s="479">
        <f>INDEX(Property!$A$1:$W$259,DN$5,$C30)</f>
        <v>0.14671008280359307</v>
      </c>
      <c r="DO30" s="479">
        <f>INDEX(Property!$A$1:$W$259,DO$5,$C30)</f>
        <v>0.10103832187739407</v>
      </c>
      <c r="DP30" s="479">
        <f>INDEX(Property!$A$1:$W$259,DP$5,$C30)</f>
        <v>0.12230857241689085</v>
      </c>
      <c r="DQ30" s="479">
        <f>INDEX(Property!$A$1:$W$259,DQ$5,$C30)</f>
        <v>0.12728187938035904</v>
      </c>
      <c r="DR30" s="479">
        <f>INDEX(Property!$A$1:$W$259,DR$5,$C30)</f>
        <v>0.13791078189478606</v>
      </c>
      <c r="DS30" s="479">
        <f>INDEX(Property!$A$1:$W$259,DS$5,$C30)</f>
        <v>0.16208571399712898</v>
      </c>
      <c r="DT30" s="479">
        <f>INDEX(Property!$A$1:$W$259,DT$5,$C30)</f>
        <v>5.6997181898319565E-2</v>
      </c>
      <c r="DU30" s="479">
        <f>INDEX(Property!$A$1:$W$259,DU$5,$C30)</f>
        <v>0.27216284010877717</v>
      </c>
      <c r="DV30" s="479">
        <f>INDEX(Property!$A$1:$W$259,DV$5,$C30)</f>
        <v>0.1857550940633679</v>
      </c>
      <c r="DW30" s="479">
        <f>INDEX(Property!$A$1:$W$259,DW$5,$C30)</f>
        <v>0.14613714510869041</v>
      </c>
      <c r="DX30" s="479">
        <f>INDEX(Property!$A$1:$W$259,DX$5,$C30)</f>
        <v>0.12786211238442183</v>
      </c>
      <c r="DY30" s="479">
        <f>INDEX(Property!$A$1:$W$259,DY$5,$C30)</f>
        <v>7.993139532835862E-2</v>
      </c>
      <c r="DZ30" s="479">
        <f>INDEX(Property!$A$1:$W$259,DZ$5,$C30)</f>
        <v>8.5935278729452766E-2</v>
      </c>
      <c r="EA30" s="479">
        <f>INDEX(Property!$A$1:$W$259,EA$5,$C30)</f>
        <v>7.0503571813017016E-2</v>
      </c>
      <c r="EB30" s="479">
        <f>INDEX(Property!$A$1:$W$259,EB$5,$C30)</f>
        <v>3.4209620346729329E-2</v>
      </c>
      <c r="EC30" s="479">
        <f>INDEX(Property!$A$1:$W$259,EC$5,$C30)</f>
        <v>0.31609121029840809</v>
      </c>
      <c r="ED30" s="479">
        <f>INDEX(Property!$A$1:$W$259,ED$5,$C30)</f>
        <v>7.5562930633171085E-2</v>
      </c>
      <c r="EE30" s="479">
        <f>INDEX(Property!$A$1:$W$259,EE$5,$C30)</f>
        <v>0.1802780322013896</v>
      </c>
      <c r="EF30" s="479">
        <f>INDEX(Property!$A$1:$W$259,EF$5,$C30)</f>
        <v>5.6866647711117435E-2</v>
      </c>
      <c r="EG30" s="479">
        <f>INDEX(Property!$A$1:$W$259,EG$5,$C30)</f>
        <v>0.17704629893345433</v>
      </c>
      <c r="EH30" s="479">
        <f>INDEX(Property!$A$1:$W$259,EH$5,$C30)</f>
        <v>0.13109673909021116</v>
      </c>
      <c r="EI30" s="479">
        <f>INDEX(Property!$A$1:$W$259,EI$5,$C30)</f>
        <v>0.14528741342587798</v>
      </c>
      <c r="EJ30" s="479">
        <f>INDEX(Property!$A$1:$W$259,EJ$5,$C30)</f>
        <v>0.12649862191819911</v>
      </c>
      <c r="EK30" s="479">
        <f>INDEX(Property!$A$1:$W$259,EK$5,$C30)</f>
        <v>0.12063052390543555</v>
      </c>
      <c r="EL30" s="479">
        <f>INDEX(Property!$A$1:$W$259,EL$5,$C30)</f>
        <v>0.12157441493851781</v>
      </c>
      <c r="EM30" s="479">
        <f>INDEX(Property!$A$1:$W$259,EM$5,$C30)</f>
        <v>7.7277939606816837E-2</v>
      </c>
      <c r="EN30" s="479">
        <f>INDEX(Property!$A$1:$W$259,EN$5,$C30)</f>
        <v>0.10338767763952286</v>
      </c>
      <c r="EO30" s="479">
        <f>INDEX(Property!$A$1:$W$259,EO$5,$C30)</f>
        <v>0.14430638344751068</v>
      </c>
      <c r="EP30" s="479">
        <f>INDEX(Property!$A$1:$W$259,EP$5,$C30)</f>
        <v>0.10814414396122106</v>
      </c>
      <c r="EQ30" s="479">
        <f>INDEX(Property!$A$1:$W$259,EQ$5,$C30)</f>
        <v>0.10438929042893455</v>
      </c>
      <c r="ER30" s="479">
        <f>INDEX(Property!$A$1:$W$259,ER$5,$C30)</f>
        <v>9.716312682928839E-2</v>
      </c>
      <c r="ES30" s="479">
        <f>INDEX(Property!$A$1:$W$259,ES$5,$C30)</f>
        <v>9.3788445198978915E-2</v>
      </c>
      <c r="ET30" s="479">
        <f>INDEX(Property!$A$1:$W$259,ET$5,$C30)</f>
        <v>9.3581143029385416E-2</v>
      </c>
      <c r="EU30" s="479">
        <f>INDEX(Property!$A$1:$W$259,EU$5,$C30)</f>
        <v>0.11594237667741489</v>
      </c>
      <c r="EV30" s="479">
        <f>INDEX(Property!$A$1:$W$259,EV$5,$C30)</f>
        <v>8.9904440953812725E-2</v>
      </c>
      <c r="EW30" s="479">
        <f>INDEX(Property!$A$1:$W$259,EW$5,$C30)</f>
        <v>9.6982456276140716E-2</v>
      </c>
      <c r="EX30" s="479">
        <f>INDEX(Property!$A$1:$W$259,EX$5,$C30)</f>
        <v>0.12199700989056661</v>
      </c>
      <c r="EY30" s="479">
        <f>INDEX(Property!$A$1:$W$259,EY$5,$C30)</f>
        <v>0.1686536246315119</v>
      </c>
      <c r="EZ30" s="479">
        <f>INDEX(Property!$A$1:$W$259,EZ$5,$C30)</f>
        <v>0.11138989505017002</v>
      </c>
      <c r="FA30" s="479">
        <f>INDEX(Property!$A$1:$W$259,FA$5,$C30)</f>
        <v>0.12703519120451781</v>
      </c>
      <c r="FB30" s="479">
        <f>INDEX(Property!$A$1:$W$259,FB$5,$C30)</f>
        <v>0.12225919123376305</v>
      </c>
      <c r="FC30" s="479">
        <f>INDEX(Property!$A$1:$W$259,FC$5,$C30)</f>
        <v>0.10490407653839455</v>
      </c>
      <c r="FD30" s="479">
        <f>INDEX(Property!$A$1:$W$259,FD$5,$C30)</f>
        <v>9.2177636227602708E-2</v>
      </c>
      <c r="FE30" s="479">
        <f>INDEX(Property!$A$1:$W$259,FE$5,$C30)</f>
        <v>0.10123185108378387</v>
      </c>
      <c r="FF30" s="479">
        <f>INDEX(Property!$A$1:$W$259,FF$5,$C30)</f>
        <v>0.11818553585546061</v>
      </c>
      <c r="FG30" s="479">
        <f>INDEX(Property!$A$1:$W$259,FG$5,$C30)</f>
        <v>0.13233974585537386</v>
      </c>
      <c r="FH30" s="479">
        <f>INDEX(Property!$A$1:$W$259,FH$5,$C30)</f>
        <v>8.2928727205956884E-2</v>
      </c>
      <c r="FI30" s="479">
        <f>INDEX(Property!$A$1:$W$259,FI$5,$C30)</f>
        <v>0.13500000000000001</v>
      </c>
      <c r="FJ30" s="479">
        <f>INDEX(Property!$A$1:$W$259,FJ$5,$C30)</f>
        <v>0.11700000000000001</v>
      </c>
      <c r="FK30" s="479">
        <f>INDEX(Property!$A$1:$W$259,FK$5,$C30)</f>
        <v>0.10199999999999999</v>
      </c>
      <c r="FL30" s="479">
        <f>INDEX(Property!$A$1:$W$259,FL$5,$C30)</f>
        <v>0.105</v>
      </c>
      <c r="FM30" s="479">
        <f>INDEX(Property!$A$1:$W$259,FM$5,$C30)</f>
        <v>0.10100000000000001</v>
      </c>
      <c r="FN30" s="479">
        <f>INDEX(Property!$A$1:$W$259,FN$5,$C30)</f>
        <v>0.10100000000000001</v>
      </c>
      <c r="FO30" s="479">
        <f>INDEX(Property!$A$1:$W$259,FO$5,$C30)</f>
        <v>0.107</v>
      </c>
      <c r="FP30" s="479">
        <f>INDEX(Property!$A$1:$W$259,FP$5,$C30)</f>
        <v>0.11600000000000001</v>
      </c>
      <c r="FQ30" s="479">
        <f>INDEX(Property!$A$1:$W$259,FQ$5,$C30)</f>
        <v>0.122</v>
      </c>
      <c r="FR30" s="479">
        <f>INDEX(Property!$A$1:$W$259,FR$5,$C30)</f>
        <v>0.11600000000000001</v>
      </c>
      <c r="FS30" s="479">
        <f>INDEX(Property!$A$1:$W$259,FS$5,$C30)</f>
        <v>0.125</v>
      </c>
      <c r="FT30" s="479">
        <f>INDEX(Property!$A$1:$W$259,FT$5,$C30)</f>
        <v>0.13200000000000001</v>
      </c>
      <c r="FU30" s="479">
        <f>INDEX(Property!$A$1:$W$259,FU$5,$C30)</f>
        <v>0.104</v>
      </c>
      <c r="FV30" s="479">
        <f>INDEX(Property!$A$1:$W$259,FV$5,$C30)</f>
        <v>0.12</v>
      </c>
      <c r="FW30" s="479">
        <f>INDEX(Property!$A$1:$W$259,FW$5,$C30)</f>
        <v>0.13100000000000001</v>
      </c>
      <c r="FX30" s="479">
        <f>INDEX(Property!$A$1:$W$259,FX$5,$C30)</f>
        <v>0.121</v>
      </c>
      <c r="FY30" s="479">
        <f>INDEX(Property!$A$1:$W$259,FY$5,$C30)</f>
        <v>0.114</v>
      </c>
      <c r="FZ30" s="479">
        <f>INDEX(Property!$A$1:$W$259,FZ$5,$C30)</f>
        <v>0.10199999999999999</v>
      </c>
      <c r="GA30" s="479">
        <f>INDEX(Property!$A$1:$W$259,GA$5,$C30)</f>
        <v>0.11113506206597717</v>
      </c>
      <c r="GB30" s="479">
        <f>INDEX(Property!$A$1:$W$259,GB$5,$C30)</f>
        <v>0.12669560896421442</v>
      </c>
      <c r="GC30" s="479">
        <f>INDEX(Property!$A$1:$W$259,GC$5,$C30)</f>
        <v>0.11423988382022193</v>
      </c>
      <c r="GD30" s="479">
        <f>INDEX(Property!$A$1:$W$259,GD$5,$C30)</f>
        <v>0.1370831091031092</v>
      </c>
      <c r="GE30" s="479">
        <f>INDEX(Property!$A$1:$W$259,GE$5,$C30)</f>
        <v>0.15866758450027049</v>
      </c>
      <c r="GF30" s="479"/>
      <c r="GG30" s="479"/>
      <c r="GH30" s="798" t="s">
        <v>395</v>
      </c>
      <c r="GI30" s="795">
        <f t="shared" ref="GI30:GS30" si="270">GI23</f>
        <v>11.600000000000001</v>
      </c>
      <c r="GJ30" s="795">
        <f t="shared" si="270"/>
        <v>12.5</v>
      </c>
      <c r="GK30" s="795">
        <f t="shared" si="270"/>
        <v>13.200000000000001</v>
      </c>
      <c r="GL30" s="795">
        <f t="shared" si="270"/>
        <v>10.4</v>
      </c>
      <c r="GM30" s="795">
        <f t="shared" si="270"/>
        <v>12</v>
      </c>
      <c r="GN30" s="795">
        <f t="shared" si="270"/>
        <v>13.100000000000001</v>
      </c>
      <c r="GO30" s="795">
        <f t="shared" si="270"/>
        <v>12.1</v>
      </c>
      <c r="GP30" s="795">
        <f t="shared" si="270"/>
        <v>11.4</v>
      </c>
      <c r="GQ30" s="795">
        <f t="shared" si="270"/>
        <v>10.199999999999999</v>
      </c>
      <c r="GR30" s="795">
        <f t="shared" si="270"/>
        <v>11.113506206597718</v>
      </c>
      <c r="GS30" s="795">
        <f t="shared" si="270"/>
        <v>12.669560896421443</v>
      </c>
      <c r="GT30" s="795">
        <f>GT23</f>
        <v>11.423988382022193</v>
      </c>
      <c r="GU30" s="795">
        <f>GU23</f>
        <v>13.708310910310919</v>
      </c>
      <c r="GV30" s="795">
        <f>GV23</f>
        <v>15.866758450027049</v>
      </c>
    </row>
    <row r="31" spans="1:204" s="173" customFormat="1" outlineLevel="1">
      <c r="A31" s="9"/>
      <c r="B31" s="197"/>
      <c r="C31" s="197"/>
      <c r="D31" s="196" t="s">
        <v>90</v>
      </c>
      <c r="E31" s="197" t="s">
        <v>77</v>
      </c>
      <c r="F31" s="199">
        <f t="shared" ref="F31:AK31" si="271">F24/F9</f>
        <v>0.15129033954869894</v>
      </c>
      <c r="G31" s="199">
        <f t="shared" si="271"/>
        <v>0.10995989953684382</v>
      </c>
      <c r="H31" s="199">
        <f t="shared" si="271"/>
        <v>0.11625802222097678</v>
      </c>
      <c r="I31" s="199">
        <f t="shared" si="271"/>
        <v>0.11098177439774723</v>
      </c>
      <c r="J31" s="199">
        <f t="shared" si="271"/>
        <v>0.10125058268406881</v>
      </c>
      <c r="K31" s="199">
        <f t="shared" si="271"/>
        <v>0.10614692368440164</v>
      </c>
      <c r="L31" s="199">
        <f t="shared" si="271"/>
        <v>0.12749250454139821</v>
      </c>
      <c r="M31" s="199">
        <f t="shared" si="271"/>
        <v>0.12131187350300909</v>
      </c>
      <c r="N31" s="199">
        <f t="shared" si="271"/>
        <v>9.5188633873830572E-2</v>
      </c>
      <c r="O31" s="199">
        <f t="shared" si="271"/>
        <v>0.13187307475264093</v>
      </c>
      <c r="P31" s="199">
        <f t="shared" si="271"/>
        <v>0.14343580466138575</v>
      </c>
      <c r="Q31" s="199">
        <f t="shared" si="271"/>
        <v>0.11266113263468761</v>
      </c>
      <c r="R31" s="199">
        <f t="shared" si="271"/>
        <v>0.16358028702192742</v>
      </c>
      <c r="S31" s="199">
        <f t="shared" si="271"/>
        <v>0.10759311136510416</v>
      </c>
      <c r="T31" s="199">
        <f t="shared" si="271"/>
        <v>0.11773058428349685</v>
      </c>
      <c r="U31" s="199">
        <f t="shared" si="271"/>
        <v>0.13347665287190161</v>
      </c>
      <c r="V31" s="199">
        <f t="shared" si="271"/>
        <v>0.14542254707747418</v>
      </c>
      <c r="W31" s="199">
        <f t="shared" si="271"/>
        <v>9.0787567016455822E-2</v>
      </c>
      <c r="X31" s="199">
        <f t="shared" si="271"/>
        <v>0.10369889797388063</v>
      </c>
      <c r="Y31" s="199">
        <f t="shared" si="271"/>
        <v>0.10864224123901807</v>
      </c>
      <c r="Z31" s="199">
        <f t="shared" si="271"/>
        <v>0.13745654966584023</v>
      </c>
      <c r="AA31" s="199">
        <f t="shared" si="271"/>
        <v>0.10593133096265571</v>
      </c>
      <c r="AB31" s="199">
        <f t="shared" si="271"/>
        <v>0.10704422307364703</v>
      </c>
      <c r="AC31" s="199">
        <f t="shared" si="271"/>
        <v>7.5992163487538525E-2</v>
      </c>
      <c r="AD31" s="199">
        <f t="shared" si="271"/>
        <v>0.12519000364055763</v>
      </c>
      <c r="AE31" s="199">
        <f t="shared" si="271"/>
        <v>0.1104709048516543</v>
      </c>
      <c r="AF31" s="199">
        <f t="shared" si="271"/>
        <v>0.12666358014374524</v>
      </c>
      <c r="AG31" s="199">
        <f t="shared" si="271"/>
        <v>0.12675571214101433</v>
      </c>
      <c r="AH31" s="199">
        <f t="shared" si="271"/>
        <v>0.11131035137001902</v>
      </c>
      <c r="AI31" s="199">
        <f t="shared" si="271"/>
        <v>0.12129532665109269</v>
      </c>
      <c r="AJ31" s="199">
        <f t="shared" si="271"/>
        <v>8.8895642782197776E-2</v>
      </c>
      <c r="AK31" s="199">
        <f t="shared" si="271"/>
        <v>0.11432958487743938</v>
      </c>
      <c r="AL31" s="199">
        <f t="shared" ref="AL31:BQ31" si="272">AL24/AL9</f>
        <v>0.11183875693740297</v>
      </c>
      <c r="AM31" s="199">
        <f t="shared" si="272"/>
        <v>0.10384002456815843</v>
      </c>
      <c r="AN31" s="199">
        <f t="shared" si="272"/>
        <v>9.4579097389730957E-2</v>
      </c>
      <c r="AO31" s="199">
        <f t="shared" si="272"/>
        <v>0.10336139827350738</v>
      </c>
      <c r="AP31" s="199">
        <f t="shared" si="272"/>
        <v>0.12185508303695373</v>
      </c>
      <c r="AQ31" s="199">
        <f t="shared" si="272"/>
        <v>8.5603626013138451E-2</v>
      </c>
      <c r="AR31" s="199">
        <f t="shared" si="272"/>
        <v>8.1978970358921169E-2</v>
      </c>
      <c r="AS31" s="199">
        <f t="shared" si="272"/>
        <v>0.10054323669256701</v>
      </c>
      <c r="AT31" s="199">
        <f t="shared" si="272"/>
        <v>0.11056906066721668</v>
      </c>
      <c r="AU31" s="199">
        <f t="shared" si="272"/>
        <v>9.2734515774585996E-2</v>
      </c>
      <c r="AV31" s="199">
        <f t="shared" si="272"/>
        <v>0.1015506533757146</v>
      </c>
      <c r="AW31" s="199">
        <f t="shared" si="272"/>
        <v>9.5901322550980536E-2</v>
      </c>
      <c r="AX31" s="199">
        <f t="shared" si="272"/>
        <v>0.11516554628265381</v>
      </c>
      <c r="AY31" s="199">
        <f t="shared" si="272"/>
        <v>9.0178705491950326E-2</v>
      </c>
      <c r="AZ31" s="199">
        <f t="shared" si="272"/>
        <v>0.11328822617088737</v>
      </c>
      <c r="BA31" s="199">
        <f t="shared" si="272"/>
        <v>0.1089886032052665</v>
      </c>
      <c r="BB31" s="199">
        <f t="shared" si="272"/>
        <v>0.1219783383507074</v>
      </c>
      <c r="BC31" s="199">
        <f t="shared" si="272"/>
        <v>0.11074720396775939</v>
      </c>
      <c r="BD31" s="199">
        <f t="shared" si="272"/>
        <v>8.6739260246301381E-2</v>
      </c>
      <c r="BE31" s="199">
        <f t="shared" si="272"/>
        <v>0.10962149021832522</v>
      </c>
      <c r="BF31" s="199">
        <f t="shared" si="272"/>
        <v>0.1317996372247609</v>
      </c>
      <c r="BG31" s="199">
        <f t="shared" si="272"/>
        <v>8.2667810087453372E-2</v>
      </c>
      <c r="BH31" s="199">
        <f t="shared" si="272"/>
        <v>0.11474703921028852</v>
      </c>
      <c r="BI31" s="480">
        <f t="shared" si="272"/>
        <v>0.1136112843458101</v>
      </c>
      <c r="BJ31" s="480">
        <f t="shared" si="272"/>
        <v>8.5164988903324537E-2</v>
      </c>
      <c r="BK31" s="480">
        <f t="shared" si="272"/>
        <v>0.14414451629119021</v>
      </c>
      <c r="BL31" s="480">
        <f t="shared" si="272"/>
        <v>6.9900142369102767</v>
      </c>
      <c r="BM31" s="480">
        <f t="shared" si="272"/>
        <v>9.7755414988866099E-2</v>
      </c>
      <c r="BN31" s="480">
        <f t="shared" si="272"/>
        <v>0.1286913192403373</v>
      </c>
      <c r="BO31" s="741">
        <f t="shared" si="272"/>
        <v>8.4833166574211055E-2</v>
      </c>
      <c r="BP31" s="480">
        <f t="shared" si="272"/>
        <v>0.10177167599930767</v>
      </c>
      <c r="BQ31" s="480">
        <f t="shared" si="272"/>
        <v>0.12707681704476179</v>
      </c>
      <c r="BR31" s="480">
        <f t="shared" ref="BR31:CW31" si="273">BR24/BR9</f>
        <v>0.137415956315808</v>
      </c>
      <c r="BS31" s="480">
        <f t="shared" si="273"/>
        <v>0.12852548676215808</v>
      </c>
      <c r="BT31" s="480">
        <f t="shared" si="273"/>
        <v>0.11352681100948162</v>
      </c>
      <c r="BU31" s="480">
        <f t="shared" si="273"/>
        <v>0.14628450204856908</v>
      </c>
      <c r="BV31" s="480">
        <f t="shared" si="273"/>
        <v>9.6930177691654351E-2</v>
      </c>
      <c r="BW31" s="480">
        <f t="shared" si="273"/>
        <v>0.11495022156213909</v>
      </c>
      <c r="BX31" s="480">
        <f t="shared" si="273"/>
        <v>0.13239449876353815</v>
      </c>
      <c r="BY31" s="480">
        <f t="shared" si="273"/>
        <v>0.10057973155338697</v>
      </c>
      <c r="BZ31" s="480">
        <f t="shared" si="273"/>
        <v>9.4921985852294138E-2</v>
      </c>
      <c r="CA31" s="741">
        <f t="shared" si="273"/>
        <v>0.1039454894978922</v>
      </c>
      <c r="CB31" s="480">
        <f t="shared" si="273"/>
        <v>9.2041539365033259E-2</v>
      </c>
      <c r="CC31" s="480">
        <f t="shared" si="273"/>
        <v>0.10129025503087528</v>
      </c>
      <c r="CD31" s="480">
        <f t="shared" si="273"/>
        <v>9.8027506839837408E-2</v>
      </c>
      <c r="CE31" s="480">
        <f t="shared" si="273"/>
        <v>8.5280341260768944E-2</v>
      </c>
      <c r="CF31" s="480">
        <f t="shared" si="273"/>
        <v>9.847056570340243E-2</v>
      </c>
      <c r="CG31" s="480">
        <f t="shared" si="273"/>
        <v>0.10289206304032515</v>
      </c>
      <c r="CH31" s="480">
        <f t="shared" si="273"/>
        <v>0.1082035612745828</v>
      </c>
      <c r="CI31" s="480">
        <f t="shared" si="273"/>
        <v>9.6574495016916465E-2</v>
      </c>
      <c r="CJ31" s="480">
        <f t="shared" si="273"/>
        <v>0.11758813069823321</v>
      </c>
      <c r="CK31" s="480">
        <f t="shared" si="273"/>
        <v>0.11553085141015891</v>
      </c>
      <c r="CL31" s="480">
        <f t="shared" si="273"/>
        <v>0.11913050771597866</v>
      </c>
      <c r="CM31" s="480">
        <f t="shared" si="273"/>
        <v>9.7139559006475237E-2</v>
      </c>
      <c r="CN31" s="480">
        <f t="shared" si="273"/>
        <v>9.6015490340646603E-2</v>
      </c>
      <c r="CO31" s="480">
        <f t="shared" si="273"/>
        <v>7.2677601661543204E-2</v>
      </c>
      <c r="CP31" s="480">
        <f t="shared" si="273"/>
        <v>0.10808125663147339</v>
      </c>
      <c r="CQ31" s="480">
        <f t="shared" si="273"/>
        <v>0.11986418702251027</v>
      </c>
      <c r="CR31" s="480">
        <f t="shared" si="273"/>
        <v>0.12699530660976427</v>
      </c>
      <c r="CS31" s="480">
        <f t="shared" si="273"/>
        <v>9.6790017780389453E-2</v>
      </c>
      <c r="CT31" s="480">
        <f t="shared" si="273"/>
        <v>0.10251402451570227</v>
      </c>
      <c r="CU31" s="480">
        <f t="shared" si="273"/>
        <v>0.12726043571866921</v>
      </c>
      <c r="CV31" s="480">
        <f t="shared" si="273"/>
        <v>9.7277352496935809E-2</v>
      </c>
      <c r="CW31" s="480">
        <f t="shared" si="273"/>
        <v>0.1028264583773269</v>
      </c>
      <c r="CX31" s="480">
        <f t="shared" ref="CX31:DK31" si="274">CX24/CX9</f>
        <v>9.7791805646248398E-2</v>
      </c>
      <c r="CY31" s="480">
        <f t="shared" si="274"/>
        <v>0.10497297337595596</v>
      </c>
      <c r="CZ31" s="480">
        <f t="shared" si="274"/>
        <v>9.5496625979758734E-2</v>
      </c>
      <c r="DA31" s="480">
        <f t="shared" si="274"/>
        <v>8.8208583021713943E-2</v>
      </c>
      <c r="DB31" s="480">
        <f t="shared" si="274"/>
        <v>9.0779889638602604E-2</v>
      </c>
      <c r="DC31" s="480">
        <f t="shared" si="274"/>
        <v>0.10447625383167089</v>
      </c>
      <c r="DD31" s="480">
        <f t="shared" si="274"/>
        <v>0.13043190241125388</v>
      </c>
      <c r="DE31" s="480">
        <f t="shared" si="274"/>
        <v>0.10372221218842415</v>
      </c>
      <c r="DF31" s="480">
        <f t="shared" si="274"/>
        <v>0.13288880154998331</v>
      </c>
      <c r="DG31" s="480">
        <f t="shared" si="274"/>
        <v>0.13635793638477223</v>
      </c>
      <c r="DH31" s="480">
        <f t="shared" si="274"/>
        <v>0.12594370706499583</v>
      </c>
      <c r="DI31" s="480">
        <f t="shared" si="274"/>
        <v>0.13084094212764663</v>
      </c>
      <c r="DJ31" s="480">
        <f t="shared" si="274"/>
        <v>0.1218762957430489</v>
      </c>
      <c r="DK31" s="480">
        <f t="shared" si="274"/>
        <v>0.10977075366582215</v>
      </c>
      <c r="DL31" s="480">
        <f t="shared" ref="DL31:EQ31" si="275">DL24/DL9</f>
        <v>0.14248066274837989</v>
      </c>
      <c r="DM31" s="480">
        <f t="shared" si="275"/>
        <v>0.1221197043893248</v>
      </c>
      <c r="DN31" s="480">
        <f t="shared" si="275"/>
        <v>0.14671008280359302</v>
      </c>
      <c r="DO31" s="480">
        <f t="shared" si="275"/>
        <v>0.1010383218773941</v>
      </c>
      <c r="DP31" s="480">
        <f t="shared" si="275"/>
        <v>0.12230857241689086</v>
      </c>
      <c r="DQ31" s="480">
        <f t="shared" si="275"/>
        <v>0.12728187938035904</v>
      </c>
      <c r="DR31" s="480">
        <f t="shared" si="275"/>
        <v>0.13791078189478603</v>
      </c>
      <c r="DS31" s="480">
        <f t="shared" si="275"/>
        <v>0.16208571399712896</v>
      </c>
      <c r="DT31" s="480">
        <f t="shared" si="275"/>
        <v>5.6997181898319552E-2</v>
      </c>
      <c r="DU31" s="480">
        <f t="shared" si="275"/>
        <v>0.27216284010877717</v>
      </c>
      <c r="DV31" s="480">
        <f t="shared" si="275"/>
        <v>0.1857550940633679</v>
      </c>
      <c r="DW31" s="480">
        <f t="shared" si="275"/>
        <v>0.14613714510869047</v>
      </c>
      <c r="DX31" s="480">
        <f t="shared" si="275"/>
        <v>0.12786211238442186</v>
      </c>
      <c r="DY31" s="480">
        <f t="shared" si="275"/>
        <v>7.993139532835862E-2</v>
      </c>
      <c r="DZ31" s="480">
        <f t="shared" si="275"/>
        <v>8.5935278729452794E-2</v>
      </c>
      <c r="EA31" s="480">
        <f t="shared" si="275"/>
        <v>7.0503571813017016E-2</v>
      </c>
      <c r="EB31" s="480">
        <f t="shared" si="275"/>
        <v>3.4209620346729315E-2</v>
      </c>
      <c r="EC31" s="480">
        <f t="shared" si="275"/>
        <v>0.31609121029840809</v>
      </c>
      <c r="ED31" s="480">
        <f t="shared" si="275"/>
        <v>7.5562930633171085E-2</v>
      </c>
      <c r="EE31" s="480">
        <f t="shared" si="275"/>
        <v>0.18027803220138963</v>
      </c>
      <c r="EF31" s="480">
        <f t="shared" si="275"/>
        <v>5.6866647711117428E-2</v>
      </c>
      <c r="EG31" s="480">
        <f t="shared" si="275"/>
        <v>0.17704629893345436</v>
      </c>
      <c r="EH31" s="480">
        <f t="shared" si="275"/>
        <v>0.13109673909021119</v>
      </c>
      <c r="EI31" s="480">
        <f t="shared" si="275"/>
        <v>0.14528741342587795</v>
      </c>
      <c r="EJ31" s="480">
        <f t="shared" si="275"/>
        <v>0.12649862191819908</v>
      </c>
      <c r="EK31" s="480">
        <f t="shared" si="275"/>
        <v>0.12063052390543552</v>
      </c>
      <c r="EL31" s="480">
        <f t="shared" si="275"/>
        <v>0.1215744149385178</v>
      </c>
      <c r="EM31" s="480">
        <f t="shared" si="275"/>
        <v>7.7277939606816837E-2</v>
      </c>
      <c r="EN31" s="480">
        <f t="shared" si="275"/>
        <v>0.10338767763952288</v>
      </c>
      <c r="EO31" s="480">
        <f t="shared" si="275"/>
        <v>0.14430638344751068</v>
      </c>
      <c r="EP31" s="480">
        <f t="shared" si="275"/>
        <v>0.10814414396122102</v>
      </c>
      <c r="EQ31" s="480">
        <f t="shared" si="275"/>
        <v>0.10438929042893456</v>
      </c>
      <c r="ER31" s="480">
        <f t="shared" ref="ER31:FN31" si="276">ER24/ER9</f>
        <v>9.716312682928839E-2</v>
      </c>
      <c r="ES31" s="480">
        <f t="shared" si="276"/>
        <v>9.3788445198978929E-2</v>
      </c>
      <c r="ET31" s="480">
        <f t="shared" si="276"/>
        <v>9.3581143029385416E-2</v>
      </c>
      <c r="EU31" s="480">
        <f t="shared" si="276"/>
        <v>0.11594237667741489</v>
      </c>
      <c r="EV31" s="480">
        <f t="shared" si="276"/>
        <v>8.9904440953812753E-2</v>
      </c>
      <c r="EW31" s="480">
        <f t="shared" si="276"/>
        <v>9.698245627614073E-2</v>
      </c>
      <c r="EX31" s="480">
        <f t="shared" si="276"/>
        <v>0.12199700989056662</v>
      </c>
      <c r="EY31" s="480">
        <f t="shared" si="276"/>
        <v>0.1686536246315119</v>
      </c>
      <c r="EZ31" s="480">
        <f t="shared" si="276"/>
        <v>0.11138989505017002</v>
      </c>
      <c r="FA31" s="480">
        <f t="shared" si="276"/>
        <v>0.12703519120451778</v>
      </c>
      <c r="FB31" s="480">
        <f t="shared" si="276"/>
        <v>0.12225919123376305</v>
      </c>
      <c r="FC31" s="480">
        <f t="shared" si="276"/>
        <v>0.10490407653839455</v>
      </c>
      <c r="FD31" s="480">
        <f t="shared" si="276"/>
        <v>9.2177636227602708E-2</v>
      </c>
      <c r="FE31" s="480">
        <f t="shared" si="276"/>
        <v>0.10123185108378388</v>
      </c>
      <c r="FF31" s="480">
        <f t="shared" si="276"/>
        <v>0.1181855358554606</v>
      </c>
      <c r="FG31" s="480">
        <f t="shared" si="276"/>
        <v>0.13233974585537389</v>
      </c>
      <c r="FH31" s="480">
        <f t="shared" si="276"/>
        <v>8.2928727205956884E-2</v>
      </c>
      <c r="FI31" s="480">
        <f t="shared" si="276"/>
        <v>0.13548140965521627</v>
      </c>
      <c r="FJ31" s="480">
        <f t="shared" si="276"/>
        <v>0.11725027328179234</v>
      </c>
      <c r="FK31" s="480">
        <f t="shared" si="276"/>
        <v>0.10201602743692625</v>
      </c>
      <c r="FL31" s="480">
        <f t="shared" si="276"/>
        <v>0.10533314889104073</v>
      </c>
      <c r="FM31" s="480">
        <f t="shared" si="276"/>
        <v>0.10082610949471583</v>
      </c>
      <c r="FN31" s="480">
        <f t="shared" si="276"/>
        <v>0.10073725768531251</v>
      </c>
      <c r="FO31" s="480">
        <f t="shared" ref="FO31:FP31" si="277">FO24/FO9</f>
        <v>0.10663161077636751</v>
      </c>
      <c r="FP31" s="480">
        <f t="shared" si="277"/>
        <v>0.11634888073565729</v>
      </c>
      <c r="FQ31" s="480">
        <f t="shared" ref="FQ31:FR31" si="278">FQ24/FQ9</f>
        <v>0.12200915808135053</v>
      </c>
      <c r="FR31" s="480">
        <f t="shared" si="278"/>
        <v>0.11579183529066606</v>
      </c>
      <c r="FS31" s="480">
        <f t="shared" ref="FS31:FX31" si="279">FS24/FS9</f>
        <v>0.12545390563328038</v>
      </c>
      <c r="FT31" s="480">
        <f t="shared" si="279"/>
        <v>0.13215871744031288</v>
      </c>
      <c r="FU31" s="480">
        <f t="shared" si="279"/>
        <v>0.1044274824190357</v>
      </c>
      <c r="FV31" s="480">
        <f t="shared" si="279"/>
        <v>0.11964242473161676</v>
      </c>
      <c r="FW31" s="480">
        <f t="shared" si="279"/>
        <v>0.13079855234006244</v>
      </c>
      <c r="FX31" s="480">
        <f t="shared" si="279"/>
        <v>0.12145717094289346</v>
      </c>
      <c r="FY31" s="480">
        <f t="shared" ref="FY31:FZ31" si="280">FY24/FY9</f>
        <v>0.1141924660946835</v>
      </c>
      <c r="FZ31" s="480">
        <f t="shared" si="280"/>
        <v>0.10226690224083172</v>
      </c>
      <c r="GA31" s="480">
        <f t="shared" ref="GA31:GB31" si="281">GA24/GA9</f>
        <v>0.11113546998954833</v>
      </c>
      <c r="GB31" s="480">
        <f t="shared" si="281"/>
        <v>0.1266956260905609</v>
      </c>
      <c r="GC31" s="480">
        <f t="shared" ref="GC31:GD31" si="282">GC24/GC9</f>
        <v>0.11423992768632085</v>
      </c>
      <c r="GD31" s="480">
        <f t="shared" si="282"/>
        <v>0.13708310910310925</v>
      </c>
      <c r="GE31" s="480">
        <f t="shared" ref="GE31" si="283">GE24/GE9</f>
        <v>0.15866758450027046</v>
      </c>
      <c r="GF31" s="650"/>
      <c r="GG31" s="650"/>
      <c r="GH31" s="798"/>
      <c r="GI31" s="795"/>
      <c r="GJ31" s="795"/>
      <c r="GK31" s="795"/>
      <c r="GL31" s="795"/>
      <c r="GM31" s="795"/>
      <c r="GN31" s="795"/>
      <c r="GO31" s="795"/>
      <c r="GP31" s="795"/>
      <c r="GQ31" s="795"/>
      <c r="GR31" s="795"/>
      <c r="GS31" s="795"/>
      <c r="GT31" s="795"/>
      <c r="GU31" s="795"/>
      <c r="GV31" s="795"/>
    </row>
    <row r="32" spans="1:204" s="173" customFormat="1" ht="11.25" outlineLevel="1">
      <c r="A32" s="9"/>
      <c r="B32" s="191"/>
      <c r="C32" s="191"/>
      <c r="D32" s="187" t="s">
        <v>238</v>
      </c>
      <c r="E32" s="191" t="s">
        <v>239</v>
      </c>
      <c r="F32" s="179" t="e">
        <f>#REF!-F33</f>
        <v>#REF!</v>
      </c>
      <c r="G32" s="179" t="e">
        <f>#REF!-G33</f>
        <v>#REF!</v>
      </c>
      <c r="H32" s="179" t="e">
        <f>#REF!-H33</f>
        <v>#REF!</v>
      </c>
      <c r="I32" s="179" t="e">
        <f>#REF!-I33</f>
        <v>#REF!</v>
      </c>
      <c r="J32" s="179" t="e">
        <f>#REF!-J33</f>
        <v>#REF!</v>
      </c>
      <c r="K32" s="179" t="e">
        <f>#REF!-K33</f>
        <v>#REF!</v>
      </c>
      <c r="L32" s="179" t="e">
        <f>#REF!-L33</f>
        <v>#REF!</v>
      </c>
      <c r="M32" s="179" t="e">
        <f>#REF!-M33</f>
        <v>#REF!</v>
      </c>
      <c r="N32" s="179" t="e">
        <f>#REF!-N33</f>
        <v>#REF!</v>
      </c>
      <c r="O32" s="179" t="e">
        <f>#REF!-O33</f>
        <v>#REF!</v>
      </c>
      <c r="P32" s="179" t="e">
        <f>#REF!-P33</f>
        <v>#REF!</v>
      </c>
      <c r="Q32" s="179" t="e">
        <f>#REF!-Q33</f>
        <v>#REF!</v>
      </c>
      <c r="R32" s="179" t="e">
        <f>#REF!-R33</f>
        <v>#REF!</v>
      </c>
      <c r="S32" s="179" t="e">
        <f>#REF!-S33</f>
        <v>#REF!</v>
      </c>
      <c r="T32" s="179" t="e">
        <f>#REF!-T33</f>
        <v>#REF!</v>
      </c>
      <c r="U32" s="179" t="e">
        <f>#REF!-U33</f>
        <v>#REF!</v>
      </c>
      <c r="V32" s="179" t="e">
        <f>#REF!-V33</f>
        <v>#REF!</v>
      </c>
      <c r="W32" s="179" t="e">
        <f>#REF!-W33</f>
        <v>#REF!</v>
      </c>
      <c r="X32" s="179" t="e">
        <f>#REF!-X33</f>
        <v>#REF!</v>
      </c>
      <c r="Y32" s="179" t="e">
        <f>#REF!-Y33</f>
        <v>#REF!</v>
      </c>
      <c r="Z32" s="179" t="e">
        <f>#REF!-Z33</f>
        <v>#REF!</v>
      </c>
      <c r="AA32" s="179" t="e">
        <f>#REF!-AA33</f>
        <v>#REF!</v>
      </c>
      <c r="AB32" s="179" t="e">
        <f>#REF!-AB33</f>
        <v>#REF!</v>
      </c>
      <c r="AC32" s="179" t="e">
        <f>#REF!-AC33</f>
        <v>#REF!</v>
      </c>
      <c r="AD32" s="179" t="e">
        <f>#REF!-AD33</f>
        <v>#REF!</v>
      </c>
      <c r="AE32" s="179" t="e">
        <f>#REF!-AE33</f>
        <v>#REF!</v>
      </c>
      <c r="AF32" s="179" t="e">
        <f>#REF!-AF33</f>
        <v>#REF!</v>
      </c>
      <c r="AG32" s="179" t="e">
        <f>#REF!-AG33</f>
        <v>#REF!</v>
      </c>
      <c r="AH32" s="179" t="e">
        <f>#REF!-AH33</f>
        <v>#REF!</v>
      </c>
      <c r="AI32" s="179" t="e">
        <f>#REF!-AI33</f>
        <v>#REF!</v>
      </c>
      <c r="AJ32" s="179" t="e">
        <f>#REF!-AJ33</f>
        <v>#REF!</v>
      </c>
      <c r="AK32" s="179" t="e">
        <f>#REF!-AK33</f>
        <v>#REF!</v>
      </c>
      <c r="AL32" s="179" t="e">
        <f>#REF!-AL33</f>
        <v>#REF!</v>
      </c>
      <c r="AM32" s="179" t="e">
        <f>#REF!-AM33</f>
        <v>#REF!</v>
      </c>
      <c r="AN32" s="179" t="e">
        <f>#REF!-AN33</f>
        <v>#REF!</v>
      </c>
      <c r="AO32" s="179" t="e">
        <f>#REF!-AO33</f>
        <v>#REF!</v>
      </c>
      <c r="AP32" s="179" t="e">
        <f>#REF!-AP33</f>
        <v>#REF!</v>
      </c>
      <c r="AQ32" s="179" t="e">
        <f>#REF!-AQ33</f>
        <v>#REF!</v>
      </c>
      <c r="AR32" s="179" t="e">
        <f>#REF!-AR33</f>
        <v>#REF!</v>
      </c>
      <c r="AS32" s="179" t="e">
        <f>#REF!-AS33</f>
        <v>#REF!</v>
      </c>
      <c r="AT32" s="179" t="e">
        <f>#REF!-AT33</f>
        <v>#REF!</v>
      </c>
      <c r="AU32" s="179" t="e">
        <f>#REF!-AU33</f>
        <v>#REF!</v>
      </c>
      <c r="AV32" s="179" t="e">
        <f>#REF!-AV33</f>
        <v>#REF!</v>
      </c>
      <c r="AW32" s="179" t="e">
        <f>#REF!-AW33</f>
        <v>#REF!</v>
      </c>
      <c r="AX32" s="179" t="e">
        <f>#REF!-AX33</f>
        <v>#REF!</v>
      </c>
      <c r="AY32" s="179" t="e">
        <f>#REF!-AY33</f>
        <v>#REF!</v>
      </c>
      <c r="AZ32" s="179" t="e">
        <f>#REF!-AZ33</f>
        <v>#REF!</v>
      </c>
      <c r="BA32" s="179" t="e">
        <f>#REF!-BA33</f>
        <v>#REF!</v>
      </c>
      <c r="BB32" s="179" t="e">
        <f>#REF!-BB33</f>
        <v>#REF!</v>
      </c>
      <c r="BC32" s="179" t="e">
        <f>#REF!-BC33</f>
        <v>#REF!</v>
      </c>
      <c r="BD32" s="179" t="e">
        <f>#REF!-BD33</f>
        <v>#REF!</v>
      </c>
      <c r="BE32" s="179" t="e">
        <f>#REF!-BE33</f>
        <v>#REF!</v>
      </c>
      <c r="BF32" s="179" t="e">
        <f>#REF!-BF33</f>
        <v>#REF!</v>
      </c>
      <c r="BG32" s="179" t="e">
        <f>#REF!-BG33</f>
        <v>#REF!</v>
      </c>
      <c r="BH32" s="179" t="e">
        <f>#REF!-BH33</f>
        <v>#REF!</v>
      </c>
      <c r="BI32" s="481" t="e">
        <f>#REF!-BI33</f>
        <v>#REF!</v>
      </c>
      <c r="BJ32" s="481" t="e">
        <f>#REF!-BJ33</f>
        <v>#REF!</v>
      </c>
      <c r="BK32" s="481" t="e">
        <f>#REF!-BK33</f>
        <v>#REF!</v>
      </c>
      <c r="BL32" s="481" t="e">
        <f>#REF!-BL33</f>
        <v>#REF!</v>
      </c>
      <c r="BM32" s="481" t="e">
        <f>#REF!-BM33</f>
        <v>#REF!</v>
      </c>
      <c r="BN32" s="481" t="e">
        <f>#REF!-BN33</f>
        <v>#REF!</v>
      </c>
      <c r="BO32" s="742" t="e">
        <f>#REF!-BO33</f>
        <v>#REF!</v>
      </c>
      <c r="BP32" s="481" t="e">
        <f>#REF!-BP33</f>
        <v>#REF!</v>
      </c>
      <c r="BQ32" s="481" t="e">
        <f>#REF!-BQ33</f>
        <v>#REF!</v>
      </c>
      <c r="BR32" s="481" t="e">
        <f>#REF!-BR33</f>
        <v>#REF!</v>
      </c>
      <c r="BS32" s="481" t="e">
        <f>#REF!-BS33</f>
        <v>#REF!</v>
      </c>
      <c r="BT32" s="481" t="e">
        <f>#REF!-BT33</f>
        <v>#REF!</v>
      </c>
      <c r="BU32" s="481" t="e">
        <f>#REF!-BU33</f>
        <v>#REF!</v>
      </c>
      <c r="BV32" s="481" t="e">
        <f>#REF!-BV33</f>
        <v>#REF!</v>
      </c>
      <c r="BW32" s="481" t="e">
        <f>#REF!-BW33</f>
        <v>#REF!</v>
      </c>
      <c r="BX32" s="481" t="e">
        <f>#REF!-BX33</f>
        <v>#REF!</v>
      </c>
      <c r="BY32" s="481" t="e">
        <f>#REF!-BY33</f>
        <v>#REF!</v>
      </c>
      <c r="BZ32" s="481" t="e">
        <f>#REF!-BZ33</f>
        <v>#REF!</v>
      </c>
      <c r="CA32" s="742" t="e">
        <f>#REF!-CA33</f>
        <v>#REF!</v>
      </c>
      <c r="CB32" s="481" t="e">
        <f>#REF!-CB33</f>
        <v>#REF!</v>
      </c>
      <c r="CC32" s="481" t="e">
        <f>#REF!-CC33</f>
        <v>#REF!</v>
      </c>
      <c r="CD32" s="481" t="e">
        <f>#REF!-CD33</f>
        <v>#REF!</v>
      </c>
      <c r="CE32" s="481" t="e">
        <f>#REF!-CE33</f>
        <v>#REF!</v>
      </c>
      <c r="CF32" s="481" t="e">
        <f>#REF!-CF33</f>
        <v>#REF!</v>
      </c>
      <c r="CG32" s="481" t="e">
        <f>#REF!-CG33</f>
        <v>#REF!</v>
      </c>
      <c r="CH32" s="481" t="e">
        <f>#REF!-CH33</f>
        <v>#REF!</v>
      </c>
      <c r="CI32" s="481" t="e">
        <f>#REF!-CI33</f>
        <v>#REF!</v>
      </c>
      <c r="CJ32" s="481" t="e">
        <f>#REF!-CJ33</f>
        <v>#REF!</v>
      </c>
      <c r="CK32" s="481" t="e">
        <f>#REF!-CK33</f>
        <v>#REF!</v>
      </c>
      <c r="CL32" s="481" t="e">
        <f>#REF!-CL33</f>
        <v>#REF!</v>
      </c>
      <c r="CM32" s="481" t="e">
        <f>#REF!-CM33</f>
        <v>#REF!</v>
      </c>
      <c r="CN32" s="481" t="e">
        <f>#REF!-CN33</f>
        <v>#REF!</v>
      </c>
      <c r="CO32" s="481" t="e">
        <f>#REF!-CO33</f>
        <v>#REF!</v>
      </c>
      <c r="CP32" s="481"/>
      <c r="CQ32" s="481"/>
      <c r="CR32" s="481"/>
      <c r="CS32" s="481"/>
      <c r="CT32" s="481"/>
      <c r="CU32" s="481"/>
      <c r="CV32" s="481"/>
      <c r="CW32" s="481"/>
      <c r="CX32" s="481"/>
      <c r="CY32" s="481"/>
      <c r="CZ32" s="481"/>
      <c r="DA32" s="481"/>
      <c r="DB32" s="481"/>
      <c r="DC32" s="481"/>
      <c r="DD32" s="481"/>
      <c r="DE32" s="481"/>
      <c r="DF32" s="481"/>
      <c r="DG32" s="481"/>
      <c r="DH32" s="481"/>
      <c r="DI32" s="481"/>
      <c r="DJ32" s="481"/>
      <c r="DK32" s="481"/>
      <c r="DL32" s="481"/>
      <c r="DM32" s="481"/>
      <c r="DN32" s="481"/>
      <c r="DO32" s="481"/>
      <c r="DP32" s="481"/>
      <c r="DQ32" s="481"/>
      <c r="DR32" s="481"/>
      <c r="DS32" s="481"/>
      <c r="DT32" s="481"/>
      <c r="DU32" s="481"/>
      <c r="DV32" s="481"/>
      <c r="DW32" s="481"/>
      <c r="DX32" s="481"/>
      <c r="DY32" s="481"/>
      <c r="DZ32" s="481"/>
      <c r="EA32" s="481"/>
      <c r="EB32" s="481"/>
      <c r="EC32" s="481"/>
      <c r="ED32" s="481"/>
      <c r="EE32" s="481"/>
      <c r="EF32" s="481"/>
      <c r="EG32" s="481"/>
      <c r="EH32" s="481"/>
      <c r="EI32" s="481"/>
      <c r="EJ32" s="481"/>
      <c r="EK32" s="481"/>
      <c r="EL32" s="481"/>
      <c r="EM32" s="481"/>
      <c r="EN32" s="481"/>
      <c r="EO32" s="481"/>
      <c r="EP32" s="481"/>
      <c r="EQ32" s="481"/>
      <c r="ER32" s="481"/>
      <c r="ES32" s="481"/>
      <c r="ET32" s="481"/>
      <c r="EU32" s="481"/>
      <c r="EV32" s="481"/>
      <c r="EW32" s="481"/>
      <c r="EX32" s="481"/>
      <c r="EY32" s="481"/>
      <c r="EZ32" s="481"/>
      <c r="FA32" s="481"/>
      <c r="FB32" s="481"/>
      <c r="FC32" s="481"/>
      <c r="FD32" s="481"/>
      <c r="FE32" s="481"/>
      <c r="FF32" s="481"/>
      <c r="FG32" s="481"/>
      <c r="FH32" s="481"/>
      <c r="FI32" s="481"/>
      <c r="FJ32" s="481"/>
      <c r="FK32" s="481"/>
      <c r="FL32" s="481"/>
      <c r="FM32" s="481"/>
      <c r="FN32" s="481"/>
      <c r="FO32" s="481"/>
      <c r="FP32" s="481"/>
      <c r="FQ32" s="481"/>
      <c r="FR32" s="481"/>
      <c r="FS32" s="481"/>
      <c r="FT32" s="481"/>
      <c r="FU32" s="481"/>
      <c r="FV32" s="481"/>
      <c r="FW32" s="481"/>
      <c r="FX32" s="481"/>
      <c r="FY32" s="481"/>
      <c r="FZ32" s="481"/>
      <c r="GA32" s="481"/>
      <c r="GB32" s="481"/>
      <c r="GC32" s="481"/>
      <c r="GD32" s="481"/>
      <c r="GE32" s="481"/>
      <c r="GF32" s="481"/>
      <c r="GG32" s="481"/>
      <c r="GH32" s="798"/>
      <c r="GI32" s="795"/>
      <c r="GJ32" s="795"/>
      <c r="GK32" s="795"/>
      <c r="GL32" s="795"/>
      <c r="GM32" s="795"/>
      <c r="GN32" s="795"/>
      <c r="GO32" s="795"/>
      <c r="GP32" s="795"/>
      <c r="GQ32" s="795"/>
      <c r="GR32" s="795"/>
      <c r="GS32" s="795"/>
      <c r="GT32" s="795"/>
      <c r="GU32" s="795"/>
      <c r="GV32" s="795"/>
    </row>
    <row r="33" spans="1:209" s="173" customFormat="1">
      <c r="A33" s="9"/>
      <c r="B33" s="786"/>
      <c r="C33" s="786"/>
      <c r="D33" s="786" t="s">
        <v>93</v>
      </c>
      <c r="E33" s="786" t="s">
        <v>79</v>
      </c>
      <c r="F33" s="787">
        <f t="shared" ref="F33:AK33" si="284">SUM(F86,F159,F109,F136)</f>
        <v>13597</v>
      </c>
      <c r="G33" s="787">
        <f t="shared" si="284"/>
        <v>13681</v>
      </c>
      <c r="H33" s="787">
        <f t="shared" si="284"/>
        <v>11851</v>
      </c>
      <c r="I33" s="787">
        <f t="shared" si="284"/>
        <v>13269</v>
      </c>
      <c r="J33" s="787">
        <f t="shared" si="284"/>
        <v>14846</v>
      </c>
      <c r="K33" s="787">
        <f t="shared" si="284"/>
        <v>12464</v>
      </c>
      <c r="L33" s="787">
        <f t="shared" si="284"/>
        <v>13959</v>
      </c>
      <c r="M33" s="787">
        <f t="shared" si="284"/>
        <v>13567</v>
      </c>
      <c r="N33" s="787">
        <f t="shared" si="284"/>
        <v>13651</v>
      </c>
      <c r="O33" s="787">
        <f t="shared" si="284"/>
        <v>15355</v>
      </c>
      <c r="P33" s="787">
        <f t="shared" si="284"/>
        <v>13074</v>
      </c>
      <c r="Q33" s="787">
        <f t="shared" si="284"/>
        <v>13569</v>
      </c>
      <c r="R33" s="787">
        <f t="shared" si="284"/>
        <v>14616</v>
      </c>
      <c r="S33" s="787">
        <f t="shared" si="284"/>
        <v>12694</v>
      </c>
      <c r="T33" s="787">
        <f t="shared" si="284"/>
        <v>14412</v>
      </c>
      <c r="U33" s="787">
        <f t="shared" si="284"/>
        <v>15395</v>
      </c>
      <c r="V33" s="787">
        <f t="shared" si="284"/>
        <v>15368</v>
      </c>
      <c r="W33" s="787">
        <f t="shared" si="284"/>
        <v>14768</v>
      </c>
      <c r="X33" s="787">
        <f t="shared" si="284"/>
        <v>15231</v>
      </c>
      <c r="Y33" s="787">
        <f t="shared" si="284"/>
        <v>15819</v>
      </c>
      <c r="Z33" s="787">
        <f t="shared" si="284"/>
        <v>14579</v>
      </c>
      <c r="AA33" s="787">
        <f t="shared" si="284"/>
        <v>16119</v>
      </c>
      <c r="AB33" s="787">
        <f t="shared" si="284"/>
        <v>14345</v>
      </c>
      <c r="AC33" s="787">
        <f t="shared" si="284"/>
        <v>16305</v>
      </c>
      <c r="AD33" s="787">
        <f t="shared" si="284"/>
        <v>16381</v>
      </c>
      <c r="AE33" s="787">
        <f t="shared" si="284"/>
        <v>14900</v>
      </c>
      <c r="AF33" s="787">
        <f t="shared" si="284"/>
        <v>15051</v>
      </c>
      <c r="AG33" s="787">
        <f t="shared" si="284"/>
        <v>14669</v>
      </c>
      <c r="AH33" s="787">
        <f t="shared" si="284"/>
        <v>15179</v>
      </c>
      <c r="AI33" s="787">
        <f t="shared" si="284"/>
        <v>15664</v>
      </c>
      <c r="AJ33" s="787">
        <f t="shared" si="284"/>
        <v>14952</v>
      </c>
      <c r="AK33" s="787">
        <f t="shared" si="284"/>
        <v>17109</v>
      </c>
      <c r="AL33" s="787">
        <f t="shared" ref="AL33:BK33" si="285">SUM(AL86,AL159,AL109,AL136)</f>
        <v>15864</v>
      </c>
      <c r="AM33" s="787">
        <f t="shared" si="285"/>
        <v>17581</v>
      </c>
      <c r="AN33" s="787">
        <f t="shared" si="285"/>
        <v>16458</v>
      </c>
      <c r="AO33" s="787">
        <f t="shared" si="285"/>
        <v>17005</v>
      </c>
      <c r="AP33" s="787">
        <f t="shared" si="285"/>
        <v>16529</v>
      </c>
      <c r="AQ33" s="787">
        <f t="shared" si="285"/>
        <v>16394</v>
      </c>
      <c r="AR33" s="787">
        <f t="shared" si="285"/>
        <v>17366</v>
      </c>
      <c r="AS33" s="787">
        <f t="shared" si="285"/>
        <v>15591</v>
      </c>
      <c r="AT33" s="787">
        <f t="shared" si="285"/>
        <v>17475</v>
      </c>
      <c r="AU33" s="787">
        <f t="shared" si="285"/>
        <v>14632</v>
      </c>
      <c r="AV33" s="787">
        <f t="shared" si="285"/>
        <v>15752</v>
      </c>
      <c r="AW33" s="787">
        <f t="shared" si="285"/>
        <v>16487</v>
      </c>
      <c r="AX33" s="787">
        <f t="shared" si="285"/>
        <v>15520</v>
      </c>
      <c r="AY33" s="787">
        <f t="shared" si="285"/>
        <v>16436</v>
      </c>
      <c r="AZ33" s="787">
        <f t="shared" si="285"/>
        <v>16011</v>
      </c>
      <c r="BA33" s="787">
        <f t="shared" si="285"/>
        <v>15369</v>
      </c>
      <c r="BB33" s="787">
        <f t="shared" si="285"/>
        <v>16171</v>
      </c>
      <c r="BC33" s="787">
        <f t="shared" si="285"/>
        <v>13362</v>
      </c>
      <c r="BD33" s="787">
        <f t="shared" si="285"/>
        <v>14000</v>
      </c>
      <c r="BE33" s="787">
        <f t="shared" si="285"/>
        <v>13510</v>
      </c>
      <c r="BF33" s="787">
        <f t="shared" si="285"/>
        <v>16224</v>
      </c>
      <c r="BG33" s="787">
        <f t="shared" si="285"/>
        <v>8322</v>
      </c>
      <c r="BH33" s="787">
        <f t="shared" si="285"/>
        <v>9601</v>
      </c>
      <c r="BI33" s="788">
        <f t="shared" si="285"/>
        <v>12957</v>
      </c>
      <c r="BJ33" s="788">
        <f t="shared" si="285"/>
        <v>13783</v>
      </c>
      <c r="BK33" s="788">
        <f t="shared" si="285"/>
        <v>14484</v>
      </c>
      <c r="BL33" s="788">
        <f>SUM(BL86,F140,BL109,BL136)</f>
        <v>12005</v>
      </c>
      <c r="BM33" s="788">
        <f t="shared" ref="BM33:CR33" si="286">SUM(BM86,BM159,BM109,BM136)</f>
        <v>13262</v>
      </c>
      <c r="BN33" s="788">
        <f t="shared" si="286"/>
        <v>14005</v>
      </c>
      <c r="BO33" s="789">
        <f t="shared" si="286"/>
        <v>12544</v>
      </c>
      <c r="BP33" s="788">
        <f t="shared" si="286"/>
        <v>13350</v>
      </c>
      <c r="BQ33" s="788">
        <f t="shared" si="286"/>
        <v>13193</v>
      </c>
      <c r="BR33" s="788">
        <f t="shared" si="286"/>
        <v>15301</v>
      </c>
      <c r="BS33" s="788">
        <f t="shared" si="286"/>
        <v>12929</v>
      </c>
      <c r="BT33" s="788">
        <f t="shared" si="286"/>
        <v>14002</v>
      </c>
      <c r="BU33" s="788">
        <f t="shared" si="286"/>
        <v>13384</v>
      </c>
      <c r="BV33" s="788">
        <f t="shared" si="286"/>
        <v>12931</v>
      </c>
      <c r="BW33" s="788">
        <f t="shared" si="286"/>
        <v>15179</v>
      </c>
      <c r="BX33" s="788">
        <f t="shared" si="286"/>
        <v>12816</v>
      </c>
      <c r="BY33" s="788">
        <f t="shared" si="286"/>
        <v>14084</v>
      </c>
      <c r="BZ33" s="788">
        <f t="shared" si="286"/>
        <v>14363</v>
      </c>
      <c r="CA33" s="789">
        <f t="shared" si="286"/>
        <v>11448</v>
      </c>
      <c r="CB33" s="788">
        <f t="shared" si="286"/>
        <v>11792</v>
      </c>
      <c r="CC33" s="788">
        <f t="shared" si="286"/>
        <v>11417</v>
      </c>
      <c r="CD33" s="788">
        <f t="shared" si="286"/>
        <v>12379</v>
      </c>
      <c r="CE33" s="788">
        <f t="shared" si="286"/>
        <v>11887</v>
      </c>
      <c r="CF33" s="788">
        <f t="shared" si="286"/>
        <v>14762</v>
      </c>
      <c r="CG33" s="788">
        <f t="shared" si="286"/>
        <v>14510</v>
      </c>
      <c r="CH33" s="788">
        <f t="shared" si="286"/>
        <v>13542</v>
      </c>
      <c r="CI33" s="788">
        <f t="shared" si="286"/>
        <v>14127</v>
      </c>
      <c r="CJ33" s="788">
        <f t="shared" si="286"/>
        <v>14172</v>
      </c>
      <c r="CK33" s="788">
        <f t="shared" si="286"/>
        <v>13679</v>
      </c>
      <c r="CL33" s="788">
        <f t="shared" si="286"/>
        <v>14221</v>
      </c>
      <c r="CM33" s="788">
        <f t="shared" si="286"/>
        <v>12530</v>
      </c>
      <c r="CN33" s="788">
        <f t="shared" si="286"/>
        <v>13389</v>
      </c>
      <c r="CO33" s="788">
        <f t="shared" si="286"/>
        <v>15023</v>
      </c>
      <c r="CP33" s="788">
        <f t="shared" si="286"/>
        <v>15269</v>
      </c>
      <c r="CQ33" s="788">
        <f t="shared" si="286"/>
        <v>13769</v>
      </c>
      <c r="CR33" s="788">
        <f t="shared" si="286"/>
        <v>15347</v>
      </c>
      <c r="CS33" s="788">
        <f t="shared" ref="CS33:DK33" si="287">SUM(CS86,CS159,CS109,CS136)</f>
        <v>16043</v>
      </c>
      <c r="CT33" s="788">
        <f t="shared" si="287"/>
        <v>15276</v>
      </c>
      <c r="CU33" s="788">
        <f t="shared" si="287"/>
        <v>17217</v>
      </c>
      <c r="CV33" s="788">
        <f t="shared" si="287"/>
        <v>16431</v>
      </c>
      <c r="CW33" s="788">
        <f t="shared" si="287"/>
        <v>16618</v>
      </c>
      <c r="CX33" s="788">
        <f t="shared" si="287"/>
        <v>17082</v>
      </c>
      <c r="CY33" s="788">
        <f t="shared" si="287"/>
        <v>15783</v>
      </c>
      <c r="CZ33" s="788">
        <f t="shared" si="287"/>
        <v>16925</v>
      </c>
      <c r="DA33" s="788">
        <f t="shared" si="287"/>
        <v>17278</v>
      </c>
      <c r="DB33" s="788">
        <f t="shared" si="287"/>
        <v>18516</v>
      </c>
      <c r="DC33" s="788">
        <f t="shared" si="287"/>
        <v>17487</v>
      </c>
      <c r="DD33" s="788">
        <f t="shared" si="287"/>
        <v>17029</v>
      </c>
      <c r="DE33" s="788">
        <f>SUM(DE86,DE159,DE109,DE136)</f>
        <v>18151</v>
      </c>
      <c r="DF33" s="788">
        <f t="shared" si="287"/>
        <v>16307</v>
      </c>
      <c r="DG33" s="788">
        <f t="shared" si="287"/>
        <v>17413</v>
      </c>
      <c r="DH33" s="788">
        <f t="shared" si="287"/>
        <v>16170</v>
      </c>
      <c r="DI33" s="788">
        <f t="shared" si="287"/>
        <v>16938</v>
      </c>
      <c r="DJ33" s="788">
        <f t="shared" si="287"/>
        <v>17281</v>
      </c>
      <c r="DK33" s="788">
        <f t="shared" si="287"/>
        <v>13204</v>
      </c>
      <c r="DL33" s="788">
        <f t="shared" ref="DL33:DU33" si="288">SUM(DL86,DL159,DL109,DL136)</f>
        <v>5317</v>
      </c>
      <c r="DM33" s="788">
        <f t="shared" si="288"/>
        <v>2561</v>
      </c>
      <c r="DN33" s="788">
        <f t="shared" si="288"/>
        <v>5967</v>
      </c>
      <c r="DO33" s="788">
        <f t="shared" si="288"/>
        <v>5235</v>
      </c>
      <c r="DP33" s="788">
        <f t="shared" si="288"/>
        <v>4991</v>
      </c>
      <c r="DQ33" s="788">
        <f t="shared" si="288"/>
        <v>4866</v>
      </c>
      <c r="DR33" s="788">
        <f t="shared" si="288"/>
        <v>3760</v>
      </c>
      <c r="DS33" s="788">
        <f t="shared" si="288"/>
        <v>4056</v>
      </c>
      <c r="DT33" s="788">
        <f t="shared" si="288"/>
        <v>3899</v>
      </c>
      <c r="DU33" s="788">
        <f t="shared" si="288"/>
        <v>3206</v>
      </c>
      <c r="DV33" s="788">
        <f t="shared" ref="DV33:EA33" si="289">SUM(DV86,DV159,DV109,DV136)</f>
        <v>3912</v>
      </c>
      <c r="DW33" s="788">
        <f t="shared" si="289"/>
        <v>4435</v>
      </c>
      <c r="DX33" s="788">
        <f t="shared" si="289"/>
        <v>4422</v>
      </c>
      <c r="DY33" s="788">
        <f t="shared" si="289"/>
        <v>3912</v>
      </c>
      <c r="DZ33" s="788">
        <f t="shared" si="289"/>
        <v>3661</v>
      </c>
      <c r="EA33" s="788">
        <f t="shared" si="289"/>
        <v>3353</v>
      </c>
      <c r="EB33" s="788">
        <f t="shared" ref="EB33:FN33" si="290">SUM(EB86,EB159,EB109,EB136)</f>
        <v>2993</v>
      </c>
      <c r="EC33" s="788">
        <f t="shared" si="290"/>
        <v>2540</v>
      </c>
      <c r="ED33" s="788">
        <f t="shared" si="290"/>
        <v>2521</v>
      </c>
      <c r="EE33" s="788">
        <f t="shared" si="290"/>
        <v>2816</v>
      </c>
      <c r="EF33" s="788">
        <f t="shared" si="290"/>
        <v>2698</v>
      </c>
      <c r="EG33" s="788">
        <f t="shared" si="290"/>
        <v>2814</v>
      </c>
      <c r="EH33" s="788">
        <f t="shared" si="290"/>
        <v>2657</v>
      </c>
      <c r="EI33" s="788">
        <f t="shared" si="290"/>
        <v>2529</v>
      </c>
      <c r="EJ33" s="788">
        <f t="shared" si="290"/>
        <v>3069</v>
      </c>
      <c r="EK33" s="788">
        <f t="shared" si="290"/>
        <v>3101</v>
      </c>
      <c r="EL33" s="788">
        <f t="shared" si="290"/>
        <v>3002</v>
      </c>
      <c r="EM33" s="788">
        <f t="shared" si="290"/>
        <v>3163</v>
      </c>
      <c r="EN33" s="788">
        <f t="shared" si="290"/>
        <v>4769</v>
      </c>
      <c r="EO33" s="788">
        <f t="shared" si="290"/>
        <v>6973</v>
      </c>
      <c r="EP33" s="788">
        <f t="shared" si="290"/>
        <v>7058</v>
      </c>
      <c r="EQ33" s="788">
        <f t="shared" si="290"/>
        <v>8974</v>
      </c>
      <c r="ER33" s="788">
        <f t="shared" si="290"/>
        <v>8182</v>
      </c>
      <c r="ES33" s="788">
        <f t="shared" si="290"/>
        <v>9885</v>
      </c>
      <c r="ET33" s="788">
        <f t="shared" si="290"/>
        <v>10203</v>
      </c>
      <c r="EU33" s="788">
        <f t="shared" si="290"/>
        <v>8544</v>
      </c>
      <c r="EV33" s="788">
        <f t="shared" si="290"/>
        <v>10102</v>
      </c>
      <c r="EW33" s="788">
        <f t="shared" si="290"/>
        <v>10545</v>
      </c>
      <c r="EX33" s="788">
        <f t="shared" si="290"/>
        <v>12580</v>
      </c>
      <c r="EY33" s="788">
        <f t="shared" si="290"/>
        <v>11309</v>
      </c>
      <c r="EZ33" s="788">
        <f t="shared" si="290"/>
        <v>12902</v>
      </c>
      <c r="FA33" s="788">
        <f t="shared" si="290"/>
        <v>13047</v>
      </c>
      <c r="FB33" s="788">
        <f t="shared" si="290"/>
        <v>13107</v>
      </c>
      <c r="FC33" s="788">
        <f t="shared" si="290"/>
        <v>13132</v>
      </c>
      <c r="FD33" s="788">
        <f t="shared" si="290"/>
        <v>13863</v>
      </c>
      <c r="FE33" s="788">
        <f t="shared" si="290"/>
        <v>13722</v>
      </c>
      <c r="FF33" s="788">
        <f t="shared" si="290"/>
        <v>14199</v>
      </c>
      <c r="FG33" s="788">
        <f t="shared" si="290"/>
        <v>13195</v>
      </c>
      <c r="FH33" s="788">
        <f t="shared" si="290"/>
        <v>13110</v>
      </c>
      <c r="FI33" s="788">
        <f t="shared" si="290"/>
        <v>13818</v>
      </c>
      <c r="FJ33" s="788">
        <f t="shared" si="290"/>
        <v>14358</v>
      </c>
      <c r="FK33" s="788">
        <f t="shared" si="290"/>
        <v>13535</v>
      </c>
      <c r="FL33" s="788">
        <f t="shared" si="290"/>
        <v>13071</v>
      </c>
      <c r="FM33" s="788">
        <f t="shared" si="290"/>
        <v>15394</v>
      </c>
      <c r="FN33" s="788">
        <f t="shared" si="290"/>
        <v>14743</v>
      </c>
      <c r="FO33" s="788">
        <f t="shared" ref="FO33:FP33" si="291">SUM(FO86,FO159,FO109,FO136)</f>
        <v>14279</v>
      </c>
      <c r="FP33" s="788">
        <f t="shared" si="291"/>
        <v>14574</v>
      </c>
      <c r="FQ33" s="788">
        <f t="shared" ref="FQ33:FR33" si="292">SUM(FQ86,FQ159,FQ109,FQ136)</f>
        <v>14329</v>
      </c>
      <c r="FR33" s="788">
        <f t="shared" si="292"/>
        <v>14261</v>
      </c>
      <c r="FS33" s="788">
        <f t="shared" ref="FS33:FX33" si="293">SUM(FS86,FS159,FS109,FS136)</f>
        <v>12402</v>
      </c>
      <c r="FT33" s="788">
        <f t="shared" si="293"/>
        <v>13794</v>
      </c>
      <c r="FU33" s="788">
        <f t="shared" si="293"/>
        <v>14325</v>
      </c>
      <c r="FV33" s="788">
        <f t="shared" si="293"/>
        <v>15896</v>
      </c>
      <c r="FW33" s="788">
        <f t="shared" si="293"/>
        <v>13856</v>
      </c>
      <c r="FX33" s="788">
        <f t="shared" si="293"/>
        <v>14083</v>
      </c>
      <c r="FY33" s="788">
        <f t="shared" ref="FY33:FZ33" si="294">SUM(FY86,FY159,FY109,FY136)</f>
        <v>16879</v>
      </c>
      <c r="FZ33" s="788">
        <f t="shared" si="294"/>
        <v>13673</v>
      </c>
      <c r="GA33" s="788">
        <f t="shared" ref="GA33:GB33" si="295">SUM(GA86,GA159,GA109,GA136)</f>
        <v>13857</v>
      </c>
      <c r="GB33" s="788">
        <f t="shared" si="295"/>
        <v>14388</v>
      </c>
      <c r="GC33" s="788">
        <f t="shared" ref="GC33:GD33" si="296">SUM(GC86,GC159,GC109,GC136)</f>
        <v>14439</v>
      </c>
      <c r="GD33" s="788">
        <f t="shared" si="296"/>
        <v>15300</v>
      </c>
      <c r="GE33" s="788">
        <f t="shared" ref="GE33" si="297">SUM(GE86,GE159,GE109,GE136)</f>
        <v>12665</v>
      </c>
      <c r="GF33" s="1042"/>
      <c r="GG33" s="1042"/>
      <c r="GH33" s="799" t="s">
        <v>515</v>
      </c>
      <c r="GI33" s="795"/>
      <c r="GJ33" s="795"/>
      <c r="GK33" s="795"/>
      <c r="GL33" s="795"/>
      <c r="GM33" s="795"/>
      <c r="GN33" s="795"/>
      <c r="GO33" s="795"/>
      <c r="GP33" s="795"/>
      <c r="GQ33" s="795"/>
      <c r="GR33" s="795"/>
      <c r="GS33" s="795"/>
      <c r="GT33" s="795"/>
      <c r="GU33" s="795"/>
      <c r="GV33" s="795"/>
    </row>
    <row r="34" spans="1:209" s="9" customFormat="1" ht="11.25">
      <c r="B34" s="188"/>
      <c r="C34" s="188"/>
      <c r="D34" s="188" t="s">
        <v>1</v>
      </c>
      <c r="E34" s="188" t="s">
        <v>75</v>
      </c>
      <c r="S34" s="10">
        <f t="shared" ref="S34:AX34" si="298">S33/G33-1</f>
        <v>-7.2143849133835203E-2</v>
      </c>
      <c r="T34" s="10">
        <f t="shared" si="298"/>
        <v>0.21609990718082872</v>
      </c>
      <c r="U34" s="10">
        <f t="shared" si="298"/>
        <v>0.16022307634335675</v>
      </c>
      <c r="V34" s="10">
        <f t="shared" si="298"/>
        <v>3.5160986124208593E-2</v>
      </c>
      <c r="W34" s="10">
        <f t="shared" si="298"/>
        <v>0.18485237483953787</v>
      </c>
      <c r="X34" s="10">
        <f t="shared" si="298"/>
        <v>9.1124006017623049E-2</v>
      </c>
      <c r="Y34" s="10">
        <f t="shared" si="298"/>
        <v>0.16599100759195107</v>
      </c>
      <c r="Z34" s="10">
        <f t="shared" si="298"/>
        <v>6.7980367738627256E-2</v>
      </c>
      <c r="AA34" s="10">
        <f t="shared" si="298"/>
        <v>4.9755779876261785E-2</v>
      </c>
      <c r="AB34" s="10">
        <f t="shared" si="298"/>
        <v>9.7215848248431991E-2</v>
      </c>
      <c r="AC34" s="10">
        <f t="shared" si="298"/>
        <v>0.20163608224629681</v>
      </c>
      <c r="AD34" s="10">
        <f t="shared" si="298"/>
        <v>0.12075807334428035</v>
      </c>
      <c r="AE34" s="10">
        <f t="shared" si="298"/>
        <v>0.17378288955412002</v>
      </c>
      <c r="AF34" s="10">
        <f t="shared" si="298"/>
        <v>4.4338051623646901E-2</v>
      </c>
      <c r="AG34" s="10">
        <f t="shared" si="298"/>
        <v>-4.7158168236440368E-2</v>
      </c>
      <c r="AH34" s="10">
        <f t="shared" si="298"/>
        <v>-1.2298282144716288E-2</v>
      </c>
      <c r="AI34" s="10">
        <f t="shared" si="298"/>
        <v>6.0671722643553583E-2</v>
      </c>
      <c r="AJ34" s="10">
        <f t="shared" si="298"/>
        <v>-1.8317904274177677E-2</v>
      </c>
      <c r="AK34" s="10">
        <f t="shared" si="298"/>
        <v>8.1547506163474281E-2</v>
      </c>
      <c r="AL34" s="10">
        <f t="shared" si="298"/>
        <v>8.8140476027162462E-2</v>
      </c>
      <c r="AM34" s="10">
        <f t="shared" si="298"/>
        <v>9.070041565853959E-2</v>
      </c>
      <c r="AN34" s="10">
        <f t="shared" si="298"/>
        <v>0.14729871035203912</v>
      </c>
      <c r="AO34" s="10">
        <f t="shared" si="298"/>
        <v>4.2931616068690559E-2</v>
      </c>
      <c r="AP34" s="10">
        <f t="shared" si="298"/>
        <v>9.0348574568097639E-3</v>
      </c>
      <c r="AQ34" s="10">
        <f t="shared" si="298"/>
        <v>0.10026845637583892</v>
      </c>
      <c r="AR34" s="10">
        <f t="shared" si="298"/>
        <v>0.15381037804797026</v>
      </c>
      <c r="AS34" s="10">
        <f t="shared" si="298"/>
        <v>6.2853636921398781E-2</v>
      </c>
      <c r="AT34" s="10">
        <f t="shared" si="298"/>
        <v>0.15126161143685346</v>
      </c>
      <c r="AU34" s="10">
        <f t="shared" si="298"/>
        <v>-6.588355464759954E-2</v>
      </c>
      <c r="AV34" s="10">
        <f t="shared" si="298"/>
        <v>5.3504547886570331E-2</v>
      </c>
      <c r="AW34" s="10">
        <f t="shared" si="298"/>
        <v>-3.6355134724414095E-2</v>
      </c>
      <c r="AX34" s="10">
        <f t="shared" si="298"/>
        <v>-2.1684316691880978E-2</v>
      </c>
      <c r="AY34" s="10">
        <f t="shared" ref="AY34:CD34" si="299">AY33/AM33-1</f>
        <v>-6.5127125874523628E-2</v>
      </c>
      <c r="AZ34" s="10">
        <f t="shared" si="299"/>
        <v>-2.7160043747721518E-2</v>
      </c>
      <c r="BA34" s="10">
        <f t="shared" si="299"/>
        <v>-9.620699794178178E-2</v>
      </c>
      <c r="BB34" s="10">
        <f t="shared" si="299"/>
        <v>-2.1658902534938629E-2</v>
      </c>
      <c r="BC34" s="10">
        <f t="shared" si="299"/>
        <v>-0.18494571184579722</v>
      </c>
      <c r="BD34" s="10">
        <f t="shared" si="299"/>
        <v>-0.1938270183116434</v>
      </c>
      <c r="BE34" s="10">
        <f t="shared" si="299"/>
        <v>-0.13347444038227185</v>
      </c>
      <c r="BF34" s="10">
        <f t="shared" si="299"/>
        <v>-7.1587982832618025E-2</v>
      </c>
      <c r="BG34" s="10">
        <f t="shared" si="299"/>
        <v>-0.43124658283214867</v>
      </c>
      <c r="BH34" s="10">
        <f t="shared" si="299"/>
        <v>-0.39049009649568311</v>
      </c>
      <c r="BI34" s="487">
        <f t="shared" si="299"/>
        <v>-0.21410808515800328</v>
      </c>
      <c r="BJ34" s="487">
        <f t="shared" si="299"/>
        <v>-0.11192010309278355</v>
      </c>
      <c r="BK34" s="487">
        <f t="shared" si="299"/>
        <v>-0.11876368946215621</v>
      </c>
      <c r="BL34" s="487">
        <f t="shared" si="299"/>
        <v>-0.25020298544750486</v>
      </c>
      <c r="BM34" s="487">
        <f t="shared" si="299"/>
        <v>-0.13709415056282126</v>
      </c>
      <c r="BN34" s="487">
        <f t="shared" si="299"/>
        <v>-0.1339434790674664</v>
      </c>
      <c r="BO34" s="736">
        <f t="shared" si="299"/>
        <v>-6.1218380481963819E-2</v>
      </c>
      <c r="BP34" s="487">
        <f t="shared" si="299"/>
        <v>-4.6428571428571375E-2</v>
      </c>
      <c r="BQ34" s="487">
        <f t="shared" si="299"/>
        <v>-2.3464100666173215E-2</v>
      </c>
      <c r="BR34" s="487">
        <f t="shared" si="299"/>
        <v>-5.6891025641025661E-2</v>
      </c>
      <c r="BS34" s="487">
        <f t="shared" si="299"/>
        <v>0.55359288632540249</v>
      </c>
      <c r="BT34" s="487">
        <f t="shared" si="299"/>
        <v>0.45838975106759716</v>
      </c>
      <c r="BU34" s="487">
        <f t="shared" si="299"/>
        <v>3.2955159373311727E-2</v>
      </c>
      <c r="BV34" s="487">
        <f t="shared" si="299"/>
        <v>-6.1815279692374658E-2</v>
      </c>
      <c r="BW34" s="487">
        <f t="shared" si="299"/>
        <v>4.7983982325324526E-2</v>
      </c>
      <c r="BX34" s="487">
        <f t="shared" si="299"/>
        <v>6.7555185339441826E-2</v>
      </c>
      <c r="BY34" s="487">
        <f t="shared" si="299"/>
        <v>6.1981601568390943E-2</v>
      </c>
      <c r="BZ34" s="487">
        <f t="shared" si="299"/>
        <v>2.5562299178864656E-2</v>
      </c>
      <c r="CA34" s="736">
        <f t="shared" si="299"/>
        <v>-8.7372448979591844E-2</v>
      </c>
      <c r="CB34" s="487">
        <f t="shared" si="299"/>
        <v>-0.11670411985018725</v>
      </c>
      <c r="CC34" s="487">
        <f t="shared" si="299"/>
        <v>-0.13461684226483739</v>
      </c>
      <c r="CD34" s="487">
        <f t="shared" si="299"/>
        <v>-0.1909679105940788</v>
      </c>
      <c r="CE34" s="487">
        <f t="shared" ref="CE34:DB34" si="300">CE33/BS33-1</f>
        <v>-8.0594013458117453E-2</v>
      </c>
      <c r="CF34" s="487">
        <f t="shared" si="300"/>
        <v>5.4277960291386984E-2</v>
      </c>
      <c r="CG34" s="487">
        <f t="shared" si="300"/>
        <v>8.4130304841601999E-2</v>
      </c>
      <c r="CH34" s="487">
        <f t="shared" si="300"/>
        <v>4.7250792668780406E-2</v>
      </c>
      <c r="CI34" s="487">
        <f t="shared" si="300"/>
        <v>-6.9306278410962485E-2</v>
      </c>
      <c r="CJ34" s="487">
        <f t="shared" si="300"/>
        <v>0.10580524344569286</v>
      </c>
      <c r="CK34" s="487">
        <f t="shared" si="300"/>
        <v>-2.8756035217267772E-2</v>
      </c>
      <c r="CL34" s="487">
        <f t="shared" si="300"/>
        <v>-9.8865139594792595E-3</v>
      </c>
      <c r="CM34" s="487">
        <f t="shared" si="300"/>
        <v>9.4514325646401165E-2</v>
      </c>
      <c r="CN34" s="487">
        <f t="shared" si="300"/>
        <v>0.13543080054274093</v>
      </c>
      <c r="CO34" s="487">
        <f t="shared" si="300"/>
        <v>0.31584479285276346</v>
      </c>
      <c r="CP34" s="487">
        <f t="shared" si="300"/>
        <v>0.23345989175216086</v>
      </c>
      <c r="CQ34" s="487">
        <f t="shared" si="300"/>
        <v>0.15832421973584587</v>
      </c>
      <c r="CR34" s="487">
        <f t="shared" si="300"/>
        <v>3.9628776588538139E-2</v>
      </c>
      <c r="CS34" s="487">
        <f t="shared" si="300"/>
        <v>0.10565127498277049</v>
      </c>
      <c r="CT34" s="487">
        <f t="shared" si="300"/>
        <v>0.12804607886575092</v>
      </c>
      <c r="CU34" s="487">
        <f t="shared" si="300"/>
        <v>0.21873009131450405</v>
      </c>
      <c r="CV34" s="487">
        <f t="shared" si="300"/>
        <v>0.1593988145639289</v>
      </c>
      <c r="CW34" s="487">
        <f t="shared" si="300"/>
        <v>0.21485488705314726</v>
      </c>
      <c r="CX34" s="487">
        <f t="shared" si="300"/>
        <v>0.20118135152239636</v>
      </c>
      <c r="CY34" s="487">
        <f t="shared" si="300"/>
        <v>0.25961691939345566</v>
      </c>
      <c r="CZ34" s="487">
        <f t="shared" si="300"/>
        <v>0.26409739338262761</v>
      </c>
      <c r="DA34" s="487">
        <f t="shared" si="300"/>
        <v>0.15010317513146498</v>
      </c>
      <c r="DB34" s="487">
        <f t="shared" si="300"/>
        <v>0.21265308795598936</v>
      </c>
      <c r="DC34" s="487">
        <f t="shared" ref="DC34:DK34" si="301">DC33/CQ33-1</f>
        <v>0.27002687195874797</v>
      </c>
      <c r="DD34" s="487">
        <f t="shared" si="301"/>
        <v>0.10959796702938696</v>
      </c>
      <c r="DE34" s="487">
        <f t="shared" si="301"/>
        <v>0.13139687090943086</v>
      </c>
      <c r="DF34" s="487">
        <f t="shared" si="301"/>
        <v>6.7491489918826808E-2</v>
      </c>
      <c r="DG34" s="487">
        <f t="shared" si="301"/>
        <v>1.1384097113318337E-2</v>
      </c>
      <c r="DH34" s="487">
        <f t="shared" si="301"/>
        <v>-1.5884608362242147E-2</v>
      </c>
      <c r="DI34" s="487">
        <f t="shared" si="301"/>
        <v>1.9256228186304014E-2</v>
      </c>
      <c r="DJ34" s="487">
        <f t="shared" si="301"/>
        <v>1.1649689731881407E-2</v>
      </c>
      <c r="DK34" s="487">
        <f t="shared" si="301"/>
        <v>-0.16340366216815561</v>
      </c>
      <c r="DL34" s="487">
        <f t="shared" ref="DL34:DR34" si="302">DL33/CZ33-1</f>
        <v>-0.68584933530280656</v>
      </c>
      <c r="DM34" s="487">
        <f t="shared" si="302"/>
        <v>-0.85177682602153026</v>
      </c>
      <c r="DN34" s="487">
        <f t="shared" si="302"/>
        <v>-0.67773817239144529</v>
      </c>
      <c r="DO34" s="487">
        <f t="shared" si="302"/>
        <v>-0.70063475724824154</v>
      </c>
      <c r="DP34" s="487">
        <f t="shared" si="302"/>
        <v>-0.70691173879852021</v>
      </c>
      <c r="DQ34" s="487">
        <f t="shared" si="302"/>
        <v>-0.73191559693680786</v>
      </c>
      <c r="DR34" s="487">
        <f t="shared" si="302"/>
        <v>-0.76942417366775007</v>
      </c>
      <c r="DS34" s="487">
        <f t="shared" ref="DS34:EC34" si="303">DS33/DG33-1</f>
        <v>-0.76707057945213353</v>
      </c>
      <c r="DT34" s="487">
        <f t="shared" si="303"/>
        <v>-0.75887445887445892</v>
      </c>
      <c r="DU34" s="487">
        <f t="shared" si="303"/>
        <v>-0.81072145471720392</v>
      </c>
      <c r="DV34" s="487">
        <f t="shared" si="303"/>
        <v>-0.77362421156183092</v>
      </c>
      <c r="DW34" s="487">
        <f t="shared" si="303"/>
        <v>-0.66411693426234475</v>
      </c>
      <c r="DX34" s="487">
        <f t="shared" si="303"/>
        <v>-0.16832800451382357</v>
      </c>
      <c r="DY34" s="487">
        <f t="shared" si="303"/>
        <v>0.52752830925419758</v>
      </c>
      <c r="DZ34" s="487">
        <f t="shared" si="303"/>
        <v>-0.38645885704709237</v>
      </c>
      <c r="EA34" s="487">
        <f t="shared" si="303"/>
        <v>-0.35950334288443175</v>
      </c>
      <c r="EB34" s="487">
        <f t="shared" si="303"/>
        <v>-0.40032057703866963</v>
      </c>
      <c r="EC34" s="487">
        <f t="shared" si="303"/>
        <v>-0.47801068639539668</v>
      </c>
      <c r="ED34" s="487">
        <f t="shared" ref="ED34:EJ34" si="304">ED33/DR33-1</f>
        <v>-0.32952127659574471</v>
      </c>
      <c r="EE34" s="487">
        <f t="shared" si="304"/>
        <v>-0.3057199211045365</v>
      </c>
      <c r="EF34" s="487">
        <f t="shared" si="304"/>
        <v>-0.3080276994101051</v>
      </c>
      <c r="EG34" s="487">
        <f t="shared" si="304"/>
        <v>-0.12227074235807855</v>
      </c>
      <c r="EH34" s="487">
        <f t="shared" si="304"/>
        <v>-0.32080777096114521</v>
      </c>
      <c r="EI34" s="487">
        <f t="shared" si="304"/>
        <v>-0.42976324689966183</v>
      </c>
      <c r="EJ34" s="487">
        <f t="shared" si="304"/>
        <v>-0.30597014925373134</v>
      </c>
      <c r="EK34" s="487">
        <f t="shared" ref="EK34:FR34" si="305">EK33/DY33-1</f>
        <v>-0.20731083844580778</v>
      </c>
      <c r="EL34" s="487">
        <f t="shared" si="305"/>
        <v>-0.18000546298825459</v>
      </c>
      <c r="EM34" s="487">
        <f t="shared" si="305"/>
        <v>-5.6665672532060896E-2</v>
      </c>
      <c r="EN34" s="487">
        <f t="shared" si="305"/>
        <v>0.59338456398262607</v>
      </c>
      <c r="EO34" s="487">
        <f t="shared" si="305"/>
        <v>1.7452755905511812</v>
      </c>
      <c r="EP34" s="487">
        <f t="shared" si="305"/>
        <v>1.7996826656088856</v>
      </c>
      <c r="EQ34" s="487">
        <f t="shared" si="305"/>
        <v>2.1867897727272729</v>
      </c>
      <c r="ER34" s="487">
        <f t="shared" si="305"/>
        <v>2.032616753150482</v>
      </c>
      <c r="ES34" s="487">
        <f t="shared" si="305"/>
        <v>2.5127931769722816</v>
      </c>
      <c r="ET34" s="487">
        <f t="shared" si="305"/>
        <v>2.8400451637184796</v>
      </c>
      <c r="EU34" s="487">
        <f t="shared" si="305"/>
        <v>2.3784104389086593</v>
      </c>
      <c r="EV34" s="487">
        <f t="shared" si="305"/>
        <v>2.2916259367872271</v>
      </c>
      <c r="EW34" s="487">
        <f t="shared" si="305"/>
        <v>2.4005159625927122</v>
      </c>
      <c r="EX34" s="487">
        <f t="shared" si="305"/>
        <v>3.19053964023984</v>
      </c>
      <c r="EY34" s="487">
        <f t="shared" si="305"/>
        <v>2.5754030983243754</v>
      </c>
      <c r="EZ34" s="487">
        <f t="shared" si="305"/>
        <v>1.7053889704340532</v>
      </c>
      <c r="FA34" s="487">
        <f t="shared" si="305"/>
        <v>0.87107414312347631</v>
      </c>
      <c r="FB34" s="487">
        <f t="shared" si="305"/>
        <v>0.85704165485973371</v>
      </c>
      <c r="FC34" s="487">
        <f t="shared" si="305"/>
        <v>0.46333853354134158</v>
      </c>
      <c r="FD34" s="487">
        <f t="shared" si="305"/>
        <v>0.6943290149107797</v>
      </c>
      <c r="FE34" s="487">
        <f t="shared" si="305"/>
        <v>0.38816388467374807</v>
      </c>
      <c r="FF34" s="487">
        <f t="shared" si="305"/>
        <v>0.39164951484857391</v>
      </c>
      <c r="FG34" s="487">
        <f t="shared" si="305"/>
        <v>0.54435861423220966</v>
      </c>
      <c r="FH34" s="487">
        <f t="shared" si="305"/>
        <v>0.29776281924371406</v>
      </c>
      <c r="FI34" s="487">
        <f t="shared" si="305"/>
        <v>0.31038406827880505</v>
      </c>
      <c r="FJ34" s="487">
        <f t="shared" si="305"/>
        <v>0.14133545310015894</v>
      </c>
      <c r="FK34" s="487">
        <f t="shared" si="305"/>
        <v>0.19683437969758599</v>
      </c>
      <c r="FL34" s="487">
        <f t="shared" si="305"/>
        <v>1.3098744380716232E-2</v>
      </c>
      <c r="FM34" s="487">
        <f t="shared" si="305"/>
        <v>0.179888096880509</v>
      </c>
      <c r="FN34" s="487">
        <f t="shared" si="305"/>
        <v>0.12481879911497673</v>
      </c>
      <c r="FO34" s="487">
        <f t="shared" si="305"/>
        <v>8.7343892780993082E-2</v>
      </c>
      <c r="FP34" s="487">
        <f t="shared" si="305"/>
        <v>5.1287600086561413E-2</v>
      </c>
      <c r="FQ34" s="487">
        <f t="shared" si="305"/>
        <v>4.4235534178691083E-2</v>
      </c>
      <c r="FR34" s="487">
        <f t="shared" si="305"/>
        <v>4.3665046834284738E-3</v>
      </c>
      <c r="FS34" s="487">
        <f t="shared" ref="FS34:GE34" si="306">FS33/FG33-1</f>
        <v>-6.0098522167487678E-2</v>
      </c>
      <c r="FT34" s="487">
        <f t="shared" si="306"/>
        <v>5.2173913043478182E-2</v>
      </c>
      <c r="FU34" s="487">
        <f t="shared" si="306"/>
        <v>3.6691272253582374E-2</v>
      </c>
      <c r="FV34" s="487">
        <f t="shared" si="306"/>
        <v>0.10711798300598963</v>
      </c>
      <c r="FW34" s="487">
        <f t="shared" si="306"/>
        <v>2.3716291097155562E-2</v>
      </c>
      <c r="FX34" s="487">
        <f t="shared" si="306"/>
        <v>7.7423303496289453E-2</v>
      </c>
      <c r="FY34" s="487">
        <f t="shared" si="306"/>
        <v>9.6466155645056562E-2</v>
      </c>
      <c r="FZ34" s="487">
        <f t="shared" si="306"/>
        <v>-7.2576816116122878E-2</v>
      </c>
      <c r="GA34" s="487">
        <f t="shared" si="306"/>
        <v>-2.9553890328454346E-2</v>
      </c>
      <c r="GB34" s="487">
        <f t="shared" si="306"/>
        <v>-1.2762453684643904E-2</v>
      </c>
      <c r="GC34" s="487">
        <f t="shared" si="306"/>
        <v>7.6767394793775257E-3</v>
      </c>
      <c r="GD34" s="487">
        <f t="shared" si="306"/>
        <v>7.2856040950844969E-2</v>
      </c>
      <c r="GE34" s="487">
        <f t="shared" si="306"/>
        <v>2.120625705531376E-2</v>
      </c>
      <c r="GF34" s="487"/>
      <c r="GG34" s="487"/>
      <c r="GH34" s="797" t="s">
        <v>399</v>
      </c>
      <c r="GI34" s="795">
        <f t="shared" ref="GI34:GV34" si="307">INDEX($183:$183,1,COLUMN(GI34)-$GS$5)*100</f>
        <v>21.341615622419784</v>
      </c>
      <c r="GJ34" s="795">
        <f t="shared" si="307"/>
        <v>20.38042981920999</v>
      </c>
      <c r="GK34" s="795">
        <f t="shared" si="307"/>
        <v>21.473139185350647</v>
      </c>
      <c r="GL34" s="795">
        <f t="shared" si="307"/>
        <v>19.878834227538327</v>
      </c>
      <c r="GM34" s="795">
        <f t="shared" si="307"/>
        <v>21.216127873351667</v>
      </c>
      <c r="GN34" s="795">
        <f t="shared" si="307"/>
        <v>21.666200987240384</v>
      </c>
      <c r="GO34" s="795">
        <f t="shared" si="307"/>
        <v>23.499890834991024</v>
      </c>
      <c r="GP34" s="795">
        <f t="shared" si="307"/>
        <v>24.294338257064844</v>
      </c>
      <c r="GQ34" s="795">
        <f t="shared" si="307"/>
        <v>26.25617765849001</v>
      </c>
      <c r="GR34" s="795">
        <f t="shared" si="307"/>
        <v>24.438568612918989</v>
      </c>
      <c r="GS34" s="795">
        <f t="shared" si="307"/>
        <v>26.1595422642866</v>
      </c>
      <c r="GT34" s="795">
        <f t="shared" si="307"/>
        <v>25.693260333932976</v>
      </c>
      <c r="GU34" s="795">
        <f t="shared" si="307"/>
        <v>25.856092928325381</v>
      </c>
      <c r="GV34" s="795">
        <f t="shared" si="307"/>
        <v>26.049213327722399</v>
      </c>
    </row>
    <row r="35" spans="1:209" s="668" customFormat="1">
      <c r="A35" s="9"/>
      <c r="B35" s="670"/>
      <c r="C35" s="670"/>
      <c r="D35" s="669" t="s">
        <v>380</v>
      </c>
      <c r="E35" s="670" t="s">
        <v>382</v>
      </c>
      <c r="S35" s="671"/>
      <c r="T35" s="671"/>
      <c r="U35" s="671"/>
      <c r="V35" s="671"/>
      <c r="W35" s="671"/>
      <c r="X35" s="671"/>
      <c r="Y35" s="671"/>
      <c r="Z35" s="671"/>
      <c r="AA35" s="671"/>
      <c r="AB35" s="671"/>
      <c r="AC35" s="671"/>
      <c r="AD35" s="671"/>
      <c r="AE35" s="671"/>
      <c r="AF35" s="671"/>
      <c r="AG35" s="671"/>
      <c r="AH35" s="671"/>
      <c r="AI35" s="671"/>
      <c r="AJ35" s="671"/>
      <c r="AK35" s="671"/>
      <c r="AL35" s="671"/>
      <c r="AM35" s="671"/>
      <c r="AN35" s="671"/>
      <c r="AO35" s="671"/>
      <c r="AP35" s="671"/>
      <c r="AQ35" s="671"/>
      <c r="AR35" s="671"/>
      <c r="AS35" s="671"/>
      <c r="AT35" s="671"/>
      <c r="AU35" s="671"/>
      <c r="AV35" s="671"/>
      <c r="AW35" s="671"/>
      <c r="AX35" s="671"/>
      <c r="AY35" s="671"/>
      <c r="AZ35" s="671"/>
      <c r="BA35" s="671"/>
      <c r="BB35" s="671"/>
      <c r="BC35" s="671"/>
      <c r="BD35" s="671"/>
      <c r="BE35" s="671"/>
      <c r="BF35" s="671"/>
      <c r="BG35" s="671"/>
      <c r="BH35" s="671"/>
      <c r="BI35" s="672"/>
      <c r="BJ35" s="672"/>
      <c r="BK35" s="672"/>
      <c r="BL35" s="672"/>
      <c r="BM35" s="672"/>
      <c r="BN35" s="672"/>
      <c r="BO35" s="743"/>
      <c r="BP35" s="672"/>
      <c r="BQ35" s="672"/>
      <c r="BR35" s="672"/>
      <c r="BS35" s="672"/>
      <c r="BT35" s="672"/>
      <c r="BU35" s="672"/>
      <c r="BV35" s="672"/>
      <c r="BW35" s="672"/>
      <c r="BX35" s="672"/>
      <c r="BY35" s="672"/>
      <c r="BZ35" s="672"/>
      <c r="CA35" s="762">
        <f t="shared" ref="CA35:CO35" si="308">CA9*10^3/CA33</f>
        <v>33.216020265548572</v>
      </c>
      <c r="CB35" s="673">
        <f t="shared" si="308"/>
        <v>33.236165875169604</v>
      </c>
      <c r="CC35" s="673">
        <f t="shared" si="308"/>
        <v>30.882953577997732</v>
      </c>
      <c r="CD35" s="673">
        <f t="shared" si="308"/>
        <v>32.11995209629211</v>
      </c>
      <c r="CE35" s="673">
        <f t="shared" si="308"/>
        <v>31.380230503911836</v>
      </c>
      <c r="CF35" s="673">
        <f t="shared" si="308"/>
        <v>32.320633653976422</v>
      </c>
      <c r="CG35" s="673">
        <f t="shared" si="308"/>
        <v>32.560065334252243</v>
      </c>
      <c r="CH35" s="673">
        <f t="shared" si="308"/>
        <v>34.094896191330676</v>
      </c>
      <c r="CI35" s="673">
        <f t="shared" si="308"/>
        <v>34.61168868692053</v>
      </c>
      <c r="CJ35" s="673">
        <f t="shared" si="308"/>
        <v>30.49700014112334</v>
      </c>
      <c r="CK35" s="673">
        <f t="shared" si="308"/>
        <v>30.772997879961988</v>
      </c>
      <c r="CL35" s="673">
        <f t="shared" si="308"/>
        <v>29.876842134870966</v>
      </c>
      <c r="CM35" s="673">
        <f t="shared" si="308"/>
        <v>32.284204868316039</v>
      </c>
      <c r="CN35" s="673">
        <f t="shared" si="308"/>
        <v>36.449728881917984</v>
      </c>
      <c r="CO35" s="673">
        <f t="shared" si="308"/>
        <v>29.837825134793317</v>
      </c>
      <c r="CP35" s="673">
        <f t="shared" ref="CP35:DK35" si="309">CP9*10^3/CP33</f>
        <v>30.363704433820157</v>
      </c>
      <c r="CQ35" s="673">
        <f t="shared" si="309"/>
        <v>31.536406274965501</v>
      </c>
      <c r="CR35" s="673">
        <f t="shared" si="309"/>
        <v>28.719387893399361</v>
      </c>
      <c r="CS35" s="673">
        <f t="shared" si="309"/>
        <v>30.178987595836194</v>
      </c>
      <c r="CT35" s="673">
        <f t="shared" si="309"/>
        <v>30.93605930871956</v>
      </c>
      <c r="CU35" s="673">
        <f t="shared" si="309"/>
        <v>31.006238775628734</v>
      </c>
      <c r="CV35" s="673">
        <f t="shared" si="309"/>
        <v>29.892436674578541</v>
      </c>
      <c r="CW35" s="673">
        <f t="shared" si="309"/>
        <v>29.475586231796843</v>
      </c>
      <c r="CX35" s="673">
        <f t="shared" si="309"/>
        <v>30.717525231237563</v>
      </c>
      <c r="CY35" s="673">
        <f t="shared" si="309"/>
        <v>31.343168979281508</v>
      </c>
      <c r="CZ35" s="673">
        <f t="shared" si="309"/>
        <v>30.271975184638105</v>
      </c>
      <c r="DA35" s="673">
        <f t="shared" si="309"/>
        <v>34.2917793147355</v>
      </c>
      <c r="DB35" s="673">
        <f t="shared" si="309"/>
        <v>31.584637934759126</v>
      </c>
      <c r="DC35" s="673">
        <f t="shared" si="309"/>
        <v>33.171202950763416</v>
      </c>
      <c r="DD35" s="673">
        <f t="shared" si="309"/>
        <v>31.571390275412536</v>
      </c>
      <c r="DE35" s="673">
        <f t="shared" si="309"/>
        <v>32.976712853286323</v>
      </c>
      <c r="DF35" s="673">
        <f t="shared" si="309"/>
        <v>31.18710124486417</v>
      </c>
      <c r="DG35" s="673">
        <f t="shared" si="309"/>
        <v>31.710738011830241</v>
      </c>
      <c r="DH35" s="673">
        <f t="shared" si="309"/>
        <v>30.176138466295608</v>
      </c>
      <c r="DI35" s="673">
        <f t="shared" si="309"/>
        <v>28.294583599008146</v>
      </c>
      <c r="DJ35" s="673">
        <f t="shared" si="309"/>
        <v>31.266139285920957</v>
      </c>
      <c r="DK35" s="673">
        <f t="shared" si="309"/>
        <v>37.415835807331113</v>
      </c>
      <c r="DL35" s="673">
        <f t="shared" ref="DL35:EQ35" si="310">DL9*10^3/DL33</f>
        <v>24.239354335151404</v>
      </c>
      <c r="DM35" s="673">
        <f t="shared" si="310"/>
        <v>22.177559937524403</v>
      </c>
      <c r="DN35" s="673">
        <f t="shared" si="310"/>
        <v>31.268453159041396</v>
      </c>
      <c r="DO35" s="673">
        <f t="shared" si="310"/>
        <v>22.798616045845268</v>
      </c>
      <c r="DP35" s="673">
        <f t="shared" si="310"/>
        <v>25.476618312963332</v>
      </c>
      <c r="DQ35" s="673">
        <f t="shared" si="310"/>
        <v>25.360310110974108</v>
      </c>
      <c r="DR35" s="673">
        <f t="shared" si="310"/>
        <v>36.164685106382983</v>
      </c>
      <c r="DS35" s="673">
        <f t="shared" si="310"/>
        <v>30.951310650887574</v>
      </c>
      <c r="DT35" s="673">
        <f t="shared" si="310"/>
        <v>35.809422416004118</v>
      </c>
      <c r="DU35" s="673">
        <f t="shared" si="310"/>
        <v>47.393051777916419</v>
      </c>
      <c r="DV35" s="673">
        <f t="shared" si="310"/>
        <v>32.439584100204499</v>
      </c>
      <c r="DW35" s="673">
        <f t="shared" si="310"/>
        <v>26.016857722660653</v>
      </c>
      <c r="DX35" s="673">
        <f t="shared" si="310"/>
        <v>30.542640208050653</v>
      </c>
      <c r="DY35" s="673">
        <f t="shared" si="310"/>
        <v>42.338838701431499</v>
      </c>
      <c r="DZ35" s="673">
        <f t="shared" si="310"/>
        <v>37.176298006009283</v>
      </c>
      <c r="EA35" s="673">
        <f t="shared" si="310"/>
        <v>58.088360870861905</v>
      </c>
      <c r="EB35" s="673">
        <f t="shared" si="310"/>
        <v>47.993252255262291</v>
      </c>
      <c r="EC35" s="673">
        <f t="shared" si="310"/>
        <v>72.285524409448811</v>
      </c>
      <c r="ED35" s="673">
        <f t="shared" si="310"/>
        <v>40.568175327251048</v>
      </c>
      <c r="EE35" s="673">
        <f t="shared" si="310"/>
        <v>38.602384588068176</v>
      </c>
      <c r="EF35" s="673">
        <f t="shared" si="310"/>
        <v>51.203765752409197</v>
      </c>
      <c r="EG35" s="673">
        <f t="shared" si="310"/>
        <v>56.803551528073911</v>
      </c>
      <c r="EH35" s="673">
        <f t="shared" si="310"/>
        <v>46.428033496424533</v>
      </c>
      <c r="EI35" s="673">
        <f t="shared" si="310"/>
        <v>41.667588770264928</v>
      </c>
      <c r="EJ35" s="673">
        <f t="shared" si="310"/>
        <v>42.483175953079176</v>
      </c>
      <c r="EK35" s="673">
        <f t="shared" si="310"/>
        <v>39.863636568848761</v>
      </c>
      <c r="EL35" s="673">
        <f t="shared" si="310"/>
        <v>40.584558627581615</v>
      </c>
      <c r="EM35" s="673">
        <f t="shared" si="310"/>
        <v>42.744322478659498</v>
      </c>
      <c r="EN35" s="673">
        <f t="shared" si="310"/>
        <v>49.375746697420837</v>
      </c>
      <c r="EO35" s="673">
        <f t="shared" si="310"/>
        <v>47.520075003585255</v>
      </c>
      <c r="EP35" s="673">
        <f t="shared" si="310"/>
        <v>46.47303272881836</v>
      </c>
      <c r="EQ35" s="673">
        <f t="shared" si="310"/>
        <v>46.012471696010692</v>
      </c>
      <c r="ER35" s="673">
        <f t="shared" ref="ER35:FN35" si="311">ER9*10^3/ER33</f>
        <v>44.863530554876554</v>
      </c>
      <c r="ES35" s="673">
        <f t="shared" si="311"/>
        <v>47.31318917551846</v>
      </c>
      <c r="ET35" s="673">
        <f t="shared" si="311"/>
        <v>46.689995491522112</v>
      </c>
      <c r="EU35" s="673">
        <f t="shared" si="311"/>
        <v>42.424293422284634</v>
      </c>
      <c r="EV35" s="673">
        <f t="shared" si="311"/>
        <v>42.111189764403086</v>
      </c>
      <c r="EW35" s="673">
        <f t="shared" si="311"/>
        <v>49.008487434803222</v>
      </c>
      <c r="EX35" s="673">
        <f t="shared" si="311"/>
        <v>41.772375675675676</v>
      </c>
      <c r="EY35" s="673">
        <f t="shared" si="311"/>
        <v>47.107858785038466</v>
      </c>
      <c r="EZ35" s="673">
        <f t="shared" si="311"/>
        <v>41.068016819097814</v>
      </c>
      <c r="FA35" s="673">
        <f t="shared" si="311"/>
        <v>43.77444684601825</v>
      </c>
      <c r="FB35" s="673">
        <f t="shared" si="311"/>
        <v>43.289305256733051</v>
      </c>
      <c r="FC35" s="673">
        <f t="shared" si="311"/>
        <v>41.007539445628993</v>
      </c>
      <c r="FD35" s="673">
        <f t="shared" si="311"/>
        <v>39.350990117579173</v>
      </c>
      <c r="FE35" s="673">
        <f t="shared" si="311"/>
        <v>42.379132779478205</v>
      </c>
      <c r="FF35" s="673">
        <f t="shared" si="311"/>
        <v>40.068733643214301</v>
      </c>
      <c r="FG35" s="673">
        <f t="shared" si="311"/>
        <v>42.851916559302772</v>
      </c>
      <c r="FH35" s="673">
        <f t="shared" si="311"/>
        <v>45.403052936689555</v>
      </c>
      <c r="FI35" s="673">
        <f t="shared" si="311"/>
        <v>40.974164133738604</v>
      </c>
      <c r="FJ35" s="673">
        <f t="shared" si="311"/>
        <v>42.178715698565263</v>
      </c>
      <c r="FK35" s="673">
        <f t="shared" si="311"/>
        <v>39.293535278906546</v>
      </c>
      <c r="FL35" s="673">
        <f t="shared" si="311"/>
        <v>41.479228827174659</v>
      </c>
      <c r="FM35" s="673">
        <f t="shared" si="311"/>
        <v>43.358841106924778</v>
      </c>
      <c r="FN35" s="673">
        <f t="shared" si="311"/>
        <v>38.226616021162585</v>
      </c>
      <c r="FO35" s="673">
        <f t="shared" ref="FO35:FP35" si="312">FO9*10^3/FO33</f>
        <v>37.983892429441838</v>
      </c>
      <c r="FP35" s="673">
        <f t="shared" si="312"/>
        <v>39.703513105530398</v>
      </c>
      <c r="FQ35" s="673">
        <f t="shared" ref="FQ35:FR35" si="313">FQ9*10^3/FQ33</f>
        <v>37.75162258357178</v>
      </c>
      <c r="FR35" s="673">
        <f t="shared" si="313"/>
        <v>40.631442395343946</v>
      </c>
      <c r="FS35" s="673">
        <f t="shared" ref="FS35:FX35" si="314">FS9*10^3/FS33</f>
        <v>42.389533946137718</v>
      </c>
      <c r="FT35" s="673">
        <f t="shared" si="314"/>
        <v>42.704944178628395</v>
      </c>
      <c r="FU35" s="673">
        <f t="shared" si="314"/>
        <v>42.545619546247814</v>
      </c>
      <c r="FV35" s="673">
        <f t="shared" si="314"/>
        <v>40.527679919476597</v>
      </c>
      <c r="FW35" s="673">
        <f t="shared" si="314"/>
        <v>41.956697459584305</v>
      </c>
      <c r="FX35" s="673">
        <f t="shared" si="314"/>
        <v>41.46318256053398</v>
      </c>
      <c r="FY35" s="673">
        <f t="shared" ref="FY35:FZ35" si="315">FY9*10^3/FY33</f>
        <v>38.883405415012739</v>
      </c>
      <c r="FZ35" s="673">
        <f t="shared" si="315"/>
        <v>41.519125283405252</v>
      </c>
      <c r="GA35" s="673">
        <f t="shared" ref="GA35:GB35" si="316">GA9*10^3/GA33</f>
        <v>43.982896730894133</v>
      </c>
      <c r="GB35" s="673">
        <f t="shared" si="316"/>
        <v>41.751668056713932</v>
      </c>
      <c r="GC35" s="673">
        <f t="shared" ref="GC35:GD35" si="317">GC9*10^3/GC33</f>
        <v>41.716739386384106</v>
      </c>
      <c r="GD35" s="673">
        <f t="shared" si="317"/>
        <v>41.346398738431368</v>
      </c>
      <c r="GE35" s="673">
        <f t="shared" ref="GE35" si="318">GE9*10^3/GE33</f>
        <v>42.288793965732339</v>
      </c>
      <c r="GF35" s="673"/>
      <c r="GG35" s="673"/>
      <c r="GH35" s="798" t="s">
        <v>398</v>
      </c>
      <c r="GI35" s="795">
        <f t="shared" ref="GI35:GS35" si="319">GI26</f>
        <v>10.4</v>
      </c>
      <c r="GJ35" s="795">
        <f t="shared" si="319"/>
        <v>12.4</v>
      </c>
      <c r="GK35" s="795">
        <f t="shared" si="319"/>
        <v>12</v>
      </c>
      <c r="GL35" s="795">
        <f t="shared" si="319"/>
        <v>11</v>
      </c>
      <c r="GM35" s="795">
        <f t="shared" si="319"/>
        <v>13</v>
      </c>
      <c r="GN35" s="795">
        <f t="shared" si="319"/>
        <v>12.4</v>
      </c>
      <c r="GO35" s="795">
        <f t="shared" si="319"/>
        <v>11.5</v>
      </c>
      <c r="GP35" s="795">
        <f t="shared" si="319"/>
        <v>11.799999999999999</v>
      </c>
      <c r="GQ35" s="795">
        <f t="shared" si="319"/>
        <v>9.1999999999999993</v>
      </c>
      <c r="GR35" s="795">
        <f t="shared" si="319"/>
        <v>13.3</v>
      </c>
      <c r="GS35" s="795">
        <f t="shared" si="319"/>
        <v>13.5</v>
      </c>
      <c r="GT35" s="795">
        <f>GT26</f>
        <v>10.463049557507423</v>
      </c>
      <c r="GU35" s="795">
        <f>GU26</f>
        <v>14.964712095630262</v>
      </c>
      <c r="GV35" s="795">
        <f>GV26</f>
        <v>13.750917594423409</v>
      </c>
    </row>
    <row r="36" spans="1:209" s="9" customFormat="1" thickBot="1">
      <c r="B36" s="188"/>
      <c r="C36" s="188"/>
      <c r="D36" s="188" t="s">
        <v>1</v>
      </c>
      <c r="E36" s="188" t="s">
        <v>75</v>
      </c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487"/>
      <c r="BJ36" s="487"/>
      <c r="BK36" s="487"/>
      <c r="BL36" s="487"/>
      <c r="BM36" s="487"/>
      <c r="BN36" s="487"/>
      <c r="BO36" s="736"/>
      <c r="BP36" s="487"/>
      <c r="BQ36" s="487"/>
      <c r="BR36" s="487"/>
      <c r="BS36" s="487"/>
      <c r="BT36" s="487"/>
      <c r="BU36" s="487"/>
      <c r="BV36" s="487"/>
      <c r="BW36" s="487"/>
      <c r="BX36" s="487"/>
      <c r="BY36" s="487"/>
      <c r="BZ36" s="487"/>
      <c r="CA36" s="736" t="e">
        <f t="shared" ref="CA36:DR36" si="320">CA35/BO35-1</f>
        <v>#DIV/0!</v>
      </c>
      <c r="CB36" s="487" t="e">
        <f t="shared" si="320"/>
        <v>#DIV/0!</v>
      </c>
      <c r="CC36" s="487" t="e">
        <f t="shared" si="320"/>
        <v>#DIV/0!</v>
      </c>
      <c r="CD36" s="487" t="e">
        <f t="shared" si="320"/>
        <v>#DIV/0!</v>
      </c>
      <c r="CE36" s="487" t="e">
        <f t="shared" si="320"/>
        <v>#DIV/0!</v>
      </c>
      <c r="CF36" s="487" t="e">
        <f t="shared" si="320"/>
        <v>#DIV/0!</v>
      </c>
      <c r="CG36" s="487" t="e">
        <f t="shared" si="320"/>
        <v>#DIV/0!</v>
      </c>
      <c r="CH36" s="487" t="e">
        <f t="shared" si="320"/>
        <v>#DIV/0!</v>
      </c>
      <c r="CI36" s="487" t="e">
        <f t="shared" si="320"/>
        <v>#DIV/0!</v>
      </c>
      <c r="CJ36" s="487" t="e">
        <f t="shared" si="320"/>
        <v>#DIV/0!</v>
      </c>
      <c r="CK36" s="487" t="e">
        <f t="shared" si="320"/>
        <v>#DIV/0!</v>
      </c>
      <c r="CL36" s="487" t="e">
        <f t="shared" si="320"/>
        <v>#DIV/0!</v>
      </c>
      <c r="CM36" s="487">
        <f t="shared" si="320"/>
        <v>-2.805319209776036E-2</v>
      </c>
      <c r="CN36" s="487">
        <f t="shared" si="320"/>
        <v>9.6688740175929766E-2</v>
      </c>
      <c r="CO36" s="487">
        <f t="shared" si="320"/>
        <v>-3.3841596159669418E-2</v>
      </c>
      <c r="CP36" s="487">
        <f t="shared" si="320"/>
        <v>-5.467777963077014E-2</v>
      </c>
      <c r="CQ36" s="487">
        <f t="shared" si="320"/>
        <v>4.976884125634351E-3</v>
      </c>
      <c r="CR36" s="487">
        <f t="shared" si="320"/>
        <v>-0.1114224986778376</v>
      </c>
      <c r="CS36" s="487">
        <f t="shared" si="320"/>
        <v>-7.3128776431269138E-2</v>
      </c>
      <c r="CT36" s="487">
        <f t="shared" si="320"/>
        <v>-9.2648379537061509E-2</v>
      </c>
      <c r="CU36" s="487">
        <f t="shared" si="320"/>
        <v>-0.10416856409130548</v>
      </c>
      <c r="CV36" s="487">
        <f t="shared" si="320"/>
        <v>-1.982370278214951E-2</v>
      </c>
      <c r="CW36" s="487">
        <f t="shared" si="320"/>
        <v>-4.2160716782486785E-2</v>
      </c>
      <c r="CX36" s="487">
        <f t="shared" si="320"/>
        <v>2.8138284915506073E-2</v>
      </c>
      <c r="CY36" s="487">
        <f t="shared" si="320"/>
        <v>-2.9148492052783026E-2</v>
      </c>
      <c r="CZ36" s="487">
        <f t="shared" si="320"/>
        <v>-0.16948695879997466</v>
      </c>
      <c r="DA36" s="487">
        <f t="shared" si="320"/>
        <v>0.1492720786391537</v>
      </c>
      <c r="DB36" s="487">
        <f t="shared" si="320"/>
        <v>4.0210294616721765E-2</v>
      </c>
      <c r="DC36" s="487">
        <f t="shared" si="320"/>
        <v>5.1838394696724244E-2</v>
      </c>
      <c r="DD36" s="487">
        <f t="shared" si="320"/>
        <v>9.9305820604507211E-2</v>
      </c>
      <c r="DE36" s="487">
        <f t="shared" si="320"/>
        <v>9.2704410595805697E-2</v>
      </c>
      <c r="DF36" s="487">
        <f t="shared" si="320"/>
        <v>8.1148647162649912E-3</v>
      </c>
      <c r="DG36" s="487">
        <f t="shared" si="320"/>
        <v>2.2721209150825761E-2</v>
      </c>
      <c r="DH36" s="487">
        <f t="shared" si="320"/>
        <v>9.4907549627205601E-3</v>
      </c>
      <c r="DI36" s="487">
        <f t="shared" si="320"/>
        <v>-4.0067146536162501E-2</v>
      </c>
      <c r="DJ36" s="487">
        <f t="shared" si="320"/>
        <v>1.7859969204989667E-2</v>
      </c>
      <c r="DK36" s="487">
        <f t="shared" si="320"/>
        <v>0.19374769769016553</v>
      </c>
      <c r="DL36" s="487">
        <f t="shared" si="320"/>
        <v>-0.19928071467725139</v>
      </c>
      <c r="DM36" s="487">
        <f t="shared" si="320"/>
        <v>-0.35326890640537578</v>
      </c>
      <c r="DN36" s="487">
        <f t="shared" si="320"/>
        <v>-1.0010713954386241E-2</v>
      </c>
      <c r="DO36" s="487">
        <f t="shared" si="320"/>
        <v>-0.31269854519036755</v>
      </c>
      <c r="DP36" s="487">
        <f t="shared" si="320"/>
        <v>-0.19304730989929664</v>
      </c>
      <c r="DQ36" s="487">
        <f t="shared" si="320"/>
        <v>-0.23096306706486047</v>
      </c>
      <c r="DR36" s="487">
        <f t="shared" si="320"/>
        <v>0.15960392799694745</v>
      </c>
      <c r="DS36" s="487">
        <f t="shared" ref="DS36:EC36" si="321">DS35/DG35-1</f>
        <v>-2.3948586773961167E-2</v>
      </c>
      <c r="DT36" s="487">
        <f t="shared" si="321"/>
        <v>0.18668008022300286</v>
      </c>
      <c r="DU36" s="487">
        <f t="shared" si="321"/>
        <v>0.67498672005824334</v>
      </c>
      <c r="DV36" s="487">
        <f t="shared" si="321"/>
        <v>3.753085098075859E-2</v>
      </c>
      <c r="DW36" s="487">
        <f t="shared" si="321"/>
        <v>-0.30465651344442213</v>
      </c>
      <c r="DX36" s="487">
        <f t="shared" si="321"/>
        <v>0.2600434725176799</v>
      </c>
      <c r="DY36" s="487">
        <f t="shared" si="321"/>
        <v>0.90908462521137134</v>
      </c>
      <c r="DZ36" s="487">
        <f t="shared" si="321"/>
        <v>0.18893946614239887</v>
      </c>
      <c r="EA36" s="487">
        <f t="shared" si="321"/>
        <v>1.5478897821715676</v>
      </c>
      <c r="EB36" s="487">
        <f t="shared" si="321"/>
        <v>0.88381564875279239</v>
      </c>
      <c r="EC36" s="487">
        <f t="shared" si="321"/>
        <v>1.8503407132300351</v>
      </c>
      <c r="ED36" s="487">
        <f t="shared" ref="ED36:EJ36" si="322">ED35/DR35-1</f>
        <v>0.12176216128841277</v>
      </c>
      <c r="EE36" s="487">
        <f t="shared" si="322"/>
        <v>0.2471970904069356</v>
      </c>
      <c r="EF36" s="487">
        <f t="shared" si="322"/>
        <v>0.42989644338761979</v>
      </c>
      <c r="EG36" s="487">
        <f t="shared" si="322"/>
        <v>0.19856285672961183</v>
      </c>
      <c r="EH36" s="487">
        <f t="shared" si="322"/>
        <v>0.43121543583944555</v>
      </c>
      <c r="EI36" s="487">
        <f t="shared" si="322"/>
        <v>0.60156115755564543</v>
      </c>
      <c r="EJ36" s="487">
        <f t="shared" si="322"/>
        <v>0.39094641667163899</v>
      </c>
      <c r="EK36" s="487">
        <f t="shared" ref="EK36:FR36" si="323">EK35/DY35-1</f>
        <v>-5.8461738878517022E-2</v>
      </c>
      <c r="EL36" s="487">
        <f t="shared" si="323"/>
        <v>9.1678322059431716E-2</v>
      </c>
      <c r="EM36" s="487">
        <f t="shared" si="323"/>
        <v>-0.26414996330012186</v>
      </c>
      <c r="EN36" s="487">
        <f t="shared" si="323"/>
        <v>2.8806017037675602E-2</v>
      </c>
      <c r="EO36" s="487">
        <f t="shared" si="323"/>
        <v>-0.34260593124543115</v>
      </c>
      <c r="EP36" s="487">
        <f t="shared" si="323"/>
        <v>0.1455539312265004</v>
      </c>
      <c r="EQ36" s="487">
        <f t="shared" si="323"/>
        <v>0.19195930994980404</v>
      </c>
      <c r="ER36" s="487">
        <f t="shared" si="323"/>
        <v>-0.12382361149354193</v>
      </c>
      <c r="ES36" s="487">
        <f t="shared" si="323"/>
        <v>-0.16707339765305074</v>
      </c>
      <c r="ET36" s="487">
        <f t="shared" si="323"/>
        <v>5.642323729213139E-3</v>
      </c>
      <c r="EU36" s="487">
        <f t="shared" si="323"/>
        <v>1.8160509747559672E-2</v>
      </c>
      <c r="EV36" s="487">
        <f t="shared" si="323"/>
        <v>-8.7560823862823378E-3</v>
      </c>
      <c r="EW36" s="487">
        <f t="shared" si="323"/>
        <v>0.22940332726946089</v>
      </c>
      <c r="EX36" s="487">
        <f t="shared" si="323"/>
        <v>2.926770890855046E-2</v>
      </c>
      <c r="EY36" s="487">
        <f t="shared" si="323"/>
        <v>0.102084582310493</v>
      </c>
      <c r="EZ36" s="487">
        <f t="shared" si="323"/>
        <v>-0.16825527579833</v>
      </c>
      <c r="FA36" s="487">
        <f t="shared" si="323"/>
        <v>-7.8822016953559282E-2</v>
      </c>
      <c r="FB36" s="487">
        <f t="shared" si="323"/>
        <v>-6.850698749666595E-2</v>
      </c>
      <c r="FC36" s="487">
        <f t="shared" si="323"/>
        <v>-0.10877338395223901</v>
      </c>
      <c r="FD36" s="487">
        <f t="shared" si="323"/>
        <v>-0.12287353155486735</v>
      </c>
      <c r="FE36" s="487">
        <f t="shared" si="323"/>
        <v>-0.10428500978313493</v>
      </c>
      <c r="FF36" s="487">
        <f t="shared" si="323"/>
        <v>-0.14181328951959504</v>
      </c>
      <c r="FG36" s="487">
        <f t="shared" si="323"/>
        <v>1.0079676112967784E-2</v>
      </c>
      <c r="FH36" s="487">
        <f t="shared" si="323"/>
        <v>7.8170747269389773E-2</v>
      </c>
      <c r="FI36" s="487">
        <f t="shared" si="323"/>
        <v>-0.16393738557536197</v>
      </c>
      <c r="FJ36" s="487">
        <f t="shared" si="323"/>
        <v>9.7274817703556504E-3</v>
      </c>
      <c r="FK36" s="487">
        <f t="shared" si="323"/>
        <v>-0.16588152609079665</v>
      </c>
      <c r="FL36" s="487">
        <f t="shared" si="323"/>
        <v>1.001295022080595E-2</v>
      </c>
      <c r="FM36" s="487">
        <f t="shared" si="323"/>
        <v>-9.4942545032130621E-3</v>
      </c>
      <c r="FN36" s="487">
        <f t="shared" si="323"/>
        <v>-0.11695011517384046</v>
      </c>
      <c r="FO36" s="487">
        <f t="shared" si="323"/>
        <v>-7.3733929347215343E-2</v>
      </c>
      <c r="FP36" s="487">
        <f t="shared" si="323"/>
        <v>8.9584273965637173E-3</v>
      </c>
      <c r="FQ36" s="487">
        <f t="shared" si="323"/>
        <v>-0.10919313096815575</v>
      </c>
      <c r="FR36" s="487">
        <f t="shared" si="323"/>
        <v>1.4043587130559088E-2</v>
      </c>
      <c r="FS36" s="487">
        <f t="shared" ref="FS36:GE36" si="324">FS35/FG35-1</f>
        <v>-1.0790243477795558E-2</v>
      </c>
      <c r="FT36" s="487">
        <f t="shared" si="324"/>
        <v>-5.9425712227400784E-2</v>
      </c>
      <c r="FU36" s="487">
        <f t="shared" si="324"/>
        <v>3.835234825974787E-2</v>
      </c>
      <c r="FV36" s="487">
        <f t="shared" si="324"/>
        <v>-3.9143813455297494E-2</v>
      </c>
      <c r="FW36" s="487">
        <f t="shared" si="324"/>
        <v>6.7776089928650141E-2</v>
      </c>
      <c r="FX36" s="487">
        <f t="shared" si="324"/>
        <v>-3.8685065017807219E-4</v>
      </c>
      <c r="FY36" s="487">
        <f t="shared" si="324"/>
        <v>-0.10321852654860908</v>
      </c>
      <c r="FZ36" s="487">
        <f t="shared" si="324"/>
        <v>8.6131329553730485E-2</v>
      </c>
      <c r="GA36" s="487">
        <f t="shared" si="324"/>
        <v>0.15793548048283701</v>
      </c>
      <c r="GB36" s="487">
        <f t="shared" si="324"/>
        <v>5.1586239881080909E-2</v>
      </c>
      <c r="GC36" s="487">
        <f t="shared" si="324"/>
        <v>0.10503169218845199</v>
      </c>
      <c r="GD36" s="487">
        <f t="shared" si="324"/>
        <v>1.7596134937344798E-2</v>
      </c>
      <c r="GE36" s="487">
        <f t="shared" si="324"/>
        <v>-2.3765295587675483E-3</v>
      </c>
      <c r="GF36" s="487"/>
      <c r="GG36" s="487"/>
      <c r="GI36" s="173"/>
      <c r="GJ36" s="173"/>
      <c r="GK36" s="173"/>
      <c r="GL36" s="173"/>
      <c r="GM36" s="173"/>
      <c r="GN36" s="173"/>
      <c r="GO36" s="173"/>
      <c r="GP36" s="173"/>
      <c r="GQ36" s="173"/>
      <c r="GR36" s="173"/>
      <c r="GS36" s="173"/>
      <c r="GT36" s="173"/>
      <c r="GU36" s="173"/>
      <c r="GV36" s="173"/>
      <c r="GW36" s="173"/>
      <c r="GX36" s="173"/>
      <c r="GY36" s="767"/>
      <c r="GZ36" s="767"/>
      <c r="HA36" s="767"/>
    </row>
    <row r="37" spans="1:209" s="173" customFormat="1">
      <c r="A37" s="9"/>
      <c r="B37" s="190"/>
      <c r="C37" s="190"/>
      <c r="D37" s="189" t="s">
        <v>85</v>
      </c>
      <c r="E37" s="190" t="s">
        <v>68</v>
      </c>
      <c r="F37" s="178">
        <f t="shared" ref="F37:AK37" si="325">SUM(F88,F161,F111,F138)</f>
        <v>4644</v>
      </c>
      <c r="G37" s="178">
        <f t="shared" si="325"/>
        <v>5344</v>
      </c>
      <c r="H37" s="178">
        <f t="shared" si="325"/>
        <v>3918</v>
      </c>
      <c r="I37" s="178">
        <f t="shared" si="325"/>
        <v>4785</v>
      </c>
      <c r="J37" s="178">
        <f t="shared" si="325"/>
        <v>5290</v>
      </c>
      <c r="K37" s="178">
        <f t="shared" si="325"/>
        <v>4786</v>
      </c>
      <c r="L37" s="178">
        <f t="shared" si="325"/>
        <v>5019</v>
      </c>
      <c r="M37" s="178">
        <f t="shared" si="325"/>
        <v>5264</v>
      </c>
      <c r="N37" s="178">
        <f t="shared" si="325"/>
        <v>4506</v>
      </c>
      <c r="O37" s="178">
        <f t="shared" si="325"/>
        <v>7060</v>
      </c>
      <c r="P37" s="178">
        <f t="shared" si="325"/>
        <v>5035</v>
      </c>
      <c r="Q37" s="178">
        <f t="shared" si="325"/>
        <v>5139</v>
      </c>
      <c r="R37" s="178">
        <f t="shared" si="325"/>
        <v>6164</v>
      </c>
      <c r="S37" s="178">
        <f t="shared" si="325"/>
        <v>5411</v>
      </c>
      <c r="T37" s="178">
        <f t="shared" si="325"/>
        <v>5770</v>
      </c>
      <c r="U37" s="178">
        <f t="shared" si="325"/>
        <v>6383</v>
      </c>
      <c r="V37" s="178">
        <f t="shared" si="325"/>
        <v>5819</v>
      </c>
      <c r="W37" s="178">
        <f t="shared" si="325"/>
        <v>6037</v>
      </c>
      <c r="X37" s="178">
        <f t="shared" si="325"/>
        <v>6036</v>
      </c>
      <c r="Y37" s="178">
        <f t="shared" si="325"/>
        <v>6277</v>
      </c>
      <c r="Z37" s="178">
        <f t="shared" si="325"/>
        <v>5479</v>
      </c>
      <c r="AA37" s="178">
        <f t="shared" si="325"/>
        <v>7475</v>
      </c>
      <c r="AB37" s="178">
        <f t="shared" si="325"/>
        <v>5672</v>
      </c>
      <c r="AC37" s="178">
        <f t="shared" si="325"/>
        <v>7294</v>
      </c>
      <c r="AD37" s="178">
        <f t="shared" si="325"/>
        <v>6877</v>
      </c>
      <c r="AE37" s="178">
        <f t="shared" si="325"/>
        <v>6735</v>
      </c>
      <c r="AF37" s="178">
        <f t="shared" si="325"/>
        <v>6284</v>
      </c>
      <c r="AG37" s="178">
        <f t="shared" si="325"/>
        <v>6015</v>
      </c>
      <c r="AH37" s="178">
        <f t="shared" si="325"/>
        <v>5922</v>
      </c>
      <c r="AI37" s="178">
        <f t="shared" si="325"/>
        <v>6760</v>
      </c>
      <c r="AJ37" s="178">
        <f t="shared" si="325"/>
        <v>6554</v>
      </c>
      <c r="AK37" s="178">
        <f t="shared" si="325"/>
        <v>7487</v>
      </c>
      <c r="AL37" s="178">
        <f t="shared" ref="AL37:BQ37" si="326">SUM(AL88,AL161,AL111,AL138)</f>
        <v>6352</v>
      </c>
      <c r="AM37" s="178">
        <f t="shared" si="326"/>
        <v>8604</v>
      </c>
      <c r="AN37" s="178">
        <f t="shared" si="326"/>
        <v>7430</v>
      </c>
      <c r="AO37" s="178">
        <f t="shared" si="326"/>
        <v>8143</v>
      </c>
      <c r="AP37" s="178">
        <f t="shared" si="326"/>
        <v>7146</v>
      </c>
      <c r="AQ37" s="178">
        <f t="shared" si="326"/>
        <v>8666</v>
      </c>
      <c r="AR37" s="178">
        <f t="shared" si="326"/>
        <v>8672</v>
      </c>
      <c r="AS37" s="178">
        <f t="shared" si="326"/>
        <v>7384</v>
      </c>
      <c r="AT37" s="178">
        <f t="shared" si="326"/>
        <v>8455</v>
      </c>
      <c r="AU37" s="178">
        <f t="shared" si="326"/>
        <v>6906</v>
      </c>
      <c r="AV37" s="178">
        <f t="shared" si="326"/>
        <v>7633</v>
      </c>
      <c r="AW37" s="178">
        <f t="shared" si="326"/>
        <v>8232</v>
      </c>
      <c r="AX37" s="178">
        <f t="shared" si="326"/>
        <v>6830</v>
      </c>
      <c r="AY37" s="178">
        <f t="shared" si="326"/>
        <v>8555</v>
      </c>
      <c r="AZ37" s="178">
        <f t="shared" si="326"/>
        <v>7440</v>
      </c>
      <c r="BA37" s="178">
        <f t="shared" si="326"/>
        <v>7154</v>
      </c>
      <c r="BB37" s="178">
        <f t="shared" si="326"/>
        <v>7435</v>
      </c>
      <c r="BC37" s="178">
        <f t="shared" si="326"/>
        <v>6696</v>
      </c>
      <c r="BD37" s="178">
        <f t="shared" si="326"/>
        <v>5881</v>
      </c>
      <c r="BE37" s="178">
        <f t="shared" si="326"/>
        <v>5925</v>
      </c>
      <c r="BF37" s="178">
        <f t="shared" si="326"/>
        <v>6727</v>
      </c>
      <c r="BG37" s="178">
        <f t="shared" si="326"/>
        <v>2574</v>
      </c>
      <c r="BH37" s="178">
        <f t="shared" si="326"/>
        <v>3193</v>
      </c>
      <c r="BI37" s="485">
        <f t="shared" si="326"/>
        <v>4660</v>
      </c>
      <c r="BJ37" s="485">
        <f t="shared" si="326"/>
        <v>4502</v>
      </c>
      <c r="BK37" s="485">
        <f t="shared" si="326"/>
        <v>5614</v>
      </c>
      <c r="BL37" s="485">
        <f t="shared" si="326"/>
        <v>4365</v>
      </c>
      <c r="BM37" s="485">
        <f t="shared" si="326"/>
        <v>4902</v>
      </c>
      <c r="BN37" s="485">
        <f t="shared" si="326"/>
        <v>4979</v>
      </c>
      <c r="BO37" s="744">
        <f t="shared" si="326"/>
        <v>4949</v>
      </c>
      <c r="BP37" s="485">
        <f t="shared" si="326"/>
        <v>4218</v>
      </c>
      <c r="BQ37" s="485">
        <f t="shared" si="326"/>
        <v>4514</v>
      </c>
      <c r="BR37" s="485">
        <f t="shared" ref="BR37:CW37" si="327">SUM(BR88,BR161,BR111,BR138)</f>
        <v>5257</v>
      </c>
      <c r="BS37" s="485">
        <f t="shared" si="327"/>
        <v>4899</v>
      </c>
      <c r="BT37" s="485">
        <f t="shared" si="327"/>
        <v>4725</v>
      </c>
      <c r="BU37" s="485">
        <f t="shared" si="327"/>
        <v>3986</v>
      </c>
      <c r="BV37" s="485">
        <f t="shared" si="327"/>
        <v>3867</v>
      </c>
      <c r="BW37" s="485">
        <f t="shared" si="327"/>
        <v>5456</v>
      </c>
      <c r="BX37" s="485">
        <f t="shared" si="327"/>
        <v>3713</v>
      </c>
      <c r="BY37" s="485">
        <f t="shared" si="327"/>
        <v>4128</v>
      </c>
      <c r="BZ37" s="485">
        <f t="shared" si="327"/>
        <v>4657</v>
      </c>
      <c r="CA37" s="744">
        <f t="shared" si="327"/>
        <v>3990</v>
      </c>
      <c r="CB37" s="485">
        <f t="shared" si="327"/>
        <v>2908</v>
      </c>
      <c r="CC37" s="485">
        <f t="shared" si="327"/>
        <v>2357</v>
      </c>
      <c r="CD37" s="485">
        <f t="shared" si="327"/>
        <v>3067</v>
      </c>
      <c r="CE37" s="485">
        <f t="shared" si="327"/>
        <v>2786</v>
      </c>
      <c r="CF37" s="485">
        <f t="shared" si="327"/>
        <v>3789</v>
      </c>
      <c r="CG37" s="485">
        <f t="shared" si="327"/>
        <v>3418</v>
      </c>
      <c r="CH37" s="485">
        <f t="shared" si="327"/>
        <v>3199</v>
      </c>
      <c r="CI37" s="485">
        <f t="shared" si="327"/>
        <v>4730</v>
      </c>
      <c r="CJ37" s="485">
        <f t="shared" si="327"/>
        <v>3339</v>
      </c>
      <c r="CK37" s="485">
        <f t="shared" si="327"/>
        <v>2388</v>
      </c>
      <c r="CL37" s="485">
        <f t="shared" si="327"/>
        <v>2607</v>
      </c>
      <c r="CM37" s="485">
        <f t="shared" si="327"/>
        <v>2780</v>
      </c>
      <c r="CN37" s="485">
        <f t="shared" si="327"/>
        <v>2573</v>
      </c>
      <c r="CO37" s="485">
        <f t="shared" si="327"/>
        <v>3032</v>
      </c>
      <c r="CP37" s="485">
        <f t="shared" si="327"/>
        <v>2721</v>
      </c>
      <c r="CQ37" s="485">
        <f t="shared" si="327"/>
        <v>2875</v>
      </c>
      <c r="CR37" s="485">
        <f t="shared" si="327"/>
        <v>3241</v>
      </c>
      <c r="CS37" s="485">
        <f t="shared" si="327"/>
        <v>3304</v>
      </c>
      <c r="CT37" s="485">
        <f t="shared" si="327"/>
        <v>3572</v>
      </c>
      <c r="CU37" s="485">
        <f t="shared" si="327"/>
        <v>5298</v>
      </c>
      <c r="CV37" s="485">
        <f t="shared" si="327"/>
        <v>3197</v>
      </c>
      <c r="CW37" s="485">
        <f t="shared" si="327"/>
        <v>3653</v>
      </c>
      <c r="CX37" s="485">
        <f t="shared" ref="CX37:DK37" si="328">SUM(CX88,CX161,CX111,CX138)</f>
        <v>3627</v>
      </c>
      <c r="CY37" s="485">
        <f t="shared" si="328"/>
        <v>3765</v>
      </c>
      <c r="CZ37" s="485">
        <f t="shared" si="328"/>
        <v>3310</v>
      </c>
      <c r="DA37" s="485">
        <f t="shared" si="328"/>
        <v>3268</v>
      </c>
      <c r="DB37" s="485">
        <f t="shared" si="328"/>
        <v>4102</v>
      </c>
      <c r="DC37" s="485">
        <f t="shared" si="328"/>
        <v>3965</v>
      </c>
      <c r="DD37" s="485">
        <f t="shared" si="328"/>
        <v>3739</v>
      </c>
      <c r="DE37" s="485">
        <f t="shared" si="328"/>
        <v>4167</v>
      </c>
      <c r="DF37" s="485">
        <f t="shared" si="328"/>
        <v>3165</v>
      </c>
      <c r="DG37" s="485">
        <f t="shared" si="328"/>
        <v>5104</v>
      </c>
      <c r="DH37" s="485">
        <f t="shared" si="328"/>
        <v>3587</v>
      </c>
      <c r="DI37" s="485">
        <f t="shared" si="328"/>
        <v>3787</v>
      </c>
      <c r="DJ37" s="485">
        <f t="shared" si="328"/>
        <v>3884</v>
      </c>
      <c r="DK37" s="485">
        <f t="shared" si="328"/>
        <v>2717</v>
      </c>
      <c r="DL37" s="485">
        <f t="shared" ref="DL37:EQ37" si="329">SUM(DL88,DL161,DL111,DL138)</f>
        <v>631</v>
      </c>
      <c r="DM37" s="485">
        <f t="shared" si="329"/>
        <v>196</v>
      </c>
      <c r="DN37" s="485">
        <f t="shared" si="329"/>
        <v>517</v>
      </c>
      <c r="DO37" s="485">
        <f t="shared" si="329"/>
        <v>392</v>
      </c>
      <c r="DP37" s="485">
        <f t="shared" si="329"/>
        <v>344</v>
      </c>
      <c r="DQ37" s="485">
        <f t="shared" si="329"/>
        <v>320</v>
      </c>
      <c r="DR37" s="485">
        <f t="shared" si="329"/>
        <v>257</v>
      </c>
      <c r="DS37" s="485">
        <f t="shared" si="329"/>
        <v>242</v>
      </c>
      <c r="DT37" s="485">
        <f t="shared" si="329"/>
        <v>263</v>
      </c>
      <c r="DU37" s="485">
        <f t="shared" si="329"/>
        <v>239</v>
      </c>
      <c r="DV37" s="485">
        <f t="shared" si="329"/>
        <v>309</v>
      </c>
      <c r="DW37" s="485">
        <f t="shared" si="329"/>
        <v>299</v>
      </c>
      <c r="DX37" s="485">
        <f t="shared" si="329"/>
        <v>298</v>
      </c>
      <c r="DY37" s="485">
        <f t="shared" si="329"/>
        <v>268</v>
      </c>
      <c r="DZ37" s="485">
        <f t="shared" si="329"/>
        <v>161</v>
      </c>
      <c r="EA37" s="485">
        <f t="shared" si="329"/>
        <v>137</v>
      </c>
      <c r="EB37" s="485">
        <f t="shared" si="329"/>
        <v>128</v>
      </c>
      <c r="EC37" s="485">
        <f t="shared" si="329"/>
        <v>97</v>
      </c>
      <c r="ED37" s="485">
        <f t="shared" si="329"/>
        <v>80</v>
      </c>
      <c r="EE37" s="485">
        <f t="shared" si="329"/>
        <v>158</v>
      </c>
      <c r="EF37" s="485">
        <f t="shared" si="329"/>
        <v>130</v>
      </c>
      <c r="EG37" s="485">
        <f t="shared" si="329"/>
        <v>168</v>
      </c>
      <c r="EH37" s="485">
        <f t="shared" si="329"/>
        <v>158</v>
      </c>
      <c r="EI37" s="485">
        <f t="shared" si="329"/>
        <v>150</v>
      </c>
      <c r="EJ37" s="485">
        <f t="shared" si="329"/>
        <v>181</v>
      </c>
      <c r="EK37" s="485">
        <f t="shared" si="329"/>
        <v>205</v>
      </c>
      <c r="EL37" s="485">
        <f t="shared" si="329"/>
        <v>178</v>
      </c>
      <c r="EM37" s="485">
        <f t="shared" si="329"/>
        <v>169</v>
      </c>
      <c r="EN37" s="485">
        <f t="shared" si="329"/>
        <v>236</v>
      </c>
      <c r="EO37" s="485">
        <f t="shared" si="329"/>
        <v>318</v>
      </c>
      <c r="EP37" s="485">
        <f t="shared" si="329"/>
        <v>272</v>
      </c>
      <c r="EQ37" s="485">
        <f t="shared" si="329"/>
        <v>413</v>
      </c>
      <c r="ER37" s="485">
        <f t="shared" ref="ER37:FN37" si="330">SUM(ER88,ER161,ER111,ER138)</f>
        <v>516</v>
      </c>
      <c r="ES37" s="485">
        <f t="shared" si="330"/>
        <v>446</v>
      </c>
      <c r="ET37" s="485">
        <f t="shared" si="330"/>
        <v>599</v>
      </c>
      <c r="EU37" s="485">
        <f t="shared" si="330"/>
        <v>554</v>
      </c>
      <c r="EV37" s="485">
        <f t="shared" si="330"/>
        <v>873</v>
      </c>
      <c r="EW37" s="485">
        <f t="shared" si="330"/>
        <v>1638</v>
      </c>
      <c r="EX37" s="485">
        <f t="shared" si="330"/>
        <v>1902</v>
      </c>
      <c r="EY37" s="485">
        <f t="shared" si="330"/>
        <v>2061</v>
      </c>
      <c r="EZ37" s="485">
        <f t="shared" si="330"/>
        <v>2217</v>
      </c>
      <c r="FA37" s="485">
        <f t="shared" si="330"/>
        <v>2346</v>
      </c>
      <c r="FB37" s="485">
        <f t="shared" si="330"/>
        <v>2549</v>
      </c>
      <c r="FC37" s="485">
        <f t="shared" si="330"/>
        <v>3104</v>
      </c>
      <c r="FD37" s="485">
        <f t="shared" si="330"/>
        <v>2888</v>
      </c>
      <c r="FE37" s="485">
        <f t="shared" si="330"/>
        <v>2842</v>
      </c>
      <c r="FF37" s="485">
        <f t="shared" si="330"/>
        <v>2551</v>
      </c>
      <c r="FG37" s="485">
        <f t="shared" si="330"/>
        <v>3035</v>
      </c>
      <c r="FH37" s="485">
        <f t="shared" si="330"/>
        <v>2464</v>
      </c>
      <c r="FI37" s="485">
        <f t="shared" si="330"/>
        <v>2918</v>
      </c>
      <c r="FJ37" s="485">
        <f t="shared" si="330"/>
        <v>3266</v>
      </c>
      <c r="FK37" s="485">
        <f t="shared" si="330"/>
        <v>2909</v>
      </c>
      <c r="FL37" s="485">
        <f t="shared" si="330"/>
        <v>2953</v>
      </c>
      <c r="FM37" s="485">
        <f t="shared" si="330"/>
        <v>3215</v>
      </c>
      <c r="FN37" s="485">
        <f t="shared" si="330"/>
        <v>3261</v>
      </c>
      <c r="FO37" s="485">
        <f t="shared" ref="FO37:FP37" si="331">SUM(FO88,FO161,FO111,FO138)</f>
        <v>3793</v>
      </c>
      <c r="FP37" s="485">
        <f t="shared" si="331"/>
        <v>3068</v>
      </c>
      <c r="FQ37" s="485">
        <f t="shared" ref="FQ37:FR37" si="332">SUM(FQ88,FQ161,FQ111,FQ138)</f>
        <v>3188</v>
      </c>
      <c r="FR37" s="485">
        <f t="shared" si="332"/>
        <v>2727</v>
      </c>
      <c r="FS37" s="485">
        <f t="shared" ref="FS37:FT37" si="333">SUM(FS88,FS161,FS111,FS138)</f>
        <v>2819</v>
      </c>
      <c r="FT37" s="485">
        <f t="shared" si="333"/>
        <v>2805</v>
      </c>
      <c r="FU37" s="485">
        <f t="shared" ref="FU37:FV37" si="334">SUM(FU88,FU161,FU111,FU138)</f>
        <v>3200</v>
      </c>
      <c r="FV37" s="485">
        <f t="shared" si="334"/>
        <v>3464</v>
      </c>
      <c r="FW37" s="485">
        <f t="shared" ref="FW37:FX37" si="335">SUM(FW88,FW161,FW111,FW138)</f>
        <v>3282</v>
      </c>
      <c r="FX37" s="485">
        <f t="shared" si="335"/>
        <v>3414</v>
      </c>
      <c r="FY37" s="485">
        <f t="shared" ref="FY37:FZ37" si="336">SUM(FY88,FY161,FY111,FY138)</f>
        <v>3325</v>
      </c>
      <c r="FZ37" s="485">
        <f t="shared" si="336"/>
        <v>2745</v>
      </c>
      <c r="GA37" s="485">
        <f t="shared" ref="GA37:GB37" si="337">SUM(GA88,GA161,GA111,GA138)</f>
        <v>3877</v>
      </c>
      <c r="GB37" s="485">
        <f t="shared" si="337"/>
        <v>3166</v>
      </c>
      <c r="GC37" s="485">
        <f t="shared" ref="GC37:GD37" si="338">SUM(GC88,GC161,GC111,GC138)</f>
        <v>2822</v>
      </c>
      <c r="GD37" s="485">
        <f t="shared" si="338"/>
        <v>2791</v>
      </c>
      <c r="GE37" s="485">
        <f t="shared" ref="GE37" si="339">SUM(GE88,GE161,GE111,GE138)</f>
        <v>2741</v>
      </c>
      <c r="GF37" s="485"/>
      <c r="GG37" s="485"/>
      <c r="GH37" s="801"/>
      <c r="GI37" s="802"/>
      <c r="GJ37" s="802"/>
      <c r="GK37" s="802"/>
      <c r="GL37" s="802"/>
      <c r="GM37" s="802"/>
      <c r="GN37" s="802"/>
      <c r="GO37" s="802"/>
      <c r="GP37" s="802"/>
      <c r="GQ37" s="802"/>
      <c r="GR37" s="802"/>
      <c r="GS37" s="802"/>
      <c r="GT37" s="802"/>
      <c r="GU37" s="802"/>
      <c r="GV37" s="802"/>
      <c r="GW37" s="802"/>
      <c r="GX37" s="803"/>
      <c r="GY37" s="803"/>
      <c r="GZ37" s="804"/>
    </row>
    <row r="38" spans="1:209" s="9" customFormat="1" ht="11.25">
      <c r="B38" s="188"/>
      <c r="C38" s="188"/>
      <c r="D38" s="188" t="s">
        <v>0</v>
      </c>
      <c r="E38" s="188" t="s">
        <v>75</v>
      </c>
      <c r="S38" s="10">
        <f t="shared" ref="S38:AX38" si="340">S37/G37-1</f>
        <v>1.2537425149700576E-2</v>
      </c>
      <c r="T38" s="10">
        <f t="shared" si="340"/>
        <v>0.47269014803471165</v>
      </c>
      <c r="U38" s="10">
        <f t="shared" si="340"/>
        <v>0.33396029258098214</v>
      </c>
      <c r="V38" s="10">
        <f t="shared" si="340"/>
        <v>0.10000000000000009</v>
      </c>
      <c r="W38" s="10">
        <f t="shared" si="340"/>
        <v>0.26138737985791893</v>
      </c>
      <c r="X38" s="10">
        <f t="shared" si="340"/>
        <v>0.20263000597728631</v>
      </c>
      <c r="Y38" s="10">
        <f t="shared" si="340"/>
        <v>0.19243920972644379</v>
      </c>
      <c r="Z38" s="10">
        <f t="shared" si="340"/>
        <v>0.2159343098091433</v>
      </c>
      <c r="AA38" s="10">
        <f t="shared" si="340"/>
        <v>5.878186968838528E-2</v>
      </c>
      <c r="AB38" s="10">
        <f t="shared" si="340"/>
        <v>0.12651439920556107</v>
      </c>
      <c r="AC38" s="10">
        <f t="shared" si="340"/>
        <v>0.41934228449114608</v>
      </c>
      <c r="AD38" s="10">
        <f t="shared" si="340"/>
        <v>0.11567164179104483</v>
      </c>
      <c r="AE38" s="10">
        <f t="shared" si="340"/>
        <v>0.24468674921456302</v>
      </c>
      <c r="AF38" s="10">
        <f t="shared" si="340"/>
        <v>8.9081455805892551E-2</v>
      </c>
      <c r="AG38" s="10">
        <f t="shared" si="340"/>
        <v>-5.765314115619613E-2</v>
      </c>
      <c r="AH38" s="10">
        <f t="shared" si="340"/>
        <v>1.770063584808379E-2</v>
      </c>
      <c r="AI38" s="10">
        <f t="shared" si="340"/>
        <v>0.11976147092926959</v>
      </c>
      <c r="AJ38" s="10">
        <f t="shared" si="340"/>
        <v>8.5818422796553939E-2</v>
      </c>
      <c r="AK38" s="10">
        <f t="shared" si="340"/>
        <v>0.19276724549944246</v>
      </c>
      <c r="AL38" s="10">
        <f t="shared" si="340"/>
        <v>0.15933564519072818</v>
      </c>
      <c r="AM38" s="10">
        <f t="shared" si="340"/>
        <v>0.15103678929765896</v>
      </c>
      <c r="AN38" s="10">
        <f t="shared" si="340"/>
        <v>0.3099435825105783</v>
      </c>
      <c r="AO38" s="10">
        <f t="shared" si="340"/>
        <v>0.11639703866191398</v>
      </c>
      <c r="AP38" s="10">
        <f t="shared" si="340"/>
        <v>3.9115893558237635E-2</v>
      </c>
      <c r="AQ38" s="10">
        <f t="shared" si="340"/>
        <v>0.28671121009651079</v>
      </c>
      <c r="AR38" s="10">
        <f t="shared" si="340"/>
        <v>0.38001273074474851</v>
      </c>
      <c r="AS38" s="10">
        <f t="shared" si="340"/>
        <v>0.22759767248545293</v>
      </c>
      <c r="AT38" s="10">
        <f t="shared" si="340"/>
        <v>0.42772711921648088</v>
      </c>
      <c r="AU38" s="10">
        <f t="shared" si="340"/>
        <v>2.1597633136094752E-2</v>
      </c>
      <c r="AV38" s="10">
        <f t="shared" si="340"/>
        <v>0.16463228562709786</v>
      </c>
      <c r="AW38" s="10">
        <f t="shared" si="340"/>
        <v>9.9505810070789291E-2</v>
      </c>
      <c r="AX38" s="10">
        <f t="shared" si="340"/>
        <v>7.5251889168765684E-2</v>
      </c>
      <c r="AY38" s="10">
        <f t="shared" ref="AY38:CD38" si="341">AY37/AM37-1</f>
        <v>-5.6950255695025209E-3</v>
      </c>
      <c r="AZ38" s="10">
        <f t="shared" si="341"/>
        <v>1.3458950201883368E-3</v>
      </c>
      <c r="BA38" s="10">
        <f t="shared" si="341"/>
        <v>-0.12145400957877928</v>
      </c>
      <c r="BB38" s="10">
        <f t="shared" si="341"/>
        <v>4.0442205429610967E-2</v>
      </c>
      <c r="BC38" s="10">
        <f t="shared" si="341"/>
        <v>-0.22732517885991232</v>
      </c>
      <c r="BD38" s="10">
        <f t="shared" si="341"/>
        <v>-0.32184040590405905</v>
      </c>
      <c r="BE38" s="10">
        <f t="shared" si="341"/>
        <v>-0.19758938244853741</v>
      </c>
      <c r="BF38" s="10">
        <f t="shared" si="341"/>
        <v>-0.20437610881135426</v>
      </c>
      <c r="BG38" s="10">
        <f t="shared" si="341"/>
        <v>-0.62728062554300612</v>
      </c>
      <c r="BH38" s="10">
        <f t="shared" si="341"/>
        <v>-0.5816847897288091</v>
      </c>
      <c r="BI38" s="487">
        <f t="shared" si="341"/>
        <v>-0.43391642371234207</v>
      </c>
      <c r="BJ38" s="487">
        <f t="shared" si="341"/>
        <v>-0.34084919472913622</v>
      </c>
      <c r="BK38" s="487">
        <f t="shared" si="341"/>
        <v>-0.34377556984219759</v>
      </c>
      <c r="BL38" s="487">
        <f t="shared" si="341"/>
        <v>-0.41330645161290325</v>
      </c>
      <c r="BM38" s="487">
        <f t="shared" si="341"/>
        <v>-0.3147889292703383</v>
      </c>
      <c r="BN38" s="487">
        <f t="shared" si="341"/>
        <v>-0.33032952252858105</v>
      </c>
      <c r="BO38" s="736">
        <f t="shared" si="341"/>
        <v>-0.26090203106332144</v>
      </c>
      <c r="BP38" s="487">
        <f t="shared" si="341"/>
        <v>-0.28277503825879957</v>
      </c>
      <c r="BQ38" s="487">
        <f t="shared" si="341"/>
        <v>-0.23814345991561181</v>
      </c>
      <c r="BR38" s="487">
        <f t="shared" si="341"/>
        <v>-0.21852237252861606</v>
      </c>
      <c r="BS38" s="487">
        <f t="shared" si="341"/>
        <v>0.90326340326340326</v>
      </c>
      <c r="BT38" s="487">
        <f t="shared" si="341"/>
        <v>0.47979956154087056</v>
      </c>
      <c r="BU38" s="487">
        <f t="shared" si="341"/>
        <v>-0.14463519313304718</v>
      </c>
      <c r="BV38" s="487">
        <f t="shared" si="341"/>
        <v>-0.14104842292314523</v>
      </c>
      <c r="BW38" s="487">
        <f t="shared" si="341"/>
        <v>-2.8143925899536848E-2</v>
      </c>
      <c r="BX38" s="487">
        <f t="shared" si="341"/>
        <v>-0.1493699885452463</v>
      </c>
      <c r="BY38" s="487">
        <f t="shared" si="341"/>
        <v>-0.15789473684210531</v>
      </c>
      <c r="BZ38" s="487">
        <f t="shared" si="341"/>
        <v>-6.4671620807391084E-2</v>
      </c>
      <c r="CA38" s="736">
        <f t="shared" si="341"/>
        <v>-0.19377652050919381</v>
      </c>
      <c r="CB38" s="487">
        <f t="shared" si="341"/>
        <v>-0.31057373162636326</v>
      </c>
      <c r="CC38" s="487">
        <f t="shared" si="341"/>
        <v>-0.47784669915817457</v>
      </c>
      <c r="CD38" s="487">
        <f t="shared" si="341"/>
        <v>-0.41658740726650179</v>
      </c>
      <c r="CE38" s="487">
        <f t="shared" ref="CE38:DB38" si="342">CE37/BS37-1</f>
        <v>-0.43131251275770566</v>
      </c>
      <c r="CF38" s="487">
        <f t="shared" si="342"/>
        <v>-0.1980952380952381</v>
      </c>
      <c r="CG38" s="487">
        <f t="shared" si="342"/>
        <v>-0.14249874560963371</v>
      </c>
      <c r="CH38" s="487">
        <f t="shared" si="342"/>
        <v>-0.17274372898888024</v>
      </c>
      <c r="CI38" s="487">
        <f t="shared" si="342"/>
        <v>-0.13306451612903225</v>
      </c>
      <c r="CJ38" s="487">
        <f t="shared" si="342"/>
        <v>-0.10072717479127391</v>
      </c>
      <c r="CK38" s="487">
        <f t="shared" si="342"/>
        <v>-0.42151162790697672</v>
      </c>
      <c r="CL38" s="487">
        <f t="shared" si="342"/>
        <v>-0.4401975520721495</v>
      </c>
      <c r="CM38" s="487">
        <f t="shared" si="342"/>
        <v>-0.30325814536340856</v>
      </c>
      <c r="CN38" s="487">
        <f t="shared" si="342"/>
        <v>-0.11519944979367258</v>
      </c>
      <c r="CO38" s="487">
        <f t="shared" si="342"/>
        <v>0.28638099278744167</v>
      </c>
      <c r="CP38" s="487">
        <f t="shared" si="342"/>
        <v>-0.11281382458428435</v>
      </c>
      <c r="CQ38" s="487">
        <f t="shared" si="342"/>
        <v>3.1945441493180127E-2</v>
      </c>
      <c r="CR38" s="487">
        <f t="shared" si="342"/>
        <v>-0.14462918975983108</v>
      </c>
      <c r="CS38" s="487">
        <f t="shared" si="342"/>
        <v>-3.3352837916910461E-2</v>
      </c>
      <c r="CT38" s="487">
        <f t="shared" si="342"/>
        <v>0.11659893716786485</v>
      </c>
      <c r="CU38" s="487">
        <f t="shared" si="342"/>
        <v>0.12008456659619449</v>
      </c>
      <c r="CV38" s="487">
        <f t="shared" si="342"/>
        <v>-4.252770290506136E-2</v>
      </c>
      <c r="CW38" s="487">
        <f t="shared" si="342"/>
        <v>0.52973199329983256</v>
      </c>
      <c r="CX38" s="487">
        <f t="shared" si="342"/>
        <v>0.39125431530494814</v>
      </c>
      <c r="CY38" s="487">
        <f t="shared" si="342"/>
        <v>0.35431654676258995</v>
      </c>
      <c r="CZ38" s="487">
        <f t="shared" si="342"/>
        <v>0.28643606684803724</v>
      </c>
      <c r="DA38" s="487">
        <f t="shared" si="342"/>
        <v>7.7836411609498724E-2</v>
      </c>
      <c r="DB38" s="487">
        <f t="shared" si="342"/>
        <v>0.50753399485483275</v>
      </c>
      <c r="DC38" s="487">
        <f t="shared" ref="DC38:DK38" si="343">DC37/CQ37-1</f>
        <v>0.37913043478260877</v>
      </c>
      <c r="DD38" s="487">
        <f t="shared" si="343"/>
        <v>0.15365627892625722</v>
      </c>
      <c r="DE38" s="487">
        <f t="shared" si="343"/>
        <v>0.26119854721549629</v>
      </c>
      <c r="DF38" s="487">
        <f t="shared" si="343"/>
        <v>-0.11394176931690925</v>
      </c>
      <c r="DG38" s="487">
        <f t="shared" si="343"/>
        <v>-3.6617591543978811E-2</v>
      </c>
      <c r="DH38" s="487">
        <f t="shared" si="343"/>
        <v>0.12198936502971547</v>
      </c>
      <c r="DI38" s="487">
        <f t="shared" si="343"/>
        <v>3.6682179030933515E-2</v>
      </c>
      <c r="DJ38" s="487">
        <f t="shared" si="343"/>
        <v>7.0857457954232039E-2</v>
      </c>
      <c r="DK38" s="487">
        <f t="shared" si="343"/>
        <v>-0.27835325365205843</v>
      </c>
      <c r="DL38" s="487">
        <f t="shared" ref="DL38:DR38" si="344">DL37/CZ37-1</f>
        <v>-0.80936555891238671</v>
      </c>
      <c r="DM38" s="487">
        <f t="shared" si="344"/>
        <v>-0.94002447980416159</v>
      </c>
      <c r="DN38" s="487">
        <f t="shared" si="344"/>
        <v>-0.87396392003900536</v>
      </c>
      <c r="DO38" s="487">
        <f t="shared" si="344"/>
        <v>-0.90113493064312733</v>
      </c>
      <c r="DP38" s="487">
        <f t="shared" si="344"/>
        <v>-0.90799679058571814</v>
      </c>
      <c r="DQ38" s="487">
        <f t="shared" si="344"/>
        <v>-0.92320614350851926</v>
      </c>
      <c r="DR38" s="487">
        <f t="shared" si="344"/>
        <v>-0.91879936808846763</v>
      </c>
      <c r="DS38" s="487">
        <f t="shared" ref="DS38:EC38" si="345">DS37/DG37-1</f>
        <v>-0.95258620689655171</v>
      </c>
      <c r="DT38" s="487">
        <f t="shared" si="345"/>
        <v>-0.92667967660998052</v>
      </c>
      <c r="DU38" s="487">
        <f t="shared" si="345"/>
        <v>-0.93688935833113285</v>
      </c>
      <c r="DV38" s="487">
        <f t="shared" si="345"/>
        <v>-0.92044284243048402</v>
      </c>
      <c r="DW38" s="487">
        <f t="shared" si="345"/>
        <v>-0.88995215311004783</v>
      </c>
      <c r="DX38" s="487">
        <f t="shared" si="345"/>
        <v>-0.52773375594294769</v>
      </c>
      <c r="DY38" s="487">
        <f t="shared" si="345"/>
        <v>0.36734693877551017</v>
      </c>
      <c r="DZ38" s="487">
        <f t="shared" si="345"/>
        <v>-0.68858800773694395</v>
      </c>
      <c r="EA38" s="487">
        <f t="shared" si="345"/>
        <v>-0.65051020408163263</v>
      </c>
      <c r="EB38" s="487">
        <f t="shared" si="345"/>
        <v>-0.62790697674418605</v>
      </c>
      <c r="EC38" s="487">
        <f t="shared" si="345"/>
        <v>-0.69687500000000002</v>
      </c>
      <c r="ED38" s="487">
        <f t="shared" ref="ED38:EJ38" si="346">ED37/DR37-1</f>
        <v>-0.68871595330739299</v>
      </c>
      <c r="EE38" s="487">
        <f t="shared" si="346"/>
        <v>-0.34710743801652888</v>
      </c>
      <c r="EF38" s="487">
        <f t="shared" si="346"/>
        <v>-0.50570342205323193</v>
      </c>
      <c r="EG38" s="487">
        <f t="shared" si="346"/>
        <v>-0.29707112970711302</v>
      </c>
      <c r="EH38" s="487">
        <f t="shared" si="346"/>
        <v>-0.48867313915857602</v>
      </c>
      <c r="EI38" s="487">
        <f t="shared" si="346"/>
        <v>-0.49832775919732442</v>
      </c>
      <c r="EJ38" s="487">
        <f t="shared" si="346"/>
        <v>-0.39261744966442957</v>
      </c>
      <c r="EK38" s="487">
        <f t="shared" ref="EK38:FR38" si="347">EK37/DY37-1</f>
        <v>-0.2350746268656716</v>
      </c>
      <c r="EL38" s="487">
        <f t="shared" si="347"/>
        <v>0.10559006211180133</v>
      </c>
      <c r="EM38" s="487">
        <f t="shared" si="347"/>
        <v>0.23357664233576636</v>
      </c>
      <c r="EN38" s="487">
        <f t="shared" si="347"/>
        <v>0.84375</v>
      </c>
      <c r="EO38" s="487">
        <f t="shared" si="347"/>
        <v>2.2783505154639174</v>
      </c>
      <c r="EP38" s="487">
        <f t="shared" si="347"/>
        <v>2.4</v>
      </c>
      <c r="EQ38" s="487">
        <f t="shared" si="347"/>
        <v>1.6139240506329116</v>
      </c>
      <c r="ER38" s="487">
        <f t="shared" si="347"/>
        <v>2.9692307692307693</v>
      </c>
      <c r="ES38" s="487">
        <f t="shared" si="347"/>
        <v>1.6547619047619047</v>
      </c>
      <c r="ET38" s="487">
        <f t="shared" si="347"/>
        <v>2.7911392405063293</v>
      </c>
      <c r="EU38" s="487">
        <f t="shared" si="347"/>
        <v>2.6933333333333334</v>
      </c>
      <c r="EV38" s="487">
        <f t="shared" si="347"/>
        <v>3.8232044198895023</v>
      </c>
      <c r="EW38" s="487">
        <f t="shared" si="347"/>
        <v>6.9902439024390244</v>
      </c>
      <c r="EX38" s="487">
        <f t="shared" si="347"/>
        <v>9.6853932584269664</v>
      </c>
      <c r="EY38" s="487">
        <f t="shared" si="347"/>
        <v>11.195266272189349</v>
      </c>
      <c r="EZ38" s="487">
        <f t="shared" si="347"/>
        <v>8.3940677966101696</v>
      </c>
      <c r="FA38" s="487">
        <f t="shared" si="347"/>
        <v>6.3773584905660377</v>
      </c>
      <c r="FB38" s="487">
        <f t="shared" si="347"/>
        <v>8.3713235294117645</v>
      </c>
      <c r="FC38" s="487">
        <f t="shared" si="347"/>
        <v>6.5157384987893465</v>
      </c>
      <c r="FD38" s="487">
        <f t="shared" si="347"/>
        <v>4.5968992248062017</v>
      </c>
      <c r="FE38" s="487">
        <f t="shared" si="347"/>
        <v>5.3721973094170403</v>
      </c>
      <c r="FF38" s="487">
        <f t="shared" si="347"/>
        <v>3.2587646076794661</v>
      </c>
      <c r="FG38" s="487">
        <f t="shared" si="347"/>
        <v>4.4783393501805051</v>
      </c>
      <c r="FH38" s="487">
        <f t="shared" si="347"/>
        <v>1.8224513172966783</v>
      </c>
      <c r="FI38" s="487">
        <f t="shared" si="347"/>
        <v>0.78144078144078155</v>
      </c>
      <c r="FJ38" s="487">
        <f t="shared" si="347"/>
        <v>0.71713985278654047</v>
      </c>
      <c r="FK38" s="487">
        <f t="shared" si="347"/>
        <v>0.4114507520621058</v>
      </c>
      <c r="FL38" s="487">
        <f t="shared" si="347"/>
        <v>0.33198015336039699</v>
      </c>
      <c r="FM38" s="487">
        <f t="shared" si="347"/>
        <v>0.3704177323103155</v>
      </c>
      <c r="FN38" s="487">
        <f t="shared" si="347"/>
        <v>0.27932522557865824</v>
      </c>
      <c r="FO38" s="487">
        <f t="shared" si="347"/>
        <v>0.22197164948453607</v>
      </c>
      <c r="FP38" s="487">
        <f t="shared" si="347"/>
        <v>6.2326869806094143E-2</v>
      </c>
      <c r="FQ38" s="487">
        <f t="shared" si="347"/>
        <v>0.12174524982406765</v>
      </c>
      <c r="FR38" s="487">
        <f t="shared" si="347"/>
        <v>6.8992551940415536E-2</v>
      </c>
      <c r="FS38" s="487">
        <f t="shared" ref="FS38:GE38" si="348">FS37/FG37-1</f>
        <v>-7.1169686985173009E-2</v>
      </c>
      <c r="FT38" s="487">
        <f t="shared" si="348"/>
        <v>0.13839285714285721</v>
      </c>
      <c r="FU38" s="487">
        <f t="shared" si="348"/>
        <v>9.6641535298149339E-2</v>
      </c>
      <c r="FV38" s="487">
        <f t="shared" si="348"/>
        <v>6.0624617268830283E-2</v>
      </c>
      <c r="FW38" s="487">
        <f t="shared" si="348"/>
        <v>0.12822275696115493</v>
      </c>
      <c r="FX38" s="487">
        <f t="shared" si="348"/>
        <v>0.15611242803928205</v>
      </c>
      <c r="FY38" s="487">
        <f t="shared" si="348"/>
        <v>3.4214618973561484E-2</v>
      </c>
      <c r="FZ38" s="487">
        <f t="shared" si="348"/>
        <v>-0.15823367065317384</v>
      </c>
      <c r="GA38" s="487">
        <f t="shared" si="348"/>
        <v>2.2146058528868862E-2</v>
      </c>
      <c r="GB38" s="487">
        <f t="shared" si="348"/>
        <v>3.194263363754879E-2</v>
      </c>
      <c r="GC38" s="487">
        <f t="shared" si="348"/>
        <v>-0.11480552070263483</v>
      </c>
      <c r="GD38" s="487">
        <f t="shared" si="348"/>
        <v>2.3469013568023556E-2</v>
      </c>
      <c r="GE38" s="487">
        <f t="shared" si="348"/>
        <v>-2.7669386307201171E-2</v>
      </c>
      <c r="GF38" s="487"/>
      <c r="GG38" s="487"/>
      <c r="GH38" s="805"/>
      <c r="GI38" s="806"/>
      <c r="GJ38" s="806"/>
      <c r="GK38" s="806"/>
      <c r="GL38" s="806"/>
      <c r="GM38" s="806"/>
      <c r="GN38" s="806"/>
      <c r="GO38" s="806"/>
      <c r="GP38" s="806"/>
      <c r="GQ38" s="806"/>
      <c r="GR38" s="806"/>
      <c r="GS38" s="806"/>
      <c r="GT38" s="806"/>
      <c r="GU38" s="806"/>
      <c r="GV38" s="806"/>
      <c r="GW38" s="806"/>
      <c r="GX38" s="807"/>
      <c r="GY38" s="807"/>
      <c r="GZ38" s="808"/>
    </row>
    <row r="39" spans="1:209" s="506" customFormat="1">
      <c r="A39" s="173"/>
      <c r="B39" s="190"/>
      <c r="C39" s="190"/>
      <c r="D39" s="505" t="s">
        <v>376</v>
      </c>
      <c r="E39" s="190" t="s">
        <v>381</v>
      </c>
      <c r="F39" s="178"/>
      <c r="G39" s="178"/>
      <c r="H39" s="178"/>
      <c r="I39" s="178"/>
      <c r="J39" s="178"/>
      <c r="K39" s="178"/>
      <c r="L39" s="178"/>
      <c r="M39" s="178"/>
      <c r="N39" s="178"/>
      <c r="O39" s="178"/>
      <c r="P39" s="178"/>
      <c r="Q39" s="178"/>
      <c r="R39" s="178"/>
      <c r="S39" s="178"/>
      <c r="T39" s="178"/>
      <c r="U39" s="178"/>
      <c r="V39" s="178"/>
      <c r="W39" s="178"/>
      <c r="X39" s="178"/>
      <c r="Y39" s="178"/>
      <c r="Z39" s="178"/>
      <c r="AA39" s="178"/>
      <c r="AB39" s="178"/>
      <c r="AC39" s="178"/>
      <c r="AD39" s="178"/>
      <c r="AE39" s="178"/>
      <c r="AF39" s="178"/>
      <c r="AG39" s="178"/>
      <c r="AH39" s="178"/>
      <c r="AI39" s="178"/>
      <c r="AJ39" s="178"/>
      <c r="AK39" s="178"/>
      <c r="AL39" s="178"/>
      <c r="AM39" s="178"/>
      <c r="AN39" s="178"/>
      <c r="AO39" s="178"/>
      <c r="AP39" s="178"/>
      <c r="AQ39" s="178"/>
      <c r="AR39" s="178"/>
      <c r="AS39" s="178"/>
      <c r="AT39" s="178"/>
      <c r="AU39" s="178"/>
      <c r="AV39" s="178"/>
      <c r="AW39" s="178"/>
      <c r="AX39" s="178"/>
      <c r="AY39" s="178"/>
      <c r="AZ39" s="178"/>
      <c r="BA39" s="178"/>
      <c r="BB39" s="178"/>
      <c r="BC39" s="178"/>
      <c r="BD39" s="178"/>
      <c r="BE39" s="178"/>
      <c r="BF39" s="178"/>
      <c r="BG39" s="178"/>
      <c r="BH39" s="178"/>
      <c r="BI39" s="485"/>
      <c r="BJ39" s="485"/>
      <c r="BK39" s="485"/>
      <c r="BL39" s="485"/>
      <c r="BM39" s="485"/>
      <c r="BN39" s="485"/>
      <c r="BO39" s="744"/>
      <c r="BP39" s="485"/>
      <c r="BQ39" s="485">
        <f t="shared" ref="BQ39:DK39" si="349">BQ37-BQ111</f>
        <v>3972</v>
      </c>
      <c r="BR39" s="485">
        <f t="shared" si="349"/>
        <v>4513</v>
      </c>
      <c r="BS39" s="485">
        <f t="shared" si="349"/>
        <v>4278</v>
      </c>
      <c r="BT39" s="485">
        <f t="shared" si="349"/>
        <v>4019</v>
      </c>
      <c r="BU39" s="485">
        <f t="shared" si="349"/>
        <v>3360</v>
      </c>
      <c r="BV39" s="485">
        <f t="shared" si="349"/>
        <v>3078</v>
      </c>
      <c r="BW39" s="485">
        <f t="shared" si="349"/>
        <v>4557</v>
      </c>
      <c r="BX39" s="485">
        <f t="shared" si="349"/>
        <v>2967</v>
      </c>
      <c r="BY39" s="485">
        <f t="shared" si="349"/>
        <v>3134</v>
      </c>
      <c r="BZ39" s="485">
        <f t="shared" si="349"/>
        <v>3768</v>
      </c>
      <c r="CA39" s="744">
        <f t="shared" si="349"/>
        <v>3140</v>
      </c>
      <c r="CB39" s="485">
        <f t="shared" si="349"/>
        <v>2400</v>
      </c>
      <c r="CC39" s="485">
        <f t="shared" si="349"/>
        <v>1947</v>
      </c>
      <c r="CD39" s="485">
        <f t="shared" si="349"/>
        <v>2563</v>
      </c>
      <c r="CE39" s="485">
        <f t="shared" si="349"/>
        <v>2086</v>
      </c>
      <c r="CF39" s="485">
        <f t="shared" si="349"/>
        <v>2991</v>
      </c>
      <c r="CG39" s="485">
        <f t="shared" si="349"/>
        <v>2675</v>
      </c>
      <c r="CH39" s="485">
        <f t="shared" si="349"/>
        <v>2338</v>
      </c>
      <c r="CI39" s="485">
        <f t="shared" si="349"/>
        <v>3298</v>
      </c>
      <c r="CJ39" s="485">
        <f t="shared" si="349"/>
        <v>2492</v>
      </c>
      <c r="CK39" s="485">
        <f t="shared" si="349"/>
        <v>1753</v>
      </c>
      <c r="CL39" s="485">
        <f t="shared" si="349"/>
        <v>1765</v>
      </c>
      <c r="CM39" s="485">
        <f t="shared" si="349"/>
        <v>1862</v>
      </c>
      <c r="CN39" s="485">
        <f t="shared" si="349"/>
        <v>1597</v>
      </c>
      <c r="CO39" s="485">
        <f t="shared" si="349"/>
        <v>1994</v>
      </c>
      <c r="CP39" s="485">
        <f t="shared" si="349"/>
        <v>1831</v>
      </c>
      <c r="CQ39" s="485">
        <f t="shared" si="349"/>
        <v>1714</v>
      </c>
      <c r="CR39" s="485">
        <f t="shared" si="349"/>
        <v>2080</v>
      </c>
      <c r="CS39" s="485">
        <f t="shared" si="349"/>
        <v>2032</v>
      </c>
      <c r="CT39" s="485">
        <f t="shared" si="349"/>
        <v>2120</v>
      </c>
      <c r="CU39" s="485">
        <f t="shared" si="349"/>
        <v>3265</v>
      </c>
      <c r="CV39" s="485">
        <f t="shared" si="349"/>
        <v>1967</v>
      </c>
      <c r="CW39" s="485">
        <f t="shared" si="349"/>
        <v>2158</v>
      </c>
      <c r="CX39" s="485">
        <f t="shared" si="349"/>
        <v>2454</v>
      </c>
      <c r="CY39" s="485">
        <f t="shared" si="349"/>
        <v>2382</v>
      </c>
      <c r="CZ39" s="485">
        <f t="shared" si="349"/>
        <v>2319</v>
      </c>
      <c r="DA39" s="485">
        <f t="shared" si="349"/>
        <v>2229</v>
      </c>
      <c r="DB39" s="485">
        <f t="shared" si="349"/>
        <v>2519</v>
      </c>
      <c r="DC39" s="485">
        <f t="shared" si="349"/>
        <v>2572</v>
      </c>
      <c r="DD39" s="485">
        <f t="shared" si="349"/>
        <v>2533</v>
      </c>
      <c r="DE39" s="485">
        <f t="shared" si="349"/>
        <v>2703</v>
      </c>
      <c r="DF39" s="485">
        <f t="shared" si="349"/>
        <v>2080</v>
      </c>
      <c r="DG39" s="485">
        <f t="shared" si="349"/>
        <v>3175</v>
      </c>
      <c r="DH39" s="485">
        <f t="shared" si="349"/>
        <v>2320</v>
      </c>
      <c r="DI39" s="485">
        <f t="shared" si="349"/>
        <v>2559</v>
      </c>
      <c r="DJ39" s="485">
        <f t="shared" si="349"/>
        <v>2294</v>
      </c>
      <c r="DK39" s="485">
        <f t="shared" si="349"/>
        <v>1508</v>
      </c>
      <c r="DL39" s="485">
        <f t="shared" ref="DL39:EQ39" si="350">DL37-DL111</f>
        <v>386</v>
      </c>
      <c r="DM39" s="485">
        <f t="shared" si="350"/>
        <v>133</v>
      </c>
      <c r="DN39" s="485">
        <f t="shared" si="350"/>
        <v>321</v>
      </c>
      <c r="DO39" s="485">
        <f t="shared" si="350"/>
        <v>302</v>
      </c>
      <c r="DP39" s="485">
        <f t="shared" si="350"/>
        <v>227</v>
      </c>
      <c r="DQ39" s="485">
        <f t="shared" si="350"/>
        <v>179</v>
      </c>
      <c r="DR39" s="485">
        <f t="shared" si="350"/>
        <v>177</v>
      </c>
      <c r="DS39" s="485">
        <f t="shared" si="350"/>
        <v>119</v>
      </c>
      <c r="DT39" s="485">
        <f t="shared" si="350"/>
        <v>182</v>
      </c>
      <c r="DU39" s="485">
        <f t="shared" si="350"/>
        <v>90</v>
      </c>
      <c r="DV39" s="485">
        <f t="shared" si="350"/>
        <v>179</v>
      </c>
      <c r="DW39" s="485">
        <f t="shared" si="350"/>
        <v>197</v>
      </c>
      <c r="DX39" s="485">
        <f t="shared" si="350"/>
        <v>203</v>
      </c>
      <c r="DY39" s="485">
        <f t="shared" si="350"/>
        <v>197</v>
      </c>
      <c r="DZ39" s="485">
        <f t="shared" si="350"/>
        <v>89</v>
      </c>
      <c r="EA39" s="485">
        <f t="shared" si="350"/>
        <v>98</v>
      </c>
      <c r="EB39" s="485">
        <f t="shared" si="350"/>
        <v>99</v>
      </c>
      <c r="EC39" s="485">
        <f t="shared" si="350"/>
        <v>67</v>
      </c>
      <c r="ED39" s="485">
        <f t="shared" si="350"/>
        <v>72</v>
      </c>
      <c r="EE39" s="485">
        <f t="shared" si="350"/>
        <v>147</v>
      </c>
      <c r="EF39" s="485">
        <f t="shared" si="350"/>
        <v>112</v>
      </c>
      <c r="EG39" s="485">
        <f t="shared" si="350"/>
        <v>144</v>
      </c>
      <c r="EH39" s="485">
        <f t="shared" si="350"/>
        <v>136</v>
      </c>
      <c r="EI39" s="485">
        <f t="shared" si="350"/>
        <v>123</v>
      </c>
      <c r="EJ39" s="485">
        <f t="shared" si="350"/>
        <v>164</v>
      </c>
      <c r="EK39" s="485">
        <f t="shared" si="350"/>
        <v>185</v>
      </c>
      <c r="EL39" s="485">
        <f t="shared" si="350"/>
        <v>174</v>
      </c>
      <c r="EM39" s="485">
        <f t="shared" si="350"/>
        <v>159</v>
      </c>
      <c r="EN39" s="485">
        <f t="shared" si="350"/>
        <v>211</v>
      </c>
      <c r="EO39" s="485">
        <f t="shared" si="350"/>
        <v>262</v>
      </c>
      <c r="EP39" s="485">
        <f t="shared" si="350"/>
        <v>217</v>
      </c>
      <c r="EQ39" s="485">
        <f t="shared" si="350"/>
        <v>314</v>
      </c>
      <c r="ER39" s="485">
        <f t="shared" ref="ER39:FN39" si="351">ER37-ER111</f>
        <v>448</v>
      </c>
      <c r="ES39" s="485">
        <f t="shared" si="351"/>
        <v>360</v>
      </c>
      <c r="ET39" s="485">
        <f t="shared" si="351"/>
        <v>361</v>
      </c>
      <c r="EU39" s="485">
        <f t="shared" si="351"/>
        <v>448</v>
      </c>
      <c r="EV39" s="485">
        <f t="shared" si="351"/>
        <v>581</v>
      </c>
      <c r="EW39" s="485">
        <f t="shared" si="351"/>
        <v>1078</v>
      </c>
      <c r="EX39" s="485">
        <f t="shared" si="351"/>
        <v>1307</v>
      </c>
      <c r="EY39" s="485">
        <f t="shared" si="351"/>
        <v>1200</v>
      </c>
      <c r="EZ39" s="485">
        <f t="shared" si="351"/>
        <v>1416</v>
      </c>
      <c r="FA39" s="485">
        <f t="shared" si="351"/>
        <v>1420</v>
      </c>
      <c r="FB39" s="485">
        <f t="shared" si="351"/>
        <v>1683</v>
      </c>
      <c r="FC39" s="485">
        <f t="shared" si="351"/>
        <v>1852</v>
      </c>
      <c r="FD39" s="485">
        <f t="shared" si="351"/>
        <v>2059</v>
      </c>
      <c r="FE39" s="485">
        <f t="shared" si="351"/>
        <v>1836</v>
      </c>
      <c r="FF39" s="485">
        <f t="shared" si="351"/>
        <v>1490</v>
      </c>
      <c r="FG39" s="485">
        <f t="shared" si="351"/>
        <v>1811</v>
      </c>
      <c r="FH39" s="485">
        <f t="shared" si="351"/>
        <v>1480</v>
      </c>
      <c r="FI39" s="485">
        <f t="shared" si="351"/>
        <v>1985</v>
      </c>
      <c r="FJ39" s="485">
        <f t="shared" si="351"/>
        <v>2019</v>
      </c>
      <c r="FK39" s="485">
        <f t="shared" si="351"/>
        <v>1972</v>
      </c>
      <c r="FL39" s="485">
        <f t="shared" si="351"/>
        <v>1912</v>
      </c>
      <c r="FM39" s="485">
        <f t="shared" si="351"/>
        <v>2139</v>
      </c>
      <c r="FN39" s="485">
        <f t="shared" si="351"/>
        <v>2190</v>
      </c>
      <c r="FO39" s="485">
        <f t="shared" ref="FO39:FP39" si="352">FO37-FO111</f>
        <v>2441</v>
      </c>
      <c r="FP39" s="485">
        <f t="shared" si="352"/>
        <v>2033</v>
      </c>
      <c r="FQ39" s="485">
        <f t="shared" ref="FQ39:FR39" si="353">FQ37-FQ111</f>
        <v>2007</v>
      </c>
      <c r="FR39" s="485">
        <f t="shared" si="353"/>
        <v>1523</v>
      </c>
      <c r="FS39" s="485">
        <f t="shared" ref="FS39:FT39" si="354">FS37-FS111</f>
        <v>1655</v>
      </c>
      <c r="FT39" s="485">
        <f t="shared" si="354"/>
        <v>1840</v>
      </c>
      <c r="FU39" s="485">
        <f t="shared" ref="FU39:FV39" si="355">FU37-FU111</f>
        <v>2069</v>
      </c>
      <c r="FV39" s="485">
        <f t="shared" si="355"/>
        <v>2158</v>
      </c>
      <c r="FW39" s="485">
        <f t="shared" ref="FW39:FX39" si="356">FW37-FW111</f>
        <v>2153</v>
      </c>
      <c r="FX39" s="485">
        <f t="shared" si="356"/>
        <v>2271</v>
      </c>
      <c r="FY39" s="485">
        <f t="shared" ref="FY39:FZ39" si="357">FY37-FY111</f>
        <v>2206</v>
      </c>
      <c r="FZ39" s="485">
        <f t="shared" si="357"/>
        <v>1844</v>
      </c>
      <c r="GA39" s="485">
        <f t="shared" ref="GA39:GB39" si="358">GA37-GA111</f>
        <v>2349</v>
      </c>
      <c r="GB39" s="485">
        <f t="shared" si="358"/>
        <v>2186</v>
      </c>
      <c r="GC39" s="485">
        <f t="shared" ref="GC39:GD39" si="359">GC37-GC111</f>
        <v>1912</v>
      </c>
      <c r="GD39" s="485">
        <f t="shared" si="359"/>
        <v>1914</v>
      </c>
      <c r="GE39" s="485">
        <f t="shared" ref="GE39" si="360">GE37-GE111</f>
        <v>1653</v>
      </c>
      <c r="GF39" s="485"/>
      <c r="GG39" s="485"/>
      <c r="GH39" s="809"/>
      <c r="GI39" s="675"/>
      <c r="GJ39" s="675"/>
      <c r="GK39" s="675"/>
      <c r="GL39" s="675"/>
      <c r="GM39" s="675"/>
      <c r="GN39" s="675"/>
      <c r="GO39" s="675"/>
      <c r="GP39" s="675"/>
      <c r="GQ39" s="675"/>
      <c r="GR39" s="675"/>
      <c r="GS39" s="675"/>
      <c r="GT39" s="675"/>
      <c r="GU39" s="675"/>
      <c r="GV39" s="675"/>
      <c r="GW39" s="675"/>
      <c r="GX39" s="675"/>
      <c r="GY39" s="675"/>
      <c r="GZ39" s="810"/>
    </row>
    <row r="40" spans="1:209" s="9" customFormat="1" ht="11.25">
      <c r="B40" s="188"/>
      <c r="C40" s="188"/>
      <c r="D40" s="188" t="s">
        <v>0</v>
      </c>
      <c r="E40" s="188" t="s">
        <v>75</v>
      </c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487"/>
      <c r="BJ40" s="487"/>
      <c r="BK40" s="487"/>
      <c r="BL40" s="487"/>
      <c r="BM40" s="487"/>
      <c r="BN40" s="487"/>
      <c r="BO40" s="736"/>
      <c r="BP40" s="487"/>
      <c r="BQ40" s="487"/>
      <c r="BR40" s="487"/>
      <c r="BS40" s="487"/>
      <c r="BT40" s="487"/>
      <c r="BU40" s="487"/>
      <c r="BV40" s="487"/>
      <c r="BW40" s="487"/>
      <c r="BX40" s="487"/>
      <c r="BY40" s="487"/>
      <c r="BZ40" s="487"/>
      <c r="CA40" s="736" t="e">
        <f t="shared" ref="CA40:DB40" si="361">CA39/BO39-1</f>
        <v>#DIV/0!</v>
      </c>
      <c r="CB40" s="487" t="e">
        <f t="shared" si="361"/>
        <v>#DIV/0!</v>
      </c>
      <c r="CC40" s="487">
        <f t="shared" si="361"/>
        <v>-0.50981873111782483</v>
      </c>
      <c r="CD40" s="487">
        <f t="shared" si="361"/>
        <v>-0.43208508752492802</v>
      </c>
      <c r="CE40" s="487">
        <f t="shared" si="361"/>
        <v>-0.51238896680691914</v>
      </c>
      <c r="CF40" s="487">
        <f t="shared" si="361"/>
        <v>-0.25578502114953972</v>
      </c>
      <c r="CG40" s="487">
        <f t="shared" si="361"/>
        <v>-0.20386904761904767</v>
      </c>
      <c r="CH40" s="487">
        <f t="shared" si="361"/>
        <v>-0.24041585445094216</v>
      </c>
      <c r="CI40" s="487">
        <f t="shared" si="361"/>
        <v>-0.27627825323677857</v>
      </c>
      <c r="CJ40" s="487">
        <f t="shared" si="361"/>
        <v>-0.16009437141894167</v>
      </c>
      <c r="CK40" s="487">
        <f t="shared" si="361"/>
        <v>-0.44065092533503514</v>
      </c>
      <c r="CL40" s="487">
        <f t="shared" si="361"/>
        <v>-0.53158174097664546</v>
      </c>
      <c r="CM40" s="487">
        <f t="shared" si="361"/>
        <v>-0.40700636942675161</v>
      </c>
      <c r="CN40" s="487">
        <f t="shared" si="361"/>
        <v>-0.33458333333333334</v>
      </c>
      <c r="CO40" s="487">
        <f t="shared" si="361"/>
        <v>2.4139702105803851E-2</v>
      </c>
      <c r="CP40" s="487">
        <f t="shared" si="361"/>
        <v>-0.28560280920795944</v>
      </c>
      <c r="CQ40" s="487">
        <f t="shared" si="361"/>
        <v>-0.17833173537871527</v>
      </c>
      <c r="CR40" s="487">
        <f t="shared" si="361"/>
        <v>-0.30458040789033769</v>
      </c>
      <c r="CS40" s="487">
        <f t="shared" si="361"/>
        <v>-0.24037383177570093</v>
      </c>
      <c r="CT40" s="487">
        <f t="shared" si="361"/>
        <v>-9.3242087254063355E-2</v>
      </c>
      <c r="CU40" s="487">
        <f t="shared" si="361"/>
        <v>-1.0006064281382621E-2</v>
      </c>
      <c r="CV40" s="487">
        <f t="shared" si="361"/>
        <v>-0.2106741573033708</v>
      </c>
      <c r="CW40" s="487">
        <f t="shared" si="361"/>
        <v>0.23103251568739314</v>
      </c>
      <c r="CX40" s="487">
        <f t="shared" si="361"/>
        <v>0.39036827195467416</v>
      </c>
      <c r="CY40" s="487">
        <f t="shared" si="361"/>
        <v>0.27926960257787314</v>
      </c>
      <c r="CZ40" s="487">
        <f t="shared" si="361"/>
        <v>0.45209768315591736</v>
      </c>
      <c r="DA40" s="487">
        <f t="shared" si="361"/>
        <v>0.11785356068204611</v>
      </c>
      <c r="DB40" s="487">
        <f t="shared" si="361"/>
        <v>0.37575095576187878</v>
      </c>
      <c r="DC40" s="487">
        <f t="shared" ref="DC40:DK40" si="362">DC39/CQ39-1</f>
        <v>0.50058343057176202</v>
      </c>
      <c r="DD40" s="487">
        <f t="shared" si="362"/>
        <v>0.21778846153846154</v>
      </c>
      <c r="DE40" s="487">
        <f t="shared" si="362"/>
        <v>0.33021653543307083</v>
      </c>
      <c r="DF40" s="487">
        <f t="shared" si="362"/>
        <v>-1.8867924528301883E-2</v>
      </c>
      <c r="DG40" s="487">
        <f t="shared" si="362"/>
        <v>-2.7565084226646275E-2</v>
      </c>
      <c r="DH40" s="487">
        <f t="shared" si="362"/>
        <v>0.17946110828673101</v>
      </c>
      <c r="DI40" s="487">
        <f t="shared" si="362"/>
        <v>0.18582020389249299</v>
      </c>
      <c r="DJ40" s="487">
        <f t="shared" si="362"/>
        <v>-6.5199674001629959E-2</v>
      </c>
      <c r="DK40" s="487">
        <f t="shared" si="362"/>
        <v>-0.36691855583543243</v>
      </c>
      <c r="DL40" s="487">
        <f t="shared" ref="DL40:DR40" si="363">DL39/CZ39-1</f>
        <v>-0.83354894351013364</v>
      </c>
      <c r="DM40" s="487">
        <f t="shared" si="363"/>
        <v>-0.94033198743831314</v>
      </c>
      <c r="DN40" s="487">
        <f t="shared" si="363"/>
        <v>-0.87256847955537908</v>
      </c>
      <c r="DO40" s="487">
        <f t="shared" si="363"/>
        <v>-0.8825816485225505</v>
      </c>
      <c r="DP40" s="487">
        <f t="shared" si="363"/>
        <v>-0.91038294512435847</v>
      </c>
      <c r="DQ40" s="487">
        <f t="shared" si="363"/>
        <v>-0.93377728449870512</v>
      </c>
      <c r="DR40" s="487">
        <f t="shared" si="363"/>
        <v>-0.91490384615384612</v>
      </c>
      <c r="DS40" s="487">
        <f t="shared" ref="DS40:EC40" si="364">DS39/DG39-1</f>
        <v>-0.96251968503937002</v>
      </c>
      <c r="DT40" s="487">
        <f t="shared" si="364"/>
        <v>-0.92155172413793107</v>
      </c>
      <c r="DU40" s="487">
        <f t="shared" si="364"/>
        <v>-0.96483001172332938</v>
      </c>
      <c r="DV40" s="487">
        <f t="shared" si="364"/>
        <v>-0.9219703574542284</v>
      </c>
      <c r="DW40" s="487">
        <f t="shared" si="364"/>
        <v>-0.86936339522546424</v>
      </c>
      <c r="DX40" s="487">
        <f t="shared" si="364"/>
        <v>-0.47409326424870468</v>
      </c>
      <c r="DY40" s="487">
        <f t="shared" si="364"/>
        <v>0.48120300751879697</v>
      </c>
      <c r="DZ40" s="487">
        <f t="shared" si="364"/>
        <v>-0.72274143302180693</v>
      </c>
      <c r="EA40" s="487">
        <f t="shared" si="364"/>
        <v>-0.67549668874172186</v>
      </c>
      <c r="EB40" s="487">
        <f t="shared" si="364"/>
        <v>-0.5638766519823788</v>
      </c>
      <c r="EC40" s="487">
        <f t="shared" si="364"/>
        <v>-0.62569832402234637</v>
      </c>
      <c r="ED40" s="487">
        <f t="shared" ref="ED40:EJ40" si="365">ED39/DR39-1</f>
        <v>-0.59322033898305082</v>
      </c>
      <c r="EE40" s="487">
        <f t="shared" si="365"/>
        <v>0.23529411764705888</v>
      </c>
      <c r="EF40" s="487">
        <f t="shared" si="365"/>
        <v>-0.38461538461538458</v>
      </c>
      <c r="EG40" s="487">
        <f t="shared" si="365"/>
        <v>0.60000000000000009</v>
      </c>
      <c r="EH40" s="487">
        <f t="shared" si="365"/>
        <v>-0.24022346368715086</v>
      </c>
      <c r="EI40" s="487">
        <f t="shared" si="365"/>
        <v>-0.37563451776649748</v>
      </c>
      <c r="EJ40" s="487">
        <f t="shared" si="365"/>
        <v>-0.19211822660098521</v>
      </c>
      <c r="EK40" s="487">
        <f t="shared" ref="EK40:FR40" si="366">EK39/DY39-1</f>
        <v>-6.0913705583756306E-2</v>
      </c>
      <c r="EL40" s="487">
        <f t="shared" si="366"/>
        <v>0.95505617977528079</v>
      </c>
      <c r="EM40" s="487">
        <f t="shared" si="366"/>
        <v>0.62244897959183665</v>
      </c>
      <c r="EN40" s="487">
        <f t="shared" si="366"/>
        <v>1.1313131313131315</v>
      </c>
      <c r="EO40" s="487">
        <f t="shared" si="366"/>
        <v>2.91044776119403</v>
      </c>
      <c r="EP40" s="487">
        <f t="shared" si="366"/>
        <v>2.0138888888888888</v>
      </c>
      <c r="EQ40" s="487">
        <f t="shared" si="366"/>
        <v>1.1360544217687076</v>
      </c>
      <c r="ER40" s="487">
        <f t="shared" si="366"/>
        <v>3</v>
      </c>
      <c r="ES40" s="487">
        <f t="shared" si="366"/>
        <v>1.5</v>
      </c>
      <c r="ET40" s="487">
        <f t="shared" si="366"/>
        <v>1.6544117647058822</v>
      </c>
      <c r="EU40" s="487">
        <f t="shared" si="366"/>
        <v>2.6422764227642275</v>
      </c>
      <c r="EV40" s="487">
        <f t="shared" si="366"/>
        <v>2.5426829268292681</v>
      </c>
      <c r="EW40" s="487">
        <f t="shared" si="366"/>
        <v>4.827027027027027</v>
      </c>
      <c r="EX40" s="487">
        <f t="shared" si="366"/>
        <v>6.5114942528735629</v>
      </c>
      <c r="EY40" s="487">
        <f t="shared" si="366"/>
        <v>6.5471698113207548</v>
      </c>
      <c r="EZ40" s="487">
        <f t="shared" si="366"/>
        <v>5.7109004739336493</v>
      </c>
      <c r="FA40" s="487">
        <f t="shared" si="366"/>
        <v>4.4198473282442752</v>
      </c>
      <c r="FB40" s="487">
        <f t="shared" si="366"/>
        <v>6.7557603686635943</v>
      </c>
      <c r="FC40" s="487">
        <f t="shared" si="366"/>
        <v>4.8980891719745223</v>
      </c>
      <c r="FD40" s="487">
        <f t="shared" si="366"/>
        <v>3.5959821428571432</v>
      </c>
      <c r="FE40" s="487">
        <f t="shared" si="366"/>
        <v>4.0999999999999996</v>
      </c>
      <c r="FF40" s="487">
        <f t="shared" si="366"/>
        <v>3.1274238227146816</v>
      </c>
      <c r="FG40" s="487">
        <f t="shared" si="366"/>
        <v>3.0424107142857144</v>
      </c>
      <c r="FH40" s="487">
        <f t="shared" si="366"/>
        <v>1.5473321858864026</v>
      </c>
      <c r="FI40" s="487">
        <f t="shared" si="366"/>
        <v>0.84137291280148419</v>
      </c>
      <c r="FJ40" s="487">
        <f t="shared" si="366"/>
        <v>0.54475899005355766</v>
      </c>
      <c r="FK40" s="487">
        <f t="shared" si="366"/>
        <v>0.64333333333333331</v>
      </c>
      <c r="FL40" s="487">
        <f t="shared" si="366"/>
        <v>0.35028248587570632</v>
      </c>
      <c r="FM40" s="487">
        <f t="shared" si="366"/>
        <v>0.50633802816901419</v>
      </c>
      <c r="FN40" s="487">
        <f t="shared" si="366"/>
        <v>0.30124777183600715</v>
      </c>
      <c r="FO40" s="487">
        <f t="shared" si="366"/>
        <v>0.31803455723542107</v>
      </c>
      <c r="FP40" s="487">
        <f t="shared" si="366"/>
        <v>-1.2627489072365217E-2</v>
      </c>
      <c r="FQ40" s="487">
        <f t="shared" si="366"/>
        <v>9.3137254901960675E-2</v>
      </c>
      <c r="FR40" s="487">
        <f t="shared" si="366"/>
        <v>2.2147651006711344E-2</v>
      </c>
      <c r="FS40" s="487">
        <f t="shared" ref="FS40:GE40" si="367">FS39/FG39-1</f>
        <v>-8.6140254003313044E-2</v>
      </c>
      <c r="FT40" s="487">
        <f t="shared" si="367"/>
        <v>0.2432432432432432</v>
      </c>
      <c r="FU40" s="487">
        <f t="shared" si="367"/>
        <v>4.2317380352644873E-2</v>
      </c>
      <c r="FV40" s="487">
        <f t="shared" si="367"/>
        <v>6.8845963348192152E-2</v>
      </c>
      <c r="FW40" s="487">
        <f t="shared" si="367"/>
        <v>9.1784989858012089E-2</v>
      </c>
      <c r="FX40" s="487">
        <f t="shared" si="367"/>
        <v>0.18776150627615062</v>
      </c>
      <c r="FY40" s="487">
        <f t="shared" si="367"/>
        <v>3.1323048153342636E-2</v>
      </c>
      <c r="FZ40" s="487">
        <f t="shared" si="367"/>
        <v>-0.15799086757990866</v>
      </c>
      <c r="GA40" s="487">
        <f t="shared" si="367"/>
        <v>-3.7689471528062235E-2</v>
      </c>
      <c r="GB40" s="487">
        <f t="shared" si="367"/>
        <v>7.5258239055582932E-2</v>
      </c>
      <c r="GC40" s="487">
        <f t="shared" si="367"/>
        <v>-4.7334329845540646E-2</v>
      </c>
      <c r="GD40" s="487">
        <f t="shared" si="367"/>
        <v>0.25673013788575183</v>
      </c>
      <c r="GE40" s="487">
        <f t="shared" si="367"/>
        <v>-1.2084592145015227E-3</v>
      </c>
      <c r="GF40" s="487"/>
      <c r="GG40" s="487"/>
      <c r="GH40" s="809"/>
      <c r="GI40" s="675"/>
      <c r="GJ40" s="675"/>
      <c r="GK40" s="675"/>
      <c r="GL40" s="675"/>
      <c r="GM40" s="675"/>
      <c r="GN40" s="675"/>
      <c r="GO40" s="675"/>
      <c r="GP40" s="675"/>
      <c r="GQ40" s="675"/>
      <c r="GR40" s="675"/>
      <c r="GS40" s="675"/>
      <c r="GT40" s="675"/>
      <c r="GU40" s="675"/>
      <c r="GV40" s="675"/>
      <c r="GW40" s="675"/>
      <c r="GX40" s="811"/>
      <c r="GY40" s="811"/>
      <c r="GZ40" s="812"/>
    </row>
    <row r="41" spans="1:209" s="668" customFormat="1">
      <c r="B41" s="670"/>
      <c r="C41" s="670"/>
      <c r="D41" s="669" t="s">
        <v>460</v>
      </c>
      <c r="E41" s="670" t="s">
        <v>461</v>
      </c>
      <c r="S41" s="671"/>
      <c r="T41" s="671"/>
      <c r="U41" s="671"/>
      <c r="V41" s="671"/>
      <c r="W41" s="671"/>
      <c r="X41" s="671"/>
      <c r="Y41" s="671"/>
      <c r="Z41" s="671"/>
      <c r="AA41" s="671"/>
      <c r="AB41" s="671"/>
      <c r="AC41" s="671"/>
      <c r="AD41" s="671"/>
      <c r="AE41" s="671"/>
      <c r="AF41" s="671"/>
      <c r="AG41" s="671"/>
      <c r="AH41" s="671"/>
      <c r="AI41" s="671"/>
      <c r="AJ41" s="671"/>
      <c r="AK41" s="671"/>
      <c r="AL41" s="671"/>
      <c r="AM41" s="671"/>
      <c r="AN41" s="671"/>
      <c r="AO41" s="671"/>
      <c r="AP41" s="671"/>
      <c r="AQ41" s="671"/>
      <c r="AR41" s="671"/>
      <c r="AS41" s="671"/>
      <c r="AT41" s="671"/>
      <c r="AU41" s="671"/>
      <c r="AV41" s="671"/>
      <c r="AW41" s="671"/>
      <c r="AX41" s="671"/>
      <c r="AY41" s="671"/>
      <c r="AZ41" s="671"/>
      <c r="BA41" s="671"/>
      <c r="BB41" s="671"/>
      <c r="BC41" s="671"/>
      <c r="BD41" s="671"/>
      <c r="BE41" s="671"/>
      <c r="BF41" s="671"/>
      <c r="BG41" s="671"/>
      <c r="BH41" s="671"/>
      <c r="BI41" s="672"/>
      <c r="BJ41" s="672"/>
      <c r="BK41" s="672"/>
      <c r="BL41" s="672"/>
      <c r="BM41" s="672"/>
      <c r="BN41" s="672"/>
      <c r="BO41" s="743"/>
      <c r="BP41" s="672"/>
      <c r="BQ41" s="672"/>
      <c r="BR41" s="672">
        <f t="shared" ref="BR41:CO41" si="368">BR11*10^3/BR37</f>
        <v>37.145907551835649</v>
      </c>
      <c r="BS41" s="672">
        <f t="shared" si="368"/>
        <v>39.600736885078582</v>
      </c>
      <c r="BT41" s="672">
        <f t="shared" si="368"/>
        <v>39.031458412698413</v>
      </c>
      <c r="BU41" s="672">
        <f t="shared" si="368"/>
        <v>41.376944054189657</v>
      </c>
      <c r="BV41" s="672">
        <f t="shared" si="368"/>
        <v>43.575265839151804</v>
      </c>
      <c r="BW41" s="672">
        <f t="shared" si="368"/>
        <v>38.888477456011721</v>
      </c>
      <c r="BX41" s="672">
        <f t="shared" si="368"/>
        <v>46.103134392674377</v>
      </c>
      <c r="BY41" s="672">
        <f t="shared" si="368"/>
        <v>43.671157218992249</v>
      </c>
      <c r="BZ41" s="762">
        <f t="shared" si="368"/>
        <v>42.518156753274639</v>
      </c>
      <c r="CA41" s="762">
        <f t="shared" si="368"/>
        <v>45.290745112781956</v>
      </c>
      <c r="CB41" s="673">
        <f t="shared" si="368"/>
        <v>53.786991403026143</v>
      </c>
      <c r="CC41" s="673">
        <f t="shared" si="368"/>
        <v>48.169449724225714</v>
      </c>
      <c r="CD41" s="673">
        <f t="shared" si="368"/>
        <v>50.040344310401046</v>
      </c>
      <c r="CE41" s="673">
        <f t="shared" si="368"/>
        <v>44.496113065326632</v>
      </c>
      <c r="CF41" s="673">
        <f t="shared" si="368"/>
        <v>45.793195566112423</v>
      </c>
      <c r="CG41" s="673">
        <f t="shared" si="368"/>
        <v>49.099887068461094</v>
      </c>
      <c r="CH41" s="673">
        <f t="shared" si="368"/>
        <v>49.786310878399505</v>
      </c>
      <c r="CI41" s="673">
        <f t="shared" si="368"/>
        <v>42.858346088794931</v>
      </c>
      <c r="CJ41" s="673">
        <f t="shared" si="368"/>
        <v>45.592146750524115</v>
      </c>
      <c r="CK41" s="673">
        <f t="shared" si="368"/>
        <v>45.683891959798991</v>
      </c>
      <c r="CL41" s="673">
        <f t="shared" si="368"/>
        <v>37.527879938626775</v>
      </c>
      <c r="CM41" s="673">
        <f t="shared" si="368"/>
        <v>32.080199280575542</v>
      </c>
      <c r="CN41" s="673">
        <f t="shared" si="368"/>
        <v>36.773931986008549</v>
      </c>
      <c r="CO41" s="673">
        <f t="shared" si="368"/>
        <v>33.966821240105538</v>
      </c>
      <c r="CP41" s="673">
        <f t="shared" ref="CP41:DK41" si="369">CP11*10^3/CP37</f>
        <v>33.789089672914372</v>
      </c>
      <c r="CQ41" s="673">
        <f t="shared" si="369"/>
        <v>36.132043826086949</v>
      </c>
      <c r="CR41" s="673">
        <f t="shared" si="369"/>
        <v>32.436786794199321</v>
      </c>
      <c r="CS41" s="673">
        <f t="shared" si="369"/>
        <v>34.90904782082324</v>
      </c>
      <c r="CT41" s="673">
        <f t="shared" si="369"/>
        <v>35.794779675251959</v>
      </c>
      <c r="CU41" s="673">
        <f t="shared" si="369"/>
        <v>36.798634956587385</v>
      </c>
      <c r="CV41" s="673">
        <f t="shared" si="369"/>
        <v>38.091870503597121</v>
      </c>
      <c r="CW41" s="673">
        <f t="shared" si="369"/>
        <v>36.493931836846428</v>
      </c>
      <c r="CX41" s="673">
        <f t="shared" si="369"/>
        <v>42.212908188585615</v>
      </c>
      <c r="CY41" s="673">
        <f t="shared" si="369"/>
        <v>41.883964674634797</v>
      </c>
      <c r="CZ41" s="673">
        <f t="shared" si="369"/>
        <v>38.355333534743203</v>
      </c>
      <c r="DA41" s="673">
        <f t="shared" si="369"/>
        <v>55.498600367197071</v>
      </c>
      <c r="DB41" s="673">
        <f t="shared" si="369"/>
        <v>35.117629449049247</v>
      </c>
      <c r="DC41" s="673">
        <f t="shared" si="369"/>
        <v>37.574227490542242</v>
      </c>
      <c r="DD41" s="673">
        <f t="shared" si="369"/>
        <v>36.88306980476063</v>
      </c>
      <c r="DE41" s="673">
        <f t="shared" si="369"/>
        <v>33.114545956323489</v>
      </c>
      <c r="DF41" s="673">
        <f t="shared" si="369"/>
        <v>36.131504581358612</v>
      </c>
      <c r="DG41" s="673">
        <f t="shared" si="369"/>
        <v>35.035223550156743</v>
      </c>
      <c r="DH41" s="673">
        <f t="shared" si="369"/>
        <v>31.717814887092278</v>
      </c>
      <c r="DI41" s="673">
        <f t="shared" si="369"/>
        <v>27.86319804594666</v>
      </c>
      <c r="DJ41" s="673">
        <f t="shared" si="369"/>
        <v>34.501718589083417</v>
      </c>
      <c r="DK41" s="673">
        <f t="shared" si="369"/>
        <v>55.320694516010313</v>
      </c>
      <c r="DL41" s="673">
        <f t="shared" ref="DL41:EQ41" si="370">DL11*10^3/DL37</f>
        <v>52.733367670364494</v>
      </c>
      <c r="DM41" s="673">
        <f t="shared" si="370"/>
        <v>23.539005102040818</v>
      </c>
      <c r="DN41" s="673">
        <f t="shared" si="370"/>
        <v>14.445104448742748</v>
      </c>
      <c r="DO41" s="673">
        <f t="shared" si="370"/>
        <v>10.222339285714286</v>
      </c>
      <c r="DP41" s="673">
        <f t="shared" si="370"/>
        <v>11.032107558139534</v>
      </c>
      <c r="DQ41" s="673">
        <f t="shared" si="370"/>
        <v>9.7138749999999998</v>
      </c>
      <c r="DR41" s="673">
        <f t="shared" si="370"/>
        <v>7.7539338521400785</v>
      </c>
      <c r="DS41" s="673">
        <f t="shared" si="370"/>
        <v>14.840553719008263</v>
      </c>
      <c r="DT41" s="673">
        <f t="shared" si="370"/>
        <v>25.070775665399239</v>
      </c>
      <c r="DU41" s="673">
        <f t="shared" si="370"/>
        <v>5.837175732217573</v>
      </c>
      <c r="DV41" s="673">
        <f t="shared" si="370"/>
        <v>34.003009708737856</v>
      </c>
      <c r="DW41" s="673">
        <f t="shared" si="370"/>
        <v>19.912040133779271</v>
      </c>
      <c r="DX41" s="673">
        <f t="shared" si="370"/>
        <v>18.233996644295303</v>
      </c>
      <c r="DY41" s="673">
        <f t="shared" si="370"/>
        <v>71.932589552238795</v>
      </c>
      <c r="DZ41" s="673">
        <f t="shared" si="370"/>
        <v>53.907447204968932</v>
      </c>
      <c r="EA41" s="673">
        <f t="shared" si="370"/>
        <v>24.572335766423361</v>
      </c>
      <c r="EB41" s="673">
        <f t="shared" si="370"/>
        <v>8.6808203124999999</v>
      </c>
      <c r="EC41" s="673">
        <f t="shared" si="370"/>
        <v>14.382927835051547</v>
      </c>
      <c r="ED41" s="673">
        <f t="shared" si="370"/>
        <v>31.514975</v>
      </c>
      <c r="EE41" s="673">
        <f t="shared" si="370"/>
        <v>25.824120253164558</v>
      </c>
      <c r="EF41" s="673">
        <f t="shared" si="370"/>
        <v>39.21154615384615</v>
      </c>
      <c r="EG41" s="673">
        <f t="shared" si="370"/>
        <v>17.070119047619045</v>
      </c>
      <c r="EH41" s="673">
        <f t="shared" si="370"/>
        <v>24.024310126582279</v>
      </c>
      <c r="EI41" s="673">
        <f t="shared" si="370"/>
        <v>27.469206666666668</v>
      </c>
      <c r="EJ41" s="673">
        <f t="shared" si="370"/>
        <v>44.974027624309386</v>
      </c>
      <c r="EK41" s="673">
        <f t="shared" si="370"/>
        <v>75.266107317073164</v>
      </c>
      <c r="EL41" s="673">
        <f t="shared" si="370"/>
        <v>26.286421348314601</v>
      </c>
      <c r="EM41" s="673">
        <f t="shared" si="370"/>
        <v>26.21363905325444</v>
      </c>
      <c r="EN41" s="673">
        <f t="shared" si="370"/>
        <v>44.773792372881353</v>
      </c>
      <c r="EO41" s="673">
        <f t="shared" si="370"/>
        <v>39.695452830188678</v>
      </c>
      <c r="EP41" s="673">
        <f t="shared" si="370"/>
        <v>49.365426470588247</v>
      </c>
      <c r="EQ41" s="673">
        <f t="shared" si="370"/>
        <v>80.29217675544794</v>
      </c>
      <c r="ER41" s="673">
        <f t="shared" ref="ER41:FN41" si="371">ER11*10^3/ER37</f>
        <v>41.305476744186045</v>
      </c>
      <c r="ES41" s="673">
        <f t="shared" si="371"/>
        <v>41.278094170403591</v>
      </c>
      <c r="ET41" s="673">
        <f t="shared" si="371"/>
        <v>42.699751252086806</v>
      </c>
      <c r="EU41" s="673">
        <f t="shared" si="371"/>
        <v>39.655857400722027</v>
      </c>
      <c r="EV41" s="673">
        <f t="shared" si="371"/>
        <v>39.936077892325308</v>
      </c>
      <c r="EW41" s="673">
        <f t="shared" si="371"/>
        <v>38.888103174603174</v>
      </c>
      <c r="EX41" s="673">
        <f t="shared" si="371"/>
        <v>32.965692429022084</v>
      </c>
      <c r="EY41" s="673">
        <f t="shared" si="371"/>
        <v>35.377293546821939</v>
      </c>
      <c r="EZ41" s="673">
        <f t="shared" si="371"/>
        <v>34.531548940009024</v>
      </c>
      <c r="FA41" s="673">
        <f t="shared" si="371"/>
        <v>37.338741261722085</v>
      </c>
      <c r="FB41" s="673">
        <f t="shared" si="371"/>
        <v>36.315909768536677</v>
      </c>
      <c r="FC41" s="673">
        <f t="shared" si="371"/>
        <v>36.164558956185566</v>
      </c>
      <c r="FD41" s="673">
        <f t="shared" si="371"/>
        <v>31.932307132963992</v>
      </c>
      <c r="FE41" s="673">
        <f t="shared" si="371"/>
        <v>34.457061224489799</v>
      </c>
      <c r="FF41" s="673">
        <f t="shared" si="371"/>
        <v>36.225042728341826</v>
      </c>
      <c r="FG41" s="673">
        <f t="shared" si="371"/>
        <v>41.978472487644147</v>
      </c>
      <c r="FH41" s="673">
        <f t="shared" si="371"/>
        <v>33.128020698051948</v>
      </c>
      <c r="FI41" s="673">
        <f t="shared" si="371"/>
        <v>34.437130226182319</v>
      </c>
      <c r="FJ41" s="673">
        <f t="shared" si="371"/>
        <v>32.939010716472751</v>
      </c>
      <c r="FK41" s="673">
        <f t="shared" si="371"/>
        <v>30.447706084565144</v>
      </c>
      <c r="FL41" s="673">
        <f t="shared" si="371"/>
        <v>34.177665424991531</v>
      </c>
      <c r="FM41" s="673">
        <f t="shared" si="371"/>
        <v>38.832719751166408</v>
      </c>
      <c r="FN41" s="673">
        <f t="shared" si="371"/>
        <v>28.317920269855875</v>
      </c>
      <c r="FO41" s="673">
        <f t="shared" ref="FO41:FP41" si="372">FO11*10^3/FO37</f>
        <v>29.075239124703405</v>
      </c>
      <c r="FP41" s="673">
        <f t="shared" si="372"/>
        <v>30.224195893089956</v>
      </c>
      <c r="FQ41" s="673">
        <f t="shared" ref="FQ41:FR41" si="373">FQ11*10^3/FQ37</f>
        <v>29.798933500627353</v>
      </c>
      <c r="FR41" s="673">
        <f t="shared" si="373"/>
        <v>36.233223322332236</v>
      </c>
      <c r="FS41" s="673">
        <f t="shared" ref="FS41:FT41" si="374">FS11*10^3/FS37</f>
        <v>38.145441645973747</v>
      </c>
      <c r="FT41" s="673">
        <f t="shared" si="374"/>
        <v>34.446401069518714</v>
      </c>
      <c r="FU41" s="673">
        <f t="shared" ref="FU41:FV41" si="375">FU11*10^3/FU37</f>
        <v>29.860312500000006</v>
      </c>
      <c r="FV41" s="673">
        <f t="shared" si="375"/>
        <v>26.364607390300236</v>
      </c>
      <c r="FW41" s="673">
        <f t="shared" ref="FW41:FX41" si="376">FW11*10^3/FW37</f>
        <v>32.32449725776965</v>
      </c>
      <c r="FX41" s="673">
        <f t="shared" si="376"/>
        <v>30.738722905682483</v>
      </c>
      <c r="FY41" s="673">
        <f t="shared" ref="FY41:FZ41" si="377">FY11*10^3/FY37</f>
        <v>34.251428571428569</v>
      </c>
      <c r="FZ41" s="673">
        <f t="shared" si="377"/>
        <v>32.102367941712203</v>
      </c>
      <c r="GA41" s="673">
        <f t="shared" ref="GA41:GB41" si="378">GA11*10^3/GA37</f>
        <v>33.070673200928553</v>
      </c>
      <c r="GB41" s="673">
        <f t="shared" si="378"/>
        <v>30.426405559065071</v>
      </c>
      <c r="GC41" s="673">
        <f t="shared" ref="GC41:GD41" si="379">GC11*10^3/GC37</f>
        <v>27.385278880226792</v>
      </c>
      <c r="GD41" s="673">
        <f t="shared" si="379"/>
        <v>34.121548190612678</v>
      </c>
      <c r="GE41" s="673">
        <f t="shared" ref="GE41" si="380">GE11*10^3/GE37</f>
        <v>30.592190441444728</v>
      </c>
      <c r="GF41" s="673"/>
      <c r="GG41" s="673"/>
      <c r="GH41" s="813"/>
      <c r="GI41" s="767"/>
      <c r="GJ41" s="767"/>
      <c r="GK41" s="767"/>
      <c r="GL41" s="767"/>
      <c r="GM41" s="767"/>
      <c r="GN41" s="767"/>
      <c r="GO41" s="767"/>
      <c r="GP41" s="767"/>
      <c r="GQ41" s="767"/>
      <c r="GR41" s="767"/>
      <c r="GS41" s="767"/>
      <c r="GT41" s="767"/>
      <c r="GU41" s="767"/>
      <c r="GV41" s="767"/>
      <c r="GW41" s="767"/>
      <c r="GX41" s="675"/>
      <c r="GY41" s="675"/>
      <c r="GZ41" s="810"/>
    </row>
    <row r="42" spans="1:209" s="9" customFormat="1" ht="11.25">
      <c r="B42" s="188"/>
      <c r="C42" s="188"/>
      <c r="D42" s="188" t="s">
        <v>0</v>
      </c>
      <c r="E42" s="188" t="s">
        <v>75</v>
      </c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487"/>
      <c r="BJ42" s="487"/>
      <c r="BK42" s="487"/>
      <c r="BL42" s="487"/>
      <c r="BM42" s="487"/>
      <c r="BN42" s="487"/>
      <c r="BO42" s="736"/>
      <c r="BP42" s="487"/>
      <c r="BQ42" s="487"/>
      <c r="BR42" s="487"/>
      <c r="BS42" s="487"/>
      <c r="BT42" s="487"/>
      <c r="BU42" s="487"/>
      <c r="BV42" s="487"/>
      <c r="BW42" s="487"/>
      <c r="BX42" s="487"/>
      <c r="BY42" s="487"/>
      <c r="BZ42" s="487"/>
      <c r="CA42" s="736" t="e">
        <f t="shared" ref="CA42:DB42" si="381">CA41/BO41-1</f>
        <v>#DIV/0!</v>
      </c>
      <c r="CB42" s="487" t="e">
        <f t="shared" si="381"/>
        <v>#DIV/0!</v>
      </c>
      <c r="CC42" s="487" t="e">
        <f t="shared" si="381"/>
        <v>#DIV/0!</v>
      </c>
      <c r="CD42" s="487">
        <f t="shared" si="381"/>
        <v>0.3471294042438382</v>
      </c>
      <c r="CE42" s="487">
        <f t="shared" si="381"/>
        <v>0.12361831029696346</v>
      </c>
      <c r="CF42" s="487">
        <f t="shared" si="381"/>
        <v>0.17323813734856919</v>
      </c>
      <c r="CG42" s="487">
        <f t="shared" si="381"/>
        <v>0.18664846307056937</v>
      </c>
      <c r="CH42" s="487">
        <f t="shared" si="381"/>
        <v>0.14253602174624391</v>
      </c>
      <c r="CI42" s="487">
        <f t="shared" si="381"/>
        <v>0.10208341628374851</v>
      </c>
      <c r="CJ42" s="487">
        <f t="shared" si="381"/>
        <v>-1.1083577047018678E-2</v>
      </c>
      <c r="CK42" s="487">
        <f t="shared" si="381"/>
        <v>4.608842240460298E-2</v>
      </c>
      <c r="CL42" s="487">
        <f t="shared" si="381"/>
        <v>-0.11736813624366549</v>
      </c>
      <c r="CM42" s="487">
        <f t="shared" si="381"/>
        <v>-0.29168311979213013</v>
      </c>
      <c r="CN42" s="487">
        <f t="shared" si="381"/>
        <v>-0.31630435116808586</v>
      </c>
      <c r="CO42" s="487">
        <f t="shared" si="381"/>
        <v>-0.29484722298949761</v>
      </c>
      <c r="CP42" s="487">
        <f t="shared" si="381"/>
        <v>-0.32476304592710004</v>
      </c>
      <c r="CQ42" s="487">
        <f t="shared" si="381"/>
        <v>-0.18797303096924534</v>
      </c>
      <c r="CR42" s="487">
        <f t="shared" si="381"/>
        <v>-0.29166797832726532</v>
      </c>
      <c r="CS42" s="487">
        <f t="shared" si="381"/>
        <v>-0.28901979403437816</v>
      </c>
      <c r="CT42" s="487">
        <f t="shared" si="381"/>
        <v>-0.28103169237265113</v>
      </c>
      <c r="CU42" s="487">
        <f t="shared" si="381"/>
        <v>-0.14138929018989421</v>
      </c>
      <c r="CV42" s="487">
        <f t="shared" si="381"/>
        <v>-0.16450807390070465</v>
      </c>
      <c r="CW42" s="487">
        <f t="shared" si="381"/>
        <v>-0.20116412434911557</v>
      </c>
      <c r="CX42" s="487">
        <f t="shared" si="381"/>
        <v>0.12484127154586799</v>
      </c>
      <c r="CY42" s="487">
        <f t="shared" si="381"/>
        <v>0.30560176102133507</v>
      </c>
      <c r="CZ42" s="487">
        <f t="shared" si="381"/>
        <v>4.3003330438973197E-2</v>
      </c>
      <c r="DA42" s="487">
        <f t="shared" si="381"/>
        <v>0.63390621615390907</v>
      </c>
      <c r="DB42" s="487">
        <f t="shared" si="381"/>
        <v>3.9318602217325971E-2</v>
      </c>
      <c r="DC42" s="487">
        <f t="shared" ref="DC42:DK42" si="382">DC41/CQ41-1</f>
        <v>3.991425648094804E-2</v>
      </c>
      <c r="DD42" s="487">
        <f t="shared" si="382"/>
        <v>0.13707532249638366</v>
      </c>
      <c r="DE42" s="487">
        <f t="shared" si="382"/>
        <v>-5.1405064776053E-2</v>
      </c>
      <c r="DF42" s="487">
        <f t="shared" si="382"/>
        <v>9.4070953686986591E-3</v>
      </c>
      <c r="DG42" s="487">
        <f t="shared" si="382"/>
        <v>-4.7920565763132195E-2</v>
      </c>
      <c r="DH42" s="487">
        <f t="shared" si="382"/>
        <v>-0.16733375211655521</v>
      </c>
      <c r="DI42" s="487">
        <f t="shared" si="382"/>
        <v>-0.23649777802746019</v>
      </c>
      <c r="DJ42" s="487">
        <f t="shared" si="382"/>
        <v>-0.18267373489295169</v>
      </c>
      <c r="DK42" s="487">
        <f t="shared" si="382"/>
        <v>0.32080845129527313</v>
      </c>
      <c r="DL42" s="487">
        <f t="shared" ref="DL42:DR42" si="383">DL41/CZ41-1</f>
        <v>0.37486401004953618</v>
      </c>
      <c r="DM42" s="487">
        <f t="shared" si="383"/>
        <v>-0.57586308580218271</v>
      </c>
      <c r="DN42" s="487">
        <f t="shared" si="383"/>
        <v>-0.58866516119202839</v>
      </c>
      <c r="DO42" s="487">
        <f t="shared" si="383"/>
        <v>-0.72794279567591014</v>
      </c>
      <c r="DP42" s="487">
        <f t="shared" si="383"/>
        <v>-0.70088965976699746</v>
      </c>
      <c r="DQ42" s="487">
        <f t="shared" si="383"/>
        <v>-0.70665836660384418</v>
      </c>
      <c r="DR42" s="487">
        <f t="shared" si="383"/>
        <v>-0.78539687339395825</v>
      </c>
      <c r="DS42" s="487">
        <f t="shared" ref="DS42:EC42" si="384">DS41/DG41-1</f>
        <v>-0.57641047451110472</v>
      </c>
      <c r="DT42" s="487">
        <f t="shared" si="384"/>
        <v>-0.20956800603556347</v>
      </c>
      <c r="DU42" s="487">
        <f t="shared" si="384"/>
        <v>-0.79050589517427183</v>
      </c>
      <c r="DV42" s="487">
        <f t="shared" si="384"/>
        <v>-1.4454609820606312E-2</v>
      </c>
      <c r="DW42" s="487">
        <f t="shared" si="384"/>
        <v>-0.64006163863296139</v>
      </c>
      <c r="DX42" s="487">
        <f t="shared" si="384"/>
        <v>-0.65422279194691779</v>
      </c>
      <c r="DY42" s="487">
        <f t="shared" si="384"/>
        <v>2.0558891185253314</v>
      </c>
      <c r="DZ42" s="487">
        <f t="shared" si="384"/>
        <v>2.7318835177865983</v>
      </c>
      <c r="EA42" s="487">
        <f t="shared" si="384"/>
        <v>1.4037879275601024</v>
      </c>
      <c r="EB42" s="487">
        <f t="shared" si="384"/>
        <v>-0.21313128368701817</v>
      </c>
      <c r="EC42" s="487">
        <f t="shared" si="384"/>
        <v>0.48065811378585233</v>
      </c>
      <c r="ED42" s="487">
        <f t="shared" ref="ED42:EJ42" si="385">ED41/DR41-1</f>
        <v>3.0643853302026685</v>
      </c>
      <c r="EE42" s="487">
        <f t="shared" si="385"/>
        <v>0.74010490053940425</v>
      </c>
      <c r="EF42" s="487">
        <f t="shared" si="385"/>
        <v>0.56403402420304527</v>
      </c>
      <c r="EG42" s="487">
        <f t="shared" si="385"/>
        <v>1.9243798423615419</v>
      </c>
      <c r="EH42" s="487">
        <f t="shared" si="385"/>
        <v>-0.29346518639470087</v>
      </c>
      <c r="EI42" s="487">
        <f t="shared" si="385"/>
        <v>0.37952748598910446</v>
      </c>
      <c r="EJ42" s="487">
        <f t="shared" si="385"/>
        <v>1.4664931392526048</v>
      </c>
      <c r="EK42" s="487">
        <f t="shared" ref="EK42:FR42" si="386">EK41/DY41-1</f>
        <v>4.6342246060994352E-2</v>
      </c>
      <c r="EL42" s="487">
        <f t="shared" si="386"/>
        <v>-0.51237866544918409</v>
      </c>
      <c r="EM42" s="487">
        <f t="shared" si="386"/>
        <v>6.6794760678544174E-2</v>
      </c>
      <c r="EN42" s="487">
        <f t="shared" si="386"/>
        <v>4.157783568957079</v>
      </c>
      <c r="EO42" s="487">
        <f t="shared" si="386"/>
        <v>1.7599007160037257</v>
      </c>
      <c r="EP42" s="487">
        <f t="shared" si="386"/>
        <v>0.56641172872858836</v>
      </c>
      <c r="EQ42" s="487">
        <f t="shared" si="386"/>
        <v>2.1091931097094672</v>
      </c>
      <c r="ER42" s="487">
        <f t="shared" si="386"/>
        <v>5.3400867747585901E-2</v>
      </c>
      <c r="ES42" s="487">
        <f t="shared" si="386"/>
        <v>1.4181491678677598</v>
      </c>
      <c r="ET42" s="487">
        <f t="shared" si="386"/>
        <v>0.77735597930200839</v>
      </c>
      <c r="EU42" s="487">
        <f t="shared" si="386"/>
        <v>0.44364771367218325</v>
      </c>
      <c r="EV42" s="487">
        <f t="shared" si="386"/>
        <v>-0.11201909186494474</v>
      </c>
      <c r="EW42" s="487">
        <f t="shared" si="386"/>
        <v>-0.48332517037476841</v>
      </c>
      <c r="EX42" s="487">
        <f t="shared" si="386"/>
        <v>0.25409586920190397</v>
      </c>
      <c r="EY42" s="487">
        <f t="shared" si="386"/>
        <v>0.34957582481970673</v>
      </c>
      <c r="EZ42" s="487">
        <f t="shared" si="386"/>
        <v>-0.22875532515927477</v>
      </c>
      <c r="FA42" s="487">
        <f t="shared" si="386"/>
        <v>-5.9369811916449522E-2</v>
      </c>
      <c r="FB42" s="487">
        <f t="shared" si="386"/>
        <v>-0.26434526418659476</v>
      </c>
      <c r="FC42" s="487">
        <f t="shared" si="386"/>
        <v>-0.5495880119636718</v>
      </c>
      <c r="FD42" s="487">
        <f t="shared" si="386"/>
        <v>-0.2269231673386114</v>
      </c>
      <c r="FE42" s="487">
        <f t="shared" si="386"/>
        <v>-0.16524583033691698</v>
      </c>
      <c r="FF42" s="487">
        <f t="shared" si="386"/>
        <v>-0.15163340145754478</v>
      </c>
      <c r="FG42" s="487">
        <f t="shared" si="386"/>
        <v>5.8569281794921713E-2</v>
      </c>
      <c r="FH42" s="487">
        <f t="shared" si="386"/>
        <v>-0.17047385606140597</v>
      </c>
      <c r="FI42" s="487">
        <f t="shared" si="386"/>
        <v>-0.11445590257864957</v>
      </c>
      <c r="FJ42" s="487">
        <f t="shared" si="386"/>
        <v>-8.0937819239745856E-4</v>
      </c>
      <c r="FK42" s="487">
        <f t="shared" si="386"/>
        <v>-0.13934326139823194</v>
      </c>
      <c r="FL42" s="487">
        <f t="shared" si="386"/>
        <v>-1.0248121670773824E-2</v>
      </c>
      <c r="FM42" s="487">
        <f t="shared" si="386"/>
        <v>4.0011485094594734E-2</v>
      </c>
      <c r="FN42" s="487">
        <f t="shared" si="386"/>
        <v>-0.22023376392487037</v>
      </c>
      <c r="FO42" s="487">
        <f t="shared" si="386"/>
        <v>-0.19602948400590425</v>
      </c>
      <c r="FP42" s="487">
        <f t="shared" si="386"/>
        <v>-5.3491632557634339E-2</v>
      </c>
      <c r="FQ42" s="487">
        <f t="shared" si="386"/>
        <v>-0.13518644824393078</v>
      </c>
      <c r="FR42" s="487">
        <f t="shared" si="386"/>
        <v>2.2582703495355183E-4</v>
      </c>
      <c r="FS42" s="487">
        <f t="shared" ref="FS42:GE42" si="387">FS41/FG41-1</f>
        <v>-9.1309440637665107E-2</v>
      </c>
      <c r="FT42" s="487">
        <f t="shared" si="387"/>
        <v>3.9796533076432494E-2</v>
      </c>
      <c r="FU42" s="487">
        <f t="shared" si="387"/>
        <v>-0.13290357518532681</v>
      </c>
      <c r="FV42" s="487">
        <f t="shared" si="387"/>
        <v>-0.1995932234505351</v>
      </c>
      <c r="FW42" s="487">
        <f t="shared" si="387"/>
        <v>6.1639821666431116E-2</v>
      </c>
      <c r="FX42" s="487">
        <f t="shared" si="387"/>
        <v>-0.10061958523341419</v>
      </c>
      <c r="FY42" s="487">
        <f t="shared" si="387"/>
        <v>-0.11797502747924915</v>
      </c>
      <c r="FZ42" s="487">
        <f t="shared" si="387"/>
        <v>0.13364144103071118</v>
      </c>
      <c r="GA42" s="487">
        <f t="shared" si="387"/>
        <v>0.13741706677247856</v>
      </c>
      <c r="GB42" s="487">
        <f t="shared" si="387"/>
        <v>6.6903240930007435E-3</v>
      </c>
      <c r="GC42" s="487">
        <f t="shared" si="387"/>
        <v>-8.0998020293234552E-2</v>
      </c>
      <c r="GD42" s="487">
        <f t="shared" si="387"/>
        <v>-5.8280079388300932E-2</v>
      </c>
      <c r="GE42" s="487">
        <f t="shared" si="387"/>
        <v>-0.19801189548755072</v>
      </c>
      <c r="GF42" s="487"/>
      <c r="GG42" s="487"/>
      <c r="GH42" s="814"/>
      <c r="GI42" s="807"/>
      <c r="GJ42" s="807"/>
      <c r="GK42" s="815"/>
      <c r="GL42" s="815"/>
      <c r="GM42" s="815"/>
      <c r="GN42" s="815"/>
      <c r="GO42" s="815"/>
      <c r="GP42" s="815"/>
      <c r="GQ42" s="815"/>
      <c r="GR42" s="815"/>
      <c r="GS42" s="815"/>
      <c r="GT42" s="815"/>
      <c r="GU42" s="815"/>
      <c r="GV42" s="815"/>
      <c r="GW42" s="815"/>
      <c r="GX42" s="807"/>
      <c r="GY42" s="807"/>
      <c r="GZ42" s="808"/>
    </row>
    <row r="43" spans="1:209" s="173" customFormat="1">
      <c r="B43" s="190"/>
      <c r="C43" s="190"/>
      <c r="D43" s="189" t="s">
        <v>86</v>
      </c>
      <c r="E43" s="190" t="s">
        <v>70</v>
      </c>
      <c r="F43" s="178">
        <f t="shared" ref="F43:AK43" si="388">SUM(F89,F162,F114,F139)</f>
        <v>6489</v>
      </c>
      <c r="G43" s="178">
        <f t="shared" si="388"/>
        <v>6172</v>
      </c>
      <c r="H43" s="178">
        <f t="shared" si="388"/>
        <v>5332</v>
      </c>
      <c r="I43" s="178">
        <f t="shared" si="388"/>
        <v>6003</v>
      </c>
      <c r="J43" s="178">
        <f t="shared" si="388"/>
        <v>7306</v>
      </c>
      <c r="K43" s="178">
        <f t="shared" si="388"/>
        <v>5631</v>
      </c>
      <c r="L43" s="178">
        <f t="shared" si="388"/>
        <v>6810</v>
      </c>
      <c r="M43" s="178">
        <f t="shared" si="388"/>
        <v>6196</v>
      </c>
      <c r="N43" s="178">
        <f t="shared" si="388"/>
        <v>6768</v>
      </c>
      <c r="O43" s="178">
        <f t="shared" si="388"/>
        <v>5834</v>
      </c>
      <c r="P43" s="178">
        <f t="shared" si="388"/>
        <v>5745</v>
      </c>
      <c r="Q43" s="178">
        <f t="shared" si="388"/>
        <v>6296</v>
      </c>
      <c r="R43" s="178">
        <f t="shared" si="388"/>
        <v>6428</v>
      </c>
      <c r="S43" s="178">
        <f t="shared" si="388"/>
        <v>5430</v>
      </c>
      <c r="T43" s="178">
        <f t="shared" si="388"/>
        <v>6110</v>
      </c>
      <c r="U43" s="178">
        <f t="shared" si="388"/>
        <v>6298</v>
      </c>
      <c r="V43" s="178">
        <f t="shared" si="388"/>
        <v>6802</v>
      </c>
      <c r="W43" s="178">
        <f t="shared" si="388"/>
        <v>6175</v>
      </c>
      <c r="X43" s="178">
        <f t="shared" si="388"/>
        <v>6722</v>
      </c>
      <c r="Y43" s="178">
        <f t="shared" si="388"/>
        <v>7039</v>
      </c>
      <c r="Z43" s="178">
        <f t="shared" si="388"/>
        <v>6513</v>
      </c>
      <c r="AA43" s="178">
        <f t="shared" si="388"/>
        <v>6227</v>
      </c>
      <c r="AB43" s="178">
        <f t="shared" si="388"/>
        <v>6335</v>
      </c>
      <c r="AC43" s="178">
        <f t="shared" si="388"/>
        <v>6520</v>
      </c>
      <c r="AD43" s="178">
        <f t="shared" si="388"/>
        <v>7017</v>
      </c>
      <c r="AE43" s="178">
        <f t="shared" si="388"/>
        <v>5780</v>
      </c>
      <c r="AF43" s="178">
        <f t="shared" si="388"/>
        <v>6078</v>
      </c>
      <c r="AG43" s="178">
        <f t="shared" si="388"/>
        <v>5958</v>
      </c>
      <c r="AH43" s="178">
        <f t="shared" si="388"/>
        <v>6423</v>
      </c>
      <c r="AI43" s="178">
        <f t="shared" si="388"/>
        <v>6354</v>
      </c>
      <c r="AJ43" s="178">
        <f t="shared" si="388"/>
        <v>5817</v>
      </c>
      <c r="AK43" s="178">
        <f t="shared" si="388"/>
        <v>7164</v>
      </c>
      <c r="AL43" s="178">
        <f t="shared" ref="AL43:BQ43" si="389">SUM(AL89,AL162,AL114,AL139)</f>
        <v>6992</v>
      </c>
      <c r="AM43" s="178">
        <f t="shared" si="389"/>
        <v>6257</v>
      </c>
      <c r="AN43" s="178">
        <f t="shared" si="389"/>
        <v>6371</v>
      </c>
      <c r="AO43" s="178">
        <f t="shared" si="389"/>
        <v>6093</v>
      </c>
      <c r="AP43" s="178">
        <f t="shared" si="389"/>
        <v>6488</v>
      </c>
      <c r="AQ43" s="178">
        <f t="shared" si="389"/>
        <v>5035</v>
      </c>
      <c r="AR43" s="178">
        <f t="shared" si="389"/>
        <v>5699</v>
      </c>
      <c r="AS43" s="178">
        <f t="shared" si="389"/>
        <v>5350</v>
      </c>
      <c r="AT43" s="178">
        <f t="shared" si="389"/>
        <v>5975</v>
      </c>
      <c r="AU43" s="178">
        <f t="shared" si="389"/>
        <v>4958</v>
      </c>
      <c r="AV43" s="178">
        <f t="shared" si="389"/>
        <v>5374</v>
      </c>
      <c r="AW43" s="178">
        <f t="shared" si="389"/>
        <v>5848</v>
      </c>
      <c r="AX43" s="178">
        <f t="shared" si="389"/>
        <v>5970</v>
      </c>
      <c r="AY43" s="178">
        <f t="shared" si="389"/>
        <v>5060</v>
      </c>
      <c r="AZ43" s="178">
        <f t="shared" si="389"/>
        <v>6019</v>
      </c>
      <c r="BA43" s="178">
        <f t="shared" si="389"/>
        <v>5455</v>
      </c>
      <c r="BB43" s="178">
        <f t="shared" si="389"/>
        <v>5624</v>
      </c>
      <c r="BC43" s="178">
        <f t="shared" si="389"/>
        <v>4024</v>
      </c>
      <c r="BD43" s="178">
        <f t="shared" si="389"/>
        <v>4939</v>
      </c>
      <c r="BE43" s="178">
        <f t="shared" si="389"/>
        <v>4359</v>
      </c>
      <c r="BF43" s="178">
        <f t="shared" si="389"/>
        <v>6088</v>
      </c>
      <c r="BG43" s="178">
        <f t="shared" si="389"/>
        <v>2801</v>
      </c>
      <c r="BH43" s="178">
        <f t="shared" si="389"/>
        <v>3006</v>
      </c>
      <c r="BI43" s="485">
        <f t="shared" si="389"/>
        <v>4724</v>
      </c>
      <c r="BJ43" s="485">
        <f t="shared" si="389"/>
        <v>5744</v>
      </c>
      <c r="BK43" s="485">
        <f t="shared" si="389"/>
        <v>4969</v>
      </c>
      <c r="BL43" s="485">
        <f t="shared" si="389"/>
        <v>5194</v>
      </c>
      <c r="BM43" s="485">
        <f t="shared" si="389"/>
        <v>4945</v>
      </c>
      <c r="BN43" s="485">
        <f t="shared" si="389"/>
        <v>5312</v>
      </c>
      <c r="BO43" s="744">
        <f t="shared" si="389"/>
        <v>3983</v>
      </c>
      <c r="BP43" s="485">
        <f t="shared" si="389"/>
        <v>5161</v>
      </c>
      <c r="BQ43" s="485">
        <f t="shared" si="389"/>
        <v>4681</v>
      </c>
      <c r="BR43" s="485">
        <f t="shared" ref="BR43:CW43" si="390">SUM(BR89,BR162,BR114,BR139)</f>
        <v>6114</v>
      </c>
      <c r="BS43" s="485">
        <f t="shared" si="390"/>
        <v>4299</v>
      </c>
      <c r="BT43" s="485">
        <f t="shared" si="390"/>
        <v>5304</v>
      </c>
      <c r="BU43" s="485">
        <f t="shared" si="390"/>
        <v>5391</v>
      </c>
      <c r="BV43" s="485">
        <f t="shared" si="390"/>
        <v>5360</v>
      </c>
      <c r="BW43" s="485">
        <f t="shared" si="390"/>
        <v>5838</v>
      </c>
      <c r="BX43" s="485">
        <f t="shared" si="390"/>
        <v>5439</v>
      </c>
      <c r="BY43" s="485">
        <f t="shared" si="390"/>
        <v>5796</v>
      </c>
      <c r="BZ43" s="485">
        <f t="shared" si="390"/>
        <v>5949</v>
      </c>
      <c r="CA43" s="744">
        <f t="shared" si="390"/>
        <v>4080</v>
      </c>
      <c r="CB43" s="485">
        <f t="shared" si="390"/>
        <v>5018</v>
      </c>
      <c r="CC43" s="485">
        <f t="shared" si="390"/>
        <v>4741</v>
      </c>
      <c r="CD43" s="485">
        <f t="shared" si="390"/>
        <v>4919</v>
      </c>
      <c r="CE43" s="485">
        <f t="shared" si="390"/>
        <v>4807</v>
      </c>
      <c r="CF43" s="485">
        <f t="shared" si="390"/>
        <v>6437</v>
      </c>
      <c r="CG43" s="485">
        <f t="shared" si="390"/>
        <v>6318</v>
      </c>
      <c r="CH43" s="485">
        <f t="shared" si="390"/>
        <v>5654</v>
      </c>
      <c r="CI43" s="485">
        <f t="shared" si="390"/>
        <v>4938</v>
      </c>
      <c r="CJ43" s="485">
        <f t="shared" si="390"/>
        <v>5745</v>
      </c>
      <c r="CK43" s="485">
        <f t="shared" si="390"/>
        <v>5948</v>
      </c>
      <c r="CL43" s="485">
        <f t="shared" si="390"/>
        <v>6140</v>
      </c>
      <c r="CM43" s="485">
        <f t="shared" si="390"/>
        <v>4788</v>
      </c>
      <c r="CN43" s="485">
        <f t="shared" si="390"/>
        <v>5493</v>
      </c>
      <c r="CO43" s="485">
        <f t="shared" si="390"/>
        <v>6605</v>
      </c>
      <c r="CP43" s="485">
        <f t="shared" si="390"/>
        <v>6805</v>
      </c>
      <c r="CQ43" s="485">
        <f t="shared" si="390"/>
        <v>5650</v>
      </c>
      <c r="CR43" s="485">
        <f t="shared" si="390"/>
        <v>6450</v>
      </c>
      <c r="CS43" s="485">
        <f t="shared" si="390"/>
        <v>7224</v>
      </c>
      <c r="CT43" s="485">
        <f t="shared" si="390"/>
        <v>6177</v>
      </c>
      <c r="CU43" s="485">
        <f t="shared" si="390"/>
        <v>5810</v>
      </c>
      <c r="CV43" s="485">
        <f t="shared" si="390"/>
        <v>7377</v>
      </c>
      <c r="CW43" s="485">
        <f t="shared" si="390"/>
        <v>6861</v>
      </c>
      <c r="CX43" s="485">
        <f t="shared" ref="CX43:DK43" si="391">SUM(CX89,CX162,CX114,CX139)</f>
        <v>7021</v>
      </c>
      <c r="CY43" s="485">
        <f t="shared" si="391"/>
        <v>5804</v>
      </c>
      <c r="CZ43" s="485">
        <f t="shared" si="391"/>
        <v>6630</v>
      </c>
      <c r="DA43" s="485">
        <f t="shared" si="391"/>
        <v>7538</v>
      </c>
      <c r="DB43" s="485">
        <f t="shared" si="391"/>
        <v>7810</v>
      </c>
      <c r="DC43" s="485">
        <f t="shared" si="391"/>
        <v>6975</v>
      </c>
      <c r="DD43" s="485">
        <f t="shared" si="391"/>
        <v>6729</v>
      </c>
      <c r="DE43" s="485">
        <f t="shared" si="391"/>
        <v>7460</v>
      </c>
      <c r="DF43" s="485">
        <f t="shared" si="391"/>
        <v>6581</v>
      </c>
      <c r="DG43" s="485">
        <f t="shared" si="391"/>
        <v>5708</v>
      </c>
      <c r="DH43" s="485">
        <f t="shared" si="391"/>
        <v>6286</v>
      </c>
      <c r="DI43" s="485">
        <f t="shared" si="391"/>
        <v>6690</v>
      </c>
      <c r="DJ43" s="485">
        <f t="shared" si="391"/>
        <v>7540</v>
      </c>
      <c r="DK43" s="485">
        <f t="shared" si="391"/>
        <v>4764</v>
      </c>
      <c r="DL43" s="485">
        <f t="shared" ref="DL43:EQ43" si="392">SUM(DL89,DL162,DL114,DL139)</f>
        <v>591</v>
      </c>
      <c r="DM43" s="485">
        <f t="shared" si="392"/>
        <v>12</v>
      </c>
      <c r="DN43" s="485">
        <f t="shared" si="392"/>
        <v>24</v>
      </c>
      <c r="DO43" s="485">
        <f t="shared" si="392"/>
        <v>26</v>
      </c>
      <c r="DP43" s="485">
        <f t="shared" si="392"/>
        <v>19</v>
      </c>
      <c r="DQ43" s="485">
        <f t="shared" si="392"/>
        <v>20</v>
      </c>
      <c r="DR43" s="485">
        <f t="shared" si="392"/>
        <v>14</v>
      </c>
      <c r="DS43" s="485">
        <f t="shared" si="392"/>
        <v>19</v>
      </c>
      <c r="DT43" s="485">
        <f t="shared" si="392"/>
        <v>17</v>
      </c>
      <c r="DU43" s="485">
        <f t="shared" si="392"/>
        <v>17</v>
      </c>
      <c r="DV43" s="485">
        <f t="shared" si="392"/>
        <v>51</v>
      </c>
      <c r="DW43" s="485">
        <f t="shared" si="392"/>
        <v>57</v>
      </c>
      <c r="DX43" s="485">
        <f t="shared" si="392"/>
        <v>51</v>
      </c>
      <c r="DY43" s="485">
        <f t="shared" si="392"/>
        <v>36</v>
      </c>
      <c r="DZ43" s="485">
        <f t="shared" si="392"/>
        <v>42</v>
      </c>
      <c r="EA43" s="485">
        <f t="shared" si="392"/>
        <v>27</v>
      </c>
      <c r="EB43" s="485">
        <f t="shared" si="392"/>
        <v>23</v>
      </c>
      <c r="EC43" s="485">
        <f t="shared" si="392"/>
        <v>25</v>
      </c>
      <c r="ED43" s="485">
        <f t="shared" si="392"/>
        <v>27</v>
      </c>
      <c r="EE43" s="485">
        <f t="shared" si="392"/>
        <v>30</v>
      </c>
      <c r="EF43" s="485">
        <f t="shared" si="392"/>
        <v>14</v>
      </c>
      <c r="EG43" s="485">
        <f t="shared" si="392"/>
        <v>5</v>
      </c>
      <c r="EH43" s="485">
        <f t="shared" si="392"/>
        <v>7</v>
      </c>
      <c r="EI43" s="485">
        <f t="shared" si="392"/>
        <v>5</v>
      </c>
      <c r="EJ43" s="485">
        <f t="shared" si="392"/>
        <v>9</v>
      </c>
      <c r="EK43" s="485">
        <f t="shared" si="392"/>
        <v>15</v>
      </c>
      <c r="EL43" s="485">
        <f t="shared" si="392"/>
        <v>25</v>
      </c>
      <c r="EM43" s="485">
        <f t="shared" si="392"/>
        <v>176</v>
      </c>
      <c r="EN43" s="485">
        <f t="shared" si="392"/>
        <v>1365</v>
      </c>
      <c r="EO43" s="485">
        <f t="shared" si="392"/>
        <v>3170</v>
      </c>
      <c r="EP43" s="485">
        <f t="shared" si="392"/>
        <v>3642</v>
      </c>
      <c r="EQ43" s="485">
        <f t="shared" si="392"/>
        <v>5255</v>
      </c>
      <c r="ER43" s="485">
        <f t="shared" ref="ER43:FN43" si="393">SUM(ER89,ER162,ER114,ER139)</f>
        <v>4490</v>
      </c>
      <c r="ES43" s="485">
        <f t="shared" si="393"/>
        <v>6046</v>
      </c>
      <c r="ET43" s="485">
        <f t="shared" si="393"/>
        <v>6044</v>
      </c>
      <c r="EU43" s="485">
        <f t="shared" si="393"/>
        <v>4872</v>
      </c>
      <c r="EV43" s="485">
        <f t="shared" si="393"/>
        <v>5763</v>
      </c>
      <c r="EW43" s="485">
        <f t="shared" si="393"/>
        <v>5332</v>
      </c>
      <c r="EX43" s="485">
        <f t="shared" si="393"/>
        <v>6915</v>
      </c>
      <c r="EY43" s="485">
        <f t="shared" si="393"/>
        <v>5735</v>
      </c>
      <c r="EZ43" s="485">
        <f t="shared" si="393"/>
        <v>6923</v>
      </c>
      <c r="FA43" s="485">
        <f t="shared" si="393"/>
        <v>6953</v>
      </c>
      <c r="FB43" s="485">
        <f t="shared" si="393"/>
        <v>6965</v>
      </c>
      <c r="FC43" s="485">
        <f t="shared" si="393"/>
        <v>6316</v>
      </c>
      <c r="FD43" s="485">
        <f t="shared" si="393"/>
        <v>7275</v>
      </c>
      <c r="FE43" s="485">
        <f t="shared" si="393"/>
        <v>7269</v>
      </c>
      <c r="FF43" s="485">
        <f t="shared" si="393"/>
        <v>7645</v>
      </c>
      <c r="FG43" s="485">
        <f t="shared" si="393"/>
        <v>6365</v>
      </c>
      <c r="FH43" s="485">
        <f t="shared" si="393"/>
        <v>6700</v>
      </c>
      <c r="FI43" s="485">
        <f t="shared" si="393"/>
        <v>6903</v>
      </c>
      <c r="FJ43" s="485">
        <f t="shared" si="393"/>
        <v>6980</v>
      </c>
      <c r="FK43" s="485">
        <f t="shared" si="393"/>
        <v>6594</v>
      </c>
      <c r="FL43" s="485">
        <f t="shared" si="393"/>
        <v>6105</v>
      </c>
      <c r="FM43" s="485">
        <f t="shared" si="393"/>
        <v>7974</v>
      </c>
      <c r="FN43" s="485">
        <f t="shared" si="393"/>
        <v>7141</v>
      </c>
      <c r="FO43" s="485">
        <f t="shared" ref="FO43:FP43" si="394">SUM(FO89,FO162,FO114,FO139)</f>
        <v>6053</v>
      </c>
      <c r="FP43" s="485">
        <f t="shared" si="394"/>
        <v>7436</v>
      </c>
      <c r="FQ43" s="485">
        <f t="shared" ref="FQ43:FR43" si="395">SUM(FQ89,FQ162,FQ114,FQ139)</f>
        <v>6791</v>
      </c>
      <c r="FR43" s="485">
        <f t="shared" si="395"/>
        <v>7665</v>
      </c>
      <c r="FS43" s="485">
        <f t="shared" ref="FS43:FT43" si="396">SUM(FS89,FS162,FS114,FS139)</f>
        <v>5819</v>
      </c>
      <c r="FT43" s="485">
        <f t="shared" si="396"/>
        <v>6541</v>
      </c>
      <c r="FU43" s="485">
        <f t="shared" ref="FU43:FV43" si="397">SUM(FU89,FU162,FU114,FU139)</f>
        <v>6665</v>
      </c>
      <c r="FV43" s="485">
        <f t="shared" si="397"/>
        <v>8143</v>
      </c>
      <c r="FW43" s="485">
        <f t="shared" ref="FW43:FX43" si="398">SUM(FW89,FW162,FW114,FW139)</f>
        <v>6728</v>
      </c>
      <c r="FX43" s="485">
        <f t="shared" si="398"/>
        <v>6686</v>
      </c>
      <c r="FY43" s="485">
        <f t="shared" ref="FY43:FZ43" si="399">SUM(FY89,FY162,FY114,FY139)</f>
        <v>9217</v>
      </c>
      <c r="FZ43" s="485">
        <f t="shared" si="399"/>
        <v>6754</v>
      </c>
      <c r="GA43" s="485">
        <f t="shared" ref="GA43:GB43" si="400">SUM(GA89,GA162,GA114,GA139)</f>
        <v>5739</v>
      </c>
      <c r="GB43" s="485">
        <f t="shared" si="400"/>
        <v>7043</v>
      </c>
      <c r="GC43" s="485">
        <f t="shared" ref="GC43:GD43" si="401">SUM(GC89,GC162,GC114,GC139)</f>
        <v>7422</v>
      </c>
      <c r="GD43" s="485">
        <f t="shared" si="401"/>
        <v>8273</v>
      </c>
      <c r="GE43" s="485">
        <f t="shared" ref="GE43" si="402">SUM(GE89,GE162,GE114,GE139)</f>
        <v>6050</v>
      </c>
      <c r="GF43" s="485"/>
      <c r="GG43" s="485"/>
      <c r="GH43" s="816"/>
      <c r="GI43" s="811"/>
      <c r="GJ43" s="811"/>
      <c r="GK43" s="811"/>
      <c r="GL43" s="811"/>
      <c r="GM43" s="811"/>
      <c r="GN43" s="811"/>
      <c r="GO43" s="811"/>
      <c r="GP43" s="811"/>
      <c r="GQ43" s="811"/>
      <c r="GR43" s="811"/>
      <c r="GS43" s="811"/>
      <c r="GT43" s="811"/>
      <c r="GU43" s="811"/>
      <c r="GV43" s="811"/>
      <c r="GW43" s="811"/>
      <c r="GX43" s="675"/>
      <c r="GY43" s="675"/>
      <c r="GZ43" s="810"/>
    </row>
    <row r="44" spans="1:209" s="9" customFormat="1" ht="11.25">
      <c r="B44" s="188"/>
      <c r="C44" s="188"/>
      <c r="D44" s="188" t="s">
        <v>0</v>
      </c>
      <c r="E44" s="188" t="s">
        <v>67</v>
      </c>
      <c r="S44" s="10">
        <f t="shared" ref="S44:AX44" si="403">S43/G43-1</f>
        <v>-0.12022034996759556</v>
      </c>
      <c r="T44" s="10">
        <f t="shared" si="403"/>
        <v>0.14591147786946745</v>
      </c>
      <c r="U44" s="10">
        <f t="shared" si="403"/>
        <v>4.9142095618857295E-2</v>
      </c>
      <c r="V44" s="10">
        <f t="shared" si="403"/>
        <v>-6.8984396386531643E-2</v>
      </c>
      <c r="W44" s="10">
        <f t="shared" si="403"/>
        <v>9.6608062511099213E-2</v>
      </c>
      <c r="X44" s="10">
        <f t="shared" si="403"/>
        <v>-1.2922173274596216E-2</v>
      </c>
      <c r="Y44" s="10">
        <f t="shared" si="403"/>
        <v>0.13605551969012275</v>
      </c>
      <c r="Z44" s="10">
        <f t="shared" si="403"/>
        <v>-3.7677304964539027E-2</v>
      </c>
      <c r="AA44" s="10">
        <f t="shared" si="403"/>
        <v>6.7363729859444721E-2</v>
      </c>
      <c r="AB44" s="10">
        <f t="shared" si="403"/>
        <v>0.10269799825935588</v>
      </c>
      <c r="AC44" s="10">
        <f t="shared" si="403"/>
        <v>3.5578144853875449E-2</v>
      </c>
      <c r="AD44" s="10">
        <f t="shared" si="403"/>
        <v>9.1630367143746172E-2</v>
      </c>
      <c r="AE44" s="10">
        <f t="shared" si="403"/>
        <v>6.4456721915285398E-2</v>
      </c>
      <c r="AF44" s="10">
        <f t="shared" si="403"/>
        <v>-5.2373158756137128E-3</v>
      </c>
      <c r="AG44" s="10">
        <f t="shared" si="403"/>
        <v>-5.398539218799614E-2</v>
      </c>
      <c r="AH44" s="10">
        <f t="shared" si="403"/>
        <v>-5.5718906204057617E-2</v>
      </c>
      <c r="AI44" s="10">
        <f t="shared" si="403"/>
        <v>2.8987854251012246E-2</v>
      </c>
      <c r="AJ44" s="10">
        <f t="shared" si="403"/>
        <v>-0.1346325498363582</v>
      </c>
      <c r="AK44" s="10">
        <f t="shared" si="403"/>
        <v>1.7758204290382107E-2</v>
      </c>
      <c r="AL44" s="10">
        <f t="shared" si="403"/>
        <v>7.3545217257792173E-2</v>
      </c>
      <c r="AM44" s="10">
        <f t="shared" si="403"/>
        <v>4.8177292436164532E-3</v>
      </c>
      <c r="AN44" s="10">
        <f t="shared" si="403"/>
        <v>5.6827150749803046E-3</v>
      </c>
      <c r="AO44" s="10">
        <f t="shared" si="403"/>
        <v>-6.549079754601228E-2</v>
      </c>
      <c r="AP44" s="10">
        <f t="shared" si="403"/>
        <v>-7.538834259655125E-2</v>
      </c>
      <c r="AQ44" s="10">
        <f t="shared" si="403"/>
        <v>-0.12889273356401387</v>
      </c>
      <c r="AR44" s="10">
        <f t="shared" si="403"/>
        <v>-6.2356038170450767E-2</v>
      </c>
      <c r="AS44" s="10">
        <f t="shared" si="403"/>
        <v>-0.1020476670023498</v>
      </c>
      <c r="AT44" s="10">
        <f t="shared" si="403"/>
        <v>-6.9749338315428955E-2</v>
      </c>
      <c r="AU44" s="10">
        <f t="shared" si="403"/>
        <v>-0.21970412338684298</v>
      </c>
      <c r="AV44" s="10">
        <f t="shared" si="403"/>
        <v>-7.6156094206635716E-2</v>
      </c>
      <c r="AW44" s="10">
        <f t="shared" si="403"/>
        <v>-0.18369625907314346</v>
      </c>
      <c r="AX44" s="10">
        <f t="shared" si="403"/>
        <v>-0.14616704805491987</v>
      </c>
      <c r="AY44" s="10">
        <f t="shared" ref="AY44:CD44" si="404">AY43/AM43-1</f>
        <v>-0.19130573757391722</v>
      </c>
      <c r="AZ44" s="10">
        <f t="shared" si="404"/>
        <v>-5.5250353162768828E-2</v>
      </c>
      <c r="BA44" s="10">
        <f t="shared" si="404"/>
        <v>-0.10471032332184471</v>
      </c>
      <c r="BB44" s="10">
        <f t="shared" si="404"/>
        <v>-0.13316892725030827</v>
      </c>
      <c r="BC44" s="10">
        <f t="shared" si="404"/>
        <v>-0.20079443892750748</v>
      </c>
      <c r="BD44" s="10">
        <f t="shared" si="404"/>
        <v>-0.13335672925074571</v>
      </c>
      <c r="BE44" s="10">
        <f t="shared" si="404"/>
        <v>-0.18523364485981308</v>
      </c>
      <c r="BF44" s="10">
        <f t="shared" si="404"/>
        <v>1.891213389121349E-2</v>
      </c>
      <c r="BG44" s="10">
        <f t="shared" si="404"/>
        <v>-0.43505445744251714</v>
      </c>
      <c r="BH44" s="10">
        <f t="shared" si="404"/>
        <v>-0.44064011909192413</v>
      </c>
      <c r="BI44" s="487">
        <f t="shared" si="404"/>
        <v>-0.19220246238030092</v>
      </c>
      <c r="BJ44" s="487">
        <f t="shared" si="404"/>
        <v>-3.7855946398659968E-2</v>
      </c>
      <c r="BK44" s="487">
        <f t="shared" si="404"/>
        <v>-1.7984189723320165E-2</v>
      </c>
      <c r="BL44" s="487">
        <f t="shared" si="404"/>
        <v>-0.13706595780029907</v>
      </c>
      <c r="BM44" s="487">
        <f t="shared" si="404"/>
        <v>-9.3492208982584812E-2</v>
      </c>
      <c r="BN44" s="487">
        <f t="shared" si="404"/>
        <v>-5.547652916073964E-2</v>
      </c>
      <c r="BO44" s="736">
        <f t="shared" si="404"/>
        <v>-1.0188866799204721E-2</v>
      </c>
      <c r="BP44" s="487">
        <f t="shared" si="404"/>
        <v>4.4948370115408087E-2</v>
      </c>
      <c r="BQ44" s="487">
        <f t="shared" si="404"/>
        <v>7.3870153704978181E-2</v>
      </c>
      <c r="BR44" s="487">
        <f t="shared" si="404"/>
        <v>4.2706964520367041E-3</v>
      </c>
      <c r="BS44" s="487">
        <f t="shared" si="404"/>
        <v>0.53480899678686189</v>
      </c>
      <c r="BT44" s="487">
        <f t="shared" si="404"/>
        <v>0.76447105788423153</v>
      </c>
      <c r="BU44" s="487">
        <f t="shared" si="404"/>
        <v>0.1411939034716343</v>
      </c>
      <c r="BV44" s="487">
        <f t="shared" si="404"/>
        <v>-6.6852367688022274E-2</v>
      </c>
      <c r="BW44" s="487">
        <f t="shared" si="404"/>
        <v>0.17488428255182131</v>
      </c>
      <c r="BX44" s="487">
        <f t="shared" si="404"/>
        <v>4.7169811320754818E-2</v>
      </c>
      <c r="BY44" s="487">
        <f t="shared" si="404"/>
        <v>0.17209302325581399</v>
      </c>
      <c r="BZ44" s="487">
        <f t="shared" si="404"/>
        <v>0.1199171686746987</v>
      </c>
      <c r="CA44" s="736">
        <f t="shared" si="404"/>
        <v>2.4353502385136894E-2</v>
      </c>
      <c r="CB44" s="487">
        <f t="shared" si="404"/>
        <v>-2.7707808564231717E-2</v>
      </c>
      <c r="CC44" s="487">
        <f t="shared" si="404"/>
        <v>1.2817773979918901E-2</v>
      </c>
      <c r="CD44" s="487">
        <f t="shared" si="404"/>
        <v>-0.19545305855413808</v>
      </c>
      <c r="CE44" s="487">
        <f t="shared" ref="CE44:DB44" si="405">CE43/BS43-1</f>
        <v>0.11816701558501985</v>
      </c>
      <c r="CF44" s="487">
        <f t="shared" si="405"/>
        <v>0.21361236802413264</v>
      </c>
      <c r="CG44" s="487">
        <f t="shared" si="405"/>
        <v>0.17195325542570949</v>
      </c>
      <c r="CH44" s="487">
        <f t="shared" si="405"/>
        <v>5.4850746268656714E-2</v>
      </c>
      <c r="CI44" s="487">
        <f t="shared" si="405"/>
        <v>-0.15416238437821173</v>
      </c>
      <c r="CJ44" s="487">
        <f t="shared" si="405"/>
        <v>5.6260341974627703E-2</v>
      </c>
      <c r="CK44" s="487">
        <f t="shared" si="405"/>
        <v>2.6224982746721803E-2</v>
      </c>
      <c r="CL44" s="487">
        <f>CL43/BZ43-1</f>
        <v>3.2106236342242411E-2</v>
      </c>
      <c r="CM44" s="487">
        <f>CM43/CA43-1</f>
        <v>0.17352941176470593</v>
      </c>
      <c r="CN44" s="487">
        <f>CN43/CB43-1</f>
        <v>9.4659226783579076E-2</v>
      </c>
      <c r="CO44" s="487">
        <f>CO43/CC43-1</f>
        <v>0.39316599873444424</v>
      </c>
      <c r="CP44" s="487">
        <f t="shared" si="405"/>
        <v>0.38341126245171786</v>
      </c>
      <c r="CQ44" s="487">
        <f t="shared" si="405"/>
        <v>0.17536925317245688</v>
      </c>
      <c r="CR44" s="487">
        <f t="shared" si="405"/>
        <v>2.0195743358708551E-3</v>
      </c>
      <c r="CS44" s="487">
        <f t="shared" si="405"/>
        <v>0.14339981006647684</v>
      </c>
      <c r="CT44" s="487">
        <f t="shared" si="405"/>
        <v>9.2500884329678179E-2</v>
      </c>
      <c r="CU44" s="487">
        <f t="shared" si="405"/>
        <v>0.17658971243418398</v>
      </c>
      <c r="CV44" s="487">
        <f t="shared" si="405"/>
        <v>0.28407310704960831</v>
      </c>
      <c r="CW44" s="487">
        <f t="shared" si="405"/>
        <v>0.15349697377269678</v>
      </c>
      <c r="CX44" s="487">
        <f t="shared" si="405"/>
        <v>0.14348534201954388</v>
      </c>
      <c r="CY44" s="487">
        <f t="shared" si="405"/>
        <v>0.21219715956558072</v>
      </c>
      <c r="CZ44" s="487">
        <f t="shared" si="405"/>
        <v>0.20699071545603487</v>
      </c>
      <c r="DA44" s="487">
        <f t="shared" si="405"/>
        <v>0.14125662376987136</v>
      </c>
      <c r="DB44" s="487">
        <f t="shared" si="405"/>
        <v>0.14768552534900814</v>
      </c>
      <c r="DC44" s="487">
        <f t="shared" ref="DC44:DK44" si="406">DC43/CQ43-1</f>
        <v>0.23451327433628322</v>
      </c>
      <c r="DD44" s="487">
        <f t="shared" si="406"/>
        <v>4.3255813953488431E-2</v>
      </c>
      <c r="DE44" s="487">
        <f t="shared" si="406"/>
        <v>3.2668881506090708E-2</v>
      </c>
      <c r="DF44" s="487">
        <f t="shared" si="406"/>
        <v>6.5403917759430108E-2</v>
      </c>
      <c r="DG44" s="487">
        <f t="shared" si="406"/>
        <v>-1.7555938037865704E-2</v>
      </c>
      <c r="DH44" s="487">
        <f t="shared" si="406"/>
        <v>-0.14789209705842488</v>
      </c>
      <c r="DI44" s="487">
        <f t="shared" si="406"/>
        <v>-2.4923480542195064E-2</v>
      </c>
      <c r="DJ44" s="487">
        <f t="shared" si="406"/>
        <v>7.3921093861273324E-2</v>
      </c>
      <c r="DK44" s="487">
        <f t="shared" si="406"/>
        <v>-0.17918676774638176</v>
      </c>
      <c r="DL44" s="487">
        <f t="shared" ref="DL44:DR44" si="407">DL43/CZ43-1</f>
        <v>-0.91085972850678731</v>
      </c>
      <c r="DM44" s="487">
        <f t="shared" si="407"/>
        <v>-0.9984080657999469</v>
      </c>
      <c r="DN44" s="487">
        <f t="shared" si="407"/>
        <v>-0.99692701664532646</v>
      </c>
      <c r="DO44" s="487">
        <f t="shared" si="407"/>
        <v>-0.99627240143369178</v>
      </c>
      <c r="DP44" s="487">
        <f t="shared" si="407"/>
        <v>-0.99717640065388613</v>
      </c>
      <c r="DQ44" s="487">
        <f t="shared" si="407"/>
        <v>-0.99731903485254692</v>
      </c>
      <c r="DR44" s="487">
        <f t="shared" si="407"/>
        <v>-0.99787266372891659</v>
      </c>
      <c r="DS44" s="487">
        <f t="shared" ref="DS44:EC44" si="408">DS43/DG43-1</f>
        <v>-0.99667133847231959</v>
      </c>
      <c r="DT44" s="487">
        <f t="shared" si="408"/>
        <v>-0.99729557747375119</v>
      </c>
      <c r="DU44" s="487">
        <f t="shared" si="408"/>
        <v>-0.99745889387144993</v>
      </c>
      <c r="DV44" s="487">
        <f t="shared" si="408"/>
        <v>-0.99323607427055705</v>
      </c>
      <c r="DW44" s="487">
        <f t="shared" si="408"/>
        <v>-0.98803526448362722</v>
      </c>
      <c r="DX44" s="487">
        <f t="shared" si="408"/>
        <v>-0.91370558375634514</v>
      </c>
      <c r="DY44" s="487">
        <f t="shared" si="408"/>
        <v>2</v>
      </c>
      <c r="DZ44" s="487">
        <f t="shared" si="408"/>
        <v>0.75</v>
      </c>
      <c r="EA44" s="487">
        <f t="shared" si="408"/>
        <v>3.8461538461538547E-2</v>
      </c>
      <c r="EB44" s="487">
        <f t="shared" si="408"/>
        <v>0.21052631578947367</v>
      </c>
      <c r="EC44" s="487">
        <f t="shared" si="408"/>
        <v>0.25</v>
      </c>
      <c r="ED44" s="487">
        <f t="shared" ref="ED44:EJ44" si="409">ED43/DR43-1</f>
        <v>0.9285714285714286</v>
      </c>
      <c r="EE44" s="487">
        <f t="shared" si="409"/>
        <v>0.57894736842105265</v>
      </c>
      <c r="EF44" s="487">
        <f t="shared" si="409"/>
        <v>-0.17647058823529416</v>
      </c>
      <c r="EG44" s="487">
        <f t="shared" si="409"/>
        <v>-0.70588235294117641</v>
      </c>
      <c r="EH44" s="487">
        <f t="shared" si="409"/>
        <v>-0.86274509803921573</v>
      </c>
      <c r="EI44" s="487">
        <f t="shared" si="409"/>
        <v>-0.91228070175438591</v>
      </c>
      <c r="EJ44" s="487">
        <f t="shared" si="409"/>
        <v>-0.82352941176470584</v>
      </c>
      <c r="EK44" s="487">
        <f t="shared" ref="EK44:FR44" si="410">EK43/DY43-1</f>
        <v>-0.58333333333333326</v>
      </c>
      <c r="EL44" s="487">
        <f t="shared" si="410"/>
        <v>-0.40476190476190477</v>
      </c>
      <c r="EM44" s="487">
        <f t="shared" si="410"/>
        <v>5.5185185185185182</v>
      </c>
      <c r="EN44" s="487">
        <f t="shared" si="410"/>
        <v>58.347826086956523</v>
      </c>
      <c r="EO44" s="487">
        <f t="shared" si="410"/>
        <v>125.8</v>
      </c>
      <c r="EP44" s="487">
        <f t="shared" si="410"/>
        <v>133.88888888888889</v>
      </c>
      <c r="EQ44" s="487">
        <f t="shared" si="410"/>
        <v>174.16666666666666</v>
      </c>
      <c r="ER44" s="487">
        <f t="shared" si="410"/>
        <v>319.71428571428572</v>
      </c>
      <c r="ES44" s="487">
        <f t="shared" si="410"/>
        <v>1208.2</v>
      </c>
      <c r="ET44" s="487">
        <f t="shared" si="410"/>
        <v>862.42857142857144</v>
      </c>
      <c r="EU44" s="487">
        <f t="shared" si="410"/>
        <v>973.4</v>
      </c>
      <c r="EV44" s="487">
        <f t="shared" si="410"/>
        <v>639.33333333333337</v>
      </c>
      <c r="EW44" s="487">
        <f t="shared" si="410"/>
        <v>354.46666666666664</v>
      </c>
      <c r="EX44" s="487">
        <f t="shared" si="410"/>
        <v>275.60000000000002</v>
      </c>
      <c r="EY44" s="487">
        <f t="shared" si="410"/>
        <v>31.585227272727273</v>
      </c>
      <c r="EZ44" s="487">
        <f t="shared" si="410"/>
        <v>4.0717948717948715</v>
      </c>
      <c r="FA44" s="487">
        <f t="shared" si="410"/>
        <v>1.1933753943217664</v>
      </c>
      <c r="FB44" s="487">
        <f t="shared" si="410"/>
        <v>0.91241076331685877</v>
      </c>
      <c r="FC44" s="487">
        <f t="shared" si="410"/>
        <v>0.2019029495718363</v>
      </c>
      <c r="FD44" s="487">
        <f t="shared" si="410"/>
        <v>0.62026726057906467</v>
      </c>
      <c r="FE44" s="487">
        <f t="shared" si="410"/>
        <v>0.20228250082699306</v>
      </c>
      <c r="FF44" s="487">
        <f t="shared" si="410"/>
        <v>0.26489080079417615</v>
      </c>
      <c r="FG44" s="487">
        <f t="shared" si="410"/>
        <v>0.30644499178981932</v>
      </c>
      <c r="FH44" s="487">
        <f t="shared" si="410"/>
        <v>0.1625889293770606</v>
      </c>
      <c r="FI44" s="487">
        <f t="shared" si="410"/>
        <v>0.29463615903975993</v>
      </c>
      <c r="FJ44" s="487">
        <f t="shared" si="410"/>
        <v>9.3998553868401835E-3</v>
      </c>
      <c r="FK44" s="487">
        <f t="shared" si="410"/>
        <v>0.14978204010462082</v>
      </c>
      <c r="FL44" s="487">
        <f t="shared" si="410"/>
        <v>-0.11815686840964901</v>
      </c>
      <c r="FM44" s="487">
        <f t="shared" si="410"/>
        <v>0.14684308931396517</v>
      </c>
      <c r="FN44" s="487">
        <f t="shared" si="410"/>
        <v>2.5269203158650333E-2</v>
      </c>
      <c r="FO44" s="487">
        <f t="shared" si="410"/>
        <v>-4.1640278657378071E-2</v>
      </c>
      <c r="FP44" s="487">
        <f t="shared" si="410"/>
        <v>2.2130584192439962E-2</v>
      </c>
      <c r="FQ44" s="487">
        <f t="shared" si="410"/>
        <v>-6.5758701334433844E-2</v>
      </c>
      <c r="FR44" s="487">
        <f t="shared" si="410"/>
        <v>2.6160889470241422E-3</v>
      </c>
      <c r="FS44" s="487">
        <f t="shared" ref="FS44:GE44" si="411">FS43/FG43-1</f>
        <v>-8.5781618224666123E-2</v>
      </c>
      <c r="FT44" s="487">
        <f t="shared" si="411"/>
        <v>-2.3731343283582063E-2</v>
      </c>
      <c r="FU44" s="487">
        <f t="shared" si="411"/>
        <v>-3.4477763291322572E-2</v>
      </c>
      <c r="FV44" s="487">
        <f t="shared" si="411"/>
        <v>0.16661891117478511</v>
      </c>
      <c r="FW44" s="487">
        <f t="shared" si="411"/>
        <v>2.0321504397937451E-2</v>
      </c>
      <c r="FX44" s="487">
        <f t="shared" si="411"/>
        <v>9.5167895167895145E-2</v>
      </c>
      <c r="FY44" s="487">
        <f t="shared" si="411"/>
        <v>0.15588161524956101</v>
      </c>
      <c r="FZ44" s="487">
        <f t="shared" si="411"/>
        <v>-5.4194090463520528E-2</v>
      </c>
      <c r="GA44" s="487">
        <f t="shared" si="411"/>
        <v>-5.1875103254584554E-2</v>
      </c>
      <c r="GB44" s="487">
        <f t="shared" si="411"/>
        <v>-5.2850995158687519E-2</v>
      </c>
      <c r="GC44" s="487">
        <f t="shared" si="411"/>
        <v>9.291709615667787E-2</v>
      </c>
      <c r="GD44" s="487">
        <f t="shared" si="411"/>
        <v>7.932159165035868E-2</v>
      </c>
      <c r="GE44" s="487">
        <f t="shared" si="411"/>
        <v>3.969754253308122E-2</v>
      </c>
      <c r="GF44" s="487"/>
      <c r="GG44" s="487"/>
      <c r="GH44" s="809"/>
      <c r="GI44" s="675"/>
      <c r="GJ44" s="675"/>
      <c r="GK44" s="675"/>
      <c r="GL44" s="675"/>
      <c r="GM44" s="675"/>
      <c r="GN44" s="675"/>
      <c r="GO44" s="675"/>
      <c r="GP44" s="675"/>
      <c r="GQ44" s="675"/>
      <c r="GR44" s="675"/>
      <c r="GS44" s="675"/>
      <c r="GT44" s="675"/>
      <c r="GU44" s="675"/>
      <c r="GV44" s="675"/>
      <c r="GW44" s="675"/>
      <c r="GX44" s="767"/>
      <c r="GY44" s="767"/>
      <c r="GZ44" s="817"/>
    </row>
    <row r="45" spans="1:209" s="668" customFormat="1">
      <c r="A45" s="506"/>
      <c r="B45" s="670"/>
      <c r="C45" s="670"/>
      <c r="D45" s="669" t="s">
        <v>462</v>
      </c>
      <c r="E45" s="670" t="s">
        <v>463</v>
      </c>
      <c r="S45" s="671"/>
      <c r="T45" s="671"/>
      <c r="U45" s="671"/>
      <c r="V45" s="671"/>
      <c r="W45" s="671"/>
      <c r="X45" s="671"/>
      <c r="Y45" s="671"/>
      <c r="Z45" s="671"/>
      <c r="AA45" s="671"/>
      <c r="AB45" s="671"/>
      <c r="AC45" s="671"/>
      <c r="AD45" s="671"/>
      <c r="AE45" s="671"/>
      <c r="AF45" s="671"/>
      <c r="AG45" s="671"/>
      <c r="AH45" s="671"/>
      <c r="AI45" s="671"/>
      <c r="AJ45" s="671"/>
      <c r="AK45" s="671"/>
      <c r="AL45" s="671"/>
      <c r="AM45" s="671"/>
      <c r="AN45" s="671"/>
      <c r="AO45" s="671"/>
      <c r="AP45" s="671"/>
      <c r="AQ45" s="671"/>
      <c r="AR45" s="671"/>
      <c r="AS45" s="671"/>
      <c r="AT45" s="671"/>
      <c r="AU45" s="671"/>
      <c r="AV45" s="671"/>
      <c r="AW45" s="671"/>
      <c r="AX45" s="671"/>
      <c r="AY45" s="671"/>
      <c r="AZ45" s="671"/>
      <c r="BA45" s="671"/>
      <c r="BB45" s="671"/>
      <c r="BC45" s="671"/>
      <c r="BD45" s="671"/>
      <c r="BE45" s="671"/>
      <c r="BF45" s="671"/>
      <c r="BG45" s="671"/>
      <c r="BH45" s="671"/>
      <c r="BI45" s="672"/>
      <c r="BJ45" s="672"/>
      <c r="BK45" s="672"/>
      <c r="BL45" s="672"/>
      <c r="BM45" s="672"/>
      <c r="BN45" s="672"/>
      <c r="BO45" s="743"/>
      <c r="BP45" s="672"/>
      <c r="BQ45" s="672"/>
      <c r="BR45" s="672">
        <f t="shared" ref="BR45:CO45" si="412">BR13*10^3/BR43</f>
        <v>18.090360647693821</v>
      </c>
      <c r="BS45" s="672">
        <f t="shared" si="412"/>
        <v>18.747123517097002</v>
      </c>
      <c r="BT45" s="672">
        <f t="shared" si="412"/>
        <v>21.487407239819003</v>
      </c>
      <c r="BU45" s="672">
        <f t="shared" si="412"/>
        <v>19.310258208124651</v>
      </c>
      <c r="BV45" s="672">
        <f t="shared" si="412"/>
        <v>21.211258022388062</v>
      </c>
      <c r="BW45" s="672">
        <f t="shared" si="412"/>
        <v>20.06747721822542</v>
      </c>
      <c r="BX45" s="672">
        <f t="shared" si="412"/>
        <v>17.883454679168963</v>
      </c>
      <c r="BY45" s="672">
        <f t="shared" si="412"/>
        <v>16.03093305728088</v>
      </c>
      <c r="BZ45" s="762">
        <f t="shared" si="412"/>
        <v>18.602142544965538</v>
      </c>
      <c r="CA45" s="762">
        <f t="shared" si="412"/>
        <v>23.126525980392159</v>
      </c>
      <c r="CB45" s="673">
        <f t="shared" si="412"/>
        <v>23.008377241929054</v>
      </c>
      <c r="CC45" s="673">
        <f t="shared" si="412"/>
        <v>25.719224847078674</v>
      </c>
      <c r="CD45" s="673">
        <f t="shared" si="412"/>
        <v>24.227591786948565</v>
      </c>
      <c r="CE45" s="673">
        <f t="shared" si="412"/>
        <v>25.176976284584981</v>
      </c>
      <c r="CF45" s="673">
        <f t="shared" si="412"/>
        <v>24.327001242814976</v>
      </c>
      <c r="CG45" s="673">
        <f t="shared" si="412"/>
        <v>24.601505698005703</v>
      </c>
      <c r="CH45" s="673">
        <f t="shared" si="412"/>
        <v>26.000599451715601</v>
      </c>
      <c r="CI45" s="673">
        <f t="shared" si="412"/>
        <v>24.152751130037732</v>
      </c>
      <c r="CJ45" s="673">
        <f t="shared" si="412"/>
        <v>22.634799825935598</v>
      </c>
      <c r="CK45" s="673">
        <f t="shared" si="412"/>
        <v>21.101515467383994</v>
      </c>
      <c r="CL45" s="673">
        <f t="shared" si="412"/>
        <v>23.353509934853417</v>
      </c>
      <c r="CM45" s="673">
        <f t="shared" si="412"/>
        <v>32.264512113617378</v>
      </c>
      <c r="CN45" s="673">
        <f t="shared" si="412"/>
        <v>38.865788275987619</v>
      </c>
      <c r="CO45" s="673">
        <f t="shared" si="412"/>
        <v>25.244331869795609</v>
      </c>
      <c r="CP45" s="673">
        <f t="shared" ref="CP45:DK45" si="413">CP13*10^3/CP43</f>
        <v>27.274219103600295</v>
      </c>
      <c r="CQ45" s="673">
        <f t="shared" si="413"/>
        <v>26.403212566371682</v>
      </c>
      <c r="CR45" s="673">
        <f t="shared" si="413"/>
        <v>25.165092558139538</v>
      </c>
      <c r="CS45" s="673">
        <f t="shared" si="413"/>
        <v>25.993516334440752</v>
      </c>
      <c r="CT45" s="673">
        <f t="shared" si="413"/>
        <v>27.579890723652255</v>
      </c>
      <c r="CU45" s="673">
        <f t="shared" si="413"/>
        <v>26.317104819277105</v>
      </c>
      <c r="CV45" s="673">
        <f t="shared" si="413"/>
        <v>22.179923952826353</v>
      </c>
      <c r="CW45" s="673">
        <f t="shared" si="413"/>
        <v>23.241907156391196</v>
      </c>
      <c r="CX45" s="673">
        <f t="shared" si="413"/>
        <v>23.820747756729812</v>
      </c>
      <c r="CY45" s="673">
        <f t="shared" si="413"/>
        <v>27.33422243280496</v>
      </c>
      <c r="CZ45" s="673">
        <f t="shared" si="413"/>
        <v>27.044203318250378</v>
      </c>
      <c r="DA45" s="673">
        <f t="shared" si="413"/>
        <v>27.622584372512602</v>
      </c>
      <c r="DB45" s="673">
        <f t="shared" si="413"/>
        <v>29.150644942381565</v>
      </c>
      <c r="DC45" s="673">
        <f t="shared" si="413"/>
        <v>28.917174336917562</v>
      </c>
      <c r="DD45" s="673">
        <f t="shared" si="413"/>
        <v>27.869464407787191</v>
      </c>
      <c r="DE45" s="673">
        <f t="shared" si="413"/>
        <v>31.943688873994638</v>
      </c>
      <c r="DF45" s="673">
        <f t="shared" si="413"/>
        <v>26.333905789393711</v>
      </c>
      <c r="DG45" s="673">
        <f t="shared" si="413"/>
        <v>27.588073580939035</v>
      </c>
      <c r="DH45" s="673">
        <f t="shared" si="413"/>
        <v>27.421753102131717</v>
      </c>
      <c r="DI45" s="673">
        <f t="shared" si="413"/>
        <v>27.704448579970109</v>
      </c>
      <c r="DJ45" s="673">
        <f t="shared" si="413"/>
        <v>27.605454244031826</v>
      </c>
      <c r="DK45" s="673">
        <f t="shared" si="413"/>
        <v>31.244477120067174</v>
      </c>
      <c r="DL45" s="673">
        <f t="shared" ref="DL45:EQ45" si="414">DL13*10^3/DL43</f>
        <v>26.44618274111675</v>
      </c>
      <c r="DM45" s="673">
        <f t="shared" si="414"/>
        <v>22.204166666666666</v>
      </c>
      <c r="DN45" s="673">
        <f t="shared" si="414"/>
        <v>16.546125</v>
      </c>
      <c r="DO45" s="673">
        <f t="shared" si="414"/>
        <v>11.670384615384613</v>
      </c>
      <c r="DP45" s="673">
        <f t="shared" si="414"/>
        <v>2.6247368421052628</v>
      </c>
      <c r="DQ45" s="673">
        <f t="shared" si="414"/>
        <v>9.7835000000000001</v>
      </c>
      <c r="DR45" s="673">
        <f t="shared" si="414"/>
        <v>4.3049999999999997</v>
      </c>
      <c r="DS45" s="673">
        <f t="shared" si="414"/>
        <v>8.6802105263157898</v>
      </c>
      <c r="DT45" s="673">
        <f t="shared" si="414"/>
        <v>30.197647058823524</v>
      </c>
      <c r="DU45" s="673">
        <f t="shared" si="414"/>
        <v>20.839117647058824</v>
      </c>
      <c r="DV45" s="673">
        <f t="shared" si="414"/>
        <v>19.217254901960786</v>
      </c>
      <c r="DW45" s="673">
        <f t="shared" si="414"/>
        <v>16.26298245614035</v>
      </c>
      <c r="DX45" s="673">
        <f t="shared" si="414"/>
        <v>25.750921568627451</v>
      </c>
      <c r="DY45" s="673">
        <f t="shared" si="414"/>
        <v>36.595833333333331</v>
      </c>
      <c r="DZ45" s="673">
        <f t="shared" si="414"/>
        <v>21.447857142857146</v>
      </c>
      <c r="EA45" s="673">
        <f t="shared" si="414"/>
        <v>120.53714814814813</v>
      </c>
      <c r="EB45" s="673">
        <f t="shared" si="414"/>
        <v>7.3291304347826083</v>
      </c>
      <c r="EC45" s="673">
        <f t="shared" si="414"/>
        <v>16.616600000000002</v>
      </c>
      <c r="ED45" s="673">
        <f t="shared" si="414"/>
        <v>19.90548148148148</v>
      </c>
      <c r="EE45" s="673">
        <f t="shared" si="414"/>
        <v>70.257733333333334</v>
      </c>
      <c r="EF45" s="673">
        <f t="shared" si="414"/>
        <v>18.900285714285712</v>
      </c>
      <c r="EG45" s="673">
        <f t="shared" si="414"/>
        <v>3.7400000000000007</v>
      </c>
      <c r="EH45" s="673">
        <f t="shared" si="414"/>
        <v>23.964285714285715</v>
      </c>
      <c r="EI45" s="673">
        <f t="shared" si="414"/>
        <v>5.444</v>
      </c>
      <c r="EJ45" s="673">
        <f t="shared" si="414"/>
        <v>67.820666666666682</v>
      </c>
      <c r="EK45" s="673">
        <f t="shared" si="414"/>
        <v>7.24</v>
      </c>
      <c r="EL45" s="673">
        <f t="shared" si="414"/>
        <v>49.344239999999999</v>
      </c>
      <c r="EM45" s="673">
        <f t="shared" si="414"/>
        <v>58.145948863636363</v>
      </c>
      <c r="EN45" s="673">
        <f t="shared" si="414"/>
        <v>54.28698534798535</v>
      </c>
      <c r="EO45" s="673">
        <f t="shared" si="414"/>
        <v>41.311352681388009</v>
      </c>
      <c r="EP45" s="673">
        <f t="shared" si="414"/>
        <v>42.753756177924217</v>
      </c>
      <c r="EQ45" s="673">
        <f t="shared" si="414"/>
        <v>38.441412178877265</v>
      </c>
      <c r="ER45" s="673">
        <f t="shared" ref="ER45:FN45" si="415">ER13*10^3/ER43</f>
        <v>43.652661915367482</v>
      </c>
      <c r="ES45" s="673">
        <f t="shared" si="415"/>
        <v>42.631629672510755</v>
      </c>
      <c r="ET45" s="673">
        <f t="shared" si="415"/>
        <v>38.704094970218399</v>
      </c>
      <c r="EU45" s="673">
        <f t="shared" si="415"/>
        <v>39.051063628899833</v>
      </c>
      <c r="EV45" s="673">
        <f t="shared" si="415"/>
        <v>35.880927988894676</v>
      </c>
      <c r="EW45" s="673">
        <f t="shared" si="415"/>
        <v>37.802413353338331</v>
      </c>
      <c r="EX45" s="673">
        <f t="shared" si="415"/>
        <v>34.736635285610994</v>
      </c>
      <c r="EY45" s="673">
        <f t="shared" si="415"/>
        <v>37.688129729729724</v>
      </c>
      <c r="EZ45" s="673">
        <f t="shared" si="415"/>
        <v>33.645532717030193</v>
      </c>
      <c r="FA45" s="673">
        <f t="shared" si="415"/>
        <v>35.694447576585645</v>
      </c>
      <c r="FB45" s="673">
        <f t="shared" si="415"/>
        <v>38.654005599425695</v>
      </c>
      <c r="FC45" s="673">
        <f t="shared" si="415"/>
        <v>35.826732583913866</v>
      </c>
      <c r="FD45" s="673">
        <f t="shared" si="415"/>
        <v>35.092724398625428</v>
      </c>
      <c r="FE45" s="673">
        <f t="shared" si="415"/>
        <v>37.890496354381618</v>
      </c>
      <c r="FF45" s="673">
        <f t="shared" si="415"/>
        <v>32.358527011118383</v>
      </c>
      <c r="FG45" s="673">
        <f t="shared" si="415"/>
        <v>33.925753967007068</v>
      </c>
      <c r="FH45" s="673">
        <f t="shared" si="415"/>
        <v>37.909300746268656</v>
      </c>
      <c r="FI45" s="673">
        <f t="shared" si="415"/>
        <v>34.25508648413733</v>
      </c>
      <c r="FJ45" s="673">
        <f t="shared" si="415"/>
        <v>35.50526217765043</v>
      </c>
      <c r="FK45" s="673">
        <f t="shared" si="415"/>
        <v>33.280068547164085</v>
      </c>
      <c r="FL45" s="673">
        <f t="shared" si="415"/>
        <v>36.660890745290743</v>
      </c>
      <c r="FM45" s="673">
        <f t="shared" si="415"/>
        <v>38.624812139453226</v>
      </c>
      <c r="FN45" s="673">
        <f t="shared" si="415"/>
        <v>32.763650609158383</v>
      </c>
      <c r="FO45" s="673">
        <f t="shared" ref="FO45:FP45" si="416">FO13*10^3/FO43</f>
        <v>36.312724434164878</v>
      </c>
      <c r="FP45" s="673">
        <f t="shared" si="416"/>
        <v>34.66262439483593</v>
      </c>
      <c r="FQ45" s="673">
        <f t="shared" ref="FQ45:FR45" si="417">FQ13*10^3/FQ43</f>
        <v>34.353261669857162</v>
      </c>
      <c r="FR45" s="673">
        <f t="shared" si="417"/>
        <v>33.842922374429222</v>
      </c>
      <c r="FS45" s="673">
        <f t="shared" ref="FS45:FT45" si="418">FS13*10^3/FS43</f>
        <v>36.542876782952405</v>
      </c>
      <c r="FT45" s="673">
        <f t="shared" si="418"/>
        <v>37.979975921112981</v>
      </c>
      <c r="FU45" s="673">
        <f t="shared" ref="FU45:FV45" si="419">FU13*10^3/FU43</f>
        <v>39.074568642160543</v>
      </c>
      <c r="FV45" s="673">
        <f t="shared" si="419"/>
        <v>35.16959351590323</v>
      </c>
      <c r="FW45" s="673">
        <f t="shared" ref="FW45:FX45" si="420">FW13*10^3/FW43</f>
        <v>35.706004756242571</v>
      </c>
      <c r="FX45" s="673">
        <f t="shared" si="420"/>
        <v>35.45258749626084</v>
      </c>
      <c r="FY45" s="673">
        <f t="shared" ref="FY45:FZ45" si="421">FY13*10^3/FY43</f>
        <v>31.456656178800042</v>
      </c>
      <c r="FZ45" s="673">
        <f t="shared" si="421"/>
        <v>34.363784424045008</v>
      </c>
      <c r="GA45" s="673">
        <f t="shared" ref="GA45:GB45" si="422">GA13*10^3/GA43</f>
        <v>34.363652204216763</v>
      </c>
      <c r="GB45" s="673">
        <f t="shared" si="422"/>
        <v>36.191679681953715</v>
      </c>
      <c r="GC45" s="673">
        <f t="shared" ref="GC45:GD45" si="423">GC13*10^3/GC43</f>
        <v>36.530419698194557</v>
      </c>
      <c r="GD45" s="673">
        <f t="shared" si="423"/>
        <v>33.036214648857722</v>
      </c>
      <c r="GE45" s="673">
        <f t="shared" ref="GE45" si="424">GE13*10^3/GE43</f>
        <v>35.036539338842971</v>
      </c>
      <c r="GF45" s="673"/>
      <c r="GG45" s="673"/>
      <c r="GH45" s="813"/>
      <c r="GI45" s="767"/>
      <c r="GJ45" s="767"/>
      <c r="GK45" s="767"/>
      <c r="GL45" s="767"/>
      <c r="GM45" s="767"/>
      <c r="GN45" s="767"/>
      <c r="GO45" s="767"/>
      <c r="GP45" s="767"/>
      <c r="GQ45" s="767"/>
      <c r="GR45" s="767"/>
      <c r="GS45" s="767"/>
      <c r="GT45" s="767"/>
      <c r="GU45" s="767"/>
      <c r="GV45" s="767"/>
      <c r="GW45" s="767"/>
      <c r="GX45" s="675"/>
      <c r="GY45" s="675"/>
      <c r="GZ45" s="810"/>
    </row>
    <row r="46" spans="1:209" s="9" customFormat="1" ht="11.25">
      <c r="B46" s="188"/>
      <c r="C46" s="188"/>
      <c r="D46" s="188" t="s">
        <v>0</v>
      </c>
      <c r="E46" s="188" t="s">
        <v>75</v>
      </c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487"/>
      <c r="BJ46" s="487"/>
      <c r="BK46" s="487"/>
      <c r="BL46" s="487"/>
      <c r="BM46" s="487"/>
      <c r="BN46" s="487"/>
      <c r="BO46" s="736"/>
      <c r="BP46" s="487"/>
      <c r="BQ46" s="487"/>
      <c r="BR46" s="487"/>
      <c r="BS46" s="487"/>
      <c r="BT46" s="487"/>
      <c r="BU46" s="487"/>
      <c r="BV46" s="487"/>
      <c r="BW46" s="487"/>
      <c r="BX46" s="487"/>
      <c r="BY46" s="487"/>
      <c r="BZ46" s="487"/>
      <c r="CA46" s="736" t="e">
        <f t="shared" ref="CA46:DB46" si="425">CA45/BO45-1</f>
        <v>#DIV/0!</v>
      </c>
      <c r="CB46" s="487" t="e">
        <f t="shared" si="425"/>
        <v>#DIV/0!</v>
      </c>
      <c r="CC46" s="487" t="e">
        <f t="shared" si="425"/>
        <v>#DIV/0!</v>
      </c>
      <c r="CD46" s="487">
        <f t="shared" si="425"/>
        <v>0.33925421713674497</v>
      </c>
      <c r="CE46" s="487">
        <f t="shared" si="425"/>
        <v>0.34297809803323065</v>
      </c>
      <c r="CF46" s="487">
        <f t="shared" si="425"/>
        <v>0.13215154212434865</v>
      </c>
      <c r="CG46" s="487">
        <f t="shared" si="425"/>
        <v>0.27401225984926492</v>
      </c>
      <c r="CH46" s="487">
        <f t="shared" si="425"/>
        <v>0.22579242703438362</v>
      </c>
      <c r="CI46" s="487">
        <f t="shared" si="425"/>
        <v>0.20357685559508387</v>
      </c>
      <c r="CJ46" s="487">
        <f t="shared" si="425"/>
        <v>0.26568385314841358</v>
      </c>
      <c r="CK46" s="487">
        <f t="shared" si="425"/>
        <v>0.31629989296226091</v>
      </c>
      <c r="CL46" s="487">
        <f t="shared" si="425"/>
        <v>0.25542043764059774</v>
      </c>
      <c r="CM46" s="487">
        <f t="shared" si="425"/>
        <v>0.39513008313366504</v>
      </c>
      <c r="CN46" s="487">
        <f t="shared" si="425"/>
        <v>0.68920162718650979</v>
      </c>
      <c r="CO46" s="487">
        <f t="shared" si="425"/>
        <v>-1.8464513612159172E-2</v>
      </c>
      <c r="CP46" s="487">
        <f t="shared" si="425"/>
        <v>0.12575031573269912</v>
      </c>
      <c r="CQ46" s="487">
        <f t="shared" si="425"/>
        <v>4.8704668421103658E-2</v>
      </c>
      <c r="CR46" s="487">
        <f t="shared" si="425"/>
        <v>3.4451073807220345E-2</v>
      </c>
      <c r="CS46" s="487">
        <f t="shared" si="425"/>
        <v>5.6582334980736171E-2</v>
      </c>
      <c r="CT46" s="487">
        <f t="shared" si="425"/>
        <v>6.0740571572954538E-2</v>
      </c>
      <c r="CU46" s="487">
        <f t="shared" si="425"/>
        <v>8.9611062424588939E-2</v>
      </c>
      <c r="CV46" s="487">
        <f t="shared" si="425"/>
        <v>-2.0096306422292098E-2</v>
      </c>
      <c r="CW46" s="487">
        <f t="shared" si="425"/>
        <v>0.10143307916986077</v>
      </c>
      <c r="CX46" s="487">
        <f t="shared" si="425"/>
        <v>2.0007177643951435E-2</v>
      </c>
      <c r="CY46" s="487">
        <f t="shared" si="425"/>
        <v>-0.15280843743896466</v>
      </c>
      <c r="CZ46" s="487">
        <f t="shared" si="425"/>
        <v>-0.30416429158188329</v>
      </c>
      <c r="DA46" s="487">
        <f t="shared" si="425"/>
        <v>9.420936608595798E-2</v>
      </c>
      <c r="DB46" s="487">
        <f t="shared" si="425"/>
        <v>6.8798517444393914E-2</v>
      </c>
      <c r="DC46" s="487">
        <f t="shared" ref="DC46:DK46" si="426">DC45/CQ45-1</f>
        <v>9.5214238200232337E-2</v>
      </c>
      <c r="DD46" s="487">
        <f t="shared" si="426"/>
        <v>0.10746520575673135</v>
      </c>
      <c r="DE46" s="487">
        <f t="shared" si="426"/>
        <v>0.22890987363914506</v>
      </c>
      <c r="DF46" s="487">
        <f t="shared" si="426"/>
        <v>-4.5177297718224763E-2</v>
      </c>
      <c r="DG46" s="487">
        <f t="shared" si="426"/>
        <v>4.8294399037805746E-2</v>
      </c>
      <c r="DH46" s="487">
        <f t="shared" si="426"/>
        <v>0.23633215156436127</v>
      </c>
      <c r="DI46" s="487">
        <f t="shared" si="426"/>
        <v>0.1920040981814084</v>
      </c>
      <c r="DJ46" s="487">
        <f t="shared" si="426"/>
        <v>0.15888277420815911</v>
      </c>
      <c r="DK46" s="487">
        <f t="shared" si="426"/>
        <v>0.14305344506779716</v>
      </c>
      <c r="DL46" s="487">
        <f t="shared" ref="DL46:DR46" si="427">DL45/CZ45-1</f>
        <v>-2.2112708224244937E-2</v>
      </c>
      <c r="DM46" s="487">
        <f t="shared" si="427"/>
        <v>-0.1961589702387817</v>
      </c>
      <c r="DN46" s="487">
        <f t="shared" si="427"/>
        <v>-0.43239248967888511</v>
      </c>
      <c r="DO46" s="487">
        <f t="shared" si="427"/>
        <v>-0.59642029752245074</v>
      </c>
      <c r="DP46" s="487">
        <f t="shared" si="427"/>
        <v>-0.90582033426620612</v>
      </c>
      <c r="DQ46" s="487">
        <f t="shared" si="427"/>
        <v>-0.6937266688705841</v>
      </c>
      <c r="DR46" s="487">
        <f t="shared" si="427"/>
        <v>-0.83652254115172353</v>
      </c>
      <c r="DS46" s="487">
        <f t="shared" ref="DS46:EC46" si="428">DS45/DG45-1</f>
        <v>-0.68536365901557317</v>
      </c>
      <c r="DT46" s="487">
        <f t="shared" si="428"/>
        <v>0.10122963132054497</v>
      </c>
      <c r="DU46" s="487">
        <f t="shared" si="428"/>
        <v>-0.2478060847554574</v>
      </c>
      <c r="DV46" s="487">
        <f t="shared" si="428"/>
        <v>-0.30386021790909423</v>
      </c>
      <c r="DW46" s="487">
        <f t="shared" si="428"/>
        <v>-0.47949257100240483</v>
      </c>
      <c r="DX46" s="487">
        <f t="shared" si="428"/>
        <v>-2.6289660753510358E-2</v>
      </c>
      <c r="DY46" s="487">
        <f t="shared" si="428"/>
        <v>0.64815162319384489</v>
      </c>
      <c r="DZ46" s="487">
        <f t="shared" si="428"/>
        <v>0.29624653161130743</v>
      </c>
      <c r="EA46" s="487">
        <f t="shared" si="428"/>
        <v>9.3284640670067294</v>
      </c>
      <c r="EB46" s="487">
        <f t="shared" si="428"/>
        <v>1.792329622235203</v>
      </c>
      <c r="EC46" s="487">
        <f t="shared" si="428"/>
        <v>0.69843103183932143</v>
      </c>
      <c r="ED46" s="487">
        <f t="shared" ref="ED46:EJ46" si="429">ED45/DR45-1</f>
        <v>3.6238052221792056</v>
      </c>
      <c r="EE46" s="487">
        <f t="shared" si="429"/>
        <v>7.0940125957006455</v>
      </c>
      <c r="EF46" s="487">
        <f t="shared" si="429"/>
        <v>-0.37411396068478819</v>
      </c>
      <c r="EG46" s="487">
        <f t="shared" si="429"/>
        <v>-0.82052982936502339</v>
      </c>
      <c r="EH46" s="487">
        <f t="shared" si="429"/>
        <v>0.24701919376843873</v>
      </c>
      <c r="EI46" s="487">
        <f t="shared" si="429"/>
        <v>-0.66525205234144913</v>
      </c>
      <c r="EJ46" s="487">
        <f t="shared" si="429"/>
        <v>1.63371803940769</v>
      </c>
      <c r="EK46" s="487">
        <f t="shared" ref="EK46:FR46" si="430">EK45/DY45-1</f>
        <v>-0.80216326995331888</v>
      </c>
      <c r="EL46" s="487">
        <f t="shared" si="430"/>
        <v>1.3006606054550902</v>
      </c>
      <c r="EM46" s="487">
        <f t="shared" si="430"/>
        <v>-0.51760971819101664</v>
      </c>
      <c r="EN46" s="487">
        <f t="shared" si="430"/>
        <v>6.4070158569357725</v>
      </c>
      <c r="EO46" s="487">
        <f t="shared" si="430"/>
        <v>1.4861495541439287</v>
      </c>
      <c r="EP46" s="487">
        <f t="shared" si="430"/>
        <v>1.1478383337624365</v>
      </c>
      <c r="EQ46" s="487">
        <f t="shared" si="430"/>
        <v>-0.45285151747645436</v>
      </c>
      <c r="ER46" s="487">
        <f t="shared" si="430"/>
        <v>1.3096297365691556</v>
      </c>
      <c r="ES46" s="487">
        <f t="shared" si="430"/>
        <v>10.398831463238167</v>
      </c>
      <c r="ET46" s="487">
        <f t="shared" si="430"/>
        <v>0.61507400769912834</v>
      </c>
      <c r="EU46" s="487">
        <f t="shared" si="430"/>
        <v>6.1732299097905647</v>
      </c>
      <c r="EV46" s="487">
        <f t="shared" si="430"/>
        <v>-0.47094403885401692</v>
      </c>
      <c r="EW46" s="487">
        <f t="shared" si="430"/>
        <v>4.221327811234576</v>
      </c>
      <c r="EX46" s="487">
        <f t="shared" si="430"/>
        <v>-0.29603464790194367</v>
      </c>
      <c r="EY46" s="487">
        <f t="shared" si="430"/>
        <v>-0.35183567443166563</v>
      </c>
      <c r="EZ46" s="487">
        <f t="shared" si="430"/>
        <v>-0.38022838252375313</v>
      </c>
      <c r="FA46" s="487">
        <f t="shared" si="430"/>
        <v>-0.13596517035214262</v>
      </c>
      <c r="FB46" s="487">
        <f t="shared" si="430"/>
        <v>-9.5892172875687964E-2</v>
      </c>
      <c r="FC46" s="487">
        <f t="shared" si="430"/>
        <v>-6.8017261769589998E-2</v>
      </c>
      <c r="FD46" s="487">
        <f t="shared" si="430"/>
        <v>-0.19609199396219668</v>
      </c>
      <c r="FE46" s="487">
        <f t="shared" si="430"/>
        <v>-0.11121163686562663</v>
      </c>
      <c r="FF46" s="487">
        <f t="shared" si="430"/>
        <v>-0.16395081615996276</v>
      </c>
      <c r="FG46" s="487">
        <f t="shared" si="430"/>
        <v>-0.13124635248346395</v>
      </c>
      <c r="FH46" s="487">
        <f t="shared" si="430"/>
        <v>5.653066604079382E-2</v>
      </c>
      <c r="FI46" s="487">
        <f t="shared" si="430"/>
        <v>-9.3838635011056382E-2</v>
      </c>
      <c r="FJ46" s="487">
        <f t="shared" si="430"/>
        <v>2.212726954466504E-2</v>
      </c>
      <c r="FK46" s="487">
        <f t="shared" si="430"/>
        <v>-0.116961526458778</v>
      </c>
      <c r="FL46" s="487">
        <f t="shared" si="430"/>
        <v>8.9621348950563062E-2</v>
      </c>
      <c r="FM46" s="487">
        <f t="shared" si="430"/>
        <v>8.2095809343462278E-2</v>
      </c>
      <c r="FN46" s="487">
        <f t="shared" si="430"/>
        <v>-0.15238666469161033</v>
      </c>
      <c r="FO46" s="487">
        <f t="shared" si="430"/>
        <v>1.3565062041667186E-2</v>
      </c>
      <c r="FP46" s="487">
        <f t="shared" si="430"/>
        <v>-1.2256101831932598E-2</v>
      </c>
      <c r="FQ46" s="487">
        <f t="shared" si="430"/>
        <v>-9.3354139556301008E-2</v>
      </c>
      <c r="FR46" s="487">
        <f t="shared" si="430"/>
        <v>4.587339104776933E-2</v>
      </c>
      <c r="FS46" s="487">
        <f t="shared" ref="FS46:GE46" si="431">FS45/FG45-1</f>
        <v>7.7142657418623584E-2</v>
      </c>
      <c r="FT46" s="487">
        <f t="shared" si="431"/>
        <v>1.8643228298342862E-3</v>
      </c>
      <c r="FU46" s="487">
        <f t="shared" si="431"/>
        <v>0.14069391301215939</v>
      </c>
      <c r="FV46" s="487">
        <f t="shared" si="431"/>
        <v>-9.4540538827084797E-3</v>
      </c>
      <c r="FW46" s="487">
        <f t="shared" si="431"/>
        <v>7.2894567679164579E-2</v>
      </c>
      <c r="FX46" s="487">
        <f t="shared" si="431"/>
        <v>-3.2958916831149709E-2</v>
      </c>
      <c r="FY46" s="487">
        <f t="shared" si="431"/>
        <v>-0.18558422846881084</v>
      </c>
      <c r="FZ46" s="487">
        <f t="shared" si="431"/>
        <v>4.8838691206142482E-2</v>
      </c>
      <c r="GA46" s="487">
        <f t="shared" si="431"/>
        <v>-5.3674635002443627E-2</v>
      </c>
      <c r="GB46" s="487">
        <f t="shared" si="431"/>
        <v>4.4112507746112417E-2</v>
      </c>
      <c r="GC46" s="487">
        <f t="shared" si="431"/>
        <v>6.3375584224298454E-2</v>
      </c>
      <c r="GD46" s="487">
        <f t="shared" si="431"/>
        <v>-2.3836822265119295E-2</v>
      </c>
      <c r="GE46" s="487">
        <f t="shared" si="431"/>
        <v>-4.1221096331752305E-2</v>
      </c>
      <c r="GF46" s="487"/>
      <c r="GG46" s="487"/>
      <c r="GH46" s="814"/>
      <c r="GI46" s="807"/>
      <c r="GJ46" s="807"/>
      <c r="GK46" s="815"/>
      <c r="GL46" s="815"/>
      <c r="GM46" s="815"/>
      <c r="GN46" s="815"/>
      <c r="GO46" s="815"/>
      <c r="GP46" s="815"/>
      <c r="GQ46" s="815"/>
      <c r="GR46" s="815"/>
      <c r="GS46" s="815"/>
      <c r="GT46" s="815"/>
      <c r="GU46" s="815"/>
      <c r="GV46" s="815"/>
      <c r="GW46" s="815"/>
      <c r="GX46" s="807"/>
      <c r="GY46" s="807"/>
      <c r="GZ46" s="808"/>
    </row>
    <row r="47" spans="1:209" s="177" customFormat="1">
      <c r="A47" s="668"/>
      <c r="B47" s="494"/>
      <c r="C47" s="494"/>
      <c r="D47" s="493" t="s">
        <v>387</v>
      </c>
      <c r="E47" s="494" t="s">
        <v>72</v>
      </c>
      <c r="F47" s="512">
        <f t="shared" ref="F47:AK47" si="432">SUM(F90,F163,F117,F140)</f>
        <v>2464</v>
      </c>
      <c r="G47" s="512">
        <f t="shared" si="432"/>
        <v>2165</v>
      </c>
      <c r="H47" s="512">
        <f t="shared" si="432"/>
        <v>2601</v>
      </c>
      <c r="I47" s="512">
        <f t="shared" si="432"/>
        <v>2481</v>
      </c>
      <c r="J47" s="512">
        <f t="shared" si="432"/>
        <v>2250</v>
      </c>
      <c r="K47" s="512">
        <f t="shared" si="432"/>
        <v>2047</v>
      </c>
      <c r="L47" s="512">
        <f t="shared" si="432"/>
        <v>2130</v>
      </c>
      <c r="M47" s="512">
        <f t="shared" si="432"/>
        <v>2107</v>
      </c>
      <c r="N47" s="512">
        <f t="shared" si="432"/>
        <v>2377</v>
      </c>
      <c r="O47" s="512">
        <f t="shared" si="432"/>
        <v>2461</v>
      </c>
      <c r="P47" s="512">
        <f t="shared" si="432"/>
        <v>2294</v>
      </c>
      <c r="Q47" s="512">
        <f t="shared" si="432"/>
        <v>2134</v>
      </c>
      <c r="R47" s="512">
        <f t="shared" si="432"/>
        <v>2024</v>
      </c>
      <c r="S47" s="512">
        <f t="shared" si="432"/>
        <v>1853</v>
      </c>
      <c r="T47" s="512">
        <f t="shared" si="432"/>
        <v>2532</v>
      </c>
      <c r="U47" s="512">
        <f t="shared" si="432"/>
        <v>2714</v>
      </c>
      <c r="V47" s="512">
        <f t="shared" si="432"/>
        <v>2747</v>
      </c>
      <c r="W47" s="512">
        <f t="shared" si="432"/>
        <v>2556</v>
      </c>
      <c r="X47" s="512">
        <f t="shared" si="432"/>
        <v>2473</v>
      </c>
      <c r="Y47" s="512">
        <f t="shared" si="432"/>
        <v>2503</v>
      </c>
      <c r="Z47" s="512">
        <f t="shared" si="432"/>
        <v>2587</v>
      </c>
      <c r="AA47" s="512">
        <f t="shared" si="432"/>
        <v>2417</v>
      </c>
      <c r="AB47" s="512">
        <f t="shared" si="432"/>
        <v>2338</v>
      </c>
      <c r="AC47" s="512">
        <f t="shared" si="432"/>
        <v>2491</v>
      </c>
      <c r="AD47" s="512">
        <f t="shared" si="432"/>
        <v>2487</v>
      </c>
      <c r="AE47" s="512">
        <f t="shared" si="432"/>
        <v>2385</v>
      </c>
      <c r="AF47" s="512">
        <f t="shared" si="432"/>
        <v>2689</v>
      </c>
      <c r="AG47" s="512">
        <f t="shared" si="432"/>
        <v>2696</v>
      </c>
      <c r="AH47" s="512">
        <f t="shared" si="432"/>
        <v>2834</v>
      </c>
      <c r="AI47" s="512">
        <f t="shared" si="432"/>
        <v>2550</v>
      </c>
      <c r="AJ47" s="512">
        <f t="shared" si="432"/>
        <v>2581</v>
      </c>
      <c r="AK47" s="512">
        <f t="shared" si="432"/>
        <v>2458</v>
      </c>
      <c r="AL47" s="512">
        <f t="shared" ref="AL47:BQ47" si="433">SUM(AL90,AL163,AL117,AL140)</f>
        <v>2520</v>
      </c>
      <c r="AM47" s="512">
        <f t="shared" si="433"/>
        <v>2720</v>
      </c>
      <c r="AN47" s="512">
        <f t="shared" si="433"/>
        <v>2657</v>
      </c>
      <c r="AO47" s="512">
        <f t="shared" si="433"/>
        <v>2769</v>
      </c>
      <c r="AP47" s="512">
        <f t="shared" si="433"/>
        <v>2895</v>
      </c>
      <c r="AQ47" s="512">
        <f t="shared" si="433"/>
        <v>2693</v>
      </c>
      <c r="AR47" s="512">
        <f t="shared" si="433"/>
        <v>2995</v>
      </c>
      <c r="AS47" s="512">
        <f t="shared" si="433"/>
        <v>2857</v>
      </c>
      <c r="AT47" s="512">
        <f t="shared" si="433"/>
        <v>3045</v>
      </c>
      <c r="AU47" s="512">
        <f t="shared" si="433"/>
        <v>2768</v>
      </c>
      <c r="AV47" s="512">
        <f t="shared" si="433"/>
        <v>2745</v>
      </c>
      <c r="AW47" s="512">
        <f t="shared" si="433"/>
        <v>2407</v>
      </c>
      <c r="AX47" s="512">
        <f t="shared" si="433"/>
        <v>2720</v>
      </c>
      <c r="AY47" s="512">
        <f t="shared" si="433"/>
        <v>2821</v>
      </c>
      <c r="AZ47" s="512">
        <f t="shared" si="433"/>
        <v>2552</v>
      </c>
      <c r="BA47" s="512">
        <f t="shared" si="433"/>
        <v>2760</v>
      </c>
      <c r="BB47" s="512">
        <f t="shared" si="433"/>
        <v>3112</v>
      </c>
      <c r="BC47" s="512">
        <f t="shared" si="433"/>
        <v>2642</v>
      </c>
      <c r="BD47" s="512">
        <f t="shared" si="433"/>
        <v>3180</v>
      </c>
      <c r="BE47" s="512">
        <f t="shared" si="433"/>
        <v>3226</v>
      </c>
      <c r="BF47" s="512">
        <f t="shared" si="433"/>
        <v>3409</v>
      </c>
      <c r="BG47" s="512">
        <f t="shared" si="433"/>
        <v>2947</v>
      </c>
      <c r="BH47" s="512">
        <f t="shared" si="433"/>
        <v>3402</v>
      </c>
      <c r="BI47" s="513">
        <f t="shared" si="433"/>
        <v>3573</v>
      </c>
      <c r="BJ47" s="513">
        <f t="shared" si="433"/>
        <v>3537</v>
      </c>
      <c r="BK47" s="513">
        <f t="shared" si="433"/>
        <v>3901</v>
      </c>
      <c r="BL47" s="513">
        <f t="shared" si="433"/>
        <v>3490</v>
      </c>
      <c r="BM47" s="513">
        <f t="shared" si="433"/>
        <v>3415</v>
      </c>
      <c r="BN47" s="513">
        <f t="shared" si="433"/>
        <v>3714</v>
      </c>
      <c r="BO47" s="745">
        <f t="shared" si="433"/>
        <v>3612</v>
      </c>
      <c r="BP47" s="513">
        <f t="shared" si="433"/>
        <v>3971</v>
      </c>
      <c r="BQ47" s="513">
        <f t="shared" si="433"/>
        <v>3998</v>
      </c>
      <c r="BR47" s="513">
        <f t="shared" ref="BR47:CW47" si="434">SUM(BR90,BR163,BR117,BR140)</f>
        <v>3930</v>
      </c>
      <c r="BS47" s="513">
        <f t="shared" si="434"/>
        <v>3731</v>
      </c>
      <c r="BT47" s="513">
        <f t="shared" si="434"/>
        <v>3973</v>
      </c>
      <c r="BU47" s="513">
        <f t="shared" si="434"/>
        <v>4007</v>
      </c>
      <c r="BV47" s="513">
        <f t="shared" si="434"/>
        <v>3704</v>
      </c>
      <c r="BW47" s="513">
        <f t="shared" si="434"/>
        <v>3885</v>
      </c>
      <c r="BX47" s="513">
        <f t="shared" si="434"/>
        <v>3664</v>
      </c>
      <c r="BY47" s="513">
        <f t="shared" si="434"/>
        <v>4160</v>
      </c>
      <c r="BZ47" s="513">
        <f t="shared" si="434"/>
        <v>3757</v>
      </c>
      <c r="CA47" s="745">
        <f t="shared" si="434"/>
        <v>3378</v>
      </c>
      <c r="CB47" s="513">
        <f t="shared" si="434"/>
        <v>3866</v>
      </c>
      <c r="CC47" s="513">
        <f t="shared" si="434"/>
        <v>4319</v>
      </c>
      <c r="CD47" s="513">
        <f t="shared" si="434"/>
        <v>4393</v>
      </c>
      <c r="CE47" s="513">
        <f t="shared" si="434"/>
        <v>4294</v>
      </c>
      <c r="CF47" s="513">
        <f t="shared" si="434"/>
        <v>4536</v>
      </c>
      <c r="CG47" s="513">
        <f t="shared" si="434"/>
        <v>4774</v>
      </c>
      <c r="CH47" s="513">
        <f t="shared" si="434"/>
        <v>4689</v>
      </c>
      <c r="CI47" s="513">
        <f t="shared" si="434"/>
        <v>4459</v>
      </c>
      <c r="CJ47" s="513">
        <f t="shared" si="434"/>
        <v>5088</v>
      </c>
      <c r="CK47" s="513">
        <f t="shared" si="434"/>
        <v>5343</v>
      </c>
      <c r="CL47" s="513">
        <f t="shared" si="434"/>
        <v>5474</v>
      </c>
      <c r="CM47" s="513">
        <f t="shared" si="434"/>
        <v>4962</v>
      </c>
      <c r="CN47" s="513">
        <f t="shared" si="434"/>
        <v>5323</v>
      </c>
      <c r="CO47" s="513">
        <f t="shared" si="434"/>
        <v>5386</v>
      </c>
      <c r="CP47" s="513">
        <f t="shared" si="434"/>
        <v>5743</v>
      </c>
      <c r="CQ47" s="513">
        <f t="shared" si="434"/>
        <v>5244</v>
      </c>
      <c r="CR47" s="513">
        <f t="shared" si="434"/>
        <v>5656</v>
      </c>
      <c r="CS47" s="513">
        <f t="shared" si="434"/>
        <v>5515</v>
      </c>
      <c r="CT47" s="513">
        <f t="shared" si="434"/>
        <v>5527</v>
      </c>
      <c r="CU47" s="513">
        <f t="shared" si="434"/>
        <v>6109</v>
      </c>
      <c r="CV47" s="513">
        <f t="shared" si="434"/>
        <v>5857</v>
      </c>
      <c r="CW47" s="513">
        <f t="shared" si="434"/>
        <v>6104</v>
      </c>
      <c r="CX47" s="513">
        <f t="shared" ref="CX47:DK47" si="435">SUM(CX90,CX163,CX117,CX140)</f>
        <v>6434</v>
      </c>
      <c r="CY47" s="513">
        <f t="shared" si="435"/>
        <v>6214</v>
      </c>
      <c r="CZ47" s="513">
        <f t="shared" si="435"/>
        <v>6985</v>
      </c>
      <c r="DA47" s="513">
        <f t="shared" si="435"/>
        <v>6472</v>
      </c>
      <c r="DB47" s="513">
        <f t="shared" si="435"/>
        <v>6604</v>
      </c>
      <c r="DC47" s="513">
        <f t="shared" si="435"/>
        <v>6547</v>
      </c>
      <c r="DD47" s="513">
        <f t="shared" si="435"/>
        <v>6561</v>
      </c>
      <c r="DE47" s="513">
        <f t="shared" si="435"/>
        <v>6524</v>
      </c>
      <c r="DF47" s="513">
        <f t="shared" si="435"/>
        <v>6561</v>
      </c>
      <c r="DG47" s="513">
        <f t="shared" si="435"/>
        <v>6601</v>
      </c>
      <c r="DH47" s="513">
        <f t="shared" si="435"/>
        <v>6297</v>
      </c>
      <c r="DI47" s="513">
        <f t="shared" si="435"/>
        <v>6461</v>
      </c>
      <c r="DJ47" s="513">
        <f t="shared" si="435"/>
        <v>5857</v>
      </c>
      <c r="DK47" s="513">
        <f t="shared" si="435"/>
        <v>5723</v>
      </c>
      <c r="DL47" s="513">
        <f t="shared" ref="DL47:EQ47" si="436">SUM(DL90,DL163,DL117,DL140)</f>
        <v>4095</v>
      </c>
      <c r="DM47" s="513">
        <f t="shared" si="436"/>
        <v>2353</v>
      </c>
      <c r="DN47" s="513">
        <f t="shared" si="436"/>
        <v>5426</v>
      </c>
      <c r="DO47" s="513">
        <f t="shared" si="436"/>
        <v>4817</v>
      </c>
      <c r="DP47" s="513">
        <f t="shared" si="436"/>
        <v>4628</v>
      </c>
      <c r="DQ47" s="513">
        <f t="shared" si="436"/>
        <v>4526</v>
      </c>
      <c r="DR47" s="513">
        <f t="shared" si="436"/>
        <v>3489</v>
      </c>
      <c r="DS47" s="513">
        <f t="shared" si="436"/>
        <v>3795</v>
      </c>
      <c r="DT47" s="513">
        <f t="shared" si="436"/>
        <v>3619</v>
      </c>
      <c r="DU47" s="513">
        <f t="shared" si="436"/>
        <v>2950</v>
      </c>
      <c r="DV47" s="513">
        <f t="shared" si="436"/>
        <v>3552</v>
      </c>
      <c r="DW47" s="513">
        <f t="shared" si="436"/>
        <v>4079</v>
      </c>
      <c r="DX47" s="513">
        <f t="shared" si="436"/>
        <v>4073</v>
      </c>
      <c r="DY47" s="513">
        <f t="shared" si="436"/>
        <v>3608</v>
      </c>
      <c r="DZ47" s="513">
        <f t="shared" si="436"/>
        <v>3458</v>
      </c>
      <c r="EA47" s="513">
        <f t="shared" si="436"/>
        <v>3189</v>
      </c>
      <c r="EB47" s="513">
        <f t="shared" si="436"/>
        <v>2842</v>
      </c>
      <c r="EC47" s="513">
        <f t="shared" si="436"/>
        <v>2418</v>
      </c>
      <c r="ED47" s="513">
        <f t="shared" si="436"/>
        <v>2414</v>
      </c>
      <c r="EE47" s="513">
        <f t="shared" si="436"/>
        <v>2628</v>
      </c>
      <c r="EF47" s="513">
        <f t="shared" si="436"/>
        <v>2554</v>
      </c>
      <c r="EG47" s="513">
        <f t="shared" si="436"/>
        <v>2641</v>
      </c>
      <c r="EH47" s="513">
        <f t="shared" si="436"/>
        <v>2492</v>
      </c>
      <c r="EI47" s="513">
        <f t="shared" si="436"/>
        <v>2374</v>
      </c>
      <c r="EJ47" s="513">
        <f t="shared" si="436"/>
        <v>2879</v>
      </c>
      <c r="EK47" s="513">
        <f t="shared" si="436"/>
        <v>2881</v>
      </c>
      <c r="EL47" s="513">
        <f t="shared" si="436"/>
        <v>2799</v>
      </c>
      <c r="EM47" s="513">
        <f t="shared" si="436"/>
        <v>2818</v>
      </c>
      <c r="EN47" s="513">
        <f t="shared" si="436"/>
        <v>3168</v>
      </c>
      <c r="EO47" s="513">
        <f t="shared" si="436"/>
        <v>3485</v>
      </c>
      <c r="EP47" s="513">
        <f t="shared" si="436"/>
        <v>3144</v>
      </c>
      <c r="EQ47" s="513">
        <f t="shared" si="436"/>
        <v>3306</v>
      </c>
      <c r="ER47" s="513">
        <f t="shared" ref="ER47:FN47" si="437">SUM(ER90,ER163,ER117,ER140)</f>
        <v>3176</v>
      </c>
      <c r="ES47" s="513">
        <f t="shared" si="437"/>
        <v>3393</v>
      </c>
      <c r="ET47" s="513">
        <f t="shared" si="437"/>
        <v>3560</v>
      </c>
      <c r="EU47" s="513">
        <f t="shared" si="437"/>
        <v>3118</v>
      </c>
      <c r="EV47" s="513">
        <f t="shared" si="437"/>
        <v>3466</v>
      </c>
      <c r="EW47" s="513">
        <f t="shared" si="437"/>
        <v>3575</v>
      </c>
      <c r="EX47" s="513">
        <f t="shared" si="437"/>
        <v>3763</v>
      </c>
      <c r="EY47" s="513">
        <f t="shared" si="437"/>
        <v>3513</v>
      </c>
      <c r="EZ47" s="513">
        <f t="shared" si="437"/>
        <v>3762</v>
      </c>
      <c r="FA47" s="513">
        <f t="shared" si="437"/>
        <v>3748</v>
      </c>
      <c r="FB47" s="513">
        <f t="shared" si="437"/>
        <v>3593</v>
      </c>
      <c r="FC47" s="513">
        <f t="shared" si="437"/>
        <v>3712</v>
      </c>
      <c r="FD47" s="513">
        <f t="shared" si="437"/>
        <v>3700</v>
      </c>
      <c r="FE47" s="513">
        <f t="shared" si="437"/>
        <v>3611</v>
      </c>
      <c r="FF47" s="513">
        <f t="shared" si="437"/>
        <v>4003</v>
      </c>
      <c r="FG47" s="513">
        <f t="shared" si="437"/>
        <v>3795</v>
      </c>
      <c r="FH47" s="513">
        <f t="shared" si="437"/>
        <v>3946</v>
      </c>
      <c r="FI47" s="513">
        <f t="shared" si="437"/>
        <v>3997</v>
      </c>
      <c r="FJ47" s="513">
        <f t="shared" si="437"/>
        <v>4112</v>
      </c>
      <c r="FK47" s="513">
        <f t="shared" si="437"/>
        <v>4032</v>
      </c>
      <c r="FL47" s="513">
        <f t="shared" si="437"/>
        <v>4013</v>
      </c>
      <c r="FM47" s="513">
        <f t="shared" si="437"/>
        <v>4205</v>
      </c>
      <c r="FN47" s="513">
        <f t="shared" si="437"/>
        <v>4341</v>
      </c>
      <c r="FO47" s="513">
        <f t="shared" ref="FO47:FP47" si="438">SUM(FO90,FO163,FO117,FO140)</f>
        <v>4433</v>
      </c>
      <c r="FP47" s="513">
        <f t="shared" si="438"/>
        <v>4070</v>
      </c>
      <c r="FQ47" s="513">
        <f t="shared" ref="FQ47:FR47" si="439">SUM(FQ90,FQ163,FQ117,FQ140)</f>
        <v>4350</v>
      </c>
      <c r="FR47" s="513">
        <f t="shared" si="439"/>
        <v>3869</v>
      </c>
      <c r="FS47" s="513">
        <f t="shared" ref="FS47:FT47" si="440">SUM(FS90,FS163,FS117,FS140)</f>
        <v>3764</v>
      </c>
      <c r="FT47" s="513">
        <f t="shared" si="440"/>
        <v>4448</v>
      </c>
      <c r="FU47" s="513">
        <f t="shared" ref="FU47:FV47" si="441">SUM(FU90,FU163,FU117,FU140)</f>
        <v>4460</v>
      </c>
      <c r="FV47" s="513">
        <f t="shared" si="441"/>
        <v>4289</v>
      </c>
      <c r="FW47" s="513">
        <f t="shared" ref="FW47:FX47" si="442">SUM(FW90,FW163,FW117,FW140)</f>
        <v>3846</v>
      </c>
      <c r="FX47" s="513">
        <f t="shared" si="442"/>
        <v>3983</v>
      </c>
      <c r="FY47" s="513">
        <f t="shared" ref="FY47:FZ47" si="443">SUM(FY90,FY163,FY117,FY140)</f>
        <v>4337</v>
      </c>
      <c r="FZ47" s="513">
        <f t="shared" si="443"/>
        <v>4174</v>
      </c>
      <c r="GA47" s="513">
        <f t="shared" ref="GA47:GB47" si="444">SUM(GA90,GA163,GA117,GA140)</f>
        <v>4241</v>
      </c>
      <c r="GB47" s="513">
        <f t="shared" si="444"/>
        <v>4179</v>
      </c>
      <c r="GC47" s="513">
        <f t="shared" ref="GC47:GD47" si="445">SUM(GC90,GC163,GC117,GC140)</f>
        <v>4195</v>
      </c>
      <c r="GD47" s="513">
        <f t="shared" si="445"/>
        <v>4236</v>
      </c>
      <c r="GE47" s="513">
        <f t="shared" ref="GE47" si="446">SUM(GE90,GE163,GE117,GE140)</f>
        <v>3874</v>
      </c>
      <c r="GF47" s="513"/>
      <c r="GG47" s="513"/>
      <c r="GH47" s="813"/>
      <c r="GI47" s="767"/>
      <c r="GJ47" s="767"/>
      <c r="GK47" s="767"/>
      <c r="GL47" s="767"/>
      <c r="GM47" s="767"/>
      <c r="GN47" s="767"/>
      <c r="GO47" s="767"/>
      <c r="GP47" s="767"/>
      <c r="GQ47" s="767"/>
      <c r="GR47" s="767"/>
      <c r="GS47" s="767"/>
      <c r="GT47" s="767"/>
      <c r="GU47" s="767"/>
      <c r="GV47" s="767"/>
      <c r="GW47" s="767"/>
      <c r="GX47" s="675"/>
      <c r="GY47" s="675"/>
      <c r="GZ47" s="810"/>
    </row>
    <row r="48" spans="1:209" s="9" customFormat="1" thickBot="1">
      <c r="B48" s="507"/>
      <c r="C48" s="507"/>
      <c r="D48" s="507" t="s">
        <v>0</v>
      </c>
      <c r="E48" s="507" t="s">
        <v>67</v>
      </c>
      <c r="F48" s="508"/>
      <c r="G48" s="508"/>
      <c r="H48" s="508"/>
      <c r="I48" s="508"/>
      <c r="J48" s="508"/>
      <c r="K48" s="508"/>
      <c r="L48" s="508"/>
      <c r="M48" s="508"/>
      <c r="N48" s="508"/>
      <c r="O48" s="508"/>
      <c r="P48" s="508"/>
      <c r="Q48" s="508"/>
      <c r="R48" s="508"/>
      <c r="S48" s="509">
        <f t="shared" ref="S48:AX48" si="447">S47/G47-1</f>
        <v>-0.14411085450346417</v>
      </c>
      <c r="T48" s="509">
        <f t="shared" si="447"/>
        <v>-2.6528258362168433E-2</v>
      </c>
      <c r="U48" s="509">
        <f t="shared" si="447"/>
        <v>9.3913744457879922E-2</v>
      </c>
      <c r="V48" s="509">
        <f t="shared" si="447"/>
        <v>0.22088888888888891</v>
      </c>
      <c r="W48" s="509">
        <f t="shared" si="447"/>
        <v>0.24865657059110902</v>
      </c>
      <c r="X48" s="509">
        <f t="shared" si="447"/>
        <v>0.16103286384976534</v>
      </c>
      <c r="Y48" s="509">
        <f t="shared" si="447"/>
        <v>0.18794494542002838</v>
      </c>
      <c r="Z48" s="509">
        <f t="shared" si="447"/>
        <v>8.8346655448043654E-2</v>
      </c>
      <c r="AA48" s="509">
        <f t="shared" si="447"/>
        <v>-1.7878911011783849E-2</v>
      </c>
      <c r="AB48" s="509">
        <f t="shared" si="447"/>
        <v>1.9180470793374038E-2</v>
      </c>
      <c r="AC48" s="509">
        <f t="shared" si="447"/>
        <v>0.16729147141518275</v>
      </c>
      <c r="AD48" s="509">
        <f t="shared" si="447"/>
        <v>0.22875494071146241</v>
      </c>
      <c r="AE48" s="509">
        <f t="shared" si="447"/>
        <v>0.28710199676200765</v>
      </c>
      <c r="AF48" s="509">
        <f t="shared" si="447"/>
        <v>6.2006319115323949E-2</v>
      </c>
      <c r="AG48" s="509">
        <f t="shared" si="447"/>
        <v>-6.6322770817980325E-3</v>
      </c>
      <c r="AH48" s="509">
        <f t="shared" si="447"/>
        <v>3.1670913724062721E-2</v>
      </c>
      <c r="AI48" s="509">
        <f t="shared" si="447"/>
        <v>-2.3474178403756207E-3</v>
      </c>
      <c r="AJ48" s="509">
        <f t="shared" si="447"/>
        <v>4.367165386170635E-2</v>
      </c>
      <c r="AK48" s="509">
        <f t="shared" si="447"/>
        <v>-1.797842588893328E-2</v>
      </c>
      <c r="AL48" s="509">
        <f t="shared" si="447"/>
        <v>-2.5898724391186678E-2</v>
      </c>
      <c r="AM48" s="509">
        <f t="shared" si="447"/>
        <v>0.12536201903185762</v>
      </c>
      <c r="AN48" s="509">
        <f t="shared" si="447"/>
        <v>0.13644140290846885</v>
      </c>
      <c r="AO48" s="509">
        <f t="shared" si="447"/>
        <v>0.11160176635889196</v>
      </c>
      <c r="AP48" s="509">
        <f t="shared" si="447"/>
        <v>0.16405307599517482</v>
      </c>
      <c r="AQ48" s="509">
        <f t="shared" si="447"/>
        <v>0.12914046121593281</v>
      </c>
      <c r="AR48" s="509">
        <f t="shared" si="447"/>
        <v>0.113796950539234</v>
      </c>
      <c r="AS48" s="509">
        <f t="shared" si="447"/>
        <v>5.9718100890207682E-2</v>
      </c>
      <c r="AT48" s="509">
        <f t="shared" si="447"/>
        <v>7.4453069865913823E-2</v>
      </c>
      <c r="AU48" s="509">
        <f t="shared" si="447"/>
        <v>8.5490196078431335E-2</v>
      </c>
      <c r="AV48" s="509">
        <f t="shared" si="447"/>
        <v>6.3541263076327015E-2</v>
      </c>
      <c r="AW48" s="509">
        <f t="shared" si="447"/>
        <v>-2.0748576078112313E-2</v>
      </c>
      <c r="AX48" s="509">
        <f t="shared" si="447"/>
        <v>7.9365079365079305E-2</v>
      </c>
      <c r="AY48" s="509">
        <f t="shared" ref="AY48:CD48" si="448">AY47/AM47-1</f>
        <v>3.713235294117645E-2</v>
      </c>
      <c r="AZ48" s="509">
        <f t="shared" si="448"/>
        <v>-3.9518253669552084E-2</v>
      </c>
      <c r="BA48" s="509">
        <f t="shared" si="448"/>
        <v>-3.25027085590468E-3</v>
      </c>
      <c r="BB48" s="509">
        <f t="shared" si="448"/>
        <v>7.49568221070811E-2</v>
      </c>
      <c r="BC48" s="509">
        <f t="shared" si="448"/>
        <v>-1.8937987374675114E-2</v>
      </c>
      <c r="BD48" s="509">
        <f t="shared" si="448"/>
        <v>6.176961602671116E-2</v>
      </c>
      <c r="BE48" s="509">
        <f t="shared" si="448"/>
        <v>0.1291564578228912</v>
      </c>
      <c r="BF48" s="509">
        <f t="shared" si="448"/>
        <v>0.11954022988505741</v>
      </c>
      <c r="BG48" s="509">
        <f t="shared" si="448"/>
        <v>6.4667630057803516E-2</v>
      </c>
      <c r="BH48" s="509">
        <f t="shared" si="448"/>
        <v>0.23934426229508188</v>
      </c>
      <c r="BI48" s="510">
        <f t="shared" si="448"/>
        <v>0.48442044038221854</v>
      </c>
      <c r="BJ48" s="510">
        <f t="shared" si="448"/>
        <v>0.30036764705882346</v>
      </c>
      <c r="BK48" s="510">
        <f t="shared" si="448"/>
        <v>0.38284296348812474</v>
      </c>
      <c r="BL48" s="510">
        <f t="shared" si="448"/>
        <v>0.36755485893416928</v>
      </c>
      <c r="BM48" s="510">
        <f t="shared" si="448"/>
        <v>0.2373188405797102</v>
      </c>
      <c r="BN48" s="510">
        <f t="shared" si="448"/>
        <v>0.19344473007712093</v>
      </c>
      <c r="BO48" s="746">
        <f t="shared" si="448"/>
        <v>0.3671461014383044</v>
      </c>
      <c r="BP48" s="510">
        <f t="shared" si="448"/>
        <v>0.24874213836477987</v>
      </c>
      <c r="BQ48" s="510">
        <f t="shared" si="448"/>
        <v>0.23930564166150026</v>
      </c>
      <c r="BR48" s="510">
        <f t="shared" si="448"/>
        <v>0.15283074215312409</v>
      </c>
      <c r="BS48" s="510">
        <f t="shared" si="448"/>
        <v>0.26603325415676959</v>
      </c>
      <c r="BT48" s="510">
        <f t="shared" si="448"/>
        <v>0.16784244562022343</v>
      </c>
      <c r="BU48" s="510">
        <f t="shared" si="448"/>
        <v>0.12146655471592505</v>
      </c>
      <c r="BV48" s="510">
        <f t="shared" si="448"/>
        <v>4.7215154085383126E-2</v>
      </c>
      <c r="BW48" s="510">
        <f t="shared" si="448"/>
        <v>-4.1015124327095087E-3</v>
      </c>
      <c r="BX48" s="510">
        <f t="shared" si="448"/>
        <v>4.9856733524355379E-2</v>
      </c>
      <c r="BY48" s="510">
        <f t="shared" si="448"/>
        <v>0.21815519765739388</v>
      </c>
      <c r="BZ48" s="510">
        <f t="shared" si="448"/>
        <v>1.1577813677975168E-2</v>
      </c>
      <c r="CA48" s="746">
        <f t="shared" si="448"/>
        <v>-6.4784053156146215E-2</v>
      </c>
      <c r="CB48" s="510">
        <f t="shared" si="448"/>
        <v>-2.6441702341979401E-2</v>
      </c>
      <c r="CC48" s="510">
        <f t="shared" si="448"/>
        <v>8.0290145072536179E-2</v>
      </c>
      <c r="CD48" s="510">
        <f t="shared" si="448"/>
        <v>0.11781170483460568</v>
      </c>
      <c r="CE48" s="510">
        <f t="shared" ref="CE48:DB48" si="449">CE47/BS47-1</f>
        <v>0.15089788260519965</v>
      </c>
      <c r="CF48" s="510">
        <f t="shared" si="449"/>
        <v>0.14170651900327202</v>
      </c>
      <c r="CG48" s="510">
        <f t="shared" si="449"/>
        <v>0.19141502370851016</v>
      </c>
      <c r="CH48" s="510">
        <f t="shared" si="449"/>
        <v>0.26592872570194381</v>
      </c>
      <c r="CI48" s="510">
        <f t="shared" si="449"/>
        <v>0.14774774774774779</v>
      </c>
      <c r="CJ48" s="510">
        <f t="shared" si="449"/>
        <v>0.38864628820960689</v>
      </c>
      <c r="CK48" s="510">
        <f t="shared" si="449"/>
        <v>0.28437500000000004</v>
      </c>
      <c r="CL48" s="510">
        <f t="shared" si="449"/>
        <v>0.45701357466063341</v>
      </c>
      <c r="CM48" s="510">
        <f t="shared" si="449"/>
        <v>0.46891651865008876</v>
      </c>
      <c r="CN48" s="510">
        <f t="shared" si="449"/>
        <v>0.37687532333160889</v>
      </c>
      <c r="CO48" s="510">
        <f t="shared" si="449"/>
        <v>0.24704792776105577</v>
      </c>
      <c r="CP48" s="510">
        <f t="shared" si="449"/>
        <v>0.30730707944457092</v>
      </c>
      <c r="CQ48" s="510">
        <f t="shared" si="449"/>
        <v>0.22123893805309724</v>
      </c>
      <c r="CR48" s="510">
        <f t="shared" si="449"/>
        <v>0.24691358024691357</v>
      </c>
      <c r="CS48" s="510">
        <f t="shared" si="449"/>
        <v>0.15521575198994553</v>
      </c>
      <c r="CT48" s="510">
        <f t="shared" si="449"/>
        <v>0.17871614416719983</v>
      </c>
      <c r="CU48" s="510">
        <f t="shared" si="449"/>
        <v>0.37003812514016587</v>
      </c>
      <c r="CV48" s="510">
        <f t="shared" si="449"/>
        <v>0.1511399371069182</v>
      </c>
      <c r="CW48" s="510">
        <f t="shared" si="449"/>
        <v>0.14242934680890884</v>
      </c>
      <c r="CX48" s="510">
        <f t="shared" si="449"/>
        <v>0.17537449762513702</v>
      </c>
      <c r="CY48" s="510">
        <f t="shared" si="449"/>
        <v>0.25231761386537688</v>
      </c>
      <c r="CZ48" s="510">
        <f t="shared" si="449"/>
        <v>0.31222994551944394</v>
      </c>
      <c r="DA48" s="510">
        <f t="shared" si="449"/>
        <v>0.20163386557742302</v>
      </c>
      <c r="DB48" s="510">
        <f t="shared" si="449"/>
        <v>0.14992164374020556</v>
      </c>
      <c r="DC48" s="510">
        <f t="shared" ref="DC48:DK48" si="450">DC47/CQ47-1</f>
        <v>0.2484744469870328</v>
      </c>
      <c r="DD48" s="510">
        <f t="shared" si="450"/>
        <v>0.16000707213578491</v>
      </c>
      <c r="DE48" s="510">
        <f t="shared" si="450"/>
        <v>0.1829555757026291</v>
      </c>
      <c r="DF48" s="510">
        <f t="shared" si="450"/>
        <v>0.18708159942102398</v>
      </c>
      <c r="DG48" s="510">
        <f t="shared" si="450"/>
        <v>8.0536912751677958E-2</v>
      </c>
      <c r="DH48" s="510">
        <f t="shared" si="450"/>
        <v>7.5123783506914732E-2</v>
      </c>
      <c r="DI48" s="510">
        <f t="shared" si="450"/>
        <v>5.8486238532110102E-2</v>
      </c>
      <c r="DJ48" s="510">
        <f t="shared" si="450"/>
        <v>-8.9679825924774637E-2</v>
      </c>
      <c r="DK48" s="510">
        <f t="shared" si="450"/>
        <v>-7.9015127132281981E-2</v>
      </c>
      <c r="DL48" s="510">
        <f t="shared" ref="DL48:DR48" si="451">DL47/CZ47-1</f>
        <v>-0.41374373657838226</v>
      </c>
      <c r="DM48" s="510">
        <f t="shared" si="451"/>
        <v>-0.63643386897404208</v>
      </c>
      <c r="DN48" s="510">
        <f t="shared" si="451"/>
        <v>-0.17837674136886739</v>
      </c>
      <c r="DO48" s="510">
        <f t="shared" si="451"/>
        <v>-0.26424316480830912</v>
      </c>
      <c r="DP48" s="510">
        <f t="shared" si="451"/>
        <v>-0.29461972260326175</v>
      </c>
      <c r="DQ48" s="510">
        <f t="shared" si="451"/>
        <v>-0.30625383200490497</v>
      </c>
      <c r="DR48" s="510">
        <f t="shared" si="451"/>
        <v>-0.46822130772748061</v>
      </c>
      <c r="DS48" s="510">
        <f t="shared" ref="DS48:EC48" si="452">DS47/DG47-1</f>
        <v>-0.42508710801393723</v>
      </c>
      <c r="DT48" s="510">
        <f t="shared" si="452"/>
        <v>-0.42528188026044145</v>
      </c>
      <c r="DU48" s="510">
        <f t="shared" si="452"/>
        <v>-0.54341433214672652</v>
      </c>
      <c r="DV48" s="510">
        <f t="shared" si="452"/>
        <v>-0.39354618405326958</v>
      </c>
      <c r="DW48" s="510">
        <f t="shared" si="452"/>
        <v>-0.2872619255635156</v>
      </c>
      <c r="DX48" s="510">
        <f t="shared" si="452"/>
        <v>-5.3724053724053533E-3</v>
      </c>
      <c r="DY48" s="510">
        <f t="shared" si="452"/>
        <v>0.53336166595835111</v>
      </c>
      <c r="DZ48" s="510">
        <f t="shared" si="452"/>
        <v>-0.36269812016218206</v>
      </c>
      <c r="EA48" s="510">
        <f t="shared" si="452"/>
        <v>-0.33796969067884575</v>
      </c>
      <c r="EB48" s="510">
        <f t="shared" si="452"/>
        <v>-0.38591184096802078</v>
      </c>
      <c r="EC48" s="510">
        <f t="shared" si="452"/>
        <v>-0.46575342465753422</v>
      </c>
      <c r="ED48" s="510">
        <f t="shared" ref="ED48:EJ48" si="453">ED47/DR47-1</f>
        <v>-0.30811120664946978</v>
      </c>
      <c r="EE48" s="510">
        <f t="shared" si="453"/>
        <v>-0.3075098814229249</v>
      </c>
      <c r="EF48" s="510">
        <f t="shared" si="453"/>
        <v>-0.29428018789720922</v>
      </c>
      <c r="EG48" s="510">
        <f t="shared" si="453"/>
        <v>-0.10474576271186442</v>
      </c>
      <c r="EH48" s="510">
        <f t="shared" si="453"/>
        <v>-0.29842342342342343</v>
      </c>
      <c r="EI48" s="510">
        <f t="shared" si="453"/>
        <v>-0.41799460652120612</v>
      </c>
      <c r="EJ48" s="510">
        <f t="shared" si="453"/>
        <v>-0.29315001227596371</v>
      </c>
      <c r="EK48" s="510">
        <f t="shared" ref="EK48:FR48" si="454">EK47/DY47-1</f>
        <v>-0.20149667405764971</v>
      </c>
      <c r="EL48" s="510">
        <f t="shared" si="454"/>
        <v>-0.19057258530942744</v>
      </c>
      <c r="EM48" s="510">
        <f t="shared" si="454"/>
        <v>-0.11633740984634677</v>
      </c>
      <c r="EN48" s="510">
        <f t="shared" si="454"/>
        <v>0.11470795214637586</v>
      </c>
      <c r="EO48" s="510">
        <f t="shared" si="454"/>
        <v>0.4412737799834574</v>
      </c>
      <c r="EP48" s="510">
        <f t="shared" si="454"/>
        <v>0.30240265120132559</v>
      </c>
      <c r="EQ48" s="510">
        <f t="shared" si="454"/>
        <v>0.25799086757990874</v>
      </c>
      <c r="ER48" s="510">
        <f t="shared" si="454"/>
        <v>0.24353954581049342</v>
      </c>
      <c r="ES48" s="510">
        <f t="shared" si="454"/>
        <v>0.28474062854979176</v>
      </c>
      <c r="ET48" s="510">
        <f t="shared" si="454"/>
        <v>0.4285714285714286</v>
      </c>
      <c r="EU48" s="510">
        <f t="shared" si="454"/>
        <v>0.31339511373209783</v>
      </c>
      <c r="EV48" s="510">
        <f t="shared" si="454"/>
        <v>0.20389023966655095</v>
      </c>
      <c r="EW48" s="510">
        <f t="shared" si="454"/>
        <v>0.2408885803540437</v>
      </c>
      <c r="EX48" s="510">
        <f t="shared" si="454"/>
        <v>0.34440871739907108</v>
      </c>
      <c r="EY48" s="510">
        <f t="shared" si="454"/>
        <v>0.24662881476224263</v>
      </c>
      <c r="EZ48" s="510">
        <f t="shared" si="454"/>
        <v>0.1875</v>
      </c>
      <c r="FA48" s="510">
        <f t="shared" si="454"/>
        <v>7.5466284074605428E-2</v>
      </c>
      <c r="FB48" s="510">
        <f t="shared" si="454"/>
        <v>0.14281170483460559</v>
      </c>
      <c r="FC48" s="510">
        <f t="shared" si="454"/>
        <v>0.12280701754385959</v>
      </c>
      <c r="FD48" s="510">
        <f t="shared" si="454"/>
        <v>0.16498740554156166</v>
      </c>
      <c r="FE48" s="510">
        <f t="shared" si="454"/>
        <v>6.4249926318891815E-2</v>
      </c>
      <c r="FF48" s="510">
        <f t="shared" si="454"/>
        <v>0.12443820224719104</v>
      </c>
      <c r="FG48" s="510">
        <f t="shared" si="454"/>
        <v>0.21712636305323918</v>
      </c>
      <c r="FH48" s="510">
        <f t="shared" si="454"/>
        <v>0.13848817080207732</v>
      </c>
      <c r="FI48" s="510">
        <f t="shared" si="454"/>
        <v>0.11804195804195805</v>
      </c>
      <c r="FJ48" s="510">
        <f t="shared" si="454"/>
        <v>9.2745150146160027E-2</v>
      </c>
      <c r="FK48" s="510">
        <f t="shared" si="454"/>
        <v>0.14773697694278387</v>
      </c>
      <c r="FL48" s="510">
        <f t="shared" si="454"/>
        <v>6.6719829877724512E-2</v>
      </c>
      <c r="FM48" s="510">
        <f t="shared" si="454"/>
        <v>0.12193169690501593</v>
      </c>
      <c r="FN48" s="510">
        <f t="shared" si="454"/>
        <v>0.20818257723350952</v>
      </c>
      <c r="FO48" s="510">
        <f t="shared" si="454"/>
        <v>0.19423491379310343</v>
      </c>
      <c r="FP48" s="510">
        <f t="shared" si="454"/>
        <v>0.10000000000000009</v>
      </c>
      <c r="FQ48" s="510">
        <f t="shared" si="454"/>
        <v>0.20465245084464145</v>
      </c>
      <c r="FR48" s="510">
        <f t="shared" si="454"/>
        <v>-3.3474893829627761E-2</v>
      </c>
      <c r="FS48" s="510">
        <f t="shared" ref="FS48:GE48" si="455">FS47/FG47-1</f>
        <v>-8.1686429512516368E-3</v>
      </c>
      <c r="FT48" s="510">
        <f t="shared" si="455"/>
        <v>0.12721743537759767</v>
      </c>
      <c r="FU48" s="510">
        <f t="shared" si="455"/>
        <v>0.11583687765824369</v>
      </c>
      <c r="FV48" s="510">
        <f t="shared" si="455"/>
        <v>4.3044747081712131E-2</v>
      </c>
      <c r="FW48" s="510">
        <f t="shared" si="455"/>
        <v>-4.6130952380952328E-2</v>
      </c>
      <c r="FX48" s="510">
        <f t="shared" si="455"/>
        <v>-7.4757039621230481E-3</v>
      </c>
      <c r="FY48" s="510">
        <f t="shared" si="455"/>
        <v>3.1391200951248477E-2</v>
      </c>
      <c r="FZ48" s="510">
        <f t="shared" si="455"/>
        <v>-3.8470398525685345E-2</v>
      </c>
      <c r="GA48" s="510">
        <f t="shared" si="455"/>
        <v>-4.331152718249498E-2</v>
      </c>
      <c r="GB48" s="510">
        <f t="shared" si="455"/>
        <v>2.6781326781326831E-2</v>
      </c>
      <c r="GC48" s="510">
        <f t="shared" si="455"/>
        <v>-3.5632183908046011E-2</v>
      </c>
      <c r="GD48" s="510">
        <f t="shared" si="455"/>
        <v>9.4856552080641032E-2</v>
      </c>
      <c r="GE48" s="510">
        <f t="shared" si="455"/>
        <v>2.9224229543039382E-2</v>
      </c>
      <c r="GF48" s="1040"/>
      <c r="GG48" s="1040"/>
      <c r="GH48" s="818"/>
      <c r="GI48" s="819"/>
      <c r="GJ48" s="819"/>
      <c r="GK48" s="819"/>
      <c r="GL48" s="819"/>
      <c r="GM48" s="819"/>
      <c r="GN48" s="819"/>
      <c r="GO48" s="819"/>
      <c r="GP48" s="819"/>
      <c r="GQ48" s="819"/>
      <c r="GR48" s="819"/>
      <c r="GS48" s="819"/>
      <c r="GT48" s="819"/>
      <c r="GU48" s="819"/>
      <c r="GV48" s="819"/>
      <c r="GW48" s="819"/>
      <c r="GX48" s="820"/>
      <c r="GY48" s="820"/>
      <c r="GZ48" s="821"/>
    </row>
    <row r="49" spans="1:208" ht="12.75" outlineLevel="1" thickBot="1">
      <c r="A49" s="173"/>
      <c r="B49" s="186"/>
      <c r="C49" s="186"/>
      <c r="D49" s="504" t="s">
        <v>415</v>
      </c>
      <c r="E49" s="186"/>
      <c r="F49" s="317"/>
      <c r="DC49" s="1039">
        <f>SUM(DA52:DC52)/SUM(DA65:DC65)*10^9</f>
        <v>41852999.911777683</v>
      </c>
      <c r="FR49" s="477"/>
      <c r="FS49" s="477"/>
      <c r="FT49" s="477"/>
      <c r="FU49" s="477"/>
      <c r="FV49" s="477"/>
      <c r="FW49" s="477"/>
      <c r="FX49" s="477"/>
      <c r="FY49" s="477"/>
      <c r="FZ49" s="477"/>
      <c r="GA49" s="477"/>
      <c r="GB49" s="477"/>
      <c r="GC49" s="477"/>
      <c r="GD49" s="477"/>
      <c r="GE49" s="477"/>
      <c r="GF49" s="477"/>
      <c r="GG49" s="477"/>
      <c r="GH49" s="532"/>
      <c r="GI49" s="532"/>
      <c r="GJ49" s="532"/>
      <c r="GK49" s="532"/>
      <c r="GL49" s="532"/>
      <c r="GM49" s="532"/>
      <c r="GN49" s="532"/>
      <c r="GO49" s="532"/>
      <c r="GP49" s="532"/>
      <c r="GQ49" s="532"/>
      <c r="GR49" s="532"/>
      <c r="GS49" s="532"/>
      <c r="GT49" s="532"/>
      <c r="GU49" s="532"/>
      <c r="GV49" s="532"/>
      <c r="GW49" s="532"/>
      <c r="GX49" s="531"/>
      <c r="GY49" s="531"/>
      <c r="GZ49" s="531"/>
    </row>
    <row r="50" spans="1:208" s="173" customFormat="1" outlineLevel="1">
      <c r="A50" s="9"/>
      <c r="B50" s="187"/>
      <c r="C50" s="187"/>
      <c r="D50" s="187" t="s">
        <v>84</v>
      </c>
      <c r="E50" s="187" t="s">
        <v>96</v>
      </c>
      <c r="F50" s="175">
        <f>F69</f>
        <v>195.63200000000001</v>
      </c>
      <c r="G50" s="175">
        <f t="shared" ref="G50:W50" si="456">G69</f>
        <v>212.399</v>
      </c>
      <c r="H50" s="175">
        <f t="shared" si="456"/>
        <v>172.64699999999999</v>
      </c>
      <c r="I50" s="175">
        <f t="shared" si="456"/>
        <v>175.48099999999999</v>
      </c>
      <c r="J50" s="175">
        <f t="shared" si="456"/>
        <v>189.62299999999999</v>
      </c>
      <c r="K50" s="175">
        <f t="shared" si="456"/>
        <v>194.96600000000001</v>
      </c>
      <c r="L50" s="175">
        <f t="shared" si="456"/>
        <v>181.89599999999999</v>
      </c>
      <c r="M50" s="175">
        <f t="shared" si="456"/>
        <v>204.482</v>
      </c>
      <c r="N50" s="175">
        <f t="shared" si="456"/>
        <v>218.91900000000001</v>
      </c>
      <c r="O50" s="175">
        <f t="shared" si="456"/>
        <v>288.11599999999999</v>
      </c>
      <c r="P50" s="175">
        <f t="shared" si="456"/>
        <v>204.90700000000001</v>
      </c>
      <c r="Q50" s="175">
        <f t="shared" si="456"/>
        <v>186.94399999999999</v>
      </c>
      <c r="R50" s="175">
        <f t="shared" si="456"/>
        <v>194.71100000000001</v>
      </c>
      <c r="S50" s="175">
        <f t="shared" si="456"/>
        <v>208.90799999999999</v>
      </c>
      <c r="T50" s="175">
        <f t="shared" si="456"/>
        <v>237.38800000000001</v>
      </c>
      <c r="U50" s="175">
        <f t="shared" si="456"/>
        <v>226.429</v>
      </c>
      <c r="V50" s="175">
        <f t="shared" si="456"/>
        <v>222.70699999999999</v>
      </c>
      <c r="W50" s="175">
        <f t="shared" si="456"/>
        <v>222.428</v>
      </c>
      <c r="X50" s="175">
        <f t="shared" ref="X50:AI50" si="457">X69+X142</f>
        <v>279.18700000000001</v>
      </c>
      <c r="Y50" s="175">
        <f t="shared" si="457"/>
        <v>253.06979999999999</v>
      </c>
      <c r="Z50" s="175">
        <f t="shared" si="457"/>
        <v>256.35199999999998</v>
      </c>
      <c r="AA50" s="175">
        <f t="shared" si="457"/>
        <v>316.36099999999999</v>
      </c>
      <c r="AB50" s="175">
        <f t="shared" si="457"/>
        <v>225.35599999999999</v>
      </c>
      <c r="AC50" s="175">
        <f t="shared" si="457"/>
        <v>278.06400000000002</v>
      </c>
      <c r="AD50" s="175">
        <f t="shared" si="457"/>
        <v>284.71299999999997</v>
      </c>
      <c r="AE50" s="175">
        <f t="shared" si="457"/>
        <v>287.149</v>
      </c>
      <c r="AF50" s="175">
        <f t="shared" si="457"/>
        <v>282.92200000000003</v>
      </c>
      <c r="AG50" s="175">
        <f t="shared" si="457"/>
        <v>282.113</v>
      </c>
      <c r="AH50" s="175">
        <f t="shared" si="457"/>
        <v>303.70080000000002</v>
      </c>
      <c r="AI50" s="175">
        <f t="shared" si="457"/>
        <v>267.23</v>
      </c>
      <c r="AJ50" s="175">
        <f t="shared" ref="AJ50:BG50" si="458">AJ69+AJ142+AJ92</f>
        <v>368.72699999999998</v>
      </c>
      <c r="AK50" s="175">
        <f t="shared" si="458"/>
        <v>417.625</v>
      </c>
      <c r="AL50" s="175">
        <f t="shared" si="458"/>
        <v>361.60699999999997</v>
      </c>
      <c r="AM50" s="175">
        <f t="shared" si="458"/>
        <v>466.21799999999996</v>
      </c>
      <c r="AN50" s="175">
        <f t="shared" si="458"/>
        <v>439.197</v>
      </c>
      <c r="AO50" s="175">
        <f t="shared" si="458"/>
        <v>428.96199999999999</v>
      </c>
      <c r="AP50" s="175">
        <f t="shared" si="458"/>
        <v>431.15600000000001</v>
      </c>
      <c r="AQ50" s="175">
        <f t="shared" si="458"/>
        <v>504.78000000000003</v>
      </c>
      <c r="AR50" s="175">
        <f t="shared" si="458"/>
        <v>495.322</v>
      </c>
      <c r="AS50" s="175">
        <f t="shared" si="458"/>
        <v>437.05219799999998</v>
      </c>
      <c r="AT50" s="175">
        <f t="shared" si="458"/>
        <v>503.34272800000002</v>
      </c>
      <c r="AU50" s="175">
        <f t="shared" si="458"/>
        <v>374.41262900000004</v>
      </c>
      <c r="AV50" s="175">
        <f t="shared" si="458"/>
        <v>420.94846100000001</v>
      </c>
      <c r="AW50" s="175">
        <f t="shared" si="458"/>
        <v>435.60238600000002</v>
      </c>
      <c r="AX50" s="175">
        <f t="shared" si="458"/>
        <v>392.20560699999999</v>
      </c>
      <c r="AY50" s="175">
        <f t="shared" si="458"/>
        <v>472.78607199999999</v>
      </c>
      <c r="AZ50" s="175">
        <f t="shared" si="458"/>
        <v>425.81710200000003</v>
      </c>
      <c r="BA50" s="175">
        <f t="shared" si="458"/>
        <v>400.68385699999999</v>
      </c>
      <c r="BB50" s="175">
        <f t="shared" si="458"/>
        <v>396.16329300000007</v>
      </c>
      <c r="BC50" s="175">
        <f t="shared" si="458"/>
        <v>367.88725699999998</v>
      </c>
      <c r="BD50" s="175">
        <f t="shared" si="458"/>
        <v>343.33206799999999</v>
      </c>
      <c r="BE50" s="175">
        <f t="shared" si="458"/>
        <v>384.15356755085116</v>
      </c>
      <c r="BF50" s="175">
        <f t="shared" si="458"/>
        <v>434.04563300000001</v>
      </c>
      <c r="BG50" s="175">
        <f t="shared" si="458"/>
        <v>218.26674600000001</v>
      </c>
      <c r="BH50" s="175">
        <f t="shared" ref="BH50:CM50" si="459">BH69+BH142+BH92+BH119</f>
        <v>268.11149300000005</v>
      </c>
      <c r="BI50" s="478">
        <f t="shared" si="459"/>
        <v>399.70501399999995</v>
      </c>
      <c r="BJ50" s="478">
        <f t="shared" si="459"/>
        <v>372.617908</v>
      </c>
      <c r="BK50" s="478">
        <f t="shared" si="459"/>
        <v>444.07516599999997</v>
      </c>
      <c r="BL50" s="478">
        <f t="shared" si="459"/>
        <v>341.87555547187281</v>
      </c>
      <c r="BM50" s="478">
        <f t="shared" si="459"/>
        <v>372.40903743435967</v>
      </c>
      <c r="BN50" s="478">
        <f t="shared" si="459"/>
        <v>415.70791500000001</v>
      </c>
      <c r="BO50" s="735">
        <f t="shared" si="459"/>
        <v>411.21888300000001</v>
      </c>
      <c r="BP50" s="478">
        <f t="shared" si="459"/>
        <v>405.61383699999999</v>
      </c>
      <c r="BQ50" s="478">
        <f t="shared" si="459"/>
        <v>415.19768300000004</v>
      </c>
      <c r="BR50" s="478">
        <f t="shared" si="459"/>
        <v>411.44421300000005</v>
      </c>
      <c r="BS50" s="478">
        <f t="shared" si="459"/>
        <v>372.47087100000005</v>
      </c>
      <c r="BT50" s="478">
        <f t="shared" si="459"/>
        <v>402.28382700000003</v>
      </c>
      <c r="BU50" s="478">
        <f t="shared" si="459"/>
        <v>379.67111499999999</v>
      </c>
      <c r="BV50" s="478">
        <f t="shared" si="459"/>
        <v>389.62066199999998</v>
      </c>
      <c r="BW50" s="478">
        <f t="shared" si="459"/>
        <v>441.31276400000002</v>
      </c>
      <c r="BX50" s="478">
        <f t="shared" si="459"/>
        <v>379.12451399999998</v>
      </c>
      <c r="BY50" s="478">
        <f t="shared" si="459"/>
        <v>408.412305</v>
      </c>
      <c r="BZ50" s="478">
        <f t="shared" si="459"/>
        <v>426.79258800000002</v>
      </c>
      <c r="CA50" s="735">
        <f t="shared" si="459"/>
        <v>380.25700000000006</v>
      </c>
      <c r="CB50" s="478">
        <f t="shared" si="459"/>
        <v>391.92086799999998</v>
      </c>
      <c r="CC50" s="478">
        <f t="shared" si="459"/>
        <v>352.59068100000007</v>
      </c>
      <c r="CD50" s="478">
        <f t="shared" si="459"/>
        <v>397.612887</v>
      </c>
      <c r="CE50" s="478">
        <f t="shared" si="459"/>
        <v>373.01679999999999</v>
      </c>
      <c r="CF50" s="478">
        <f t="shared" si="459"/>
        <v>477.11719399999998</v>
      </c>
      <c r="CG50" s="478">
        <f t="shared" si="459"/>
        <v>472.44654800000001</v>
      </c>
      <c r="CH50" s="478">
        <f t="shared" si="459"/>
        <v>461.71308422300007</v>
      </c>
      <c r="CI50" s="478">
        <f t="shared" si="459"/>
        <v>488.95932608012635</v>
      </c>
      <c r="CJ50" s="478">
        <f t="shared" si="459"/>
        <v>432.203486</v>
      </c>
      <c r="CK50" s="478">
        <f t="shared" si="459"/>
        <v>420.94383800000003</v>
      </c>
      <c r="CL50" s="478">
        <f t="shared" si="459"/>
        <v>424.87857199999996</v>
      </c>
      <c r="CM50" s="478">
        <f t="shared" si="459"/>
        <v>404.52108699999997</v>
      </c>
      <c r="CN50" s="478">
        <f t="shared" ref="CN50:DK50" si="460">CN69+CN142+CN92+CN119</f>
        <v>488.02541999999994</v>
      </c>
      <c r="CO50" s="478">
        <f t="shared" si="460"/>
        <v>448.253647</v>
      </c>
      <c r="CP50" s="478">
        <f t="shared" si="460"/>
        <v>463.623403</v>
      </c>
      <c r="CQ50" s="478">
        <f t="shared" si="460"/>
        <v>434.22477800000001</v>
      </c>
      <c r="CR50" s="478">
        <f t="shared" si="460"/>
        <v>440.75644599999998</v>
      </c>
      <c r="CS50" s="478">
        <f t="shared" si="460"/>
        <v>484.16149800000005</v>
      </c>
      <c r="CT50" s="478">
        <f t="shared" si="460"/>
        <v>472.57924200000002</v>
      </c>
      <c r="CU50" s="478">
        <f t="shared" si="460"/>
        <v>533.83441299999993</v>
      </c>
      <c r="CV50" s="478">
        <f t="shared" si="460"/>
        <v>491.16262699999999</v>
      </c>
      <c r="CW50" s="478">
        <f t="shared" si="460"/>
        <v>489.82529199999993</v>
      </c>
      <c r="CX50" s="478">
        <f t="shared" si="460"/>
        <v>524.71676600000001</v>
      </c>
      <c r="CY50" s="478">
        <f t="shared" si="460"/>
        <v>494.68923600000005</v>
      </c>
      <c r="CZ50" s="478">
        <f t="shared" si="460"/>
        <v>512.35317999999995</v>
      </c>
      <c r="DA50" s="478">
        <f t="shared" si="460"/>
        <v>592.49336300000004</v>
      </c>
      <c r="DB50" s="478">
        <f t="shared" si="460"/>
        <v>584.82115599999997</v>
      </c>
      <c r="DC50" s="478">
        <f t="shared" si="460"/>
        <v>580.06482599999993</v>
      </c>
      <c r="DD50" s="478">
        <f t="shared" si="460"/>
        <v>537.62920500000007</v>
      </c>
      <c r="DE50" s="478">
        <f t="shared" si="460"/>
        <v>598.56031500000006</v>
      </c>
      <c r="DF50" s="478">
        <f t="shared" si="460"/>
        <v>508.56806</v>
      </c>
      <c r="DG50" s="478">
        <f t="shared" si="460"/>
        <v>552.179081</v>
      </c>
      <c r="DH50" s="478">
        <f t="shared" si="460"/>
        <v>487.94815899999998</v>
      </c>
      <c r="DI50" s="478">
        <f t="shared" si="460"/>
        <v>479.25365699999998</v>
      </c>
      <c r="DJ50" s="478">
        <f t="shared" si="460"/>
        <v>540.31015300000001</v>
      </c>
      <c r="DK50" s="478">
        <f t="shared" si="460"/>
        <v>494.03869600000002</v>
      </c>
      <c r="DL50" s="478">
        <f t="shared" ref="DL50:EQ50" si="461">DL69+DL142+DL92+DL119</f>
        <v>128.88064700000001</v>
      </c>
      <c r="DM50" s="478">
        <f t="shared" si="461"/>
        <v>56.796731000000001</v>
      </c>
      <c r="DN50" s="478">
        <f t="shared" si="461"/>
        <v>186.57886000000002</v>
      </c>
      <c r="DO50" s="478">
        <f t="shared" si="461"/>
        <v>119.35075499999998</v>
      </c>
      <c r="DP50" s="478">
        <f t="shared" si="461"/>
        <v>127.15380199999998</v>
      </c>
      <c r="DQ50" s="478">
        <f t="shared" si="461"/>
        <v>123.40326900000001</v>
      </c>
      <c r="DR50" s="478">
        <f t="shared" si="461"/>
        <v>135.97921600000001</v>
      </c>
      <c r="DS50" s="478">
        <f t="shared" si="461"/>
        <v>125.538516</v>
      </c>
      <c r="DT50" s="478">
        <f t="shared" si="461"/>
        <v>139.62093800000005</v>
      </c>
      <c r="DU50" s="478">
        <f t="shared" si="461"/>
        <v>151.94212400000004</v>
      </c>
      <c r="DV50" s="478">
        <f t="shared" si="461"/>
        <v>126.90365300000001</v>
      </c>
      <c r="DW50" s="478">
        <f t="shared" si="461"/>
        <v>115.38476399999999</v>
      </c>
      <c r="DX50" s="478">
        <f t="shared" si="461"/>
        <v>135.05955499999999</v>
      </c>
      <c r="DY50" s="478">
        <f t="shared" si="461"/>
        <v>165.629537</v>
      </c>
      <c r="DZ50" s="478">
        <f t="shared" si="461"/>
        <v>136.10242700000001</v>
      </c>
      <c r="EA50" s="478">
        <f t="shared" si="461"/>
        <v>194.77027399999997</v>
      </c>
      <c r="EB50" s="478">
        <f t="shared" si="461"/>
        <v>143.64380400000005</v>
      </c>
      <c r="EC50" s="478">
        <f t="shared" si="461"/>
        <v>183.605232</v>
      </c>
      <c r="ED50" s="478">
        <f t="shared" si="461"/>
        <v>102.2723699999999</v>
      </c>
      <c r="EE50" s="478">
        <f t="shared" si="461"/>
        <v>108.70431499999999</v>
      </c>
      <c r="EF50" s="478">
        <f t="shared" si="461"/>
        <v>138.14776000000001</v>
      </c>
      <c r="EG50" s="478">
        <f t="shared" si="461"/>
        <v>159.84519399999999</v>
      </c>
      <c r="EH50" s="478">
        <f t="shared" si="461"/>
        <v>123.35928499999999</v>
      </c>
      <c r="EI50" s="478">
        <f t="shared" si="461"/>
        <v>105.377332</v>
      </c>
      <c r="EJ50" s="478">
        <f t="shared" si="461"/>
        <v>130.38086699999999</v>
      </c>
      <c r="EK50" s="478">
        <f t="shared" si="461"/>
        <v>123.61713700000001</v>
      </c>
      <c r="EL50" s="478">
        <f t="shared" si="461"/>
        <v>121.834845</v>
      </c>
      <c r="EM50" s="478">
        <f t="shared" si="461"/>
        <v>135.20029199999999</v>
      </c>
      <c r="EN50" s="478">
        <f t="shared" si="461"/>
        <v>235.47293599999998</v>
      </c>
      <c r="EO50" s="478">
        <f t="shared" si="461"/>
        <v>331.357483</v>
      </c>
      <c r="EP50" s="478">
        <f t="shared" si="461"/>
        <v>328.006665</v>
      </c>
      <c r="EQ50" s="478">
        <f t="shared" si="461"/>
        <v>412.91592099999997</v>
      </c>
      <c r="ER50" s="478">
        <f t="shared" ref="ER50:FN50" si="462">ER69+ER142+ER92+ER119</f>
        <v>367.07340699999997</v>
      </c>
      <c r="ES50" s="478">
        <f t="shared" si="462"/>
        <v>467.69087500000001</v>
      </c>
      <c r="ET50" s="478">
        <f t="shared" si="462"/>
        <v>476.3780240000001</v>
      </c>
      <c r="EU50" s="478">
        <f t="shared" si="462"/>
        <v>362.47316299999994</v>
      </c>
      <c r="EV50" s="478">
        <f t="shared" si="462"/>
        <v>425.40723899999995</v>
      </c>
      <c r="EW50" s="478">
        <f t="shared" si="462"/>
        <v>516.79449999999997</v>
      </c>
      <c r="EX50" s="478">
        <f t="shared" si="462"/>
        <v>525.496486</v>
      </c>
      <c r="EY50" s="478">
        <f t="shared" si="462"/>
        <v>532.74277500000005</v>
      </c>
      <c r="EZ50" s="478">
        <f t="shared" si="462"/>
        <v>529.85955300000001</v>
      </c>
      <c r="FA50" s="478">
        <f t="shared" si="462"/>
        <v>571.12520800000004</v>
      </c>
      <c r="FB50" s="478">
        <f t="shared" si="462"/>
        <v>567.39292400000011</v>
      </c>
      <c r="FC50" s="478">
        <f t="shared" si="462"/>
        <v>538.51100799999995</v>
      </c>
      <c r="FD50" s="478">
        <f t="shared" si="462"/>
        <v>545.52277600000002</v>
      </c>
      <c r="FE50" s="478">
        <f t="shared" si="462"/>
        <v>581.52645999999993</v>
      </c>
      <c r="FF50" s="478">
        <f t="shared" si="462"/>
        <v>568.93594899999994</v>
      </c>
      <c r="FG50" s="478">
        <f t="shared" si="462"/>
        <v>565.43103900000006</v>
      </c>
      <c r="FH50" s="478">
        <f t="shared" si="462"/>
        <v>595.23402400000009</v>
      </c>
      <c r="FI50" s="478">
        <f t="shared" si="462"/>
        <v>566.18100000000004</v>
      </c>
      <c r="FJ50" s="478">
        <f t="shared" si="462"/>
        <v>605.60199999999998</v>
      </c>
      <c r="FK50" s="478">
        <f t="shared" si="462"/>
        <v>531.83800000000008</v>
      </c>
      <c r="FL50" s="478">
        <f t="shared" si="462"/>
        <v>542.17499999999995</v>
      </c>
      <c r="FM50" s="478">
        <f t="shared" si="462"/>
        <v>667.46600000000001</v>
      </c>
      <c r="FN50" s="478">
        <f t="shared" si="462"/>
        <v>563.57500000000005</v>
      </c>
      <c r="FO50" s="478">
        <f t="shared" ref="FO50:FP50" si="463">FO69+FO142+FO92+FO119</f>
        <v>542.37199999999996</v>
      </c>
      <c r="FP50" s="478">
        <f t="shared" si="463"/>
        <v>578.63900000000001</v>
      </c>
      <c r="FQ50" s="478">
        <f t="shared" ref="FQ50:FR50" si="464">FQ69+FQ142+FQ92+FQ119</f>
        <v>540.94299999999998</v>
      </c>
      <c r="FR50" s="478">
        <f t="shared" si="464"/>
        <v>579.44500000000005</v>
      </c>
      <c r="FS50" s="478">
        <f t="shared" ref="FS50:FT50" si="465">FS69+FS142+FS92+FS119</f>
        <v>525.71500000000003</v>
      </c>
      <c r="FT50" s="478">
        <f t="shared" si="465"/>
        <v>589.07200000000012</v>
      </c>
      <c r="FU50" s="478">
        <f t="shared" ref="FU50:FV50" si="466">FU69+FU142+FU92+FU119</f>
        <v>609.46599999999989</v>
      </c>
      <c r="FV50" s="478">
        <f t="shared" si="466"/>
        <v>644.22799999999995</v>
      </c>
      <c r="FW50" s="478">
        <f t="shared" ref="FW50:FX50" si="467">FW69+FW142+FW92+FW119</f>
        <v>581.35200000000009</v>
      </c>
      <c r="FX50" s="478">
        <f t="shared" si="467"/>
        <v>583.92600000000004</v>
      </c>
      <c r="FY50" s="478">
        <f t="shared" ref="FY50:FZ50" si="468">FY69+FY142+FY92+FY119</f>
        <v>656.31299999999999</v>
      </c>
      <c r="FZ50" s="478">
        <f t="shared" si="468"/>
        <v>567.69100000000003</v>
      </c>
      <c r="GA50" s="478">
        <f t="shared" ref="GA50:GB50" si="469">GA69+GA142+GA92+GA119</f>
        <v>609.471</v>
      </c>
      <c r="GB50" s="478">
        <f t="shared" si="469"/>
        <v>600.72299999999996</v>
      </c>
      <c r="GC50" s="478">
        <f t="shared" ref="GC50:GD50" si="470">GC69+GC142+GC92+GC119</f>
        <v>602.34800000000007</v>
      </c>
      <c r="GD50" s="478">
        <f t="shared" si="470"/>
        <v>632.59990069799994</v>
      </c>
      <c r="GE50" s="478">
        <f t="shared" ref="GE50" si="471">GE69+GE142+GE92+GE119</f>
        <v>535.58757557600006</v>
      </c>
      <c r="GF50" s="478"/>
      <c r="GG50" s="478"/>
      <c r="GH50" s="822"/>
      <c r="GI50" s="823"/>
      <c r="GJ50" s="823"/>
      <c r="GK50" s="823"/>
      <c r="GL50" s="823"/>
      <c r="GM50" s="823"/>
      <c r="GN50" s="823"/>
      <c r="GO50" s="823"/>
      <c r="GP50" s="823"/>
      <c r="GQ50" s="823"/>
      <c r="GR50" s="823"/>
      <c r="GS50" s="823"/>
      <c r="GT50" s="823"/>
      <c r="GU50" s="823"/>
      <c r="GV50" s="823"/>
      <c r="GW50" s="823"/>
      <c r="GX50" s="824"/>
      <c r="GY50" s="824"/>
      <c r="GZ50" s="825"/>
    </row>
    <row r="51" spans="1:208" s="9" customFormat="1" ht="11.25" outlineLevel="1">
      <c r="A51" s="668"/>
      <c r="B51" s="188"/>
      <c r="C51" s="188"/>
      <c r="D51" s="188" t="s">
        <v>0</v>
      </c>
      <c r="E51" s="188" t="s">
        <v>67</v>
      </c>
      <c r="S51" s="10">
        <f t="shared" ref="S51:AX51" si="472">S50/G50-1</f>
        <v>-1.6436047250693364E-2</v>
      </c>
      <c r="T51" s="10">
        <f t="shared" si="472"/>
        <v>0.37499058773103511</v>
      </c>
      <c r="U51" s="10">
        <f t="shared" si="472"/>
        <v>0.29033342641083659</v>
      </c>
      <c r="V51" s="10">
        <f t="shared" si="472"/>
        <v>0.17447250597237685</v>
      </c>
      <c r="W51" s="10">
        <f t="shared" si="472"/>
        <v>0.14085532862140049</v>
      </c>
      <c r="X51" s="10">
        <f t="shared" si="472"/>
        <v>0.53487157496591475</v>
      </c>
      <c r="Y51" s="10">
        <f t="shared" si="472"/>
        <v>0.23761406871998503</v>
      </c>
      <c r="Z51" s="10">
        <f t="shared" si="472"/>
        <v>0.17099018358388252</v>
      </c>
      <c r="AA51" s="10">
        <f t="shared" si="472"/>
        <v>9.803343097918904E-2</v>
      </c>
      <c r="AB51" s="10">
        <f t="shared" si="472"/>
        <v>9.9796493043185386E-2</v>
      </c>
      <c r="AC51" s="10">
        <f t="shared" si="472"/>
        <v>0.48741869222868894</v>
      </c>
      <c r="AD51" s="10">
        <f t="shared" si="472"/>
        <v>0.46223377210327077</v>
      </c>
      <c r="AE51" s="10">
        <f t="shared" si="472"/>
        <v>0.37452371378788762</v>
      </c>
      <c r="AF51" s="10">
        <f t="shared" si="472"/>
        <v>0.19181256002830827</v>
      </c>
      <c r="AG51" s="10">
        <f t="shared" si="472"/>
        <v>0.24592256292259385</v>
      </c>
      <c r="AH51" s="10">
        <f t="shared" si="472"/>
        <v>0.36367873483994684</v>
      </c>
      <c r="AI51" s="10">
        <f t="shared" si="472"/>
        <v>0.20142248278094499</v>
      </c>
      <c r="AJ51" s="10">
        <f t="shared" si="472"/>
        <v>0.32071693882594809</v>
      </c>
      <c r="AK51" s="10">
        <f t="shared" si="472"/>
        <v>0.65023641698851464</v>
      </c>
      <c r="AL51" s="10">
        <f t="shared" si="472"/>
        <v>0.41058778554487585</v>
      </c>
      <c r="AM51" s="10">
        <f t="shared" si="472"/>
        <v>0.47368986695578785</v>
      </c>
      <c r="AN51" s="10">
        <f t="shared" si="472"/>
        <v>0.94890306892206122</v>
      </c>
      <c r="AO51" s="10">
        <f t="shared" si="472"/>
        <v>0.54267362909258288</v>
      </c>
      <c r="AP51" s="10">
        <f t="shared" si="472"/>
        <v>0.51435305026465272</v>
      </c>
      <c r="AQ51" s="10">
        <f t="shared" si="472"/>
        <v>0.75790269163396018</v>
      </c>
      <c r="AR51" s="10">
        <f t="shared" si="472"/>
        <v>0.75073695223418446</v>
      </c>
      <c r="AS51" s="10">
        <f t="shared" si="472"/>
        <v>0.54920970674871405</v>
      </c>
      <c r="AT51" s="10">
        <f t="shared" si="472"/>
        <v>0.65736385284464172</v>
      </c>
      <c r="AU51" s="10">
        <f t="shared" si="472"/>
        <v>0.40108756127680278</v>
      </c>
      <c r="AV51" s="10">
        <f t="shared" si="472"/>
        <v>0.14162635499976961</v>
      </c>
      <c r="AW51" s="10">
        <f t="shared" si="472"/>
        <v>4.3046718946423201E-2</v>
      </c>
      <c r="AX51" s="10">
        <f t="shared" si="472"/>
        <v>8.4618403404801423E-2</v>
      </c>
      <c r="AY51" s="10">
        <f t="shared" ref="AY51:CD51" si="473">AY50/AM50-1</f>
        <v>1.408798459089966E-2</v>
      </c>
      <c r="AZ51" s="10">
        <f t="shared" si="473"/>
        <v>-3.0464456724431099E-2</v>
      </c>
      <c r="BA51" s="10">
        <f t="shared" si="473"/>
        <v>-6.5922256516894318E-2</v>
      </c>
      <c r="BB51" s="10">
        <f t="shared" si="473"/>
        <v>-8.1160199556540857E-2</v>
      </c>
      <c r="BC51" s="10">
        <f t="shared" si="473"/>
        <v>-0.27119288204762482</v>
      </c>
      <c r="BD51" s="10">
        <f t="shared" si="473"/>
        <v>-0.30685075970782649</v>
      </c>
      <c r="BE51" s="10">
        <f t="shared" si="473"/>
        <v>-0.12103504041672575</v>
      </c>
      <c r="BF51" s="10">
        <f t="shared" si="473"/>
        <v>-0.1376737780147288</v>
      </c>
      <c r="BG51" s="10">
        <f t="shared" si="473"/>
        <v>-0.41704224405315138</v>
      </c>
      <c r="BH51" s="10">
        <f t="shared" si="473"/>
        <v>-0.36307762626551077</v>
      </c>
      <c r="BI51" s="487">
        <f t="shared" si="473"/>
        <v>-8.2408575236775805E-2</v>
      </c>
      <c r="BJ51" s="487">
        <f t="shared" si="473"/>
        <v>-4.9942424713984246E-2</v>
      </c>
      <c r="BK51" s="487">
        <f t="shared" si="473"/>
        <v>-6.072705542814727E-2</v>
      </c>
      <c r="BL51" s="487">
        <f t="shared" si="473"/>
        <v>-0.19713051949737614</v>
      </c>
      <c r="BM51" s="487">
        <f t="shared" si="473"/>
        <v>-7.0566405588035286E-2</v>
      </c>
      <c r="BN51" s="487">
        <f t="shared" si="473"/>
        <v>4.933476257226066E-2</v>
      </c>
      <c r="BO51" s="736">
        <f t="shared" si="473"/>
        <v>0.11778506913600451</v>
      </c>
      <c r="BP51" s="487">
        <f t="shared" si="473"/>
        <v>0.18140387923216084</v>
      </c>
      <c r="BQ51" s="487">
        <f t="shared" si="473"/>
        <v>8.0811732784544565E-2</v>
      </c>
      <c r="BR51" s="487">
        <f t="shared" si="473"/>
        <v>-5.2071529538922801E-2</v>
      </c>
      <c r="BS51" s="487">
        <f t="shared" si="473"/>
        <v>0.70649390173251603</v>
      </c>
      <c r="BT51" s="487">
        <f t="shared" si="473"/>
        <v>0.50043484708057617</v>
      </c>
      <c r="BU51" s="487">
        <f t="shared" si="473"/>
        <v>-5.0121710507239126E-2</v>
      </c>
      <c r="BV51" s="487">
        <f t="shared" si="473"/>
        <v>4.5630533677946561E-2</v>
      </c>
      <c r="BW51" s="487">
        <f t="shared" si="473"/>
        <v>-6.2205730279453197E-3</v>
      </c>
      <c r="BX51" s="487">
        <f t="shared" si="473"/>
        <v>0.10895472908764825</v>
      </c>
      <c r="BY51" s="487">
        <f t="shared" si="473"/>
        <v>9.6676675232368003E-2</v>
      </c>
      <c r="BZ51" s="487">
        <f t="shared" si="473"/>
        <v>2.6664570483340366E-2</v>
      </c>
      <c r="CA51" s="736">
        <f t="shared" si="473"/>
        <v>-7.5292950494201705E-2</v>
      </c>
      <c r="CB51" s="487">
        <f t="shared" si="473"/>
        <v>-3.3758633830827667E-2</v>
      </c>
      <c r="CC51" s="487">
        <f t="shared" si="473"/>
        <v>-0.1507884185374897</v>
      </c>
      <c r="CD51" s="487">
        <f t="shared" si="473"/>
        <v>-3.3616528226634856E-2</v>
      </c>
      <c r="CE51" s="487">
        <f t="shared" ref="CE51:DB51" si="474">CE50/BS50-1</f>
        <v>1.4656958234995354E-3</v>
      </c>
      <c r="CF51" s="487">
        <f t="shared" si="474"/>
        <v>0.18602131623849738</v>
      </c>
      <c r="CG51" s="487">
        <f t="shared" si="474"/>
        <v>0.24435736439944877</v>
      </c>
      <c r="CH51" s="487">
        <f t="shared" si="474"/>
        <v>0.18503233851340273</v>
      </c>
      <c r="CI51" s="487">
        <f t="shared" si="474"/>
        <v>0.10796552007302984</v>
      </c>
      <c r="CJ51" s="487">
        <f t="shared" si="474"/>
        <v>0.14000406209554694</v>
      </c>
      <c r="CK51" s="487">
        <f t="shared" si="474"/>
        <v>3.0683534375880228E-2</v>
      </c>
      <c r="CL51" s="487">
        <f t="shared" si="474"/>
        <v>-4.4846514532255188E-3</v>
      </c>
      <c r="CM51" s="487">
        <f t="shared" si="474"/>
        <v>6.3809705015291929E-2</v>
      </c>
      <c r="CN51" s="487">
        <f t="shared" si="474"/>
        <v>0.24521417420416602</v>
      </c>
      <c r="CO51" s="487">
        <f t="shared" si="474"/>
        <v>0.27131450476423646</v>
      </c>
      <c r="CP51" s="487">
        <f t="shared" si="474"/>
        <v>0.16601704360754277</v>
      </c>
      <c r="CQ51" s="487">
        <f t="shared" si="474"/>
        <v>0.16408906515738719</v>
      </c>
      <c r="CR51" s="487">
        <f t="shared" si="474"/>
        <v>-7.6209259396340268E-2</v>
      </c>
      <c r="CS51" s="487">
        <f t="shared" si="474"/>
        <v>2.4796350083607921E-2</v>
      </c>
      <c r="CT51" s="487">
        <f t="shared" si="474"/>
        <v>2.3534437615702952E-2</v>
      </c>
      <c r="CU51" s="487">
        <f t="shared" si="474"/>
        <v>9.1776727687406634E-2</v>
      </c>
      <c r="CV51" s="487">
        <f t="shared" si="474"/>
        <v>0.13641523705803693</v>
      </c>
      <c r="CW51" s="487">
        <f t="shared" si="474"/>
        <v>0.16363573422827948</v>
      </c>
      <c r="CX51" s="487">
        <f t="shared" si="474"/>
        <v>0.23498053462672641</v>
      </c>
      <c r="CY51" s="487">
        <f t="shared" si="474"/>
        <v>0.22290098562896454</v>
      </c>
      <c r="CZ51" s="487">
        <f t="shared" si="474"/>
        <v>4.9849370551230843E-2</v>
      </c>
      <c r="DA51" s="487">
        <f t="shared" si="474"/>
        <v>0.32178146673282959</v>
      </c>
      <c r="DB51" s="487">
        <f t="shared" si="474"/>
        <v>0.26141422589057695</v>
      </c>
      <c r="DC51" s="487">
        <f t="shared" ref="DC51:DK51" si="475">DC50/CQ50-1</f>
        <v>0.33586302622279174</v>
      </c>
      <c r="DD51" s="487">
        <f t="shared" si="475"/>
        <v>0.21978750368633304</v>
      </c>
      <c r="DE51" s="487">
        <f t="shared" si="475"/>
        <v>0.23628235097702865</v>
      </c>
      <c r="DF51" s="487">
        <f t="shared" si="475"/>
        <v>7.6154038945282387E-2</v>
      </c>
      <c r="DG51" s="487">
        <f t="shared" si="475"/>
        <v>3.4363966715649008E-2</v>
      </c>
      <c r="DH51" s="487">
        <f t="shared" si="475"/>
        <v>-6.544610325166289E-3</v>
      </c>
      <c r="DI51" s="487">
        <f t="shared" si="475"/>
        <v>-2.1582460466332831E-2</v>
      </c>
      <c r="DJ51" s="487">
        <f t="shared" si="475"/>
        <v>2.9717722036730176E-2</v>
      </c>
      <c r="DK51" s="487">
        <f t="shared" si="475"/>
        <v>-1.3150478172119229E-3</v>
      </c>
      <c r="DL51" s="487">
        <f t="shared" ref="DL51:DS51" si="476">DL50/CZ50-1</f>
        <v>-0.7484535042799968</v>
      </c>
      <c r="DM51" s="487">
        <f t="shared" si="476"/>
        <v>-0.90413946459683803</v>
      </c>
      <c r="DN51" s="487">
        <f t="shared" si="476"/>
        <v>-0.68096424336605221</v>
      </c>
      <c r="DO51" s="487">
        <f t="shared" si="476"/>
        <v>-0.7942458331372777</v>
      </c>
      <c r="DP51" s="487">
        <f t="shared" si="476"/>
        <v>-0.76349163918652829</v>
      </c>
      <c r="DQ51" s="487">
        <f t="shared" si="476"/>
        <v>-0.793833192900535</v>
      </c>
      <c r="DR51" s="487">
        <f t="shared" si="476"/>
        <v>-0.73262336608398093</v>
      </c>
      <c r="DS51" s="487">
        <f t="shared" si="476"/>
        <v>-0.77264890989233259</v>
      </c>
      <c r="DT51" s="487">
        <f t="shared" ref="DT51:EC51" si="477">DT50/DH50-1</f>
        <v>-0.71386112351332787</v>
      </c>
      <c r="DU51" s="487">
        <f t="shared" si="477"/>
        <v>-0.68296095025937364</v>
      </c>
      <c r="DV51" s="487">
        <f t="shared" si="477"/>
        <v>-0.76512813558030623</v>
      </c>
      <c r="DW51" s="487">
        <f t="shared" si="477"/>
        <v>-0.7664458979950024</v>
      </c>
      <c r="DX51" s="487">
        <f t="shared" si="477"/>
        <v>4.7942869188110082E-2</v>
      </c>
      <c r="DY51" s="487">
        <f t="shared" si="477"/>
        <v>1.916180809772309</v>
      </c>
      <c r="DZ51" s="487">
        <f t="shared" si="477"/>
        <v>-0.27053672104117266</v>
      </c>
      <c r="EA51" s="487">
        <f t="shared" si="477"/>
        <v>0.63191488817980246</v>
      </c>
      <c r="EB51" s="487">
        <f t="shared" si="477"/>
        <v>0.12968548120959889</v>
      </c>
      <c r="EC51" s="487">
        <f t="shared" si="477"/>
        <v>0.48784739243820185</v>
      </c>
      <c r="ED51" s="487">
        <f t="shared" ref="ED51:EJ51" si="478">ED50/DR50-1</f>
        <v>-0.24788233813614657</v>
      </c>
      <c r="EE51" s="487">
        <f t="shared" si="478"/>
        <v>-0.13409590567408014</v>
      </c>
      <c r="EF51" s="487">
        <f t="shared" si="478"/>
        <v>-1.0551268463760421E-2</v>
      </c>
      <c r="EG51" s="487">
        <f t="shared" si="478"/>
        <v>5.2013686474462917E-2</v>
      </c>
      <c r="EH51" s="487">
        <f t="shared" si="478"/>
        <v>-2.7929597897390912E-2</v>
      </c>
      <c r="EI51" s="487">
        <f t="shared" si="478"/>
        <v>-8.6730965623849521E-2</v>
      </c>
      <c r="EJ51" s="487">
        <f t="shared" si="478"/>
        <v>-3.4641666041325236E-2</v>
      </c>
      <c r="EK51" s="487">
        <f t="shared" ref="EK51:FR51" si="479">EK50/DY50-1</f>
        <v>-0.25365282522041943</v>
      </c>
      <c r="EL51" s="487">
        <f t="shared" si="479"/>
        <v>-0.10482973973711729</v>
      </c>
      <c r="EM51" s="487">
        <f t="shared" si="479"/>
        <v>-0.30584740051246218</v>
      </c>
      <c r="EN51" s="487">
        <f t="shared" si="479"/>
        <v>0.63928362688027884</v>
      </c>
      <c r="EO51" s="487">
        <f t="shared" si="479"/>
        <v>0.80472789032504255</v>
      </c>
      <c r="EP51" s="487">
        <f t="shared" si="479"/>
        <v>2.2071874837749466</v>
      </c>
      <c r="EQ51" s="487">
        <f t="shared" si="479"/>
        <v>2.7985237384550925</v>
      </c>
      <c r="ER51" s="487">
        <f t="shared" si="479"/>
        <v>1.6571071944995701</v>
      </c>
      <c r="ES51" s="487">
        <f t="shared" si="479"/>
        <v>1.9258988856430679</v>
      </c>
      <c r="ET51" s="487">
        <f t="shared" si="479"/>
        <v>2.8617119416669783</v>
      </c>
      <c r="EU51" s="487">
        <f t="shared" si="479"/>
        <v>2.4397640946157182</v>
      </c>
      <c r="EV51" s="487">
        <f t="shared" si="479"/>
        <v>2.262804188899894</v>
      </c>
      <c r="EW51" s="487">
        <f t="shared" si="479"/>
        <v>3.1806056388443933</v>
      </c>
      <c r="EX51" s="487">
        <f t="shared" si="479"/>
        <v>3.3131871346001223</v>
      </c>
      <c r="EY51" s="487">
        <f t="shared" si="479"/>
        <v>2.9403966302084621</v>
      </c>
      <c r="EZ51" s="487">
        <f t="shared" si="479"/>
        <v>1.2501930030719115</v>
      </c>
      <c r="FA51" s="487">
        <f t="shared" si="479"/>
        <v>0.72359230529283103</v>
      </c>
      <c r="FB51" s="487">
        <f t="shared" si="479"/>
        <v>0.72982132542946987</v>
      </c>
      <c r="FC51" s="487">
        <f t="shared" si="479"/>
        <v>0.30416624938034298</v>
      </c>
      <c r="FD51" s="487">
        <f t="shared" si="479"/>
        <v>0.48614082523281255</v>
      </c>
      <c r="FE51" s="487">
        <f t="shared" si="479"/>
        <v>0.24339920037995166</v>
      </c>
      <c r="FF51" s="487">
        <f t="shared" si="479"/>
        <v>0.19429511928954946</v>
      </c>
      <c r="FG51" s="487">
        <f t="shared" si="479"/>
        <v>0.55992524886594186</v>
      </c>
      <c r="FH51" s="487">
        <f t="shared" si="479"/>
        <v>0.39920990860242545</v>
      </c>
      <c r="FI51" s="487">
        <f t="shared" si="479"/>
        <v>9.5563130025571263E-2</v>
      </c>
      <c r="FJ51" s="487">
        <f t="shared" si="479"/>
        <v>0.15243777291405136</v>
      </c>
      <c r="FK51" s="487">
        <f t="shared" si="479"/>
        <v>-1.6983336845816099E-3</v>
      </c>
      <c r="FL51" s="487">
        <f t="shared" si="479"/>
        <v>2.3242851676961163E-2</v>
      </c>
      <c r="FM51" s="487">
        <f t="shared" si="479"/>
        <v>0.16868593900341367</v>
      </c>
      <c r="FN51" s="487">
        <f t="shared" si="479"/>
        <v>-6.728888991220594E-3</v>
      </c>
      <c r="FO51" s="487">
        <f t="shared" si="479"/>
        <v>7.1697550145530808E-3</v>
      </c>
      <c r="FP51" s="487">
        <f t="shared" si="479"/>
        <v>6.0705483724844411E-2</v>
      </c>
      <c r="FQ51" s="487">
        <f t="shared" si="479"/>
        <v>-6.9787813266484866E-2</v>
      </c>
      <c r="FR51" s="487">
        <f t="shared" si="479"/>
        <v>1.8471413202965081E-2</v>
      </c>
      <c r="FS51" s="487">
        <f t="shared" ref="FS51:GE51" si="480">FS50/FG50-1</f>
        <v>-7.0240287958440173E-2</v>
      </c>
      <c r="FT51" s="487">
        <f t="shared" si="480"/>
        <v>-1.0352271126221724E-2</v>
      </c>
      <c r="FU51" s="487">
        <f t="shared" si="480"/>
        <v>7.6450816964892532E-2</v>
      </c>
      <c r="FV51" s="487">
        <f t="shared" si="480"/>
        <v>6.3781163206198199E-2</v>
      </c>
      <c r="FW51" s="487">
        <f t="shared" si="480"/>
        <v>9.3099778503980435E-2</v>
      </c>
      <c r="FX51" s="487">
        <f t="shared" si="480"/>
        <v>7.7006501590815013E-2</v>
      </c>
      <c r="FY51" s="487">
        <f t="shared" si="480"/>
        <v>-1.6709465351044117E-2</v>
      </c>
      <c r="FZ51" s="487">
        <f t="shared" si="480"/>
        <v>7.303375770749243E-3</v>
      </c>
      <c r="GA51" s="487">
        <f t="shared" si="480"/>
        <v>0.12371398228522135</v>
      </c>
      <c r="GB51" s="487">
        <f t="shared" si="480"/>
        <v>3.816541919918981E-2</v>
      </c>
      <c r="GC51" s="487">
        <f t="shared" si="480"/>
        <v>0.11351473260583855</v>
      </c>
      <c r="GD51" s="487">
        <f t="shared" si="480"/>
        <v>9.173416061576134E-2</v>
      </c>
      <c r="GE51" s="487">
        <f t="shared" si="480"/>
        <v>1.8779330199823141E-2</v>
      </c>
      <c r="GF51" s="487"/>
      <c r="GG51" s="487"/>
      <c r="GH51" s="813"/>
      <c r="GI51" s="767"/>
      <c r="GJ51" s="767"/>
      <c r="GK51" s="767"/>
      <c r="GL51" s="767"/>
      <c r="GM51" s="767"/>
      <c r="GN51" s="767"/>
      <c r="GO51" s="767"/>
      <c r="GP51" s="767"/>
      <c r="GQ51" s="767"/>
      <c r="GR51" s="767"/>
      <c r="GS51" s="767"/>
      <c r="GT51" s="767"/>
      <c r="GU51" s="767"/>
      <c r="GV51" s="767"/>
      <c r="GW51" s="767"/>
      <c r="GX51" s="767"/>
      <c r="GY51" s="767"/>
      <c r="GZ51" s="817"/>
    </row>
    <row r="52" spans="1:208" outlineLevel="1">
      <c r="A52" s="9"/>
      <c r="B52" s="190"/>
      <c r="C52" s="190"/>
      <c r="D52" s="189" t="s">
        <v>99</v>
      </c>
      <c r="E52" s="190" t="s">
        <v>94</v>
      </c>
      <c r="F52" s="7">
        <f t="shared" ref="F52:W52" si="481">F71</f>
        <v>92.481999999999999</v>
      </c>
      <c r="G52" s="7">
        <f t="shared" si="481"/>
        <v>115.681</v>
      </c>
      <c r="H52" s="7">
        <f t="shared" si="481"/>
        <v>52.593000000000004</v>
      </c>
      <c r="I52" s="7">
        <f t="shared" si="481"/>
        <v>69.700999999999993</v>
      </c>
      <c r="J52" s="7">
        <f t="shared" si="481"/>
        <v>74.335999999999999</v>
      </c>
      <c r="K52" s="7">
        <f t="shared" si="481"/>
        <v>95.412000000000006</v>
      </c>
      <c r="L52" s="7">
        <f t="shared" si="481"/>
        <v>69.167000000000002</v>
      </c>
      <c r="M52" s="7">
        <f t="shared" si="481"/>
        <v>79.546000000000006</v>
      </c>
      <c r="N52" s="7">
        <f t="shared" si="481"/>
        <v>65.906000000000006</v>
      </c>
      <c r="O52" s="7">
        <f t="shared" si="481"/>
        <v>120.392</v>
      </c>
      <c r="P52" s="7">
        <f t="shared" si="481"/>
        <v>79.427999999999997</v>
      </c>
      <c r="Q52" s="7">
        <f t="shared" si="481"/>
        <v>67.677000000000007</v>
      </c>
      <c r="R52" s="7">
        <f t="shared" si="481"/>
        <v>98.474999999999994</v>
      </c>
      <c r="S52" s="7">
        <f t="shared" si="481"/>
        <v>100.203</v>
      </c>
      <c r="T52" s="7">
        <f t="shared" si="481"/>
        <v>111.29600000000001</v>
      </c>
      <c r="U52" s="7">
        <f t="shared" si="481"/>
        <v>126.178</v>
      </c>
      <c r="V52" s="7">
        <f t="shared" si="481"/>
        <v>122.282</v>
      </c>
      <c r="W52" s="7">
        <f t="shared" si="481"/>
        <v>124.32899999999999</v>
      </c>
      <c r="X52" s="7">
        <f t="shared" ref="X52:AI52" si="482">X71+X144</f>
        <v>150.64600000000002</v>
      </c>
      <c r="Y52" s="7">
        <f t="shared" si="482"/>
        <v>141.30939999999998</v>
      </c>
      <c r="Z52" s="7">
        <f t="shared" si="482"/>
        <v>123.05</v>
      </c>
      <c r="AA52" s="7">
        <f t="shared" si="482"/>
        <v>159.28</v>
      </c>
      <c r="AB52" s="7">
        <f t="shared" si="482"/>
        <v>113.944</v>
      </c>
      <c r="AC52" s="7">
        <f t="shared" si="482"/>
        <v>155.41399999999999</v>
      </c>
      <c r="AD52" s="7">
        <f t="shared" si="482"/>
        <v>161.58000000000001</v>
      </c>
      <c r="AE52" s="7">
        <f t="shared" si="482"/>
        <v>157.02799999999999</v>
      </c>
      <c r="AF52" s="7">
        <f t="shared" si="482"/>
        <v>158.74199999999999</v>
      </c>
      <c r="AG52" s="7">
        <f t="shared" si="482"/>
        <v>162.8168</v>
      </c>
      <c r="AH52" s="7">
        <f t="shared" si="482"/>
        <v>151.27629999999999</v>
      </c>
      <c r="AI52" s="7">
        <f t="shared" si="482"/>
        <v>143.358</v>
      </c>
      <c r="AJ52" s="7">
        <f t="shared" ref="AJ52:BG52" si="483">AJ71+AJ144+AJ94</f>
        <v>215.875</v>
      </c>
      <c r="AK52" s="7">
        <f t="shared" si="483"/>
        <v>254.39599999999999</v>
      </c>
      <c r="AL52" s="7">
        <f t="shared" si="483"/>
        <v>207.70400000000001</v>
      </c>
      <c r="AM52" s="7">
        <f t="shared" si="483"/>
        <v>265.78699999999998</v>
      </c>
      <c r="AN52" s="7">
        <f t="shared" si="483"/>
        <v>252.15899999999999</v>
      </c>
      <c r="AO52" s="7">
        <f t="shared" si="483"/>
        <v>256.62700000000001</v>
      </c>
      <c r="AP52" s="7">
        <f t="shared" si="483"/>
        <v>268.75700000000001</v>
      </c>
      <c r="AQ52" s="7">
        <f t="shared" si="483"/>
        <v>317.18399999999997</v>
      </c>
      <c r="AR52" s="7">
        <f t="shared" si="483"/>
        <v>325.286</v>
      </c>
      <c r="AS52" s="7">
        <f t="shared" si="483"/>
        <v>279.34762799999999</v>
      </c>
      <c r="AT52" s="7">
        <f t="shared" si="483"/>
        <v>326.82499999999999</v>
      </c>
      <c r="AU52" s="7">
        <f t="shared" si="483"/>
        <v>230.59862900000002</v>
      </c>
      <c r="AV52" s="7">
        <f t="shared" si="483"/>
        <v>262.02941499999997</v>
      </c>
      <c r="AW52" s="7">
        <f t="shared" si="483"/>
        <v>279.48496499999999</v>
      </c>
      <c r="AX52" s="7">
        <f t="shared" si="483"/>
        <v>242.527456</v>
      </c>
      <c r="AY52" s="7">
        <f t="shared" si="483"/>
        <v>313.36368900000002</v>
      </c>
      <c r="AZ52" s="7">
        <f t="shared" si="483"/>
        <v>275.03482400000001</v>
      </c>
      <c r="BA52" s="7">
        <f t="shared" si="483"/>
        <v>257.647222</v>
      </c>
      <c r="BB52" s="7">
        <f t="shared" si="483"/>
        <v>248.68303299999999</v>
      </c>
      <c r="BC52" s="7">
        <f t="shared" si="483"/>
        <v>223.49267700000001</v>
      </c>
      <c r="BD52" s="7">
        <f t="shared" si="483"/>
        <v>194.134311</v>
      </c>
      <c r="BE52" s="7">
        <f t="shared" si="483"/>
        <v>228.15937753766445</v>
      </c>
      <c r="BF52" s="7">
        <f t="shared" si="483"/>
        <v>271.414468</v>
      </c>
      <c r="BG52" s="7">
        <f t="shared" si="483"/>
        <v>93.723655999999991</v>
      </c>
      <c r="BH52" s="7">
        <f t="shared" ref="BH52:CM52" si="484">BH71+BH144+BH94+BH121</f>
        <v>119.70363199999998</v>
      </c>
      <c r="BI52" s="482">
        <f t="shared" si="484"/>
        <v>205.09473800000004</v>
      </c>
      <c r="BJ52" s="482">
        <f t="shared" si="484"/>
        <v>177.52100199999998</v>
      </c>
      <c r="BK52" s="482">
        <f t="shared" si="484"/>
        <v>244.13289800000001</v>
      </c>
      <c r="BL52" s="482">
        <f t="shared" si="484"/>
        <v>178.96133900000001</v>
      </c>
      <c r="BM52" s="482">
        <f t="shared" si="484"/>
        <v>189.86669000000001</v>
      </c>
      <c r="BN52" s="482">
        <f t="shared" si="484"/>
        <v>220.08709200000001</v>
      </c>
      <c r="BO52" s="737">
        <f t="shared" si="484"/>
        <v>230.13215700000001</v>
      </c>
      <c r="BP52" s="482">
        <f t="shared" si="484"/>
        <v>202.12241899999998</v>
      </c>
      <c r="BQ52" s="482">
        <f t="shared" si="484"/>
        <v>217.642382</v>
      </c>
      <c r="BR52" s="482">
        <f t="shared" si="484"/>
        <v>195.276036</v>
      </c>
      <c r="BS52" s="482">
        <f t="shared" si="484"/>
        <v>194.00400999999999</v>
      </c>
      <c r="BT52" s="482">
        <f t="shared" si="484"/>
        <v>184.423641</v>
      </c>
      <c r="BU52" s="482">
        <f t="shared" si="484"/>
        <v>164.92849899999999</v>
      </c>
      <c r="BV52" s="482">
        <f t="shared" si="484"/>
        <v>168.50555300000002</v>
      </c>
      <c r="BW52" s="482">
        <f t="shared" si="484"/>
        <v>212.17553299999997</v>
      </c>
      <c r="BX52" s="482">
        <f t="shared" si="484"/>
        <v>171.18093799999997</v>
      </c>
      <c r="BY52" s="482">
        <f t="shared" si="484"/>
        <v>180.27453700000001</v>
      </c>
      <c r="BZ52" s="482">
        <f t="shared" si="484"/>
        <v>198.00705599999998</v>
      </c>
      <c r="CA52" s="737">
        <f t="shared" si="484"/>
        <v>180.71007299999999</v>
      </c>
      <c r="CB52" s="482">
        <f t="shared" si="484"/>
        <v>156.41257100000001</v>
      </c>
      <c r="CC52" s="482">
        <f t="shared" si="484"/>
        <v>113.53539300000001</v>
      </c>
      <c r="CD52" s="482">
        <f t="shared" si="484"/>
        <v>153.473736</v>
      </c>
      <c r="CE52" s="482">
        <f t="shared" si="484"/>
        <v>123.966171</v>
      </c>
      <c r="CF52" s="482">
        <f t="shared" si="484"/>
        <v>173.51041799999999</v>
      </c>
      <c r="CG52" s="482">
        <f t="shared" si="484"/>
        <v>167.82341400000001</v>
      </c>
      <c r="CH52" s="482">
        <f t="shared" si="484"/>
        <v>159.26640850000001</v>
      </c>
      <c r="CI52" s="482">
        <f t="shared" si="484"/>
        <v>202.719977</v>
      </c>
      <c r="CJ52" s="482">
        <f t="shared" si="484"/>
        <v>152.232178</v>
      </c>
      <c r="CK52" s="482">
        <f t="shared" si="484"/>
        <v>109.09313399999999</v>
      </c>
      <c r="CL52" s="482">
        <f t="shared" si="484"/>
        <v>97.835183000000001</v>
      </c>
      <c r="CM52" s="482">
        <f t="shared" si="484"/>
        <v>89.182953999999995</v>
      </c>
      <c r="CN52" s="482">
        <f t="shared" ref="CN52:DK52" si="485">CN71+CN144+CN94+CN121</f>
        <v>94.619326999999998</v>
      </c>
      <c r="CO52" s="482">
        <f t="shared" si="485"/>
        <v>102.987402</v>
      </c>
      <c r="CP52" s="482">
        <f t="shared" si="485"/>
        <v>91.940112999999997</v>
      </c>
      <c r="CQ52" s="482">
        <f t="shared" si="485"/>
        <v>103.87962599999999</v>
      </c>
      <c r="CR52" s="482">
        <f t="shared" si="485"/>
        <v>105.12762599999999</v>
      </c>
      <c r="CS52" s="482">
        <f t="shared" si="485"/>
        <v>115.33949399999999</v>
      </c>
      <c r="CT52" s="482">
        <f t="shared" si="485"/>
        <v>127.858953</v>
      </c>
      <c r="CU52" s="482">
        <f t="shared" si="485"/>
        <v>194.95916799999998</v>
      </c>
      <c r="CV52" s="482">
        <f t="shared" si="485"/>
        <v>121.77971000000001</v>
      </c>
      <c r="CW52" s="482">
        <f t="shared" si="485"/>
        <v>133.31233300000002</v>
      </c>
      <c r="CX52" s="482">
        <f t="shared" si="485"/>
        <v>153.10621800000001</v>
      </c>
      <c r="CY52" s="482">
        <f t="shared" si="485"/>
        <v>157.693127</v>
      </c>
      <c r="CZ52" s="482">
        <f t="shared" si="485"/>
        <v>126.95615400000001</v>
      </c>
      <c r="DA52" s="482">
        <f t="shared" si="485"/>
        <v>181.36942600000003</v>
      </c>
      <c r="DB52" s="482">
        <f t="shared" si="485"/>
        <v>144.052516</v>
      </c>
      <c r="DC52" s="482">
        <f t="shared" si="485"/>
        <v>148.98181199999999</v>
      </c>
      <c r="DD52" s="482">
        <f t="shared" si="485"/>
        <v>137.905798</v>
      </c>
      <c r="DE52" s="482">
        <f t="shared" si="485"/>
        <v>137.98831300000001</v>
      </c>
      <c r="DF52" s="482">
        <f t="shared" si="485"/>
        <v>114.356212</v>
      </c>
      <c r="DG52" s="482">
        <f t="shared" si="485"/>
        <v>178.81978100000001</v>
      </c>
      <c r="DH52" s="482">
        <f t="shared" si="485"/>
        <v>113.77180199999999</v>
      </c>
      <c r="DI52" s="482">
        <f t="shared" si="485"/>
        <v>105.51793099999999</v>
      </c>
      <c r="DJ52" s="482">
        <f t="shared" si="485"/>
        <v>134.00467499999999</v>
      </c>
      <c r="DK52" s="482">
        <f t="shared" si="485"/>
        <v>150.30632700000001</v>
      </c>
      <c r="DL52" s="482">
        <f t="shared" ref="DL52:EQ52" si="486">DL71+DL144+DL94+DL121</f>
        <v>33.274754999999999</v>
      </c>
      <c r="DM52" s="482">
        <f t="shared" si="486"/>
        <v>4.613645</v>
      </c>
      <c r="DN52" s="482">
        <f t="shared" si="486"/>
        <v>7.4681190000000006</v>
      </c>
      <c r="DO52" s="482">
        <f t="shared" si="486"/>
        <v>4.0071570000000003</v>
      </c>
      <c r="DP52" s="482">
        <f t="shared" si="486"/>
        <v>3.795045</v>
      </c>
      <c r="DQ52" s="482">
        <f t="shared" si="486"/>
        <v>3.1084399999999999</v>
      </c>
      <c r="DR52" s="482">
        <f t="shared" si="486"/>
        <v>1.9927610000000002</v>
      </c>
      <c r="DS52" s="482">
        <f t="shared" si="486"/>
        <v>3.5914139999999999</v>
      </c>
      <c r="DT52" s="482">
        <f t="shared" si="486"/>
        <v>6.5936139999999996</v>
      </c>
      <c r="DU52" s="482">
        <f t="shared" si="486"/>
        <v>1.3950850000000001</v>
      </c>
      <c r="DV52" s="482">
        <f t="shared" si="486"/>
        <v>10.506929999999999</v>
      </c>
      <c r="DW52" s="482">
        <f t="shared" si="486"/>
        <v>5.9537000000000013</v>
      </c>
      <c r="DX52" s="482">
        <f t="shared" si="486"/>
        <v>5.4337309999999999</v>
      </c>
      <c r="DY52" s="482">
        <f t="shared" si="486"/>
        <v>19.277933999999998</v>
      </c>
      <c r="DZ52" s="482">
        <f t="shared" si="486"/>
        <v>8.679098999999999</v>
      </c>
      <c r="EA52" s="482">
        <f t="shared" si="486"/>
        <v>3.3664100000000001</v>
      </c>
      <c r="EB52" s="482">
        <f t="shared" si="486"/>
        <v>1.111145</v>
      </c>
      <c r="EC52" s="482">
        <f t="shared" si="486"/>
        <v>1.3951439999999999</v>
      </c>
      <c r="ED52" s="482">
        <f t="shared" si="486"/>
        <v>2.5211980000000001</v>
      </c>
      <c r="EE52" s="482">
        <f t="shared" si="486"/>
        <v>4.0802110000000003</v>
      </c>
      <c r="EF52" s="482">
        <f t="shared" si="486"/>
        <v>5.0975009999999994</v>
      </c>
      <c r="EG52" s="482">
        <f t="shared" si="486"/>
        <v>2.8677799999999993</v>
      </c>
      <c r="EH52" s="482">
        <f t="shared" si="486"/>
        <v>3.7958409999999998</v>
      </c>
      <c r="EI52" s="482">
        <f t="shared" si="486"/>
        <v>4.1203810000000001</v>
      </c>
      <c r="EJ52" s="482">
        <f t="shared" si="486"/>
        <v>8.1402989999999988</v>
      </c>
      <c r="EK52" s="482">
        <f t="shared" si="486"/>
        <v>15.429551999999999</v>
      </c>
      <c r="EL52" s="482">
        <f t="shared" si="486"/>
        <v>4.6789829999999997</v>
      </c>
      <c r="EM52" s="482">
        <f t="shared" si="486"/>
        <v>4.4301050000000002</v>
      </c>
      <c r="EN52" s="482">
        <f t="shared" si="486"/>
        <v>10.566615000000001</v>
      </c>
      <c r="EO52" s="482">
        <f t="shared" si="486"/>
        <v>12.623154</v>
      </c>
      <c r="EP52" s="482">
        <f t="shared" si="486"/>
        <v>13.427396000000002</v>
      </c>
      <c r="EQ52" s="482">
        <f t="shared" si="486"/>
        <v>33.160668999999999</v>
      </c>
      <c r="ER52" s="482">
        <f t="shared" ref="ER52:FN52" si="487">ER71+ER144+ER94+ER121</f>
        <v>21.313625999999999</v>
      </c>
      <c r="ES52" s="482">
        <f t="shared" si="487"/>
        <v>18.410030000000003</v>
      </c>
      <c r="ET52" s="482">
        <f t="shared" si="487"/>
        <v>25.577150999999997</v>
      </c>
      <c r="EU52" s="482">
        <f t="shared" si="487"/>
        <v>21.969345000000001</v>
      </c>
      <c r="EV52" s="482">
        <f t="shared" si="487"/>
        <v>34.864196</v>
      </c>
      <c r="EW52" s="482">
        <f t="shared" si="487"/>
        <v>63.698713000000005</v>
      </c>
      <c r="EX52" s="482">
        <f t="shared" si="487"/>
        <v>62.700747000000007</v>
      </c>
      <c r="EY52" s="482">
        <f t="shared" si="487"/>
        <v>72.912602000000007</v>
      </c>
      <c r="EZ52" s="482">
        <f t="shared" si="487"/>
        <v>76.556443999999999</v>
      </c>
      <c r="FA52" s="482">
        <f t="shared" si="487"/>
        <v>87.596687000000003</v>
      </c>
      <c r="FB52" s="482">
        <f t="shared" si="487"/>
        <v>92.569253999999987</v>
      </c>
      <c r="FC52" s="482">
        <f t="shared" si="487"/>
        <v>112.254791</v>
      </c>
      <c r="FD52" s="482">
        <f t="shared" si="487"/>
        <v>92.220503000000008</v>
      </c>
      <c r="FE52" s="482">
        <f t="shared" si="487"/>
        <v>97.926968000000002</v>
      </c>
      <c r="FF52" s="482">
        <f t="shared" si="487"/>
        <v>92.410083999999998</v>
      </c>
      <c r="FG52" s="482">
        <f t="shared" si="487"/>
        <v>127.404664</v>
      </c>
      <c r="FH52" s="482">
        <f t="shared" si="487"/>
        <v>81.627443</v>
      </c>
      <c r="FI52" s="482">
        <f t="shared" si="487"/>
        <v>100.48754600000001</v>
      </c>
      <c r="FJ52" s="482">
        <f t="shared" si="487"/>
        <v>107.57880900000001</v>
      </c>
      <c r="FK52" s="482">
        <f t="shared" si="487"/>
        <v>88.572377000000003</v>
      </c>
      <c r="FL52" s="482">
        <f t="shared" si="487"/>
        <v>100.92664599999999</v>
      </c>
      <c r="FM52" s="482">
        <f t="shared" si="487"/>
        <v>124.847194</v>
      </c>
      <c r="FN52" s="482">
        <f t="shared" si="487"/>
        <v>92.344738000000007</v>
      </c>
      <c r="FO52" s="482">
        <f t="shared" ref="FO52:FP52" si="488">FO71+FO144+FO94+FO121</f>
        <v>110.28238200000001</v>
      </c>
      <c r="FP52" s="482">
        <f t="shared" si="488"/>
        <v>92.72783299999999</v>
      </c>
      <c r="FQ52" s="482">
        <f t="shared" ref="FQ52:FR52" si="489">FQ71+FQ144+FQ94+FQ121</f>
        <v>94.998999999999995</v>
      </c>
      <c r="FR52" s="482">
        <f t="shared" si="489"/>
        <v>98.808000000000007</v>
      </c>
      <c r="FS52" s="482">
        <f t="shared" ref="FS52:FT52" si="490">FS71+FS144+FS94+FS121</f>
        <v>107.532</v>
      </c>
      <c r="FT52" s="482">
        <f t="shared" si="490"/>
        <v>96.622154999999992</v>
      </c>
      <c r="FU52" s="482">
        <f t="shared" ref="FU52:FV52" si="491">FU71+FU144+FU94+FU121</f>
        <v>95.553000000000011</v>
      </c>
      <c r="FV52" s="482">
        <f t="shared" si="491"/>
        <v>91.327000000000012</v>
      </c>
      <c r="FW52" s="482">
        <f t="shared" ref="FW52:FX52" si="492">FW71+FW144+FW94+FW121</f>
        <v>106.089</v>
      </c>
      <c r="FX52" s="482">
        <f t="shared" si="492"/>
        <v>104.94200000000001</v>
      </c>
      <c r="FY52" s="482">
        <f t="shared" ref="FY52:FZ52" si="493">FY71+FY144+FY94+FY121</f>
        <v>113.886</v>
      </c>
      <c r="FZ52" s="482">
        <f t="shared" si="493"/>
        <v>88.120999999999995</v>
      </c>
      <c r="GA52" s="482">
        <f t="shared" ref="GA52:GB52" si="494">GA71+GA144+GA94+GA121</f>
        <v>128.215</v>
      </c>
      <c r="GB52" s="482">
        <f t="shared" si="494"/>
        <v>96.330000000000013</v>
      </c>
      <c r="GC52" s="482">
        <f t="shared" ref="GC52:GD52" si="495">GC71+GC144+GC94+GC121</f>
        <v>77.281257000000011</v>
      </c>
      <c r="GD52" s="482">
        <f t="shared" si="495"/>
        <v>95.233240999999992</v>
      </c>
      <c r="GE52" s="482">
        <f t="shared" ref="GE52" si="496">GE71+GE144+GE94+GE121</f>
        <v>83.853194000000002</v>
      </c>
      <c r="GF52" s="482"/>
      <c r="GG52" s="482"/>
      <c r="GH52" s="813"/>
      <c r="GI52" s="767"/>
      <c r="GJ52" s="767"/>
      <c r="GK52" s="767"/>
      <c r="GL52" s="767"/>
      <c r="GM52" s="767"/>
      <c r="GN52" s="767"/>
      <c r="GO52" s="767"/>
      <c r="GP52" s="767"/>
      <c r="GQ52" s="767"/>
      <c r="GR52" s="767"/>
      <c r="GS52" s="767"/>
      <c r="GT52" s="767"/>
      <c r="GU52" s="767"/>
      <c r="GV52" s="767"/>
      <c r="GW52" s="767"/>
      <c r="GX52" s="675"/>
      <c r="GY52" s="675"/>
      <c r="GZ52" s="810"/>
    </row>
    <row r="53" spans="1:208" outlineLevel="1">
      <c r="A53" s="177"/>
      <c r="B53" s="190"/>
      <c r="C53" s="190"/>
      <c r="D53" s="189" t="s">
        <v>101</v>
      </c>
      <c r="E53" s="190" t="s">
        <v>102</v>
      </c>
      <c r="F53" s="7">
        <f t="shared" ref="F53:W53" si="497">F72</f>
        <v>52.908999999999999</v>
      </c>
      <c r="G53" s="7">
        <f t="shared" si="497"/>
        <v>58.494</v>
      </c>
      <c r="H53" s="7">
        <f t="shared" si="497"/>
        <v>58.209000000000003</v>
      </c>
      <c r="I53" s="7">
        <f t="shared" si="497"/>
        <v>55.877000000000002</v>
      </c>
      <c r="J53" s="7">
        <f t="shared" si="497"/>
        <v>58.651000000000003</v>
      </c>
      <c r="K53" s="7">
        <f t="shared" si="497"/>
        <v>49.518999999999998</v>
      </c>
      <c r="L53" s="7">
        <f t="shared" si="497"/>
        <v>54.369</v>
      </c>
      <c r="M53" s="7">
        <f t="shared" si="497"/>
        <v>55.533999999999999</v>
      </c>
      <c r="N53" s="7">
        <f t="shared" si="497"/>
        <v>85.308999999999997</v>
      </c>
      <c r="O53" s="7">
        <f t="shared" si="497"/>
        <v>76.165000000000006</v>
      </c>
      <c r="P53" s="7">
        <f t="shared" si="497"/>
        <v>60.095999999999997</v>
      </c>
      <c r="Q53" s="7">
        <f t="shared" si="497"/>
        <v>63.198999999999998</v>
      </c>
      <c r="R53" s="7">
        <f t="shared" si="497"/>
        <v>50.868000000000002</v>
      </c>
      <c r="S53" s="7">
        <f t="shared" si="497"/>
        <v>65.058999999999997</v>
      </c>
      <c r="T53" s="7">
        <f t="shared" si="497"/>
        <v>66.936999999999998</v>
      </c>
      <c r="U53" s="7">
        <f t="shared" si="497"/>
        <v>48.569000000000003</v>
      </c>
      <c r="V53" s="7">
        <f t="shared" si="497"/>
        <v>54.036000000000001</v>
      </c>
      <c r="W53" s="7">
        <f t="shared" si="497"/>
        <v>50.356999999999999</v>
      </c>
      <c r="X53" s="7">
        <f t="shared" ref="X53:AI53" si="498">X72+X145</f>
        <v>70.721999999999994</v>
      </c>
      <c r="Y53" s="7">
        <f t="shared" si="498"/>
        <v>57.967200000000005</v>
      </c>
      <c r="Z53" s="7">
        <f t="shared" si="498"/>
        <v>65.664999999999992</v>
      </c>
      <c r="AA53" s="7">
        <f t="shared" si="498"/>
        <v>93.468000000000004</v>
      </c>
      <c r="AB53" s="7">
        <f t="shared" si="498"/>
        <v>56.526000000000003</v>
      </c>
      <c r="AC53" s="7">
        <f t="shared" si="498"/>
        <v>65.406000000000006</v>
      </c>
      <c r="AD53" s="7">
        <f t="shared" si="498"/>
        <v>57.555999999999997</v>
      </c>
      <c r="AE53" s="7">
        <f t="shared" si="498"/>
        <v>73.873999999999995</v>
      </c>
      <c r="AF53" s="7">
        <f t="shared" si="498"/>
        <v>58.602000000000004</v>
      </c>
      <c r="AG53" s="7">
        <f t="shared" si="498"/>
        <v>52.872700000000002</v>
      </c>
      <c r="AH53" s="7">
        <f t="shared" si="498"/>
        <v>52.568100000000001</v>
      </c>
      <c r="AI53" s="7">
        <f t="shared" si="498"/>
        <v>62.008000000000003</v>
      </c>
      <c r="AJ53" s="7">
        <f t="shared" ref="AJ53:BG53" si="499">AJ72+AJ145+AJ95</f>
        <v>71.988</v>
      </c>
      <c r="AK53" s="7">
        <f t="shared" si="499"/>
        <v>84.411000000000001</v>
      </c>
      <c r="AL53" s="7">
        <f t="shared" si="499"/>
        <v>76.658000000000001</v>
      </c>
      <c r="AM53" s="7">
        <f t="shared" si="499"/>
        <v>98.265999999999991</v>
      </c>
      <c r="AN53" s="7">
        <f t="shared" si="499"/>
        <v>85.918000000000006</v>
      </c>
      <c r="AO53" s="7">
        <f t="shared" si="499"/>
        <v>68.623999999999995</v>
      </c>
      <c r="AP53" s="7">
        <f t="shared" si="499"/>
        <v>75.364000000000004</v>
      </c>
      <c r="AQ53" s="7">
        <f t="shared" si="499"/>
        <v>112.28299999999999</v>
      </c>
      <c r="AR53" s="7">
        <f t="shared" si="499"/>
        <v>75.804000000000002</v>
      </c>
      <c r="AS53" s="7">
        <f t="shared" si="499"/>
        <v>62.973379999999999</v>
      </c>
      <c r="AT53" s="7">
        <f t="shared" si="499"/>
        <v>78.049218999999994</v>
      </c>
      <c r="AU53" s="7">
        <f t="shared" si="499"/>
        <v>59.281999999999996</v>
      </c>
      <c r="AV53" s="7">
        <f t="shared" si="499"/>
        <v>79.184235999999999</v>
      </c>
      <c r="AW53" s="7">
        <f t="shared" si="499"/>
        <v>78.548704000000001</v>
      </c>
      <c r="AX53" s="7">
        <f t="shared" si="499"/>
        <v>69.124559000000005</v>
      </c>
      <c r="AY53" s="7">
        <f t="shared" si="499"/>
        <v>80.201906999999991</v>
      </c>
      <c r="AZ53" s="7">
        <f t="shared" si="499"/>
        <v>67.523062999999993</v>
      </c>
      <c r="BA53" s="7">
        <f t="shared" si="499"/>
        <v>66.089862000000011</v>
      </c>
      <c r="BB53" s="7">
        <f t="shared" si="499"/>
        <v>60.392701000000002</v>
      </c>
      <c r="BC53" s="7">
        <f t="shared" si="499"/>
        <v>78.174705999999986</v>
      </c>
      <c r="BD53" s="7">
        <f t="shared" si="499"/>
        <v>61.984807999999987</v>
      </c>
      <c r="BE53" s="7">
        <f t="shared" si="499"/>
        <v>60.436290054483933</v>
      </c>
      <c r="BF53" s="7">
        <f t="shared" si="499"/>
        <v>75.634482000000006</v>
      </c>
      <c r="BG53" s="7">
        <f t="shared" si="499"/>
        <v>39.832193000000004</v>
      </c>
      <c r="BH53" s="7">
        <f t="shared" ref="BH53:CM53" si="500">BH72+BH145+BH95+BH122</f>
        <v>59.249248000000001</v>
      </c>
      <c r="BI53" s="482">
        <f t="shared" si="500"/>
        <v>95.937549999999987</v>
      </c>
      <c r="BJ53" s="482">
        <f t="shared" si="500"/>
        <v>108.12804500000001</v>
      </c>
      <c r="BK53" s="482">
        <f t="shared" si="500"/>
        <v>107.846384</v>
      </c>
      <c r="BL53" s="482">
        <f t="shared" si="500"/>
        <v>78.802293528127194</v>
      </c>
      <c r="BM53" s="482">
        <f t="shared" si="500"/>
        <v>84.621781269900936</v>
      </c>
      <c r="BN53" s="482">
        <f t="shared" si="500"/>
        <v>98.598787000000002</v>
      </c>
      <c r="BO53" s="737">
        <f t="shared" si="500"/>
        <v>91.520685999999998</v>
      </c>
      <c r="BP53" s="482">
        <f t="shared" si="500"/>
        <v>106.242593</v>
      </c>
      <c r="BQ53" s="482">
        <f t="shared" si="500"/>
        <v>96.209358000000009</v>
      </c>
      <c r="BR53" s="482">
        <f t="shared" si="500"/>
        <v>110.604465</v>
      </c>
      <c r="BS53" s="482">
        <f t="shared" si="500"/>
        <v>80.593884000000003</v>
      </c>
      <c r="BT53" s="482">
        <f t="shared" si="500"/>
        <v>113.96920799999999</v>
      </c>
      <c r="BU53" s="482">
        <f t="shared" si="500"/>
        <v>104.101602</v>
      </c>
      <c r="BV53" s="482">
        <f t="shared" si="500"/>
        <v>113.69234300000001</v>
      </c>
      <c r="BW53" s="482">
        <f t="shared" si="500"/>
        <v>117.153932</v>
      </c>
      <c r="BX53" s="482">
        <f t="shared" si="500"/>
        <v>97.268109999999993</v>
      </c>
      <c r="BY53" s="482">
        <f t="shared" si="500"/>
        <v>92.91528799999999</v>
      </c>
      <c r="BZ53" s="482">
        <f t="shared" si="500"/>
        <v>110.66414599999999</v>
      </c>
      <c r="CA53" s="737">
        <f t="shared" si="500"/>
        <v>94.356226000000007</v>
      </c>
      <c r="CB53" s="482">
        <f t="shared" si="500"/>
        <v>115.45603699999999</v>
      </c>
      <c r="CC53" s="482">
        <f t="shared" si="500"/>
        <v>121.934845</v>
      </c>
      <c r="CD53" s="482">
        <f t="shared" si="500"/>
        <v>119.175524</v>
      </c>
      <c r="CE53" s="482">
        <f t="shared" si="500"/>
        <v>121.02572500000001</v>
      </c>
      <c r="CF53" s="482">
        <f t="shared" si="500"/>
        <v>156.592907</v>
      </c>
      <c r="CG53" s="482">
        <f t="shared" si="500"/>
        <v>155.43231300000002</v>
      </c>
      <c r="CH53" s="482">
        <f t="shared" si="500"/>
        <v>147.0073893</v>
      </c>
      <c r="CI53" s="482">
        <f t="shared" si="500"/>
        <v>119.26628508012632</v>
      </c>
      <c r="CJ53" s="482">
        <f t="shared" si="500"/>
        <v>130.036925</v>
      </c>
      <c r="CK53" s="482">
        <f t="shared" si="500"/>
        <v>125.511814</v>
      </c>
      <c r="CL53" s="482">
        <f t="shared" si="500"/>
        <v>143.39055099999999</v>
      </c>
      <c r="CM53" s="482">
        <f t="shared" si="500"/>
        <v>154.482484</v>
      </c>
      <c r="CN53" s="482">
        <f t="shared" ref="CN53:DK53" si="501">CN72+CN145+CN95+CN122</f>
        <v>213.48977499999998</v>
      </c>
      <c r="CO53" s="482">
        <f t="shared" si="501"/>
        <v>166.738812</v>
      </c>
      <c r="CP53" s="482">
        <f t="shared" si="501"/>
        <v>185.60106100000002</v>
      </c>
      <c r="CQ53" s="482">
        <f t="shared" si="501"/>
        <v>149.17815100000001</v>
      </c>
      <c r="CR53" s="482">
        <f t="shared" si="501"/>
        <v>162.31484700000001</v>
      </c>
      <c r="CS53" s="482">
        <f t="shared" si="501"/>
        <v>187.77716199999998</v>
      </c>
      <c r="CT53" s="482">
        <f t="shared" si="501"/>
        <v>170.360985</v>
      </c>
      <c r="CU53" s="482">
        <f t="shared" si="501"/>
        <v>152.902379</v>
      </c>
      <c r="CV53" s="482">
        <f t="shared" si="501"/>
        <v>163.62129899999999</v>
      </c>
      <c r="CW53" s="482">
        <f t="shared" si="501"/>
        <v>159.46272500000001</v>
      </c>
      <c r="CX53" s="482">
        <f t="shared" si="501"/>
        <v>167.24547000000001</v>
      </c>
      <c r="CY53" s="482">
        <f t="shared" si="501"/>
        <v>158.64782699999998</v>
      </c>
      <c r="CZ53" s="482">
        <f t="shared" si="501"/>
        <v>179.303068</v>
      </c>
      <c r="DA53" s="482">
        <f t="shared" si="501"/>
        <v>208.219041</v>
      </c>
      <c r="DB53" s="482">
        <f t="shared" si="501"/>
        <v>227.66653700000001</v>
      </c>
      <c r="DC53" s="482">
        <f t="shared" si="501"/>
        <v>201.69729100000001</v>
      </c>
      <c r="DD53" s="482">
        <f t="shared" si="501"/>
        <v>187.53362600000003</v>
      </c>
      <c r="DE53" s="482">
        <f t="shared" si="501"/>
        <v>238.29991899999999</v>
      </c>
      <c r="DF53" s="482">
        <f t="shared" si="501"/>
        <v>173.30343400000001</v>
      </c>
      <c r="DG53" s="482">
        <f t="shared" si="501"/>
        <v>157.47272400000003</v>
      </c>
      <c r="DH53" s="482">
        <f t="shared" si="501"/>
        <v>172.37313999999998</v>
      </c>
      <c r="DI53" s="482">
        <f t="shared" si="501"/>
        <v>185.34276100000002</v>
      </c>
      <c r="DJ53" s="482">
        <f t="shared" si="501"/>
        <v>208.14512499999998</v>
      </c>
      <c r="DK53" s="482">
        <f t="shared" si="501"/>
        <v>148.84868900000001</v>
      </c>
      <c r="DL53" s="482">
        <f t="shared" ref="DL53:EQ53" si="502">DL72+DL145+DL95+DL122</f>
        <v>15.629693999999999</v>
      </c>
      <c r="DM53" s="482">
        <f t="shared" si="502"/>
        <v>0.26644999999999996</v>
      </c>
      <c r="DN53" s="482">
        <f t="shared" si="502"/>
        <v>0.39710699999999999</v>
      </c>
      <c r="DO53" s="482">
        <f t="shared" si="502"/>
        <v>0.30342999999999998</v>
      </c>
      <c r="DP53" s="482">
        <f t="shared" si="502"/>
        <v>4.9869999999999998E-2</v>
      </c>
      <c r="DQ53" s="482">
        <f t="shared" si="502"/>
        <v>0.19567000000000001</v>
      </c>
      <c r="DR53" s="482">
        <f t="shared" si="502"/>
        <v>6.0269999999999997E-2</v>
      </c>
      <c r="DS53" s="482">
        <f t="shared" si="502"/>
        <v>0.16492400000000002</v>
      </c>
      <c r="DT53" s="482">
        <f t="shared" si="502"/>
        <v>0.51335999999999993</v>
      </c>
      <c r="DU53" s="482">
        <f t="shared" si="502"/>
        <v>0.354265</v>
      </c>
      <c r="DV53" s="482">
        <f t="shared" si="502"/>
        <v>0.98008000000000006</v>
      </c>
      <c r="DW53" s="482">
        <f t="shared" si="502"/>
        <v>0.92698999999999998</v>
      </c>
      <c r="DX53" s="482">
        <f t="shared" si="502"/>
        <v>1.3132969999999999</v>
      </c>
      <c r="DY53" s="482">
        <f t="shared" si="502"/>
        <v>1.31745</v>
      </c>
      <c r="DZ53" s="482">
        <f t="shared" si="502"/>
        <v>0.90081000000000011</v>
      </c>
      <c r="EA53" s="482">
        <f t="shared" si="502"/>
        <v>3.2545029999999997</v>
      </c>
      <c r="EB53" s="482">
        <f t="shared" si="502"/>
        <v>0.16857</v>
      </c>
      <c r="EC53" s="482">
        <f t="shared" si="502"/>
        <v>0.41541500000000003</v>
      </c>
      <c r="ED53" s="482">
        <f t="shared" si="502"/>
        <v>0.53744799999999993</v>
      </c>
      <c r="EE53" s="482">
        <f t="shared" si="502"/>
        <v>2.1077319999999999</v>
      </c>
      <c r="EF53" s="482">
        <f t="shared" si="502"/>
        <v>0.26460400000000001</v>
      </c>
      <c r="EG53" s="482">
        <f t="shared" si="502"/>
        <v>1.8700000000000001E-2</v>
      </c>
      <c r="EH53" s="482">
        <f t="shared" si="502"/>
        <v>0.16775000000000001</v>
      </c>
      <c r="EI53" s="482">
        <f t="shared" si="502"/>
        <v>2.7219999999999998E-2</v>
      </c>
      <c r="EJ53" s="482">
        <f t="shared" si="502"/>
        <v>0.6103860000000001</v>
      </c>
      <c r="EK53" s="482">
        <f t="shared" si="502"/>
        <v>0.1086</v>
      </c>
      <c r="EL53" s="482">
        <f t="shared" si="502"/>
        <v>1.233606</v>
      </c>
      <c r="EM53" s="482">
        <f t="shared" si="502"/>
        <v>10.233687</v>
      </c>
      <c r="EN53" s="482">
        <f t="shared" si="502"/>
        <v>74.101735000000005</v>
      </c>
      <c r="EO53" s="482">
        <f t="shared" si="502"/>
        <v>130.956988</v>
      </c>
      <c r="EP53" s="482">
        <f t="shared" si="502"/>
        <v>155.70918</v>
      </c>
      <c r="EQ53" s="482">
        <f t="shared" si="502"/>
        <v>202.00962100000001</v>
      </c>
      <c r="ER53" s="482">
        <f t="shared" ref="ER53:FN53" si="503">ER72+ER145+ER95+ER122</f>
        <v>196.000452</v>
      </c>
      <c r="ES53" s="482">
        <f t="shared" si="503"/>
        <v>257.750833</v>
      </c>
      <c r="ET53" s="482">
        <f t="shared" si="503"/>
        <v>233.92755</v>
      </c>
      <c r="EU53" s="482">
        <f t="shared" si="503"/>
        <v>190.25678199999999</v>
      </c>
      <c r="EV53" s="482">
        <f t="shared" si="503"/>
        <v>206.78178800000001</v>
      </c>
      <c r="EW53" s="482">
        <f t="shared" si="503"/>
        <v>201.562468</v>
      </c>
      <c r="EX53" s="482">
        <f t="shared" si="503"/>
        <v>240.20383300000003</v>
      </c>
      <c r="EY53" s="482">
        <f t="shared" si="503"/>
        <v>216.14142399999997</v>
      </c>
      <c r="EZ53" s="482">
        <f t="shared" si="503"/>
        <v>232.92802300000002</v>
      </c>
      <c r="FA53" s="482">
        <f t="shared" si="503"/>
        <v>248.183494</v>
      </c>
      <c r="FB53" s="482">
        <f t="shared" si="503"/>
        <v>269.22514899999999</v>
      </c>
      <c r="FC53" s="482">
        <f t="shared" si="503"/>
        <v>226.28164299999997</v>
      </c>
      <c r="FD53" s="482">
        <f t="shared" si="503"/>
        <v>255.29956999999999</v>
      </c>
      <c r="FE53" s="482">
        <f t="shared" si="503"/>
        <v>275.426018</v>
      </c>
      <c r="FF53" s="482">
        <f t="shared" si="503"/>
        <v>247.38093900000001</v>
      </c>
      <c r="FG53" s="482">
        <f t="shared" si="503"/>
        <v>215.93742399999999</v>
      </c>
      <c r="FH53" s="482">
        <f t="shared" si="503"/>
        <v>253.99231499999999</v>
      </c>
      <c r="FI53" s="482">
        <f t="shared" si="503"/>
        <v>236.462862</v>
      </c>
      <c r="FJ53" s="482">
        <f t="shared" si="503"/>
        <v>247.82673</v>
      </c>
      <c r="FK53" s="482">
        <f t="shared" si="503"/>
        <v>219.44877199999999</v>
      </c>
      <c r="FL53" s="482">
        <f t="shared" si="503"/>
        <v>223.81473799999998</v>
      </c>
      <c r="FM53" s="482">
        <f t="shared" si="503"/>
        <v>307.99425200000002</v>
      </c>
      <c r="FN53" s="482">
        <f t="shared" si="503"/>
        <v>233.96522899999999</v>
      </c>
      <c r="FO53" s="482">
        <f t="shared" ref="FO53:FP53" si="504">FO72+FO145+FO95+FO122</f>
        <v>219.80092099999999</v>
      </c>
      <c r="FP53" s="482">
        <f t="shared" si="504"/>
        <v>257.75127499999996</v>
      </c>
      <c r="FQ53" s="482">
        <f t="shared" ref="FQ53:FR53" si="505">FQ72+FQ145+FQ95+FQ122</f>
        <v>233.29300000000001</v>
      </c>
      <c r="FR53" s="482">
        <f t="shared" si="505"/>
        <v>259.40600000000001</v>
      </c>
      <c r="FS53" s="482">
        <f t="shared" ref="FS53:FT53" si="506">FS72+FS145+FS95+FS122</f>
        <v>212.64300000000003</v>
      </c>
      <c r="FT53" s="482">
        <f t="shared" si="506"/>
        <v>248.42702249999999</v>
      </c>
      <c r="FU53" s="482">
        <f t="shared" ref="FU53:FV53" si="507">FU72+FU145+FU95+FU122</f>
        <v>260.43200000000002</v>
      </c>
      <c r="FV53" s="482">
        <f t="shared" si="507"/>
        <v>286.38600000000002</v>
      </c>
      <c r="FW53" s="482">
        <f t="shared" ref="FW53:FX53" si="508">FW72+FW145+FW95+FW122</f>
        <v>240.23</v>
      </c>
      <c r="FX53" s="482">
        <f t="shared" si="508"/>
        <v>237.03599999999997</v>
      </c>
      <c r="FY53" s="482">
        <f t="shared" ref="FY53:FZ53" si="509">FY72+FY145+FY95+FY122</f>
        <v>289.93599999999998</v>
      </c>
      <c r="FZ53" s="482">
        <f t="shared" si="509"/>
        <v>232.09299999999999</v>
      </c>
      <c r="GA53" s="482">
        <f t="shared" ref="GA53:GB53" si="510">GA72+GA145+GA95+GA122</f>
        <v>197.21299999999999</v>
      </c>
      <c r="GB53" s="482">
        <f t="shared" si="510"/>
        <v>254.898</v>
      </c>
      <c r="GC53" s="482">
        <f t="shared" ref="GC53:GD53" si="511">GC72+GC145+GC95+GC122</f>
        <v>271.12877500000002</v>
      </c>
      <c r="GD53" s="482">
        <f t="shared" si="511"/>
        <v>273.30860378999995</v>
      </c>
      <c r="GE53" s="482">
        <f t="shared" ref="GE53" si="512">GE72+GE145+GE95+GE122</f>
        <v>211.97106299999999</v>
      </c>
      <c r="GF53" s="482"/>
      <c r="GG53" s="482"/>
      <c r="GH53" s="826"/>
      <c r="GI53" s="665"/>
      <c r="GJ53" s="665"/>
      <c r="GK53" s="665"/>
      <c r="GL53" s="665"/>
      <c r="GM53" s="665"/>
      <c r="GN53" s="665"/>
      <c r="GO53" s="665"/>
      <c r="GP53" s="665"/>
      <c r="GQ53" s="665"/>
      <c r="GR53" s="665"/>
      <c r="GS53" s="665"/>
      <c r="GT53" s="665"/>
      <c r="GU53" s="665"/>
      <c r="GV53" s="665"/>
      <c r="GW53" s="665"/>
      <c r="GX53" s="665"/>
      <c r="GY53" s="665"/>
      <c r="GZ53" s="827"/>
    </row>
    <row r="54" spans="1:208" outlineLevel="1">
      <c r="A54" s="9"/>
      <c r="B54" s="190"/>
      <c r="C54" s="190"/>
      <c r="D54" s="189" t="s">
        <v>103</v>
      </c>
      <c r="E54" s="190" t="s">
        <v>73</v>
      </c>
      <c r="F54" s="7">
        <f t="shared" ref="F54:W54" si="513">F73</f>
        <v>29.521000000000001</v>
      </c>
      <c r="G54" s="7">
        <f t="shared" si="513"/>
        <v>18.879000000000001</v>
      </c>
      <c r="H54" s="7">
        <f t="shared" si="513"/>
        <v>38.140999999999998</v>
      </c>
      <c r="I54" s="7">
        <f t="shared" si="513"/>
        <v>28.652000000000001</v>
      </c>
      <c r="J54" s="7">
        <f t="shared" si="513"/>
        <v>32.911000000000001</v>
      </c>
      <c r="K54" s="7">
        <f t="shared" si="513"/>
        <v>25.821000000000002</v>
      </c>
      <c r="L54" s="7">
        <f t="shared" si="513"/>
        <v>32.826000000000001</v>
      </c>
      <c r="M54" s="7">
        <f t="shared" si="513"/>
        <v>33.082000000000001</v>
      </c>
      <c r="N54" s="7">
        <f t="shared" si="513"/>
        <v>43.206000000000003</v>
      </c>
      <c r="O54" s="7">
        <f t="shared" si="513"/>
        <v>57.820999999999998</v>
      </c>
      <c r="P54" s="7">
        <f t="shared" si="513"/>
        <v>33.284999999999997</v>
      </c>
      <c r="Q54" s="7">
        <f t="shared" si="513"/>
        <v>26.064</v>
      </c>
      <c r="R54" s="7">
        <f t="shared" si="513"/>
        <v>21.277999999999999</v>
      </c>
      <c r="S54" s="7">
        <f t="shared" si="513"/>
        <v>23.262</v>
      </c>
      <c r="T54" s="7">
        <f t="shared" si="513"/>
        <v>31.771000000000001</v>
      </c>
      <c r="U54" s="7">
        <f t="shared" si="513"/>
        <v>28.227</v>
      </c>
      <c r="V54" s="7">
        <f t="shared" si="513"/>
        <v>23.814</v>
      </c>
      <c r="W54" s="7">
        <f t="shared" si="513"/>
        <v>23.094999999999999</v>
      </c>
      <c r="X54" s="7">
        <f t="shared" ref="X54:AI54" si="514">X73+X146</f>
        <v>32.091000000000001</v>
      </c>
      <c r="Y54" s="7">
        <f t="shared" si="514"/>
        <v>29.4818</v>
      </c>
      <c r="Z54" s="7">
        <f t="shared" si="514"/>
        <v>40.041999999999994</v>
      </c>
      <c r="AA54" s="7">
        <f t="shared" si="514"/>
        <v>30.607000000000003</v>
      </c>
      <c r="AB54" s="7">
        <f t="shared" si="514"/>
        <v>31.118000000000002</v>
      </c>
      <c r="AC54" s="7">
        <f t="shared" si="514"/>
        <v>28.225000000000001</v>
      </c>
      <c r="AD54" s="7">
        <f t="shared" si="514"/>
        <v>36.151000000000003</v>
      </c>
      <c r="AE54" s="7">
        <f t="shared" si="514"/>
        <v>33.131999999999998</v>
      </c>
      <c r="AF54" s="7">
        <f t="shared" si="514"/>
        <v>36.777000000000001</v>
      </c>
      <c r="AG54" s="7">
        <f t="shared" si="514"/>
        <v>37.779599999999995</v>
      </c>
      <c r="AH54" s="7">
        <f t="shared" si="514"/>
        <v>70.566600000000008</v>
      </c>
      <c r="AI54" s="7">
        <f t="shared" si="514"/>
        <v>33.780999999999999</v>
      </c>
      <c r="AJ54" s="7">
        <f t="shared" ref="AJ54:BG54" si="515">AJ73+AJ146+AJ96</f>
        <v>45.994999999999997</v>
      </c>
      <c r="AK54" s="7">
        <f t="shared" si="515"/>
        <v>44.14</v>
      </c>
      <c r="AL54" s="7">
        <f t="shared" si="515"/>
        <v>42.135000000000005</v>
      </c>
      <c r="AM54" s="7">
        <f t="shared" si="515"/>
        <v>62.214999999999996</v>
      </c>
      <c r="AN54" s="7">
        <f t="shared" si="515"/>
        <v>66.462000000000003</v>
      </c>
      <c r="AO54" s="7">
        <f t="shared" si="515"/>
        <v>64.504999999999995</v>
      </c>
      <c r="AP54" s="7">
        <f t="shared" si="515"/>
        <v>51.932000000000002</v>
      </c>
      <c r="AQ54" s="7">
        <f t="shared" si="515"/>
        <v>41.152999999999999</v>
      </c>
      <c r="AR54" s="7">
        <f t="shared" si="515"/>
        <v>46.366000000000007</v>
      </c>
      <c r="AS54" s="7">
        <f t="shared" si="515"/>
        <v>49.738190000000003</v>
      </c>
      <c r="AT54" s="7">
        <f t="shared" si="515"/>
        <v>43.618509000000003</v>
      </c>
      <c r="AU54" s="7">
        <f t="shared" si="515"/>
        <v>41.262999999999998</v>
      </c>
      <c r="AV54" s="7">
        <f t="shared" si="515"/>
        <v>36.054332000000002</v>
      </c>
      <c r="AW54" s="7">
        <f t="shared" si="515"/>
        <v>30.889937999999997</v>
      </c>
      <c r="AX54" s="7">
        <f t="shared" si="515"/>
        <v>36.562746999999995</v>
      </c>
      <c r="AY54" s="7">
        <f t="shared" si="515"/>
        <v>31.961167000000003</v>
      </c>
      <c r="AZ54" s="7">
        <f t="shared" si="515"/>
        <v>36.159531999999999</v>
      </c>
      <c r="BA54" s="7">
        <f t="shared" si="515"/>
        <v>34.147669999999998</v>
      </c>
      <c r="BB54" s="7">
        <f t="shared" si="515"/>
        <v>38.269411999999996</v>
      </c>
      <c r="BC54" s="7">
        <f t="shared" si="515"/>
        <v>27.618801999999999</v>
      </c>
      <c r="BD54" s="7">
        <f t="shared" si="515"/>
        <v>46.572366000000002</v>
      </c>
      <c r="BE54" s="7">
        <f t="shared" si="515"/>
        <v>48.256290958702778</v>
      </c>
      <c r="BF54" s="7">
        <f t="shared" si="515"/>
        <v>40.718946000000003</v>
      </c>
      <c r="BG54" s="7">
        <f t="shared" si="515"/>
        <v>50.420442999999999</v>
      </c>
      <c r="BH54" s="7">
        <f t="shared" ref="BH54:CM54" si="516">BH73+BH146+BH96+BH123</f>
        <v>52.733966000000002</v>
      </c>
      <c r="BI54" s="482">
        <f t="shared" si="516"/>
        <v>54.751846</v>
      </c>
      <c r="BJ54" s="482">
        <f t="shared" si="516"/>
        <v>40.993051000000001</v>
      </c>
      <c r="BK54" s="482">
        <f t="shared" si="516"/>
        <v>46.336234000000005</v>
      </c>
      <c r="BL54" s="482">
        <f t="shared" si="516"/>
        <v>44.079466594141074</v>
      </c>
      <c r="BM54" s="482">
        <f t="shared" si="516"/>
        <v>54.151005428719273</v>
      </c>
      <c r="BN54" s="482">
        <f t="shared" si="516"/>
        <v>56.359603</v>
      </c>
      <c r="BO54" s="737">
        <f t="shared" si="516"/>
        <v>49.079018999999995</v>
      </c>
      <c r="BP54" s="482">
        <f t="shared" si="516"/>
        <v>57.770647000000011</v>
      </c>
      <c r="BQ54" s="482">
        <f t="shared" si="516"/>
        <v>56.847842999999997</v>
      </c>
      <c r="BR54" s="482">
        <f t="shared" si="516"/>
        <v>56.644337000000007</v>
      </c>
      <c r="BS54" s="482">
        <f t="shared" si="516"/>
        <v>48.842770999999999</v>
      </c>
      <c r="BT54" s="482">
        <f t="shared" si="516"/>
        <v>49.985782</v>
      </c>
      <c r="BU54" s="482">
        <f t="shared" si="516"/>
        <v>60.291997000000009</v>
      </c>
      <c r="BV54" s="482">
        <f t="shared" si="516"/>
        <v>53.242379</v>
      </c>
      <c r="BW54" s="482">
        <f t="shared" si="516"/>
        <v>53.277596000000003</v>
      </c>
      <c r="BX54" s="482">
        <f t="shared" si="516"/>
        <v>57.335366000000008</v>
      </c>
      <c r="BY54" s="482">
        <f t="shared" si="516"/>
        <v>71.525503000000015</v>
      </c>
      <c r="BZ54" s="482">
        <f t="shared" si="516"/>
        <v>52.969695000000002</v>
      </c>
      <c r="CA54" s="737">
        <f t="shared" si="516"/>
        <v>49.753116000000006</v>
      </c>
      <c r="CB54" s="482">
        <f t="shared" si="516"/>
        <v>60.487118999999993</v>
      </c>
      <c r="CC54" s="482">
        <f t="shared" si="516"/>
        <v>61.322680000000005</v>
      </c>
      <c r="CD54" s="482">
        <f t="shared" si="516"/>
        <v>60.837329999999987</v>
      </c>
      <c r="CE54" s="482">
        <f t="shared" si="516"/>
        <v>68.279246000000001</v>
      </c>
      <c r="CF54" s="482">
        <f t="shared" si="516"/>
        <v>76.421706</v>
      </c>
      <c r="CG54" s="482">
        <f t="shared" si="516"/>
        <v>79.812410999999997</v>
      </c>
      <c r="CH54" s="482">
        <f t="shared" si="516"/>
        <v>83.068115030000001</v>
      </c>
      <c r="CI54" s="482">
        <f t="shared" si="516"/>
        <v>89.980459999999994</v>
      </c>
      <c r="CJ54" s="482">
        <f t="shared" si="516"/>
        <v>76.675657000000001</v>
      </c>
      <c r="CK54" s="482">
        <f t="shared" si="516"/>
        <v>100.795992</v>
      </c>
      <c r="CL54" s="482">
        <f t="shared" si="516"/>
        <v>101.48746500000001</v>
      </c>
      <c r="CM54" s="482">
        <f t="shared" si="516"/>
        <v>95.004604999999998</v>
      </c>
      <c r="CN54" s="482">
        <f t="shared" ref="CN54:DK54" si="517">CN73+CN146+CN96+CN123</f>
        <v>110.176374</v>
      </c>
      <c r="CO54" s="482">
        <f t="shared" si="517"/>
        <v>107.3617</v>
      </c>
      <c r="CP54" s="482">
        <f t="shared" si="517"/>
        <v>109.35389900000001</v>
      </c>
      <c r="CQ54" s="482">
        <f t="shared" si="517"/>
        <v>108.82748199999999</v>
      </c>
      <c r="CR54" s="482">
        <f t="shared" si="517"/>
        <v>95.975517999999994</v>
      </c>
      <c r="CS54" s="482">
        <f t="shared" si="517"/>
        <v>103.42034600000001</v>
      </c>
      <c r="CT54" s="482">
        <f t="shared" si="517"/>
        <v>92.044001000000009</v>
      </c>
      <c r="CU54" s="482">
        <f t="shared" si="517"/>
        <v>98.042828</v>
      </c>
      <c r="CV54" s="482">
        <f t="shared" si="517"/>
        <v>108.486684</v>
      </c>
      <c r="CW54" s="482">
        <f t="shared" si="517"/>
        <v>105.84992000000001</v>
      </c>
      <c r="CX54" s="482">
        <f t="shared" si="517"/>
        <v>116.339978</v>
      </c>
      <c r="CY54" s="482">
        <f t="shared" si="517"/>
        <v>100.60923200000001</v>
      </c>
      <c r="CZ54" s="482">
        <f t="shared" si="517"/>
        <v>116.848006</v>
      </c>
      <c r="DA54" s="482">
        <f t="shared" si="517"/>
        <v>112.47897199999998</v>
      </c>
      <c r="DB54" s="482">
        <f t="shared" si="517"/>
        <v>113.04844199999999</v>
      </c>
      <c r="DC54" s="482">
        <f t="shared" si="517"/>
        <v>127.032674</v>
      </c>
      <c r="DD54" s="482">
        <f t="shared" si="517"/>
        <v>116.94469000000002</v>
      </c>
      <c r="DE54" s="482">
        <f t="shared" si="517"/>
        <v>120.78871400000001</v>
      </c>
      <c r="DF54" s="482">
        <f t="shared" si="517"/>
        <v>121.23173499999999</v>
      </c>
      <c r="DG54" s="482">
        <f t="shared" si="517"/>
        <v>119.008216</v>
      </c>
      <c r="DH54" s="482">
        <f t="shared" si="517"/>
        <v>107.325563</v>
      </c>
      <c r="DI54" s="482">
        <f t="shared" si="517"/>
        <v>87.505310999999992</v>
      </c>
      <c r="DJ54" s="482">
        <f t="shared" si="517"/>
        <v>97.310699</v>
      </c>
      <c r="DK54" s="482">
        <f t="shared" si="517"/>
        <v>117.03231400000001</v>
      </c>
      <c r="DL54" s="482">
        <f t="shared" ref="DL54:EQ54" si="518">DL73+DL146+DL96+DL123</f>
        <v>46.460589000000006</v>
      </c>
      <c r="DM54" s="482">
        <f t="shared" si="518"/>
        <v>31.881367000000004</v>
      </c>
      <c r="DN54" s="482">
        <f t="shared" si="518"/>
        <v>125.346135</v>
      </c>
      <c r="DO54" s="482">
        <f t="shared" si="518"/>
        <v>68.512007999999994</v>
      </c>
      <c r="DP54" s="482">
        <f t="shared" si="518"/>
        <v>76.570448999999996</v>
      </c>
      <c r="DQ54" s="482">
        <f t="shared" si="518"/>
        <v>74.485079999999996</v>
      </c>
      <c r="DR54" s="482">
        <f t="shared" si="518"/>
        <v>96.541763000000003</v>
      </c>
      <c r="DS54" s="482">
        <f t="shared" si="518"/>
        <v>77.107066000000003</v>
      </c>
      <c r="DT54" s="482">
        <f t="shared" si="518"/>
        <v>88.476825000000005</v>
      </c>
      <c r="DU54" s="482">
        <f t="shared" si="518"/>
        <v>116.12748500000001</v>
      </c>
      <c r="DV54" s="482">
        <f t="shared" si="518"/>
        <v>78.984497999999988</v>
      </c>
      <c r="DW54" s="482">
        <f t="shared" si="518"/>
        <v>67.914469000000011</v>
      </c>
      <c r="DX54" s="482">
        <f t="shared" si="518"/>
        <v>78.007005000000007</v>
      </c>
      <c r="DY54" s="482">
        <f t="shared" si="518"/>
        <v>101.97862499999999</v>
      </c>
      <c r="DZ54" s="482">
        <f t="shared" si="518"/>
        <v>79.840126999999995</v>
      </c>
      <c r="EA54" s="482">
        <f t="shared" si="518"/>
        <v>146.89526599999996</v>
      </c>
      <c r="EB54" s="482">
        <f t="shared" si="518"/>
        <v>97.938535000000002</v>
      </c>
      <c r="EC54" s="482">
        <f t="shared" si="518"/>
        <v>147.550231</v>
      </c>
      <c r="ED54" s="482">
        <f t="shared" si="518"/>
        <v>62.169545999999897</v>
      </c>
      <c r="EE54" s="482">
        <f t="shared" si="518"/>
        <v>68.811313999999996</v>
      </c>
      <c r="EF54" s="482">
        <f t="shared" si="518"/>
        <v>95.152878000000001</v>
      </c>
      <c r="EG54" s="482">
        <f t="shared" si="518"/>
        <v>113.96002299999999</v>
      </c>
      <c r="EH54" s="482">
        <f t="shared" si="518"/>
        <v>68.163786000000002</v>
      </c>
      <c r="EI54" s="482">
        <f t="shared" si="518"/>
        <v>61.242696999999993</v>
      </c>
      <c r="EJ54" s="482">
        <f t="shared" si="518"/>
        <v>73.563615000000013</v>
      </c>
      <c r="EK54" s="482">
        <f t="shared" si="518"/>
        <v>55.362961999999996</v>
      </c>
      <c r="EL54" s="482">
        <f t="shared" si="518"/>
        <v>55.516289</v>
      </c>
      <c r="EM54" s="482">
        <f t="shared" si="518"/>
        <v>64.833674000000002</v>
      </c>
      <c r="EN54" s="482">
        <f t="shared" si="518"/>
        <v>89.123475999999997</v>
      </c>
      <c r="EO54" s="482">
        <f t="shared" si="518"/>
        <v>121.99834099999998</v>
      </c>
      <c r="EP54" s="482">
        <f t="shared" si="518"/>
        <v>90.210088999999996</v>
      </c>
      <c r="EQ54" s="482">
        <f t="shared" si="518"/>
        <v>91.515631000000013</v>
      </c>
      <c r="ER54" s="482">
        <f t="shared" ref="ER54:FN54" si="519">ER73+ER146+ER96+ER123</f>
        <v>75.895329000000004</v>
      </c>
      <c r="ES54" s="482">
        <f t="shared" si="519"/>
        <v>95.078012000000001</v>
      </c>
      <c r="ET54" s="482">
        <f t="shared" si="519"/>
        <v>103.77132300000001</v>
      </c>
      <c r="EU54" s="482">
        <f t="shared" si="519"/>
        <v>70.220035999999993</v>
      </c>
      <c r="EV54" s="482">
        <f t="shared" si="519"/>
        <v>88.675255000000007</v>
      </c>
      <c r="EW54" s="482">
        <f t="shared" si="519"/>
        <v>146.650319</v>
      </c>
      <c r="EX54" s="482">
        <f t="shared" si="519"/>
        <v>112.57290599999999</v>
      </c>
      <c r="EY54" s="482">
        <f t="shared" si="519"/>
        <v>145.741749</v>
      </c>
      <c r="EZ54" s="482">
        <f t="shared" si="519"/>
        <v>110.62108599999999</v>
      </c>
      <c r="FA54" s="482">
        <f t="shared" si="519"/>
        <v>122.924027</v>
      </c>
      <c r="FB54" s="482">
        <f t="shared" si="519"/>
        <v>86.917521000000008</v>
      </c>
      <c r="FC54" s="482">
        <f t="shared" si="519"/>
        <v>87.805573999999993</v>
      </c>
      <c r="FD54" s="482">
        <f t="shared" si="519"/>
        <v>81.73470300000001</v>
      </c>
      <c r="FE54" s="482">
        <f t="shared" si="519"/>
        <v>78.670473999999999</v>
      </c>
      <c r="FF54" s="482">
        <f t="shared" si="519"/>
        <v>100.98892599999999</v>
      </c>
      <c r="FG54" s="482">
        <f t="shared" si="519"/>
        <v>110.28495099999999</v>
      </c>
      <c r="FH54" s="482">
        <f t="shared" si="519"/>
        <v>136.06126599999999</v>
      </c>
      <c r="FI54" s="482">
        <f t="shared" si="519"/>
        <v>108.45038599999999</v>
      </c>
      <c r="FJ54" s="482">
        <f t="shared" si="519"/>
        <v>127.026117</v>
      </c>
      <c r="FK54" s="482">
        <f t="shared" si="519"/>
        <v>104.69441399999999</v>
      </c>
      <c r="FL54" s="482">
        <f t="shared" si="519"/>
        <v>96.079387999999994</v>
      </c>
      <c r="FM54" s="482">
        <f t="shared" si="519"/>
        <v>108.549851</v>
      </c>
      <c r="FN54" s="482">
        <f t="shared" si="519"/>
        <v>120.93196600000002</v>
      </c>
      <c r="FO54" s="482">
        <f t="shared" ref="FO54:FP54" si="520">FO73+FO146+FO96+FO123</f>
        <v>98.410688000000007</v>
      </c>
      <c r="FP54" s="482">
        <f t="shared" si="520"/>
        <v>110.196856</v>
      </c>
      <c r="FQ54" s="482">
        <f t="shared" ref="FQ54:FR54" si="521">FQ73+FQ146+FQ96+FQ123</f>
        <v>89.605999999999995</v>
      </c>
      <c r="FR54" s="482">
        <f t="shared" si="521"/>
        <v>91.875999999999991</v>
      </c>
      <c r="FS54" s="482">
        <f t="shared" ref="FS54:FT54" si="522">FS73+FS146+FS96+FS123</f>
        <v>94.896000000000001</v>
      </c>
      <c r="FT54" s="482">
        <f t="shared" si="522"/>
        <v>117.00578400000001</v>
      </c>
      <c r="FU54" s="482">
        <f t="shared" ref="FU54:FV54" si="523">FU73+FU146+FU96+FU123</f>
        <v>128.49199999999999</v>
      </c>
      <c r="FV54" s="482">
        <f t="shared" si="523"/>
        <v>129.637</v>
      </c>
      <c r="FW54" s="482">
        <f t="shared" ref="FW54:FX54" si="524">FW73+FW146+FW96+FW123</f>
        <v>104.28399999999999</v>
      </c>
      <c r="FX54" s="482">
        <f t="shared" si="524"/>
        <v>100.604</v>
      </c>
      <c r="FY54" s="482">
        <f t="shared" ref="FY54:FZ54" si="525">FY73+FY146+FY96+FY123</f>
        <v>99.12</v>
      </c>
      <c r="FZ54" s="482">
        <f t="shared" si="525"/>
        <v>104.69800000000001</v>
      </c>
      <c r="GA54" s="482">
        <f t="shared" ref="GA54:GB54" si="526">GA73+GA146+GA96+GA123</f>
        <v>138.53800000000001</v>
      </c>
      <c r="GB54" s="482">
        <f t="shared" si="526"/>
        <v>106.298</v>
      </c>
      <c r="GC54" s="482">
        <f t="shared" ref="GC54:GD54" si="527">GC73+GC146+GC96+GC123</f>
        <v>100.273167008</v>
      </c>
      <c r="GD54" s="482">
        <f t="shared" si="527"/>
        <v>110.30858740000001</v>
      </c>
      <c r="GE54" s="482">
        <f t="shared" ref="GE54" si="528">GE73+GE146+GE96+GE123</f>
        <v>107.683306</v>
      </c>
      <c r="GF54" s="482"/>
      <c r="GG54" s="482"/>
      <c r="GH54" s="813"/>
      <c r="GI54" s="767"/>
      <c r="GJ54" s="767"/>
      <c r="GK54" s="767"/>
      <c r="GL54" s="767"/>
      <c r="GM54" s="767"/>
      <c r="GN54" s="767"/>
      <c r="GO54" s="767"/>
      <c r="GP54" s="767"/>
      <c r="GQ54" s="767"/>
      <c r="GR54" s="767"/>
      <c r="GS54" s="767"/>
      <c r="GT54" s="767"/>
      <c r="GU54" s="767"/>
      <c r="GV54" s="767"/>
      <c r="GW54" s="767"/>
      <c r="GX54" s="665"/>
      <c r="GY54" s="665"/>
      <c r="GZ54" s="827"/>
    </row>
    <row r="55" spans="1:208" outlineLevel="1">
      <c r="B55" s="197"/>
      <c r="C55" s="197"/>
      <c r="D55" s="196" t="s">
        <v>105</v>
      </c>
      <c r="E55" s="197" t="s">
        <v>80</v>
      </c>
      <c r="F55" s="198">
        <f t="shared" ref="F55:W55" si="529">F74</f>
        <v>20.72</v>
      </c>
      <c r="G55" s="198">
        <f t="shared" si="529"/>
        <v>19.344999999999999</v>
      </c>
      <c r="H55" s="198">
        <f t="shared" si="529"/>
        <v>23.704000000000001</v>
      </c>
      <c r="I55" s="198">
        <f t="shared" si="529"/>
        <v>21.251000000000001</v>
      </c>
      <c r="J55" s="198">
        <f t="shared" si="529"/>
        <v>23.725000000000001</v>
      </c>
      <c r="K55" s="198">
        <f t="shared" si="529"/>
        <v>24.213999999999999</v>
      </c>
      <c r="L55" s="198">
        <f t="shared" si="529"/>
        <v>25.533999999999999</v>
      </c>
      <c r="M55" s="198">
        <f t="shared" si="529"/>
        <v>36.32</v>
      </c>
      <c r="N55" s="198">
        <f t="shared" si="529"/>
        <v>24.498000000000001</v>
      </c>
      <c r="O55" s="198">
        <f t="shared" si="529"/>
        <v>33.738</v>
      </c>
      <c r="P55" s="198">
        <f t="shared" si="529"/>
        <v>32.097999999999999</v>
      </c>
      <c r="Q55" s="198">
        <f t="shared" si="529"/>
        <v>30.004000000000001</v>
      </c>
      <c r="R55" s="198">
        <f t="shared" si="529"/>
        <v>24.09</v>
      </c>
      <c r="S55" s="198">
        <f t="shared" si="529"/>
        <v>20.384</v>
      </c>
      <c r="T55" s="198">
        <f t="shared" si="529"/>
        <v>27.384</v>
      </c>
      <c r="U55" s="198">
        <f t="shared" si="529"/>
        <v>23.454999999999998</v>
      </c>
      <c r="V55" s="198">
        <f t="shared" si="529"/>
        <v>22.574999999999999</v>
      </c>
      <c r="W55" s="198">
        <f t="shared" si="529"/>
        <v>24.646999999999998</v>
      </c>
      <c r="X55" s="198">
        <f t="shared" ref="X55:AI55" si="530">X74+X147</f>
        <v>25.728000000000002</v>
      </c>
      <c r="Y55" s="198">
        <f t="shared" si="530"/>
        <v>24.311400000000003</v>
      </c>
      <c r="Z55" s="198">
        <f t="shared" si="530"/>
        <v>27.594999999999999</v>
      </c>
      <c r="AA55" s="198">
        <f t="shared" si="530"/>
        <v>33.006</v>
      </c>
      <c r="AB55" s="198">
        <f t="shared" si="530"/>
        <v>23.768000000000001</v>
      </c>
      <c r="AC55" s="198">
        <f t="shared" si="530"/>
        <v>29.019000000000002</v>
      </c>
      <c r="AD55" s="198">
        <f t="shared" si="530"/>
        <v>29.425999999999998</v>
      </c>
      <c r="AE55" s="198">
        <f t="shared" si="530"/>
        <v>23.115000000000002</v>
      </c>
      <c r="AF55" s="198">
        <f t="shared" si="530"/>
        <v>28.800999999999998</v>
      </c>
      <c r="AG55" s="198">
        <f t="shared" si="530"/>
        <v>28.643900000000002</v>
      </c>
      <c r="AH55" s="198">
        <f t="shared" si="530"/>
        <v>29.2898</v>
      </c>
      <c r="AI55" s="198">
        <f t="shared" si="530"/>
        <v>28.083000000000002</v>
      </c>
      <c r="AJ55" s="198">
        <f t="shared" ref="AJ55:BG55" si="531">AJ74+AJ147+AJ97</f>
        <v>34.869</v>
      </c>
      <c r="AK55" s="198">
        <f t="shared" si="531"/>
        <v>34.678000000000004</v>
      </c>
      <c r="AL55" s="198">
        <f t="shared" si="531"/>
        <v>35.11</v>
      </c>
      <c r="AM55" s="198">
        <f t="shared" si="531"/>
        <v>39.950000000000003</v>
      </c>
      <c r="AN55" s="198">
        <f t="shared" si="531"/>
        <v>34.658000000000001</v>
      </c>
      <c r="AO55" s="198">
        <f t="shared" si="531"/>
        <v>39.205999999999996</v>
      </c>
      <c r="AP55" s="198">
        <f t="shared" si="531"/>
        <v>35.103000000000002</v>
      </c>
      <c r="AQ55" s="198">
        <f t="shared" si="531"/>
        <v>34.160000000000004</v>
      </c>
      <c r="AR55" s="198">
        <f t="shared" si="531"/>
        <v>47.866</v>
      </c>
      <c r="AS55" s="198">
        <f t="shared" si="531"/>
        <v>44.992999999999995</v>
      </c>
      <c r="AT55" s="198">
        <f t="shared" si="531"/>
        <v>54.85</v>
      </c>
      <c r="AU55" s="198">
        <f t="shared" si="531"/>
        <v>43.269000000000005</v>
      </c>
      <c r="AV55" s="198">
        <f t="shared" si="531"/>
        <v>43.680478000000001</v>
      </c>
      <c r="AW55" s="198">
        <f t="shared" si="531"/>
        <v>46.678779000000006</v>
      </c>
      <c r="AX55" s="198">
        <f t="shared" si="531"/>
        <v>43.990844999999965</v>
      </c>
      <c r="AY55" s="198">
        <f t="shared" si="531"/>
        <v>47.259308999999952</v>
      </c>
      <c r="AZ55" s="198">
        <f t="shared" si="531"/>
        <v>47.099683000000013</v>
      </c>
      <c r="BA55" s="198">
        <f t="shared" si="531"/>
        <v>42.799102999999974</v>
      </c>
      <c r="BB55" s="198">
        <f t="shared" si="531"/>
        <v>48.818147000000025</v>
      </c>
      <c r="BC55" s="198">
        <f t="shared" si="531"/>
        <v>38.601071999999981</v>
      </c>
      <c r="BD55" s="198">
        <f t="shared" si="531"/>
        <v>40.640582999999978</v>
      </c>
      <c r="BE55" s="198">
        <f t="shared" si="531"/>
        <v>47.301608999999999</v>
      </c>
      <c r="BF55" s="198">
        <f t="shared" si="531"/>
        <v>46.277737000000002</v>
      </c>
      <c r="BG55" s="198">
        <f t="shared" si="531"/>
        <v>34.290453999999997</v>
      </c>
      <c r="BH55" s="198">
        <f t="shared" ref="BH55:CM55" si="532">BH74+BH147+BH97+BH124</f>
        <v>36.424647</v>
      </c>
      <c r="BI55" s="475">
        <f t="shared" si="532"/>
        <v>43.920879999999997</v>
      </c>
      <c r="BJ55" s="475">
        <f t="shared" si="532"/>
        <v>45.975809999999996</v>
      </c>
      <c r="BK55" s="475">
        <f t="shared" si="532"/>
        <v>45.759649999999993</v>
      </c>
      <c r="BL55" s="475">
        <f t="shared" si="532"/>
        <v>40.03245634960453</v>
      </c>
      <c r="BM55" s="475">
        <f t="shared" si="532"/>
        <v>43.769560735739418</v>
      </c>
      <c r="BN55" s="475">
        <f t="shared" si="532"/>
        <v>40.662432999999979</v>
      </c>
      <c r="BO55" s="747">
        <f t="shared" si="532"/>
        <v>40.487020999999999</v>
      </c>
      <c r="BP55" s="475">
        <f t="shared" si="532"/>
        <v>39.478178</v>
      </c>
      <c r="BQ55" s="475">
        <f t="shared" si="532"/>
        <v>44.498100000000001</v>
      </c>
      <c r="BR55" s="475">
        <f t="shared" si="532"/>
        <v>48.919375000000002</v>
      </c>
      <c r="BS55" s="475">
        <f t="shared" si="532"/>
        <v>49.030206</v>
      </c>
      <c r="BT55" s="475">
        <f t="shared" si="532"/>
        <v>53.905196000000004</v>
      </c>
      <c r="BU55" s="475">
        <f t="shared" si="532"/>
        <v>50.349016999999996</v>
      </c>
      <c r="BV55" s="475">
        <f t="shared" si="532"/>
        <v>54.18038700000001</v>
      </c>
      <c r="BW55" s="475">
        <f t="shared" si="532"/>
        <v>58.705703</v>
      </c>
      <c r="BX55" s="475">
        <f t="shared" si="532"/>
        <v>53.340100000000007</v>
      </c>
      <c r="BY55" s="475">
        <f t="shared" si="532"/>
        <v>63.696977000000004</v>
      </c>
      <c r="BZ55" s="475">
        <f t="shared" si="532"/>
        <v>65.151691</v>
      </c>
      <c r="CA55" s="747">
        <f t="shared" si="532"/>
        <v>55.437585000000006</v>
      </c>
      <c r="CB55" s="475">
        <f t="shared" si="532"/>
        <v>59.565141000000004</v>
      </c>
      <c r="CC55" s="475">
        <f t="shared" si="532"/>
        <v>55.797763000000003</v>
      </c>
      <c r="CD55" s="475">
        <f t="shared" si="532"/>
        <v>64.126296999999994</v>
      </c>
      <c r="CE55" s="475">
        <f t="shared" si="532"/>
        <v>59.745657999999992</v>
      </c>
      <c r="CF55" s="475">
        <f t="shared" si="532"/>
        <v>70.592162999999999</v>
      </c>
      <c r="CG55" s="475">
        <f t="shared" si="532"/>
        <v>69.378410000000002</v>
      </c>
      <c r="CH55" s="475">
        <f t="shared" si="532"/>
        <v>72.371171393000012</v>
      </c>
      <c r="CI55" s="475">
        <f t="shared" si="532"/>
        <v>76.992604</v>
      </c>
      <c r="CJ55" s="475">
        <f t="shared" si="532"/>
        <v>73.258725999999996</v>
      </c>
      <c r="CK55" s="475">
        <f t="shared" si="532"/>
        <v>85.542898000000008</v>
      </c>
      <c r="CL55" s="475">
        <f t="shared" si="532"/>
        <v>82.165372999999988</v>
      </c>
      <c r="CM55" s="475">
        <f t="shared" si="532"/>
        <v>65.851044000000002</v>
      </c>
      <c r="CN55" s="475">
        <f t="shared" ref="CN55:DK55" si="533">CN74+CN147+CN97+CN124</f>
        <v>69.739944000000008</v>
      </c>
      <c r="CO55" s="475">
        <f t="shared" si="533"/>
        <v>71.165733000000003</v>
      </c>
      <c r="CP55" s="475">
        <f t="shared" si="533"/>
        <v>76.728330000000014</v>
      </c>
      <c r="CQ55" s="475">
        <f t="shared" si="533"/>
        <v>72.339518999999996</v>
      </c>
      <c r="CR55" s="475">
        <f t="shared" si="533"/>
        <v>77.338454999999996</v>
      </c>
      <c r="CS55" s="475">
        <f t="shared" si="533"/>
        <v>77.624495999999994</v>
      </c>
      <c r="CT55" s="475">
        <f t="shared" si="533"/>
        <v>82.315303</v>
      </c>
      <c r="CU55" s="475">
        <f t="shared" si="533"/>
        <v>87.930037999999996</v>
      </c>
      <c r="CV55" s="475">
        <f t="shared" si="533"/>
        <v>97.274934000000002</v>
      </c>
      <c r="CW55" s="475">
        <f t="shared" si="533"/>
        <v>91.20031400000002</v>
      </c>
      <c r="CX55" s="475">
        <f t="shared" si="533"/>
        <v>88.025100000000009</v>
      </c>
      <c r="CY55" s="475">
        <f t="shared" si="533"/>
        <v>77.739050000000006</v>
      </c>
      <c r="CZ55" s="475">
        <f t="shared" si="533"/>
        <v>89.245951999999988</v>
      </c>
      <c r="DA55" s="475">
        <f t="shared" si="533"/>
        <v>90.425924000000009</v>
      </c>
      <c r="DB55" s="475">
        <f t="shared" si="533"/>
        <v>100.05366099999999</v>
      </c>
      <c r="DC55" s="475">
        <f t="shared" si="533"/>
        <v>102.353049</v>
      </c>
      <c r="DD55" s="475">
        <f t="shared" si="533"/>
        <v>95.245091000000002</v>
      </c>
      <c r="DE55" s="475">
        <f t="shared" si="533"/>
        <v>101.48336899999998</v>
      </c>
      <c r="DF55" s="475">
        <f t="shared" si="533"/>
        <v>99.676679000000007</v>
      </c>
      <c r="DG55" s="475">
        <f t="shared" si="533"/>
        <v>96.878360000000001</v>
      </c>
      <c r="DH55" s="475">
        <f t="shared" si="533"/>
        <v>94.477654000000001</v>
      </c>
      <c r="DI55" s="475">
        <f t="shared" si="533"/>
        <v>100.88765400000001</v>
      </c>
      <c r="DJ55" s="475">
        <f t="shared" si="533"/>
        <v>100.849654</v>
      </c>
      <c r="DK55" s="475">
        <f t="shared" si="533"/>
        <v>77.851366000000013</v>
      </c>
      <c r="DL55" s="475">
        <f t="shared" ref="DL55:EQ55" si="534">DL74+DL147+DL97+DL124</f>
        <v>33.515608999999998</v>
      </c>
      <c r="DM55" s="475">
        <f t="shared" si="534"/>
        <v>20.035269</v>
      </c>
      <c r="DN55" s="475">
        <f t="shared" si="534"/>
        <v>53.367498999999995</v>
      </c>
      <c r="DO55" s="475">
        <f t="shared" si="534"/>
        <v>46.52816</v>
      </c>
      <c r="DP55" s="475">
        <f t="shared" si="534"/>
        <v>46.738437999999995</v>
      </c>
      <c r="DQ55" s="475">
        <f t="shared" si="534"/>
        <v>45.614079000000004</v>
      </c>
      <c r="DR55" s="475">
        <f t="shared" si="534"/>
        <v>37.384421999999994</v>
      </c>
      <c r="DS55" s="475">
        <f t="shared" si="534"/>
        <v>44.675111999999999</v>
      </c>
      <c r="DT55" s="475">
        <f t="shared" si="534"/>
        <v>44.037138999999996</v>
      </c>
      <c r="DU55" s="475">
        <f t="shared" si="534"/>
        <v>34.065289</v>
      </c>
      <c r="DV55" s="475">
        <f t="shared" si="534"/>
        <v>36.432144999999991</v>
      </c>
      <c r="DW55" s="475">
        <f t="shared" si="534"/>
        <v>40.589604999999999</v>
      </c>
      <c r="DX55" s="475">
        <f t="shared" si="534"/>
        <v>50.305521999999996</v>
      </c>
      <c r="DY55" s="475">
        <f t="shared" si="534"/>
        <v>43.055528000000002</v>
      </c>
      <c r="DZ55" s="475">
        <f t="shared" si="534"/>
        <v>46.682391000000003</v>
      </c>
      <c r="EA55" s="475">
        <f t="shared" si="534"/>
        <v>41.254095</v>
      </c>
      <c r="EB55" s="475">
        <f t="shared" si="534"/>
        <v>44.425554000000005</v>
      </c>
      <c r="EC55" s="475">
        <f t="shared" si="534"/>
        <v>34.244441999999999</v>
      </c>
      <c r="ED55" s="475">
        <f t="shared" si="534"/>
        <v>37.044177999999995</v>
      </c>
      <c r="EE55" s="475">
        <f t="shared" si="534"/>
        <v>33.705058000000001</v>
      </c>
      <c r="EF55" s="475">
        <f t="shared" si="534"/>
        <v>37.632776999999997</v>
      </c>
      <c r="EG55" s="475">
        <f t="shared" si="534"/>
        <v>42.998691000000001</v>
      </c>
      <c r="EH55" s="475">
        <f t="shared" si="534"/>
        <v>51.231908000000004</v>
      </c>
      <c r="EI55" s="475">
        <f t="shared" si="534"/>
        <v>39.987034000000008</v>
      </c>
      <c r="EJ55" s="475">
        <f t="shared" si="534"/>
        <v>48.066566999999999</v>
      </c>
      <c r="EK55" s="475">
        <f t="shared" si="534"/>
        <v>52.716023</v>
      </c>
      <c r="EL55" s="475">
        <f t="shared" si="534"/>
        <v>60.405967000000004</v>
      </c>
      <c r="EM55" s="475">
        <f t="shared" si="534"/>
        <v>55.702825999999988</v>
      </c>
      <c r="EN55" s="475">
        <f t="shared" si="534"/>
        <v>61.681110000000004</v>
      </c>
      <c r="EO55" s="475">
        <f t="shared" si="534"/>
        <v>65.778999999999996</v>
      </c>
      <c r="EP55" s="475">
        <f t="shared" si="534"/>
        <v>68.660000000000011</v>
      </c>
      <c r="EQ55" s="475">
        <f t="shared" si="534"/>
        <v>86.23</v>
      </c>
      <c r="ER55" s="475">
        <f t="shared" ref="ER55:FN55" si="535">ER74+ER147+ER97+ER124</f>
        <v>73.864000000000004</v>
      </c>
      <c r="ES55" s="475">
        <f t="shared" si="535"/>
        <v>96.451999999999998</v>
      </c>
      <c r="ET55" s="475">
        <f t="shared" si="535"/>
        <v>113.10199999999999</v>
      </c>
      <c r="EU55" s="475">
        <f t="shared" si="535"/>
        <v>80.027000000000001</v>
      </c>
      <c r="EV55" s="475">
        <f t="shared" si="535"/>
        <v>95.085999999999999</v>
      </c>
      <c r="EW55" s="475">
        <f t="shared" si="535"/>
        <v>104.88300000000001</v>
      </c>
      <c r="EX55" s="475">
        <f t="shared" si="535"/>
        <v>110.01899999999999</v>
      </c>
      <c r="EY55" s="475">
        <f t="shared" si="535"/>
        <v>97.947000000000003</v>
      </c>
      <c r="EZ55" s="475">
        <f t="shared" si="535"/>
        <v>109.754</v>
      </c>
      <c r="FA55" s="475">
        <f t="shared" si="535"/>
        <v>112.42100000000001</v>
      </c>
      <c r="FB55" s="475">
        <f t="shared" si="535"/>
        <v>118.681</v>
      </c>
      <c r="FC55" s="475">
        <f t="shared" si="535"/>
        <v>112.16900000000001</v>
      </c>
      <c r="FD55" s="475">
        <f t="shared" si="535"/>
        <v>116.26800000000001</v>
      </c>
      <c r="FE55" s="475">
        <f t="shared" si="535"/>
        <v>129.50299999999999</v>
      </c>
      <c r="FF55" s="475">
        <f t="shared" si="535"/>
        <v>128.15600000000001</v>
      </c>
      <c r="FG55" s="475">
        <f t="shared" si="535"/>
        <v>111.80400000000002</v>
      </c>
      <c r="FH55" s="475">
        <f t="shared" si="535"/>
        <v>123.553</v>
      </c>
      <c r="FI55" s="475">
        <f t="shared" si="535"/>
        <v>120.78100000000001</v>
      </c>
      <c r="FJ55" s="475">
        <f t="shared" si="535"/>
        <v>123.17100000000001</v>
      </c>
      <c r="FK55" s="475">
        <f t="shared" si="535"/>
        <v>119.12299999999999</v>
      </c>
      <c r="FL55" s="475">
        <f t="shared" si="535"/>
        <v>121.35399999999998</v>
      </c>
      <c r="FM55" s="475">
        <f t="shared" si="535"/>
        <v>126.07600000000001</v>
      </c>
      <c r="FN55" s="475">
        <f t="shared" si="535"/>
        <v>116.333</v>
      </c>
      <c r="FO55" s="475">
        <f t="shared" ref="FO55:FP55" si="536">FO74+FO147+FO97+FO124</f>
        <v>113.878</v>
      </c>
      <c r="FP55" s="475">
        <f t="shared" si="536"/>
        <v>117.964</v>
      </c>
      <c r="FQ55" s="475">
        <f t="shared" ref="FQ55:FR55" si="537">FQ74+FQ147+FQ97+FQ124</f>
        <v>123.04500000000002</v>
      </c>
      <c r="FR55" s="475">
        <f t="shared" si="537"/>
        <v>129.35499999999999</v>
      </c>
      <c r="FS55" s="475">
        <f t="shared" ref="FS55:FT55" si="538">FS74+FS147+FS97+FS124</f>
        <v>110.643</v>
      </c>
      <c r="FT55" s="475">
        <f t="shared" si="538"/>
        <v>127.017</v>
      </c>
      <c r="FU55" s="475">
        <f t="shared" ref="FU55:FV55" si="539">FU74+FU147+FU97+FU124</f>
        <v>124.99</v>
      </c>
      <c r="FV55" s="475">
        <f t="shared" si="539"/>
        <v>136.87899999999999</v>
      </c>
      <c r="FW55" s="475">
        <f t="shared" ref="FW55:FX55" si="540">FW74+FW147+FW97+FW124</f>
        <v>130.749</v>
      </c>
      <c r="FX55" s="475">
        <f t="shared" si="540"/>
        <v>141.34299999999999</v>
      </c>
      <c r="FY55" s="475">
        <f t="shared" ref="FY55:FZ55" si="541">FY74+FY147+FY97+FY124</f>
        <v>153.37100000000001</v>
      </c>
      <c r="FZ55" s="475">
        <f t="shared" si="541"/>
        <v>142.779</v>
      </c>
      <c r="GA55" s="475">
        <f t="shared" ref="GA55:GB55" si="542">GA74+GA147+GA97+GA124</f>
        <v>145.50299999999999</v>
      </c>
      <c r="GB55" s="475">
        <f t="shared" si="542"/>
        <v>143.197</v>
      </c>
      <c r="GC55" s="475">
        <f t="shared" ref="GC55:GD55" si="543">GC74+GC147+GC97+GC124</f>
        <v>153.6650322829999</v>
      </c>
      <c r="GD55" s="475">
        <f t="shared" si="543"/>
        <v>153.74946850800001</v>
      </c>
      <c r="GE55" s="475">
        <f t="shared" ref="GE55" si="544">GE74+GE147+GE97+GE124</f>
        <v>132.08001257600003</v>
      </c>
      <c r="GF55" s="1043"/>
      <c r="GG55" s="1043"/>
      <c r="GH55" s="809"/>
      <c r="GI55" s="675"/>
      <c r="GJ55" s="675"/>
      <c r="GK55" s="675"/>
      <c r="GL55" s="675"/>
      <c r="GM55" s="675"/>
      <c r="GN55" s="675"/>
      <c r="GO55" s="675"/>
      <c r="GP55" s="675"/>
      <c r="GQ55" s="675"/>
      <c r="GR55" s="675"/>
      <c r="GS55" s="675"/>
      <c r="GT55" s="675"/>
      <c r="GU55" s="675"/>
      <c r="GV55" s="675"/>
      <c r="GW55" s="675"/>
      <c r="GX55" s="665"/>
      <c r="GY55" s="665"/>
      <c r="GZ55" s="827"/>
    </row>
    <row r="56" spans="1:208" s="173" customFormat="1" outlineLevel="1">
      <c r="B56" s="187"/>
      <c r="C56" s="187"/>
      <c r="D56" s="187" t="s">
        <v>107</v>
      </c>
      <c r="E56" s="187" t="s">
        <v>74</v>
      </c>
      <c r="F56" s="176">
        <f t="shared" ref="F56:W56" si="545">F78</f>
        <v>32.279000000000003</v>
      </c>
      <c r="G56" s="176">
        <f t="shared" si="545"/>
        <v>29.538</v>
      </c>
      <c r="H56" s="176">
        <f t="shared" si="545"/>
        <v>26.385000000000002</v>
      </c>
      <c r="I56" s="176">
        <f t="shared" si="545"/>
        <v>26.66</v>
      </c>
      <c r="J56" s="176">
        <f t="shared" si="545"/>
        <v>25.108000000000001</v>
      </c>
      <c r="K56" s="176">
        <f t="shared" si="545"/>
        <v>26.045999999999999</v>
      </c>
      <c r="L56" s="176">
        <f t="shared" si="545"/>
        <v>26.975000000000001</v>
      </c>
      <c r="M56" s="176">
        <f t="shared" si="545"/>
        <v>30.058</v>
      </c>
      <c r="N56" s="176">
        <f t="shared" si="545"/>
        <v>19.823</v>
      </c>
      <c r="O56" s="176">
        <f t="shared" si="545"/>
        <v>39.531999999999996</v>
      </c>
      <c r="P56" s="176">
        <f t="shared" si="545"/>
        <v>39.365000000000002</v>
      </c>
      <c r="Q56" s="176">
        <f t="shared" si="545"/>
        <v>26.056999999999999</v>
      </c>
      <c r="R56" s="176">
        <f t="shared" si="545"/>
        <v>38.558</v>
      </c>
      <c r="S56" s="176">
        <f t="shared" si="545"/>
        <v>25.805</v>
      </c>
      <c r="T56" s="176">
        <f t="shared" si="545"/>
        <v>33.155000000000001</v>
      </c>
      <c r="U56" s="176">
        <f t="shared" si="545"/>
        <v>37.136000000000003</v>
      </c>
      <c r="V56" s="176">
        <f t="shared" si="545"/>
        <v>38.311999999999998</v>
      </c>
      <c r="W56" s="176">
        <f t="shared" si="545"/>
        <v>22.352</v>
      </c>
      <c r="X56" s="176">
        <f t="shared" ref="X56:AI56" si="546">X78+X151</f>
        <v>34.168999999999997</v>
      </c>
      <c r="Y56" s="176">
        <f t="shared" si="546"/>
        <v>32.472000000000001</v>
      </c>
      <c r="Z56" s="176">
        <f t="shared" si="546"/>
        <v>40.166000000000004</v>
      </c>
      <c r="AA56" s="176">
        <f t="shared" si="546"/>
        <v>40.253999999999998</v>
      </c>
      <c r="AB56" s="176">
        <f t="shared" si="546"/>
        <v>27.105999999999998</v>
      </c>
      <c r="AC56" s="176">
        <f t="shared" si="546"/>
        <v>23.619</v>
      </c>
      <c r="AD56" s="176">
        <f t="shared" si="546"/>
        <v>40.247</v>
      </c>
      <c r="AE56" s="176">
        <f t="shared" si="546"/>
        <v>36.108999999999995</v>
      </c>
      <c r="AF56" s="176">
        <f t="shared" si="546"/>
        <v>44.335999999999999</v>
      </c>
      <c r="AG56" s="176">
        <f t="shared" si="546"/>
        <v>40.875</v>
      </c>
      <c r="AH56" s="176">
        <f t="shared" si="546"/>
        <v>46.923999999999999</v>
      </c>
      <c r="AI56" s="176">
        <f t="shared" si="546"/>
        <v>39.756</v>
      </c>
      <c r="AJ56" s="176">
        <f t="shared" ref="AJ56:BG56" si="547">AJ78+AJ151+AJ101</f>
        <v>36.195999999999998</v>
      </c>
      <c r="AK56" s="176">
        <f t="shared" si="547"/>
        <v>48.508000000000003</v>
      </c>
      <c r="AL56" s="176">
        <f t="shared" si="547"/>
        <v>45.784999999999997</v>
      </c>
      <c r="AM56" s="176">
        <f t="shared" si="547"/>
        <v>54.094999999999992</v>
      </c>
      <c r="AN56" s="176">
        <f t="shared" si="547"/>
        <v>44.53</v>
      </c>
      <c r="AO56" s="176">
        <f t="shared" si="547"/>
        <v>48.327000000000005</v>
      </c>
      <c r="AP56" s="176">
        <f t="shared" si="547"/>
        <v>57.754000000000005</v>
      </c>
      <c r="AQ56" s="176">
        <f t="shared" si="547"/>
        <v>45.688000000000002</v>
      </c>
      <c r="AR56" s="176">
        <f t="shared" si="547"/>
        <v>47.337000000000003</v>
      </c>
      <c r="AS56" s="176">
        <f t="shared" si="547"/>
        <v>47.626000000000005</v>
      </c>
      <c r="AT56" s="176">
        <f t="shared" si="547"/>
        <v>60.378</v>
      </c>
      <c r="AU56" s="176">
        <f t="shared" si="547"/>
        <v>40.573999999999998</v>
      </c>
      <c r="AV56" s="176">
        <f t="shared" si="547"/>
        <v>45.266999999999996</v>
      </c>
      <c r="AW56" s="176">
        <f t="shared" si="547"/>
        <v>47.247</v>
      </c>
      <c r="AX56" s="176">
        <f t="shared" si="547"/>
        <v>47.234999999999999</v>
      </c>
      <c r="AY56" s="176">
        <f t="shared" si="547"/>
        <v>48.055</v>
      </c>
      <c r="AZ56" s="176">
        <f t="shared" si="547"/>
        <v>53.663000000000004</v>
      </c>
      <c r="BA56" s="176">
        <f t="shared" si="547"/>
        <v>47.04</v>
      </c>
      <c r="BB56" s="176">
        <f t="shared" si="547"/>
        <v>53.512</v>
      </c>
      <c r="BC56" s="176">
        <f t="shared" si="547"/>
        <v>43.894000000000005</v>
      </c>
      <c r="BD56" s="176">
        <f t="shared" si="547"/>
        <v>34.009</v>
      </c>
      <c r="BE56" s="176">
        <f t="shared" si="547"/>
        <v>45.486000000000004</v>
      </c>
      <c r="BF56" s="176">
        <f t="shared" si="547"/>
        <v>58.491</v>
      </c>
      <c r="BG56" s="176">
        <f t="shared" si="547"/>
        <v>18.577000000000002</v>
      </c>
      <c r="BH56" s="176">
        <f t="shared" ref="BH56:CM56" si="548">BH78+BH151+BH101+BH128</f>
        <v>33.835000000000001</v>
      </c>
      <c r="BI56" s="486">
        <f t="shared" si="548"/>
        <v>48.672999999999995</v>
      </c>
      <c r="BJ56" s="486">
        <f t="shared" si="548"/>
        <v>34.997</v>
      </c>
      <c r="BK56" s="486">
        <f t="shared" si="548"/>
        <v>67.126000000000005</v>
      </c>
      <c r="BL56" s="486">
        <f t="shared" si="548"/>
        <v>50.301000000000002</v>
      </c>
      <c r="BM56" s="486">
        <f t="shared" si="548"/>
        <v>39.659999999999997</v>
      </c>
      <c r="BN56" s="486">
        <f t="shared" si="548"/>
        <v>56.399000000000001</v>
      </c>
      <c r="BO56" s="739">
        <f t="shared" si="548"/>
        <v>37.54</v>
      </c>
      <c r="BP56" s="486">
        <f t="shared" si="548"/>
        <v>44.028999999999996</v>
      </c>
      <c r="BQ56" s="486">
        <f t="shared" si="548"/>
        <v>56.081000000000003</v>
      </c>
      <c r="BR56" s="486">
        <f t="shared" si="548"/>
        <v>59.719000000000001</v>
      </c>
      <c r="BS56" s="486">
        <f t="shared" si="548"/>
        <v>50.943000000000005</v>
      </c>
      <c r="BT56" s="486">
        <f t="shared" si="548"/>
        <v>49.127000000000002</v>
      </c>
      <c r="BU56" s="486">
        <f t="shared" si="548"/>
        <v>57.978999999999999</v>
      </c>
      <c r="BV56" s="486">
        <f t="shared" si="548"/>
        <v>40.777000000000001</v>
      </c>
      <c r="BW56" s="486">
        <f t="shared" si="548"/>
        <v>54.058999999999997</v>
      </c>
      <c r="BX56" s="486">
        <f t="shared" si="548"/>
        <v>52.730000000000004</v>
      </c>
      <c r="BY56" s="486">
        <f t="shared" si="548"/>
        <v>44.371000000000002</v>
      </c>
      <c r="BZ56" s="486">
        <f t="shared" si="548"/>
        <v>43.518000000000001</v>
      </c>
      <c r="CA56" s="739">
        <f t="shared" si="548"/>
        <v>42.145999999999994</v>
      </c>
      <c r="CB56" s="486">
        <f t="shared" si="548"/>
        <v>38.965000000000003</v>
      </c>
      <c r="CC56" s="486">
        <f t="shared" si="548"/>
        <v>38.668999999999997</v>
      </c>
      <c r="CD56" s="486">
        <f t="shared" si="548"/>
        <v>41.512</v>
      </c>
      <c r="CE56" s="486">
        <f t="shared" si="548"/>
        <v>34.707999999999998</v>
      </c>
      <c r="CF56" s="486">
        <f t="shared" si="548"/>
        <v>50.378999999999998</v>
      </c>
      <c r="CG56" s="486">
        <f t="shared" si="548"/>
        <v>52.646999999999991</v>
      </c>
      <c r="CH56" s="486">
        <f t="shared" si="548"/>
        <v>52.568999999999996</v>
      </c>
      <c r="CI56" s="486">
        <f t="shared" si="548"/>
        <v>50.667000000000002</v>
      </c>
      <c r="CJ56" s="486">
        <f t="shared" si="548"/>
        <v>54.291000000000004</v>
      </c>
      <c r="CK56" s="486">
        <f t="shared" si="548"/>
        <v>51.222000000000001</v>
      </c>
      <c r="CL56" s="486">
        <f t="shared" si="548"/>
        <v>53.698</v>
      </c>
      <c r="CM56" s="486">
        <f t="shared" si="548"/>
        <v>43.461999999999996</v>
      </c>
      <c r="CN56" s="486">
        <f t="shared" ref="CN56:DK56" si="549">CN78+CN151+CN101+CN128</f>
        <v>51.069000000000003</v>
      </c>
      <c r="CO56" s="486">
        <f t="shared" si="549"/>
        <v>38.210999999999999</v>
      </c>
      <c r="CP56" s="486">
        <f t="shared" si="549"/>
        <v>51.846000000000004</v>
      </c>
      <c r="CQ56" s="486">
        <f t="shared" si="549"/>
        <v>56.888999999999996</v>
      </c>
      <c r="CR56" s="486">
        <f t="shared" si="549"/>
        <v>62.272999999999996</v>
      </c>
      <c r="CS56" s="486">
        <f t="shared" si="549"/>
        <v>50.89</v>
      </c>
      <c r="CT56" s="486">
        <f t="shared" si="549"/>
        <v>51.581999999999994</v>
      </c>
      <c r="CU56" s="486">
        <f t="shared" si="549"/>
        <v>70.110000000000014</v>
      </c>
      <c r="CV56" s="486">
        <f t="shared" si="549"/>
        <v>51.146000000000001</v>
      </c>
      <c r="CW56" s="486">
        <f t="shared" si="549"/>
        <v>54.866</v>
      </c>
      <c r="CX56" s="486">
        <f t="shared" si="549"/>
        <v>56.102999999999994</v>
      </c>
      <c r="CY56" s="486">
        <f t="shared" si="549"/>
        <v>55.358000000000004</v>
      </c>
      <c r="CZ56" s="486">
        <f t="shared" si="549"/>
        <v>49.936999999999998</v>
      </c>
      <c r="DA56" s="486">
        <f t="shared" si="549"/>
        <v>57.132000000000005</v>
      </c>
      <c r="DB56" s="486">
        <f t="shared" si="549"/>
        <v>61.08</v>
      </c>
      <c r="DC56" s="486">
        <f t="shared" si="549"/>
        <v>71.873000000000005</v>
      </c>
      <c r="DD56" s="486">
        <f t="shared" si="549"/>
        <v>73.688000000000002</v>
      </c>
      <c r="DE56" s="486">
        <f t="shared" si="549"/>
        <v>69.082999999999984</v>
      </c>
      <c r="DF56" s="486">
        <f t="shared" si="549"/>
        <v>72.909000000000006</v>
      </c>
      <c r="DG56" s="486">
        <f t="shared" si="549"/>
        <v>80.562999999999988</v>
      </c>
      <c r="DH56" s="486">
        <f t="shared" si="549"/>
        <v>66.707999999999998</v>
      </c>
      <c r="DI56" s="486">
        <f t="shared" si="549"/>
        <v>69.628000000000014</v>
      </c>
      <c r="DJ56" s="486">
        <f t="shared" si="549"/>
        <v>71.385999999999996</v>
      </c>
      <c r="DK56" s="486">
        <f t="shared" si="549"/>
        <v>64.016000000000005</v>
      </c>
      <c r="DL56" s="486">
        <f t="shared" ref="DL56:EQ56" si="550">DL78+DL151+DL101+DL128</f>
        <v>18.847000000000001</v>
      </c>
      <c r="DM56" s="486">
        <f t="shared" si="550"/>
        <v>7.9569999999999999</v>
      </c>
      <c r="DN56" s="486">
        <f t="shared" si="550"/>
        <v>29.766000000000002</v>
      </c>
      <c r="DO56" s="486">
        <f t="shared" si="550"/>
        <v>13.825999999999999</v>
      </c>
      <c r="DP56" s="486">
        <f t="shared" si="550"/>
        <v>17.363000000000003</v>
      </c>
      <c r="DQ56" s="486">
        <f t="shared" si="550"/>
        <v>17.292000000000002</v>
      </c>
      <c r="DR56" s="486">
        <f t="shared" si="550"/>
        <v>20.584</v>
      </c>
      <c r="DS56" s="486">
        <f t="shared" si="550"/>
        <v>22.355</v>
      </c>
      <c r="DT56" s="486">
        <f t="shared" si="550"/>
        <v>9.7830000000000013</v>
      </c>
      <c r="DU56" s="486">
        <f t="shared" si="550"/>
        <v>42.798999999999999</v>
      </c>
      <c r="DV56" s="486">
        <f t="shared" si="550"/>
        <v>27.366</v>
      </c>
      <c r="DW56" s="486">
        <f t="shared" si="550"/>
        <v>18.103000000000002</v>
      </c>
      <c r="DX56" s="486">
        <f t="shared" si="550"/>
        <v>22.596</v>
      </c>
      <c r="DY56" s="486">
        <f t="shared" si="550"/>
        <v>15.027000000000001</v>
      </c>
      <c r="DZ56" s="486">
        <f t="shared" si="550"/>
        <v>13.581999999999999</v>
      </c>
      <c r="EA56" s="486">
        <f t="shared" si="550"/>
        <v>15.892000000000001</v>
      </c>
      <c r="EB56" s="486">
        <f t="shared" si="550"/>
        <v>6.9</v>
      </c>
      <c r="EC56" s="486">
        <f t="shared" si="550"/>
        <v>59.687999999999995</v>
      </c>
      <c r="ED56" s="486">
        <f t="shared" si="550"/>
        <v>9.4860000000000007</v>
      </c>
      <c r="EE56" s="486">
        <f t="shared" si="550"/>
        <v>21.323</v>
      </c>
      <c r="EF56" s="486">
        <f t="shared" si="550"/>
        <v>9.6189999999999998</v>
      </c>
      <c r="EG56" s="486">
        <f t="shared" si="550"/>
        <v>30.377000000000002</v>
      </c>
      <c r="EH56" s="486">
        <f t="shared" si="550"/>
        <v>18.137999999999998</v>
      </c>
      <c r="EI56" s="486">
        <f t="shared" si="550"/>
        <v>17.007999999999999</v>
      </c>
      <c r="EJ56" s="486">
        <f t="shared" si="550"/>
        <v>18.611999999999998</v>
      </c>
      <c r="EK56" s="486">
        <f t="shared" si="550"/>
        <v>17.228999999999999</v>
      </c>
      <c r="EL56" s="486">
        <f t="shared" si="550"/>
        <v>16.972000000000001</v>
      </c>
      <c r="EM56" s="486">
        <f t="shared" si="550"/>
        <v>13.026</v>
      </c>
      <c r="EN56" s="486">
        <f t="shared" si="550"/>
        <v>26.799999999999997</v>
      </c>
      <c r="EO56" s="486">
        <f t="shared" si="550"/>
        <v>50.477999999999994</v>
      </c>
      <c r="EP56" s="486">
        <f t="shared" si="550"/>
        <v>38.685000000000002</v>
      </c>
      <c r="EQ56" s="486">
        <f t="shared" si="550"/>
        <v>46.501999999999995</v>
      </c>
      <c r="ER56" s="486">
        <f t="shared" ref="ER56:FN56" si="551">ER78+ER151+ER101+ER128</f>
        <v>39.350999999999999</v>
      </c>
      <c r="ES56" s="486">
        <f t="shared" si="551"/>
        <v>46.85</v>
      </c>
      <c r="ET56" s="486">
        <f t="shared" si="551"/>
        <v>48.108000000000004</v>
      </c>
      <c r="EU56" s="486">
        <f t="shared" si="551"/>
        <v>44.381</v>
      </c>
      <c r="EV56" s="486">
        <f t="shared" si="551"/>
        <v>41.874000000000002</v>
      </c>
      <c r="EW56" s="486">
        <f t="shared" si="551"/>
        <v>53.94</v>
      </c>
      <c r="EX56" s="486">
        <f t="shared" si="551"/>
        <v>68.543999999999997</v>
      </c>
      <c r="EY56" s="486">
        <f t="shared" si="551"/>
        <v>94.111999999999995</v>
      </c>
      <c r="EZ56" s="486">
        <f t="shared" si="551"/>
        <v>62.872</v>
      </c>
      <c r="FA56" s="486">
        <f t="shared" si="551"/>
        <v>76.99499999999999</v>
      </c>
      <c r="FB56" s="486">
        <f t="shared" si="551"/>
        <v>73.757999999999996</v>
      </c>
      <c r="FC56" s="486">
        <f t="shared" si="551"/>
        <v>60.298999999999999</v>
      </c>
      <c r="FD56" s="486">
        <f t="shared" si="551"/>
        <v>54.765000000000001</v>
      </c>
      <c r="FE56" s="486">
        <f t="shared" si="551"/>
        <v>63.323</v>
      </c>
      <c r="FF56" s="486">
        <f t="shared" si="551"/>
        <v>72.114999999999995</v>
      </c>
      <c r="FG56" s="486">
        <f t="shared" si="551"/>
        <v>79.350999999999985</v>
      </c>
      <c r="FH56" s="486">
        <f t="shared" si="551"/>
        <v>53.381</v>
      </c>
      <c r="FI56" s="486">
        <f t="shared" si="551"/>
        <v>81.51700000000001</v>
      </c>
      <c r="FJ56" s="486">
        <f t="shared" si="551"/>
        <v>75.117000000000004</v>
      </c>
      <c r="FK56" s="486">
        <f t="shared" si="551"/>
        <v>57.844999999999999</v>
      </c>
      <c r="FL56" s="486">
        <f t="shared" si="551"/>
        <v>61.573999999999998</v>
      </c>
      <c r="FM56" s="486">
        <f t="shared" si="551"/>
        <v>72.018999999999991</v>
      </c>
      <c r="FN56" s="486">
        <f t="shared" si="551"/>
        <v>61.076000000000001</v>
      </c>
      <c r="FO56" s="486">
        <f t="shared" ref="FO56:FP56" si="552">FO78+FO151+FO101+FO128</f>
        <v>62.283999999999999</v>
      </c>
      <c r="FP56" s="486">
        <f t="shared" si="552"/>
        <v>71.771000000000015</v>
      </c>
      <c r="FQ56" s="486">
        <f t="shared" ref="FQ56:FR56" si="553">FQ78+FQ151+FQ101+FQ128</f>
        <v>69.739000000000004</v>
      </c>
      <c r="FR56" s="486">
        <f t="shared" si="553"/>
        <v>71.748999999999995</v>
      </c>
      <c r="FS56" s="486">
        <f t="shared" ref="FS56:FT56" si="554">FS78+FS151+FS101+FS128</f>
        <v>70.217000000000013</v>
      </c>
      <c r="FT56" s="486">
        <f t="shared" si="554"/>
        <v>81.921000000000006</v>
      </c>
      <c r="FU56" s="486">
        <f t="shared" ref="FU56:FV56" si="555">FU78+FU151+FU101+FU128</f>
        <v>67.234000000000009</v>
      </c>
      <c r="FV56" s="486">
        <f t="shared" si="555"/>
        <v>81.748999999999995</v>
      </c>
      <c r="FW56" s="486">
        <f t="shared" ref="FW56:FX56" si="556">FW78+FW151+FW101+FW128</f>
        <v>80.802000000000007</v>
      </c>
      <c r="FX56" s="486">
        <f t="shared" si="556"/>
        <v>75.200999999999993</v>
      </c>
      <c r="FY56" s="486">
        <f t="shared" ref="FY56:FZ56" si="557">FY78+FY151+FY101+FY128</f>
        <v>79.390999999999991</v>
      </c>
      <c r="FZ56" s="486">
        <f t="shared" si="557"/>
        <v>63.07</v>
      </c>
      <c r="GA56" s="486">
        <f t="shared" ref="GA56:GB56" si="558">GA78+GA151+GA101+GA128</f>
        <v>72.603431150999995</v>
      </c>
      <c r="GB56" s="486">
        <f t="shared" si="558"/>
        <v>80.087510952000002</v>
      </c>
      <c r="GC56" s="486">
        <f t="shared" ref="GC56:GD56" si="559">GC78+GC151+GC101+GC128</f>
        <v>74.39489952000001</v>
      </c>
      <c r="GD56" s="486">
        <f t="shared" si="559"/>
        <v>91.696256112</v>
      </c>
      <c r="GE56" s="486">
        <f t="shared" ref="GE56" si="560">GE78+GE151+GE101+GE128</f>
        <v>89.509075172999999</v>
      </c>
      <c r="GF56" s="486"/>
      <c r="GG56" s="486"/>
      <c r="GH56" s="826"/>
      <c r="GI56" s="665"/>
      <c r="GJ56" s="665"/>
      <c r="GK56" s="665"/>
      <c r="GL56" s="665"/>
      <c r="GM56" s="665"/>
      <c r="GN56" s="665"/>
      <c r="GO56" s="665"/>
      <c r="GP56" s="665"/>
      <c r="GQ56" s="665"/>
      <c r="GR56" s="665"/>
      <c r="GS56" s="665"/>
      <c r="GT56" s="665"/>
      <c r="GU56" s="665"/>
      <c r="GV56" s="665"/>
      <c r="GW56" s="665"/>
      <c r="GX56" s="665"/>
      <c r="GY56" s="665"/>
      <c r="GZ56" s="827"/>
    </row>
    <row r="57" spans="1:208" s="9" customFormat="1" ht="11.25" outlineLevel="1">
      <c r="B57" s="188"/>
      <c r="C57" s="188"/>
      <c r="D57" s="188" t="s">
        <v>0</v>
      </c>
      <c r="E57" s="188" t="s">
        <v>67</v>
      </c>
      <c r="S57" s="10">
        <f t="shared" ref="S57:AX57" si="561">S56/G56-1</f>
        <v>-0.12637957884758622</v>
      </c>
      <c r="T57" s="10">
        <f t="shared" si="561"/>
        <v>0.25658518097403826</v>
      </c>
      <c r="U57" s="10">
        <f t="shared" si="561"/>
        <v>0.39294823705926496</v>
      </c>
      <c r="V57" s="10">
        <f t="shared" si="561"/>
        <v>0.52588816313525566</v>
      </c>
      <c r="W57" s="10">
        <f t="shared" si="561"/>
        <v>-0.14182600015357438</v>
      </c>
      <c r="X57" s="10">
        <f t="shared" si="561"/>
        <v>0.26669138090824829</v>
      </c>
      <c r="Y57" s="10">
        <f t="shared" si="561"/>
        <v>8.0311397963936493E-2</v>
      </c>
      <c r="Z57" s="10">
        <f t="shared" si="561"/>
        <v>1.0262321545679263</v>
      </c>
      <c r="AA57" s="10">
        <f t="shared" si="561"/>
        <v>1.8263685115855521E-2</v>
      </c>
      <c r="AB57" s="10">
        <f t="shared" si="561"/>
        <v>-0.31141877302171983</v>
      </c>
      <c r="AC57" s="10">
        <f t="shared" si="561"/>
        <v>-9.3564109452354383E-2</v>
      </c>
      <c r="AD57" s="10">
        <f t="shared" si="561"/>
        <v>4.3804139218839078E-2</v>
      </c>
      <c r="AE57" s="10">
        <f t="shared" si="561"/>
        <v>0.39930246076341769</v>
      </c>
      <c r="AF57" s="10">
        <f t="shared" si="561"/>
        <v>0.33723420298597495</v>
      </c>
      <c r="AG57" s="10">
        <f t="shared" si="561"/>
        <v>0.1006839724256785</v>
      </c>
      <c r="AH57" s="10">
        <f t="shared" si="561"/>
        <v>0.22478596784297356</v>
      </c>
      <c r="AI57" s="10">
        <f t="shared" si="561"/>
        <v>0.77863278453829632</v>
      </c>
      <c r="AJ57" s="10">
        <f t="shared" si="561"/>
        <v>5.9322777956627437E-2</v>
      </c>
      <c r="AK57" s="10">
        <f t="shared" si="561"/>
        <v>0.49384084749938406</v>
      </c>
      <c r="AL57" s="10">
        <f t="shared" si="561"/>
        <v>0.13989443808195956</v>
      </c>
      <c r="AM57" s="10">
        <f t="shared" si="561"/>
        <v>0.34384160580314993</v>
      </c>
      <c r="AN57" s="10">
        <f t="shared" si="561"/>
        <v>0.64280971002730047</v>
      </c>
      <c r="AO57" s="10">
        <f t="shared" si="561"/>
        <v>1.0461069477962659</v>
      </c>
      <c r="AP57" s="10">
        <f t="shared" si="561"/>
        <v>0.43498894327527537</v>
      </c>
      <c r="AQ57" s="10">
        <f t="shared" si="561"/>
        <v>0.26528012406879187</v>
      </c>
      <c r="AR57" s="10">
        <f t="shared" si="561"/>
        <v>6.7687657885240116E-2</v>
      </c>
      <c r="AS57" s="10">
        <f t="shared" si="561"/>
        <v>0.16516207951070339</v>
      </c>
      <c r="AT57" s="10">
        <f t="shared" si="561"/>
        <v>0.28671894979115176</v>
      </c>
      <c r="AU57" s="10">
        <f t="shared" si="561"/>
        <v>2.0575510614749826E-2</v>
      </c>
      <c r="AV57" s="10">
        <f t="shared" si="561"/>
        <v>0.25060780196706811</v>
      </c>
      <c r="AW57" s="10">
        <f t="shared" si="561"/>
        <v>-2.5995712047497399E-2</v>
      </c>
      <c r="AX57" s="10">
        <f t="shared" si="561"/>
        <v>3.1669760838702654E-2</v>
      </c>
      <c r="AY57" s="10">
        <f t="shared" ref="AY57:CD57" si="562">AY56/AM56-1</f>
        <v>-0.11165542101857828</v>
      </c>
      <c r="AZ57" s="10">
        <f t="shared" si="562"/>
        <v>0.20509768695261621</v>
      </c>
      <c r="BA57" s="10">
        <f t="shared" si="562"/>
        <v>-2.6631075796138881E-2</v>
      </c>
      <c r="BB57" s="10">
        <f t="shared" si="562"/>
        <v>-7.3449458046195959E-2</v>
      </c>
      <c r="BC57" s="10">
        <f t="shared" si="562"/>
        <v>-3.9266328138679696E-2</v>
      </c>
      <c r="BD57" s="10">
        <f t="shared" si="562"/>
        <v>-0.28155565413946815</v>
      </c>
      <c r="BE57" s="10">
        <f t="shared" si="562"/>
        <v>-4.4933439717801171E-2</v>
      </c>
      <c r="BF57" s="10">
        <f t="shared" si="562"/>
        <v>-3.1253105435754769E-2</v>
      </c>
      <c r="BG57" s="10">
        <f t="shared" si="562"/>
        <v>-0.54214521614827227</v>
      </c>
      <c r="BH57" s="10">
        <f t="shared" si="562"/>
        <v>-0.2525460048158702</v>
      </c>
      <c r="BI57" s="487">
        <f t="shared" si="562"/>
        <v>3.0181810485321758E-2</v>
      </c>
      <c r="BJ57" s="487">
        <f t="shared" si="562"/>
        <v>-0.25908754101831266</v>
      </c>
      <c r="BK57" s="487">
        <f t="shared" si="562"/>
        <v>0.39685776714181675</v>
      </c>
      <c r="BL57" s="487">
        <f t="shared" si="562"/>
        <v>-6.2650243184317E-2</v>
      </c>
      <c r="BM57" s="487">
        <f t="shared" si="562"/>
        <v>-0.15688775510204089</v>
      </c>
      <c r="BN57" s="487">
        <f t="shared" si="562"/>
        <v>5.3950515772163365E-2</v>
      </c>
      <c r="BO57" s="736">
        <f t="shared" si="562"/>
        <v>-0.14475782567093465</v>
      </c>
      <c r="BP57" s="487">
        <f t="shared" si="562"/>
        <v>0.29462789261666011</v>
      </c>
      <c r="BQ57" s="487">
        <f t="shared" si="562"/>
        <v>0.23292881326122328</v>
      </c>
      <c r="BR57" s="487">
        <f t="shared" si="562"/>
        <v>2.0994682942675036E-2</v>
      </c>
      <c r="BS57" s="487">
        <f t="shared" si="562"/>
        <v>1.7422619368035743</v>
      </c>
      <c r="BT57" s="487">
        <f t="shared" si="562"/>
        <v>0.4519580316240579</v>
      </c>
      <c r="BU57" s="487">
        <f t="shared" si="562"/>
        <v>0.1911942966326301</v>
      </c>
      <c r="BV57" s="487">
        <f t="shared" si="562"/>
        <v>0.16515701345829648</v>
      </c>
      <c r="BW57" s="487">
        <f t="shared" si="562"/>
        <v>-0.19466376664779672</v>
      </c>
      <c r="BX57" s="487">
        <f t="shared" si="562"/>
        <v>4.8289298423490612E-2</v>
      </c>
      <c r="BY57" s="487">
        <f t="shared" si="562"/>
        <v>0.11878466969238533</v>
      </c>
      <c r="BZ57" s="487">
        <f t="shared" si="562"/>
        <v>-0.22839057430096277</v>
      </c>
      <c r="CA57" s="736">
        <f t="shared" si="562"/>
        <v>0.12269579115609996</v>
      </c>
      <c r="CB57" s="487">
        <f t="shared" si="562"/>
        <v>-0.11501510368166423</v>
      </c>
      <c r="CC57" s="487">
        <f t="shared" si="562"/>
        <v>-0.31047948503058087</v>
      </c>
      <c r="CD57" s="487">
        <f t="shared" si="562"/>
        <v>-0.30487784457207923</v>
      </c>
      <c r="CE57" s="487">
        <f t="shared" ref="CE57:DB57" si="563">CE56/BS56-1</f>
        <v>-0.31868951573327065</v>
      </c>
      <c r="CF57" s="487">
        <f t="shared" si="563"/>
        <v>2.5484967533128344E-2</v>
      </c>
      <c r="CG57" s="487">
        <f t="shared" si="563"/>
        <v>-9.1964331913279129E-2</v>
      </c>
      <c r="CH57" s="487">
        <f t="shared" si="563"/>
        <v>0.28918262746155898</v>
      </c>
      <c r="CI57" s="487">
        <f t="shared" si="563"/>
        <v>-6.2746258717327308E-2</v>
      </c>
      <c r="CJ57" s="487">
        <f t="shared" si="563"/>
        <v>2.9603641190972807E-2</v>
      </c>
      <c r="CK57" s="487">
        <f t="shared" si="563"/>
        <v>0.15440265037975243</v>
      </c>
      <c r="CL57" s="487">
        <f t="shared" si="563"/>
        <v>0.23392619146100468</v>
      </c>
      <c r="CM57" s="487">
        <f t="shared" si="563"/>
        <v>3.122479001565992E-2</v>
      </c>
      <c r="CN57" s="487">
        <f t="shared" si="563"/>
        <v>0.31063775182856412</v>
      </c>
      <c r="CO57" s="487">
        <f t="shared" si="563"/>
        <v>-1.1844112855258659E-2</v>
      </c>
      <c r="CP57" s="487">
        <f t="shared" si="563"/>
        <v>0.24894006552322234</v>
      </c>
      <c r="CQ57" s="487">
        <f t="shared" si="563"/>
        <v>0.63907456494180015</v>
      </c>
      <c r="CR57" s="487">
        <f t="shared" si="563"/>
        <v>0.23609043450644118</v>
      </c>
      <c r="CS57" s="487">
        <f t="shared" si="563"/>
        <v>-3.3373221646057494E-2</v>
      </c>
      <c r="CT57" s="487">
        <f t="shared" si="563"/>
        <v>-1.8775323860069637E-2</v>
      </c>
      <c r="CU57" s="487">
        <f t="shared" si="563"/>
        <v>0.38374089644147102</v>
      </c>
      <c r="CV57" s="487">
        <f t="shared" si="563"/>
        <v>-5.7928570112910083E-2</v>
      </c>
      <c r="CW57" s="487">
        <f t="shared" si="563"/>
        <v>7.1141306469876264E-2</v>
      </c>
      <c r="CX57" s="487">
        <f t="shared" si="563"/>
        <v>4.4787515363700514E-2</v>
      </c>
      <c r="CY57" s="487">
        <f t="shared" si="563"/>
        <v>0.27371036767751167</v>
      </c>
      <c r="CZ57" s="487">
        <f t="shared" si="563"/>
        <v>-2.2166089016820489E-2</v>
      </c>
      <c r="DA57" s="487">
        <f t="shared" si="563"/>
        <v>0.49517154746015568</v>
      </c>
      <c r="DB57" s="487">
        <f t="shared" si="563"/>
        <v>0.17810438606642731</v>
      </c>
      <c r="DC57" s="487">
        <f t="shared" ref="DC57:DK57" si="564">DC56/CQ56-1</f>
        <v>0.26339011056619044</v>
      </c>
      <c r="DD57" s="487">
        <f t="shared" si="564"/>
        <v>0.18330576654408826</v>
      </c>
      <c r="DE57" s="487">
        <f t="shared" si="564"/>
        <v>0.3574965612104537</v>
      </c>
      <c r="DF57" s="487">
        <f t="shared" si="564"/>
        <v>0.41345818308712379</v>
      </c>
      <c r="DG57" s="487">
        <f t="shared" si="564"/>
        <v>0.14909428041648809</v>
      </c>
      <c r="DH57" s="487">
        <f t="shared" si="564"/>
        <v>0.304266218277089</v>
      </c>
      <c r="DI57" s="487">
        <f t="shared" si="564"/>
        <v>0.26905551707797204</v>
      </c>
      <c r="DJ57" s="487">
        <f t="shared" si="564"/>
        <v>0.2724096750619398</v>
      </c>
      <c r="DK57" s="487">
        <f t="shared" si="564"/>
        <v>0.15640015896528059</v>
      </c>
      <c r="DL57" s="487">
        <f t="shared" ref="DL57:DS57" si="565">DL56/CZ56-1</f>
        <v>-0.62258445641508298</v>
      </c>
      <c r="DM57" s="487">
        <f t="shared" si="565"/>
        <v>-0.86072603794720992</v>
      </c>
      <c r="DN57" s="487">
        <f t="shared" si="565"/>
        <v>-0.51267190569744592</v>
      </c>
      <c r="DO57" s="487">
        <f t="shared" si="565"/>
        <v>-0.80763290804613697</v>
      </c>
      <c r="DP57" s="487">
        <f t="shared" si="565"/>
        <v>-0.76437140375637824</v>
      </c>
      <c r="DQ57" s="487">
        <f t="shared" si="565"/>
        <v>-0.74969239899830631</v>
      </c>
      <c r="DR57" s="487">
        <f t="shared" si="565"/>
        <v>-0.71767545844820257</v>
      </c>
      <c r="DS57" s="487">
        <f t="shared" si="565"/>
        <v>-0.72251529858619956</v>
      </c>
      <c r="DT57" s="487">
        <f t="shared" ref="DT57:EC57" si="566">DT56/DH56-1</f>
        <v>-0.85334592552617372</v>
      </c>
      <c r="DU57" s="487">
        <f t="shared" si="566"/>
        <v>-0.38531912449014782</v>
      </c>
      <c r="DV57" s="487">
        <f t="shared" si="566"/>
        <v>-0.61664752192306616</v>
      </c>
      <c r="DW57" s="487">
        <f t="shared" si="566"/>
        <v>-0.7172113221694576</v>
      </c>
      <c r="DX57" s="487">
        <f t="shared" si="566"/>
        <v>0.19891759961797617</v>
      </c>
      <c r="DY57" s="487">
        <f t="shared" si="566"/>
        <v>0.88852582631645105</v>
      </c>
      <c r="DZ57" s="487">
        <f t="shared" si="566"/>
        <v>-0.54370758583618906</v>
      </c>
      <c r="EA57" s="487">
        <f t="shared" si="566"/>
        <v>0.14942861275857111</v>
      </c>
      <c r="EB57" s="487">
        <f t="shared" si="566"/>
        <v>-0.60260323676783978</v>
      </c>
      <c r="EC57" s="487">
        <f t="shared" si="566"/>
        <v>2.4517696044413597</v>
      </c>
      <c r="ED57" s="487">
        <f t="shared" ref="ED57:EJ57" si="567">ED56/DR56-1</f>
        <v>-0.53915662650602414</v>
      </c>
      <c r="EE57" s="487">
        <f t="shared" si="567"/>
        <v>-4.6164169089689122E-2</v>
      </c>
      <c r="EF57" s="487">
        <f t="shared" si="567"/>
        <v>-1.676377389348882E-2</v>
      </c>
      <c r="EG57" s="487">
        <f t="shared" si="567"/>
        <v>-0.29024042617818169</v>
      </c>
      <c r="EH57" s="487">
        <f t="shared" si="567"/>
        <v>-0.33720675290506474</v>
      </c>
      <c r="EI57" s="487">
        <f t="shared" si="567"/>
        <v>-6.0487212064298856E-2</v>
      </c>
      <c r="EJ57" s="487">
        <f t="shared" si="567"/>
        <v>-0.17631439192777487</v>
      </c>
      <c r="EK57" s="487">
        <f t="shared" ref="EK57:FR57" si="568">EK56/DY56-1</f>
        <v>0.14653623477740063</v>
      </c>
      <c r="EL57" s="487">
        <f t="shared" si="568"/>
        <v>0.24959505227507006</v>
      </c>
      <c r="EM57" s="487">
        <f t="shared" si="568"/>
        <v>-0.18034231059652661</v>
      </c>
      <c r="EN57" s="487">
        <f t="shared" si="568"/>
        <v>2.8840579710144922</v>
      </c>
      <c r="EO57" s="487">
        <f t="shared" si="568"/>
        <v>-0.15430237233614796</v>
      </c>
      <c r="EP57" s="487">
        <f t="shared" si="568"/>
        <v>3.0781151170145478</v>
      </c>
      <c r="EQ57" s="487">
        <f t="shared" si="568"/>
        <v>1.1808375932092106</v>
      </c>
      <c r="ER57" s="487">
        <f t="shared" si="568"/>
        <v>3.0909657968603801</v>
      </c>
      <c r="ES57" s="487">
        <f t="shared" si="568"/>
        <v>0.54228528162754719</v>
      </c>
      <c r="ET57" s="487">
        <f t="shared" si="568"/>
        <v>1.6523321204101888</v>
      </c>
      <c r="EU57" s="487">
        <f t="shared" si="568"/>
        <v>1.6094190968955786</v>
      </c>
      <c r="EV57" s="487">
        <f t="shared" si="568"/>
        <v>1.2498388136686014</v>
      </c>
      <c r="EW57" s="487">
        <f t="shared" si="568"/>
        <v>2.1307678913459864</v>
      </c>
      <c r="EX57" s="487">
        <f t="shared" si="568"/>
        <v>3.0386518972425165</v>
      </c>
      <c r="EY57" s="487">
        <f t="shared" si="568"/>
        <v>6.2249347458928295</v>
      </c>
      <c r="EZ57" s="487">
        <f t="shared" si="568"/>
        <v>1.3459701492537315</v>
      </c>
      <c r="FA57" s="487">
        <f t="shared" si="568"/>
        <v>0.52531796029953637</v>
      </c>
      <c r="FB57" s="487">
        <f t="shared" si="568"/>
        <v>0.90663047692904208</v>
      </c>
      <c r="FC57" s="487">
        <f t="shared" si="568"/>
        <v>0.29669691626166639</v>
      </c>
      <c r="FD57" s="487">
        <f t="shared" si="568"/>
        <v>0.3917054204467485</v>
      </c>
      <c r="FE57" s="487">
        <f t="shared" si="568"/>
        <v>0.35161152614727853</v>
      </c>
      <c r="FF57" s="487">
        <f t="shared" si="568"/>
        <v>0.49902303151243022</v>
      </c>
      <c r="FG57" s="487">
        <f t="shared" si="568"/>
        <v>0.78794979833712597</v>
      </c>
      <c r="FH57" s="487">
        <f t="shared" si="568"/>
        <v>0.27480059225294928</v>
      </c>
      <c r="FI57" s="487">
        <f t="shared" si="568"/>
        <v>0.51125324434556951</v>
      </c>
      <c r="FJ57" s="487">
        <f t="shared" si="568"/>
        <v>9.5894607843137303E-2</v>
      </c>
      <c r="FK57" s="487">
        <f t="shared" si="568"/>
        <v>-0.38535999659979592</v>
      </c>
      <c r="FL57" s="487">
        <f t="shared" si="568"/>
        <v>-2.064512024430587E-2</v>
      </c>
      <c r="FM57" s="487">
        <f t="shared" si="568"/>
        <v>-6.4627573219040224E-2</v>
      </c>
      <c r="FN57" s="487">
        <f t="shared" si="568"/>
        <v>-0.17194067084248488</v>
      </c>
      <c r="FO57" s="487">
        <f t="shared" si="568"/>
        <v>3.2919285560291112E-2</v>
      </c>
      <c r="FP57" s="487">
        <f t="shared" si="568"/>
        <v>0.31052679631151303</v>
      </c>
      <c r="FQ57" s="487">
        <f t="shared" si="568"/>
        <v>0.10132179460859403</v>
      </c>
      <c r="FR57" s="487">
        <f t="shared" si="568"/>
        <v>-5.0752270678776634E-3</v>
      </c>
      <c r="FS57" s="487">
        <f t="shared" ref="FS57:GE57" si="569">FS56/FG56-1</f>
        <v>-0.11510882030472169</v>
      </c>
      <c r="FT57" s="487">
        <f t="shared" si="569"/>
        <v>0.53464715910155314</v>
      </c>
      <c r="FU57" s="487">
        <f t="shared" si="569"/>
        <v>-0.17521498583117634</v>
      </c>
      <c r="FV57" s="487">
        <f t="shared" si="569"/>
        <v>8.8288935926621015E-2</v>
      </c>
      <c r="FW57" s="487">
        <f t="shared" si="569"/>
        <v>0.39687094822370139</v>
      </c>
      <c r="FX57" s="487">
        <f t="shared" si="569"/>
        <v>0.22131094293045761</v>
      </c>
      <c r="FY57" s="487">
        <f t="shared" si="569"/>
        <v>0.10236187672697494</v>
      </c>
      <c r="FZ57" s="487">
        <f t="shared" si="569"/>
        <v>3.2647848582094463E-2</v>
      </c>
      <c r="GA57" s="487">
        <f t="shared" si="569"/>
        <v>0.1656835005940529</v>
      </c>
      <c r="GB57" s="487">
        <f t="shared" si="569"/>
        <v>0.11587564548355167</v>
      </c>
      <c r="GC57" s="487">
        <f t="shared" si="569"/>
        <v>6.6761776337487033E-2</v>
      </c>
      <c r="GD57" s="487">
        <f t="shared" si="569"/>
        <v>0.27801441291167839</v>
      </c>
      <c r="GE57" s="487">
        <f t="shared" si="569"/>
        <v>0.27474935091217212</v>
      </c>
      <c r="GF57" s="487"/>
      <c r="GG57" s="487"/>
      <c r="GH57" s="813"/>
      <c r="GI57" s="767"/>
      <c r="GJ57" s="767"/>
      <c r="GK57" s="767"/>
      <c r="GL57" s="767"/>
      <c r="GM57" s="767"/>
      <c r="GN57" s="767"/>
      <c r="GO57" s="767"/>
      <c r="GP57" s="767"/>
      <c r="GQ57" s="767"/>
      <c r="GR57" s="767"/>
      <c r="GS57" s="767"/>
      <c r="GT57" s="767"/>
      <c r="GU57" s="767"/>
      <c r="GV57" s="767"/>
      <c r="GW57" s="767"/>
      <c r="GX57" s="767"/>
      <c r="GY57" s="767"/>
      <c r="GZ57" s="817"/>
    </row>
    <row r="58" spans="1:208" outlineLevel="1">
      <c r="B58" s="190"/>
      <c r="C58" s="190"/>
      <c r="D58" s="189" t="s">
        <v>109</v>
      </c>
      <c r="E58" s="190" t="s">
        <v>78</v>
      </c>
      <c r="F58" s="7">
        <f t="shared" ref="F58:W58" si="570">F80</f>
        <v>30.78</v>
      </c>
      <c r="G58" s="7">
        <f t="shared" si="570"/>
        <v>27.832000000000001</v>
      </c>
      <c r="H58" s="7">
        <f t="shared" si="570"/>
        <v>24.515999999999998</v>
      </c>
      <c r="I58" s="7">
        <f t="shared" si="570"/>
        <v>25.096</v>
      </c>
      <c r="J58" s="7">
        <f t="shared" si="570"/>
        <v>23.298999999999999</v>
      </c>
      <c r="K58" s="7">
        <f t="shared" si="570"/>
        <v>24.678999999999998</v>
      </c>
      <c r="L58" s="7">
        <f t="shared" si="570"/>
        <v>25.526</v>
      </c>
      <c r="M58" s="7">
        <f t="shared" si="570"/>
        <v>28.588999999999999</v>
      </c>
      <c r="N58" s="7">
        <f t="shared" si="570"/>
        <v>18.209</v>
      </c>
      <c r="O58" s="7">
        <f t="shared" si="570"/>
        <v>37.738</v>
      </c>
      <c r="P58" s="7">
        <f t="shared" si="570"/>
        <v>37.225999999999999</v>
      </c>
      <c r="Q58" s="7">
        <f t="shared" si="570"/>
        <v>24.105</v>
      </c>
      <c r="R58" s="7">
        <f t="shared" si="570"/>
        <v>36.787999999999997</v>
      </c>
      <c r="S58" s="7">
        <f t="shared" si="570"/>
        <v>24.088999999999999</v>
      </c>
      <c r="T58" s="7">
        <f t="shared" si="570"/>
        <v>31.481999999999999</v>
      </c>
      <c r="U58" s="7">
        <f t="shared" si="570"/>
        <v>34.965000000000003</v>
      </c>
      <c r="V58" s="7">
        <f t="shared" si="570"/>
        <v>35.802999999999997</v>
      </c>
      <c r="W58" s="7">
        <f t="shared" si="570"/>
        <v>20.52</v>
      </c>
      <c r="X58" s="7">
        <f t="shared" ref="X58:AI58" si="571">X80+X153</f>
        <v>32.049999999999997</v>
      </c>
      <c r="Y58" s="7">
        <f t="shared" si="571"/>
        <v>30.719000000000001</v>
      </c>
      <c r="Z58" s="7">
        <f t="shared" si="571"/>
        <v>38.188000000000002</v>
      </c>
      <c r="AA58" s="7">
        <f t="shared" si="571"/>
        <v>38.238</v>
      </c>
      <c r="AB58" s="7">
        <f t="shared" si="571"/>
        <v>25.279</v>
      </c>
      <c r="AC58" s="7">
        <f t="shared" si="571"/>
        <v>21.506999999999998</v>
      </c>
      <c r="AD58" s="7">
        <f t="shared" si="571"/>
        <v>38.319000000000003</v>
      </c>
      <c r="AE58" s="7">
        <f t="shared" si="571"/>
        <v>33.793999999999997</v>
      </c>
      <c r="AF58" s="7">
        <f t="shared" si="571"/>
        <v>42.370000000000005</v>
      </c>
      <c r="AG58" s="7">
        <f t="shared" si="571"/>
        <v>38.942</v>
      </c>
      <c r="AH58" s="7">
        <f t="shared" si="571"/>
        <v>43.936999999999998</v>
      </c>
      <c r="AI58" s="7">
        <f t="shared" si="571"/>
        <v>37.631</v>
      </c>
      <c r="AJ58" s="7">
        <f t="shared" ref="AJ58:BG58" si="572">AJ80+AJ153+AJ103</f>
        <v>33.844000000000001</v>
      </c>
      <c r="AK58" s="7">
        <f t="shared" si="572"/>
        <v>46.147999999999996</v>
      </c>
      <c r="AL58" s="7">
        <f t="shared" si="572"/>
        <v>43.277999999999999</v>
      </c>
      <c r="AM58" s="7">
        <f t="shared" si="572"/>
        <v>51.352000000000004</v>
      </c>
      <c r="AN58" s="7">
        <f t="shared" si="572"/>
        <v>41.784000000000006</v>
      </c>
      <c r="AO58" s="7">
        <f t="shared" si="572"/>
        <v>45.496000000000002</v>
      </c>
      <c r="AP58" s="7">
        <f t="shared" si="572"/>
        <v>55.023000000000003</v>
      </c>
      <c r="AQ58" s="7">
        <f t="shared" si="572"/>
        <v>43.317</v>
      </c>
      <c r="AR58" s="7">
        <f t="shared" si="572"/>
        <v>44.637</v>
      </c>
      <c r="AS58" s="7">
        <f t="shared" si="572"/>
        <v>45.02</v>
      </c>
      <c r="AT58" s="7">
        <f t="shared" si="572"/>
        <v>57.192999999999998</v>
      </c>
      <c r="AU58" s="7">
        <f t="shared" si="572"/>
        <v>37.957999999999998</v>
      </c>
      <c r="AV58" s="7">
        <f t="shared" si="572"/>
        <v>42.561999999999998</v>
      </c>
      <c r="AW58" s="7">
        <f t="shared" si="572"/>
        <v>44.893000000000001</v>
      </c>
      <c r="AX58" s="7">
        <f t="shared" si="572"/>
        <v>44.420999999999999</v>
      </c>
      <c r="AY58" s="7">
        <f t="shared" si="572"/>
        <v>44.951999999999998</v>
      </c>
      <c r="AZ58" s="7">
        <f t="shared" si="572"/>
        <v>51.335999999999999</v>
      </c>
      <c r="BA58" s="7">
        <f t="shared" si="572"/>
        <v>43.978000000000002</v>
      </c>
      <c r="BB58" s="7">
        <f t="shared" si="572"/>
        <v>50.637999999999998</v>
      </c>
      <c r="BC58" s="7">
        <f t="shared" si="572"/>
        <v>41.295999999999999</v>
      </c>
      <c r="BD58" s="7">
        <f t="shared" si="572"/>
        <v>30.724000000000004</v>
      </c>
      <c r="BE58" s="7">
        <f t="shared" si="572"/>
        <v>42.368000000000002</v>
      </c>
      <c r="BF58" s="7">
        <f t="shared" si="572"/>
        <v>55.617000000000004</v>
      </c>
      <c r="BG58" s="7">
        <f t="shared" si="572"/>
        <v>16.375</v>
      </c>
      <c r="BH58" s="7">
        <f t="shared" ref="BH58:CM58" si="573">BH80+BH153+BH103+BH130</f>
        <v>30.765000000000001</v>
      </c>
      <c r="BI58" s="482">
        <f t="shared" si="573"/>
        <v>45.411000000000001</v>
      </c>
      <c r="BJ58" s="482">
        <f t="shared" si="573"/>
        <v>31.734000000000002</v>
      </c>
      <c r="BK58" s="482">
        <f t="shared" si="573"/>
        <v>64.010999999999996</v>
      </c>
      <c r="BL58" s="482">
        <f t="shared" si="573"/>
        <v>46.632999999999996</v>
      </c>
      <c r="BM58" s="482">
        <f t="shared" si="573"/>
        <v>36.405000000000001</v>
      </c>
      <c r="BN58" s="482">
        <f t="shared" si="573"/>
        <v>53.498000000000005</v>
      </c>
      <c r="BO58" s="737">
        <f t="shared" si="573"/>
        <v>34.885000000000005</v>
      </c>
      <c r="BP58" s="482">
        <f t="shared" si="573"/>
        <v>41.279999999999994</v>
      </c>
      <c r="BQ58" s="482">
        <f t="shared" si="573"/>
        <v>52.762</v>
      </c>
      <c r="BR58" s="482">
        <f t="shared" si="573"/>
        <v>56.539000000000001</v>
      </c>
      <c r="BS58" s="482">
        <f t="shared" si="573"/>
        <v>47.872</v>
      </c>
      <c r="BT58" s="482">
        <f t="shared" si="573"/>
        <v>45.67</v>
      </c>
      <c r="BU58" s="482">
        <f t="shared" si="573"/>
        <v>55.54</v>
      </c>
      <c r="BV58" s="482">
        <f t="shared" si="573"/>
        <v>37.765999999999998</v>
      </c>
      <c r="BW58" s="482">
        <f t="shared" si="573"/>
        <v>50.728999999999999</v>
      </c>
      <c r="BX58" s="482">
        <f t="shared" si="573"/>
        <v>50.194000000000003</v>
      </c>
      <c r="BY58" s="482">
        <f t="shared" si="573"/>
        <v>41.078000000000003</v>
      </c>
      <c r="BZ58" s="482">
        <f t="shared" si="573"/>
        <v>40.512</v>
      </c>
      <c r="CA58" s="737">
        <f t="shared" si="573"/>
        <v>39.526000000000003</v>
      </c>
      <c r="CB58" s="482">
        <f t="shared" si="573"/>
        <v>36.073</v>
      </c>
      <c r="CC58" s="482">
        <f t="shared" si="573"/>
        <v>35.713999999999999</v>
      </c>
      <c r="CD58" s="482">
        <f t="shared" si="573"/>
        <v>38.976999999999997</v>
      </c>
      <c r="CE58" s="482">
        <f t="shared" si="573"/>
        <v>31.810999999999996</v>
      </c>
      <c r="CF58" s="482">
        <f t="shared" si="573"/>
        <v>46.981999999999999</v>
      </c>
      <c r="CG58" s="482">
        <f t="shared" si="573"/>
        <v>48.611000000000004</v>
      </c>
      <c r="CH58" s="482">
        <f t="shared" si="573"/>
        <v>49.958999999999996</v>
      </c>
      <c r="CI58" s="482">
        <f t="shared" si="573"/>
        <v>47.220999999999997</v>
      </c>
      <c r="CJ58" s="482">
        <f t="shared" si="573"/>
        <v>50.822000000000003</v>
      </c>
      <c r="CK58" s="482">
        <f t="shared" si="573"/>
        <v>48.632000000000005</v>
      </c>
      <c r="CL58" s="482">
        <f t="shared" si="573"/>
        <v>50.615999999999993</v>
      </c>
      <c r="CM58" s="482">
        <f t="shared" si="573"/>
        <v>39.295000000000002</v>
      </c>
      <c r="CN58" s="482">
        <f t="shared" ref="CN58:DK58" si="574">CN80+CN153+CN103+CN130</f>
        <v>46.857999999999997</v>
      </c>
      <c r="CO58" s="482">
        <f t="shared" si="574"/>
        <v>32.578000000000003</v>
      </c>
      <c r="CP58" s="482">
        <f t="shared" si="574"/>
        <v>50.109000000000009</v>
      </c>
      <c r="CQ58" s="482">
        <f t="shared" si="574"/>
        <v>52.048000000000002</v>
      </c>
      <c r="CR58" s="482">
        <f t="shared" si="574"/>
        <v>55.974000000000004</v>
      </c>
      <c r="CS58" s="482">
        <f t="shared" si="574"/>
        <v>46.861999999999995</v>
      </c>
      <c r="CT58" s="482">
        <f t="shared" si="574"/>
        <v>48.445999999999998</v>
      </c>
      <c r="CU58" s="482">
        <f t="shared" si="574"/>
        <v>67.936000000000007</v>
      </c>
      <c r="CV58" s="482">
        <f t="shared" si="574"/>
        <v>47.779000000000003</v>
      </c>
      <c r="CW58" s="482">
        <f t="shared" si="574"/>
        <v>50.36699999999999</v>
      </c>
      <c r="CX58" s="482">
        <f t="shared" si="574"/>
        <v>51.313000000000002</v>
      </c>
      <c r="CY58" s="482">
        <f t="shared" si="574"/>
        <v>51.929000000000002</v>
      </c>
      <c r="CZ58" s="482">
        <f t="shared" si="574"/>
        <v>48.927999999999997</v>
      </c>
      <c r="DA58" s="482">
        <f t="shared" si="574"/>
        <v>52.262999999999998</v>
      </c>
      <c r="DB58" s="482">
        <f t="shared" si="574"/>
        <v>53.089999999999996</v>
      </c>
      <c r="DC58" s="482">
        <f t="shared" si="574"/>
        <v>60.603000000000002</v>
      </c>
      <c r="DD58" s="482">
        <f t="shared" si="574"/>
        <v>70.124000000000009</v>
      </c>
      <c r="DE58" s="482">
        <f t="shared" si="574"/>
        <v>62.084000000000003</v>
      </c>
      <c r="DF58" s="482">
        <f t="shared" si="574"/>
        <v>67.582999999999998</v>
      </c>
      <c r="DG58" s="482">
        <f t="shared" si="574"/>
        <v>75.293999999999997</v>
      </c>
      <c r="DH58" s="482">
        <f t="shared" si="574"/>
        <v>61.454000000000001</v>
      </c>
      <c r="DI58" s="482">
        <f t="shared" si="574"/>
        <v>62.706000000000003</v>
      </c>
      <c r="DJ58" s="482">
        <f t="shared" si="574"/>
        <v>65.850999999999999</v>
      </c>
      <c r="DK58" s="482">
        <f t="shared" si="574"/>
        <v>54.230999999999995</v>
      </c>
      <c r="DL58" s="482">
        <f t="shared" ref="DL58:EQ58" si="575">DL80+DL153+DL103+DL130</f>
        <v>18.363</v>
      </c>
      <c r="DM58" s="482">
        <f t="shared" si="575"/>
        <v>6.9359999999999999</v>
      </c>
      <c r="DN58" s="482">
        <f t="shared" si="575"/>
        <v>27.372999999999994</v>
      </c>
      <c r="DO58" s="482">
        <f t="shared" si="575"/>
        <v>12.059000000000001</v>
      </c>
      <c r="DP58" s="482">
        <f t="shared" si="575"/>
        <v>15.552</v>
      </c>
      <c r="DQ58" s="482">
        <f t="shared" si="575"/>
        <v>15.707000000000001</v>
      </c>
      <c r="DR58" s="482">
        <f t="shared" si="575"/>
        <v>18.753</v>
      </c>
      <c r="DS58" s="482">
        <f t="shared" si="575"/>
        <v>20.347999999999999</v>
      </c>
      <c r="DT58" s="482">
        <f t="shared" si="575"/>
        <v>7.9579999999999993</v>
      </c>
      <c r="DU58" s="482">
        <f t="shared" si="575"/>
        <v>41.353000000000002</v>
      </c>
      <c r="DV58" s="482">
        <f t="shared" si="575"/>
        <v>23.573</v>
      </c>
      <c r="DW58" s="482">
        <f t="shared" si="575"/>
        <v>16.862000000000002</v>
      </c>
      <c r="DX58" s="482">
        <f t="shared" si="575"/>
        <v>17.269000000000002</v>
      </c>
      <c r="DY58" s="482">
        <f t="shared" si="575"/>
        <v>13.239000000000001</v>
      </c>
      <c r="DZ58" s="482">
        <f t="shared" si="575"/>
        <v>11.696000000000002</v>
      </c>
      <c r="EA58" s="482">
        <f t="shared" si="575"/>
        <v>13.731999999999999</v>
      </c>
      <c r="EB58" s="482">
        <f t="shared" si="575"/>
        <v>4.9139999999999997</v>
      </c>
      <c r="EC58" s="482">
        <f t="shared" si="575"/>
        <v>58.036000000000001</v>
      </c>
      <c r="ED58" s="482">
        <f t="shared" si="575"/>
        <v>7.7279999999999998</v>
      </c>
      <c r="EE58" s="482">
        <f t="shared" si="575"/>
        <v>19.597000000000001</v>
      </c>
      <c r="EF58" s="482">
        <f t="shared" si="575"/>
        <v>7.8559999999999999</v>
      </c>
      <c r="EG58" s="482">
        <f t="shared" si="575"/>
        <v>28.300000000000004</v>
      </c>
      <c r="EH58" s="482">
        <f t="shared" si="575"/>
        <v>16.172000000000001</v>
      </c>
      <c r="EI58" s="482">
        <f t="shared" si="575"/>
        <v>15.309999999999999</v>
      </c>
      <c r="EJ58" s="482">
        <f t="shared" si="575"/>
        <v>16.492999999999999</v>
      </c>
      <c r="EK58" s="482">
        <f t="shared" si="575"/>
        <v>14.911999999999999</v>
      </c>
      <c r="EL58" s="482">
        <f t="shared" si="575"/>
        <v>14.812000000000001</v>
      </c>
      <c r="EM58" s="482">
        <f t="shared" si="575"/>
        <v>10.448</v>
      </c>
      <c r="EN58" s="482">
        <f t="shared" si="575"/>
        <v>24.344999999999999</v>
      </c>
      <c r="EO58" s="482">
        <f t="shared" si="575"/>
        <v>47.817</v>
      </c>
      <c r="EP58" s="482">
        <f t="shared" si="575"/>
        <v>35.471999999999994</v>
      </c>
      <c r="EQ58" s="482">
        <f t="shared" si="575"/>
        <v>43.103999999999999</v>
      </c>
      <c r="ER58" s="482">
        <f t="shared" ref="ER58:FN58" si="576">ER80+ER153+ER103+ER130</f>
        <v>35.665999999999997</v>
      </c>
      <c r="ES58" s="482">
        <f t="shared" si="576"/>
        <v>43.864000000000004</v>
      </c>
      <c r="ET58" s="482">
        <f t="shared" si="576"/>
        <v>44.580000000000005</v>
      </c>
      <c r="EU58" s="482">
        <f t="shared" si="576"/>
        <v>42.025999999999996</v>
      </c>
      <c r="EV58" s="482">
        <f t="shared" si="576"/>
        <v>38.246000000000002</v>
      </c>
      <c r="EW58" s="482">
        <f t="shared" si="576"/>
        <v>50.120000000000005</v>
      </c>
      <c r="EX58" s="482">
        <f t="shared" si="576"/>
        <v>64.109000000000009</v>
      </c>
      <c r="EY58" s="482">
        <f t="shared" si="576"/>
        <v>89.849000000000004</v>
      </c>
      <c r="EZ58" s="482">
        <f t="shared" si="576"/>
        <v>59.021000000000001</v>
      </c>
      <c r="FA58" s="482">
        <f t="shared" si="576"/>
        <v>72.552999999999997</v>
      </c>
      <c r="FB58" s="482">
        <f t="shared" si="576"/>
        <v>69.369</v>
      </c>
      <c r="FC58" s="482">
        <f t="shared" si="576"/>
        <v>56.491999999999997</v>
      </c>
      <c r="FD58" s="482">
        <f t="shared" si="576"/>
        <v>50.284999999999997</v>
      </c>
      <c r="FE58" s="482">
        <f t="shared" si="576"/>
        <v>58.869</v>
      </c>
      <c r="FF58" s="482">
        <f t="shared" si="576"/>
        <v>67.239999999999995</v>
      </c>
      <c r="FG58" s="482">
        <f t="shared" si="576"/>
        <v>74.829000000000008</v>
      </c>
      <c r="FH58" s="482">
        <f t="shared" si="576"/>
        <v>49.362000000000002</v>
      </c>
      <c r="FI58" s="482">
        <f t="shared" si="576"/>
        <v>76.707000000000008</v>
      </c>
      <c r="FJ58" s="482">
        <f t="shared" si="576"/>
        <v>71.007000000000005</v>
      </c>
      <c r="FK58" s="482">
        <f t="shared" si="576"/>
        <v>54.255999999999993</v>
      </c>
      <c r="FL58" s="482">
        <f t="shared" si="576"/>
        <v>57.109000000000002</v>
      </c>
      <c r="FM58" s="482">
        <f t="shared" si="576"/>
        <v>67.298000000000002</v>
      </c>
      <c r="FN58" s="482">
        <f t="shared" si="576"/>
        <v>56.773000000000003</v>
      </c>
      <c r="FO58" s="482">
        <f t="shared" ref="FO58:FP58" si="577">FO80+FO153+FO103+FO130</f>
        <v>57.833999999999996</v>
      </c>
      <c r="FP58" s="482">
        <f t="shared" si="577"/>
        <v>67.323999999999998</v>
      </c>
      <c r="FQ58" s="482">
        <f t="shared" ref="FQ58:FR58" si="578">FQ80+FQ153+FQ103+FQ130</f>
        <v>66</v>
      </c>
      <c r="FR58" s="482">
        <f t="shared" si="578"/>
        <v>67.094999999999999</v>
      </c>
      <c r="FS58" s="482">
        <f t="shared" ref="FS58:FT58" si="579">FS80+FS153+FS103+FS130</f>
        <v>65.953000000000003</v>
      </c>
      <c r="FT58" s="482">
        <f t="shared" si="579"/>
        <v>77.850999999999999</v>
      </c>
      <c r="FU58" s="482">
        <f t="shared" ref="FU58:FV58" si="580">FU80+FU153+FU103+FU130</f>
        <v>63.645000000000003</v>
      </c>
      <c r="FV58" s="482">
        <f t="shared" si="580"/>
        <v>77.076999999999998</v>
      </c>
      <c r="FW58" s="482">
        <f t="shared" ref="FW58:FX58" si="581">FW80+FW153+FW103+FW130</f>
        <v>76.039999999999992</v>
      </c>
      <c r="FX58" s="482">
        <f t="shared" si="581"/>
        <v>70.922000000000011</v>
      </c>
      <c r="FY58" s="482">
        <f t="shared" ref="FY58:FZ58" si="582">FY80+FY153+FY103+FY130</f>
        <v>74.946000000000012</v>
      </c>
      <c r="FZ58" s="482">
        <f t="shared" si="582"/>
        <v>58.056000000000004</v>
      </c>
      <c r="GA58" s="482">
        <f t="shared" ref="GA58:GB58" si="583">GA80+GA153+GA103+GA130</f>
        <v>67.733846030000009</v>
      </c>
      <c r="GB58" s="482">
        <f t="shared" si="583"/>
        <v>76.108976592000005</v>
      </c>
      <c r="GC58" s="482">
        <f t="shared" ref="GC58:GD58" si="584">GC80+GC153+GC103+GC130</f>
        <v>68.812191962</v>
      </c>
      <c r="GD58" s="482">
        <f t="shared" si="584"/>
        <v>86.718761205999996</v>
      </c>
      <c r="GE58" s="482">
        <f t="shared" ref="GE58" si="585">GE80+GE153+GE103+GE130</f>
        <v>84.980386904999989</v>
      </c>
      <c r="GF58" s="482"/>
      <c r="GG58" s="482"/>
      <c r="GH58" s="813"/>
      <c r="GI58" s="767"/>
      <c r="GJ58" s="767"/>
      <c r="GK58" s="767"/>
      <c r="GL58" s="767"/>
      <c r="GM58" s="767"/>
      <c r="GN58" s="767"/>
      <c r="GO58" s="767"/>
      <c r="GP58" s="767"/>
      <c r="GQ58" s="767"/>
      <c r="GR58" s="767"/>
      <c r="GS58" s="767"/>
      <c r="GT58" s="767"/>
      <c r="GU58" s="767"/>
      <c r="GV58" s="767"/>
      <c r="GW58" s="767"/>
      <c r="GX58" s="665"/>
      <c r="GY58" s="665"/>
      <c r="GZ58" s="827"/>
    </row>
    <row r="59" spans="1:208" outlineLevel="1">
      <c r="B59" s="197"/>
      <c r="C59" s="197"/>
      <c r="D59" s="196" t="s">
        <v>91</v>
      </c>
      <c r="E59" s="197" t="s">
        <v>111</v>
      </c>
      <c r="F59" s="198">
        <f t="shared" ref="F59:W59" si="586">F81</f>
        <v>1.4990000000000001</v>
      </c>
      <c r="G59" s="198">
        <f t="shared" si="586"/>
        <v>1.706</v>
      </c>
      <c r="H59" s="198">
        <f t="shared" si="586"/>
        <v>1.869</v>
      </c>
      <c r="I59" s="198">
        <f t="shared" si="586"/>
        <v>1.5640000000000001</v>
      </c>
      <c r="J59" s="198">
        <f t="shared" si="586"/>
        <v>1.8089999999999999</v>
      </c>
      <c r="K59" s="198">
        <f t="shared" si="586"/>
        <v>1.367</v>
      </c>
      <c r="L59" s="198">
        <f t="shared" si="586"/>
        <v>1.4490000000000001</v>
      </c>
      <c r="M59" s="198">
        <f t="shared" si="586"/>
        <v>1.4690000000000001</v>
      </c>
      <c r="N59" s="198">
        <f t="shared" si="586"/>
        <v>1.6140000000000001</v>
      </c>
      <c r="O59" s="198">
        <f t="shared" si="586"/>
        <v>1.794</v>
      </c>
      <c r="P59" s="198">
        <f t="shared" si="586"/>
        <v>2.1389999999999998</v>
      </c>
      <c r="Q59" s="198">
        <f t="shared" si="586"/>
        <v>1.952</v>
      </c>
      <c r="R59" s="198">
        <f t="shared" si="586"/>
        <v>1.77</v>
      </c>
      <c r="S59" s="198">
        <f t="shared" si="586"/>
        <v>1.716</v>
      </c>
      <c r="T59" s="198">
        <f t="shared" si="586"/>
        <v>1.673</v>
      </c>
      <c r="U59" s="198">
        <f t="shared" si="586"/>
        <v>2.1709999999999998</v>
      </c>
      <c r="V59" s="198">
        <f t="shared" si="586"/>
        <v>2.5089999999999999</v>
      </c>
      <c r="W59" s="198">
        <f t="shared" si="586"/>
        <v>1.8320000000000001</v>
      </c>
      <c r="X59" s="198">
        <f t="shared" ref="X59:AI59" si="587">X81+X154</f>
        <v>2.1190000000000002</v>
      </c>
      <c r="Y59" s="198">
        <f t="shared" si="587"/>
        <v>1.7530000000000001</v>
      </c>
      <c r="Z59" s="198">
        <f t="shared" si="587"/>
        <v>1.978</v>
      </c>
      <c r="AA59" s="198">
        <f t="shared" si="587"/>
        <v>2.016</v>
      </c>
      <c r="AB59" s="198">
        <f t="shared" si="587"/>
        <v>1.827</v>
      </c>
      <c r="AC59" s="198">
        <f t="shared" si="587"/>
        <v>2.1120000000000001</v>
      </c>
      <c r="AD59" s="198">
        <f t="shared" si="587"/>
        <v>1.9279999999999999</v>
      </c>
      <c r="AE59" s="198">
        <f t="shared" si="587"/>
        <v>2.3149999999999999</v>
      </c>
      <c r="AF59" s="198">
        <f t="shared" si="587"/>
        <v>1.966</v>
      </c>
      <c r="AG59" s="198">
        <f t="shared" si="587"/>
        <v>1.9329999999999998</v>
      </c>
      <c r="AH59" s="198">
        <f t="shared" si="587"/>
        <v>2.9870000000000001</v>
      </c>
      <c r="AI59" s="198">
        <f t="shared" si="587"/>
        <v>2.125</v>
      </c>
      <c r="AJ59" s="198">
        <f t="shared" ref="AJ59:BG59" si="588">AJ81+AJ154+AJ104</f>
        <v>2.3519999999999999</v>
      </c>
      <c r="AK59" s="198">
        <f t="shared" si="588"/>
        <v>2.36</v>
      </c>
      <c r="AL59" s="198">
        <f t="shared" si="588"/>
        <v>2.5070000000000001</v>
      </c>
      <c r="AM59" s="198">
        <f t="shared" si="588"/>
        <v>2.7430000000000003</v>
      </c>
      <c r="AN59" s="198">
        <f t="shared" si="588"/>
        <v>2.746</v>
      </c>
      <c r="AO59" s="198">
        <f t="shared" si="588"/>
        <v>2.8309999999999995</v>
      </c>
      <c r="AP59" s="198">
        <f t="shared" si="588"/>
        <v>2.7309999999999999</v>
      </c>
      <c r="AQ59" s="198">
        <f t="shared" si="588"/>
        <v>2.3710000000000004</v>
      </c>
      <c r="AR59" s="198">
        <f t="shared" si="588"/>
        <v>2.7</v>
      </c>
      <c r="AS59" s="198">
        <f t="shared" si="588"/>
        <v>2.6059999999999999</v>
      </c>
      <c r="AT59" s="198">
        <f t="shared" si="588"/>
        <v>3.1849999999999996</v>
      </c>
      <c r="AU59" s="198">
        <f t="shared" si="588"/>
        <v>2.6160000000000001</v>
      </c>
      <c r="AV59" s="198">
        <f t="shared" si="588"/>
        <v>2.7050000000000001</v>
      </c>
      <c r="AW59" s="198">
        <f t="shared" si="588"/>
        <v>2.3540000000000001</v>
      </c>
      <c r="AX59" s="198">
        <f t="shared" si="588"/>
        <v>2.8139999999999996</v>
      </c>
      <c r="AY59" s="198">
        <f t="shared" si="588"/>
        <v>3.1030000000000002</v>
      </c>
      <c r="AZ59" s="198">
        <f t="shared" si="588"/>
        <v>2.327</v>
      </c>
      <c r="BA59" s="198">
        <f t="shared" si="588"/>
        <v>3.0619999999999998</v>
      </c>
      <c r="BB59" s="198">
        <f t="shared" si="588"/>
        <v>2.8739999999999997</v>
      </c>
      <c r="BC59" s="198">
        <f t="shared" si="588"/>
        <v>2.5979999999999999</v>
      </c>
      <c r="BD59" s="198">
        <f t="shared" si="588"/>
        <v>3.2850000000000001</v>
      </c>
      <c r="BE59" s="198">
        <f t="shared" si="588"/>
        <v>3.1179999999999999</v>
      </c>
      <c r="BF59" s="198">
        <f t="shared" si="588"/>
        <v>2.8739999999999997</v>
      </c>
      <c r="BG59" s="198">
        <f t="shared" si="588"/>
        <v>2.202</v>
      </c>
      <c r="BH59" s="198">
        <f t="shared" ref="BH59:CM59" si="589">BH81+BH154+BH104+BH131</f>
        <v>3.0700000000000003</v>
      </c>
      <c r="BI59" s="475">
        <f t="shared" si="589"/>
        <v>3.262</v>
      </c>
      <c r="BJ59" s="475">
        <f t="shared" si="589"/>
        <v>3.2629999999999999</v>
      </c>
      <c r="BK59" s="475">
        <f t="shared" si="589"/>
        <v>3.1150000000000002</v>
      </c>
      <c r="BL59" s="475">
        <f t="shared" si="589"/>
        <v>3.6679999999999997</v>
      </c>
      <c r="BM59" s="475">
        <f t="shared" si="589"/>
        <v>3.2550000000000003</v>
      </c>
      <c r="BN59" s="475">
        <f t="shared" si="589"/>
        <v>2.9009999999999998</v>
      </c>
      <c r="BO59" s="747">
        <f t="shared" si="589"/>
        <v>2.6549999999999998</v>
      </c>
      <c r="BP59" s="475">
        <f t="shared" si="589"/>
        <v>2.7490000000000001</v>
      </c>
      <c r="BQ59" s="475">
        <f t="shared" si="589"/>
        <v>3.3190000000000044</v>
      </c>
      <c r="BR59" s="475">
        <f t="shared" si="589"/>
        <v>3.1799999999999988</v>
      </c>
      <c r="BS59" s="475">
        <f t="shared" si="589"/>
        <v>3.0710000000000006</v>
      </c>
      <c r="BT59" s="475">
        <f t="shared" si="589"/>
        <v>3.4569999999999999</v>
      </c>
      <c r="BU59" s="475">
        <f t="shared" si="589"/>
        <v>2.4390000000000005</v>
      </c>
      <c r="BV59" s="475">
        <f t="shared" si="589"/>
        <v>3.0110000000000006</v>
      </c>
      <c r="BW59" s="475">
        <f t="shared" si="589"/>
        <v>3.3299999999999992</v>
      </c>
      <c r="BX59" s="475">
        <f t="shared" si="589"/>
        <v>2.5360000000000027</v>
      </c>
      <c r="BY59" s="475">
        <f t="shared" si="589"/>
        <v>3.2929999999999979</v>
      </c>
      <c r="BZ59" s="475">
        <f t="shared" si="589"/>
        <v>3.0059999999999989</v>
      </c>
      <c r="CA59" s="747">
        <f t="shared" si="589"/>
        <v>2.6199999999999983</v>
      </c>
      <c r="CB59" s="475">
        <f t="shared" si="589"/>
        <v>2.8920000000000017</v>
      </c>
      <c r="CC59" s="475">
        <f t="shared" si="589"/>
        <v>2.9550000000000018</v>
      </c>
      <c r="CD59" s="475">
        <f t="shared" si="589"/>
        <v>2.535000000000001</v>
      </c>
      <c r="CE59" s="475">
        <f t="shared" si="589"/>
        <v>2.8969999999999994</v>
      </c>
      <c r="CF59" s="475">
        <f t="shared" si="589"/>
        <v>3.3969999999999989</v>
      </c>
      <c r="CG59" s="475">
        <f t="shared" si="589"/>
        <v>4.035999999999996</v>
      </c>
      <c r="CH59" s="475">
        <f t="shared" si="589"/>
        <v>2.6099999999999994</v>
      </c>
      <c r="CI59" s="475">
        <f t="shared" si="589"/>
        <v>3.4459999999999975</v>
      </c>
      <c r="CJ59" s="475">
        <f t="shared" si="589"/>
        <v>3.4690000000000012</v>
      </c>
      <c r="CK59" s="475">
        <f t="shared" si="589"/>
        <v>2.5899999999999981</v>
      </c>
      <c r="CL59" s="475">
        <f t="shared" si="589"/>
        <v>3.82</v>
      </c>
      <c r="CM59" s="475">
        <f t="shared" si="589"/>
        <v>3.5409999999999999</v>
      </c>
      <c r="CN59" s="475">
        <f t="shared" ref="CN59:DK59" si="590">CN81+CN154+CN104+CN131</f>
        <v>3.4390000000000001</v>
      </c>
      <c r="CO59" s="475">
        <f t="shared" si="590"/>
        <v>2.72</v>
      </c>
      <c r="CP59" s="475">
        <f t="shared" si="590"/>
        <v>4.4269999999999996</v>
      </c>
      <c r="CQ59" s="475">
        <f t="shared" si="590"/>
        <v>2.9540000000000002</v>
      </c>
      <c r="CR59" s="475">
        <f t="shared" si="590"/>
        <v>3.9939999999999998</v>
      </c>
      <c r="CS59" s="475">
        <f t="shared" si="590"/>
        <v>3.4990000000000001</v>
      </c>
      <c r="CT59" s="475">
        <f t="shared" si="590"/>
        <v>3.5870000000000002</v>
      </c>
      <c r="CU59" s="475">
        <f t="shared" si="590"/>
        <v>2.9619999999999997</v>
      </c>
      <c r="CV59" s="475">
        <f t="shared" si="590"/>
        <v>4.2290000000000001</v>
      </c>
      <c r="CW59" s="475">
        <f t="shared" si="590"/>
        <v>3.4239999999999999</v>
      </c>
      <c r="CX59" s="475">
        <f t="shared" si="590"/>
        <v>3.9800000000000004</v>
      </c>
      <c r="CY59" s="475">
        <f t="shared" si="590"/>
        <v>4.4099999999999993</v>
      </c>
      <c r="CZ59" s="475">
        <f t="shared" si="590"/>
        <v>3.0519999999999996</v>
      </c>
      <c r="DA59" s="475">
        <f t="shared" si="590"/>
        <v>3.6049999999999995</v>
      </c>
      <c r="DB59" s="475">
        <f t="shared" si="590"/>
        <v>3.6750000000000003</v>
      </c>
      <c r="DC59" s="475">
        <f t="shared" si="590"/>
        <v>3.871</v>
      </c>
      <c r="DD59" s="475">
        <f t="shared" si="590"/>
        <v>3.64</v>
      </c>
      <c r="DE59" s="475">
        <f t="shared" si="590"/>
        <v>3.3479999999999999</v>
      </c>
      <c r="DF59" s="475">
        <f t="shared" si="590"/>
        <v>3.972</v>
      </c>
      <c r="DG59" s="475">
        <f t="shared" si="590"/>
        <v>3.9790000000000001</v>
      </c>
      <c r="DH59" s="475">
        <f t="shared" si="590"/>
        <v>3.9339999999999997</v>
      </c>
      <c r="DI59" s="475">
        <f t="shared" si="590"/>
        <v>3.2760000000000002</v>
      </c>
      <c r="DJ59" s="475">
        <f t="shared" si="590"/>
        <v>3.911</v>
      </c>
      <c r="DK59" s="475">
        <f t="shared" si="590"/>
        <v>3.8409999999999997</v>
      </c>
      <c r="DL59" s="475">
        <f t="shared" ref="DL59:EQ59" si="591">DL81+DL154+DL104+DL131</f>
        <v>1.1299999999999999</v>
      </c>
      <c r="DM59" s="475">
        <f t="shared" si="591"/>
        <v>1.02</v>
      </c>
      <c r="DN59" s="475">
        <f t="shared" si="591"/>
        <v>2.4830000000000001</v>
      </c>
      <c r="DO59" s="475">
        <f t="shared" si="591"/>
        <v>1.6950000000000001</v>
      </c>
      <c r="DP59" s="475">
        <f t="shared" si="591"/>
        <v>1.9590000000000001</v>
      </c>
      <c r="DQ59" s="475">
        <f t="shared" si="591"/>
        <v>1.8960000000000001</v>
      </c>
      <c r="DR59" s="475">
        <f t="shared" si="591"/>
        <v>1.7989999999999997</v>
      </c>
      <c r="DS59" s="475">
        <f t="shared" si="591"/>
        <v>1.9530000000000001</v>
      </c>
      <c r="DT59" s="475">
        <f t="shared" si="591"/>
        <v>1.8</v>
      </c>
      <c r="DU59" s="475">
        <f t="shared" si="591"/>
        <v>1.3980000000000001</v>
      </c>
      <c r="DV59" s="475">
        <f t="shared" si="591"/>
        <v>1.7989999999999999</v>
      </c>
      <c r="DW59" s="475">
        <f t="shared" si="591"/>
        <v>2.0640000000000001</v>
      </c>
      <c r="DX59" s="475">
        <f t="shared" si="591"/>
        <v>2.0609999999999999</v>
      </c>
      <c r="DY59" s="475">
        <f t="shared" si="591"/>
        <v>1.7790000000000001</v>
      </c>
      <c r="DZ59" s="475">
        <f t="shared" si="591"/>
        <v>1.909</v>
      </c>
      <c r="EA59" s="475">
        <f t="shared" si="591"/>
        <v>2.149</v>
      </c>
      <c r="EB59" s="475">
        <f t="shared" si="591"/>
        <v>1.915</v>
      </c>
      <c r="EC59" s="475">
        <f t="shared" si="591"/>
        <v>1.9960000000000002</v>
      </c>
      <c r="ED59" s="475">
        <f t="shared" si="591"/>
        <v>1.718</v>
      </c>
      <c r="EE59" s="475">
        <f t="shared" si="591"/>
        <v>1.7</v>
      </c>
      <c r="EF59" s="475">
        <f t="shared" si="591"/>
        <v>1.7630000000000001</v>
      </c>
      <c r="EG59" s="475">
        <f t="shared" si="591"/>
        <v>2.1179999999999999</v>
      </c>
      <c r="EH59" s="475">
        <f t="shared" si="591"/>
        <v>1.966</v>
      </c>
      <c r="EI59" s="475">
        <f t="shared" si="591"/>
        <v>1.698</v>
      </c>
      <c r="EJ59" s="475">
        <f t="shared" si="591"/>
        <v>2.1189999999999998</v>
      </c>
      <c r="EK59" s="475">
        <f t="shared" si="591"/>
        <v>2.3170000000000002</v>
      </c>
      <c r="EL59" s="475">
        <f t="shared" si="591"/>
        <v>2.16</v>
      </c>
      <c r="EM59" s="475">
        <f t="shared" si="591"/>
        <v>2.5779999999999998</v>
      </c>
      <c r="EN59" s="475">
        <f t="shared" si="591"/>
        <v>2.4549999999999996</v>
      </c>
      <c r="EO59" s="475">
        <f t="shared" si="591"/>
        <v>2.6609999999999996</v>
      </c>
      <c r="EP59" s="475">
        <f t="shared" si="591"/>
        <v>3.2130000000000001</v>
      </c>
      <c r="EQ59" s="475">
        <f t="shared" si="591"/>
        <v>3.3979999999999997</v>
      </c>
      <c r="ER59" s="475">
        <f t="shared" ref="ER59:FN59" si="592">ER81+ER154+ER104+ER131</f>
        <v>3.6849999999999996</v>
      </c>
      <c r="ES59" s="475">
        <f t="shared" si="592"/>
        <v>2.9859999999999998</v>
      </c>
      <c r="ET59" s="475">
        <f t="shared" si="592"/>
        <v>3.5279999999999996</v>
      </c>
      <c r="EU59" s="475">
        <f t="shared" si="592"/>
        <v>2.355</v>
      </c>
      <c r="EV59" s="475">
        <f t="shared" si="592"/>
        <v>3.6280000000000001</v>
      </c>
      <c r="EW59" s="475">
        <f t="shared" si="592"/>
        <v>3.8199999999999994</v>
      </c>
      <c r="EX59" s="475">
        <f t="shared" si="592"/>
        <v>4.4349999999999996</v>
      </c>
      <c r="EY59" s="475">
        <f t="shared" si="592"/>
        <v>4.2629999999999999</v>
      </c>
      <c r="EZ59" s="475">
        <f t="shared" si="592"/>
        <v>3.851</v>
      </c>
      <c r="FA59" s="475">
        <f t="shared" si="592"/>
        <v>4.4420000000000002</v>
      </c>
      <c r="FB59" s="475">
        <f t="shared" si="592"/>
        <v>4.3890000000000002</v>
      </c>
      <c r="FC59" s="475">
        <f t="shared" si="592"/>
        <v>3.8069999999999995</v>
      </c>
      <c r="FD59" s="475">
        <f t="shared" si="592"/>
        <v>4.4799999999999995</v>
      </c>
      <c r="FE59" s="475">
        <f t="shared" si="592"/>
        <v>4.4539999999999997</v>
      </c>
      <c r="FF59" s="475">
        <f t="shared" si="592"/>
        <v>4.875</v>
      </c>
      <c r="FG59" s="475">
        <f t="shared" si="592"/>
        <v>4.5220000000000002</v>
      </c>
      <c r="FH59" s="475">
        <f t="shared" si="592"/>
        <v>4.0189999999999992</v>
      </c>
      <c r="FI59" s="475">
        <f t="shared" si="592"/>
        <v>4.8100000000000005</v>
      </c>
      <c r="FJ59" s="475">
        <f t="shared" si="592"/>
        <v>4.1100000000000003</v>
      </c>
      <c r="FK59" s="475">
        <f t="shared" si="592"/>
        <v>3.5889999999999995</v>
      </c>
      <c r="FL59" s="475">
        <f t="shared" si="592"/>
        <v>4.4649999999999999</v>
      </c>
      <c r="FM59" s="475">
        <f t="shared" si="592"/>
        <v>4.7209999999999992</v>
      </c>
      <c r="FN59" s="475">
        <f t="shared" si="592"/>
        <v>4.3029999999999999</v>
      </c>
      <c r="FO59" s="475">
        <f t="shared" ref="FO59:FP59" si="593">FO81+FO154+FO104+FO131</f>
        <v>4.4499999999999993</v>
      </c>
      <c r="FP59" s="475">
        <f t="shared" si="593"/>
        <v>4.4470000000000001</v>
      </c>
      <c r="FQ59" s="475">
        <f t="shared" ref="FQ59:FR59" si="594">FQ81+FQ154+FQ104+FQ131</f>
        <v>3.7389999999999999</v>
      </c>
      <c r="FR59" s="475">
        <f t="shared" si="594"/>
        <v>4.6539999999999999</v>
      </c>
      <c r="FS59" s="475">
        <f t="shared" ref="FS59:FT59" si="595">FS81+FS154+FS104+FS131</f>
        <v>4.2639999999999993</v>
      </c>
      <c r="FT59" s="475">
        <f t="shared" si="595"/>
        <v>4.07</v>
      </c>
      <c r="FU59" s="475">
        <f t="shared" ref="FU59:FV59" si="596">FU81+FU154+FU104+FU131</f>
        <v>3.589</v>
      </c>
      <c r="FV59" s="475">
        <f t="shared" si="596"/>
        <v>4.6719999999999997</v>
      </c>
      <c r="FW59" s="475">
        <f t="shared" ref="FW59:FX59" si="597">FW81+FW154+FW104+FW131</f>
        <v>4.7620000000000005</v>
      </c>
      <c r="FX59" s="475">
        <f t="shared" si="597"/>
        <v>4.2789999999999999</v>
      </c>
      <c r="FY59" s="475">
        <f t="shared" ref="FY59:FZ59" si="598">FY81+FY154+FY104+FY131</f>
        <v>4.4459999999999997</v>
      </c>
      <c r="FZ59" s="475">
        <f t="shared" si="598"/>
        <v>5.0139999999999993</v>
      </c>
      <c r="GA59" s="475">
        <f t="shared" ref="GA59:GB59" si="599">GA81+GA154+GA104+GA131</f>
        <v>4.8695851210000001</v>
      </c>
      <c r="GB59" s="475">
        <f t="shared" si="599"/>
        <v>3.9785343599999994</v>
      </c>
      <c r="GC59" s="475">
        <f t="shared" ref="GC59:GD59" si="600">GC81+GC154+GC104+GC131</f>
        <v>5.582707558000001</v>
      </c>
      <c r="GD59" s="475">
        <f t="shared" si="600"/>
        <v>4.9784949059999999</v>
      </c>
      <c r="GE59" s="475">
        <f t="shared" ref="GE59" si="601">GE81+GE154+GE104+GE131</f>
        <v>4.5286882679999998</v>
      </c>
      <c r="GF59" s="1043"/>
      <c r="GG59" s="1043"/>
      <c r="GH59" s="826"/>
      <c r="GI59" s="665"/>
      <c r="GJ59" s="665"/>
      <c r="GK59" s="665"/>
      <c r="GL59" s="665"/>
      <c r="GM59" s="665"/>
      <c r="GN59" s="665"/>
      <c r="GO59" s="665"/>
      <c r="GP59" s="665"/>
      <c r="GQ59" s="665"/>
      <c r="GR59" s="665"/>
      <c r="GS59" s="665"/>
      <c r="GT59" s="665"/>
      <c r="GU59" s="665"/>
      <c r="GV59" s="665"/>
      <c r="GW59" s="665"/>
      <c r="GX59" s="665"/>
      <c r="GY59" s="665"/>
      <c r="GZ59" s="827"/>
    </row>
    <row r="60" spans="1:208" s="173" customFormat="1" outlineLevel="1">
      <c r="A60" s="11"/>
      <c r="B60" s="191"/>
      <c r="C60" s="191"/>
      <c r="D60" s="191" t="s">
        <v>112</v>
      </c>
      <c r="E60" s="191" t="s">
        <v>113</v>
      </c>
      <c r="F60" s="181">
        <f t="shared" ref="F60:BC60" si="602">F61</f>
        <v>0.1573362231127832</v>
      </c>
      <c r="G60" s="181">
        <f t="shared" si="602"/>
        <v>0.13103639847645235</v>
      </c>
      <c r="H60" s="181">
        <f t="shared" si="602"/>
        <v>0.14200072981285514</v>
      </c>
      <c r="I60" s="181">
        <f t="shared" si="602"/>
        <v>0.14301263384639934</v>
      </c>
      <c r="J60" s="181">
        <f t="shared" si="602"/>
        <v>0.12287011596694494</v>
      </c>
      <c r="K60" s="181">
        <f t="shared" si="602"/>
        <v>0.12658104490013641</v>
      </c>
      <c r="L60" s="181">
        <f t="shared" si="602"/>
        <v>0.14033293750274883</v>
      </c>
      <c r="M60" s="181">
        <f t="shared" si="602"/>
        <v>0.13981181717706204</v>
      </c>
      <c r="N60" s="181">
        <f t="shared" si="602"/>
        <v>8.3176882773994029E-2</v>
      </c>
      <c r="O60" s="181">
        <f t="shared" si="602"/>
        <v>0.13098196559719003</v>
      </c>
      <c r="P60" s="181">
        <f t="shared" si="602"/>
        <v>0.181672661256082</v>
      </c>
      <c r="Q60" s="181">
        <f t="shared" si="602"/>
        <v>0.12894235706949675</v>
      </c>
      <c r="R60" s="181">
        <f t="shared" si="602"/>
        <v>0.18893642372541866</v>
      </c>
      <c r="S60" s="181">
        <f t="shared" si="602"/>
        <v>0.11530913129224347</v>
      </c>
      <c r="T60" s="181">
        <f t="shared" si="602"/>
        <v>0.13261832948590493</v>
      </c>
      <c r="U60" s="181">
        <f t="shared" si="602"/>
        <v>0.15441926608340806</v>
      </c>
      <c r="V60" s="181">
        <f t="shared" si="602"/>
        <v>0.16076279596061191</v>
      </c>
      <c r="W60" s="181">
        <f t="shared" si="602"/>
        <v>9.2254572266081608E-2</v>
      </c>
      <c r="X60" s="181">
        <f t="shared" si="602"/>
        <v>0.11479760877118203</v>
      </c>
      <c r="Y60" s="181">
        <f t="shared" si="602"/>
        <v>0.12138548337257153</v>
      </c>
      <c r="Z60" s="181">
        <f t="shared" si="602"/>
        <v>0.14896704531269506</v>
      </c>
      <c r="AA60" s="181">
        <f t="shared" si="602"/>
        <v>0.12086824861471547</v>
      </c>
      <c r="AB60" s="181">
        <f t="shared" si="602"/>
        <v>0.11217362750492554</v>
      </c>
      <c r="AC60" s="181">
        <f t="shared" si="602"/>
        <v>7.7345503193509399E-2</v>
      </c>
      <c r="AD60" s="181">
        <f t="shared" si="602"/>
        <v>0.13458816422151432</v>
      </c>
      <c r="AE60" s="181">
        <f t="shared" si="602"/>
        <v>0.11768802955956663</v>
      </c>
      <c r="AF60" s="181">
        <f t="shared" si="602"/>
        <v>0.14975859070697931</v>
      </c>
      <c r="AG60" s="181">
        <f t="shared" si="602"/>
        <v>0.13803688592868815</v>
      </c>
      <c r="AH60" s="181">
        <f t="shared" si="602"/>
        <v>0.14467199296149366</v>
      </c>
      <c r="AI60" s="181">
        <f t="shared" si="602"/>
        <v>0.14081877034764059</v>
      </c>
      <c r="AJ60" s="181">
        <f t="shared" si="602"/>
        <v>9.1786063944327381E-2</v>
      </c>
      <c r="AK60" s="181">
        <f t="shared" si="602"/>
        <v>0.11050104759054175</v>
      </c>
      <c r="AL60" s="181">
        <f t="shared" si="602"/>
        <v>0.11968241765231315</v>
      </c>
      <c r="AM60" s="181">
        <f t="shared" si="602"/>
        <v>0.11014589741279832</v>
      </c>
      <c r="AN60" s="181">
        <f t="shared" si="602"/>
        <v>9.513726186654281E-2</v>
      </c>
      <c r="AO60" s="181">
        <f t="shared" si="602"/>
        <v>0.10606067670329773</v>
      </c>
      <c r="AP60" s="181">
        <f t="shared" si="602"/>
        <v>0.12761738210763623</v>
      </c>
      <c r="AQ60" s="181">
        <f t="shared" si="602"/>
        <v>8.5813621775823121E-2</v>
      </c>
      <c r="AR60" s="181">
        <f t="shared" si="602"/>
        <v>9.0117135923702157E-2</v>
      </c>
      <c r="AS60" s="181">
        <f t="shared" si="602"/>
        <v>0.10300829101424633</v>
      </c>
      <c r="AT60" s="181">
        <f t="shared" si="602"/>
        <v>0.11362635599654475</v>
      </c>
      <c r="AU60" s="181">
        <f t="shared" si="602"/>
        <v>0.10138012732471156</v>
      </c>
      <c r="AV60" s="181">
        <f t="shared" si="602"/>
        <v>0.10110976507406687</v>
      </c>
      <c r="AW60" s="181">
        <f t="shared" si="602"/>
        <v>0.10305958241468402</v>
      </c>
      <c r="AX60" s="181">
        <f t="shared" si="602"/>
        <v>0.11325947209112694</v>
      </c>
      <c r="AY60" s="181">
        <f t="shared" si="602"/>
        <v>9.5078943019285891E-2</v>
      </c>
      <c r="AZ60" s="181">
        <f t="shared" si="602"/>
        <v>0.12055880273216456</v>
      </c>
      <c r="BA60" s="181">
        <f t="shared" si="602"/>
        <v>0.10975735416263602</v>
      </c>
      <c r="BB60" s="181">
        <f t="shared" si="602"/>
        <v>0.12782102959750991</v>
      </c>
      <c r="BC60" s="181">
        <f t="shared" si="602"/>
        <v>0.11225178152881768</v>
      </c>
      <c r="BD60" s="181">
        <f t="shared" ref="BD60:CV60" si="603">BD61</f>
        <v>8.9487708442078887E-2</v>
      </c>
      <c r="BE60" s="181">
        <f t="shared" si="603"/>
        <v>0.11028922696231805</v>
      </c>
      <c r="BF60" s="181">
        <f t="shared" si="603"/>
        <v>0.12813629667367257</v>
      </c>
      <c r="BG60" s="181">
        <f t="shared" si="603"/>
        <v>7.5022880489545571E-2</v>
      </c>
      <c r="BH60" s="181">
        <f t="shared" si="603"/>
        <v>0.11474703921028852</v>
      </c>
      <c r="BI60" s="479">
        <f t="shared" si="603"/>
        <v>0.1136112843458101</v>
      </c>
      <c r="BJ60" s="479">
        <f t="shared" si="603"/>
        <v>8.5164988903324537E-2</v>
      </c>
      <c r="BK60" s="479">
        <f t="shared" si="603"/>
        <v>0.14414451629119021</v>
      </c>
      <c r="BL60" s="479">
        <f t="shared" si="603"/>
        <v>0.13640343468147328</v>
      </c>
      <c r="BM60" s="479">
        <f t="shared" si="603"/>
        <v>9.7755414988866099E-2</v>
      </c>
      <c r="BN60" s="479">
        <f t="shared" si="603"/>
        <v>0.1286913192403373</v>
      </c>
      <c r="BO60" s="740">
        <f t="shared" si="603"/>
        <v>8.4833166574211055E-2</v>
      </c>
      <c r="BP60" s="479">
        <f t="shared" si="603"/>
        <v>0.10177167599930767</v>
      </c>
      <c r="BQ60" s="479">
        <f t="shared" si="603"/>
        <v>0.12707681704476179</v>
      </c>
      <c r="BR60" s="479">
        <f t="shared" si="603"/>
        <v>0.137415956315808</v>
      </c>
      <c r="BS60" s="479">
        <f t="shared" si="603"/>
        <v>0.12852548676215808</v>
      </c>
      <c r="BT60" s="479">
        <f t="shared" si="603"/>
        <v>0.11352681100948162</v>
      </c>
      <c r="BU60" s="479">
        <f t="shared" si="603"/>
        <v>0.14628450204856908</v>
      </c>
      <c r="BV60" s="479">
        <f t="shared" si="603"/>
        <v>9.6930177691654351E-2</v>
      </c>
      <c r="BW60" s="479">
        <f t="shared" si="603"/>
        <v>0.11495022156213909</v>
      </c>
      <c r="BX60" s="479">
        <f t="shared" si="603"/>
        <v>0.13239449876353815</v>
      </c>
      <c r="BY60" s="479">
        <f t="shared" si="603"/>
        <v>0.10057973155338697</v>
      </c>
      <c r="BZ60" s="479">
        <f t="shared" si="603"/>
        <v>9.4921985852294138E-2</v>
      </c>
      <c r="CA60" s="740">
        <f t="shared" si="603"/>
        <v>0.1039454894978922</v>
      </c>
      <c r="CB60" s="479">
        <f t="shared" si="603"/>
        <v>9.2041539365033259E-2</v>
      </c>
      <c r="CC60" s="479">
        <f t="shared" si="603"/>
        <v>0.10129025503087528</v>
      </c>
      <c r="CD60" s="479">
        <f t="shared" si="603"/>
        <v>9.8027506839837408E-2</v>
      </c>
      <c r="CE60" s="479">
        <f t="shared" si="603"/>
        <v>8.5280341260768944E-2</v>
      </c>
      <c r="CF60" s="479">
        <f t="shared" si="603"/>
        <v>9.847056570340243E-2</v>
      </c>
      <c r="CG60" s="479">
        <f t="shared" si="603"/>
        <v>0.10289206304032515</v>
      </c>
      <c r="CH60" s="479">
        <f t="shared" si="603"/>
        <v>0.1082035612745828</v>
      </c>
      <c r="CI60" s="479">
        <f t="shared" si="603"/>
        <v>9.6574495016916465E-2</v>
      </c>
      <c r="CJ60" s="479">
        <f t="shared" si="603"/>
        <v>0.11758813069823321</v>
      </c>
      <c r="CK60" s="479">
        <f t="shared" si="603"/>
        <v>0.11553085141015891</v>
      </c>
      <c r="CL60" s="479">
        <f t="shared" si="603"/>
        <v>0.11913050771597866</v>
      </c>
      <c r="CM60" s="479">
        <f t="shared" si="603"/>
        <v>9.7139559006475237E-2</v>
      </c>
      <c r="CN60" s="479">
        <f t="shared" si="603"/>
        <v>9.6015490340646603E-2</v>
      </c>
      <c r="CO60" s="479">
        <f t="shared" si="603"/>
        <v>7.2677601661543204E-2</v>
      </c>
      <c r="CP60" s="479">
        <f t="shared" si="603"/>
        <v>0.10808125663147339</v>
      </c>
      <c r="CQ60" s="479">
        <f t="shared" si="603"/>
        <v>0.11986418702251027</v>
      </c>
      <c r="CR60" s="479">
        <f t="shared" si="603"/>
        <v>0.12699530660976427</v>
      </c>
      <c r="CS60" s="479">
        <f t="shared" si="603"/>
        <v>9.6790017780389453E-2</v>
      </c>
      <c r="CT60" s="479">
        <f t="shared" si="603"/>
        <v>0.10251402451570227</v>
      </c>
      <c r="CU60" s="479">
        <f t="shared" si="603"/>
        <v>0.12726043571866921</v>
      </c>
      <c r="CV60" s="479">
        <f t="shared" si="603"/>
        <v>9.7277352496935809E-2</v>
      </c>
      <c r="CW60" s="479">
        <f t="shared" ref="CW60:FR60" si="604">CW61</f>
        <v>0.1028264583773269</v>
      </c>
      <c r="CX60" s="479">
        <f t="shared" si="604"/>
        <v>9.7791805646248398E-2</v>
      </c>
      <c r="CY60" s="479">
        <f t="shared" si="604"/>
        <v>0.10497297337595596</v>
      </c>
      <c r="CZ60" s="479">
        <f t="shared" si="604"/>
        <v>9.5496625979758734E-2</v>
      </c>
      <c r="DA60" s="479">
        <f t="shared" si="604"/>
        <v>8.8208583021713943E-2</v>
      </c>
      <c r="DB60" s="479">
        <f t="shared" si="604"/>
        <v>9.0779889638602604E-2</v>
      </c>
      <c r="DC60" s="479">
        <f t="shared" si="604"/>
        <v>0.10447625383167089</v>
      </c>
      <c r="DD60" s="479">
        <f t="shared" si="604"/>
        <v>0.13043190241125388</v>
      </c>
      <c r="DE60" s="479">
        <f t="shared" si="604"/>
        <v>0.10372221218842415</v>
      </c>
      <c r="DF60" s="479">
        <f t="shared" si="604"/>
        <v>0.13288880154998331</v>
      </c>
      <c r="DG60" s="479">
        <f t="shared" si="604"/>
        <v>0.13635793638477223</v>
      </c>
      <c r="DH60" s="479">
        <f t="shared" si="604"/>
        <v>0.12594370706499583</v>
      </c>
      <c r="DI60" s="479">
        <f t="shared" si="604"/>
        <v>0.13084094212764663</v>
      </c>
      <c r="DJ60" s="479">
        <f t="shared" si="604"/>
        <v>0.1218762957430489</v>
      </c>
      <c r="DK60" s="479">
        <f t="shared" si="604"/>
        <v>0.10977075366582215</v>
      </c>
      <c r="DL60" s="479">
        <f t="shared" si="604"/>
        <v>0.14248066274837989</v>
      </c>
      <c r="DM60" s="479">
        <f t="shared" si="604"/>
        <v>0.1221197043893248</v>
      </c>
      <c r="DN60" s="479">
        <f t="shared" si="604"/>
        <v>0.14671008280359302</v>
      </c>
      <c r="DO60" s="479">
        <f t="shared" si="604"/>
        <v>0.1010383218773941</v>
      </c>
      <c r="DP60" s="479">
        <f t="shared" si="604"/>
        <v>0.12230857241689086</v>
      </c>
      <c r="DQ60" s="479">
        <f t="shared" si="604"/>
        <v>0.12728187938035904</v>
      </c>
      <c r="DR60" s="479">
        <f t="shared" si="604"/>
        <v>0.13791078189478603</v>
      </c>
      <c r="DS60" s="479">
        <f t="shared" si="604"/>
        <v>0.16208571399712896</v>
      </c>
      <c r="DT60" s="479">
        <f t="shared" si="604"/>
        <v>5.6997181898319552E-2</v>
      </c>
      <c r="DU60" s="479">
        <f t="shared" si="604"/>
        <v>0.27216284010877717</v>
      </c>
      <c r="DV60" s="479">
        <f t="shared" si="604"/>
        <v>0.1857550940633679</v>
      </c>
      <c r="DW60" s="479">
        <f t="shared" si="604"/>
        <v>0.14613714510869047</v>
      </c>
      <c r="DX60" s="479">
        <f t="shared" si="604"/>
        <v>0.12786211238442186</v>
      </c>
      <c r="DY60" s="479">
        <f t="shared" si="604"/>
        <v>7.993139532835862E-2</v>
      </c>
      <c r="DZ60" s="479">
        <f t="shared" si="604"/>
        <v>8.5935278729452794E-2</v>
      </c>
      <c r="EA60" s="479">
        <f t="shared" si="604"/>
        <v>7.0503571813017016E-2</v>
      </c>
      <c r="EB60" s="479">
        <f t="shared" si="604"/>
        <v>3.4209620346729315E-2</v>
      </c>
      <c r="EC60" s="479">
        <f t="shared" si="604"/>
        <v>0.31609121029840809</v>
      </c>
      <c r="ED60" s="479">
        <f t="shared" si="604"/>
        <v>7.5562930633171085E-2</v>
      </c>
      <c r="EE60" s="479">
        <f t="shared" si="604"/>
        <v>0.18027803220138963</v>
      </c>
      <c r="EF60" s="479">
        <f t="shared" si="604"/>
        <v>5.6866647711117428E-2</v>
      </c>
      <c r="EG60" s="479">
        <f t="shared" si="604"/>
        <v>0.17704629893345436</v>
      </c>
      <c r="EH60" s="479">
        <f t="shared" si="604"/>
        <v>0.13109673909021119</v>
      </c>
      <c r="EI60" s="479">
        <f t="shared" si="604"/>
        <v>0.14528741342587795</v>
      </c>
      <c r="EJ60" s="479">
        <f t="shared" si="604"/>
        <v>0.12649862191819908</v>
      </c>
      <c r="EK60" s="479">
        <f t="shared" si="604"/>
        <v>0.12063052390543552</v>
      </c>
      <c r="EL60" s="479">
        <f t="shared" si="604"/>
        <v>0.1215744149385178</v>
      </c>
      <c r="EM60" s="479">
        <f t="shared" si="604"/>
        <v>7.7277939606816837E-2</v>
      </c>
      <c r="EN60" s="479">
        <f t="shared" si="604"/>
        <v>0.10338767763952288</v>
      </c>
      <c r="EO60" s="479">
        <f t="shared" si="604"/>
        <v>0.14430638344751068</v>
      </c>
      <c r="EP60" s="479">
        <f t="shared" si="604"/>
        <v>0.10814414396122102</v>
      </c>
      <c r="EQ60" s="479">
        <f t="shared" si="604"/>
        <v>0.10438929042893456</v>
      </c>
      <c r="ER60" s="479">
        <f t="shared" si="604"/>
        <v>9.716312682928839E-2</v>
      </c>
      <c r="ES60" s="479">
        <f t="shared" si="604"/>
        <v>9.3788445198978929E-2</v>
      </c>
      <c r="ET60" s="479">
        <f t="shared" si="604"/>
        <v>9.3581143029385416E-2</v>
      </c>
      <c r="EU60" s="479">
        <f t="shared" si="604"/>
        <v>0.11594237667741489</v>
      </c>
      <c r="EV60" s="479">
        <f t="shared" si="604"/>
        <v>8.9904440953812753E-2</v>
      </c>
      <c r="EW60" s="479">
        <f t="shared" si="604"/>
        <v>9.698245627614073E-2</v>
      </c>
      <c r="EX60" s="479">
        <f t="shared" si="604"/>
        <v>0.12199700989056662</v>
      </c>
      <c r="EY60" s="479">
        <f t="shared" si="604"/>
        <v>0.1686536246315119</v>
      </c>
      <c r="EZ60" s="479">
        <f t="shared" si="604"/>
        <v>0.11138989505017002</v>
      </c>
      <c r="FA60" s="479">
        <f t="shared" si="604"/>
        <v>0.12703519120451778</v>
      </c>
      <c r="FB60" s="479">
        <f t="shared" si="604"/>
        <v>0.12225919123376305</v>
      </c>
      <c r="FC60" s="479">
        <f t="shared" si="604"/>
        <v>0.10490407653839455</v>
      </c>
      <c r="FD60" s="479">
        <f t="shared" si="604"/>
        <v>9.2177636227602708E-2</v>
      </c>
      <c r="FE60" s="479">
        <f t="shared" si="604"/>
        <v>0.10123185108378388</v>
      </c>
      <c r="FF60" s="479">
        <f t="shared" si="604"/>
        <v>0.1181855358554606</v>
      </c>
      <c r="FG60" s="479">
        <f t="shared" si="604"/>
        <v>0.13233974585537389</v>
      </c>
      <c r="FH60" s="479">
        <f t="shared" si="604"/>
        <v>8.2928727205956884E-2</v>
      </c>
      <c r="FI60" s="479">
        <f t="shared" si="604"/>
        <v>0.13548140965521627</v>
      </c>
      <c r="FJ60" s="479">
        <f t="shared" si="604"/>
        <v>0.11725027328179234</v>
      </c>
      <c r="FK60" s="479">
        <f t="shared" si="604"/>
        <v>0.10201602743692625</v>
      </c>
      <c r="FL60" s="479">
        <f t="shared" si="604"/>
        <v>0.10533314889104073</v>
      </c>
      <c r="FM60" s="479">
        <f t="shared" si="604"/>
        <v>0.10082610949471583</v>
      </c>
      <c r="FN60" s="479">
        <f t="shared" si="604"/>
        <v>0.10073725768531251</v>
      </c>
      <c r="FO60" s="479">
        <f t="shared" si="604"/>
        <v>0.10663161077636751</v>
      </c>
      <c r="FP60" s="479">
        <f t="shared" si="604"/>
        <v>0.11634888073565729</v>
      </c>
      <c r="FQ60" s="479">
        <f t="shared" si="604"/>
        <v>0.12200915808135053</v>
      </c>
      <c r="FR60" s="479">
        <f t="shared" si="604"/>
        <v>0.11579183529066606</v>
      </c>
      <c r="FS60" s="479">
        <f t="shared" ref="FS60:GE60" si="605">FS61</f>
        <v>0.12545390563328038</v>
      </c>
      <c r="FT60" s="479">
        <f t="shared" si="605"/>
        <v>0.13215871744031288</v>
      </c>
      <c r="FU60" s="479">
        <f t="shared" si="605"/>
        <v>0.1044274824190357</v>
      </c>
      <c r="FV60" s="479">
        <f t="shared" si="605"/>
        <v>0.11964242473161676</v>
      </c>
      <c r="FW60" s="479">
        <f t="shared" si="605"/>
        <v>0.13079855234006244</v>
      </c>
      <c r="FX60" s="479">
        <f t="shared" si="605"/>
        <v>0.12145717094289346</v>
      </c>
      <c r="FY60" s="479">
        <f t="shared" si="605"/>
        <v>0.1141924660946835</v>
      </c>
      <c r="FZ60" s="479">
        <f t="shared" si="605"/>
        <v>0.10226690224083172</v>
      </c>
      <c r="GA60" s="479">
        <f t="shared" si="605"/>
        <v>0.11113546998954833</v>
      </c>
      <c r="GB60" s="479">
        <f t="shared" si="605"/>
        <v>0.1266956260905609</v>
      </c>
      <c r="GC60" s="479">
        <f t="shared" si="605"/>
        <v>0.11423992768632085</v>
      </c>
      <c r="GD60" s="479">
        <f t="shared" si="605"/>
        <v>0.13708310910310925</v>
      </c>
      <c r="GE60" s="479">
        <f t="shared" si="605"/>
        <v>0.15866758450027046</v>
      </c>
      <c r="GF60" s="479"/>
      <c r="GG60" s="479"/>
      <c r="GH60" s="826"/>
      <c r="GI60" s="665"/>
      <c r="GJ60" s="665"/>
      <c r="GK60" s="665"/>
      <c r="GL60" s="665"/>
      <c r="GM60" s="665"/>
      <c r="GN60" s="665"/>
      <c r="GO60" s="665"/>
      <c r="GP60" s="665"/>
      <c r="GQ60" s="665"/>
      <c r="GR60" s="665"/>
      <c r="GS60" s="665"/>
      <c r="GT60" s="665"/>
      <c r="GU60" s="665"/>
      <c r="GV60" s="665"/>
      <c r="GW60" s="665"/>
      <c r="GX60" s="767"/>
      <c r="GY60" s="767"/>
      <c r="GZ60" s="817"/>
    </row>
    <row r="61" spans="1:208" s="173" customFormat="1" outlineLevel="1">
      <c r="A61" s="11"/>
      <c r="B61" s="197"/>
      <c r="C61" s="197"/>
      <c r="D61" s="196" t="s">
        <v>109</v>
      </c>
      <c r="E61" s="197" t="s">
        <v>114</v>
      </c>
      <c r="F61" s="199">
        <f t="shared" ref="F61:BC61" si="606">F58/F50</f>
        <v>0.1573362231127832</v>
      </c>
      <c r="G61" s="199">
        <f t="shared" si="606"/>
        <v>0.13103639847645235</v>
      </c>
      <c r="H61" s="199">
        <f t="shared" si="606"/>
        <v>0.14200072981285514</v>
      </c>
      <c r="I61" s="199">
        <f t="shared" si="606"/>
        <v>0.14301263384639934</v>
      </c>
      <c r="J61" s="199">
        <f t="shared" si="606"/>
        <v>0.12287011596694494</v>
      </c>
      <c r="K61" s="199">
        <f t="shared" si="606"/>
        <v>0.12658104490013641</v>
      </c>
      <c r="L61" s="199">
        <f t="shared" si="606"/>
        <v>0.14033293750274883</v>
      </c>
      <c r="M61" s="199">
        <f t="shared" si="606"/>
        <v>0.13981181717706204</v>
      </c>
      <c r="N61" s="199">
        <f t="shared" si="606"/>
        <v>8.3176882773994029E-2</v>
      </c>
      <c r="O61" s="199">
        <f t="shared" si="606"/>
        <v>0.13098196559719003</v>
      </c>
      <c r="P61" s="199">
        <f t="shared" si="606"/>
        <v>0.181672661256082</v>
      </c>
      <c r="Q61" s="199">
        <f t="shared" si="606"/>
        <v>0.12894235706949675</v>
      </c>
      <c r="R61" s="199">
        <f t="shared" si="606"/>
        <v>0.18893642372541866</v>
      </c>
      <c r="S61" s="199">
        <f t="shared" si="606"/>
        <v>0.11530913129224347</v>
      </c>
      <c r="T61" s="199">
        <f t="shared" si="606"/>
        <v>0.13261832948590493</v>
      </c>
      <c r="U61" s="199">
        <f t="shared" si="606"/>
        <v>0.15441926608340806</v>
      </c>
      <c r="V61" s="199">
        <f t="shared" si="606"/>
        <v>0.16076279596061191</v>
      </c>
      <c r="W61" s="199">
        <f t="shared" si="606"/>
        <v>9.2254572266081608E-2</v>
      </c>
      <c r="X61" s="199">
        <f t="shared" si="606"/>
        <v>0.11479760877118203</v>
      </c>
      <c r="Y61" s="199">
        <f t="shared" si="606"/>
        <v>0.12138548337257153</v>
      </c>
      <c r="Z61" s="199">
        <f t="shared" si="606"/>
        <v>0.14896704531269506</v>
      </c>
      <c r="AA61" s="199">
        <f t="shared" si="606"/>
        <v>0.12086824861471547</v>
      </c>
      <c r="AB61" s="199">
        <f t="shared" si="606"/>
        <v>0.11217362750492554</v>
      </c>
      <c r="AC61" s="199">
        <f t="shared" si="606"/>
        <v>7.7345503193509399E-2</v>
      </c>
      <c r="AD61" s="199">
        <f t="shared" si="606"/>
        <v>0.13458816422151432</v>
      </c>
      <c r="AE61" s="199">
        <f t="shared" si="606"/>
        <v>0.11768802955956663</v>
      </c>
      <c r="AF61" s="199">
        <f t="shared" si="606"/>
        <v>0.14975859070697931</v>
      </c>
      <c r="AG61" s="199">
        <f t="shared" si="606"/>
        <v>0.13803688592868815</v>
      </c>
      <c r="AH61" s="199">
        <f t="shared" si="606"/>
        <v>0.14467199296149366</v>
      </c>
      <c r="AI61" s="199">
        <f t="shared" si="606"/>
        <v>0.14081877034764059</v>
      </c>
      <c r="AJ61" s="199">
        <f t="shared" si="606"/>
        <v>9.1786063944327381E-2</v>
      </c>
      <c r="AK61" s="199">
        <f t="shared" si="606"/>
        <v>0.11050104759054175</v>
      </c>
      <c r="AL61" s="199">
        <f t="shared" si="606"/>
        <v>0.11968241765231315</v>
      </c>
      <c r="AM61" s="199">
        <f t="shared" si="606"/>
        <v>0.11014589741279832</v>
      </c>
      <c r="AN61" s="199">
        <f t="shared" si="606"/>
        <v>9.513726186654281E-2</v>
      </c>
      <c r="AO61" s="199">
        <f t="shared" si="606"/>
        <v>0.10606067670329773</v>
      </c>
      <c r="AP61" s="199">
        <f t="shared" si="606"/>
        <v>0.12761738210763623</v>
      </c>
      <c r="AQ61" s="199">
        <f t="shared" si="606"/>
        <v>8.5813621775823121E-2</v>
      </c>
      <c r="AR61" s="199">
        <f t="shared" si="606"/>
        <v>9.0117135923702157E-2</v>
      </c>
      <c r="AS61" s="199">
        <f t="shared" si="606"/>
        <v>0.10300829101424633</v>
      </c>
      <c r="AT61" s="199">
        <f t="shared" si="606"/>
        <v>0.11362635599654475</v>
      </c>
      <c r="AU61" s="199">
        <f t="shared" si="606"/>
        <v>0.10138012732471156</v>
      </c>
      <c r="AV61" s="199">
        <f t="shared" si="606"/>
        <v>0.10110976507406687</v>
      </c>
      <c r="AW61" s="199">
        <f t="shared" si="606"/>
        <v>0.10305958241468402</v>
      </c>
      <c r="AX61" s="199">
        <f t="shared" si="606"/>
        <v>0.11325947209112694</v>
      </c>
      <c r="AY61" s="199">
        <f t="shared" si="606"/>
        <v>9.5078943019285891E-2</v>
      </c>
      <c r="AZ61" s="199">
        <f t="shared" si="606"/>
        <v>0.12055880273216456</v>
      </c>
      <c r="BA61" s="199">
        <f t="shared" si="606"/>
        <v>0.10975735416263602</v>
      </c>
      <c r="BB61" s="199">
        <f t="shared" si="606"/>
        <v>0.12782102959750991</v>
      </c>
      <c r="BC61" s="199">
        <f t="shared" si="606"/>
        <v>0.11225178152881768</v>
      </c>
      <c r="BD61" s="199">
        <f t="shared" ref="BD61:CW61" si="607">BD58/BD50</f>
        <v>8.9487708442078887E-2</v>
      </c>
      <c r="BE61" s="199">
        <f t="shared" si="607"/>
        <v>0.11028922696231805</v>
      </c>
      <c r="BF61" s="199">
        <f t="shared" si="607"/>
        <v>0.12813629667367257</v>
      </c>
      <c r="BG61" s="199">
        <f t="shared" si="607"/>
        <v>7.5022880489545571E-2</v>
      </c>
      <c r="BH61" s="199">
        <f t="shared" si="607"/>
        <v>0.11474703921028852</v>
      </c>
      <c r="BI61" s="480">
        <f t="shared" si="607"/>
        <v>0.1136112843458101</v>
      </c>
      <c r="BJ61" s="480">
        <f t="shared" si="607"/>
        <v>8.5164988903324537E-2</v>
      </c>
      <c r="BK61" s="480">
        <f t="shared" si="607"/>
        <v>0.14414451629119021</v>
      </c>
      <c r="BL61" s="480">
        <f t="shared" si="607"/>
        <v>0.13640343468147328</v>
      </c>
      <c r="BM61" s="480">
        <f t="shared" si="607"/>
        <v>9.7755414988866099E-2</v>
      </c>
      <c r="BN61" s="480">
        <f t="shared" si="607"/>
        <v>0.1286913192403373</v>
      </c>
      <c r="BO61" s="741">
        <f t="shared" si="607"/>
        <v>8.4833166574211055E-2</v>
      </c>
      <c r="BP61" s="480">
        <f t="shared" si="607"/>
        <v>0.10177167599930767</v>
      </c>
      <c r="BQ61" s="480">
        <f t="shared" si="607"/>
        <v>0.12707681704476179</v>
      </c>
      <c r="BR61" s="480">
        <f t="shared" si="607"/>
        <v>0.137415956315808</v>
      </c>
      <c r="BS61" s="480">
        <f t="shared" si="607"/>
        <v>0.12852548676215808</v>
      </c>
      <c r="BT61" s="480">
        <f t="shared" si="607"/>
        <v>0.11352681100948162</v>
      </c>
      <c r="BU61" s="480">
        <f t="shared" si="607"/>
        <v>0.14628450204856908</v>
      </c>
      <c r="BV61" s="480">
        <f t="shared" si="607"/>
        <v>9.6930177691654351E-2</v>
      </c>
      <c r="BW61" s="480">
        <f t="shared" si="607"/>
        <v>0.11495022156213909</v>
      </c>
      <c r="BX61" s="480">
        <f t="shared" si="607"/>
        <v>0.13239449876353815</v>
      </c>
      <c r="BY61" s="480">
        <f t="shared" si="607"/>
        <v>0.10057973155338697</v>
      </c>
      <c r="BZ61" s="480">
        <f t="shared" si="607"/>
        <v>9.4921985852294138E-2</v>
      </c>
      <c r="CA61" s="741">
        <f t="shared" si="607"/>
        <v>0.1039454894978922</v>
      </c>
      <c r="CB61" s="480">
        <f t="shared" si="607"/>
        <v>9.2041539365033259E-2</v>
      </c>
      <c r="CC61" s="480">
        <f t="shared" si="607"/>
        <v>0.10129025503087528</v>
      </c>
      <c r="CD61" s="480">
        <f t="shared" si="607"/>
        <v>9.8027506839837408E-2</v>
      </c>
      <c r="CE61" s="480">
        <f t="shared" si="607"/>
        <v>8.5280341260768944E-2</v>
      </c>
      <c r="CF61" s="480">
        <f t="shared" si="607"/>
        <v>9.847056570340243E-2</v>
      </c>
      <c r="CG61" s="480">
        <f t="shared" si="607"/>
        <v>0.10289206304032515</v>
      </c>
      <c r="CH61" s="480">
        <f t="shared" si="607"/>
        <v>0.1082035612745828</v>
      </c>
      <c r="CI61" s="480">
        <f t="shared" si="607"/>
        <v>9.6574495016916465E-2</v>
      </c>
      <c r="CJ61" s="480">
        <f t="shared" si="607"/>
        <v>0.11758813069823321</v>
      </c>
      <c r="CK61" s="480">
        <f t="shared" si="607"/>
        <v>0.11553085141015891</v>
      </c>
      <c r="CL61" s="480">
        <f>CL58/CL50</f>
        <v>0.11913050771597866</v>
      </c>
      <c r="CM61" s="480">
        <f>CM58/CM50</f>
        <v>9.7139559006475237E-2</v>
      </c>
      <c r="CN61" s="480">
        <f>CN58/CN50</f>
        <v>9.6015490340646603E-2</v>
      </c>
      <c r="CO61" s="480">
        <f>CO58/CO50</f>
        <v>7.2677601661543204E-2</v>
      </c>
      <c r="CP61" s="480">
        <f t="shared" si="607"/>
        <v>0.10808125663147339</v>
      </c>
      <c r="CQ61" s="480">
        <f t="shared" si="607"/>
        <v>0.11986418702251027</v>
      </c>
      <c r="CR61" s="480">
        <f t="shared" si="607"/>
        <v>0.12699530660976427</v>
      </c>
      <c r="CS61" s="480">
        <f t="shared" si="607"/>
        <v>9.6790017780389453E-2</v>
      </c>
      <c r="CT61" s="480">
        <f t="shared" si="607"/>
        <v>0.10251402451570227</v>
      </c>
      <c r="CU61" s="480">
        <f t="shared" si="607"/>
        <v>0.12726043571866921</v>
      </c>
      <c r="CV61" s="480">
        <f t="shared" si="607"/>
        <v>9.7277352496935809E-2</v>
      </c>
      <c r="CW61" s="480">
        <f t="shared" si="607"/>
        <v>0.1028264583773269</v>
      </c>
      <c r="CX61" s="480">
        <f t="shared" ref="CX61:EC61" si="608">CX58/CX50</f>
        <v>9.7791805646248398E-2</v>
      </c>
      <c r="CY61" s="480">
        <f t="shared" si="608"/>
        <v>0.10497297337595596</v>
      </c>
      <c r="CZ61" s="480">
        <f t="shared" si="608"/>
        <v>9.5496625979758734E-2</v>
      </c>
      <c r="DA61" s="480">
        <f t="shared" si="608"/>
        <v>8.8208583021713943E-2</v>
      </c>
      <c r="DB61" s="480">
        <f t="shared" si="608"/>
        <v>9.0779889638602604E-2</v>
      </c>
      <c r="DC61" s="480">
        <f t="shared" si="608"/>
        <v>0.10447625383167089</v>
      </c>
      <c r="DD61" s="480">
        <f t="shared" si="608"/>
        <v>0.13043190241125388</v>
      </c>
      <c r="DE61" s="480">
        <f t="shared" si="608"/>
        <v>0.10372221218842415</v>
      </c>
      <c r="DF61" s="480">
        <f t="shared" si="608"/>
        <v>0.13288880154998331</v>
      </c>
      <c r="DG61" s="480">
        <f t="shared" si="608"/>
        <v>0.13635793638477223</v>
      </c>
      <c r="DH61" s="480">
        <f t="shared" si="608"/>
        <v>0.12594370706499583</v>
      </c>
      <c r="DI61" s="480">
        <f t="shared" si="608"/>
        <v>0.13084094212764663</v>
      </c>
      <c r="DJ61" s="480">
        <f t="shared" si="608"/>
        <v>0.1218762957430489</v>
      </c>
      <c r="DK61" s="480">
        <f t="shared" si="608"/>
        <v>0.10977075366582215</v>
      </c>
      <c r="DL61" s="480">
        <f t="shared" si="608"/>
        <v>0.14248066274837989</v>
      </c>
      <c r="DM61" s="480">
        <f t="shared" si="608"/>
        <v>0.1221197043893248</v>
      </c>
      <c r="DN61" s="480">
        <f t="shared" si="608"/>
        <v>0.14671008280359302</v>
      </c>
      <c r="DO61" s="480">
        <f t="shared" si="608"/>
        <v>0.1010383218773941</v>
      </c>
      <c r="DP61" s="480">
        <f t="shared" si="608"/>
        <v>0.12230857241689086</v>
      </c>
      <c r="DQ61" s="480">
        <f t="shared" si="608"/>
        <v>0.12728187938035904</v>
      </c>
      <c r="DR61" s="480">
        <f t="shared" si="608"/>
        <v>0.13791078189478603</v>
      </c>
      <c r="DS61" s="480">
        <f t="shared" si="608"/>
        <v>0.16208571399712896</v>
      </c>
      <c r="DT61" s="480">
        <f t="shared" si="608"/>
        <v>5.6997181898319552E-2</v>
      </c>
      <c r="DU61" s="480">
        <f t="shared" si="608"/>
        <v>0.27216284010877717</v>
      </c>
      <c r="DV61" s="480">
        <f t="shared" si="608"/>
        <v>0.1857550940633679</v>
      </c>
      <c r="DW61" s="480">
        <f t="shared" si="608"/>
        <v>0.14613714510869047</v>
      </c>
      <c r="DX61" s="480">
        <f t="shared" si="608"/>
        <v>0.12786211238442186</v>
      </c>
      <c r="DY61" s="480">
        <f t="shared" si="608"/>
        <v>7.993139532835862E-2</v>
      </c>
      <c r="DZ61" s="480">
        <f t="shared" si="608"/>
        <v>8.5935278729452794E-2</v>
      </c>
      <c r="EA61" s="480">
        <f t="shared" si="608"/>
        <v>7.0503571813017016E-2</v>
      </c>
      <c r="EB61" s="480">
        <f t="shared" si="608"/>
        <v>3.4209620346729315E-2</v>
      </c>
      <c r="EC61" s="480">
        <f t="shared" si="608"/>
        <v>0.31609121029840809</v>
      </c>
      <c r="ED61" s="480">
        <f t="shared" ref="ED61:FN61" si="609">ED58/ED50</f>
        <v>7.5562930633171085E-2</v>
      </c>
      <c r="EE61" s="480">
        <f t="shared" si="609"/>
        <v>0.18027803220138963</v>
      </c>
      <c r="EF61" s="480">
        <f t="shared" si="609"/>
        <v>5.6866647711117428E-2</v>
      </c>
      <c r="EG61" s="480">
        <f t="shared" si="609"/>
        <v>0.17704629893345436</v>
      </c>
      <c r="EH61" s="480">
        <f t="shared" si="609"/>
        <v>0.13109673909021119</v>
      </c>
      <c r="EI61" s="480">
        <f t="shared" si="609"/>
        <v>0.14528741342587795</v>
      </c>
      <c r="EJ61" s="480">
        <f t="shared" si="609"/>
        <v>0.12649862191819908</v>
      </c>
      <c r="EK61" s="480">
        <f t="shared" si="609"/>
        <v>0.12063052390543552</v>
      </c>
      <c r="EL61" s="480">
        <f t="shared" si="609"/>
        <v>0.1215744149385178</v>
      </c>
      <c r="EM61" s="480">
        <f t="shared" si="609"/>
        <v>7.7277939606816837E-2</v>
      </c>
      <c r="EN61" s="480">
        <f t="shared" si="609"/>
        <v>0.10338767763952288</v>
      </c>
      <c r="EO61" s="480">
        <f t="shared" si="609"/>
        <v>0.14430638344751068</v>
      </c>
      <c r="EP61" s="480">
        <f t="shared" si="609"/>
        <v>0.10814414396122102</v>
      </c>
      <c r="EQ61" s="480">
        <f t="shared" si="609"/>
        <v>0.10438929042893456</v>
      </c>
      <c r="ER61" s="480">
        <f t="shared" si="609"/>
        <v>9.716312682928839E-2</v>
      </c>
      <c r="ES61" s="480">
        <f t="shared" si="609"/>
        <v>9.3788445198978929E-2</v>
      </c>
      <c r="ET61" s="480">
        <f t="shared" si="609"/>
        <v>9.3581143029385416E-2</v>
      </c>
      <c r="EU61" s="480">
        <f t="shared" si="609"/>
        <v>0.11594237667741489</v>
      </c>
      <c r="EV61" s="480">
        <f t="shared" si="609"/>
        <v>8.9904440953812753E-2</v>
      </c>
      <c r="EW61" s="480">
        <f t="shared" si="609"/>
        <v>9.698245627614073E-2</v>
      </c>
      <c r="EX61" s="480">
        <f t="shared" si="609"/>
        <v>0.12199700989056662</v>
      </c>
      <c r="EY61" s="480">
        <f t="shared" si="609"/>
        <v>0.1686536246315119</v>
      </c>
      <c r="EZ61" s="480">
        <f t="shared" si="609"/>
        <v>0.11138989505017002</v>
      </c>
      <c r="FA61" s="480">
        <f t="shared" si="609"/>
        <v>0.12703519120451778</v>
      </c>
      <c r="FB61" s="480">
        <f t="shared" si="609"/>
        <v>0.12225919123376305</v>
      </c>
      <c r="FC61" s="480">
        <f t="shared" si="609"/>
        <v>0.10490407653839455</v>
      </c>
      <c r="FD61" s="480">
        <f t="shared" si="609"/>
        <v>9.2177636227602708E-2</v>
      </c>
      <c r="FE61" s="480">
        <f t="shared" si="609"/>
        <v>0.10123185108378388</v>
      </c>
      <c r="FF61" s="480">
        <f t="shared" si="609"/>
        <v>0.1181855358554606</v>
      </c>
      <c r="FG61" s="480">
        <f t="shared" si="609"/>
        <v>0.13233974585537389</v>
      </c>
      <c r="FH61" s="480">
        <f t="shared" si="609"/>
        <v>8.2928727205956884E-2</v>
      </c>
      <c r="FI61" s="480">
        <f t="shared" si="609"/>
        <v>0.13548140965521627</v>
      </c>
      <c r="FJ61" s="480">
        <f t="shared" si="609"/>
        <v>0.11725027328179234</v>
      </c>
      <c r="FK61" s="480">
        <f t="shared" si="609"/>
        <v>0.10201602743692625</v>
      </c>
      <c r="FL61" s="480">
        <f t="shared" si="609"/>
        <v>0.10533314889104073</v>
      </c>
      <c r="FM61" s="480">
        <f t="shared" si="609"/>
        <v>0.10082610949471583</v>
      </c>
      <c r="FN61" s="480">
        <f t="shared" si="609"/>
        <v>0.10073725768531251</v>
      </c>
      <c r="FO61" s="480">
        <f t="shared" ref="FO61:FP61" si="610">FO58/FO50</f>
        <v>0.10663161077636751</v>
      </c>
      <c r="FP61" s="480">
        <f t="shared" si="610"/>
        <v>0.11634888073565729</v>
      </c>
      <c r="FQ61" s="480">
        <f t="shared" ref="FQ61:FR61" si="611">FQ58/FQ50</f>
        <v>0.12200915808135053</v>
      </c>
      <c r="FR61" s="480">
        <f t="shared" si="611"/>
        <v>0.11579183529066606</v>
      </c>
      <c r="FS61" s="480">
        <f t="shared" ref="FS61:FT61" si="612">FS58/FS50</f>
        <v>0.12545390563328038</v>
      </c>
      <c r="FT61" s="480">
        <f t="shared" si="612"/>
        <v>0.13215871744031288</v>
      </c>
      <c r="FU61" s="480">
        <f t="shared" ref="FU61:FV61" si="613">FU58/FU50</f>
        <v>0.1044274824190357</v>
      </c>
      <c r="FV61" s="480">
        <f t="shared" si="613"/>
        <v>0.11964242473161676</v>
      </c>
      <c r="FW61" s="480">
        <f t="shared" ref="FW61:FX61" si="614">FW58/FW50</f>
        <v>0.13079855234006244</v>
      </c>
      <c r="FX61" s="480">
        <f t="shared" si="614"/>
        <v>0.12145717094289346</v>
      </c>
      <c r="FY61" s="480">
        <f t="shared" ref="FY61:FZ61" si="615">FY58/FY50</f>
        <v>0.1141924660946835</v>
      </c>
      <c r="FZ61" s="480">
        <f t="shared" si="615"/>
        <v>0.10226690224083172</v>
      </c>
      <c r="GA61" s="480">
        <f t="shared" ref="GA61:GB61" si="616">GA58/GA50</f>
        <v>0.11113546998954833</v>
      </c>
      <c r="GB61" s="480">
        <f t="shared" si="616"/>
        <v>0.1266956260905609</v>
      </c>
      <c r="GC61" s="480">
        <f t="shared" ref="GC61:GD61" si="617">GC58/GC50</f>
        <v>0.11423992768632085</v>
      </c>
      <c r="GD61" s="480">
        <f t="shared" si="617"/>
        <v>0.13708310910310925</v>
      </c>
      <c r="GE61" s="480">
        <f t="shared" ref="GE61" si="618">GE58/GE50</f>
        <v>0.15866758450027046</v>
      </c>
      <c r="GF61" s="650"/>
      <c r="GG61" s="650"/>
      <c r="GH61" s="826"/>
      <c r="GI61" s="665"/>
      <c r="GJ61" s="665"/>
      <c r="GK61" s="665"/>
      <c r="GL61" s="665"/>
      <c r="GM61" s="665"/>
      <c r="GN61" s="665"/>
      <c r="GO61" s="665"/>
      <c r="GP61" s="665"/>
      <c r="GQ61" s="665"/>
      <c r="GR61" s="665"/>
      <c r="GS61" s="665"/>
      <c r="GT61" s="665"/>
      <c r="GU61" s="665"/>
      <c r="GV61" s="665"/>
      <c r="GW61" s="665"/>
      <c r="GX61" s="675"/>
      <c r="GY61" s="675"/>
      <c r="GZ61" s="810"/>
    </row>
    <row r="62" spans="1:208" s="173" customFormat="1" outlineLevel="1" thickBot="1">
      <c r="B62" s="191"/>
      <c r="C62" s="191"/>
      <c r="D62" s="187" t="s">
        <v>238</v>
      </c>
      <c r="E62" s="191" t="s">
        <v>239</v>
      </c>
      <c r="F62" s="179" t="e">
        <f>#REF!-F63</f>
        <v>#REF!</v>
      </c>
      <c r="G62" s="179" t="e">
        <f>#REF!-G63</f>
        <v>#REF!</v>
      </c>
      <c r="H62" s="179" t="e">
        <f>#REF!-H63</f>
        <v>#REF!</v>
      </c>
      <c r="I62" s="179" t="e">
        <f>#REF!-I63</f>
        <v>#REF!</v>
      </c>
      <c r="J62" s="179" t="e">
        <f>#REF!-J63</f>
        <v>#REF!</v>
      </c>
      <c r="K62" s="179" t="e">
        <f>#REF!-K63</f>
        <v>#REF!</v>
      </c>
      <c r="L62" s="179" t="e">
        <f>#REF!-L63</f>
        <v>#REF!</v>
      </c>
      <c r="M62" s="179" t="e">
        <f>#REF!-M63</f>
        <v>#REF!</v>
      </c>
      <c r="N62" s="179" t="e">
        <f>#REF!-N63</f>
        <v>#REF!</v>
      </c>
      <c r="O62" s="179" t="e">
        <f>#REF!-O63</f>
        <v>#REF!</v>
      </c>
      <c r="P62" s="179" t="e">
        <f>#REF!-P63</f>
        <v>#REF!</v>
      </c>
      <c r="Q62" s="179" t="e">
        <f>#REF!-Q63</f>
        <v>#REF!</v>
      </c>
      <c r="R62" s="179" t="e">
        <f>#REF!-R63</f>
        <v>#REF!</v>
      </c>
      <c r="S62" s="179" t="e">
        <f>#REF!-S63</f>
        <v>#REF!</v>
      </c>
      <c r="T62" s="179" t="e">
        <f>#REF!-T63</f>
        <v>#REF!</v>
      </c>
      <c r="U62" s="179" t="e">
        <f>#REF!-U63</f>
        <v>#REF!</v>
      </c>
      <c r="V62" s="179" t="e">
        <f>#REF!-V63</f>
        <v>#REF!</v>
      </c>
      <c r="W62" s="179" t="e">
        <f>#REF!-W63</f>
        <v>#REF!</v>
      </c>
      <c r="X62" s="179" t="e">
        <f>#REF!-X63</f>
        <v>#REF!</v>
      </c>
      <c r="Y62" s="179" t="e">
        <f>#REF!-Y63</f>
        <v>#REF!</v>
      </c>
      <c r="Z62" s="179" t="e">
        <f>#REF!-Z63</f>
        <v>#REF!</v>
      </c>
      <c r="AA62" s="179" t="e">
        <f>#REF!-AA63</f>
        <v>#REF!</v>
      </c>
      <c r="AB62" s="179" t="e">
        <f>#REF!-AB63</f>
        <v>#REF!</v>
      </c>
      <c r="AC62" s="179" t="e">
        <f>#REF!-AC63</f>
        <v>#REF!</v>
      </c>
      <c r="AD62" s="179" t="e">
        <f>#REF!-AD63</f>
        <v>#REF!</v>
      </c>
      <c r="AE62" s="179" t="e">
        <f>#REF!-AE63</f>
        <v>#REF!</v>
      </c>
      <c r="AF62" s="179" t="e">
        <f>#REF!-AF63</f>
        <v>#REF!</v>
      </c>
      <c r="AG62" s="179" t="e">
        <f>#REF!-AG63</f>
        <v>#REF!</v>
      </c>
      <c r="AH62" s="179" t="e">
        <f>#REF!-AH63</f>
        <v>#REF!</v>
      </c>
      <c r="AI62" s="179" t="e">
        <f>#REF!-AI63</f>
        <v>#REF!</v>
      </c>
      <c r="AJ62" s="179" t="e">
        <f>#REF!-AJ63</f>
        <v>#REF!</v>
      </c>
      <c r="AK62" s="179" t="e">
        <f>#REF!-AK63</f>
        <v>#REF!</v>
      </c>
      <c r="AL62" s="179" t="e">
        <f>#REF!-AL63</f>
        <v>#REF!</v>
      </c>
      <c r="AM62" s="179" t="e">
        <f>#REF!-AM63</f>
        <v>#REF!</v>
      </c>
      <c r="AN62" s="179" t="e">
        <f>#REF!-AN63</f>
        <v>#REF!</v>
      </c>
      <c r="AO62" s="179" t="e">
        <f>#REF!-AO63</f>
        <v>#REF!</v>
      </c>
      <c r="AP62" s="179" t="e">
        <f>#REF!-AP63</f>
        <v>#REF!</v>
      </c>
      <c r="AQ62" s="179" t="e">
        <f>#REF!-AQ63</f>
        <v>#REF!</v>
      </c>
      <c r="AR62" s="179" t="e">
        <f>#REF!-AR63</f>
        <v>#REF!</v>
      </c>
      <c r="AS62" s="179" t="e">
        <f>#REF!-AS63</f>
        <v>#REF!</v>
      </c>
      <c r="AT62" s="179" t="e">
        <f>#REF!-AT63</f>
        <v>#REF!</v>
      </c>
      <c r="AU62" s="179" t="e">
        <f>#REF!-AU63</f>
        <v>#REF!</v>
      </c>
      <c r="AV62" s="179" t="e">
        <f>#REF!-AV63</f>
        <v>#REF!</v>
      </c>
      <c r="AW62" s="179" t="e">
        <f>#REF!-AW63</f>
        <v>#REF!</v>
      </c>
      <c r="AX62" s="179" t="e">
        <f>#REF!-AX63</f>
        <v>#REF!</v>
      </c>
      <c r="AY62" s="179" t="e">
        <f>#REF!-AY63</f>
        <v>#REF!</v>
      </c>
      <c r="AZ62" s="179" t="e">
        <f>#REF!-AZ63</f>
        <v>#REF!</v>
      </c>
      <c r="BA62" s="179" t="e">
        <f>#REF!-BA63</f>
        <v>#REF!</v>
      </c>
      <c r="BB62" s="179" t="e">
        <f>#REF!-BB63</f>
        <v>#REF!</v>
      </c>
      <c r="BC62" s="179" t="e">
        <f>#REF!-BC63</f>
        <v>#REF!</v>
      </c>
      <c r="BD62" s="179" t="e">
        <f>#REF!-BD63</f>
        <v>#REF!</v>
      </c>
      <c r="BE62" s="179" t="e">
        <f>#REF!-BE63</f>
        <v>#REF!</v>
      </c>
      <c r="BF62" s="179" t="e">
        <f>#REF!-BF63</f>
        <v>#REF!</v>
      </c>
      <c r="BG62" s="179" t="e">
        <f>#REF!-BG63</f>
        <v>#REF!</v>
      </c>
      <c r="BH62" s="179" t="e">
        <f>#REF!-BH63</f>
        <v>#REF!</v>
      </c>
      <c r="BI62" s="481" t="e">
        <f>#REF!-BI63</f>
        <v>#REF!</v>
      </c>
      <c r="BJ62" s="481" t="e">
        <f>#REF!-BJ63</f>
        <v>#REF!</v>
      </c>
      <c r="BK62" s="481" t="e">
        <f>#REF!-BK63</f>
        <v>#REF!</v>
      </c>
      <c r="BL62" s="481" t="e">
        <f>#REF!-BL63</f>
        <v>#REF!</v>
      </c>
      <c r="BM62" s="481" t="e">
        <f>#REF!-BM63</f>
        <v>#REF!</v>
      </c>
      <c r="BN62" s="481" t="e">
        <f>#REF!-BN63</f>
        <v>#REF!</v>
      </c>
      <c r="BO62" s="742" t="e">
        <f>#REF!-BO63</f>
        <v>#REF!</v>
      </c>
      <c r="BP62" s="481" t="e">
        <f>#REF!-BP63</f>
        <v>#REF!</v>
      </c>
      <c r="BQ62" s="481" t="e">
        <f>#REF!-BQ63</f>
        <v>#REF!</v>
      </c>
      <c r="BR62" s="481" t="e">
        <f>#REF!-BR63</f>
        <v>#REF!</v>
      </c>
      <c r="BS62" s="481" t="e">
        <f>#REF!-BS63</f>
        <v>#REF!</v>
      </c>
      <c r="BT62" s="481" t="e">
        <f>#REF!-BT63</f>
        <v>#REF!</v>
      </c>
      <c r="BU62" s="481" t="e">
        <f>#REF!-BU63</f>
        <v>#REF!</v>
      </c>
      <c r="BV62" s="481" t="e">
        <f>#REF!-BV63</f>
        <v>#REF!</v>
      </c>
      <c r="BW62" s="481" t="e">
        <f>#REF!-BW63</f>
        <v>#REF!</v>
      </c>
      <c r="BX62" s="481" t="e">
        <f>#REF!-BX63</f>
        <v>#REF!</v>
      </c>
      <c r="BY62" s="481" t="e">
        <f>#REF!-BY63</f>
        <v>#REF!</v>
      </c>
      <c r="BZ62" s="481" t="e">
        <f>#REF!-BZ63</f>
        <v>#REF!</v>
      </c>
      <c r="CA62" s="742" t="e">
        <f>#REF!-CA63</f>
        <v>#REF!</v>
      </c>
      <c r="CB62" s="481" t="e">
        <f>#REF!-CB63</f>
        <v>#REF!</v>
      </c>
      <c r="CC62" s="481" t="e">
        <f>#REF!-CC63</f>
        <v>#REF!</v>
      </c>
      <c r="CD62" s="481" t="e">
        <f>#REF!-CD63</f>
        <v>#REF!</v>
      </c>
      <c r="CE62" s="481" t="e">
        <f>#REF!-CE63</f>
        <v>#REF!</v>
      </c>
      <c r="CF62" s="481" t="e">
        <f>#REF!-CF63</f>
        <v>#REF!</v>
      </c>
      <c r="CG62" s="481" t="e">
        <f>#REF!-CG63</f>
        <v>#REF!</v>
      </c>
      <c r="CH62" s="481" t="e">
        <f>#REF!-CH63</f>
        <v>#REF!</v>
      </c>
      <c r="CI62" s="481" t="e">
        <f>#REF!-CI63</f>
        <v>#REF!</v>
      </c>
      <c r="CJ62" s="481" t="e">
        <f>#REF!-CJ63</f>
        <v>#REF!</v>
      </c>
      <c r="CK62" s="481" t="e">
        <f>#REF!-CK63</f>
        <v>#REF!</v>
      </c>
      <c r="CL62" s="481" t="e">
        <f>#REF!-CL63</f>
        <v>#REF!</v>
      </c>
      <c r="CM62" s="481" t="e">
        <f>#REF!-CM63</f>
        <v>#REF!</v>
      </c>
      <c r="CN62" s="481" t="e">
        <f>#REF!-CN63</f>
        <v>#REF!</v>
      </c>
      <c r="CO62" s="481" t="e">
        <f>#REF!-CO63</f>
        <v>#REF!</v>
      </c>
      <c r="CP62" s="481"/>
      <c r="CQ62" s="481"/>
      <c r="CR62" s="481"/>
      <c r="CS62" s="481"/>
      <c r="CT62" s="481"/>
      <c r="CU62" s="481"/>
      <c r="CV62" s="481"/>
      <c r="CW62" s="481"/>
      <c r="CX62" s="481"/>
      <c r="CY62" s="481"/>
      <c r="CZ62" s="481"/>
      <c r="DA62" s="481"/>
      <c r="DB62" s="481"/>
      <c r="DC62" s="481"/>
      <c r="DD62" s="481"/>
      <c r="DE62" s="481"/>
      <c r="DF62" s="481"/>
      <c r="DG62" s="481"/>
      <c r="DH62" s="481"/>
      <c r="DI62" s="481"/>
      <c r="DJ62" s="481"/>
      <c r="DK62" s="481"/>
      <c r="DL62" s="481"/>
      <c r="DM62" s="481"/>
      <c r="DN62" s="481"/>
      <c r="DO62" s="481"/>
      <c r="DP62" s="481"/>
      <c r="DQ62" s="481"/>
      <c r="DR62" s="481"/>
      <c r="DS62" s="481"/>
      <c r="DT62" s="481"/>
      <c r="DU62" s="481"/>
      <c r="DV62" s="481"/>
      <c r="DW62" s="481"/>
      <c r="DX62" s="481"/>
      <c r="DY62" s="481"/>
      <c r="DZ62" s="481"/>
      <c r="EA62" s="481"/>
      <c r="EB62" s="481"/>
      <c r="EC62" s="481"/>
      <c r="ED62" s="481"/>
      <c r="EE62" s="481"/>
      <c r="EF62" s="481"/>
      <c r="EG62" s="481"/>
      <c r="EH62" s="481"/>
      <c r="EI62" s="481"/>
      <c r="EJ62" s="481"/>
      <c r="EK62" s="481"/>
      <c r="EL62" s="481"/>
      <c r="EM62" s="481"/>
      <c r="EN62" s="481"/>
      <c r="EO62" s="481"/>
      <c r="EP62" s="481"/>
      <c r="EQ62" s="481"/>
      <c r="ER62" s="481"/>
      <c r="ES62" s="481"/>
      <c r="ET62" s="481"/>
      <c r="EU62" s="481"/>
      <c r="EV62" s="481"/>
      <c r="EW62" s="481"/>
      <c r="EX62" s="481"/>
      <c r="EY62" s="481"/>
      <c r="EZ62" s="481"/>
      <c r="FA62" s="481"/>
      <c r="FB62" s="481"/>
      <c r="FC62" s="481"/>
      <c r="FD62" s="481"/>
      <c r="FE62" s="481"/>
      <c r="FF62" s="481"/>
      <c r="FG62" s="481"/>
      <c r="FH62" s="481"/>
      <c r="FI62" s="481"/>
      <c r="FJ62" s="481"/>
      <c r="FK62" s="481"/>
      <c r="FL62" s="481"/>
      <c r="FM62" s="481"/>
      <c r="FN62" s="481"/>
      <c r="FO62" s="481"/>
      <c r="FP62" s="481"/>
      <c r="FQ62" s="481"/>
      <c r="FR62" s="481"/>
      <c r="FS62" s="481"/>
      <c r="FT62" s="481"/>
      <c r="FU62" s="481"/>
      <c r="FV62" s="481"/>
      <c r="FW62" s="481"/>
      <c r="FX62" s="481"/>
      <c r="FY62" s="481"/>
      <c r="FZ62" s="481"/>
      <c r="GA62" s="481"/>
      <c r="GB62" s="481"/>
      <c r="GC62" s="481"/>
      <c r="GD62" s="481"/>
      <c r="GE62" s="481"/>
      <c r="GF62" s="481"/>
      <c r="GG62" s="481"/>
      <c r="GH62" s="828"/>
      <c r="GI62" s="829"/>
      <c r="GJ62" s="829"/>
      <c r="GK62" s="829"/>
      <c r="GL62" s="829"/>
      <c r="GM62" s="829"/>
      <c r="GN62" s="829"/>
      <c r="GO62" s="829"/>
      <c r="GP62" s="829"/>
      <c r="GQ62" s="829"/>
      <c r="GR62" s="829"/>
      <c r="GS62" s="829"/>
      <c r="GT62" s="829"/>
      <c r="GU62" s="829"/>
      <c r="GV62" s="829"/>
      <c r="GW62" s="829"/>
      <c r="GX62" s="829"/>
      <c r="GY62" s="829"/>
      <c r="GZ62" s="830"/>
    </row>
    <row r="63" spans="1:208" s="173" customFormat="1" outlineLevel="1">
      <c r="A63" s="9"/>
      <c r="B63" s="191"/>
      <c r="C63" s="191"/>
      <c r="D63" s="187" t="s">
        <v>93</v>
      </c>
      <c r="E63" s="191" t="s">
        <v>79</v>
      </c>
      <c r="F63" s="179">
        <f t="shared" ref="F63:W63" si="619">F86</f>
        <v>8857</v>
      </c>
      <c r="G63" s="179">
        <f t="shared" si="619"/>
        <v>9002</v>
      </c>
      <c r="H63" s="179">
        <f t="shared" si="619"/>
        <v>7630</v>
      </c>
      <c r="I63" s="179">
        <f t="shared" si="619"/>
        <v>8292</v>
      </c>
      <c r="J63" s="179">
        <f t="shared" si="619"/>
        <v>9392</v>
      </c>
      <c r="K63" s="179">
        <f t="shared" si="619"/>
        <v>7759</v>
      </c>
      <c r="L63" s="179">
        <f t="shared" si="619"/>
        <v>8569</v>
      </c>
      <c r="M63" s="179">
        <f t="shared" si="619"/>
        <v>8281</v>
      </c>
      <c r="N63" s="179">
        <f t="shared" si="619"/>
        <v>8601</v>
      </c>
      <c r="O63" s="179">
        <f t="shared" si="619"/>
        <v>9403</v>
      </c>
      <c r="P63" s="179">
        <f t="shared" si="619"/>
        <v>8123</v>
      </c>
      <c r="Q63" s="179">
        <f t="shared" si="619"/>
        <v>8474</v>
      </c>
      <c r="R63" s="179">
        <f t="shared" si="619"/>
        <v>8623</v>
      </c>
      <c r="S63" s="179">
        <f t="shared" si="619"/>
        <v>7719</v>
      </c>
      <c r="T63" s="179">
        <f t="shared" si="619"/>
        <v>8883</v>
      </c>
      <c r="U63" s="179">
        <f t="shared" si="619"/>
        <v>9750</v>
      </c>
      <c r="V63" s="179">
        <f t="shared" si="619"/>
        <v>9970</v>
      </c>
      <c r="W63" s="179">
        <f t="shared" si="619"/>
        <v>9177</v>
      </c>
      <c r="X63" s="179">
        <f t="shared" ref="X63:AI63" si="620">X86+X159</f>
        <v>10215</v>
      </c>
      <c r="Y63" s="179">
        <f t="shared" si="620"/>
        <v>10768</v>
      </c>
      <c r="Z63" s="179">
        <f t="shared" si="620"/>
        <v>10166</v>
      </c>
      <c r="AA63" s="179">
        <f t="shared" si="620"/>
        <v>11049</v>
      </c>
      <c r="AB63" s="179">
        <f t="shared" si="620"/>
        <v>9657</v>
      </c>
      <c r="AC63" s="179">
        <f t="shared" si="620"/>
        <v>10781</v>
      </c>
      <c r="AD63" s="179">
        <f t="shared" si="620"/>
        <v>11097</v>
      </c>
      <c r="AE63" s="179">
        <f t="shared" si="620"/>
        <v>10475</v>
      </c>
      <c r="AF63" s="179">
        <f t="shared" si="620"/>
        <v>10422</v>
      </c>
      <c r="AG63" s="179">
        <f t="shared" si="620"/>
        <v>9782</v>
      </c>
      <c r="AH63" s="179">
        <f t="shared" si="620"/>
        <v>10405</v>
      </c>
      <c r="AI63" s="179">
        <f t="shared" si="620"/>
        <v>10723</v>
      </c>
      <c r="AJ63" s="179">
        <f t="shared" ref="AJ63:BG63" si="621">AJ86+AJ159+AJ109</f>
        <v>12543</v>
      </c>
      <c r="AK63" s="179">
        <f t="shared" si="621"/>
        <v>14232</v>
      </c>
      <c r="AL63" s="179">
        <f t="shared" si="621"/>
        <v>13420</v>
      </c>
      <c r="AM63" s="179">
        <f t="shared" si="621"/>
        <v>14963</v>
      </c>
      <c r="AN63" s="179">
        <f t="shared" si="621"/>
        <v>14173</v>
      </c>
      <c r="AO63" s="179">
        <f t="shared" si="621"/>
        <v>14531</v>
      </c>
      <c r="AP63" s="179">
        <f t="shared" si="621"/>
        <v>14447</v>
      </c>
      <c r="AQ63" s="179">
        <f t="shared" si="621"/>
        <v>13786</v>
      </c>
      <c r="AR63" s="179">
        <f t="shared" si="621"/>
        <v>14976</v>
      </c>
      <c r="AS63" s="179">
        <f t="shared" si="621"/>
        <v>13387</v>
      </c>
      <c r="AT63" s="179">
        <f t="shared" si="621"/>
        <v>14921</v>
      </c>
      <c r="AU63" s="179">
        <f t="shared" si="621"/>
        <v>12350</v>
      </c>
      <c r="AV63" s="179">
        <f t="shared" si="621"/>
        <v>13362</v>
      </c>
      <c r="AW63" s="179">
        <f t="shared" si="621"/>
        <v>13811</v>
      </c>
      <c r="AX63" s="179">
        <f t="shared" si="621"/>
        <v>13507</v>
      </c>
      <c r="AY63" s="179">
        <f t="shared" si="621"/>
        <v>14063</v>
      </c>
      <c r="AZ63" s="179">
        <f t="shared" si="621"/>
        <v>13662</v>
      </c>
      <c r="BA63" s="179">
        <f t="shared" si="621"/>
        <v>13179</v>
      </c>
      <c r="BB63" s="179">
        <f t="shared" si="621"/>
        <v>13784</v>
      </c>
      <c r="BC63" s="179">
        <f t="shared" si="621"/>
        <v>11603</v>
      </c>
      <c r="BD63" s="179">
        <f t="shared" si="621"/>
        <v>12369</v>
      </c>
      <c r="BE63" s="179">
        <f t="shared" si="621"/>
        <v>11997</v>
      </c>
      <c r="BF63" s="179">
        <f t="shared" si="621"/>
        <v>13802</v>
      </c>
      <c r="BG63" s="179">
        <f t="shared" si="621"/>
        <v>7234</v>
      </c>
      <c r="BH63" s="179">
        <f t="shared" ref="BH63:CM63" si="622">BH86+BH159+BH109+BH136</f>
        <v>9601</v>
      </c>
      <c r="BI63" s="481">
        <f t="shared" si="622"/>
        <v>12957</v>
      </c>
      <c r="BJ63" s="481">
        <f t="shared" si="622"/>
        <v>13783</v>
      </c>
      <c r="BK63" s="481">
        <f t="shared" si="622"/>
        <v>14484</v>
      </c>
      <c r="BL63" s="481">
        <f t="shared" si="622"/>
        <v>13049</v>
      </c>
      <c r="BM63" s="481">
        <f t="shared" si="622"/>
        <v>13262</v>
      </c>
      <c r="BN63" s="481">
        <f t="shared" si="622"/>
        <v>14005</v>
      </c>
      <c r="BO63" s="742">
        <f t="shared" si="622"/>
        <v>12544</v>
      </c>
      <c r="BP63" s="481">
        <f t="shared" si="622"/>
        <v>13350</v>
      </c>
      <c r="BQ63" s="481">
        <f t="shared" si="622"/>
        <v>13193</v>
      </c>
      <c r="BR63" s="481">
        <f t="shared" si="622"/>
        <v>15301</v>
      </c>
      <c r="BS63" s="481">
        <f t="shared" si="622"/>
        <v>12929</v>
      </c>
      <c r="BT63" s="481">
        <f t="shared" si="622"/>
        <v>14002</v>
      </c>
      <c r="BU63" s="481">
        <f t="shared" si="622"/>
        <v>13384</v>
      </c>
      <c r="BV63" s="481">
        <f t="shared" si="622"/>
        <v>12931</v>
      </c>
      <c r="BW63" s="481">
        <f t="shared" si="622"/>
        <v>15179</v>
      </c>
      <c r="BX63" s="481">
        <f t="shared" si="622"/>
        <v>12816</v>
      </c>
      <c r="BY63" s="481">
        <f t="shared" si="622"/>
        <v>14084</v>
      </c>
      <c r="BZ63" s="481">
        <f t="shared" si="622"/>
        <v>14363</v>
      </c>
      <c r="CA63" s="742">
        <f t="shared" si="622"/>
        <v>11448</v>
      </c>
      <c r="CB63" s="481">
        <f t="shared" si="622"/>
        <v>11792</v>
      </c>
      <c r="CC63" s="481">
        <f t="shared" si="622"/>
        <v>11417</v>
      </c>
      <c r="CD63" s="481">
        <f t="shared" si="622"/>
        <v>12379</v>
      </c>
      <c r="CE63" s="481">
        <f t="shared" si="622"/>
        <v>11887</v>
      </c>
      <c r="CF63" s="481">
        <f t="shared" si="622"/>
        <v>14762</v>
      </c>
      <c r="CG63" s="481">
        <f t="shared" si="622"/>
        <v>14510</v>
      </c>
      <c r="CH63" s="481">
        <f t="shared" si="622"/>
        <v>13542</v>
      </c>
      <c r="CI63" s="481">
        <f t="shared" si="622"/>
        <v>14127</v>
      </c>
      <c r="CJ63" s="481">
        <f t="shared" si="622"/>
        <v>14172</v>
      </c>
      <c r="CK63" s="481">
        <f t="shared" si="622"/>
        <v>13679</v>
      </c>
      <c r="CL63" s="481">
        <f t="shared" si="622"/>
        <v>14221</v>
      </c>
      <c r="CM63" s="481">
        <f t="shared" si="622"/>
        <v>12530</v>
      </c>
      <c r="CN63" s="481">
        <f t="shared" ref="CN63:DK63" si="623">CN86+CN159+CN109+CN136</f>
        <v>13389</v>
      </c>
      <c r="CO63" s="481">
        <f t="shared" si="623"/>
        <v>15023</v>
      </c>
      <c r="CP63" s="481">
        <f t="shared" si="623"/>
        <v>15269</v>
      </c>
      <c r="CQ63" s="481">
        <f t="shared" si="623"/>
        <v>13769</v>
      </c>
      <c r="CR63" s="481">
        <f t="shared" si="623"/>
        <v>15347</v>
      </c>
      <c r="CS63" s="481">
        <f t="shared" si="623"/>
        <v>16043</v>
      </c>
      <c r="CT63" s="481">
        <f t="shared" si="623"/>
        <v>15276</v>
      </c>
      <c r="CU63" s="481">
        <f t="shared" si="623"/>
        <v>17217</v>
      </c>
      <c r="CV63" s="481">
        <f t="shared" si="623"/>
        <v>16431</v>
      </c>
      <c r="CW63" s="481">
        <f t="shared" si="623"/>
        <v>16618</v>
      </c>
      <c r="CX63" s="481">
        <f t="shared" si="623"/>
        <v>17082</v>
      </c>
      <c r="CY63" s="481">
        <f t="shared" si="623"/>
        <v>15783</v>
      </c>
      <c r="CZ63" s="481">
        <f t="shared" si="623"/>
        <v>16925</v>
      </c>
      <c r="DA63" s="481">
        <f t="shared" si="623"/>
        <v>17278</v>
      </c>
      <c r="DB63" s="481">
        <f t="shared" si="623"/>
        <v>18516</v>
      </c>
      <c r="DC63" s="481">
        <f t="shared" si="623"/>
        <v>17487</v>
      </c>
      <c r="DD63" s="481">
        <f t="shared" si="623"/>
        <v>17029</v>
      </c>
      <c r="DE63" s="481">
        <f t="shared" si="623"/>
        <v>18151</v>
      </c>
      <c r="DF63" s="481">
        <f t="shared" si="623"/>
        <v>16307</v>
      </c>
      <c r="DG63" s="481">
        <f t="shared" si="623"/>
        <v>17413</v>
      </c>
      <c r="DH63" s="481">
        <f t="shared" si="623"/>
        <v>16170</v>
      </c>
      <c r="DI63" s="481">
        <f t="shared" si="623"/>
        <v>16938</v>
      </c>
      <c r="DJ63" s="481">
        <f t="shared" si="623"/>
        <v>17281</v>
      </c>
      <c r="DK63" s="481">
        <f t="shared" si="623"/>
        <v>13204</v>
      </c>
      <c r="DL63" s="481">
        <f t="shared" ref="DL63:EQ63" si="624">DL86+DL159+DL109+DL136</f>
        <v>5317</v>
      </c>
      <c r="DM63" s="481">
        <f t="shared" si="624"/>
        <v>2561</v>
      </c>
      <c r="DN63" s="481">
        <f t="shared" si="624"/>
        <v>5967</v>
      </c>
      <c r="DO63" s="481">
        <f t="shared" si="624"/>
        <v>5235</v>
      </c>
      <c r="DP63" s="481">
        <f t="shared" si="624"/>
        <v>4991</v>
      </c>
      <c r="DQ63" s="481">
        <f t="shared" si="624"/>
        <v>4866</v>
      </c>
      <c r="DR63" s="481">
        <f t="shared" si="624"/>
        <v>3760</v>
      </c>
      <c r="DS63" s="481">
        <f t="shared" si="624"/>
        <v>4056</v>
      </c>
      <c r="DT63" s="481">
        <f t="shared" si="624"/>
        <v>3899</v>
      </c>
      <c r="DU63" s="481">
        <f t="shared" si="624"/>
        <v>3206</v>
      </c>
      <c r="DV63" s="481">
        <f t="shared" si="624"/>
        <v>3912</v>
      </c>
      <c r="DW63" s="481">
        <f t="shared" si="624"/>
        <v>4435</v>
      </c>
      <c r="DX63" s="481">
        <f t="shared" si="624"/>
        <v>4422</v>
      </c>
      <c r="DY63" s="481">
        <f t="shared" si="624"/>
        <v>3912</v>
      </c>
      <c r="DZ63" s="481">
        <f t="shared" si="624"/>
        <v>3661</v>
      </c>
      <c r="EA63" s="481">
        <f t="shared" si="624"/>
        <v>3353</v>
      </c>
      <c r="EB63" s="481">
        <f t="shared" si="624"/>
        <v>2993</v>
      </c>
      <c r="EC63" s="481">
        <f t="shared" si="624"/>
        <v>2540</v>
      </c>
      <c r="ED63" s="481">
        <f t="shared" si="624"/>
        <v>2521</v>
      </c>
      <c r="EE63" s="481">
        <f t="shared" si="624"/>
        <v>2816</v>
      </c>
      <c r="EF63" s="481">
        <f t="shared" si="624"/>
        <v>2698</v>
      </c>
      <c r="EG63" s="481">
        <f t="shared" si="624"/>
        <v>2814</v>
      </c>
      <c r="EH63" s="481">
        <f t="shared" si="624"/>
        <v>2657</v>
      </c>
      <c r="EI63" s="481">
        <f t="shared" si="624"/>
        <v>2529</v>
      </c>
      <c r="EJ63" s="481">
        <f t="shared" si="624"/>
        <v>3069</v>
      </c>
      <c r="EK63" s="481">
        <f t="shared" si="624"/>
        <v>3101</v>
      </c>
      <c r="EL63" s="481">
        <f t="shared" si="624"/>
        <v>3002</v>
      </c>
      <c r="EM63" s="481">
        <f t="shared" si="624"/>
        <v>3163</v>
      </c>
      <c r="EN63" s="481">
        <f t="shared" si="624"/>
        <v>4769</v>
      </c>
      <c r="EO63" s="481">
        <f t="shared" si="624"/>
        <v>6973</v>
      </c>
      <c r="EP63" s="481">
        <f t="shared" si="624"/>
        <v>7058</v>
      </c>
      <c r="EQ63" s="481">
        <f t="shared" si="624"/>
        <v>8974</v>
      </c>
      <c r="ER63" s="481">
        <f t="shared" ref="ER63:FN63" si="625">ER86+ER159+ER109+ER136</f>
        <v>8182</v>
      </c>
      <c r="ES63" s="481">
        <f t="shared" si="625"/>
        <v>9885</v>
      </c>
      <c r="ET63" s="481">
        <f t="shared" si="625"/>
        <v>10203</v>
      </c>
      <c r="EU63" s="481">
        <f t="shared" si="625"/>
        <v>8544</v>
      </c>
      <c r="EV63" s="481">
        <f t="shared" si="625"/>
        <v>10102</v>
      </c>
      <c r="EW63" s="481">
        <f t="shared" si="625"/>
        <v>10545</v>
      </c>
      <c r="EX63" s="481">
        <f t="shared" si="625"/>
        <v>12580</v>
      </c>
      <c r="EY63" s="481">
        <f t="shared" si="625"/>
        <v>11309</v>
      </c>
      <c r="EZ63" s="481">
        <f t="shared" si="625"/>
        <v>12902</v>
      </c>
      <c r="FA63" s="481">
        <f t="shared" si="625"/>
        <v>13047</v>
      </c>
      <c r="FB63" s="481">
        <f t="shared" si="625"/>
        <v>13107</v>
      </c>
      <c r="FC63" s="481">
        <f t="shared" si="625"/>
        <v>13132</v>
      </c>
      <c r="FD63" s="481">
        <f t="shared" si="625"/>
        <v>13863</v>
      </c>
      <c r="FE63" s="481">
        <f t="shared" si="625"/>
        <v>13722</v>
      </c>
      <c r="FF63" s="481">
        <f t="shared" si="625"/>
        <v>14199</v>
      </c>
      <c r="FG63" s="481">
        <f t="shared" si="625"/>
        <v>13195</v>
      </c>
      <c r="FH63" s="481">
        <f t="shared" si="625"/>
        <v>13110</v>
      </c>
      <c r="FI63" s="481">
        <f t="shared" si="625"/>
        <v>13818</v>
      </c>
      <c r="FJ63" s="481">
        <f t="shared" si="625"/>
        <v>14358</v>
      </c>
      <c r="FK63" s="481">
        <f t="shared" si="625"/>
        <v>13535</v>
      </c>
      <c r="FL63" s="481">
        <f t="shared" si="625"/>
        <v>13071</v>
      </c>
      <c r="FM63" s="481">
        <f t="shared" si="625"/>
        <v>15394</v>
      </c>
      <c r="FN63" s="481">
        <f t="shared" si="625"/>
        <v>14743</v>
      </c>
      <c r="FO63" s="481">
        <f t="shared" ref="FO63:FP63" si="626">FO86+FO159+FO109+FO136</f>
        <v>14279</v>
      </c>
      <c r="FP63" s="481">
        <f t="shared" si="626"/>
        <v>14574</v>
      </c>
      <c r="FQ63" s="481">
        <f t="shared" ref="FQ63:FR63" si="627">FQ86+FQ159+FQ109+FQ136</f>
        <v>14329</v>
      </c>
      <c r="FR63" s="481">
        <f t="shared" si="627"/>
        <v>14261</v>
      </c>
      <c r="FS63" s="481">
        <f t="shared" ref="FS63:FT63" si="628">FS86+FS159+FS109+FS136</f>
        <v>12402</v>
      </c>
      <c r="FT63" s="481">
        <f t="shared" si="628"/>
        <v>13794</v>
      </c>
      <c r="FU63" s="481">
        <f t="shared" ref="FU63:FV63" si="629">FU86+FU159+FU109+FU136</f>
        <v>14325</v>
      </c>
      <c r="FV63" s="481">
        <f t="shared" si="629"/>
        <v>15896</v>
      </c>
      <c r="FW63" s="481">
        <f t="shared" ref="FW63:FX63" si="630">FW86+FW159+FW109+FW136</f>
        <v>13856</v>
      </c>
      <c r="FX63" s="481">
        <f t="shared" si="630"/>
        <v>14083</v>
      </c>
      <c r="FY63" s="481">
        <f t="shared" ref="FY63:FZ63" si="631">FY86+FY159+FY109+FY136</f>
        <v>16879</v>
      </c>
      <c r="FZ63" s="481">
        <f t="shared" si="631"/>
        <v>13673</v>
      </c>
      <c r="GA63" s="481">
        <f t="shared" ref="GA63:GB63" si="632">GA86+GA159+GA109+GA136</f>
        <v>13857</v>
      </c>
      <c r="GB63" s="481">
        <f t="shared" si="632"/>
        <v>14388</v>
      </c>
      <c r="GC63" s="481">
        <f t="shared" ref="GC63:GD63" si="633">GC86+GC159+GC109+GC136</f>
        <v>14439</v>
      </c>
      <c r="GD63" s="481">
        <f t="shared" si="633"/>
        <v>15300</v>
      </c>
      <c r="GE63" s="481">
        <f t="shared" ref="GE63" si="634">GE86+GE159+GE109+GE136</f>
        <v>12665</v>
      </c>
      <c r="GF63" s="481"/>
      <c r="GG63" s="481"/>
      <c r="GH63" s="532"/>
      <c r="GI63" s="532"/>
      <c r="GJ63" s="532"/>
      <c r="GK63" s="532"/>
      <c r="GL63" s="532"/>
      <c r="GM63" s="532"/>
      <c r="GN63" s="532"/>
      <c r="GO63" s="532"/>
      <c r="GP63" s="532"/>
      <c r="GQ63" s="532"/>
      <c r="GR63" s="532"/>
      <c r="GS63" s="532"/>
      <c r="GT63" s="477"/>
      <c r="GU63" s="477"/>
      <c r="GV63" s="477"/>
    </row>
    <row r="64" spans="1:208" s="9" customFormat="1" ht="11.25" outlineLevel="1">
      <c r="A64" s="11"/>
      <c r="B64" s="188"/>
      <c r="C64" s="188"/>
      <c r="D64" s="188" t="s">
        <v>0</v>
      </c>
      <c r="E64" s="188" t="s">
        <v>67</v>
      </c>
      <c r="S64" s="10">
        <f t="shared" ref="S64:AX64" si="635">S63/G63-1</f>
        <v>-0.14252388358142631</v>
      </c>
      <c r="T64" s="10">
        <f t="shared" si="635"/>
        <v>0.16422018348623846</v>
      </c>
      <c r="U64" s="10">
        <f t="shared" si="635"/>
        <v>0.17583212735166431</v>
      </c>
      <c r="V64" s="10">
        <f t="shared" si="635"/>
        <v>6.1541737649063011E-2</v>
      </c>
      <c r="W64" s="10">
        <f t="shared" si="635"/>
        <v>0.18275550973063548</v>
      </c>
      <c r="X64" s="10">
        <f t="shared" si="635"/>
        <v>0.19208775819815616</v>
      </c>
      <c r="Y64" s="10">
        <f t="shared" si="635"/>
        <v>0.30032604757879477</v>
      </c>
      <c r="Z64" s="10">
        <f t="shared" si="635"/>
        <v>0.18195558655970245</v>
      </c>
      <c r="AA64" s="10">
        <f t="shared" si="635"/>
        <v>0.17505051579283215</v>
      </c>
      <c r="AB64" s="10">
        <f t="shared" si="635"/>
        <v>0.18884648528868642</v>
      </c>
      <c r="AC64" s="10">
        <f t="shared" si="635"/>
        <v>0.27224451262685867</v>
      </c>
      <c r="AD64" s="10">
        <f t="shared" si="635"/>
        <v>0.2869071088948163</v>
      </c>
      <c r="AE64" s="10">
        <f t="shared" si="635"/>
        <v>0.35704106749578957</v>
      </c>
      <c r="AF64" s="10">
        <f t="shared" si="635"/>
        <v>0.17325227963525847</v>
      </c>
      <c r="AG64" s="10">
        <f t="shared" si="635"/>
        <v>3.2820512820512793E-3</v>
      </c>
      <c r="AH64" s="10">
        <f t="shared" si="635"/>
        <v>4.3630892678033995E-2</v>
      </c>
      <c r="AI64" s="10">
        <f t="shared" si="635"/>
        <v>0.16846463986052096</v>
      </c>
      <c r="AJ64" s="10">
        <f t="shared" si="635"/>
        <v>0.22790014684287807</v>
      </c>
      <c r="AK64" s="10">
        <f t="shared" si="635"/>
        <v>0.3216939078751857</v>
      </c>
      <c r="AL64" s="10">
        <f t="shared" si="635"/>
        <v>0.32008656305331495</v>
      </c>
      <c r="AM64" s="10">
        <f t="shared" si="635"/>
        <v>0.35424020273327894</v>
      </c>
      <c r="AN64" s="10">
        <f t="shared" si="635"/>
        <v>0.46764005384695029</v>
      </c>
      <c r="AO64" s="10">
        <f t="shared" si="635"/>
        <v>0.34783415267600404</v>
      </c>
      <c r="AP64" s="10">
        <f t="shared" si="635"/>
        <v>0.30188339190772284</v>
      </c>
      <c r="AQ64" s="10">
        <f t="shared" si="635"/>
        <v>0.31608591885441517</v>
      </c>
      <c r="AR64" s="10">
        <f t="shared" si="635"/>
        <v>0.43696027633851475</v>
      </c>
      <c r="AS64" s="10">
        <f t="shared" si="635"/>
        <v>0.3685340421181762</v>
      </c>
      <c r="AT64" s="10">
        <f t="shared" si="635"/>
        <v>0.43402210475732828</v>
      </c>
      <c r="AU64" s="10">
        <f t="shared" si="635"/>
        <v>0.15172992632658766</v>
      </c>
      <c r="AV64" s="10">
        <f t="shared" si="635"/>
        <v>6.5295383879454771E-2</v>
      </c>
      <c r="AW64" s="10">
        <f t="shared" si="635"/>
        <v>-2.9581225407532274E-2</v>
      </c>
      <c r="AX64" s="10">
        <f t="shared" si="635"/>
        <v>6.4828614008942687E-3</v>
      </c>
      <c r="AY64" s="10">
        <f t="shared" ref="AY64:CD64" si="636">AY63/AM63-1</f>
        <v>-6.0148365969391215E-2</v>
      </c>
      <c r="AZ64" s="10">
        <f t="shared" si="636"/>
        <v>-3.605446976645732E-2</v>
      </c>
      <c r="BA64" s="10">
        <f t="shared" si="636"/>
        <v>-9.3042460945564676E-2</v>
      </c>
      <c r="BB64" s="10">
        <f t="shared" si="636"/>
        <v>-4.5891880667266571E-2</v>
      </c>
      <c r="BC64" s="10">
        <f t="shared" si="636"/>
        <v>-0.15834904976062669</v>
      </c>
      <c r="BD64" s="10">
        <f t="shared" si="636"/>
        <v>-0.17407852564102566</v>
      </c>
      <c r="BE64" s="10">
        <f t="shared" si="636"/>
        <v>-0.10383207589452459</v>
      </c>
      <c r="BF64" s="10">
        <f t="shared" si="636"/>
        <v>-7.4994973527243491E-2</v>
      </c>
      <c r="BG64" s="10">
        <f t="shared" si="636"/>
        <v>-0.414251012145749</v>
      </c>
      <c r="BH64" s="10">
        <f t="shared" si="636"/>
        <v>-0.28146983984433471</v>
      </c>
      <c r="BI64" s="487">
        <f t="shared" si="636"/>
        <v>-6.1834769386720723E-2</v>
      </c>
      <c r="BJ64" s="487">
        <f t="shared" si="636"/>
        <v>2.0433849115273572E-2</v>
      </c>
      <c r="BK64" s="487">
        <f t="shared" si="636"/>
        <v>2.9936713361302658E-2</v>
      </c>
      <c r="BL64" s="487">
        <f t="shared" si="636"/>
        <v>-4.4868979651588314E-2</v>
      </c>
      <c r="BM64" s="487">
        <f t="shared" si="636"/>
        <v>6.2978981713330828E-3</v>
      </c>
      <c r="BN64" s="487">
        <f t="shared" si="636"/>
        <v>1.6033081834010421E-2</v>
      </c>
      <c r="BO64" s="736">
        <f t="shared" si="636"/>
        <v>8.109971559079554E-2</v>
      </c>
      <c r="BP64" s="487">
        <f t="shared" si="636"/>
        <v>7.9311181178753243E-2</v>
      </c>
      <c r="BQ64" s="487">
        <f t="shared" si="636"/>
        <v>9.969158956405777E-2</v>
      </c>
      <c r="BR64" s="487">
        <f t="shared" si="636"/>
        <v>0.10860744819591361</v>
      </c>
      <c r="BS64" s="487">
        <f t="shared" si="636"/>
        <v>0.78725463090959358</v>
      </c>
      <c r="BT64" s="487">
        <f t="shared" si="636"/>
        <v>0.45838975106759716</v>
      </c>
      <c r="BU64" s="487">
        <f t="shared" si="636"/>
        <v>3.2955159373311727E-2</v>
      </c>
      <c r="BV64" s="487">
        <f t="shared" si="636"/>
        <v>-6.1815279692374658E-2</v>
      </c>
      <c r="BW64" s="487">
        <f t="shared" si="636"/>
        <v>4.7983982325324526E-2</v>
      </c>
      <c r="BX64" s="487">
        <f t="shared" si="636"/>
        <v>-1.7855774388842005E-2</v>
      </c>
      <c r="BY64" s="487">
        <f t="shared" si="636"/>
        <v>6.1981601568390943E-2</v>
      </c>
      <c r="BZ64" s="487">
        <f t="shared" si="636"/>
        <v>2.5562299178864656E-2</v>
      </c>
      <c r="CA64" s="736">
        <f t="shared" si="636"/>
        <v>-8.7372448979591844E-2</v>
      </c>
      <c r="CB64" s="487">
        <f t="shared" si="636"/>
        <v>-0.11670411985018725</v>
      </c>
      <c r="CC64" s="487">
        <f t="shared" si="636"/>
        <v>-0.13461684226483739</v>
      </c>
      <c r="CD64" s="487">
        <f t="shared" si="636"/>
        <v>-0.1909679105940788</v>
      </c>
      <c r="CE64" s="487">
        <f t="shared" ref="CE64:DB64" si="637">CE63/BS63-1</f>
        <v>-8.0594013458117453E-2</v>
      </c>
      <c r="CF64" s="487">
        <f t="shared" si="637"/>
        <v>5.4277960291386984E-2</v>
      </c>
      <c r="CG64" s="487">
        <f t="shared" si="637"/>
        <v>8.4130304841601999E-2</v>
      </c>
      <c r="CH64" s="487">
        <f t="shared" si="637"/>
        <v>4.7250792668780406E-2</v>
      </c>
      <c r="CI64" s="487">
        <f t="shared" si="637"/>
        <v>-6.9306278410962485E-2</v>
      </c>
      <c r="CJ64" s="487">
        <f t="shared" si="637"/>
        <v>0.10580524344569286</v>
      </c>
      <c r="CK64" s="487">
        <f t="shared" si="637"/>
        <v>-2.8756035217267772E-2</v>
      </c>
      <c r="CL64" s="487">
        <f t="shared" si="637"/>
        <v>-9.8865139594792595E-3</v>
      </c>
      <c r="CM64" s="487">
        <f t="shared" si="637"/>
        <v>9.4514325646401165E-2</v>
      </c>
      <c r="CN64" s="487">
        <f t="shared" si="637"/>
        <v>0.13543080054274093</v>
      </c>
      <c r="CO64" s="487">
        <f t="shared" si="637"/>
        <v>0.31584479285276346</v>
      </c>
      <c r="CP64" s="487">
        <f t="shared" si="637"/>
        <v>0.23345989175216086</v>
      </c>
      <c r="CQ64" s="487">
        <f t="shared" si="637"/>
        <v>0.15832421973584587</v>
      </c>
      <c r="CR64" s="487">
        <f t="shared" si="637"/>
        <v>3.9628776588538139E-2</v>
      </c>
      <c r="CS64" s="487">
        <f t="shared" si="637"/>
        <v>0.10565127498277049</v>
      </c>
      <c r="CT64" s="487">
        <f t="shared" si="637"/>
        <v>0.12804607886575092</v>
      </c>
      <c r="CU64" s="487">
        <f t="shared" si="637"/>
        <v>0.21873009131450405</v>
      </c>
      <c r="CV64" s="487">
        <f t="shared" si="637"/>
        <v>0.1593988145639289</v>
      </c>
      <c r="CW64" s="487">
        <f t="shared" si="637"/>
        <v>0.21485488705314726</v>
      </c>
      <c r="CX64" s="487">
        <f t="shared" si="637"/>
        <v>0.20118135152239636</v>
      </c>
      <c r="CY64" s="487">
        <f t="shared" si="637"/>
        <v>0.25961691939345566</v>
      </c>
      <c r="CZ64" s="487">
        <f t="shared" si="637"/>
        <v>0.26409739338262761</v>
      </c>
      <c r="DA64" s="487">
        <f t="shared" si="637"/>
        <v>0.15010317513146498</v>
      </c>
      <c r="DB64" s="487">
        <f t="shared" si="637"/>
        <v>0.21265308795598936</v>
      </c>
      <c r="DC64" s="487">
        <f t="shared" ref="DC64:DK64" si="638">DC63/CQ63-1</f>
        <v>0.27002687195874797</v>
      </c>
      <c r="DD64" s="487">
        <f t="shared" si="638"/>
        <v>0.10959796702938696</v>
      </c>
      <c r="DE64" s="487">
        <f t="shared" si="638"/>
        <v>0.13139687090943086</v>
      </c>
      <c r="DF64" s="487">
        <f t="shared" si="638"/>
        <v>6.7491489918826808E-2</v>
      </c>
      <c r="DG64" s="487">
        <f t="shared" si="638"/>
        <v>1.1384097113318337E-2</v>
      </c>
      <c r="DH64" s="487">
        <f t="shared" si="638"/>
        <v>-1.5884608362242147E-2</v>
      </c>
      <c r="DI64" s="487">
        <f t="shared" si="638"/>
        <v>1.9256228186304014E-2</v>
      </c>
      <c r="DJ64" s="487">
        <f t="shared" si="638"/>
        <v>1.1649689731881407E-2</v>
      </c>
      <c r="DK64" s="487">
        <f t="shared" si="638"/>
        <v>-0.16340366216815561</v>
      </c>
      <c r="DL64" s="487">
        <f t="shared" ref="DL64:DS64" si="639">DL63/CZ63-1</f>
        <v>-0.68584933530280656</v>
      </c>
      <c r="DM64" s="487">
        <f t="shared" si="639"/>
        <v>-0.85177682602153026</v>
      </c>
      <c r="DN64" s="487">
        <f t="shared" si="639"/>
        <v>-0.67773817239144529</v>
      </c>
      <c r="DO64" s="487">
        <f t="shared" si="639"/>
        <v>-0.70063475724824154</v>
      </c>
      <c r="DP64" s="487">
        <f t="shared" si="639"/>
        <v>-0.70691173879852021</v>
      </c>
      <c r="DQ64" s="487">
        <f t="shared" si="639"/>
        <v>-0.73191559693680786</v>
      </c>
      <c r="DR64" s="487">
        <f t="shared" si="639"/>
        <v>-0.76942417366775007</v>
      </c>
      <c r="DS64" s="487">
        <f t="shared" si="639"/>
        <v>-0.76707057945213353</v>
      </c>
      <c r="DT64" s="487">
        <f t="shared" ref="DT64:EC64" si="640">DT63/DH63-1</f>
        <v>-0.75887445887445892</v>
      </c>
      <c r="DU64" s="487">
        <f t="shared" si="640"/>
        <v>-0.81072145471720392</v>
      </c>
      <c r="DV64" s="487">
        <f t="shared" si="640"/>
        <v>-0.77362421156183092</v>
      </c>
      <c r="DW64" s="487">
        <f t="shared" si="640"/>
        <v>-0.66411693426234475</v>
      </c>
      <c r="DX64" s="487">
        <f t="shared" si="640"/>
        <v>-0.16832800451382357</v>
      </c>
      <c r="DY64" s="487">
        <f t="shared" si="640"/>
        <v>0.52752830925419758</v>
      </c>
      <c r="DZ64" s="487">
        <f t="shared" si="640"/>
        <v>-0.38645885704709237</v>
      </c>
      <c r="EA64" s="487">
        <f t="shared" si="640"/>
        <v>-0.35950334288443175</v>
      </c>
      <c r="EB64" s="487">
        <f t="shared" si="640"/>
        <v>-0.40032057703866963</v>
      </c>
      <c r="EC64" s="487">
        <f t="shared" si="640"/>
        <v>-0.47801068639539668</v>
      </c>
      <c r="ED64" s="487">
        <f t="shared" ref="ED64:EJ64" si="641">ED63/DR63-1</f>
        <v>-0.32952127659574471</v>
      </c>
      <c r="EE64" s="487">
        <f t="shared" si="641"/>
        <v>-0.3057199211045365</v>
      </c>
      <c r="EF64" s="487">
        <f t="shared" si="641"/>
        <v>-0.3080276994101051</v>
      </c>
      <c r="EG64" s="487">
        <f t="shared" si="641"/>
        <v>-0.12227074235807855</v>
      </c>
      <c r="EH64" s="487">
        <f t="shared" si="641"/>
        <v>-0.32080777096114521</v>
      </c>
      <c r="EI64" s="487">
        <f t="shared" si="641"/>
        <v>-0.42976324689966183</v>
      </c>
      <c r="EJ64" s="487">
        <f t="shared" si="641"/>
        <v>-0.30597014925373134</v>
      </c>
      <c r="EK64" s="487">
        <f t="shared" ref="EK64:FR64" si="642">EK63/DY63-1</f>
        <v>-0.20731083844580778</v>
      </c>
      <c r="EL64" s="487">
        <f t="shared" si="642"/>
        <v>-0.18000546298825459</v>
      </c>
      <c r="EM64" s="487">
        <f t="shared" si="642"/>
        <v>-5.6665672532060896E-2</v>
      </c>
      <c r="EN64" s="487">
        <f t="shared" si="642"/>
        <v>0.59338456398262607</v>
      </c>
      <c r="EO64" s="487">
        <f t="shared" si="642"/>
        <v>1.7452755905511812</v>
      </c>
      <c r="EP64" s="487">
        <f t="shared" si="642"/>
        <v>1.7996826656088856</v>
      </c>
      <c r="EQ64" s="487">
        <f t="shared" si="642"/>
        <v>2.1867897727272729</v>
      </c>
      <c r="ER64" s="487">
        <f t="shared" si="642"/>
        <v>2.032616753150482</v>
      </c>
      <c r="ES64" s="487">
        <f t="shared" si="642"/>
        <v>2.5127931769722816</v>
      </c>
      <c r="ET64" s="487">
        <f t="shared" si="642"/>
        <v>2.8400451637184796</v>
      </c>
      <c r="EU64" s="487">
        <f t="shared" si="642"/>
        <v>2.3784104389086593</v>
      </c>
      <c r="EV64" s="487">
        <f t="shared" si="642"/>
        <v>2.2916259367872271</v>
      </c>
      <c r="EW64" s="487">
        <f t="shared" si="642"/>
        <v>2.4005159625927122</v>
      </c>
      <c r="EX64" s="487">
        <f t="shared" si="642"/>
        <v>3.19053964023984</v>
      </c>
      <c r="EY64" s="487">
        <f t="shared" si="642"/>
        <v>2.5754030983243754</v>
      </c>
      <c r="EZ64" s="487">
        <f t="shared" si="642"/>
        <v>1.7053889704340532</v>
      </c>
      <c r="FA64" s="487">
        <f t="shared" si="642"/>
        <v>0.87107414312347631</v>
      </c>
      <c r="FB64" s="487">
        <f t="shared" si="642"/>
        <v>0.85704165485973371</v>
      </c>
      <c r="FC64" s="487">
        <f t="shared" si="642"/>
        <v>0.46333853354134158</v>
      </c>
      <c r="FD64" s="487">
        <f t="shared" si="642"/>
        <v>0.6943290149107797</v>
      </c>
      <c r="FE64" s="487">
        <f t="shared" si="642"/>
        <v>0.38816388467374807</v>
      </c>
      <c r="FF64" s="487">
        <f t="shared" si="642"/>
        <v>0.39164951484857391</v>
      </c>
      <c r="FG64" s="487">
        <f t="shared" si="642"/>
        <v>0.54435861423220966</v>
      </c>
      <c r="FH64" s="487">
        <f t="shared" si="642"/>
        <v>0.29776281924371406</v>
      </c>
      <c r="FI64" s="487">
        <f t="shared" si="642"/>
        <v>0.31038406827880505</v>
      </c>
      <c r="FJ64" s="487">
        <f t="shared" si="642"/>
        <v>0.14133545310015894</v>
      </c>
      <c r="FK64" s="487">
        <f t="shared" si="642"/>
        <v>0.19683437969758599</v>
      </c>
      <c r="FL64" s="487">
        <f t="shared" si="642"/>
        <v>1.3098744380716232E-2</v>
      </c>
      <c r="FM64" s="487">
        <f t="shared" si="642"/>
        <v>0.179888096880509</v>
      </c>
      <c r="FN64" s="487">
        <f t="shared" si="642"/>
        <v>0.12481879911497673</v>
      </c>
      <c r="FO64" s="487">
        <f t="shared" si="642"/>
        <v>8.7343892780993082E-2</v>
      </c>
      <c r="FP64" s="487">
        <f t="shared" si="642"/>
        <v>5.1287600086561413E-2</v>
      </c>
      <c r="FQ64" s="487">
        <f t="shared" si="642"/>
        <v>4.4235534178691083E-2</v>
      </c>
      <c r="FR64" s="487">
        <f t="shared" si="642"/>
        <v>4.3665046834284738E-3</v>
      </c>
      <c r="FS64" s="487">
        <f t="shared" ref="FS64:GE64" si="643">FS63/FG63-1</f>
        <v>-6.0098522167487678E-2</v>
      </c>
      <c r="FT64" s="487">
        <f t="shared" si="643"/>
        <v>5.2173913043478182E-2</v>
      </c>
      <c r="FU64" s="487">
        <f t="shared" si="643"/>
        <v>3.6691272253582374E-2</v>
      </c>
      <c r="FV64" s="487">
        <f t="shared" si="643"/>
        <v>0.10711798300598963</v>
      </c>
      <c r="FW64" s="487">
        <f t="shared" si="643"/>
        <v>2.3716291097155562E-2</v>
      </c>
      <c r="FX64" s="487">
        <f t="shared" si="643"/>
        <v>7.7423303496289453E-2</v>
      </c>
      <c r="FY64" s="487">
        <f t="shared" si="643"/>
        <v>9.6466155645056562E-2</v>
      </c>
      <c r="FZ64" s="487">
        <f t="shared" si="643"/>
        <v>-7.2576816116122878E-2</v>
      </c>
      <c r="GA64" s="487">
        <f t="shared" si="643"/>
        <v>-2.9553890328454346E-2</v>
      </c>
      <c r="GB64" s="487">
        <f t="shared" si="643"/>
        <v>-1.2762453684643904E-2</v>
      </c>
      <c r="GC64" s="487">
        <f t="shared" si="643"/>
        <v>7.6767394793775257E-3</v>
      </c>
      <c r="GD64" s="487">
        <f t="shared" si="643"/>
        <v>7.2856040950844969E-2</v>
      </c>
      <c r="GE64" s="487">
        <f t="shared" si="643"/>
        <v>2.120625705531376E-2</v>
      </c>
      <c r="GF64" s="487"/>
      <c r="GG64" s="487"/>
      <c r="GH64" s="531"/>
      <c r="GI64" s="531"/>
      <c r="GJ64" s="531"/>
      <c r="GK64" s="531"/>
      <c r="GL64" s="531"/>
      <c r="GM64" s="531"/>
      <c r="GN64" s="531"/>
      <c r="GO64" s="531"/>
      <c r="GP64" s="531"/>
      <c r="GQ64" s="531"/>
      <c r="GR64" s="531"/>
      <c r="GS64" s="531"/>
      <c r="GT64" s="532"/>
      <c r="GU64" s="532"/>
      <c r="GV64" s="532"/>
      <c r="GW64" s="173"/>
      <c r="GX64" s="173"/>
      <c r="GY64" s="173"/>
      <c r="GZ64" s="173"/>
    </row>
    <row r="65" spans="1:208" s="173" customFormat="1" outlineLevel="1">
      <c r="A65" s="11"/>
      <c r="B65" s="190"/>
      <c r="C65" s="190"/>
      <c r="D65" s="189" t="s">
        <v>99</v>
      </c>
      <c r="E65" s="190" t="s">
        <v>94</v>
      </c>
      <c r="F65" s="178">
        <f t="shared" ref="F65:W65" si="644">F88</f>
        <v>2334</v>
      </c>
      <c r="G65" s="178">
        <f t="shared" si="644"/>
        <v>2897</v>
      </c>
      <c r="H65" s="178">
        <f t="shared" si="644"/>
        <v>1828</v>
      </c>
      <c r="I65" s="178">
        <f t="shared" si="644"/>
        <v>2330</v>
      </c>
      <c r="J65" s="178">
        <f t="shared" si="644"/>
        <v>2510</v>
      </c>
      <c r="K65" s="178">
        <f t="shared" si="644"/>
        <v>2263</v>
      </c>
      <c r="L65" s="178">
        <f t="shared" si="644"/>
        <v>2152</v>
      </c>
      <c r="M65" s="178">
        <f t="shared" si="644"/>
        <v>2286</v>
      </c>
      <c r="N65" s="178">
        <f t="shared" si="644"/>
        <v>1967</v>
      </c>
      <c r="O65" s="178">
        <f t="shared" si="644"/>
        <v>3458</v>
      </c>
      <c r="P65" s="178">
        <f t="shared" si="644"/>
        <v>2517</v>
      </c>
      <c r="Q65" s="178">
        <f t="shared" si="644"/>
        <v>2268</v>
      </c>
      <c r="R65" s="178">
        <f t="shared" si="644"/>
        <v>2756</v>
      </c>
      <c r="S65" s="178">
        <f t="shared" si="644"/>
        <v>2542</v>
      </c>
      <c r="T65" s="178">
        <f t="shared" si="644"/>
        <v>2680</v>
      </c>
      <c r="U65" s="178">
        <f t="shared" si="644"/>
        <v>3350</v>
      </c>
      <c r="V65" s="178">
        <f t="shared" si="644"/>
        <v>3068</v>
      </c>
      <c r="W65" s="178">
        <f t="shared" si="644"/>
        <v>3075</v>
      </c>
      <c r="X65" s="178">
        <f t="shared" ref="X65:AI65" si="645">X88+X161</f>
        <v>3561</v>
      </c>
      <c r="Y65" s="178">
        <f t="shared" si="645"/>
        <v>3742</v>
      </c>
      <c r="Z65" s="178">
        <f t="shared" si="645"/>
        <v>3408</v>
      </c>
      <c r="AA65" s="178">
        <f t="shared" si="645"/>
        <v>4535</v>
      </c>
      <c r="AB65" s="178">
        <f t="shared" si="645"/>
        <v>3287</v>
      </c>
      <c r="AC65" s="178">
        <f t="shared" si="645"/>
        <v>4218</v>
      </c>
      <c r="AD65" s="178">
        <f t="shared" si="645"/>
        <v>4112</v>
      </c>
      <c r="AE65" s="178">
        <f t="shared" si="645"/>
        <v>4404</v>
      </c>
      <c r="AF65" s="178">
        <f t="shared" si="645"/>
        <v>4116</v>
      </c>
      <c r="AG65" s="178">
        <f t="shared" si="645"/>
        <v>3561</v>
      </c>
      <c r="AH65" s="178">
        <f t="shared" si="645"/>
        <v>3711</v>
      </c>
      <c r="AI65" s="178">
        <f t="shared" si="645"/>
        <v>4212</v>
      </c>
      <c r="AJ65" s="178">
        <f t="shared" ref="AJ65:BG65" si="646">AJ88+AJ161+AJ111</f>
        <v>5325</v>
      </c>
      <c r="AK65" s="178">
        <f t="shared" si="646"/>
        <v>6101</v>
      </c>
      <c r="AL65" s="178">
        <f t="shared" si="646"/>
        <v>5175</v>
      </c>
      <c r="AM65" s="178">
        <f t="shared" si="646"/>
        <v>7201</v>
      </c>
      <c r="AN65" s="178">
        <f t="shared" si="646"/>
        <v>6194</v>
      </c>
      <c r="AO65" s="178">
        <f t="shared" si="646"/>
        <v>6745</v>
      </c>
      <c r="AP65" s="178">
        <f t="shared" si="646"/>
        <v>6277</v>
      </c>
      <c r="AQ65" s="178">
        <f t="shared" si="646"/>
        <v>6978</v>
      </c>
      <c r="AR65" s="178">
        <f t="shared" si="646"/>
        <v>7287</v>
      </c>
      <c r="AS65" s="178">
        <f t="shared" si="646"/>
        <v>6261</v>
      </c>
      <c r="AT65" s="178">
        <f t="shared" si="646"/>
        <v>7213</v>
      </c>
      <c r="AU65" s="178">
        <f t="shared" si="646"/>
        <v>5656</v>
      </c>
      <c r="AV65" s="178">
        <f t="shared" si="646"/>
        <v>6322</v>
      </c>
      <c r="AW65" s="178">
        <f t="shared" si="646"/>
        <v>6850</v>
      </c>
      <c r="AX65" s="178">
        <f t="shared" si="646"/>
        <v>5966</v>
      </c>
      <c r="AY65" s="178">
        <f t="shared" si="646"/>
        <v>7147</v>
      </c>
      <c r="AZ65" s="178">
        <f t="shared" si="646"/>
        <v>6352</v>
      </c>
      <c r="BA65" s="178">
        <f t="shared" si="646"/>
        <v>6022</v>
      </c>
      <c r="BB65" s="178">
        <f t="shared" si="646"/>
        <v>6362</v>
      </c>
      <c r="BC65" s="178">
        <f t="shared" si="646"/>
        <v>5759</v>
      </c>
      <c r="BD65" s="178">
        <f t="shared" si="646"/>
        <v>5221</v>
      </c>
      <c r="BE65" s="178">
        <f t="shared" si="646"/>
        <v>5286</v>
      </c>
      <c r="BF65" s="178">
        <f t="shared" si="646"/>
        <v>5694</v>
      </c>
      <c r="BG65" s="178">
        <f t="shared" si="646"/>
        <v>2189</v>
      </c>
      <c r="BH65" s="178">
        <f t="shared" ref="BH65:CM65" si="647">BH88+BH161+BH111+BH138</f>
        <v>3193</v>
      </c>
      <c r="BI65" s="485">
        <f t="shared" si="647"/>
        <v>4660</v>
      </c>
      <c r="BJ65" s="485">
        <f t="shared" si="647"/>
        <v>4502</v>
      </c>
      <c r="BK65" s="485">
        <f t="shared" si="647"/>
        <v>5614</v>
      </c>
      <c r="BL65" s="485">
        <f t="shared" si="647"/>
        <v>4365</v>
      </c>
      <c r="BM65" s="485">
        <f t="shared" si="647"/>
        <v>4902</v>
      </c>
      <c r="BN65" s="485">
        <f t="shared" si="647"/>
        <v>4979</v>
      </c>
      <c r="BO65" s="744">
        <f t="shared" si="647"/>
        <v>4949</v>
      </c>
      <c r="BP65" s="485">
        <f t="shared" si="647"/>
        <v>4218</v>
      </c>
      <c r="BQ65" s="485">
        <f t="shared" si="647"/>
        <v>4514</v>
      </c>
      <c r="BR65" s="485">
        <f t="shared" si="647"/>
        <v>5257</v>
      </c>
      <c r="BS65" s="485">
        <f t="shared" si="647"/>
        <v>4899</v>
      </c>
      <c r="BT65" s="485">
        <f t="shared" si="647"/>
        <v>4725</v>
      </c>
      <c r="BU65" s="485">
        <f t="shared" si="647"/>
        <v>3986</v>
      </c>
      <c r="BV65" s="485">
        <f t="shared" si="647"/>
        <v>3867</v>
      </c>
      <c r="BW65" s="485">
        <f t="shared" si="647"/>
        <v>5456</v>
      </c>
      <c r="BX65" s="485">
        <f t="shared" si="647"/>
        <v>3713</v>
      </c>
      <c r="BY65" s="485">
        <f t="shared" si="647"/>
        <v>4128</v>
      </c>
      <c r="BZ65" s="485">
        <f t="shared" si="647"/>
        <v>4657</v>
      </c>
      <c r="CA65" s="744">
        <f t="shared" si="647"/>
        <v>3990</v>
      </c>
      <c r="CB65" s="485">
        <f t="shared" si="647"/>
        <v>2908</v>
      </c>
      <c r="CC65" s="485">
        <f t="shared" si="647"/>
        <v>2357</v>
      </c>
      <c r="CD65" s="485">
        <f t="shared" si="647"/>
        <v>3067</v>
      </c>
      <c r="CE65" s="485">
        <f t="shared" si="647"/>
        <v>2786</v>
      </c>
      <c r="CF65" s="485">
        <f t="shared" si="647"/>
        <v>3789</v>
      </c>
      <c r="CG65" s="485">
        <f t="shared" si="647"/>
        <v>3418</v>
      </c>
      <c r="CH65" s="485">
        <f t="shared" si="647"/>
        <v>3199</v>
      </c>
      <c r="CI65" s="485">
        <f t="shared" si="647"/>
        <v>4730</v>
      </c>
      <c r="CJ65" s="485">
        <f t="shared" si="647"/>
        <v>3339</v>
      </c>
      <c r="CK65" s="485">
        <f t="shared" si="647"/>
        <v>2388</v>
      </c>
      <c r="CL65" s="485">
        <f t="shared" si="647"/>
        <v>2607</v>
      </c>
      <c r="CM65" s="485">
        <f t="shared" si="647"/>
        <v>2780</v>
      </c>
      <c r="CN65" s="485">
        <f t="shared" ref="CN65:DK65" si="648">CN88+CN161+CN111+CN138</f>
        <v>2573</v>
      </c>
      <c r="CO65" s="485">
        <f t="shared" si="648"/>
        <v>3032</v>
      </c>
      <c r="CP65" s="485">
        <f t="shared" si="648"/>
        <v>2721</v>
      </c>
      <c r="CQ65" s="485">
        <f t="shared" si="648"/>
        <v>2875</v>
      </c>
      <c r="CR65" s="485">
        <f t="shared" si="648"/>
        <v>3241</v>
      </c>
      <c r="CS65" s="485">
        <f t="shared" si="648"/>
        <v>3304</v>
      </c>
      <c r="CT65" s="485">
        <f t="shared" si="648"/>
        <v>3572</v>
      </c>
      <c r="CU65" s="485">
        <f t="shared" si="648"/>
        <v>5298</v>
      </c>
      <c r="CV65" s="485">
        <f t="shared" si="648"/>
        <v>3197</v>
      </c>
      <c r="CW65" s="485">
        <f t="shared" si="648"/>
        <v>3653</v>
      </c>
      <c r="CX65" s="485">
        <f t="shared" si="648"/>
        <v>3627</v>
      </c>
      <c r="CY65" s="485">
        <f t="shared" si="648"/>
        <v>3765</v>
      </c>
      <c r="CZ65" s="485">
        <f t="shared" si="648"/>
        <v>3310</v>
      </c>
      <c r="DA65" s="485">
        <f t="shared" si="648"/>
        <v>3268</v>
      </c>
      <c r="DB65" s="485">
        <f t="shared" si="648"/>
        <v>4102</v>
      </c>
      <c r="DC65" s="485">
        <f t="shared" si="648"/>
        <v>3965</v>
      </c>
      <c r="DD65" s="485">
        <f t="shared" si="648"/>
        <v>3739</v>
      </c>
      <c r="DE65" s="485">
        <f t="shared" si="648"/>
        <v>4167</v>
      </c>
      <c r="DF65" s="485">
        <f t="shared" si="648"/>
        <v>3165</v>
      </c>
      <c r="DG65" s="485">
        <f t="shared" si="648"/>
        <v>5104</v>
      </c>
      <c r="DH65" s="485">
        <f t="shared" si="648"/>
        <v>3587</v>
      </c>
      <c r="DI65" s="485">
        <f t="shared" si="648"/>
        <v>3787</v>
      </c>
      <c r="DJ65" s="485">
        <f t="shared" si="648"/>
        <v>3884</v>
      </c>
      <c r="DK65" s="485">
        <f t="shared" si="648"/>
        <v>2717</v>
      </c>
      <c r="DL65" s="485">
        <f t="shared" ref="DL65:EQ65" si="649">DL88+DL161+DL111+DL138</f>
        <v>631</v>
      </c>
      <c r="DM65" s="485">
        <f t="shared" si="649"/>
        <v>196</v>
      </c>
      <c r="DN65" s="485">
        <f t="shared" si="649"/>
        <v>517</v>
      </c>
      <c r="DO65" s="485">
        <f t="shared" si="649"/>
        <v>392</v>
      </c>
      <c r="DP65" s="485">
        <f t="shared" si="649"/>
        <v>344</v>
      </c>
      <c r="DQ65" s="485">
        <f t="shared" si="649"/>
        <v>320</v>
      </c>
      <c r="DR65" s="485">
        <f t="shared" si="649"/>
        <v>257</v>
      </c>
      <c r="DS65" s="485">
        <f t="shared" si="649"/>
        <v>242</v>
      </c>
      <c r="DT65" s="485">
        <f t="shared" si="649"/>
        <v>263</v>
      </c>
      <c r="DU65" s="485">
        <f t="shared" si="649"/>
        <v>239</v>
      </c>
      <c r="DV65" s="485">
        <f t="shared" si="649"/>
        <v>309</v>
      </c>
      <c r="DW65" s="485">
        <f t="shared" si="649"/>
        <v>299</v>
      </c>
      <c r="DX65" s="485">
        <f t="shared" si="649"/>
        <v>298</v>
      </c>
      <c r="DY65" s="485">
        <f t="shared" si="649"/>
        <v>268</v>
      </c>
      <c r="DZ65" s="485">
        <f t="shared" si="649"/>
        <v>161</v>
      </c>
      <c r="EA65" s="485">
        <f t="shared" si="649"/>
        <v>137</v>
      </c>
      <c r="EB65" s="485">
        <f t="shared" si="649"/>
        <v>128</v>
      </c>
      <c r="EC65" s="485">
        <f t="shared" si="649"/>
        <v>97</v>
      </c>
      <c r="ED65" s="485">
        <f t="shared" si="649"/>
        <v>80</v>
      </c>
      <c r="EE65" s="485">
        <f t="shared" si="649"/>
        <v>158</v>
      </c>
      <c r="EF65" s="485">
        <f t="shared" si="649"/>
        <v>130</v>
      </c>
      <c r="EG65" s="485">
        <f t="shared" si="649"/>
        <v>168</v>
      </c>
      <c r="EH65" s="485">
        <f t="shared" si="649"/>
        <v>158</v>
      </c>
      <c r="EI65" s="485">
        <f t="shared" si="649"/>
        <v>150</v>
      </c>
      <c r="EJ65" s="485">
        <f t="shared" si="649"/>
        <v>181</v>
      </c>
      <c r="EK65" s="485">
        <f t="shared" si="649"/>
        <v>205</v>
      </c>
      <c r="EL65" s="485">
        <f t="shared" si="649"/>
        <v>178</v>
      </c>
      <c r="EM65" s="485">
        <f t="shared" si="649"/>
        <v>169</v>
      </c>
      <c r="EN65" s="485">
        <f t="shared" si="649"/>
        <v>236</v>
      </c>
      <c r="EO65" s="485">
        <f t="shared" si="649"/>
        <v>318</v>
      </c>
      <c r="EP65" s="485">
        <f t="shared" si="649"/>
        <v>272</v>
      </c>
      <c r="EQ65" s="485">
        <f t="shared" si="649"/>
        <v>413</v>
      </c>
      <c r="ER65" s="485">
        <f t="shared" ref="ER65:FN65" si="650">ER88+ER161+ER111+ER138</f>
        <v>516</v>
      </c>
      <c r="ES65" s="485">
        <f t="shared" si="650"/>
        <v>446</v>
      </c>
      <c r="ET65" s="485">
        <f t="shared" si="650"/>
        <v>599</v>
      </c>
      <c r="EU65" s="485">
        <f t="shared" si="650"/>
        <v>554</v>
      </c>
      <c r="EV65" s="485">
        <f t="shared" si="650"/>
        <v>873</v>
      </c>
      <c r="EW65" s="485">
        <f t="shared" si="650"/>
        <v>1638</v>
      </c>
      <c r="EX65" s="485">
        <f t="shared" si="650"/>
        <v>1902</v>
      </c>
      <c r="EY65" s="485">
        <f t="shared" si="650"/>
        <v>2061</v>
      </c>
      <c r="EZ65" s="485">
        <f t="shared" si="650"/>
        <v>2217</v>
      </c>
      <c r="FA65" s="485">
        <f t="shared" si="650"/>
        <v>2346</v>
      </c>
      <c r="FB65" s="485">
        <f t="shared" si="650"/>
        <v>2549</v>
      </c>
      <c r="FC65" s="485">
        <f t="shared" si="650"/>
        <v>3104</v>
      </c>
      <c r="FD65" s="485">
        <f t="shared" si="650"/>
        <v>2888</v>
      </c>
      <c r="FE65" s="485">
        <f t="shared" si="650"/>
        <v>2842</v>
      </c>
      <c r="FF65" s="485">
        <f t="shared" si="650"/>
        <v>2551</v>
      </c>
      <c r="FG65" s="485">
        <f t="shared" si="650"/>
        <v>3035</v>
      </c>
      <c r="FH65" s="485">
        <f t="shared" si="650"/>
        <v>2464</v>
      </c>
      <c r="FI65" s="485">
        <f t="shared" si="650"/>
        <v>2918</v>
      </c>
      <c r="FJ65" s="485">
        <f t="shared" si="650"/>
        <v>3266</v>
      </c>
      <c r="FK65" s="485">
        <f t="shared" si="650"/>
        <v>2909</v>
      </c>
      <c r="FL65" s="485">
        <f t="shared" si="650"/>
        <v>2953</v>
      </c>
      <c r="FM65" s="485">
        <f t="shared" si="650"/>
        <v>3215</v>
      </c>
      <c r="FN65" s="485">
        <f t="shared" si="650"/>
        <v>3261</v>
      </c>
      <c r="FO65" s="485">
        <f t="shared" ref="FO65:FP65" si="651">FO88+FO161+FO111+FO138</f>
        <v>3793</v>
      </c>
      <c r="FP65" s="485">
        <f t="shared" si="651"/>
        <v>3068</v>
      </c>
      <c r="FQ65" s="485">
        <f t="shared" ref="FQ65:FR65" si="652">FQ88+FQ161+FQ111+FQ138</f>
        <v>3188</v>
      </c>
      <c r="FR65" s="485">
        <f t="shared" si="652"/>
        <v>2727</v>
      </c>
      <c r="FS65" s="485">
        <f t="shared" ref="FS65:FT65" si="653">FS88+FS161+FS111+FS138</f>
        <v>2819</v>
      </c>
      <c r="FT65" s="485">
        <f t="shared" si="653"/>
        <v>2805</v>
      </c>
      <c r="FU65" s="485">
        <f t="shared" ref="FU65:FV65" si="654">FU88+FU161+FU111+FU138</f>
        <v>3200</v>
      </c>
      <c r="FV65" s="485">
        <f t="shared" si="654"/>
        <v>3464</v>
      </c>
      <c r="FW65" s="485">
        <f t="shared" ref="FW65:FX65" si="655">FW88+FW161+FW111+FW138</f>
        <v>3282</v>
      </c>
      <c r="FX65" s="485">
        <f t="shared" si="655"/>
        <v>3414</v>
      </c>
      <c r="FY65" s="485">
        <f t="shared" ref="FY65:FZ65" si="656">FY88+FY161+FY111+FY138</f>
        <v>3325</v>
      </c>
      <c r="FZ65" s="485">
        <f t="shared" si="656"/>
        <v>2745</v>
      </c>
      <c r="GA65" s="485">
        <f t="shared" ref="GA65:GB65" si="657">GA88+GA161+GA111+GA138</f>
        <v>3877</v>
      </c>
      <c r="GB65" s="485">
        <f t="shared" si="657"/>
        <v>3166</v>
      </c>
      <c r="GC65" s="485">
        <f t="shared" ref="GC65:GD65" si="658">GC88+GC161+GC111+GC138</f>
        <v>2822</v>
      </c>
      <c r="GD65" s="485">
        <f t="shared" si="658"/>
        <v>2791</v>
      </c>
      <c r="GE65" s="485">
        <f t="shared" ref="GE65" si="659">GE88+GE161+GE111+GE138</f>
        <v>2741</v>
      </c>
      <c r="GF65" s="485"/>
      <c r="GG65" s="485"/>
      <c r="GH65" s="477"/>
      <c r="GI65" s="477"/>
      <c r="GJ65" s="477"/>
      <c r="GK65" s="477"/>
      <c r="GL65" s="477"/>
      <c r="GM65" s="477"/>
      <c r="GN65" s="477"/>
      <c r="GO65" s="477"/>
      <c r="GP65" s="477"/>
      <c r="GQ65" s="477"/>
      <c r="GR65" s="477"/>
      <c r="GS65" s="477"/>
      <c r="GT65" s="532"/>
      <c r="GU65" s="532"/>
      <c r="GV65" s="532"/>
    </row>
    <row r="66" spans="1:208" s="173" customFormat="1" outlineLevel="1">
      <c r="B66" s="190"/>
      <c r="C66" s="190"/>
      <c r="D66" s="189" t="s">
        <v>101</v>
      </c>
      <c r="E66" s="190" t="s">
        <v>70</v>
      </c>
      <c r="F66" s="178">
        <f t="shared" ref="F66:W66" si="660">F89</f>
        <v>4580</v>
      </c>
      <c r="G66" s="178">
        <f t="shared" si="660"/>
        <v>4441</v>
      </c>
      <c r="H66" s="178">
        <f t="shared" si="660"/>
        <v>3827</v>
      </c>
      <c r="I66" s="178">
        <f t="shared" si="660"/>
        <v>4073.0000000000005</v>
      </c>
      <c r="J66" s="178">
        <f t="shared" si="660"/>
        <v>5108</v>
      </c>
      <c r="K66" s="178">
        <f t="shared" si="660"/>
        <v>3979</v>
      </c>
      <c r="L66" s="178">
        <f t="shared" si="660"/>
        <v>4794</v>
      </c>
      <c r="M66" s="178">
        <f t="shared" si="660"/>
        <v>4440</v>
      </c>
      <c r="N66" s="178">
        <f t="shared" si="660"/>
        <v>4833</v>
      </c>
      <c r="O66" s="178">
        <f t="shared" si="660"/>
        <v>4108</v>
      </c>
      <c r="P66" s="178">
        <f t="shared" si="660"/>
        <v>3913</v>
      </c>
      <c r="Q66" s="178">
        <f t="shared" si="660"/>
        <v>4667</v>
      </c>
      <c r="R66" s="178">
        <f t="shared" si="660"/>
        <v>4467</v>
      </c>
      <c r="S66" s="178">
        <f t="shared" si="660"/>
        <v>3859</v>
      </c>
      <c r="T66" s="178">
        <f t="shared" si="660"/>
        <v>4369</v>
      </c>
      <c r="U66" s="178">
        <f t="shared" si="660"/>
        <v>4389</v>
      </c>
      <c r="V66" s="178">
        <f t="shared" si="660"/>
        <v>4864</v>
      </c>
      <c r="W66" s="178">
        <f t="shared" si="660"/>
        <v>4151</v>
      </c>
      <c r="X66" s="178">
        <f t="shared" ref="X66:AI66" si="661">X89+X162</f>
        <v>4789</v>
      </c>
      <c r="Y66" s="178">
        <f t="shared" si="661"/>
        <v>5179</v>
      </c>
      <c r="Z66" s="178">
        <f t="shared" si="661"/>
        <v>4741</v>
      </c>
      <c r="AA66" s="178">
        <f t="shared" si="661"/>
        <v>4680</v>
      </c>
      <c r="AB66" s="178">
        <f t="shared" si="661"/>
        <v>4623</v>
      </c>
      <c r="AC66" s="178">
        <f t="shared" si="661"/>
        <v>4750</v>
      </c>
      <c r="AD66" s="178">
        <f t="shared" si="661"/>
        <v>5058</v>
      </c>
      <c r="AE66" s="178">
        <f t="shared" si="661"/>
        <v>4262</v>
      </c>
      <c r="AF66" s="178">
        <f t="shared" si="661"/>
        <v>4364</v>
      </c>
      <c r="AG66" s="178">
        <f t="shared" si="661"/>
        <v>4297</v>
      </c>
      <c r="AH66" s="178">
        <f t="shared" si="661"/>
        <v>4546</v>
      </c>
      <c r="AI66" s="178">
        <f t="shared" si="661"/>
        <v>4637</v>
      </c>
      <c r="AJ66" s="178">
        <f t="shared" ref="AJ66:BG66" si="662">AJ89+AJ162+AJ114</f>
        <v>4918</v>
      </c>
      <c r="AK66" s="178">
        <f t="shared" si="662"/>
        <v>5972</v>
      </c>
      <c r="AL66" s="178">
        <f t="shared" si="662"/>
        <v>5974</v>
      </c>
      <c r="AM66" s="178">
        <f t="shared" si="662"/>
        <v>5356</v>
      </c>
      <c r="AN66" s="178">
        <f t="shared" si="662"/>
        <v>5625</v>
      </c>
      <c r="AO66" s="178">
        <f t="shared" si="662"/>
        <v>5285</v>
      </c>
      <c r="AP66" s="178">
        <f t="shared" si="662"/>
        <v>5560</v>
      </c>
      <c r="AQ66" s="178">
        <f t="shared" si="662"/>
        <v>4346</v>
      </c>
      <c r="AR66" s="178">
        <f t="shared" si="662"/>
        <v>4934</v>
      </c>
      <c r="AS66" s="178">
        <f t="shared" si="662"/>
        <v>4472</v>
      </c>
      <c r="AT66" s="178">
        <f t="shared" si="662"/>
        <v>4845</v>
      </c>
      <c r="AU66" s="178">
        <f t="shared" si="662"/>
        <v>4146</v>
      </c>
      <c r="AV66" s="178">
        <f t="shared" si="662"/>
        <v>4504</v>
      </c>
      <c r="AW66" s="178">
        <f t="shared" si="662"/>
        <v>4771</v>
      </c>
      <c r="AX66" s="178">
        <f t="shared" si="662"/>
        <v>5015</v>
      </c>
      <c r="AY66" s="178">
        <f t="shared" si="662"/>
        <v>4299</v>
      </c>
      <c r="AZ66" s="178">
        <f t="shared" si="662"/>
        <v>4974</v>
      </c>
      <c r="BA66" s="178">
        <f t="shared" si="662"/>
        <v>4612</v>
      </c>
      <c r="BB66" s="178">
        <f t="shared" si="662"/>
        <v>4472</v>
      </c>
      <c r="BC66" s="178">
        <f t="shared" si="662"/>
        <v>3411</v>
      </c>
      <c r="BD66" s="178">
        <f t="shared" si="662"/>
        <v>4163</v>
      </c>
      <c r="BE66" s="178">
        <f t="shared" si="662"/>
        <v>3683</v>
      </c>
      <c r="BF66" s="178">
        <f t="shared" si="662"/>
        <v>4994</v>
      </c>
      <c r="BG66" s="178">
        <f t="shared" si="662"/>
        <v>2267</v>
      </c>
      <c r="BH66" s="178">
        <f t="shared" ref="BH66:CM66" si="663">BH89+BH162+BH114+BH139</f>
        <v>3006</v>
      </c>
      <c r="BI66" s="485">
        <f t="shared" si="663"/>
        <v>4724</v>
      </c>
      <c r="BJ66" s="485">
        <f t="shared" si="663"/>
        <v>5744</v>
      </c>
      <c r="BK66" s="485">
        <f t="shared" si="663"/>
        <v>4969</v>
      </c>
      <c r="BL66" s="485">
        <f t="shared" si="663"/>
        <v>5194</v>
      </c>
      <c r="BM66" s="485">
        <f t="shared" si="663"/>
        <v>4945</v>
      </c>
      <c r="BN66" s="485">
        <f t="shared" si="663"/>
        <v>5312</v>
      </c>
      <c r="BO66" s="744">
        <f t="shared" si="663"/>
        <v>3983</v>
      </c>
      <c r="BP66" s="485">
        <f t="shared" si="663"/>
        <v>5161</v>
      </c>
      <c r="BQ66" s="485">
        <f t="shared" si="663"/>
        <v>4681</v>
      </c>
      <c r="BR66" s="485">
        <f t="shared" si="663"/>
        <v>6114</v>
      </c>
      <c r="BS66" s="485">
        <f t="shared" si="663"/>
        <v>4299</v>
      </c>
      <c r="BT66" s="485">
        <f t="shared" si="663"/>
        <v>5304</v>
      </c>
      <c r="BU66" s="485">
        <f t="shared" si="663"/>
        <v>5391</v>
      </c>
      <c r="BV66" s="485">
        <f t="shared" si="663"/>
        <v>5360</v>
      </c>
      <c r="BW66" s="485">
        <f t="shared" si="663"/>
        <v>5838</v>
      </c>
      <c r="BX66" s="485">
        <f t="shared" si="663"/>
        <v>5439</v>
      </c>
      <c r="BY66" s="485">
        <f t="shared" si="663"/>
        <v>5796</v>
      </c>
      <c r="BZ66" s="485">
        <f t="shared" si="663"/>
        <v>5949</v>
      </c>
      <c r="CA66" s="744">
        <f t="shared" si="663"/>
        <v>4080</v>
      </c>
      <c r="CB66" s="485">
        <f t="shared" si="663"/>
        <v>5018</v>
      </c>
      <c r="CC66" s="485">
        <f t="shared" si="663"/>
        <v>4741</v>
      </c>
      <c r="CD66" s="485">
        <f t="shared" si="663"/>
        <v>4919</v>
      </c>
      <c r="CE66" s="485">
        <f t="shared" si="663"/>
        <v>4807</v>
      </c>
      <c r="CF66" s="485">
        <f t="shared" si="663"/>
        <v>6437</v>
      </c>
      <c r="CG66" s="485">
        <f t="shared" si="663"/>
        <v>6318</v>
      </c>
      <c r="CH66" s="485">
        <f t="shared" si="663"/>
        <v>5654</v>
      </c>
      <c r="CI66" s="485">
        <f t="shared" si="663"/>
        <v>4938</v>
      </c>
      <c r="CJ66" s="485">
        <f t="shared" si="663"/>
        <v>5745</v>
      </c>
      <c r="CK66" s="485">
        <f t="shared" si="663"/>
        <v>5948</v>
      </c>
      <c r="CL66" s="485">
        <f t="shared" si="663"/>
        <v>6140</v>
      </c>
      <c r="CM66" s="485">
        <f t="shared" si="663"/>
        <v>4788</v>
      </c>
      <c r="CN66" s="485">
        <f t="shared" ref="CN66:DK66" si="664">CN89+CN162+CN114+CN139</f>
        <v>5493</v>
      </c>
      <c r="CO66" s="485">
        <f t="shared" si="664"/>
        <v>6605</v>
      </c>
      <c r="CP66" s="485">
        <f t="shared" si="664"/>
        <v>6805</v>
      </c>
      <c r="CQ66" s="485">
        <f t="shared" si="664"/>
        <v>5650</v>
      </c>
      <c r="CR66" s="485">
        <f t="shared" si="664"/>
        <v>6450</v>
      </c>
      <c r="CS66" s="485">
        <f t="shared" si="664"/>
        <v>7224</v>
      </c>
      <c r="CT66" s="485">
        <f t="shared" si="664"/>
        <v>6177</v>
      </c>
      <c r="CU66" s="485">
        <f t="shared" si="664"/>
        <v>5810</v>
      </c>
      <c r="CV66" s="485">
        <f t="shared" si="664"/>
        <v>7377</v>
      </c>
      <c r="CW66" s="485">
        <f t="shared" si="664"/>
        <v>6861</v>
      </c>
      <c r="CX66" s="485">
        <f t="shared" si="664"/>
        <v>7021</v>
      </c>
      <c r="CY66" s="485">
        <f t="shared" si="664"/>
        <v>5804</v>
      </c>
      <c r="CZ66" s="485">
        <f t="shared" si="664"/>
        <v>6630</v>
      </c>
      <c r="DA66" s="485">
        <f t="shared" si="664"/>
        <v>7538</v>
      </c>
      <c r="DB66" s="485">
        <f t="shared" si="664"/>
        <v>7810</v>
      </c>
      <c r="DC66" s="485">
        <f t="shared" si="664"/>
        <v>6975</v>
      </c>
      <c r="DD66" s="485">
        <f t="shared" si="664"/>
        <v>6729</v>
      </c>
      <c r="DE66" s="485">
        <f t="shared" si="664"/>
        <v>7460</v>
      </c>
      <c r="DF66" s="485">
        <f t="shared" si="664"/>
        <v>6581</v>
      </c>
      <c r="DG66" s="485">
        <f t="shared" si="664"/>
        <v>5708</v>
      </c>
      <c r="DH66" s="485">
        <f t="shared" si="664"/>
        <v>6286</v>
      </c>
      <c r="DI66" s="485">
        <f t="shared" si="664"/>
        <v>6690</v>
      </c>
      <c r="DJ66" s="485">
        <f t="shared" si="664"/>
        <v>7540</v>
      </c>
      <c r="DK66" s="485">
        <f t="shared" si="664"/>
        <v>4764</v>
      </c>
      <c r="DL66" s="485">
        <f t="shared" ref="DL66:EQ66" si="665">DL89+DL162+DL114+DL139</f>
        <v>591</v>
      </c>
      <c r="DM66" s="485">
        <f t="shared" si="665"/>
        <v>12</v>
      </c>
      <c r="DN66" s="485">
        <f t="shared" si="665"/>
        <v>24</v>
      </c>
      <c r="DO66" s="485">
        <f t="shared" si="665"/>
        <v>26</v>
      </c>
      <c r="DP66" s="485">
        <f t="shared" si="665"/>
        <v>19</v>
      </c>
      <c r="DQ66" s="485">
        <f t="shared" si="665"/>
        <v>20</v>
      </c>
      <c r="DR66" s="485">
        <f t="shared" si="665"/>
        <v>14</v>
      </c>
      <c r="DS66" s="485">
        <f t="shared" si="665"/>
        <v>19</v>
      </c>
      <c r="DT66" s="485">
        <f t="shared" si="665"/>
        <v>17</v>
      </c>
      <c r="DU66" s="485">
        <f t="shared" si="665"/>
        <v>17</v>
      </c>
      <c r="DV66" s="485">
        <f t="shared" si="665"/>
        <v>51</v>
      </c>
      <c r="DW66" s="485">
        <f t="shared" si="665"/>
        <v>57</v>
      </c>
      <c r="DX66" s="485">
        <f t="shared" si="665"/>
        <v>51</v>
      </c>
      <c r="DY66" s="485">
        <f t="shared" si="665"/>
        <v>36</v>
      </c>
      <c r="DZ66" s="485">
        <f t="shared" si="665"/>
        <v>42</v>
      </c>
      <c r="EA66" s="485">
        <f t="shared" si="665"/>
        <v>27</v>
      </c>
      <c r="EB66" s="485">
        <f t="shared" si="665"/>
        <v>23</v>
      </c>
      <c r="EC66" s="485">
        <f t="shared" si="665"/>
        <v>25</v>
      </c>
      <c r="ED66" s="485">
        <f t="shared" si="665"/>
        <v>27</v>
      </c>
      <c r="EE66" s="485">
        <f t="shared" si="665"/>
        <v>30</v>
      </c>
      <c r="EF66" s="485">
        <f t="shared" si="665"/>
        <v>14</v>
      </c>
      <c r="EG66" s="485">
        <f t="shared" si="665"/>
        <v>5</v>
      </c>
      <c r="EH66" s="485">
        <f t="shared" si="665"/>
        <v>7</v>
      </c>
      <c r="EI66" s="485">
        <f t="shared" si="665"/>
        <v>5</v>
      </c>
      <c r="EJ66" s="485">
        <f t="shared" si="665"/>
        <v>9</v>
      </c>
      <c r="EK66" s="485">
        <f t="shared" si="665"/>
        <v>15</v>
      </c>
      <c r="EL66" s="485">
        <f t="shared" si="665"/>
        <v>25</v>
      </c>
      <c r="EM66" s="485">
        <f t="shared" si="665"/>
        <v>176</v>
      </c>
      <c r="EN66" s="485">
        <f t="shared" si="665"/>
        <v>1365</v>
      </c>
      <c r="EO66" s="485">
        <f t="shared" si="665"/>
        <v>3170</v>
      </c>
      <c r="EP66" s="485">
        <f t="shared" si="665"/>
        <v>3642</v>
      </c>
      <c r="EQ66" s="485">
        <f t="shared" si="665"/>
        <v>5255</v>
      </c>
      <c r="ER66" s="485">
        <f t="shared" ref="ER66:FN66" si="666">ER89+ER162+ER114+ER139</f>
        <v>4490</v>
      </c>
      <c r="ES66" s="485">
        <f t="shared" si="666"/>
        <v>6046</v>
      </c>
      <c r="ET66" s="485">
        <f t="shared" si="666"/>
        <v>6044</v>
      </c>
      <c r="EU66" s="485">
        <f t="shared" si="666"/>
        <v>4872</v>
      </c>
      <c r="EV66" s="485">
        <f t="shared" si="666"/>
        <v>5763</v>
      </c>
      <c r="EW66" s="485">
        <f t="shared" si="666"/>
        <v>5332</v>
      </c>
      <c r="EX66" s="485">
        <f t="shared" si="666"/>
        <v>6915</v>
      </c>
      <c r="EY66" s="485">
        <f t="shared" si="666"/>
        <v>5735</v>
      </c>
      <c r="EZ66" s="485">
        <f t="shared" si="666"/>
        <v>6923</v>
      </c>
      <c r="FA66" s="485">
        <f t="shared" si="666"/>
        <v>6953</v>
      </c>
      <c r="FB66" s="485">
        <f t="shared" si="666"/>
        <v>6965</v>
      </c>
      <c r="FC66" s="485">
        <f t="shared" si="666"/>
        <v>6316</v>
      </c>
      <c r="FD66" s="485">
        <f t="shared" si="666"/>
        <v>7275</v>
      </c>
      <c r="FE66" s="485">
        <f t="shared" si="666"/>
        <v>7269</v>
      </c>
      <c r="FF66" s="485">
        <f t="shared" si="666"/>
        <v>7645</v>
      </c>
      <c r="FG66" s="485">
        <f t="shared" si="666"/>
        <v>6365</v>
      </c>
      <c r="FH66" s="485">
        <f t="shared" si="666"/>
        <v>6700</v>
      </c>
      <c r="FI66" s="485">
        <f t="shared" si="666"/>
        <v>6903</v>
      </c>
      <c r="FJ66" s="485">
        <f t="shared" si="666"/>
        <v>6980</v>
      </c>
      <c r="FK66" s="485">
        <f t="shared" si="666"/>
        <v>6594</v>
      </c>
      <c r="FL66" s="485">
        <f t="shared" si="666"/>
        <v>6105</v>
      </c>
      <c r="FM66" s="485">
        <f t="shared" si="666"/>
        <v>7974</v>
      </c>
      <c r="FN66" s="485">
        <f t="shared" si="666"/>
        <v>7141</v>
      </c>
      <c r="FO66" s="485">
        <f t="shared" ref="FO66:FP66" si="667">FO89+FO162+FO114+FO139</f>
        <v>6053</v>
      </c>
      <c r="FP66" s="485">
        <f t="shared" si="667"/>
        <v>7436</v>
      </c>
      <c r="FQ66" s="485">
        <f t="shared" ref="FQ66:FR66" si="668">FQ89+FQ162+FQ114+FQ139</f>
        <v>6791</v>
      </c>
      <c r="FR66" s="485">
        <f t="shared" si="668"/>
        <v>7665</v>
      </c>
      <c r="FS66" s="485">
        <f t="shared" ref="FS66:FT66" si="669">FS89+FS162+FS114+FS139</f>
        <v>5819</v>
      </c>
      <c r="FT66" s="485">
        <f t="shared" si="669"/>
        <v>6541</v>
      </c>
      <c r="FU66" s="485">
        <f t="shared" ref="FU66:FV66" si="670">FU89+FU162+FU114+FU139</f>
        <v>6665</v>
      </c>
      <c r="FV66" s="485">
        <f t="shared" si="670"/>
        <v>8143</v>
      </c>
      <c r="FW66" s="485">
        <f t="shared" ref="FW66:FX66" si="671">FW89+FW162+FW114+FW139</f>
        <v>6728</v>
      </c>
      <c r="FX66" s="485">
        <f t="shared" si="671"/>
        <v>6686</v>
      </c>
      <c r="FY66" s="485">
        <f t="shared" ref="FY66:FZ66" si="672">FY89+FY162+FY114+FY139</f>
        <v>9217</v>
      </c>
      <c r="FZ66" s="485">
        <f t="shared" si="672"/>
        <v>6754</v>
      </c>
      <c r="GA66" s="485">
        <f t="shared" ref="GA66:GB66" si="673">GA89+GA162+GA114+GA139</f>
        <v>5739</v>
      </c>
      <c r="GB66" s="485">
        <f t="shared" si="673"/>
        <v>7043</v>
      </c>
      <c r="GC66" s="485">
        <f t="shared" ref="GC66:GD66" si="674">GC89+GC162+GC114+GC139</f>
        <v>7422</v>
      </c>
      <c r="GD66" s="485">
        <f t="shared" si="674"/>
        <v>8273</v>
      </c>
      <c r="GE66" s="485">
        <f t="shared" ref="GE66" si="675">GE89+GE162+GE114+GE139</f>
        <v>6050</v>
      </c>
      <c r="GF66" s="485"/>
      <c r="GG66" s="485"/>
      <c r="GH66" s="477"/>
      <c r="GI66" s="477"/>
      <c r="GJ66" s="477"/>
      <c r="GK66" s="477"/>
      <c r="GL66" s="477"/>
      <c r="GM66" s="477"/>
      <c r="GN66" s="477"/>
      <c r="GO66" s="477"/>
      <c r="GP66" s="477"/>
      <c r="GQ66" s="477"/>
      <c r="GR66" s="477"/>
      <c r="GS66" s="477"/>
      <c r="GT66" s="532"/>
      <c r="GU66" s="532"/>
      <c r="GV66" s="532"/>
    </row>
    <row r="67" spans="1:208" s="173" customFormat="1" outlineLevel="1">
      <c r="B67" s="193"/>
      <c r="C67" s="193"/>
      <c r="D67" s="192" t="s">
        <v>103</v>
      </c>
      <c r="E67" s="193" t="s">
        <v>72</v>
      </c>
      <c r="F67" s="180">
        <f t="shared" ref="F67:W67" si="676">F90</f>
        <v>1943</v>
      </c>
      <c r="G67" s="180">
        <f t="shared" si="676"/>
        <v>1664</v>
      </c>
      <c r="H67" s="180">
        <f t="shared" si="676"/>
        <v>1975</v>
      </c>
      <c r="I67" s="180">
        <f t="shared" si="676"/>
        <v>1889</v>
      </c>
      <c r="J67" s="180">
        <f t="shared" si="676"/>
        <v>1774</v>
      </c>
      <c r="K67" s="180">
        <f t="shared" si="676"/>
        <v>1517</v>
      </c>
      <c r="L67" s="180">
        <f t="shared" si="676"/>
        <v>1623</v>
      </c>
      <c r="M67" s="180">
        <f t="shared" si="676"/>
        <v>1555</v>
      </c>
      <c r="N67" s="180">
        <f t="shared" si="676"/>
        <v>1801</v>
      </c>
      <c r="O67" s="180">
        <f t="shared" si="676"/>
        <v>1837</v>
      </c>
      <c r="P67" s="180">
        <f t="shared" si="676"/>
        <v>1693</v>
      </c>
      <c r="Q67" s="180">
        <f t="shared" si="676"/>
        <v>1539</v>
      </c>
      <c r="R67" s="180">
        <f t="shared" si="676"/>
        <v>1400</v>
      </c>
      <c r="S67" s="180">
        <f t="shared" si="676"/>
        <v>1318</v>
      </c>
      <c r="T67" s="180">
        <f t="shared" si="676"/>
        <v>1834</v>
      </c>
      <c r="U67" s="180">
        <f t="shared" si="676"/>
        <v>2011.0000000000002</v>
      </c>
      <c r="V67" s="180">
        <f t="shared" si="676"/>
        <v>2037.9999999999998</v>
      </c>
      <c r="W67" s="180">
        <f t="shared" si="676"/>
        <v>1951</v>
      </c>
      <c r="X67" s="180">
        <f t="shared" ref="X67:AI67" si="677">X90+X163</f>
        <v>1865</v>
      </c>
      <c r="Y67" s="180">
        <f t="shared" si="677"/>
        <v>1847</v>
      </c>
      <c r="Z67" s="180">
        <f t="shared" si="677"/>
        <v>2017</v>
      </c>
      <c r="AA67" s="180">
        <f t="shared" si="677"/>
        <v>1834</v>
      </c>
      <c r="AB67" s="180">
        <f t="shared" si="677"/>
        <v>1747</v>
      </c>
      <c r="AC67" s="180">
        <f t="shared" si="677"/>
        <v>1813</v>
      </c>
      <c r="AD67" s="180">
        <f t="shared" si="677"/>
        <v>1927</v>
      </c>
      <c r="AE67" s="180">
        <f t="shared" si="677"/>
        <v>1809</v>
      </c>
      <c r="AF67" s="180">
        <f t="shared" si="677"/>
        <v>1942</v>
      </c>
      <c r="AG67" s="180">
        <f t="shared" si="677"/>
        <v>1924</v>
      </c>
      <c r="AH67" s="180">
        <f t="shared" si="677"/>
        <v>2148</v>
      </c>
      <c r="AI67" s="180">
        <f t="shared" si="677"/>
        <v>1874</v>
      </c>
      <c r="AJ67" s="180">
        <f t="shared" ref="AJ67:BG67" si="678">AJ90+AJ163+AJ117</f>
        <v>2300</v>
      </c>
      <c r="AK67" s="180">
        <f t="shared" si="678"/>
        <v>2159</v>
      </c>
      <c r="AL67" s="180">
        <f t="shared" si="678"/>
        <v>2271</v>
      </c>
      <c r="AM67" s="180">
        <f t="shared" si="678"/>
        <v>2406</v>
      </c>
      <c r="AN67" s="180">
        <f t="shared" si="678"/>
        <v>2354</v>
      </c>
      <c r="AO67" s="180">
        <f t="shared" si="678"/>
        <v>2501</v>
      </c>
      <c r="AP67" s="180">
        <f t="shared" si="678"/>
        <v>2610</v>
      </c>
      <c r="AQ67" s="180">
        <f t="shared" si="678"/>
        <v>2462</v>
      </c>
      <c r="AR67" s="180">
        <f t="shared" si="678"/>
        <v>2755</v>
      </c>
      <c r="AS67" s="180">
        <f t="shared" si="678"/>
        <v>2654</v>
      </c>
      <c r="AT67" s="180">
        <f t="shared" si="678"/>
        <v>2863</v>
      </c>
      <c r="AU67" s="180">
        <f t="shared" si="678"/>
        <v>2548</v>
      </c>
      <c r="AV67" s="180">
        <f t="shared" si="678"/>
        <v>2536</v>
      </c>
      <c r="AW67" s="180">
        <f t="shared" si="678"/>
        <v>2190</v>
      </c>
      <c r="AX67" s="180">
        <f t="shared" si="678"/>
        <v>2526</v>
      </c>
      <c r="AY67" s="180">
        <f t="shared" si="678"/>
        <v>2617</v>
      </c>
      <c r="AZ67" s="180">
        <f t="shared" si="678"/>
        <v>2336</v>
      </c>
      <c r="BA67" s="180">
        <f t="shared" si="678"/>
        <v>2545</v>
      </c>
      <c r="BB67" s="180">
        <f t="shared" si="678"/>
        <v>2950</v>
      </c>
      <c r="BC67" s="180">
        <f t="shared" si="678"/>
        <v>2433</v>
      </c>
      <c r="BD67" s="180">
        <f t="shared" si="678"/>
        <v>2985</v>
      </c>
      <c r="BE67" s="180">
        <f t="shared" si="678"/>
        <v>3028</v>
      </c>
      <c r="BF67" s="180">
        <f t="shared" si="678"/>
        <v>3114</v>
      </c>
      <c r="BG67" s="180">
        <f t="shared" si="678"/>
        <v>2778</v>
      </c>
      <c r="BH67" s="180">
        <f t="shared" ref="BH67:CM67" si="679">BH90+BH163+BH117+BH140</f>
        <v>3402</v>
      </c>
      <c r="BI67" s="484">
        <f t="shared" si="679"/>
        <v>3573</v>
      </c>
      <c r="BJ67" s="484">
        <f t="shared" si="679"/>
        <v>3537</v>
      </c>
      <c r="BK67" s="484">
        <f t="shared" si="679"/>
        <v>3901</v>
      </c>
      <c r="BL67" s="484">
        <f t="shared" si="679"/>
        <v>3490</v>
      </c>
      <c r="BM67" s="484">
        <f t="shared" si="679"/>
        <v>3415</v>
      </c>
      <c r="BN67" s="484">
        <f t="shared" si="679"/>
        <v>3714</v>
      </c>
      <c r="BO67" s="748">
        <f t="shared" si="679"/>
        <v>3612</v>
      </c>
      <c r="BP67" s="484">
        <f t="shared" si="679"/>
        <v>3971</v>
      </c>
      <c r="BQ67" s="484">
        <f t="shared" si="679"/>
        <v>3998</v>
      </c>
      <c r="BR67" s="484">
        <f t="shared" si="679"/>
        <v>3930</v>
      </c>
      <c r="BS67" s="484">
        <f t="shared" si="679"/>
        <v>3731</v>
      </c>
      <c r="BT67" s="484">
        <f t="shared" si="679"/>
        <v>3973</v>
      </c>
      <c r="BU67" s="484">
        <f t="shared" si="679"/>
        <v>4007</v>
      </c>
      <c r="BV67" s="484">
        <f t="shared" si="679"/>
        <v>3704</v>
      </c>
      <c r="BW67" s="484">
        <f t="shared" si="679"/>
        <v>3885</v>
      </c>
      <c r="BX67" s="484">
        <f t="shared" si="679"/>
        <v>3664</v>
      </c>
      <c r="BY67" s="484">
        <f t="shared" si="679"/>
        <v>4160</v>
      </c>
      <c r="BZ67" s="484">
        <f t="shared" si="679"/>
        <v>3757</v>
      </c>
      <c r="CA67" s="748">
        <f t="shared" si="679"/>
        <v>3378</v>
      </c>
      <c r="CB67" s="484">
        <f t="shared" si="679"/>
        <v>3866</v>
      </c>
      <c r="CC67" s="484">
        <f t="shared" si="679"/>
        <v>4319</v>
      </c>
      <c r="CD67" s="484">
        <f t="shared" si="679"/>
        <v>4393</v>
      </c>
      <c r="CE67" s="484">
        <f t="shared" si="679"/>
        <v>4294</v>
      </c>
      <c r="CF67" s="484">
        <f t="shared" si="679"/>
        <v>4536</v>
      </c>
      <c r="CG67" s="484">
        <f t="shared" si="679"/>
        <v>4774</v>
      </c>
      <c r="CH67" s="484">
        <f t="shared" si="679"/>
        <v>4689</v>
      </c>
      <c r="CI67" s="484">
        <f t="shared" si="679"/>
        <v>4459</v>
      </c>
      <c r="CJ67" s="484">
        <f t="shared" si="679"/>
        <v>5088</v>
      </c>
      <c r="CK67" s="484">
        <f t="shared" si="679"/>
        <v>5343</v>
      </c>
      <c r="CL67" s="484">
        <f t="shared" si="679"/>
        <v>5474</v>
      </c>
      <c r="CM67" s="484">
        <f t="shared" si="679"/>
        <v>4962</v>
      </c>
      <c r="CN67" s="484">
        <f t="shared" ref="CN67:DK67" si="680">CN90+CN163+CN117+CN140</f>
        <v>5323</v>
      </c>
      <c r="CO67" s="484">
        <f t="shared" si="680"/>
        <v>5386</v>
      </c>
      <c r="CP67" s="484">
        <f t="shared" si="680"/>
        <v>5743</v>
      </c>
      <c r="CQ67" s="484">
        <f t="shared" si="680"/>
        <v>5244</v>
      </c>
      <c r="CR67" s="484">
        <f t="shared" si="680"/>
        <v>5656</v>
      </c>
      <c r="CS67" s="484">
        <f t="shared" si="680"/>
        <v>5515</v>
      </c>
      <c r="CT67" s="484">
        <f t="shared" si="680"/>
        <v>5527</v>
      </c>
      <c r="CU67" s="484">
        <f t="shared" si="680"/>
        <v>6109</v>
      </c>
      <c r="CV67" s="484">
        <f t="shared" si="680"/>
        <v>5857</v>
      </c>
      <c r="CW67" s="484">
        <f t="shared" si="680"/>
        <v>6104</v>
      </c>
      <c r="CX67" s="484">
        <f t="shared" si="680"/>
        <v>6434</v>
      </c>
      <c r="CY67" s="484">
        <f t="shared" si="680"/>
        <v>6214</v>
      </c>
      <c r="CZ67" s="484">
        <f t="shared" si="680"/>
        <v>6985</v>
      </c>
      <c r="DA67" s="484">
        <f t="shared" si="680"/>
        <v>6472</v>
      </c>
      <c r="DB67" s="484">
        <f t="shared" si="680"/>
        <v>6604</v>
      </c>
      <c r="DC67" s="484">
        <f t="shared" si="680"/>
        <v>6547</v>
      </c>
      <c r="DD67" s="484">
        <f t="shared" si="680"/>
        <v>6561</v>
      </c>
      <c r="DE67" s="484">
        <f t="shared" si="680"/>
        <v>6524</v>
      </c>
      <c r="DF67" s="484">
        <f t="shared" si="680"/>
        <v>6561</v>
      </c>
      <c r="DG67" s="484">
        <f t="shared" si="680"/>
        <v>6601</v>
      </c>
      <c r="DH67" s="484">
        <f t="shared" si="680"/>
        <v>6297</v>
      </c>
      <c r="DI67" s="484">
        <f t="shared" si="680"/>
        <v>6461</v>
      </c>
      <c r="DJ67" s="484">
        <f t="shared" si="680"/>
        <v>5857</v>
      </c>
      <c r="DK67" s="484">
        <f t="shared" si="680"/>
        <v>5723</v>
      </c>
      <c r="DL67" s="484">
        <f t="shared" ref="DL67:EQ67" si="681">DL90+DL163+DL117+DL140</f>
        <v>4095</v>
      </c>
      <c r="DM67" s="484">
        <f t="shared" si="681"/>
        <v>2353</v>
      </c>
      <c r="DN67" s="484">
        <f t="shared" si="681"/>
        <v>5426</v>
      </c>
      <c r="DO67" s="484">
        <f t="shared" si="681"/>
        <v>4817</v>
      </c>
      <c r="DP67" s="484">
        <f t="shared" si="681"/>
        <v>4628</v>
      </c>
      <c r="DQ67" s="484">
        <f t="shared" si="681"/>
        <v>4526</v>
      </c>
      <c r="DR67" s="484">
        <f t="shared" si="681"/>
        <v>3489</v>
      </c>
      <c r="DS67" s="484">
        <f t="shared" si="681"/>
        <v>3795</v>
      </c>
      <c r="DT67" s="484">
        <f t="shared" si="681"/>
        <v>3619</v>
      </c>
      <c r="DU67" s="484">
        <f t="shared" si="681"/>
        <v>2950</v>
      </c>
      <c r="DV67" s="484">
        <f t="shared" si="681"/>
        <v>3552</v>
      </c>
      <c r="DW67" s="484">
        <f t="shared" si="681"/>
        <v>4079</v>
      </c>
      <c r="DX67" s="484">
        <f t="shared" si="681"/>
        <v>4073</v>
      </c>
      <c r="DY67" s="484">
        <f t="shared" si="681"/>
        <v>3608</v>
      </c>
      <c r="DZ67" s="484">
        <f t="shared" si="681"/>
        <v>3458</v>
      </c>
      <c r="EA67" s="484">
        <f t="shared" si="681"/>
        <v>3189</v>
      </c>
      <c r="EB67" s="484">
        <f t="shared" si="681"/>
        <v>2842</v>
      </c>
      <c r="EC67" s="484">
        <f t="shared" si="681"/>
        <v>2418</v>
      </c>
      <c r="ED67" s="484">
        <f t="shared" si="681"/>
        <v>2414</v>
      </c>
      <c r="EE67" s="484">
        <f t="shared" si="681"/>
        <v>2628</v>
      </c>
      <c r="EF67" s="484">
        <f t="shared" si="681"/>
        <v>2554</v>
      </c>
      <c r="EG67" s="484">
        <f t="shared" si="681"/>
        <v>2641</v>
      </c>
      <c r="EH67" s="484">
        <f t="shared" si="681"/>
        <v>2492</v>
      </c>
      <c r="EI67" s="484">
        <f t="shared" si="681"/>
        <v>2374</v>
      </c>
      <c r="EJ67" s="484">
        <f t="shared" si="681"/>
        <v>2879</v>
      </c>
      <c r="EK67" s="484">
        <f t="shared" si="681"/>
        <v>2881</v>
      </c>
      <c r="EL67" s="484">
        <f t="shared" si="681"/>
        <v>2799</v>
      </c>
      <c r="EM67" s="484">
        <f t="shared" si="681"/>
        <v>2818</v>
      </c>
      <c r="EN67" s="484">
        <f t="shared" si="681"/>
        <v>3168</v>
      </c>
      <c r="EO67" s="484">
        <f t="shared" si="681"/>
        <v>3485</v>
      </c>
      <c r="EP67" s="484">
        <f t="shared" si="681"/>
        <v>3144</v>
      </c>
      <c r="EQ67" s="484">
        <f t="shared" si="681"/>
        <v>3306</v>
      </c>
      <c r="ER67" s="484">
        <f t="shared" ref="ER67:FN67" si="682">ER90+ER163+ER117+ER140</f>
        <v>3176</v>
      </c>
      <c r="ES67" s="484">
        <f t="shared" si="682"/>
        <v>3393</v>
      </c>
      <c r="ET67" s="484">
        <f t="shared" si="682"/>
        <v>3560</v>
      </c>
      <c r="EU67" s="484">
        <f t="shared" si="682"/>
        <v>3118</v>
      </c>
      <c r="EV67" s="484">
        <f t="shared" si="682"/>
        <v>3466</v>
      </c>
      <c r="EW67" s="484">
        <f t="shared" si="682"/>
        <v>3575</v>
      </c>
      <c r="EX67" s="484">
        <f t="shared" si="682"/>
        <v>3763</v>
      </c>
      <c r="EY67" s="484">
        <f t="shared" si="682"/>
        <v>3513</v>
      </c>
      <c r="EZ67" s="484">
        <f t="shared" si="682"/>
        <v>3762</v>
      </c>
      <c r="FA67" s="484">
        <f t="shared" si="682"/>
        <v>3748</v>
      </c>
      <c r="FB67" s="484">
        <f t="shared" si="682"/>
        <v>3593</v>
      </c>
      <c r="FC67" s="484">
        <f t="shared" si="682"/>
        <v>3712</v>
      </c>
      <c r="FD67" s="484">
        <f t="shared" si="682"/>
        <v>3700</v>
      </c>
      <c r="FE67" s="484">
        <f t="shared" si="682"/>
        <v>3611</v>
      </c>
      <c r="FF67" s="484">
        <f t="shared" si="682"/>
        <v>4003</v>
      </c>
      <c r="FG67" s="484">
        <f t="shared" si="682"/>
        <v>3795</v>
      </c>
      <c r="FH67" s="484">
        <f t="shared" si="682"/>
        <v>3946</v>
      </c>
      <c r="FI67" s="484">
        <f t="shared" si="682"/>
        <v>3997</v>
      </c>
      <c r="FJ67" s="484">
        <f t="shared" si="682"/>
        <v>4112</v>
      </c>
      <c r="FK67" s="484">
        <f t="shared" si="682"/>
        <v>4032</v>
      </c>
      <c r="FL67" s="484">
        <f t="shared" si="682"/>
        <v>4013</v>
      </c>
      <c r="FM67" s="484">
        <f t="shared" si="682"/>
        <v>4205</v>
      </c>
      <c r="FN67" s="484">
        <f t="shared" si="682"/>
        <v>4341</v>
      </c>
      <c r="FO67" s="484">
        <f t="shared" ref="FO67:FP67" si="683">FO90+FO163+FO117+FO140</f>
        <v>4433</v>
      </c>
      <c r="FP67" s="484">
        <f t="shared" si="683"/>
        <v>4070</v>
      </c>
      <c r="FQ67" s="484">
        <f t="shared" ref="FQ67:FR67" si="684">FQ90+FQ163+FQ117+FQ140</f>
        <v>4350</v>
      </c>
      <c r="FR67" s="484">
        <f t="shared" si="684"/>
        <v>3869</v>
      </c>
      <c r="FS67" s="484">
        <f t="shared" ref="FS67:FT67" si="685">FS90+FS163+FS117+FS140</f>
        <v>3764</v>
      </c>
      <c r="FT67" s="484">
        <f t="shared" si="685"/>
        <v>4448</v>
      </c>
      <c r="FU67" s="484">
        <f t="shared" ref="FU67:FV67" si="686">FU90+FU163+FU117+FU140</f>
        <v>4460</v>
      </c>
      <c r="FV67" s="484">
        <f t="shared" si="686"/>
        <v>4289</v>
      </c>
      <c r="FW67" s="484">
        <f t="shared" ref="FW67:FX67" si="687">FW90+FW163+FW117+FW140</f>
        <v>3846</v>
      </c>
      <c r="FX67" s="484">
        <f t="shared" si="687"/>
        <v>3983</v>
      </c>
      <c r="FY67" s="484">
        <f t="shared" ref="FY67:FZ67" si="688">FY90+FY163+FY117+FY140</f>
        <v>4337</v>
      </c>
      <c r="FZ67" s="484">
        <f t="shared" si="688"/>
        <v>4174</v>
      </c>
      <c r="GA67" s="484">
        <f t="shared" ref="GA67:GB67" si="689">GA90+GA163+GA117+GA140</f>
        <v>4241</v>
      </c>
      <c r="GB67" s="484">
        <f t="shared" si="689"/>
        <v>4179</v>
      </c>
      <c r="GC67" s="484">
        <f t="shared" ref="GC67:GD67" si="690">GC90+GC163+GC117+GC140</f>
        <v>4195</v>
      </c>
      <c r="GD67" s="484">
        <f t="shared" si="690"/>
        <v>4236</v>
      </c>
      <c r="GE67" s="484">
        <f t="shared" ref="GE67" si="691">GE90+GE163+GE117+GE140</f>
        <v>3874</v>
      </c>
      <c r="GF67" s="513"/>
      <c r="GG67" s="513"/>
      <c r="GH67"/>
      <c r="GI67"/>
      <c r="GJ67"/>
      <c r="GK67" s="532"/>
      <c r="GL67" s="532"/>
      <c r="GM67" s="532"/>
      <c r="GN67" s="532"/>
      <c r="GO67" s="532"/>
      <c r="GP67" s="532"/>
      <c r="GQ67" s="532"/>
      <c r="GR67" s="532"/>
      <c r="GS67" s="532"/>
      <c r="GT67" s="532"/>
      <c r="GU67" s="532"/>
      <c r="GV67" s="532"/>
      <c r="GW67" s="9"/>
      <c r="GX67" s="9"/>
      <c r="GY67" s="9"/>
      <c r="GZ67" s="9"/>
    </row>
    <row r="68" spans="1:208">
      <c r="A68" s="173"/>
      <c r="B68" s="186"/>
      <c r="C68" s="186"/>
      <c r="D68" s="194" t="s">
        <v>81</v>
      </c>
      <c r="E68" s="186"/>
      <c r="DC68" s="1039">
        <f>SUM(DA71:DC71)/SUM(DA88:DC88)*10^9</f>
        <v>48211079.576932766</v>
      </c>
      <c r="DD68" s="1039"/>
      <c r="DE68" s="1039"/>
      <c r="DF68" s="1039"/>
      <c r="DG68" s="1039"/>
      <c r="DH68" s="1039"/>
      <c r="DI68" s="1039"/>
      <c r="DJ68" s="1039"/>
      <c r="DK68" s="1039"/>
      <c r="DL68" s="1039"/>
      <c r="DM68" s="1039"/>
      <c r="DN68" s="1039"/>
      <c r="DO68" s="1039"/>
      <c r="DP68" s="1039"/>
      <c r="DQ68" s="1039"/>
      <c r="DR68" s="1039"/>
      <c r="DS68" s="1039"/>
      <c r="DT68" s="1039"/>
      <c r="DU68" s="1039"/>
      <c r="DV68" s="1039"/>
      <c r="DW68" s="1039"/>
      <c r="DX68" s="1039"/>
      <c r="DY68" s="1039"/>
      <c r="DZ68" s="1039"/>
      <c r="EA68" s="1039"/>
      <c r="EB68" s="1039"/>
      <c r="EC68" s="1039"/>
      <c r="ED68" s="1039"/>
      <c r="EE68" s="1039"/>
      <c r="EF68" s="1039"/>
      <c r="EG68" s="1039"/>
      <c r="EH68" s="1039"/>
      <c r="EI68" s="1039"/>
      <c r="EJ68" s="1039"/>
      <c r="EK68" s="1039"/>
      <c r="EL68" s="1039"/>
      <c r="EM68" s="1039"/>
      <c r="EN68" s="1039"/>
      <c r="EO68" s="1039"/>
      <c r="EP68" s="1039"/>
      <c r="EQ68" s="1039"/>
      <c r="ER68" s="1039"/>
      <c r="ES68" s="1039"/>
      <c r="ET68" s="1039"/>
      <c r="EU68" s="1039"/>
      <c r="EV68" s="1039"/>
      <c r="EW68" s="1039"/>
      <c r="EX68" s="1039"/>
      <c r="EY68" s="1039"/>
      <c r="EZ68" s="1039"/>
      <c r="FA68" s="1039"/>
      <c r="FB68" s="1039"/>
      <c r="FC68" s="1039"/>
      <c r="FD68" s="1039"/>
      <c r="FE68" s="1039"/>
      <c r="FF68" s="1039"/>
      <c r="FG68" s="1039"/>
      <c r="FH68" s="1039"/>
      <c r="FI68" s="1039"/>
      <c r="FJ68" s="1039"/>
      <c r="FK68" s="1039">
        <f>SUM(FI71:FK71)/SUM(FI88:FK88)*10^9</f>
        <v>40605202.673959285</v>
      </c>
      <c r="FL68" s="1039"/>
      <c r="FM68" s="1039"/>
      <c r="FN68" s="1039"/>
      <c r="FO68" s="1039"/>
      <c r="FP68" s="1039"/>
      <c r="FQ68" s="1039"/>
      <c r="FR68" s="1039"/>
      <c r="FS68" s="1039"/>
      <c r="FT68" s="1039"/>
      <c r="FU68" s="1039"/>
      <c r="FV68" s="514">
        <f>FW68/DC68-1</f>
        <v>-0.182480681880548</v>
      </c>
      <c r="FW68" s="1039">
        <f>SUM(FU71:FW71)/SUM(FU88:FW88)*10^9</f>
        <v>39413488.901536711</v>
      </c>
      <c r="FX68" s="1039">
        <f t="shared" ref="FX68:GC68" si="692">SUM(FX71)/SUM(FX88)*10^9</f>
        <v>40944593.386952639</v>
      </c>
      <c r="FY68" s="1039">
        <f t="shared" si="692"/>
        <v>46192035.398230091</v>
      </c>
      <c r="FZ68" s="1039">
        <f t="shared" si="692"/>
        <v>41693131.132917039</v>
      </c>
      <c r="GA68" s="1039">
        <f t="shared" si="692"/>
        <v>44510130.246020265</v>
      </c>
      <c r="GB68" s="1039">
        <f t="shared" si="692"/>
        <v>32733449.477351919</v>
      </c>
      <c r="GC68" s="1039">
        <f t="shared" si="692"/>
        <v>36057710.504549205</v>
      </c>
      <c r="GD68" s="1039">
        <f t="shared" ref="GD68:GE68" si="693">SUM(GD71)/SUM(GD88)*10^9</f>
        <v>48202294.478527606</v>
      </c>
      <c r="GE68" s="1039">
        <f t="shared" si="693"/>
        <v>46086172.813487872</v>
      </c>
      <c r="GF68" s="1039"/>
      <c r="GG68" s="1039"/>
      <c r="GH68"/>
      <c r="GI68"/>
      <c r="GJ68"/>
      <c r="GK68" s="173"/>
      <c r="GL68" s="173"/>
      <c r="GM68" s="173"/>
      <c r="GN68" s="173"/>
      <c r="GO68" s="173"/>
      <c r="GP68" s="173"/>
      <c r="GQ68" s="173"/>
      <c r="GR68" s="173"/>
      <c r="GS68" s="173"/>
      <c r="GT68" s="9"/>
      <c r="GU68" s="9"/>
      <c r="GV68" s="9"/>
      <c r="GW68" s="173"/>
      <c r="GX68" s="173"/>
      <c r="GY68" s="173"/>
      <c r="GZ68" s="173"/>
    </row>
    <row r="69" spans="1:208" s="173" customFormat="1">
      <c r="B69" s="187"/>
      <c r="C69" s="187">
        <f>Property!J1</f>
        <v>10</v>
      </c>
      <c r="D69" s="187" t="s">
        <v>95</v>
      </c>
      <c r="E69" s="187" t="s">
        <v>96</v>
      </c>
      <c r="F69" s="175">
        <f>INDEX(Property!$A$1:$W$95,F$5,$C69)/1000</f>
        <v>195.63200000000001</v>
      </c>
      <c r="G69" s="175">
        <f>INDEX(Property!$A$1:$W$95,G$5,$C69)/1000</f>
        <v>212.399</v>
      </c>
      <c r="H69" s="175">
        <f>INDEX(Property!$A$1:$W$95,H$5,$C69)/1000</f>
        <v>172.64699999999999</v>
      </c>
      <c r="I69" s="175">
        <f>INDEX(Property!$A$1:$W$95,I$5,$C69)/1000</f>
        <v>175.48099999999999</v>
      </c>
      <c r="J69" s="175">
        <f>INDEX(Property!$A$1:$W$95,J$5,$C69)/1000</f>
        <v>189.62299999999999</v>
      </c>
      <c r="K69" s="175">
        <f>INDEX(Property!$A$1:$W$95,K$5,$C69)/1000</f>
        <v>194.96600000000001</v>
      </c>
      <c r="L69" s="175">
        <f>INDEX(Property!$A$1:$W$95,L$5,$C69)/1000</f>
        <v>181.89599999999999</v>
      </c>
      <c r="M69" s="175">
        <f>INDEX(Property!$A$1:$W$95,M$5,$C69)/1000</f>
        <v>204.482</v>
      </c>
      <c r="N69" s="175">
        <f>INDEX(Property!$A$1:$W$95,N$5,$C69)/1000</f>
        <v>218.91900000000001</v>
      </c>
      <c r="O69" s="175">
        <f>INDEX(Property!$A$1:$W$95,O$5,$C69)/1000</f>
        <v>288.11599999999999</v>
      </c>
      <c r="P69" s="175">
        <f>INDEX(Property!$A$1:$W$95,P$5,$C69)/1000</f>
        <v>204.90700000000001</v>
      </c>
      <c r="Q69" s="175">
        <f>INDEX(Property!$A$1:$W$95,Q$5,$C69)/1000</f>
        <v>186.94399999999999</v>
      </c>
      <c r="R69" s="175">
        <f>INDEX(Property!$A$1:$W$95,R$5,$C69)/1000</f>
        <v>194.71100000000001</v>
      </c>
      <c r="S69" s="175">
        <f>INDEX(Property!$A$1:$W$95,S$5,$C69)/1000</f>
        <v>208.90799999999999</v>
      </c>
      <c r="T69" s="175">
        <f>INDEX(Property!$A$1:$W$95,T$5,$C69)/1000</f>
        <v>237.38800000000001</v>
      </c>
      <c r="U69" s="175">
        <f>INDEX(Property!$A$1:$W$95,U$5,$C69)/1000</f>
        <v>226.429</v>
      </c>
      <c r="V69" s="175">
        <f>INDEX(Property!$A$1:$W$95,V$5,$C69)/1000</f>
        <v>222.70699999999999</v>
      </c>
      <c r="W69" s="175">
        <f>INDEX(Property!$A$1:$W$95,W$5,$C69)/1000</f>
        <v>222.428</v>
      </c>
      <c r="X69" s="175">
        <f>INDEX(Property!$A$1:$W$95,X$5,$C69)/1000</f>
        <v>245.959</v>
      </c>
      <c r="Y69" s="175">
        <f>INDEX(Property!$A$1:$W$95,Y$5,$C69)/1000</f>
        <v>213.47499999999999</v>
      </c>
      <c r="Z69" s="175">
        <f>INDEX(Property!$A$1:$W$95,Z$5,$C69)/1000</f>
        <v>215</v>
      </c>
      <c r="AA69" s="175">
        <f>INDEX(Property!$A$1:$W$95,AA$5,$C69)/1000</f>
        <v>269.726</v>
      </c>
      <c r="AB69" s="175">
        <f>INDEX(Property!$A$1:$W$95,AB$5,$C69)/1000</f>
        <v>196.69499999999999</v>
      </c>
      <c r="AC69" s="175">
        <f>INDEX(Property!$A$1:$W$95,AC$5,$C69)/1000</f>
        <v>233.375</v>
      </c>
      <c r="AD69" s="175">
        <f>INDEX(Property!$A$1:$W$95,AD$5,$C69)/1000</f>
        <v>236.61699999999999</v>
      </c>
      <c r="AE69" s="175">
        <f>INDEX(Property!$A$1:$W$95,AE$5,$C69)/1000</f>
        <v>235.33799999999999</v>
      </c>
      <c r="AF69" s="175">
        <f>INDEX(Property!$A$1:$W$95,AF$5,$C69)/1000</f>
        <v>226.376</v>
      </c>
      <c r="AG69" s="175">
        <f>INDEX(Property!$A$1:$W$95,AG$5,$C69)/1000</f>
        <v>232.697</v>
      </c>
      <c r="AH69" s="175">
        <f>INDEX(Property!$A$1:$W$95,AH$5,$C69)/1000</f>
        <v>249.542</v>
      </c>
      <c r="AI69" s="175">
        <f>INDEX(Property!$A$1:$W$95,AI$5,$C69)/1000</f>
        <v>208.905</v>
      </c>
      <c r="AJ69" s="175">
        <f>INDEX(Property!$A$1:$W$95,AJ$5,$C69)/1000</f>
        <v>221.27699999999999</v>
      </c>
      <c r="AK69" s="175">
        <f>INDEX(Property!$A$1:$W$95,AK$5,$C69)/1000</f>
        <v>254.995</v>
      </c>
      <c r="AL69" s="175">
        <f>INDEX(Property!$A$1:$W$95,AL$5,$C69)/1000</f>
        <v>222.875</v>
      </c>
      <c r="AM69" s="175">
        <f>INDEX(Property!$A$1:$W$95,AM$5,$C69)/1000</f>
        <v>312.762</v>
      </c>
      <c r="AN69" s="175">
        <f>INDEX(Property!$A$1:$W$95,AN$5,$C69)/1000</f>
        <v>281.48700000000002</v>
      </c>
      <c r="AO69" s="175">
        <f>INDEX(Property!$A$1:$W$95,AO$5,$C69)/1000</f>
        <v>279.35599999999999</v>
      </c>
      <c r="AP69" s="175">
        <f>INDEX(Property!$A$1:$W$95,AP$5,$C69)/1000</f>
        <v>273.07600000000002</v>
      </c>
      <c r="AQ69" s="175">
        <f>INDEX(Property!$A$1:$W$95,AQ$5,$C69)/1000</f>
        <v>334.03899999999999</v>
      </c>
      <c r="AR69" s="175">
        <f>INDEX(Property!$A$1:$W$95,AR$5,$C69)/1000</f>
        <v>308.97000000000003</v>
      </c>
      <c r="AS69" s="175">
        <f>INDEX(Property!$A$1:$W$95,AS$5,$C69)/1000</f>
        <v>286.667418</v>
      </c>
      <c r="AT69" s="175">
        <f>INDEX(Property!$A$1:$W$95,AT$5,$C69)/1000</f>
        <v>313.56772799999999</v>
      </c>
      <c r="AU69" s="175">
        <f>INDEX(Property!$A$1:$W$95,AU$5,$C69)/1000</f>
        <v>212.73762900000003</v>
      </c>
      <c r="AV69" s="175">
        <f>INDEX(Property!$A$1:$W$95,AV$5,$C69)/1000</f>
        <v>254.78246100000001</v>
      </c>
      <c r="AW69" s="175">
        <f>INDEX(Property!$A$1:$W$95,AW$5,$C69)/1000</f>
        <v>258.50638600000002</v>
      </c>
      <c r="AX69" s="175">
        <f>INDEX(Property!$A$1:$W$95,AX$5,$C69)/1000</f>
        <v>237.255607</v>
      </c>
      <c r="AY69" s="175">
        <f>INDEX(Property!$A$1:$W$95,AY$5,$C69)/1000</f>
        <v>288.01207199999999</v>
      </c>
      <c r="AZ69" s="175">
        <f>INDEX(Property!$A$1:$W$95,AZ$5,$C69)/1000</f>
        <v>262.74510200000003</v>
      </c>
      <c r="BA69" s="175">
        <f>INDEX(Property!$A$1:$W$95,BA$5,$C69)/1000</f>
        <v>239.68285699999998</v>
      </c>
      <c r="BB69" s="175">
        <f>INDEX(Property!$A$1:$W$95,BB$5,$C69)/1000</f>
        <v>237.60142300000001</v>
      </c>
      <c r="BC69" s="175">
        <f>INDEX(Property!$A$1:$W$95,BC$5,$C69)/1000</f>
        <v>221.51925699999998</v>
      </c>
      <c r="BD69" s="175">
        <f>INDEX(Property!$A$1:$W$95,BD$5,$C69)/1000</f>
        <v>198.17606799999999</v>
      </c>
      <c r="BE69" s="175">
        <f>INDEX(Property!$A$1:$W$95,BE$5,$C69)/1000</f>
        <v>222.92953299999999</v>
      </c>
      <c r="BF69" s="175">
        <f>INDEX(Property!$A$1:$W$95,BF$5,$C69)/1000</f>
        <v>235.15911300000002</v>
      </c>
      <c r="BG69" s="175">
        <f>INDEX(Property!$A$1:$W$95,BG$5,$C69)/1000</f>
        <v>132.135696</v>
      </c>
      <c r="BH69" s="175">
        <f>INDEX(Property!$A$1:$W$95,BH$5,$C69)/1000</f>
        <v>140.73268300000001</v>
      </c>
      <c r="BI69" s="478">
        <f>INDEX(Property!$A$1:$W$95,BI$5,$C69)/1000</f>
        <v>194.22710999999998</v>
      </c>
      <c r="BJ69" s="478">
        <f>INDEX(Property!$A$1:$W$95,BJ$5,$C69)/1000</f>
        <v>172.543565</v>
      </c>
      <c r="BK69" s="478">
        <f>INDEX(Property!$A$1:$W$95,BK$5,$C69)/1000</f>
        <v>227.91707499999998</v>
      </c>
      <c r="BL69" s="478">
        <f>INDEX(Property!$A$1:$W$95,BL$5,$C69)/1000</f>
        <v>163.05981700000001</v>
      </c>
      <c r="BM69" s="478">
        <f>INDEX(Property!$A$1:$W$95,BM$5,$C69)/1000</f>
        <v>189.415356</v>
      </c>
      <c r="BN69" s="478">
        <f>INDEX(Property!$A$1:$W$95,BN$5,$C69)/1000</f>
        <v>200.347227</v>
      </c>
      <c r="BO69" s="735">
        <f>INDEX(Property!$A$1:$W$95,BO$5,$C69)/1000</f>
        <v>187.215249</v>
      </c>
      <c r="BP69" s="478">
        <f>INDEX(Property!$A$1:$W$95,BP$5,$C69)/1000</f>
        <v>198.60969</v>
      </c>
      <c r="BQ69" s="478">
        <f>INDEX(Property!$A$1:$W$95,BQ$5,$C69)/1000</f>
        <v>211.90393</v>
      </c>
      <c r="BR69" s="478">
        <f>INDEX(Property!$A$1:$W$95,BR$5,$C69)/1000</f>
        <v>213.55124300000003</v>
      </c>
      <c r="BS69" s="478">
        <f>INDEX(Property!$A$1:$W$95,BS$5,$C69)/1000</f>
        <v>209.46079400000002</v>
      </c>
      <c r="BT69" s="478">
        <f>INDEX(Property!$A$1:$W$95,BT$5,$C69)/1000</f>
        <v>195.49167300000002</v>
      </c>
      <c r="BU69" s="478">
        <f>INDEX(Property!$A$1:$W$95,BU$5,$C69)/1000</f>
        <v>190.89728500000001</v>
      </c>
      <c r="BV69" s="478">
        <f>INDEX(Property!$A$1:$W$95,BV$5,$C69)/1000</f>
        <v>188.74973600000004</v>
      </c>
      <c r="BW69" s="478">
        <f>INDEX(Property!$A$1:$W$95,BW$5,$C69)/1000</f>
        <v>230.26020999999997</v>
      </c>
      <c r="BX69" s="478">
        <f>INDEX(Property!$A$1:$W$95,BX$5,$C69)/1000</f>
        <v>203.06174999999999</v>
      </c>
      <c r="BY69" s="478">
        <f>INDEX(Property!$A$1:$W$95,BY$5,$C69)/1000</f>
        <v>215.98268400000001</v>
      </c>
      <c r="BZ69" s="478">
        <f>INDEX(Property!$A$1:$W$95,BZ$5,$C69)/1000</f>
        <v>204.49266900000001</v>
      </c>
      <c r="CA69" s="735">
        <f>INDEX(Property!$A$1:$W$95,CA$5,$C69)/1000</f>
        <v>200.11715999999998</v>
      </c>
      <c r="CB69" s="478">
        <f>INDEX(Property!$A$1:$W$95,CB$5,$C69)/1000</f>
        <v>212.746398</v>
      </c>
      <c r="CC69" s="478">
        <f>INDEX(Property!$A$1:$W$95,CC$5,$C69)/1000</f>
        <v>170.00530200000003</v>
      </c>
      <c r="CD69" s="478">
        <f>INDEX(Property!$A$1:$W$95,CD$5,$C69)/1000</f>
        <v>176.40870100000001</v>
      </c>
      <c r="CE69" s="478">
        <f>INDEX(Property!$A$1:$W$95,CE$5,$C69)/1000</f>
        <v>158.41666999999998</v>
      </c>
      <c r="CF69" s="478">
        <f>INDEX(Property!$A$1:$W$95,CF$5,$C69)/1000</f>
        <v>190.86646999999996</v>
      </c>
      <c r="CG69" s="478">
        <f>INDEX(Property!$A$1:$W$95,CG$5,$C69)/1000</f>
        <v>191.133916</v>
      </c>
      <c r="CH69" s="478">
        <f>INDEX(Property!$A$1:$W$95,CH$5,$C69)/1000</f>
        <v>203.96293000000003</v>
      </c>
      <c r="CI69" s="478">
        <f>INDEX(Property!$A$1:$W$95,CI$5,$C69)/1000</f>
        <v>205.90774300000001</v>
      </c>
      <c r="CJ69" s="478">
        <f>INDEX(Property!$A$1:$W$95,CJ$5,$C69)/1000</f>
        <v>177.34795600000001</v>
      </c>
      <c r="CK69" s="478">
        <f>INDEX(Property!$A$1:$W$95,CK$5,$C69)/1000</f>
        <v>204.070348</v>
      </c>
      <c r="CL69" s="478">
        <f>INDEX(Property!$A$1:$W$95,CL$5,$C69)/1000</f>
        <v>217.44850599999998</v>
      </c>
      <c r="CM69" s="478">
        <f>INDEX(Property!$A$1:$W$95,CM$5,$C69)/1000</f>
        <v>187.04465499999998</v>
      </c>
      <c r="CN69" s="478">
        <f>INDEX(Property!$A$1:$W$95,CN$5,$C69)/1000</f>
        <v>243.89102499999996</v>
      </c>
      <c r="CO69" s="478">
        <f>INDEX(Property!$A$1:$W$95,CO$5,$C69)/1000</f>
        <v>186.40855000000002</v>
      </c>
      <c r="CP69" s="478">
        <f>INDEX(Property!$A$1:$W$95,CP$5,$C69)/1000</f>
        <v>208.690684</v>
      </c>
      <c r="CQ69" s="478">
        <f>INDEX(Property!$A$1:$W$95,CQ$5,$C69)/1000</f>
        <v>184.56327500000003</v>
      </c>
      <c r="CR69" s="478">
        <f>INDEX(Property!$A$1:$W$95,CR$5,$C69)/1000</f>
        <v>171.623763</v>
      </c>
      <c r="CS69" s="478">
        <f>INDEX(Property!$A$1:$W$259,CS$5,$C69)/1000</f>
        <v>199.672472</v>
      </c>
      <c r="CT69" s="478">
        <f>INDEX(Property!$A$1:$W$259,CT$5,$C69)/1000</f>
        <v>180.989261</v>
      </c>
      <c r="CU69" s="478">
        <f>INDEX(Property!$A$1:$W$259,CU$5,$C69)/1000</f>
        <v>218.87651399999999</v>
      </c>
      <c r="CV69" s="478">
        <f>INDEX(Property!$A$1:$W$259,CV$5,$C69)/1000</f>
        <v>184.34123700000001</v>
      </c>
      <c r="CW69" s="478">
        <f>INDEX(Property!$A$1:$W$259,CW$5,$C69)/1000</f>
        <v>205.43314599999997</v>
      </c>
      <c r="CX69" s="478">
        <f>INDEX(Property!$A$1:$W$259,CX$5,$C69)/1000</f>
        <v>219.10823399999998</v>
      </c>
      <c r="CY69" s="478">
        <f>INDEX(Property!$A$1:$W$259,CY$5,$C69)/1000</f>
        <v>213.73816099999999</v>
      </c>
      <c r="CZ69" s="478">
        <f>INDEX(Property!$A$1:$W$259,CZ$5,$C69)/1000</f>
        <v>226.08164400000001</v>
      </c>
      <c r="DA69" s="478">
        <f>INDEX(Property!$A$1:$W$259,DA$5,$C69)/1000</f>
        <v>253.275576</v>
      </c>
      <c r="DB69" s="478">
        <f>INDEX(Property!$A$1:$W$259,DB$5,$C69)/1000</f>
        <v>213.27694699999998</v>
      </c>
      <c r="DC69" s="478">
        <f>INDEX(Property!$A$1:$W$259,DC$5,$C69)/1000</f>
        <v>236.59606599999995</v>
      </c>
      <c r="DD69" s="478">
        <f>INDEX(Property!$A$1:$W$259,DD$5,$C69)/1000</f>
        <v>225.09737200000004</v>
      </c>
      <c r="DE69" s="478">
        <f>INDEX(Property!$A$1:$W$259,DE$5,$C69)/1000</f>
        <v>215.655225</v>
      </c>
      <c r="DF69" s="478">
        <f>INDEX(Property!$A$1:$W$259,DF$5,$C69)/1000</f>
        <v>198.441158</v>
      </c>
      <c r="DG69" s="478">
        <f>INDEX(Property!$A$1:$W$259,DG$5,$C69)/1000</f>
        <v>212.22285300000001</v>
      </c>
      <c r="DH69" s="478">
        <f>INDEX(Property!$A$1:$W$259,DH$5,$C69)/1000</f>
        <v>182.889848</v>
      </c>
      <c r="DI69" s="478">
        <f>INDEX(Property!$A$1:$W$259,DI$5,$C69)/1000</f>
        <v>184.79457199999999</v>
      </c>
      <c r="DJ69" s="478">
        <f>INDEX(Property!$A$1:$W$259,DJ$5,$C69)/1000</f>
        <v>199.15747699999997</v>
      </c>
      <c r="DK69" s="478">
        <f>INDEX(Property!$A$1:$W$259,DK$5,$C69)/1000</f>
        <v>172.81117699999999</v>
      </c>
      <c r="DL69" s="478">
        <f>INDEX(Property!$A$1:$W$259,DL$5,$C69)/1000</f>
        <v>56.953789999999998</v>
      </c>
      <c r="DM69" s="478">
        <f>INDEX(Property!$A$1:$W$259,DM$5,$C69)/1000</f>
        <v>25.982410999999999</v>
      </c>
      <c r="DN69" s="860">
        <f>INDEX(Property!$A$1:$W$259,DN$5,$C69)/1000</f>
        <v>105.42435900000001</v>
      </c>
      <c r="DO69" s="478">
        <f>INDEX(Property!$A$1:$W$259,DO$5,$C69)/1000</f>
        <v>56.217100999999992</v>
      </c>
      <c r="DP69" s="478">
        <f>INDEX(Property!$A$1:$W$259,DP$5,$C69)/1000</f>
        <v>59.005088000000001</v>
      </c>
      <c r="DQ69" s="478">
        <f>INDEX(Property!$A$1:$W$259,DQ$5,$C69)/1000</f>
        <v>58.204057999999996</v>
      </c>
      <c r="DR69" s="478">
        <f>INDEX(Property!$A$1:$W$259,DR$5,$C69)/1000</f>
        <v>90.686630999999991</v>
      </c>
      <c r="DS69" s="478">
        <f>INDEX(Property!$A$1:$W$259,DS$5,$C69)/1000</f>
        <v>72.435827000000003</v>
      </c>
      <c r="DT69" s="478">
        <f>INDEX(Property!$A$1:$W$259,DT$5,$C69)/1000</f>
        <v>93.752175000000022</v>
      </c>
      <c r="DU69" s="478">
        <f>INDEX(Property!$A$1:$W$259,DU$5,$C69)/1000</f>
        <v>86.417871000000019</v>
      </c>
      <c r="DV69" s="478">
        <f>INDEX(Property!$A$1:$W$259,DV$5,$C69)/1000</f>
        <v>51.841561999999996</v>
      </c>
      <c r="DW69" s="478">
        <f>INDEX(Property!$A$1:$W$259,DW$5,$C69)/1000</f>
        <v>59.399088999999996</v>
      </c>
      <c r="DX69" s="478">
        <f>INDEX(Property!$A$1:$W$259,DX$5,$C69)/1000</f>
        <v>70.618676999999991</v>
      </c>
      <c r="DY69" s="478">
        <f>INDEX(Property!$A$1:$W$259,DY$5,$C69)/1000</f>
        <v>104.35217400000001</v>
      </c>
      <c r="DZ69" s="478">
        <f>INDEX(Property!$A$1:$W$259,DZ$5,$C69)/1000</f>
        <v>77.593814000000009</v>
      </c>
      <c r="EA69" s="478">
        <f>INDEX(Property!$A$1:$W$259,EA$5,$C69)/1000</f>
        <v>111.27688699999999</v>
      </c>
      <c r="EB69" s="478">
        <f>INDEX(Property!$A$1:$W$259,EB$5,$C69)/1000</f>
        <v>93.275632000000016</v>
      </c>
      <c r="EC69" s="478">
        <f>INDEX(Property!$A$1:$W$259,EC$5,$C69)/1000</f>
        <v>106.302781</v>
      </c>
      <c r="ED69" s="478">
        <f>INDEX(Property!$A$1:$W$259,ED$5,$C69)/1000</f>
        <v>64.836891999999906</v>
      </c>
      <c r="EE69" s="478">
        <f>INDEX(Property!$A$1:$W$259,EE$5,$C69)/1000</f>
        <v>75.513225999999989</v>
      </c>
      <c r="EF69" s="478">
        <f>INDEX(Property!$A$1:$W$259,EF$5,$C69)/1000</f>
        <v>103.383821</v>
      </c>
      <c r="EG69" s="478">
        <f>INDEX(Property!$A$1:$W$259,EG$5,$C69)/1000</f>
        <v>125.55719099999999</v>
      </c>
      <c r="EH69" s="478">
        <f>INDEX(Property!$A$1:$W$259,EH$5,$C69)/1000</f>
        <v>75.499597999999992</v>
      </c>
      <c r="EI69" s="478">
        <f>INDEX(Property!$A$1:$W$259,EI$5,$C69)/1000</f>
        <v>63.281612000000003</v>
      </c>
      <c r="EJ69" s="478">
        <f>INDEX(Property!$A$1:$W$259,EJ$5,$C69)/1000</f>
        <v>87.574701000000005</v>
      </c>
      <c r="EK69" s="478">
        <f>INDEX(Property!$A$1:$W$259,EK$5,$C69)/1000</f>
        <v>79.642069000000006</v>
      </c>
      <c r="EL69" s="478">
        <f>INDEX(Property!$A$1:$W$259,EL$5,$C69)/1000</f>
        <v>72.511870000000002</v>
      </c>
      <c r="EM69" s="478">
        <f>INDEX(Property!$A$1:$W$259,EM$5,$C69)/1000</f>
        <v>74.303145999999998</v>
      </c>
      <c r="EN69" s="478">
        <f>INDEX(Property!$A$1:$W$259,EN$5,$C69)/1000</f>
        <v>133.47968799999998</v>
      </c>
      <c r="EO69" s="478">
        <f>INDEX(Property!$A$1:$W$259,EO$5,$C69)/1000</f>
        <v>183.07943499999999</v>
      </c>
      <c r="EP69" s="478">
        <f>INDEX(Property!$A$1:$W$259,EP$5,$C69)/1000</f>
        <v>184.03945800000002</v>
      </c>
      <c r="EQ69" s="478">
        <f>INDEX(Property!$A$1:$W$259,EQ$5,$C69)/1000</f>
        <v>163.699939</v>
      </c>
      <c r="ER69" s="478">
        <f>INDEX(Property!$A$1:$W$259,ER$5,$C69)/1000</f>
        <v>159.12374099999997</v>
      </c>
      <c r="ES69" s="478">
        <f>INDEX(Property!$A$1:$W$259,ES$5,$C69)/1000</f>
        <v>176.818681</v>
      </c>
      <c r="ET69" s="478">
        <f>INDEX(Property!$A$1:$W$259,ET$5,$C69)/1000</f>
        <v>184.69724200000002</v>
      </c>
      <c r="EU69" s="478">
        <f>INDEX(Property!$A$1:$W$259,EU$5,$C69)/1000</f>
        <v>157.998232</v>
      </c>
      <c r="EV69" s="478">
        <f>INDEX(Property!$A$1:$W$259,EV$5,$C69)/1000</f>
        <v>192.49484399999997</v>
      </c>
      <c r="EW69" s="478">
        <f>INDEX(Property!$A$1:$W$259,EW$5,$C69)/1000</f>
        <v>254.560754</v>
      </c>
      <c r="EX69" s="478">
        <f>INDEX(Property!$A$1:$W$259,EX$5,$C69)/1000</f>
        <v>233.93495000000001</v>
      </c>
      <c r="EY69" s="478">
        <f>INDEX(Property!$A$1:$W$259,EY$5,$C69)/1000</f>
        <v>256.37029799999999</v>
      </c>
      <c r="EZ69" s="478">
        <f>INDEX(Property!$A$1:$W$259,EZ$5,$C69)/1000</f>
        <v>222.84933600000002</v>
      </c>
      <c r="FA69" s="478">
        <f>INDEX(Property!$A$1:$W$259,FA$5,$C69)/1000</f>
        <v>245.33206200000001</v>
      </c>
      <c r="FB69" s="478">
        <f>INDEX(Property!$A$1:$W$259,FB$5,$C69)/1000</f>
        <v>228.39268300000001</v>
      </c>
      <c r="FC69" s="478">
        <f>INDEX(Property!$A$1:$W$259,FC$5,$C69)/1000</f>
        <v>203.33120899999997</v>
      </c>
      <c r="FD69" s="478">
        <f>INDEX(Property!$A$1:$W$259,FD$5,$C69)/1000</f>
        <v>217.88387400000002</v>
      </c>
      <c r="FE69" s="478">
        <f>INDEX(Property!$A$1:$W$259,FE$5,$C69)/1000</f>
        <v>240.65866500000001</v>
      </c>
      <c r="FF69" s="478">
        <f>INDEX(Property!$A$1:$W$259,FF$5,$C69)/1000</f>
        <v>217.942365</v>
      </c>
      <c r="FG69" s="478">
        <f>INDEX(Property!$A$1:$W$259,FG$5,$C69)/1000</f>
        <v>231.42510099999998</v>
      </c>
      <c r="FH69" s="478">
        <f>INDEX(Property!$A$1:$W$259,FH$5,$C69)/1000</f>
        <v>241.31461100000001</v>
      </c>
      <c r="FI69" s="478">
        <f>INDEX(Property!$A$1:$W$259,FI$5,$C69)/1000</f>
        <v>220.13</v>
      </c>
      <c r="FJ69" s="478">
        <f>INDEX(Property!$A$1:$W$259,FJ$5,$C69)/1000</f>
        <v>255.126</v>
      </c>
      <c r="FK69" s="478">
        <f>INDEX(Property!$A$1:$W$259,FK$5,$C69)/1000</f>
        <v>209.874</v>
      </c>
      <c r="FL69" s="478">
        <f>INDEX(Property!$A$1:$W$259,FL$5,$C69)/1000</f>
        <v>209.786</v>
      </c>
      <c r="FM69" s="478">
        <f>INDEX(Property!$A$1:$W$259,FM$5,$C69)/1000</f>
        <v>237.78299999999999</v>
      </c>
      <c r="FN69" s="478">
        <f>INDEX(Property!$A$1:$W$259,FN$5,$C69)/1000</f>
        <v>212.66200000000001</v>
      </c>
      <c r="FO69" s="478">
        <f>INDEX(Property!$A$1:$W$259,FO$5,$C69)/1000</f>
        <v>207.26599999999999</v>
      </c>
      <c r="FP69" s="478">
        <f>INDEX(Property!$A$1:$W$259,FP$5,$C69)/1000</f>
        <v>218.964</v>
      </c>
      <c r="FQ69" s="478">
        <f>INDEX(Property!$A$1:$W$259,FQ$5,$C69)/1000</f>
        <v>188.53200000000001</v>
      </c>
      <c r="FR69" s="478">
        <f>INDEX(Property!$A$1:$W$259,FR$5,$C69)/1000</f>
        <v>222.827</v>
      </c>
      <c r="FS69" s="478">
        <f>INDEX(Property!$A$1:$W$259,FS$5,$C69)/1000</f>
        <v>207.57400000000001</v>
      </c>
      <c r="FT69" s="478">
        <f>INDEX(Property!$A$1:$W$259,FT$5,$C69)/1000</f>
        <v>242.82</v>
      </c>
      <c r="FU69" s="478">
        <f>INDEX(Property!$A$1:$W$259,FU$5,$C69)/1000</f>
        <v>216.184</v>
      </c>
      <c r="FV69" s="478">
        <f>INDEX(Property!$A$1:$W$259,FV$5,$C69)/1000</f>
        <v>242.292</v>
      </c>
      <c r="FW69" s="478">
        <f>INDEX(Property!$A$1:$W$259,FW$5,$C69)/1000</f>
        <v>205.9</v>
      </c>
      <c r="FX69" s="478">
        <f>INDEX(Property!$A$1:$W$259,FX$5,$C69)/1000</f>
        <v>198.60900000000001</v>
      </c>
      <c r="FY69" s="478">
        <f>INDEX(Property!$A$1:$W$259,FY$5,$C69)/1000</f>
        <v>220.714</v>
      </c>
      <c r="FZ69" s="478">
        <f>INDEX(Property!$A$1:$W$259,FZ$5,$C69)/1000</f>
        <v>204.893</v>
      </c>
      <c r="GA69" s="478">
        <f>INDEX(Property!$A$1:$W$259,GA$5,$C69)/1000</f>
        <v>232.96199999999999</v>
      </c>
      <c r="GB69" s="478">
        <f>INDEX(Property!$A$1:$W$259,GB$5,$C69)/1000</f>
        <v>223.327</v>
      </c>
      <c r="GC69" s="478">
        <f>INDEX(Property!$A$1:$W$259,GC$5,$C69)/1000</f>
        <v>216.23699999999999</v>
      </c>
      <c r="GD69" s="478">
        <f>INDEX(Property!$A$1:$W$259,GD$5,$C69)/1000</f>
        <v>228.37348387200001</v>
      </c>
      <c r="GE69" s="478">
        <f>INDEX(Property!$A$1:$W$259,GE$5,$C69)/1000</f>
        <v>190.07045736000001</v>
      </c>
      <c r="GF69" s="478"/>
      <c r="GG69" s="478"/>
      <c r="GH69"/>
      <c r="GI69"/>
      <c r="GJ69"/>
    </row>
    <row r="70" spans="1:208" s="9" customFormat="1">
      <c r="B70" s="188"/>
      <c r="C70" s="188"/>
      <c r="D70" s="188" t="s">
        <v>97</v>
      </c>
      <c r="E70" s="188" t="s">
        <v>98</v>
      </c>
      <c r="S70" s="10">
        <f t="shared" ref="S70:CD70" si="694">S69/G69-1</f>
        <v>-1.6436047250693364E-2</v>
      </c>
      <c r="T70" s="10">
        <f t="shared" si="694"/>
        <v>0.37499058773103511</v>
      </c>
      <c r="U70" s="10">
        <f t="shared" si="694"/>
        <v>0.29033342641083659</v>
      </c>
      <c r="V70" s="10">
        <f t="shared" si="694"/>
        <v>0.17447250597237685</v>
      </c>
      <c r="W70" s="10">
        <f t="shared" si="694"/>
        <v>0.14085532862140049</v>
      </c>
      <c r="X70" s="10">
        <f t="shared" si="694"/>
        <v>0.35219576021462817</v>
      </c>
      <c r="Y70" s="10">
        <f t="shared" si="694"/>
        <v>4.397942117154563E-2</v>
      </c>
      <c r="Z70" s="10">
        <f t="shared" si="694"/>
        <v>-1.7901598308050048E-2</v>
      </c>
      <c r="AA70" s="10">
        <f t="shared" si="694"/>
        <v>-6.3828457982201603E-2</v>
      </c>
      <c r="AB70" s="10">
        <f t="shared" si="694"/>
        <v>-4.0076717730482714E-2</v>
      </c>
      <c r="AC70" s="10">
        <f t="shared" si="694"/>
        <v>0.2483684953782952</v>
      </c>
      <c r="AD70" s="10">
        <f t="shared" si="694"/>
        <v>0.21522153345214168</v>
      </c>
      <c r="AE70" s="10">
        <f t="shared" si="694"/>
        <v>0.12651502096616696</v>
      </c>
      <c r="AF70" s="10">
        <f t="shared" si="694"/>
        <v>-4.6388191483983987E-2</v>
      </c>
      <c r="AG70" s="10">
        <f t="shared" si="694"/>
        <v>2.7681966532555391E-2</v>
      </c>
      <c r="AH70" s="10">
        <f t="shared" si="694"/>
        <v>0.12049464094078766</v>
      </c>
      <c r="AI70" s="10">
        <f t="shared" si="694"/>
        <v>-6.0797201791141342E-2</v>
      </c>
      <c r="AJ70" s="10">
        <f t="shared" si="694"/>
        <v>-0.10035005834305721</v>
      </c>
      <c r="AK70" s="10">
        <f t="shared" si="694"/>
        <v>0.19449584260452046</v>
      </c>
      <c r="AL70" s="10">
        <f t="shared" si="694"/>
        <v>3.6627906976744118E-2</v>
      </c>
      <c r="AM70" s="10">
        <f t="shared" si="694"/>
        <v>0.15955451087399797</v>
      </c>
      <c r="AN70" s="10">
        <f t="shared" si="694"/>
        <v>0.43108365743918275</v>
      </c>
      <c r="AO70" s="10">
        <f t="shared" si="694"/>
        <v>0.1970262453133369</v>
      </c>
      <c r="AP70" s="10">
        <f t="shared" si="694"/>
        <v>0.15408444870825022</v>
      </c>
      <c r="AQ70" s="10">
        <f t="shared" si="694"/>
        <v>0.41940103170758647</v>
      </c>
      <c r="AR70" s="10">
        <f t="shared" si="694"/>
        <v>0.36485316464642903</v>
      </c>
      <c r="AS70" s="10">
        <f t="shared" si="694"/>
        <v>0.23193430942384308</v>
      </c>
      <c r="AT70" s="10">
        <f t="shared" si="694"/>
        <v>0.25657295365108879</v>
      </c>
      <c r="AU70" s="10">
        <f t="shared" si="694"/>
        <v>1.8346277015868662E-2</v>
      </c>
      <c r="AV70" s="10">
        <f t="shared" si="694"/>
        <v>0.15141863365826547</v>
      </c>
      <c r="AW70" s="10">
        <f t="shared" si="694"/>
        <v>1.3770411184533149E-2</v>
      </c>
      <c r="AX70" s="10">
        <f t="shared" si="694"/>
        <v>6.4523194615816015E-2</v>
      </c>
      <c r="AY70" s="10">
        <f t="shared" si="694"/>
        <v>-7.9133424137203368E-2</v>
      </c>
      <c r="AZ70" s="10">
        <f t="shared" si="694"/>
        <v>-6.6581753331414917E-2</v>
      </c>
      <c r="BA70" s="10">
        <f t="shared" si="694"/>
        <v>-0.14201643422729426</v>
      </c>
      <c r="BB70" s="10">
        <f t="shared" si="694"/>
        <v>-0.12990734081354649</v>
      </c>
      <c r="BC70" s="10">
        <f t="shared" si="694"/>
        <v>-0.33684612575178352</v>
      </c>
      <c r="BD70" s="10">
        <f t="shared" si="694"/>
        <v>-0.35859122892190187</v>
      </c>
      <c r="BE70" s="10">
        <f t="shared" si="694"/>
        <v>-0.22234087656240031</v>
      </c>
      <c r="BF70" s="10">
        <f t="shared" si="694"/>
        <v>-0.25005320381694374</v>
      </c>
      <c r="BG70" s="10">
        <f t="shared" si="694"/>
        <v>-0.37887953052254808</v>
      </c>
      <c r="BH70" s="10">
        <f t="shared" si="694"/>
        <v>-0.44763590693159994</v>
      </c>
      <c r="BI70" s="487">
        <f t="shared" si="694"/>
        <v>-0.2486564335783954</v>
      </c>
      <c r="BJ70" s="487">
        <f t="shared" si="694"/>
        <v>-0.27275242435050229</v>
      </c>
      <c r="BK70" s="487">
        <f t="shared" si="694"/>
        <v>-0.20865443792925464</v>
      </c>
      <c r="BL70" s="487">
        <f t="shared" si="694"/>
        <v>-0.37939921331054915</v>
      </c>
      <c r="BM70" s="487">
        <f t="shared" si="694"/>
        <v>-0.20972505764148153</v>
      </c>
      <c r="BN70" s="487">
        <f t="shared" si="694"/>
        <v>-0.15679281516760957</v>
      </c>
      <c r="BO70" s="736">
        <f t="shared" si="694"/>
        <v>-0.15485790474640304</v>
      </c>
      <c r="BP70" s="487">
        <f t="shared" si="694"/>
        <v>2.1880644034173446E-3</v>
      </c>
      <c r="BQ70" s="487">
        <f t="shared" si="694"/>
        <v>-4.945779436051656E-2</v>
      </c>
      <c r="BR70" s="487">
        <f t="shared" si="694"/>
        <v>-9.1886169004217977E-2</v>
      </c>
      <c r="BS70" s="487">
        <f t="shared" si="694"/>
        <v>0.58519461690352026</v>
      </c>
      <c r="BT70" s="487">
        <f t="shared" si="694"/>
        <v>0.38909931106763596</v>
      </c>
      <c r="BU70" s="487">
        <f t="shared" si="694"/>
        <v>-1.7143976451073017E-2</v>
      </c>
      <c r="BV70" s="487">
        <f t="shared" si="694"/>
        <v>9.3925096540111719E-2</v>
      </c>
      <c r="BW70" s="487">
        <f t="shared" si="694"/>
        <v>1.0280647029188072E-2</v>
      </c>
      <c r="BX70" s="487">
        <f t="shared" si="694"/>
        <v>0.24532060525984756</v>
      </c>
      <c r="BY70" s="487">
        <f t="shared" si="694"/>
        <v>0.14025963132577268</v>
      </c>
      <c r="BZ70" s="487">
        <f t="shared" si="694"/>
        <v>2.0691287132214686E-2</v>
      </c>
      <c r="CA70" s="736">
        <f t="shared" si="694"/>
        <v>6.891485105468087E-2</v>
      </c>
      <c r="CB70" s="487">
        <f t="shared" si="694"/>
        <v>7.1178339787952849E-2</v>
      </c>
      <c r="CC70" s="487">
        <f t="shared" si="694"/>
        <v>-0.19772463870773882</v>
      </c>
      <c r="CD70" s="487">
        <f t="shared" si="694"/>
        <v>-0.17392800659090524</v>
      </c>
      <c r="CE70" s="487">
        <f t="shared" ref="CE70:DA70" si="695">CE69/BS69-1</f>
        <v>-0.24369297482945684</v>
      </c>
      <c r="CF70" s="487">
        <f t="shared" si="695"/>
        <v>-2.365933509607876E-2</v>
      </c>
      <c r="CG70" s="487">
        <f t="shared" si="695"/>
        <v>1.239572370031361E-3</v>
      </c>
      <c r="CH70" s="487">
        <f t="shared" si="695"/>
        <v>8.0599816044246042E-2</v>
      </c>
      <c r="CI70" s="487">
        <f t="shared" si="695"/>
        <v>-0.10576063923506351</v>
      </c>
      <c r="CJ70" s="487">
        <f t="shared" si="695"/>
        <v>-0.12663041660972574</v>
      </c>
      <c r="CK70" s="487">
        <f t="shared" si="695"/>
        <v>-5.515412522607599E-2</v>
      </c>
      <c r="CL70" s="487">
        <f>CL69/BZ69-1</f>
        <v>6.3355997373186979E-2</v>
      </c>
      <c r="CM70" s="487">
        <f>CM69/CA69-1</f>
        <v>-6.5324258049634598E-2</v>
      </c>
      <c r="CN70" s="487">
        <f>CN69/CB69-1</f>
        <v>0.14639320473947559</v>
      </c>
      <c r="CO70" s="487">
        <f>CO69/CC69-1</f>
        <v>9.6486684868216654E-2</v>
      </c>
      <c r="CP70" s="487">
        <f t="shared" si="695"/>
        <v>0.18299541245417372</v>
      </c>
      <c r="CQ70" s="487">
        <f t="shared" si="695"/>
        <v>0.16504958095634792</v>
      </c>
      <c r="CR70" s="487">
        <f t="shared" si="695"/>
        <v>-0.10081763968286295</v>
      </c>
      <c r="CS70" s="487">
        <f t="shared" si="695"/>
        <v>4.4673159943000362E-2</v>
      </c>
      <c r="CT70" s="487">
        <f t="shared" si="695"/>
        <v>-0.11263649232730688</v>
      </c>
      <c r="CU70" s="487">
        <f t="shared" si="695"/>
        <v>6.2983406116981167E-2</v>
      </c>
      <c r="CV70" s="487">
        <f t="shared" si="695"/>
        <v>3.9432543558607369E-2</v>
      </c>
      <c r="CW70" s="487">
        <f t="shared" si="695"/>
        <v>6.6780794630680873E-3</v>
      </c>
      <c r="CX70" s="487">
        <f t="shared" si="695"/>
        <v>7.632740415333128E-3</v>
      </c>
      <c r="CY70" s="487">
        <f t="shared" si="695"/>
        <v>0.14271194223646755</v>
      </c>
      <c r="CZ70" s="487">
        <f t="shared" si="695"/>
        <v>-7.3021879341398255E-2</v>
      </c>
      <c r="DA70" s="487">
        <f t="shared" si="695"/>
        <v>0.3587122264509861</v>
      </c>
      <c r="DB70" s="487">
        <f>DB69/CP69-1</f>
        <v>2.1976366707389561E-2</v>
      </c>
      <c r="DC70" s="487">
        <f t="shared" ref="DC70:DK70" si="696">DC69/CQ69-1</f>
        <v>0.28192386052967411</v>
      </c>
      <c r="DD70" s="487">
        <f t="shared" si="696"/>
        <v>0.31157462151671877</v>
      </c>
      <c r="DE70" s="487">
        <f t="shared" si="696"/>
        <v>8.0044849647576966E-2</v>
      </c>
      <c r="DF70" s="487">
        <f t="shared" si="696"/>
        <v>9.6425041483538587E-2</v>
      </c>
      <c r="DG70" s="487">
        <f t="shared" si="696"/>
        <v>-3.0399154657589134E-2</v>
      </c>
      <c r="DH70" s="487">
        <f t="shared" si="696"/>
        <v>-7.8733821233932799E-3</v>
      </c>
      <c r="DI70" s="487">
        <f t="shared" si="696"/>
        <v>-0.10046370024436069</v>
      </c>
      <c r="DJ70" s="487">
        <f t="shared" si="696"/>
        <v>-9.1054346227810057E-2</v>
      </c>
      <c r="DK70" s="487">
        <f t="shared" si="696"/>
        <v>-0.19148187580784892</v>
      </c>
      <c r="DL70" s="487">
        <f t="shared" ref="DL70:DR70" si="697">DL69/CZ69-1</f>
        <v>-0.7480830863031056</v>
      </c>
      <c r="DM70" s="487">
        <f t="shared" si="697"/>
        <v>-0.89741446289317683</v>
      </c>
      <c r="DN70" s="487">
        <f t="shared" si="697"/>
        <v>-0.50569266635273047</v>
      </c>
      <c r="DO70" s="487">
        <f t="shared" si="697"/>
        <v>-0.76239207206429205</v>
      </c>
      <c r="DP70" s="487">
        <f t="shared" si="697"/>
        <v>-0.73786860559171696</v>
      </c>
      <c r="DQ70" s="487">
        <f t="shared" si="697"/>
        <v>-0.73010596891403856</v>
      </c>
      <c r="DR70" s="487">
        <f t="shared" si="697"/>
        <v>-0.54300492945117773</v>
      </c>
      <c r="DS70" s="487">
        <f t="shared" ref="DS70:EC70" si="698">DS69/DG69-1</f>
        <v>-0.65868036370239547</v>
      </c>
      <c r="DT70" s="487">
        <f t="shared" si="698"/>
        <v>-0.48738447745880342</v>
      </c>
      <c r="DU70" s="487">
        <f t="shared" si="698"/>
        <v>-0.53235709217692806</v>
      </c>
      <c r="DV70" s="487">
        <f t="shared" si="698"/>
        <v>-0.73969562789751553</v>
      </c>
      <c r="DW70" s="487">
        <f t="shared" si="698"/>
        <v>-0.65627750455053024</v>
      </c>
      <c r="DX70" s="487">
        <f t="shared" si="698"/>
        <v>0.23992937081096777</v>
      </c>
      <c r="DY70" s="487">
        <f t="shared" si="698"/>
        <v>3.0162621551941431</v>
      </c>
      <c r="DZ70" s="487">
        <f t="shared" si="698"/>
        <v>-0.26398590671061128</v>
      </c>
      <c r="EA70" s="487">
        <f t="shared" si="698"/>
        <v>0.97941347064481321</v>
      </c>
      <c r="EB70" s="487">
        <f t="shared" si="698"/>
        <v>0.58080659078078178</v>
      </c>
      <c r="EC70" s="487">
        <f t="shared" si="698"/>
        <v>0.8263809200382557</v>
      </c>
      <c r="ED70" s="487">
        <f t="shared" ref="ED70:EJ70" si="699">ED69/DR69-1</f>
        <v>-0.28504465007637225</v>
      </c>
      <c r="EE70" s="487">
        <f t="shared" si="699"/>
        <v>4.2484487683145833E-2</v>
      </c>
      <c r="EF70" s="487">
        <f t="shared" si="699"/>
        <v>0.10273517387729902</v>
      </c>
      <c r="EG70" s="487">
        <f t="shared" si="699"/>
        <v>0.45290770933248248</v>
      </c>
      <c r="EH70" s="487">
        <f t="shared" si="699"/>
        <v>0.45635268474356527</v>
      </c>
      <c r="EI70" s="487">
        <f t="shared" si="699"/>
        <v>6.5363342525337487E-2</v>
      </c>
      <c r="EJ70" s="487">
        <f t="shared" si="699"/>
        <v>0.24010679214508679</v>
      </c>
      <c r="EK70" s="487">
        <f t="shared" ref="EK70:FR70" si="700">EK69/DY69-1</f>
        <v>-0.23679530624824352</v>
      </c>
      <c r="EL70" s="487">
        <f t="shared" si="700"/>
        <v>-6.5494190039427691E-2</v>
      </c>
      <c r="EM70" s="487">
        <f t="shared" si="700"/>
        <v>-0.33226793089565843</v>
      </c>
      <c r="EN70" s="487">
        <f t="shared" si="700"/>
        <v>0.43102421434142579</v>
      </c>
      <c r="EO70" s="487">
        <f t="shared" si="700"/>
        <v>0.7222450182182909</v>
      </c>
      <c r="EP70" s="487">
        <f t="shared" si="700"/>
        <v>1.8384990754954802</v>
      </c>
      <c r="EQ70" s="487">
        <f t="shared" si="700"/>
        <v>1.1678313544702754</v>
      </c>
      <c r="ER70" s="487">
        <f t="shared" si="700"/>
        <v>0.53915515465422748</v>
      </c>
      <c r="ES70" s="487">
        <f t="shared" si="700"/>
        <v>0.40827203596805539</v>
      </c>
      <c r="ET70" s="487">
        <f t="shared" si="700"/>
        <v>1.4463341116067934</v>
      </c>
      <c r="EU70" s="487">
        <f t="shared" si="700"/>
        <v>1.4967479020603962</v>
      </c>
      <c r="EV70" s="487">
        <f t="shared" si="700"/>
        <v>1.1980645300747299</v>
      </c>
      <c r="EW70" s="487">
        <f t="shared" si="700"/>
        <v>2.1963101561311773</v>
      </c>
      <c r="EX70" s="487">
        <f t="shared" si="700"/>
        <v>2.226160765127144</v>
      </c>
      <c r="EY70" s="487">
        <f t="shared" si="700"/>
        <v>2.4503289806867667</v>
      </c>
      <c r="EZ70" s="487">
        <f t="shared" si="700"/>
        <v>0.66953743553850731</v>
      </c>
      <c r="FA70" s="487">
        <f t="shared" si="700"/>
        <v>0.34003069214191117</v>
      </c>
      <c r="FB70" s="487">
        <f t="shared" si="700"/>
        <v>0.24099845479875293</v>
      </c>
      <c r="FC70" s="487">
        <f t="shared" si="700"/>
        <v>0.24209703584556608</v>
      </c>
      <c r="FD70" s="487">
        <f t="shared" si="700"/>
        <v>0.3692731997797869</v>
      </c>
      <c r="FE70" s="487">
        <f t="shared" si="700"/>
        <v>0.36104773341228591</v>
      </c>
      <c r="FF70" s="487">
        <f t="shared" si="700"/>
        <v>0.179997939546926</v>
      </c>
      <c r="FG70" s="487">
        <f t="shared" si="700"/>
        <v>0.46473221928204866</v>
      </c>
      <c r="FH70" s="487">
        <f t="shared" si="700"/>
        <v>0.2536159721763771</v>
      </c>
      <c r="FI70" s="487">
        <f t="shared" si="700"/>
        <v>-0.13525554689392538</v>
      </c>
      <c r="FJ70" s="487">
        <f t="shared" si="700"/>
        <v>9.0585224653263685E-2</v>
      </c>
      <c r="FK70" s="487">
        <f t="shared" si="700"/>
        <v>-0.18136382553957164</v>
      </c>
      <c r="FL70" s="487">
        <f t="shared" si="700"/>
        <v>-5.861958682255175E-2</v>
      </c>
      <c r="FM70" s="487">
        <f t="shared" si="700"/>
        <v>-3.0770792608428077E-2</v>
      </c>
      <c r="FN70" s="487">
        <f t="shared" si="700"/>
        <v>-6.887559966183332E-2</v>
      </c>
      <c r="FO70" s="487">
        <f t="shared" si="700"/>
        <v>1.9351633324523387E-2</v>
      </c>
      <c r="FP70" s="487">
        <f t="shared" si="700"/>
        <v>4.9573471417163617E-3</v>
      </c>
      <c r="FQ70" s="487">
        <f t="shared" si="700"/>
        <v>-0.21659999235847172</v>
      </c>
      <c r="FR70" s="487">
        <f t="shared" si="700"/>
        <v>2.2412508004123088E-2</v>
      </c>
      <c r="FS70" s="487">
        <f t="shared" ref="FS70:GE70" si="701">FS69/FG69-1</f>
        <v>-0.10306185844551052</v>
      </c>
      <c r="FT70" s="487">
        <f t="shared" si="701"/>
        <v>6.2382836818777321E-3</v>
      </c>
      <c r="FU70" s="487">
        <f t="shared" si="701"/>
        <v>-1.79257711352383E-2</v>
      </c>
      <c r="FV70" s="487">
        <f t="shared" si="701"/>
        <v>-5.0304555396157191E-2</v>
      </c>
      <c r="FW70" s="487">
        <f t="shared" si="701"/>
        <v>-1.8935170626185216E-2</v>
      </c>
      <c r="FX70" s="487">
        <f t="shared" si="701"/>
        <v>-5.3278102447255726E-2</v>
      </c>
      <c r="FY70" s="487">
        <f t="shared" si="701"/>
        <v>-7.1783937455579205E-2</v>
      </c>
      <c r="FZ70" s="487">
        <f t="shared" si="701"/>
        <v>-3.6532149608298647E-2</v>
      </c>
      <c r="GA70" s="487">
        <f t="shared" si="701"/>
        <v>0.12397595360551183</v>
      </c>
      <c r="GB70" s="487">
        <f t="shared" si="701"/>
        <v>1.9925649878518747E-2</v>
      </c>
      <c r="GC70" s="487">
        <f t="shared" si="701"/>
        <v>0.14695118070141922</v>
      </c>
      <c r="GD70" s="487">
        <f t="shared" si="701"/>
        <v>2.4891435382606186E-2</v>
      </c>
      <c r="GE70" s="487">
        <f t="shared" si="701"/>
        <v>-8.432435006311001E-2</v>
      </c>
      <c r="GF70" s="487"/>
      <c r="GG70" s="487"/>
      <c r="GH70"/>
      <c r="GI70"/>
      <c r="GJ70"/>
      <c r="GK70" s="173"/>
      <c r="GL70" s="173"/>
      <c r="GM70" s="173"/>
      <c r="GN70" s="173"/>
      <c r="GO70" s="173"/>
      <c r="GP70" s="173"/>
      <c r="GQ70" s="173"/>
      <c r="GR70" s="173"/>
      <c r="GS70" s="173"/>
      <c r="GT70" s="173"/>
      <c r="GU70" s="173"/>
      <c r="GV70" s="173"/>
      <c r="GW70" s="173"/>
      <c r="GX70" s="173"/>
      <c r="GY70" s="173"/>
      <c r="GZ70" s="173"/>
    </row>
    <row r="71" spans="1:208">
      <c r="A71" s="173"/>
      <c r="B71" s="190"/>
      <c r="C71" s="1020">
        <v>7</v>
      </c>
      <c r="D71" s="189" t="s">
        <v>99</v>
      </c>
      <c r="E71" s="190" t="s">
        <v>100</v>
      </c>
      <c r="F71" s="7">
        <f>INDEX(Walkerhill!$A$1:$O$95,F$5,$C71)/1000</f>
        <v>92.481999999999999</v>
      </c>
      <c r="G71" s="7">
        <f>INDEX(Walkerhill!$A$1:$O$95,G$5,$C71)/1000</f>
        <v>115.681</v>
      </c>
      <c r="H71" s="7">
        <f>INDEX(Walkerhill!$A$1:$O$95,H$5,$C71)/1000</f>
        <v>52.593000000000004</v>
      </c>
      <c r="I71" s="7">
        <f>INDEX(Walkerhill!$A$1:$O$95,I$5,$C71)/1000</f>
        <v>69.700999999999993</v>
      </c>
      <c r="J71" s="7">
        <f>INDEX(Walkerhill!$A$1:$O$95,J$5,$C71)/1000</f>
        <v>74.335999999999999</v>
      </c>
      <c r="K71" s="7">
        <f>INDEX(Walkerhill!$A$1:$O$95,K$5,$C71)/1000</f>
        <v>95.412000000000006</v>
      </c>
      <c r="L71" s="7">
        <f>INDEX(Walkerhill!$A$1:$O$95,L$5,$C71)/1000</f>
        <v>69.167000000000002</v>
      </c>
      <c r="M71" s="7">
        <f>INDEX(Walkerhill!$A$1:$O$95,M$5,$C71)/1000</f>
        <v>79.546000000000006</v>
      </c>
      <c r="N71" s="7">
        <f>INDEX(Walkerhill!$A$1:$O$95,N$5,$C71)/1000</f>
        <v>65.906000000000006</v>
      </c>
      <c r="O71" s="7">
        <f>INDEX(Walkerhill!$A$1:$O$95,O$5,$C71)/1000</f>
        <v>120.392</v>
      </c>
      <c r="P71" s="7">
        <f>INDEX(Walkerhill!$A$1:$O$95,P$5,$C71)/1000</f>
        <v>79.427999999999997</v>
      </c>
      <c r="Q71" s="7">
        <f>INDEX(Walkerhill!$A$1:$O$95,Q$5,$C71)/1000</f>
        <v>67.677000000000007</v>
      </c>
      <c r="R71" s="7">
        <f>INDEX(Walkerhill!$A$1:$O$95,R$5,$C71)/1000</f>
        <v>98.474999999999994</v>
      </c>
      <c r="S71" s="7">
        <f>INDEX(Walkerhill!$A$1:$O$95,S$5,$C71)/1000</f>
        <v>100.203</v>
      </c>
      <c r="T71" s="7">
        <f>INDEX(Walkerhill!$A$1:$O$95,T$5,$C71)/1000</f>
        <v>111.29600000000001</v>
      </c>
      <c r="U71" s="7">
        <f>INDEX(Walkerhill!$A$1:$O$95,U$5,$C71)/1000</f>
        <v>126.178</v>
      </c>
      <c r="V71" s="7">
        <f>INDEX(Walkerhill!$A$1:$O$95,V$5,$C71)/1000</f>
        <v>122.282</v>
      </c>
      <c r="W71" s="7">
        <f>INDEX(Walkerhill!$A$1:$O$95,W$5,$C71)/1000</f>
        <v>124.32899999999999</v>
      </c>
      <c r="X71" s="7">
        <f>INDEX(Walkerhill!$A$1:$O$95,X$5,$C71)/1000</f>
        <v>123.637</v>
      </c>
      <c r="Y71" s="7">
        <f>INDEX(Walkerhill!$A$1:$O$95,Y$5,$C71)/1000</f>
        <v>109.20399999999999</v>
      </c>
      <c r="Z71" s="7">
        <f>INDEX(Walkerhill!$A$1:$O$95,Z$5,$C71)/1000</f>
        <v>89.656999999999996</v>
      </c>
      <c r="AA71" s="7">
        <f>INDEX(Walkerhill!$A$1:$O$95,AA$5,$C71)/1000</f>
        <v>120.613</v>
      </c>
      <c r="AB71" s="7">
        <f>INDEX(Walkerhill!$A$1:$O$95,AB$5,$C71)/1000</f>
        <v>92.19</v>
      </c>
      <c r="AC71" s="7">
        <f>INDEX(Walkerhill!$A$1:$O$95,AC$5,$C71)/1000</f>
        <v>117.235</v>
      </c>
      <c r="AD71" s="7">
        <f>INDEX(Walkerhill!$A$1:$O$95,AD$5,$C71)/1000</f>
        <v>120.79300000000001</v>
      </c>
      <c r="AE71" s="7">
        <f>INDEX(Walkerhill!$A$1:$O$95,AE$5,$C71)/1000</f>
        <v>109.416</v>
      </c>
      <c r="AF71" s="7">
        <f>INDEX(Walkerhill!$A$1:$O$95,AF$5,$C71)/1000</f>
        <v>108.538</v>
      </c>
      <c r="AG71" s="7">
        <f>INDEX(Walkerhill!$A$1:$O$95,AG$5,$C71)/1000</f>
        <v>121.06699999999999</v>
      </c>
      <c r="AH71" s="7">
        <f>INDEX(Walkerhill!$A$1:$O$95,AH$5,$C71)/1000</f>
        <v>106.42700000000001</v>
      </c>
      <c r="AI71" s="7">
        <f>INDEX(Walkerhill!$A$1:$O$95,AI$5,$C71)/1000</f>
        <v>96.186000000000007</v>
      </c>
      <c r="AJ71" s="7">
        <f>INDEX(Walkerhill!$A$1:$O$95,AJ$5,$C71)/1000</f>
        <v>105.24299999999999</v>
      </c>
      <c r="AK71" s="7">
        <f>INDEX(Walkerhill!$A$1:$O$95,AK$5,$C71)/1000</f>
        <v>134.001</v>
      </c>
      <c r="AL71" s="7">
        <f>INDEX(Walkerhill!$A$1:$O$95,AL$5,$C71)/1000</f>
        <v>107.29300000000001</v>
      </c>
      <c r="AM71" s="7">
        <f>INDEX(Walkerhill!$A$1:$O$95,AM$5,$C71)/1000</f>
        <v>146.50399999999999</v>
      </c>
      <c r="AN71" s="7">
        <f>INDEX(Walkerhill!$A$1:$O$95,AN$5,$C71)/1000</f>
        <v>133.88300000000001</v>
      </c>
      <c r="AO71" s="7">
        <f>INDEX(Walkerhill!$A$1:$O$95,AO$5,$C71)/1000</f>
        <v>137.46199999999999</v>
      </c>
      <c r="AP71" s="7">
        <f>INDEX(Walkerhill!$A$1:$O$95,AP$5,$C71)/1000</f>
        <v>144.483</v>
      </c>
      <c r="AQ71" s="7">
        <f>INDEX(Walkerhill!$A$1:$O$95,AQ$5,$C71)/1000</f>
        <v>180.536</v>
      </c>
      <c r="AR71" s="7">
        <f>INDEX(Walkerhill!$A$1:$O$95,AR$5,$C71)/1000</f>
        <v>183.797</v>
      </c>
      <c r="AS71" s="7">
        <f>INDEX(Walkerhill!$A$1:$O$95,AS$5,$C71)/1000</f>
        <v>168.11541800000001</v>
      </c>
      <c r="AT71" s="7">
        <f>INDEX(Walkerhill!$A$1:$O$95,AT$5,$C71)/1000</f>
        <v>186.62299999999999</v>
      </c>
      <c r="AU71" s="7">
        <f>INDEX(Walkerhill!$A$1:$O$95,AU$5,$C71)/1000</f>
        <v>109.261629</v>
      </c>
      <c r="AV71" s="7">
        <f>INDEX(Walkerhill!$A$1:$O$95,AV$5,$C71)/1000</f>
        <v>140.11641500000002</v>
      </c>
      <c r="AW71" s="7">
        <f>INDEX(Walkerhill!$A$1:$O$95,AW$5,$C71)/1000</f>
        <v>154.761965</v>
      </c>
      <c r="AX71" s="7">
        <f>INDEX(Walkerhill!$A$1:$O$95,AX$5,$C71)/1000</f>
        <v>130.444456</v>
      </c>
      <c r="AY71" s="7">
        <f>INDEX(Walkerhill!$A$1:$O$95,AY$5,$C71)/1000</f>
        <v>168.49268900000001</v>
      </c>
      <c r="AZ71" s="7">
        <f>INDEX(Walkerhill!$A$1:$O$95,AZ$5,$C71)/1000</f>
        <v>151.960824</v>
      </c>
      <c r="BA71" s="7">
        <f>INDEX(Walkerhill!$A$1:$O$95,BA$5,$C71)/1000</f>
        <v>139.65622200000001</v>
      </c>
      <c r="BB71" s="7">
        <f>INDEX(Walkerhill!$A$1:$O$95,BB$5,$C71)/1000</f>
        <v>130.89788300000001</v>
      </c>
      <c r="BC71" s="7">
        <f>INDEX(Walkerhill!$A$1:$O$95,BC$5,$C71)/1000</f>
        <v>116.400677</v>
      </c>
      <c r="BD71" s="7">
        <f>INDEX(Walkerhill!$A$1:$O$95,BD$5,$C71)/1000</f>
        <v>90.532311000000007</v>
      </c>
      <c r="BE71" s="7">
        <f>INDEX(Walkerhill!$A$1:$O$95,BE$5,$C71)/1000</f>
        <v>106.32442200000001</v>
      </c>
      <c r="BF71" s="7">
        <f>INDEX(Walkerhill!$A$1:$O$95,BF$5,$C71)/1000</f>
        <v>114.049908</v>
      </c>
      <c r="BG71" s="7">
        <f>INDEX(Walkerhill!$A$1:$O$95,BG$5,$C71)/1000</f>
        <v>36.870565999999997</v>
      </c>
      <c r="BH71" s="7">
        <f>INDEX(Walkerhill!$A$1:$O$95,BH$5,$C71)/1000</f>
        <v>42.013041999999999</v>
      </c>
      <c r="BI71" s="482">
        <f>INDEX(Walkerhill!$A$1:$O$95,BI$5,$C71)/1000</f>
        <v>74.66534200000001</v>
      </c>
      <c r="BJ71" s="482">
        <f>INDEX(Walkerhill!$A$1:$O$95,BJ$5,$C71)/1000</f>
        <v>60.929476999999999</v>
      </c>
      <c r="BK71" s="482">
        <f>INDEX(Walkerhill!$A$1:$O$95,BK$5,$C71)/1000</f>
        <v>95.094673999999998</v>
      </c>
      <c r="BL71" s="482">
        <f>INDEX(Walkerhill!$A$1:$O$95,BL$5,$C71)/1000</f>
        <v>68.231893999999997</v>
      </c>
      <c r="BM71" s="482">
        <f>INDEX(Walkerhill!$A$1:$O$95,BM$5,$C71)/1000</f>
        <v>77.677915999999996</v>
      </c>
      <c r="BN71" s="482">
        <f>INDEX(Walkerhill!$A$1:$O$95,BN$5,$C71)/1000</f>
        <v>92.715330000000009</v>
      </c>
      <c r="BO71" s="737">
        <f>INDEX(Walkerhill!$A$1:$O$95,BO$5,$C71)/1000</f>
        <v>86.652232999999995</v>
      </c>
      <c r="BP71" s="482">
        <f>INDEX(Walkerhill!$A$1:$O$95,BP$5,$C71)/1000</f>
        <v>75.066999999999993</v>
      </c>
      <c r="BQ71" s="482">
        <f>INDEX(Walkerhill!$A$1:$O$95,BQ$5,$C71)/1000</f>
        <v>87.583348000000001</v>
      </c>
      <c r="BR71" s="482">
        <f>INDEX(Walkerhill!$A$1:$O$95,BR$5,$C71)/1000</f>
        <v>65.046815999999993</v>
      </c>
      <c r="BS71" s="482">
        <f>INDEX(Walkerhill!$A$1:$O$95,BS$5,$C71)/1000</f>
        <v>90.506005999999999</v>
      </c>
      <c r="BT71" s="482">
        <f>INDEX(Walkerhill!$A$1:$O$95,BT$5,$C71)/1000</f>
        <v>60.901048000000003</v>
      </c>
      <c r="BU71" s="482">
        <f>INDEX(Walkerhill!$A$1:$O$95,BU$5,$C71)/1000</f>
        <v>63.954878999999998</v>
      </c>
      <c r="BV71" s="482">
        <f>INDEX(Walkerhill!$A$1:$O$95,BV$5,$C71)/1000</f>
        <v>58.969620000000006</v>
      </c>
      <c r="BW71" s="482">
        <f>INDEX(Walkerhill!$A$1:$O$95,BW$5,$C71)/1000</f>
        <v>87.793047999999999</v>
      </c>
      <c r="BX71" s="482">
        <f>INDEX(Walkerhill!$A$1:$O$95,BX$5,$C71)/1000</f>
        <v>66.772614999999988</v>
      </c>
      <c r="BY71" s="482">
        <f>INDEX(Walkerhill!$A$1:$O$95,BY$5,$C71)/1000</f>
        <v>62.004118000000005</v>
      </c>
      <c r="BZ71" s="482">
        <f>INDEX(Walkerhill!$A$1:$O$95,BZ$5,$C71)/1000</f>
        <v>67.057319000000007</v>
      </c>
      <c r="CA71" s="737">
        <f>INDEX(Walkerhill!$A$1:$O$95,CA$5,$C71)/1000</f>
        <v>76.836933000000002</v>
      </c>
      <c r="CB71" s="482">
        <f>INDEX(Walkerhill!$A$1:$O$95,CB$5,$C71)/1000</f>
        <v>67.661901</v>
      </c>
      <c r="CC71" s="482">
        <f>INDEX(Walkerhill!$A$1:$O$95,CC$5,$C71)/1000</f>
        <v>37.492612000000001</v>
      </c>
      <c r="CD71" s="482">
        <f>INDEX(Walkerhill!$A$1:$O$95,CD$5,$C71)/1000</f>
        <v>48.998367999999999</v>
      </c>
      <c r="CE71" s="482">
        <f>INDEX(Walkerhill!$A$1:$O$95,CE$5,$C71)/1000</f>
        <v>34.559204999999999</v>
      </c>
      <c r="CF71" s="482">
        <f>INDEX(Walkerhill!$A$1:$O$95,CF$5,$C71)/1000</f>
        <v>47.950817999999998</v>
      </c>
      <c r="CG71" s="482">
        <f>INDEX(Walkerhill!$A$1:$O$95,CG$5,$C71)/1000</f>
        <v>44.536144999999998</v>
      </c>
      <c r="CH71" s="482">
        <f>INDEX(Walkerhill!$A$1:$O$95,CH$5,$C71)/1000</f>
        <v>55.849427000000006</v>
      </c>
      <c r="CI71" s="482">
        <f>INDEX(Walkerhill!$A$1:$O$95,CI$5,$C71)/1000</f>
        <v>64.748080000000002</v>
      </c>
      <c r="CJ71" s="482">
        <f>INDEX(Walkerhill!$A$1:$O$95,CJ$5,$C71)/1000</f>
        <v>51.783588000000002</v>
      </c>
      <c r="CK71" s="482">
        <f>INDEX(Walkerhill!$A$1:$O$95,CK$5,$C71)/1000</f>
        <v>62.655483999999994</v>
      </c>
      <c r="CL71" s="482">
        <f>INDEX(Walkerhill!$A$1:$O$95,CL$5,$C71)/1000</f>
        <v>50.095634999999994</v>
      </c>
      <c r="CM71" s="482">
        <f>INDEX(Walkerhill!$A$1:$O$95,CM$5,$C71)/1000</f>
        <v>43.923003999999999</v>
      </c>
      <c r="CN71" s="482">
        <f>INDEX(Walkerhill!$A$1:$O$95,CN$5,$C71)/1000</f>
        <v>37.470687999999996</v>
      </c>
      <c r="CO71" s="482">
        <f>INDEX(Walkerhill!$A$1:$O$95,CO$5,$C71)/1000</f>
        <v>38.192533000000005</v>
      </c>
      <c r="CP71" s="482">
        <f>INDEX(Walkerhill!$A$1:$O$95,CP$5,$C71)/1000</f>
        <v>35.807403999999998</v>
      </c>
      <c r="CQ71" s="482">
        <f>INDEX(Walkerhill!$A$1:$O$95,CQ$5,$C71)/1000</f>
        <v>39.581361999999991</v>
      </c>
      <c r="CR71" s="482">
        <f>INDEX(Walkerhill!$A$1:$O$95,CR$5,$C71)/1000</f>
        <v>32.118572</v>
      </c>
      <c r="CS71" s="482">
        <f>INDEX(Walkerhill!$A$1:$O$262,CS$5,$C71)/1000</f>
        <v>35.299098000000001</v>
      </c>
      <c r="CT71" s="482">
        <f>INDEX(Walkerhill!$A$1:$O$262,CT$5,$C71)/1000</f>
        <v>36.598262000000005</v>
      </c>
      <c r="CU71" s="482">
        <f>INDEX(Walkerhill!$A$1:$O$262,CU$5,$C71)/1000</f>
        <v>73.652937999999992</v>
      </c>
      <c r="CV71" s="482">
        <f>INDEX(Walkerhill!$A$1:$O$262,CV$5,$C71)/1000</f>
        <v>44.073117000000003</v>
      </c>
      <c r="CW71" s="482">
        <f>INDEX(Walkerhill!$A$1:$O$262,CW$5,$C71)/1000</f>
        <v>55.961646000000009</v>
      </c>
      <c r="CX71" s="482">
        <f>INDEX(Walkerhill!$A$1:$O$262,CX$5,$C71)/1000</f>
        <v>68.948225999999991</v>
      </c>
      <c r="CY71" s="482">
        <f>INDEX(Walkerhill!$A$1:$O$262,CY$5,$C71)/1000</f>
        <v>72.353842</v>
      </c>
      <c r="CZ71" s="482">
        <f>INDEX(Walkerhill!$A$1:$O$262,CZ$5,$C71)/1000</f>
        <v>65.99766000000001</v>
      </c>
      <c r="DA71" s="482">
        <f>INDEX(Walkerhill!$A$1:$O$262,DA$5,$C71)/1000</f>
        <v>95.088716000000005</v>
      </c>
      <c r="DB71" s="482">
        <f>INDEX(Walkerhill!$A$1:$O$262,DB$5,$C71)/1000</f>
        <v>42.520218</v>
      </c>
      <c r="DC71" s="482">
        <f>INDEX(Walkerhill!$A$1:$O$262,DC$5,$C71)/1000</f>
        <v>53.837263</v>
      </c>
      <c r="DD71" s="482">
        <f>INDEX(Walkerhill!$A$1:$O$262,DD$5,$C71)/1000</f>
        <v>59.622610000000002</v>
      </c>
      <c r="DE71" s="482">
        <f>INDEX(Walkerhill!$A$1:$O$262,DE$5,$C71)/1000</f>
        <v>40.778105000000004</v>
      </c>
      <c r="DF71" s="482">
        <f>INDEX(Walkerhill!$A$1:$O$262,DF$5,$C71)/1000</f>
        <v>39.635722000000001</v>
      </c>
      <c r="DG71" s="482">
        <f>INDEX(Walkerhill!$A$1:$O$262,DG$5,$C71)/1000</f>
        <v>60.104709</v>
      </c>
      <c r="DH71" s="482">
        <f>INDEX(Walkerhill!$A$1:$O$262,DH$5,$C71)/1000</f>
        <v>34.273500999999996</v>
      </c>
      <c r="DI71" s="482">
        <f>INDEX(Walkerhill!$A$1:$O$262,DI$5,$C71)/1000</f>
        <v>40.856499999999997</v>
      </c>
      <c r="DJ71" s="482">
        <f>INDEX(Walkerhill!$A$1:$O$262,DJ$5,$C71)/1000</f>
        <v>43.480423999999999</v>
      </c>
      <c r="DK71" s="482">
        <f>INDEX(Walkerhill!$A$1:$O$262,DK$5,$C71)/1000</f>
        <v>51.092266000000002</v>
      </c>
      <c r="DL71" s="482">
        <f>INDEX(Walkerhill!$A$1:$O$262,DL$5,$C71)/1000</f>
        <v>6.5484869999999997</v>
      </c>
      <c r="DM71" s="482">
        <f>INDEX(Walkerhill!$A$1:$O$262,DM$5,$C71)/1000</f>
        <v>1.248561</v>
      </c>
      <c r="DN71" s="482">
        <f>INDEX(Walkerhill!$A$1:$O$262,DN$5,$C71)/1000</f>
        <v>3.6047420000000003</v>
      </c>
      <c r="DO71" s="482">
        <f>INDEX(Walkerhill!$A$1:$O$262,DO$5,$C71)/1000</f>
        <v>2.3295680000000001</v>
      </c>
      <c r="DP71" s="482">
        <f>INDEX(Walkerhill!$A$1:$O$262,DP$5,$C71)/1000</f>
        <v>1.3282</v>
      </c>
      <c r="DQ71" s="482">
        <f>INDEX(Walkerhill!$A$1:$O$262,DQ$5,$C71)/1000</f>
        <v>1.0884039999999999</v>
      </c>
      <c r="DR71" s="482">
        <f>INDEX(Walkerhill!$A$1:$O$262,DR$5,$C71)/1000</f>
        <v>1.1861410000000001</v>
      </c>
      <c r="DS71" s="482">
        <f>INDEX(Walkerhill!$A$1:$O$262,DS$5,$C71)/1000</f>
        <v>2.9304459999999999</v>
      </c>
      <c r="DT71" s="482">
        <f>INDEX(Walkerhill!$A$1:$O$262,DT$5,$C71)/1000</f>
        <v>5.9176260000000003</v>
      </c>
      <c r="DU71" s="482">
        <f>INDEX(Walkerhill!$A$1:$O$262,DU$5,$C71)/1000</f>
        <v>0.14557</v>
      </c>
      <c r="DV71" s="482">
        <f>INDEX(Walkerhill!$A$1:$O$262,DV$5,$C71)/1000</f>
        <v>6.3290619999999995</v>
      </c>
      <c r="DW71" s="482">
        <f>INDEX(Walkerhill!$A$1:$O$262,DW$5,$C71)/1000</f>
        <v>2.62541</v>
      </c>
      <c r="DX71" s="482">
        <f>INDEX(Walkerhill!$A$1:$O$262,DX$5,$C71)/1000</f>
        <v>3.1236060000000001</v>
      </c>
      <c r="DY71" s="482">
        <f>INDEX(Walkerhill!$A$1:$O$262,DY$5,$C71)/1000</f>
        <v>18.248683</v>
      </c>
      <c r="DZ71" s="482">
        <f>INDEX(Walkerhill!$A$1:$O$262,DZ$5,$C71)/1000</f>
        <v>7.6956490000000004</v>
      </c>
      <c r="EA71" s="482">
        <f>INDEX(Walkerhill!$A$1:$O$262,EA$5,$C71)/1000</f>
        <v>2.6497199999999999</v>
      </c>
      <c r="EB71" s="482">
        <f>INDEX(Walkerhill!$A$1:$O$262,EB$5,$C71)/1000</f>
        <v>0.76091999999999993</v>
      </c>
      <c r="EC71" s="482">
        <f>INDEX(Walkerhill!$A$1:$O$262,EC$5,$C71)/1000</f>
        <v>1.0770820000000001</v>
      </c>
      <c r="ED71" s="482">
        <f>INDEX(Walkerhill!$A$1:$O$262,ED$5,$C71)/1000</f>
        <v>2.1234920000000002</v>
      </c>
      <c r="EE71" s="482">
        <f>INDEX(Walkerhill!$A$1:$O$262,EE$5,$C71)/1000</f>
        <v>3.5829710000000001</v>
      </c>
      <c r="EF71" s="482">
        <f>INDEX(Walkerhill!$A$1:$O$262,EF$5,$C71)/1000</f>
        <v>4.3554629999999994</v>
      </c>
      <c r="EG71" s="482">
        <f>INDEX(Walkerhill!$A$1:$O$262,EG$5,$C71)/1000</f>
        <v>2.4441599999999997</v>
      </c>
      <c r="EH71" s="482">
        <f>INDEX(Walkerhill!$A$1:$O$262,EH$5,$C71)/1000</f>
        <v>3.411511</v>
      </c>
      <c r="EI71" s="482">
        <f>INDEX(Walkerhill!$A$1:$O$262,EI$5,$C71)/1000</f>
        <v>3.4275639999999998</v>
      </c>
      <c r="EJ71" s="482">
        <f>INDEX(Walkerhill!$A$1:$O$262,EJ$5,$C71)/1000</f>
        <v>7.2910490000000001</v>
      </c>
      <c r="EK71" s="482">
        <f>INDEX(Walkerhill!$A$1:$O$262,EK$5,$C71)/1000</f>
        <v>14.433581999999999</v>
      </c>
      <c r="EL71" s="482">
        <f>INDEX(Walkerhill!$A$1:$O$262,EL$5,$C71)/1000</f>
        <v>4.5902129999999994</v>
      </c>
      <c r="EM71" s="482">
        <f>INDEX(Walkerhill!$A$1:$O$262,EM$5,$C71)/1000</f>
        <v>2.368198</v>
      </c>
      <c r="EN71" s="482">
        <f>INDEX(Walkerhill!$A$1:$O$262,EN$5,$C71)/1000</f>
        <v>7.5346039999999999</v>
      </c>
      <c r="EO71" s="482">
        <f>INDEX(Walkerhill!$A$1:$O$262,EO$5,$C71)/1000</f>
        <v>8.1272830000000003</v>
      </c>
      <c r="EP71" s="482">
        <f>INDEX(Walkerhill!$A$1:$O$262,EP$5,$C71)/1000</f>
        <v>9.9855400000000003</v>
      </c>
      <c r="EQ71" s="482">
        <f>INDEX(Walkerhill!$A$1:$O$262,EQ$5,$C71)/1000</f>
        <v>25.083734</v>
      </c>
      <c r="ER71" s="482">
        <f>INDEX(Walkerhill!$A$1:$O$262,ER$5,$C71)/1000</f>
        <v>15.797732</v>
      </c>
      <c r="ES71" s="482">
        <f>INDEX(Walkerhill!$A$1:$O$262,ES$5,$C71)/1000</f>
        <v>15.091499000000001</v>
      </c>
      <c r="ET71" s="482">
        <f>INDEX(Walkerhill!$A$1:$O$262,ET$5,$C71)/1000</f>
        <v>13.812168</v>
      </c>
      <c r="EU71" s="482">
        <f>INDEX(Walkerhill!$A$1:$O$262,EU$5,$C71)/1000</f>
        <v>13.660099000000001</v>
      </c>
      <c r="EV71" s="482">
        <f>INDEX(Walkerhill!$A$1:$O$262,EV$5,$C71)/1000</f>
        <v>20.463086000000001</v>
      </c>
      <c r="EW71" s="482">
        <f>INDEX(Walkerhill!$A$1:$O$262,EW$5,$C71)/1000</f>
        <v>35.942980000000006</v>
      </c>
      <c r="EX71" s="482">
        <f>INDEX(Walkerhill!$A$1:$O$262,EX$5,$C71)/1000</f>
        <v>34.024312999999999</v>
      </c>
      <c r="EY71" s="482">
        <f>INDEX(Walkerhill!$A$1:$O$262,EY$5,$C71)/1000</f>
        <v>39.243968000000002</v>
      </c>
      <c r="EZ71" s="482">
        <f>INDEX(Walkerhill!$A$1:$O$262,EZ$5,$C71)/1000</f>
        <v>36.260576</v>
      </c>
      <c r="FA71" s="482">
        <f>INDEX(Walkerhill!$A$1:$O$262,FA$5,$C71)/1000</f>
        <v>40.074914</v>
      </c>
      <c r="FB71" s="482">
        <f>INDEX(Walkerhill!$A$1:$O$262,FB$5,$C71)/1000</f>
        <v>45.146366</v>
      </c>
      <c r="FC71" s="482">
        <f>INDEX(Walkerhill!$A$1:$O$262,FC$5,$C71)/1000</f>
        <v>55.117701999999994</v>
      </c>
      <c r="FD71" s="482">
        <f>INDEX(Walkerhill!$A$1:$O$262,FD$5,$C71)/1000</f>
        <v>46.632505999999999</v>
      </c>
      <c r="FE71" s="482">
        <f>INDEX(Walkerhill!$A$1:$O$262,FE$5,$C71)/1000</f>
        <v>42.846728999999996</v>
      </c>
      <c r="FF71" s="482">
        <f>INDEX(Walkerhill!$A$1:$O$262,FF$5,$C71)/1000</f>
        <v>36.760584999999999</v>
      </c>
      <c r="FG71" s="482">
        <f>INDEX(Walkerhill!$A$1:$O$262,FG$5,$C71)/1000</f>
        <v>70.409875999999997</v>
      </c>
      <c r="FH71" s="482">
        <f>INDEX(Walkerhill!$A$1:$O$262,FH$5,$C71)/1000</f>
        <v>40.550656000000004</v>
      </c>
      <c r="FI71" s="482">
        <f>INDEX(Walkerhill!$A$1:$O$262,FI$5,$C71)/1000</f>
        <v>50.375381000000004</v>
      </c>
      <c r="FJ71" s="482">
        <f>INDEX(Walkerhill!$A$1:$O$262,FJ$5,$C71)/1000</f>
        <v>44.425830999999995</v>
      </c>
      <c r="FK71" s="482">
        <f>INDEX(Walkerhill!$A$1:$O$262,FK$5,$C71)/1000</f>
        <v>38.830510000000004</v>
      </c>
      <c r="FL71" s="482">
        <f>INDEX(Walkerhill!$A$1:$O$262,FL$5,$C71)/1000</f>
        <v>45.933171999999999</v>
      </c>
      <c r="FM71" s="482">
        <f>INDEX(Walkerhill!$A$1:$O$262,FM$5,$C71)/1000</f>
        <v>55.551271</v>
      </c>
      <c r="FN71" s="482">
        <f>INDEX(Walkerhill!$A$1:$O$262,FN$5,$C71)/1000</f>
        <v>43.24653</v>
      </c>
      <c r="FO71" s="482">
        <f>INDEX(Walkerhill!$A$1:$O$262,FO$5,$C71)/1000</f>
        <v>41.700311999999997</v>
      </c>
      <c r="FP71" s="482">
        <f>INDEX(Walkerhill!$A$1:$O$262,FP$5,$C71)/1000</f>
        <v>38.588521999999998</v>
      </c>
      <c r="FQ71" s="482">
        <f>INDEX(Walkerhill!$A$1:$O$262,FQ$5,$C71)/1000</f>
        <v>36.704000000000001</v>
      </c>
      <c r="FR71" s="482">
        <f>INDEX(Walkerhill!$A$1:$O$262,FR$5,$C71)/1000</f>
        <v>44.548000000000002</v>
      </c>
      <c r="FS71" s="482">
        <f>INDEX(Walkerhill!$A$1:$O$262,FS$5,$C71)/1000</f>
        <v>49.365000000000002</v>
      </c>
      <c r="FT71" s="482">
        <f>INDEX(Walkerhill!$A$1:$O$262,FT$5,$C71)/1000</f>
        <v>48.404716000000001</v>
      </c>
      <c r="FU71" s="482">
        <f>INDEX(Walkerhill!$A$1:$O$262,FU$5,$C71)/1000</f>
        <v>37.901000000000003</v>
      </c>
      <c r="FV71" s="482">
        <f>INDEX(Walkerhill!$A$1:$O$262,FV$5,$C71)/1000</f>
        <v>43.68</v>
      </c>
      <c r="FW71" s="482">
        <f>INDEX(Walkerhill!$A$1:$O$262,FW$5,$C71)/1000</f>
        <v>56.917999999999999</v>
      </c>
      <c r="FX71" s="482">
        <f>INDEX(Walkerhill!$A$1:$O$262,FX$5,$C71)/1000</f>
        <v>45.817</v>
      </c>
      <c r="FY71" s="482">
        <f>INDEX(Walkerhill!$A$1:$O$262,FY$5,$C71)/1000</f>
        <v>52.197000000000003</v>
      </c>
      <c r="FZ71" s="482">
        <f>INDEX(Walkerhill!$A$1:$O$262,FZ$5,$C71)/1000</f>
        <v>46.738</v>
      </c>
      <c r="GA71" s="482">
        <f>INDEX(Walkerhill!$A$1:$O$262,GA$5,$C71)/1000</f>
        <v>61.512999999999998</v>
      </c>
      <c r="GB71" s="482">
        <f>INDEX(Walkerhill!$A$1:$O$262,GB$5,$C71)/1000</f>
        <v>37.578000000000003</v>
      </c>
      <c r="GC71" s="482">
        <f>INDEX(Walkerhill!$A$1:$O$262,GC$5,$C71)/1000</f>
        <v>43.593771999999994</v>
      </c>
      <c r="GD71" s="482">
        <f>INDEX(Walkerhill!$A$1:$O$262,GD$5,$C71)/1000</f>
        <v>54.998818</v>
      </c>
      <c r="GE71" s="482">
        <f>INDEX(Walkerhill!$A$1:$O$262,GE$5,$C71)/1000</f>
        <v>43.735777999999996</v>
      </c>
      <c r="GG71" s="482"/>
      <c r="GH71"/>
      <c r="GI71"/>
      <c r="GJ71"/>
      <c r="GK71" s="9"/>
      <c r="GL71" s="9"/>
      <c r="GM71" s="9"/>
      <c r="GN71" s="9"/>
      <c r="GO71" s="9"/>
      <c r="GP71" s="9"/>
      <c r="GQ71" s="9"/>
      <c r="GR71" s="9"/>
      <c r="GS71" s="9"/>
      <c r="GT71" s="173"/>
      <c r="GU71" s="173"/>
      <c r="GV71" s="173"/>
    </row>
    <row r="72" spans="1:208">
      <c r="A72" s="173"/>
      <c r="B72" s="190"/>
      <c r="C72" s="190">
        <v>8</v>
      </c>
      <c r="D72" s="189" t="s">
        <v>101</v>
      </c>
      <c r="E72" s="190" t="s">
        <v>102</v>
      </c>
      <c r="F72" s="7">
        <f>INDEX(Walkerhill!$A$1:$O$95,F$5,$C72)/1000</f>
        <v>52.908999999999999</v>
      </c>
      <c r="G72" s="7">
        <f>INDEX(Walkerhill!$A$1:$O$95,G$5,$C72)/1000</f>
        <v>58.494</v>
      </c>
      <c r="H72" s="7">
        <f>INDEX(Walkerhill!$A$1:$O$95,H$5,$C72)/1000</f>
        <v>58.209000000000003</v>
      </c>
      <c r="I72" s="7">
        <f>INDEX(Walkerhill!$A$1:$O$95,I$5,$C72)/1000</f>
        <v>55.877000000000002</v>
      </c>
      <c r="J72" s="7">
        <f>INDEX(Walkerhill!$A$1:$O$95,J$5,$C72)/1000</f>
        <v>58.651000000000003</v>
      </c>
      <c r="K72" s="7">
        <f>INDEX(Walkerhill!$A$1:$O$95,K$5,$C72)/1000</f>
        <v>49.518999999999998</v>
      </c>
      <c r="L72" s="7">
        <f>INDEX(Walkerhill!$A$1:$O$95,L$5,$C72)/1000</f>
        <v>54.369</v>
      </c>
      <c r="M72" s="7">
        <f>INDEX(Walkerhill!$A$1:$O$95,M$5,$C72)/1000</f>
        <v>55.533999999999999</v>
      </c>
      <c r="N72" s="7">
        <f>INDEX(Walkerhill!$A$1:$O$95,N$5,$C72)/1000</f>
        <v>85.308999999999997</v>
      </c>
      <c r="O72" s="7">
        <f>INDEX(Walkerhill!$A$1:$O$95,O$5,$C72)/1000</f>
        <v>76.165000000000006</v>
      </c>
      <c r="P72" s="7">
        <f>INDEX(Walkerhill!$A$1:$O$95,P$5,$C72)/1000</f>
        <v>60.095999999999997</v>
      </c>
      <c r="Q72" s="7">
        <f>INDEX(Walkerhill!$A$1:$O$95,Q$5,$C72)/1000</f>
        <v>63.198999999999998</v>
      </c>
      <c r="R72" s="7">
        <f>INDEX(Walkerhill!$A$1:$O$95,R$5,$C72)/1000</f>
        <v>50.868000000000002</v>
      </c>
      <c r="S72" s="7">
        <f>INDEX(Walkerhill!$A$1:$O$95,S$5,$C72)/1000</f>
        <v>65.058999999999997</v>
      </c>
      <c r="T72" s="7">
        <f>INDEX(Walkerhill!$A$1:$O$95,T$5,$C72)/1000</f>
        <v>66.936999999999998</v>
      </c>
      <c r="U72" s="7">
        <f>INDEX(Walkerhill!$A$1:$O$95,U$5,$C72)/1000</f>
        <v>48.569000000000003</v>
      </c>
      <c r="V72" s="7">
        <f>INDEX(Walkerhill!$A$1:$O$95,V$5,$C72)/1000</f>
        <v>54.036000000000001</v>
      </c>
      <c r="W72" s="7">
        <f>INDEX(Walkerhill!$A$1:$O$95,W$5,$C72)/1000</f>
        <v>50.356999999999999</v>
      </c>
      <c r="X72" s="7">
        <f>INDEX(Walkerhill!$A$1:$O$95,X$5,$C72)/1000</f>
        <v>67.445999999999998</v>
      </c>
      <c r="Y72" s="7">
        <f>INDEX(Walkerhill!$A$1:$O$95,Y$5,$C72)/1000</f>
        <v>53.258000000000003</v>
      </c>
      <c r="Z72" s="7">
        <f>INDEX(Walkerhill!$A$1:$O$95,Z$5,$C72)/1000</f>
        <v>60.792999999999999</v>
      </c>
      <c r="AA72" s="7">
        <f>INDEX(Walkerhill!$A$1:$O$95,AA$5,$C72)/1000</f>
        <v>88.893000000000001</v>
      </c>
      <c r="AB72" s="7">
        <f>INDEX(Walkerhill!$A$1:$O$95,AB$5,$C72)/1000</f>
        <v>52.643000000000001</v>
      </c>
      <c r="AC72" s="7">
        <f>INDEX(Walkerhill!$A$1:$O$95,AC$5,$C72)/1000</f>
        <v>61.283999999999999</v>
      </c>
      <c r="AD72" s="7">
        <f>INDEX(Walkerhill!$A$1:$O$95,AD$5,$C72)/1000</f>
        <v>54.683999999999997</v>
      </c>
      <c r="AE72" s="7">
        <f>INDEX(Walkerhill!$A$1:$O$95,AE$5,$C72)/1000</f>
        <v>71.55</v>
      </c>
      <c r="AF72" s="7">
        <f>INDEX(Walkerhill!$A$1:$O$95,AF$5,$C72)/1000</f>
        <v>54.944000000000003</v>
      </c>
      <c r="AG72" s="7">
        <f>INDEX(Walkerhill!$A$1:$O$95,AG$5,$C72)/1000</f>
        <v>49.651000000000003</v>
      </c>
      <c r="AH72" s="7">
        <f>INDEX(Walkerhill!$A$1:$O$95,AH$5,$C72)/1000</f>
        <v>48.401000000000003</v>
      </c>
      <c r="AI72" s="7">
        <f>INDEX(Walkerhill!$A$1:$O$95,AI$5,$C72)/1000</f>
        <v>54.814</v>
      </c>
      <c r="AJ72" s="7">
        <f>INDEX(Walkerhill!$A$1:$O$95,AJ$5,$C72)/1000</f>
        <v>51.817</v>
      </c>
      <c r="AK72" s="7">
        <f>INDEX(Walkerhill!$A$1:$O$95,AK$5,$C72)/1000</f>
        <v>55.664000000000001</v>
      </c>
      <c r="AL72" s="7">
        <f>INDEX(Walkerhill!$A$1:$O$95,AL$5,$C72)/1000</f>
        <v>52.524999999999999</v>
      </c>
      <c r="AM72" s="7">
        <f>INDEX(Walkerhill!$A$1:$O$95,AM$5,$C72)/1000</f>
        <v>79.427999999999997</v>
      </c>
      <c r="AN72" s="7">
        <f>INDEX(Walkerhill!$A$1:$O$95,AN$5,$C72)/1000</f>
        <v>59.264000000000003</v>
      </c>
      <c r="AO72" s="7">
        <f>INDEX(Walkerhill!$A$1:$O$95,AO$5,$C72)/1000</f>
        <v>50.823999999999998</v>
      </c>
      <c r="AP72" s="7">
        <f>INDEX(Walkerhill!$A$1:$O$95,AP$5,$C72)/1000</f>
        <v>51.976999999999997</v>
      </c>
      <c r="AQ72" s="7">
        <f>INDEX(Walkerhill!$A$1:$O$95,AQ$5,$C72)/1000</f>
        <v>89.198999999999998</v>
      </c>
      <c r="AR72" s="7">
        <f>INDEX(Walkerhill!$A$1:$O$95,AR$5,$C72)/1000</f>
        <v>44.994</v>
      </c>
      <c r="AS72" s="7">
        <f>INDEX(Walkerhill!$A$1:$O$95,AS$5,$C72)/1000</f>
        <v>36.741</v>
      </c>
      <c r="AT72" s="7">
        <f>INDEX(Walkerhill!$A$1:$O$95,AT$5,$C72)/1000</f>
        <v>47.204218999999995</v>
      </c>
      <c r="AU72" s="7">
        <f>INDEX(Walkerhill!$A$1:$O$95,AU$5,$C72)/1000</f>
        <v>38.183</v>
      </c>
      <c r="AV72" s="7">
        <f>INDEX(Walkerhill!$A$1:$O$95,AV$5,$C72)/1000</f>
        <v>52.088235999999995</v>
      </c>
      <c r="AW72" s="7">
        <f>INDEX(Walkerhill!$A$1:$O$95,AW$5,$C72)/1000</f>
        <v>44.769703999999997</v>
      </c>
      <c r="AX72" s="7">
        <f>INDEX(Walkerhill!$A$1:$O$95,AX$5,$C72)/1000</f>
        <v>42.405559000000004</v>
      </c>
      <c r="AY72" s="7">
        <f>INDEX(Walkerhill!$A$1:$O$95,AY$5,$C72)/1000</f>
        <v>58.274906999999999</v>
      </c>
      <c r="AZ72" s="7">
        <f>INDEX(Walkerhill!$A$1:$O$95,AZ$5,$C72)/1000</f>
        <v>43.039062999999999</v>
      </c>
      <c r="BA72" s="7">
        <f>INDEX(Walkerhill!$A$1:$O$95,BA$5,$C72)/1000</f>
        <v>42.205862000000003</v>
      </c>
      <c r="BB72" s="7">
        <f>INDEX(Walkerhill!$A$1:$O$95,BB$5,$C72)/1000</f>
        <v>36.916970999999997</v>
      </c>
      <c r="BC72" s="7">
        <f>INDEX(Walkerhill!$A$1:$O$95,BC$5,$C72)/1000</f>
        <v>55.649705999999995</v>
      </c>
      <c r="BD72" s="7">
        <f>INDEX(Walkerhill!$A$1:$O$95,BD$5,$C72)/1000</f>
        <v>39.465807999999996</v>
      </c>
      <c r="BE72" s="7">
        <f>INDEX(Walkerhill!$A$1:$O$95,BE$5,$C72)/1000</f>
        <v>38.146698999999998</v>
      </c>
      <c r="BF72" s="7">
        <f>INDEX(Walkerhill!$A$1:$O$95,BF$5,$C72)/1000</f>
        <v>54.142302000000001</v>
      </c>
      <c r="BG72" s="7">
        <f>INDEX(Walkerhill!$A$1:$O$95,BG$5,$C72)/1000</f>
        <v>26.677012999999999</v>
      </c>
      <c r="BH72" s="7">
        <f>INDEX(Walkerhill!$A$1:$O$95,BH$5,$C72)/1000</f>
        <v>30.804976999999997</v>
      </c>
      <c r="BI72" s="482">
        <f>INDEX(Walkerhill!$A$1:$O$95,BI$5,$C72)/1000</f>
        <v>48.738838000000001</v>
      </c>
      <c r="BJ72" s="482">
        <f>INDEX(Walkerhill!$A$1:$O$95,BJ$5,$C72)/1000</f>
        <v>55.218425000000003</v>
      </c>
      <c r="BK72" s="482">
        <f>INDEX(Walkerhill!$A$1:$O$95,BK$5,$C72)/1000</f>
        <v>65.814875999999998</v>
      </c>
      <c r="BL72" s="482">
        <f>INDEX(Walkerhill!$A$1:$O$95,BL$5,$C72)/1000</f>
        <v>36.709477</v>
      </c>
      <c r="BM72" s="482">
        <f>INDEX(Walkerhill!$A$1:$O$95,BM$5,$C72)/1000</f>
        <v>39.588478000000002</v>
      </c>
      <c r="BN72" s="482">
        <f>INDEX(Walkerhill!$A$1:$O$95,BN$5,$C72)/1000</f>
        <v>39.093739999999997</v>
      </c>
      <c r="BO72" s="737">
        <f>INDEX(Walkerhill!$A$1:$O$95,BO$5,$C72)/1000</f>
        <v>43.726419</v>
      </c>
      <c r="BP72" s="482">
        <f>INDEX(Walkerhill!$A$1:$O$95,BP$5,$C72)/1000</f>
        <v>56.336160000000007</v>
      </c>
      <c r="BQ72" s="482">
        <f>INDEX(Walkerhill!$A$1:$O$95,BQ$5,$C72)/1000</f>
        <v>50.460785999999999</v>
      </c>
      <c r="BR72" s="482">
        <f>INDEX(Walkerhill!$A$1:$O$95,BR$5,$C72)/1000</f>
        <v>68.792704999999998</v>
      </c>
      <c r="BS72" s="482">
        <f>INDEX(Walkerhill!$A$1:$O$95,BS$5,$C72)/1000</f>
        <v>44.481194000000002</v>
      </c>
      <c r="BT72" s="482">
        <f>INDEX(Walkerhill!$A$1:$O$95,BT$5,$C72)/1000</f>
        <v>59.114966000000003</v>
      </c>
      <c r="BU72" s="482">
        <f>INDEX(Walkerhill!$A$1:$O$95,BU$5,$C72)/1000</f>
        <v>47.736705999999998</v>
      </c>
      <c r="BV72" s="482">
        <f>INDEX(Walkerhill!$A$1:$O$95,BV$5,$C72)/1000</f>
        <v>55.535656000000003</v>
      </c>
      <c r="BW72" s="482">
        <f>INDEX(Walkerhill!$A$1:$O$95,BW$5,$C72)/1000</f>
        <v>59.881031999999998</v>
      </c>
      <c r="BX72" s="482">
        <f>INDEX(Walkerhill!$A$1:$O$95,BX$5,$C72)/1000</f>
        <v>53.975938999999997</v>
      </c>
      <c r="BY72" s="482">
        <f>INDEX(Walkerhill!$A$1:$O$95,BY$5,$C72)/1000</f>
        <v>51.663343999999995</v>
      </c>
      <c r="BZ72" s="482">
        <f>INDEX(Walkerhill!$A$1:$O$95,BZ$5,$C72)/1000</f>
        <v>53.670641000000003</v>
      </c>
      <c r="CA72" s="737">
        <f>INDEX(Walkerhill!$A$1:$O$95,CA$5,$C72)/1000</f>
        <v>52.066206000000001</v>
      </c>
      <c r="CB72" s="482">
        <f>INDEX(Walkerhill!$A$1:$O$95,CB$5,$C72)/1000</f>
        <v>63.924917000000001</v>
      </c>
      <c r="CC72" s="482">
        <f>INDEX(Walkerhill!$A$1:$O$95,CC$5,$C72)/1000</f>
        <v>58.508541999999998</v>
      </c>
      <c r="CD72" s="482">
        <f>INDEX(Walkerhill!$A$1:$O$95,CD$5,$C72)/1000</f>
        <v>53.330126999999997</v>
      </c>
      <c r="CE72" s="482">
        <f>INDEX(Walkerhill!$A$1:$O$95,CE$5,$C72)/1000</f>
        <v>47.806877999999998</v>
      </c>
      <c r="CF72" s="482">
        <f>INDEX(Walkerhill!$A$1:$O$95,CF$5,$C72)/1000</f>
        <v>62.956623</v>
      </c>
      <c r="CG72" s="482">
        <f>INDEX(Walkerhill!$A$1:$O$95,CG$5,$C72)/1000</f>
        <v>62.865196000000005</v>
      </c>
      <c r="CH72" s="482">
        <f>INDEX(Walkerhill!$A$1:$O$95,CH$5,$C72)/1000</f>
        <v>60.550787999999997</v>
      </c>
      <c r="CI72" s="482">
        <f>INDEX(Walkerhill!$A$1:$O$95,CI$5,$C72)/1000</f>
        <v>45.758409</v>
      </c>
      <c r="CJ72" s="482">
        <f>INDEX(Walkerhill!$A$1:$O$95,CJ$5,$C72)/1000</f>
        <v>44.571764999999999</v>
      </c>
      <c r="CK72" s="482">
        <f>INDEX(Walkerhill!$A$1:$O$95,CK$5,$C72)/1000</f>
        <v>47.020114</v>
      </c>
      <c r="CL72" s="482">
        <f>INDEX(Walkerhill!$A$1:$O$95,CL$5,$C72)/1000</f>
        <v>64.258532000000002</v>
      </c>
      <c r="CM72" s="482">
        <f>INDEX(Walkerhill!$A$1:$O$95,CM$5,$C72)/1000</f>
        <v>54.556805999999995</v>
      </c>
      <c r="CN72" s="482">
        <f>INDEX(Walkerhill!$A$1:$O$95,CN$5,$C72)/1000</f>
        <v>112.008465</v>
      </c>
      <c r="CO72" s="482">
        <f>INDEX(Walkerhill!$A$1:$O$95,CO$5,$C72)/1000</f>
        <v>54.815512999999996</v>
      </c>
      <c r="CP72" s="482">
        <f>INDEX(Walkerhill!$A$1:$O$95,CP$5,$C72)/1000</f>
        <v>77.949280999999999</v>
      </c>
      <c r="CQ72" s="482">
        <f>INDEX(Walkerhill!$A$1:$O$95,CQ$5,$C72)/1000</f>
        <v>53.129213</v>
      </c>
      <c r="CR72" s="482">
        <f>INDEX(Walkerhill!$A$1:$O$95,CR$5,$C72)/1000</f>
        <v>54.217874000000002</v>
      </c>
      <c r="CS72" s="482">
        <f>INDEX(Walkerhill!$A$1:$O$262,CS$5,$C72)/1000</f>
        <v>68.309862999999993</v>
      </c>
      <c r="CT72" s="482">
        <f>INDEX(Walkerhill!$A$1:$O$262,CT$5,$C72)/1000</f>
        <v>61.353951000000002</v>
      </c>
      <c r="CU72" s="482">
        <f>INDEX(Walkerhill!$A$1:$O$262,CU$5,$C72)/1000</f>
        <v>55.240057</v>
      </c>
      <c r="CV72" s="482">
        <f>INDEX(Walkerhill!$A$1:$O$262,CV$5,$C72)/1000</f>
        <v>49.106465</v>
      </c>
      <c r="CW72" s="482">
        <f>INDEX(Walkerhill!$A$1:$O$262,CW$5,$C72)/1000</f>
        <v>56.031661</v>
      </c>
      <c r="CX72" s="482">
        <f>INDEX(Walkerhill!$A$1:$O$262,CX$5,$C72)/1000</f>
        <v>56.001519999999999</v>
      </c>
      <c r="CY72" s="482">
        <f>INDEX(Walkerhill!$A$1:$O$262,CY$5,$C72)/1000</f>
        <v>50.833100999999999</v>
      </c>
      <c r="CZ72" s="482">
        <f>INDEX(Walkerhill!$A$1:$O$262,CZ$5,$C72)/1000</f>
        <v>62.807521000000001</v>
      </c>
      <c r="DA72" s="482">
        <f>INDEX(Walkerhill!$A$1:$O$262,DA$5,$C72)/1000</f>
        <v>66.425646</v>
      </c>
      <c r="DB72" s="482">
        <f>INDEX(Walkerhill!$A$1:$O$262,DB$5,$C72)/1000</f>
        <v>74.596190000000007</v>
      </c>
      <c r="DC72" s="482">
        <f>INDEX(Walkerhill!$A$1:$O$262,DC$5,$C72)/1000</f>
        <v>70.357832999999999</v>
      </c>
      <c r="DD72" s="482">
        <f>INDEX(Walkerhill!$A$1:$O$262,DD$5,$C72)/1000</f>
        <v>66.660422000000011</v>
      </c>
      <c r="DE72" s="482">
        <f>INDEX(Walkerhill!$A$1:$O$262,DE$5,$C72)/1000</f>
        <v>84.643978000000004</v>
      </c>
      <c r="DF72" s="482">
        <f>INDEX(Walkerhill!$A$1:$O$262,DF$5,$C72)/1000</f>
        <v>58.027321000000001</v>
      </c>
      <c r="DG72" s="482">
        <f>INDEX(Walkerhill!$A$1:$O$262,DG$5,$C72)/1000</f>
        <v>56.728978000000005</v>
      </c>
      <c r="DH72" s="482">
        <f>INDEX(Walkerhill!$A$1:$O$262,DH$5,$C72)/1000</f>
        <v>55.355614000000003</v>
      </c>
      <c r="DI72" s="482">
        <f>INDEX(Walkerhill!$A$1:$O$262,DI$5,$C72)/1000</f>
        <v>67.483937000000012</v>
      </c>
      <c r="DJ72" s="482">
        <f>INDEX(Walkerhill!$A$1:$O$262,DJ$5,$C72)/1000</f>
        <v>64.583287999999996</v>
      </c>
      <c r="DK72" s="482">
        <f>INDEX(Walkerhill!$A$1:$O$262,DK$5,$C72)/1000</f>
        <v>49.055492000000001</v>
      </c>
      <c r="DL72" s="482">
        <f>INDEX(Walkerhill!$A$1:$O$262,DL$5,$C72)/1000</f>
        <v>8.2764299999999995</v>
      </c>
      <c r="DM72" s="482">
        <f>INDEX(Walkerhill!$A$1:$O$262,DM$5,$C72)/1000</f>
        <v>8.8450000000000001E-2</v>
      </c>
      <c r="DN72" s="482">
        <f>INDEX(Walkerhill!$A$1:$O$262,DN$5,$C72)/1000</f>
        <v>5.1999999999999998E-2</v>
      </c>
      <c r="DO72" s="482">
        <f>INDEX(Walkerhill!$A$1:$O$262,DO$5,$C72)/1000</f>
        <v>2.0649999999999998E-2</v>
      </c>
      <c r="DP72" s="482">
        <f>INDEX(Walkerhill!$A$1:$O$262,DP$5,$C72)/1000</f>
        <v>1.585E-2</v>
      </c>
      <c r="DQ72" s="482">
        <f>INDEX(Walkerhill!$A$1:$O$262,DQ$5,$C72)/1000</f>
        <v>1.191E-2</v>
      </c>
      <c r="DR72" s="482">
        <f>INDEX(Walkerhill!$A$1:$O$262,DR$5,$C72)/1000</f>
        <v>3.8299999999999994E-2</v>
      </c>
      <c r="DS72" s="482">
        <f>INDEX(Walkerhill!$A$1:$O$262,DS$5,$C72)/1000</f>
        <v>0.15748400000000001</v>
      </c>
      <c r="DT72" s="482">
        <f>INDEX(Walkerhill!$A$1:$O$262,DT$5,$C72)/1000</f>
        <v>0.5125599999999999</v>
      </c>
      <c r="DU72" s="482">
        <f>INDEX(Walkerhill!$A$1:$O$262,DU$5,$C72)/1000</f>
        <v>0</v>
      </c>
      <c r="DV72" s="482">
        <f>INDEX(Walkerhill!$A$1:$O$262,DV$5,$C72)/1000</f>
        <v>0.47602</v>
      </c>
      <c r="DW72" s="482">
        <f>INDEX(Walkerhill!$A$1:$O$262,DW$5,$C72)/1000</f>
        <v>0.66100000000000003</v>
      </c>
      <c r="DX72" s="482">
        <f>INDEX(Walkerhill!$A$1:$O$262,DX$5,$C72)/1000</f>
        <v>0.93474699999999999</v>
      </c>
      <c r="DY72" s="482">
        <f>INDEX(Walkerhill!$A$1:$O$262,DY$5,$C72)/1000</f>
        <v>1.11052</v>
      </c>
      <c r="DZ72" s="482">
        <f>INDEX(Walkerhill!$A$1:$O$262,DZ$5,$C72)/1000</f>
        <v>0.48148000000000002</v>
      </c>
      <c r="EA72" s="482">
        <f>INDEX(Walkerhill!$A$1:$O$262,EA$5,$C72)/1000</f>
        <v>2.3942649999999999</v>
      </c>
      <c r="EB72" s="482">
        <f>INDEX(Walkerhill!$A$1:$O$262,EB$5,$C72)/1000</f>
        <v>5.0569999999999997E-2</v>
      </c>
      <c r="EC72" s="482">
        <f>INDEX(Walkerhill!$A$1:$O$262,EC$5,$C72)/1000</f>
        <v>0.37226500000000001</v>
      </c>
      <c r="ED72" s="482">
        <f>INDEX(Walkerhill!$A$1:$O$262,ED$5,$C72)/1000</f>
        <v>0.380998</v>
      </c>
      <c r="EE72" s="482">
        <f>INDEX(Walkerhill!$A$1:$O$262,EE$5,$C72)/1000</f>
        <v>0.43232999999999999</v>
      </c>
      <c r="EF72" s="482">
        <f>INDEX(Walkerhill!$A$1:$O$262,EF$5,$C72)/1000</f>
        <v>0.22369999999999998</v>
      </c>
      <c r="EG72" s="482">
        <f>INDEX(Walkerhill!$A$1:$O$262,EG$5,$C72)/1000</f>
        <v>0.01</v>
      </c>
      <c r="EH72" s="482">
        <f>INDEX(Walkerhill!$A$1:$O$262,EH$5,$C72)/1000</f>
        <v>0.11799999999999999</v>
      </c>
      <c r="EI72" s="482">
        <f>INDEX(Walkerhill!$A$1:$O$262,EI$5,$C72)/1000</f>
        <v>2.7219999999999998E-2</v>
      </c>
      <c r="EJ72" s="482">
        <f>INDEX(Walkerhill!$A$1:$O$262,EJ$5,$C72)/1000</f>
        <v>4.7999999999999996E-3</v>
      </c>
      <c r="EK72" s="482">
        <f>INDEX(Walkerhill!$A$1:$O$262,EK$5,$C72)/1000</f>
        <v>3.9E-2</v>
      </c>
      <c r="EL72" s="482">
        <f>INDEX(Walkerhill!$A$1:$O$262,EL$5,$C72)/1000</f>
        <v>5.5481000000000003E-2</v>
      </c>
      <c r="EM72" s="482">
        <f>INDEX(Walkerhill!$A$1:$O$262,EM$5,$C72)/1000</f>
        <v>3.2917480000000001</v>
      </c>
      <c r="EN72" s="482">
        <f>INDEX(Walkerhill!$A$1:$O$262,EN$5,$C72)/1000</f>
        <v>31.709774000000003</v>
      </c>
      <c r="EO72" s="482">
        <f>INDEX(Walkerhill!$A$1:$O$262,EO$5,$C72)/1000</f>
        <v>49.006682999999995</v>
      </c>
      <c r="EP72" s="482">
        <f>INDEX(Walkerhill!$A$1:$O$262,EP$5,$C72)/1000</f>
        <v>77.576888999999994</v>
      </c>
      <c r="EQ72" s="482">
        <f>INDEX(Walkerhill!$A$1:$O$262,EQ$5,$C72)/1000</f>
        <v>52.084902999999997</v>
      </c>
      <c r="ER72" s="482">
        <f>INDEX(Walkerhill!$A$1:$O$262,ER$5,$C72)/1000</f>
        <v>67.96817999999999</v>
      </c>
      <c r="ES72" s="482">
        <f>INDEX(Walkerhill!$A$1:$O$262,ES$5,$C72)/1000</f>
        <v>73.058884000000006</v>
      </c>
      <c r="ET72" s="482">
        <f>INDEX(Walkerhill!$A$1:$O$262,ET$5,$C72)/1000</f>
        <v>74.709350000000001</v>
      </c>
      <c r="EU72" s="482">
        <f>INDEX(Walkerhill!$A$1:$O$262,EU$5,$C72)/1000</f>
        <v>72.822305</v>
      </c>
      <c r="EV72" s="482">
        <f>INDEX(Walkerhill!$A$1:$O$262,EV$5,$C72)/1000</f>
        <v>83.83475</v>
      </c>
      <c r="EW72" s="482">
        <f>INDEX(Walkerhill!$A$1:$O$262,EW$5,$C72)/1000</f>
        <v>80.496307000000002</v>
      </c>
      <c r="EX72" s="482">
        <f>INDEX(Walkerhill!$A$1:$O$262,EX$5,$C72)/1000</f>
        <v>92.179265000000001</v>
      </c>
      <c r="EY72" s="482">
        <f>INDEX(Walkerhill!$A$1:$O$262,EY$5,$C72)/1000</f>
        <v>82.021107999999998</v>
      </c>
      <c r="EZ72" s="482">
        <f>INDEX(Walkerhill!$A$1:$O$262,EZ$5,$C72)/1000</f>
        <v>81.284793000000008</v>
      </c>
      <c r="FA72" s="482">
        <f>INDEX(Walkerhill!$A$1:$O$262,FA$5,$C72)/1000</f>
        <v>80.425615000000008</v>
      </c>
      <c r="FB72" s="482">
        <f>INDEX(Walkerhill!$A$1:$O$262,FB$5,$C72)/1000</f>
        <v>95.705486000000008</v>
      </c>
      <c r="FC72" s="482">
        <f>INDEX(Walkerhill!$A$1:$O$262,FC$5,$C72)/1000</f>
        <v>71.759312999999992</v>
      </c>
      <c r="FD72" s="482">
        <f>INDEX(Walkerhill!$A$1:$O$262,FD$5,$C72)/1000</f>
        <v>83.857050000000001</v>
      </c>
      <c r="FE72" s="482">
        <f>INDEX(Walkerhill!$A$1:$O$262,FE$5,$C72)/1000</f>
        <v>111.68193099999999</v>
      </c>
      <c r="FF72" s="482">
        <f>INDEX(Walkerhill!$A$1:$O$262,FF$5,$C72)/1000</f>
        <v>83.399023</v>
      </c>
      <c r="FG72" s="482">
        <f>INDEX(Walkerhill!$A$1:$O$262,FG$5,$C72)/1000</f>
        <v>64.337347000000008</v>
      </c>
      <c r="FH72" s="482">
        <f>INDEX(Walkerhill!$A$1:$O$262,FH$5,$C72)/1000</f>
        <v>94.456446999999997</v>
      </c>
      <c r="FI72" s="482">
        <f>INDEX(Walkerhill!$A$1:$O$262,FI$5,$C72)/1000</f>
        <v>69.328861000000003</v>
      </c>
      <c r="FJ72" s="482">
        <f>INDEX(Walkerhill!$A$1:$O$262,FJ$5,$C72)/1000</f>
        <v>90.693376999999998</v>
      </c>
      <c r="FK72" s="482">
        <f>INDEX(Walkerhill!$A$1:$O$262,FK$5,$C72)/1000</f>
        <v>82.009332000000001</v>
      </c>
      <c r="FL72" s="482">
        <f>INDEX(Walkerhill!$A$1:$O$262,FL$5,$C72)/1000</f>
        <v>74.53561599999999</v>
      </c>
      <c r="FM72" s="482">
        <f>INDEX(Walkerhill!$A$1:$O$262,FM$5,$C72)/1000</f>
        <v>100.09867800000001</v>
      </c>
      <c r="FN72" s="482">
        <f>INDEX(Walkerhill!$A$1:$O$262,FN$5,$C72)/1000</f>
        <v>78.004187999999999</v>
      </c>
      <c r="FO72" s="482">
        <f>INDEX(Walkerhill!$A$1:$O$262,FO$5,$C72)/1000</f>
        <v>70.274187000000012</v>
      </c>
      <c r="FP72" s="482">
        <f>INDEX(Walkerhill!$A$1:$O$262,FP$5,$C72)/1000</f>
        <v>77.551706999999993</v>
      </c>
      <c r="FQ72" s="482">
        <f>INDEX(Walkerhill!$A$1:$O$262,FQ$5,$C72)/1000</f>
        <v>71.42</v>
      </c>
      <c r="FR72" s="482">
        <f>INDEX(Walkerhill!$A$1:$O$262,FR$5,$C72)/1000</f>
        <v>84.091999999999999</v>
      </c>
      <c r="FS72" s="482">
        <f>INDEX(Walkerhill!$A$1:$O$262,FS$5,$C72)/1000</f>
        <v>71.778000000000006</v>
      </c>
      <c r="FT72" s="482">
        <f>INDEX(Walkerhill!$A$1:$O$262,FT$5,$C72)/1000</f>
        <v>88.527074499999998</v>
      </c>
      <c r="FU72" s="482">
        <f>INDEX(Walkerhill!$A$1:$O$262,FU$5,$C72)/1000</f>
        <v>68.361000000000004</v>
      </c>
      <c r="FV72" s="482">
        <f>INDEX(Walkerhill!$A$1:$O$262,FV$5,$C72)/1000</f>
        <v>75.159000000000006</v>
      </c>
      <c r="FW72" s="482">
        <f>INDEX(Walkerhill!$A$1:$O$262,FW$5,$C72)/1000</f>
        <v>60.575000000000003</v>
      </c>
      <c r="FX72" s="482">
        <f>INDEX(Walkerhill!$A$1:$O$262,FX$5,$C72)/1000</f>
        <v>64.739000000000004</v>
      </c>
      <c r="FY72" s="482">
        <f>INDEX(Walkerhill!$A$1:$O$262,FY$5,$C72)/1000</f>
        <v>80.751999999999995</v>
      </c>
      <c r="FZ72" s="482">
        <f>INDEX(Walkerhill!$A$1:$O$262,FZ$5,$C72)/1000</f>
        <v>69.912999999999997</v>
      </c>
      <c r="GA72" s="482">
        <f>INDEX(Walkerhill!$A$1:$O$262,GA$5,$C72)/1000</f>
        <v>46.353000000000002</v>
      </c>
      <c r="GB72" s="737">
        <f>INDEX(Walkerhill!$A$1:$O$262,GB$5,$C72)/1000</f>
        <v>86.352999999999994</v>
      </c>
      <c r="GC72" s="737">
        <f>INDEX(Walkerhill!$A$1:$O$262,GC$5,$C72)/1000</f>
        <v>80.04748699999999</v>
      </c>
      <c r="GD72" s="737">
        <f>INDEX(Walkerhill!$A$1:$O$262,GD$5,$C72)/1000</f>
        <v>74.813919999999996</v>
      </c>
      <c r="GE72" s="737">
        <f>INDEX(Walkerhill!$A$1:$O$262,GE$5,$C72)/1000</f>
        <v>58.080686999999998</v>
      </c>
      <c r="GF72" s="482"/>
      <c r="GG72" s="482"/>
      <c r="GH72"/>
      <c r="GI72"/>
      <c r="GJ72"/>
      <c r="GK72" s="173"/>
      <c r="GL72" s="173"/>
      <c r="GM72" s="173"/>
      <c r="GN72" s="173"/>
      <c r="GO72" s="173"/>
      <c r="GP72" s="173"/>
      <c r="GQ72" s="173"/>
      <c r="GR72" s="173"/>
      <c r="GS72" s="173"/>
      <c r="GW72" s="173"/>
      <c r="GX72" s="173"/>
      <c r="GY72" s="173"/>
      <c r="GZ72" s="173"/>
    </row>
    <row r="73" spans="1:208">
      <c r="A73" s="173"/>
      <c r="B73" s="190"/>
      <c r="C73" s="190">
        <f>C72+1</f>
        <v>9</v>
      </c>
      <c r="D73" s="189" t="s">
        <v>103</v>
      </c>
      <c r="E73" s="190" t="s">
        <v>104</v>
      </c>
      <c r="F73" s="7">
        <f>INDEX(Walkerhill!$A$1:$O$95,F$5,$C73)/1000</f>
        <v>29.521000000000001</v>
      </c>
      <c r="G73" s="7">
        <f>INDEX(Walkerhill!$A$1:$O$95,G$5,$C73)/1000</f>
        <v>18.879000000000001</v>
      </c>
      <c r="H73" s="7">
        <f>INDEX(Walkerhill!$A$1:$O$95,H$5,$C73)/1000</f>
        <v>38.140999999999998</v>
      </c>
      <c r="I73" s="7">
        <f>INDEX(Walkerhill!$A$1:$O$95,I$5,$C73)/1000</f>
        <v>28.652000000000001</v>
      </c>
      <c r="J73" s="7">
        <f>INDEX(Walkerhill!$A$1:$O$95,J$5,$C73)/1000</f>
        <v>32.911000000000001</v>
      </c>
      <c r="K73" s="7">
        <f>INDEX(Walkerhill!$A$1:$O$95,K$5,$C73)/1000</f>
        <v>25.821000000000002</v>
      </c>
      <c r="L73" s="7">
        <f>INDEX(Walkerhill!$A$1:$O$95,L$5,$C73)/1000</f>
        <v>32.826000000000001</v>
      </c>
      <c r="M73" s="7">
        <f>INDEX(Walkerhill!$A$1:$O$95,M$5,$C73)/1000</f>
        <v>33.082000000000001</v>
      </c>
      <c r="N73" s="7">
        <f>INDEX(Walkerhill!$A$1:$O$95,N$5,$C73)/1000</f>
        <v>43.206000000000003</v>
      </c>
      <c r="O73" s="7">
        <f>INDEX(Walkerhill!$A$1:$O$95,O$5,$C73)/1000</f>
        <v>57.820999999999998</v>
      </c>
      <c r="P73" s="7">
        <f>INDEX(Walkerhill!$A$1:$O$95,P$5,$C73)/1000</f>
        <v>33.284999999999997</v>
      </c>
      <c r="Q73" s="7">
        <f>INDEX(Walkerhill!$A$1:$O$95,Q$5,$C73)/1000</f>
        <v>26.064</v>
      </c>
      <c r="R73" s="7">
        <f>INDEX(Walkerhill!$A$1:$O$95,R$5,$C73)/1000</f>
        <v>21.277999999999999</v>
      </c>
      <c r="S73" s="7">
        <f>INDEX(Walkerhill!$A$1:$O$95,S$5,$C73)/1000</f>
        <v>23.262</v>
      </c>
      <c r="T73" s="7">
        <f>INDEX(Walkerhill!$A$1:$O$95,T$5,$C73)/1000</f>
        <v>31.771000000000001</v>
      </c>
      <c r="U73" s="7">
        <f>INDEX(Walkerhill!$A$1:$O$95,U$5,$C73)/1000</f>
        <v>28.227</v>
      </c>
      <c r="V73" s="7">
        <f>INDEX(Walkerhill!$A$1:$O$95,V$5,$C73)/1000</f>
        <v>23.814</v>
      </c>
      <c r="W73" s="7">
        <f>INDEX(Walkerhill!$A$1:$O$95,W$5,$C73)/1000</f>
        <v>23.094999999999999</v>
      </c>
      <c r="X73" s="7">
        <f>INDEX(Walkerhill!$A$1:$O$95,X$5,$C73)/1000</f>
        <v>31.579000000000001</v>
      </c>
      <c r="Y73" s="7">
        <f>INDEX(Walkerhill!$A$1:$O$95,Y$5,$C73)/1000</f>
        <v>28.553000000000001</v>
      </c>
      <c r="Z73" s="7">
        <f>INDEX(Walkerhill!$A$1:$O$95,Z$5,$C73)/1000</f>
        <v>39.378999999999998</v>
      </c>
      <c r="AA73" s="7">
        <f>INDEX(Walkerhill!$A$1:$O$95,AA$5,$C73)/1000</f>
        <v>29.978000000000002</v>
      </c>
      <c r="AB73" s="7">
        <f>INDEX(Walkerhill!$A$1:$O$95,AB$5,$C73)/1000</f>
        <v>30.661000000000001</v>
      </c>
      <c r="AC73" s="7">
        <f>INDEX(Walkerhill!$A$1:$O$95,AC$5,$C73)/1000</f>
        <v>28.038</v>
      </c>
      <c r="AD73" s="7">
        <f>INDEX(Walkerhill!$A$1:$O$95,AD$5,$C73)/1000</f>
        <v>34.149000000000001</v>
      </c>
      <c r="AE73" s="7">
        <f>INDEX(Walkerhill!$A$1:$O$95,AE$5,$C73)/1000</f>
        <v>32.524999999999999</v>
      </c>
      <c r="AF73" s="7">
        <f>INDEX(Walkerhill!$A$1:$O$95,AF$5,$C73)/1000</f>
        <v>36.066000000000003</v>
      </c>
      <c r="AG73" s="7">
        <f>INDEX(Walkerhill!$A$1:$O$95,AG$5,$C73)/1000</f>
        <v>36.146999999999998</v>
      </c>
      <c r="AH73" s="7">
        <f>INDEX(Walkerhill!$A$1:$O$95,AH$5,$C73)/1000</f>
        <v>68.906000000000006</v>
      </c>
      <c r="AI73" s="7">
        <f>INDEX(Walkerhill!$A$1:$O$95,AI$5,$C73)/1000</f>
        <v>32.795999999999999</v>
      </c>
      <c r="AJ73" s="7">
        <f>INDEX(Walkerhill!$A$1:$O$95,AJ$5,$C73)/1000</f>
        <v>35.979999999999997</v>
      </c>
      <c r="AK73" s="7">
        <f>INDEX(Walkerhill!$A$1:$O$95,AK$5,$C73)/1000</f>
        <v>36.94</v>
      </c>
      <c r="AL73" s="7">
        <f>INDEX(Walkerhill!$A$1:$O$95,AL$5,$C73)/1000</f>
        <v>34.466000000000001</v>
      </c>
      <c r="AM73" s="7">
        <f>INDEX(Walkerhill!$A$1:$O$95,AM$5,$C73)/1000</f>
        <v>55.223999999999997</v>
      </c>
      <c r="AN73" s="7">
        <f>INDEX(Walkerhill!$A$1:$O$95,AN$5,$C73)/1000</f>
        <v>59.844999999999999</v>
      </c>
      <c r="AO73" s="7">
        <f>INDEX(Walkerhill!$A$1:$O$95,AO$5,$C73)/1000</f>
        <v>57.984000000000002</v>
      </c>
      <c r="AP73" s="7">
        <f>INDEX(Walkerhill!$A$1:$O$95,AP$5,$C73)/1000</f>
        <v>46.722000000000001</v>
      </c>
      <c r="AQ73" s="7">
        <f>INDEX(Walkerhill!$A$1:$O$95,AQ$5,$C73)/1000</f>
        <v>36.274000000000001</v>
      </c>
      <c r="AR73" s="7">
        <f>INDEX(Walkerhill!$A$1:$O$95,AR$5,$C73)/1000</f>
        <v>39.843000000000004</v>
      </c>
      <c r="AS73" s="7">
        <f>INDEX(Walkerhill!$A$1:$O$95,AS$5,$C73)/1000</f>
        <v>43.962000000000003</v>
      </c>
      <c r="AT73" s="7">
        <f>INDEX(Walkerhill!$A$1:$O$95,AT$5,$C73)/1000</f>
        <v>34.336509</v>
      </c>
      <c r="AU73" s="7">
        <f>INDEX(Walkerhill!$A$1:$O$95,AU$5,$C73)/1000</f>
        <v>32.198999999999998</v>
      </c>
      <c r="AV73" s="7">
        <f>INDEX(Walkerhill!$A$1:$O$95,AV$5,$C73)/1000</f>
        <v>27.862331999999999</v>
      </c>
      <c r="AW73" s="7">
        <f>INDEX(Walkerhill!$A$1:$O$95,AW$5,$C73)/1000</f>
        <v>21.363937999999997</v>
      </c>
      <c r="AX73" s="7">
        <f>INDEX(Walkerhill!$A$1:$O$95,AX$5,$C73)/1000</f>
        <v>29.545746999999999</v>
      </c>
      <c r="AY73" s="7">
        <f>INDEX(Walkerhill!$A$1:$O$95,AY$5,$C73)/1000</f>
        <v>22.796167000000001</v>
      </c>
      <c r="AZ73" s="7">
        <f>INDEX(Walkerhill!$A$1:$O$95,AZ$5,$C73)/1000</f>
        <v>28.945532</v>
      </c>
      <c r="BA73" s="7">
        <f>INDEX(Walkerhill!$A$1:$O$95,BA$5,$C73)/1000</f>
        <v>23.734669999999998</v>
      </c>
      <c r="BB73" s="7">
        <f>INDEX(Walkerhill!$A$1:$O$95,BB$5,$C73)/1000</f>
        <v>28.890421999999997</v>
      </c>
      <c r="BC73" s="7">
        <f>INDEX(Walkerhill!$A$1:$O$95,BC$5,$C73)/1000</f>
        <v>18.783802000000001</v>
      </c>
      <c r="BD73" s="7">
        <f>INDEX(Walkerhill!$A$1:$O$95,BD$5,$C73)/1000</f>
        <v>34.968366000000003</v>
      </c>
      <c r="BE73" s="7">
        <f>INDEX(Walkerhill!$A$1:$O$95,BE$5,$C73)/1000</f>
        <v>39.550122999999999</v>
      </c>
      <c r="BF73" s="7">
        <f>INDEX(Walkerhill!$A$1:$O$95,BF$5,$C73)/1000</f>
        <v>29.206986000000001</v>
      </c>
      <c r="BG73" s="7">
        <f>INDEX(Walkerhill!$A$1:$O$95,BG$5,$C73)/1000</f>
        <v>39.895392999999999</v>
      </c>
      <c r="BH73" s="7">
        <f>INDEX(Walkerhill!$A$1:$O$95,BH$5,$C73)/1000</f>
        <v>41.706474999999998</v>
      </c>
      <c r="BI73" s="482">
        <f>INDEX(Walkerhill!$A$1:$O$95,BI$5,$C73)/1000</f>
        <v>40.430578000000004</v>
      </c>
      <c r="BJ73" s="482">
        <f>INDEX(Walkerhill!$A$1:$O$95,BJ$5,$C73)/1000</f>
        <v>26.620294000000001</v>
      </c>
      <c r="BK73" s="482">
        <f>INDEX(Walkerhill!$A$1:$O$95,BK$5,$C73)/1000</f>
        <v>36.101973000000001</v>
      </c>
      <c r="BL73" s="482">
        <f>INDEX(Walkerhill!$A$1:$O$95,BL$5,$C73)/1000</f>
        <v>32.012079</v>
      </c>
      <c r="BM73" s="482">
        <f>INDEX(Walkerhill!$A$1:$O$95,BM$5,$C73)/1000</f>
        <v>43.575072999999996</v>
      </c>
      <c r="BN73" s="482">
        <f>INDEX(Walkerhill!$A$1:$O$95,BN$5,$C73)/1000</f>
        <v>42.146226999999996</v>
      </c>
      <c r="BO73" s="737">
        <f>INDEX(Walkerhill!$A$1:$O$95,BO$5,$C73)/1000</f>
        <v>33.554904000000001</v>
      </c>
      <c r="BP73" s="482">
        <f>INDEX(Walkerhill!$A$1:$O$95,BP$5,$C73)/1000</f>
        <v>42.065855000000006</v>
      </c>
      <c r="BQ73" s="482">
        <f>INDEX(Walkerhill!$A$1:$O$95,BQ$5,$C73)/1000</f>
        <v>44.451723999999999</v>
      </c>
      <c r="BR73" s="482">
        <f>INDEX(Walkerhill!$A$1:$O$95,BR$5,$C73)/1000</f>
        <v>46.430277000000004</v>
      </c>
      <c r="BS73" s="482">
        <f>INDEX(Walkerhill!$A$1:$O$95,BS$5,$C73)/1000</f>
        <v>39.654072999999997</v>
      </c>
      <c r="BT73" s="482">
        <f>INDEX(Walkerhill!$A$1:$O$95,BT$5,$C73)/1000</f>
        <v>39.355665000000002</v>
      </c>
      <c r="BU73" s="482">
        <f>INDEX(Walkerhill!$A$1:$O$95,BU$5,$C73)/1000</f>
        <v>43.752121000000002</v>
      </c>
      <c r="BV73" s="482">
        <f>INDEX(Walkerhill!$A$1:$O$95,BV$5,$C73)/1000</f>
        <v>37.035152000000004</v>
      </c>
      <c r="BW73" s="482">
        <f>INDEX(Walkerhill!$A$1:$O$95,BW$5,$C73)/1000</f>
        <v>42.928107000000004</v>
      </c>
      <c r="BX73" s="482">
        <f>INDEX(Walkerhill!$A$1:$O$95,BX$5,$C73)/1000</f>
        <v>45.071300999999998</v>
      </c>
      <c r="BY73" s="482">
        <f>INDEX(Walkerhill!$A$1:$O$95,BY$5,$C73)/1000</f>
        <v>57.106730000000006</v>
      </c>
      <c r="BZ73" s="482">
        <f>INDEX(Walkerhill!$A$1:$O$95,BZ$5,$C73)/1000</f>
        <v>38.203367</v>
      </c>
      <c r="CA73" s="737">
        <f>INDEX(Walkerhill!$A$1:$O$95,CA$5,$C73)/1000</f>
        <v>34.141536000000002</v>
      </c>
      <c r="CB73" s="482">
        <f>INDEX(Walkerhill!$A$1:$O$95,CB$5,$C73)/1000</f>
        <v>41.344328999999995</v>
      </c>
      <c r="CC73" s="482">
        <f>INDEX(Walkerhill!$A$1:$O$95,CC$5,$C73)/1000</f>
        <v>38.960739000000004</v>
      </c>
      <c r="CD73" s="482">
        <f>INDEX(Walkerhill!$A$1:$O$95,CD$5,$C73)/1000</f>
        <v>37.248915999999994</v>
      </c>
      <c r="CE73" s="482">
        <f>INDEX(Walkerhill!$A$1:$O$95,CE$5,$C73)/1000</f>
        <v>41.370504000000004</v>
      </c>
      <c r="CF73" s="482">
        <f>INDEX(Walkerhill!$A$1:$O$95,CF$5,$C73)/1000</f>
        <v>42.118310000000001</v>
      </c>
      <c r="CG73" s="482">
        <f>INDEX(Walkerhill!$A$1:$O$95,CG$5,$C73)/1000</f>
        <v>44.351144999999995</v>
      </c>
      <c r="CH73" s="482">
        <f>INDEX(Walkerhill!$A$1:$O$95,CH$5,$C73)/1000</f>
        <v>49.577849000000001</v>
      </c>
      <c r="CI73" s="482">
        <f>INDEX(Walkerhill!$A$1:$O$95,CI$5,$C73)/1000</f>
        <v>53.081029999999998</v>
      </c>
      <c r="CJ73" s="482">
        <f>INDEX(Walkerhill!$A$1:$O$95,CJ$5,$C73)/1000</f>
        <v>42.744457000000004</v>
      </c>
      <c r="CK73" s="482">
        <f>INDEX(Walkerhill!$A$1:$O$95,CK$5,$C73)/1000</f>
        <v>49.589682000000003</v>
      </c>
      <c r="CL73" s="482">
        <f>INDEX(Walkerhill!$A$1:$O$95,CL$5,$C73)/1000</f>
        <v>59.735908999999999</v>
      </c>
      <c r="CM73" s="482">
        <f>INDEX(Walkerhill!$A$1:$O$95,CM$5,$C73)/1000</f>
        <v>52.365614999999998</v>
      </c>
      <c r="CN73" s="482">
        <f>INDEX(Walkerhill!$A$1:$O$95,CN$5,$C73)/1000</f>
        <v>56.656213000000001</v>
      </c>
      <c r="CO73" s="482">
        <f>INDEX(Walkerhill!$A$1:$O$95,CO$5,$C73)/1000</f>
        <v>59.550974000000004</v>
      </c>
      <c r="CP73" s="482">
        <f>INDEX(Walkerhill!$A$1:$O$95,CP$5,$C73)/1000</f>
        <v>57.447009000000008</v>
      </c>
      <c r="CQ73" s="482">
        <f>INDEX(Walkerhill!$A$1:$O$95,CQ$5,$C73)/1000</f>
        <v>55.040668000000004</v>
      </c>
      <c r="CR73" s="482">
        <f>INDEX(Walkerhill!$A$1:$O$95,CR$5,$C73)/1000</f>
        <v>48.604564999999994</v>
      </c>
      <c r="CS73" s="482">
        <f>INDEX(Walkerhill!$A$1:$O$262,CS$5,$C73)/1000</f>
        <v>58.916940000000004</v>
      </c>
      <c r="CT73" s="482">
        <f>INDEX(Walkerhill!$A$1:$O$262,CT$5,$C73)/1000</f>
        <v>43.366177</v>
      </c>
      <c r="CU73" s="482">
        <f>INDEX(Walkerhill!$A$1:$O$262,CU$5,$C73)/1000</f>
        <v>47.430518999999997</v>
      </c>
      <c r="CV73" s="482">
        <f>INDEX(Walkerhill!$A$1:$O$262,CV$5,$C73)/1000</f>
        <v>48.606960000000001</v>
      </c>
      <c r="CW73" s="482">
        <f>INDEX(Walkerhill!$A$1:$O$262,CW$5,$C73)/1000</f>
        <v>50.659553000000002</v>
      </c>
      <c r="CX73" s="482">
        <f>INDEX(Walkerhill!$A$1:$O$262,CX$5,$C73)/1000</f>
        <v>52.244745000000002</v>
      </c>
      <c r="CY73" s="482">
        <f>INDEX(Walkerhill!$A$1:$O$262,CY$5,$C73)/1000</f>
        <v>53.907265000000002</v>
      </c>
      <c r="CZ73" s="482">
        <f>INDEX(Walkerhill!$A$1:$O$262,CZ$5,$C73)/1000</f>
        <v>56.193728999999998</v>
      </c>
      <c r="DA73" s="482">
        <f>INDEX(Walkerhill!$A$1:$O$262,DA$5,$C73)/1000</f>
        <v>52.834963999999999</v>
      </c>
      <c r="DB73" s="482">
        <f>INDEX(Walkerhill!$A$1:$O$262,DB$5,$C73)/1000</f>
        <v>54.012921999999996</v>
      </c>
      <c r="DC73" s="482">
        <f>INDEX(Walkerhill!$A$1:$O$262,DC$5,$C73)/1000</f>
        <v>66.903711000000001</v>
      </c>
      <c r="DD73" s="482">
        <f>INDEX(Walkerhill!$A$1:$O$262,DD$5,$C73)/1000</f>
        <v>60.564183000000007</v>
      </c>
      <c r="DE73" s="482">
        <f>INDEX(Walkerhill!$A$1:$O$262,DE$5,$C73)/1000</f>
        <v>52.063446000000006</v>
      </c>
      <c r="DF73" s="482">
        <f>INDEX(Walkerhill!$A$1:$O$262,DF$5,$C73)/1000</f>
        <v>60.678348999999997</v>
      </c>
      <c r="DG73" s="482">
        <f>INDEX(Walkerhill!$A$1:$O$262,DG$5,$C73)/1000</f>
        <v>55.461393999999999</v>
      </c>
      <c r="DH73" s="482">
        <f>INDEX(Walkerhill!$A$1:$O$262,DH$5,$C73)/1000</f>
        <v>55.686430000000001</v>
      </c>
      <c r="DI73" s="482">
        <f>INDEX(Walkerhill!$A$1:$O$262,DI$5,$C73)/1000</f>
        <v>39.558858999999998</v>
      </c>
      <c r="DJ73" s="482">
        <f>INDEX(Walkerhill!$A$1:$O$262,DJ$5,$C73)/1000</f>
        <v>52.748218999999999</v>
      </c>
      <c r="DK73" s="482">
        <f>INDEX(Walkerhill!$A$1:$O$262,DK$5,$C73)/1000</f>
        <v>45.093744000000008</v>
      </c>
      <c r="DL73" s="482">
        <f>INDEX(Walkerhill!$A$1:$O$262,DL$5,$C73)/1000</f>
        <v>26.951872999999999</v>
      </c>
      <c r="DM73" s="482">
        <f>INDEX(Walkerhill!$A$1:$O$262,DM$5,$C73)/1000</f>
        <v>14.567636</v>
      </c>
      <c r="DN73" s="482">
        <f>INDEX(Walkerhill!$A$1:$O$262,DN$5,$C73)/1000</f>
        <v>77.822730000000007</v>
      </c>
      <c r="DO73" s="482">
        <f>INDEX(Walkerhill!$A$1:$O$262,DO$5,$C73)/1000</f>
        <v>33.264527999999999</v>
      </c>
      <c r="DP73" s="482">
        <f>INDEX(Walkerhill!$A$1:$O$262,DP$5,$C73)/1000</f>
        <v>35.583978999999999</v>
      </c>
      <c r="DQ73" s="482">
        <f>INDEX(Walkerhill!$A$1:$O$262,DQ$5,$C73)/1000</f>
        <v>37.079808</v>
      </c>
      <c r="DR73" s="482">
        <f>INDEX(Walkerhill!$A$1:$O$262,DR$5,$C73)/1000</f>
        <v>70.521411999999998</v>
      </c>
      <c r="DS73" s="482">
        <f>INDEX(Walkerhill!$A$1:$O$262,DS$5,$C73)/1000</f>
        <v>49.533275000000003</v>
      </c>
      <c r="DT73" s="482">
        <f>INDEX(Walkerhill!$A$1:$O$262,DT$5,$C73)/1000</f>
        <v>67.488245000000006</v>
      </c>
      <c r="DU73" s="482">
        <f>INDEX(Walkerhill!$A$1:$O$262,DU$5,$C73)/1000</f>
        <v>83.179198</v>
      </c>
      <c r="DV73" s="482">
        <f>INDEX(Walkerhill!$A$1:$O$262,DV$5,$C73)/1000</f>
        <v>40.243699999999997</v>
      </c>
      <c r="DW73" s="482">
        <f>INDEX(Walkerhill!$A$1:$O$262,DW$5,$C73)/1000</f>
        <v>44.105885000000001</v>
      </c>
      <c r="DX73" s="482">
        <f>INDEX(Walkerhill!$A$1:$O$262,DX$5,$C73)/1000</f>
        <v>47.859324000000001</v>
      </c>
      <c r="DY73" s="482">
        <f>INDEX(Walkerhill!$A$1:$O$262,DY$5,$C73)/1000</f>
        <v>64.985644999999991</v>
      </c>
      <c r="DZ73" s="482">
        <f>INDEX(Walkerhill!$A$1:$O$262,DZ$5,$C73)/1000</f>
        <v>49.089440000000003</v>
      </c>
      <c r="EA73" s="482">
        <f>INDEX(Walkerhill!$A$1:$O$262,EA$5,$C73)/1000</f>
        <v>86.459172999999993</v>
      </c>
      <c r="EB73" s="482">
        <f>INDEX(Walkerhill!$A$1:$O$262,EB$5,$C73)/1000</f>
        <v>71.212028000000004</v>
      </c>
      <c r="EC73" s="482">
        <f>INDEX(Walkerhill!$A$1:$O$262,EC$5,$C73)/1000</f>
        <v>92.147108000000003</v>
      </c>
      <c r="ED73" s="482">
        <f>INDEX(Walkerhill!$A$1:$O$262,ED$5,$C73)/1000</f>
        <v>44.4797229999999</v>
      </c>
      <c r="EE73" s="482">
        <f>INDEX(Walkerhill!$A$1:$O$262,EE$5,$C73)/1000</f>
        <v>55.494925000000002</v>
      </c>
      <c r="EF73" s="482">
        <f>INDEX(Walkerhill!$A$1:$O$262,EF$5,$C73)/1000</f>
        <v>79.749746999999999</v>
      </c>
      <c r="EG73" s="482">
        <f>INDEX(Walkerhill!$A$1:$O$262,EG$5,$C73)/1000</f>
        <v>101.151991</v>
      </c>
      <c r="EH73" s="482">
        <f>INDEX(Walkerhill!$A$1:$O$262,EH$5,$C73)/1000</f>
        <v>47.465445000000003</v>
      </c>
      <c r="EI73" s="482">
        <f>INDEX(Walkerhill!$A$1:$O$262,EI$5,$C73)/1000</f>
        <v>39.269973</v>
      </c>
      <c r="EJ73" s="482">
        <f>INDEX(Walkerhill!$A$1:$O$262,EJ$5,$C73)/1000</f>
        <v>55.430783000000005</v>
      </c>
      <c r="EK73" s="482">
        <f>INDEX(Walkerhill!$A$1:$O$262,EK$5,$C73)/1000</f>
        <v>37.128577</v>
      </c>
      <c r="EL73" s="482">
        <f>INDEX(Walkerhill!$A$1:$O$262,EL$5,$C73)/1000</f>
        <v>32.275131999999999</v>
      </c>
      <c r="EM73" s="482">
        <f>INDEX(Walkerhill!$A$1:$O$262,EM$5,$C73)/1000</f>
        <v>39.234199999999994</v>
      </c>
      <c r="EN73" s="482">
        <f>INDEX(Walkerhill!$A$1:$O$262,EN$5,$C73)/1000</f>
        <v>62.728510999999997</v>
      </c>
      <c r="EO73" s="482">
        <f>INDEX(Walkerhill!$A$1:$O$262,EO$5,$C73)/1000</f>
        <v>93.054468999999997</v>
      </c>
      <c r="EP73" s="482">
        <f>INDEX(Walkerhill!$A$1:$O$262,EP$5,$C73)/1000</f>
        <v>61.075029000000001</v>
      </c>
      <c r="EQ73" s="482">
        <f>INDEX(Walkerhill!$A$1:$O$262,EQ$5,$C73)/1000</f>
        <v>48.163302000000002</v>
      </c>
      <c r="ER73" s="482">
        <f>INDEX(Walkerhill!$A$1:$O$262,ER$5,$C73)/1000</f>
        <v>41.026828999999999</v>
      </c>
      <c r="ES73" s="482">
        <f>INDEX(Walkerhill!$A$1:$O$262,ES$5,$C73)/1000</f>
        <v>50.309298000000005</v>
      </c>
      <c r="ET73" s="482">
        <f>INDEX(Walkerhill!$A$1:$O$262,ET$5,$C73)/1000</f>
        <v>53.360724000000005</v>
      </c>
      <c r="EU73" s="482">
        <f>INDEX(Walkerhill!$A$1:$O$262,EU$5,$C73)/1000</f>
        <v>35.569828000000001</v>
      </c>
      <c r="EV73" s="482">
        <f>INDEX(Walkerhill!$A$1:$O$262,EV$5,$C73)/1000</f>
        <v>46.126007999999999</v>
      </c>
      <c r="EW73" s="482">
        <f>INDEX(Walkerhill!$A$1:$O$262,EW$5,$C73)/1000</f>
        <v>94.140467000000001</v>
      </c>
      <c r="EX73" s="482">
        <f>INDEX(Walkerhill!$A$1:$O$262,EX$5,$C73)/1000</f>
        <v>61.916372000000003</v>
      </c>
      <c r="EY73" s="482">
        <f>INDEX(Walkerhill!$A$1:$O$262,EY$5,$C73)/1000</f>
        <v>95.867221999999998</v>
      </c>
      <c r="EZ73" s="482">
        <f>INDEX(Walkerhill!$A$1:$O$262,EZ$5,$C73)/1000</f>
        <v>59.609966999999997</v>
      </c>
      <c r="FA73" s="482">
        <f>INDEX(Walkerhill!$A$1:$O$262,FA$5,$C73)/1000</f>
        <v>78.029533000000001</v>
      </c>
      <c r="FB73" s="482">
        <f>INDEX(Walkerhill!$A$1:$O$262,FB$5,$C73)/1000</f>
        <v>40.383831000000001</v>
      </c>
      <c r="FC73" s="482">
        <f>INDEX(Walkerhill!$A$1:$O$262,FC$5,$C73)/1000</f>
        <v>30.750194</v>
      </c>
      <c r="FD73" s="482">
        <f>INDEX(Walkerhill!$A$1:$O$262,FD$5,$C73)/1000</f>
        <v>37.494318</v>
      </c>
      <c r="FE73" s="482">
        <f>INDEX(Walkerhill!$A$1:$O$262,FE$5,$C73)/1000</f>
        <v>32.377005000000004</v>
      </c>
      <c r="FF73" s="482">
        <f>INDEX(Walkerhill!$A$1:$O$262,FF$5,$C73)/1000</f>
        <v>45.199756999999998</v>
      </c>
      <c r="FG73" s="482">
        <f>INDEX(Walkerhill!$A$1:$O$262,FG$5,$C73)/1000</f>
        <v>48.901877999999996</v>
      </c>
      <c r="FH73" s="482">
        <f>INDEX(Walkerhill!$A$1:$O$262,FH$5,$C73)/1000</f>
        <v>53.094508000000005</v>
      </c>
      <c r="FI73" s="482">
        <f>INDEX(Walkerhill!$A$1:$O$262,FI$5,$C73)/1000</f>
        <v>50.238073</v>
      </c>
      <c r="FJ73" s="482">
        <f>INDEX(Walkerhill!$A$1:$O$262,FJ$5,$C73)/1000</f>
        <v>69.242248000000004</v>
      </c>
      <c r="FK73" s="482">
        <f>INDEX(Walkerhill!$A$1:$O$262,FK$5,$C73)/1000</f>
        <v>37.588938999999996</v>
      </c>
      <c r="FL73" s="482">
        <f>INDEX(Walkerhill!$A$1:$O$262,FL$5,$C73)/1000</f>
        <v>41.404263</v>
      </c>
      <c r="FM73" s="482">
        <f>INDEX(Walkerhill!$A$1:$O$262,FM$5,$C73)/1000</f>
        <v>30.435272000000001</v>
      </c>
      <c r="FN73" s="482">
        <f>INDEX(Walkerhill!$A$1:$O$262,FN$5,$C73)/1000</f>
        <v>45.546309000000001</v>
      </c>
      <c r="FO73" s="482">
        <f>INDEX(Walkerhill!$A$1:$O$262,FO$5,$C73)/1000</f>
        <v>50.870921000000003</v>
      </c>
      <c r="FP73" s="482">
        <f>INDEX(Walkerhill!$A$1:$O$262,FP$5,$C73)/1000</f>
        <v>59.835234999999997</v>
      </c>
      <c r="FQ73" s="482">
        <f>INDEX(Walkerhill!$A$1:$O$262,FQ$5,$C73)/1000</f>
        <v>35.606000000000002</v>
      </c>
      <c r="FR73" s="482">
        <f>INDEX(Walkerhill!$A$1:$O$262,FR$5,$C73)/1000</f>
        <v>45.575000000000003</v>
      </c>
      <c r="FS73" s="482">
        <f>INDEX(Walkerhill!$A$1:$O$262,FS$5,$C73)/1000</f>
        <v>42.234000000000002</v>
      </c>
      <c r="FT73" s="482">
        <f>INDEX(Walkerhill!$A$1:$O$262,FT$5,$C73)/1000</f>
        <v>56.397742000000001</v>
      </c>
      <c r="FU73" s="482">
        <f>INDEX(Walkerhill!$A$1:$O$262,FU$5,$C73)/1000</f>
        <v>66.150999999999996</v>
      </c>
      <c r="FV73" s="482">
        <f>INDEX(Walkerhill!$A$1:$O$262,FV$5,$C73)/1000</f>
        <v>74.555999999999997</v>
      </c>
      <c r="FW73" s="482">
        <f>INDEX(Walkerhill!$A$1:$O$262,FW$5,$C73)/1000</f>
        <v>43.052</v>
      </c>
      <c r="FX73" s="482">
        <f>INDEX(Walkerhill!$A$1:$O$262,FX$5,$C73)/1000</f>
        <v>39.819000000000003</v>
      </c>
      <c r="FY73" s="482">
        <f>INDEX(Walkerhill!$A$1:$O$262,FY$5,$C73)/1000</f>
        <v>40.082999999999998</v>
      </c>
      <c r="FZ73" s="482">
        <f>INDEX(Walkerhill!$A$1:$O$262,FZ$5,$C73)/1000</f>
        <v>43.259</v>
      </c>
      <c r="GA73" s="482">
        <f>INDEX(Walkerhill!$A$1:$O$262,GA$5,$C73)/1000</f>
        <v>74.400999999999996</v>
      </c>
      <c r="GB73" s="482">
        <f>INDEX(Walkerhill!$A$1:$O$262,GB$5,$C73)/1000</f>
        <v>51.512</v>
      </c>
      <c r="GC73" s="482">
        <f>INDEX(Walkerhill!$A$1:$O$262,GC$5,$C73)/1000</f>
        <v>42.419708008000001</v>
      </c>
      <c r="GD73" s="482">
        <f>INDEX(Walkerhill!$A$1:$O$262,GD$5,$C73)/1000</f>
        <v>48.747937400000005</v>
      </c>
      <c r="GE73" s="482">
        <f>INDEX(Walkerhill!$A$1:$O$262,GE$5,$C73)/1000</f>
        <v>44.281902000000002</v>
      </c>
      <c r="GF73" s="482"/>
      <c r="GG73" s="482"/>
      <c r="GH73"/>
      <c r="GI73"/>
      <c r="GJ73"/>
      <c r="GK73" s="173"/>
      <c r="GL73" s="173"/>
      <c r="GM73" s="173"/>
      <c r="GN73" s="173"/>
      <c r="GO73" s="173"/>
      <c r="GP73" s="173"/>
      <c r="GQ73" s="173"/>
      <c r="GR73" s="173"/>
      <c r="GS73" s="173"/>
      <c r="GT73" s="173"/>
      <c r="GU73" s="173"/>
      <c r="GV73" s="173"/>
      <c r="GW73" s="9"/>
      <c r="GX73" s="9"/>
      <c r="GY73" s="9"/>
      <c r="GZ73" s="9"/>
    </row>
    <row r="74" spans="1:208">
      <c r="B74" s="197"/>
      <c r="C74" s="197">
        <f>C73+1</f>
        <v>10</v>
      </c>
      <c r="D74" s="196" t="s">
        <v>105</v>
      </c>
      <c r="E74" s="197" t="s">
        <v>106</v>
      </c>
      <c r="F74" s="198">
        <f>INDEX(Walkerhill!$A$1:$O$95,F$5,$C74)/1000</f>
        <v>20.72</v>
      </c>
      <c r="G74" s="198">
        <f>INDEX(Walkerhill!$A$1:$O$95,G$5,$C74)/1000</f>
        <v>19.344999999999999</v>
      </c>
      <c r="H74" s="198">
        <f>INDEX(Walkerhill!$A$1:$O$95,H$5,$C74)/1000</f>
        <v>23.704000000000001</v>
      </c>
      <c r="I74" s="198">
        <f>INDEX(Walkerhill!$A$1:$O$95,I$5,$C74)/1000</f>
        <v>21.251000000000001</v>
      </c>
      <c r="J74" s="198">
        <f>INDEX(Walkerhill!$A$1:$O$95,J$5,$C74)/1000</f>
        <v>23.725000000000001</v>
      </c>
      <c r="K74" s="198">
        <f>INDEX(Walkerhill!$A$1:$O$95,K$5,$C74)/1000</f>
        <v>24.213999999999999</v>
      </c>
      <c r="L74" s="198">
        <f>INDEX(Walkerhill!$A$1:$O$95,L$5,$C74)/1000</f>
        <v>25.533999999999999</v>
      </c>
      <c r="M74" s="198">
        <f>INDEX(Walkerhill!$A$1:$O$95,M$5,$C74)/1000</f>
        <v>36.32</v>
      </c>
      <c r="N74" s="198">
        <f>INDEX(Walkerhill!$A$1:$O$95,N$5,$C74)/1000</f>
        <v>24.498000000000001</v>
      </c>
      <c r="O74" s="198">
        <f>INDEX(Walkerhill!$A$1:$O$95,O$5,$C74)/1000</f>
        <v>33.738</v>
      </c>
      <c r="P74" s="198">
        <f>INDEX(Walkerhill!$A$1:$O$95,P$5,$C74)/1000</f>
        <v>32.097999999999999</v>
      </c>
      <c r="Q74" s="198">
        <f>INDEX(Walkerhill!$A$1:$O$95,Q$5,$C74)/1000</f>
        <v>30.004000000000001</v>
      </c>
      <c r="R74" s="198">
        <f>INDEX(Walkerhill!$A$1:$O$95,R$5,$C74)/1000</f>
        <v>24.09</v>
      </c>
      <c r="S74" s="198">
        <f>INDEX(Walkerhill!$A$1:$O$95,S$5,$C74)/1000</f>
        <v>20.384</v>
      </c>
      <c r="T74" s="198">
        <f>INDEX(Walkerhill!$A$1:$O$95,T$5,$C74)/1000</f>
        <v>27.384</v>
      </c>
      <c r="U74" s="198">
        <f>INDEX(Walkerhill!$A$1:$O$95,U$5,$C74)/1000</f>
        <v>23.454999999999998</v>
      </c>
      <c r="V74" s="198">
        <f>INDEX(Walkerhill!$A$1:$O$95,V$5,$C74)/1000</f>
        <v>22.574999999999999</v>
      </c>
      <c r="W74" s="198">
        <f>INDEX(Walkerhill!$A$1:$O$95,W$5,$C74)/1000</f>
        <v>24.646999999999998</v>
      </c>
      <c r="X74" s="198">
        <f>INDEX(Walkerhill!$A$1:$O$95,X$5,$C74)/1000</f>
        <v>23.297000000000001</v>
      </c>
      <c r="Y74" s="198">
        <f>INDEX(Walkerhill!$A$1:$O$95,Y$5,$C74)/1000</f>
        <v>22.46</v>
      </c>
      <c r="Z74" s="198">
        <f>INDEX(Walkerhill!$A$1:$O$95,Z$5,$C74)/1000</f>
        <v>25.170999999999999</v>
      </c>
      <c r="AA74" s="198">
        <f>INDEX(Walkerhill!$A$1:$O$95,AA$5,$C74)/1000</f>
        <v>30.242000000000001</v>
      </c>
      <c r="AB74" s="198">
        <f>INDEX(Walkerhill!$A$1:$O$95,AB$5,$C74)/1000</f>
        <v>21.201000000000001</v>
      </c>
      <c r="AC74" s="198">
        <f>INDEX(Walkerhill!$A$1:$O$95,AC$5,$C74)/1000</f>
        <v>26.818000000000001</v>
      </c>
      <c r="AD74" s="198">
        <f>INDEX(Walkerhill!$A$1:$O$95,AD$5,$C74)/1000</f>
        <v>26.991</v>
      </c>
      <c r="AE74" s="198">
        <f>INDEX(Walkerhill!$A$1:$O$95,AE$5,$C74)/1000</f>
        <v>21.847000000000001</v>
      </c>
      <c r="AF74" s="198">
        <f>INDEX(Walkerhill!$A$1:$O$95,AF$5,$C74)/1000</f>
        <v>26.827999999999999</v>
      </c>
      <c r="AG74" s="198">
        <f>INDEX(Walkerhill!$A$1:$O$95,AG$5,$C74)/1000</f>
        <v>25.832000000000001</v>
      </c>
      <c r="AH74" s="198">
        <f>INDEX(Walkerhill!$A$1:$O$95,AH$5,$C74)/1000</f>
        <v>25.808</v>
      </c>
      <c r="AI74" s="198">
        <f>INDEX(Walkerhill!$A$1:$O$95,AI$5,$C74)/1000</f>
        <v>25.109000000000002</v>
      </c>
      <c r="AJ74" s="198">
        <f>INDEX(Walkerhill!$A$1:$O$95,AJ$5,$C74)/1000</f>
        <v>28.236999999999998</v>
      </c>
      <c r="AK74" s="198">
        <f>INDEX(Walkerhill!$A$1:$O$95,AK$5,$C74)/1000</f>
        <v>28.39</v>
      </c>
      <c r="AL74" s="198">
        <f>INDEX(Walkerhill!$A$1:$O$95,AL$5,$C74)/1000</f>
        <v>28.591000000000001</v>
      </c>
      <c r="AM74" s="198">
        <f>INDEX(Walkerhill!$A$1:$O$95,AM$5,$C74)/1000</f>
        <v>31.606000000000002</v>
      </c>
      <c r="AN74" s="198">
        <f>INDEX(Walkerhill!$A$1:$O$95,AN$5,$C74)/1000</f>
        <v>28.495000000000001</v>
      </c>
      <c r="AO74" s="198">
        <f>INDEX(Walkerhill!$A$1:$O$95,AO$5,$C74)/1000</f>
        <v>33.085999999999999</v>
      </c>
      <c r="AP74" s="198">
        <f>INDEX(Walkerhill!$A$1:$O$95,AP$5,$C74)/1000</f>
        <v>29.893999999999998</v>
      </c>
      <c r="AQ74" s="198">
        <f>INDEX(Walkerhill!$A$1:$O$95,AQ$5,$C74)/1000</f>
        <v>28.03</v>
      </c>
      <c r="AR74" s="198">
        <f>INDEX(Walkerhill!$A$1:$O$95,AR$5,$C74)/1000</f>
        <v>40.335999999999999</v>
      </c>
      <c r="AS74" s="198">
        <f>INDEX(Walkerhill!$A$1:$O$95,AS$5,$C74)/1000</f>
        <v>37.848999999999997</v>
      </c>
      <c r="AT74" s="198">
        <f>INDEX(Walkerhill!$A$1:$O$95,AT$5,$C74)/1000</f>
        <v>45.404000000000003</v>
      </c>
      <c r="AU74" s="198">
        <f>INDEX(Walkerhill!$A$1:$O$95,AU$5,$C74)/1000</f>
        <v>33.094000000000001</v>
      </c>
      <c r="AV74" s="198">
        <f>INDEX(Walkerhill!$A$1:$O$95,AV$5,$C74)/1000</f>
        <v>34.715478000000004</v>
      </c>
      <c r="AW74" s="198">
        <f>INDEX(Walkerhill!$A$1:$O$95,AW$5,$C74)/1000</f>
        <v>37.610779000000008</v>
      </c>
      <c r="AX74" s="198">
        <f>INDEX(Walkerhill!$A$1:$O$95,AX$5,$C74)/1000</f>
        <v>34.859844999999972</v>
      </c>
      <c r="AY74" s="198">
        <f>INDEX(Walkerhill!$A$1:$O$95,AY$5,$C74)/1000</f>
        <v>38.448308999999952</v>
      </c>
      <c r="AZ74" s="198">
        <f>INDEX(Walkerhill!$A$1:$O$95,AZ$5,$C74)/1000</f>
        <v>38.799683000000016</v>
      </c>
      <c r="BA74" s="198">
        <f>INDEX(Walkerhill!$A$1:$O$95,BA$5,$C74)/1000</f>
        <v>34.086102999999973</v>
      </c>
      <c r="BB74" s="198">
        <f>INDEX(Walkerhill!$A$1:$O$95,BB$5,$C74)/1000</f>
        <v>40.896147000000028</v>
      </c>
      <c r="BC74" s="198">
        <f>INDEX(Walkerhill!$A$1:$O$95,BC$5,$C74)/1000</f>
        <v>30.685071999999984</v>
      </c>
      <c r="BD74" s="198">
        <f>INDEX(Walkerhill!$A$1:$O$95,BD$5,$C74)/1000</f>
        <v>33.209582999999981</v>
      </c>
      <c r="BE74" s="198">
        <f>INDEX(Walkerhill!$A$1:$O$95,BE$5,$C74)/1000</f>
        <v>38.908288999999996</v>
      </c>
      <c r="BF74" s="198">
        <f>INDEX(Walkerhill!$A$1:$O$95,BF$5,$C74)/1000</f>
        <v>37.759917000000002</v>
      </c>
      <c r="BG74" s="198">
        <f>INDEX(Walkerhill!$A$1:$O$95,BG$5,$C74)/1000</f>
        <v>28.692723999999998</v>
      </c>
      <c r="BH74" s="198">
        <f>INDEX(Walkerhill!$A$1:$O$95,BH$5,$C74)/1000</f>
        <v>26.208188999999997</v>
      </c>
      <c r="BI74" s="475">
        <f>INDEX(Walkerhill!$A$1:$O$95,BI$5,$C74)/1000</f>
        <v>30.392351999999999</v>
      </c>
      <c r="BJ74" s="475">
        <f>INDEX(Walkerhill!$A$1:$O$95,BJ$5,$C74)/1000</f>
        <v>29.775368999999998</v>
      </c>
      <c r="BK74" s="475">
        <f>INDEX(Walkerhill!$A$1:$O$95,BK$5,$C74)/1000</f>
        <v>30.905552</v>
      </c>
      <c r="BL74" s="475">
        <f>INDEX(Walkerhill!$A$1:$O$95,BL$5,$C74)/1000</f>
        <v>26.106366999999999</v>
      </c>
      <c r="BM74" s="475">
        <f>INDEX(Walkerhill!$A$1:$O$95,BM$5,$C74)/1000</f>
        <v>28.573888999999998</v>
      </c>
      <c r="BN74" s="475">
        <f>INDEX(Walkerhill!$A$1:$O$95,BN$5,$C74)/1000</f>
        <v>26.391929999999981</v>
      </c>
      <c r="BO74" s="747">
        <f>INDEX(Walkerhill!$A$1:$O$95,BO$5,$C74)/1000</f>
        <v>23.281693000000001</v>
      </c>
      <c r="BP74" s="475">
        <f>INDEX(Walkerhill!$A$1:$O$95,BP$5,$C74)/1000</f>
        <v>25.140674999999998</v>
      </c>
      <c r="BQ74" s="475">
        <f>INDEX(Walkerhill!$A$1:$O$95,BQ$5,$C74)/1000</f>
        <v>29.408072000000001</v>
      </c>
      <c r="BR74" s="475">
        <f>INDEX(Walkerhill!$A$1:$O$95,BR$5,$C74)/1000</f>
        <v>33.281444999999998</v>
      </c>
      <c r="BS74" s="475">
        <f>INDEX(Walkerhill!$A$1:$O$95,BS$5,$C74)/1000</f>
        <v>34.819521000000002</v>
      </c>
      <c r="BT74" s="475">
        <f>INDEX(Walkerhill!$A$1:$O$95,BT$5,$C74)/1000</f>
        <v>36.119994000000005</v>
      </c>
      <c r="BU74" s="475">
        <f>INDEX(Walkerhill!$A$1:$O$95,BU$5,$C74)/1000</f>
        <v>35.453578999999998</v>
      </c>
      <c r="BV74" s="475">
        <f>INDEX(Walkerhill!$A$1:$O$95,BV$5,$C74)/1000</f>
        <v>37.209308000000007</v>
      </c>
      <c r="BW74" s="475">
        <f>INDEX(Walkerhill!$A$1:$O$95,BW$5,$C74)/1000</f>
        <v>39.658023</v>
      </c>
      <c r="BX74" s="475">
        <f>INDEX(Walkerhill!$A$1:$O$95,BX$5,$C74)/1000</f>
        <v>37.241895000000007</v>
      </c>
      <c r="BY74" s="475">
        <f>INDEX(Walkerhill!$A$1:$O$95,BY$5,$C74)/1000</f>
        <v>45.208492</v>
      </c>
      <c r="BZ74" s="475">
        <f>INDEX(Walkerhill!$A$1:$O$95,BZ$5,$C74)/1000</f>
        <v>45.561341999999996</v>
      </c>
      <c r="CA74" s="747">
        <f>INDEX(Walkerhill!$A$1:$O$95,CA$5,$C74)/1000</f>
        <v>37.072485</v>
      </c>
      <c r="CB74" s="475">
        <f>INDEX(Walkerhill!$A$1:$O$95,CB$5,$C74)/1000</f>
        <v>39.815251000000004</v>
      </c>
      <c r="CC74" s="475">
        <f>INDEX(Walkerhill!$A$1:$O$95,CC$5,$C74)/1000</f>
        <v>35.043408999999997</v>
      </c>
      <c r="CD74" s="475">
        <f>INDEX(Walkerhill!$A$1:$O$95,CD$5,$C74)/1000</f>
        <v>36.831290000000003</v>
      </c>
      <c r="CE74" s="475">
        <f>INDEX(Walkerhill!$A$1:$O$95,CE$5,$C74)/1000</f>
        <v>34.680082999999996</v>
      </c>
      <c r="CF74" s="475">
        <f>INDEX(Walkerhill!$A$1:$O$95,CF$5,$C74)/1000</f>
        <v>37.840719</v>
      </c>
      <c r="CG74" s="475">
        <f>INDEX(Walkerhill!$A$1:$O$95,CG$5,$C74)/1000</f>
        <v>39.381430000000002</v>
      </c>
      <c r="CH74" s="475">
        <f>INDEX(Walkerhill!$A$1:$O$95,CH$5,$C74)/1000</f>
        <v>37.984866000000004</v>
      </c>
      <c r="CI74" s="475">
        <f>INDEX(Walkerhill!$A$1:$O$95,CI$5,$C74)/1000</f>
        <v>42.320224000000003</v>
      </c>
      <c r="CJ74" s="475">
        <f>INDEX(Walkerhill!$A$1:$O$95,CJ$5,$C74)/1000</f>
        <v>38.248145999999998</v>
      </c>
      <c r="CK74" s="475">
        <f>INDEX(Walkerhill!$A$1:$O$95,CK$5,$C74)/1000</f>
        <v>44.805067999999999</v>
      </c>
      <c r="CL74" s="475">
        <f>INDEX(Walkerhill!$A$1:$O$95,CL$5,$C74)/1000</f>
        <v>43.358429999999998</v>
      </c>
      <c r="CM74" s="475">
        <f>INDEX(Walkerhill!$A$1:$O$95,CM$5,$C74)/1000</f>
        <v>36.199229999999993</v>
      </c>
      <c r="CN74" s="475">
        <f>INDEX(Walkerhill!$A$1:$O$95,CN$5,$C74)/1000</f>
        <v>37.755659000000001</v>
      </c>
      <c r="CO74" s="475">
        <f>INDEX(Walkerhill!$A$1:$O$95,CO$5,$C74)/1000</f>
        <v>33.849530000000001</v>
      </c>
      <c r="CP74" s="475">
        <f>INDEX(Walkerhill!$A$1:$O$95,CP$5,$C74)/1000</f>
        <v>37.486990000000006</v>
      </c>
      <c r="CQ74" s="475">
        <f>INDEX(Walkerhill!$A$1:$O$95,CQ$5,$C74)/1000</f>
        <v>36.812032000000002</v>
      </c>
      <c r="CR74" s="475">
        <f>INDEX(Walkerhill!$A$1:$O$95,CR$5,$C74)/1000</f>
        <v>36.682752000000001</v>
      </c>
      <c r="CS74" s="475">
        <f>INDEX(Walkerhill!$A$1:$O$262,CS$5,$C74)/1000</f>
        <v>37.146570999999994</v>
      </c>
      <c r="CT74" s="475">
        <f>INDEX(Walkerhill!$A$1:$O$262,CT$5,$C74)/1000</f>
        <v>39.670870999999998</v>
      </c>
      <c r="CU74" s="475">
        <f>INDEX(Walkerhill!$A$1:$O$262,CU$5,$C74)/1000</f>
        <v>42.552999999999997</v>
      </c>
      <c r="CV74" s="475">
        <f>INDEX(Walkerhill!$A$1:$O$262,CV$5,$C74)/1000</f>
        <v>42.554695000000009</v>
      </c>
      <c r="CW74" s="475">
        <f>INDEX(Walkerhill!$A$1:$O$262,CW$5,$C74)/1000</f>
        <v>42.780285999999997</v>
      </c>
      <c r="CX74" s="475">
        <f>INDEX(Walkerhill!$A$1:$O$262,CX$5,$C74)/1000</f>
        <v>41.913742999999997</v>
      </c>
      <c r="CY74" s="475">
        <f>INDEX(Walkerhill!$A$1:$O$262,CY$5,$C74)/1000</f>
        <v>36.643953000000003</v>
      </c>
      <c r="CZ74" s="475">
        <f>INDEX(Walkerhill!$A$1:$O$262,CZ$5,$C74)/1000</f>
        <v>41.082733999999995</v>
      </c>
      <c r="DA74" s="475">
        <f>INDEX(Walkerhill!$A$1:$O$262,DA$5,$C74)/1000</f>
        <v>38.926250000000003</v>
      </c>
      <c r="DB74" s="475">
        <f>INDEX(Walkerhill!$A$1:$O$262,DB$5,$C74)/1000</f>
        <v>42.147616999999997</v>
      </c>
      <c r="DC74" s="475">
        <f>INDEX(Walkerhill!$A$1:$O$262,DC$5,$C74)/1000</f>
        <v>45.497259</v>
      </c>
      <c r="DD74" s="475">
        <f>INDEX(Walkerhill!$A$1:$O$262,DD$5,$C74)/1000</f>
        <v>38.250157000000002</v>
      </c>
      <c r="DE74" s="475">
        <f>INDEX(Walkerhill!$A$1:$O$262,DE$5,$C74)/1000</f>
        <v>38.169696000000002</v>
      </c>
      <c r="DF74" s="475">
        <f>INDEX(Walkerhill!$A$1:$O$262,DF$5,$C74)/1000</f>
        <v>40.099766000000002</v>
      </c>
      <c r="DG74" s="475">
        <f>INDEX(Walkerhill!$A$1:$O$262,DG$5,$C74)/1000</f>
        <v>39.927771999999997</v>
      </c>
      <c r="DH74" s="475">
        <f>INDEX(Walkerhill!$A$1:$O$262,DH$5,$C74)/1000</f>
        <v>37.574303</v>
      </c>
      <c r="DI74" s="475">
        <f>INDEX(Walkerhill!$A$1:$O$262,DI$5,$C74)/1000</f>
        <v>36.895275999999996</v>
      </c>
      <c r="DJ74" s="475">
        <f>INDEX(Walkerhill!$A$1:$O$262,DJ$5,$C74)/1000</f>
        <v>38.345545999999999</v>
      </c>
      <c r="DK74" s="475">
        <f>INDEX(Walkerhill!$A$1:$O$262,DK$5,$C74)/1000</f>
        <v>27.569675</v>
      </c>
      <c r="DL74" s="475">
        <f>INDEX(Walkerhill!$A$1:$O$262,DL$5,$C74)/1000</f>
        <v>15.177</v>
      </c>
      <c r="DM74" s="475">
        <f>INDEX(Walkerhill!$A$1:$O$262,DM$5,$C74)/1000</f>
        <v>10.077763999999998</v>
      </c>
      <c r="DN74" s="475">
        <f>INDEX(Walkerhill!$A$1:$O$262,DN$5,$C74)/1000</f>
        <v>23.944886999999998</v>
      </c>
      <c r="DO74" s="475">
        <f>INDEX(Walkerhill!$A$1:$O$262,DO$5,$C74)/1000</f>
        <v>20.602354999999999</v>
      </c>
      <c r="DP74" s="475">
        <f>INDEX(Walkerhill!$A$1:$O$262,DP$5,$C74)/1000</f>
        <v>22.077059000000002</v>
      </c>
      <c r="DQ74" s="475">
        <f>INDEX(Walkerhill!$A$1:$O$262,DQ$5,$C74)/1000</f>
        <v>20.023936000000003</v>
      </c>
      <c r="DR74" s="475">
        <f>INDEX(Walkerhill!$A$1:$O$262,DR$5,$C74)/1000</f>
        <v>18.940777999999998</v>
      </c>
      <c r="DS74" s="475">
        <f>INDEX(Walkerhill!$A$1:$O$262,DS$5,$C74)/1000</f>
        <v>19.814622</v>
      </c>
      <c r="DT74" s="475">
        <f>INDEX(Walkerhill!$A$1:$O$262,DT$5,$C74)/1000</f>
        <v>19.833743999999999</v>
      </c>
      <c r="DU74" s="475">
        <f>INDEX(Walkerhill!$A$1:$O$262,DU$5,$C74)/1000</f>
        <v>3.0931030000000002</v>
      </c>
      <c r="DV74" s="475">
        <f>INDEX(Walkerhill!$A$1:$O$262,DV$5,$C74)/1000</f>
        <v>4.7927800000000005</v>
      </c>
      <c r="DW74" s="475">
        <f>INDEX(Walkerhill!$A$1:$O$262,DW$5,$C74)/1000</f>
        <v>12.006793999999999</v>
      </c>
      <c r="DX74" s="475">
        <f>INDEX(Walkerhill!$A$1:$O$262,DX$5,$C74)/1000</f>
        <v>18.701000000000001</v>
      </c>
      <c r="DY74" s="475">
        <f>INDEX(Walkerhill!$A$1:$O$262,DY$5,$C74)/1000</f>
        <v>20.007326000000003</v>
      </c>
      <c r="DZ74" s="475">
        <f>INDEX(Walkerhill!$A$1:$O$262,DZ$5,$C74)/1000</f>
        <v>20.327245000000001</v>
      </c>
      <c r="EA74" s="475">
        <f>INDEX(Walkerhill!$A$1:$O$262,EA$5,$C74)/1000</f>
        <v>19.773728999999999</v>
      </c>
      <c r="EB74" s="475">
        <f>INDEX(Walkerhill!$A$1:$O$262,EB$5,$C74)/1000</f>
        <v>21.252114000000002</v>
      </c>
      <c r="EC74" s="475">
        <f>INDEX(Walkerhill!$A$1:$O$262,EC$5,$C74)/1000</f>
        <v>12.706325999999999</v>
      </c>
      <c r="ED74" s="475">
        <f>INDEX(Walkerhill!$A$1:$O$262,ED$5,$C74)/1000</f>
        <v>17.852678999999998</v>
      </c>
      <c r="EE74" s="475">
        <f>INDEX(Walkerhill!$A$1:$O$262,EE$5,$C74)/1000</f>
        <v>16.003</v>
      </c>
      <c r="EF74" s="475">
        <f>INDEX(Walkerhill!$A$1:$O$262,EF$5,$C74)/1000</f>
        <v>19.054911000000001</v>
      </c>
      <c r="EG74" s="475">
        <f>INDEX(Walkerhill!$A$1:$O$262,EG$5,$C74)/1000</f>
        <v>21.951040000000003</v>
      </c>
      <c r="EH74" s="475">
        <f>INDEX(Walkerhill!$A$1:$O$262,EH$5,$C74)/1000</f>
        <v>24.504642</v>
      </c>
      <c r="EI74" s="475">
        <f>INDEX(Walkerhill!$A$1:$O$262,EI$5,$C74)/1000</f>
        <v>20.556855000000002</v>
      </c>
      <c r="EJ74" s="475">
        <f>INDEX(Walkerhill!$A$1:$O$262,EJ$5,$C74)/1000</f>
        <v>24.848068999999999</v>
      </c>
      <c r="EK74" s="475">
        <f>INDEX(Walkerhill!$A$1:$O$262,EK$5,$C74)/1000</f>
        <v>28.04091</v>
      </c>
      <c r="EL74" s="475">
        <f>INDEX(Walkerhill!$A$1:$O$262,EL$5,$C74)/1000</f>
        <v>35.591044000000004</v>
      </c>
      <c r="EM74" s="475">
        <f>INDEX(Walkerhill!$A$1:$O$262,EM$5,$C74)/1000</f>
        <v>29.408999999999999</v>
      </c>
      <c r="EN74" s="475">
        <f>INDEX(Walkerhill!$A$1:$O$262,EN$5,$C74)/1000</f>
        <v>31.506799000000004</v>
      </c>
      <c r="EO74" s="475">
        <f>INDEX(Walkerhill!$A$1:$O$262,EO$5,$C74)/1000</f>
        <v>32.890999999999998</v>
      </c>
      <c r="EP74" s="475">
        <f>INDEX(Walkerhill!$A$1:$O$262,EP$5,$C74)/1000</f>
        <v>35.402000000000001</v>
      </c>
      <c r="EQ74" s="475">
        <f>INDEX(Walkerhill!$A$1:$O$262,EQ$5,$C74)/1000</f>
        <v>38.368000000000002</v>
      </c>
      <c r="ER74" s="475">
        <f>INDEX(Walkerhill!$A$1:$O$262,ER$5,$C74)/1000</f>
        <v>34.331000000000003</v>
      </c>
      <c r="ES74" s="475">
        <f>INDEX(Walkerhill!$A$1:$O$262,ES$5,$C74)/1000</f>
        <v>38.359000000000002</v>
      </c>
      <c r="ET74" s="475">
        <f>INDEX(Walkerhill!$A$1:$O$262,ET$5,$C74)/1000</f>
        <v>42.814999999999998</v>
      </c>
      <c r="EU74" s="475">
        <f>INDEX(Walkerhill!$A$1:$O$262,EU$5,$C74)/1000</f>
        <v>35.945999999999998</v>
      </c>
      <c r="EV74" s="475">
        <f>INDEX(Walkerhill!$A$1:$O$262,EV$5,$C74)/1000</f>
        <v>42.070999999999998</v>
      </c>
      <c r="EW74" s="475">
        <f>INDEX(Walkerhill!$A$1:$O$262,EW$5,$C74)/1000</f>
        <v>43.981000000000002</v>
      </c>
      <c r="EX74" s="475">
        <f>INDEX(Walkerhill!$A$1:$O$262,EX$5,$C74)/1000</f>
        <v>45.814999999999998</v>
      </c>
      <c r="EY74" s="475">
        <f>INDEX(Walkerhill!$A$1:$O$262,EY$5,$C74)/1000</f>
        <v>39.238</v>
      </c>
      <c r="EZ74" s="475">
        <f>INDEX(Walkerhill!$A$1:$O$262,EZ$5,$C74)/1000</f>
        <v>45.694000000000003</v>
      </c>
      <c r="FA74" s="475">
        <f>INDEX(Walkerhill!$A$1:$O$262,FA$5,$C74)/1000</f>
        <v>46.802</v>
      </c>
      <c r="FB74" s="475">
        <f>INDEX(Walkerhill!$A$1:$O$262,FB$5,$C74)/1000</f>
        <v>47.156999999999996</v>
      </c>
      <c r="FC74" s="475">
        <f>INDEX(Walkerhill!$A$1:$O$262,FC$5,$C74)/1000</f>
        <v>45.704000000000001</v>
      </c>
      <c r="FD74" s="475">
        <f>INDEX(Walkerhill!$A$1:$O$262,FD$5,$C74)/1000</f>
        <v>49.9</v>
      </c>
      <c r="FE74" s="475">
        <f>INDEX(Walkerhill!$A$1:$O$262,FE$5,$C74)/1000</f>
        <v>53.753</v>
      </c>
      <c r="FF74" s="475">
        <f>INDEX(Walkerhill!$A$1:$O$262,FF$5,$C74)/1000</f>
        <v>52.582999999999998</v>
      </c>
      <c r="FG74" s="475">
        <f>INDEX(Walkerhill!$A$1:$O$262,FG$5,$C74)/1000</f>
        <v>47.776000000000003</v>
      </c>
      <c r="FH74" s="475">
        <f>INDEX(Walkerhill!$A$1:$O$262,FH$5,$C74)/1000</f>
        <v>53.213000000000001</v>
      </c>
      <c r="FI74" s="475">
        <f>INDEX(Walkerhill!$A$1:$O$262,FI$5,$C74)/1000</f>
        <v>50.188000000000002</v>
      </c>
      <c r="FJ74" s="475">
        <f>INDEX(Walkerhill!$A$1:$O$262,FJ$5,$C74)/1000</f>
        <v>50.765000000000001</v>
      </c>
      <c r="FK74" s="475">
        <f>INDEX(Walkerhill!$A$1:$O$262,FK$5,$C74)/1000</f>
        <v>51.445</v>
      </c>
      <c r="FL74" s="475">
        <f>INDEX(Walkerhill!$A$1:$O$262,FL$5,$C74)/1000</f>
        <v>47.912999999999997</v>
      </c>
      <c r="FM74" s="475">
        <f>INDEX(Walkerhill!$A$1:$O$262,FM$5,$C74)/1000</f>
        <v>51.698</v>
      </c>
      <c r="FN74" s="475">
        <f>INDEX(Walkerhill!$A$1:$O$262,FN$5,$C74)/1000</f>
        <v>45.865000000000002</v>
      </c>
      <c r="FO74" s="1047">
        <f>INDEX(Walkerhill!$A$1:$O$262,FO$5,$C74)/1000</f>
        <v>44.420999999999999</v>
      </c>
      <c r="FP74" s="1047">
        <f>INDEX(Walkerhill!$A$1:$O$262,FP$5,$C74)/1000</f>
        <v>42.988999999999997</v>
      </c>
      <c r="FQ74" s="1047">
        <f>INDEX(Walkerhill!$A$1:$O$262,FQ$5,$C74)/1000</f>
        <v>44.802</v>
      </c>
      <c r="FR74" s="475">
        <f>INDEX(Walkerhill!$A$1:$O$262,FR$5,$C74)/1000</f>
        <v>48.612000000000002</v>
      </c>
      <c r="FS74" s="475">
        <f>INDEX(Walkerhill!$A$1:$O$262,FS$5,$C74)/1000</f>
        <v>44.197000000000003</v>
      </c>
      <c r="FT74" s="475">
        <f>INDEX(Walkerhill!$A$1:$O$262,FT$5,$C74)/1000</f>
        <v>49.49</v>
      </c>
      <c r="FU74" s="475">
        <f>INDEX(Walkerhill!$A$1:$O$262,FU$5,$C74)/1000</f>
        <v>43.771000000000001</v>
      </c>
      <c r="FV74" s="475">
        <f>INDEX(Walkerhill!$A$1:$O$262,FV$5,$C74)/1000</f>
        <v>48.896999999999998</v>
      </c>
      <c r="FW74" s="475">
        <f>INDEX(Walkerhill!$A$1:$O$262,FW$5,$C74)/1000</f>
        <v>45.354999999999997</v>
      </c>
      <c r="FX74" s="475">
        <f>INDEX(Walkerhill!$A$1:$O$262,FX$5,$C74)/1000</f>
        <v>48.232999999999997</v>
      </c>
      <c r="FY74" s="475">
        <f>INDEX(Walkerhill!$A$1:$O$262,FY$5,$C74)/1000</f>
        <v>47.682000000000002</v>
      </c>
      <c r="FZ74" s="475">
        <f>INDEX(Walkerhill!$A$1:$O$262,FZ$5,$C74)/1000</f>
        <v>44.982999999999997</v>
      </c>
      <c r="GA74" s="1047">
        <f>INDEX(Walkerhill!$A$1:$O$262,GA$5,$C74)/1000</f>
        <v>50.694000000000003</v>
      </c>
      <c r="GB74" s="1047">
        <f>INDEX(Walkerhill!$A$1:$O$262,GB$5,$C74)/1000</f>
        <v>47.883000000000003</v>
      </c>
      <c r="GC74" s="1047">
        <f>INDEX(Walkerhill!$A$1:$O$262,GC$5,$C74)/1000</f>
        <v>50.176058732999984</v>
      </c>
      <c r="GD74" s="1047">
        <f>INDEX(Walkerhill!$A$1:$O$262,GD$5,$C74)/1000</f>
        <v>49.812808472000007</v>
      </c>
      <c r="GE74" s="1047">
        <f>INDEX(Walkerhill!$A$1:$O$262,GE$5,$C74)/1000</f>
        <v>43.972090360000003</v>
      </c>
      <c r="GF74" s="1043"/>
      <c r="GG74" s="1043"/>
      <c r="GH74"/>
      <c r="GI74"/>
      <c r="GJ74"/>
      <c r="GK74" s="173"/>
      <c r="GL74" s="173"/>
      <c r="GM74" s="173"/>
      <c r="GN74" s="173"/>
      <c r="GO74" s="173"/>
      <c r="GP74" s="173"/>
      <c r="GQ74" s="173"/>
      <c r="GR74" s="173"/>
      <c r="GS74" s="173"/>
      <c r="GT74" s="9"/>
      <c r="GU74" s="9"/>
      <c r="GV74" s="9"/>
    </row>
    <row r="75" spans="1:208" s="173" customFormat="1">
      <c r="B75" s="187"/>
      <c r="C75" s="1021">
        <f>Walkerhill!C$1</f>
        <v>3</v>
      </c>
      <c r="D75" s="459" t="s">
        <v>464</v>
      </c>
      <c r="E75" s="187" t="s">
        <v>465</v>
      </c>
      <c r="F75" s="175">
        <f>INDEX(Walkerhill!$A$1:$W$95,F$5,$C75)/1000</f>
        <v>0</v>
      </c>
      <c r="G75" s="175">
        <f>INDEX(Walkerhill!$A$1:$W$95,G$5,$C75)/1000</f>
        <v>0</v>
      </c>
      <c r="H75" s="175">
        <f>INDEX(Walkerhill!$A$1:$W$95,H$5,$C75)/1000</f>
        <v>0</v>
      </c>
      <c r="I75" s="175">
        <f>INDEX(Walkerhill!$A$1:$W$95,I$5,$C75)/1000</f>
        <v>0</v>
      </c>
      <c r="J75" s="175">
        <f>INDEX(Walkerhill!$A$1:$W$95,J$5,$C75)/1000</f>
        <v>0</v>
      </c>
      <c r="K75" s="175">
        <f>INDEX(Walkerhill!$A$1:$W$95,K$5,$C75)/1000</f>
        <v>0</v>
      </c>
      <c r="L75" s="175">
        <f>INDEX(Walkerhill!$A$1:$W$95,L$5,$C75)/1000</f>
        <v>0</v>
      </c>
      <c r="M75" s="175">
        <f>INDEX(Walkerhill!$A$1:$W$95,M$5,$C75)/1000</f>
        <v>0</v>
      </c>
      <c r="N75" s="175">
        <f>INDEX(Walkerhill!$A$1:$W$95,N$5,$C75)/1000</f>
        <v>0</v>
      </c>
      <c r="O75" s="175">
        <f>INDEX(Walkerhill!$A$1:$W$95,O$5,$C75)/1000</f>
        <v>0</v>
      </c>
      <c r="P75" s="175">
        <f>INDEX(Walkerhill!$A$1:$W$95,P$5,$C75)/1000</f>
        <v>0</v>
      </c>
      <c r="Q75" s="175">
        <f>INDEX(Walkerhill!$A$1:$W$95,Q$5,$C75)/1000</f>
        <v>0</v>
      </c>
      <c r="R75" s="175">
        <f>INDEX(Walkerhill!$A$1:$W$95,R$5,$C75)/1000</f>
        <v>0</v>
      </c>
      <c r="S75" s="175">
        <f>INDEX(Walkerhill!$A$1:$W$95,S$5,$C75)/1000</f>
        <v>0</v>
      </c>
      <c r="T75" s="175">
        <f>INDEX(Walkerhill!$A$1:$W$95,T$5,$C75)/1000</f>
        <v>0</v>
      </c>
      <c r="U75" s="175">
        <f>INDEX(Walkerhill!$A$1:$W$95,U$5,$C75)/1000</f>
        <v>0</v>
      </c>
      <c r="V75" s="175">
        <f>INDEX(Walkerhill!$A$1:$W$95,V$5,$C75)/1000</f>
        <v>0</v>
      </c>
      <c r="W75" s="175">
        <f>INDEX(Walkerhill!$A$1:$W$95,W$5,$C75)/1000</f>
        <v>0</v>
      </c>
      <c r="X75" s="175">
        <f>INDEX(Walkerhill!$A$1:$W$95,X$5,$C75)/1000</f>
        <v>0</v>
      </c>
      <c r="Y75" s="175">
        <f>INDEX(Walkerhill!$A$1:$W$95,Y$5,$C75)/1000</f>
        <v>0</v>
      </c>
      <c r="Z75" s="175">
        <f>INDEX(Walkerhill!$A$1:$W$95,Z$5,$C75)/1000</f>
        <v>0</v>
      </c>
      <c r="AA75" s="175">
        <f>INDEX(Walkerhill!$A$1:$W$95,AA$5,$C75)/1000</f>
        <v>0</v>
      </c>
      <c r="AB75" s="175">
        <f>INDEX(Walkerhill!$A$1:$W$95,AB$5,$C75)/1000</f>
        <v>0</v>
      </c>
      <c r="AC75" s="175">
        <f>INDEX(Walkerhill!$A$1:$W$95,AC$5,$C75)/1000</f>
        <v>0</v>
      </c>
      <c r="AD75" s="175">
        <f>INDEX(Walkerhill!$A$1:$W$95,AD$5,$C75)/1000</f>
        <v>0</v>
      </c>
      <c r="AE75" s="175">
        <f>INDEX(Walkerhill!$A$1:$W$95,AE$5,$C75)/1000</f>
        <v>0</v>
      </c>
      <c r="AF75" s="175">
        <f>INDEX(Walkerhill!$A$1:$W$95,AF$5,$C75)/1000</f>
        <v>0</v>
      </c>
      <c r="AG75" s="175">
        <f>INDEX(Walkerhill!$A$1:$W$95,AG$5,$C75)/1000</f>
        <v>0</v>
      </c>
      <c r="AH75" s="175">
        <f>INDEX(Walkerhill!$A$1:$W$95,AH$5,$C75)/1000</f>
        <v>0</v>
      </c>
      <c r="AI75" s="175">
        <f>INDEX(Walkerhill!$A$1:$W$95,AI$5,$C75)/1000</f>
        <v>0</v>
      </c>
      <c r="AJ75" s="175">
        <f>INDEX(Walkerhill!$A$1:$W$95,AJ$5,$C75)/1000</f>
        <v>0</v>
      </c>
      <c r="AK75" s="175">
        <f>INDEX(Walkerhill!$A$1:$W$95,AK$5,$C75)/1000</f>
        <v>0</v>
      </c>
      <c r="AL75" s="175">
        <f>INDEX(Walkerhill!$A$1:$W$95,AL$5,$C75)/1000</f>
        <v>0</v>
      </c>
      <c r="AM75" s="175">
        <f>INDEX(Walkerhill!$A$1:$W$95,AM$5,$C75)/1000</f>
        <v>0</v>
      </c>
      <c r="AN75" s="175">
        <f>INDEX(Walkerhill!$A$1:$W$95,AN$5,$C75)/1000</f>
        <v>0</v>
      </c>
      <c r="AO75" s="175">
        <f>INDEX(Walkerhill!$A$1:$W$95,AO$5,$C75)/1000</f>
        <v>0</v>
      </c>
      <c r="AP75" s="175">
        <f>INDEX(Walkerhill!$A$1:$W$95,AP$5,$C75)/1000</f>
        <v>0</v>
      </c>
      <c r="AQ75" s="175">
        <f>INDEX(Walkerhill!$A$1:$W$95,AQ$5,$C75)/1000</f>
        <v>0</v>
      </c>
      <c r="AR75" s="175">
        <f>INDEX(Walkerhill!$A$1:$W$95,AR$5,$C75)/1000</f>
        <v>0</v>
      </c>
      <c r="AS75" s="175">
        <f>INDEX(Walkerhill!$A$1:$W$95,AS$5,$C75)/1000</f>
        <v>0</v>
      </c>
      <c r="AT75" s="175">
        <f>INDEX(Walkerhill!$A$1:$W$95,AT$5,$C75)/1000</f>
        <v>0</v>
      </c>
      <c r="AU75" s="175">
        <f>INDEX(Walkerhill!$A$1:$W$95,AU$5,$C75)/1000</f>
        <v>0</v>
      </c>
      <c r="AV75" s="175">
        <f>INDEX(Walkerhill!$A$1:$W$95,AV$5,$C75)/1000</f>
        <v>0</v>
      </c>
      <c r="AW75" s="175">
        <f>INDEX(Walkerhill!$A$1:$W$95,AW$5,$C75)/1000</f>
        <v>0</v>
      </c>
      <c r="AX75" s="175">
        <f>INDEX(Walkerhill!$A$1:$W$95,AX$5,$C75)/1000</f>
        <v>0</v>
      </c>
      <c r="AY75" s="175">
        <f>INDEX(Walkerhill!$A$1:$W$95,AY$5,$C75)/1000</f>
        <v>0</v>
      </c>
      <c r="AZ75" s="175">
        <f>INDEX(Walkerhill!$A$1:$W$95,AZ$5,$C75)/1000</f>
        <v>0</v>
      </c>
      <c r="BA75" s="175">
        <f>INDEX(Walkerhill!$A$1:$W$95,BA$5,$C75)/1000</f>
        <v>0</v>
      </c>
      <c r="BB75" s="175">
        <f>INDEX(Walkerhill!$A$1:$W$95,BB$5,$C75)/1000</f>
        <v>0</v>
      </c>
      <c r="BC75" s="175">
        <f>INDEX(Walkerhill!$A$1:$W$95,BC$5,$C75)/1000</f>
        <v>0</v>
      </c>
      <c r="BD75" s="175">
        <f>INDEX(Walkerhill!$A$1:$W$95,BD$5,$C75)/1000</f>
        <v>0</v>
      </c>
      <c r="BE75" s="175">
        <f>INDEX(Walkerhill!$A$1:$W$95,BE$5,$C75)/1000</f>
        <v>0</v>
      </c>
      <c r="BF75" s="175">
        <f>INDEX(Walkerhill!$A$1:$W$95,BF$5,$C75)/1000</f>
        <v>0</v>
      </c>
      <c r="BG75" s="175">
        <f>INDEX(Walkerhill!$A$1:$W$95,BG$5,$C75)/1000</f>
        <v>0</v>
      </c>
      <c r="BH75" s="175">
        <f>INDEX(Walkerhill!$A$1:$W$95,BH$5,$C75)/1000</f>
        <v>0</v>
      </c>
      <c r="BI75" s="478">
        <f>INDEX(Walkerhill!$A$1:$W$95,BI$5,$C75)/1000</f>
        <v>0</v>
      </c>
      <c r="BJ75" s="478">
        <f>INDEX(Walkerhill!$A$1:$W$95,BJ$5,$C75)/1000</f>
        <v>0</v>
      </c>
      <c r="BK75" s="478">
        <f>INDEX(Walkerhill!$A$1:$W$95,BK$5,$C75)/1000</f>
        <v>0</v>
      </c>
      <c r="BL75" s="478">
        <f>INDEX(Walkerhill!$A$1:$W$95,BL$5,$C75)/1000</f>
        <v>0</v>
      </c>
      <c r="BM75" s="478">
        <f>INDEX(Walkerhill!$A$1:$W$95,BM$5,$C75)/1000</f>
        <v>0</v>
      </c>
      <c r="BN75" s="478">
        <f>INDEX(Walkerhill!$A$1:$W$95,BN$5,$C75)/1000</f>
        <v>0</v>
      </c>
      <c r="BO75" s="735">
        <f>INDEX(Walkerhill!$A$1:$W$95,BO$5,$C75)/1000</f>
        <v>0</v>
      </c>
      <c r="BP75" s="478">
        <f>INDEX(Walkerhill!$A$1:$W$95,BP$5,$C75)/1000</f>
        <v>0</v>
      </c>
      <c r="BQ75" s="478">
        <f>INDEX(Walkerhill!$A$1:$W$95,BQ$5,$C75)/1000</f>
        <v>0</v>
      </c>
      <c r="BR75" s="478">
        <f>INDEX(Walkerhill!$A$1:$W$95,BR$5,$C75)/1000</f>
        <v>0</v>
      </c>
      <c r="BS75" s="478">
        <f>INDEX(Walkerhill!$A$1:$W$95,BS$5,$C75)/1000</f>
        <v>0</v>
      </c>
      <c r="BT75" s="478">
        <f>INDEX(Walkerhill!$A$1:$W$95,BT$5,$C75)/1000</f>
        <v>0</v>
      </c>
      <c r="BU75" s="478">
        <f>INDEX(Walkerhill!$A$1:$W$95,BU$5,$C75)/1000</f>
        <v>0</v>
      </c>
      <c r="BV75" s="478">
        <f>INDEX(Walkerhill!$A$1:$W$95,BV$5,$C75)/1000</f>
        <v>0</v>
      </c>
      <c r="BW75" s="478">
        <f>INDEX(Walkerhill!$A$1:$W$95,BW$5,$C75)/1000</f>
        <v>0</v>
      </c>
      <c r="BX75" s="478">
        <f>INDEX(Walkerhill!$A$1:$W$95,BX$5,$C75)/1000</f>
        <v>0</v>
      </c>
      <c r="BY75" s="478">
        <f>INDEX(Walkerhill!$A$1:$W$95,BY$5,$C75)/1000</f>
        <v>0</v>
      </c>
      <c r="BZ75" s="478">
        <f>INDEX(Walkerhill!$A$1:$W$95,BZ$5,$C75)/1000</f>
        <v>0</v>
      </c>
      <c r="CA75" s="735">
        <f>INDEX(Walkerhill!$A$1:$W$95,CA$5,$C75)/1000</f>
        <v>0</v>
      </c>
      <c r="CB75" s="478">
        <f>INDEX(Walkerhill!$A$1:$W$95,CB$5,$C75)/1000</f>
        <v>0</v>
      </c>
      <c r="CC75" s="478">
        <f>INDEX(Walkerhill!$A$1:$W$95,CC$5,$C75)/1000</f>
        <v>0</v>
      </c>
      <c r="CD75" s="478">
        <f>INDEX(Walkerhill!$A$1:$W$95,CD$5,$C75)/1000</f>
        <v>0</v>
      </c>
      <c r="CE75" s="478">
        <f>INDEX(Walkerhill!$A$1:$W$95,CE$5,$C75)/1000</f>
        <v>0</v>
      </c>
      <c r="CF75" s="478">
        <f>INDEX(Walkerhill!$A$1:$W$95,CF$5,$C75)/1000</f>
        <v>0</v>
      </c>
      <c r="CG75" s="478">
        <f>INDEX(Walkerhill!$A$1:$W$95,CG$5,$C75)/1000</f>
        <v>0</v>
      </c>
      <c r="CH75" s="478">
        <f>INDEX(Walkerhill!$A$1:$W$95,CH$5,$C75)/1000</f>
        <v>0</v>
      </c>
      <c r="CI75" s="478">
        <f>INDEX(Walkerhill!$A$1:$W$95,CI$5,$C75)/1000</f>
        <v>0</v>
      </c>
      <c r="CJ75" s="478">
        <f>INDEX(Walkerhill!$A$1:$W$95,CJ$5,$C75)/1000</f>
        <v>0</v>
      </c>
      <c r="CK75" s="478">
        <f>INDEX(Walkerhill!$A$1:$W$95,CK$5,$C75)/1000</f>
        <v>0</v>
      </c>
      <c r="CL75" s="478">
        <f>INDEX(Walkerhill!$A$1:$W$95,CL$5,$C75)/1000</f>
        <v>11.919</v>
      </c>
      <c r="CM75" s="478">
        <f>INDEX(Walkerhill!$A$1:$W$95,CM$5,$C75)/1000</f>
        <v>54.643999999999998</v>
      </c>
      <c r="CN75" s="478">
        <f>INDEX(Walkerhill!$A$1:$W$95,CN$5,$C75)/1000</f>
        <v>29.797000000000001</v>
      </c>
      <c r="CO75" s="478">
        <f>INDEX(Walkerhill!$A$1:$W$95,CO$5,$C75)/1000</f>
        <v>6.2439999999999998</v>
      </c>
      <c r="CP75" s="478">
        <f>INDEX(Walkerhill!$A$1:$W$95,CP$5,$C75)/1000</f>
        <v>20.154</v>
      </c>
      <c r="CQ75" s="478">
        <f>INDEX(Walkerhill!$A$1:$W$95,CQ$5,$C75)/1000</f>
        <v>37.47</v>
      </c>
      <c r="CR75" s="478">
        <f>INDEX(Walkerhill!$A$1:$W$95,CR$5,$C75)/1000</f>
        <v>52.140999999999998</v>
      </c>
      <c r="CS75" s="478">
        <f>INDEX(Walkerhill!$A$1:$W$262,CS$5,$C75)/1000</f>
        <v>15.475</v>
      </c>
      <c r="CT75" s="478">
        <f>INDEX(Walkerhill!$A$1:$W$262,CT$5,$C75)/1000</f>
        <v>3.42</v>
      </c>
      <c r="CU75" s="478">
        <f>INDEX(Walkerhill!$A$1:$W$262,CU$5,$C75)/1000</f>
        <v>44.976999999999997</v>
      </c>
      <c r="CV75" s="478">
        <f>INDEX(Walkerhill!$A$1:$W$262,CV$5,$C75)/1000</f>
        <v>28.74</v>
      </c>
      <c r="CW75" s="478">
        <f>INDEX(Walkerhill!$A$1:$W$262,CW$5,$C75)/1000</f>
        <v>141.59</v>
      </c>
      <c r="CX75" s="478">
        <f>INDEX(Walkerhill!$A$1:$W$262,CX$5,$C75)/1000</f>
        <v>24.152999999999999</v>
      </c>
      <c r="CY75" s="478">
        <f>INDEX(Walkerhill!$A$1:$W$262,CY$5,$C75)/1000</f>
        <v>56.595999999999997</v>
      </c>
      <c r="CZ75" s="478">
        <f>INDEX(Walkerhill!$A$1:$W$262,CZ$5,$C75)/1000</f>
        <v>25.184000000000001</v>
      </c>
      <c r="DA75" s="478">
        <f>INDEX(Walkerhill!$A$1:$W$262,DA$5,$C75)/1000</f>
        <v>13.138</v>
      </c>
      <c r="DB75" s="478">
        <f>INDEX(Walkerhill!$A$1:$W$262,DB$5,$C75)/1000</f>
        <v>6.7229999999999999</v>
      </c>
      <c r="DC75" s="478">
        <f>INDEX(Walkerhill!$A$1:$W$262,DC$5,$C75)/1000</f>
        <v>34.067</v>
      </c>
      <c r="DD75" s="478">
        <f>INDEX(Walkerhill!$A$1:$W$262,DD$5,$C75)/1000</f>
        <v>1.0229999999999999</v>
      </c>
      <c r="DE75" s="478">
        <f>INDEX(Walkerhill!$A$1:$W$262,DE$5,$C75)/1000</f>
        <v>16.79</v>
      </c>
      <c r="DF75" s="478">
        <f>INDEX(Walkerhill!$A$1:$W$262,DF$5,$C75)/1000</f>
        <v>32.241999999999997</v>
      </c>
      <c r="DG75" s="478">
        <f>INDEX(Walkerhill!$A$1:$W$262,DG$5,$C75)/1000</f>
        <v>50.604999999999997</v>
      </c>
      <c r="DH75" s="478">
        <f>INDEX(Walkerhill!$A$1:$W$262,DH$5,$C75)/1000</f>
        <v>62.691000000000003</v>
      </c>
      <c r="DI75" s="478">
        <f>INDEX(Walkerhill!$A$1:$W$262,DI$5,$C75)/1000</f>
        <v>22.818999999999999</v>
      </c>
      <c r="DJ75" s="478">
        <f>INDEX(Walkerhill!$A$1:$W$262,DJ$5,$C75)/1000</f>
        <v>12.423</v>
      </c>
      <c r="DK75" s="478">
        <f>INDEX(Walkerhill!$A$1:$W$262,DK$5,$C75)/1000</f>
        <v>6.9020000000000001</v>
      </c>
      <c r="DL75" s="478">
        <f>INDEX(Walkerhill!$A$1:$W$262,DL$5,$C75)/1000</f>
        <v>0</v>
      </c>
      <c r="DM75" s="478">
        <f>INDEX(Walkerhill!$A$1:$W$262,DM$5,$C75)/1000</f>
        <v>0</v>
      </c>
      <c r="DN75" s="478">
        <f>INDEX(Walkerhill!$A$1:$W$262,DN$5,$C75)/1000</f>
        <v>6.3E-2</v>
      </c>
      <c r="DO75" s="478">
        <f>INDEX(Walkerhill!$A$1:$W$262,DO$5,$C75)/1000</f>
        <v>0</v>
      </c>
      <c r="DP75" s="478">
        <f>INDEX(Walkerhill!$A$1:$W$262,DP$5,$C75)/1000</f>
        <v>3.51</v>
      </c>
      <c r="DQ75" s="478">
        <f>INDEX(Walkerhill!$A$1:$W$262,DQ$5,$C75)/1000</f>
        <v>3.6259999999999999</v>
      </c>
      <c r="DR75" s="478">
        <f>INDEX(Walkerhill!$A$1:$W$262,DR$5,$C75)/1000</f>
        <v>0</v>
      </c>
      <c r="DS75" s="478">
        <f>INDEX(Walkerhill!$A$1:$W$262,DS$5,$C75)/1000</f>
        <v>0</v>
      </c>
      <c r="DT75" s="478">
        <f>INDEX(Walkerhill!$A$1:$W$262,DT$5,$C75)/1000</f>
        <v>0</v>
      </c>
      <c r="DU75" s="478">
        <f>INDEX(Walkerhill!$A$1:$W$262,DU$5,$C75)/1000</f>
        <v>0</v>
      </c>
      <c r="DV75" s="478">
        <f>INDEX(Walkerhill!$A$1:$W$262,DV$5,$C75)/1000</f>
        <v>76.66</v>
      </c>
      <c r="DW75" s="478">
        <f>INDEX(Walkerhill!$A$1:$W$262,DW$5,$C75)/1000</f>
        <v>0</v>
      </c>
      <c r="DX75" s="478">
        <f>INDEX(Walkerhill!$A$1:$W$262,DX$5,$C75)/1000</f>
        <v>0</v>
      </c>
      <c r="DY75" s="478">
        <f>INDEX(Walkerhill!$A$1:$W$262,DY$5,$C75)/1000</f>
        <v>0</v>
      </c>
      <c r="DZ75" s="478">
        <f>INDEX(Walkerhill!$A$1:$W$262,DZ$5,$C75)/1000</f>
        <v>0</v>
      </c>
      <c r="EA75" s="478">
        <f>INDEX(Walkerhill!$A$1:$W$262,EA$5,$C75)/1000</f>
        <v>0</v>
      </c>
      <c r="EB75" s="478">
        <f>INDEX(Walkerhill!$A$1:$W$262,EB$5,$C75)/1000</f>
        <v>0</v>
      </c>
      <c r="EC75" s="478">
        <f>INDEX(Walkerhill!$A$1:$W$262,EC$5,$C75)/1000</f>
        <v>0</v>
      </c>
      <c r="ED75" s="478">
        <f>INDEX(Walkerhill!$A$1:$W$262,ED$5,$C75)/1000</f>
        <v>0</v>
      </c>
      <c r="EE75" s="478">
        <f>INDEX(Walkerhill!$A$1:$W$262,EE$5,$C75)/1000</f>
        <v>0</v>
      </c>
      <c r="EF75" s="478">
        <f>INDEX(Walkerhill!$A$1:$W$262,EF$5,$C75)/1000</f>
        <v>0</v>
      </c>
      <c r="EG75" s="478">
        <f>INDEX(Walkerhill!$A$1:$W$262,EG$5,$C75)/1000</f>
        <v>3.0179999999999998</v>
      </c>
      <c r="EH75" s="478">
        <f>INDEX(Walkerhill!$A$1:$W$262,EH$5,$C75)/1000</f>
        <v>0</v>
      </c>
      <c r="EI75" s="478">
        <f>INDEX(Walkerhill!$A$1:$W$262,EI$5,$C75)/1000</f>
        <v>0</v>
      </c>
      <c r="EJ75" s="478">
        <f>INDEX(Walkerhill!$A$1:$W$262,EJ$5,$C75)/1000</f>
        <v>0</v>
      </c>
      <c r="EK75" s="478">
        <f>INDEX(Walkerhill!$A$1:$W$262,EK$5,$C75)/1000</f>
        <v>0</v>
      </c>
      <c r="EL75" s="478">
        <f>INDEX(Walkerhill!$A$1:$W$262,EL$5,$C75)/1000</f>
        <v>0</v>
      </c>
      <c r="EM75" s="478">
        <f>INDEX(Walkerhill!$A$1:$W$262,EM$5,$C75)/1000</f>
        <v>0</v>
      </c>
      <c r="EN75" s="478">
        <f>INDEX(Walkerhill!$A$1:$W$262,EN$5,$C75)/1000</f>
        <v>0</v>
      </c>
      <c r="EO75" s="478">
        <f>INDEX(Walkerhill!$A$1:$W$262,EO$5,$C75)/1000</f>
        <v>0</v>
      </c>
      <c r="EP75" s="478">
        <f>INDEX(Walkerhill!$A$1:$W$262,EP$5,$C75)/1000</f>
        <v>0</v>
      </c>
      <c r="EQ75" s="478">
        <f>INDEX(Walkerhill!$A$1:$W$262,EQ$5,$C75)/1000</f>
        <v>0</v>
      </c>
      <c r="ER75" s="478">
        <f>INDEX(Walkerhill!$A$1:$W$262,ER$5,$C75)/1000</f>
        <v>0</v>
      </c>
      <c r="ES75" s="478">
        <f>INDEX(Walkerhill!$A$1:$W$262,ES$5,$C75)/1000</f>
        <v>0</v>
      </c>
      <c r="ET75" s="478">
        <f>INDEX(Walkerhill!$A$1:$W$262,ET$5,$C75)/1000</f>
        <v>0</v>
      </c>
      <c r="EU75" s="478">
        <f>INDEX(Walkerhill!$A$1:$W$262,EU$5,$C75)/1000</f>
        <v>0</v>
      </c>
      <c r="EV75" s="478">
        <f>INDEX(Walkerhill!$A$1:$W$262,EV$5,$C75)/1000</f>
        <v>0</v>
      </c>
      <c r="EW75" s="478">
        <f>INDEX(Walkerhill!$A$1:$W$262,EW$5,$C75)/1000</f>
        <v>0</v>
      </c>
      <c r="EX75" s="478">
        <f>INDEX(Walkerhill!$A$1:$W$262,EX$5,$C75)/1000</f>
        <v>0</v>
      </c>
      <c r="EY75" s="478">
        <f>INDEX(Walkerhill!$A$1:$W$262,EY$5,$C75)/1000</f>
        <v>0</v>
      </c>
      <c r="EZ75" s="478">
        <f>INDEX(Walkerhill!$A$1:$W$262,EZ$5,$C75)/1000</f>
        <v>0</v>
      </c>
      <c r="FA75" s="478">
        <f>INDEX(Walkerhill!$A$1:$W$262,FA$5,$C75)/1000</f>
        <v>0</v>
      </c>
      <c r="FB75" s="478">
        <f>INDEX(Walkerhill!$A$1:$W$262,FB$5,$C75)/1000</f>
        <v>0</v>
      </c>
      <c r="FC75" s="478">
        <f>INDEX(Walkerhill!$A$1:$W$262,FC$5,$C75)/1000</f>
        <v>0</v>
      </c>
      <c r="FD75" s="478">
        <f>INDEX(Walkerhill!$A$1:$W$262,FD$5,$C75)/1000</f>
        <v>0</v>
      </c>
      <c r="FE75" s="478">
        <f>INDEX(Walkerhill!$A$1:$W$262,FE$5,$C75)/1000</f>
        <v>0</v>
      </c>
      <c r="FF75" s="478">
        <f>INDEX(Walkerhill!$A$1:$W$262,FF$5,$C75)/1000</f>
        <v>0</v>
      </c>
      <c r="FG75" s="478">
        <f>INDEX(Walkerhill!$A$1:$W$262,FG$5,$C75)/1000</f>
        <v>0</v>
      </c>
      <c r="FH75" s="478">
        <f>INDEX(Walkerhill!$A$1:$W$262,FH$5,$C75)/1000</f>
        <v>0</v>
      </c>
      <c r="FI75" s="478">
        <f>INDEX(Walkerhill!$A$1:$W$262,FI$5,$C75)/1000</f>
        <v>0</v>
      </c>
      <c r="FJ75" s="478">
        <f>INDEX(Walkerhill!$A$1:$W$262,FJ$5,$C75)/1000</f>
        <v>0</v>
      </c>
      <c r="FK75" s="478">
        <f>INDEX(Walkerhill!$A$1:$W$262,FK$5,$C75)/1000</f>
        <v>0</v>
      </c>
      <c r="FL75" s="478">
        <f>INDEX(Walkerhill!$A$1:$W$262,FL$5,$C75)/1000</f>
        <v>0</v>
      </c>
      <c r="FM75" s="478">
        <f>INDEX(Walkerhill!$A$1:$W$262,FM$5,$C75)/1000</f>
        <v>0</v>
      </c>
      <c r="FN75" s="478">
        <f>INDEX(Walkerhill!$A$1:$W$262,FN$5,$C75)/1000</f>
        <v>0</v>
      </c>
      <c r="FO75" s="478">
        <f>INDEX(Walkerhill!$A$1:$W$262,FO$5,$C75)/1000</f>
        <v>0</v>
      </c>
      <c r="FP75" s="478">
        <f>INDEX(Walkerhill!$A$1:$W$262,FP$5,$C75)/1000</f>
        <v>0</v>
      </c>
      <c r="FQ75" s="478">
        <f>INDEX(Walkerhill!$A$1:$W$262,FQ$5,$C75)/1000</f>
        <v>0</v>
      </c>
      <c r="FR75" s="478">
        <f>INDEX(Walkerhill!$A$1:$W$262,FR$5,$C75)/1000</f>
        <v>0</v>
      </c>
      <c r="FS75" s="478">
        <f>INDEX(Walkerhill!$A$1:$W$262,FS$5,$C75)/1000</f>
        <v>0</v>
      </c>
      <c r="FT75" s="478">
        <f>INDEX(Walkerhill!$A$1:$W$262,FT$5,$C75)/1000</f>
        <v>0</v>
      </c>
      <c r="FU75" s="478">
        <f>INDEX(Walkerhill!$A$1:$W$262,FU$5,$C75)/1000</f>
        <v>0</v>
      </c>
      <c r="FV75" s="478">
        <f>INDEX(Walkerhill!$A$1:$W$262,FV$5,$C75)/1000</f>
        <v>0</v>
      </c>
      <c r="FW75" s="478">
        <f>INDEX(Walkerhill!$A$1:$W$262,FW$5,$C75)/1000</f>
        <v>0</v>
      </c>
      <c r="FX75" s="478">
        <f>INDEX(Walkerhill!$A$1:$W$262,FX$5,$C75)/1000</f>
        <v>0</v>
      </c>
      <c r="FY75" s="478">
        <f>INDEX(Walkerhill!$A$1:$W$262,FY$5,$C75)/1000</f>
        <v>0</v>
      </c>
      <c r="FZ75" s="478">
        <f>INDEX(Walkerhill!$A$1:$W$262,FZ$5,$C75)/1000</f>
        <v>0</v>
      </c>
      <c r="GA75" s="478">
        <f>INDEX(Walkerhill!$A$1:$W$262,GA$5,$C75)/1000</f>
        <v>0</v>
      </c>
      <c r="GB75" s="478">
        <f>INDEX(Walkerhill!$A$1:$W$262,GB$5,$C75)/1000</f>
        <v>0</v>
      </c>
      <c r="GC75" s="478">
        <f>INDEX(Walkerhill!$A$1:$W$262,GC$5,$C75)/1000</f>
        <v>0</v>
      </c>
      <c r="GD75" s="478">
        <f>INDEX(Walkerhill!$A$1:$W$262,GD$5,$C75)/1000</f>
        <v>0</v>
      </c>
      <c r="GE75" s="478">
        <f>INDEX(Walkerhill!$A$1:$W$262,GE$5,$C75)/1000</f>
        <v>0</v>
      </c>
      <c r="GF75" s="478"/>
      <c r="GG75" s="478"/>
      <c r="GH75"/>
      <c r="GI75"/>
      <c r="GJ75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/>
      <c r="GX75"/>
      <c r="GY75"/>
      <c r="GZ75"/>
    </row>
    <row r="76" spans="1:208">
      <c r="A76" s="9"/>
      <c r="B76" s="190"/>
      <c r="C76" s="1020">
        <f>Walkerhill!D$1</f>
        <v>4</v>
      </c>
      <c r="D76" s="189" t="s">
        <v>469</v>
      </c>
      <c r="E76" s="190" t="s">
        <v>468</v>
      </c>
      <c r="F76" s="7">
        <f>INDEX(Walkerhill!$A$1:$U$262,F$5,$C76)/1000</f>
        <v>0</v>
      </c>
      <c r="G76" s="7">
        <f>INDEX(Walkerhill!$A$1:$U$262,G$5,$C76)/1000</f>
        <v>0</v>
      </c>
      <c r="H76" s="7">
        <f>INDEX(Walkerhill!$A$1:$U$262,H$5,$C76)/1000</f>
        <v>0</v>
      </c>
      <c r="I76" s="7">
        <f>INDEX(Walkerhill!$A$1:$U$262,I$5,$C76)/1000</f>
        <v>0</v>
      </c>
      <c r="J76" s="7">
        <f>INDEX(Walkerhill!$A$1:$U$262,J$5,$C76)/1000</f>
        <v>0</v>
      </c>
      <c r="K76" s="7">
        <f>INDEX(Walkerhill!$A$1:$U$262,K$5,$C76)/1000</f>
        <v>0</v>
      </c>
      <c r="L76" s="7">
        <f>INDEX(Walkerhill!$A$1:$U$262,L$5,$C76)/1000</f>
        <v>0</v>
      </c>
      <c r="M76" s="7">
        <f>INDEX(Walkerhill!$A$1:$U$262,M$5,$C76)/1000</f>
        <v>0</v>
      </c>
      <c r="N76" s="7">
        <f>INDEX(Walkerhill!$A$1:$U$262,N$5,$C76)/1000</f>
        <v>0</v>
      </c>
      <c r="O76" s="7">
        <f>INDEX(Walkerhill!$A$1:$U$262,O$5,$C76)/1000</f>
        <v>0</v>
      </c>
      <c r="P76" s="7">
        <f>INDEX(Walkerhill!$A$1:$U$262,P$5,$C76)/1000</f>
        <v>0</v>
      </c>
      <c r="Q76" s="7">
        <f>INDEX(Walkerhill!$A$1:$U$262,Q$5,$C76)/1000</f>
        <v>0</v>
      </c>
      <c r="R76" s="7">
        <f>INDEX(Walkerhill!$A$1:$U$262,R$5,$C76)/1000</f>
        <v>0</v>
      </c>
      <c r="S76" s="7">
        <f>INDEX(Walkerhill!$A$1:$U$262,S$5,$C76)/1000</f>
        <v>0</v>
      </c>
      <c r="T76" s="7">
        <f>INDEX(Walkerhill!$A$1:$U$262,T$5,$C76)/1000</f>
        <v>0</v>
      </c>
      <c r="U76" s="7">
        <f>INDEX(Walkerhill!$A$1:$U$262,U$5,$C76)/1000</f>
        <v>0</v>
      </c>
      <c r="V76" s="7">
        <f>INDEX(Walkerhill!$A$1:$U$262,V$5,$C76)/1000</f>
        <v>0</v>
      </c>
      <c r="W76" s="7">
        <f>INDEX(Walkerhill!$A$1:$U$262,W$5,$C76)/1000</f>
        <v>0</v>
      </c>
      <c r="X76" s="7">
        <f>INDEX(Walkerhill!$A$1:$U$262,X$5,$C76)/1000</f>
        <v>0</v>
      </c>
      <c r="Y76" s="7">
        <f>INDEX(Walkerhill!$A$1:$U$262,Y$5,$C76)/1000</f>
        <v>0</v>
      </c>
      <c r="Z76" s="7">
        <f>INDEX(Walkerhill!$A$1:$U$262,Z$5,$C76)/1000</f>
        <v>0</v>
      </c>
      <c r="AA76" s="7">
        <f>INDEX(Walkerhill!$A$1:$U$262,AA$5,$C76)/1000</f>
        <v>0</v>
      </c>
      <c r="AB76" s="7">
        <f>INDEX(Walkerhill!$A$1:$U$262,AB$5,$C76)/1000</f>
        <v>0</v>
      </c>
      <c r="AC76" s="7">
        <f>INDEX(Walkerhill!$A$1:$U$262,AC$5,$C76)/1000</f>
        <v>0</v>
      </c>
      <c r="AD76" s="7">
        <f>INDEX(Walkerhill!$A$1:$U$262,AD$5,$C76)/1000</f>
        <v>0</v>
      </c>
      <c r="AE76" s="7">
        <f>INDEX(Walkerhill!$A$1:$U$262,AE$5,$C76)/1000</f>
        <v>0</v>
      </c>
      <c r="AF76" s="7">
        <f>INDEX(Walkerhill!$A$1:$U$262,AF$5,$C76)/1000</f>
        <v>0</v>
      </c>
      <c r="AG76" s="7">
        <f>INDEX(Walkerhill!$A$1:$U$262,AG$5,$C76)/1000</f>
        <v>0</v>
      </c>
      <c r="AH76" s="7">
        <f>INDEX(Walkerhill!$A$1:$U$262,AH$5,$C76)/1000</f>
        <v>0</v>
      </c>
      <c r="AI76" s="7">
        <f>INDEX(Walkerhill!$A$1:$U$262,AI$5,$C76)/1000</f>
        <v>0</v>
      </c>
      <c r="AJ76" s="7">
        <f>INDEX(Walkerhill!$A$1:$U$262,AJ$5,$C76)/1000</f>
        <v>0</v>
      </c>
      <c r="AK76" s="7">
        <f>INDEX(Walkerhill!$A$1:$U$262,AK$5,$C76)/1000</f>
        <v>0</v>
      </c>
      <c r="AL76" s="7">
        <f>INDEX(Walkerhill!$A$1:$U$262,AL$5,$C76)/1000</f>
        <v>0</v>
      </c>
      <c r="AM76" s="7">
        <f>INDEX(Walkerhill!$A$1:$U$262,AM$5,$C76)/1000</f>
        <v>0</v>
      </c>
      <c r="AN76" s="7">
        <f>INDEX(Walkerhill!$A$1:$U$262,AN$5,$C76)/1000</f>
        <v>0</v>
      </c>
      <c r="AO76" s="7">
        <f>INDEX(Walkerhill!$A$1:$U$262,AO$5,$C76)/1000</f>
        <v>0</v>
      </c>
      <c r="AP76" s="7">
        <f>INDEX(Walkerhill!$A$1:$U$262,AP$5,$C76)/1000</f>
        <v>0</v>
      </c>
      <c r="AQ76" s="7">
        <f>INDEX(Walkerhill!$A$1:$U$262,AQ$5,$C76)/1000</f>
        <v>0</v>
      </c>
      <c r="AR76" s="7">
        <f>INDEX(Walkerhill!$A$1:$U$262,AR$5,$C76)/1000</f>
        <v>0</v>
      </c>
      <c r="AS76" s="7">
        <f>INDEX(Walkerhill!$A$1:$U$262,AS$5,$C76)/1000</f>
        <v>0</v>
      </c>
      <c r="AT76" s="7">
        <f>INDEX(Walkerhill!$A$1:$U$262,AT$5,$C76)/1000</f>
        <v>0</v>
      </c>
      <c r="AU76" s="7">
        <f>INDEX(Walkerhill!$A$1:$U$262,AU$5,$C76)/1000</f>
        <v>0</v>
      </c>
      <c r="AV76" s="7">
        <f>INDEX(Walkerhill!$A$1:$U$262,AV$5,$C76)/1000</f>
        <v>0</v>
      </c>
      <c r="AW76" s="7">
        <f>INDEX(Walkerhill!$A$1:$U$262,AW$5,$C76)/1000</f>
        <v>0</v>
      </c>
      <c r="AX76" s="7">
        <f>INDEX(Walkerhill!$A$1:$U$262,AX$5,$C76)/1000</f>
        <v>0</v>
      </c>
      <c r="AY76" s="7">
        <f>INDEX(Walkerhill!$A$1:$U$262,AY$5,$C76)/1000</f>
        <v>0</v>
      </c>
      <c r="AZ76" s="7">
        <f>INDEX(Walkerhill!$A$1:$U$262,AZ$5,$C76)/1000</f>
        <v>0</v>
      </c>
      <c r="BA76" s="7">
        <f>INDEX(Walkerhill!$A$1:$U$262,BA$5,$C76)/1000</f>
        <v>0</v>
      </c>
      <c r="BB76" s="7">
        <f>INDEX(Walkerhill!$A$1:$U$262,BB$5,$C76)/1000</f>
        <v>0</v>
      </c>
      <c r="BC76" s="7">
        <f>INDEX(Walkerhill!$A$1:$U$262,BC$5,$C76)/1000</f>
        <v>0</v>
      </c>
      <c r="BD76" s="7">
        <f>INDEX(Walkerhill!$A$1:$U$262,BD$5,$C76)/1000</f>
        <v>0</v>
      </c>
      <c r="BE76" s="7">
        <f>INDEX(Walkerhill!$A$1:$U$262,BE$5,$C76)/1000</f>
        <v>0</v>
      </c>
      <c r="BF76" s="7">
        <f>INDEX(Walkerhill!$A$1:$U$262,BF$5,$C76)/1000</f>
        <v>0</v>
      </c>
      <c r="BG76" s="7">
        <f>INDEX(Walkerhill!$A$1:$U$262,BG$5,$C76)/1000</f>
        <v>0</v>
      </c>
      <c r="BH76" s="7">
        <f>INDEX(Walkerhill!$A$1:$U$262,BH$5,$C76)/1000</f>
        <v>0</v>
      </c>
      <c r="BI76" s="482">
        <f>INDEX(Walkerhill!$A$1:$U$262,BI$5,$C76)/1000</f>
        <v>0</v>
      </c>
      <c r="BJ76" s="482">
        <f>INDEX(Walkerhill!$A$1:$U$262,BJ$5,$C76)/1000</f>
        <v>0</v>
      </c>
      <c r="BK76" s="482">
        <f>INDEX(Walkerhill!$A$1:$U$262,BK$5,$C76)/1000</f>
        <v>0</v>
      </c>
      <c r="BL76" s="482">
        <f>INDEX(Walkerhill!$A$1:$U$262,BL$5,$C76)/1000</f>
        <v>0</v>
      </c>
      <c r="BM76" s="482">
        <f>INDEX(Walkerhill!$A$1:$U$262,BM$5,$C76)/1000</f>
        <v>0</v>
      </c>
      <c r="BN76" s="482">
        <f>INDEX(Walkerhill!$A$1:$U$262,BN$5,$C76)/1000</f>
        <v>0</v>
      </c>
      <c r="BO76" s="737">
        <f>INDEX(Walkerhill!$A$1:$U$262,BO$5,$C76)/1000</f>
        <v>0</v>
      </c>
      <c r="BP76" s="482">
        <f>INDEX(Walkerhill!$A$1:$U$262,BP$5,$C76)/1000</f>
        <v>0</v>
      </c>
      <c r="BQ76" s="482">
        <f>INDEX(Walkerhill!$A$1:$U$262,BQ$5,$C76)/1000</f>
        <v>0</v>
      </c>
      <c r="BR76" s="482">
        <f>INDEX(Walkerhill!$A$1:$U$262,BR$5,$C76)/1000</f>
        <v>0</v>
      </c>
      <c r="BS76" s="482">
        <f>INDEX(Walkerhill!$A$1:$U$262,BS$5,$C76)/1000</f>
        <v>0</v>
      </c>
      <c r="BT76" s="482">
        <f>INDEX(Walkerhill!$A$1:$U$262,BT$5,$C76)/1000</f>
        <v>0</v>
      </c>
      <c r="BU76" s="482">
        <f>INDEX(Walkerhill!$A$1:$U$262,BU$5,$C76)/1000</f>
        <v>0</v>
      </c>
      <c r="BV76" s="482">
        <f>INDEX(Walkerhill!$A$1:$U$262,BV$5,$C76)/1000</f>
        <v>0</v>
      </c>
      <c r="BW76" s="482">
        <f>INDEX(Walkerhill!$A$1:$U$262,BW$5,$C76)/1000</f>
        <v>0</v>
      </c>
      <c r="BX76" s="482">
        <f>INDEX(Walkerhill!$A$1:$U$262,BX$5,$C76)/1000</f>
        <v>0</v>
      </c>
      <c r="BY76" s="482">
        <f>INDEX(Walkerhill!$A$1:$U$262,BY$5,$C76)/1000</f>
        <v>0</v>
      </c>
      <c r="BZ76" s="482">
        <f>INDEX(Walkerhill!$A$1:$U$262,BZ$5,$C76)/1000</f>
        <v>0</v>
      </c>
      <c r="CA76" s="737">
        <f>INDEX(Walkerhill!$A$1:$U$262,CA$5,$C76)/1000</f>
        <v>0</v>
      </c>
      <c r="CB76" s="482">
        <f>INDEX(Walkerhill!$A$1:$U$262,CB$5,$C76)/1000</f>
        <v>0</v>
      </c>
      <c r="CC76" s="482">
        <f>INDEX(Walkerhill!$A$1:$U$262,CC$5,$C76)/1000</f>
        <v>0</v>
      </c>
      <c r="CD76" s="482">
        <f>INDEX(Walkerhill!$A$1:$U$262,CD$5,$C76)/1000</f>
        <v>0</v>
      </c>
      <c r="CE76" s="482">
        <f>INDEX(Walkerhill!$A$1:$U$262,CE$5,$C76)/1000</f>
        <v>0</v>
      </c>
      <c r="CF76" s="482">
        <f>INDEX(Walkerhill!$A$1:$U$262,CF$5,$C76)/1000</f>
        <v>0</v>
      </c>
      <c r="CG76" s="482">
        <f>INDEX(Walkerhill!$A$1:$U$262,CG$5,$C76)/1000</f>
        <v>0</v>
      </c>
      <c r="CH76" s="482">
        <f>INDEX(Walkerhill!$A$1:$U$262,CH$5,$C76)/1000</f>
        <v>0</v>
      </c>
      <c r="CI76" s="482">
        <f>INDEX(Walkerhill!$A$1:$U$262,CI$5,$C76)/1000</f>
        <v>0</v>
      </c>
      <c r="CJ76" s="482">
        <f>INDEX(Walkerhill!$A$1:$U$262,CJ$5,$C76)/1000</f>
        <v>0</v>
      </c>
      <c r="CK76" s="482">
        <f>INDEX(Walkerhill!$A$1:$U$262,CK$5,$C76)/1000</f>
        <v>0</v>
      </c>
      <c r="CL76" s="482">
        <f>INDEX(Walkerhill!$A$1:$U$262,CL$5,$C76)/1000</f>
        <v>1.41</v>
      </c>
      <c r="CM76" s="482">
        <f>INDEX(Walkerhill!$A$1:$U$262,CM$5,$C76)/1000</f>
        <v>2.1619999999999999</v>
      </c>
      <c r="CN76" s="482">
        <f>INDEX(Walkerhill!$A$1:$U$262,CN$5,$C76)/1000</f>
        <v>0.64300000000000002</v>
      </c>
      <c r="CO76" s="482">
        <f>INDEX(Walkerhill!$A$1:$U$262,CO$5,$C76)/1000</f>
        <v>0.68600000000000005</v>
      </c>
      <c r="CP76" s="482">
        <f>INDEX(Walkerhill!$A$1:$U$262,CP$5,$C76)/1000</f>
        <v>-1.6519999999999999</v>
      </c>
      <c r="CQ76" s="482">
        <f>INDEX(Walkerhill!$A$1:$U$262,CQ$5,$C76)/1000</f>
        <v>2.3119999999999998</v>
      </c>
      <c r="CR76" s="482">
        <f>INDEX(Walkerhill!$A$1:$U$262,CR$5,$C76)/1000</f>
        <v>0.83099999999999996</v>
      </c>
      <c r="CS76" s="482">
        <f>INDEX(Walkerhill!$A$1:$U$262,CS$5,$C76)/1000</f>
        <v>1.9019999999999999</v>
      </c>
      <c r="CT76" s="482">
        <f>INDEX(Walkerhill!$A$1:$U$262,CT$5,$C76)/1000</f>
        <v>-0.38800000000000001</v>
      </c>
      <c r="CU76" s="482">
        <f>INDEX(Walkerhill!$A$1:$U$262,CU$5,$C76)/1000</f>
        <v>2.8340000000000001</v>
      </c>
      <c r="CV76" s="482">
        <f>INDEX(Walkerhill!$A$1:$U$262,CV$5,$C76)/1000</f>
        <v>5.8000000000000003E-2</v>
      </c>
      <c r="CW76" s="482">
        <f>INDEX(Walkerhill!$A$1:$U$262,CW$5,$C76)/1000</f>
        <v>0.14899999999999999</v>
      </c>
      <c r="CX76" s="482">
        <f>INDEX(Walkerhill!$A$1:$U$262,CX$5,$C76)/1000</f>
        <v>-2.0960000000000001</v>
      </c>
      <c r="CY76" s="482">
        <f>INDEX(Walkerhill!$A$1:$U$262,CY$5,$C76)/1000</f>
        <v>1.6519999999999999</v>
      </c>
      <c r="CZ76" s="482">
        <f>INDEX(Walkerhill!$A$1:$U$262,CZ$5,$C76)/1000</f>
        <v>-1.8859999999999999</v>
      </c>
      <c r="DA76" s="482">
        <f>INDEX(Walkerhill!$A$1:$U$262,DA$5,$C76)/1000</f>
        <v>-0.97599999999999998</v>
      </c>
      <c r="DB76" s="482">
        <f>INDEX(Walkerhill!$A$1:$U$262,DB$5,$C76)/1000</f>
        <v>0.76800000000000002</v>
      </c>
      <c r="DC76" s="482">
        <f>INDEX(Walkerhill!$A$1:$U$262,DC$5,$C76)/1000</f>
        <v>2.2509999999999999</v>
      </c>
      <c r="DD76" s="482">
        <f>INDEX(Walkerhill!$A$1:$U$262,DD$5,$C76)/1000</f>
        <v>-0.21299999999999999</v>
      </c>
      <c r="DE76" s="482">
        <f>INDEX(Walkerhill!$A$1:$U$262,DE$5,$C76)/1000</f>
        <v>1.952</v>
      </c>
      <c r="DF76" s="482">
        <f>INDEX(Walkerhill!$A$1:$U$262,DF$5,$C76)/1000</f>
        <v>1.385</v>
      </c>
      <c r="DG76" s="482">
        <f>INDEX(Walkerhill!$A$1:$U$262,DG$5,$C76)/1000</f>
        <v>0.56999999999999995</v>
      </c>
      <c r="DH76" s="482">
        <f>INDEX(Walkerhill!$A$1:$U$262,DH$5,$C76)/1000</f>
        <v>-1.2410000000000001</v>
      </c>
      <c r="DI76" s="482">
        <f>INDEX(Walkerhill!$A$1:$U$262,DI$5,$C76)/1000</f>
        <v>2.81</v>
      </c>
      <c r="DJ76" s="482">
        <f>INDEX(Walkerhill!$A$1:$U$262,DJ$5,$C76)/1000</f>
        <v>1.7749999999999999</v>
      </c>
      <c r="DK76" s="482">
        <f>INDEX(Walkerhill!$A$1:$U$262,DK$5,$C76)/1000</f>
        <v>1.329</v>
      </c>
      <c r="DL76" s="482">
        <f>INDEX(Walkerhill!$A$1:$U$262,DL$5,$C76)/1000</f>
        <v>0</v>
      </c>
      <c r="DM76" s="482">
        <f>INDEX(Walkerhill!$A$1:$U$262,DM$5,$C76)/1000</f>
        <v>0</v>
      </c>
      <c r="DN76" s="482">
        <f>INDEX(Walkerhill!$A$1:$U$262,DN$5,$C76)/1000</f>
        <v>-7.0000000000000007E-2</v>
      </c>
      <c r="DO76" s="482">
        <f>INDEX(Walkerhill!$A$1:$U$262,DO$5,$C76)/1000</f>
        <v>0</v>
      </c>
      <c r="DP76" s="482">
        <f>INDEX(Walkerhill!$A$1:$U$262,DP$5,$C76)/1000</f>
        <v>-0.23499999999999999</v>
      </c>
      <c r="DQ76" s="482">
        <f>INDEX(Walkerhill!$A$1:$U$262,DQ$5,$C76)/1000</f>
        <v>-0.54700000000000004</v>
      </c>
      <c r="DR76" s="482">
        <f>INDEX(Walkerhill!$A$1:$U$262,DR$5,$C76)/1000</f>
        <v>0</v>
      </c>
      <c r="DS76" s="482">
        <f>INDEX(Walkerhill!$A$1:$U$262,DS$5,$C76)/1000</f>
        <v>0</v>
      </c>
      <c r="DT76" s="482">
        <f>INDEX(Walkerhill!$A$1:$U$262,DT$5,$C76)/1000</f>
        <v>0</v>
      </c>
      <c r="DU76" s="482">
        <f>INDEX(Walkerhill!$A$1:$U$262,DU$5,$C76)/1000</f>
        <v>0</v>
      </c>
      <c r="DV76" s="482">
        <f>INDEX(Walkerhill!$A$1:$U$262,DV$5,$C76)/1000</f>
        <v>5.2110000000000003</v>
      </c>
      <c r="DW76" s="482">
        <f>INDEX(Walkerhill!$A$1:$U$262,DW$5,$C76)/1000</f>
        <v>0</v>
      </c>
      <c r="DX76" s="482">
        <f>INDEX(Walkerhill!$A$1:$U$262,DX$5,$C76)/1000</f>
        <v>0</v>
      </c>
      <c r="DY76" s="482">
        <f>INDEX(Walkerhill!$A$1:$U$262,DY$5,$C76)/1000</f>
        <v>0</v>
      </c>
      <c r="DZ76" s="482">
        <f>INDEX(Walkerhill!$A$1:$U$262,DZ$5,$C76)/1000</f>
        <v>0</v>
      </c>
      <c r="EA76" s="482">
        <f>INDEX(Walkerhill!$A$1:$U$262,EA$5,$C76)/1000</f>
        <v>0</v>
      </c>
      <c r="EB76" s="482">
        <f>INDEX(Walkerhill!$A$1:$U$262,EB$5,$C76)/1000</f>
        <v>0</v>
      </c>
      <c r="EC76" s="482">
        <f>INDEX(Walkerhill!$A$1:$U$262,EC$5,$C76)/1000</f>
        <v>0</v>
      </c>
      <c r="ED76" s="482">
        <f>INDEX(Walkerhill!$A$1:$U$262,ED$5,$C76)/1000</f>
        <v>0</v>
      </c>
      <c r="EE76" s="482">
        <f>INDEX(Walkerhill!$A$1:$U$262,EE$5,$C76)/1000</f>
        <v>0</v>
      </c>
      <c r="EF76" s="482">
        <f>INDEX(Walkerhill!$A$1:$U$262,EF$5,$C76)/1000</f>
        <v>0</v>
      </c>
      <c r="EG76" s="482">
        <f>INDEX(Walkerhill!$A$1:$U$262,EG$5,$C76)/1000</f>
        <v>8.0000000000000002E-3</v>
      </c>
      <c r="EH76" s="482">
        <f>INDEX(Walkerhill!$A$1:$U$262,EH$5,$C76)/1000</f>
        <v>0</v>
      </c>
      <c r="EI76" s="482">
        <f>INDEX(Walkerhill!$A$1:$U$262,EI$5,$C76)/1000</f>
        <v>0</v>
      </c>
      <c r="EJ76" s="482">
        <f>INDEX(Walkerhill!$A$1:$U$262,EJ$5,$C76)/1000</f>
        <v>0</v>
      </c>
      <c r="EK76" s="482">
        <f>INDEX(Walkerhill!$A$1:$U$262,EK$5,$C76)/1000</f>
        <v>0</v>
      </c>
      <c r="EL76" s="482">
        <f>INDEX(Walkerhill!$A$1:$U$262,EL$5,$C76)/1000</f>
        <v>0</v>
      </c>
      <c r="EM76" s="482">
        <f>INDEX(Walkerhill!$A$1:$U$262,EM$5,$C76)/1000</f>
        <v>0</v>
      </c>
      <c r="EN76" s="482">
        <f>INDEX(Walkerhill!$A$1:$U$262,EN$5,$C76)/1000</f>
        <v>0</v>
      </c>
      <c r="EO76" s="482">
        <f>INDEX(Walkerhill!$A$1:$U$262,EO$5,$C76)/1000</f>
        <v>0</v>
      </c>
      <c r="EP76" s="482">
        <f>INDEX(Walkerhill!$A$1:$U$262,EP$5,$C76)/1000</f>
        <v>0</v>
      </c>
      <c r="EQ76" s="482">
        <f>INDEX(Walkerhill!$A$1:$U$262,EQ$5,$C76)/1000</f>
        <v>0</v>
      </c>
      <c r="ER76" s="482">
        <f>INDEX(Walkerhill!$A$1:$U$262,ER$5,$C76)/1000</f>
        <v>0</v>
      </c>
      <c r="ES76" s="482">
        <f>INDEX(Walkerhill!$A$1:$U$262,ES$5,$C76)/1000</f>
        <v>0</v>
      </c>
      <c r="ET76" s="482">
        <f>INDEX(Walkerhill!$A$1:$U$262,ET$5,$C76)/1000</f>
        <v>0</v>
      </c>
      <c r="EU76" s="482">
        <f>INDEX(Walkerhill!$A$1:$U$262,EU$5,$C76)/1000</f>
        <v>0</v>
      </c>
      <c r="EV76" s="482">
        <f>INDEX(Walkerhill!$A$1:$U$262,EV$5,$C76)/1000</f>
        <v>0</v>
      </c>
      <c r="EW76" s="482">
        <f>INDEX(Walkerhill!$A$1:$U$262,EW$5,$C76)/1000</f>
        <v>0</v>
      </c>
      <c r="EX76" s="482">
        <f>INDEX(Walkerhill!$A$1:$U$262,EX$5,$C76)/1000</f>
        <v>0</v>
      </c>
      <c r="EY76" s="482">
        <f>INDEX(Walkerhill!$A$1:$U$262,EY$5,$C76)/1000</f>
        <v>0</v>
      </c>
      <c r="EZ76" s="482">
        <f>INDEX(Walkerhill!$A$1:$U$262,EZ$5,$C76)/1000</f>
        <v>0</v>
      </c>
      <c r="FA76" s="482">
        <f>INDEX(Walkerhill!$A$1:$U$262,FA$5,$C76)/1000</f>
        <v>0</v>
      </c>
      <c r="FB76" s="482">
        <f>INDEX(Walkerhill!$A$1:$U$262,FB$5,$C76)/1000</f>
        <v>0</v>
      </c>
      <c r="FC76" s="482">
        <f>INDEX(Walkerhill!$A$1:$U$262,FC$5,$C76)/1000</f>
        <v>0</v>
      </c>
      <c r="FD76" s="482">
        <f>INDEX(Walkerhill!$A$1:$U$262,FD$5,$C76)/1000</f>
        <v>0</v>
      </c>
      <c r="FE76" s="482">
        <f>INDEX(Walkerhill!$A$1:$U$262,FE$5,$C76)/1000</f>
        <v>0</v>
      </c>
      <c r="FF76" s="482">
        <f>INDEX(Walkerhill!$A$1:$U$262,FF$5,$C76)/1000</f>
        <v>0</v>
      </c>
      <c r="FG76" s="482">
        <f>INDEX(Walkerhill!$A$1:$U$262,FG$5,$C76)/1000</f>
        <v>0</v>
      </c>
      <c r="FH76" s="482">
        <f>INDEX(Walkerhill!$A$1:$U$262,FH$5,$C76)/1000</f>
        <v>0</v>
      </c>
      <c r="FI76" s="482">
        <f>INDEX(Walkerhill!$A$1:$U$262,FI$5,$C76)/1000</f>
        <v>0</v>
      </c>
      <c r="FJ76" s="482">
        <f>INDEX(Walkerhill!$A$1:$U$262,FJ$5,$C76)/1000</f>
        <v>0</v>
      </c>
      <c r="FK76" s="482">
        <f>INDEX(Walkerhill!$A$1:$U$262,FK$5,$C76)/1000</f>
        <v>0</v>
      </c>
      <c r="FL76" s="482">
        <f>INDEX(Walkerhill!$A$1:$U$262,FL$5,$C76)/1000</f>
        <v>0</v>
      </c>
      <c r="FM76" s="482">
        <f>INDEX(Walkerhill!$A$1:$U$262,FM$5,$C76)/1000</f>
        <v>0</v>
      </c>
      <c r="FN76" s="482">
        <f>INDEX(Walkerhill!$A$1:$U$262,FN$5,$C76)/1000</f>
        <v>0</v>
      </c>
      <c r="FO76" s="482">
        <f>INDEX(Walkerhill!$A$1:$U$262,FO$5,$C76)/1000</f>
        <v>0</v>
      </c>
      <c r="FP76" s="482">
        <f>INDEX(Walkerhill!$A$1:$U$262,FP$5,$C76)/1000</f>
        <v>0</v>
      </c>
      <c r="FQ76" s="482">
        <f>INDEX(Walkerhill!$A$1:$U$262,FQ$5,$C76)/1000</f>
        <v>0</v>
      </c>
      <c r="FR76" s="482">
        <f>INDEX(Walkerhill!$A$1:$U$262,FR$5,$C76)/1000</f>
        <v>0</v>
      </c>
      <c r="FS76" s="482">
        <f>INDEX(Walkerhill!$A$1:$U$262,FS$5,$C76)/1000</f>
        <v>0</v>
      </c>
      <c r="FT76" s="482">
        <f>INDEX(Walkerhill!$A$1:$U$262,FT$5,$C76)/1000</f>
        <v>0</v>
      </c>
      <c r="FU76" s="482">
        <f>INDEX(Walkerhill!$A$1:$U$262,FU$5,$C76)/1000</f>
        <v>0</v>
      </c>
      <c r="FV76" s="482">
        <f>INDEX(Walkerhill!$A$1:$U$262,FV$5,$C76)/1000</f>
        <v>0</v>
      </c>
      <c r="FW76" s="482">
        <f>INDEX(Walkerhill!$A$1:$U$262,FW$5,$C76)/1000</f>
        <v>0</v>
      </c>
      <c r="FX76" s="482">
        <f>INDEX(Walkerhill!$A$1:$U$262,FX$5,$C76)/1000</f>
        <v>0</v>
      </c>
      <c r="FY76" s="482">
        <f>INDEX(Walkerhill!$A$1:$U$262,FY$5,$C76)/1000</f>
        <v>0</v>
      </c>
      <c r="FZ76" s="482">
        <f>INDEX(Walkerhill!$A$1:$U$262,FZ$5,$C76)/1000</f>
        <v>0</v>
      </c>
      <c r="GA76" s="482">
        <f>INDEX(Walkerhill!$A$1:$U$262,GA$5,$C76)/1000</f>
        <v>0</v>
      </c>
      <c r="GB76" s="482">
        <f>INDEX(Walkerhill!$A$1:$U$262,GB$5,$C76)/1000</f>
        <v>0</v>
      </c>
      <c r="GC76" s="482">
        <f>INDEX(Walkerhill!$A$1:$U$262,GC$5,$C76)/1000</f>
        <v>0</v>
      </c>
      <c r="GD76" s="482">
        <f>INDEX(Walkerhill!$A$1:$U$262,GD$5,$C76)/1000</f>
        <v>0</v>
      </c>
      <c r="GE76" s="482">
        <f>INDEX(Walkerhill!$A$1:$U$262,GE$5,$C76)/1000</f>
        <v>0</v>
      </c>
      <c r="GF76" s="482"/>
      <c r="GG76" s="482"/>
      <c r="GH76"/>
      <c r="GI76"/>
      <c r="GJ76"/>
      <c r="GK76" s="173"/>
      <c r="GL76" s="173"/>
      <c r="GM76" s="173"/>
      <c r="GN76" s="173"/>
      <c r="GO76" s="173"/>
      <c r="GP76" s="173"/>
      <c r="GQ76" s="173"/>
      <c r="GR76" s="173"/>
      <c r="GS76" s="173"/>
    </row>
    <row r="77" spans="1:208">
      <c r="B77" s="197"/>
      <c r="C77" s="1022">
        <f>Walkerhill!E$1</f>
        <v>5</v>
      </c>
      <c r="D77" s="676" t="s">
        <v>466</v>
      </c>
      <c r="E77" s="197" t="s">
        <v>467</v>
      </c>
      <c r="F77" s="199">
        <f>INDEX(Walkerhill!$A$1:$U$95,F$5,$C77)</f>
        <v>0</v>
      </c>
      <c r="G77" s="199">
        <f>INDEX(Walkerhill!$A$1:$U$95,G$5,$C77)</f>
        <v>0</v>
      </c>
      <c r="H77" s="199">
        <f>INDEX(Walkerhill!$A$1:$U$95,H$5,$C77)</f>
        <v>0</v>
      </c>
      <c r="I77" s="199">
        <f>INDEX(Walkerhill!$A$1:$U$95,I$5,$C77)</f>
        <v>0</v>
      </c>
      <c r="J77" s="199">
        <f>INDEX(Walkerhill!$A$1:$U$95,J$5,$C77)</f>
        <v>0</v>
      </c>
      <c r="K77" s="199">
        <f>INDEX(Walkerhill!$A$1:$U$95,K$5,$C77)</f>
        <v>0</v>
      </c>
      <c r="L77" s="199">
        <f>INDEX(Walkerhill!$A$1:$U$95,L$5,$C77)</f>
        <v>0</v>
      </c>
      <c r="M77" s="199">
        <f>INDEX(Walkerhill!$A$1:$U$95,M$5,$C77)</f>
        <v>0</v>
      </c>
      <c r="N77" s="199">
        <f>INDEX(Walkerhill!$A$1:$U$95,N$5,$C77)</f>
        <v>0</v>
      </c>
      <c r="O77" s="199">
        <f>INDEX(Walkerhill!$A$1:$U$95,O$5,$C77)</f>
        <v>0</v>
      </c>
      <c r="P77" s="199">
        <f>INDEX(Walkerhill!$A$1:$U$95,P$5,$C77)</f>
        <v>0</v>
      </c>
      <c r="Q77" s="199">
        <f>INDEX(Walkerhill!$A$1:$U$95,Q$5,$C77)</f>
        <v>0</v>
      </c>
      <c r="R77" s="199">
        <f>INDEX(Walkerhill!$A$1:$U$95,R$5,$C77)</f>
        <v>0</v>
      </c>
      <c r="S77" s="199">
        <f>INDEX(Walkerhill!$A$1:$U$95,S$5,$C77)</f>
        <v>0</v>
      </c>
      <c r="T77" s="199">
        <f>INDEX(Walkerhill!$A$1:$U$95,T$5,$C77)</f>
        <v>0</v>
      </c>
      <c r="U77" s="199">
        <f>INDEX(Walkerhill!$A$1:$U$95,U$5,$C77)</f>
        <v>0</v>
      </c>
      <c r="V77" s="199">
        <f>INDEX(Walkerhill!$A$1:$U$95,V$5,$C77)</f>
        <v>0</v>
      </c>
      <c r="W77" s="199">
        <f>INDEX(Walkerhill!$A$1:$U$95,W$5,$C77)</f>
        <v>0</v>
      </c>
      <c r="X77" s="199">
        <f>INDEX(Walkerhill!$A$1:$U$95,X$5,$C77)</f>
        <v>0</v>
      </c>
      <c r="Y77" s="199">
        <f>INDEX(Walkerhill!$A$1:$U$95,Y$5,$C77)</f>
        <v>0</v>
      </c>
      <c r="Z77" s="199">
        <f>INDEX(Walkerhill!$A$1:$U$95,Z$5,$C77)</f>
        <v>0</v>
      </c>
      <c r="AA77" s="199">
        <f>INDEX(Walkerhill!$A$1:$U$95,AA$5,$C77)</f>
        <v>0</v>
      </c>
      <c r="AB77" s="199">
        <f>INDEX(Walkerhill!$A$1:$U$95,AB$5,$C77)</f>
        <v>0</v>
      </c>
      <c r="AC77" s="199">
        <f>INDEX(Walkerhill!$A$1:$U$95,AC$5,$C77)</f>
        <v>0</v>
      </c>
      <c r="AD77" s="199">
        <f>INDEX(Walkerhill!$A$1:$U$95,AD$5,$C77)</f>
        <v>0</v>
      </c>
      <c r="AE77" s="199">
        <f>INDEX(Walkerhill!$A$1:$U$95,AE$5,$C77)</f>
        <v>0</v>
      </c>
      <c r="AF77" s="199">
        <f>INDEX(Walkerhill!$A$1:$U$95,AF$5,$C77)</f>
        <v>0</v>
      </c>
      <c r="AG77" s="199">
        <f>INDEX(Walkerhill!$A$1:$U$95,AG$5,$C77)</f>
        <v>0</v>
      </c>
      <c r="AH77" s="199">
        <f>INDEX(Walkerhill!$A$1:$U$95,AH$5,$C77)</f>
        <v>0</v>
      </c>
      <c r="AI77" s="199">
        <f>INDEX(Walkerhill!$A$1:$U$95,AI$5,$C77)</f>
        <v>0</v>
      </c>
      <c r="AJ77" s="199">
        <f>INDEX(Walkerhill!$A$1:$U$95,AJ$5,$C77)</f>
        <v>0</v>
      </c>
      <c r="AK77" s="199">
        <f>INDEX(Walkerhill!$A$1:$U$95,AK$5,$C77)</f>
        <v>0</v>
      </c>
      <c r="AL77" s="199">
        <f>INDEX(Walkerhill!$A$1:$U$95,AL$5,$C77)</f>
        <v>0</v>
      </c>
      <c r="AM77" s="199">
        <f>INDEX(Walkerhill!$A$1:$U$95,AM$5,$C77)</f>
        <v>0</v>
      </c>
      <c r="AN77" s="199">
        <f>INDEX(Walkerhill!$A$1:$U$95,AN$5,$C77)</f>
        <v>0</v>
      </c>
      <c r="AO77" s="199">
        <f>INDEX(Walkerhill!$A$1:$U$95,AO$5,$C77)</f>
        <v>0</v>
      </c>
      <c r="AP77" s="199">
        <f>INDEX(Walkerhill!$A$1:$U$95,AP$5,$C77)</f>
        <v>0</v>
      </c>
      <c r="AQ77" s="199">
        <f>INDEX(Walkerhill!$A$1:$U$95,AQ$5,$C77)</f>
        <v>0</v>
      </c>
      <c r="AR77" s="199">
        <f>INDEX(Walkerhill!$A$1:$U$95,AR$5,$C77)</f>
        <v>0</v>
      </c>
      <c r="AS77" s="199">
        <f>INDEX(Walkerhill!$A$1:$U$95,AS$5,$C77)</f>
        <v>0</v>
      </c>
      <c r="AT77" s="199">
        <f>INDEX(Walkerhill!$A$1:$U$95,AT$5,$C77)</f>
        <v>0</v>
      </c>
      <c r="AU77" s="199">
        <f>INDEX(Walkerhill!$A$1:$U$95,AU$5,$C77)</f>
        <v>0</v>
      </c>
      <c r="AV77" s="199">
        <f>INDEX(Walkerhill!$A$1:$U$95,AV$5,$C77)</f>
        <v>0</v>
      </c>
      <c r="AW77" s="199">
        <f>INDEX(Walkerhill!$A$1:$U$95,AW$5,$C77)</f>
        <v>0</v>
      </c>
      <c r="AX77" s="199">
        <f>INDEX(Walkerhill!$A$1:$U$95,AX$5,$C77)</f>
        <v>0</v>
      </c>
      <c r="AY77" s="199">
        <f>INDEX(Walkerhill!$A$1:$U$95,AY$5,$C77)</f>
        <v>0</v>
      </c>
      <c r="AZ77" s="199">
        <f>INDEX(Walkerhill!$A$1:$U$95,AZ$5,$C77)</f>
        <v>0</v>
      </c>
      <c r="BA77" s="199">
        <f>INDEX(Walkerhill!$A$1:$U$95,BA$5,$C77)</f>
        <v>0</v>
      </c>
      <c r="BB77" s="199">
        <f>INDEX(Walkerhill!$A$1:$U$95,BB$5,$C77)</f>
        <v>0</v>
      </c>
      <c r="BC77" s="199">
        <f>INDEX(Walkerhill!$A$1:$U$95,BC$5,$C77)</f>
        <v>0</v>
      </c>
      <c r="BD77" s="199">
        <f>INDEX(Walkerhill!$A$1:$U$95,BD$5,$C77)</f>
        <v>0</v>
      </c>
      <c r="BE77" s="199">
        <f>INDEX(Walkerhill!$A$1:$U$95,BE$5,$C77)</f>
        <v>0</v>
      </c>
      <c r="BF77" s="199">
        <f>INDEX(Walkerhill!$A$1:$U$95,BF$5,$C77)</f>
        <v>0</v>
      </c>
      <c r="BG77" s="199">
        <f>INDEX(Walkerhill!$A$1:$U$95,BG$5,$C77)</f>
        <v>0</v>
      </c>
      <c r="BH77" s="199">
        <f>INDEX(Walkerhill!$A$1:$U$95,BH$5,$C77)</f>
        <v>0</v>
      </c>
      <c r="BI77" s="480">
        <f>INDEX(Walkerhill!$A$1:$U$95,BI$5,$C77)</f>
        <v>0</v>
      </c>
      <c r="BJ77" s="480">
        <f>INDEX(Walkerhill!$A$1:$U$95,BJ$5,$C77)</f>
        <v>0</v>
      </c>
      <c r="BK77" s="480">
        <f>INDEX(Walkerhill!$A$1:$U$95,BK$5,$C77)</f>
        <v>0</v>
      </c>
      <c r="BL77" s="480">
        <f>INDEX(Walkerhill!$A$1:$U$95,BL$5,$C77)</f>
        <v>0</v>
      </c>
      <c r="BM77" s="480">
        <f>INDEX(Walkerhill!$A$1:$U$95,BM$5,$C77)</f>
        <v>0</v>
      </c>
      <c r="BN77" s="480">
        <f>INDEX(Walkerhill!$A$1:$U$95,BN$5,$C77)</f>
        <v>0</v>
      </c>
      <c r="BO77" s="741">
        <f>INDEX(Walkerhill!$A$1:$U$95,BO$5,$C77)</f>
        <v>0</v>
      </c>
      <c r="BP77" s="480">
        <f>INDEX(Walkerhill!$A$1:$U$95,BP$5,$C77)</f>
        <v>0</v>
      </c>
      <c r="BQ77" s="480">
        <f>INDEX(Walkerhill!$A$1:$U$95,BQ$5,$C77)</f>
        <v>0</v>
      </c>
      <c r="BR77" s="480">
        <f>INDEX(Walkerhill!$A$1:$U$95,BR$5,$C77)</f>
        <v>0</v>
      </c>
      <c r="BS77" s="480">
        <f>INDEX(Walkerhill!$A$1:$U$95,BS$5,$C77)</f>
        <v>0</v>
      </c>
      <c r="BT77" s="480">
        <f>INDEX(Walkerhill!$A$1:$U$95,BT$5,$C77)</f>
        <v>0</v>
      </c>
      <c r="BU77" s="480">
        <f>INDEX(Walkerhill!$A$1:$U$95,BU$5,$C77)</f>
        <v>0</v>
      </c>
      <c r="BV77" s="480">
        <f>INDEX(Walkerhill!$A$1:$U$95,BV$5,$C77)</f>
        <v>0</v>
      </c>
      <c r="BW77" s="480">
        <f>INDEX(Walkerhill!$A$1:$U$95,BW$5,$C77)</f>
        <v>0</v>
      </c>
      <c r="BX77" s="480">
        <f>INDEX(Walkerhill!$A$1:$U$95,BX$5,$C77)</f>
        <v>0</v>
      </c>
      <c r="BY77" s="480">
        <f>INDEX(Walkerhill!$A$1:$U$95,BY$5,$C77)</f>
        <v>0</v>
      </c>
      <c r="BZ77" s="480">
        <f>INDEX(Walkerhill!$A$1:$U$95,BZ$5,$C77)</f>
        <v>0</v>
      </c>
      <c r="CA77" s="741">
        <f>INDEX(Walkerhill!$A$1:$U$95,CA$5,$C77)</f>
        <v>0</v>
      </c>
      <c r="CB77" s="480">
        <f>INDEX(Walkerhill!$A$1:$U$95,CB$5,$C77)</f>
        <v>0</v>
      </c>
      <c r="CC77" s="480">
        <f>INDEX(Walkerhill!$A$1:$U$95,CC$5,$C77)</f>
        <v>0</v>
      </c>
      <c r="CD77" s="480">
        <f>INDEX(Walkerhill!$A$1:$U$95,CD$5,$C77)</f>
        <v>0</v>
      </c>
      <c r="CE77" s="480">
        <f>INDEX(Walkerhill!$A$1:$U$95,CE$5,$C77)</f>
        <v>0</v>
      </c>
      <c r="CF77" s="480">
        <f>INDEX(Walkerhill!$A$1:$U$95,CF$5,$C77)</f>
        <v>0</v>
      </c>
      <c r="CG77" s="480">
        <f>INDEX(Walkerhill!$A$1:$U$95,CG$5,$C77)</f>
        <v>0</v>
      </c>
      <c r="CH77" s="480">
        <f>INDEX(Walkerhill!$A$1:$U$95,CH$5,$C77)</f>
        <v>0</v>
      </c>
      <c r="CI77" s="480">
        <f>INDEX(Walkerhill!$A$1:$U$95,CI$5,$C77)</f>
        <v>0</v>
      </c>
      <c r="CJ77" s="480">
        <f>INDEX(Walkerhill!$A$1:$U$95,CJ$5,$C77)</f>
        <v>0</v>
      </c>
      <c r="CK77" s="480">
        <f>INDEX(Walkerhill!$A$1:$U$95,CK$5,$C77)</f>
        <v>0</v>
      </c>
      <c r="CL77" s="480">
        <f>INDEX(Walkerhill!$A$1:$U$95,CL$5,$C77)</f>
        <v>0.11829851497608859</v>
      </c>
      <c r="CM77" s="480">
        <f>INDEX(Walkerhill!$A$1:$U$95,CM$5,$C77)</f>
        <v>3.9565185564746357E-2</v>
      </c>
      <c r="CN77" s="480">
        <f>INDEX(Walkerhill!$A$1:$U$95,CN$5,$C77)</f>
        <v>2.157935362620398E-2</v>
      </c>
      <c r="CO77" s="480">
        <f>INDEX(Walkerhill!$A$1:$U$95,CO$5,$C77)</f>
        <v>0.10986547085201794</v>
      </c>
      <c r="CP77" s="480">
        <f>INDEX(Walkerhill!$A$1:$U$95,CP$5,$C77)</f>
        <v>-8.1968839932519605E-2</v>
      </c>
      <c r="CQ77" s="480">
        <f>INDEX(Walkerhill!$A$1:$U$95,CQ$5,$C77)</f>
        <v>6.1702695489725116E-2</v>
      </c>
      <c r="CR77" s="480">
        <f>INDEX(Walkerhill!$A$1:$U$95,CR$5,$C77)</f>
        <v>1.5937553940277325E-2</v>
      </c>
      <c r="CS77" s="480">
        <f>INDEX(Walkerhill!$A$1:$U$262,CS$5,$C77)</f>
        <v>0.12290791599353797</v>
      </c>
      <c r="CT77" s="480">
        <f>INDEX(Walkerhill!$A$1:$U$262,CT$5,$C77)</f>
        <v>-0.11345029239766082</v>
      </c>
      <c r="CU77" s="480">
        <f>INDEX(Walkerhill!$A$1:$U$262,CU$5,$C77)</f>
        <v>6.3009982880138732E-2</v>
      </c>
      <c r="CV77" s="480">
        <f>INDEX(Walkerhill!$A$1:$U$262,CV$5,$C77)</f>
        <v>2.0180932498260265E-3</v>
      </c>
      <c r="CW77" s="480">
        <f>INDEX(Walkerhill!$A$1:$U$262,CW$5,$C77)</f>
        <v>1.0523342043929657E-3</v>
      </c>
      <c r="CX77" s="480">
        <f>INDEX(Walkerhill!$A$1:$U$262,CX$5,$C77)</f>
        <v>-8.6780110131246632E-2</v>
      </c>
      <c r="CY77" s="480">
        <f>INDEX(Walkerhill!$A$1:$U$262,CY$5,$C77)</f>
        <v>2.9189342002968407E-2</v>
      </c>
      <c r="CZ77" s="480">
        <f>INDEX(Walkerhill!$A$1:$U$262,CZ$5,$C77)</f>
        <v>-7.4888818297331641E-2</v>
      </c>
      <c r="DA77" s="480">
        <f>INDEX(Walkerhill!$A$1:$U$262,DA$5,$C77)</f>
        <v>-7.4288323945806062E-2</v>
      </c>
      <c r="DB77" s="480">
        <f>INDEX(Walkerhill!$A$1:$U$262,DB$5,$C77)</f>
        <v>0.11423471664435519</v>
      </c>
      <c r="DC77" s="480">
        <f>INDEX(Walkerhill!$A$1:$U$262,DC$5,$C77)</f>
        <v>6.6075674406316967E-2</v>
      </c>
      <c r="DD77" s="480">
        <f>INDEX(Walkerhill!$A$1:$U$262,DD$5,$C77)</f>
        <v>-0.20821114369501467</v>
      </c>
      <c r="DE77" s="480">
        <f>INDEX(Walkerhill!$A$1:$U$262,DE$5,$C77)</f>
        <v>0.11625967837998809</v>
      </c>
      <c r="DF77" s="480">
        <f>INDEX(Walkerhill!$A$1:$U$262,DF$5,$C77)</f>
        <v>4.2956392283357112E-2</v>
      </c>
      <c r="DG77" s="480">
        <f>INDEX(Walkerhill!$A$1:$U$262,DG$5,$C77)</f>
        <v>1.1263709119652209E-2</v>
      </c>
      <c r="DH77" s="480">
        <f>INDEX(Walkerhill!$A$1:$U$262,DH$5,$C77)</f>
        <v>-1.9795504936912796E-2</v>
      </c>
      <c r="DI77" s="480">
        <f>INDEX(Walkerhill!$A$1:$U$262,DI$5,$C77)</f>
        <v>0.12314299487269381</v>
      </c>
      <c r="DJ77" s="480">
        <f>INDEX(Walkerhill!$A$1:$U$262,DJ$5,$C77)</f>
        <v>0.14288014167270385</v>
      </c>
      <c r="DK77" s="480">
        <f>INDEX(Walkerhill!$A$1:$U$262,DK$5,$C77)</f>
        <v>0.19255288322225442</v>
      </c>
      <c r="DL77" s="480">
        <f>INDEX(Walkerhill!$A$1:$U$262,DL$5,$C77)</f>
        <v>0</v>
      </c>
      <c r="DM77" s="480">
        <f>INDEX(Walkerhill!$A$1:$U$262,DM$5,$C77)</f>
        <v>0</v>
      </c>
      <c r="DN77" s="480">
        <f>INDEX(Walkerhill!$A$1:$U$262,DN$5,$C77)</f>
        <v>-1.1111111111111112</v>
      </c>
      <c r="DO77" s="480">
        <f>INDEX(Walkerhill!$A$1:$U$262,DO$5,$C77)</f>
        <v>0</v>
      </c>
      <c r="DP77" s="480">
        <f>INDEX(Walkerhill!$A$1:$U$262,DP$5,$C77)</f>
        <v>-6.6951566951566954E-2</v>
      </c>
      <c r="DQ77" s="480">
        <f>INDEX(Walkerhill!$A$1:$U$262,DQ$5,$C77)</f>
        <v>-0.15085493656922228</v>
      </c>
      <c r="DR77" s="480">
        <f>INDEX(Walkerhill!$A$1:$U$262,DR$5,$C77)</f>
        <v>0</v>
      </c>
      <c r="DS77" s="480">
        <f>INDEX(Walkerhill!$A$1:$U$262,DS$5,$C77)</f>
        <v>0</v>
      </c>
      <c r="DT77" s="480">
        <f>INDEX(Walkerhill!$A$1:$U$262,DT$5,$C77)</f>
        <v>0</v>
      </c>
      <c r="DU77" s="480">
        <f>INDEX(Walkerhill!$A$1:$U$262,DU$5,$C77)</f>
        <v>0</v>
      </c>
      <c r="DV77" s="480">
        <f>INDEX(Walkerhill!$A$1:$U$262,DV$5,$C77)</f>
        <v>6.7975476128358983E-2</v>
      </c>
      <c r="DW77" s="480">
        <f>INDEX(Walkerhill!$A$1:$U$262,DW$5,$C77)</f>
        <v>0</v>
      </c>
      <c r="DX77" s="480">
        <f>INDEX(Walkerhill!$A$1:$U$262,DX$5,$C77)</f>
        <v>0</v>
      </c>
      <c r="DY77" s="480">
        <f>INDEX(Walkerhill!$A$1:$U$262,DY$5,$C77)</f>
        <v>0</v>
      </c>
      <c r="DZ77" s="480">
        <f>INDEX(Walkerhill!$A$1:$U$262,DZ$5,$C77)</f>
        <v>0</v>
      </c>
      <c r="EA77" s="480">
        <f>INDEX(Walkerhill!$A$1:$U$262,EA$5,$C77)</f>
        <v>0</v>
      </c>
      <c r="EB77" s="480">
        <f>INDEX(Walkerhill!$A$1:$U$262,EB$5,$C77)</f>
        <v>0</v>
      </c>
      <c r="EC77" s="480">
        <f>INDEX(Walkerhill!$A$1:$U$262,EC$5,$C77)</f>
        <v>0</v>
      </c>
      <c r="ED77" s="480">
        <f>INDEX(Walkerhill!$A$1:$U$262,ED$5,$C77)</f>
        <v>0</v>
      </c>
      <c r="EE77" s="480">
        <f>INDEX(Walkerhill!$A$1:$U$262,EE$5,$C77)</f>
        <v>0</v>
      </c>
      <c r="EF77" s="480">
        <f>INDEX(Walkerhill!$A$1:$U$262,EF$5,$C77)</f>
        <v>0</v>
      </c>
      <c r="EG77" s="480">
        <f>INDEX(Walkerhill!$A$1:$U$262,EG$5,$C77)</f>
        <v>0</v>
      </c>
      <c r="EH77" s="480">
        <f>INDEX(Walkerhill!$A$1:$U$262,EH$5,$C77)</f>
        <v>0</v>
      </c>
      <c r="EI77" s="480">
        <f>INDEX(Walkerhill!$A$1:$U$262,EI$5,$C77)</f>
        <v>0</v>
      </c>
      <c r="EJ77" s="480">
        <f>INDEX(Walkerhill!$A$1:$U$262,EJ$5,$C77)</f>
        <v>0</v>
      </c>
      <c r="EK77" s="480">
        <f>INDEX(Walkerhill!$A$1:$U$262,EK$5,$C77)</f>
        <v>0</v>
      </c>
      <c r="EL77" s="480">
        <f>INDEX(Walkerhill!$A$1:$U$262,EL$5,$C77)</f>
        <v>0</v>
      </c>
      <c r="EM77" s="480">
        <f>INDEX(Walkerhill!$A$1:$U$262,EM$5,$C77)</f>
        <v>0</v>
      </c>
      <c r="EN77" s="480">
        <f>INDEX(Walkerhill!$A$1:$U$262,EN$5,$C77)</f>
        <v>0</v>
      </c>
      <c r="EO77" s="480">
        <f>INDEX(Walkerhill!$A$1:$U$262,EO$5,$C77)</f>
        <v>0</v>
      </c>
      <c r="EP77" s="480">
        <f>INDEX(Walkerhill!$A$1:$U$262,EP$5,$C77)</f>
        <v>0</v>
      </c>
      <c r="EQ77" s="480">
        <f>INDEX(Walkerhill!$A$1:$U$262,EQ$5,$C77)</f>
        <v>0</v>
      </c>
      <c r="ER77" s="480">
        <f>INDEX(Walkerhill!$A$1:$U$262,ER$5,$C77)</f>
        <v>0</v>
      </c>
      <c r="ES77" s="480">
        <f>INDEX(Walkerhill!$A$1:$U$262,ES$5,$C77)</f>
        <v>0</v>
      </c>
      <c r="ET77" s="480">
        <f>INDEX(Walkerhill!$A$1:$U$262,ET$5,$C77)</f>
        <v>0</v>
      </c>
      <c r="EU77" s="480">
        <f>INDEX(Walkerhill!$A$1:$U$262,EU$5,$C77)</f>
        <v>0</v>
      </c>
      <c r="EV77" s="480">
        <f>INDEX(Walkerhill!$A$1:$U$262,EV$5,$C77)</f>
        <v>0</v>
      </c>
      <c r="EW77" s="480">
        <f>INDEX(Walkerhill!$A$1:$U$262,EW$5,$C77)</f>
        <v>0</v>
      </c>
      <c r="EX77" s="480">
        <f>INDEX(Walkerhill!$A$1:$U$262,EX$5,$C77)</f>
        <v>0</v>
      </c>
      <c r="EY77" s="480">
        <f>INDEX(Walkerhill!$A$1:$U$262,EY$5,$C77)</f>
        <v>0</v>
      </c>
      <c r="EZ77" s="480">
        <f>INDEX(Walkerhill!$A$1:$U$262,EZ$5,$C77)</f>
        <v>0</v>
      </c>
      <c r="FA77" s="480">
        <f>INDEX(Walkerhill!$A$1:$U$262,FA$5,$C77)</f>
        <v>0</v>
      </c>
      <c r="FB77" s="480">
        <f>INDEX(Walkerhill!$A$1:$U$262,FB$5,$C77)</f>
        <v>0</v>
      </c>
      <c r="FC77" s="480">
        <f>INDEX(Walkerhill!$A$1:$U$262,FC$5,$C77)</f>
        <v>0</v>
      </c>
      <c r="FD77" s="480">
        <f>INDEX(Walkerhill!$A$1:$U$262,FD$5,$C77)</f>
        <v>0</v>
      </c>
      <c r="FE77" s="480">
        <f>INDEX(Walkerhill!$A$1:$U$262,FE$5,$C77)</f>
        <v>0</v>
      </c>
      <c r="FF77" s="480">
        <f>INDEX(Walkerhill!$A$1:$U$262,FF$5,$C77)</f>
        <v>0</v>
      </c>
      <c r="FG77" s="480">
        <f>INDEX(Walkerhill!$A$1:$U$262,FG$5,$C77)</f>
        <v>0</v>
      </c>
      <c r="FH77" s="480">
        <f>INDEX(Walkerhill!$A$1:$U$262,FH$5,$C77)</f>
        <v>0</v>
      </c>
      <c r="FI77" s="480">
        <f>INDEX(Walkerhill!$A$1:$U$262,FI$5,$C77)</f>
        <v>0</v>
      </c>
      <c r="FJ77" s="480">
        <f>INDEX(Walkerhill!$A$1:$U$262,FJ$5,$C77)</f>
        <v>0</v>
      </c>
      <c r="FK77" s="480">
        <f>INDEX(Walkerhill!$A$1:$U$262,FK$5,$C77)</f>
        <v>0</v>
      </c>
      <c r="FL77" s="480">
        <f>INDEX(Walkerhill!$A$1:$U$262,FL$5,$C77)</f>
        <v>0</v>
      </c>
      <c r="FM77" s="480">
        <f>INDEX(Walkerhill!$A$1:$U$262,FM$5,$C77)</f>
        <v>0</v>
      </c>
      <c r="FN77" s="480">
        <f>INDEX(Walkerhill!$A$1:$U$262,FN$5,$C77)</f>
        <v>0</v>
      </c>
      <c r="FO77" s="480">
        <f>INDEX(Walkerhill!$A$1:$U$262,FO$5,$C77)</f>
        <v>0</v>
      </c>
      <c r="FP77" s="480">
        <f>INDEX(Walkerhill!$A$1:$U$262,FP$5,$C77)</f>
        <v>0</v>
      </c>
      <c r="FQ77" s="480">
        <f>INDEX(Walkerhill!$A$1:$U$262,FQ$5,$C77)</f>
        <v>0</v>
      </c>
      <c r="FR77" s="480">
        <f>INDEX(Walkerhill!$A$1:$U$262,FR$5,$C77)</f>
        <v>0</v>
      </c>
      <c r="FS77" s="480">
        <f>INDEX(Walkerhill!$A$1:$U$262,FS$5,$C77)</f>
        <v>0</v>
      </c>
      <c r="FT77" s="480">
        <f>INDEX(Walkerhill!$A$1:$U$262,FT$5,$C77)</f>
        <v>0</v>
      </c>
      <c r="FU77" s="480">
        <f>INDEX(Walkerhill!$A$1:$U$262,FU$5,$C77)</f>
        <v>0</v>
      </c>
      <c r="FV77" s="480">
        <f>INDEX(Walkerhill!$A$1:$U$262,FV$5,$C77)</f>
        <v>0</v>
      </c>
      <c r="FW77" s="480">
        <f>INDEX(Walkerhill!$A$1:$U$262,FW$5,$C77)</f>
        <v>0</v>
      </c>
      <c r="FX77" s="480">
        <f>INDEX(Walkerhill!$A$1:$U$262,FX$5,$C77)</f>
        <v>0</v>
      </c>
      <c r="FY77" s="480">
        <f>INDEX(Walkerhill!$A$1:$U$262,FY$5,$C77)</f>
        <v>0</v>
      </c>
      <c r="FZ77" s="480">
        <f>INDEX(Walkerhill!$A$1:$U$262,FZ$5,$C77)</f>
        <v>0</v>
      </c>
      <c r="GA77" s="480">
        <f>INDEX(Walkerhill!$A$1:$U$262,GA$5,$C77)</f>
        <v>0</v>
      </c>
      <c r="GB77" s="480">
        <f>INDEX(Walkerhill!$A$1:$U$262,GB$5,$C77)</f>
        <v>0</v>
      </c>
      <c r="GC77" s="480">
        <f>INDEX(Walkerhill!$A$1:$U$262,GC$5,$C77)</f>
        <v>0</v>
      </c>
      <c r="GD77" s="480">
        <f>INDEX(Walkerhill!$A$1:$U$262,GD$5,$C77)</f>
        <v>0</v>
      </c>
      <c r="GE77" s="480">
        <f>INDEX(Walkerhill!$A$1:$U$262,GE$5,$C77)</f>
        <v>0</v>
      </c>
      <c r="GF77" s="650"/>
      <c r="GG77" s="650"/>
      <c r="GH77"/>
      <c r="GI77"/>
      <c r="GJ77"/>
      <c r="GK77" s="9"/>
      <c r="GL77" s="9"/>
      <c r="GM77" s="9"/>
      <c r="GN77" s="9"/>
      <c r="GO77" s="9"/>
      <c r="GP77" s="9"/>
      <c r="GQ77" s="9"/>
      <c r="GR77" s="9"/>
      <c r="GS77" s="9"/>
    </row>
    <row r="78" spans="1:208" s="173" customFormat="1">
      <c r="A78" s="11"/>
      <c r="B78" s="187"/>
      <c r="C78" s="1021">
        <v>16</v>
      </c>
      <c r="D78" s="187" t="s">
        <v>107</v>
      </c>
      <c r="E78" s="187" t="s">
        <v>108</v>
      </c>
      <c r="F78" s="176">
        <f>INDEX(Walkerhill!$A$1:$U$95,F$5,$C78)/1000</f>
        <v>32.279000000000003</v>
      </c>
      <c r="G78" s="176">
        <f>INDEX(Walkerhill!$A$1:$U$95,G$5,$C78)/1000</f>
        <v>29.538</v>
      </c>
      <c r="H78" s="176">
        <f>INDEX(Walkerhill!$A$1:$U$95,H$5,$C78)/1000</f>
        <v>26.385000000000002</v>
      </c>
      <c r="I78" s="176">
        <f>INDEX(Walkerhill!$A$1:$U$95,I$5,$C78)/1000</f>
        <v>26.66</v>
      </c>
      <c r="J78" s="176">
        <f>INDEX(Walkerhill!$A$1:$U$95,J$5,$C78)/1000</f>
        <v>25.108000000000001</v>
      </c>
      <c r="K78" s="176">
        <f>INDEX(Walkerhill!$A$1:$U$95,K$5,$C78)/1000</f>
        <v>26.045999999999999</v>
      </c>
      <c r="L78" s="176">
        <f>INDEX(Walkerhill!$A$1:$U$95,L$5,$C78)/1000</f>
        <v>26.975000000000001</v>
      </c>
      <c r="M78" s="176">
        <f>INDEX(Walkerhill!$A$1:$U$95,M$5,$C78)/1000</f>
        <v>30.058</v>
      </c>
      <c r="N78" s="176">
        <f>INDEX(Walkerhill!$A$1:$U$95,N$5,$C78)/1000</f>
        <v>19.823</v>
      </c>
      <c r="O78" s="176">
        <f>INDEX(Walkerhill!$A$1:$U$95,O$5,$C78)/1000</f>
        <v>39.531999999999996</v>
      </c>
      <c r="P78" s="176">
        <f>INDEX(Walkerhill!$A$1:$U$95,P$5,$C78)/1000</f>
        <v>39.365000000000002</v>
      </c>
      <c r="Q78" s="176">
        <f>INDEX(Walkerhill!$A$1:$U$95,Q$5,$C78)/1000</f>
        <v>26.056999999999999</v>
      </c>
      <c r="R78" s="176">
        <f>INDEX(Walkerhill!$A$1:$U$95,R$5,$C78)/1000</f>
        <v>38.558</v>
      </c>
      <c r="S78" s="176">
        <f>INDEX(Walkerhill!$A$1:$U$95,S$5,$C78)/1000</f>
        <v>25.805</v>
      </c>
      <c r="T78" s="176">
        <f>INDEX(Walkerhill!$A$1:$U$95,T$5,$C78)/1000</f>
        <v>33.155000000000001</v>
      </c>
      <c r="U78" s="176">
        <f>INDEX(Walkerhill!$A$1:$U$95,U$5,$C78)/1000</f>
        <v>37.136000000000003</v>
      </c>
      <c r="V78" s="176">
        <f>INDEX(Walkerhill!$A$1:$U$95,V$5,$C78)/1000</f>
        <v>38.311999999999998</v>
      </c>
      <c r="W78" s="176">
        <f>INDEX(Walkerhill!$A$1:$U$95,W$5,$C78)/1000</f>
        <v>22.352</v>
      </c>
      <c r="X78" s="176">
        <f>INDEX(Walkerhill!$A$1:$U$95,X$5,$C78)/1000</f>
        <v>31.306999999999999</v>
      </c>
      <c r="Y78" s="176">
        <f>INDEX(Walkerhill!$A$1:$U$95,Y$5,$C78)/1000</f>
        <v>30.263000000000002</v>
      </c>
      <c r="Z78" s="176">
        <f>INDEX(Walkerhill!$A$1:$U$95,Z$5,$C78)/1000</f>
        <v>34.914000000000001</v>
      </c>
      <c r="AA78" s="176">
        <f>INDEX(Walkerhill!$A$1:$U$95,AA$5,$C78)/1000</f>
        <v>35.491</v>
      </c>
      <c r="AB78" s="176">
        <f>INDEX(Walkerhill!$A$1:$U$95,AB$5,$C78)/1000</f>
        <v>23.177</v>
      </c>
      <c r="AC78" s="176">
        <f>INDEX(Walkerhill!$A$1:$U$95,AC$5,$C78)/1000</f>
        <v>22.684000000000001</v>
      </c>
      <c r="AD78" s="176">
        <f>INDEX(Walkerhill!$A$1:$U$95,AD$5,$C78)/1000</f>
        <v>36.595999999999997</v>
      </c>
      <c r="AE78" s="176">
        <f>INDEX(Walkerhill!$A$1:$U$95,AE$5,$C78)/1000</f>
        <v>31.960999999999999</v>
      </c>
      <c r="AF78" s="176">
        <f>INDEX(Walkerhill!$A$1:$U$95,AF$5,$C78)/1000</f>
        <v>38.033999999999999</v>
      </c>
      <c r="AG78" s="176">
        <f>INDEX(Walkerhill!$A$1:$U$95,AG$5,$C78)/1000</f>
        <v>34.756</v>
      </c>
      <c r="AH78" s="176">
        <f>INDEX(Walkerhill!$A$1:$U$95,AH$5,$C78)/1000</f>
        <v>41.286000000000001</v>
      </c>
      <c r="AI78" s="176">
        <f>INDEX(Walkerhill!$A$1:$U$95,AI$5,$C78)/1000</f>
        <v>34.351999999999997</v>
      </c>
      <c r="AJ78" s="176">
        <f>INDEX(Walkerhill!$A$1:$U$95,AJ$5,$C78)/1000</f>
        <v>27.748000000000001</v>
      </c>
      <c r="AK78" s="176">
        <f>INDEX(Walkerhill!$A$1:$U$95,AK$5,$C78)/1000</f>
        <v>35.496000000000002</v>
      </c>
      <c r="AL78" s="176">
        <f>INDEX(Walkerhill!$A$1:$U$95,AL$5,$C78)/1000</f>
        <v>32.795999999999999</v>
      </c>
      <c r="AM78" s="176">
        <f>INDEX(Walkerhill!$A$1:$U$95,AM$5,$C78)/1000</f>
        <v>42.162999999999997</v>
      </c>
      <c r="AN78" s="176">
        <f>INDEX(Walkerhill!$A$1:$U$95,AN$5,$C78)/1000</f>
        <v>32.652999999999999</v>
      </c>
      <c r="AO78" s="176">
        <f>INDEX(Walkerhill!$A$1:$U$95,AO$5,$C78)/1000</f>
        <v>37.337000000000003</v>
      </c>
      <c r="AP78" s="176">
        <f>INDEX(Walkerhill!$A$1:$U$95,AP$5,$C78)/1000</f>
        <v>45.584000000000003</v>
      </c>
      <c r="AQ78" s="176">
        <f>INDEX(Walkerhill!$A$1:$U$95,AQ$5,$C78)/1000</f>
        <v>32.648000000000003</v>
      </c>
      <c r="AR78" s="176">
        <f>INDEX(Walkerhill!$A$1:$U$95,AR$5,$C78)/1000</f>
        <v>31.885999999999999</v>
      </c>
      <c r="AS78" s="176">
        <f>INDEX(Walkerhill!$A$1:$U$95,AS$5,$C78)/1000</f>
        <v>34.615000000000002</v>
      </c>
      <c r="AT78" s="176">
        <f>INDEX(Walkerhill!$A$1:$U$95,AT$5,$C78)/1000</f>
        <v>46.487000000000002</v>
      </c>
      <c r="AU78" s="176">
        <f>INDEX(Walkerhill!$A$1:$U$95,AU$5,$C78)/1000</f>
        <v>25.655000000000001</v>
      </c>
      <c r="AV78" s="176">
        <f>INDEX(Walkerhill!$A$1:$U$95,AV$5,$C78)/1000</f>
        <v>28.381</v>
      </c>
      <c r="AW78" s="176">
        <f>INDEX(Walkerhill!$A$1:$U$95,AW$5,$C78)/1000</f>
        <v>32.683</v>
      </c>
      <c r="AX78" s="176">
        <f>INDEX(Walkerhill!$A$1:$U$95,AX$5,$C78)/1000</f>
        <v>34.277000000000001</v>
      </c>
      <c r="AY78" s="176">
        <f>INDEX(Walkerhill!$A$1:$U$95,AY$5,$C78)/1000</f>
        <v>31.943000000000001</v>
      </c>
      <c r="AZ78" s="176">
        <f>INDEX(Walkerhill!$A$1:$U$95,AZ$5,$C78)/1000</f>
        <v>38.511000000000003</v>
      </c>
      <c r="BA78" s="176">
        <f>INDEX(Walkerhill!$A$1:$U$95,BA$5,$C78)/1000</f>
        <v>33.838999999999999</v>
      </c>
      <c r="BB78" s="176">
        <f>INDEX(Walkerhill!$A$1:$U$95,BB$5,$C78)/1000</f>
        <v>38.104999999999997</v>
      </c>
      <c r="BC78" s="176">
        <f>INDEX(Walkerhill!$A$1:$U$95,BC$5,$C78)/1000</f>
        <v>29.164000000000001</v>
      </c>
      <c r="BD78" s="176">
        <f>INDEX(Walkerhill!$A$1:$U$95,BD$5,$C78)/1000</f>
        <v>21.702000000000002</v>
      </c>
      <c r="BE78" s="176">
        <f>INDEX(Walkerhill!$A$1:$U$95,BE$5,$C78)/1000</f>
        <v>29.478000000000002</v>
      </c>
      <c r="BF78" s="176">
        <f>INDEX(Walkerhill!$A$1:$U$95,BF$5,$C78)/1000</f>
        <v>38.798999999999999</v>
      </c>
      <c r="BG78" s="176">
        <f>INDEX(Walkerhill!$A$1:$U$95,BG$5,$C78)/1000</f>
        <v>13.233000000000001</v>
      </c>
      <c r="BH78" s="176">
        <f>INDEX(Walkerhill!$A$1:$U$95,BH$5,$C78)/1000</f>
        <v>20.009</v>
      </c>
      <c r="BI78" s="486">
        <f>INDEX(Walkerhill!$A$1:$U$95,BI$5,$C78)/1000</f>
        <v>33.359000000000002</v>
      </c>
      <c r="BJ78" s="486">
        <f>INDEX(Walkerhill!$A$1:$U$95,BJ$5,$C78)/1000</f>
        <v>22.692</v>
      </c>
      <c r="BK78" s="486">
        <f>INDEX(Walkerhill!$A$1:$U$95,BK$5,$C78)/1000</f>
        <v>47.697000000000003</v>
      </c>
      <c r="BL78" s="486">
        <f>INDEX(Walkerhill!$A$1:$U$95,BL$5,$C78)/1000</f>
        <v>30.114999999999998</v>
      </c>
      <c r="BM78" s="486">
        <f>INDEX(Walkerhill!$A$1:$U$95,BM$5,$C78)/1000</f>
        <v>25.384</v>
      </c>
      <c r="BN78" s="486">
        <f>INDEX(Walkerhill!$A$1:$U$95,BN$5,$C78)/1000</f>
        <v>39.164000000000001</v>
      </c>
      <c r="BO78" s="739">
        <f>INDEX(Walkerhill!$A$1:$U$95,BO$5,$C78)/1000</f>
        <v>17.934000000000001</v>
      </c>
      <c r="BP78" s="486">
        <f>INDEX(Walkerhill!$A$1:$U$95,BP$5,$C78)/1000</f>
        <v>31.012</v>
      </c>
      <c r="BQ78" s="486">
        <f>INDEX(Walkerhill!$A$1:$U$95,BQ$5,$C78)/1000</f>
        <v>34.527000000000001</v>
      </c>
      <c r="BR78" s="486">
        <f>INDEX(Walkerhill!$A$1:$U$95,BR$5,$C78)/1000</f>
        <v>35.29</v>
      </c>
      <c r="BS78" s="486">
        <f>INDEX(Walkerhill!$A$1:$U$95,BS$5,$C78)/1000</f>
        <v>32.488</v>
      </c>
      <c r="BT78" s="486">
        <f>INDEX(Walkerhill!$A$1:$U$95,BT$5,$C78)/1000</f>
        <v>27.32</v>
      </c>
      <c r="BU78" s="486">
        <f>INDEX(Walkerhill!$A$1:$U$95,BU$5,$C78)/1000</f>
        <v>28.622</v>
      </c>
      <c r="BV78" s="486">
        <f>INDEX(Walkerhill!$A$1:$U$95,BV$5,$C78)/1000</f>
        <v>19.05</v>
      </c>
      <c r="BW78" s="486">
        <f>INDEX(Walkerhill!$A$1:$U$95,BW$5,$C78)/1000</f>
        <v>31.606999999999999</v>
      </c>
      <c r="BX78" s="486">
        <f>INDEX(Walkerhill!$A$1:$U$95,BX$5,$C78)/1000</f>
        <v>29.196000000000002</v>
      </c>
      <c r="BY78" s="486">
        <f>INDEX(Walkerhill!$A$1:$U$95,BY$5,$C78)/1000</f>
        <v>24.869</v>
      </c>
      <c r="BZ78" s="486">
        <f>INDEX(Walkerhill!$A$1:$U$95,BZ$5,$C78)/1000</f>
        <v>25.080999999999996</v>
      </c>
      <c r="CA78" s="739">
        <f>INDEX(Walkerhill!$A$1:$U$95,CA$5,$C78)/1000</f>
        <v>23.638999999999999</v>
      </c>
      <c r="CB78" s="486">
        <f>INDEX(Walkerhill!$A$1:$U$95,CB$5,$C78)/1000</f>
        <v>23.94</v>
      </c>
      <c r="CC78" s="486">
        <f>INDEX(Walkerhill!$A$1:$U$95,CC$5,$C78)/1000</f>
        <v>18.734999999999999</v>
      </c>
      <c r="CD78" s="486">
        <f>INDEX(Walkerhill!$A$1:$U$95,CD$5,$C78)/1000</f>
        <v>26.048999999999999</v>
      </c>
      <c r="CE78" s="486">
        <f>INDEX(Walkerhill!$A$1:$U$95,CE$5,$C78)/1000</f>
        <v>17.494</v>
      </c>
      <c r="CF78" s="486">
        <f>INDEX(Walkerhill!$A$1:$U$95,CF$5,$C78)/1000</f>
        <v>20.251000000000001</v>
      </c>
      <c r="CG78" s="486">
        <f>INDEX(Walkerhill!$A$1:$U$95,CG$5,$C78)/1000</f>
        <v>19.800999999999995</v>
      </c>
      <c r="CH78" s="486">
        <f>INDEX(Walkerhill!$A$1:$U$95,CH$5,$C78)/1000</f>
        <v>26.477</v>
      </c>
      <c r="CI78" s="486">
        <f>INDEX(Walkerhill!$A$1:$U$95,CI$5,$C78)/1000</f>
        <v>22.515999999999998</v>
      </c>
      <c r="CJ78" s="486">
        <f>INDEX(Walkerhill!$A$1:$U$95,CJ$5,$C78)/1000</f>
        <v>22.972000000000005</v>
      </c>
      <c r="CK78" s="486">
        <f>INDEX(Walkerhill!$A$1:$U$95,CK$5,$C78)/1000</f>
        <v>24.509999999999998</v>
      </c>
      <c r="CL78" s="486">
        <f>INDEX(Walkerhill!$A$1:$U$95,CL$5,$C78)/1000</f>
        <v>28.427</v>
      </c>
      <c r="CM78" s="486">
        <f>INDEX(Walkerhill!$A$1:$U$95,CM$5,$C78)/1000</f>
        <v>19.581</v>
      </c>
      <c r="CN78" s="486">
        <f>INDEX(Walkerhill!$A$1:$U$95,CN$5,$C78)/1000</f>
        <v>28</v>
      </c>
      <c r="CO78" s="486">
        <f>INDEX(Walkerhill!$A$1:$U$95,CO$5,$C78)/1000</f>
        <v>20.757999999999999</v>
      </c>
      <c r="CP78" s="486">
        <f>INDEX(Walkerhill!$A$1:$U$95,CP$5,$C78)/1000</f>
        <v>26.245000000000001</v>
      </c>
      <c r="CQ78" s="486">
        <f>INDEX(Walkerhill!$A$1:$U$95,CQ$5,$C78)/1000</f>
        <v>22.64</v>
      </c>
      <c r="CR78" s="486">
        <f>INDEX(Walkerhill!$A$1:$U$95,CR$5,$C78)/1000</f>
        <v>26.677</v>
      </c>
      <c r="CS78" s="486">
        <f>INDEX(Walkerhill!$A$1:$U$262,CS$5,$C78)/1000</f>
        <v>21.651</v>
      </c>
      <c r="CT78" s="486">
        <f>INDEX(Walkerhill!$A$1:$U$262,CT$5,$C78)/1000</f>
        <v>20.22</v>
      </c>
      <c r="CU78" s="486">
        <f>INDEX(Walkerhill!$A$1:$U$262,CU$5,$C78)/1000</f>
        <v>35.843000000000004</v>
      </c>
      <c r="CV78" s="486">
        <f>INDEX(Walkerhill!$A$1:$U$262,CV$5,$C78)/1000</f>
        <v>20.664000000000001</v>
      </c>
      <c r="CW78" s="486">
        <f>INDEX(Walkerhill!$A$1:$U$262,CW$5,$C78)/1000</f>
        <v>24.277999999999999</v>
      </c>
      <c r="CX78" s="486">
        <f>INDEX(Walkerhill!$A$1:$U$262,CX$5,$C78)/1000</f>
        <v>23.763000000000002</v>
      </c>
      <c r="CY78" s="486">
        <f>INDEX(Walkerhill!$A$1:$U$262,CY$5,$C78)/1000</f>
        <v>22.975000000000001</v>
      </c>
      <c r="CZ78" s="486">
        <f>INDEX(Walkerhill!$A$1:$U$262,CZ$5,$C78)/1000</f>
        <v>20.49</v>
      </c>
      <c r="DA78" s="486">
        <f>INDEX(Walkerhill!$A$1:$U$262,DA$5,$C78)/1000</f>
        <v>25.565000000000001</v>
      </c>
      <c r="DB78" s="486">
        <f>INDEX(Walkerhill!$A$1:$U$262,DB$5,$C78)/1000</f>
        <v>23.937999999999999</v>
      </c>
      <c r="DC78" s="486">
        <f>INDEX(Walkerhill!$A$1:$U$262,DC$5,$C78)/1000</f>
        <v>22.92</v>
      </c>
      <c r="DD78" s="486">
        <f>INDEX(Walkerhill!$A$1:$U$262,DD$5,$C78)/1000</f>
        <v>29.193999999999999</v>
      </c>
      <c r="DE78" s="486">
        <f>INDEX(Walkerhill!$A$1:$U$262,DE$5,$C78)/1000</f>
        <v>19.390999999999998</v>
      </c>
      <c r="DF78" s="486">
        <f>INDEX(Walkerhill!$A$1:$U$262,DF$5,$C78)/1000</f>
        <v>25.14</v>
      </c>
      <c r="DG78" s="486">
        <f>INDEX(Walkerhill!$A$1:$U$262,DG$5,$C78)/1000</f>
        <v>31.12</v>
      </c>
      <c r="DH78" s="486">
        <f>INDEX(Walkerhill!$A$1:$U$262,DH$5,$C78)/1000</f>
        <v>24.526</v>
      </c>
      <c r="DI78" s="486">
        <f>INDEX(Walkerhill!$A$1:$U$262,DI$5,$C78)/1000</f>
        <v>21.202999999999999</v>
      </c>
      <c r="DJ78" s="486">
        <f>INDEX(Walkerhill!$A$1:$U$262,DJ$5,$C78)/1000</f>
        <v>23.105</v>
      </c>
      <c r="DK78" s="486">
        <f>INDEX(Walkerhill!$A$1:$U$262,DK$5,$C78)/1000</f>
        <v>26.359000000000002</v>
      </c>
      <c r="DL78" s="486">
        <f>INDEX(Walkerhill!$A$1:$U$262,DL$5,$C78)/1000</f>
        <v>10.625</v>
      </c>
      <c r="DM78" s="486">
        <f>INDEX(Walkerhill!$A$1:$U$262,DM$5,$C78)/1000</f>
        <v>3.6389999999999998</v>
      </c>
      <c r="DN78" s="486">
        <f>INDEX(Walkerhill!$A$1:$U$262,DN$5,$C78)/1000</f>
        <v>18.303999999999998</v>
      </c>
      <c r="DO78" s="486">
        <f>INDEX(Walkerhill!$A$1:$U$262,DO$5,$C78)/1000</f>
        <v>7.14</v>
      </c>
      <c r="DP78" s="486">
        <f>INDEX(Walkerhill!$A$1:$U$262,DP$5,$C78)/1000</f>
        <v>9.7210000000000001</v>
      </c>
      <c r="DQ78" s="486">
        <f>INDEX(Walkerhill!$A$1:$U$262,DQ$5,$C78)/1000</f>
        <v>10.002000000000001</v>
      </c>
      <c r="DR78" s="486">
        <f>INDEX(Walkerhill!$A$1:$U$262,DR$5,$C78)/1000</f>
        <v>15.532999999999999</v>
      </c>
      <c r="DS78" s="486">
        <f>INDEX(Walkerhill!$A$1:$U$262,DS$5,$C78)/1000</f>
        <v>15.686</v>
      </c>
      <c r="DT78" s="486">
        <f>INDEX(Walkerhill!$A$1:$U$262,DT$5,$C78)/1000</f>
        <v>2.4279999999999999</v>
      </c>
      <c r="DU78" s="486">
        <f>INDEX(Walkerhill!$A$1:$U$262,DU$5,$C78)/1000</f>
        <v>31.613</v>
      </c>
      <c r="DV78" s="486">
        <f>INDEX(Walkerhill!$A$1:$U$262,DV$5,$C78)/1000</f>
        <v>15.787000000000001</v>
      </c>
      <c r="DW78" s="486">
        <f>INDEX(Walkerhill!$A$1:$U$262,DW$5,$C78)/1000</f>
        <v>8.8740000000000006</v>
      </c>
      <c r="DX78" s="486">
        <f>INDEX(Walkerhill!$A$1:$U$262,DX$5,$C78)/1000</f>
        <v>6.766</v>
      </c>
      <c r="DY78" s="486">
        <f>INDEX(Walkerhill!$A$1:$U$262,DY$5,$C78)/1000</f>
        <v>8.0920000000000005</v>
      </c>
      <c r="DZ78" s="486">
        <f>INDEX(Walkerhill!$A$1:$U$262,DZ$5,$C78)/1000</f>
        <v>6.7949999999999999</v>
      </c>
      <c r="EA78" s="486">
        <f>INDEX(Walkerhill!$A$1:$U$262,EA$5,$C78)/1000</f>
        <v>11.012</v>
      </c>
      <c r="EB78" s="486">
        <f>INDEX(Walkerhill!$A$1:$U$262,EB$5,$C78)/1000</f>
        <v>0.76</v>
      </c>
      <c r="EC78" s="486">
        <f>INDEX(Walkerhill!$A$1:$U$262,EC$5,$C78)/1000</f>
        <v>39.26</v>
      </c>
      <c r="ED78" s="486">
        <f>INDEX(Walkerhill!$A$1:$U$262,ED$5,$C78)/1000</f>
        <v>1.2410000000000001</v>
      </c>
      <c r="EE78" s="486">
        <f>INDEX(Walkerhill!$A$1:$U$262,EE$5,$C78)/1000</f>
        <v>15.746</v>
      </c>
      <c r="EF78" s="486">
        <f>INDEX(Walkerhill!$A$1:$U$262,EF$5,$C78)/1000</f>
        <v>5.3540000000000001</v>
      </c>
      <c r="EG78" s="486">
        <f>INDEX(Walkerhill!$A$1:$U$262,EG$5,$C78)/1000</f>
        <v>24.257000000000001</v>
      </c>
      <c r="EH78" s="486">
        <f>INDEX(Walkerhill!$A$1:$U$262,EH$5,$C78)/1000</f>
        <v>8.0060000000000002</v>
      </c>
      <c r="EI78" s="486">
        <f>INDEX(Walkerhill!$A$1:$U$262,EI$5,$C78)/1000</f>
        <v>7.2460000000000004</v>
      </c>
      <c r="EJ78" s="486">
        <f>INDEX(Walkerhill!$A$1:$U$262,EJ$5,$C78)/1000</f>
        <v>9.4589999999999996</v>
      </c>
      <c r="EK78" s="486">
        <f>INDEX(Walkerhill!$A$1:$U$262,EK$5,$C78)/1000</f>
        <v>8.4700000000000006</v>
      </c>
      <c r="EL78" s="486">
        <f>INDEX(Walkerhill!$A$1:$U$262,EL$5,$C78)/1000</f>
        <v>6.758</v>
      </c>
      <c r="EM78" s="486">
        <f>INDEX(Walkerhill!$A$1:$U$262,EM$5,$C78)/1000</f>
        <v>6.5359999999999996</v>
      </c>
      <c r="EN78" s="486">
        <f>INDEX(Walkerhill!$A$1:$U$262,EN$5,$C78)/1000</f>
        <v>13.013999999999999</v>
      </c>
      <c r="EO78" s="486">
        <f>INDEX(Walkerhill!$A$1:$U$262,EO$5,$C78)/1000</f>
        <v>31.797999999999998</v>
      </c>
      <c r="EP78" s="486">
        <f>INDEX(Walkerhill!$A$1:$U$262,EP$5,$C78)/1000</f>
        <v>17.802</v>
      </c>
      <c r="EQ78" s="486">
        <f>INDEX(Walkerhill!$A$1:$U$262,EQ$5,$C78)/1000</f>
        <v>15.061999999999999</v>
      </c>
      <c r="ER78" s="486">
        <f>INDEX(Walkerhill!$A$1:$U$262,ER$5,$C78)/1000</f>
        <v>18.052</v>
      </c>
      <c r="ES78" s="486">
        <f>INDEX(Walkerhill!$A$1:$U$262,ES$5,$C78)/1000</f>
        <v>15.99</v>
      </c>
      <c r="ET78" s="486">
        <f>INDEX(Walkerhill!$A$1:$U$262,ET$5,$C78)/1000</f>
        <v>23.972000000000001</v>
      </c>
      <c r="EU78" s="486">
        <f>INDEX(Walkerhill!$A$1:$U$262,EU$5,$C78)/1000</f>
        <v>21.08</v>
      </c>
      <c r="EV78" s="486">
        <f>INDEX(Walkerhill!$A$1:$U$262,EV$5,$C78)/1000</f>
        <v>12.997</v>
      </c>
      <c r="EW78" s="486">
        <f>INDEX(Walkerhill!$A$1:$U$262,EW$5,$C78)/1000</f>
        <v>24.516999999999999</v>
      </c>
      <c r="EX78" s="486">
        <f>INDEX(Walkerhill!$A$1:$U$262,EX$5,$C78)/1000</f>
        <v>34.439</v>
      </c>
      <c r="EY78" s="486">
        <f>INDEX(Walkerhill!$A$1:$U$262,EY$5,$C78)/1000</f>
        <v>59.798000000000002</v>
      </c>
      <c r="EZ78" s="486">
        <f>INDEX(Walkerhill!$A$1:$U$262,EZ$5,$C78)/1000</f>
        <v>26.677</v>
      </c>
      <c r="FA78" s="486">
        <f>INDEX(Walkerhill!$A$1:$U$262,FA$5,$C78)/1000</f>
        <v>38.509</v>
      </c>
      <c r="FB78" s="486">
        <f>INDEX(Walkerhill!$A$1:$U$262,FB$5,$C78)/1000</f>
        <v>34.081000000000003</v>
      </c>
      <c r="FC78" s="486">
        <f>INDEX(Walkerhill!$A$1:$U$262,FC$5,$C78)/1000</f>
        <v>22.402000000000001</v>
      </c>
      <c r="FD78" s="486">
        <f>INDEX(Walkerhill!$A$1:$U$262,FD$5,$C78)/1000</f>
        <v>25.466000000000001</v>
      </c>
      <c r="FE78" s="486">
        <f>INDEX(Walkerhill!$A$1:$U$262,FE$5,$C78)/1000</f>
        <v>29.433</v>
      </c>
      <c r="FF78" s="486">
        <f>INDEX(Walkerhill!$A$1:$U$262,FF$5,$C78)/1000</f>
        <v>26.1</v>
      </c>
      <c r="FG78" s="486">
        <f>INDEX(Walkerhill!$A$1:$U$262,FG$5,$C78)/1000</f>
        <v>40.156999999999996</v>
      </c>
      <c r="FH78" s="486">
        <f>INDEX(Walkerhill!$A$1:$U$262,FH$5,$C78)/1000</f>
        <v>17.477</v>
      </c>
      <c r="FI78" s="486">
        <f>INDEX(Walkerhill!$A$1:$U$262,FI$5,$C78)/1000</f>
        <v>37.465000000000003</v>
      </c>
      <c r="FJ78" s="486">
        <f>INDEX(Walkerhill!$A$1:$U$262,FJ$5,$C78)/1000</f>
        <v>31.274000000000001</v>
      </c>
      <c r="FK78" s="486">
        <f>INDEX(Walkerhill!$A$1:$U$262,FK$5,$C78)/1000</f>
        <v>22.785</v>
      </c>
      <c r="FL78" s="486">
        <f>INDEX(Walkerhill!$A$1:$U$262,FL$5,$C78)/1000</f>
        <v>26.228999999999999</v>
      </c>
      <c r="FM78" s="486">
        <f>INDEX(Walkerhill!$A$1:$U$262,FM$5,$C78)/1000</f>
        <v>22.041</v>
      </c>
      <c r="FN78" s="486">
        <f>INDEX(Walkerhill!$A$1:$U$262,FN$5,$C78)/1000</f>
        <v>17.518999999999998</v>
      </c>
      <c r="FO78" s="486">
        <f>INDEX(Walkerhill!$A$1:$U$262,FO$5,$C78)/1000</f>
        <v>27.556999999999999</v>
      </c>
      <c r="FP78" s="486">
        <f>INDEX(Walkerhill!$A$1:$U$262,FP$5,$C78)/1000</f>
        <v>30.192</v>
      </c>
      <c r="FQ78" s="486">
        <f>INDEX(Walkerhill!$A$1:$U$262,FQ$5,$C78)/1000</f>
        <v>25.626000000000001</v>
      </c>
      <c r="FR78" s="486">
        <f>INDEX(Walkerhill!$A$1:$U$262,FR$5,$C78)/1000</f>
        <v>29.396999999999998</v>
      </c>
      <c r="FS78" s="486">
        <f>INDEX(Walkerhill!$A$1:$U$262,FS$5,$C78)/1000</f>
        <v>28.52</v>
      </c>
      <c r="FT78" s="486">
        <f>INDEX(Walkerhill!$A$1:$U$262,FT$5,$C78)/1000</f>
        <v>37.466000000000001</v>
      </c>
      <c r="FU78" s="486">
        <f>INDEX(Walkerhill!$A$1:$U$262,FU$5,$C78)/1000</f>
        <v>24.5</v>
      </c>
      <c r="FV78" s="486">
        <f>INDEX(Walkerhill!$A$1:$U$262,FV$5,$C78)/1000</f>
        <v>29.416</v>
      </c>
      <c r="FW78" s="486">
        <f>INDEX(Walkerhill!$A$1:$U$262,FW$5,$C78)/1000</f>
        <v>31.811</v>
      </c>
      <c r="FX78" s="486">
        <f>INDEX(Walkerhill!$A$1:$U$262,FX$5,$C78)/1000</f>
        <v>29.433</v>
      </c>
      <c r="FY78" s="486">
        <f>INDEX(Walkerhill!$A$1:$U$262,FY$5,$C78)/1000</f>
        <v>29.294</v>
      </c>
      <c r="FZ78" s="486">
        <f>INDEX(Walkerhill!$A$1:$U$262,FZ$5,$C78)/1000</f>
        <v>24.706</v>
      </c>
      <c r="GA78" s="486">
        <f>INDEX(Walkerhill!$A$1:$U$262,GA$5,$C78)/1000</f>
        <v>21.198759995</v>
      </c>
      <c r="GB78" s="486">
        <f>INDEX(Walkerhill!$A$1:$U$262,GB$5,$C78)/1000</f>
        <v>26.110142182000001</v>
      </c>
      <c r="GC78" s="486">
        <f>INDEX(Walkerhill!$A$1:$U$262,GC$5,$C78)/1000</f>
        <v>29.583270165999998</v>
      </c>
      <c r="GD78" s="486">
        <f>INDEX(Walkerhill!$A$1:$U$262,GD$5,$C78)/1000</f>
        <v>29.401427213999998</v>
      </c>
      <c r="GE78" s="486">
        <f>INDEX(Walkerhill!$A$1:$U$262,GE$5,$C78)/1000</f>
        <v>29.828575825000001</v>
      </c>
      <c r="GF78" s="486"/>
      <c r="GG78" s="486"/>
      <c r="GH78"/>
      <c r="GI78"/>
      <c r="GJ78"/>
      <c r="GK78" s="468"/>
      <c r="GL78" s="468"/>
      <c r="GM78" s="468"/>
      <c r="GN78" s="468"/>
      <c r="GO78" s="468"/>
      <c r="GP78" s="468"/>
      <c r="GQ78" s="468"/>
      <c r="GR78" s="468"/>
      <c r="GS78" s="468"/>
      <c r="GT78" s="2"/>
      <c r="GU78" s="2"/>
      <c r="GV78" s="2"/>
    </row>
    <row r="79" spans="1:208" s="9" customFormat="1">
      <c r="A79" s="11"/>
      <c r="B79" s="188"/>
      <c r="C79" s="188"/>
      <c r="D79" s="188" t="s">
        <v>97</v>
      </c>
      <c r="E79" s="188" t="s">
        <v>98</v>
      </c>
      <c r="S79" s="10">
        <f t="shared" ref="S79:CD79" si="702">S78/G78-1</f>
        <v>-0.12637957884758622</v>
      </c>
      <c r="T79" s="10">
        <f t="shared" si="702"/>
        <v>0.25658518097403826</v>
      </c>
      <c r="U79" s="10">
        <f t="shared" si="702"/>
        <v>0.39294823705926496</v>
      </c>
      <c r="V79" s="10">
        <f t="shared" si="702"/>
        <v>0.52588816313525566</v>
      </c>
      <c r="W79" s="10">
        <f t="shared" si="702"/>
        <v>-0.14182600015357438</v>
      </c>
      <c r="X79" s="10">
        <f t="shared" si="702"/>
        <v>0.16059314179796091</v>
      </c>
      <c r="Y79" s="10">
        <f t="shared" si="702"/>
        <v>6.820147714418745E-3</v>
      </c>
      <c r="Z79" s="10">
        <f t="shared" si="702"/>
        <v>0.76128739343187202</v>
      </c>
      <c r="AA79" s="10">
        <f t="shared" si="702"/>
        <v>-0.10222098553070924</v>
      </c>
      <c r="AB79" s="10">
        <f t="shared" si="702"/>
        <v>-0.41122824844404937</v>
      </c>
      <c r="AC79" s="10">
        <f t="shared" si="702"/>
        <v>-0.12944698161722368</v>
      </c>
      <c r="AD79" s="10">
        <f t="shared" si="702"/>
        <v>-5.0884381970019321E-2</v>
      </c>
      <c r="AE79" s="10">
        <f t="shared" si="702"/>
        <v>0.23855841891106366</v>
      </c>
      <c r="AF79" s="10">
        <f t="shared" si="702"/>
        <v>0.14715729150957624</v>
      </c>
      <c r="AG79" s="10">
        <f t="shared" si="702"/>
        <v>-6.408875484704879E-2</v>
      </c>
      <c r="AH79" s="10">
        <f t="shared" si="702"/>
        <v>7.7625809145959623E-2</v>
      </c>
      <c r="AI79" s="10">
        <f t="shared" si="702"/>
        <v>0.53686471009305636</v>
      </c>
      <c r="AJ79" s="10">
        <f t="shared" si="702"/>
        <v>-0.11368064650078247</v>
      </c>
      <c r="AK79" s="10">
        <f t="shared" si="702"/>
        <v>0.17291742391699438</v>
      </c>
      <c r="AL79" s="10">
        <f t="shared" si="702"/>
        <v>-6.0663344217219528E-2</v>
      </c>
      <c r="AM79" s="10">
        <f t="shared" si="702"/>
        <v>0.1879913217435405</v>
      </c>
      <c r="AN79" s="10">
        <f t="shared" si="702"/>
        <v>0.40885360486689382</v>
      </c>
      <c r="AO79" s="10">
        <f t="shared" si="702"/>
        <v>0.64596191147945703</v>
      </c>
      <c r="AP79" s="10">
        <f t="shared" si="702"/>
        <v>0.24560061208875306</v>
      </c>
      <c r="AQ79" s="10">
        <f t="shared" si="702"/>
        <v>2.1494946966615691E-2</v>
      </c>
      <c r="AR79" s="10">
        <f t="shared" si="702"/>
        <v>-0.16164484408686963</v>
      </c>
      <c r="AS79" s="10">
        <f t="shared" si="702"/>
        <v>-4.0568534929220634E-3</v>
      </c>
      <c r="AT79" s="10">
        <f t="shared" si="702"/>
        <v>0.12597490674805023</v>
      </c>
      <c r="AU79" s="10">
        <f t="shared" si="702"/>
        <v>-0.25317303213786668</v>
      </c>
      <c r="AV79" s="10">
        <f t="shared" si="702"/>
        <v>2.2812454951708139E-2</v>
      </c>
      <c r="AW79" s="10">
        <f t="shared" si="702"/>
        <v>-7.9248366013071947E-2</v>
      </c>
      <c r="AX79" s="10">
        <f t="shared" si="702"/>
        <v>4.5157946090986778E-2</v>
      </c>
      <c r="AY79" s="10">
        <f t="shared" si="702"/>
        <v>-0.24239261912103016</v>
      </c>
      <c r="AZ79" s="10">
        <f t="shared" si="702"/>
        <v>0.17940158637797454</v>
      </c>
      <c r="BA79" s="10">
        <f t="shared" si="702"/>
        <v>-9.3687227147333907E-2</v>
      </c>
      <c r="BB79" s="10">
        <f t="shared" si="702"/>
        <v>-0.16407072657072674</v>
      </c>
      <c r="BC79" s="10">
        <f t="shared" si="702"/>
        <v>-0.10671404067630486</v>
      </c>
      <c r="BD79" s="10">
        <f t="shared" si="702"/>
        <v>-0.31938781910556346</v>
      </c>
      <c r="BE79" s="10">
        <f t="shared" si="702"/>
        <v>-0.1484038711541239</v>
      </c>
      <c r="BF79" s="10">
        <f t="shared" si="702"/>
        <v>-0.16537956848151103</v>
      </c>
      <c r="BG79" s="10">
        <f t="shared" si="702"/>
        <v>-0.48419411420775682</v>
      </c>
      <c r="BH79" s="10">
        <f t="shared" si="702"/>
        <v>-0.29498608223811706</v>
      </c>
      <c r="BI79" s="487">
        <f t="shared" si="702"/>
        <v>2.0683535783128981E-2</v>
      </c>
      <c r="BJ79" s="487">
        <f t="shared" si="702"/>
        <v>-0.33798173702482714</v>
      </c>
      <c r="BK79" s="487">
        <f t="shared" si="702"/>
        <v>0.49319099646244879</v>
      </c>
      <c r="BL79" s="487">
        <f t="shared" si="702"/>
        <v>-0.21801563189738005</v>
      </c>
      <c r="BM79" s="487">
        <f t="shared" si="702"/>
        <v>-0.24985962942167317</v>
      </c>
      <c r="BN79" s="487">
        <f t="shared" si="702"/>
        <v>2.7791628395223755E-2</v>
      </c>
      <c r="BO79" s="736">
        <f t="shared" si="702"/>
        <v>-0.38506377725963514</v>
      </c>
      <c r="BP79" s="487">
        <f t="shared" si="702"/>
        <v>0.42899271956501694</v>
      </c>
      <c r="BQ79" s="487">
        <f t="shared" si="702"/>
        <v>0.17128027681660907</v>
      </c>
      <c r="BR79" s="487">
        <f t="shared" si="702"/>
        <v>-9.0440475269981224E-2</v>
      </c>
      <c r="BS79" s="487">
        <f t="shared" si="702"/>
        <v>1.4550744351243101</v>
      </c>
      <c r="BT79" s="487">
        <f t="shared" si="702"/>
        <v>0.36538557649057912</v>
      </c>
      <c r="BU79" s="487">
        <f t="shared" si="702"/>
        <v>-0.14200065949219109</v>
      </c>
      <c r="BV79" s="487">
        <f t="shared" si="702"/>
        <v>-0.16049709148598623</v>
      </c>
      <c r="BW79" s="487">
        <f t="shared" si="702"/>
        <v>-0.33733777805732024</v>
      </c>
      <c r="BX79" s="487">
        <f t="shared" si="702"/>
        <v>-3.0516353976423605E-2</v>
      </c>
      <c r="BY79" s="487">
        <f t="shared" si="702"/>
        <v>-2.0288370627166707E-2</v>
      </c>
      <c r="BZ79" s="487">
        <f t="shared" si="702"/>
        <v>-0.35959044020018394</v>
      </c>
      <c r="CA79" s="736">
        <f t="shared" si="702"/>
        <v>0.31811085089773594</v>
      </c>
      <c r="CB79" s="487">
        <f t="shared" si="702"/>
        <v>-0.22804075841609694</v>
      </c>
      <c r="CC79" s="487">
        <f t="shared" si="702"/>
        <v>-0.45738117994612915</v>
      </c>
      <c r="CD79" s="487">
        <f t="shared" si="702"/>
        <v>-0.26185888353641262</v>
      </c>
      <c r="CE79" s="487">
        <f t="shared" ref="CE79:DA79" si="703">CE78/BS78-1</f>
        <v>-0.46152425510957895</v>
      </c>
      <c r="CF79" s="487">
        <f t="shared" si="703"/>
        <v>-0.25874816983894577</v>
      </c>
      <c r="CG79" s="487">
        <f t="shared" si="703"/>
        <v>-0.30818950457689909</v>
      </c>
      <c r="CH79" s="487">
        <f t="shared" si="703"/>
        <v>0.38986876640419954</v>
      </c>
      <c r="CI79" s="487">
        <f t="shared" si="703"/>
        <v>-0.28762615876229958</v>
      </c>
      <c r="CJ79" s="487">
        <f t="shared" si="703"/>
        <v>-0.21317988765584317</v>
      </c>
      <c r="CK79" s="487">
        <f t="shared" si="703"/>
        <v>-1.4435642768104939E-2</v>
      </c>
      <c r="CL79" s="487">
        <f>CL78/BZ78-1</f>
        <v>0.13340775886128964</v>
      </c>
      <c r="CM79" s="487">
        <f>CM78/CA78-1</f>
        <v>-0.17166546808240624</v>
      </c>
      <c r="CN79" s="487">
        <f>CN78/CB78-1</f>
        <v>0.16959064327485374</v>
      </c>
      <c r="CO79" s="487">
        <f>CO78/CC78-1</f>
        <v>0.10797971710701892</v>
      </c>
      <c r="CP79" s="487">
        <f t="shared" si="703"/>
        <v>7.5242811624247619E-3</v>
      </c>
      <c r="CQ79" s="487">
        <f t="shared" si="703"/>
        <v>0.2941579970275523</v>
      </c>
      <c r="CR79" s="487">
        <f t="shared" si="703"/>
        <v>0.3173176633252679</v>
      </c>
      <c r="CS79" s="487">
        <f t="shared" si="703"/>
        <v>9.3429624766426134E-2</v>
      </c>
      <c r="CT79" s="487">
        <f t="shared" si="703"/>
        <v>-0.23631831400838466</v>
      </c>
      <c r="CU79" s="487">
        <f t="shared" si="703"/>
        <v>0.59189021140522313</v>
      </c>
      <c r="CV79" s="487">
        <f t="shared" si="703"/>
        <v>-0.10047013755876733</v>
      </c>
      <c r="CW79" s="487">
        <f t="shared" si="703"/>
        <v>-9.4655242758057145E-3</v>
      </c>
      <c r="CX79" s="487">
        <f t="shared" si="703"/>
        <v>-0.1640693706687304</v>
      </c>
      <c r="CY79" s="487">
        <f t="shared" si="703"/>
        <v>0.17333129053674501</v>
      </c>
      <c r="CZ79" s="487">
        <f t="shared" si="703"/>
        <v>-0.26821428571428574</v>
      </c>
      <c r="DA79" s="487">
        <f t="shared" si="703"/>
        <v>0.23157336930340122</v>
      </c>
      <c r="DB79" s="487">
        <f>DB78/CP78-1</f>
        <v>-8.7902457610973594E-2</v>
      </c>
      <c r="DC79" s="487">
        <f t="shared" ref="DC79:DK79" si="704">DC78/CQ78-1</f>
        <v>1.2367491166077826E-2</v>
      </c>
      <c r="DD79" s="487">
        <f t="shared" si="704"/>
        <v>9.4350939011133228E-2</v>
      </c>
      <c r="DE79" s="487">
        <f t="shared" si="704"/>
        <v>-0.10438316936862047</v>
      </c>
      <c r="DF79" s="487">
        <f t="shared" si="704"/>
        <v>0.2433234421364987</v>
      </c>
      <c r="DG79" s="487">
        <f t="shared" si="704"/>
        <v>-0.13176910414864829</v>
      </c>
      <c r="DH79" s="487">
        <f t="shared" si="704"/>
        <v>0.18689508323654658</v>
      </c>
      <c r="DI79" s="487">
        <f t="shared" si="704"/>
        <v>-0.12665787956174313</v>
      </c>
      <c r="DJ79" s="487">
        <f t="shared" si="704"/>
        <v>-2.76901064680386E-2</v>
      </c>
      <c r="DK79" s="487">
        <f t="shared" si="704"/>
        <v>0.14729053318824814</v>
      </c>
      <c r="DL79" s="487">
        <f t="shared" ref="DL79:DR79" si="705">DL78/CZ78-1</f>
        <v>-0.48145436798438257</v>
      </c>
      <c r="DM79" s="487">
        <f t="shared" si="705"/>
        <v>-0.85765695286524546</v>
      </c>
      <c r="DN79" s="487">
        <f t="shared" si="705"/>
        <v>-0.2353580081878186</v>
      </c>
      <c r="DO79" s="487">
        <f t="shared" si="705"/>
        <v>-0.68848167539267013</v>
      </c>
      <c r="DP79" s="487">
        <f t="shared" si="705"/>
        <v>-0.66702062067548118</v>
      </c>
      <c r="DQ79" s="487">
        <f t="shared" si="705"/>
        <v>-0.48419369810736934</v>
      </c>
      <c r="DR79" s="487">
        <f t="shared" si="705"/>
        <v>-0.38214001591089897</v>
      </c>
      <c r="DS79" s="487">
        <f t="shared" ref="DS79:EC79" si="706">DS78/DG78-1</f>
        <v>-0.49595115681233937</v>
      </c>
      <c r="DT79" s="487">
        <f t="shared" si="706"/>
        <v>-0.90100301720623011</v>
      </c>
      <c r="DU79" s="487">
        <f t="shared" si="706"/>
        <v>0.49096825920860265</v>
      </c>
      <c r="DV79" s="487">
        <f t="shared" si="706"/>
        <v>-0.3167279809565029</v>
      </c>
      <c r="DW79" s="487">
        <f t="shared" si="706"/>
        <v>-0.66334079441556959</v>
      </c>
      <c r="DX79" s="487">
        <f t="shared" si="706"/>
        <v>-0.36319999999999997</v>
      </c>
      <c r="DY79" s="487">
        <f t="shared" si="706"/>
        <v>1.2236878263259139</v>
      </c>
      <c r="DZ79" s="487">
        <f t="shared" si="706"/>
        <v>-0.62876966783216781</v>
      </c>
      <c r="EA79" s="487">
        <f t="shared" si="706"/>
        <v>0.54229691876750707</v>
      </c>
      <c r="EB79" s="487">
        <f t="shared" si="706"/>
        <v>-0.92181874292768229</v>
      </c>
      <c r="EC79" s="487">
        <f t="shared" si="706"/>
        <v>2.9252149570085977</v>
      </c>
      <c r="ED79" s="487">
        <f t="shared" ref="ED79:EJ79" si="707">ED78/DR78-1</f>
        <v>-0.92010558166484258</v>
      </c>
      <c r="EE79" s="487">
        <f t="shared" si="707"/>
        <v>3.825066938671462E-3</v>
      </c>
      <c r="EF79" s="487">
        <f t="shared" si="707"/>
        <v>1.2051070840197693</v>
      </c>
      <c r="EG79" s="487">
        <f t="shared" si="707"/>
        <v>-0.23268908360484608</v>
      </c>
      <c r="EH79" s="487">
        <f t="shared" si="707"/>
        <v>-0.49287388357509343</v>
      </c>
      <c r="EI79" s="487">
        <f t="shared" si="707"/>
        <v>-0.18345729096236196</v>
      </c>
      <c r="EJ79" s="487">
        <f t="shared" si="707"/>
        <v>0.39801950931126218</v>
      </c>
      <c r="EK79" s="487">
        <f t="shared" ref="EK79:FR79" si="708">EK78/DY78-1</f>
        <v>4.6712802768166028E-2</v>
      </c>
      <c r="EL79" s="487">
        <f t="shared" si="708"/>
        <v>-5.4451802796173787E-3</v>
      </c>
      <c r="EM79" s="487">
        <f t="shared" si="708"/>
        <v>-0.40646567381038878</v>
      </c>
      <c r="EN79" s="487">
        <f t="shared" si="708"/>
        <v>16.123684210526314</v>
      </c>
      <c r="EO79" s="487">
        <f t="shared" si="708"/>
        <v>-0.19006622516556293</v>
      </c>
      <c r="EP79" s="487">
        <f t="shared" si="708"/>
        <v>13.344883158742947</v>
      </c>
      <c r="EQ79" s="487">
        <f t="shared" si="708"/>
        <v>-4.343960370887856E-2</v>
      </c>
      <c r="ER79" s="487">
        <f t="shared" si="708"/>
        <v>2.3716847217033994</v>
      </c>
      <c r="ES79" s="487">
        <f t="shared" si="708"/>
        <v>-0.34080883868574019</v>
      </c>
      <c r="ET79" s="487">
        <f t="shared" si="708"/>
        <v>1.9942543092680491</v>
      </c>
      <c r="EU79" s="487">
        <f t="shared" si="708"/>
        <v>1.9091912779464528</v>
      </c>
      <c r="EV79" s="487">
        <f t="shared" si="708"/>
        <v>0.37403531028649972</v>
      </c>
      <c r="EW79" s="487">
        <f t="shared" si="708"/>
        <v>1.8945690672963398</v>
      </c>
      <c r="EX79" s="487">
        <f t="shared" si="708"/>
        <v>4.0960343296833379</v>
      </c>
      <c r="EY79" s="487">
        <f t="shared" si="708"/>
        <v>8.1490208078335389</v>
      </c>
      <c r="EZ79" s="487">
        <f t="shared" si="708"/>
        <v>1.0498693714461349</v>
      </c>
      <c r="FA79" s="487">
        <f t="shared" si="708"/>
        <v>0.2110510094974527</v>
      </c>
      <c r="FB79" s="487">
        <f t="shared" si="708"/>
        <v>0.9144478148522639</v>
      </c>
      <c r="FC79" s="487">
        <f t="shared" si="708"/>
        <v>0.48731908113132394</v>
      </c>
      <c r="FD79" s="487">
        <f t="shared" si="708"/>
        <v>0.41070241524484841</v>
      </c>
      <c r="FE79" s="487">
        <f t="shared" si="708"/>
        <v>0.8407129455909943</v>
      </c>
      <c r="FF79" s="487">
        <f t="shared" si="708"/>
        <v>8.877023193726008E-2</v>
      </c>
      <c r="FG79" s="487">
        <f t="shared" si="708"/>
        <v>0.90498102466793173</v>
      </c>
      <c r="FH79" s="487">
        <f t="shared" si="708"/>
        <v>0.34469492959913839</v>
      </c>
      <c r="FI79" s="487">
        <f t="shared" si="708"/>
        <v>0.52812334298649932</v>
      </c>
      <c r="FJ79" s="487">
        <f t="shared" si="708"/>
        <v>-9.190162315978978E-2</v>
      </c>
      <c r="FK79" s="487">
        <f t="shared" si="708"/>
        <v>-0.6189671895381117</v>
      </c>
      <c r="FL79" s="487">
        <f t="shared" si="708"/>
        <v>-1.6793492521647857E-2</v>
      </c>
      <c r="FM79" s="487">
        <f t="shared" si="708"/>
        <v>-0.42764029187982033</v>
      </c>
      <c r="FN79" s="487">
        <f t="shared" si="708"/>
        <v>-0.48595991901646085</v>
      </c>
      <c r="FO79" s="487">
        <f t="shared" si="708"/>
        <v>0.23011338273368431</v>
      </c>
      <c r="FP79" s="487">
        <f t="shared" si="708"/>
        <v>0.1855807743658211</v>
      </c>
      <c r="FQ79" s="487">
        <f t="shared" si="708"/>
        <v>-0.12934461318927726</v>
      </c>
      <c r="FR79" s="487">
        <f t="shared" si="708"/>
        <v>0.12632183908045969</v>
      </c>
      <c r="FS79" s="487">
        <f t="shared" ref="FS79:GE79" si="709">FS78/FG78-1</f>
        <v>-0.28978758373384461</v>
      </c>
      <c r="FT79" s="487">
        <f t="shared" si="709"/>
        <v>1.1437317617440064</v>
      </c>
      <c r="FU79" s="487">
        <f t="shared" si="709"/>
        <v>-0.34605631923128255</v>
      </c>
      <c r="FV79" s="487">
        <f t="shared" si="709"/>
        <v>-5.9410372833663794E-2</v>
      </c>
      <c r="FW79" s="487">
        <f t="shared" si="709"/>
        <v>0.39613780996269465</v>
      </c>
      <c r="FX79" s="487">
        <f t="shared" si="709"/>
        <v>0.12215486675054321</v>
      </c>
      <c r="FY79" s="487">
        <f t="shared" si="709"/>
        <v>0.32906855405834579</v>
      </c>
      <c r="FZ79" s="487">
        <f t="shared" si="709"/>
        <v>0.41024031052000698</v>
      </c>
      <c r="GA79" s="487">
        <f t="shared" si="709"/>
        <v>-0.23073048608339075</v>
      </c>
      <c r="GB79" s="487">
        <f t="shared" si="709"/>
        <v>-0.13519666858770529</v>
      </c>
      <c r="GC79" s="487">
        <f t="shared" si="709"/>
        <v>0.15442402895496743</v>
      </c>
      <c r="GD79" s="487">
        <f t="shared" si="709"/>
        <v>1.5060087764062757E-4</v>
      </c>
      <c r="GE79" s="487">
        <f t="shared" si="709"/>
        <v>4.5882742812061839E-2</v>
      </c>
      <c r="GF79" s="487"/>
      <c r="GG79" s="487"/>
      <c r="GH79"/>
      <c r="GI79"/>
      <c r="GJ79"/>
      <c r="GK79" s="173"/>
      <c r="GL79" s="173"/>
      <c r="GM79" s="173"/>
      <c r="GN79" s="173"/>
      <c r="GO79" s="173"/>
      <c r="GP79" s="173"/>
      <c r="GQ79" s="173"/>
      <c r="GR79" s="173"/>
      <c r="GS79" s="173"/>
      <c r="GT79" s="173"/>
      <c r="GU79" s="173"/>
      <c r="GV79" s="173"/>
      <c r="GW79"/>
      <c r="GX79"/>
      <c r="GY79"/>
      <c r="GZ79"/>
    </row>
    <row r="80" spans="1:208">
      <c r="B80" s="190"/>
      <c r="C80" s="1020">
        <f>Walkerhill!N1</f>
        <v>14</v>
      </c>
      <c r="D80" s="189" t="s">
        <v>109</v>
      </c>
      <c r="E80" s="190" t="s">
        <v>110</v>
      </c>
      <c r="F80" s="7">
        <f>INDEX(Walkerhill!$A$1:$O$95,F$5,$C80)/1000</f>
        <v>30.78</v>
      </c>
      <c r="G80" s="7">
        <f>INDEX(Walkerhill!$A$1:$O$95,G$5,$C80)/1000</f>
        <v>27.832000000000001</v>
      </c>
      <c r="H80" s="7">
        <f>INDEX(Walkerhill!$A$1:$O$95,H$5,$C80)/1000</f>
        <v>24.515999999999998</v>
      </c>
      <c r="I80" s="7">
        <f>INDEX(Walkerhill!$A$1:$O$95,I$5,$C80)/1000</f>
        <v>25.096</v>
      </c>
      <c r="J80" s="7">
        <f>INDEX(Walkerhill!$A$1:$O$95,J$5,$C80)/1000</f>
        <v>23.298999999999999</v>
      </c>
      <c r="K80" s="7">
        <f>INDEX(Walkerhill!$A$1:$O$95,K$5,$C80)/1000</f>
        <v>24.678999999999998</v>
      </c>
      <c r="L80" s="7">
        <f>INDEX(Walkerhill!$A$1:$O$95,L$5,$C80)/1000</f>
        <v>25.526</v>
      </c>
      <c r="M80" s="7">
        <f>INDEX(Walkerhill!$A$1:$O$95,M$5,$C80)/1000</f>
        <v>28.588999999999999</v>
      </c>
      <c r="N80" s="7">
        <f>INDEX(Walkerhill!$A$1:$O$95,N$5,$C80)/1000</f>
        <v>18.209</v>
      </c>
      <c r="O80" s="7">
        <f>INDEX(Walkerhill!$A$1:$O$95,O$5,$C80)/1000</f>
        <v>37.738</v>
      </c>
      <c r="P80" s="7">
        <f>INDEX(Walkerhill!$A$1:$O$95,P$5,$C80)/1000</f>
        <v>37.225999999999999</v>
      </c>
      <c r="Q80" s="7">
        <f>INDEX(Walkerhill!$A$1:$O$95,Q$5,$C80)/1000</f>
        <v>24.105</v>
      </c>
      <c r="R80" s="7">
        <f>INDEX(Walkerhill!$A$1:$O$95,R$5,$C80)/1000</f>
        <v>36.787999999999997</v>
      </c>
      <c r="S80" s="7">
        <f>INDEX(Walkerhill!$A$1:$U$95,S$5,$C80)/1000</f>
        <v>24.088999999999999</v>
      </c>
      <c r="T80" s="7">
        <f>INDEX(Walkerhill!$A$1:$U$95,T$5,$C80)/1000</f>
        <v>31.481999999999999</v>
      </c>
      <c r="U80" s="7">
        <f>INDEX(Walkerhill!$A$1:$U$95,U$5,$C80)/1000</f>
        <v>34.965000000000003</v>
      </c>
      <c r="V80" s="7">
        <f>INDEX(Walkerhill!$A$1:$U$95,V$5,$C80)/1000</f>
        <v>35.802999999999997</v>
      </c>
      <c r="W80" s="7">
        <f>INDEX(Walkerhill!$A$1:$U$95,W$5,$C80)/1000</f>
        <v>20.52</v>
      </c>
      <c r="X80" s="7">
        <f>INDEX(Walkerhill!$A$1:$U$95,X$5,$C80)/1000</f>
        <v>29.224</v>
      </c>
      <c r="Y80" s="7">
        <f>INDEX(Walkerhill!$A$1:$U$95,Y$5,$C80)/1000</f>
        <v>28.53</v>
      </c>
      <c r="Z80" s="7">
        <f>INDEX(Walkerhill!$A$1:$U$95,Z$5,$C80)/1000</f>
        <v>33.011000000000003</v>
      </c>
      <c r="AA80" s="7">
        <f>INDEX(Walkerhill!$A$1:$U$95,AA$5,$C80)/1000</f>
        <v>33.555</v>
      </c>
      <c r="AB80" s="7">
        <f>INDEX(Walkerhill!$A$1:$U$95,AB$5,$C80)/1000</f>
        <v>21.408999999999999</v>
      </c>
      <c r="AC80" s="7">
        <f>INDEX(Walkerhill!$A$1:$U$95,AC$5,$C80)/1000</f>
        <v>20.646999999999998</v>
      </c>
      <c r="AD80" s="7">
        <f>INDEX(Walkerhill!$A$1:$U$95,AD$5,$C80)/1000</f>
        <v>34.728999999999999</v>
      </c>
      <c r="AE80" s="7">
        <f>INDEX(Walkerhill!$A$1:$U$95,AE$5,$C80)/1000</f>
        <v>29.704000000000001</v>
      </c>
      <c r="AF80" s="7">
        <f>INDEX(Walkerhill!$A$1:$U$95,AF$5,$C80)/1000</f>
        <v>36.154000000000003</v>
      </c>
      <c r="AG80" s="7">
        <f>INDEX(Walkerhill!$A$1:$U$95,AG$5,$C80)/1000</f>
        <v>32.959000000000003</v>
      </c>
      <c r="AH80" s="7">
        <f>INDEX(Walkerhill!$A$1:$U$95,AH$5,$C80)/1000</f>
        <v>38.448999999999998</v>
      </c>
      <c r="AI80" s="7">
        <f>INDEX(Walkerhill!$A$1:$U$95,AI$5,$C80)/1000</f>
        <v>32.348999999999997</v>
      </c>
      <c r="AJ80" s="7">
        <f>INDEX(Walkerhill!$A$1:$U$95,AJ$5,$C80)/1000</f>
        <v>25.71</v>
      </c>
      <c r="AK80" s="7">
        <f>INDEX(Walkerhill!$A$1:$U$95,AK$5,$C80)/1000</f>
        <v>33.570999999999998</v>
      </c>
      <c r="AL80" s="7">
        <f>INDEX(Walkerhill!$A$1:$U$95,AL$5,$C80)/1000</f>
        <v>30.67</v>
      </c>
      <c r="AM80" s="7">
        <f>INDEX(Walkerhill!$A$1:$U$95,AM$5,$C80)/1000</f>
        <v>39.725000000000001</v>
      </c>
      <c r="AN80" s="7">
        <f>INDEX(Walkerhill!$A$1:$U$95,AN$5,$C80)/1000</f>
        <v>30.277000000000001</v>
      </c>
      <c r="AO80" s="7">
        <f>INDEX(Walkerhill!$A$1:$U$95,AO$5,$C80)/1000</f>
        <v>34.731000000000002</v>
      </c>
      <c r="AP80" s="7">
        <f>INDEX(Walkerhill!$A$1:$U$95,AP$5,$C80)/1000</f>
        <v>43.179000000000002</v>
      </c>
      <c r="AQ80" s="7">
        <f>INDEX(Walkerhill!$A$1:$U$95,AQ$5,$C80)/1000</f>
        <v>30.635999999999999</v>
      </c>
      <c r="AR80" s="7">
        <f>INDEX(Walkerhill!$A$1:$U$95,AR$5,$C80)/1000</f>
        <v>29.529</v>
      </c>
      <c r="AS80" s="7">
        <f>INDEX(Walkerhill!$A$1:$U$95,AS$5,$C80)/1000</f>
        <v>32.456000000000003</v>
      </c>
      <c r="AT80" s="7">
        <f>INDEX(Walkerhill!$A$1:$U$95,AT$5,$C80)/1000</f>
        <v>43.877000000000002</v>
      </c>
      <c r="AU80" s="7">
        <f>INDEX(Walkerhill!$A$1:$U$95,AU$5,$C80)/1000</f>
        <v>23.539000000000001</v>
      </c>
      <c r="AV80" s="7">
        <f>INDEX(Walkerhill!$A$1:$U$95,AV$5,$C80)/1000</f>
        <v>26.181000000000001</v>
      </c>
      <c r="AW80" s="7">
        <f>INDEX(Walkerhill!$A$1:$U$95,AW$5,$C80)/1000</f>
        <v>30.803999999999998</v>
      </c>
      <c r="AX80" s="7">
        <f>INDEX(Walkerhill!$A$1:$U$95,AX$5,$C80)/1000</f>
        <v>31.908999999999999</v>
      </c>
      <c r="AY80" s="7">
        <f>INDEX(Walkerhill!$A$1:$U$95,AY$5,$C80)/1000</f>
        <v>29.241</v>
      </c>
      <c r="AZ80" s="7">
        <f>INDEX(Walkerhill!$A$1:$U$95,AZ$5,$C80)/1000</f>
        <v>36.624000000000002</v>
      </c>
      <c r="BA80" s="7">
        <f>INDEX(Walkerhill!$A$1:$U$95,BA$5,$C80)/1000</f>
        <v>31.210999999999999</v>
      </c>
      <c r="BB80" s="7">
        <f>INDEX(Walkerhill!$A$1:$U$95,BB$5,$C80)/1000</f>
        <v>35.683999999999997</v>
      </c>
      <c r="BC80" s="7">
        <f>INDEX(Walkerhill!$A$1:$U$95,BC$5,$C80)/1000</f>
        <v>27.064</v>
      </c>
      <c r="BD80" s="7">
        <f>INDEX(Walkerhill!$A$1:$U$95,BD$5,$C80)/1000</f>
        <v>18.989000000000001</v>
      </c>
      <c r="BE80" s="7">
        <f>INDEX(Walkerhill!$A$1:$U$95,BE$5,$C80)/1000</f>
        <v>26.902000000000001</v>
      </c>
      <c r="BF80" s="7">
        <f>INDEX(Walkerhill!$A$1:$U$95,BF$5,$C80)/1000</f>
        <v>36.371000000000002</v>
      </c>
      <c r="BG80" s="7">
        <f>INDEX(Walkerhill!$A$1:$U$95,BG$5,$C80)/1000</f>
        <v>11.638</v>
      </c>
      <c r="BH80" s="7">
        <f>INDEX(Walkerhill!$A$1:$U$95,BH$5,$C80)/1000</f>
        <v>18.021999999999998</v>
      </c>
      <c r="BI80" s="482">
        <f>INDEX(Walkerhill!$A$1:$U$95,BI$5,$C80)/1000</f>
        <v>30.957000000000001</v>
      </c>
      <c r="BJ80" s="482">
        <f>INDEX(Walkerhill!$A$1:$U$95,BJ$5,$C80)/1000</f>
        <v>20.539000000000001</v>
      </c>
      <c r="BK80" s="482">
        <f>INDEX(Walkerhill!$A$1:$U$95,BK$5,$C80)/1000</f>
        <v>45.673999999999999</v>
      </c>
      <c r="BL80" s="482">
        <f>INDEX(Walkerhill!$A$1:$U$95,BL$5,$C80)/1000</f>
        <v>27.593</v>
      </c>
      <c r="BM80" s="482">
        <f>INDEX(Walkerhill!$A$1:$U$95,BM$5,$C80)/1000</f>
        <v>23.067</v>
      </c>
      <c r="BN80" s="482">
        <f>INDEX(Walkerhill!$A$1:$U$95,BN$5,$C80)/1000</f>
        <v>37.213000000000001</v>
      </c>
      <c r="BO80" s="780">
        <f>INDEX(Walkerhill!$A$1:$U$95,BO$5,$C80)/1000</f>
        <v>16.178000000000001</v>
      </c>
      <c r="BP80" s="779">
        <f>INDEX(Walkerhill!$A$1:$U$95,BP$5,$C80)/1000</f>
        <v>29.122</v>
      </c>
      <c r="BQ80" s="779">
        <f>INDEX(Walkerhill!$A$1:$U$95,BQ$5,$C80)/1000</f>
        <v>32.476999999999997</v>
      </c>
      <c r="BR80" s="779">
        <f>INDEX(Walkerhill!$A$1:$U$95,BR$5,$C80)/1000</f>
        <v>33.311</v>
      </c>
      <c r="BS80" s="779">
        <f>INDEX(Walkerhill!$A$1:$U$95,BS$5,$C80)/1000</f>
        <v>30.533999999999999</v>
      </c>
      <c r="BT80" s="779">
        <f>INDEX(Walkerhill!$A$1:$U$95,BT$5,$C80)/1000</f>
        <v>25.335000000000001</v>
      </c>
      <c r="BU80" s="779">
        <f>INDEX(Walkerhill!$A$1:$U$95,BU$5,$C80)/1000</f>
        <v>26.738</v>
      </c>
      <c r="BV80" s="779">
        <f>INDEX(Walkerhill!$A$1:$U$95,BV$5,$C80)/1000</f>
        <v>17.216000000000001</v>
      </c>
      <c r="BW80" s="779">
        <f>INDEX(Walkerhill!$A$1:$U$95,BW$5,$C80)/1000</f>
        <v>29.776</v>
      </c>
      <c r="BX80" s="779">
        <f>INDEX(Walkerhill!$A$1:$U$95,BX$5,$C80)/1000</f>
        <v>27.605</v>
      </c>
      <c r="BY80" s="779">
        <f>INDEX(Walkerhill!$A$1:$U$95,BY$5,$C80)/1000</f>
        <v>22.966000000000001</v>
      </c>
      <c r="BZ80" s="779">
        <f>INDEX(Walkerhill!$A$1:$U$95,BZ$5,$C80)/1000</f>
        <v>23.359000000000002</v>
      </c>
      <c r="CA80" s="780">
        <f>INDEX(Walkerhill!$A$1:$U$95,CA$5,$C80)/1000</f>
        <v>22.055</v>
      </c>
      <c r="CB80" s="779">
        <f>INDEX(Walkerhill!$A$1:$U$95,CB$5,$C80)/1000</f>
        <v>21.77</v>
      </c>
      <c r="CC80" s="779">
        <f>INDEX(Walkerhill!$A$1:$U$95,CC$5,$C80)/1000</f>
        <v>16.866</v>
      </c>
      <c r="CD80" s="779">
        <f>INDEX(Walkerhill!$A$1:$U$95,CD$5,$C80)/1000</f>
        <v>24.306999999999999</v>
      </c>
      <c r="CE80" s="779">
        <f>INDEX(Walkerhill!$A$1:$U$95,CE$5,$C80)/1000</f>
        <v>15.89</v>
      </c>
      <c r="CF80" s="779">
        <f>INDEX(Walkerhill!$A$1:$U$95,CF$5,$C80)/1000</f>
        <v>18.202000000000002</v>
      </c>
      <c r="CG80" s="779">
        <f>INDEX(Walkerhill!$A$1:$U$95,CG$5,$C80)/1000</f>
        <v>17.536000000000001</v>
      </c>
      <c r="CH80" s="779">
        <f>INDEX(Walkerhill!$A$1:$U$95,CH$5,$C80)/1000</f>
        <v>24.52</v>
      </c>
      <c r="CI80" s="779">
        <f>INDEX(Walkerhill!$A$1:$U$95,CI$5,$C80)/1000</f>
        <v>20.744</v>
      </c>
      <c r="CJ80" s="779">
        <f>INDEX(Walkerhill!$A$1:$U$95,CJ$5,$C80)/1000</f>
        <v>20.992999999999999</v>
      </c>
      <c r="CK80" s="779">
        <f>INDEX(Walkerhill!$A$1:$U$95,CK$5,$C80)/1000</f>
        <v>23.207000000000001</v>
      </c>
      <c r="CL80" s="779">
        <f>INDEX(Walkerhill!$A$1:$U$95,CL$5,$C80)/1000</f>
        <v>25.75</v>
      </c>
      <c r="CM80" s="779">
        <f>INDEX(Walkerhill!$A$1:$U$95,CM$5,$C80)/1000</f>
        <v>17.321000000000002</v>
      </c>
      <c r="CN80" s="779">
        <f>INDEX(Walkerhill!$A$1:$U$95,CN$5,$C80)/1000</f>
        <v>26.279</v>
      </c>
      <c r="CO80" s="779">
        <f>INDEX(Walkerhill!$A$1:$U$95,CO$5,$C80)/1000</f>
        <v>18.931000000000001</v>
      </c>
      <c r="CP80" s="779">
        <f>INDEX(Walkerhill!$A$1:$U$95,CP$5,$C80)/1000</f>
        <v>24.757000000000001</v>
      </c>
      <c r="CQ80" s="779">
        <f>INDEX(Walkerhill!$A$1:$U$95,CQ$5,$C80)/1000</f>
        <v>20.395</v>
      </c>
      <c r="CR80" s="779">
        <f>INDEX(Walkerhill!$A$1:$U$95,CR$5,$C80)/1000</f>
        <v>24.792999999999999</v>
      </c>
      <c r="CS80" s="779">
        <f>INDEX(Walkerhill!$A$1:$U$262,CS$5,$C80)/1000</f>
        <v>19.068999999999999</v>
      </c>
      <c r="CT80" s="779">
        <f>INDEX(Walkerhill!$A$1:$U$262,CT$5,$C80)/1000</f>
        <v>18.858000000000001</v>
      </c>
      <c r="CU80" s="779">
        <f>INDEX(Walkerhill!$A$1:$U$262,CU$5,$C80)/1000</f>
        <v>33.067</v>
      </c>
      <c r="CV80" s="779">
        <f>INDEX(Walkerhill!$A$1:$U$262,CV$5,$C80)/1000</f>
        <v>19.132000000000001</v>
      </c>
      <c r="CW80" s="779">
        <f>INDEX(Walkerhill!$A$1:$U$262,CW$5,$C80)/1000</f>
        <v>23.388999999999999</v>
      </c>
      <c r="CX80" s="779">
        <f>INDEX(Walkerhill!$A$1:$U$262,CX$5,$C80)/1000</f>
        <v>22.695</v>
      </c>
      <c r="CY80" s="779">
        <f>INDEX(Walkerhill!$A$1:$U$262,CY$5,$C80)/1000</f>
        <v>20.788</v>
      </c>
      <c r="CZ80" s="779">
        <f>INDEX(Walkerhill!$A$1:$U$262,CZ$5,$C80)/1000</f>
        <v>20.183</v>
      </c>
      <c r="DA80" s="779">
        <f>INDEX(Walkerhill!$A$1:$U$262,DA$5,$C80)/1000</f>
        <v>24.19</v>
      </c>
      <c r="DB80" s="779">
        <f>INDEX(Walkerhill!$A$1:$U$262,DB$5,$C80)/1000</f>
        <v>21.992999999999999</v>
      </c>
      <c r="DC80" s="779">
        <f>INDEX(Walkerhill!$A$1:$U$262,DC$5,$C80)/1000</f>
        <v>20.227</v>
      </c>
      <c r="DD80" s="779">
        <f>INDEX(Walkerhill!$A$1:$U$262,DD$5,$C80)/1000</f>
        <v>27.707000000000001</v>
      </c>
      <c r="DE80" s="779">
        <f>INDEX(Walkerhill!$A$1:$U$262,DE$5,$C80)/1000</f>
        <v>17.126000000000001</v>
      </c>
      <c r="DF80" s="779">
        <f>INDEX(Walkerhill!$A$1:$U$262,DF$5,$C80)/1000</f>
        <v>22.727</v>
      </c>
      <c r="DG80" s="779">
        <f>INDEX(Walkerhill!$A$1:$U$262,DG$5,$C80)/1000</f>
        <v>28.943999999999999</v>
      </c>
      <c r="DH80" s="779">
        <f>INDEX(Walkerhill!$A$1:$U$262,DH$5,$C80)/1000</f>
        <v>23.827000000000002</v>
      </c>
      <c r="DI80" s="779">
        <f>INDEX(Walkerhill!$A$1:$U$262,DI$5,$C80)/1000</f>
        <v>18.594000000000001</v>
      </c>
      <c r="DJ80" s="779">
        <f>INDEX(Walkerhill!$A$1:$U$262,DJ$5,$C80)/1000</f>
        <v>20.393000000000001</v>
      </c>
      <c r="DK80" s="779">
        <f>INDEX(Walkerhill!$A$1:$U$262,DK$5,$C80)/1000</f>
        <v>24.096</v>
      </c>
      <c r="DL80" s="779">
        <f>INDEX(Walkerhill!$A$1:$U$262,DL$5,$C80)/1000</f>
        <v>10.169</v>
      </c>
      <c r="DM80" s="779">
        <f>INDEX(Walkerhill!$A$1:$U$262,DM$5,$C80)/1000</f>
        <v>3.141</v>
      </c>
      <c r="DN80" s="779">
        <f>INDEX(Walkerhill!$A$1:$U$262,DN$5,$C80)/1000</f>
        <v>16.806999999999999</v>
      </c>
      <c r="DO80" s="779">
        <f>INDEX(Walkerhill!$A$1:$U$262,DO$5,$C80)/1000</f>
        <v>6.4379999999999997</v>
      </c>
      <c r="DP80" s="779">
        <f>INDEX(Walkerhill!$A$1:$U$262,DP$5,$C80)/1000</f>
        <v>9.0850000000000009</v>
      </c>
      <c r="DQ80" s="779">
        <f>INDEX(Walkerhill!$A$1:$U$262,DQ$5,$C80)/1000</f>
        <v>9.4949999999999992</v>
      </c>
      <c r="DR80" s="779">
        <f>INDEX(Walkerhill!$A$1:$U$262,DR$5,$C80)/1000</f>
        <v>14.504</v>
      </c>
      <c r="DS80" s="779">
        <f>INDEX(Walkerhill!$A$1:$U$262,DS$5,$C80)/1000</f>
        <v>14.837</v>
      </c>
      <c r="DT80" s="779">
        <f>INDEX(Walkerhill!$A$1:$U$262,DT$5,$C80)/1000</f>
        <v>1.536</v>
      </c>
      <c r="DU80" s="779">
        <f>INDEX(Walkerhill!$A$1:$U$262,DU$5,$C80)/1000</f>
        <v>31.527000000000001</v>
      </c>
      <c r="DV80" s="779">
        <f>INDEX(Walkerhill!$A$1:$U$262,DV$5,$C80)/1000</f>
        <v>13.473000000000001</v>
      </c>
      <c r="DW80" s="779">
        <f>INDEX(Walkerhill!$A$1:$U$262,DW$5,$C80)/1000</f>
        <v>8.3390000000000004</v>
      </c>
      <c r="DX80" s="779">
        <f>INDEX(Walkerhill!$A$1:$U$262,DX$5,$C80)/1000</f>
        <v>6.1779999999999999</v>
      </c>
      <c r="DY80" s="779">
        <f>INDEX(Walkerhill!$A$1:$U$262,DY$5,$C80)/1000</f>
        <v>7.46</v>
      </c>
      <c r="DZ80" s="779">
        <f>INDEX(Walkerhill!$A$1:$U$262,DZ$5,$C80)/1000</f>
        <v>5.8410000000000002</v>
      </c>
      <c r="EA80" s="779">
        <f>INDEX(Walkerhill!$A$1:$U$262,EA$5,$C80)/1000</f>
        <v>10.053000000000001</v>
      </c>
      <c r="EB80" s="779">
        <f>INDEX(Walkerhill!$A$1:$U$262,EB$5,$C80)/1000</f>
        <v>-5.5E-2</v>
      </c>
      <c r="EC80" s="779">
        <f>INDEX(Walkerhill!$A$1:$U$262,EC$5,$C80)/1000</f>
        <v>38.613999999999997</v>
      </c>
      <c r="ED80" s="779">
        <f>INDEX(Walkerhill!$A$1:$U$262,ED$5,$C80)/1000</f>
        <v>0.64</v>
      </c>
      <c r="EE80" s="779">
        <f>INDEX(Walkerhill!$A$1:$U$262,EE$5,$C80)/1000</f>
        <v>14.95</v>
      </c>
      <c r="EF80" s="779">
        <f>INDEX(Walkerhill!$A$1:$U$262,EF$5,$C80)/1000</f>
        <v>4.367</v>
      </c>
      <c r="EG80" s="779">
        <f>INDEX(Walkerhill!$A$1:$U$262,EG$5,$C80)/1000</f>
        <v>23.324000000000002</v>
      </c>
      <c r="EH80" s="779">
        <f>INDEX(Walkerhill!$A$1:$U$262,EH$5,$C80)/1000</f>
        <v>7.202</v>
      </c>
      <c r="EI80" s="779">
        <f>INDEX(Walkerhill!$A$1:$U$262,EI$5,$C80)/1000</f>
        <v>6.4539999999999997</v>
      </c>
      <c r="EJ80" s="779">
        <f>INDEX(Walkerhill!$A$1:$U$262,EJ$5,$C80)/1000</f>
        <v>8.4949999999999992</v>
      </c>
      <c r="EK80" s="779">
        <f>INDEX(Walkerhill!$A$1:$U$262,EK$5,$C80)/1000</f>
        <v>7.2850000000000001</v>
      </c>
      <c r="EL80" s="779">
        <f>INDEX(Walkerhill!$A$1:$U$262,EL$5,$C80)/1000</f>
        <v>5.6120000000000001</v>
      </c>
      <c r="EM80" s="779">
        <f>INDEX(Walkerhill!$A$1:$U$262,EM$5,$C80)/1000</f>
        <v>5.1520000000000001</v>
      </c>
      <c r="EN80" s="779">
        <f>INDEX(Walkerhill!$A$1:$U$262,EN$5,$C80)/1000</f>
        <v>11.882999999999999</v>
      </c>
      <c r="EO80" s="779">
        <f>INDEX(Walkerhill!$A$1:$U$262,EO$5,$C80)/1000</f>
        <v>30.584</v>
      </c>
      <c r="EP80" s="779">
        <f>INDEX(Walkerhill!$A$1:$U$262,EP$5,$C80)/1000</f>
        <v>16.469000000000001</v>
      </c>
      <c r="EQ80" s="779">
        <f>INDEX(Walkerhill!$A$1:$U$262,EQ$5,$C80)/1000</f>
        <v>13.669</v>
      </c>
      <c r="ER80" s="779">
        <f>INDEX(Walkerhill!$A$1:$U$262,ER$5,$C80)/1000</f>
        <v>16.673999999999999</v>
      </c>
      <c r="ES80" s="779">
        <f>INDEX(Walkerhill!$A$1:$U$262,ES$5,$C80)/1000</f>
        <v>14.760999999999999</v>
      </c>
      <c r="ET80" s="779">
        <f>INDEX(Walkerhill!$A$1:$U$262,ET$5,$C80)/1000</f>
        <v>22.218</v>
      </c>
      <c r="EU80" s="779">
        <f>INDEX(Walkerhill!$A$1:$U$262,EU$5,$C80)/1000</f>
        <v>20.478999999999999</v>
      </c>
      <c r="EV80" s="779">
        <f>INDEX(Walkerhill!$A$1:$U$262,EV$5,$C80)/1000</f>
        <v>10.846</v>
      </c>
      <c r="EW80" s="779">
        <f>INDEX(Walkerhill!$A$1:$U$262,EW$5,$C80)/1000</f>
        <v>22.495000000000001</v>
      </c>
      <c r="EX80" s="779">
        <f>INDEX(Walkerhill!$A$1:$U$262,EX$5,$C80)/1000</f>
        <v>32.179000000000002</v>
      </c>
      <c r="EY80" s="779">
        <f>INDEX(Walkerhill!$A$1:$U$262,EY$5,$C80)/1000</f>
        <v>57.533000000000001</v>
      </c>
      <c r="EZ80" s="779">
        <f>INDEX(Walkerhill!$A$1:$U$262,EZ$5,$C80)/1000</f>
        <v>24.823</v>
      </c>
      <c r="FA80" s="779">
        <f>INDEX(Walkerhill!$A$1:$U$262,FA$5,$C80)/1000</f>
        <v>36.771000000000001</v>
      </c>
      <c r="FB80" s="779">
        <f>INDEX(Walkerhill!$A$1:$U$262,FB$5,$C80)/1000</f>
        <v>32.100999999999999</v>
      </c>
      <c r="FC80" s="779">
        <f>INDEX(Walkerhill!$A$1:$U$262,FC$5,$C80)/1000</f>
        <v>20.664999999999999</v>
      </c>
      <c r="FD80" s="779">
        <f>INDEX(Walkerhill!$A$1:$U$262,FD$5,$C80)/1000</f>
        <v>23.588999999999999</v>
      </c>
      <c r="FE80" s="779">
        <f>INDEX(Walkerhill!$A$1:$U$262,FE$5,$C80)/1000</f>
        <v>27.486999999999998</v>
      </c>
      <c r="FF80" s="779">
        <f>INDEX(Walkerhill!$A$1:$U$262,FF$5,$C80)/1000</f>
        <v>23.902999999999999</v>
      </c>
      <c r="FG80" s="779">
        <f>INDEX(Walkerhill!$A$1:$U$262,FG$5,$C80)/1000</f>
        <v>38.512999999999998</v>
      </c>
      <c r="FH80" s="779">
        <f>INDEX(Walkerhill!$A$1:$U$262,FH$5,$C80)/1000</f>
        <v>15.827</v>
      </c>
      <c r="FI80" s="779">
        <f>INDEX(Walkerhill!$A$1:$U$262,FI$5,$C80)/1000</f>
        <v>35.345999999999997</v>
      </c>
      <c r="FJ80" s="779">
        <f>INDEX(Walkerhill!$A$1:$U$262,FJ$5,$C80)/1000</f>
        <v>29.917000000000002</v>
      </c>
      <c r="FK80" s="779">
        <f>INDEX(Walkerhill!$A$1:$U$262,FK$5,$C80)/1000</f>
        <v>21.166</v>
      </c>
      <c r="FL80" s="779">
        <f>INDEX(Walkerhill!$A$1:$U$262,FL$5,$C80)/1000</f>
        <v>24.241</v>
      </c>
      <c r="FM80" s="779">
        <f>INDEX(Walkerhill!$A$1:$U$262,FM$5,$C80)/1000</f>
        <v>20.279</v>
      </c>
      <c r="FN80" s="779">
        <f>INDEX(Walkerhill!$A$1:$U$262,FN$5,$C80)/1000</f>
        <v>15.847</v>
      </c>
      <c r="FO80" s="779">
        <f>INDEX(Walkerhill!$A$1:$U$262,FO$5,$C80)/1000</f>
        <v>25.888999999999999</v>
      </c>
      <c r="FP80" s="779">
        <f>INDEX(Walkerhill!$A$1:$U$262,FP$5,$C80)/1000</f>
        <v>28.029</v>
      </c>
      <c r="FQ80" s="779">
        <f>INDEX(Walkerhill!$A$1:$U$262,FQ$5,$C80)/1000</f>
        <v>24.164000000000001</v>
      </c>
      <c r="FR80" s="779">
        <f>INDEX(Walkerhill!$A$1:$U$262,FR$5,$C80)/1000</f>
        <v>27.873999999999999</v>
      </c>
      <c r="FS80" s="779">
        <f>INDEX(Walkerhill!$A$1:$U$262,FS$5,$C80)/1000</f>
        <v>26.765999999999998</v>
      </c>
      <c r="FT80" s="779">
        <f>INDEX(Walkerhill!$A$1:$U$262,FT$5,$C80)/1000</f>
        <v>35.448999999999998</v>
      </c>
      <c r="FU80" s="779">
        <f>INDEX(Walkerhill!$A$1:$U$262,FU$5,$C80)/1000</f>
        <v>22.905999999999999</v>
      </c>
      <c r="FV80" s="779">
        <f>INDEX(Walkerhill!$A$1:$U$262,FV$5,$C80)/1000</f>
        <v>27.876000000000001</v>
      </c>
      <c r="FW80" s="779">
        <f>INDEX(Walkerhill!$A$1:$U$262,FW$5,$C80)/1000</f>
        <v>30.007999999999999</v>
      </c>
      <c r="FX80" s="779">
        <f>INDEX(Walkerhill!$A$1:$U$262,FX$5,$C80)/1000</f>
        <v>27.945</v>
      </c>
      <c r="FY80" s="779">
        <f>INDEX(Walkerhill!$A$1:$U$262,FY$5,$C80)/1000</f>
        <v>27.78</v>
      </c>
      <c r="FZ80" s="779">
        <f>INDEX(Walkerhill!$A$1:$U$262,FZ$5,$C80)/1000</f>
        <v>22.885999999999999</v>
      </c>
      <c r="GA80" s="779">
        <f>INDEX(Walkerhill!$A$1:$U$262,GA$5,$C80)/1000</f>
        <v>19.518633821999998</v>
      </c>
      <c r="GB80" s="779">
        <f>INDEX(Walkerhill!$A$1:$U$262,GB$5,$C80)/1000</f>
        <v>24.679682866</v>
      </c>
      <c r="GC80" s="779">
        <f>INDEX(Walkerhill!$A$1:$U$262,GC$5,$C80)/1000</f>
        <v>27.866030735999999</v>
      </c>
      <c r="GD80" s="779">
        <f>INDEX(Walkerhill!$A$1:$U$262,GD$5,$C80)/1000</f>
        <v>27.560926979000001</v>
      </c>
      <c r="GE80" s="779">
        <f>INDEX(Walkerhill!$A$1:$U$262,GE$5,$C80)/1000</f>
        <v>28.016406750999998</v>
      </c>
      <c r="GF80" s="779"/>
      <c r="GG80" s="779"/>
      <c r="GH80"/>
      <c r="GI80"/>
      <c r="GJ80"/>
      <c r="GK80" s="173"/>
      <c r="GL80" s="173"/>
      <c r="GM80" s="173"/>
      <c r="GN80" s="173"/>
      <c r="GO80" s="173"/>
      <c r="GP80" s="173"/>
      <c r="GQ80" s="173"/>
      <c r="GR80" s="173"/>
      <c r="GS80" s="173"/>
    </row>
    <row r="81" spans="1:208">
      <c r="A81" s="173"/>
      <c r="B81" s="190"/>
      <c r="C81" s="190">
        <f>C80+1</f>
        <v>15</v>
      </c>
      <c r="D81" s="189" t="s">
        <v>501</v>
      </c>
      <c r="E81" s="190" t="s">
        <v>502</v>
      </c>
      <c r="F81" s="7">
        <f>INDEX(Walkerhill!$A$1:$O$95,F$5,$C81)/1000</f>
        <v>1.4990000000000001</v>
      </c>
      <c r="G81" s="7">
        <f>INDEX(Walkerhill!$A$1:$O$95,G$5,$C81)/1000</f>
        <v>1.706</v>
      </c>
      <c r="H81" s="7">
        <f>INDEX(Walkerhill!$A$1:$O$95,H$5,$C81)/1000</f>
        <v>1.869</v>
      </c>
      <c r="I81" s="7">
        <f>INDEX(Walkerhill!$A$1:$O$95,I$5,$C81)/1000</f>
        <v>1.5640000000000001</v>
      </c>
      <c r="J81" s="7">
        <f>INDEX(Walkerhill!$A$1:$O$95,J$5,$C81)/1000</f>
        <v>1.8089999999999999</v>
      </c>
      <c r="K81" s="7">
        <f>INDEX(Walkerhill!$A$1:$O$95,K$5,$C81)/1000</f>
        <v>1.367</v>
      </c>
      <c r="L81" s="7">
        <f>INDEX(Walkerhill!$A$1:$O$95,L$5,$C81)/1000</f>
        <v>1.4490000000000001</v>
      </c>
      <c r="M81" s="7">
        <f>INDEX(Walkerhill!$A$1:$O$95,M$5,$C81)/1000</f>
        <v>1.4690000000000001</v>
      </c>
      <c r="N81" s="7">
        <f>INDEX(Walkerhill!$A$1:$O$95,N$5,$C81)/1000</f>
        <v>1.6140000000000001</v>
      </c>
      <c r="O81" s="7">
        <f>INDEX(Walkerhill!$A$1:$O$95,O$5,$C81)/1000</f>
        <v>1.794</v>
      </c>
      <c r="P81" s="7">
        <f>INDEX(Walkerhill!$A$1:$O$95,P$5,$C81)/1000</f>
        <v>2.1389999999999998</v>
      </c>
      <c r="Q81" s="7">
        <f>INDEX(Walkerhill!$A$1:$O$95,Q$5,$C81)/1000</f>
        <v>1.952</v>
      </c>
      <c r="R81" s="7">
        <f>INDEX(Walkerhill!$A$1:$O$95,R$5,$C81)/1000</f>
        <v>1.77</v>
      </c>
      <c r="S81" s="7">
        <f>INDEX(Walkerhill!$A$1:$U$95,S$5,$C81)/1000</f>
        <v>1.716</v>
      </c>
      <c r="T81" s="7">
        <f>INDEX(Walkerhill!$A$1:$U$95,T$5,$C81)/1000</f>
        <v>1.673</v>
      </c>
      <c r="U81" s="7">
        <f>INDEX(Walkerhill!$A$1:$U$95,U$5,$C81)/1000</f>
        <v>2.1709999999999998</v>
      </c>
      <c r="V81" s="7">
        <f>INDEX(Walkerhill!$A$1:$U$95,V$5,$C81)/1000</f>
        <v>2.5089999999999999</v>
      </c>
      <c r="W81" s="7">
        <f>INDEX(Walkerhill!$A$1:$U$95,W$5,$C81)/1000</f>
        <v>1.8320000000000001</v>
      </c>
      <c r="X81" s="7">
        <f>INDEX(Walkerhill!$A$1:$U$95,X$5,$C81)/1000</f>
        <v>2.0830000000000002</v>
      </c>
      <c r="Y81" s="7">
        <f>INDEX(Walkerhill!$A$1:$U$95,Y$5,$C81)/1000</f>
        <v>1.7330000000000001</v>
      </c>
      <c r="Z81" s="7">
        <f>INDEX(Walkerhill!$A$1:$U$95,Z$5,$C81)/1000</f>
        <v>1.903</v>
      </c>
      <c r="AA81" s="7">
        <f>INDEX(Walkerhill!$A$1:$U$95,AA$5,$C81)/1000</f>
        <v>1.9359999999999999</v>
      </c>
      <c r="AB81" s="7">
        <f>INDEX(Walkerhill!$A$1:$U$95,AB$5,$C81)/1000</f>
        <v>1.768</v>
      </c>
      <c r="AC81" s="7">
        <f>INDEX(Walkerhill!$A$1:$U$95,AC$5,$C81)/1000</f>
        <v>2.0369999999999999</v>
      </c>
      <c r="AD81" s="7">
        <f>INDEX(Walkerhill!$A$1:$U$95,AD$5,$C81)/1000</f>
        <v>1.867</v>
      </c>
      <c r="AE81" s="7">
        <f>INDEX(Walkerhill!$A$1:$U$95,AE$5,$C81)/1000</f>
        <v>2.2570000000000001</v>
      </c>
      <c r="AF81" s="7">
        <f>INDEX(Walkerhill!$A$1:$U$95,AF$5,$C81)/1000</f>
        <v>1.88</v>
      </c>
      <c r="AG81" s="7">
        <f>INDEX(Walkerhill!$A$1:$U$95,AG$5,$C81)/1000</f>
        <v>1.7969999999999999</v>
      </c>
      <c r="AH81" s="7">
        <f>INDEX(Walkerhill!$A$1:$U$95,AH$5,$C81)/1000</f>
        <v>2.8370000000000002</v>
      </c>
      <c r="AI81" s="7">
        <f>INDEX(Walkerhill!$A$1:$U$95,AI$5,$C81)/1000</f>
        <v>2.0030000000000001</v>
      </c>
      <c r="AJ81" s="7">
        <f>INDEX(Walkerhill!$A$1:$U$95,AJ$5,$C81)/1000</f>
        <v>2.0379999999999998</v>
      </c>
      <c r="AK81" s="7">
        <f>INDEX(Walkerhill!$A$1:$U$95,AK$5,$C81)/1000</f>
        <v>1.925</v>
      </c>
      <c r="AL81" s="7">
        <f>INDEX(Walkerhill!$A$1:$U$95,AL$5,$C81)/1000</f>
        <v>2.1259999999999999</v>
      </c>
      <c r="AM81" s="7">
        <f>INDEX(Walkerhill!$A$1:$U$95,AM$5,$C81)/1000</f>
        <v>2.4380000000000002</v>
      </c>
      <c r="AN81" s="7">
        <f>INDEX(Walkerhill!$A$1:$U$95,AN$5,$C81)/1000</f>
        <v>2.3759999999999999</v>
      </c>
      <c r="AO81" s="7">
        <f>INDEX(Walkerhill!$A$1:$U$95,AO$5,$C81)/1000</f>
        <v>2.6059999999999999</v>
      </c>
      <c r="AP81" s="7">
        <f>INDEX(Walkerhill!$A$1:$U$95,AP$5,$C81)/1000</f>
        <v>2.4049999999999998</v>
      </c>
      <c r="AQ81" s="7">
        <f>INDEX(Walkerhill!$A$1:$U$95,AQ$5,$C81)/1000</f>
        <v>2.012</v>
      </c>
      <c r="AR81" s="7">
        <f>INDEX(Walkerhill!$A$1:$U$95,AR$5,$C81)/1000</f>
        <v>2.3570000000000002</v>
      </c>
      <c r="AS81" s="7">
        <f>INDEX(Walkerhill!$A$1:$U$95,AS$5,$C81)/1000</f>
        <v>2.1589999999999998</v>
      </c>
      <c r="AT81" s="7">
        <f>INDEX(Walkerhill!$A$1:$U$95,AT$5,$C81)/1000</f>
        <v>2.61</v>
      </c>
      <c r="AU81" s="7">
        <f>INDEX(Walkerhill!$A$1:$U$95,AU$5,$C81)/1000</f>
        <v>2.1160000000000001</v>
      </c>
      <c r="AV81" s="7">
        <f>INDEX(Walkerhill!$A$1:$U$95,AV$5,$C81)/1000</f>
        <v>2.2000000000000002</v>
      </c>
      <c r="AW81" s="7">
        <f>INDEX(Walkerhill!$A$1:$U$95,AW$5,$C81)/1000</f>
        <v>1.879</v>
      </c>
      <c r="AX81" s="7">
        <f>INDEX(Walkerhill!$A$1:$U$95,AX$5,$C81)/1000</f>
        <v>2.3679999999999999</v>
      </c>
      <c r="AY81" s="7">
        <f>INDEX(Walkerhill!$A$1:$U$95,AY$5,$C81)/1000</f>
        <v>2.702</v>
      </c>
      <c r="AZ81" s="7">
        <f>INDEX(Walkerhill!$A$1:$U$95,AZ$5,$C81)/1000</f>
        <v>1.887</v>
      </c>
      <c r="BA81" s="7">
        <f>INDEX(Walkerhill!$A$1:$U$95,BA$5,$C81)/1000</f>
        <v>2.6280000000000001</v>
      </c>
      <c r="BB81" s="7">
        <f>INDEX(Walkerhill!$A$1:$U$95,BB$5,$C81)/1000</f>
        <v>2.4209999999999998</v>
      </c>
      <c r="BC81" s="7">
        <f>INDEX(Walkerhill!$A$1:$U$95,BC$5,$C81)/1000</f>
        <v>2.1</v>
      </c>
      <c r="BD81" s="7">
        <f>INDEX(Walkerhill!$A$1:$U$95,BD$5,$C81)/1000</f>
        <v>2.7130000000000001</v>
      </c>
      <c r="BE81" s="7">
        <f>INDEX(Walkerhill!$A$1:$U$95,BE$5,$C81)/1000</f>
        <v>2.5760000000000001</v>
      </c>
      <c r="BF81" s="7">
        <f>INDEX(Walkerhill!$A$1:$U$95,BF$5,$C81)/1000</f>
        <v>2.4279999999999999</v>
      </c>
      <c r="BG81" s="7">
        <f>INDEX(Walkerhill!$A$1:$U$95,BG$5,$C81)/1000</f>
        <v>1.595</v>
      </c>
      <c r="BH81" s="7">
        <f>INDEX(Walkerhill!$A$1:$U$95,BH$5,$C81)/1000</f>
        <v>1.9870000000000001</v>
      </c>
      <c r="BI81" s="482">
        <f>INDEX(Walkerhill!$A$1:$U$95,BI$5,$C81)/1000</f>
        <v>2.4020000000000001</v>
      </c>
      <c r="BJ81" s="482">
        <f>INDEX(Walkerhill!$A$1:$U$95,BJ$5,$C81)/1000</f>
        <v>2.153</v>
      </c>
      <c r="BK81" s="482">
        <f>INDEX(Walkerhill!$A$1:$U$95,BK$5,$C81)/1000</f>
        <v>2.0230000000000001</v>
      </c>
      <c r="BL81" s="482">
        <f>INDEX(Walkerhill!$A$1:$U$95,BL$5,$C81)/1000</f>
        <v>2.5219999999999998</v>
      </c>
      <c r="BM81" s="482">
        <f>INDEX(Walkerhill!$A$1:$U$95,BM$5,$C81)/1000</f>
        <v>2.3170000000000002</v>
      </c>
      <c r="BN81" s="482">
        <f>INDEX(Walkerhill!$A$1:$U$95,BN$5,$C81)/1000</f>
        <v>1.9510000000000001</v>
      </c>
      <c r="BO81" s="780">
        <f>INDEX(Walkerhill!$A$1:$U$95,BO$5,$C81)/1000</f>
        <v>1.756</v>
      </c>
      <c r="BP81" s="779">
        <f>INDEX(Walkerhill!$A$1:$U$95,BP$5,$C81)/1000</f>
        <v>1.89</v>
      </c>
      <c r="BQ81" s="779">
        <f>INDEX(Walkerhill!$A$1:$U$95,BQ$5,$C81)/1000</f>
        <v>2.0500000000000043</v>
      </c>
      <c r="BR81" s="779">
        <f>INDEX(Walkerhill!$A$1:$U$95,BR$5,$C81)/1000</f>
        <v>1.978999999999999</v>
      </c>
      <c r="BS81" s="779">
        <f>INDEX(Walkerhill!$A$1:$U$95,BS$5,$C81)/1000</f>
        <v>1.9540000000000006</v>
      </c>
      <c r="BT81" s="779">
        <f>INDEX(Walkerhill!$A$1:$U$95,BT$5,$C81)/1000</f>
        <v>1.9850000000000001</v>
      </c>
      <c r="BU81" s="779">
        <f>INDEX(Walkerhill!$A$1:$U$95,BU$5,$C81)/1000</f>
        <v>1.8839999999999999</v>
      </c>
      <c r="BV81" s="779">
        <f>INDEX(Walkerhill!$A$1:$U$95,BV$5,$C81)/1000</f>
        <v>1.8340000000000001</v>
      </c>
      <c r="BW81" s="779">
        <f>INDEX(Walkerhill!$A$1:$U$95,BW$5,$C81)/1000</f>
        <v>1.8309999999999995</v>
      </c>
      <c r="BX81" s="779">
        <f>INDEX(Walkerhill!$A$1:$U$95,BX$5,$C81)/1000</f>
        <v>1.5910000000000011</v>
      </c>
      <c r="BY81" s="779">
        <f>INDEX(Walkerhill!$A$1:$U$95,BY$5,$C81)/1000</f>
        <v>1.9029999999999987</v>
      </c>
      <c r="BZ81" s="779">
        <f>INDEX(Walkerhill!$A$1:$U$95,BZ$5,$C81)/1000</f>
        <v>1.7219999999999978</v>
      </c>
      <c r="CA81" s="780">
        <f>INDEX(Walkerhill!$A$1:$U$95,CA$5,$C81)/1000</f>
        <v>1.5839999999999996</v>
      </c>
      <c r="CB81" s="779">
        <f>INDEX(Walkerhill!$A$1:$U$95,CB$5,$C81)/1000</f>
        <v>2.1700000000000017</v>
      </c>
      <c r="CC81" s="779">
        <f>INDEX(Walkerhill!$A$1:$U$95,CC$5,$C81)/1000</f>
        <v>1.8689999999999998</v>
      </c>
      <c r="CD81" s="779">
        <f>INDEX(Walkerhill!$A$1:$U$95,CD$5,$C81)/1000</f>
        <v>1.7420000000000009</v>
      </c>
      <c r="CE81" s="779">
        <f>INDEX(Walkerhill!$A$1:$U$95,CE$5,$C81)/1000</f>
        <v>1.603999999999999</v>
      </c>
      <c r="CF81" s="779">
        <f>INDEX(Walkerhill!$A$1:$U$95,CF$5,$C81)/1000</f>
        <v>2.0489999999999995</v>
      </c>
      <c r="CG81" s="779">
        <f>INDEX(Walkerhill!$A$1:$U$95,CG$5,$C81)/1000</f>
        <v>2.264999999999997</v>
      </c>
      <c r="CH81" s="779">
        <f>INDEX(Walkerhill!$A$1:$U$95,CH$5,$C81)/1000</f>
        <v>1.9570000000000007</v>
      </c>
      <c r="CI81" s="779">
        <f>INDEX(Walkerhill!$A$1:$U$95,CI$5,$C81)/1000</f>
        <v>1.7719999999999985</v>
      </c>
      <c r="CJ81" s="779">
        <f>INDEX(Walkerhill!$A$1:$U$95,CJ$5,$C81)/1000</f>
        <v>1.9790000000000028</v>
      </c>
      <c r="CK81" s="779">
        <f>INDEX(Walkerhill!$A$1:$U$95,CK$5,$C81)/1000</f>
        <v>1.3029999999999973</v>
      </c>
      <c r="CL81" s="779">
        <f>INDEX(Walkerhill!$A$1:$U$95,CL$5,$C81)/1000</f>
        <v>2.0680000000000001</v>
      </c>
      <c r="CM81" s="779">
        <f>INDEX(Walkerhill!$A$1:$U$95,CM$5,$C81)/1000</f>
        <v>1.617</v>
      </c>
      <c r="CN81" s="779">
        <f>INDEX(Walkerhill!$A$1:$U$95,CN$5,$C81)/1000</f>
        <v>1.8120000000000001</v>
      </c>
      <c r="CO81" s="779">
        <f>INDEX(Walkerhill!$A$1:$U$95,CO$5,$C81)/1000</f>
        <v>1.534</v>
      </c>
      <c r="CP81" s="779">
        <f>INDEX(Walkerhill!$A$1:$U$95,CP$5,$C81)/1000</f>
        <v>2.4700000000000002</v>
      </c>
      <c r="CQ81" s="779">
        <f>INDEX(Walkerhill!$A$1:$U$95,CQ$5,$C81)/1000</f>
        <v>1.403</v>
      </c>
      <c r="CR81" s="779">
        <f>INDEX(Walkerhill!$A$1:$U$95,CR$5,$C81)/1000</f>
        <v>1.8819999999999999</v>
      </c>
      <c r="CS81" s="779">
        <f>INDEX(Walkerhill!$A$1:$U$262,CS$5,$C81)/1000</f>
        <v>1.7549999999999999</v>
      </c>
      <c r="CT81" s="779">
        <f>INDEX(Walkerhill!$A$1:$U$262,CT$5,$C81)/1000</f>
        <v>1.702</v>
      </c>
      <c r="CU81" s="779">
        <f>INDEX(Walkerhill!$A$1:$U$262,CU$5,$C81)/1000</f>
        <v>1.712</v>
      </c>
      <c r="CV81" s="779">
        <f>INDEX(Walkerhill!$A$1:$U$262,CV$5,$C81)/1000</f>
        <v>1.732</v>
      </c>
      <c r="CW81" s="779">
        <f>INDEX(Walkerhill!$A$1:$U$262,CW$5,$C81)/1000</f>
        <v>1.9690000000000001</v>
      </c>
      <c r="CX81" s="779">
        <f>INDEX(Walkerhill!$A$1:$U$262,CX$5,$C81)/1000</f>
        <v>2.3090000000000002</v>
      </c>
      <c r="CY81" s="779">
        <f>INDEX(Walkerhill!$A$1:$U$262,CY$5,$C81)/1000</f>
        <v>1.8080000000000001</v>
      </c>
      <c r="CZ81" s="779">
        <f>INDEX(Walkerhill!$A$1:$U$262,CZ$5,$C81)/1000</f>
        <v>1.41</v>
      </c>
      <c r="DA81" s="779">
        <f>INDEX(Walkerhill!$A$1:$U$262,DA$5,$C81)/1000</f>
        <v>1.968</v>
      </c>
      <c r="DB81" s="779">
        <f>INDEX(Walkerhill!$A$1:$U$262,DB$5,$C81)/1000</f>
        <v>1.615</v>
      </c>
      <c r="DC81" s="779">
        <f>INDEX(Walkerhill!$A$1:$U$262,DC$5,$C81)/1000</f>
        <v>1.9530000000000001</v>
      </c>
      <c r="DD81" s="779">
        <f>INDEX(Walkerhill!$A$1:$U$262,DD$5,$C81)/1000</f>
        <v>1.6020000000000001</v>
      </c>
      <c r="DE81" s="779">
        <f>INDEX(Walkerhill!$A$1:$U$262,DE$5,$C81)/1000</f>
        <v>1.411</v>
      </c>
      <c r="DF81" s="779">
        <f>INDEX(Walkerhill!$A$1:$U$262,DF$5,$C81)/1000</f>
        <v>2.0920000000000001</v>
      </c>
      <c r="DG81" s="779">
        <f>INDEX(Walkerhill!$A$1:$U$262,DG$5,$C81)/1000</f>
        <v>2.2890000000000001</v>
      </c>
      <c r="DH81" s="779">
        <f>INDEX(Walkerhill!$A$1:$U$262,DH$5,$C81)/1000</f>
        <v>1.8109999999999999</v>
      </c>
      <c r="DI81" s="779">
        <f>INDEX(Walkerhill!$A$1:$U$262,DI$5,$C81)/1000</f>
        <v>1.36</v>
      </c>
      <c r="DJ81" s="779">
        <f>INDEX(Walkerhill!$A$1:$U$262,DJ$5,$C81)/1000</f>
        <v>1.9239999999999999</v>
      </c>
      <c r="DK81" s="779">
        <f>INDEX(Walkerhill!$A$1:$U$262,DK$5,$C81)/1000</f>
        <v>1.6539999999999999</v>
      </c>
      <c r="DL81" s="779">
        <f>INDEX(Walkerhill!$A$1:$U$262,DL$5,$C81)/1000</f>
        <v>0.59599999999999997</v>
      </c>
      <c r="DM81" s="779">
        <f>INDEX(Walkerhill!$A$1:$U$262,DM$5,$C81)/1000</f>
        <v>0.498</v>
      </c>
      <c r="DN81" s="779">
        <f>INDEX(Walkerhill!$A$1:$U$262,DN$5,$C81)/1000</f>
        <v>1.532</v>
      </c>
      <c r="DO81" s="779">
        <f>INDEX(Walkerhill!$A$1:$U$262,DO$5,$C81)/1000</f>
        <v>0.70199999999999996</v>
      </c>
      <c r="DP81" s="779">
        <f>INDEX(Walkerhill!$A$1:$U$262,DP$5,$C81)/1000</f>
        <v>0.78200000000000003</v>
      </c>
      <c r="DQ81" s="779">
        <f>INDEX(Walkerhill!$A$1:$U$262,DQ$5,$C81)/1000</f>
        <v>0.81</v>
      </c>
      <c r="DR81" s="779">
        <f>INDEX(Walkerhill!$A$1:$U$262,DR$5,$C81)/1000</f>
        <v>1.0289999999999999</v>
      </c>
      <c r="DS81" s="779">
        <f>INDEX(Walkerhill!$A$1:$U$262,DS$5,$C81)/1000</f>
        <v>0.84899999999999998</v>
      </c>
      <c r="DT81" s="779">
        <f>INDEX(Walkerhill!$A$1:$U$262,DT$5,$C81)/1000</f>
        <v>0.89200000000000002</v>
      </c>
      <c r="DU81" s="779">
        <f>INDEX(Walkerhill!$A$1:$U$262,DU$5,$C81)/1000</f>
        <v>8.5999999999999993E-2</v>
      </c>
      <c r="DV81" s="779">
        <f>INDEX(Walkerhill!$A$1:$U$262,DV$5,$C81)/1000</f>
        <v>0.32200000000000001</v>
      </c>
      <c r="DW81" s="779">
        <f>INDEX(Walkerhill!$A$1:$U$262,DW$5,$C81)/1000</f>
        <v>0.53500000000000003</v>
      </c>
      <c r="DX81" s="779">
        <f>INDEX(Walkerhill!$A$1:$U$262,DX$5,$C81)/1000</f>
        <v>0.78700000000000003</v>
      </c>
      <c r="DY81" s="779">
        <f>INDEX(Walkerhill!$A$1:$U$262,DY$5,$C81)/1000</f>
        <v>0.63200000000000001</v>
      </c>
      <c r="DZ81" s="779">
        <f>INDEX(Walkerhill!$A$1:$U$262,DZ$5,$C81)/1000</f>
        <v>0.95399999999999996</v>
      </c>
      <c r="EA81" s="779">
        <f>INDEX(Walkerhill!$A$1:$U$262,EA$5,$C81)/1000</f>
        <v>0.95899999999999996</v>
      </c>
      <c r="EB81" s="779">
        <f>INDEX(Walkerhill!$A$1:$U$262,EB$5,$C81)/1000</f>
        <v>0.81499999999999995</v>
      </c>
      <c r="EC81" s="779">
        <f>INDEX(Walkerhill!$A$1:$U$262,EC$5,$C81)/1000</f>
        <v>0.64600000000000002</v>
      </c>
      <c r="ED81" s="779">
        <f>INDEX(Walkerhill!$A$1:$U$262,ED$5,$C81)/1000</f>
        <v>0.60099999999999998</v>
      </c>
      <c r="EE81" s="779">
        <f>INDEX(Walkerhill!$A$1:$U$262,EE$5,$C81)/1000</f>
        <v>0.79600000000000004</v>
      </c>
      <c r="EF81" s="779">
        <f>INDEX(Walkerhill!$A$1:$U$262,EF$5,$C81)/1000</f>
        <v>0.98699999999999999</v>
      </c>
      <c r="EG81" s="779">
        <f>INDEX(Walkerhill!$A$1:$U$262,EG$5,$C81)/1000</f>
        <v>0.97399999999999998</v>
      </c>
      <c r="EH81" s="779">
        <f>INDEX(Walkerhill!$A$1:$U$262,EH$5,$C81)/1000</f>
        <v>0.80400000000000005</v>
      </c>
      <c r="EI81" s="779">
        <f>INDEX(Walkerhill!$A$1:$U$262,EI$5,$C81)/1000</f>
        <v>0.79200000000000004</v>
      </c>
      <c r="EJ81" s="779">
        <f>INDEX(Walkerhill!$A$1:$U$262,EJ$5,$C81)/1000</f>
        <v>0.96399999999999997</v>
      </c>
      <c r="EK81" s="779">
        <f>INDEX(Walkerhill!$A$1:$U$262,EK$5,$C81)/1000</f>
        <v>1.1850000000000001</v>
      </c>
      <c r="EL81" s="779">
        <f>INDEX(Walkerhill!$A$1:$U$262,EL$5,$C81)/1000</f>
        <v>1.1459999999999999</v>
      </c>
      <c r="EM81" s="779">
        <f>INDEX(Walkerhill!$A$1:$U$262,EM$5,$C81)/1000</f>
        <v>1.3839999999999999</v>
      </c>
      <c r="EN81" s="779">
        <f>INDEX(Walkerhill!$A$1:$U$262,EN$5,$C81)/1000</f>
        <v>1.131</v>
      </c>
      <c r="EO81" s="779">
        <f>INDEX(Walkerhill!$A$1:$U$262,EO$5,$C81)/1000</f>
        <v>1.214</v>
      </c>
      <c r="EP81" s="779">
        <f>INDEX(Walkerhill!$A$1:$U$262,EP$5,$C81)/1000</f>
        <v>1.333</v>
      </c>
      <c r="EQ81" s="779">
        <f>INDEX(Walkerhill!$A$1:$U$262,EQ$5,$C81)/1000</f>
        <v>1.393</v>
      </c>
      <c r="ER81" s="779">
        <f>INDEX(Walkerhill!$A$1:$U$262,ER$5,$C81)/1000</f>
        <v>1.3779999999999999</v>
      </c>
      <c r="ES81" s="779">
        <f>INDEX(Walkerhill!$A$1:$U$262,ES$5,$C81)/1000</f>
        <v>1.2290000000000001</v>
      </c>
      <c r="ET81" s="779">
        <f>INDEX(Walkerhill!$A$1:$U$262,ET$5,$C81)/1000</f>
        <v>1.754</v>
      </c>
      <c r="EU81" s="779">
        <f>INDEX(Walkerhill!$A$1:$U$262,EU$5,$C81)/1000</f>
        <v>0.60099999999999998</v>
      </c>
      <c r="EV81" s="779">
        <f>INDEX(Walkerhill!$A$1:$U$262,EV$5,$C81)/1000</f>
        <v>2.1509999999999998</v>
      </c>
      <c r="EW81" s="779">
        <f>INDEX(Walkerhill!$A$1:$U$262,EW$5,$C81)/1000</f>
        <v>2.0219999999999998</v>
      </c>
      <c r="EX81" s="779">
        <f>INDEX(Walkerhill!$A$1:$U$262,EX$5,$C81)/1000</f>
        <v>2.2599999999999998</v>
      </c>
      <c r="EY81" s="779">
        <f>INDEX(Walkerhill!$A$1:$U$262,EY$5,$C81)/1000</f>
        <v>2.2650000000000001</v>
      </c>
      <c r="EZ81" s="779">
        <f>INDEX(Walkerhill!$A$1:$U$262,EZ$5,$C81)/1000</f>
        <v>1.8540000000000001</v>
      </c>
      <c r="FA81" s="779">
        <f>INDEX(Walkerhill!$A$1:$U$262,FA$5,$C81)/1000</f>
        <v>1.738</v>
      </c>
      <c r="FB81" s="779">
        <f>INDEX(Walkerhill!$A$1:$U$262,FB$5,$C81)/1000</f>
        <v>1.98</v>
      </c>
      <c r="FC81" s="779">
        <f>INDEX(Walkerhill!$A$1:$U$262,FC$5,$C81)/1000</f>
        <v>1.7370000000000001</v>
      </c>
      <c r="FD81" s="779">
        <f>INDEX(Walkerhill!$A$1:$U$262,FD$5,$C81)/1000</f>
        <v>1.877</v>
      </c>
      <c r="FE81" s="779">
        <f>INDEX(Walkerhill!$A$1:$U$262,FE$5,$C81)/1000</f>
        <v>1.946</v>
      </c>
      <c r="FF81" s="779">
        <f>INDEX(Walkerhill!$A$1:$U$262,FF$5,$C81)/1000</f>
        <v>2.1970000000000001</v>
      </c>
      <c r="FG81" s="779">
        <f>INDEX(Walkerhill!$A$1:$U$262,FG$5,$C81)/1000</f>
        <v>1.6439999999999999</v>
      </c>
      <c r="FH81" s="779">
        <f>INDEX(Walkerhill!$A$1:$U$262,FH$5,$C81)/1000</f>
        <v>1.65</v>
      </c>
      <c r="FI81" s="779">
        <f>INDEX(Walkerhill!$A$1:$U$262,FI$5,$C81)/1000</f>
        <v>2.1190000000000002</v>
      </c>
      <c r="FJ81" s="779">
        <f>INDEX(Walkerhill!$A$1:$U$262,FJ$5,$C81)/1000</f>
        <v>1.357</v>
      </c>
      <c r="FK81" s="779">
        <f>INDEX(Walkerhill!$A$1:$U$262,FK$5,$C81)/1000</f>
        <v>1.619</v>
      </c>
      <c r="FL81" s="779">
        <f>INDEX(Walkerhill!$A$1:$U$262,FL$5,$C81)/1000</f>
        <v>1.988</v>
      </c>
      <c r="FM81" s="779">
        <f>INDEX(Walkerhill!$A$1:$U$262,FM$5,$C81)/1000</f>
        <v>1.762</v>
      </c>
      <c r="FN81" s="779">
        <f>INDEX(Walkerhill!$A$1:$U$262,FN$5,$C81)/1000</f>
        <v>1.6719999999999999</v>
      </c>
      <c r="FO81" s="779">
        <f>INDEX(Walkerhill!$A$1:$U$262,FO$5,$C81)/1000</f>
        <v>1.6679999999999999</v>
      </c>
      <c r="FP81" s="779">
        <f>INDEX(Walkerhill!$A$1:$U$262,FP$5,$C81)/1000</f>
        <v>2.1629999999999998</v>
      </c>
      <c r="FQ81" s="779">
        <f>INDEX(Walkerhill!$A$1:$U$262,FQ$5,$C81)/1000</f>
        <v>1.462</v>
      </c>
      <c r="FR81" s="779">
        <f>INDEX(Walkerhill!$A$1:$U$262,FR$5,$C81)/1000</f>
        <v>1.5229999999999999</v>
      </c>
      <c r="FS81" s="779">
        <f>INDEX(Walkerhill!$A$1:$U$262,FS$5,$C81)/1000</f>
        <v>1.754</v>
      </c>
      <c r="FT81" s="779">
        <f>INDEX(Walkerhill!$A$1:$U$262,FT$5,$C81)/1000</f>
        <v>2.0169999999999999</v>
      </c>
      <c r="FU81" s="779">
        <f>INDEX(Walkerhill!$A$1:$U$262,FU$5,$C81)/1000</f>
        <v>1.5940000000000001</v>
      </c>
      <c r="FV81" s="779">
        <f>INDEX(Walkerhill!$A$1:$U$262,FV$5,$C81)/1000</f>
        <v>1.54</v>
      </c>
      <c r="FW81" s="779">
        <f>INDEX(Walkerhill!$A$1:$U$262,FW$5,$C81)/1000</f>
        <v>1.8029999999999999</v>
      </c>
      <c r="FX81" s="779">
        <f>INDEX(Walkerhill!$A$1:$U$262,FX$5,$C81)/1000</f>
        <v>1.488</v>
      </c>
      <c r="FY81" s="779">
        <f>INDEX(Walkerhill!$A$1:$U$262,FY$5,$C81)/1000</f>
        <v>1.5149999999999999</v>
      </c>
      <c r="FZ81" s="779">
        <f>INDEX(Walkerhill!$A$1:$U$262,FZ$5,$C81)/1000</f>
        <v>1.82</v>
      </c>
      <c r="GA81" s="779">
        <f>INDEX(Walkerhill!$A$1:$U$262,GA$5,$C81)/1000</f>
        <v>1.6801261730000001</v>
      </c>
      <c r="GB81" s="779">
        <f>INDEX(Walkerhill!$A$1:$U$262,GB$5,$C81)/1000</f>
        <v>1.4304593159999999</v>
      </c>
      <c r="GC81" s="779">
        <f>INDEX(Walkerhill!$A$1:$U$262,GC$5,$C81)/1000</f>
        <v>1.71723943</v>
      </c>
      <c r="GD81" s="779">
        <f>INDEX(Walkerhill!$A$1:$U$262,GD$5,$C81)/1000</f>
        <v>1.8405002349999999</v>
      </c>
      <c r="GE81" s="779">
        <f>INDEX(Walkerhill!$A$1:$U$262,GE$5,$C81)/1000</f>
        <v>1.8121690739999998</v>
      </c>
      <c r="GF81" s="779"/>
      <c r="GG81" s="779"/>
      <c r="GH81"/>
      <c r="GI81"/>
      <c r="GJ81"/>
      <c r="GW81" s="173"/>
      <c r="GX81" s="173"/>
      <c r="GY81" s="173"/>
      <c r="GZ81" s="173"/>
    </row>
    <row r="82" spans="1:208" s="173" customFormat="1">
      <c r="A82" s="11"/>
      <c r="B82" s="197"/>
      <c r="C82" s="197"/>
      <c r="D82" s="776" t="s">
        <v>503</v>
      </c>
      <c r="E82" s="197" t="s">
        <v>496</v>
      </c>
      <c r="F82" s="198"/>
      <c r="G82" s="198"/>
      <c r="H82" s="198"/>
      <c r="I82" s="198"/>
      <c r="J82" s="198"/>
      <c r="K82" s="198"/>
      <c r="L82" s="198"/>
      <c r="M82" s="198"/>
      <c r="N82" s="198"/>
      <c r="O82" s="198"/>
      <c r="P82" s="198"/>
      <c r="Q82" s="198"/>
      <c r="R82" s="198"/>
      <c r="S82" s="198"/>
      <c r="T82" s="198"/>
      <c r="U82" s="198"/>
      <c r="V82" s="198"/>
      <c r="W82" s="198"/>
      <c r="X82" s="198"/>
      <c r="Y82" s="198"/>
      <c r="Z82" s="198"/>
      <c r="AA82" s="198"/>
      <c r="AB82" s="198"/>
      <c r="AC82" s="198"/>
      <c r="AD82" s="198"/>
      <c r="AE82" s="198"/>
      <c r="AF82" s="198"/>
      <c r="AG82" s="198"/>
      <c r="AH82" s="198"/>
      <c r="AI82" s="198"/>
      <c r="AJ82" s="198"/>
      <c r="AK82" s="198"/>
      <c r="AL82" s="198"/>
      <c r="AM82" s="198"/>
      <c r="AN82" s="198"/>
      <c r="AO82" s="198"/>
      <c r="AP82" s="198"/>
      <c r="AQ82" s="198"/>
      <c r="AR82" s="198"/>
      <c r="AS82" s="198"/>
      <c r="AT82" s="198"/>
      <c r="AU82" s="198"/>
      <c r="AV82" s="198"/>
      <c r="AW82" s="198"/>
      <c r="AX82" s="198"/>
      <c r="AY82" s="198"/>
      <c r="AZ82" s="198"/>
      <c r="BA82" s="198"/>
      <c r="BB82" s="198"/>
      <c r="BC82" s="198"/>
      <c r="BD82" s="198"/>
      <c r="BE82" s="198"/>
      <c r="BF82" s="198"/>
      <c r="BG82" s="198"/>
      <c r="BH82" s="198"/>
      <c r="BI82" s="475"/>
      <c r="BJ82" s="475"/>
      <c r="BK82" s="475"/>
      <c r="BL82" s="475"/>
      <c r="BM82" s="475"/>
      <c r="BN82" s="475"/>
      <c r="BO82" s="778">
        <f>BO78-BO80-BO81</f>
        <v>0</v>
      </c>
      <c r="BP82" s="777">
        <f t="shared" ref="BP82:DK82" si="710">BP78-BP80-BP81</f>
        <v>0</v>
      </c>
      <c r="BQ82" s="777">
        <f t="shared" si="710"/>
        <v>0</v>
      </c>
      <c r="BR82" s="777">
        <f t="shared" si="710"/>
        <v>0</v>
      </c>
      <c r="BS82" s="777">
        <f t="shared" si="710"/>
        <v>0</v>
      </c>
      <c r="BT82" s="777">
        <f t="shared" si="710"/>
        <v>0</v>
      </c>
      <c r="BU82" s="777">
        <f t="shared" si="710"/>
        <v>0</v>
      </c>
      <c r="BV82" s="777">
        <f t="shared" si="710"/>
        <v>0</v>
      </c>
      <c r="BW82" s="777">
        <f t="shared" si="710"/>
        <v>0</v>
      </c>
      <c r="BX82" s="777">
        <f t="shared" si="710"/>
        <v>0</v>
      </c>
      <c r="BY82" s="777">
        <f t="shared" si="710"/>
        <v>0</v>
      </c>
      <c r="BZ82" s="777">
        <f t="shared" si="710"/>
        <v>-3.5527136788005009E-15</v>
      </c>
      <c r="CA82" s="778">
        <f t="shared" si="710"/>
        <v>0</v>
      </c>
      <c r="CB82" s="777">
        <f t="shared" si="710"/>
        <v>0</v>
      </c>
      <c r="CC82" s="777">
        <f t="shared" si="710"/>
        <v>0</v>
      </c>
      <c r="CD82" s="777">
        <f t="shared" si="710"/>
        <v>0</v>
      </c>
      <c r="CE82" s="777">
        <f t="shared" si="710"/>
        <v>0</v>
      </c>
      <c r="CF82" s="777">
        <f t="shared" si="710"/>
        <v>0</v>
      </c>
      <c r="CG82" s="777">
        <f t="shared" si="710"/>
        <v>-3.5527136788005009E-15</v>
      </c>
      <c r="CH82" s="777">
        <f t="shared" si="710"/>
        <v>0</v>
      </c>
      <c r="CI82" s="777">
        <f t="shared" si="710"/>
        <v>0</v>
      </c>
      <c r="CJ82" s="777">
        <f t="shared" si="710"/>
        <v>3.5527136788005009E-15</v>
      </c>
      <c r="CK82" s="777">
        <f t="shared" si="710"/>
        <v>0</v>
      </c>
      <c r="CL82" s="777">
        <f t="shared" si="710"/>
        <v>0.60899999999999954</v>
      </c>
      <c r="CM82" s="777">
        <f t="shared" si="710"/>
        <v>0.64299999999999802</v>
      </c>
      <c r="CN82" s="777">
        <f t="shared" si="710"/>
        <v>-9.099999999999997E-2</v>
      </c>
      <c r="CO82" s="777">
        <f t="shared" si="710"/>
        <v>0.29299999999999815</v>
      </c>
      <c r="CP82" s="777">
        <f t="shared" si="710"/>
        <v>-0.98200000000000065</v>
      </c>
      <c r="CQ82" s="777">
        <f t="shared" si="710"/>
        <v>0.84200000000000097</v>
      </c>
      <c r="CR82" s="777">
        <f t="shared" si="710"/>
        <v>2.0000000000004459E-3</v>
      </c>
      <c r="CS82" s="777">
        <f t="shared" si="710"/>
        <v>0.82700000000000085</v>
      </c>
      <c r="CT82" s="777">
        <f t="shared" si="710"/>
        <v>-0.34000000000000163</v>
      </c>
      <c r="CU82" s="777">
        <f t="shared" si="710"/>
        <v>1.0640000000000034</v>
      </c>
      <c r="CV82" s="777">
        <f t="shared" si="710"/>
        <v>-0.19999999999999996</v>
      </c>
      <c r="CW82" s="777">
        <f t="shared" si="710"/>
        <v>-1.0800000000000007</v>
      </c>
      <c r="CX82" s="777">
        <f t="shared" si="710"/>
        <v>-1.2409999999999988</v>
      </c>
      <c r="CY82" s="777">
        <f t="shared" si="710"/>
        <v>0.37900000000000111</v>
      </c>
      <c r="CZ82" s="777">
        <f t="shared" si="710"/>
        <v>-1.1030000000000013</v>
      </c>
      <c r="DA82" s="777">
        <f t="shared" si="710"/>
        <v>-0.59299999999999997</v>
      </c>
      <c r="DB82" s="777">
        <f t="shared" si="710"/>
        <v>0.33000000000000029</v>
      </c>
      <c r="DC82" s="777">
        <f t="shared" si="710"/>
        <v>0.74000000000000132</v>
      </c>
      <c r="DD82" s="777">
        <f t="shared" si="710"/>
        <v>-0.11500000000000177</v>
      </c>
      <c r="DE82" s="777">
        <f t="shared" si="710"/>
        <v>0.85399999999999698</v>
      </c>
      <c r="DF82" s="777">
        <f t="shared" si="710"/>
        <v>0.32100000000000017</v>
      </c>
      <c r="DG82" s="777">
        <f t="shared" si="710"/>
        <v>-0.11299999999999821</v>
      </c>
      <c r="DH82" s="777">
        <f t="shared" si="710"/>
        <v>-1.1120000000000019</v>
      </c>
      <c r="DI82" s="777">
        <f t="shared" si="710"/>
        <v>1.2489999999999981</v>
      </c>
      <c r="DJ82" s="777">
        <f t="shared" si="710"/>
        <v>0.78799999999999981</v>
      </c>
      <c r="DK82" s="777">
        <f t="shared" si="710"/>
        <v>0.60900000000000176</v>
      </c>
      <c r="DL82" s="777">
        <f t="shared" ref="DL82:EQ82" si="711">DL78-DL80-DL81</f>
        <v>-0.14000000000000046</v>
      </c>
      <c r="DM82" s="777">
        <f t="shared" si="711"/>
        <v>0</v>
      </c>
      <c r="DN82" s="777">
        <f t="shared" si="711"/>
        <v>-3.5000000000000142E-2</v>
      </c>
      <c r="DO82" s="777">
        <f t="shared" si="711"/>
        <v>0</v>
      </c>
      <c r="DP82" s="777">
        <f t="shared" si="711"/>
        <v>-0.1460000000000008</v>
      </c>
      <c r="DQ82" s="777">
        <f t="shared" si="711"/>
        <v>-0.3029999999999986</v>
      </c>
      <c r="DR82" s="777">
        <f t="shared" si="711"/>
        <v>0</v>
      </c>
      <c r="DS82" s="777">
        <f t="shared" si="711"/>
        <v>0</v>
      </c>
      <c r="DT82" s="777">
        <f t="shared" si="711"/>
        <v>0</v>
      </c>
      <c r="DU82" s="777">
        <f t="shared" si="711"/>
        <v>-1.4710455076283324E-15</v>
      </c>
      <c r="DV82" s="777">
        <f t="shared" si="711"/>
        <v>1.992</v>
      </c>
      <c r="DW82" s="777">
        <f t="shared" si="711"/>
        <v>0</v>
      </c>
      <c r="DX82" s="777">
        <f t="shared" si="711"/>
        <v>-0.19899999999999995</v>
      </c>
      <c r="DY82" s="777">
        <f t="shared" si="711"/>
        <v>0</v>
      </c>
      <c r="DZ82" s="777">
        <f t="shared" si="711"/>
        <v>0</v>
      </c>
      <c r="EA82" s="777">
        <f t="shared" si="711"/>
        <v>0</v>
      </c>
      <c r="EB82" s="777">
        <f t="shared" si="711"/>
        <v>0</v>
      </c>
      <c r="EC82" s="777">
        <f t="shared" si="711"/>
        <v>0</v>
      </c>
      <c r="ED82" s="777">
        <f t="shared" si="711"/>
        <v>0</v>
      </c>
      <c r="EE82" s="777">
        <f t="shared" si="711"/>
        <v>1.1102230246251565E-15</v>
      </c>
      <c r="EF82" s="777">
        <f t="shared" si="711"/>
        <v>0</v>
      </c>
      <c r="EG82" s="777">
        <f t="shared" si="711"/>
        <v>-4.1000000000000147E-2</v>
      </c>
      <c r="EH82" s="777">
        <f t="shared" si="711"/>
        <v>0</v>
      </c>
      <c r="EI82" s="777">
        <f t="shared" si="711"/>
        <v>0</v>
      </c>
      <c r="EJ82" s="777">
        <f t="shared" si="711"/>
        <v>0</v>
      </c>
      <c r="EK82" s="777">
        <f t="shared" si="711"/>
        <v>0</v>
      </c>
      <c r="EL82" s="777">
        <f t="shared" si="711"/>
        <v>0</v>
      </c>
      <c r="EM82" s="777">
        <f t="shared" si="711"/>
        <v>0</v>
      </c>
      <c r="EN82" s="777">
        <f t="shared" si="711"/>
        <v>0</v>
      </c>
      <c r="EO82" s="777">
        <f t="shared" si="711"/>
        <v>0</v>
      </c>
      <c r="EP82" s="777">
        <f t="shared" si="711"/>
        <v>0</v>
      </c>
      <c r="EQ82" s="777">
        <f t="shared" si="711"/>
        <v>0</v>
      </c>
      <c r="ER82" s="777">
        <f t="shared" ref="ER82:FN82" si="712">ER78-ER80-ER81</f>
        <v>0</v>
      </c>
      <c r="ES82" s="777">
        <f t="shared" si="712"/>
        <v>0</v>
      </c>
      <c r="ET82" s="777">
        <f t="shared" si="712"/>
        <v>0</v>
      </c>
      <c r="EU82" s="777">
        <f t="shared" si="712"/>
        <v>-8.8817841970012523E-16</v>
      </c>
      <c r="EV82" s="777">
        <f t="shared" si="712"/>
        <v>0</v>
      </c>
      <c r="EW82" s="777">
        <f t="shared" si="712"/>
        <v>0</v>
      </c>
      <c r="EX82" s="777">
        <f t="shared" si="712"/>
        <v>0</v>
      </c>
      <c r="EY82" s="777">
        <f t="shared" si="712"/>
        <v>0</v>
      </c>
      <c r="EZ82" s="777">
        <f t="shared" si="712"/>
        <v>0</v>
      </c>
      <c r="FA82" s="777">
        <f t="shared" si="712"/>
        <v>0</v>
      </c>
      <c r="FB82" s="777">
        <f t="shared" si="712"/>
        <v>3.9968028886505635E-15</v>
      </c>
      <c r="FC82" s="777">
        <f t="shared" si="712"/>
        <v>1.7763568394002505E-15</v>
      </c>
      <c r="FD82" s="777">
        <f t="shared" si="712"/>
        <v>2.4424906541753444E-15</v>
      </c>
      <c r="FE82" s="777">
        <f t="shared" si="712"/>
        <v>0</v>
      </c>
      <c r="FF82" s="777">
        <f t="shared" si="712"/>
        <v>0</v>
      </c>
      <c r="FG82" s="777">
        <f t="shared" si="712"/>
        <v>0</v>
      </c>
      <c r="FH82" s="777">
        <f t="shared" si="712"/>
        <v>0</v>
      </c>
      <c r="FI82" s="777">
        <f t="shared" si="712"/>
        <v>6.6613381477509392E-15</v>
      </c>
      <c r="FJ82" s="777">
        <f t="shared" si="712"/>
        <v>0</v>
      </c>
      <c r="FK82" s="777">
        <f t="shared" si="712"/>
        <v>0</v>
      </c>
      <c r="FL82" s="777">
        <f t="shared" si="712"/>
        <v>0</v>
      </c>
      <c r="FM82" s="777">
        <f t="shared" si="712"/>
        <v>0</v>
      </c>
      <c r="FN82" s="777">
        <f t="shared" si="712"/>
        <v>0</v>
      </c>
      <c r="FO82" s="777">
        <f t="shared" ref="FO82:FP82" si="713">FO78-FO80-FO81</f>
        <v>0</v>
      </c>
      <c r="FP82" s="777">
        <f t="shared" si="713"/>
        <v>0</v>
      </c>
      <c r="FQ82" s="777">
        <f t="shared" ref="FQ82:FR82" si="714">FQ78-FQ80-FQ81</f>
        <v>0</v>
      </c>
      <c r="FR82" s="777">
        <f t="shared" si="714"/>
        <v>0</v>
      </c>
      <c r="FS82" s="777">
        <f t="shared" ref="FS82:FT82" si="715">FS78-FS80-FS81</f>
        <v>0</v>
      </c>
      <c r="FT82" s="777">
        <f t="shared" si="715"/>
        <v>0</v>
      </c>
      <c r="FU82" s="777">
        <f t="shared" ref="FU82:FV82" si="716">FU78-FU80-FU81</f>
        <v>0</v>
      </c>
      <c r="FV82" s="777">
        <f t="shared" si="716"/>
        <v>0</v>
      </c>
      <c r="FW82" s="777">
        <f t="shared" ref="FW82:FX82" si="717">FW78-FW80-FW81</f>
        <v>0</v>
      </c>
      <c r="FX82" s="777">
        <f t="shared" si="717"/>
        <v>0</v>
      </c>
      <c r="FY82" s="777">
        <f t="shared" ref="FY82:FZ82" si="718">FY78-FY80-FY81</f>
        <v>-1.000000000000556E-3</v>
      </c>
      <c r="FZ82" s="777">
        <f t="shared" si="718"/>
        <v>0</v>
      </c>
      <c r="GA82" s="777">
        <f t="shared" ref="GA82:GB82" si="719">GA78-GA80-GA81</f>
        <v>0</v>
      </c>
      <c r="GB82" s="777">
        <f t="shared" si="719"/>
        <v>0</v>
      </c>
      <c r="GC82" s="777">
        <f t="shared" ref="GC82:GD82" si="720">GC78-GC80-GC81</f>
        <v>0</v>
      </c>
      <c r="GD82" s="777">
        <f t="shared" si="720"/>
        <v>-3.1086244689504383E-15</v>
      </c>
      <c r="GE82" s="777">
        <f t="shared" ref="GE82" si="721">GE78-GE80-GE81</f>
        <v>3.5527136788005009E-15</v>
      </c>
      <c r="GF82" s="1044"/>
      <c r="GG82" s="1044"/>
      <c r="GH82"/>
      <c r="GI82"/>
      <c r="GJ82"/>
      <c r="GK82" s="2"/>
      <c r="GL82" s="2"/>
      <c r="GM82" s="2"/>
      <c r="GN82" s="2"/>
      <c r="GO82" s="2"/>
      <c r="GP82" s="2"/>
      <c r="GQ82" s="2"/>
      <c r="GR82" s="2"/>
      <c r="GS82" s="2"/>
      <c r="GW82" s="9"/>
      <c r="GX82" s="9"/>
      <c r="GY82" s="9"/>
      <c r="GZ82" s="9"/>
    </row>
    <row r="83" spans="1:208" s="173" customFormat="1">
      <c r="A83" s="11"/>
      <c r="B83" s="191"/>
      <c r="C83" s="1023">
        <f>Walkerhill!L1</f>
        <v>12</v>
      </c>
      <c r="D83" s="191" t="s">
        <v>112</v>
      </c>
      <c r="E83" s="191" t="s">
        <v>113</v>
      </c>
      <c r="F83" s="181">
        <f>INDEX(Walkerhill!$A$1:$U$95,F$5,$C83)</f>
        <v>0.1573362231127832</v>
      </c>
      <c r="G83" s="181">
        <f>INDEX(Walkerhill!$A$1:$U$95,G$5,$C83)</f>
        <v>0.13103639847645235</v>
      </c>
      <c r="H83" s="181">
        <f>INDEX(Walkerhill!$A$1:$U$95,H$5,$C83)</f>
        <v>0.14200072981285514</v>
      </c>
      <c r="I83" s="181">
        <f>INDEX(Walkerhill!$A$1:$U$95,I$5,$C83)</f>
        <v>0.14301263384639931</v>
      </c>
      <c r="J83" s="181">
        <f>INDEX(Walkerhill!$A$1:$U$95,J$5,$C83)</f>
        <v>0.12287011596694494</v>
      </c>
      <c r="K83" s="181">
        <f>INDEX(Walkerhill!$A$1:$U$95,K$5,$C83)</f>
        <v>0.12658104490013644</v>
      </c>
      <c r="L83" s="181">
        <f>INDEX(Walkerhill!$A$1:$U$95,L$5,$C83)</f>
        <v>0.14033293750274883</v>
      </c>
      <c r="M83" s="181">
        <f>INDEX(Walkerhill!$A$1:$U$95,M$5,$C83)</f>
        <v>0.13981181717706204</v>
      </c>
      <c r="N83" s="181">
        <f>INDEX(Walkerhill!$A$1:$U$95,N$5,$C83)</f>
        <v>8.3176882773994029E-2</v>
      </c>
      <c r="O83" s="181">
        <f>INDEX(Walkerhill!$A$1:$U$95,O$5,$C83)</f>
        <v>0.13098196559719003</v>
      </c>
      <c r="P83" s="181">
        <f>INDEX(Walkerhill!$A$1:$U$95,P$5,$C83)</f>
        <v>0.18167266125608203</v>
      </c>
      <c r="Q83" s="181">
        <f>INDEX(Walkerhill!$A$1:$U$95,Q$5,$C83)</f>
        <v>0.12894235706949675</v>
      </c>
      <c r="R83" s="181">
        <f>INDEX(Walkerhill!$A$1:$U$95,R$5,$C83)</f>
        <v>0.18893642372541869</v>
      </c>
      <c r="S83" s="181">
        <f>INDEX(Walkerhill!$A$1:$U$95,S$5,$C83)</f>
        <v>0.11530913129224347</v>
      </c>
      <c r="T83" s="181">
        <f>INDEX(Walkerhill!$A$1:$U$95,T$5,$C83)</f>
        <v>0.13261832948590493</v>
      </c>
      <c r="U83" s="181">
        <f>INDEX(Walkerhill!$A$1:$U$95,U$5,$C83)</f>
        <v>0.15441926608340806</v>
      </c>
      <c r="V83" s="181">
        <f>INDEX(Walkerhill!$A$1:$U$95,V$5,$C83)</f>
        <v>0.16076279596061194</v>
      </c>
      <c r="W83" s="181">
        <f>INDEX(Walkerhill!$A$1:$U$95,W$5,$C83)</f>
        <v>9.2254572266081608E-2</v>
      </c>
      <c r="X83" s="181">
        <f>INDEX(Walkerhill!$A$1:$U$95,X$5,$C83)</f>
        <v>0.118816550725934</v>
      </c>
      <c r="Y83" s="181">
        <f>INDEX(Walkerhill!$A$1:$U$95,Y$5,$C83)</f>
        <v>0.13364562595151658</v>
      </c>
      <c r="Z83" s="181">
        <f>INDEX(Walkerhill!$A$1:$U$95,Z$5,$C83)</f>
        <v>0.15353953488372094</v>
      </c>
      <c r="AA83" s="181">
        <f>INDEX(Walkerhill!$A$1:$U$95,AA$5,$C83)</f>
        <v>0.12440402482519297</v>
      </c>
      <c r="AB83" s="181">
        <f>INDEX(Walkerhill!$A$1:$U$95,AB$5,$C83)</f>
        <v>0.10884364117033987</v>
      </c>
      <c r="AC83" s="181">
        <f>INDEX(Walkerhill!$A$1:$U$95,AC$5,$C83)</f>
        <v>8.8471344402785215E-2</v>
      </c>
      <c r="AD83" s="181">
        <f>INDEX(Walkerhill!$A$1:$U$95,AD$5,$C83)</f>
        <v>0.14677305519045547</v>
      </c>
      <c r="AE83" s="181">
        <f>INDEX(Walkerhill!$A$1:$U$95,AE$5,$C83)</f>
        <v>0.12621846025716205</v>
      </c>
      <c r="AF83" s="181">
        <f>INDEX(Walkerhill!$A$1:$U$95,AF$5,$C83)</f>
        <v>0.15970774287026893</v>
      </c>
      <c r="AG83" s="181">
        <f>INDEX(Walkerhill!$A$1:$U$95,AG$5,$C83)</f>
        <v>0.14163912727710284</v>
      </c>
      <c r="AH83" s="181">
        <f>INDEX(Walkerhill!$A$1:$U$95,AH$5,$C83)</f>
        <v>0.15407827139319233</v>
      </c>
      <c r="AI83" s="181">
        <f>INDEX(Walkerhill!$A$1:$U$95,AI$5,$C83)</f>
        <v>0.15485029080203919</v>
      </c>
      <c r="AJ83" s="181">
        <f>INDEX(Walkerhill!$A$1:$U$95,AJ$5,$C83)</f>
        <v>0.11618921080817256</v>
      </c>
      <c r="AK83" s="181">
        <f>INDEX(Walkerhill!$A$1:$U$95,AK$5,$C83)</f>
        <v>0.13165356183454577</v>
      </c>
      <c r="AL83" s="181">
        <f>INDEX(Walkerhill!$A$1:$U$95,AL$5,$C83)</f>
        <v>0.13761076836791925</v>
      </c>
      <c r="AM83" s="181">
        <f>INDEX(Walkerhill!$A$1:$U$95,AM$5,$C83)</f>
        <v>0.12701351187164681</v>
      </c>
      <c r="AN83" s="181">
        <f>INDEX(Walkerhill!$A$1:$U$95,AN$5,$C83)</f>
        <v>0.10756091755569529</v>
      </c>
      <c r="AO83" s="181">
        <f>INDEX(Walkerhill!$A$1:$U$95,AO$5,$C83)</f>
        <v>0.12432523375191512</v>
      </c>
      <c r="AP83" s="181">
        <f>INDEX(Walkerhill!$A$1:$U$95,AP$5,$C83)</f>
        <v>0.15812081618304061</v>
      </c>
      <c r="AQ83" s="181">
        <f>INDEX(Walkerhill!$A$1:$U$95,AQ$5,$C83)</f>
        <v>9.1713841796915926E-2</v>
      </c>
      <c r="AR83" s="181">
        <f>INDEX(Walkerhill!$A$1:$U$95,AR$5,$C83)</f>
        <v>9.5572385668511506E-2</v>
      </c>
      <c r="AS83" s="181">
        <f>INDEX(Walkerhill!$A$1:$U$95,AS$5,$C83)</f>
        <v>0.11321830791387671</v>
      </c>
      <c r="AT83" s="181">
        <f>INDEX(Walkerhill!$A$1:$U$95,AT$5,$C83)</f>
        <v>0.13992830282585714</v>
      </c>
      <c r="AU83" s="181">
        <f>INDEX(Walkerhill!$A$1:$U$95,AU$5,$C83)</f>
        <v>0.11064803208838996</v>
      </c>
      <c r="AV83" s="181">
        <f>INDEX(Walkerhill!$A$1:$U$95,AV$5,$C83)</f>
        <v>0.1027582506945013</v>
      </c>
      <c r="AW83" s="181">
        <f>INDEX(Walkerhill!$A$1:$U$95,AW$5,$C83)</f>
        <v>0.11916146628578839</v>
      </c>
      <c r="AX83" s="181">
        <f>INDEX(Walkerhill!$A$1:$U$95,AX$5,$C83)</f>
        <v>0.13449207967506538</v>
      </c>
      <c r="AY83" s="181">
        <f>INDEX(Walkerhill!$A$1:$U$95,AY$5,$C83)</f>
        <v>0.10152699432682114</v>
      </c>
      <c r="AZ83" s="181">
        <f>INDEX(Walkerhill!$A$1:$U$95,AZ$5,$C83)</f>
        <v>0.13938984864501869</v>
      </c>
      <c r="BA83" s="181">
        <f>INDEX(Walkerhill!$A$1:$U$95,BA$5,$C83)</f>
        <v>0.13021790707376291</v>
      </c>
      <c r="BB83" s="181">
        <f>INDEX(Walkerhill!$A$1:$U$95,BB$5,$C83)</f>
        <v>0.15018428572290157</v>
      </c>
      <c r="BC83" s="181">
        <f>INDEX(Walkerhill!$A$1:$U$95,BC$5,$C83)</f>
        <v>0.12217447984668892</v>
      </c>
      <c r="BD83" s="181">
        <f>INDEX(Walkerhill!$A$1:$U$95,BD$5,$C83)</f>
        <v>9.581883519860733E-2</v>
      </c>
      <c r="BE83" s="181">
        <f>INDEX(Walkerhill!$A$1:$U$95,BE$5,$C83)</f>
        <v>0.12067490402897853</v>
      </c>
      <c r="BF83" s="181">
        <f>INDEX(Walkerhill!$A$1:$U$95,BF$5,$C83)</f>
        <v>0.154665492380897</v>
      </c>
      <c r="BG83" s="181">
        <f>INDEX(Walkerhill!$A$1:$U$95,BG$5,$C83)</f>
        <v>0.12870359943561466</v>
      </c>
      <c r="BH83" s="181">
        <f>INDEX(Walkerhill!$A$1:$U$95,BH$5,$C83)</f>
        <v>0.12805838427737498</v>
      </c>
      <c r="BI83" s="479">
        <f>INDEX(Walkerhill!$A$1:$U$95,BI$5,$C83)</f>
        <v>0.15938557701857378</v>
      </c>
      <c r="BJ83" s="479">
        <f>INDEX(Walkerhill!$A$1:$U$95,BJ$5,$C83)</f>
        <v>0.11903660388609683</v>
      </c>
      <c r="BK83" s="479">
        <f>INDEX(Walkerhill!$A$1:$U$95,BK$5,$C83)</f>
        <v>0.20039744718556082</v>
      </c>
      <c r="BL83" s="479">
        <f>INDEX(Walkerhill!$A$1:$U$95,BL$5,$C83)</f>
        <v>0.16922010896160886</v>
      </c>
      <c r="BM83" s="479">
        <f>INDEX(Walkerhill!$A$1:$U$95,BM$5,$C83)</f>
        <v>0.12177998915779563</v>
      </c>
      <c r="BN83" s="479">
        <f>INDEX(Walkerhill!$A$1:$U$95,BN$5,$C83)</f>
        <v>0.18574252589979695</v>
      </c>
      <c r="BO83" s="740">
        <f>INDEX(Walkerhill!$A$1:$U$95,BO$5,$C83)</f>
        <v>8.6413901038584734E-2</v>
      </c>
      <c r="BP83" s="479">
        <f>INDEX(Walkerhill!$A$1:$U$95,BP$5,$C83)</f>
        <v>0.14662930091678811</v>
      </c>
      <c r="BQ83" s="479">
        <f>INDEX(Walkerhill!$A$1:$U$95,BQ$5,$C83)</f>
        <v>0.15326284887684716</v>
      </c>
      <c r="BR83" s="479">
        <f>INDEX(Walkerhill!$A$1:$U$95,BR$5,$C83)</f>
        <v>0.15598598037661621</v>
      </c>
      <c r="BS83" s="479">
        <f>INDEX(Walkerhill!$A$1:$U$95,BS$5,$C83)</f>
        <v>0.14577429702667888</v>
      </c>
      <c r="BT83" s="479">
        <f>INDEX(Walkerhill!$A$1:$U$95,BT$5,$C83)</f>
        <v>0.12959631278003333</v>
      </c>
      <c r="BU83" s="479">
        <f>INDEX(Walkerhill!$A$1:$U$95,BU$5,$C83)</f>
        <v>0.14006485215334519</v>
      </c>
      <c r="BV83" s="479">
        <f>INDEX(Walkerhill!$A$1:$U$95,BV$5,$C83)</f>
        <v>9.1210723600694182E-2</v>
      </c>
      <c r="BW83" s="479">
        <f>INDEX(Walkerhill!$A$1:$U$95,BW$5,$C83)</f>
        <v>0.129314569807784</v>
      </c>
      <c r="BX83" s="479">
        <f>INDEX(Walkerhill!$A$1:$U$95,BX$5,$C83)</f>
        <v>0.13594386929099153</v>
      </c>
      <c r="BY83" s="479">
        <f>INDEX(Walkerhill!$A$1:$U$95,BY$5,$C83)</f>
        <v>0.10633259840404613</v>
      </c>
      <c r="BZ83" s="479">
        <f>INDEX(Walkerhill!$A$1:$U$95,BZ$5,$C83)</f>
        <v>0.11422903380462994</v>
      </c>
      <c r="CA83" s="740">
        <f>INDEX(Walkerhill!$A$1:$U$95,CA$5,$C83)</f>
        <v>0.11021043872499491</v>
      </c>
      <c r="CB83" s="479">
        <f>INDEX(Walkerhill!$A$1:$U$95,CB$5,$C83)</f>
        <v>0.10232840698905747</v>
      </c>
      <c r="CC83" s="479">
        <f>INDEX(Walkerhill!$A$1:$U$95,CC$5,$C83)</f>
        <v>9.9208670562521611E-2</v>
      </c>
      <c r="CD83" s="479">
        <f>INDEX(Walkerhill!$A$1:$U$95,CD$5,$C83)</f>
        <v>0.13778798813330642</v>
      </c>
      <c r="CE83" s="479">
        <f>INDEX(Walkerhill!$A$1:$U$95,CE$5,$C83)</f>
        <v>0.10030510046701525</v>
      </c>
      <c r="CF83" s="479">
        <f>INDEX(Walkerhill!$A$1:$U$95,CF$5,$C83)</f>
        <v>9.536510000944641E-2</v>
      </c>
      <c r="CG83" s="479">
        <f>INDEX(Walkerhill!$A$1:$U$95,CG$5,$C83)</f>
        <v>9.1747191534546912E-2</v>
      </c>
      <c r="CH83" s="479">
        <f>INDEX(Walkerhill!$A$1:$U$95,CH$5,$C83)</f>
        <v>0.12021792391391906</v>
      </c>
      <c r="CI83" s="479">
        <f>INDEX(Walkerhill!$A$1:$U$95,CI$5,$C83)</f>
        <v>0.10074414734369654</v>
      </c>
      <c r="CJ83" s="479">
        <f>INDEX(Walkerhill!$A$1:$U$95,CJ$5,$C83)</f>
        <v>0.11837181816744478</v>
      </c>
      <c r="CK83" s="479">
        <f>INDEX(Walkerhill!$A$1:$U$95,CK$5,$C83)</f>
        <v>0.11372058815717803</v>
      </c>
      <c r="CL83" s="479">
        <f>INDEX(Walkerhill!$A$1:$U$95,CL$5,$C83)</f>
        <v>0.11841884073464272</v>
      </c>
      <c r="CM83" s="479">
        <f>INDEX(Walkerhill!$A$1:$U$95,CM$5,$C83)</f>
        <v>9.2603555017383432E-2</v>
      </c>
      <c r="CN83" s="479">
        <f>INDEX(Walkerhill!$A$1:$U$95,CN$5,$C83)</f>
        <v>0.1077489423811311</v>
      </c>
      <c r="CO83" s="479">
        <f>INDEX(Walkerhill!$A$1:$U$95,CO$5,$C83)</f>
        <v>0.10155650049313725</v>
      </c>
      <c r="CP83" s="479">
        <f>INDEX(Walkerhill!$A$1:$U$95,CP$5,$C83)</f>
        <v>0.11863011575543064</v>
      </c>
      <c r="CQ83" s="479">
        <f>INDEX(Walkerhill!$A$1:$U$95,CQ$5,$C83)</f>
        <v>0.1105041076021218</v>
      </c>
      <c r="CR83" s="479">
        <f>INDEX(Walkerhill!$A$1:$U$95,CR$5,$C83)</f>
        <v>0.14446134711543412</v>
      </c>
      <c r="CS83" s="479">
        <f>INDEX(Walkerhill!$A$1:$U$262,CS$5,$C83)</f>
        <v>9.5501396907631805E-2</v>
      </c>
      <c r="CT83" s="479">
        <f>INDEX(Walkerhill!$A$1:$U$262,CT$5,$C83)</f>
        <v>0.10419402729093413</v>
      </c>
      <c r="CU83" s="479">
        <f>INDEX(Walkerhill!$A$1:$U$262,CU$5,$C83)</f>
        <v>0.15107605377889013</v>
      </c>
      <c r="CV83" s="479">
        <f>INDEX(Walkerhill!$A$1:$U$262,CV$5,$C83)</f>
        <v>0.10378578505470266</v>
      </c>
      <c r="CW83" s="479">
        <f>INDEX(Walkerhill!$A$1:$U$262,CW$5,$C83)</f>
        <v>0.11385212394108983</v>
      </c>
      <c r="CX83" s="479">
        <f>INDEX(Walkerhill!$A$1:$U$262,CX$5,$C83)</f>
        <v>0.10357894628460199</v>
      </c>
      <c r="CY83" s="479">
        <f>INDEX(Walkerhill!$A$1:$U$262,CY$5,$C83)</f>
        <v>9.7259188077322326E-2</v>
      </c>
      <c r="CZ83" s="479">
        <f>INDEX(Walkerhill!$A$1:$U$262,CZ$5,$C83)</f>
        <v>8.9273059249339148E-2</v>
      </c>
      <c r="DA83" s="479">
        <f>INDEX(Walkerhill!$A$1:$U$262,DA$5,$C83)</f>
        <v>9.5508617064600024E-2</v>
      </c>
      <c r="DB83" s="479">
        <f>INDEX(Walkerhill!$A$1:$U$262,DB$5,$C83)</f>
        <v>0.10311944309667936</v>
      </c>
      <c r="DC83" s="479">
        <f>INDEX(Walkerhill!$A$1:$U$262,DC$5,$C83)</f>
        <v>8.549170044103778E-2</v>
      </c>
      <c r="DD83" s="479">
        <f>INDEX(Walkerhill!$A$1:$U$262,DD$5,$C83)</f>
        <v>0.12308895369955716</v>
      </c>
      <c r="DE83" s="479">
        <f>INDEX(Walkerhill!$A$1:$U$262,DE$5,$C83)</f>
        <v>7.9413795793725844E-2</v>
      </c>
      <c r="DF83" s="1024">
        <f>INDEX(Walkerhill!$A$1:$U$262,DF$5,$C83)</f>
        <v>0.11452765257497641</v>
      </c>
      <c r="DG83" s="1024">
        <f>INDEX(Walkerhill!$A$1:$U$262,DG$5,$C83)</f>
        <v>0.13638493494383472</v>
      </c>
      <c r="DH83" s="1024">
        <f>INDEX(Walkerhill!$A$1:$U$262,DH$5,$C83)</f>
        <v>0.13028060474958675</v>
      </c>
      <c r="DI83" s="1024">
        <f>INDEX(Walkerhill!$A$1:$U$262,DI$5,$C83)</f>
        <v>0.10061983855240078</v>
      </c>
      <c r="DJ83" s="1024">
        <f>INDEX(Walkerhill!$A$1:$U$262,DJ$5,$C83)</f>
        <v>0.10239635642702986</v>
      </c>
      <c r="DK83" s="1024">
        <f>INDEX(Walkerhill!$A$1:$U$262,DK$5,$C83)</f>
        <v>0.13943542552227395</v>
      </c>
      <c r="DL83" s="1024">
        <f>INDEX(Walkerhill!$A$1:$U$262,DL$5,$C83)</f>
        <v>0.17854825815806111</v>
      </c>
      <c r="DM83" s="1024">
        <f>INDEX(Walkerhill!$A$1:$U$262,DM$5,$C83)</f>
        <v>0.12088947403687826</v>
      </c>
      <c r="DN83" s="1024">
        <f>INDEX(Walkerhill!$A$1:$U$262,DN$5,$C83)</f>
        <v>0.15942235892560655</v>
      </c>
      <c r="DO83" s="1024">
        <f>INDEX(Walkerhill!$A$1:$U$262,DO$5,$C83)</f>
        <v>0.11452031295601672</v>
      </c>
      <c r="DP83" s="1024">
        <f>INDEX(Walkerhill!$A$1:$U$262,DP$5,$C83)</f>
        <v>0.15396977291178685</v>
      </c>
      <c r="DQ83" s="1024">
        <f>INDEX(Walkerhill!$A$1:$U$262,DQ$5,$C83)</f>
        <v>0.16313295543757447</v>
      </c>
      <c r="DR83" s="1024">
        <f>INDEX(Walkerhill!$A$1:$U$262,DR$5,$C83)</f>
        <v>0.1599353712897329</v>
      </c>
      <c r="DS83" s="1024">
        <f>INDEX(Walkerhill!$A$1:$U$262,DS$5,$C83)</f>
        <v>0.20482957970508156</v>
      </c>
      <c r="DT83" s="1024">
        <f>INDEX(Walkerhill!$A$1:$U$262,DT$5,$C83)</f>
        <v>1.6383619900018315E-2</v>
      </c>
      <c r="DU83" s="1024">
        <f>INDEX(Walkerhill!$A$1:$U$262,DU$5,$C83)</f>
        <v>0.36482037378588039</v>
      </c>
      <c r="DV83" s="1024">
        <f>INDEX(Walkerhill!$A$1:$U$262,DV$5,$C83)</f>
        <v>0.25988800260300798</v>
      </c>
      <c r="DW83" s="1024">
        <f>INDEX(Walkerhill!$A$1:$U$262,DW$5,$C83)</f>
        <v>0.14038935849672712</v>
      </c>
      <c r="DX83" s="1024">
        <f>INDEX(Walkerhill!$A$1:$U$262,DX$5,$C83)</f>
        <v>8.7483938562032251E-2</v>
      </c>
      <c r="DY83" s="1024">
        <f>INDEX(Walkerhill!$A$1:$U$262,DY$5,$C83)</f>
        <v>7.1488687911763105E-2</v>
      </c>
      <c r="DZ83" s="1024">
        <f>INDEX(Walkerhill!$A$1:$U$262,DZ$5,$C83)</f>
        <v>7.5276619344939011E-2</v>
      </c>
      <c r="EA83" s="1024">
        <f>INDEX(Walkerhill!$A$1:$U$262,EA$5,$C83)</f>
        <v>9.0342210957069652E-2</v>
      </c>
      <c r="EB83" s="1024">
        <f>INDEX(Walkerhill!$A$1:$U$262,EB$5,$C83)</f>
        <v>-5.8965025291921893E-4</v>
      </c>
      <c r="EC83" s="1024">
        <f>INDEX(Walkerhill!$A$1:$U$262,EC$5,$C83)</f>
        <v>0.36324543569560985</v>
      </c>
      <c r="ED83" s="1024">
        <f>INDEX(Walkerhill!$A$1:$U$262,ED$5,$C83)</f>
        <v>9.8709234859684653E-3</v>
      </c>
      <c r="EE83" s="1024">
        <f>INDEX(Walkerhill!$A$1:$U$262,EE$5,$C83)</f>
        <v>0.19797856338437986</v>
      </c>
      <c r="EF83" s="1024">
        <f>INDEX(Walkerhill!$A$1:$U$262,EF$5,$C83)</f>
        <v>4.2240651948818958E-2</v>
      </c>
      <c r="EG83" s="1024">
        <f>INDEX(Walkerhill!$A$1:$U$262,EG$5,$C83)</f>
        <v>0.1857639519826467</v>
      </c>
      <c r="EH83" s="1024">
        <f>INDEX(Walkerhill!$A$1:$U$262,EH$5,$C83)</f>
        <v>9.5391236387775205E-2</v>
      </c>
      <c r="EI83" s="1024">
        <f>INDEX(Walkerhill!$A$1:$U$262,EI$5,$C83)</f>
        <v>0.10198855237758482</v>
      </c>
      <c r="EJ83" s="1024">
        <f>INDEX(Walkerhill!$A$1:$U$262,EJ$5,$C83)</f>
        <v>9.7002900415269475E-2</v>
      </c>
      <c r="EK83" s="1024">
        <f>INDEX(Walkerhill!$A$1:$U$262,EK$5,$C83)</f>
        <v>9.1471757219165159E-2</v>
      </c>
      <c r="EL83" s="1024">
        <f>INDEX(Walkerhill!$A$1:$U$262,EL$5,$C83)</f>
        <v>7.7394225248914428E-2</v>
      </c>
      <c r="EM83" s="1024">
        <f>INDEX(Walkerhill!$A$1:$U$262,EM$5,$C83)</f>
        <v>6.9337575558375428E-2</v>
      </c>
      <c r="EN83" s="1024">
        <f>INDEX(Walkerhill!$A$1:$U$262,EN$5,$C83)</f>
        <v>8.9024781058822972E-2</v>
      </c>
      <c r="EO83" s="1024">
        <f>INDEX(Walkerhill!$A$1:$U$262,EO$5,$C83)</f>
        <v>0.16705317011711338</v>
      </c>
      <c r="EP83" s="1024">
        <f>INDEX(Walkerhill!$A$1:$U$262,EP$5,$C83)</f>
        <v>8.9486244846471996E-2</v>
      </c>
      <c r="EQ83" s="1024">
        <f>INDEX(Walkerhill!$A$1:$U$262,EQ$5,$C83)</f>
        <v>8.3500336551744214E-2</v>
      </c>
      <c r="ER83" s="1024">
        <f>INDEX(Walkerhill!$A$1:$U$262,ER$5,$C83)</f>
        <v>0.1047863750262131</v>
      </c>
      <c r="ES83" s="1024">
        <f>INDEX(Walkerhill!$A$1:$U$262,ES$5,$C83)</f>
        <v>8.3480998254929856E-2</v>
      </c>
      <c r="ET83" s="1024">
        <f>INDEX(Walkerhill!$A$1:$U$262,ET$5,$C83)</f>
        <v>0.12029416227016533</v>
      </c>
      <c r="EU83" s="1024">
        <f>INDEX(Walkerhill!$A$1:$U$262,EU$5,$C83)</f>
        <v>0.12961537443026577</v>
      </c>
      <c r="EV83" s="1024">
        <f>INDEX(Walkerhill!$A$1:$U$262,EV$5,$C83)</f>
        <v>5.6344366293779799E-2</v>
      </c>
      <c r="EW83" s="1024">
        <f>INDEX(Walkerhill!$A$1:$U$262,EW$5,$C83)</f>
        <v>8.8367902932908499E-2</v>
      </c>
      <c r="EX83" s="1024">
        <f>INDEX(Walkerhill!$A$1:$U$262,EX$5,$C83)</f>
        <v>0.13755533322404367</v>
      </c>
      <c r="EY83" s="1024">
        <f>INDEX(Walkerhill!$A$1:$U$262,EY$5,$C83)</f>
        <v>0.2244136721329551</v>
      </c>
      <c r="EZ83" s="1024">
        <f>INDEX(Walkerhill!$A$1:$U$262,EZ$5,$C83)</f>
        <v>0.11138915845816116</v>
      </c>
      <c r="FA83" s="1024">
        <f>INDEX(Walkerhill!$A$1:$U$262,FA$5,$C83)</f>
        <v>0.14988257017951448</v>
      </c>
      <c r="FB83" s="1024">
        <f>INDEX(Walkerhill!$A$1:$U$262,FB$5,$C83)</f>
        <v>0.14055178816739938</v>
      </c>
      <c r="FC83" s="1024">
        <f>INDEX(Walkerhill!$A$1:$U$262,FC$5,$C83)</f>
        <v>0.10163220934765603</v>
      </c>
      <c r="FD83" s="1024">
        <f>INDEX(Walkerhill!$A$1:$U$262,FD$5,$C83)</f>
        <v>0.10826409300947164</v>
      </c>
      <c r="FE83" s="1024">
        <f>INDEX(Walkerhill!$A$1:$U$262,FE$5,$C83)</f>
        <v>0.11421570879236781</v>
      </c>
      <c r="FF83" s="1024">
        <f>INDEX(Walkerhill!$A$1:$U$262,FF$5,$C83)</f>
        <v>0.10967578515540106</v>
      </c>
      <c r="FG83" s="1024">
        <f>INDEX(Walkerhill!$A$1:$U$262,FG$5,$C83)</f>
        <v>0.16641669306217566</v>
      </c>
      <c r="FH83" s="1024">
        <f>INDEX(Walkerhill!$A$1:$U$262,FH$5,$C83)</f>
        <v>6.5586579836228814E-2</v>
      </c>
      <c r="FI83" s="1024">
        <f>INDEX(Walkerhill!$A$1:$U$262,FI$5,$C83)</f>
        <v>0.16056852505753239</v>
      </c>
      <c r="FJ83" s="1024">
        <f>INDEX(Walkerhill!$A$1:$U$262,FJ$5,$C83)</f>
        <v>0.11726341700917133</v>
      </c>
      <c r="FK83" s="1024">
        <f>INDEX(Walkerhill!$A$1:$U$262,FK$5,$C83)</f>
        <v>0.10085109201896925</v>
      </c>
      <c r="FL83" s="1024">
        <f>INDEX(Walkerhill!$A$1:$U$262,FL$5,$C83)</f>
        <v>0.11555105730075446</v>
      </c>
      <c r="FM83" s="1024">
        <f>INDEX(Walkerhill!$A$1:$U$262,FM$5,$C83)</f>
        <v>8.5283561702614835E-2</v>
      </c>
      <c r="FN83" s="1024">
        <f>INDEX(Walkerhill!$A$1:$U$262,FN$5,$C83)</f>
        <v>7.4517299696386319E-2</v>
      </c>
      <c r="FO83" s="1024">
        <f>INDEX(Walkerhill!$A$1:$U$262,FO$5,$C83)</f>
        <v>0.12490687106961175</v>
      </c>
      <c r="FP83" s="1024">
        <f>INDEX(Walkerhill!$A$1:$U$262,FP$5,$C83)</f>
        <v>0.12800707241701101</v>
      </c>
      <c r="FQ83" s="1024">
        <f>INDEX(Walkerhill!$A$1:$U$262,FQ$5,$C83)</f>
        <v>0.128</v>
      </c>
      <c r="FR83" s="1024">
        <f>INDEX(Walkerhill!$A$1:$U$262,FR$5,$C83)</f>
        <v>0.125</v>
      </c>
      <c r="FS83" s="1024">
        <f>INDEX(Walkerhill!$A$1:$U$262,FS$5,$C83)</f>
        <v>0.129</v>
      </c>
      <c r="FT83" s="1024">
        <f>INDEX(Walkerhill!$A$1:$U$262,FT$5,$C83)</f>
        <v>0.14599999999999999</v>
      </c>
      <c r="FU83" s="1024">
        <f>INDEX(Walkerhill!$A$1:$U$262,FU$5,$C83)</f>
        <v>0.106</v>
      </c>
      <c r="FV83" s="1024">
        <f>INDEX(Walkerhill!$A$1:$U$262,FV$5,$C83)</f>
        <v>0.115</v>
      </c>
      <c r="FW83" s="1024">
        <f>INDEX(Walkerhill!$A$1:$U$262,FW$5,$C83)</f>
        <v>0.14599999999999999</v>
      </c>
      <c r="FX83" s="1024">
        <f>INDEX(Walkerhill!$A$1:$U$262,FX$5,$C83)</f>
        <v>0.14099999999999999</v>
      </c>
      <c r="FY83" s="1024">
        <f>INDEX(Walkerhill!$A$1:$U$262,FY$5,$C83)</f>
        <v>0.126</v>
      </c>
      <c r="FZ83" s="1024">
        <f>INDEX(Walkerhill!$A$1:$U$262,FZ$5,$C83)</f>
        <v>0.112</v>
      </c>
      <c r="GA83" s="1024">
        <f>INDEX(Walkerhill!$A$1:$U$262,GA$5,$C83)</f>
        <v>8.3784739564712635E-2</v>
      </c>
      <c r="GB83" s="1024">
        <f>INDEX(Walkerhill!$A$1:$U$262,GB$5,$C83)</f>
        <v>0.11050913209403256</v>
      </c>
      <c r="GC83" s="1024">
        <f>INDEX(Walkerhill!$A$1:$U$262,GC$5,$C83)</f>
        <v>0.1288679893765132</v>
      </c>
      <c r="GD83" s="1024">
        <f>INDEX(Walkerhill!$A$1:$U$262,GD$5,$C83)</f>
        <v>0.12068356847613489</v>
      </c>
      <c r="GE83" s="1024">
        <f>INDEX(Walkerhill!$A$1:$U$262,GE$5,$C83)</f>
        <v>0.14740011225382574</v>
      </c>
      <c r="GF83" s="1024"/>
      <c r="GG83" s="1024"/>
      <c r="GH83"/>
      <c r="GI83"/>
      <c r="GJ83"/>
      <c r="GK83" s="2"/>
      <c r="GL83" s="2"/>
      <c r="GM83" s="2"/>
      <c r="GN83" s="2"/>
      <c r="GO83" s="2"/>
      <c r="GP83" s="2"/>
      <c r="GQ83" s="2"/>
      <c r="GR83" s="2"/>
      <c r="GS83" s="2"/>
      <c r="GT83" s="9"/>
      <c r="GU83" s="9"/>
      <c r="GV83" s="9"/>
      <c r="GW83"/>
      <c r="GX83"/>
      <c r="GY83"/>
      <c r="GZ83"/>
    </row>
    <row r="84" spans="1:208" s="173" customFormat="1">
      <c r="B84" s="197"/>
      <c r="C84" s="197"/>
      <c r="D84" s="196" t="s">
        <v>109</v>
      </c>
      <c r="E84" s="197" t="s">
        <v>114</v>
      </c>
      <c r="F84" s="199">
        <f t="shared" ref="F84:AK84" si="722">F80/F69</f>
        <v>0.1573362231127832</v>
      </c>
      <c r="G84" s="199">
        <f t="shared" si="722"/>
        <v>0.13103639847645235</v>
      </c>
      <c r="H84" s="199">
        <f t="shared" si="722"/>
        <v>0.14200072981285514</v>
      </c>
      <c r="I84" s="199">
        <f t="shared" si="722"/>
        <v>0.14301263384639934</v>
      </c>
      <c r="J84" s="199">
        <f t="shared" si="722"/>
        <v>0.12287011596694494</v>
      </c>
      <c r="K84" s="199">
        <f t="shared" si="722"/>
        <v>0.12658104490013641</v>
      </c>
      <c r="L84" s="199">
        <f t="shared" si="722"/>
        <v>0.14033293750274883</v>
      </c>
      <c r="M84" s="199">
        <f t="shared" si="722"/>
        <v>0.13981181717706204</v>
      </c>
      <c r="N84" s="199">
        <f t="shared" si="722"/>
        <v>8.3176882773994029E-2</v>
      </c>
      <c r="O84" s="199">
        <f t="shared" si="722"/>
        <v>0.13098196559719003</v>
      </c>
      <c r="P84" s="199">
        <f t="shared" si="722"/>
        <v>0.181672661256082</v>
      </c>
      <c r="Q84" s="199">
        <f t="shared" si="722"/>
        <v>0.12894235706949675</v>
      </c>
      <c r="R84" s="199">
        <f t="shared" si="722"/>
        <v>0.18893642372541866</v>
      </c>
      <c r="S84" s="199">
        <f t="shared" si="722"/>
        <v>0.11530913129224347</v>
      </c>
      <c r="T84" s="199">
        <f t="shared" si="722"/>
        <v>0.13261832948590493</v>
      </c>
      <c r="U84" s="199">
        <f t="shared" si="722"/>
        <v>0.15441926608340806</v>
      </c>
      <c r="V84" s="199">
        <f t="shared" si="722"/>
        <v>0.16076279596061191</v>
      </c>
      <c r="W84" s="199">
        <f t="shared" si="722"/>
        <v>9.2254572266081608E-2</v>
      </c>
      <c r="X84" s="199">
        <f t="shared" si="722"/>
        <v>0.118816550725934</v>
      </c>
      <c r="Y84" s="199">
        <f t="shared" si="722"/>
        <v>0.13364562595151658</v>
      </c>
      <c r="Z84" s="199">
        <f t="shared" si="722"/>
        <v>0.15353953488372094</v>
      </c>
      <c r="AA84" s="199">
        <f t="shared" si="722"/>
        <v>0.12440402482519297</v>
      </c>
      <c r="AB84" s="199">
        <f t="shared" si="722"/>
        <v>0.10884364117033986</v>
      </c>
      <c r="AC84" s="199">
        <f t="shared" si="722"/>
        <v>8.8471344402785215E-2</v>
      </c>
      <c r="AD84" s="199">
        <f t="shared" si="722"/>
        <v>0.14677305519045547</v>
      </c>
      <c r="AE84" s="199">
        <f t="shared" si="722"/>
        <v>0.12621846025716205</v>
      </c>
      <c r="AF84" s="199">
        <f t="shared" si="722"/>
        <v>0.15970774287026895</v>
      </c>
      <c r="AG84" s="199">
        <f t="shared" si="722"/>
        <v>0.14163912727710284</v>
      </c>
      <c r="AH84" s="199">
        <f t="shared" si="722"/>
        <v>0.15407827139319233</v>
      </c>
      <c r="AI84" s="199">
        <f t="shared" si="722"/>
        <v>0.15485029080203919</v>
      </c>
      <c r="AJ84" s="199">
        <f t="shared" si="722"/>
        <v>0.11618921080817257</v>
      </c>
      <c r="AK84" s="199">
        <f t="shared" si="722"/>
        <v>0.13165356183454577</v>
      </c>
      <c r="AL84" s="199">
        <f t="shared" ref="AL84:BQ84" si="723">AL80/AL69</f>
        <v>0.13761076836791925</v>
      </c>
      <c r="AM84" s="199">
        <f t="shared" si="723"/>
        <v>0.12701351187164681</v>
      </c>
      <c r="AN84" s="199">
        <f t="shared" si="723"/>
        <v>0.10756091755569529</v>
      </c>
      <c r="AO84" s="199">
        <f t="shared" si="723"/>
        <v>0.12432523375191512</v>
      </c>
      <c r="AP84" s="199">
        <f t="shared" si="723"/>
        <v>0.15812081618304061</v>
      </c>
      <c r="AQ84" s="199">
        <f t="shared" si="723"/>
        <v>9.1713841796915926E-2</v>
      </c>
      <c r="AR84" s="199">
        <f t="shared" si="723"/>
        <v>9.5572385668511492E-2</v>
      </c>
      <c r="AS84" s="199">
        <f t="shared" si="723"/>
        <v>0.11321830791387671</v>
      </c>
      <c r="AT84" s="199">
        <f t="shared" si="723"/>
        <v>0.13992830282585714</v>
      </c>
      <c r="AU84" s="199">
        <f t="shared" si="723"/>
        <v>0.11064803208838996</v>
      </c>
      <c r="AV84" s="199">
        <f t="shared" si="723"/>
        <v>0.1027582506945013</v>
      </c>
      <c r="AW84" s="199">
        <f t="shared" si="723"/>
        <v>0.11916146628578837</v>
      </c>
      <c r="AX84" s="199">
        <f t="shared" si="723"/>
        <v>0.13449207967506538</v>
      </c>
      <c r="AY84" s="199">
        <f t="shared" si="723"/>
        <v>0.10152699432682114</v>
      </c>
      <c r="AZ84" s="199">
        <f t="shared" si="723"/>
        <v>0.13938984864501869</v>
      </c>
      <c r="BA84" s="199">
        <f t="shared" si="723"/>
        <v>0.13021790707376291</v>
      </c>
      <c r="BB84" s="199">
        <f t="shared" si="723"/>
        <v>0.15018428572290157</v>
      </c>
      <c r="BC84" s="199">
        <f t="shared" si="723"/>
        <v>0.12217447984668892</v>
      </c>
      <c r="BD84" s="199">
        <f t="shared" si="723"/>
        <v>9.5818835198607344E-2</v>
      </c>
      <c r="BE84" s="199">
        <f t="shared" si="723"/>
        <v>0.12067490402897853</v>
      </c>
      <c r="BF84" s="199">
        <f t="shared" si="723"/>
        <v>0.15466549238089702</v>
      </c>
      <c r="BG84" s="199">
        <f t="shared" si="723"/>
        <v>8.8076124410772394E-2</v>
      </c>
      <c r="BH84" s="199">
        <f t="shared" si="723"/>
        <v>0.12805838427737498</v>
      </c>
      <c r="BI84" s="480">
        <f t="shared" si="723"/>
        <v>0.15938557701857378</v>
      </c>
      <c r="BJ84" s="480">
        <f t="shared" si="723"/>
        <v>0.11903660388609683</v>
      </c>
      <c r="BK84" s="480">
        <f t="shared" si="723"/>
        <v>0.20039744718556082</v>
      </c>
      <c r="BL84" s="480">
        <f t="shared" si="723"/>
        <v>0.16922010896160886</v>
      </c>
      <c r="BM84" s="480">
        <f t="shared" si="723"/>
        <v>0.12177998915779563</v>
      </c>
      <c r="BN84" s="480">
        <f t="shared" si="723"/>
        <v>0.18574252589979695</v>
      </c>
      <c r="BO84" s="741">
        <f t="shared" si="723"/>
        <v>8.6413901038584734E-2</v>
      </c>
      <c r="BP84" s="480">
        <f t="shared" si="723"/>
        <v>0.14662930091678811</v>
      </c>
      <c r="BQ84" s="480">
        <f t="shared" si="723"/>
        <v>0.15326284887684716</v>
      </c>
      <c r="BR84" s="480">
        <f t="shared" ref="BR84:CW84" si="724">BR80/BR69</f>
        <v>0.15598598037661618</v>
      </c>
      <c r="BS84" s="480">
        <f t="shared" si="724"/>
        <v>0.14577429702667888</v>
      </c>
      <c r="BT84" s="480">
        <f t="shared" si="724"/>
        <v>0.12959631278003333</v>
      </c>
      <c r="BU84" s="480">
        <f t="shared" si="724"/>
        <v>0.14006485215334519</v>
      </c>
      <c r="BV84" s="480">
        <f t="shared" si="724"/>
        <v>9.1210723600694182E-2</v>
      </c>
      <c r="BW84" s="480">
        <f t="shared" si="724"/>
        <v>0.129314569807784</v>
      </c>
      <c r="BX84" s="480">
        <f t="shared" si="724"/>
        <v>0.13594386929099153</v>
      </c>
      <c r="BY84" s="480">
        <f t="shared" si="724"/>
        <v>0.10633259840404613</v>
      </c>
      <c r="BZ84" s="480">
        <f t="shared" si="724"/>
        <v>0.11422903380462994</v>
      </c>
      <c r="CA84" s="741">
        <f t="shared" si="724"/>
        <v>0.11021043872499491</v>
      </c>
      <c r="CB84" s="480">
        <f t="shared" si="724"/>
        <v>0.10232840698905746</v>
      </c>
      <c r="CC84" s="480">
        <f t="shared" si="724"/>
        <v>9.9208670562521611E-2</v>
      </c>
      <c r="CD84" s="480">
        <f t="shared" si="724"/>
        <v>0.13778798813330639</v>
      </c>
      <c r="CE84" s="480">
        <f t="shared" si="724"/>
        <v>0.10030510046701525</v>
      </c>
      <c r="CF84" s="480">
        <f t="shared" si="724"/>
        <v>9.5365100009446424E-2</v>
      </c>
      <c r="CG84" s="480">
        <f t="shared" si="724"/>
        <v>9.1747191534546912E-2</v>
      </c>
      <c r="CH84" s="480">
        <f t="shared" si="724"/>
        <v>0.12021792391391904</v>
      </c>
      <c r="CI84" s="480">
        <f t="shared" si="724"/>
        <v>0.10074414734369654</v>
      </c>
      <c r="CJ84" s="480">
        <f t="shared" si="724"/>
        <v>0.11837181816744478</v>
      </c>
      <c r="CK84" s="480">
        <f t="shared" si="724"/>
        <v>0.11372058815717805</v>
      </c>
      <c r="CL84" s="480">
        <f t="shared" si="724"/>
        <v>0.11841884073464272</v>
      </c>
      <c r="CM84" s="480">
        <f t="shared" si="724"/>
        <v>9.2603555017383432E-2</v>
      </c>
      <c r="CN84" s="480">
        <f t="shared" si="724"/>
        <v>0.1077489423811311</v>
      </c>
      <c r="CO84" s="480">
        <f t="shared" si="724"/>
        <v>0.10155650049313725</v>
      </c>
      <c r="CP84" s="480">
        <f t="shared" si="724"/>
        <v>0.11863011575543066</v>
      </c>
      <c r="CQ84" s="480">
        <f t="shared" si="724"/>
        <v>0.1105041076021218</v>
      </c>
      <c r="CR84" s="480">
        <f t="shared" si="724"/>
        <v>0.14446134711543412</v>
      </c>
      <c r="CS84" s="480">
        <f t="shared" si="724"/>
        <v>9.5501396907631805E-2</v>
      </c>
      <c r="CT84" s="480">
        <f t="shared" si="724"/>
        <v>0.10419402729093413</v>
      </c>
      <c r="CU84" s="480">
        <f t="shared" si="724"/>
        <v>0.15107605377889013</v>
      </c>
      <c r="CV84" s="480">
        <f t="shared" si="724"/>
        <v>0.10378578505470266</v>
      </c>
      <c r="CW84" s="480">
        <f t="shared" si="724"/>
        <v>0.11385212394108983</v>
      </c>
      <c r="CX84" s="480">
        <f t="shared" ref="CX84:DK84" si="725">CX80/CX69</f>
        <v>0.10357894628460199</v>
      </c>
      <c r="CY84" s="480">
        <f t="shared" si="725"/>
        <v>9.7259188077322326E-2</v>
      </c>
      <c r="CZ84" s="480">
        <f t="shared" si="725"/>
        <v>8.9273059249339135E-2</v>
      </c>
      <c r="DA84" s="480">
        <f t="shared" si="725"/>
        <v>9.5508617064600024E-2</v>
      </c>
      <c r="DB84" s="480">
        <f t="shared" si="725"/>
        <v>0.10311944309667936</v>
      </c>
      <c r="DC84" s="480">
        <f t="shared" si="725"/>
        <v>8.549170044103778E-2</v>
      </c>
      <c r="DD84" s="480">
        <f t="shared" si="725"/>
        <v>0.12308895369955716</v>
      </c>
      <c r="DE84" s="480">
        <f t="shared" si="725"/>
        <v>7.9413795793725844E-2</v>
      </c>
      <c r="DF84" s="480">
        <f t="shared" si="725"/>
        <v>0.11452765257497641</v>
      </c>
      <c r="DG84" s="480">
        <f t="shared" si="725"/>
        <v>0.13638493494383472</v>
      </c>
      <c r="DH84" s="480">
        <f t="shared" si="725"/>
        <v>0.13028060474958678</v>
      </c>
      <c r="DI84" s="480">
        <f t="shared" si="725"/>
        <v>0.10061983855240078</v>
      </c>
      <c r="DJ84" s="480">
        <f t="shared" si="725"/>
        <v>0.10239635642702986</v>
      </c>
      <c r="DK84" s="480">
        <f t="shared" si="725"/>
        <v>0.13943542552227395</v>
      </c>
      <c r="DL84" s="480">
        <f t="shared" ref="DL84:EQ84" si="726">DL80/DL69</f>
        <v>0.17854825815806113</v>
      </c>
      <c r="DM84" s="480">
        <f t="shared" si="726"/>
        <v>0.12088947403687826</v>
      </c>
      <c r="DN84" s="480">
        <f t="shared" si="726"/>
        <v>0.15942235892560652</v>
      </c>
      <c r="DO84" s="480">
        <f t="shared" si="726"/>
        <v>0.11452031295601672</v>
      </c>
      <c r="DP84" s="480">
        <f t="shared" si="726"/>
        <v>0.15396977291178687</v>
      </c>
      <c r="DQ84" s="480">
        <f t="shared" si="726"/>
        <v>0.16313295543757447</v>
      </c>
      <c r="DR84" s="480">
        <f t="shared" si="726"/>
        <v>0.1599353712897329</v>
      </c>
      <c r="DS84" s="480">
        <f t="shared" si="726"/>
        <v>0.20482957970508156</v>
      </c>
      <c r="DT84" s="480">
        <f t="shared" si="726"/>
        <v>1.6383619900018315E-2</v>
      </c>
      <c r="DU84" s="480">
        <f t="shared" si="726"/>
        <v>0.36482037378588039</v>
      </c>
      <c r="DV84" s="480">
        <f t="shared" si="726"/>
        <v>0.25988800260300804</v>
      </c>
      <c r="DW84" s="480">
        <f t="shared" si="726"/>
        <v>0.14038935849672712</v>
      </c>
      <c r="DX84" s="480">
        <f t="shared" si="726"/>
        <v>8.7483938562032265E-2</v>
      </c>
      <c r="DY84" s="480">
        <f t="shared" si="726"/>
        <v>7.1488687911763105E-2</v>
      </c>
      <c r="DZ84" s="480">
        <f t="shared" si="726"/>
        <v>7.5276619344939011E-2</v>
      </c>
      <c r="EA84" s="480">
        <f t="shared" si="726"/>
        <v>9.0342210957069652E-2</v>
      </c>
      <c r="EB84" s="480">
        <f t="shared" si="726"/>
        <v>-5.8965025291921893E-4</v>
      </c>
      <c r="EC84" s="480">
        <f t="shared" si="726"/>
        <v>0.36324543569560985</v>
      </c>
      <c r="ED84" s="480">
        <f t="shared" si="726"/>
        <v>9.8709234859684653E-3</v>
      </c>
      <c r="EE84" s="480">
        <f t="shared" si="726"/>
        <v>0.19797856338437986</v>
      </c>
      <c r="EF84" s="480">
        <f t="shared" si="726"/>
        <v>4.2240651948818958E-2</v>
      </c>
      <c r="EG84" s="480">
        <f t="shared" si="726"/>
        <v>0.18576395198264672</v>
      </c>
      <c r="EH84" s="480">
        <f t="shared" si="726"/>
        <v>9.5391236387775219E-2</v>
      </c>
      <c r="EI84" s="480">
        <f t="shared" si="726"/>
        <v>0.10198855237758481</v>
      </c>
      <c r="EJ84" s="480">
        <f t="shared" si="726"/>
        <v>9.7002900415269461E-2</v>
      </c>
      <c r="EK84" s="480">
        <f t="shared" si="726"/>
        <v>9.1471757219165159E-2</v>
      </c>
      <c r="EL84" s="480">
        <f t="shared" si="726"/>
        <v>7.7394225248914414E-2</v>
      </c>
      <c r="EM84" s="480">
        <f t="shared" si="726"/>
        <v>6.9337575558375414E-2</v>
      </c>
      <c r="EN84" s="480">
        <f t="shared" si="726"/>
        <v>8.9024781058822972E-2</v>
      </c>
      <c r="EO84" s="480">
        <f t="shared" si="726"/>
        <v>0.16705317011711338</v>
      </c>
      <c r="EP84" s="480">
        <f t="shared" si="726"/>
        <v>8.9486244846471996E-2</v>
      </c>
      <c r="EQ84" s="480">
        <f t="shared" si="726"/>
        <v>8.3500336551744228E-2</v>
      </c>
      <c r="ER84" s="480">
        <f t="shared" ref="ER84:FN84" si="727">ER80/ER69</f>
        <v>0.1047863750262131</v>
      </c>
      <c r="ES84" s="480">
        <f t="shared" si="727"/>
        <v>8.3480998254929856E-2</v>
      </c>
      <c r="ET84" s="480">
        <f t="shared" si="727"/>
        <v>0.12029416227016534</v>
      </c>
      <c r="EU84" s="480">
        <f t="shared" si="727"/>
        <v>0.12961537443026577</v>
      </c>
      <c r="EV84" s="480">
        <f t="shared" si="727"/>
        <v>5.6344366293779806E-2</v>
      </c>
      <c r="EW84" s="480">
        <f t="shared" si="727"/>
        <v>8.8367902932908513E-2</v>
      </c>
      <c r="EX84" s="480">
        <f t="shared" si="727"/>
        <v>0.1375553332240437</v>
      </c>
      <c r="EY84" s="480">
        <f t="shared" si="727"/>
        <v>0.22441367213295513</v>
      </c>
      <c r="EZ84" s="480">
        <f t="shared" si="727"/>
        <v>0.11138915845816116</v>
      </c>
      <c r="FA84" s="480">
        <f t="shared" si="727"/>
        <v>0.14988257017951448</v>
      </c>
      <c r="FB84" s="480">
        <f t="shared" si="727"/>
        <v>0.14055178816739938</v>
      </c>
      <c r="FC84" s="480">
        <f t="shared" si="727"/>
        <v>0.10163220934765603</v>
      </c>
      <c r="FD84" s="480">
        <f t="shared" si="727"/>
        <v>0.10826409300947162</v>
      </c>
      <c r="FE84" s="480">
        <f t="shared" si="727"/>
        <v>0.1142157087923678</v>
      </c>
      <c r="FF84" s="480">
        <f t="shared" si="727"/>
        <v>0.10967578515540106</v>
      </c>
      <c r="FG84" s="480">
        <f t="shared" si="727"/>
        <v>0.16641669306217566</v>
      </c>
      <c r="FH84" s="480">
        <f t="shared" si="727"/>
        <v>6.5586579836228814E-2</v>
      </c>
      <c r="FI84" s="480">
        <f t="shared" si="727"/>
        <v>0.16056875482669331</v>
      </c>
      <c r="FJ84" s="480">
        <f t="shared" si="727"/>
        <v>0.11726362660018971</v>
      </c>
      <c r="FK84" s="480">
        <f t="shared" si="727"/>
        <v>0.10085098678254573</v>
      </c>
      <c r="FL84" s="480">
        <f t="shared" si="727"/>
        <v>0.11555108539178019</v>
      </c>
      <c r="FM84" s="480">
        <f t="shared" si="727"/>
        <v>8.5283640966763816E-2</v>
      </c>
      <c r="FN84" s="480">
        <f t="shared" si="727"/>
        <v>7.4517309157254227E-2</v>
      </c>
      <c r="FO84" s="480">
        <f t="shared" ref="FO84:FP84" si="728">FO80/FO69</f>
        <v>0.12490712417859176</v>
      </c>
      <c r="FP84" s="480">
        <f t="shared" si="728"/>
        <v>0.12800734367293254</v>
      </c>
      <c r="FQ84" s="480">
        <f t="shared" ref="FQ84:FR84" si="729">FQ80/FQ69</f>
        <v>0.12816922326183353</v>
      </c>
      <c r="FR84" s="480">
        <f t="shared" si="729"/>
        <v>0.12509256059633705</v>
      </c>
      <c r="FS84" s="480">
        <f t="shared" ref="FS84:FT84" si="730">FS80/FS69</f>
        <v>0.12894678524285313</v>
      </c>
      <c r="FT84" s="480">
        <f t="shared" si="730"/>
        <v>0.14598879828679681</v>
      </c>
      <c r="FU84" s="480">
        <f t="shared" ref="FU84:FV84" si="731">FU80/FU69</f>
        <v>0.10595603744957999</v>
      </c>
      <c r="FV84" s="480">
        <f t="shared" si="731"/>
        <v>0.11505126046258235</v>
      </c>
      <c r="FW84" s="480">
        <f t="shared" ref="FW84:FX84" si="732">FW80/FW69</f>
        <v>0.14574065080135987</v>
      </c>
      <c r="FX84" s="480">
        <f t="shared" si="732"/>
        <v>0.14070359349274203</v>
      </c>
      <c r="FY84" s="480">
        <f t="shared" ref="FY84:FZ84" si="733">FY80/FY69</f>
        <v>0.12586424060095872</v>
      </c>
      <c r="FZ84" s="480">
        <f t="shared" si="733"/>
        <v>0.11169732494521531</v>
      </c>
      <c r="GA84" s="480">
        <f t="shared" ref="GA84:GB84" si="734">GA80/GA69</f>
        <v>8.3784625054729958E-2</v>
      </c>
      <c r="GB84" s="480">
        <f t="shared" si="734"/>
        <v>0.11050917652590149</v>
      </c>
      <c r="GC84" s="480">
        <f t="shared" ref="GC84:GD84" si="735">GC80/GC69</f>
        <v>0.12886800471704657</v>
      </c>
      <c r="GD84" s="480">
        <f t="shared" si="735"/>
        <v>0.1206835684761349</v>
      </c>
      <c r="GE84" s="480">
        <f t="shared" ref="GE84" si="736">GE80/GE69</f>
        <v>0.14740011225382574</v>
      </c>
      <c r="GF84" s="650"/>
      <c r="GG84" s="650"/>
      <c r="GH84"/>
      <c r="GI84"/>
      <c r="GJ84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/>
      <c r="GX84"/>
      <c r="GY84"/>
      <c r="GZ84"/>
    </row>
    <row r="85" spans="1:208" s="173" customFormat="1" outlineLevel="1">
      <c r="A85" s="9"/>
      <c r="B85" s="191"/>
      <c r="C85" s="191"/>
      <c r="D85" s="187" t="s">
        <v>238</v>
      </c>
      <c r="E85" s="191" t="s">
        <v>239</v>
      </c>
      <c r="F85" s="179"/>
      <c r="G85" s="179"/>
      <c r="H85" s="179"/>
      <c r="I85" s="179"/>
      <c r="J85" s="179"/>
      <c r="K85" s="179"/>
      <c r="L85" s="179"/>
      <c r="M85" s="179"/>
      <c r="N85" s="179"/>
      <c r="O85" s="179"/>
      <c r="P85" s="179"/>
      <c r="Q85" s="179"/>
      <c r="R85" s="179"/>
      <c r="S85" s="179"/>
      <c r="T85" s="179"/>
      <c r="U85" s="179"/>
      <c r="V85" s="179"/>
      <c r="W85" s="179"/>
      <c r="X85" s="179"/>
      <c r="Y85" s="179"/>
      <c r="Z85" s="179"/>
      <c r="AA85" s="179"/>
      <c r="AB85" s="179"/>
      <c r="AC85" s="179"/>
      <c r="AD85" s="179"/>
      <c r="AE85" s="179"/>
      <c r="AF85" s="179"/>
      <c r="AG85" s="179"/>
      <c r="AH85" s="179"/>
      <c r="AI85" s="179"/>
      <c r="AJ85" s="179"/>
      <c r="AK85" s="179"/>
      <c r="AL85" s="179"/>
      <c r="AM85" s="179"/>
      <c r="AN85" s="179"/>
      <c r="AO85" s="179"/>
      <c r="AP85" s="179"/>
      <c r="AQ85" s="179"/>
      <c r="AR85" s="179"/>
      <c r="AS85" s="179"/>
      <c r="AT85" s="179"/>
      <c r="AU85" s="179"/>
      <c r="AV85" s="179"/>
      <c r="AW85" s="179"/>
      <c r="AX85" s="179"/>
      <c r="AY85" s="179"/>
      <c r="AZ85" s="179"/>
      <c r="BA85" s="179"/>
      <c r="BB85" s="179"/>
      <c r="BC85" s="179"/>
      <c r="BD85" s="179"/>
      <c r="BE85" s="179"/>
      <c r="BF85" s="179"/>
      <c r="BG85" s="179"/>
      <c r="BH85" s="179"/>
      <c r="BI85" s="481"/>
      <c r="BJ85" s="481"/>
      <c r="BK85" s="481"/>
      <c r="BL85" s="481"/>
      <c r="BM85" s="481"/>
      <c r="BN85" s="481"/>
      <c r="BO85" s="742"/>
      <c r="BP85" s="481"/>
      <c r="BQ85" s="481"/>
      <c r="BR85" s="481"/>
      <c r="BS85" s="481"/>
      <c r="BT85" s="481"/>
      <c r="BU85" s="481"/>
      <c r="BV85" s="481"/>
      <c r="BW85" s="481"/>
      <c r="BX85" s="481"/>
      <c r="BY85" s="481"/>
      <c r="BZ85" s="481"/>
      <c r="CA85" s="742"/>
      <c r="CB85" s="481"/>
      <c r="CC85" s="481"/>
      <c r="CD85" s="481"/>
      <c r="CE85" s="481"/>
      <c r="CF85" s="481"/>
      <c r="CG85" s="481"/>
      <c r="CH85" s="481"/>
      <c r="CI85" s="481"/>
      <c r="CJ85" s="481"/>
      <c r="CK85" s="481"/>
      <c r="CL85" s="481"/>
      <c r="CM85" s="481"/>
      <c r="CN85" s="481"/>
      <c r="CO85" s="481"/>
      <c r="CP85" s="481"/>
      <c r="CQ85" s="481"/>
      <c r="CR85" s="481"/>
      <c r="CS85" s="481"/>
      <c r="CT85" s="481"/>
      <c r="CU85" s="481"/>
      <c r="CV85" s="481"/>
      <c r="CW85" s="481"/>
      <c r="CX85" s="1034">
        <f t="shared" ref="CX85:DA85" si="737">CX72*10^3/CX89</f>
        <v>25.548138686131384</v>
      </c>
      <c r="CY85" s="1034">
        <f t="shared" si="737"/>
        <v>31.20509576427256</v>
      </c>
      <c r="CZ85" s="1034">
        <f t="shared" si="737"/>
        <v>26.647229953330505</v>
      </c>
      <c r="DA85" s="1034">
        <f t="shared" si="737"/>
        <v>29.121282770714597</v>
      </c>
      <c r="DB85" s="1035"/>
      <c r="DC85" s="1035"/>
      <c r="DD85" s="1035"/>
      <c r="DE85" s="1035"/>
      <c r="DF85" s="1035"/>
      <c r="DG85" s="1035"/>
      <c r="DH85" s="1035"/>
      <c r="DI85" s="1035"/>
      <c r="DJ85" s="1035"/>
      <c r="DK85" s="1035"/>
      <c r="DL85" s="1035"/>
      <c r="DM85" s="1035"/>
      <c r="DN85" s="1035"/>
      <c r="DO85" s="1035"/>
      <c r="DP85" s="1035"/>
      <c r="DQ85" s="1035"/>
      <c r="DR85" s="1035"/>
      <c r="DS85" s="1035"/>
      <c r="DT85" s="1035"/>
      <c r="DU85" s="1035"/>
      <c r="DV85" s="1035"/>
      <c r="DW85" s="1035"/>
      <c r="DX85" s="1035"/>
      <c r="DY85" s="1035"/>
      <c r="DZ85" s="1035"/>
      <c r="EA85" s="1035"/>
      <c r="EB85" s="1035"/>
      <c r="EC85" s="1035"/>
      <c r="ED85" s="1035"/>
      <c r="EE85" s="1035"/>
      <c r="EF85" s="1035"/>
      <c r="EG85" s="1035"/>
      <c r="EH85" s="1035"/>
      <c r="EI85" s="1035"/>
      <c r="EJ85" s="1035"/>
      <c r="EK85" s="1035"/>
      <c r="EL85" s="1035"/>
      <c r="EM85" s="1035"/>
      <c r="EN85" s="1035"/>
      <c r="EO85" s="1035"/>
      <c r="EP85" s="1035"/>
      <c r="EQ85" s="1035"/>
      <c r="ER85" s="1035"/>
      <c r="ES85" s="1035"/>
      <c r="ET85" s="1035"/>
      <c r="EU85" s="1035"/>
      <c r="EV85" s="1035"/>
      <c r="EW85" s="1035"/>
      <c r="EX85" s="1035"/>
      <c r="EY85" s="1035"/>
      <c r="EZ85" s="1035"/>
      <c r="FA85" s="1035"/>
      <c r="FB85" s="1035"/>
      <c r="FC85" s="1035"/>
      <c r="FD85" s="1035"/>
      <c r="FE85" s="1035"/>
      <c r="FF85" s="1034">
        <f t="shared" ref="FF85:FT85" si="738">FF72*10^3/FF89</f>
        <v>33.332942845723423</v>
      </c>
      <c r="FG85" s="1034">
        <f t="shared" si="738"/>
        <v>34.294961087420049</v>
      </c>
      <c r="FH85" s="1034">
        <f t="shared" si="738"/>
        <v>37.617063719633613</v>
      </c>
      <c r="FI85" s="1034">
        <f t="shared" si="738"/>
        <v>33.459875000000004</v>
      </c>
      <c r="FJ85" s="1035">
        <f t="shared" si="738"/>
        <v>36.569910080645158</v>
      </c>
      <c r="FK85" s="1035">
        <f t="shared" si="738"/>
        <v>33.776495881383852</v>
      </c>
      <c r="FL85" s="1035">
        <f t="shared" si="738"/>
        <v>38.479925658234379</v>
      </c>
      <c r="FM85" s="1035">
        <f t="shared" si="738"/>
        <v>39.439983451536641</v>
      </c>
      <c r="FN85" s="1035">
        <f t="shared" si="738"/>
        <v>34.963777678171219</v>
      </c>
      <c r="FO85" s="1035">
        <f t="shared" si="738"/>
        <v>33.916113416988416</v>
      </c>
      <c r="FP85" s="1035">
        <f t="shared" si="738"/>
        <v>34.776550224215242</v>
      </c>
      <c r="FQ85" s="1035">
        <f t="shared" si="738"/>
        <v>32.791551882460972</v>
      </c>
      <c r="FR85" s="1034">
        <f t="shared" si="738"/>
        <v>36.387710947641715</v>
      </c>
      <c r="FS85" s="1034">
        <f t="shared" si="738"/>
        <v>36.715089514066499</v>
      </c>
      <c r="FT85" s="1034">
        <f t="shared" si="738"/>
        <v>37.463848709267879</v>
      </c>
      <c r="FU85" s="1034">
        <f t="shared" ref="FU85:FZ85" si="739">FU72*10^3/FU89</f>
        <v>35.549141965678629</v>
      </c>
      <c r="FV85" s="1034">
        <f t="shared" si="739"/>
        <v>33.256194690265488</v>
      </c>
      <c r="FW85" s="1034">
        <f t="shared" si="739"/>
        <v>35.115942028985508</v>
      </c>
      <c r="FX85" s="1034">
        <f t="shared" si="739"/>
        <v>35.986103390772655</v>
      </c>
      <c r="FY85" s="1034">
        <f t="shared" si="739"/>
        <v>35.124836885602434</v>
      </c>
      <c r="FZ85" s="1034">
        <f t="shared" si="739"/>
        <v>34.956499999999998</v>
      </c>
      <c r="GA85" s="1034">
        <f t="shared" ref="GA85:GB85" si="740">GA72*10^3/GA89</f>
        <v>29.281743524952621</v>
      </c>
      <c r="GB85" s="1034">
        <f t="shared" si="740"/>
        <v>39.020786262991415</v>
      </c>
      <c r="GC85" s="1034">
        <f t="shared" ref="GC85:GD85" si="741">GC72*10^3/GC89</f>
        <v>38.484368749999994</v>
      </c>
      <c r="GD85" s="1034">
        <f t="shared" si="741"/>
        <v>31.754634974533108</v>
      </c>
      <c r="GE85" s="1034">
        <f t="shared" ref="GE85" si="742">GE72*10^3/GE89</f>
        <v>36.853227791878169</v>
      </c>
      <c r="GF85" s="1034"/>
      <c r="GG85" s="1034"/>
      <c r="GH85"/>
      <c r="GI85"/>
      <c r="GJ85"/>
      <c r="GT85" s="2"/>
      <c r="GU85" s="2"/>
      <c r="GV85" s="2"/>
    </row>
    <row r="86" spans="1:208" s="9" customFormat="1">
      <c r="A86" s="11"/>
      <c r="B86" s="191"/>
      <c r="C86" s="1023">
        <f>Walkerhill!T1</f>
        <v>20</v>
      </c>
      <c r="D86" s="187" t="s">
        <v>93</v>
      </c>
      <c r="E86" s="191" t="s">
        <v>79</v>
      </c>
      <c r="F86" s="179">
        <f>INDEX(Walkerhill!$A$1:$AM$262,F$5,$C86)</f>
        <v>8857</v>
      </c>
      <c r="G86" s="179">
        <f>INDEX(Walkerhill!$A$1:$AM$262,G$5,$C86)</f>
        <v>9002</v>
      </c>
      <c r="H86" s="179">
        <f>INDEX(Walkerhill!$A$1:$AM$262,H$5,$C86)</f>
        <v>7630</v>
      </c>
      <c r="I86" s="179">
        <f>INDEX(Walkerhill!$A$1:$AM$262,I$5,$C86)</f>
        <v>8292</v>
      </c>
      <c r="J86" s="179">
        <f>INDEX(Walkerhill!$A$1:$AM$262,J$5,$C86)</f>
        <v>9392</v>
      </c>
      <c r="K86" s="179">
        <f>INDEX(Walkerhill!$A$1:$AM$262,K$5,$C86)</f>
        <v>7759</v>
      </c>
      <c r="L86" s="179">
        <f>INDEX(Walkerhill!$A$1:$AM$262,L$5,$C86)</f>
        <v>8569</v>
      </c>
      <c r="M86" s="179">
        <f>INDEX(Walkerhill!$A$1:$AM$262,M$5,$C86)</f>
        <v>8281</v>
      </c>
      <c r="N86" s="179">
        <f>INDEX(Walkerhill!$A$1:$AM$262,N$5,$C86)</f>
        <v>8601</v>
      </c>
      <c r="O86" s="179">
        <f>INDEX(Walkerhill!$A$1:$AM$262,O$5,$C86)</f>
        <v>9403</v>
      </c>
      <c r="P86" s="179">
        <f>INDEX(Walkerhill!$A$1:$AM$262,P$5,$C86)</f>
        <v>8123</v>
      </c>
      <c r="Q86" s="179">
        <f>INDEX(Walkerhill!$A$1:$AM$262,Q$5,$C86)</f>
        <v>8474</v>
      </c>
      <c r="R86" s="179">
        <f>INDEX(Walkerhill!$A$1:$AM$262,R$5,$C86)</f>
        <v>8623</v>
      </c>
      <c r="S86" s="179">
        <f>INDEX(Walkerhill!$A$1:$AM$262,S$5,$C86)</f>
        <v>7719</v>
      </c>
      <c r="T86" s="179">
        <f>INDEX(Walkerhill!$A$1:$AM$262,T$5,$C86)</f>
        <v>8883</v>
      </c>
      <c r="U86" s="179">
        <f>INDEX(Walkerhill!$A$1:$AM$262,U$5,$C86)</f>
        <v>9750</v>
      </c>
      <c r="V86" s="179">
        <f>INDEX(Walkerhill!$A$1:$AM$262,V$5,$C86)</f>
        <v>9970</v>
      </c>
      <c r="W86" s="179">
        <f>INDEX(Walkerhill!$A$1:$AM$262,W$5,$C86)</f>
        <v>9177</v>
      </c>
      <c r="X86" s="179">
        <f>INDEX(Walkerhill!$A$1:$AM$262,X$5,$C86)</f>
        <v>9048</v>
      </c>
      <c r="Y86" s="179">
        <f>INDEX(Walkerhill!$A$1:$AM$262,Y$5,$C86)</f>
        <v>9519</v>
      </c>
      <c r="Z86" s="179">
        <f>INDEX(Walkerhill!$A$1:$AM$262,Z$5,$C86)</f>
        <v>8754</v>
      </c>
      <c r="AA86" s="179">
        <f>INDEX(Walkerhill!$A$1:$AM$262,AA$5,$C86)</f>
        <v>9571</v>
      </c>
      <c r="AB86" s="179">
        <f>INDEX(Walkerhill!$A$1:$AM$262,AB$5,$C86)</f>
        <v>8655</v>
      </c>
      <c r="AC86" s="179">
        <f>INDEX(Walkerhill!$A$1:$AM$262,AC$5,$C86)</f>
        <v>9348</v>
      </c>
      <c r="AD86" s="179">
        <f>INDEX(Walkerhill!$A$1:$AM$262,AD$5,$C86)</f>
        <v>9502</v>
      </c>
      <c r="AE86" s="179">
        <f>INDEX(Walkerhill!$A$1:$AM$262,AE$5,$C86)</f>
        <v>8690</v>
      </c>
      <c r="AF86" s="179">
        <f>INDEX(Walkerhill!$A$1:$AM$262,AF$5,$C86)</f>
        <v>8641</v>
      </c>
      <c r="AG86" s="179">
        <f>INDEX(Walkerhill!$A$1:$AM$262,AG$5,$C86)</f>
        <v>8376</v>
      </c>
      <c r="AH86" s="179">
        <f>INDEX(Walkerhill!$A$1:$AM$262,AH$5,$C86)</f>
        <v>8864</v>
      </c>
      <c r="AI86" s="179">
        <f>INDEX(Walkerhill!$A$1:$AM$262,AI$5,$C86)</f>
        <v>8795</v>
      </c>
      <c r="AJ86" s="179">
        <f>INDEX(Walkerhill!$A$1:$AM$262,AJ$5,$C86)</f>
        <v>8309</v>
      </c>
      <c r="AK86" s="179">
        <f>INDEX(Walkerhill!$A$1:$AM$262,AK$5,$C86)</f>
        <v>9424</v>
      </c>
      <c r="AL86" s="179">
        <f>INDEX(Walkerhill!$A$1:$AM$262,AL$5,$C86)</f>
        <v>8947</v>
      </c>
      <c r="AM86" s="179">
        <f>INDEX(Walkerhill!$A$1:$AM$262,AM$5,$C86)</f>
        <v>9993</v>
      </c>
      <c r="AN86" s="179">
        <f>INDEX(Walkerhill!$A$1:$AM$262,AN$5,$C86)</f>
        <v>9345</v>
      </c>
      <c r="AO86" s="179">
        <f>INDEX(Walkerhill!$A$1:$AM$262,AO$5,$C86)</f>
        <v>9672</v>
      </c>
      <c r="AP86" s="179">
        <f>INDEX(Walkerhill!$A$1:$AM$262,AP$5,$C86)</f>
        <v>9519</v>
      </c>
      <c r="AQ86" s="179">
        <f>INDEX(Walkerhill!$A$1:$AM$262,AQ$5,$C86)</f>
        <v>9023</v>
      </c>
      <c r="AR86" s="179">
        <f>INDEX(Walkerhill!$A$1:$AM$262,AR$5,$C86)</f>
        <v>9392</v>
      </c>
      <c r="AS86" s="179">
        <f>INDEX(Walkerhill!$A$1:$AM$262,AS$5,$C86)</f>
        <v>8686</v>
      </c>
      <c r="AT86" s="179">
        <f>INDEX(Walkerhill!$A$1:$AM$262,AT$5,$C86)</f>
        <v>9404</v>
      </c>
      <c r="AU86" s="179">
        <f>INDEX(Walkerhill!$A$1:$AM$262,AU$5,$C86)</f>
        <v>7552</v>
      </c>
      <c r="AV86" s="179">
        <f>INDEX(Walkerhill!$A$1:$AM$262,AV$5,$C86)</f>
        <v>8364</v>
      </c>
      <c r="AW86" s="179">
        <f>INDEX(Walkerhill!$A$1:$AM$262,AW$5,$C86)</f>
        <v>8527</v>
      </c>
      <c r="AX86" s="179">
        <f>INDEX(Walkerhill!$A$1:$AM$262,AX$5,$C86)</f>
        <v>8443</v>
      </c>
      <c r="AY86" s="179">
        <f>INDEX(Walkerhill!$A$1:$AM$262,AY$5,$C86)</f>
        <v>8823</v>
      </c>
      <c r="AZ86" s="179">
        <f>INDEX(Walkerhill!$A$1:$AM$262,AZ$5,$C86)</f>
        <v>8649</v>
      </c>
      <c r="BA86" s="179">
        <f>INDEX(Walkerhill!$A$1:$AM$262,BA$5,$C86)</f>
        <v>8313</v>
      </c>
      <c r="BB86" s="179">
        <f>INDEX(Walkerhill!$A$1:$AM$262,BB$5,$C86)</f>
        <v>8404</v>
      </c>
      <c r="BC86" s="179">
        <f>INDEX(Walkerhill!$A$1:$AM$262,BC$5,$C86)</f>
        <v>7073</v>
      </c>
      <c r="BD86" s="179">
        <f>INDEX(Walkerhill!$A$1:$AM$262,BD$5,$C86)</f>
        <v>7610</v>
      </c>
      <c r="BE86" s="179">
        <f>INDEX(Walkerhill!$A$1:$AM$262,BE$5,$C86)</f>
        <v>7518</v>
      </c>
      <c r="BF86" s="179">
        <f>INDEX(Walkerhill!$A$1:$AM$262,BF$5,$C86)</f>
        <v>8596</v>
      </c>
      <c r="BG86" s="179">
        <f>INDEX(Walkerhill!$A$1:$AM$262,BG$5,$C86)</f>
        <v>4522</v>
      </c>
      <c r="BH86" s="179">
        <f>INDEX(Walkerhill!$A$1:$AM$262,BH$5,$C86)</f>
        <v>5332</v>
      </c>
      <c r="BI86" s="481">
        <f>INDEX(Walkerhill!$A$1:$AM$262,BI$5,$C86)</f>
        <v>6958</v>
      </c>
      <c r="BJ86" s="481">
        <f>INDEX(Walkerhill!$A$1:$AM$262,BJ$5,$C86)</f>
        <v>7882</v>
      </c>
      <c r="BK86" s="481">
        <f>INDEX(Walkerhill!$A$1:$AM$262,BK$5,$C86)</f>
        <v>8276</v>
      </c>
      <c r="BL86" s="481">
        <f>INDEX(Walkerhill!$A$1:$AM$262,BL$5,$C86)</f>
        <v>7810</v>
      </c>
      <c r="BM86" s="481">
        <f>INDEX(Walkerhill!$A$1:$AM$262,BM$5,$C86)</f>
        <v>7557</v>
      </c>
      <c r="BN86" s="481">
        <f>INDEX(Walkerhill!$A$1:$AM$262,BN$5,$C86)</f>
        <v>8057</v>
      </c>
      <c r="BO86" s="742">
        <f>INDEX(Walkerhill!$A$1:$AM$262,BO$5,$C86)</f>
        <v>7044</v>
      </c>
      <c r="BP86" s="481">
        <f>INDEX(Walkerhill!$A$1:$AM$262,BP$5,$C86)</f>
        <v>7875</v>
      </c>
      <c r="BQ86" s="481">
        <f>INDEX(Walkerhill!$A$1:$AM$262,BQ$5,$C86)</f>
        <v>7463</v>
      </c>
      <c r="BR86" s="481">
        <f>INDEX(Walkerhill!$A$1:$AM$262,BR$5,$C86)</f>
        <v>8595</v>
      </c>
      <c r="BS86" s="481">
        <f>INDEX(Walkerhill!$A$1:$AM$262,BS$5,$C86)</f>
        <v>7682</v>
      </c>
      <c r="BT86" s="481">
        <f>INDEX(Walkerhill!$A$1:$AM$262,BT$5,$C86)</f>
        <v>8026</v>
      </c>
      <c r="BU86" s="481">
        <f>INDEX(Walkerhill!$A$1:$AM$262,BU$5,$C86)</f>
        <v>7346</v>
      </c>
      <c r="BV86" s="481">
        <f>INDEX(Walkerhill!$A$1:$AM$262,BV$5,$C86)</f>
        <v>7244</v>
      </c>
      <c r="BW86" s="481">
        <f>INDEX(Walkerhill!$A$1:$AM$262,BW$5,$C86)</f>
        <v>8293</v>
      </c>
      <c r="BX86" s="481">
        <f>INDEX(Walkerhill!$A$1:$AM$262,BX$5,$C86)</f>
        <v>7185</v>
      </c>
      <c r="BY86" s="481">
        <f>INDEX(Walkerhill!$A$1:$AM$262,BY$5,$C86)</f>
        <v>7840</v>
      </c>
      <c r="BZ86" s="481">
        <f>INDEX(Walkerhill!$A$1:$AM$262,BZ$5,$C86)</f>
        <v>7572</v>
      </c>
      <c r="CA86" s="742">
        <f>INDEX(Walkerhill!$A$1:$AM$262,CA$5,$C86)</f>
        <v>6176</v>
      </c>
      <c r="CB86" s="481">
        <f>INDEX(Walkerhill!$A$1:$AM$262,CB$5,$C86)</f>
        <v>6753</v>
      </c>
      <c r="CC86" s="481">
        <f>INDEX(Walkerhill!$A$1:$AM$262,CC$5,$C86)</f>
        <v>5879</v>
      </c>
      <c r="CD86" s="481">
        <f>INDEX(Walkerhill!$A$1:$AM$262,CD$5,$C86)</f>
        <v>5909</v>
      </c>
      <c r="CE86" s="481">
        <f>INDEX(Walkerhill!$A$1:$AM$262,CE$5,$C86)</f>
        <v>5493</v>
      </c>
      <c r="CF86" s="481">
        <f>INDEX(Walkerhill!$A$1:$AM$262,CF$5,$C86)</f>
        <v>6367</v>
      </c>
      <c r="CG86" s="481">
        <f>INDEX(Walkerhill!$A$1:$AM$262,CG$5,$C86)</f>
        <v>6328</v>
      </c>
      <c r="CH86" s="481">
        <f>INDEX(Walkerhill!$A$1:$AM$262,CH$5,$C86)</f>
        <v>6148</v>
      </c>
      <c r="CI86" s="481">
        <f>INDEX(Walkerhill!$A$1:$AM$262,CI$5,$C86)</f>
        <v>6296</v>
      </c>
      <c r="CJ86" s="481">
        <f>INDEX(Walkerhill!$A$1:$AM$262,CJ$5,$C86)</f>
        <v>6112</v>
      </c>
      <c r="CK86" s="481">
        <f>INDEX(Walkerhill!$A$1:$AM$262,CK$5,$C86)</f>
        <v>6651</v>
      </c>
      <c r="CL86" s="481">
        <f>INDEX(Walkerhill!$A$1:$AM$262,CL$5,$C86)</f>
        <v>6965</v>
      </c>
      <c r="CM86" s="481">
        <f>INDEX(Walkerhill!$A$1:$AM$262,CM$5,$C86)</f>
        <v>5598</v>
      </c>
      <c r="CN86" s="481">
        <f>INDEX(Walkerhill!$A$1:$AM$262,CN$5,$C86)</f>
        <v>6098</v>
      </c>
      <c r="CO86" s="481">
        <f>INDEX(Walkerhill!$A$1:$AM$262,CO$5,$C86)</f>
        <v>5945</v>
      </c>
      <c r="CP86" s="481">
        <f>INDEX(Walkerhill!$A$1:$AM$262,CP$5,$C86)</f>
        <v>6166</v>
      </c>
      <c r="CQ86" s="481">
        <f>INDEX(Walkerhill!$A$1:$AM$262,CQ$5,$C86)</f>
        <v>5627</v>
      </c>
      <c r="CR86" s="481">
        <f>INDEX(Walkerhill!$A$1:$AM$262,CR$5,$C86)</f>
        <v>5958</v>
      </c>
      <c r="CS86" s="481">
        <f>INDEX(Walkerhill!$A$1:$AM$262,CS$5,$C86)</f>
        <v>5897</v>
      </c>
      <c r="CT86" s="481">
        <f>INDEX(Walkerhill!$A$1:$AM$262,CT$5,$C86)</f>
        <v>5514</v>
      </c>
      <c r="CU86" s="481">
        <f>INDEX(Walkerhill!$A$1:$AM$262,CU$5,$C86)</f>
        <v>6434</v>
      </c>
      <c r="CV86" s="481">
        <f>INDEX(Walkerhill!$A$1:$AM$262,CV$5,$C86)</f>
        <v>5891</v>
      </c>
      <c r="CW86" s="481">
        <f>INDEX(Walkerhill!$A$1:$AM$262,CW$5,$C86)</f>
        <v>6380</v>
      </c>
      <c r="CX86" s="481">
        <f>INDEX(Walkerhill!$A$1:$AM$262,CX$5,$C86)</f>
        <v>6383</v>
      </c>
      <c r="CY86" s="481">
        <f>INDEX(Walkerhill!$A$1:$AM$262,CY$5,$C86)</f>
        <v>5816</v>
      </c>
      <c r="CZ86" s="481">
        <f>INDEX(Walkerhill!$A$1:$AM$262,CZ$5,$C86)</f>
        <v>6862</v>
      </c>
      <c r="DA86" s="481">
        <f>INDEX(Walkerhill!$A$1:$AM$262,DA$5,$C86)</f>
        <v>6302</v>
      </c>
      <c r="DB86" s="481">
        <f>INDEX(Walkerhill!$A$1:$AM$262,DB$5,$C86)</f>
        <v>6663</v>
      </c>
      <c r="DC86" s="481">
        <f>INDEX(Walkerhill!$A$1:$AM$262,DC$5,$C86)</f>
        <v>6731</v>
      </c>
      <c r="DD86" s="481">
        <f>INDEX(Walkerhill!$A$1:$AM$262,DD$5,$C86)</f>
        <v>6320</v>
      </c>
      <c r="DE86" s="481">
        <f>INDEX(Walkerhill!$A$1:$AM$262,DE$5,$C86)</f>
        <v>6462</v>
      </c>
      <c r="DF86" s="481">
        <f>INDEX(Walkerhill!$A$1:$AM$262,DF$5,$C86)</f>
        <v>6490</v>
      </c>
      <c r="DG86" s="481">
        <f>INDEX(Walkerhill!$A$1:$AM$262,DG$5,$C86)</f>
        <v>6436</v>
      </c>
      <c r="DH86" s="481">
        <f>INDEX(Walkerhill!$A$1:$AM$262,DH$5,$C86)</f>
        <v>6052</v>
      </c>
      <c r="DI86" s="481">
        <f>INDEX(Walkerhill!$A$1:$AM$262,DI$5,$C86)</f>
        <v>6271</v>
      </c>
      <c r="DJ86" s="481">
        <f>INDEX(Walkerhill!$A$1:$AM$262,DJ$5,$C86)</f>
        <v>6453</v>
      </c>
      <c r="DK86" s="481">
        <f>INDEX(Walkerhill!$A$1:$AM$262,DK$5,$C86)</f>
        <v>4695</v>
      </c>
      <c r="DL86" s="481">
        <f>INDEX(Walkerhill!$A$1:$AM$262,DL$5,$C86)</f>
        <v>2385</v>
      </c>
      <c r="DM86" s="481">
        <f>INDEX(Walkerhill!$A$1:$AM$262,DM$5,$C86)</f>
        <v>1222</v>
      </c>
      <c r="DN86" s="481">
        <f>INDEX(Walkerhill!$A$1:$AM$262,DN$5,$C86)</f>
        <v>2632</v>
      </c>
      <c r="DO86" s="481">
        <f>INDEX(Walkerhill!$A$1:$AM$262,DO$5,$C86)</f>
        <v>2449</v>
      </c>
      <c r="DP86" s="481">
        <f>INDEX(Walkerhill!$A$1:$AM$262,DP$5,$C86)</f>
        <v>2231</v>
      </c>
      <c r="DQ86" s="481">
        <f>INDEX(Walkerhill!$A$1:$AM$262,DQ$5,$C86)</f>
        <v>2192</v>
      </c>
      <c r="DR86" s="481">
        <f>INDEX(Walkerhill!$A$1:$AM$262,DR$5,$C86)</f>
        <v>2059</v>
      </c>
      <c r="DS86" s="481">
        <f>INDEX(Walkerhill!$A$1:$AM$262,DS$5,$C86)</f>
        <v>2024</v>
      </c>
      <c r="DT86" s="481">
        <f>INDEX(Walkerhill!$A$1:$AM$262,DT$5,$C86)</f>
        <v>2099</v>
      </c>
      <c r="DU86" s="481">
        <f>INDEX(Walkerhill!$A$1:$AM$262,DU$5,$C86)</f>
        <v>588</v>
      </c>
      <c r="DV86" s="481">
        <f>INDEX(Walkerhill!$A$1:$AM$262,DV$5,$C86)</f>
        <v>1424</v>
      </c>
      <c r="DW86" s="481">
        <f>INDEX(Walkerhill!$A$1:$AM$262,DW$5,$C86)</f>
        <v>2336</v>
      </c>
      <c r="DX86" s="481">
        <f>INDEX(Walkerhill!$A$1:$AM$262,DX$5,$C86)</f>
        <v>2423</v>
      </c>
      <c r="DY86" s="481">
        <f>INDEX(Walkerhill!$A$1:$AM$262,DY$5,$C86)</f>
        <v>2406</v>
      </c>
      <c r="DZ86" s="481">
        <f>INDEX(Walkerhill!$A$1:$AM$262,DZ$5,$C86)</f>
        <v>2042</v>
      </c>
      <c r="EA86" s="481">
        <f>INDEX(Walkerhill!$A$1:$AM$262,EA$5,$C86)</f>
        <v>1844</v>
      </c>
      <c r="EB86" s="481">
        <f>INDEX(Walkerhill!$A$1:$AM$262,EB$5,$C86)</f>
        <v>1747</v>
      </c>
      <c r="EC86" s="481">
        <f>INDEX(Walkerhill!$A$1:$AM$262,EC$5,$C86)</f>
        <v>1313</v>
      </c>
      <c r="ED86" s="481">
        <f>INDEX(Walkerhill!$A$1:$AM$262,ED$5,$C86)</f>
        <v>1561</v>
      </c>
      <c r="EE86" s="481">
        <f>INDEX(Walkerhill!$A$1:$AM$262,EE$5,$C86)</f>
        <v>1879</v>
      </c>
      <c r="EF86" s="481">
        <f>INDEX(Walkerhill!$A$1:$AM$262,EF$5,$C86)</f>
        <v>1842</v>
      </c>
      <c r="EG86" s="481">
        <f>INDEX(Walkerhill!$A$1:$AM$262,EG$5,$C86)</f>
        <v>1795</v>
      </c>
      <c r="EH86" s="481">
        <f>INDEX(Walkerhill!$A$1:$AM$262,EH$5,$C86)</f>
        <v>1638</v>
      </c>
      <c r="EI86" s="481">
        <f>INDEX(Walkerhill!$A$1:$AM$262,EI$5,$C86)</f>
        <v>1550</v>
      </c>
      <c r="EJ86" s="481">
        <f>INDEX(Walkerhill!$A$1:$AM$262,EJ$5,$C86)</f>
        <v>1753</v>
      </c>
      <c r="EK86" s="481">
        <f>INDEX(Walkerhill!$A$1:$AM$262,EK$5,$C86)</f>
        <v>1908</v>
      </c>
      <c r="EL86" s="481">
        <f>INDEX(Walkerhill!$A$1:$AM$262,EL$5,$C86)</f>
        <v>1833</v>
      </c>
      <c r="EM86" s="481">
        <f>INDEX(Walkerhill!$A$1:$AM$262,EM$5,$C86)</f>
        <v>1869</v>
      </c>
      <c r="EN86" s="481">
        <f>INDEX(Walkerhill!$A$1:$AM$262,EN$5,$C86)</f>
        <v>2726</v>
      </c>
      <c r="EO86" s="481">
        <f>INDEX(Walkerhill!$A$1:$AM$262,EO$5,$C86)</f>
        <v>3505</v>
      </c>
      <c r="EP86" s="481">
        <f>INDEX(Walkerhill!$A$1:$AM$262,EP$5,$C86)</f>
        <v>3790</v>
      </c>
      <c r="EQ86" s="481">
        <f>INDEX(Walkerhill!$A$1:$AM$262,EQ$5,$C86)</f>
        <v>3510</v>
      </c>
      <c r="ER86" s="481">
        <f>INDEX(Walkerhill!$A$1:$AM$262,ER$5,$C86)</f>
        <v>3794</v>
      </c>
      <c r="ES86" s="481">
        <f>INDEX(Walkerhill!$A$1:$AM$262,ES$5,$C86)</f>
        <v>4117</v>
      </c>
      <c r="ET86" s="481">
        <f>INDEX(Walkerhill!$A$1:$AM$262,ET$5,$C86)</f>
        <v>4282</v>
      </c>
      <c r="EU86" s="481">
        <f>INDEX(Walkerhill!$A$1:$AM$262,EU$5,$C86)</f>
        <v>3877</v>
      </c>
      <c r="EV86" s="481">
        <f>INDEX(Walkerhill!$A$1:$AM$262,EV$5,$C86)</f>
        <v>4410</v>
      </c>
      <c r="EW86" s="481">
        <f>INDEX(Walkerhill!$A$1:$AM$262,EW$5,$C86)</f>
        <v>4579</v>
      </c>
      <c r="EX86" s="481">
        <f>INDEX(Walkerhill!$A$1:$AM$262,EX$5,$C86)</f>
        <v>5511</v>
      </c>
      <c r="EY86" s="481">
        <f>INDEX(Walkerhill!$A$1:$AM$262,EY$5,$C86)</f>
        <v>4852</v>
      </c>
      <c r="EZ86" s="481">
        <f>INDEX(Walkerhill!$A$1:$AM$262,EZ$5,$C86)</f>
        <v>5148</v>
      </c>
      <c r="FA86" s="481">
        <f>INDEX(Walkerhill!$A$1:$AM$262,FA$5,$C86)</f>
        <v>5300</v>
      </c>
      <c r="FB86" s="481">
        <f>INDEX(Walkerhill!$A$1:$AM$262,FB$5,$C86)</f>
        <v>5326</v>
      </c>
      <c r="FC86" s="481">
        <f>INDEX(Walkerhill!$A$1:$AM$262,FC$5,$C86)</f>
        <v>5139</v>
      </c>
      <c r="FD86" s="481">
        <f>INDEX(Walkerhill!$A$1:$AM$262,FD$5,$C86)</f>
        <v>5299</v>
      </c>
      <c r="FE86" s="481">
        <f>INDEX(Walkerhill!$A$1:$AM$262,FE$5,$C86)</f>
        <v>5487</v>
      </c>
      <c r="FF86" s="481">
        <f>INDEX(Walkerhill!$A$1:$AM$262,FF$5,$C86)</f>
        <v>5301</v>
      </c>
      <c r="FG86" s="481">
        <f>INDEX(Walkerhill!$A$1:$AM$262,FG$5,$C86)</f>
        <v>4596</v>
      </c>
      <c r="FH86" s="481">
        <f>INDEX(Walkerhill!$A$1:$AM$262,FH$5,$C86)</f>
        <v>5289</v>
      </c>
      <c r="FI86" s="481">
        <f>INDEX(Walkerhill!$A$1:$AM$262,FI$5,$C86)</f>
        <v>5153</v>
      </c>
      <c r="FJ86" s="481">
        <f>INDEX(Walkerhill!$A$1:$AM$262,FJ$5,$C86)</f>
        <v>5575</v>
      </c>
      <c r="FK86" s="481">
        <f>INDEX(Walkerhill!$A$1:$AM$262,FK$5,$C86)</f>
        <v>5342</v>
      </c>
      <c r="FL86" s="481">
        <f>INDEX(Walkerhill!$A$1:$AM$262,FL$5,$C86)</f>
        <v>4995</v>
      </c>
      <c r="FM86" s="481">
        <f>INDEX(Walkerhill!$A$1:$AM$262,FM$5,$C86)</f>
        <v>5750</v>
      </c>
      <c r="FN86" s="481">
        <f>INDEX(Walkerhill!$A$1:$AM$262,FN$5,$C86)</f>
        <v>5586</v>
      </c>
      <c r="FO86" s="481">
        <f>INDEX(Walkerhill!$A$1:$AM$262,FO$5,$C86)</f>
        <v>5513</v>
      </c>
      <c r="FP86" s="481">
        <f>INDEX(Walkerhill!$A$1:$AM$262,FP$5,$C86)</f>
        <v>5151</v>
      </c>
      <c r="FQ86" s="481">
        <f>INDEX(Walkerhill!$A$1:$AM$262,FQ$5,$C86)</f>
        <v>4814</v>
      </c>
      <c r="FR86" s="481">
        <f>INDEX(Walkerhill!$A$1:$AM$262,FR$5,$C86)</f>
        <v>5067</v>
      </c>
      <c r="FS86" s="481">
        <f>INDEX(Walkerhill!$A$1:$AM$262,FS$5,$C86)</f>
        <v>4737</v>
      </c>
      <c r="FT86" s="481">
        <f>INDEX(Walkerhill!$A$1:$AM$262,FT$5,$C86)</f>
        <v>5664</v>
      </c>
      <c r="FU86" s="481">
        <f>INDEX(Walkerhill!$A$1:$AM$262,FU$5,$C86)</f>
        <v>5643</v>
      </c>
      <c r="FV86" s="481">
        <f>INDEX(Walkerhill!$A$1:$AM$262,FV$5,$C86)</f>
        <v>5641</v>
      </c>
      <c r="FW86" s="481">
        <f>INDEX(Walkerhill!$A$1:$AM$262,FW$5,$C86)</f>
        <v>4881</v>
      </c>
      <c r="FX86" s="481">
        <f>INDEX(Walkerhill!$A$1:$AM$262,FX$5,$C86)</f>
        <v>4858</v>
      </c>
      <c r="FY86" s="481">
        <f>INDEX(Walkerhill!$A$1:$AM$262,FY$5,$C86)</f>
        <v>5367</v>
      </c>
      <c r="FZ86" s="481">
        <f>INDEX(Walkerhill!$A$1:$AM$262,FZ$5,$C86)</f>
        <v>5131</v>
      </c>
      <c r="GA86" s="481">
        <f>INDEX(Walkerhill!$A$1:$AM$262,GA$5,$C86)</f>
        <v>5090</v>
      </c>
      <c r="GB86" s="481">
        <f>INDEX(Walkerhill!$A$1:$AM$262,GB$5,$C86)</f>
        <v>5524</v>
      </c>
      <c r="GC86" s="481">
        <f>INDEX(Walkerhill!$A$1:$AM$262,GC$5,$C86)</f>
        <v>5203</v>
      </c>
      <c r="GD86" s="481">
        <f>INDEX(Walkerhill!$A$1:$AM$262,GD$5,$C86)</f>
        <v>5556</v>
      </c>
      <c r="GE86" s="481">
        <f>INDEX(Walkerhill!$A$1:$AM$262,GE$5,$C86)</f>
        <v>4286</v>
      </c>
      <c r="GF86" s="481"/>
      <c r="GG86" s="481"/>
      <c r="GH86"/>
      <c r="GI86"/>
      <c r="GJ86"/>
      <c r="GT86" s="173"/>
      <c r="GU86" s="173"/>
      <c r="GV86" s="173"/>
      <c r="GW86" s="173"/>
      <c r="GX86" s="173"/>
      <c r="GY86" s="173"/>
      <c r="GZ86" s="173"/>
    </row>
    <row r="87" spans="1:208" s="173" customFormat="1">
      <c r="A87" s="11"/>
      <c r="B87" s="188"/>
      <c r="C87" s="188"/>
      <c r="D87" s="188" t="s">
        <v>97</v>
      </c>
      <c r="E87" s="188" t="s">
        <v>98</v>
      </c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10">
        <f t="shared" ref="S87:CD87" si="743">S86/G86-1</f>
        <v>-0.14252388358142631</v>
      </c>
      <c r="T87" s="10">
        <f t="shared" si="743"/>
        <v>0.16422018348623846</v>
      </c>
      <c r="U87" s="10">
        <f t="shared" si="743"/>
        <v>0.17583212735166431</v>
      </c>
      <c r="V87" s="10">
        <f t="shared" si="743"/>
        <v>6.1541737649063011E-2</v>
      </c>
      <c r="W87" s="10">
        <f t="shared" si="743"/>
        <v>0.18275550973063548</v>
      </c>
      <c r="X87" s="10">
        <f t="shared" si="743"/>
        <v>5.5899171431905703E-2</v>
      </c>
      <c r="Y87" s="10">
        <f t="shared" si="743"/>
        <v>0.14949885279555608</v>
      </c>
      <c r="Z87" s="10">
        <f t="shared" si="743"/>
        <v>1.7788629229159358E-2</v>
      </c>
      <c r="AA87" s="10">
        <f t="shared" si="743"/>
        <v>1.7866638306923255E-2</v>
      </c>
      <c r="AB87" s="10">
        <f t="shared" si="743"/>
        <v>6.5493044441708781E-2</v>
      </c>
      <c r="AC87" s="10">
        <f t="shared" si="743"/>
        <v>0.10313901345291487</v>
      </c>
      <c r="AD87" s="10">
        <f t="shared" si="743"/>
        <v>0.10193668096950015</v>
      </c>
      <c r="AE87" s="10">
        <f t="shared" si="743"/>
        <v>0.12579349656691274</v>
      </c>
      <c r="AF87" s="10">
        <f t="shared" si="743"/>
        <v>-2.724304851964432E-2</v>
      </c>
      <c r="AG87" s="10">
        <f t="shared" si="743"/>
        <v>-0.14092307692307693</v>
      </c>
      <c r="AH87" s="10">
        <f t="shared" si="743"/>
        <v>-0.11093279839518555</v>
      </c>
      <c r="AI87" s="10">
        <f t="shared" si="743"/>
        <v>-4.162580363953361E-2</v>
      </c>
      <c r="AJ87" s="10">
        <f t="shared" si="743"/>
        <v>-8.1675508399646324E-2</v>
      </c>
      <c r="AK87" s="10">
        <f t="shared" si="743"/>
        <v>-9.9800399201597223E-3</v>
      </c>
      <c r="AL87" s="10">
        <f t="shared" si="743"/>
        <v>2.2047064199223199E-2</v>
      </c>
      <c r="AM87" s="10">
        <f t="shared" si="743"/>
        <v>4.4091526486260468E-2</v>
      </c>
      <c r="AN87" s="10">
        <f t="shared" si="743"/>
        <v>7.9722703639514725E-2</v>
      </c>
      <c r="AO87" s="10">
        <f t="shared" si="743"/>
        <v>3.4659820282413323E-2</v>
      </c>
      <c r="AP87" s="10">
        <f t="shared" si="743"/>
        <v>1.7890970322036459E-3</v>
      </c>
      <c r="AQ87" s="10">
        <f t="shared" si="743"/>
        <v>3.8319907940161047E-2</v>
      </c>
      <c r="AR87" s="10">
        <f t="shared" si="743"/>
        <v>8.6911237125332663E-2</v>
      </c>
      <c r="AS87" s="10">
        <f t="shared" si="743"/>
        <v>3.7010506208214E-2</v>
      </c>
      <c r="AT87" s="10">
        <f t="shared" si="743"/>
        <v>6.0920577617328497E-2</v>
      </c>
      <c r="AU87" s="10">
        <f t="shared" si="743"/>
        <v>-0.14133030130756108</v>
      </c>
      <c r="AV87" s="10">
        <f t="shared" si="743"/>
        <v>6.6193284390418938E-3</v>
      </c>
      <c r="AW87" s="10">
        <f t="shared" si="743"/>
        <v>-9.5182512733446467E-2</v>
      </c>
      <c r="AX87" s="10">
        <f t="shared" si="743"/>
        <v>-5.6331731306583199E-2</v>
      </c>
      <c r="AY87" s="10">
        <f t="shared" si="743"/>
        <v>-0.11708195737015914</v>
      </c>
      <c r="AZ87" s="10">
        <f t="shared" si="743"/>
        <v>-7.447833065810594E-2</v>
      </c>
      <c r="BA87" s="10">
        <f t="shared" si="743"/>
        <v>-0.14050868486352353</v>
      </c>
      <c r="BB87" s="10">
        <f t="shared" si="743"/>
        <v>-0.11713415274713734</v>
      </c>
      <c r="BC87" s="10">
        <f t="shared" si="743"/>
        <v>-0.2161143743765932</v>
      </c>
      <c r="BD87" s="10">
        <f t="shared" si="743"/>
        <v>-0.18973594548551964</v>
      </c>
      <c r="BE87" s="10">
        <f t="shared" si="743"/>
        <v>-0.13446926087957634</v>
      </c>
      <c r="BF87" s="10">
        <f t="shared" si="743"/>
        <v>-8.5920884729902114E-2</v>
      </c>
      <c r="BG87" s="10">
        <f t="shared" si="743"/>
        <v>-0.40121822033898302</v>
      </c>
      <c r="BH87" s="10">
        <f t="shared" si="743"/>
        <v>-0.36250597800095652</v>
      </c>
      <c r="BI87" s="487">
        <f t="shared" si="743"/>
        <v>-0.18400375278527037</v>
      </c>
      <c r="BJ87" s="487">
        <f t="shared" si="743"/>
        <v>-6.6445576216984437E-2</v>
      </c>
      <c r="BK87" s="487">
        <f t="shared" si="743"/>
        <v>-6.1997053156522708E-2</v>
      </c>
      <c r="BL87" s="487">
        <f t="shared" si="743"/>
        <v>-9.7005434154237458E-2</v>
      </c>
      <c r="BM87" s="487">
        <f t="shared" si="743"/>
        <v>-9.0941898231685303E-2</v>
      </c>
      <c r="BN87" s="487">
        <f t="shared" si="743"/>
        <v>-4.1289861970490227E-2</v>
      </c>
      <c r="BO87" s="736">
        <f t="shared" si="743"/>
        <v>-4.1000989679060851E-3</v>
      </c>
      <c r="BP87" s="487">
        <f t="shared" si="743"/>
        <v>3.4822601839684664E-2</v>
      </c>
      <c r="BQ87" s="487">
        <f t="shared" si="743"/>
        <v>-7.3157754722000812E-3</v>
      </c>
      <c r="BR87" s="487">
        <f t="shared" si="743"/>
        <v>-1.1633317822246081E-4</v>
      </c>
      <c r="BS87" s="487">
        <f t="shared" si="743"/>
        <v>0.69880583812472352</v>
      </c>
      <c r="BT87" s="487">
        <f t="shared" si="743"/>
        <v>0.50525131282820701</v>
      </c>
      <c r="BU87" s="487">
        <f t="shared" si="743"/>
        <v>5.5763150330554678E-2</v>
      </c>
      <c r="BV87" s="487">
        <f t="shared" si="743"/>
        <v>-8.0943922862217743E-2</v>
      </c>
      <c r="BW87" s="487">
        <f t="shared" si="743"/>
        <v>2.0541324311260656E-3</v>
      </c>
      <c r="BX87" s="487">
        <f t="shared" si="743"/>
        <v>-8.0025608194622233E-2</v>
      </c>
      <c r="BY87" s="487">
        <f t="shared" si="743"/>
        <v>3.7448723038242759E-2</v>
      </c>
      <c r="BZ87" s="487">
        <f t="shared" si="743"/>
        <v>-6.0196102767779536E-2</v>
      </c>
      <c r="CA87" s="736">
        <f t="shared" si="743"/>
        <v>-0.12322544009085745</v>
      </c>
      <c r="CB87" s="487">
        <f t="shared" si="743"/>
        <v>-0.14247619047619042</v>
      </c>
      <c r="CC87" s="487">
        <f t="shared" si="743"/>
        <v>-0.21224708562240391</v>
      </c>
      <c r="CD87" s="487">
        <f t="shared" si="743"/>
        <v>-0.31250727166957537</v>
      </c>
      <c r="CE87" s="487">
        <f t="shared" ref="CE87:DA87" si="744">CE86/BS86-1</f>
        <v>-0.28495183545951575</v>
      </c>
      <c r="CF87" s="487">
        <f t="shared" si="744"/>
        <v>-0.20670321455270368</v>
      </c>
      <c r="CG87" s="487">
        <f t="shared" si="744"/>
        <v>-0.13857881840457387</v>
      </c>
      <c r="CH87" s="487">
        <f t="shared" si="744"/>
        <v>-0.15129762562120375</v>
      </c>
      <c r="CI87" s="487">
        <f t="shared" si="744"/>
        <v>-0.24080549861328826</v>
      </c>
      <c r="CJ87" s="487">
        <f t="shared" si="744"/>
        <v>-0.14933890048712595</v>
      </c>
      <c r="CK87" s="487">
        <f t="shared" si="744"/>
        <v>-0.15165816326530612</v>
      </c>
      <c r="CL87" s="487">
        <f>CL86/BZ86-1</f>
        <v>-8.0163761225567898E-2</v>
      </c>
      <c r="CM87" s="487">
        <f>CM86/CA86-1</f>
        <v>-9.3588082901554404E-2</v>
      </c>
      <c r="CN87" s="487">
        <f>CN86/CB86-1</f>
        <v>-9.6993928624315107E-2</v>
      </c>
      <c r="CO87" s="487">
        <f>CO86/CC86-1</f>
        <v>1.1226399047457036E-2</v>
      </c>
      <c r="CP87" s="487">
        <f t="shared" si="744"/>
        <v>4.349297681502784E-2</v>
      </c>
      <c r="CQ87" s="487">
        <f t="shared" si="744"/>
        <v>2.4394684143455247E-2</v>
      </c>
      <c r="CR87" s="487">
        <f t="shared" si="744"/>
        <v>-6.4237474477776058E-2</v>
      </c>
      <c r="CS87" s="487">
        <f t="shared" si="744"/>
        <v>-6.8109987357774959E-2</v>
      </c>
      <c r="CT87" s="487">
        <f t="shared" si="744"/>
        <v>-0.10312296681847755</v>
      </c>
      <c r="CU87" s="487">
        <f t="shared" si="744"/>
        <v>2.1918678526048341E-2</v>
      </c>
      <c r="CV87" s="487">
        <f t="shared" si="744"/>
        <v>-3.615837696335078E-2</v>
      </c>
      <c r="CW87" s="487">
        <f t="shared" si="744"/>
        <v>-4.0745752518418277E-2</v>
      </c>
      <c r="CX87" s="487">
        <f t="shared" si="744"/>
        <v>-8.3560660445082591E-2</v>
      </c>
      <c r="CY87" s="487">
        <f t="shared" si="744"/>
        <v>3.8942479456948842E-2</v>
      </c>
      <c r="CZ87" s="487">
        <f t="shared" si="744"/>
        <v>0.12528697933748778</v>
      </c>
      <c r="DA87" s="487">
        <f t="shared" si="744"/>
        <v>6.0050462573591146E-2</v>
      </c>
      <c r="DB87" s="487">
        <f>DB86/CP86-1</f>
        <v>8.060330846578001E-2</v>
      </c>
      <c r="DC87" s="487">
        <f t="shared" ref="DC87:DK87" si="745">DC86/CQ86-1</f>
        <v>0.19619690776612764</v>
      </c>
      <c r="DD87" s="487">
        <f t="shared" si="745"/>
        <v>6.0758643840214788E-2</v>
      </c>
      <c r="DE87" s="487">
        <f t="shared" si="745"/>
        <v>9.5811429540444193E-2</v>
      </c>
      <c r="DF87" s="487">
        <f t="shared" si="745"/>
        <v>0.17700398984403343</v>
      </c>
      <c r="DG87" s="487">
        <f t="shared" si="745"/>
        <v>3.1084861672359132E-4</v>
      </c>
      <c r="DH87" s="487">
        <f t="shared" si="745"/>
        <v>2.7329825157019094E-2</v>
      </c>
      <c r="DI87" s="487">
        <f t="shared" si="745"/>
        <v>-1.7084639498432641E-2</v>
      </c>
      <c r="DJ87" s="487">
        <f t="shared" si="745"/>
        <v>1.0966630111233E-2</v>
      </c>
      <c r="DK87" s="487">
        <f t="shared" si="745"/>
        <v>-0.19274415405777168</v>
      </c>
      <c r="DL87" s="487">
        <f t="shared" ref="DL87:DR87" si="746">DL86/CZ86-1</f>
        <v>-0.65243369280093266</v>
      </c>
      <c r="DM87" s="487">
        <f t="shared" si="746"/>
        <v>-0.80609330371310695</v>
      </c>
      <c r="DN87" s="487">
        <f t="shared" si="746"/>
        <v>-0.60498274050727896</v>
      </c>
      <c r="DO87" s="487">
        <f t="shared" si="746"/>
        <v>-0.63616104590699751</v>
      </c>
      <c r="DP87" s="487">
        <f t="shared" si="746"/>
        <v>-0.64699367088607596</v>
      </c>
      <c r="DQ87" s="487">
        <f t="shared" si="746"/>
        <v>-0.66078613432373878</v>
      </c>
      <c r="DR87" s="487">
        <f t="shared" si="746"/>
        <v>-0.68274268104776581</v>
      </c>
      <c r="DS87" s="487">
        <f t="shared" ref="DS87:EC87" si="747">DS86/DG86-1</f>
        <v>-0.6855189558732131</v>
      </c>
      <c r="DT87" s="487">
        <f t="shared" si="747"/>
        <v>-0.65317250495703894</v>
      </c>
      <c r="DU87" s="487">
        <f t="shared" si="747"/>
        <v>-0.90623505023122308</v>
      </c>
      <c r="DV87" s="487">
        <f t="shared" si="747"/>
        <v>-0.77932744459941117</v>
      </c>
      <c r="DW87" s="487">
        <f t="shared" si="747"/>
        <v>-0.50244941427050049</v>
      </c>
      <c r="DX87" s="487">
        <f t="shared" si="747"/>
        <v>1.5932914046121516E-2</v>
      </c>
      <c r="DY87" s="487">
        <f t="shared" si="747"/>
        <v>0.96890343698854342</v>
      </c>
      <c r="DZ87" s="487">
        <f t="shared" si="747"/>
        <v>-0.22416413373860178</v>
      </c>
      <c r="EA87" s="487">
        <f t="shared" si="747"/>
        <v>-0.24703960800326663</v>
      </c>
      <c r="EB87" s="487">
        <f t="shared" si="747"/>
        <v>-0.2169430748543254</v>
      </c>
      <c r="EC87" s="487">
        <f t="shared" si="747"/>
        <v>-0.40100364963503654</v>
      </c>
      <c r="ED87" s="487">
        <f t="shared" ref="ED87:EJ87" si="748">ED86/DR86-1</f>
        <v>-0.24186498300145698</v>
      </c>
      <c r="EE87" s="487">
        <f t="shared" si="748"/>
        <v>-7.1640316205533572E-2</v>
      </c>
      <c r="EF87" s="487">
        <f t="shared" si="748"/>
        <v>-0.12243925678894707</v>
      </c>
      <c r="EG87" s="487">
        <f t="shared" si="748"/>
        <v>2.0527210884353742</v>
      </c>
      <c r="EH87" s="487">
        <f t="shared" si="748"/>
        <v>0.15028089887640439</v>
      </c>
      <c r="EI87" s="487">
        <f t="shared" si="748"/>
        <v>-0.33647260273972601</v>
      </c>
      <c r="EJ87" s="487">
        <f t="shared" si="748"/>
        <v>-0.27651671481634332</v>
      </c>
      <c r="EK87" s="487">
        <f t="shared" ref="EK87:FR87" si="749">EK86/DY86-1</f>
        <v>-0.20698254364089774</v>
      </c>
      <c r="EL87" s="487">
        <f t="shared" si="749"/>
        <v>-0.10235063663075417</v>
      </c>
      <c r="EM87" s="487">
        <f t="shared" si="749"/>
        <v>1.3557483731019504E-2</v>
      </c>
      <c r="EN87" s="487">
        <f t="shared" si="749"/>
        <v>0.56038923869490564</v>
      </c>
      <c r="EO87" s="487">
        <f t="shared" si="749"/>
        <v>1.6694592536176693</v>
      </c>
      <c r="EP87" s="487">
        <f t="shared" si="749"/>
        <v>1.427930813581038</v>
      </c>
      <c r="EQ87" s="487">
        <f t="shared" si="749"/>
        <v>0.86801490154337424</v>
      </c>
      <c r="ER87" s="487">
        <f t="shared" si="749"/>
        <v>1.0597176981541803</v>
      </c>
      <c r="ES87" s="487">
        <f t="shared" si="749"/>
        <v>1.293593314763231</v>
      </c>
      <c r="ET87" s="487">
        <f t="shared" si="749"/>
        <v>1.6141636141636142</v>
      </c>
      <c r="EU87" s="487">
        <f t="shared" si="749"/>
        <v>1.5012903225806453</v>
      </c>
      <c r="EV87" s="487">
        <f t="shared" si="749"/>
        <v>1.5156873930405022</v>
      </c>
      <c r="EW87" s="487">
        <f t="shared" si="749"/>
        <v>1.399895178197065</v>
      </c>
      <c r="EX87" s="487">
        <f t="shared" si="749"/>
        <v>2.0065466448445171</v>
      </c>
      <c r="EY87" s="487">
        <f t="shared" si="749"/>
        <v>1.5960406634563937</v>
      </c>
      <c r="EZ87" s="487">
        <f t="shared" si="749"/>
        <v>0.88848129126925901</v>
      </c>
      <c r="FA87" s="487">
        <f t="shared" si="749"/>
        <v>0.51212553495007129</v>
      </c>
      <c r="FB87" s="487">
        <f t="shared" si="749"/>
        <v>0.40527704485488125</v>
      </c>
      <c r="FC87" s="487">
        <f t="shared" si="749"/>
        <v>0.46410256410256401</v>
      </c>
      <c r="FD87" s="487">
        <f t="shared" si="749"/>
        <v>0.39667896678966796</v>
      </c>
      <c r="FE87" s="487">
        <f t="shared" si="749"/>
        <v>0.33276657760505213</v>
      </c>
      <c r="FF87" s="487">
        <f t="shared" si="749"/>
        <v>0.23797290985520791</v>
      </c>
      <c r="FG87" s="487">
        <f t="shared" si="749"/>
        <v>0.18545266958988904</v>
      </c>
      <c r="FH87" s="487">
        <f t="shared" si="749"/>
        <v>0.19931972789115648</v>
      </c>
      <c r="FI87" s="487">
        <f t="shared" si="749"/>
        <v>0.12535488097837955</v>
      </c>
      <c r="FJ87" s="487">
        <f t="shared" si="749"/>
        <v>1.161313736164038E-2</v>
      </c>
      <c r="FK87" s="487">
        <f t="shared" si="749"/>
        <v>0.10098928276999186</v>
      </c>
      <c r="FL87" s="487">
        <f t="shared" si="749"/>
        <v>-2.9720279720279685E-2</v>
      </c>
      <c r="FM87" s="487">
        <f t="shared" si="749"/>
        <v>8.4905660377358583E-2</v>
      </c>
      <c r="FN87" s="487">
        <f t="shared" si="749"/>
        <v>4.8817123544874219E-2</v>
      </c>
      <c r="FO87" s="487">
        <f t="shared" si="749"/>
        <v>7.2776804825841701E-2</v>
      </c>
      <c r="FP87" s="487">
        <f t="shared" si="749"/>
        <v>-2.7929798075108536E-2</v>
      </c>
      <c r="FQ87" s="487">
        <f t="shared" si="749"/>
        <v>-0.12265354474211776</v>
      </c>
      <c r="FR87" s="487">
        <f t="shared" si="749"/>
        <v>-4.4142614601018648E-2</v>
      </c>
      <c r="FS87" s="487">
        <f t="shared" ref="FS87:GE87" si="750">FS86/FG86-1</f>
        <v>3.067885117493474E-2</v>
      </c>
      <c r="FT87" s="487">
        <f t="shared" si="750"/>
        <v>7.0901871809415873E-2</v>
      </c>
      <c r="FU87" s="487">
        <f t="shared" si="750"/>
        <v>9.5090238695905382E-2</v>
      </c>
      <c r="FV87" s="487">
        <f t="shared" si="750"/>
        <v>1.1838565022421532E-2</v>
      </c>
      <c r="FW87" s="487">
        <f t="shared" si="750"/>
        <v>-8.629726694122053E-2</v>
      </c>
      <c r="FX87" s="487">
        <f t="shared" si="750"/>
        <v>-2.7427427427427431E-2</v>
      </c>
      <c r="FY87" s="487">
        <f t="shared" si="750"/>
        <v>-6.6608695652173866E-2</v>
      </c>
      <c r="FZ87" s="487">
        <f t="shared" si="750"/>
        <v>-8.1453634085213E-2</v>
      </c>
      <c r="GA87" s="487">
        <f t="shared" si="750"/>
        <v>-7.6727734445855234E-2</v>
      </c>
      <c r="GB87" s="487">
        <f t="shared" si="750"/>
        <v>7.241312366530761E-2</v>
      </c>
      <c r="GC87" s="487">
        <f t="shared" si="750"/>
        <v>8.0805982550893329E-2</v>
      </c>
      <c r="GD87" s="487">
        <f t="shared" si="750"/>
        <v>9.6506808762581331E-2</v>
      </c>
      <c r="GE87" s="487">
        <f t="shared" si="750"/>
        <v>-9.5207937513194008E-2</v>
      </c>
      <c r="GF87" s="487"/>
      <c r="GG87" s="487"/>
      <c r="GH87"/>
      <c r="GI87"/>
      <c r="GJ87"/>
      <c r="GK87" s="2"/>
      <c r="GL87" s="2"/>
      <c r="GM87" s="2"/>
      <c r="GN87" s="2"/>
      <c r="GO87" s="2"/>
      <c r="GP87" s="2"/>
      <c r="GQ87" s="2"/>
      <c r="GR87" s="2"/>
      <c r="GS87" s="2"/>
    </row>
    <row r="88" spans="1:208" s="173" customFormat="1">
      <c r="B88" s="190"/>
      <c r="C88" s="1020">
        <f>Walkerhill!Q1</f>
        <v>17</v>
      </c>
      <c r="D88" s="189" t="s">
        <v>99</v>
      </c>
      <c r="E88" s="190" t="s">
        <v>94</v>
      </c>
      <c r="F88" s="178">
        <f>INDEX(Walkerhill!$A$1:$AM$262,F$5,$C88)</f>
        <v>2334</v>
      </c>
      <c r="G88" s="178">
        <f>INDEX(Walkerhill!$A$1:$AM$262,G$5,$C88)</f>
        <v>2897</v>
      </c>
      <c r="H88" s="178">
        <f>INDEX(Walkerhill!$A$1:$AM$262,H$5,$C88)</f>
        <v>1828</v>
      </c>
      <c r="I88" s="178">
        <f>INDEX(Walkerhill!$A$1:$AM$262,I$5,$C88)</f>
        <v>2330</v>
      </c>
      <c r="J88" s="178">
        <f>INDEX(Walkerhill!$A$1:$AM$262,J$5,$C88)</f>
        <v>2510</v>
      </c>
      <c r="K88" s="178">
        <f>INDEX(Walkerhill!$A$1:$AM$262,K$5,$C88)</f>
        <v>2263</v>
      </c>
      <c r="L88" s="178">
        <f>INDEX(Walkerhill!$A$1:$AM$262,L$5,$C88)</f>
        <v>2152</v>
      </c>
      <c r="M88" s="178">
        <f>INDEX(Walkerhill!$A$1:$AM$262,M$5,$C88)</f>
        <v>2286</v>
      </c>
      <c r="N88" s="178">
        <f>INDEX(Walkerhill!$A$1:$AM$262,N$5,$C88)</f>
        <v>1967</v>
      </c>
      <c r="O88" s="178">
        <f>INDEX(Walkerhill!$A$1:$AM$262,O$5,$C88)</f>
        <v>3458</v>
      </c>
      <c r="P88" s="178">
        <f>INDEX(Walkerhill!$A$1:$AM$262,P$5,$C88)</f>
        <v>2517</v>
      </c>
      <c r="Q88" s="178">
        <f>INDEX(Walkerhill!$A$1:$AM$262,Q$5,$C88)</f>
        <v>2268</v>
      </c>
      <c r="R88" s="178">
        <f>INDEX(Walkerhill!$A$1:$AM$262,R$5,$C88)</f>
        <v>2756</v>
      </c>
      <c r="S88" s="178">
        <f>INDEX(Walkerhill!$A$1:$AM$262,S$5,$C88)</f>
        <v>2542</v>
      </c>
      <c r="T88" s="178">
        <f>INDEX(Walkerhill!$A$1:$AM$262,T$5,$C88)</f>
        <v>2680</v>
      </c>
      <c r="U88" s="178">
        <f>INDEX(Walkerhill!$A$1:$AM$262,U$5,$C88)</f>
        <v>3350</v>
      </c>
      <c r="V88" s="178">
        <f>INDEX(Walkerhill!$A$1:$AM$262,V$5,$C88)</f>
        <v>3068</v>
      </c>
      <c r="W88" s="178">
        <f>INDEX(Walkerhill!$A$1:$AM$262,W$5,$C88)</f>
        <v>3075</v>
      </c>
      <c r="X88" s="178">
        <f>INDEX(Walkerhill!$A$1:$AM$262,X$5,$C88)</f>
        <v>2739</v>
      </c>
      <c r="Y88" s="178">
        <f>INDEX(Walkerhill!$A$1:$AM$262,Y$5,$C88)</f>
        <v>2840</v>
      </c>
      <c r="Z88" s="178">
        <f>INDEX(Walkerhill!$A$1:$AM$262,Z$5,$C88)</f>
        <v>2312</v>
      </c>
      <c r="AA88" s="178">
        <f>INDEX(Walkerhill!$A$1:$AM$262,AA$5,$C88)</f>
        <v>3385</v>
      </c>
      <c r="AB88" s="178">
        <f>INDEX(Walkerhill!$A$1:$AM$262,AB$5,$C88)</f>
        <v>2631</v>
      </c>
      <c r="AC88" s="178">
        <f>INDEX(Walkerhill!$A$1:$AM$262,AC$5,$C88)</f>
        <v>3057</v>
      </c>
      <c r="AD88" s="178">
        <f>INDEX(Walkerhill!$A$1:$AM$262,AD$5,$C88)</f>
        <v>2799</v>
      </c>
      <c r="AE88" s="178">
        <f>INDEX(Walkerhill!$A$1:$AM$262,AE$5,$C88)</f>
        <v>2832</v>
      </c>
      <c r="AF88" s="178">
        <f>INDEX(Walkerhill!$A$1:$AM$262,AF$5,$C88)</f>
        <v>2580</v>
      </c>
      <c r="AG88" s="178">
        <f>INDEX(Walkerhill!$A$1:$AM$262,AG$5,$C88)</f>
        <v>2506</v>
      </c>
      <c r="AH88" s="178">
        <f>INDEX(Walkerhill!$A$1:$AM$262,AH$5,$C88)</f>
        <v>2509</v>
      </c>
      <c r="AI88" s="178">
        <f>INDEX(Walkerhill!$A$1:$AM$262,AI$5,$C88)</f>
        <v>2694</v>
      </c>
      <c r="AJ88" s="178">
        <f>INDEX(Walkerhill!$A$1:$AM$262,AJ$5,$C88)</f>
        <v>2493</v>
      </c>
      <c r="AK88" s="178">
        <f>INDEX(Walkerhill!$A$1:$AM$262,AK$5,$C88)</f>
        <v>3071</v>
      </c>
      <c r="AL88" s="178">
        <f>INDEX(Walkerhill!$A$1:$AM$262,AL$5,$C88)</f>
        <v>2577</v>
      </c>
      <c r="AM88" s="178">
        <f>INDEX(Walkerhill!$A$1:$AM$262,AM$5,$C88)</f>
        <v>3837</v>
      </c>
      <c r="AN88" s="178">
        <f>INDEX(Walkerhill!$A$1:$AM$262,AN$5,$C88)</f>
        <v>3194</v>
      </c>
      <c r="AO88" s="178">
        <f>INDEX(Walkerhill!$A$1:$AM$262,AO$5,$C88)</f>
        <v>3480</v>
      </c>
      <c r="AP88" s="178">
        <f>INDEX(Walkerhill!$A$1:$AM$262,AP$5,$C88)</f>
        <v>3080</v>
      </c>
      <c r="AQ88" s="178">
        <f>INDEX(Walkerhill!$A$1:$AM$262,AQ$5,$C88)</f>
        <v>3603</v>
      </c>
      <c r="AR88" s="178">
        <f>INDEX(Walkerhill!$A$1:$AM$262,AR$5,$C88)</f>
        <v>3529</v>
      </c>
      <c r="AS88" s="178">
        <f>INDEX(Walkerhill!$A$1:$AM$262,AS$5,$C88)</f>
        <v>3214</v>
      </c>
      <c r="AT88" s="178">
        <f>INDEX(Walkerhill!$A$1:$AM$262,AT$5,$C88)</f>
        <v>3577</v>
      </c>
      <c r="AU88" s="178">
        <f>INDEX(Walkerhill!$A$1:$AM$262,AU$5,$C88)</f>
        <v>2458</v>
      </c>
      <c r="AV88" s="178">
        <f>INDEX(Walkerhill!$A$1:$AM$262,AV$5,$C88)</f>
        <v>2964</v>
      </c>
      <c r="AW88" s="178">
        <f>INDEX(Walkerhill!$A$1:$AM$262,AW$5,$C88)</f>
        <v>3319</v>
      </c>
      <c r="AX88" s="178">
        <f>INDEX(Walkerhill!$A$1:$AM$262,AX$5,$C88)</f>
        <v>2891</v>
      </c>
      <c r="AY88" s="178">
        <f>INDEX(Walkerhill!$A$1:$AM$262,AY$5,$C88)</f>
        <v>3749</v>
      </c>
      <c r="AZ88" s="178">
        <f>INDEX(Walkerhill!$A$1:$AM$262,AZ$5,$C88)</f>
        <v>3191</v>
      </c>
      <c r="BA88" s="178">
        <f>INDEX(Walkerhill!$A$1:$AM$262,BA$5,$C88)</f>
        <v>2992</v>
      </c>
      <c r="BB88" s="178">
        <f>INDEX(Walkerhill!$A$1:$AM$262,BB$5,$C88)</f>
        <v>2868</v>
      </c>
      <c r="BC88" s="178">
        <f>INDEX(Walkerhill!$A$1:$AM$262,BC$5,$C88)</f>
        <v>2817</v>
      </c>
      <c r="BD88" s="178">
        <f>INDEX(Walkerhill!$A$1:$AM$262,BD$5,$C88)</f>
        <v>2192</v>
      </c>
      <c r="BE88" s="178">
        <f>INDEX(Walkerhill!$A$1:$AM$262,BE$5,$C88)</f>
        <v>2445</v>
      </c>
      <c r="BF88" s="178">
        <f>INDEX(Walkerhill!$A$1:$AM$262,BF$5,$C88)</f>
        <v>2569</v>
      </c>
      <c r="BG88" s="178">
        <f>INDEX(Walkerhill!$A$1:$AM$262,BG$5,$C88)</f>
        <v>682</v>
      </c>
      <c r="BH88" s="178">
        <f>INDEX(Walkerhill!$A$1:$AM$262,BH$5,$C88)</f>
        <v>977</v>
      </c>
      <c r="BI88" s="485">
        <f>INDEX(Walkerhill!$A$1:$AM$262,BI$5,$C88)</f>
        <v>1602</v>
      </c>
      <c r="BJ88" s="485">
        <f>INDEX(Walkerhill!$A$1:$AM$262,BJ$5,$C88)</f>
        <v>1827</v>
      </c>
      <c r="BK88" s="485">
        <f>INDEX(Walkerhill!$A$1:$AM$262,BK$5,$C88)</f>
        <v>2293</v>
      </c>
      <c r="BL88" s="485">
        <f>INDEX(Walkerhill!$A$1:$AM$262,BL$5,$C88)</f>
        <v>1872</v>
      </c>
      <c r="BM88" s="485">
        <f>INDEX(Walkerhill!$A$1:$AM$262,BM$5,$C88)</f>
        <v>1904</v>
      </c>
      <c r="BN88" s="485">
        <f>INDEX(Walkerhill!$A$1:$AM$262,BN$5,$C88)</f>
        <v>2017.9999999999998</v>
      </c>
      <c r="BO88" s="744">
        <f>INDEX(Walkerhill!$A$1:$AM$262,BO$5,$C88)</f>
        <v>1901</v>
      </c>
      <c r="BP88" s="485">
        <f>INDEX(Walkerhill!$A$1:$AM$262,BP$5,$C88)</f>
        <v>1582</v>
      </c>
      <c r="BQ88" s="485">
        <f>INDEX(Walkerhill!$A$1:$AM$262,BQ$5,$C88)</f>
        <v>1678</v>
      </c>
      <c r="BR88" s="485">
        <f>INDEX(Walkerhill!$A$1:$AM$262,BR$5,$C88)</f>
        <v>1885</v>
      </c>
      <c r="BS88" s="485">
        <f>INDEX(Walkerhill!$A$1:$AM$262,BS$5,$C88)</f>
        <v>1926</v>
      </c>
      <c r="BT88" s="485">
        <f>INDEX(Walkerhill!$A$1:$AM$262,BT$5,$C88)</f>
        <v>1708</v>
      </c>
      <c r="BU88" s="485">
        <f>INDEX(Walkerhill!$A$1:$AM$262,BU$5,$C88)</f>
        <v>1436</v>
      </c>
      <c r="BV88" s="485">
        <f>INDEX(Walkerhill!$A$1:$AM$262,BV$5,$C88)</f>
        <v>1449</v>
      </c>
      <c r="BW88" s="485">
        <f>INDEX(Walkerhill!$A$1:$AM$262,BW$5,$C88)</f>
        <v>2107</v>
      </c>
      <c r="BX88" s="485">
        <f>INDEX(Walkerhill!$A$1:$AM$262,BX$5,$C88)</f>
        <v>1271</v>
      </c>
      <c r="BY88" s="485">
        <f>INDEX(Walkerhill!$A$1:$AM$262,BY$5,$C88)</f>
        <v>1425</v>
      </c>
      <c r="BZ88" s="485">
        <f>INDEX(Walkerhill!$A$1:$AM$262,BZ$5,$C88)</f>
        <v>1633</v>
      </c>
      <c r="CA88" s="744">
        <f>INDEX(Walkerhill!$A$1:$AM$262,CA$5,$C88)</f>
        <v>1331</v>
      </c>
      <c r="CB88" s="485">
        <f>INDEX(Walkerhill!$A$1:$AM$262,CB$5,$C88)</f>
        <v>879</v>
      </c>
      <c r="CC88" s="485">
        <f>INDEX(Walkerhill!$A$1:$AM$262,CC$5,$C88)</f>
        <v>750</v>
      </c>
      <c r="CD88" s="485">
        <f>INDEX(Walkerhill!$A$1:$AM$262,CD$5,$C88)</f>
        <v>940</v>
      </c>
      <c r="CE88" s="485">
        <f>INDEX(Walkerhill!$A$1:$AM$262,CE$5,$C88)</f>
        <v>872</v>
      </c>
      <c r="CF88" s="485">
        <f>INDEX(Walkerhill!$A$1:$AM$262,CF$5,$C88)</f>
        <v>1042</v>
      </c>
      <c r="CG88" s="485">
        <f>INDEX(Walkerhill!$A$1:$AM$262,CG$5,$C88)</f>
        <v>1037</v>
      </c>
      <c r="CH88" s="485">
        <f>INDEX(Walkerhill!$A$1:$AM$262,CH$5,$C88)</f>
        <v>875</v>
      </c>
      <c r="CI88" s="485">
        <f>INDEX(Walkerhill!$A$1:$AM$262,CI$5,$C88)</f>
        <v>1564</v>
      </c>
      <c r="CJ88" s="485">
        <f>INDEX(Walkerhill!$A$1:$AM$262,CJ$5,$C88)</f>
        <v>1129</v>
      </c>
      <c r="CK88" s="485">
        <f>INDEX(Walkerhill!$A$1:$AM$262,CK$5,$C88)</f>
        <v>1102</v>
      </c>
      <c r="CL88" s="485">
        <f>INDEX(Walkerhill!$A$1:$AM$262,CL$5,$C88)</f>
        <v>1136</v>
      </c>
      <c r="CM88" s="485">
        <f>INDEX(Walkerhill!$A$1:$AM$262,CM$5,$C88)</f>
        <v>1144</v>
      </c>
      <c r="CN88" s="485">
        <f>INDEX(Walkerhill!$A$1:$AM$262,CN$5,$C88)</f>
        <v>901</v>
      </c>
      <c r="CO88" s="485">
        <f>INDEX(Walkerhill!$A$1:$AM$262,CO$5,$C88)</f>
        <v>1030</v>
      </c>
      <c r="CP88" s="485">
        <f>INDEX(Walkerhill!$A$1:$AM$262,CP$5,$C88)</f>
        <v>913</v>
      </c>
      <c r="CQ88" s="485">
        <f>INDEX(Walkerhill!$A$1:$AM$262,CQ$5,$C88)</f>
        <v>930</v>
      </c>
      <c r="CR88" s="485">
        <f>INDEX(Walkerhill!$A$1:$AM$262,CR$5,$C88)</f>
        <v>967</v>
      </c>
      <c r="CS88" s="485">
        <f>INDEX(Walkerhill!$A$1:$AM$262,CS$5,$C88)</f>
        <v>1022</v>
      </c>
      <c r="CT88" s="485">
        <f>INDEX(Walkerhill!$A$1:$AM$262,CT$5,$C88)</f>
        <v>1027</v>
      </c>
      <c r="CU88" s="485">
        <f>INDEX(Walkerhill!$A$1:$AM$262,CU$5,$C88)</f>
        <v>1586</v>
      </c>
      <c r="CV88" s="485">
        <f>INDEX(Walkerhill!$A$1:$AM$262,CV$5,$C88)</f>
        <v>1052</v>
      </c>
      <c r="CW88" s="485">
        <f>INDEX(Walkerhill!$A$1:$AM$262,CW$5,$C88)</f>
        <v>1157</v>
      </c>
      <c r="CX88" s="485">
        <f>INDEX(Walkerhill!$A$1:$AM$262,CX$5,$C88)</f>
        <v>1209</v>
      </c>
      <c r="CY88" s="485">
        <f>INDEX(Walkerhill!$A$1:$AM$262,CY$5,$C88)</f>
        <v>1117</v>
      </c>
      <c r="CZ88" s="485">
        <f>INDEX(Walkerhill!$A$1:$AM$262,CZ$5,$C88)</f>
        <v>1280</v>
      </c>
      <c r="DA88" s="485">
        <f>INDEX(Walkerhill!$A$1:$AM$262,DA$5,$C88)</f>
        <v>1243</v>
      </c>
      <c r="DB88" s="485">
        <f>INDEX(Walkerhill!$A$1:$AM$262,DB$5,$C88)</f>
        <v>1313</v>
      </c>
      <c r="DC88" s="485">
        <f>INDEX(Walkerhill!$A$1:$AM$262,DC$5,$C88)</f>
        <v>1415</v>
      </c>
      <c r="DD88" s="485">
        <f>INDEX(Walkerhill!$A$1:$AM$262,DD$5,$C88)</f>
        <v>1158</v>
      </c>
      <c r="DE88" s="485">
        <f>INDEX(Walkerhill!$A$1:$AM$262,DE$5,$C88)</f>
        <v>1140</v>
      </c>
      <c r="DF88" s="485">
        <f>INDEX(Walkerhill!$A$1:$AM$262,DF$5,$C88)</f>
        <v>1175</v>
      </c>
      <c r="DG88" s="485">
        <f>INDEX(Walkerhill!$A$1:$AM$262,DG$5,$C88)</f>
        <v>1564</v>
      </c>
      <c r="DH88" s="485">
        <f>INDEX(Walkerhill!$A$1:$AM$262,DH$5,$C88)</f>
        <v>1021</v>
      </c>
      <c r="DI88" s="485">
        <f>INDEX(Walkerhill!$A$1:$AM$262,DI$5,$C88)</f>
        <v>1185</v>
      </c>
      <c r="DJ88" s="485">
        <f>INDEX(Walkerhill!$A$1:$AM$262,DJ$5,$C88)</f>
        <v>1217</v>
      </c>
      <c r="DK88" s="485">
        <f>INDEX(Walkerhill!$A$1:$AM$262,DK$5,$C88)</f>
        <v>792</v>
      </c>
      <c r="DL88" s="485">
        <f>INDEX(Walkerhill!$A$1:$AM$262,DL$5,$C88)</f>
        <v>271</v>
      </c>
      <c r="DM88" s="485">
        <f>INDEX(Walkerhill!$A$1:$AM$262,DM$5,$C88)</f>
        <v>107</v>
      </c>
      <c r="DN88" s="485">
        <f>INDEX(Walkerhill!$A$1:$AM$262,DN$5,$C88)</f>
        <v>224</v>
      </c>
      <c r="DO88" s="485">
        <f>INDEX(Walkerhill!$A$1:$AM$262,DO$5,$C88)</f>
        <v>225</v>
      </c>
      <c r="DP88" s="485">
        <f>INDEX(Walkerhill!$A$1:$AM$262,DP$5,$C88)</f>
        <v>148</v>
      </c>
      <c r="DQ88" s="485">
        <f>INDEX(Walkerhill!$A$1:$AM$262,DQ$5,$C88)</f>
        <v>141</v>
      </c>
      <c r="DR88" s="485">
        <f>INDEX(Walkerhill!$A$1:$AM$262,DR$5,$C88)</f>
        <v>149</v>
      </c>
      <c r="DS88" s="485">
        <f>INDEX(Walkerhill!$A$1:$AM$262,DS$5,$C88)</f>
        <v>102</v>
      </c>
      <c r="DT88" s="485">
        <f>INDEX(Walkerhill!$A$1:$AM$262,DT$5,$C88)</f>
        <v>137</v>
      </c>
      <c r="DU88" s="485">
        <f>INDEX(Walkerhill!$A$1:$AM$262,DU$5,$C88)</f>
        <v>29</v>
      </c>
      <c r="DV88" s="485">
        <f>INDEX(Walkerhill!$A$1:$AM$262,DV$5,$C88)</f>
        <v>89</v>
      </c>
      <c r="DW88" s="485">
        <f>INDEX(Walkerhill!$A$1:$AM$262,DW$5,$C88)</f>
        <v>108</v>
      </c>
      <c r="DX88" s="485">
        <f>INDEX(Walkerhill!$A$1:$AM$262,DX$5,$C88)</f>
        <v>139</v>
      </c>
      <c r="DY88" s="485">
        <f>INDEX(Walkerhill!$A$1:$AM$262,DY$5,$C88)</f>
        <v>164</v>
      </c>
      <c r="DZ88" s="485">
        <f>INDEX(Walkerhill!$A$1:$AM$262,DZ$5,$C88)</f>
        <v>55</v>
      </c>
      <c r="EA88" s="485">
        <f>INDEX(Walkerhill!$A$1:$AM$262,EA$5,$C88)</f>
        <v>52</v>
      </c>
      <c r="EB88" s="485">
        <f>INDEX(Walkerhill!$A$1:$AM$262,EB$5,$C88)</f>
        <v>57</v>
      </c>
      <c r="EC88" s="485">
        <f>INDEX(Walkerhill!$A$1:$AM$262,EC$5,$C88)</f>
        <v>37</v>
      </c>
      <c r="ED88" s="485">
        <f>INDEX(Walkerhill!$A$1:$AM$262,ED$5,$C88)</f>
        <v>43</v>
      </c>
      <c r="EE88" s="485">
        <f>INDEX(Walkerhill!$A$1:$AM$262,EE$5,$C88)</f>
        <v>89</v>
      </c>
      <c r="EF88" s="485">
        <f>INDEX(Walkerhill!$A$1:$AM$262,EF$5,$C88)</f>
        <v>70</v>
      </c>
      <c r="EG88" s="485">
        <f>INDEX(Walkerhill!$A$1:$AM$262,EG$5,$C88)</f>
        <v>97</v>
      </c>
      <c r="EH88" s="485">
        <f>INDEX(Walkerhill!$A$1:$AM$262,EH$5,$C88)</f>
        <v>107</v>
      </c>
      <c r="EI88" s="485">
        <f>INDEX(Walkerhill!$A$1:$AM$262,EI$5,$C88)</f>
        <v>75</v>
      </c>
      <c r="EJ88" s="485">
        <f>INDEX(Walkerhill!$A$1:$AM$262,EJ$5,$C88)</f>
        <v>102</v>
      </c>
      <c r="EK88" s="485">
        <f>INDEX(Walkerhill!$A$1:$AM$262,EK$5,$C88)</f>
        <v>143</v>
      </c>
      <c r="EL88" s="485">
        <f>INDEX(Walkerhill!$A$1:$AM$262,EL$5,$C88)</f>
        <v>126</v>
      </c>
      <c r="EM88" s="485">
        <f>INDEX(Walkerhill!$A$1:$AM$262,EM$5,$C88)</f>
        <v>90</v>
      </c>
      <c r="EN88" s="485">
        <f>INDEX(Walkerhill!$A$1:$AM$262,EN$5,$C88)</f>
        <v>154</v>
      </c>
      <c r="EO88" s="485">
        <f>INDEX(Walkerhill!$A$1:$AM$262,EO$5,$C88)</f>
        <v>203</v>
      </c>
      <c r="EP88" s="485">
        <f>INDEX(Walkerhill!$A$1:$AM$262,EP$5,$C88)</f>
        <v>152</v>
      </c>
      <c r="EQ88" s="485">
        <f>INDEX(Walkerhill!$A$1:$AM$262,EQ$5,$C88)</f>
        <v>216</v>
      </c>
      <c r="ER88" s="485">
        <f>INDEX(Walkerhill!$A$1:$AM$262,ER$5,$C88)</f>
        <v>342</v>
      </c>
      <c r="ES88" s="485">
        <f>INDEX(Walkerhill!$A$1:$AM$262,ES$5,$C88)</f>
        <v>285</v>
      </c>
      <c r="ET88" s="485">
        <f>INDEX(Walkerhill!$A$1:$AM$262,ET$5,$C88)</f>
        <v>285</v>
      </c>
      <c r="EU88" s="485">
        <f>INDEX(Walkerhill!$A$1:$AM$262,EU$5,$C88)</f>
        <v>366</v>
      </c>
      <c r="EV88" s="485">
        <f>INDEX(Walkerhill!$A$1:$AM$262,EV$5,$C88)</f>
        <v>446</v>
      </c>
      <c r="EW88" s="485">
        <f>INDEX(Walkerhill!$A$1:$AM$262,EW$5,$C88)</f>
        <v>697</v>
      </c>
      <c r="EX88" s="485">
        <f>INDEX(Walkerhill!$A$1:$AM$262,EX$5,$C88)</f>
        <v>848</v>
      </c>
      <c r="EY88" s="485">
        <f>INDEX(Walkerhill!$A$1:$AM$262,EY$5,$C88)</f>
        <v>841</v>
      </c>
      <c r="EZ88" s="485">
        <f>INDEX(Walkerhill!$A$1:$AM$262,EZ$5,$C88)</f>
        <v>786</v>
      </c>
      <c r="FA88" s="485">
        <f>INDEX(Walkerhill!$A$1:$AM$262,FA$5,$C88)</f>
        <v>870</v>
      </c>
      <c r="FB88" s="485">
        <f>INDEX(Walkerhill!$A$1:$AM$262,FB$5,$C88)</f>
        <v>1155</v>
      </c>
      <c r="FC88" s="485">
        <f>INDEX(Walkerhill!$A$1:$AM$262,FC$5,$C88)</f>
        <v>1083</v>
      </c>
      <c r="FD88" s="485">
        <f>INDEX(Walkerhill!$A$1:$AM$262,FD$5,$C88)</f>
        <v>1152</v>
      </c>
      <c r="FE88" s="485">
        <f>INDEX(Walkerhill!$A$1:$AM$262,FE$5,$C88)</f>
        <v>987</v>
      </c>
      <c r="FF88" s="485">
        <f>INDEX(Walkerhill!$A$1:$AM$262,FF$5,$C88)</f>
        <v>870</v>
      </c>
      <c r="FG88" s="485">
        <f>INDEX(Walkerhill!$A$1:$AM$262,FG$5,$C88)</f>
        <v>1017</v>
      </c>
      <c r="FH88" s="485">
        <f>INDEX(Walkerhill!$A$1:$AM$262,FH$5,$C88)</f>
        <v>876</v>
      </c>
      <c r="FI88" s="485">
        <f>INDEX(Walkerhill!$A$1:$AM$262,FI$5,$C88)</f>
        <v>1141</v>
      </c>
      <c r="FJ88" s="485">
        <f>INDEX(Walkerhill!$A$1:$AM$262,FJ$5,$C88)</f>
        <v>1137</v>
      </c>
      <c r="FK88" s="485">
        <f>INDEX(Walkerhill!$A$1:$AM$262,FK$5,$C88)</f>
        <v>1013</v>
      </c>
      <c r="FL88" s="485">
        <f>INDEX(Walkerhill!$A$1:$AM$262,FL$5,$C88)</f>
        <v>1033</v>
      </c>
      <c r="FM88" s="485">
        <f>INDEX(Walkerhill!$A$1:$AM$262,FM$5,$C88)</f>
        <v>1184</v>
      </c>
      <c r="FN88" s="485">
        <f>INDEX(Walkerhill!$A$1:$AM$262,FN$5,$C88)</f>
        <v>1176</v>
      </c>
      <c r="FO88" s="485">
        <f>INDEX(Walkerhill!$A$1:$AM$262,FO$5,$C88)</f>
        <v>1214</v>
      </c>
      <c r="FP88" s="485">
        <f>INDEX(Walkerhill!$A$1:$AM$262,FP$5,$C88)</f>
        <v>1039</v>
      </c>
      <c r="FQ88" s="485">
        <f>INDEX(Walkerhill!$A$1:$AM$262,FQ$5,$C88)</f>
        <v>965</v>
      </c>
      <c r="FR88" s="485">
        <f>INDEX(Walkerhill!$A$1:$AM$262,FR$5,$C88)</f>
        <v>948</v>
      </c>
      <c r="FS88" s="485">
        <f>INDEX(Walkerhill!$A$1:$AM$262,FS$5,$C88)</f>
        <v>950</v>
      </c>
      <c r="FT88" s="485">
        <f>INDEX(Walkerhill!$A$1:$AM$262,FT$5,$C88)</f>
        <v>1021</v>
      </c>
      <c r="FU88" s="485">
        <f>INDEX(Walkerhill!$A$1:$AM$262,FU$5,$C88)</f>
        <v>1224</v>
      </c>
      <c r="FV88" s="485">
        <f>INDEX(Walkerhill!$A$1:$AM$262,FV$5,$C88)</f>
        <v>1143</v>
      </c>
      <c r="FW88" s="485">
        <f>INDEX(Walkerhill!$A$1:$AM$262,FW$5,$C88)</f>
        <v>1147</v>
      </c>
      <c r="FX88" s="485">
        <f>INDEX(Walkerhill!$A$1:$AM$262,FX$5,$C88)</f>
        <v>1119</v>
      </c>
      <c r="FY88" s="485">
        <f>INDEX(Walkerhill!$A$1:$AM$262,FY$5,$C88)</f>
        <v>1130</v>
      </c>
      <c r="FZ88" s="485">
        <f>INDEX(Walkerhill!$A$1:$AM$262,FZ$5,$C88)</f>
        <v>1121</v>
      </c>
      <c r="GA88" s="485">
        <f>INDEX(Walkerhill!$A$1:$AM$262,GA$5,$C88)</f>
        <v>1382</v>
      </c>
      <c r="GB88" s="485">
        <f>INDEX(Walkerhill!$A$1:$AM$262,GB$5,$C88)</f>
        <v>1148</v>
      </c>
      <c r="GC88" s="485">
        <f>INDEX(Walkerhill!$A$1:$AM$262,GC$5,$C88)</f>
        <v>1209</v>
      </c>
      <c r="GD88" s="485">
        <f>INDEX(Walkerhill!$A$1:$AM$262,GD$5,$C88)</f>
        <v>1141</v>
      </c>
      <c r="GE88" s="485">
        <f>INDEX(Walkerhill!$A$1:$AM$262,GE$5,$C88)</f>
        <v>949</v>
      </c>
      <c r="GF88" s="485"/>
      <c r="GG88" s="485"/>
      <c r="GH88"/>
      <c r="GI88"/>
      <c r="GJ88"/>
      <c r="GK88" s="2"/>
      <c r="GL88" s="976"/>
      <c r="GM88" s="2"/>
      <c r="GN88" s="2"/>
      <c r="GO88" s="2"/>
      <c r="GP88" s="2"/>
      <c r="GQ88" s="2"/>
      <c r="GR88" s="2"/>
      <c r="GS88" s="2"/>
    </row>
    <row r="89" spans="1:208" s="173" customFormat="1">
      <c r="B89" s="190"/>
      <c r="C89" s="190">
        <f>C88+1</f>
        <v>18</v>
      </c>
      <c r="D89" s="189" t="s">
        <v>101</v>
      </c>
      <c r="E89" s="190" t="s">
        <v>70</v>
      </c>
      <c r="F89" s="178">
        <f>INDEX(Walkerhill!$A$1:$AM$262,F$5,$C89)</f>
        <v>4580</v>
      </c>
      <c r="G89" s="178">
        <f>INDEX(Walkerhill!$A$1:$AM$262,G$5,$C89)</f>
        <v>4441</v>
      </c>
      <c r="H89" s="178">
        <f>INDEX(Walkerhill!$A$1:$AM$262,H$5,$C89)</f>
        <v>3827</v>
      </c>
      <c r="I89" s="178">
        <f>INDEX(Walkerhill!$A$1:$AM$262,I$5,$C89)</f>
        <v>4073.0000000000005</v>
      </c>
      <c r="J89" s="178">
        <f>INDEX(Walkerhill!$A$1:$AM$262,J$5,$C89)</f>
        <v>5108</v>
      </c>
      <c r="K89" s="178">
        <f>INDEX(Walkerhill!$A$1:$AM$262,K$5,$C89)</f>
        <v>3979</v>
      </c>
      <c r="L89" s="178">
        <f>INDEX(Walkerhill!$A$1:$AM$262,L$5,$C89)</f>
        <v>4794</v>
      </c>
      <c r="M89" s="178">
        <f>INDEX(Walkerhill!$A$1:$AM$262,M$5,$C89)</f>
        <v>4440</v>
      </c>
      <c r="N89" s="178">
        <f>INDEX(Walkerhill!$A$1:$AM$262,N$5,$C89)</f>
        <v>4833</v>
      </c>
      <c r="O89" s="178">
        <f>INDEX(Walkerhill!$A$1:$AM$262,O$5,$C89)</f>
        <v>4108</v>
      </c>
      <c r="P89" s="178">
        <f>INDEX(Walkerhill!$A$1:$AM$262,P$5,$C89)</f>
        <v>3913</v>
      </c>
      <c r="Q89" s="178">
        <f>INDEX(Walkerhill!$A$1:$AM$262,Q$5,$C89)</f>
        <v>4667</v>
      </c>
      <c r="R89" s="178">
        <f>INDEX(Walkerhill!$A$1:$AM$262,R$5,$C89)</f>
        <v>4467</v>
      </c>
      <c r="S89" s="178">
        <f>INDEX(Walkerhill!$A$1:$AM$262,S$5,$C89)</f>
        <v>3859</v>
      </c>
      <c r="T89" s="178">
        <f>INDEX(Walkerhill!$A$1:$AM$262,T$5,$C89)</f>
        <v>4369</v>
      </c>
      <c r="U89" s="178">
        <f>INDEX(Walkerhill!$A$1:$AM$262,U$5,$C89)</f>
        <v>4389</v>
      </c>
      <c r="V89" s="178">
        <f>INDEX(Walkerhill!$A$1:$AM$262,V$5,$C89)</f>
        <v>4864</v>
      </c>
      <c r="W89" s="178">
        <f>INDEX(Walkerhill!$A$1:$AM$262,W$5,$C89)</f>
        <v>4151</v>
      </c>
      <c r="X89" s="178">
        <f>INDEX(Walkerhill!$A$1:$AM$262,X$5,$C89)</f>
        <v>4485</v>
      </c>
      <c r="Y89" s="178">
        <f>INDEX(Walkerhill!$A$1:$AM$262,Y$5,$C89)</f>
        <v>4894</v>
      </c>
      <c r="Z89" s="178">
        <f>INDEX(Walkerhill!$A$1:$AM$262,Z$5,$C89)</f>
        <v>4476</v>
      </c>
      <c r="AA89" s="178">
        <f>INDEX(Walkerhill!$A$1:$AM$262,AA$5,$C89)</f>
        <v>4407</v>
      </c>
      <c r="AB89" s="178">
        <f>INDEX(Walkerhill!$A$1:$AM$262,AB$5,$C89)</f>
        <v>4303</v>
      </c>
      <c r="AC89" s="178">
        <f>INDEX(Walkerhill!$A$1:$AM$262,AC$5,$C89)</f>
        <v>4513</v>
      </c>
      <c r="AD89" s="178">
        <f>INDEX(Walkerhill!$A$1:$AM$262,AD$5,$C89)</f>
        <v>4848</v>
      </c>
      <c r="AE89" s="178">
        <f>INDEX(Walkerhill!$A$1:$AM$262,AE$5,$C89)</f>
        <v>4127</v>
      </c>
      <c r="AF89" s="178">
        <f>INDEX(Walkerhill!$A$1:$AM$262,AF$5,$C89)</f>
        <v>4166</v>
      </c>
      <c r="AG89" s="178">
        <f>INDEX(Walkerhill!$A$1:$AM$262,AG$5,$C89)</f>
        <v>4024</v>
      </c>
      <c r="AH89" s="178">
        <f>INDEX(Walkerhill!$A$1:$AM$262,AH$5,$C89)</f>
        <v>4290</v>
      </c>
      <c r="AI89" s="178">
        <f>INDEX(Walkerhill!$A$1:$AM$262,AI$5,$C89)</f>
        <v>4338</v>
      </c>
      <c r="AJ89" s="178">
        <f>INDEX(Walkerhill!$A$1:$AM$262,AJ$5,$C89)</f>
        <v>3901</v>
      </c>
      <c r="AK89" s="178">
        <f>INDEX(Walkerhill!$A$1:$AM$262,AK$5,$C89)</f>
        <v>4667</v>
      </c>
      <c r="AL89" s="178">
        <f>INDEX(Walkerhill!$A$1:$AM$262,AL$5,$C89)</f>
        <v>4640</v>
      </c>
      <c r="AM89" s="178">
        <f>INDEX(Walkerhill!$A$1:$AM$262,AM$5,$C89)</f>
        <v>4330</v>
      </c>
      <c r="AN89" s="178">
        <f>INDEX(Walkerhill!$A$1:$AM$262,AN$5,$C89)</f>
        <v>4338</v>
      </c>
      <c r="AO89" s="178">
        <f>INDEX(Walkerhill!$A$1:$AM$262,AO$5,$C89)</f>
        <v>4256</v>
      </c>
      <c r="AP89" s="178">
        <f>INDEX(Walkerhill!$A$1:$AM$262,AP$5,$C89)</f>
        <v>4377</v>
      </c>
      <c r="AQ89" s="178">
        <f>INDEX(Walkerhill!$A$1:$AM$262,AQ$5,$C89)</f>
        <v>3470</v>
      </c>
      <c r="AR89" s="178">
        <f>INDEX(Walkerhill!$A$1:$AM$262,AR$5,$C89)</f>
        <v>3683</v>
      </c>
      <c r="AS89" s="178">
        <f>INDEX(Walkerhill!$A$1:$AM$262,AS$5,$C89)</f>
        <v>3378</v>
      </c>
      <c r="AT89" s="178">
        <f>INDEX(Walkerhill!$A$1:$AM$262,AT$5,$C89)</f>
        <v>3623</v>
      </c>
      <c r="AU89" s="178">
        <f>INDEX(Walkerhill!$A$1:$AM$262,AU$5,$C89)</f>
        <v>3150</v>
      </c>
      <c r="AV89" s="178">
        <f>INDEX(Walkerhill!$A$1:$AM$262,AV$5,$C89)</f>
        <v>3383</v>
      </c>
      <c r="AW89" s="178">
        <f>INDEX(Walkerhill!$A$1:$AM$262,AW$5,$C89)</f>
        <v>3536</v>
      </c>
      <c r="AX89" s="178">
        <f>INDEX(Walkerhill!$A$1:$AM$262,AX$5,$C89)</f>
        <v>3643</v>
      </c>
      <c r="AY89" s="178">
        <f>INDEX(Walkerhill!$A$1:$AM$262,AY$5,$C89)</f>
        <v>3141</v>
      </c>
      <c r="AZ89" s="178">
        <f>INDEX(Walkerhill!$A$1:$AM$262,AZ$5,$C89)</f>
        <v>3673</v>
      </c>
      <c r="BA89" s="178">
        <f>INDEX(Walkerhill!$A$1:$AM$262,BA$5,$C89)</f>
        <v>3300</v>
      </c>
      <c r="BB89" s="178">
        <f>INDEX(Walkerhill!$A$1:$AM$262,BB$5,$C89)</f>
        <v>3233</v>
      </c>
      <c r="BC89" s="178">
        <f>INDEX(Walkerhill!$A$1:$AM$262,BC$5,$C89)</f>
        <v>2493</v>
      </c>
      <c r="BD89" s="178">
        <f>INDEX(Walkerhill!$A$1:$AM$262,BD$5,$C89)</f>
        <v>3159</v>
      </c>
      <c r="BE89" s="178">
        <f>INDEX(Walkerhill!$A$1:$AM$262,BE$5,$C89)</f>
        <v>2729</v>
      </c>
      <c r="BF89" s="178">
        <f>INDEX(Walkerhill!$A$1:$AM$262,BF$5,$C89)</f>
        <v>3657</v>
      </c>
      <c r="BG89" s="178">
        <f>INDEX(Walkerhill!$A$1:$AM$262,BG$5,$C89)</f>
        <v>1605</v>
      </c>
      <c r="BH89" s="178">
        <f>INDEX(Walkerhill!$A$1:$AM$262,BH$5,$C89)</f>
        <v>1795</v>
      </c>
      <c r="BI89" s="485">
        <f>INDEX(Walkerhill!$A$1:$AM$262,BI$5,$C89)</f>
        <v>2729</v>
      </c>
      <c r="BJ89" s="485">
        <f>INDEX(Walkerhill!$A$1:$AM$262,BJ$5,$C89)</f>
        <v>3437</v>
      </c>
      <c r="BK89" s="485">
        <f>INDEX(Walkerhill!$A$1:$AM$262,BK$5,$C89)</f>
        <v>2974</v>
      </c>
      <c r="BL89" s="485">
        <f>INDEX(Walkerhill!$A$1:$AM$262,BL$5,$C89)</f>
        <v>3193</v>
      </c>
      <c r="BM89" s="485">
        <f>INDEX(Walkerhill!$A$1:$AM$262,BM$5,$C89)</f>
        <v>2966</v>
      </c>
      <c r="BN89" s="485">
        <f>INDEX(Walkerhill!$A$1:$AM$262,BN$5,$C89)</f>
        <v>3153</v>
      </c>
      <c r="BO89" s="744">
        <f>INDEX(Walkerhill!$A$1:$AM$262,BO$5,$C89)</f>
        <v>2369</v>
      </c>
      <c r="BP89" s="485">
        <f>INDEX(Walkerhill!$A$1:$AM$262,BP$5,$C89)</f>
        <v>3234</v>
      </c>
      <c r="BQ89" s="485">
        <f>INDEX(Walkerhill!$A$1:$AM$262,BQ$5,$C89)</f>
        <v>2716</v>
      </c>
      <c r="BR89" s="485">
        <f>INDEX(Walkerhill!$A$1:$AM$262,BR$5,$C89)</f>
        <v>3601</v>
      </c>
      <c r="BS89" s="485">
        <f>INDEX(Walkerhill!$A$1:$AM$262,BS$5,$C89)</f>
        <v>2868</v>
      </c>
      <c r="BT89" s="485">
        <f>INDEX(Walkerhill!$A$1:$AM$262,BT$5,$C89)</f>
        <v>3331</v>
      </c>
      <c r="BU89" s="485">
        <f>INDEX(Walkerhill!$A$1:$AM$262,BU$5,$C89)</f>
        <v>2993</v>
      </c>
      <c r="BV89" s="485">
        <f>INDEX(Walkerhill!$A$1:$AM$262,BV$5,$C89)</f>
        <v>3075</v>
      </c>
      <c r="BW89" s="485">
        <f>INDEX(Walkerhill!$A$1:$AM$262,BW$5,$C89)</f>
        <v>3251</v>
      </c>
      <c r="BX89" s="485">
        <f>INDEX(Walkerhill!$A$1:$AM$262,BX$5,$C89)</f>
        <v>3072</v>
      </c>
      <c r="BY89" s="485">
        <f>INDEX(Walkerhill!$A$1:$AM$262,BY$5,$C89)</f>
        <v>3279</v>
      </c>
      <c r="BZ89" s="485">
        <f>INDEX(Walkerhill!$A$1:$AM$262,BZ$5,$C89)</f>
        <v>3187</v>
      </c>
      <c r="CA89" s="744">
        <f>INDEX(Walkerhill!$A$1:$AM$262,CA$5,$C89)</f>
        <v>2438</v>
      </c>
      <c r="CB89" s="485">
        <f>INDEX(Walkerhill!$A$1:$AM$262,CB$5,$C89)</f>
        <v>3045</v>
      </c>
      <c r="CC89" s="485">
        <f>INDEX(Walkerhill!$A$1:$AM$262,CC$5,$C89)</f>
        <v>2286</v>
      </c>
      <c r="CD89" s="485">
        <f>INDEX(Walkerhill!$A$1:$AM$262,CD$5,$C89)</f>
        <v>2228</v>
      </c>
      <c r="CE89" s="485">
        <f>INDEX(Walkerhill!$A$1:$AM$262,CE$5,$C89)</f>
        <v>1957</v>
      </c>
      <c r="CF89" s="485">
        <f>INDEX(Walkerhill!$A$1:$AM$262,CF$5,$C89)</f>
        <v>2416</v>
      </c>
      <c r="CG89" s="485">
        <f>INDEX(Walkerhill!$A$1:$AM$262,CG$5,$C89)</f>
        <v>2420</v>
      </c>
      <c r="CH89" s="485">
        <f>INDEX(Walkerhill!$A$1:$AM$262,CH$5,$C89)</f>
        <v>2313</v>
      </c>
      <c r="CI89" s="485">
        <f>INDEX(Walkerhill!$A$1:$AM$262,CI$5,$C89)</f>
        <v>1800</v>
      </c>
      <c r="CJ89" s="485">
        <f>INDEX(Walkerhill!$A$1:$AM$262,CJ$5,$C89)</f>
        <v>1966</v>
      </c>
      <c r="CK89" s="485">
        <f>INDEX(Walkerhill!$A$1:$AM$262,CK$5,$C89)</f>
        <v>2273</v>
      </c>
      <c r="CL89" s="485">
        <f>INDEX(Walkerhill!$A$1:$AM$262,CL$5,$C89)</f>
        <v>2386</v>
      </c>
      <c r="CM89" s="485">
        <f>INDEX(Walkerhill!$A$1:$AM$262,CM$5,$C89)</f>
        <v>1649</v>
      </c>
      <c r="CN89" s="485">
        <f>INDEX(Walkerhill!$A$1:$AM$262,CN$5,$C89)</f>
        <v>2171</v>
      </c>
      <c r="CO89" s="485">
        <f>INDEX(Walkerhill!$A$1:$AM$262,CO$5,$C89)</f>
        <v>2061</v>
      </c>
      <c r="CP89" s="485">
        <f>INDEX(Walkerhill!$A$1:$AM$262,CP$5,$C89)</f>
        <v>2357</v>
      </c>
      <c r="CQ89" s="485">
        <f>INDEX(Walkerhill!$A$1:$AM$262,CQ$5,$C89)</f>
        <v>1915</v>
      </c>
      <c r="CR89" s="485">
        <f>INDEX(Walkerhill!$A$1:$AM$262,CR$5,$C89)</f>
        <v>2061</v>
      </c>
      <c r="CS89" s="485">
        <f>INDEX(Walkerhill!$A$1:$AM$262,CS$5,$C89)</f>
        <v>2151</v>
      </c>
      <c r="CT89" s="485">
        <f>INDEX(Walkerhill!$A$1:$AM$262,CT$5,$C89)</f>
        <v>1895</v>
      </c>
      <c r="CU89" s="485">
        <f>INDEX(Walkerhill!$A$1:$AM$262,CU$5,$C89)</f>
        <v>1910</v>
      </c>
      <c r="CV89" s="485">
        <f>INDEX(Walkerhill!$A$1:$AM$262,CV$5,$C89)</f>
        <v>2070</v>
      </c>
      <c r="CW89" s="485">
        <f>INDEX(Walkerhill!$A$1:$AM$262,CW$5,$C89)</f>
        <v>2299</v>
      </c>
      <c r="CX89" s="485">
        <f>INDEX(Walkerhill!$A$1:$AM$262,CX$5,$C89)</f>
        <v>2192</v>
      </c>
      <c r="CY89" s="485">
        <f>INDEX(Walkerhill!$A$1:$AM$262,CY$5,$C89)</f>
        <v>1629</v>
      </c>
      <c r="CZ89" s="485">
        <f>INDEX(Walkerhill!$A$1:$AM$262,CZ$5,$C89)</f>
        <v>2357</v>
      </c>
      <c r="DA89" s="485">
        <f>INDEX(Walkerhill!$A$1:$AM$262,DA$5,$C89)</f>
        <v>2281</v>
      </c>
      <c r="DB89" s="485">
        <f>INDEX(Walkerhill!$A$1:$AM$262,DB$5,$C89)</f>
        <v>2466</v>
      </c>
      <c r="DC89" s="485">
        <f>INDEX(Walkerhill!$A$1:$AM$262,DC$5,$C89)</f>
        <v>2276</v>
      </c>
      <c r="DD89" s="485">
        <f>INDEX(Walkerhill!$A$1:$AM$262,DD$5,$C89)</f>
        <v>2125</v>
      </c>
      <c r="DE89" s="485">
        <f>INDEX(Walkerhill!$A$1:$AM$262,DE$5,$C89)</f>
        <v>2202</v>
      </c>
      <c r="DF89" s="485">
        <f>INDEX(Walkerhill!$A$1:$AM$262,DF$5,$C89)</f>
        <v>2065</v>
      </c>
      <c r="DG89" s="485">
        <f>INDEX(Walkerhill!$A$1:$AM$262,DG$5,$C89)</f>
        <v>1759</v>
      </c>
      <c r="DH89" s="485">
        <f>INDEX(Walkerhill!$A$1:$AM$262,DH$5,$C89)</f>
        <v>2116</v>
      </c>
      <c r="DI89" s="485">
        <f>INDEX(Walkerhill!$A$1:$AM$262,DI$5,$C89)</f>
        <v>2226</v>
      </c>
      <c r="DJ89" s="485">
        <f>INDEX(Walkerhill!$A$1:$AM$262,DJ$5,$C89)</f>
        <v>2438</v>
      </c>
      <c r="DK89" s="485">
        <f>INDEX(Walkerhill!$A$1:$AM$262,DK$5,$C89)</f>
        <v>1572</v>
      </c>
      <c r="DL89" s="485">
        <f>INDEX(Walkerhill!$A$1:$AM$262,DL$5,$C89)</f>
        <v>206</v>
      </c>
      <c r="DM89" s="485">
        <f>INDEX(Walkerhill!$A$1:$AM$262,DM$5,$C89)</f>
        <v>7</v>
      </c>
      <c r="DN89" s="485">
        <f>INDEX(Walkerhill!$A$1:$AM$262,DN$5,$C89)</f>
        <v>12</v>
      </c>
      <c r="DO89" s="485">
        <f>INDEX(Walkerhill!$A$1:$AM$262,DO$5,$C89)</f>
        <v>8</v>
      </c>
      <c r="DP89" s="485">
        <f>INDEX(Walkerhill!$A$1:$AM$262,DP$5,$C89)</f>
        <v>7</v>
      </c>
      <c r="DQ89" s="485">
        <f>INDEX(Walkerhill!$A$1:$AM$262,DQ$5,$C89)</f>
        <v>5</v>
      </c>
      <c r="DR89" s="485">
        <f>INDEX(Walkerhill!$A$1:$AM$262,DR$5,$C89)</f>
        <v>7</v>
      </c>
      <c r="DS89" s="485">
        <f>INDEX(Walkerhill!$A$1:$AM$262,DS$5,$C89)</f>
        <v>17</v>
      </c>
      <c r="DT89" s="485">
        <f>INDEX(Walkerhill!$A$1:$AM$262,DT$5,$C89)</f>
        <v>16</v>
      </c>
      <c r="DU89" s="485">
        <f>INDEX(Walkerhill!$A$1:$AM$262,DU$5,$C89)</f>
        <v>0</v>
      </c>
      <c r="DV89" s="485">
        <f>INDEX(Walkerhill!$A$1:$AM$262,DV$5,$C89)</f>
        <v>15</v>
      </c>
      <c r="DW89" s="485">
        <f>INDEX(Walkerhill!$A$1:$AM$262,DW$5,$C89)</f>
        <v>37</v>
      </c>
      <c r="DX89" s="485">
        <f>INDEX(Walkerhill!$A$1:$AM$262,DX$5,$C89)</f>
        <v>30</v>
      </c>
      <c r="DY89" s="485">
        <f>INDEX(Walkerhill!$A$1:$AM$262,DY$5,$C89)</f>
        <v>26</v>
      </c>
      <c r="DZ89" s="485">
        <f>INDEX(Walkerhill!$A$1:$AM$262,DZ$5,$C89)</f>
        <v>26</v>
      </c>
      <c r="EA89" s="485">
        <f>INDEX(Walkerhill!$A$1:$AM$262,EA$5,$C89)</f>
        <v>16</v>
      </c>
      <c r="EB89" s="485">
        <f>INDEX(Walkerhill!$A$1:$AM$262,EB$5,$C89)</f>
        <v>10</v>
      </c>
      <c r="EC89" s="485">
        <f>INDEX(Walkerhill!$A$1:$AM$262,EC$5,$C89)</f>
        <v>11</v>
      </c>
      <c r="ED89" s="485">
        <f>INDEX(Walkerhill!$A$1:$AM$262,ED$5,$C89)</f>
        <v>12</v>
      </c>
      <c r="EE89" s="485">
        <f>INDEX(Walkerhill!$A$1:$AM$262,EE$5,$C89)</f>
        <v>10</v>
      </c>
      <c r="EF89" s="485">
        <f>INDEX(Walkerhill!$A$1:$AM$262,EF$5,$C89)</f>
        <v>8</v>
      </c>
      <c r="EG89" s="485">
        <f>INDEX(Walkerhill!$A$1:$AM$262,EG$5,$C89)</f>
        <v>3</v>
      </c>
      <c r="EH89" s="485">
        <f>INDEX(Walkerhill!$A$1:$AM$262,EH$5,$C89)</f>
        <v>4</v>
      </c>
      <c r="EI89" s="485">
        <f>INDEX(Walkerhill!$A$1:$AM$262,EI$5,$C89)</f>
        <v>5</v>
      </c>
      <c r="EJ89" s="485">
        <f>INDEX(Walkerhill!$A$1:$AM$262,EJ$5,$C89)</f>
        <v>4</v>
      </c>
      <c r="EK89" s="485">
        <f>INDEX(Walkerhill!$A$1:$AM$262,EK$5,$C89)</f>
        <v>7</v>
      </c>
      <c r="EL89" s="485">
        <f>INDEX(Walkerhill!$A$1:$AM$262,EL$5,$C89)</f>
        <v>11</v>
      </c>
      <c r="EM89" s="485">
        <f>INDEX(Walkerhill!$A$1:$AM$262,EM$5,$C89)</f>
        <v>71</v>
      </c>
      <c r="EN89" s="485">
        <f>INDEX(Walkerhill!$A$1:$AM$262,EN$5,$C89)</f>
        <v>557</v>
      </c>
      <c r="EO89" s="485">
        <f>INDEX(Walkerhill!$A$1:$AM$262,EO$5,$C89)</f>
        <v>1170</v>
      </c>
      <c r="EP89" s="485">
        <f>INDEX(Walkerhill!$A$1:$AM$262,EP$5,$C89)</f>
        <v>1717</v>
      </c>
      <c r="EQ89" s="485">
        <f>INDEX(Walkerhill!$A$1:$AM$262,EQ$5,$C89)</f>
        <v>1439</v>
      </c>
      <c r="ER89" s="485">
        <f>INDEX(Walkerhill!$A$1:$AM$262,ER$5,$C89)</f>
        <v>1643</v>
      </c>
      <c r="ES89" s="485">
        <f>INDEX(Walkerhill!$A$1:$AM$262,ES$5,$C89)</f>
        <v>1916</v>
      </c>
      <c r="ET89" s="485">
        <f>INDEX(Walkerhill!$A$1:$AM$262,ET$5,$C89)</f>
        <v>2023</v>
      </c>
      <c r="EU89" s="485">
        <f>INDEX(Walkerhill!$A$1:$AM$262,EU$5,$C89)</f>
        <v>1865</v>
      </c>
      <c r="EV89" s="485">
        <f>INDEX(Walkerhill!$A$1:$AM$262,EV$5,$C89)</f>
        <v>2108</v>
      </c>
      <c r="EW89" s="485">
        <f>INDEX(Walkerhill!$A$1:$AM$262,EW$5,$C89)</f>
        <v>1952</v>
      </c>
      <c r="EX89" s="485">
        <f>INDEX(Walkerhill!$A$1:$AM$262,EX$5,$C89)</f>
        <v>2570</v>
      </c>
      <c r="EY89" s="485">
        <f>INDEX(Walkerhill!$A$1:$AM$262,EY$5,$C89)</f>
        <v>2126</v>
      </c>
      <c r="EZ89" s="485">
        <f>INDEX(Walkerhill!$A$1:$AM$262,EZ$5,$C89)</f>
        <v>2373</v>
      </c>
      <c r="FA89" s="485">
        <f>INDEX(Walkerhill!$A$1:$AM$262,FA$5,$C89)</f>
        <v>2332</v>
      </c>
      <c r="FB89" s="485">
        <f>INDEX(Walkerhill!$A$1:$AM$262,FB$5,$C89)</f>
        <v>2340</v>
      </c>
      <c r="FC89" s="485">
        <f>INDEX(Walkerhill!$A$1:$AM$262,FC$5,$C89)</f>
        <v>2258</v>
      </c>
      <c r="FD89" s="485">
        <f>INDEX(Walkerhill!$A$1:$AM$262,FD$5,$C89)</f>
        <v>2272</v>
      </c>
      <c r="FE89" s="485">
        <f>INDEX(Walkerhill!$A$1:$AM$262,FE$5,$C89)</f>
        <v>2727</v>
      </c>
      <c r="FF89" s="485">
        <f>INDEX(Walkerhill!$A$1:$AM$262,FF$5,$C89)</f>
        <v>2502</v>
      </c>
      <c r="FG89" s="485">
        <f>INDEX(Walkerhill!$A$1:$AM$262,FG$5,$C89)</f>
        <v>1876</v>
      </c>
      <c r="FH89" s="485">
        <f>INDEX(Walkerhill!$A$1:$AM$262,FH$5,$C89)</f>
        <v>2511</v>
      </c>
      <c r="FI89" s="485">
        <f>INDEX(Walkerhill!$A$1:$AM$262,FI$5,$C89)</f>
        <v>2072</v>
      </c>
      <c r="FJ89" s="485">
        <f>INDEX(Walkerhill!$A$1:$AM$262,FJ$5,$C89)</f>
        <v>2480</v>
      </c>
      <c r="FK89" s="485">
        <f>INDEX(Walkerhill!$A$1:$AM$262,FK$5,$C89)</f>
        <v>2428</v>
      </c>
      <c r="FL89" s="485">
        <f>INDEX(Walkerhill!$A$1:$AM$262,FL$5,$C89)</f>
        <v>1937</v>
      </c>
      <c r="FM89" s="485">
        <f>INDEX(Walkerhill!$A$1:$AM$262,FM$5,$C89)</f>
        <v>2538</v>
      </c>
      <c r="FN89" s="485">
        <f>INDEX(Walkerhill!$A$1:$AM$262,FN$5,$C89)</f>
        <v>2231</v>
      </c>
      <c r="FO89" s="485">
        <f>INDEX(Walkerhill!$A$1:$AM$262,FO$5,$C89)</f>
        <v>2072</v>
      </c>
      <c r="FP89" s="485">
        <f>INDEX(Walkerhill!$A$1:$AM$262,FP$5,$C89)</f>
        <v>2230</v>
      </c>
      <c r="FQ89" s="485">
        <f>INDEX(Walkerhill!$A$1:$AM$262,FQ$5,$C89)</f>
        <v>2178</v>
      </c>
      <c r="FR89" s="485">
        <f>INDEX(Walkerhill!$A$1:$AM$262,FR$5,$C89)</f>
        <v>2311</v>
      </c>
      <c r="FS89" s="485">
        <f>INDEX(Walkerhill!$A$1:$AM$262,FS$5,$C89)</f>
        <v>1955</v>
      </c>
      <c r="FT89" s="485">
        <f>INDEX(Walkerhill!$A$1:$AM$262,FT$5,$C89)</f>
        <v>2363</v>
      </c>
      <c r="FU89" s="485">
        <f>INDEX(Walkerhill!$A$1:$AM$262,FU$5,$C89)</f>
        <v>1923</v>
      </c>
      <c r="FV89" s="485">
        <f>INDEX(Walkerhill!$A$1:$AM$262,FV$5,$C89)</f>
        <v>2260</v>
      </c>
      <c r="FW89" s="485">
        <f>INDEX(Walkerhill!$A$1:$AM$262,FW$5,$C89)</f>
        <v>1725</v>
      </c>
      <c r="FX89" s="485">
        <f>INDEX(Walkerhill!$A$1:$AM$262,FX$5,$C89)</f>
        <v>1799</v>
      </c>
      <c r="FY89" s="485">
        <f>INDEX(Walkerhill!$A$1:$AM$262,FY$5,$C89)</f>
        <v>2299</v>
      </c>
      <c r="FZ89" s="485">
        <f>INDEX(Walkerhill!$A$1:$AM$262,FZ$5,$C89)</f>
        <v>2000</v>
      </c>
      <c r="GA89" s="485">
        <f>INDEX(Walkerhill!$A$1:$AM$262,GA$5,$C89)</f>
        <v>1583</v>
      </c>
      <c r="GB89" s="485">
        <f>INDEX(Walkerhill!$A$1:$AM$262,GB$5,$C89)</f>
        <v>2213</v>
      </c>
      <c r="GC89" s="485">
        <f>INDEX(Walkerhill!$A$1:$AM$262,GC$5,$C89)</f>
        <v>2080</v>
      </c>
      <c r="GD89" s="485">
        <f>INDEX(Walkerhill!$A$1:$AM$262,GD$5,$C89)</f>
        <v>2356</v>
      </c>
      <c r="GE89" s="485">
        <f>INDEX(Walkerhill!$A$1:$AM$262,GE$5,$C89)</f>
        <v>1576</v>
      </c>
      <c r="GF89" s="485"/>
      <c r="GG89" s="485"/>
      <c r="GH89"/>
      <c r="GI89"/>
      <c r="GJ89"/>
      <c r="GW89" s="9"/>
      <c r="GX89" s="9"/>
      <c r="GY89" s="9"/>
      <c r="GZ89" s="9"/>
    </row>
    <row r="90" spans="1:208">
      <c r="A90" s="173"/>
      <c r="B90" s="193"/>
      <c r="C90" s="193">
        <f>C89+1</f>
        <v>19</v>
      </c>
      <c r="D90" s="192" t="s">
        <v>103</v>
      </c>
      <c r="E90" s="193" t="s">
        <v>72</v>
      </c>
      <c r="F90" s="180">
        <f>INDEX(Walkerhill!$A$1:$AM$262,F$5,$C90)</f>
        <v>1943</v>
      </c>
      <c r="G90" s="180">
        <f>INDEX(Walkerhill!$A$1:$AM$262,G$5,$C90)</f>
        <v>1664</v>
      </c>
      <c r="H90" s="180">
        <f>INDEX(Walkerhill!$A$1:$AM$262,H$5,$C90)</f>
        <v>1975</v>
      </c>
      <c r="I90" s="180">
        <f>INDEX(Walkerhill!$A$1:$AM$262,I$5,$C90)</f>
        <v>1889</v>
      </c>
      <c r="J90" s="180">
        <f>INDEX(Walkerhill!$A$1:$AM$262,J$5,$C90)</f>
        <v>1774</v>
      </c>
      <c r="K90" s="180">
        <f>INDEX(Walkerhill!$A$1:$AM$262,K$5,$C90)</f>
        <v>1517</v>
      </c>
      <c r="L90" s="180">
        <f>INDEX(Walkerhill!$A$1:$AM$262,L$5,$C90)</f>
        <v>1623</v>
      </c>
      <c r="M90" s="180">
        <f>INDEX(Walkerhill!$A$1:$AM$262,M$5,$C90)</f>
        <v>1555</v>
      </c>
      <c r="N90" s="180">
        <f>INDEX(Walkerhill!$A$1:$AM$262,N$5,$C90)</f>
        <v>1801</v>
      </c>
      <c r="O90" s="180">
        <f>INDEX(Walkerhill!$A$1:$AM$262,O$5,$C90)</f>
        <v>1837</v>
      </c>
      <c r="P90" s="180">
        <f>INDEX(Walkerhill!$A$1:$AM$262,P$5,$C90)</f>
        <v>1693</v>
      </c>
      <c r="Q90" s="180">
        <f>INDEX(Walkerhill!$A$1:$AM$262,Q$5,$C90)</f>
        <v>1539</v>
      </c>
      <c r="R90" s="180">
        <f>INDEX(Walkerhill!$A$1:$AM$262,R$5,$C90)</f>
        <v>1400</v>
      </c>
      <c r="S90" s="180">
        <f>INDEX(Walkerhill!$A$1:$AM$262,S$5,$C90)</f>
        <v>1318</v>
      </c>
      <c r="T90" s="180">
        <f>INDEX(Walkerhill!$A$1:$AM$262,T$5,$C90)</f>
        <v>1834</v>
      </c>
      <c r="U90" s="180">
        <f>INDEX(Walkerhill!$A$1:$AM$262,U$5,$C90)</f>
        <v>2011.0000000000002</v>
      </c>
      <c r="V90" s="180">
        <f>INDEX(Walkerhill!$A$1:$AM$262,V$5,$C90)</f>
        <v>2037.9999999999998</v>
      </c>
      <c r="W90" s="180">
        <f>INDEX(Walkerhill!$A$1:$AM$262,W$5,$C90)</f>
        <v>1951</v>
      </c>
      <c r="X90" s="180">
        <f>INDEX(Walkerhill!$A$1:$AM$262,X$5,$C90)</f>
        <v>1824</v>
      </c>
      <c r="Y90" s="180">
        <f>INDEX(Walkerhill!$A$1:$AM$262,Y$5,$C90)</f>
        <v>1785</v>
      </c>
      <c r="Z90" s="180">
        <f>INDEX(Walkerhill!$A$1:$AM$262,Z$5,$C90)</f>
        <v>1966</v>
      </c>
      <c r="AA90" s="180">
        <f>INDEX(Walkerhill!$A$1:$AM$262,AA$5,$C90)</f>
        <v>1779</v>
      </c>
      <c r="AB90" s="180">
        <f>INDEX(Walkerhill!$A$1:$AM$262,AB$5,$C90)</f>
        <v>1721</v>
      </c>
      <c r="AC90" s="180">
        <f>INDEX(Walkerhill!$A$1:$AM$262,AC$5,$C90)</f>
        <v>1778</v>
      </c>
      <c r="AD90" s="180">
        <f>INDEX(Walkerhill!$A$1:$AM$262,AD$5,$C90)</f>
        <v>1855</v>
      </c>
      <c r="AE90" s="180">
        <f>INDEX(Walkerhill!$A$1:$AM$262,AE$5,$C90)</f>
        <v>1731</v>
      </c>
      <c r="AF90" s="180">
        <f>INDEX(Walkerhill!$A$1:$AM$262,AF$5,$C90)</f>
        <v>1895</v>
      </c>
      <c r="AG90" s="180">
        <f>INDEX(Walkerhill!$A$1:$AM$262,AG$5,$C90)</f>
        <v>1846</v>
      </c>
      <c r="AH90" s="180">
        <f>INDEX(Walkerhill!$A$1:$AM$262,AH$5,$C90)</f>
        <v>2065</v>
      </c>
      <c r="AI90" s="180">
        <f>INDEX(Walkerhill!$A$1:$AM$262,AI$5,$C90)</f>
        <v>1763</v>
      </c>
      <c r="AJ90" s="180">
        <f>INDEX(Walkerhill!$A$1:$AM$262,AJ$5,$C90)</f>
        <v>1915</v>
      </c>
      <c r="AK90" s="180">
        <f>INDEX(Walkerhill!$A$1:$AM$262,AK$5,$C90)</f>
        <v>1686</v>
      </c>
      <c r="AL90" s="180">
        <f>INDEX(Walkerhill!$A$1:$AM$262,AL$5,$C90)</f>
        <v>1730</v>
      </c>
      <c r="AM90" s="180">
        <f>INDEX(Walkerhill!$A$1:$AM$262,AM$5,$C90)</f>
        <v>1826</v>
      </c>
      <c r="AN90" s="180">
        <f>INDEX(Walkerhill!$A$1:$AM$262,AN$5,$C90)</f>
        <v>1813</v>
      </c>
      <c r="AO90" s="180">
        <f>INDEX(Walkerhill!$A$1:$AM$262,AO$5,$C90)</f>
        <v>1936</v>
      </c>
      <c r="AP90" s="180">
        <f>INDEX(Walkerhill!$A$1:$AM$262,AP$5,$C90)</f>
        <v>2062</v>
      </c>
      <c r="AQ90" s="180">
        <f>INDEX(Walkerhill!$A$1:$AM$262,AQ$5,$C90)</f>
        <v>1950</v>
      </c>
      <c r="AR90" s="180">
        <f>INDEX(Walkerhill!$A$1:$AM$262,AR$5,$C90)</f>
        <v>2180</v>
      </c>
      <c r="AS90" s="180">
        <f>INDEX(Walkerhill!$A$1:$AM$262,AS$5,$C90)</f>
        <v>2094</v>
      </c>
      <c r="AT90" s="180">
        <f>INDEX(Walkerhill!$A$1:$AM$262,AT$5,$C90)</f>
        <v>2204</v>
      </c>
      <c r="AU90" s="180">
        <f>INDEX(Walkerhill!$A$1:$AM$262,AU$5,$C90)</f>
        <v>1944</v>
      </c>
      <c r="AV90" s="180">
        <f>INDEX(Walkerhill!$A$1:$AM$262,AV$5,$C90)</f>
        <v>2017</v>
      </c>
      <c r="AW90" s="180">
        <f>INDEX(Walkerhill!$A$1:$AM$262,AW$5,$C90)</f>
        <v>1672</v>
      </c>
      <c r="AX90" s="180">
        <f>INDEX(Walkerhill!$A$1:$AM$262,AX$5,$C90)</f>
        <v>1909</v>
      </c>
      <c r="AY90" s="180">
        <f>INDEX(Walkerhill!$A$1:$AM$262,AY$5,$C90)</f>
        <v>1933</v>
      </c>
      <c r="AZ90" s="180">
        <f>INDEX(Walkerhill!$A$1:$AM$262,AZ$5,$C90)</f>
        <v>1785</v>
      </c>
      <c r="BA90" s="180">
        <f>INDEX(Walkerhill!$A$1:$AM$262,BA$5,$C90)</f>
        <v>2021</v>
      </c>
      <c r="BB90" s="180">
        <f>INDEX(Walkerhill!$A$1:$AM$262,BB$5,$C90)</f>
        <v>2303</v>
      </c>
      <c r="BC90" s="180">
        <f>INDEX(Walkerhill!$A$1:$AM$262,BC$5,$C90)</f>
        <v>1763</v>
      </c>
      <c r="BD90" s="180">
        <f>INDEX(Walkerhill!$A$1:$AM$262,BD$5,$C90)</f>
        <v>2259</v>
      </c>
      <c r="BE90" s="180">
        <f>INDEX(Walkerhill!$A$1:$AM$262,BE$5,$C90)</f>
        <v>2344</v>
      </c>
      <c r="BF90" s="180">
        <f>INDEX(Walkerhill!$A$1:$AM$262,BF$5,$C90)</f>
        <v>2370</v>
      </c>
      <c r="BG90" s="180">
        <f>INDEX(Walkerhill!$A$1:$AM$262,BG$5,$C90)</f>
        <v>2235</v>
      </c>
      <c r="BH90" s="180">
        <f>INDEX(Walkerhill!$A$1:$AM$262,BH$5,$C90)</f>
        <v>2560</v>
      </c>
      <c r="BI90" s="484">
        <f>INDEX(Walkerhill!$A$1:$AM$262,BI$5,$C90)</f>
        <v>2627</v>
      </c>
      <c r="BJ90" s="484">
        <f>INDEX(Walkerhill!$A$1:$AM$262,BJ$5,$C90)</f>
        <v>2618</v>
      </c>
      <c r="BK90" s="484">
        <f>INDEX(Walkerhill!$A$1:$AM$262,BK$5,$C90)</f>
        <v>3009</v>
      </c>
      <c r="BL90" s="484">
        <f>INDEX(Walkerhill!$A$1:$AM$262,BL$5,$C90)</f>
        <v>2745</v>
      </c>
      <c r="BM90" s="484">
        <f>INDEX(Walkerhill!$A$1:$AM$262,BM$5,$C90)</f>
        <v>2687</v>
      </c>
      <c r="BN90" s="484">
        <f>INDEX(Walkerhill!$A$1:$AM$262,BN$5,$C90)</f>
        <v>2886</v>
      </c>
      <c r="BO90" s="748">
        <f>INDEX(Walkerhill!$A$1:$AM$262,BO$5,$C90)</f>
        <v>2774</v>
      </c>
      <c r="BP90" s="484">
        <f>INDEX(Walkerhill!$A$1:$AM$262,BP$5,$C90)</f>
        <v>3059</v>
      </c>
      <c r="BQ90" s="484">
        <f>INDEX(Walkerhill!$A$1:$AM$262,BQ$5,$C90)</f>
        <v>3069</v>
      </c>
      <c r="BR90" s="484">
        <f>INDEX(Walkerhill!$A$1:$AM$262,BR$5,$C90)</f>
        <v>3109</v>
      </c>
      <c r="BS90" s="484">
        <f>INDEX(Walkerhill!$A$1:$AM$262,BS$5,$C90)</f>
        <v>2888</v>
      </c>
      <c r="BT90" s="484">
        <f>INDEX(Walkerhill!$A$1:$AM$262,BT$5,$C90)</f>
        <v>2987</v>
      </c>
      <c r="BU90" s="484">
        <f>INDEX(Walkerhill!$A$1:$AM$262,BU$5,$C90)</f>
        <v>2917</v>
      </c>
      <c r="BV90" s="484">
        <f>INDEX(Walkerhill!$A$1:$AM$262,BV$5,$C90)</f>
        <v>2720</v>
      </c>
      <c r="BW90" s="484">
        <f>INDEX(Walkerhill!$A$1:$AM$262,BW$5,$C90)</f>
        <v>2935</v>
      </c>
      <c r="BX90" s="484">
        <f>INDEX(Walkerhill!$A$1:$AM$262,BX$5,$C90)</f>
        <v>2842</v>
      </c>
      <c r="BY90" s="484">
        <f>INDEX(Walkerhill!$A$1:$AM$262,BY$5,$C90)</f>
        <v>3136</v>
      </c>
      <c r="BZ90" s="484">
        <f>INDEX(Walkerhill!$A$1:$AM$262,BZ$5,$C90)</f>
        <v>2752</v>
      </c>
      <c r="CA90" s="748">
        <f>INDEX(Walkerhill!$A$1:$AM$262,CA$5,$C90)</f>
        <v>2407</v>
      </c>
      <c r="CB90" s="484">
        <f>INDEX(Walkerhill!$A$1:$AM$262,CB$5,$C90)</f>
        <v>2829</v>
      </c>
      <c r="CC90" s="484">
        <f>INDEX(Walkerhill!$A$1:$AM$262,CC$5,$C90)</f>
        <v>2843</v>
      </c>
      <c r="CD90" s="484">
        <f>INDEX(Walkerhill!$A$1:$AM$262,CD$5,$C90)</f>
        <v>2741</v>
      </c>
      <c r="CE90" s="484">
        <f>INDEX(Walkerhill!$A$1:$AM$262,CE$5,$C90)</f>
        <v>2664</v>
      </c>
      <c r="CF90" s="484">
        <f>INDEX(Walkerhill!$A$1:$AM$262,CF$5,$C90)</f>
        <v>2909</v>
      </c>
      <c r="CG90" s="484">
        <f>INDEX(Walkerhill!$A$1:$AM$262,CG$5,$C90)</f>
        <v>2871</v>
      </c>
      <c r="CH90" s="484">
        <f>INDEX(Walkerhill!$A$1:$AM$262,CH$5,$C90)</f>
        <v>2960</v>
      </c>
      <c r="CI90" s="484">
        <f>INDEX(Walkerhill!$A$1:$AM$262,CI$5,$C90)</f>
        <v>2932</v>
      </c>
      <c r="CJ90" s="484">
        <f>INDEX(Walkerhill!$A$1:$AM$262,CJ$5,$C90)</f>
        <v>3017</v>
      </c>
      <c r="CK90" s="484">
        <f>INDEX(Walkerhill!$A$1:$AM$262,CK$5,$C90)</f>
        <v>3276</v>
      </c>
      <c r="CL90" s="484">
        <f>INDEX(Walkerhill!$A$1:$AM$262,CL$5,$C90)</f>
        <v>3443</v>
      </c>
      <c r="CM90" s="484">
        <f>INDEX(Walkerhill!$A$1:$AM$262,CM$5,$C90)</f>
        <v>2805</v>
      </c>
      <c r="CN90" s="484">
        <f>INDEX(Walkerhill!$A$1:$AM$262,CN$5,$C90)</f>
        <v>3026</v>
      </c>
      <c r="CO90" s="484">
        <f>INDEX(Walkerhill!$A$1:$AM$262,CO$5,$C90)</f>
        <v>2854</v>
      </c>
      <c r="CP90" s="484">
        <f>INDEX(Walkerhill!$A$1:$AM$262,CP$5,$C90)</f>
        <v>2896</v>
      </c>
      <c r="CQ90" s="484">
        <f>INDEX(Walkerhill!$A$1:$AM$262,CQ$5,$C90)</f>
        <v>2782</v>
      </c>
      <c r="CR90" s="484">
        <f>INDEX(Walkerhill!$A$1:$AM$262,CR$5,$C90)</f>
        <v>2930</v>
      </c>
      <c r="CS90" s="484">
        <f>INDEX(Walkerhill!$A$1:$AM$262,CS$5,$C90)</f>
        <v>2724</v>
      </c>
      <c r="CT90" s="484">
        <f>INDEX(Walkerhill!$A$1:$AM$262,CT$5,$C90)</f>
        <v>2592</v>
      </c>
      <c r="CU90" s="484">
        <f>INDEX(Walkerhill!$A$1:$AM$262,CU$5,$C90)</f>
        <v>2938</v>
      </c>
      <c r="CV90" s="484">
        <f>INDEX(Walkerhill!$A$1:$AM$262,CV$5,$C90)</f>
        <v>2769</v>
      </c>
      <c r="CW90" s="484">
        <f>INDEX(Walkerhill!$A$1:$AM$262,CW$5,$C90)</f>
        <v>2924</v>
      </c>
      <c r="CX90" s="484">
        <f>INDEX(Walkerhill!$A$1:$AM$262,CX$5,$C90)</f>
        <v>2982</v>
      </c>
      <c r="CY90" s="484">
        <f>INDEX(Walkerhill!$A$1:$AM$262,CY$5,$C90)</f>
        <v>3070</v>
      </c>
      <c r="CZ90" s="484">
        <f>INDEX(Walkerhill!$A$1:$AM$262,CZ$5,$C90)</f>
        <v>3225</v>
      </c>
      <c r="DA90" s="484">
        <f>INDEX(Walkerhill!$A$1:$AM$262,DA$5,$C90)</f>
        <v>2778</v>
      </c>
      <c r="DB90" s="484">
        <f>INDEX(Walkerhill!$A$1:$AM$262,DB$5,$C90)</f>
        <v>2884</v>
      </c>
      <c r="DC90" s="484">
        <f>INDEX(Walkerhill!$A$1:$AM$262,DC$5,$C90)</f>
        <v>3040</v>
      </c>
      <c r="DD90" s="484">
        <f>INDEX(Walkerhill!$A$1:$AM$262,DD$5,$C90)</f>
        <v>3037</v>
      </c>
      <c r="DE90" s="484">
        <f>INDEX(Walkerhill!$A$1:$AM$262,DE$5,$C90)</f>
        <v>3120</v>
      </c>
      <c r="DF90" s="484">
        <f>INDEX(Walkerhill!$A$1:$AM$262,DF$5,$C90)</f>
        <v>3250</v>
      </c>
      <c r="DG90" s="484">
        <f>INDEX(Walkerhill!$A$1:$AM$262,DG$5,$C90)</f>
        <v>3113</v>
      </c>
      <c r="DH90" s="484">
        <f>INDEX(Walkerhill!$A$1:$AM$262,DH$5,$C90)</f>
        <v>2915</v>
      </c>
      <c r="DI90" s="484">
        <f>INDEX(Walkerhill!$A$1:$AM$262,DI$5,$C90)</f>
        <v>2860</v>
      </c>
      <c r="DJ90" s="484">
        <f>INDEX(Walkerhill!$A$1:$AM$262,DJ$5,$C90)</f>
        <v>2798</v>
      </c>
      <c r="DK90" s="484">
        <f>INDEX(Walkerhill!$A$1:$AM$262,DK$5,$C90)</f>
        <v>2331</v>
      </c>
      <c r="DL90" s="484">
        <f>INDEX(Walkerhill!$A$1:$AM$262,DL$5,$C90)</f>
        <v>1908</v>
      </c>
      <c r="DM90" s="484">
        <f>INDEX(Walkerhill!$A$1:$AM$262,DM$5,$C90)</f>
        <v>1108</v>
      </c>
      <c r="DN90" s="484">
        <f>INDEX(Walkerhill!$A$1:$AM$262,DN$5,$C90)</f>
        <v>2396</v>
      </c>
      <c r="DO90" s="484">
        <f>INDEX(Walkerhill!$A$1:$AM$262,DO$5,$C90)</f>
        <v>2216</v>
      </c>
      <c r="DP90" s="484">
        <f>INDEX(Walkerhill!$A$1:$AM$262,DP$5,$C90)</f>
        <v>2076</v>
      </c>
      <c r="DQ90" s="484">
        <f>INDEX(Walkerhill!$A$1:$AM$262,DQ$5,$C90)</f>
        <v>2046</v>
      </c>
      <c r="DR90" s="484">
        <f>INDEX(Walkerhill!$A$1:$AM$262,DR$5,$C90)</f>
        <v>1903</v>
      </c>
      <c r="DS90" s="484">
        <f>INDEX(Walkerhill!$A$1:$AM$262,DS$5,$C90)</f>
        <v>1905</v>
      </c>
      <c r="DT90" s="484">
        <f>INDEX(Walkerhill!$A$1:$AM$262,DT$5,$C90)</f>
        <v>1946</v>
      </c>
      <c r="DU90" s="484">
        <f>INDEX(Walkerhill!$A$1:$AM$262,DU$5,$C90)</f>
        <v>559</v>
      </c>
      <c r="DV90" s="484">
        <f>INDEX(Walkerhill!$A$1:$AM$262,DV$5,$C90)</f>
        <v>1320</v>
      </c>
      <c r="DW90" s="484">
        <f>INDEX(Walkerhill!$A$1:$AM$262,DW$5,$C90)</f>
        <v>2191</v>
      </c>
      <c r="DX90" s="484">
        <f>INDEX(Walkerhill!$A$1:$AM$262,DX$5,$C90)</f>
        <v>2254</v>
      </c>
      <c r="DY90" s="484">
        <f>INDEX(Walkerhill!$A$1:$AM$262,DY$5,$C90)</f>
        <v>2216</v>
      </c>
      <c r="DZ90" s="484">
        <f>INDEX(Walkerhill!$A$1:$AM$262,DZ$5,$C90)</f>
        <v>1961</v>
      </c>
      <c r="EA90" s="484">
        <f>INDEX(Walkerhill!$A$1:$AM$262,EA$5,$C90)</f>
        <v>1776</v>
      </c>
      <c r="EB90" s="484">
        <f>INDEX(Walkerhill!$A$1:$AM$262,EB$5,$C90)</f>
        <v>1680</v>
      </c>
      <c r="EC90" s="484">
        <f>INDEX(Walkerhill!$A$1:$AM$262,EC$5,$C90)</f>
        <v>1265</v>
      </c>
      <c r="ED90" s="484">
        <f>INDEX(Walkerhill!$A$1:$AM$262,ED$5,$C90)</f>
        <v>1506</v>
      </c>
      <c r="EE90" s="484">
        <f>INDEX(Walkerhill!$A$1:$AM$262,EE$5,$C90)</f>
        <v>1780</v>
      </c>
      <c r="EF90" s="484">
        <f>INDEX(Walkerhill!$A$1:$AM$262,EF$5,$C90)</f>
        <v>1764</v>
      </c>
      <c r="EG90" s="484">
        <f>INDEX(Walkerhill!$A$1:$AM$262,EG$5,$C90)</f>
        <v>1695</v>
      </c>
      <c r="EH90" s="484">
        <f>INDEX(Walkerhill!$A$1:$AM$262,EH$5,$C90)</f>
        <v>1527</v>
      </c>
      <c r="EI90" s="484">
        <f>INDEX(Walkerhill!$A$1:$AM$262,EI$5,$C90)</f>
        <v>1470</v>
      </c>
      <c r="EJ90" s="484">
        <f>INDEX(Walkerhill!$A$1:$AM$262,EJ$5,$C90)</f>
        <v>1647</v>
      </c>
      <c r="EK90" s="484">
        <f>INDEX(Walkerhill!$A$1:$AM$262,EK$5,$C90)</f>
        <v>1758</v>
      </c>
      <c r="EL90" s="484">
        <f>INDEX(Walkerhill!$A$1:$AM$262,EL$5,$C90)</f>
        <v>1696</v>
      </c>
      <c r="EM90" s="484">
        <f>INDEX(Walkerhill!$A$1:$AM$262,EM$5,$C90)</f>
        <v>1708</v>
      </c>
      <c r="EN90" s="484">
        <f>INDEX(Walkerhill!$A$1:$AM$262,EN$5,$C90)</f>
        <v>2015</v>
      </c>
      <c r="EO90" s="484">
        <f>INDEX(Walkerhill!$A$1:$AM$262,EO$5,$C90)</f>
        <v>2132</v>
      </c>
      <c r="EP90" s="484">
        <f>INDEX(Walkerhill!$A$1:$AM$262,EP$5,$C90)</f>
        <v>1921</v>
      </c>
      <c r="EQ90" s="484">
        <f>INDEX(Walkerhill!$A$1:$AM$262,EQ$5,$C90)</f>
        <v>1855</v>
      </c>
      <c r="ER90" s="484">
        <f>INDEX(Walkerhill!$A$1:$AM$262,ER$5,$C90)</f>
        <v>1809</v>
      </c>
      <c r="ES90" s="484">
        <f>INDEX(Walkerhill!$A$1:$AM$262,ES$5,$C90)</f>
        <v>1916</v>
      </c>
      <c r="ET90" s="484">
        <f>INDEX(Walkerhill!$A$1:$AM$262,ET$5,$C90)</f>
        <v>1974</v>
      </c>
      <c r="EU90" s="484">
        <f>INDEX(Walkerhill!$A$1:$AM$262,EU$5,$C90)</f>
        <v>1646</v>
      </c>
      <c r="EV90" s="484">
        <f>INDEX(Walkerhill!$A$1:$AM$262,EV$5,$C90)</f>
        <v>1856</v>
      </c>
      <c r="EW90" s="484">
        <f>INDEX(Walkerhill!$A$1:$AM$262,EW$5,$C90)</f>
        <v>1930</v>
      </c>
      <c r="EX90" s="484">
        <f>INDEX(Walkerhill!$A$1:$AM$262,EX$5,$C90)</f>
        <v>2093</v>
      </c>
      <c r="EY90" s="484">
        <f>INDEX(Walkerhill!$A$1:$AM$262,EY$5,$C90)</f>
        <v>1885</v>
      </c>
      <c r="EZ90" s="484">
        <f>INDEX(Walkerhill!$A$1:$AM$262,EZ$5,$C90)</f>
        <v>1989</v>
      </c>
      <c r="FA90" s="484">
        <f>INDEX(Walkerhill!$A$1:$AM$262,FA$5,$C90)</f>
        <v>2098</v>
      </c>
      <c r="FB90" s="484">
        <f>INDEX(Walkerhill!$A$1:$AM$262,FB$5,$C90)</f>
        <v>1831</v>
      </c>
      <c r="FC90" s="484">
        <f>INDEX(Walkerhill!$A$1:$AM$262,FC$5,$C90)</f>
        <v>1798</v>
      </c>
      <c r="FD90" s="484">
        <f>INDEX(Walkerhill!$A$1:$AM$262,FD$5,$C90)</f>
        <v>1875</v>
      </c>
      <c r="FE90" s="484">
        <f>INDEX(Walkerhill!$A$1:$AM$262,FE$5,$C90)</f>
        <v>1773</v>
      </c>
      <c r="FF90" s="484">
        <f>INDEX(Walkerhill!$A$1:$AM$262,FF$5,$C90)</f>
        <v>1929</v>
      </c>
      <c r="FG90" s="484">
        <f>INDEX(Walkerhill!$A$1:$AM$262,FG$5,$C90)</f>
        <v>1703</v>
      </c>
      <c r="FH90" s="484">
        <f>INDEX(Walkerhill!$A$1:$AM$262,FH$5,$C90)</f>
        <v>1902</v>
      </c>
      <c r="FI90" s="484">
        <f>INDEX(Walkerhill!$A$1:$AM$262,FI$5,$C90)</f>
        <v>1940</v>
      </c>
      <c r="FJ90" s="484">
        <f>INDEX(Walkerhill!$A$1:$AM$262,FJ$5,$C90)</f>
        <v>1958</v>
      </c>
      <c r="FK90" s="484">
        <f>INDEX(Walkerhill!$A$1:$AM$262,FK$5,$C90)</f>
        <v>1901</v>
      </c>
      <c r="FL90" s="484">
        <f>INDEX(Walkerhill!$A$1:$AM$262,FL$5,$C90)</f>
        <v>2025</v>
      </c>
      <c r="FM90" s="484">
        <f>INDEX(Walkerhill!$A$1:$AM$262,FM$5,$C90)</f>
        <v>2028</v>
      </c>
      <c r="FN90" s="484">
        <f>INDEX(Walkerhill!$A$1:$AM$262,FN$5,$C90)</f>
        <v>2179</v>
      </c>
      <c r="FO90" s="484">
        <f>INDEX(Walkerhill!$A$1:$AM$262,FO$5,$C90)</f>
        <v>2227</v>
      </c>
      <c r="FP90" s="484">
        <f>INDEX(Walkerhill!$A$1:$AM$262,FP$5,$C90)</f>
        <v>1882</v>
      </c>
      <c r="FQ90" s="484">
        <f>INDEX(Walkerhill!$A$1:$AM$262,FQ$5,$C90)</f>
        <v>1671</v>
      </c>
      <c r="FR90" s="484">
        <f>INDEX(Walkerhill!$A$1:$AM$262,FR$5,$C90)</f>
        <v>1808</v>
      </c>
      <c r="FS90" s="484">
        <f>INDEX(Walkerhill!$A$1:$AM$262,FS$5,$C90)</f>
        <v>1832</v>
      </c>
      <c r="FT90" s="484">
        <f>INDEX(Walkerhill!$A$1:$AM$262,FT$5,$C90)</f>
        <v>2280</v>
      </c>
      <c r="FU90" s="484">
        <f>INDEX(Walkerhill!$A$1:$AM$262,FU$5,$C90)</f>
        <v>2496</v>
      </c>
      <c r="FV90" s="484">
        <f>INDEX(Walkerhill!$A$1:$AM$262,FV$5,$C90)</f>
        <v>2238</v>
      </c>
      <c r="FW90" s="484">
        <f>INDEX(Walkerhill!$A$1:$AM$262,FW$5,$C90)</f>
        <v>2009</v>
      </c>
      <c r="FX90" s="484">
        <f>INDEX(Walkerhill!$A$1:$AM$262,FX$5,$C90)</f>
        <v>1940</v>
      </c>
      <c r="FY90" s="484">
        <f>INDEX(Walkerhill!$A$1:$AM$262,FY$5,$C90)</f>
        <v>1938</v>
      </c>
      <c r="FZ90" s="484">
        <f>INDEX(Walkerhill!$A$1:$AM$262,FZ$5,$C90)</f>
        <v>2010</v>
      </c>
      <c r="GA90" s="484">
        <f>INDEX(Walkerhill!$A$1:$AM$262,GA$5,$C90)</f>
        <v>2125</v>
      </c>
      <c r="GB90" s="484">
        <f>INDEX(Walkerhill!$A$1:$AM$262,GB$5,$C90)</f>
        <v>2163</v>
      </c>
      <c r="GC90" s="484">
        <f>INDEX(Walkerhill!$A$1:$AM$262,GC$5,$C90)</f>
        <v>1914</v>
      </c>
      <c r="GD90" s="484">
        <f>INDEX(Walkerhill!$A$1:$AM$262,GD$5,$C90)</f>
        <v>2059</v>
      </c>
      <c r="GE90" s="484">
        <f>INDEX(Walkerhill!$A$1:$AM$262,GE$5,$C90)</f>
        <v>1761</v>
      </c>
      <c r="GF90" s="513"/>
      <c r="GG90" s="513"/>
      <c r="GH90"/>
      <c r="GI90"/>
      <c r="GJ90"/>
      <c r="GK90" s="173"/>
      <c r="GL90" s="173"/>
      <c r="GM90" s="173"/>
      <c r="GN90" s="173"/>
      <c r="GO90" s="173"/>
      <c r="GP90" s="173"/>
      <c r="GQ90" s="173"/>
      <c r="GR90" s="173"/>
      <c r="GS90" s="173"/>
      <c r="GT90" s="9"/>
      <c r="GU90" s="9"/>
      <c r="GV90" s="9"/>
      <c r="GW90" s="173"/>
      <c r="GX90" s="173"/>
      <c r="GY90" s="173"/>
      <c r="GZ90" s="173"/>
    </row>
    <row r="91" spans="1:208" s="173" customFormat="1">
      <c r="B91" s="195"/>
      <c r="C91" s="195"/>
      <c r="D91" s="185" t="s">
        <v>82</v>
      </c>
      <c r="E91" s="195"/>
      <c r="F91" s="206"/>
      <c r="G91" s="206"/>
      <c r="H91" s="206"/>
      <c r="I91" s="206"/>
      <c r="J91" s="206"/>
      <c r="K91" s="206"/>
      <c r="L91" s="206"/>
      <c r="M91" s="206"/>
      <c r="N91" s="206"/>
      <c r="O91" s="206"/>
      <c r="P91" s="206"/>
      <c r="Q91" s="206"/>
      <c r="R91" s="206"/>
      <c r="S91" s="206"/>
      <c r="T91" s="206"/>
      <c r="U91" s="206"/>
      <c r="V91" s="206"/>
      <c r="W91" s="206"/>
      <c r="X91" s="206"/>
      <c r="Y91" s="206"/>
      <c r="Z91" s="206"/>
      <c r="AA91" s="206"/>
      <c r="AB91" s="206"/>
      <c r="AC91" s="206"/>
      <c r="AD91" s="206"/>
      <c r="AE91" s="206"/>
      <c r="AF91" s="206"/>
      <c r="AG91" s="206"/>
      <c r="AH91" s="206"/>
      <c r="AI91" s="206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477"/>
      <c r="BJ91" s="533">
        <f>BJ97/BJ92</f>
        <v>6.3907039657246811E-2</v>
      </c>
      <c r="BK91" s="477"/>
      <c r="BL91" s="477"/>
      <c r="BM91" s="477"/>
      <c r="BN91" s="477"/>
      <c r="BO91" s="473"/>
      <c r="BP91" s="477"/>
      <c r="BQ91" s="477"/>
      <c r="BR91" s="477"/>
      <c r="BS91" s="477"/>
      <c r="BT91" s="477"/>
      <c r="BU91" s="477"/>
      <c r="BV91" s="533">
        <f>BV97/BV92</f>
        <v>5.4474159994364738E-2</v>
      </c>
      <c r="BW91" s="477"/>
      <c r="BX91" s="477"/>
      <c r="BY91" s="477"/>
      <c r="BZ91" s="477"/>
      <c r="CA91" s="473"/>
      <c r="CB91" s="477"/>
      <c r="CC91" s="477"/>
      <c r="CD91" s="477"/>
      <c r="CE91" s="477"/>
      <c r="CF91" s="477"/>
      <c r="CG91" s="477"/>
      <c r="CH91" s="533">
        <f>CH97/CH92</f>
        <v>0.15391666654430647</v>
      </c>
      <c r="CI91" s="515">
        <f>SUM(CR97:CT97)/SUM(CR92:CT92)</f>
        <v>0.14300682806135612</v>
      </c>
      <c r="CJ91" s="515">
        <f>SUM(CU97:CW97)/SUM(CU92:CW92)</f>
        <v>0.16217544532100811</v>
      </c>
      <c r="CK91" s="515">
        <f>SUM(CX97:CZ97)/SUM(CX92:CZ92)</f>
        <v>0.1537533604006891</v>
      </c>
      <c r="CL91" s="515">
        <f>SUM(DA97:DC97)/SUM(DA92:DC92)</f>
        <v>0.15656525512801955</v>
      </c>
      <c r="CM91" s="515">
        <f>SUM(DD97:DF97)/SUM(DD92:DF92)</f>
        <v>0.17645736072499277</v>
      </c>
      <c r="CN91" s="533">
        <f t="shared" ref="CN91:CT91" si="751">CN97/CN92</f>
        <v>0.12679710668848793</v>
      </c>
      <c r="CO91" s="533">
        <f t="shared" si="751"/>
        <v>0.14864396301948318</v>
      </c>
      <c r="CP91" s="533">
        <f t="shared" si="751"/>
        <v>0.16223299888247486</v>
      </c>
      <c r="CQ91" s="533">
        <f t="shared" si="751"/>
        <v>0.13649907474993636</v>
      </c>
      <c r="CR91" s="533">
        <f t="shared" si="751"/>
        <v>0.14942444041619068</v>
      </c>
      <c r="CS91" s="533">
        <f t="shared" si="751"/>
        <v>0.1415503575107884</v>
      </c>
      <c r="CT91" s="533">
        <f t="shared" si="751"/>
        <v>0.13866337727749561</v>
      </c>
      <c r="CU91" s="533">
        <f t="shared" ref="CU91:DB91" si="752">CU97/CU92</f>
        <v>0.14755835980781296</v>
      </c>
      <c r="CV91" s="533">
        <f t="shared" si="752"/>
        <v>0.17356832085015658</v>
      </c>
      <c r="CW91" s="533">
        <f t="shared" si="752"/>
        <v>0.16405255025960666</v>
      </c>
      <c r="CX91" s="533">
        <f t="shared" si="752"/>
        <v>0.15539578690722794</v>
      </c>
      <c r="CY91" s="533">
        <f t="shared" si="752"/>
        <v>0.15037618970814709</v>
      </c>
      <c r="CZ91" s="533">
        <f t="shared" si="752"/>
        <v>0.15515812453130198</v>
      </c>
      <c r="DA91" s="533">
        <f t="shared" si="752"/>
        <v>0.15554887043895299</v>
      </c>
      <c r="DB91" s="533">
        <f t="shared" si="752"/>
        <v>0.14943897367759179</v>
      </c>
      <c r="DC91" s="1039">
        <f>SUM(DA94:DC94)/SUM(DA111:DC111)*10^9</f>
        <v>35286195.765877955</v>
      </c>
      <c r="DD91" s="1039"/>
      <c r="DE91" s="1039"/>
      <c r="DF91" s="1039"/>
      <c r="DG91" s="1039"/>
      <c r="DH91" s="1039"/>
      <c r="DI91" s="1039"/>
      <c r="DJ91" s="1039"/>
      <c r="DK91" s="1039"/>
      <c r="DL91" s="1039"/>
      <c r="DM91" s="1039"/>
      <c r="DN91" s="1039"/>
      <c r="DO91" s="1039"/>
      <c r="DP91" s="1039"/>
      <c r="DQ91" s="1039"/>
      <c r="DR91" s="1039"/>
      <c r="DS91" s="1039"/>
      <c r="DT91" s="1039"/>
      <c r="DU91" s="1039"/>
      <c r="DV91" s="1039"/>
      <c r="DW91" s="1039"/>
      <c r="DX91" s="1039"/>
      <c r="DY91" s="1039"/>
      <c r="DZ91" s="1039"/>
      <c r="EA91" s="1039"/>
      <c r="EB91" s="1039"/>
      <c r="EC91" s="1039"/>
      <c r="ED91" s="1039"/>
      <c r="EE91" s="1039"/>
      <c r="EF91" s="1039"/>
      <c r="EG91" s="1039"/>
      <c r="EH91" s="1039"/>
      <c r="EI91" s="1039"/>
      <c r="EJ91" s="1039"/>
      <c r="EK91" s="1039"/>
      <c r="EL91" s="1039"/>
      <c r="EM91" s="1039"/>
      <c r="EN91" s="1039"/>
      <c r="EO91" s="1039"/>
      <c r="EP91" s="1039"/>
      <c r="EQ91" s="1039"/>
      <c r="ER91" s="1039"/>
      <c r="ES91" s="1039"/>
      <c r="ET91" s="1039"/>
      <c r="EU91" s="1039"/>
      <c r="EV91" s="1039"/>
      <c r="EW91" s="1039"/>
      <c r="EX91" s="1039"/>
      <c r="EY91" s="1039"/>
      <c r="EZ91" s="1039"/>
      <c r="FA91" s="1039"/>
      <c r="FB91" s="1039"/>
      <c r="FC91" s="1039"/>
      <c r="FD91" s="1039"/>
      <c r="FE91" s="1039"/>
      <c r="FF91" s="1039"/>
      <c r="FG91" s="1039"/>
      <c r="FH91" s="1039"/>
      <c r="FI91" s="1039"/>
      <c r="FJ91" s="1039"/>
      <c r="FK91" s="1039">
        <f>SUM(FI94:FK94)/SUM(FI111:FK111)*10^9</f>
        <v>31570319.217196025</v>
      </c>
      <c r="FL91" s="1039"/>
      <c r="FM91" s="1039"/>
      <c r="FN91" s="1039"/>
      <c r="FO91" s="1039"/>
      <c r="FP91" s="1039"/>
      <c r="FQ91" s="1039"/>
      <c r="FR91" s="1039"/>
      <c r="FS91" s="1039"/>
      <c r="FT91" s="1039"/>
      <c r="FU91" s="1039"/>
      <c r="FV91" s="514">
        <f>FW91/DC91-1</f>
        <v>-0.20226065312765751</v>
      </c>
      <c r="FW91" s="1039">
        <f>SUM(FU94:FW94)/SUM(FU111:FW111)*10^9</f>
        <v>28149186.763881098</v>
      </c>
      <c r="FX91" s="1039">
        <f t="shared" ref="FX91:FY91" si="753">SUM(FX94)/SUM(FX111)*10^9</f>
        <v>34764654.418197729</v>
      </c>
      <c r="FY91" s="1039">
        <f t="shared" si="753"/>
        <v>35640750.670241281</v>
      </c>
      <c r="FZ91" s="1039"/>
      <c r="GA91" s="1039"/>
      <c r="GB91" s="1039"/>
      <c r="GC91" s="1039"/>
      <c r="GD91" s="1039"/>
      <c r="GE91" s="1039"/>
      <c r="GF91" s="1039"/>
      <c r="GG91" s="1039"/>
      <c r="GH91"/>
      <c r="GI91"/>
      <c r="GJ91"/>
    </row>
    <row r="92" spans="1:208" s="9" customFormat="1">
      <c r="C92" s="187">
        <f>Property!K1</f>
        <v>11</v>
      </c>
      <c r="D92" s="187" t="s">
        <v>136</v>
      </c>
      <c r="E92" s="187" t="s">
        <v>137</v>
      </c>
      <c r="F92" s="305">
        <f>INDEX(Property!$A$1:$W$259,F$5,$C92)/1000</f>
        <v>68.534999999999997</v>
      </c>
      <c r="G92" s="305">
        <f>INDEX(Property!$A$1:$W$259,G$5,$C92)/1000</f>
        <v>60.372</v>
      </c>
      <c r="H92" s="305">
        <f>INDEX(Property!$A$1:$W$259,H$5,$C92)/1000</f>
        <v>59.854999999999997</v>
      </c>
      <c r="I92" s="305">
        <f>INDEX(Property!$A$1:$W$259,I$5,$C92)/1000</f>
        <v>72.36</v>
      </c>
      <c r="J92" s="305">
        <f>INDEX(Property!$A$1:$W$259,J$5,$C92)/1000</f>
        <v>83.584000000000003</v>
      </c>
      <c r="K92" s="305">
        <f>INDEX(Property!$A$1:$W$259,K$5,$C92)/1000</f>
        <v>69.260000000000005</v>
      </c>
      <c r="L92" s="305">
        <f>INDEX(Property!$A$1:$W$259,L$5,$C92)/1000</f>
        <v>78.968000000000004</v>
      </c>
      <c r="M92" s="305">
        <f>INDEX(Property!$A$1:$W$259,M$5,$C92)/1000</f>
        <v>72.019000000000005</v>
      </c>
      <c r="N92" s="305">
        <f>INDEX(Property!$A$1:$W$259,N$5,$C92)/1000</f>
        <v>60.238999999999997</v>
      </c>
      <c r="O92" s="305">
        <f>INDEX(Property!$A$1:$W$259,O$5,$C92)/1000</f>
        <v>66.405000000000001</v>
      </c>
      <c r="P92" s="305">
        <f>INDEX(Property!$A$1:$W$259,P$5,$C92)/1000</f>
        <v>48.585000000000001</v>
      </c>
      <c r="Q92" s="305">
        <f>INDEX(Property!$A$1:$W$259,Q$5,$C92)/1000</f>
        <v>68.706999999999994</v>
      </c>
      <c r="R92" s="305">
        <f>INDEX(Property!$A$1:$W$259,R$5,$C92)/1000</f>
        <v>66.838999999999999</v>
      </c>
      <c r="S92" s="305">
        <f>INDEX(Property!$A$1:$W$259,S$5,$C92)/1000</f>
        <v>60.17</v>
      </c>
      <c r="T92" s="305">
        <f>INDEX(Property!$A$1:$W$259,T$5,$C92)/1000</f>
        <v>53.753999999999998</v>
      </c>
      <c r="U92" s="305">
        <f>INDEX(Property!$A$1:$W$259,U$5,$C92)/1000</f>
        <v>64.281000000000006</v>
      </c>
      <c r="V92" s="305">
        <f>INDEX(Property!$A$1:$W$259,V$5,$C92)/1000</f>
        <v>43.521999999999998</v>
      </c>
      <c r="W92" s="305">
        <f>INDEX(Property!$A$1:$W$259,W$5,$C92)/1000</f>
        <v>53.267000000000003</v>
      </c>
      <c r="X92" s="305">
        <f>INDEX(Property!$A$1:$W$259,X$5,$C92)/1000</f>
        <v>80.924999999999997</v>
      </c>
      <c r="Y92" s="305">
        <f>INDEX(Property!$A$1:$W$259,Y$5,$C92)/1000</f>
        <v>72.936000000000007</v>
      </c>
      <c r="Z92" s="305">
        <f>INDEX(Property!$A$1:$W$259,Z$5,$C92)/1000</f>
        <v>68.575000000000003</v>
      </c>
      <c r="AA92" s="305">
        <f>INDEX(Property!$A$1:$W$259,AA$5,$C92)/1000</f>
        <v>78.602000000000004</v>
      </c>
      <c r="AB92" s="305">
        <f>INDEX(Property!$A$1:$W$259,AB$5,$C92)/1000</f>
        <v>77.400999999999996</v>
      </c>
      <c r="AC92" s="305">
        <f>INDEX(Property!$A$1:$W$259,AC$5,$C92)/1000</f>
        <v>95.418999999999997</v>
      </c>
      <c r="AD92" s="305">
        <f>INDEX(Property!$A$1:$W$259,AD$5,$C92)/1000</f>
        <v>96.031999999999996</v>
      </c>
      <c r="AE92" s="305">
        <f>INDEX(Property!$A$1:$W$259,AE$5,$C92)/1000</f>
        <v>75.403000000000006</v>
      </c>
      <c r="AF92" s="305">
        <f>INDEX(Property!$A$1:$W$259,AF$5,$C92)/1000</f>
        <v>83.38</v>
      </c>
      <c r="AG92" s="305">
        <f>INDEX(Property!$A$1:$W$259,AG$5,$C92)/1000</f>
        <v>81.447999999999993</v>
      </c>
      <c r="AH92" s="305">
        <f>INDEX(Property!$A$1:$W$259,AH$5,$C92)/1000</f>
        <v>86.492000000000004</v>
      </c>
      <c r="AI92" s="305">
        <f>INDEX(Property!$A$1:$W$259,AI$5,$C92)/1000</f>
        <v>93.039000000000001</v>
      </c>
      <c r="AJ92" s="175">
        <f>INDEX(Property!$A$1:$W$259,AJ$5,$C92)/1000</f>
        <v>83.438000000000002</v>
      </c>
      <c r="AK92" s="175">
        <f>INDEX(Property!$A$1:$W$259,AK$5,$C92)/1000</f>
        <v>92.39</v>
      </c>
      <c r="AL92" s="175">
        <f>INDEX(Property!$A$1:$W$259,AL$5,$C92)/1000</f>
        <v>83.251000000000005</v>
      </c>
      <c r="AM92" s="175">
        <f>INDEX(Property!$A$1:$W$259,AM$5,$C92)/1000</f>
        <v>90.015000000000001</v>
      </c>
      <c r="AN92" s="175">
        <f>INDEX(Property!$A$1:$W$259,AN$5,$C92)/1000</f>
        <v>96.31</v>
      </c>
      <c r="AO92" s="175">
        <f>INDEX(Property!$A$1:$W$259,AO$5,$C92)/1000</f>
        <v>100.331</v>
      </c>
      <c r="AP92" s="175">
        <f>INDEX(Property!$A$1:$W$259,AP$5,$C92)/1000</f>
        <v>94.132999999999996</v>
      </c>
      <c r="AQ92" s="175">
        <f>INDEX(Property!$A$1:$W$259,AQ$5,$C92)/1000</f>
        <v>99.641000000000005</v>
      </c>
      <c r="AR92" s="175">
        <f>INDEX(Property!$A$1:$W$259,AR$5,$C92)/1000</f>
        <v>106.325</v>
      </c>
      <c r="AS92" s="175">
        <f>INDEX(Property!$A$1:$W$259,AS$5,$C92)/1000</f>
        <v>88.831779999999995</v>
      </c>
      <c r="AT92" s="175">
        <f>INDEX(Property!$A$1:$W$259,AT$5,$C92)/1000</f>
        <v>110.182</v>
      </c>
      <c r="AU92" s="175">
        <f>INDEX(Property!$A$1:$W$259,AU$5,$C92)/1000</f>
        <v>88.116</v>
      </c>
      <c r="AV92" s="175">
        <f>INDEX(Property!$A$1:$W$259,AV$5,$C92)/1000</f>
        <v>101.01900000000001</v>
      </c>
      <c r="AW92" s="175">
        <f>INDEX(Property!$A$1:$W$259,AW$5,$C92)/1000</f>
        <v>96.783000000000001</v>
      </c>
      <c r="AX92" s="175">
        <f>INDEX(Property!$A$1:$W$259,AX$5,$C92)/1000</f>
        <v>92.090999999999994</v>
      </c>
      <c r="AY92" s="175">
        <f>INDEX(Property!$A$1:$W$259,AY$5,$C92)/1000</f>
        <v>115.742</v>
      </c>
      <c r="AZ92" s="175">
        <f>INDEX(Property!$A$1:$W$259,AZ$5,$C92)/1000</f>
        <v>110.492</v>
      </c>
      <c r="BA92" s="175">
        <f>INDEX(Property!$A$1:$W$259,BA$5,$C92)/1000</f>
        <v>98.239000000000004</v>
      </c>
      <c r="BB92" s="175">
        <f>INDEX(Property!$A$1:$W$259,BB$5,$C92)/1000</f>
        <v>85.920870000000008</v>
      </c>
      <c r="BC92" s="175">
        <f>INDEX(Property!$A$1:$W$259,BC$5,$C92)/1000</f>
        <v>91.403000000000006</v>
      </c>
      <c r="BD92" s="175">
        <f>INDEX(Property!$A$1:$W$259,BD$5,$C92)/1000</f>
        <v>91.975999999999999</v>
      </c>
      <c r="BE92" s="175">
        <f>INDEX(Property!$A$1:$W$259,BE$5,$C92)/1000</f>
        <v>99.341834550851175</v>
      </c>
      <c r="BF92" s="175">
        <f>INDEX(Property!$A$1:$W$259,BF$5,$C92)/1000</f>
        <v>136.73651999999998</v>
      </c>
      <c r="BG92" s="175">
        <f>INDEX(Property!$A$1:$W$259,BG$5,$C92)/1000</f>
        <v>45.701050000000009</v>
      </c>
      <c r="BH92" s="175">
        <f>INDEX(Property!$A$1:$W$259,BH$5,$C92)/1000</f>
        <v>59.195059999999998</v>
      </c>
      <c r="BI92" s="478">
        <f>INDEX(Property!$A$1:$W$259,BI$5,$C92)/1000</f>
        <v>86.138180000000006</v>
      </c>
      <c r="BJ92" s="478">
        <f>INDEX(Property!$A$1:$W$259,BJ$5,$C92)/1000</f>
        <v>89.174369999999996</v>
      </c>
      <c r="BK92" s="478">
        <f>INDEX(Property!$A$1:$W$259,BK$5,$C92)/1000</f>
        <v>98.905820000000006</v>
      </c>
      <c r="BL92" s="478">
        <f>INDEX(Property!$A$1:$W$259,BL$5,$C92)/1000</f>
        <v>66.711995471872797</v>
      </c>
      <c r="BM92" s="478">
        <f>INDEX(Property!$A$1:$W$259,BM$5,$C92)/1000</f>
        <v>68.931449434359635</v>
      </c>
      <c r="BN92" s="478">
        <f>INDEX(Property!$A$1:$W$259,BN$5,$C92)/1000</f>
        <v>66.588999999999999</v>
      </c>
      <c r="BO92" s="735">
        <f>INDEX(Property!$A$1:$W$259,BO$5,$C92)/1000</f>
        <v>90.960999999999999</v>
      </c>
      <c r="BP92" s="478">
        <f>INDEX(Property!$A$1:$W$259,BP$5,$C92)/1000</f>
        <v>80.022000000000006</v>
      </c>
      <c r="BQ92" s="478">
        <f>INDEX(Property!$A$1:$W$259,BQ$5,$C92)/1000</f>
        <v>61.87</v>
      </c>
      <c r="BR92" s="478">
        <f>INDEX(Property!$A$1:$W$259,BR$5,$C92)/1000</f>
        <v>68.516000000000005</v>
      </c>
      <c r="BS92" s="478">
        <f>INDEX(Property!$A$1:$W$259,BS$5,$C92)/1000</f>
        <v>46.319000000000003</v>
      </c>
      <c r="BT92" s="478">
        <f>INDEX(Property!$A$1:$W$259,BT$5,$C92)/1000</f>
        <v>79.466999999999999</v>
      </c>
      <c r="BU92" s="478">
        <f>INDEX(Property!$A$1:$W$259,BU$5,$C92)/1000</f>
        <v>68.596999999999994</v>
      </c>
      <c r="BV92" s="478">
        <f>INDEX(Property!$A$1:$W$259,BV$5,$C92)/1000</f>
        <v>85.177999999999997</v>
      </c>
      <c r="BW92" s="478">
        <f>INDEX(Property!$A$1:$W$259,BW$5,$C92)/1000</f>
        <v>79.697000000000003</v>
      </c>
      <c r="BX92" s="478">
        <f>INDEX(Property!$A$1:$W$259,BX$5,$C92)/1000</f>
        <v>70.483999999999995</v>
      </c>
      <c r="BY92" s="478">
        <f>INDEX(Property!$A$1:$W$259,BY$5,$C92)/1000</f>
        <v>78.39</v>
      </c>
      <c r="BZ92" s="478">
        <f>INDEX(Property!$A$1:$W$259,BZ$5,$C92)/1000</f>
        <v>68.159000000000006</v>
      </c>
      <c r="CA92" s="735">
        <f>INDEX(Property!$A$1:$W$259,CA$5,$C92)/1000</f>
        <v>71.311000000000007</v>
      </c>
      <c r="CB92" s="478">
        <f>INDEX(Property!$A$1:$W$259,CB$5,$C92)/1000</f>
        <v>60.462000000000003</v>
      </c>
      <c r="CC92" s="478">
        <f>INDEX(Property!$A$1:$W$259,CC$5,$C92)/1000</f>
        <v>81.600999999999999</v>
      </c>
      <c r="CD92" s="478">
        <f>INDEX(Property!$A$1:$W$259,CD$5,$C92)/1000</f>
        <v>95.516000000000005</v>
      </c>
      <c r="CE92" s="478">
        <f>INDEX(Property!$A$1:$W$259,CE$5,$C92)/1000</f>
        <v>115.949</v>
      </c>
      <c r="CF92" s="478">
        <f>INDEX(Property!$A$1:$W$259,CF$5,$C92)/1000</f>
        <v>149.03</v>
      </c>
      <c r="CG92" s="478">
        <f>INDEX(Property!$A$1:$W$259,CG$5,$C92)/1000</f>
        <v>127.093</v>
      </c>
      <c r="CH92" s="478">
        <f>INDEX(Property!$A$1:$W$259,CH$5,$C92)/1000</f>
        <v>138.85296422299999</v>
      </c>
      <c r="CI92" s="478">
        <f>INDEX(Property!$A$1:$W$259,CI$5,$C92)/1000</f>
        <v>155.71541608012632</v>
      </c>
      <c r="CJ92" s="478">
        <f>INDEX(Property!$A$1:$W$259,CJ$5,$C92)/1000</f>
        <v>141.578</v>
      </c>
      <c r="CK92" s="478">
        <f>INDEX(Property!$A$1:$W$259,CK$5,$C92)/1000</f>
        <v>159.46299999999999</v>
      </c>
      <c r="CL92" s="478">
        <f>INDEX(Property!$A$1:$W$259,CL$5,$C92)/1000</f>
        <v>140.47751099999999</v>
      </c>
      <c r="CM92" s="478">
        <f>INDEX(Property!$A$1:$W$259,CM$5,$C92)/1000</f>
        <v>147.791799</v>
      </c>
      <c r="CN92" s="478">
        <f>INDEX(Property!$A$1:$W$259,CN$5,$C92)/1000</f>
        <v>168.06375599999998</v>
      </c>
      <c r="CO92" s="478">
        <f>INDEX(Property!$A$1:$W$259,CO$5,$C92)/1000</f>
        <v>166.24148399999999</v>
      </c>
      <c r="CP92" s="478">
        <f>INDEX(Property!$A$1:$W$259,CP$5,$C92)/1000</f>
        <v>165.69738699999999</v>
      </c>
      <c r="CQ92" s="478">
        <f>INDEX(Property!$A$1:$W$259,CQ$5,$C92)/1000</f>
        <v>174.45067699999998</v>
      </c>
      <c r="CR92" s="478">
        <f>INDEX(Property!$A$1:$W$259,CR$5,$C92)/1000</f>
        <v>176.51100399999999</v>
      </c>
      <c r="CS92" s="478">
        <f>INDEX(Property!$A$1:$W$259,CS$5,$C92)/1000</f>
        <v>191.38863000000001</v>
      </c>
      <c r="CT92" s="478">
        <f>INDEX(Property!$A$1:$W$259,CT$5,$C92)/1000</f>
        <v>196.624145</v>
      </c>
      <c r="CU92" s="478">
        <f>INDEX(Property!$A$1:$W$259,CU$5,$C92)/1000</f>
        <v>201.90702199999998</v>
      </c>
      <c r="CV92" s="478">
        <f>INDEX(Property!$A$1:$W$259,CV$5,$C92)/1000</f>
        <v>225.90323399999997</v>
      </c>
      <c r="CW92" s="478">
        <f>INDEX(Property!$A$1:$W$259,CW$5,$C92)/1000</f>
        <v>201.16338300000001</v>
      </c>
      <c r="CX92" s="478">
        <f>INDEX(Property!$A$1:$W$259,CX$5,$C92)/1000</f>
        <v>209.42823899999999</v>
      </c>
      <c r="CY92" s="478">
        <f>INDEX(Property!$A$1:$W$259,CY$5,$C92)/1000</f>
        <v>184.104186</v>
      </c>
      <c r="CZ92" s="478">
        <f>INDEX(Property!$A$1:$W$259,CZ$5,$C92)/1000</f>
        <v>197.74193</v>
      </c>
      <c r="DA92" s="478">
        <f>INDEX(Property!$A$1:$W$259,DA$5,$C92)/1000</f>
        <v>228.54749699999999</v>
      </c>
      <c r="DB92" s="478">
        <f>INDEX(Property!$A$1:$W$259,DB$5,$C92)/1000</f>
        <v>261.23658399999999</v>
      </c>
      <c r="DC92" s="478">
        <f>INDEX(Property!$A$1:$W$259,DC$5,$C92)/1000</f>
        <v>225.76286400000001</v>
      </c>
      <c r="DD92" s="478">
        <f>INDEX(Property!$A$1:$W$259,DD$5,$C92)/1000</f>
        <v>220.56750600000004</v>
      </c>
      <c r="DE92" s="478">
        <f>INDEX(Property!$A$1:$W$259,DE$5,$C92)/1000</f>
        <v>262.68792999999999</v>
      </c>
      <c r="DF92" s="478">
        <f>INDEX(Property!$A$1:$W$259,DF$5,$C92)/1000</f>
        <v>231.23587499999999</v>
      </c>
      <c r="DG92" s="478">
        <f>INDEX(Property!$A$1:$W$259,DG$5,$C92)/1000</f>
        <v>226.92304100000004</v>
      </c>
      <c r="DH92" s="478">
        <f>INDEX(Property!$A$1:$W$259,DH$5,$C92)/1000</f>
        <v>204.60291299999997</v>
      </c>
      <c r="DI92" s="478">
        <f>INDEX(Property!$A$1:$W$259,DI$5,$C92)/1000</f>
        <v>216.32564899999997</v>
      </c>
      <c r="DJ92" s="478">
        <f>INDEX(Property!$A$1:$W$259,DJ$5,$C92)/1000</f>
        <v>242.24032600000001</v>
      </c>
      <c r="DK92" s="478">
        <f>INDEX(Property!$A$1:$W$259,DK$5,$C92)/1000</f>
        <v>242.01191900000003</v>
      </c>
      <c r="DL92" s="478">
        <f>INDEX(Property!$A$1:$W$259,DL$5,$C92)/1000</f>
        <v>48.432101000000003</v>
      </c>
      <c r="DM92" s="478">
        <f>INDEX(Property!$A$1:$W$259,DM$5,$C92)/1000</f>
        <v>24.299375000000001</v>
      </c>
      <c r="DN92" s="478">
        <f>INDEX(Property!$A$1:$W$259,DN$5,$C92)/1000</f>
        <v>67.218961000000007</v>
      </c>
      <c r="DO92" s="478">
        <f>INDEX(Property!$A$1:$W$259,DO$5,$C92)/1000</f>
        <v>49.553531999999997</v>
      </c>
      <c r="DP92" s="478">
        <f>INDEX(Property!$A$1:$W$259,DP$5,$C92)/1000</f>
        <v>48.685422999999993</v>
      </c>
      <c r="DQ92" s="478">
        <f>INDEX(Property!$A$1:$W$259,DQ$5,$C92)/1000</f>
        <v>50.685497000000005</v>
      </c>
      <c r="DR92" s="478">
        <f>INDEX(Property!$A$1:$W$259,DR$5,$C92)/1000</f>
        <v>35.110847999999997</v>
      </c>
      <c r="DS92" s="478">
        <f>INDEX(Property!$A$1:$W$259,DS$5,$C92)/1000</f>
        <v>42.555391999999998</v>
      </c>
      <c r="DT92" s="478">
        <f>INDEX(Property!$A$1:$W$259,DT$5,$C92)/1000</f>
        <v>37.486795000000001</v>
      </c>
      <c r="DU92" s="478">
        <f>INDEX(Property!$A$1:$W$259,DU$5,$C92)/1000</f>
        <v>55.499179000000005</v>
      </c>
      <c r="DV92" s="478">
        <f>INDEX(Property!$A$1:$W$259,DV$5,$C92)/1000</f>
        <v>60.975935</v>
      </c>
      <c r="DW92" s="478">
        <f>INDEX(Property!$A$1:$W$259,DW$5,$C92)/1000</f>
        <v>42.416801999999997</v>
      </c>
      <c r="DX92" s="478">
        <f>INDEX(Property!$A$1:$W$259,DX$5,$C92)/1000</f>
        <v>49.400366999999996</v>
      </c>
      <c r="DY92" s="478">
        <f>INDEX(Property!$A$1:$W$259,DY$5,$C92)/1000</f>
        <v>48.772159000000002</v>
      </c>
      <c r="DZ92" s="478">
        <f>INDEX(Property!$A$1:$W$259,DZ$5,$C92)/1000</f>
        <v>39.680384999999994</v>
      </c>
      <c r="EA92" s="478">
        <f>INDEX(Property!$A$1:$W$259,EA$5,$C92)/1000</f>
        <v>64.24712199999999</v>
      </c>
      <c r="EB92" s="478">
        <f>INDEX(Property!$A$1:$W$259,EB$5,$C92)/1000</f>
        <v>32.523736</v>
      </c>
      <c r="EC92" s="478">
        <f>INDEX(Property!$A$1:$W$259,EC$5,$C92)/1000</f>
        <v>63.741644000000001</v>
      </c>
      <c r="ED92" s="478">
        <f>INDEX(Property!$A$1:$W$259,ED$5,$C92)/1000</f>
        <v>25.94782</v>
      </c>
      <c r="EE92" s="478">
        <f>INDEX(Property!$A$1:$W$259,EE$5,$C92)/1000</f>
        <v>21.866864</v>
      </c>
      <c r="EF92" s="478">
        <f>INDEX(Property!$A$1:$W$259,EF$5,$C92)/1000</f>
        <v>25.788968999999998</v>
      </c>
      <c r="EG92" s="478">
        <f>INDEX(Property!$A$1:$W$259,EG$5,$C92)/1000</f>
        <v>24.881591</v>
      </c>
      <c r="EH92" s="478">
        <f>INDEX(Property!$A$1:$W$259,EH$5,$C92)/1000</f>
        <v>34.978016000000004</v>
      </c>
      <c r="EI92" s="478">
        <f>INDEX(Property!$A$1:$W$259,EI$5,$C92)/1000</f>
        <v>31.821009999999998</v>
      </c>
      <c r="EJ92" s="478">
        <f>INDEX(Property!$A$1:$W$259,EJ$5,$C92)/1000</f>
        <v>30.079894999999997</v>
      </c>
      <c r="EK92" s="478">
        <f>INDEX(Property!$A$1:$W$259,EK$5,$C92)/1000</f>
        <v>31.875782000000001</v>
      </c>
      <c r="EL92" s="478">
        <f>INDEX(Property!$A$1:$W$259,EL$5,$C92)/1000</f>
        <v>38.042006999999998</v>
      </c>
      <c r="EM92" s="478">
        <f>INDEX(Property!$A$1:$W$259,EM$5,$C92)/1000</f>
        <v>48.263151000000001</v>
      </c>
      <c r="EN92" s="478">
        <f>INDEX(Property!$A$1:$W$259,EN$5,$C92)/1000</f>
        <v>87.722306000000017</v>
      </c>
      <c r="EO92" s="478">
        <f>INDEX(Property!$A$1:$W$259,EO$5,$C92)/1000</f>
        <v>129.414243</v>
      </c>
      <c r="EP92" s="478">
        <f>INDEX(Property!$A$1:$W$259,EP$5,$C92)/1000</f>
        <v>125.38326199999999</v>
      </c>
      <c r="EQ92" s="478">
        <f>INDEX(Property!$A$1:$W$259,EQ$5,$C92)/1000</f>
        <v>210.720361</v>
      </c>
      <c r="ER92" s="478">
        <f>INDEX(Property!$A$1:$W$259,ER$5,$C92)/1000</f>
        <v>167.555104</v>
      </c>
      <c r="ES92" s="478">
        <f>INDEX(Property!$A$1:$W$259,ES$5,$C92)/1000</f>
        <v>264.83346699999998</v>
      </c>
      <c r="ET92" s="478">
        <f>INDEX(Property!$A$1:$W$259,ET$5,$C92)/1000</f>
        <v>257.84561300000001</v>
      </c>
      <c r="EU92" s="478">
        <f>INDEX(Property!$A$1:$W$259,EU$5,$C92)/1000</f>
        <v>177.85346299999998</v>
      </c>
      <c r="EV92" s="478">
        <f>INDEX(Property!$A$1:$W$259,EV$5,$C92)/1000</f>
        <v>200.43260899999999</v>
      </c>
      <c r="EW92" s="478">
        <f>INDEX(Property!$A$1:$W$259,EW$5,$C92)/1000</f>
        <v>216.00753899999998</v>
      </c>
      <c r="EX92" s="478">
        <f>INDEX(Property!$A$1:$W$259,EX$5,$C92)/1000</f>
        <v>242.28114300000001</v>
      </c>
      <c r="EY92" s="478">
        <f>INDEX(Property!$A$1:$W$259,EY$5,$C92)/1000</f>
        <v>234.357045</v>
      </c>
      <c r="EZ92" s="478">
        <f>INDEX(Property!$A$1:$W$259,EZ$5,$C92)/1000</f>
        <v>250.113573</v>
      </c>
      <c r="FA92" s="478">
        <f>INDEX(Property!$A$1:$W$259,FA$5,$C92)/1000</f>
        <v>279.43589100000003</v>
      </c>
      <c r="FB92" s="478">
        <f>INDEX(Property!$A$1:$W$259,FB$5,$C92)/1000</f>
        <v>293.364575</v>
      </c>
      <c r="FC92" s="478">
        <f>INDEX(Property!$A$1:$W$259,FC$5,$C92)/1000</f>
        <v>274.75590799999998</v>
      </c>
      <c r="FD92" s="478">
        <f>INDEX(Property!$A$1:$W$259,FD$5,$C92)/1000</f>
        <v>259.62770599999999</v>
      </c>
      <c r="FE92" s="478">
        <f>INDEX(Property!$A$1:$W$259,FE$5,$C92)/1000</f>
        <v>277.57859999999999</v>
      </c>
      <c r="FF92" s="478">
        <f>INDEX(Property!$A$1:$W$259,FF$5,$C92)/1000</f>
        <v>293.56451799999996</v>
      </c>
      <c r="FG92" s="478">
        <f>INDEX(Property!$A$1:$W$259,FG$5,$C92)/1000</f>
        <v>275.18243500000005</v>
      </c>
      <c r="FH92" s="478">
        <f>INDEX(Property!$A$1:$W$259,FH$5,$C92)/1000</f>
        <v>301.34198300000003</v>
      </c>
      <c r="FI92" s="478">
        <f>INDEX(Property!$A$1:$W$259,FI$5,$C92)/1000</f>
        <v>285.09199999999998</v>
      </c>
      <c r="FJ92" s="478">
        <f>INDEX(Property!$A$1:$W$259,FJ$5,$C92)/1000</f>
        <v>285.42599999999999</v>
      </c>
      <c r="FK92" s="478">
        <f>INDEX(Property!$A$1:$W$259,FK$5,$C92)/1000</f>
        <v>263.51900000000001</v>
      </c>
      <c r="FL92" s="478">
        <f>INDEX(Property!$A$1:$W$259,FL$5,$C92)/1000</f>
        <v>268.86799999999999</v>
      </c>
      <c r="FM92" s="478">
        <f>INDEX(Property!$A$1:$W$259,FM$5,$C92)/1000</f>
        <v>349.29700000000003</v>
      </c>
      <c r="FN92" s="478">
        <f>INDEX(Property!$A$1:$W$259,FN$5,$C92)/1000</f>
        <v>296.27600000000001</v>
      </c>
      <c r="FO92" s="478">
        <f>INDEX(Property!$A$1:$W$259,FO$5,$C92)/1000</f>
        <v>273.24799999999999</v>
      </c>
      <c r="FP92" s="478">
        <f>INDEX(Property!$A$1:$W$259,FP$5,$C92)/1000</f>
        <v>285.31700000000001</v>
      </c>
      <c r="FQ92" s="478">
        <f>INDEX(Property!$A$1:$W$259,FQ$5,$C92)/1000</f>
        <v>295.04300000000001</v>
      </c>
      <c r="FR92" s="478">
        <f>INDEX(Property!$A$1:$W$259,FR$5,$C92)/1000</f>
        <v>312.47399999999999</v>
      </c>
      <c r="FS92" s="478">
        <f>INDEX(Property!$A$1:$W$259,FS$5,$C92)/1000</f>
        <v>273.74299999999999</v>
      </c>
      <c r="FT92" s="478">
        <f>INDEX(Property!$A$1:$W$259,FT$5,$C92)/1000</f>
        <v>290.08800000000002</v>
      </c>
      <c r="FU92" s="478">
        <f>INDEX(Property!$A$1:$W$259,FU$5,$C92)/1000</f>
        <v>334.74799999999999</v>
      </c>
      <c r="FV92" s="478">
        <f>INDEX(Property!$A$1:$W$259,FV$5,$C92)/1000</f>
        <v>339.58600000000001</v>
      </c>
      <c r="FW92" s="478">
        <f>INDEX(Property!$A$1:$W$259,FW$5,$C92)/1000</f>
        <v>322.11</v>
      </c>
      <c r="FX92" s="478">
        <f>INDEX(Property!$A$1:$W$259,FX$5,$C92)/1000</f>
        <v>329.77600000000001</v>
      </c>
      <c r="FY92" s="478">
        <f>INDEX(Property!$A$1:$W$259,FY$5,$C92)/1000</f>
        <v>364.76400000000001</v>
      </c>
      <c r="FZ92" s="478">
        <f>INDEX(Property!$A$1:$W$259,FZ$5,$C92)/1000</f>
        <v>309.988</v>
      </c>
      <c r="GA92" s="478">
        <f>INDEX(Property!$A$1:$W$259,GA$5,$C92)/1000</f>
        <v>308.98700000000002</v>
      </c>
      <c r="GB92" s="478">
        <f>INDEX(Property!$A$1:$W$259,GB$5,$C92)/1000</f>
        <v>297.63900000000001</v>
      </c>
      <c r="GC92" s="478">
        <f>INDEX(Property!$A$1:$W$259,GC$5,$C92)/1000</f>
        <v>334.07900000000001</v>
      </c>
      <c r="GD92" s="478">
        <f>INDEX(Property!$A$1:$W$259,GD$5,$C92)/1000</f>
        <v>327.87060783699997</v>
      </c>
      <c r="GE92" s="478">
        <f>INDEX(Property!$A$1:$W$259,GE$5,$C92)/1000</f>
        <v>273.51478071000003</v>
      </c>
      <c r="GF92" s="478"/>
      <c r="GG92" s="478"/>
      <c r="GH92"/>
      <c r="GI92"/>
      <c r="GJ92"/>
      <c r="GK92" s="173"/>
      <c r="GL92" s="173"/>
      <c r="GM92" s="173"/>
      <c r="GN92" s="173"/>
      <c r="GO92" s="173"/>
      <c r="GP92" s="173"/>
      <c r="GQ92" s="173"/>
      <c r="GR92" s="173"/>
      <c r="GS92" s="173"/>
      <c r="GT92" s="173"/>
      <c r="GU92" s="173"/>
      <c r="GV92" s="173"/>
      <c r="GW92" s="173"/>
      <c r="GX92" s="173"/>
      <c r="GY92" s="173"/>
      <c r="GZ92" s="173"/>
    </row>
    <row r="93" spans="1:208">
      <c r="A93" s="173"/>
      <c r="C93" s="188"/>
      <c r="D93" s="188" t="s">
        <v>138</v>
      </c>
      <c r="E93" s="188" t="s">
        <v>139</v>
      </c>
      <c r="F93" s="207" t="e">
        <f>F92/#REF!-1</f>
        <v>#REF!</v>
      </c>
      <c r="G93" s="207" t="e">
        <f>G92/#REF!-1</f>
        <v>#REF!</v>
      </c>
      <c r="H93" s="207" t="e">
        <f>H92/#REF!-1</f>
        <v>#REF!</v>
      </c>
      <c r="I93" s="207" t="e">
        <f>I92/#REF!-1</f>
        <v>#REF!</v>
      </c>
      <c r="J93" s="207" t="e">
        <f>J92/#REF!-1</f>
        <v>#REF!</v>
      </c>
      <c r="K93" s="207" t="e">
        <f>K92/#REF!-1</f>
        <v>#REF!</v>
      </c>
      <c r="L93" s="207" t="e">
        <f t="shared" ref="L93:AI93" si="754">L92/#REF!-1</f>
        <v>#REF!</v>
      </c>
      <c r="M93" s="207" t="e">
        <f t="shared" si="754"/>
        <v>#REF!</v>
      </c>
      <c r="N93" s="207" t="e">
        <f t="shared" si="754"/>
        <v>#REF!</v>
      </c>
      <c r="O93" s="207" t="e">
        <f t="shared" si="754"/>
        <v>#REF!</v>
      </c>
      <c r="P93" s="207" t="e">
        <f t="shared" si="754"/>
        <v>#REF!</v>
      </c>
      <c r="Q93" s="207" t="e">
        <f t="shared" si="754"/>
        <v>#REF!</v>
      </c>
      <c r="R93" s="207" t="e">
        <f t="shared" si="754"/>
        <v>#REF!</v>
      </c>
      <c r="S93" s="306" t="e">
        <f t="shared" si="754"/>
        <v>#REF!</v>
      </c>
      <c r="T93" s="306" t="e">
        <f t="shared" si="754"/>
        <v>#REF!</v>
      </c>
      <c r="U93" s="306" t="e">
        <f t="shared" si="754"/>
        <v>#REF!</v>
      </c>
      <c r="V93" s="306" t="e">
        <f t="shared" si="754"/>
        <v>#REF!</v>
      </c>
      <c r="W93" s="306" t="e">
        <f t="shared" si="754"/>
        <v>#REF!</v>
      </c>
      <c r="X93" s="306" t="e">
        <f t="shared" si="754"/>
        <v>#REF!</v>
      </c>
      <c r="Y93" s="306" t="e">
        <f t="shared" si="754"/>
        <v>#REF!</v>
      </c>
      <c r="Z93" s="306" t="e">
        <f t="shared" si="754"/>
        <v>#REF!</v>
      </c>
      <c r="AA93" s="306" t="e">
        <f t="shared" si="754"/>
        <v>#REF!</v>
      </c>
      <c r="AB93" s="306" t="e">
        <f t="shared" si="754"/>
        <v>#REF!</v>
      </c>
      <c r="AC93" s="306" t="e">
        <f t="shared" si="754"/>
        <v>#REF!</v>
      </c>
      <c r="AD93" s="306" t="e">
        <f t="shared" si="754"/>
        <v>#REF!</v>
      </c>
      <c r="AE93" s="306" t="e">
        <f t="shared" si="754"/>
        <v>#REF!</v>
      </c>
      <c r="AF93" s="306" t="e">
        <f t="shared" si="754"/>
        <v>#REF!</v>
      </c>
      <c r="AG93" s="306" t="e">
        <f t="shared" si="754"/>
        <v>#REF!</v>
      </c>
      <c r="AH93" s="306" t="e">
        <f t="shared" si="754"/>
        <v>#REF!</v>
      </c>
      <c r="AI93" s="306" t="e">
        <f t="shared" si="754"/>
        <v>#REF!</v>
      </c>
      <c r="AJ93" s="10">
        <f t="shared" ref="AJ93:BW93" si="755">AJ92/X92-1</f>
        <v>3.1053444547420428E-2</v>
      </c>
      <c r="AK93" s="10">
        <f t="shared" si="755"/>
        <v>0.26672699352857299</v>
      </c>
      <c r="AL93" s="10">
        <f t="shared" si="755"/>
        <v>0.21401385344513302</v>
      </c>
      <c r="AM93" s="10">
        <f t="shared" si="755"/>
        <v>0.14519986768784499</v>
      </c>
      <c r="AN93" s="10">
        <f t="shared" si="755"/>
        <v>0.24429916926137918</v>
      </c>
      <c r="AO93" s="10">
        <f t="shared" si="755"/>
        <v>5.1478217126568193E-2</v>
      </c>
      <c r="AP93" s="10">
        <f t="shared" si="755"/>
        <v>-1.977465844718429E-2</v>
      </c>
      <c r="AQ93" s="10">
        <f t="shared" si="755"/>
        <v>0.32144609630916543</v>
      </c>
      <c r="AR93" s="10">
        <f t="shared" si="755"/>
        <v>0.27518589589829712</v>
      </c>
      <c r="AS93" s="10">
        <f t="shared" si="755"/>
        <v>9.065636970828006E-2</v>
      </c>
      <c r="AT93" s="10">
        <f t="shared" si="755"/>
        <v>0.27389816399204547</v>
      </c>
      <c r="AU93" s="10">
        <f t="shared" si="755"/>
        <v>-5.2913294424918655E-2</v>
      </c>
      <c r="AV93" s="10">
        <f t="shared" si="755"/>
        <v>0.21070735156643261</v>
      </c>
      <c r="AW93" s="10">
        <f t="shared" si="755"/>
        <v>4.754843597791969E-2</v>
      </c>
      <c r="AX93" s="10">
        <f t="shared" si="755"/>
        <v>0.10618491069176339</v>
      </c>
      <c r="AY93" s="10">
        <f t="shared" si="755"/>
        <v>0.28580792090207185</v>
      </c>
      <c r="AZ93" s="10">
        <f t="shared" si="755"/>
        <v>0.14725366005606899</v>
      </c>
      <c r="BA93" s="10">
        <f t="shared" si="755"/>
        <v>-2.0850983245457533E-2</v>
      </c>
      <c r="BB93" s="10">
        <f t="shared" si="755"/>
        <v>-8.7239650282047609E-2</v>
      </c>
      <c r="BC93" s="10">
        <f t="shared" si="755"/>
        <v>-8.2676809746991653E-2</v>
      </c>
      <c r="BD93" s="10">
        <f t="shared" si="755"/>
        <v>-0.13495415001175648</v>
      </c>
      <c r="BE93" s="10">
        <f t="shared" si="755"/>
        <v>0.11831412756618387</v>
      </c>
      <c r="BF93" s="10">
        <f t="shared" si="755"/>
        <v>0.24100597193733986</v>
      </c>
      <c r="BG93" s="10">
        <f t="shared" si="755"/>
        <v>-0.48135355667529156</v>
      </c>
      <c r="BH93" s="10">
        <f t="shared" si="755"/>
        <v>-0.41402053079123735</v>
      </c>
      <c r="BI93" s="487">
        <f t="shared" si="755"/>
        <v>-0.1099864645650579</v>
      </c>
      <c r="BJ93" s="487">
        <f t="shared" si="755"/>
        <v>-3.1671173078802517E-2</v>
      </c>
      <c r="BK93" s="487">
        <f t="shared" si="755"/>
        <v>-0.14546301256242333</v>
      </c>
      <c r="BL93" s="487">
        <f t="shared" si="755"/>
        <v>-0.39622782217832242</v>
      </c>
      <c r="BM93" s="487">
        <f t="shared" si="755"/>
        <v>-0.29832908076874121</v>
      </c>
      <c r="BN93" s="487">
        <f t="shared" si="755"/>
        <v>-0.22499620872088477</v>
      </c>
      <c r="BO93" s="736">
        <f t="shared" si="755"/>
        <v>-4.8357274925331373E-3</v>
      </c>
      <c r="BP93" s="487">
        <f t="shared" si="755"/>
        <v>-0.12996868748369128</v>
      </c>
      <c r="BQ93" s="487">
        <f t="shared" si="755"/>
        <v>-0.37720095184743208</v>
      </c>
      <c r="BR93" s="487">
        <f t="shared" si="755"/>
        <v>-0.49891952786278304</v>
      </c>
      <c r="BS93" s="487">
        <f t="shared" si="755"/>
        <v>1.3521571167401936E-2</v>
      </c>
      <c r="BT93" s="487">
        <f t="shared" si="755"/>
        <v>0.34245999581721853</v>
      </c>
      <c r="BU93" s="487">
        <f t="shared" si="755"/>
        <v>-0.20364001189716352</v>
      </c>
      <c r="BV93" s="487">
        <f t="shared" si="755"/>
        <v>-4.4815231102838138E-2</v>
      </c>
      <c r="BW93" s="487">
        <f t="shared" si="755"/>
        <v>-0.19421324245630844</v>
      </c>
      <c r="BX93" s="487">
        <f t="shared" ref="BX93:DI93" si="756">BX92/BL92-1</f>
        <v>5.6541623458371326E-2</v>
      </c>
      <c r="BY93" s="487">
        <f t="shared" si="756"/>
        <v>0.13721676597918231</v>
      </c>
      <c r="BZ93" s="487">
        <f t="shared" si="756"/>
        <v>2.3577467749928749E-2</v>
      </c>
      <c r="CA93" s="736">
        <f t="shared" si="756"/>
        <v>-0.21602664878354449</v>
      </c>
      <c r="CB93" s="487">
        <f t="shared" si="756"/>
        <v>-0.24443278098522903</v>
      </c>
      <c r="CC93" s="487">
        <f t="shared" si="756"/>
        <v>0.31891061903992246</v>
      </c>
      <c r="CD93" s="487">
        <f t="shared" si="756"/>
        <v>0.39406853873547787</v>
      </c>
      <c r="CE93" s="487">
        <f t="shared" si="756"/>
        <v>1.5032707960016407</v>
      </c>
      <c r="CF93" s="487">
        <f t="shared" si="756"/>
        <v>0.87536965029509117</v>
      </c>
      <c r="CG93" s="487">
        <f t="shared" si="756"/>
        <v>0.85274866247795122</v>
      </c>
      <c r="CH93" s="487">
        <f t="shared" si="756"/>
        <v>0.63015055792575536</v>
      </c>
      <c r="CI93" s="487">
        <f t="shared" si="756"/>
        <v>0.95384288091303704</v>
      </c>
      <c r="CJ93" s="487">
        <f t="shared" si="756"/>
        <v>1.0086544463991829</v>
      </c>
      <c r="CK93" s="487">
        <f t="shared" si="756"/>
        <v>1.034226304375558</v>
      </c>
      <c r="CL93" s="487">
        <f t="shared" si="756"/>
        <v>1.0610265848970788</v>
      </c>
      <c r="CM93" s="487">
        <f t="shared" si="756"/>
        <v>1.0724965152641244</v>
      </c>
      <c r="CN93" s="487">
        <f t="shared" si="756"/>
        <v>1.779659223975389</v>
      </c>
      <c r="CO93" s="487">
        <f t="shared" si="756"/>
        <v>1.0372481219592897</v>
      </c>
      <c r="CP93" s="487">
        <f t="shared" si="756"/>
        <v>0.73476053226684512</v>
      </c>
      <c r="CQ93" s="487">
        <f t="shared" si="756"/>
        <v>0.50454662825897589</v>
      </c>
      <c r="CR93" s="487">
        <f t="shared" si="756"/>
        <v>0.18439914111252764</v>
      </c>
      <c r="CS93" s="487">
        <f t="shared" si="756"/>
        <v>0.50589434508588194</v>
      </c>
      <c r="CT93" s="487">
        <f t="shared" si="756"/>
        <v>0.41606011870382975</v>
      </c>
      <c r="CU93" s="487">
        <f t="shared" si="756"/>
        <v>0.29664118738317402</v>
      </c>
      <c r="CV93" s="487">
        <f t="shared" si="756"/>
        <v>0.59560972750003516</v>
      </c>
      <c r="CW93" s="487">
        <f t="shared" si="756"/>
        <v>0.26150507014166302</v>
      </c>
      <c r="CX93" s="487">
        <f t="shared" si="756"/>
        <v>0.49083107686895167</v>
      </c>
      <c r="CY93" s="487">
        <f t="shared" si="756"/>
        <v>0.24569960745927455</v>
      </c>
      <c r="CZ93" s="487">
        <f t="shared" si="756"/>
        <v>0.17658878217621177</v>
      </c>
      <c r="DA93" s="487">
        <f t="shared" si="756"/>
        <v>0.37479220890496867</v>
      </c>
      <c r="DB93" s="487">
        <f t="shared" si="756"/>
        <v>0.57658843467459153</v>
      </c>
      <c r="DC93" s="487">
        <f t="shared" si="756"/>
        <v>0.29413578601360224</v>
      </c>
      <c r="DD93" s="487">
        <f t="shared" si="756"/>
        <v>0.24959634811209885</v>
      </c>
      <c r="DE93" s="487">
        <f t="shared" si="756"/>
        <v>0.37253675936757569</v>
      </c>
      <c r="DF93" s="487">
        <f t="shared" si="756"/>
        <v>0.1760299072120568</v>
      </c>
      <c r="DG93" s="487">
        <f t="shared" si="756"/>
        <v>0.12389870719800955</v>
      </c>
      <c r="DH93" s="487">
        <f t="shared" si="756"/>
        <v>-9.428957975873864E-2</v>
      </c>
      <c r="DI93" s="487">
        <f t="shared" si="756"/>
        <v>7.5372892292231652E-2</v>
      </c>
      <c r="DJ93" s="487">
        <f t="shared" ref="DJ93:DR93" si="757">DJ92/CX92-1</f>
        <v>0.15667460680887468</v>
      </c>
      <c r="DK93" s="487">
        <f t="shared" si="757"/>
        <v>0.31453784000326879</v>
      </c>
      <c r="DL93" s="487">
        <f t="shared" si="757"/>
        <v>-0.75507419695964328</v>
      </c>
      <c r="DM93" s="487">
        <f t="shared" si="757"/>
        <v>-0.89367910251058225</v>
      </c>
      <c r="DN93" s="487">
        <f t="shared" si="757"/>
        <v>-0.74268932792353459</v>
      </c>
      <c r="DO93" s="487">
        <f t="shared" si="757"/>
        <v>-0.78050627493811386</v>
      </c>
      <c r="DP93" s="487">
        <f t="shared" si="757"/>
        <v>-0.77927200663909224</v>
      </c>
      <c r="DQ93" s="487">
        <f t="shared" si="757"/>
        <v>-0.8070505295009176</v>
      </c>
      <c r="DR93" s="487">
        <f t="shared" si="757"/>
        <v>-0.8481600313965123</v>
      </c>
      <c r="DS93" s="487">
        <f t="shared" ref="DS93:EC93" si="758">DS92/DG92-1</f>
        <v>-0.81246773438048547</v>
      </c>
      <c r="DT93" s="487">
        <f t="shared" si="758"/>
        <v>-0.81678269165209783</v>
      </c>
      <c r="DU93" s="487">
        <f t="shared" si="758"/>
        <v>-0.74344614586132596</v>
      </c>
      <c r="DV93" s="487">
        <f t="shared" si="758"/>
        <v>-0.74828330193049686</v>
      </c>
      <c r="DW93" s="487">
        <f t="shared" si="758"/>
        <v>-0.82473259095970397</v>
      </c>
      <c r="DX93" s="487">
        <f t="shared" si="758"/>
        <v>1.999223614106671E-2</v>
      </c>
      <c r="DY93" s="487">
        <f t="shared" si="758"/>
        <v>1.0071363563877673</v>
      </c>
      <c r="DZ93" s="487">
        <f t="shared" si="758"/>
        <v>-0.40968464240320546</v>
      </c>
      <c r="EA93" s="487">
        <f t="shared" si="758"/>
        <v>0.29651952962707062</v>
      </c>
      <c r="EB93" s="487">
        <f t="shared" si="758"/>
        <v>-0.33196151957024167</v>
      </c>
      <c r="EC93" s="487">
        <f t="shared" si="758"/>
        <v>0.25759137766765905</v>
      </c>
      <c r="ED93" s="487">
        <f t="shared" ref="ED93:EJ93" si="759">ED92/DR92-1</f>
        <v>-0.2609742721110011</v>
      </c>
      <c r="EE93" s="487">
        <f t="shared" si="759"/>
        <v>-0.48615526793878427</v>
      </c>
      <c r="EF93" s="487">
        <f t="shared" si="759"/>
        <v>-0.31205191054610038</v>
      </c>
      <c r="EG93" s="487">
        <f t="shared" si="759"/>
        <v>-0.55167641308711968</v>
      </c>
      <c r="EH93" s="487">
        <f t="shared" si="759"/>
        <v>-0.42636359737657148</v>
      </c>
      <c r="EI93" s="487">
        <f t="shared" si="759"/>
        <v>-0.24980176487609795</v>
      </c>
      <c r="EJ93" s="487">
        <f t="shared" si="759"/>
        <v>-0.39109976652602607</v>
      </c>
      <c r="EK93" s="487">
        <f t="shared" ref="EK93:FR93" si="760">EK92/DY92-1</f>
        <v>-0.3464348789644518</v>
      </c>
      <c r="EL93" s="487">
        <f t="shared" si="760"/>
        <v>-4.1289367530078058E-2</v>
      </c>
      <c r="EM93" s="487">
        <f t="shared" si="760"/>
        <v>-0.24878890294883549</v>
      </c>
      <c r="EN93" s="487">
        <f t="shared" si="760"/>
        <v>1.6971780240744794</v>
      </c>
      <c r="EO93" s="487">
        <f t="shared" si="760"/>
        <v>1.0302934608966159</v>
      </c>
      <c r="EP93" s="487">
        <f t="shared" si="760"/>
        <v>3.8321308687974556</v>
      </c>
      <c r="EQ93" s="487">
        <f t="shared" si="760"/>
        <v>8.6365149113288489</v>
      </c>
      <c r="ER93" s="487">
        <f t="shared" si="760"/>
        <v>5.4971617903763432</v>
      </c>
      <c r="ES93" s="487">
        <f t="shared" si="760"/>
        <v>9.6437513179924856</v>
      </c>
      <c r="ET93" s="487">
        <f t="shared" si="760"/>
        <v>6.371647751547715</v>
      </c>
      <c r="EU93" s="487">
        <f t="shared" si="760"/>
        <v>4.5891834671495335</v>
      </c>
      <c r="EV93" s="487">
        <f t="shared" si="760"/>
        <v>5.6633413780201032</v>
      </c>
      <c r="EW93" s="487">
        <f t="shared" si="760"/>
        <v>5.7765408547467159</v>
      </c>
      <c r="EX93" s="487">
        <f t="shared" si="760"/>
        <v>5.368779202422207</v>
      </c>
      <c r="EY93" s="487">
        <f t="shared" si="760"/>
        <v>3.8558173294570013</v>
      </c>
      <c r="EZ93" s="487">
        <f t="shared" si="760"/>
        <v>1.85119696921784</v>
      </c>
      <c r="FA93" s="487">
        <f t="shared" si="760"/>
        <v>1.1592359891947908</v>
      </c>
      <c r="FB93" s="487">
        <f t="shared" si="760"/>
        <v>1.339742724192325</v>
      </c>
      <c r="FC93" s="487">
        <f t="shared" si="760"/>
        <v>0.30388874950722</v>
      </c>
      <c r="FD93" s="487">
        <f t="shared" si="760"/>
        <v>0.54950639999602746</v>
      </c>
      <c r="FE93" s="487">
        <f t="shared" si="760"/>
        <v>4.8125084583815037E-2</v>
      </c>
      <c r="FF93" s="487">
        <f t="shared" si="760"/>
        <v>0.1385282634224998</v>
      </c>
      <c r="FG93" s="487">
        <f t="shared" si="760"/>
        <v>0.54724249029663308</v>
      </c>
      <c r="FH93" s="487">
        <f t="shared" si="760"/>
        <v>0.50345786797596426</v>
      </c>
      <c r="FI93" s="487">
        <f t="shared" si="760"/>
        <v>0.31982430483595303</v>
      </c>
      <c r="FJ93" s="487">
        <f t="shared" si="760"/>
        <v>0.17807765171390155</v>
      </c>
      <c r="FK93" s="487">
        <f t="shared" si="760"/>
        <v>0.12443387396354999</v>
      </c>
      <c r="FL93" s="487">
        <f t="shared" si="760"/>
        <v>7.4983643530613264E-2</v>
      </c>
      <c r="FM93" s="487">
        <f t="shared" si="760"/>
        <v>0.25000764486620652</v>
      </c>
      <c r="FN93" s="487">
        <f t="shared" si="760"/>
        <v>9.9242555104004371E-3</v>
      </c>
      <c r="FO93" s="487">
        <f t="shared" si="760"/>
        <v>-5.488173160593135E-3</v>
      </c>
      <c r="FP93" s="487">
        <f t="shared" si="760"/>
        <v>9.8946658643588759E-2</v>
      </c>
      <c r="FQ93" s="487">
        <f t="shared" si="760"/>
        <v>6.2916953972676604E-2</v>
      </c>
      <c r="FR93" s="487">
        <f t="shared" si="760"/>
        <v>6.4413377096206315E-2</v>
      </c>
      <c r="FS93" s="487">
        <f t="shared" ref="FS93:GE93" si="761">FS92/FG92-1</f>
        <v>-5.2308389523483267E-3</v>
      </c>
      <c r="FT93" s="487">
        <f t="shared" si="761"/>
        <v>-3.7346216706883539E-2</v>
      </c>
      <c r="FU93" s="487">
        <f t="shared" si="761"/>
        <v>0.17417535392083972</v>
      </c>
      <c r="FV93" s="487">
        <f t="shared" si="761"/>
        <v>0.18975145922235548</v>
      </c>
      <c r="FW93" s="487">
        <f t="shared" si="761"/>
        <v>0.22234070408585338</v>
      </c>
      <c r="FX93" s="487">
        <f t="shared" si="761"/>
        <v>0.2265349539551007</v>
      </c>
      <c r="FY93" s="487">
        <f t="shared" si="761"/>
        <v>4.4280368855157626E-2</v>
      </c>
      <c r="FZ93" s="487">
        <f t="shared" si="761"/>
        <v>4.6281170260162874E-2</v>
      </c>
      <c r="GA93" s="487">
        <f t="shared" si="761"/>
        <v>0.13079327204590707</v>
      </c>
      <c r="GB93" s="487">
        <f t="shared" si="761"/>
        <v>4.3187051595243275E-2</v>
      </c>
      <c r="GC93" s="487">
        <f t="shared" si="761"/>
        <v>0.13230613842728012</v>
      </c>
      <c r="GD93" s="487">
        <f t="shared" si="761"/>
        <v>4.9273244612351608E-2</v>
      </c>
      <c r="GE93" s="487">
        <f t="shared" si="761"/>
        <v>-8.3369909002228848E-4</v>
      </c>
      <c r="GF93" s="487"/>
      <c r="GG93" s="487"/>
      <c r="GH93"/>
      <c r="GI93"/>
      <c r="GJ93"/>
      <c r="GK93" s="9"/>
      <c r="GL93" s="9"/>
      <c r="GM93" s="9"/>
      <c r="GN93" s="9"/>
      <c r="GO93" s="9"/>
      <c r="GP93" s="9"/>
      <c r="GQ93" s="9"/>
      <c r="GR93" s="9"/>
      <c r="GS93" s="9"/>
      <c r="GT93" s="173"/>
      <c r="GU93" s="173"/>
      <c r="GV93" s="173"/>
    </row>
    <row r="94" spans="1:208">
      <c r="A94" s="173"/>
      <c r="C94" s="190">
        <f>City!G1</f>
        <v>7</v>
      </c>
      <c r="D94" s="189" t="s">
        <v>377</v>
      </c>
      <c r="E94" s="190" t="s">
        <v>140</v>
      </c>
      <c r="F94" s="208">
        <f>INDEX(City!$A$1:$P$260,F$5,$C94)/1000</f>
        <v>52.959000000000003</v>
      </c>
      <c r="G94" s="208">
        <f>INDEX(City!$A$1:$P$260,G$5,$C94)/1000</f>
        <v>37.691000000000003</v>
      </c>
      <c r="H94" s="208">
        <f>INDEX(City!$A$1:$P$260,H$5,$C94)/1000</f>
        <v>36.860999999999997</v>
      </c>
      <c r="I94" s="208">
        <f>INDEX(City!$A$1:$P$260,I$5,$C94)/1000</f>
        <v>44.2</v>
      </c>
      <c r="J94" s="208">
        <f>INDEX(City!$A$1:$P$260,J$5,$C94)/1000</f>
        <v>61.697000000000003</v>
      </c>
      <c r="K94" s="208">
        <f>INDEX(City!$A$1:$P$260,K$5,$C94)/1000</f>
        <v>50.523000000000003</v>
      </c>
      <c r="L94" s="208">
        <f>INDEX(City!$A$1:$P$260,L$5,$C94)/1000</f>
        <v>57.54</v>
      </c>
      <c r="M94" s="208">
        <f>INDEX(City!$A$1:$P$260,M$5,$C94)/1000</f>
        <v>53.56</v>
      </c>
      <c r="N94" s="208">
        <f>INDEX(City!$A$1:$P$260,N$5,$C94)/1000</f>
        <v>40.69</v>
      </c>
      <c r="O94" s="208">
        <f>INDEX(City!$A$1:$P$260,O$5,$C94)/1000</f>
        <v>47.613</v>
      </c>
      <c r="P94" s="208">
        <f>INDEX(City!$A$1:$P$260,P$5,$C94)/1000</f>
        <v>34.085000000000001</v>
      </c>
      <c r="Q94" s="208">
        <f>INDEX(City!$A$1:$P$260,Q$5,$C94)/1000</f>
        <v>55.662999999999997</v>
      </c>
      <c r="R94" s="208">
        <f>INDEX(City!$A$1:$P$260,R$5,$C94)/1000</f>
        <v>48.16</v>
      </c>
      <c r="S94" s="208">
        <f>INDEX(City!$A$1:$P$260,S$5,$C94)/1000</f>
        <v>42.639000000000003</v>
      </c>
      <c r="T94" s="208">
        <f>INDEX(City!$A$1:$P$260,T$5,$C94)/1000</f>
        <v>37.396000000000001</v>
      </c>
      <c r="U94" s="208">
        <f>INDEX(City!$A$1:$P$260,U$5,$C94)/1000</f>
        <v>49.444000000000003</v>
      </c>
      <c r="V94" s="208">
        <f>INDEX(City!$A$1:$P$260,V$5,$C94)/1000</f>
        <v>30.347000000000001</v>
      </c>
      <c r="W94" s="208">
        <f>INDEX(City!$A$1:$P$260,W$5,$C94)/1000</f>
        <v>35.523000000000003</v>
      </c>
      <c r="X94" s="208">
        <f>INDEX(City!$A$1:$P$260,X$5,$C94)/1000</f>
        <v>59.052999999999997</v>
      </c>
      <c r="Y94" s="208">
        <f>INDEX(City!$A$1:$P$260,Y$5,$C94)/1000</f>
        <v>50.645000000000003</v>
      </c>
      <c r="Z94" s="208">
        <f>INDEX(City!$A$1:$P$260,Z$5,$C94)/1000</f>
        <v>43.436999999999998</v>
      </c>
      <c r="AA94" s="208">
        <f>INDEX(City!$A$1:$P$260,AA$5,$C94)/1000</f>
        <v>54.54</v>
      </c>
      <c r="AB94" s="208">
        <f>INDEX(City!$A$1:$P$260,AB$5,$C94)/1000</f>
        <v>54.848999999999997</v>
      </c>
      <c r="AC94" s="208">
        <f>INDEX(City!$A$1:$P$260,AC$5,$C94)/1000</f>
        <v>65.947000000000003</v>
      </c>
      <c r="AD94" s="208">
        <f>INDEX(City!$A$1:$P$260,AD$5,$C94)/1000</f>
        <v>71.012</v>
      </c>
      <c r="AE94" s="208">
        <f>INDEX(City!$A$1:$P$260,AE$5,$C94)/1000</f>
        <v>54.866999999999997</v>
      </c>
      <c r="AF94" s="208">
        <f>INDEX(City!$A$1:$P$260,AF$5,$C94)/1000</f>
        <v>57.491</v>
      </c>
      <c r="AG94" s="208">
        <f>INDEX(City!$A$1:$P$260,AG$5,$C94)/1000</f>
        <v>58.622999999999998</v>
      </c>
      <c r="AH94" s="208">
        <f>INDEX(City!$A$1:$P$260,AH$5,$C94)/1000</f>
        <v>60.232999999999997</v>
      </c>
      <c r="AI94" s="208">
        <f>INDEX(City!$A$1:$P$260,AI$5,$C94)/1000</f>
        <v>67.141000000000005</v>
      </c>
      <c r="AJ94" s="7">
        <f>INDEX(City!$A$1:$P$260,AJ$5,$C94)/1000</f>
        <v>54.435000000000002</v>
      </c>
      <c r="AK94" s="7">
        <f>INDEX(City!$A$1:$P$260,AK$5,$C94)/1000</f>
        <v>60.106999999999999</v>
      </c>
      <c r="AL94" s="7">
        <f>INDEX(City!$A$1:$P$260,AL$5,$C94)/1000</f>
        <v>54.831000000000003</v>
      </c>
      <c r="AM94" s="7">
        <f>INDEX(City!$A$1:$P$260,AM$5,$C94)/1000</f>
        <v>65.772999999999996</v>
      </c>
      <c r="AN94" s="7">
        <f>INDEX(City!$A$1:$P$260,AN$5,$C94)/1000</f>
        <v>70.402000000000001</v>
      </c>
      <c r="AO94" s="7">
        <f>INDEX(City!$A$1:$P$260,AO$5,$C94)/1000</f>
        <v>76.680999999999997</v>
      </c>
      <c r="AP94" s="7">
        <f>INDEX(City!$A$1:$P$260,AP$5,$C94)/1000</f>
        <v>67.587999999999994</v>
      </c>
      <c r="AQ94" s="7">
        <f>INDEX(City!$A$1:$P$260,AQ$5,$C94)/1000</f>
        <v>73.933999999999997</v>
      </c>
      <c r="AR94" s="7">
        <f>INDEX(City!$A$1:$P$260,AR$5,$C94)/1000</f>
        <v>71.656000000000006</v>
      </c>
      <c r="AS94" s="7">
        <f>INDEX(City!$A$1:$P$260,AS$5,$C94)/1000</f>
        <v>61.808210000000003</v>
      </c>
      <c r="AT94" s="7">
        <f>INDEX(City!$A$1:$P$260,AT$5,$C94)/1000</f>
        <v>74.983999999999995</v>
      </c>
      <c r="AU94" s="7">
        <f>INDEX(City!$A$1:$P$260,AU$5,$C94)/1000</f>
        <v>59.222000000000001</v>
      </c>
      <c r="AV94" s="7">
        <f>INDEX(City!$A$1:$P$260,AV$5,$C94)/1000</f>
        <v>66.950999999999993</v>
      </c>
      <c r="AW94" s="7">
        <f>INDEX(City!$A$1:$P$260,AW$5,$C94)/1000</f>
        <v>56.598999999999997</v>
      </c>
      <c r="AX94" s="7">
        <f>INDEX(City!$A$1:$P$260,AX$5,$C94)/1000</f>
        <v>59.957000000000001</v>
      </c>
      <c r="AY94" s="7">
        <f>INDEX(City!$A$1:$P$260,AY$5,$C94)/1000</f>
        <v>86.034000000000006</v>
      </c>
      <c r="AZ94" s="7">
        <f>INDEX(City!$A$1:$P$260,AZ$5,$C94)/1000</f>
        <v>81.887</v>
      </c>
      <c r="BA94" s="7">
        <f>INDEX(City!$A$1:$P$260,BA$5,$C94)/1000</f>
        <v>67.319999999999993</v>
      </c>
      <c r="BB94" s="7">
        <f>INDEX(City!$A$1:$P$260,BB$5,$C94)/1000</f>
        <v>54.362149999999993</v>
      </c>
      <c r="BC94" s="7">
        <f>INDEX(City!$A$1:$P$260,BC$5,$C94)/1000</f>
        <v>61.444000000000003</v>
      </c>
      <c r="BD94" s="7">
        <f>INDEX(City!$A$1:$P$260,BD$5,$C94)/1000</f>
        <v>58.045999999999999</v>
      </c>
      <c r="BE94" s="7">
        <f>INDEX(City!$A$1:$P$260,BE$5,$C94)/1000</f>
        <v>69.441955537664469</v>
      </c>
      <c r="BF94" s="7">
        <f>INDEX(City!$A$1:$P$260,BF$5,$C94)/1000</f>
        <v>104.75955999999998</v>
      </c>
      <c r="BG94" s="7">
        <f>INDEX(City!$A$1:$P$260,BG$5,$C94)/1000</f>
        <v>25.61309</v>
      </c>
      <c r="BH94" s="7">
        <f>INDEX(City!$A$1:$P$260,BH$5,$C94)/1000</f>
        <v>31.772239999999996</v>
      </c>
      <c r="BI94" s="482">
        <f>INDEX(City!$A$1:$P$260,BI$5,$C94)/1000</f>
        <v>52.612389999999998</v>
      </c>
      <c r="BJ94" s="482">
        <f>INDEX(City!$A$1:$P$260,BJ$5,$C94)/1000</f>
        <v>49.16</v>
      </c>
      <c r="BK94" s="482">
        <f>INDEX(City!$A$1:$P$260,BK$5,$C94)/1000</f>
        <v>60.408859999999997</v>
      </c>
      <c r="BL94" s="482">
        <f>INDEX(City!$A$1:$P$260,BL$5,$C94)/1000</f>
        <v>32.731379999999994</v>
      </c>
      <c r="BM94" s="482">
        <f>INDEX(City!$A$1:$P$260,BM$5,$C94)/1000</f>
        <v>34.255549999999992</v>
      </c>
      <c r="BN94" s="482">
        <f>INDEX(City!$A$1:$P$260,BN$5,$C94)/1000</f>
        <v>33.122999999999998</v>
      </c>
      <c r="BO94" s="737">
        <f>INDEX(City!$A$1:$P$260,BO$5,$C94)/1000</f>
        <v>54.085999999999999</v>
      </c>
      <c r="BP94" s="482">
        <f>INDEX(City!$A$1:$P$260,BP$5,$C94)/1000</f>
        <v>47.594999999999999</v>
      </c>
      <c r="BQ94" s="482">
        <f>INDEX(City!$A$1:$P$260,BQ$5,$C94)/1000</f>
        <v>30.885999999999999</v>
      </c>
      <c r="BR94" s="482">
        <f>INDEX(City!$A$1:$P$260,BR$5,$C94)/1000</f>
        <v>37.436</v>
      </c>
      <c r="BS94" s="482">
        <f>INDEX(City!$A$1:$P$260,BS$5,$C94)/1000</f>
        <v>19.757999999999999</v>
      </c>
      <c r="BT94" s="482">
        <f>INDEX(City!$A$1:$P$260,BT$5,$C94)/1000</f>
        <v>37.645000000000003</v>
      </c>
      <c r="BU94" s="482">
        <f>INDEX(City!$A$1:$P$260,BU$5,$C94)/1000</f>
        <v>30.795000000000002</v>
      </c>
      <c r="BV94" s="482">
        <f>INDEX(City!$A$1:$P$260,BV$5,$C94)/1000</f>
        <v>41.877000000000002</v>
      </c>
      <c r="BW94" s="482">
        <f>INDEX(City!$A$1:$P$260,BW$5,$C94)/1000</f>
        <v>36.435000000000002</v>
      </c>
      <c r="BX94" s="482">
        <f>INDEX(City!$A$1:$P$260,BX$5,$C94)/1000</f>
        <v>38.091999999999999</v>
      </c>
      <c r="BY94" s="482">
        <f>INDEX(City!$A$1:$P$260,BY$5,$C94)/1000</f>
        <v>43.042999999999999</v>
      </c>
      <c r="BZ94" s="482">
        <f>INDEX(City!$A$1:$P$260,BZ$5,$C94)/1000</f>
        <v>36.595999999999997</v>
      </c>
      <c r="CA94" s="737">
        <f>INDEX(City!$A$1:$P$260,CA$5,$C94)/1000</f>
        <v>38.808</v>
      </c>
      <c r="CB94" s="482">
        <f>INDEX(City!$A$1:$P$260,CB$5,$C94)/1000</f>
        <v>28.745000000000001</v>
      </c>
      <c r="CC94" s="482">
        <f>INDEX(City!$A$1:$P$260,CC$5,$C94)/1000</f>
        <v>22.981000000000002</v>
      </c>
      <c r="CD94" s="482">
        <f>INDEX(City!$A$1:$P$260,CD$5,$C94)/1000</f>
        <v>33.020000000000003</v>
      </c>
      <c r="CE94" s="482">
        <f>INDEX(City!$A$1:$P$260,CE$5,$C94)/1000</f>
        <v>30.783000000000001</v>
      </c>
      <c r="CF94" s="482">
        <f>INDEX(City!$A$1:$P$260,CF$5,$C94)/1000</f>
        <v>39.091000000000001</v>
      </c>
      <c r="CG94" s="482">
        <f>INDEX(City!$A$1:$P$260,CG$5,$C94)/1000</f>
        <v>30.280999999999999</v>
      </c>
      <c r="CH94" s="482">
        <f>INDEX(City!$A$1:$P$260,CH$5,$C94)/1000</f>
        <v>34.801301500000001</v>
      </c>
      <c r="CI94" s="482">
        <f>INDEX(City!$A$1:$P$260,CI$5,$C94)/1000</f>
        <v>54.753999999999998</v>
      </c>
      <c r="CJ94" s="482">
        <f>INDEX(City!$A$1:$P$260,CJ$5,$C94)/1000</f>
        <v>30.678000000000001</v>
      </c>
      <c r="CK94" s="482">
        <f>INDEX(City!$A$1:$P$260,CK$5,$C94)/1000</f>
        <v>29.306999999999999</v>
      </c>
      <c r="CL94" s="482">
        <f>INDEX(City!$A$1:$P$260,CL$5,$C94)/1000</f>
        <v>25.604800999999998</v>
      </c>
      <c r="CM94" s="482">
        <f>INDEX(City!$A$1:$P$260,CM$5,$C94)/1000</f>
        <v>24.834283999999997</v>
      </c>
      <c r="CN94" s="482">
        <f>INDEX(City!$A$1:$P$260,CN$5,$C94)/1000</f>
        <v>29.953566000000002</v>
      </c>
      <c r="CO94" s="482">
        <f>INDEX(City!$A$1:$P$260,CO$5,$C94)/1000</f>
        <v>25.034852999999998</v>
      </c>
      <c r="CP94" s="482">
        <f>INDEX(City!$A$1:$P$260,CP$5,$C94)/1000</f>
        <v>26.591978999999998</v>
      </c>
      <c r="CQ94" s="482">
        <f>INDEX(City!$A$1:$P$260,CQ$5,$C94)/1000</f>
        <v>37.149747000000005</v>
      </c>
      <c r="CR94" s="482">
        <f>INDEX(City!$A$1:$P$260,CR$5,$C94)/1000</f>
        <v>32.651961</v>
      </c>
      <c r="CS94" s="482">
        <f>INDEX(City!$A$1:$P$260,CS$5,$C94)/1000</f>
        <v>39.622519999999994</v>
      </c>
      <c r="CT94" s="482">
        <f>INDEX(City!$A$1:$P$260,CT$5,$C94)/1000</f>
        <v>48.527971999999998</v>
      </c>
      <c r="CU94" s="482">
        <f>INDEX(City!$A$1:$P$260,CU$5,$C94)/1000</f>
        <v>61.222923999999999</v>
      </c>
      <c r="CV94" s="482">
        <f>INDEX(City!$A$1:$P$260,CV$5,$C94)/1000</f>
        <v>42.949071000000004</v>
      </c>
      <c r="CW94" s="482">
        <f>INDEX(City!$A$1:$P$260,CW$5,$C94)/1000</f>
        <v>41.020755999999999</v>
      </c>
      <c r="CX94" s="482">
        <f>INDEX(City!$A$1:$P$260,CX$5,$C94)/1000</f>
        <v>40.566110000000002</v>
      </c>
      <c r="CY94" s="482">
        <f>INDEX(City!$A$1:$P$260,CY$5,$C94)/1000</f>
        <v>37.523764</v>
      </c>
      <c r="CZ94" s="482">
        <f>INDEX(City!$A$1:$P$260,CZ$5,$C94)/1000</f>
        <v>28.126456999999998</v>
      </c>
      <c r="DA94" s="482">
        <f>INDEX(City!$A$1:$P$260,DA$5,$C94)/1000</f>
        <v>38.976786000000004</v>
      </c>
      <c r="DB94" s="482">
        <f>INDEX(City!$A$1:$P$260,DB$5,$C94)/1000</f>
        <v>58.417618000000012</v>
      </c>
      <c r="DC94" s="482">
        <f>INDEX(City!$A$1:$P$260,DC$5,$C94)/1000</f>
        <v>44.279672000000005</v>
      </c>
      <c r="DD94" s="482">
        <f>INDEX(City!$A$1:$P$260,DD$5,$C94)/1000</f>
        <v>39.424732000000006</v>
      </c>
      <c r="DE94" s="482">
        <f>INDEX(City!$A$1:$P$260,DE$5,$C94)/1000</f>
        <v>39.392410000000005</v>
      </c>
      <c r="DF94" s="482">
        <f>INDEX(City!$A$1:$P$260,DF$5,$C94)/1000</f>
        <v>49.934238999999998</v>
      </c>
      <c r="DG94" s="482">
        <f>INDEX(City!$A$1:$P$260,DG$5,$C94)/1000</f>
        <v>60.383158999999999</v>
      </c>
      <c r="DH94" s="482">
        <f>INDEX(City!$A$1:$P$260,DH$5,$C94)/1000</f>
        <v>38.204298000000001</v>
      </c>
      <c r="DI94" s="482">
        <f>INDEX(City!$A$1:$P$260,DI$5,$C94)/1000</f>
        <v>38.314343999999998</v>
      </c>
      <c r="DJ94" s="482">
        <f>INDEX(City!$A$1:$P$260,DJ$5,$C94)/1000</f>
        <v>53.963487000000001</v>
      </c>
      <c r="DK94" s="482">
        <f>INDEX(City!$A$1:$P$260,DK$5,$C94)/1000</f>
        <v>65.30478500000001</v>
      </c>
      <c r="DL94" s="482">
        <f>INDEX(City!$A$1:$P$260,DL$5,$C94)/1000</f>
        <v>12.117565000000001</v>
      </c>
      <c r="DM94" s="482">
        <f>INDEX(City!$A$1:$P$260,DM$5,$C94)/1000</f>
        <v>3.246264</v>
      </c>
      <c r="DN94" s="482">
        <f>INDEX(City!$A$1:$P$260,DN$5,$C94)/1000</f>
        <v>3.4072869999999997</v>
      </c>
      <c r="DO94" s="482">
        <f>INDEX(City!$A$1:$P$260,DO$5,$C94)/1000</f>
        <v>0.77413699999999996</v>
      </c>
      <c r="DP94" s="482">
        <f>INDEX(City!$A$1:$P$260,DP$5,$C94)/1000</f>
        <v>1.1439249999999999</v>
      </c>
      <c r="DQ94" s="482">
        <f>INDEX(City!$A$1:$P$260,DQ$5,$C94)/1000</f>
        <v>1.663896</v>
      </c>
      <c r="DR94" s="482">
        <f>INDEX(City!$A$1:$P$260,DR$5,$C94)/1000</f>
        <v>0.33563199999999999</v>
      </c>
      <c r="DS94" s="482">
        <f>INDEX(City!$A$1:$P$260,DS$5,$C94)/1000</f>
        <v>0.59010799999999997</v>
      </c>
      <c r="DT94" s="482">
        <f>INDEX(City!$A$1:$P$260,DT$5,$C94)/1000</f>
        <v>0.377168</v>
      </c>
      <c r="DU94" s="482">
        <f>INDEX(City!$A$1:$P$260,DU$5,$C94)/1000</f>
        <v>0.92516500000000002</v>
      </c>
      <c r="DV94" s="482">
        <f>INDEX(City!$A$1:$P$260,DV$5,$C94)/1000</f>
        <v>2.0659079999999999</v>
      </c>
      <c r="DW94" s="482">
        <f>INDEX(City!$A$1:$P$260,DW$5,$C94)/1000</f>
        <v>1.2372700000000001</v>
      </c>
      <c r="DX94" s="482">
        <f>INDEX(City!$A$1:$P$260,DX$5,$C94)/1000</f>
        <v>1.3241849999999999</v>
      </c>
      <c r="DY94" s="482">
        <f>INDEX(City!$A$1:$P$260,DY$5,$C94)/1000</f>
        <v>0.69876099999999997</v>
      </c>
      <c r="DZ94" s="482">
        <f>INDEX(City!$A$1:$P$260,DZ$5,$C94)/1000</f>
        <v>0.34311000000000003</v>
      </c>
      <c r="EA94" s="482">
        <f>INDEX(City!$A$1:$P$260,EA$5,$C94)/1000</f>
        <v>0.47338000000000002</v>
      </c>
      <c r="EB94" s="482">
        <f>INDEX(City!$A$1:$P$260,EB$5,$C94)/1000</f>
        <v>0.145735</v>
      </c>
      <c r="EC94" s="482">
        <f>INDEX(City!$A$1:$P$260,EC$5,$C94)/1000</f>
        <v>0.28321199999999996</v>
      </c>
      <c r="ED94" s="482">
        <f>INDEX(City!$A$1:$P$260,ED$5,$C94)/1000</f>
        <v>0.32156599999999996</v>
      </c>
      <c r="EE94" s="482">
        <f>INDEX(City!$A$1:$P$260,EE$5,$C94)/1000</f>
        <v>2.0799999999999999E-2</v>
      </c>
      <c r="EF94" s="482">
        <f>INDEX(City!$A$1:$P$260,EF$5,$C94)/1000</f>
        <v>0.28700799999999999</v>
      </c>
      <c r="EG94" s="482">
        <f>INDEX(City!$A$1:$P$260,EG$5,$C94)/1000</f>
        <v>0.24590999999999999</v>
      </c>
      <c r="EH94" s="482">
        <f>INDEX(City!$A$1:$P$260,EH$5,$C94)/1000</f>
        <v>0.33132</v>
      </c>
      <c r="EI94" s="482">
        <f>INDEX(City!$A$1:$P$260,EI$5,$C94)/1000</f>
        <v>0.602047</v>
      </c>
      <c r="EJ94" s="482">
        <f>INDEX(City!$A$1:$P$260,EJ$5,$C94)/1000</f>
        <v>0.38944000000000001</v>
      </c>
      <c r="EK94" s="482">
        <f>INDEX(City!$A$1:$P$260,EK$5,$C94)/1000</f>
        <v>0.91194000000000008</v>
      </c>
      <c r="EL94" s="482">
        <f>INDEX(City!$A$1:$P$260,EL$5,$C94)/1000</f>
        <v>2.1299999999999999E-2</v>
      </c>
      <c r="EM94" s="482">
        <f>INDEX(City!$A$1:$P$260,EM$5,$C94)/1000</f>
        <v>0.51804700000000004</v>
      </c>
      <c r="EN94" s="482">
        <f>INDEX(City!$A$1:$P$260,EN$5,$C94)/1000</f>
        <v>2.8863960000000004</v>
      </c>
      <c r="EO94" s="482">
        <f>INDEX(City!$A$1:$P$260,EO$5,$C94)/1000</f>
        <v>4.0337379999999996</v>
      </c>
      <c r="EP94" s="482">
        <f>INDEX(City!$A$1:$P$260,EP$5,$C94)/1000</f>
        <v>2.4922260000000001</v>
      </c>
      <c r="EQ94" s="482">
        <f>INDEX(City!$A$1:$P$260,EQ$5,$C94)/1000</f>
        <v>6.7735640000000004</v>
      </c>
      <c r="ER94" s="482">
        <f>INDEX(City!$A$1:$P$260,ER$5,$C94)/1000</f>
        <v>2.9120439999999999</v>
      </c>
      <c r="ES94" s="482">
        <f>INDEX(City!$A$1:$P$260,ES$5,$C94)/1000</f>
        <v>2.724291</v>
      </c>
      <c r="ET94" s="482">
        <f>INDEX(City!$A$1:$P$260,ET$5,$C94)/1000</f>
        <v>9.6421790000000005</v>
      </c>
      <c r="EU94" s="482">
        <f>INDEX(City!$A$1:$P$260,EU$5,$C94)/1000</f>
        <v>5.3063159999999998</v>
      </c>
      <c r="EV94" s="482">
        <f>INDEX(City!$A$1:$P$260,EV$5,$C94)/1000</f>
        <v>10.561809999999999</v>
      </c>
      <c r="EW94" s="482">
        <f>INDEX(City!$A$1:$P$260,EW$5,$C94)/1000</f>
        <v>19.024539000000001</v>
      </c>
      <c r="EX94" s="482">
        <f>INDEX(City!$A$1:$P$260,EX$5,$C94)/1000</f>
        <v>16.730321</v>
      </c>
      <c r="EY94" s="482">
        <f>INDEX(City!$A$1:$P$260,EY$5,$C94)/1000</f>
        <v>26.711757000000002</v>
      </c>
      <c r="EZ94" s="482">
        <f>INDEX(City!$A$1:$P$260,EZ$5,$C94)/1000</f>
        <v>20.938919000000002</v>
      </c>
      <c r="FA94" s="482">
        <f>INDEX(City!$A$1:$P$260,FA$5,$C94)/1000</f>
        <v>32.907108000000001</v>
      </c>
      <c r="FB94" s="482">
        <f>INDEX(City!$A$1:$P$260,FB$5,$C94)/1000</f>
        <v>34.095536999999993</v>
      </c>
      <c r="FC94" s="482">
        <f>INDEX(City!$A$1:$P$260,FC$5,$C94)/1000</f>
        <v>27.472943999999998</v>
      </c>
      <c r="FD94" s="482">
        <f>INDEX(City!$A$1:$P$260,FD$5,$C94)/1000</f>
        <v>19.328191999999998</v>
      </c>
      <c r="FE94" s="482">
        <f>INDEX(City!$A$1:$P$260,FE$5,$C94)/1000</f>
        <v>28.622878</v>
      </c>
      <c r="FF94" s="482">
        <f>INDEX(City!$A$1:$P$260,FF$5,$C94)/1000</f>
        <v>38.157864000000004</v>
      </c>
      <c r="FG94" s="482">
        <f>INDEX(City!$A$1:$P$260,FG$5,$C94)/1000</f>
        <v>32.152664999999999</v>
      </c>
      <c r="FH94" s="482">
        <f>INDEX(City!$A$1:$P$260,FH$5,$C94)/1000</f>
        <v>24.946185</v>
      </c>
      <c r="FI94" s="482">
        <f>INDEX(City!$A$1:$P$260,FI$5,$C94)/1000</f>
        <v>27.175764000000001</v>
      </c>
      <c r="FJ94" s="482">
        <f>INDEX(City!$A$1:$P$260,FJ$5,$C94)/1000</f>
        <v>40.841362000000004</v>
      </c>
      <c r="FK94" s="482">
        <f>INDEX(City!$A$1:$P$260,FK$5,$C94)/1000</f>
        <v>30.387559</v>
      </c>
      <c r="FL94" s="482">
        <f>INDEX(City!$A$1:$P$260,FL$5,$C94)/1000</f>
        <v>35.816991000000002</v>
      </c>
      <c r="FM94" s="482">
        <f>INDEX(City!$A$1:$P$260,FM$5,$C94)/1000</f>
        <v>43.256551000000002</v>
      </c>
      <c r="FN94" s="482">
        <f>INDEX(City!$A$1:$P$260,FN$5,$C94)/1000</f>
        <v>32.675986999999999</v>
      </c>
      <c r="FO94" s="482">
        <f>INDEX(City!$A$1:$P$260,FO$5,$C94)/1000</f>
        <v>41.250241000000003</v>
      </c>
      <c r="FP94" s="482">
        <f>INDEX(City!$A$1:$P$260,FP$5,$C94)/1000</f>
        <v>31.847494999999999</v>
      </c>
      <c r="FQ94" s="482">
        <f>INDEX(City!$A$1:$P$260,FQ$5,$C94)/1000</f>
        <v>40.6</v>
      </c>
      <c r="FR94" s="482">
        <f>INDEX(City!$A$1:$P$260,FR$5,$C94)/1000</f>
        <v>43.225000000000001</v>
      </c>
      <c r="FS94" s="482">
        <f>INDEX(City!$A$1:$P$260,FS$5,$C94)/1000</f>
        <v>41.481999999999999</v>
      </c>
      <c r="FT94" s="482">
        <f>INDEX(City!$A$1:$P$260,FT$5,$C94)/1000</f>
        <v>29.659438999999999</v>
      </c>
      <c r="FU94" s="482">
        <f>INDEX(City!$A$1:$P$260,FU$5,$C94)/1000</f>
        <v>38.579000000000001</v>
      </c>
      <c r="FV94" s="482">
        <f>INDEX(City!$A$1:$P$260,FV$5,$C94)/1000</f>
        <v>29.015999999999998</v>
      </c>
      <c r="FW94" s="482">
        <f>INDEX(City!$A$1:$P$260,FW$5,$C94)/1000</f>
        <v>32.784999999999997</v>
      </c>
      <c r="FX94" s="482">
        <f>INDEX(City!$A$1:$P$260,FX$5,$C94)/1000</f>
        <v>39.735999999999997</v>
      </c>
      <c r="FY94" s="482">
        <f>INDEX(City!$A$1:$P$260,FY$5,$C94)/1000</f>
        <v>39.881999999999998</v>
      </c>
      <c r="FZ94" s="482">
        <f>INDEX(City!$A$1:$P$260,FZ$5,$C94)/1000</f>
        <v>28.34</v>
      </c>
      <c r="GA94" s="482">
        <f>INDEX(City!$A$1:$P$260,GA$5,$C94)/1000</f>
        <v>45.12</v>
      </c>
      <c r="GB94" s="482">
        <f>INDEX(City!$A$1:$P$260,GB$5,$C94)/1000</f>
        <v>34.651000000000003</v>
      </c>
      <c r="GC94" s="482">
        <f>INDEX(City!$A$1:$P$260,GC$5,$C94)/1000</f>
        <v>22.604351999999999</v>
      </c>
      <c r="GD94" s="482">
        <f>INDEX(City!$A$1:$P$260,GD$5,$C94)/1000</f>
        <v>27.481282</v>
      </c>
      <c r="GE94" s="482">
        <f>INDEX(City!$A$1:$P$260,GE$5,$C94)/1000</f>
        <v>26.424237000000002</v>
      </c>
      <c r="GF94" s="482"/>
      <c r="GG94" s="482"/>
      <c r="GH94"/>
      <c r="GI94"/>
      <c r="GJ94"/>
      <c r="GK94" s="173"/>
      <c r="GL94" s="173"/>
      <c r="GM94" s="173"/>
      <c r="GN94" s="173"/>
      <c r="GO94" s="173"/>
      <c r="GP94" s="173"/>
      <c r="GQ94" s="173"/>
      <c r="GR94" s="173"/>
      <c r="GS94" s="173"/>
      <c r="GW94" s="173"/>
      <c r="GX94" s="173"/>
      <c r="GY94" s="173"/>
      <c r="GZ94" s="173"/>
    </row>
    <row r="95" spans="1:208">
      <c r="A95" s="173"/>
      <c r="C95" s="190">
        <f>C94+1</f>
        <v>8</v>
      </c>
      <c r="D95" s="189" t="s">
        <v>141</v>
      </c>
      <c r="E95" s="190" t="s">
        <v>142</v>
      </c>
      <c r="F95" s="208">
        <f>INDEX(City!$A$1:$P$260,F$5,$C95)/1000</f>
        <v>7.8159999999999998</v>
      </c>
      <c r="G95" s="208">
        <f>INDEX(City!$A$1:$P$260,G$5,$C95)/1000</f>
        <v>14.894</v>
      </c>
      <c r="H95" s="208">
        <f>INDEX(City!$A$1:$P$260,H$5,$C95)/1000</f>
        <v>14.071999999999999</v>
      </c>
      <c r="I95" s="208">
        <f>INDEX(City!$A$1:$P$260,I$5,$C95)/1000</f>
        <v>18.145</v>
      </c>
      <c r="J95" s="208">
        <f>INDEX(City!$A$1:$P$260,J$5,$C95)/1000</f>
        <v>14.332000000000001</v>
      </c>
      <c r="K95" s="208">
        <f>INDEX(City!$A$1:$P$260,K$5,$C95)/1000</f>
        <v>9.9350000000000005</v>
      </c>
      <c r="L95" s="208">
        <f>INDEX(City!$A$1:$P$260,L$5,$C95)/1000</f>
        <v>10.236000000000001</v>
      </c>
      <c r="M95" s="208">
        <f>INDEX(City!$A$1:$P$260,M$5,$C95)/1000</f>
        <v>9.4130000000000003</v>
      </c>
      <c r="N95" s="208">
        <f>INDEX(City!$A$1:$P$260,N$5,$C95)/1000</f>
        <v>10.840999999999999</v>
      </c>
      <c r="O95" s="208">
        <f>INDEX(City!$A$1:$P$260,O$5,$C95)/1000</f>
        <v>9.4049999999999994</v>
      </c>
      <c r="P95" s="208">
        <f>INDEX(City!$A$1:$P$260,P$5,$C95)/1000</f>
        <v>8.0809999999999995</v>
      </c>
      <c r="Q95" s="208">
        <f>INDEX(City!$A$1:$P$260,Q$5,$C95)/1000</f>
        <v>6.742</v>
      </c>
      <c r="R95" s="208">
        <f>INDEX(City!$A$1:$P$260,R$5,$C95)/1000</f>
        <v>13.323</v>
      </c>
      <c r="S95" s="208">
        <f>INDEX(City!$A$1:$P$260,S$5,$C95)/1000</f>
        <v>11.882</v>
      </c>
      <c r="T95" s="208">
        <f>INDEX(City!$A$1:$P$260,T$5,$C95)/1000</f>
        <v>8.02</v>
      </c>
      <c r="U95" s="208">
        <f>INDEX(City!$A$1:$P$260,U$5,$C95)/1000</f>
        <v>8.7189999999999994</v>
      </c>
      <c r="V95" s="208">
        <f>INDEX(City!$A$1:$P$260,V$5,$C95)/1000</f>
        <v>6.8390000000000004</v>
      </c>
      <c r="W95" s="208">
        <f>INDEX(City!$A$1:$P$260,W$5,$C95)/1000</f>
        <v>10.77</v>
      </c>
      <c r="X95" s="208">
        <f>INDEX(City!$A$1:$P$260,X$5,$C95)/1000</f>
        <v>14.194000000000001</v>
      </c>
      <c r="Y95" s="208">
        <f>INDEX(City!$A$1:$P$260,Y$5,$C95)/1000</f>
        <v>11.515000000000001</v>
      </c>
      <c r="Z95" s="208">
        <f>INDEX(City!$A$1:$P$260,Z$5,$C95)/1000</f>
        <v>12.737</v>
      </c>
      <c r="AA95" s="208">
        <f>INDEX(City!$A$1:$P$260,AA$5,$C95)/1000</f>
        <v>12.103</v>
      </c>
      <c r="AB95" s="208">
        <f>INDEX(City!$A$1:$P$260,AB$5,$C95)/1000</f>
        <v>14.032999999999999</v>
      </c>
      <c r="AC95" s="208">
        <f>INDEX(City!$A$1:$P$260,AC$5,$C95)/1000</f>
        <v>19.917999999999999</v>
      </c>
      <c r="AD95" s="208">
        <f>INDEX(City!$A$1:$P$260,AD$5,$C95)/1000</f>
        <v>16.832000000000001</v>
      </c>
      <c r="AE95" s="208">
        <f>INDEX(City!$A$1:$P$260,AE$5,$C95)/1000</f>
        <v>12.73</v>
      </c>
      <c r="AF95" s="208">
        <f>INDEX(City!$A$1:$P$260,AF$5,$C95)/1000</f>
        <v>18.135000000000002</v>
      </c>
      <c r="AG95" s="208">
        <f>INDEX(City!$A$1:$P$260,AG$5,$C95)/1000</f>
        <v>14.246</v>
      </c>
      <c r="AH95" s="208">
        <f>INDEX(City!$A$1:$P$260,AH$5,$C95)/1000</f>
        <v>17.689</v>
      </c>
      <c r="AI95" s="208">
        <f>INDEX(City!$A$1:$P$260,AI$5,$C95)/1000</f>
        <v>17.248000000000001</v>
      </c>
      <c r="AJ95" s="7">
        <f>INDEX(City!$A$1:$P$260,AJ$5,$C95)/1000</f>
        <v>16.384</v>
      </c>
      <c r="AK95" s="7">
        <f>INDEX(City!$A$1:$P$260,AK$5,$C95)/1000</f>
        <v>23.044</v>
      </c>
      <c r="AL95" s="7">
        <f>INDEX(City!$A$1:$P$260,AL$5,$C95)/1000</f>
        <v>19.998000000000001</v>
      </c>
      <c r="AM95" s="7">
        <f>INDEX(City!$A$1:$P$260,AM$5,$C95)/1000</f>
        <v>14.351000000000001</v>
      </c>
      <c r="AN95" s="7">
        <f>INDEX(City!$A$1:$P$260,AN$5,$C95)/1000</f>
        <v>16.814</v>
      </c>
      <c r="AO95" s="7">
        <f>INDEX(City!$A$1:$P$260,AO$5,$C95)/1000</f>
        <v>14.523</v>
      </c>
      <c r="AP95" s="7">
        <f>INDEX(City!$A$1:$P$260,AP$5,$C95)/1000</f>
        <v>18.609000000000002</v>
      </c>
      <c r="AQ95" s="7">
        <f>INDEX(City!$A$1:$P$260,AQ$5,$C95)/1000</f>
        <v>17.739999999999998</v>
      </c>
      <c r="AR95" s="7">
        <f>INDEX(City!$A$1:$P$260,AR$5,$C95)/1000</f>
        <v>25.917999999999999</v>
      </c>
      <c r="AS95" s="7">
        <f>INDEX(City!$A$1:$P$260,AS$5,$C95)/1000</f>
        <v>19.50038</v>
      </c>
      <c r="AT95" s="7">
        <f>INDEX(City!$A$1:$P$260,AT$5,$C95)/1000</f>
        <v>24.265000000000001</v>
      </c>
      <c r="AU95" s="7">
        <f>INDEX(City!$A$1:$P$260,AU$5,$C95)/1000</f>
        <v>16.850999999999999</v>
      </c>
      <c r="AV95" s="7">
        <f>INDEX(City!$A$1:$P$260,AV$5,$C95)/1000</f>
        <v>24.353999999999999</v>
      </c>
      <c r="AW95" s="7">
        <f>INDEX(City!$A$1:$P$260,AW$5,$C95)/1000</f>
        <v>29.462</v>
      </c>
      <c r="AX95" s="7">
        <f>INDEX(City!$A$1:$P$260,AX$5,$C95)/1000</f>
        <v>22.15</v>
      </c>
      <c r="AY95" s="7">
        <f>INDEX(City!$A$1:$P$260,AY$5,$C95)/1000</f>
        <v>18.315999999999999</v>
      </c>
      <c r="AZ95" s="7">
        <f>INDEX(City!$A$1:$P$260,AZ$5,$C95)/1000</f>
        <v>18.821000000000002</v>
      </c>
      <c r="BA95" s="7">
        <f>INDEX(City!$A$1:$P$260,BA$5,$C95)/1000</f>
        <v>19.372</v>
      </c>
      <c r="BB95" s="7">
        <f>INDEX(City!$A$1:$P$260,BB$5,$C95)/1000</f>
        <v>20.830730000000003</v>
      </c>
      <c r="BC95" s="7">
        <f>INDEX(City!$A$1:$P$260,BC$5,$C95)/1000</f>
        <v>19.701000000000001</v>
      </c>
      <c r="BD95" s="7">
        <f>INDEX(City!$A$1:$P$260,BD$5,$C95)/1000</f>
        <v>20.861999999999998</v>
      </c>
      <c r="BE95" s="7">
        <f>INDEX(City!$A$1:$P$260,BE$5,$C95)/1000</f>
        <v>19.674591054483933</v>
      </c>
      <c r="BF95" s="7">
        <f>INDEX(City!$A$1:$P$260,BF$5,$C95)/1000</f>
        <v>18.251180000000002</v>
      </c>
      <c r="BG95" s="7">
        <f>INDEX(City!$A$1:$P$260,BG$5,$C95)/1000</f>
        <v>9.077180000000002</v>
      </c>
      <c r="BH95" s="7">
        <f>INDEX(City!$A$1:$P$260,BH$5,$C95)/1000</f>
        <v>15.27633</v>
      </c>
      <c r="BI95" s="482">
        <f>INDEX(City!$A$1:$P$260,BI$5,$C95)/1000</f>
        <v>21.126909999999999</v>
      </c>
      <c r="BJ95" s="482">
        <f>INDEX(City!$A$1:$P$260,BJ$5,$C95)/1000</f>
        <v>28.265999999999998</v>
      </c>
      <c r="BK95" s="482">
        <f>INDEX(City!$A$1:$P$260,BK$5,$C95)/1000</f>
        <v>25.877870000000001</v>
      </c>
      <c r="BL95" s="482">
        <f>INDEX(City!$A$1:$P$260,BL$5,$C95)/1000</f>
        <v>21.5127305281272</v>
      </c>
      <c r="BM95" s="482">
        <f>INDEX(City!$A$1:$P$260,BM$5,$C95)/1000</f>
        <v>21.896841269900932</v>
      </c>
      <c r="BN95" s="482">
        <f>INDEX(City!$A$1:$P$260,BN$5,$C95)/1000</f>
        <v>19.047000000000001</v>
      </c>
      <c r="BO95" s="737">
        <f>INDEX(City!$A$1:$P$260,BO$5,$C95)/1000</f>
        <v>21.207999999999998</v>
      </c>
      <c r="BP95" s="482">
        <f>INDEX(City!$A$1:$P$260,BP$5,$C95)/1000</f>
        <v>20.195</v>
      </c>
      <c r="BQ95" s="482">
        <f>INDEX(City!$A$1:$P$260,BQ$5,$C95)/1000</f>
        <v>20.984000000000002</v>
      </c>
      <c r="BR95" s="482">
        <f>INDEX(City!$A$1:$P$260,BR$5,$C95)/1000</f>
        <v>18.866</v>
      </c>
      <c r="BS95" s="482">
        <f>INDEX(City!$A$1:$P$260,BS$5,$C95)/1000</f>
        <v>18.170000000000002</v>
      </c>
      <c r="BT95" s="482">
        <f>INDEX(City!$A$1:$P$260,BT$5,$C95)/1000</f>
        <v>30.257999999999999</v>
      </c>
      <c r="BU95" s="482">
        <f>INDEX(City!$A$1:$P$260,BU$5,$C95)/1000</f>
        <v>23.138000000000002</v>
      </c>
      <c r="BV95" s="482">
        <f>INDEX(City!$A$1:$P$260,BV$5,$C95)/1000</f>
        <v>26.773</v>
      </c>
      <c r="BW95" s="482">
        <f>INDEX(City!$A$1:$P$260,BW$5,$C95)/1000</f>
        <v>31.347999999999999</v>
      </c>
      <c r="BX95" s="482">
        <f>INDEX(City!$A$1:$P$260,BX$5,$C95)/1000</f>
        <v>18.942</v>
      </c>
      <c r="BY95" s="482">
        <f>INDEX(City!$A$1:$P$260,BY$5,$C95)/1000</f>
        <v>22.521999999999998</v>
      </c>
      <c r="BZ95" s="482">
        <f>INDEX(City!$A$1:$P$260,BZ$5,$C95)/1000</f>
        <v>19.655000000000001</v>
      </c>
      <c r="CA95" s="737">
        <f>INDEX(City!$A$1:$P$260,CA$5,$C95)/1000</f>
        <v>17.09</v>
      </c>
      <c r="CB95" s="482">
        <f>INDEX(City!$A$1:$P$260,CB$5,$C95)/1000</f>
        <v>16.436</v>
      </c>
      <c r="CC95" s="482">
        <f>INDEX(City!$A$1:$P$260,CC$5,$C95)/1000</f>
        <v>32.957999999999998</v>
      </c>
      <c r="CD95" s="482">
        <f>INDEX(City!$A$1:$P$260,CD$5,$C95)/1000</f>
        <v>28.617999999999999</v>
      </c>
      <c r="CE95" s="482">
        <f>INDEX(City!$A$1:$P$260,CE$5,$C95)/1000</f>
        <v>49.204999999999998</v>
      </c>
      <c r="CF95" s="482">
        <f>INDEX(City!$A$1:$P$260,CF$5,$C95)/1000</f>
        <v>62.523000000000003</v>
      </c>
      <c r="CG95" s="482">
        <f>INDEX(City!$A$1:$P$260,CG$5,$C95)/1000</f>
        <v>53.433999999999997</v>
      </c>
      <c r="CH95" s="482">
        <f>INDEX(City!$A$1:$P$260,CH$5,$C95)/1000</f>
        <v>57.159521300000002</v>
      </c>
      <c r="CI95" s="482">
        <f>INDEX(City!$A$1:$P$260,CI$5,$C95)/1000</f>
        <v>49.110416080126321</v>
      </c>
      <c r="CJ95" s="482">
        <f>INDEX(City!$A$1:$P$260,CJ$5,$C95)/1000</f>
        <v>59.390999999999998</v>
      </c>
      <c r="CK95" s="482">
        <f>INDEX(City!$A$1:$P$260,CK$5,$C95)/1000</f>
        <v>56.814</v>
      </c>
      <c r="CL95" s="482">
        <f>INDEX(City!$A$1:$P$260,CL$5,$C95)/1000</f>
        <v>50.642892000000003</v>
      </c>
      <c r="CM95" s="482">
        <f>INDEX(City!$A$1:$P$260,CM$5,$C95)/1000</f>
        <v>69.199774000000005</v>
      </c>
      <c r="CN95" s="482">
        <f>INDEX(City!$A$1:$P$260,CN$5,$C95)/1000</f>
        <v>70.301862</v>
      </c>
      <c r="CO95" s="482">
        <f>INDEX(City!$A$1:$P$260,CO$5,$C95)/1000</f>
        <v>76.557265999999998</v>
      </c>
      <c r="CP95" s="482">
        <f>INDEX(City!$A$1:$P$260,CP$5,$C95)/1000</f>
        <v>67.643720000000002</v>
      </c>
      <c r="CQ95" s="482">
        <f>INDEX(City!$A$1:$P$260,CQ$5,$C95)/1000</f>
        <v>66.457250999999999</v>
      </c>
      <c r="CR95" s="482">
        <f>INDEX(City!$A$1:$P$260,CR$5,$C95)/1000</f>
        <v>80.768709000000001</v>
      </c>
      <c r="CS95" s="482">
        <f>INDEX(City!$A$1:$P$260,CS$5,$C95)/1000</f>
        <v>87.596138999999994</v>
      </c>
      <c r="CT95" s="482">
        <f>INDEX(City!$A$1:$P$260,CT$5,$C95)/1000</f>
        <v>78.657241999999997</v>
      </c>
      <c r="CU95" s="482">
        <f>INDEX(City!$A$1:$P$260,CU$5,$C95)/1000</f>
        <v>68.737449999999995</v>
      </c>
      <c r="CV95" s="482">
        <f>INDEX(City!$A$1:$P$260,CV$5,$C95)/1000</f>
        <v>92.202749999999995</v>
      </c>
      <c r="CW95" s="482">
        <f>INDEX(City!$A$1:$P$260,CW$5,$C95)/1000</f>
        <v>82.490458000000004</v>
      </c>
      <c r="CX95" s="482">
        <f>INDEX(City!$A$1:$P$260,CX$5,$C95)/1000</f>
        <v>83.816910000000007</v>
      </c>
      <c r="CY95" s="482">
        <f>INDEX(City!$A$1:$P$260,CY$5,$C95)/1000</f>
        <v>80.261422999999994</v>
      </c>
      <c r="CZ95" s="482">
        <f>INDEX(City!$A$1:$P$260,CZ$5,$C95)/1000</f>
        <v>87.621960000000001</v>
      </c>
      <c r="DA95" s="482">
        <f>INDEX(City!$A$1:$P$260,DA$5,$C95)/1000</f>
        <v>103.743037</v>
      </c>
      <c r="DB95" s="482">
        <f>INDEX(City!$A$1:$P$260,DB$5,$C95)/1000</f>
        <v>113.540269</v>
      </c>
      <c r="DC95" s="482">
        <f>INDEX(City!$A$1:$P$260,DC$5,$C95)/1000</f>
        <v>94.066269000000005</v>
      </c>
      <c r="DD95" s="482">
        <f>INDEX(City!$A$1:$P$260,DD$5,$C95)/1000</f>
        <v>94.059032000000002</v>
      </c>
      <c r="DE95" s="482">
        <f>INDEX(City!$A$1:$P$260,DE$5,$C95)/1000</f>
        <v>118.37541999999999</v>
      </c>
      <c r="DF95" s="482">
        <f>INDEX(City!$A$1:$P$260,DF$5,$C95)/1000</f>
        <v>86.576937999999998</v>
      </c>
      <c r="DG95" s="482">
        <f>INDEX(City!$A$1:$P$260,DG$5,$C95)/1000</f>
        <v>73.99919100000001</v>
      </c>
      <c r="DH95" s="482">
        <f>INDEX(City!$A$1:$P$260,DH$5,$C95)/1000</f>
        <v>87.971949999999993</v>
      </c>
      <c r="DI95" s="482">
        <f>INDEX(City!$A$1:$P$260,DI$5,$C95)/1000</f>
        <v>94.486337000000006</v>
      </c>
      <c r="DJ95" s="482">
        <f>INDEX(City!$A$1:$P$260,DJ$5,$C95)/1000</f>
        <v>111.38909200000001</v>
      </c>
      <c r="DK95" s="482">
        <f>INDEX(City!$A$1:$P$260,DK$5,$C95)/1000</f>
        <v>78.238816</v>
      </c>
      <c r="DL95" s="482">
        <f>INDEX(City!$A$1:$P$260,DL$5,$C95)/1000</f>
        <v>7.0266159999999998</v>
      </c>
      <c r="DM95" s="482">
        <f>INDEX(City!$A$1:$P$260,DM$5,$C95)/1000</f>
        <v>0.17799999999999999</v>
      </c>
      <c r="DN95" s="482">
        <f>INDEX(City!$A$1:$P$260,DN$5,$C95)/1000</f>
        <v>0.14643999999999999</v>
      </c>
      <c r="DO95" s="482">
        <f>INDEX(City!$A$1:$P$260,DO$5,$C95)/1000</f>
        <v>2E-3</v>
      </c>
      <c r="DP95" s="482">
        <f>INDEX(City!$A$1:$P$260,DP$5,$C95)/1000</f>
        <v>2E-3</v>
      </c>
      <c r="DQ95" s="482">
        <f>INDEX(City!$A$1:$P$260,DQ$5,$C95)/1000</f>
        <v>1.376E-2</v>
      </c>
      <c r="DR95" s="482">
        <f>INDEX(City!$A$1:$P$260,DR$5,$C95)/1000</f>
        <v>1.7270000000000001E-2</v>
      </c>
      <c r="DS95" s="482">
        <f>INDEX(City!$A$1:$P$260,DS$5,$C95)/1000</f>
        <v>7.4400000000000004E-3</v>
      </c>
      <c r="DT95" s="482">
        <f>INDEX(City!$A$1:$P$260,DT$5,$C95)/1000</f>
        <v>0</v>
      </c>
      <c r="DU95" s="482">
        <f>INDEX(City!$A$1:$P$260,DU$5,$C95)/1000</f>
        <v>0.34926499999999999</v>
      </c>
      <c r="DV95" s="482">
        <f>INDEX(City!$A$1:$P$260,DV$5,$C95)/1000</f>
        <v>0.35610000000000003</v>
      </c>
      <c r="DW95" s="482">
        <f>INDEX(City!$A$1:$P$260,DW$5,$C95)/1000</f>
        <v>0.12498999999999999</v>
      </c>
      <c r="DX95" s="482">
        <f>INDEX(City!$A$1:$P$260,DX$5,$C95)/1000</f>
        <v>9.1249999999999998E-2</v>
      </c>
      <c r="DY95" s="482">
        <f>INDEX(City!$A$1:$P$260,DY$5,$C95)/1000</f>
        <v>2.5899999999999999E-2</v>
      </c>
      <c r="DZ95" s="482">
        <f>INDEX(City!$A$1:$P$260,DZ$5,$C95)/1000</f>
        <v>0.38933000000000001</v>
      </c>
      <c r="EA95" s="482">
        <f>INDEX(City!$A$1:$P$260,EA$5,$C95)/1000</f>
        <v>0.83924500000000002</v>
      </c>
      <c r="EB95" s="482">
        <f>INDEX(City!$A$1:$P$260,EB$5,$C95)/1000</f>
        <v>0.11799999999999999</v>
      </c>
      <c r="EC95" s="482">
        <f>INDEX(City!$A$1:$P$260,EC$5,$C95)/1000</f>
        <v>4.3150000000000001E-2</v>
      </c>
      <c r="ED95" s="482">
        <f>INDEX(City!$A$1:$P$260,ED$5,$C95)/1000</f>
        <v>0.15544999999999998</v>
      </c>
      <c r="EE95" s="482">
        <f>INDEX(City!$A$1:$P$260,EE$5,$C95)/1000</f>
        <v>1.6189519999999999</v>
      </c>
      <c r="EF95" s="482">
        <f>INDEX(City!$A$1:$P$260,EF$5,$C95)/1000</f>
        <v>2.0903999999999999E-2</v>
      </c>
      <c r="EG95" s="482">
        <f>INDEX(City!$A$1:$P$260,EG$5,$C95)/1000</f>
        <v>8.6999999999999994E-3</v>
      </c>
      <c r="EH95" s="482">
        <f>INDEX(City!$A$1:$P$260,EH$5,$C95)/1000</f>
        <v>4.9750000000000003E-2</v>
      </c>
      <c r="EI95" s="482">
        <f>INDEX(City!$A$1:$P$260,EI$5,$C95)/1000</f>
        <v>0</v>
      </c>
      <c r="EJ95" s="482">
        <f>INDEX(City!$A$1:$P$260,EJ$5,$C95)/1000</f>
        <v>0.57558600000000004</v>
      </c>
      <c r="EK95" s="482">
        <f>INDEX(City!$A$1:$P$260,EK$5,$C95)/1000</f>
        <v>0.01</v>
      </c>
      <c r="EL95" s="482">
        <f>INDEX(City!$A$1:$P$260,EL$5,$C95)/1000</f>
        <v>1.1074249999999999</v>
      </c>
      <c r="EM95" s="482">
        <f>INDEX(City!$A$1:$P$260,EM$5,$C95)/1000</f>
        <v>6.6579639999999998</v>
      </c>
      <c r="EN95" s="482">
        <f>INDEX(City!$A$1:$P$260,EN$5,$C95)/1000</f>
        <v>39.828849000000005</v>
      </c>
      <c r="EO95" s="482">
        <f>INDEX(City!$A$1:$P$260,EO$5,$C95)/1000</f>
        <v>75.813727999999998</v>
      </c>
      <c r="EP95" s="482">
        <f>INDEX(City!$A$1:$P$260,EP$5,$C95)/1000</f>
        <v>72.788111999999998</v>
      </c>
      <c r="EQ95" s="482">
        <f>INDEX(City!$A$1:$P$260,EQ$5,$C95)/1000</f>
        <v>127.63165100000001</v>
      </c>
      <c r="ER95" s="482">
        <f>INDEX(City!$A$1:$P$260,ER$5,$C95)/1000</f>
        <v>103.27291000000001</v>
      </c>
      <c r="ES95" s="482">
        <f>INDEX(City!$A$1:$P$260,ES$5,$C95)/1000</f>
        <v>173.694076</v>
      </c>
      <c r="ET95" s="482">
        <f>INDEX(City!$A$1:$P$260,ET$5,$C95)/1000</f>
        <v>142.416087</v>
      </c>
      <c r="EU95" s="482">
        <f>INDEX(City!$A$1:$P$260,EU$5,$C95)/1000</f>
        <v>105.034927</v>
      </c>
      <c r="EV95" s="482">
        <f>INDEX(City!$A$1:$P$260,EV$5,$C95)/1000</f>
        <v>109.34430400000001</v>
      </c>
      <c r="EW95" s="482">
        <f>INDEX(City!$A$1:$P$260,EW$5,$C95)/1000</f>
        <v>103.950405</v>
      </c>
      <c r="EX95" s="482">
        <f>INDEX(City!$A$1:$P$260,EX$5,$C95)/1000</f>
        <v>129.50209900000002</v>
      </c>
      <c r="EY95" s="482">
        <f>INDEX(City!$A$1:$P$260,EY$5,$C95)/1000</f>
        <v>119.30951899999999</v>
      </c>
      <c r="EZ95" s="482">
        <f>INDEX(City!$A$1:$P$260,EZ$5,$C95)/1000</f>
        <v>134.88964000000001</v>
      </c>
      <c r="FA95" s="482">
        <f>INDEX(City!$A$1:$P$260,FA$5,$C95)/1000</f>
        <v>152.270242</v>
      </c>
      <c r="FB95" s="482">
        <f>INDEX(City!$A$1:$P$260,FB$5,$C95)/1000</f>
        <v>158.85885999999999</v>
      </c>
      <c r="FC95" s="482">
        <f>INDEX(City!$A$1:$P$260,FC$5,$C95)/1000</f>
        <v>142.18085500000001</v>
      </c>
      <c r="FD95" s="482">
        <f>INDEX(City!$A$1:$P$260,FD$5,$C95)/1000</f>
        <v>147.71342899999999</v>
      </c>
      <c r="FE95" s="482">
        <f>INDEX(City!$A$1:$P$260,FE$5,$C95)/1000</f>
        <v>143.55839300000002</v>
      </c>
      <c r="FF95" s="482">
        <f>INDEX(City!$A$1:$P$260,FF$5,$C95)/1000</f>
        <v>143.72752</v>
      </c>
      <c r="FG95" s="482">
        <f>INDEX(City!$A$1:$P$260,FG$5,$C95)/1000</f>
        <v>137.537431</v>
      </c>
      <c r="FH95" s="482">
        <f>INDEX(City!$A$1:$P$260,FH$5,$C95)/1000</f>
        <v>146.12652600000001</v>
      </c>
      <c r="FI95" s="482">
        <f>INDEX(City!$A$1:$P$260,FI$5,$C95)/1000</f>
        <v>150.38581099999999</v>
      </c>
      <c r="FJ95" s="482">
        <f>INDEX(City!$A$1:$P$260,FJ$5,$C95)/1000</f>
        <v>138.7081</v>
      </c>
      <c r="FK95" s="482">
        <f>INDEX(City!$A$1:$P$260,FK$5,$C95)/1000</f>
        <v>121.472742</v>
      </c>
      <c r="FL95" s="482">
        <f>INDEX(City!$A$1:$P$260,FL$5,$C95)/1000</f>
        <v>133.64507</v>
      </c>
      <c r="FM95" s="482">
        <f>INDEX(City!$A$1:$P$260,FM$5,$C95)/1000</f>
        <v>182.43627900000001</v>
      </c>
      <c r="FN95" s="482">
        <f>INDEX(City!$A$1:$P$260,FN$5,$C95)/1000</f>
        <v>138.24332899999999</v>
      </c>
      <c r="FO95" s="482">
        <f>INDEX(City!$A$1:$P$260,FO$5,$C95)/1000</f>
        <v>136.17798099999999</v>
      </c>
      <c r="FP95" s="482">
        <f>INDEX(City!$A$1:$P$260,FP$5,$C95)/1000</f>
        <v>153.85885099999999</v>
      </c>
      <c r="FQ95" s="737">
        <f>INDEX(City!$A$1:$P$260,FQ$5,$C95)/1000</f>
        <v>144.54300000000001</v>
      </c>
      <c r="FR95" s="482">
        <f>INDEX(City!$A$1:$P$260,FR$5,$C95)/1000</f>
        <v>161.126</v>
      </c>
      <c r="FS95" s="482">
        <f>INDEX(City!$A$1:$P$260,FS$5,$C95)/1000</f>
        <v>127.41500000000001</v>
      </c>
      <c r="FT95" s="482">
        <f>INDEX(City!$A$1:$P$260,FT$5,$C95)/1000</f>
        <v>144.71494799999999</v>
      </c>
      <c r="FU95" s="482">
        <f>INDEX(City!$A$1:$P$260,FU$5,$C95)/1000</f>
        <v>173.869</v>
      </c>
      <c r="FV95" s="482">
        <f>INDEX(City!$A$1:$P$260,FV$5,$C95)/1000</f>
        <v>187.86500000000001</v>
      </c>
      <c r="FW95" s="482">
        <f>INDEX(City!$A$1:$P$260,FW$5,$C95)/1000</f>
        <v>163.41499999999999</v>
      </c>
      <c r="FX95" s="482">
        <f>INDEX(City!$A$1:$P$260,FX$5,$C95)/1000</f>
        <v>156.166</v>
      </c>
      <c r="FY95" s="482">
        <f>INDEX(City!$A$1:$P$260,FY$5,$C95)/1000</f>
        <v>184.65100000000001</v>
      </c>
      <c r="FZ95" s="482">
        <f>INDEX(City!$A$1:$P$260,FZ$5,$C95)/1000</f>
        <v>144.54300000000001</v>
      </c>
      <c r="GA95" s="482">
        <f>INDEX(City!$A$1:$P$260,GA$5,$C95)/1000</f>
        <v>130.517</v>
      </c>
      <c r="GB95" s="482">
        <f>INDEX(City!$A$1:$P$260,GB$5,$C95)/1000</f>
        <v>139.547</v>
      </c>
      <c r="GC95" s="737">
        <f>INDEX(City!$A$1:$P$260,GC$5,$C95)/1000</f>
        <v>175.23435800000001</v>
      </c>
      <c r="GD95" s="737">
        <f>INDEX(City!$A$1:$P$260,GD$5,$C95)/1000</f>
        <v>172.50074678999999</v>
      </c>
      <c r="GE95" s="737">
        <f>INDEX(City!$A$1:$P$260,GE$5,$C95)/1000</f>
        <v>139.07446100000001</v>
      </c>
      <c r="GF95" s="482"/>
      <c r="GG95" s="482"/>
      <c r="GH95"/>
      <c r="GI95"/>
      <c r="GJ95"/>
      <c r="GK95" s="173"/>
      <c r="GL95" s="173"/>
      <c r="GM95" s="173"/>
      <c r="GN95" s="173"/>
      <c r="GO95" s="173"/>
      <c r="GP95" s="173"/>
      <c r="GQ95" s="173"/>
      <c r="GR95" s="173"/>
      <c r="GS95" s="173"/>
      <c r="GT95" s="173"/>
      <c r="GU95" s="173"/>
      <c r="GV95" s="173"/>
      <c r="GW95" s="9"/>
      <c r="GX95" s="9"/>
      <c r="GY95" s="9"/>
      <c r="GZ95" s="9"/>
    </row>
    <row r="96" spans="1:208">
      <c r="C96" s="190">
        <f>C95+1</f>
        <v>9</v>
      </c>
      <c r="D96" s="189" t="s">
        <v>143</v>
      </c>
      <c r="E96" s="190" t="s">
        <v>144</v>
      </c>
      <c r="F96" s="208">
        <f>INDEX(City!$A$1:$P$260,F$5,$C96)/1000</f>
        <v>4.1550000000000002</v>
      </c>
      <c r="G96" s="208">
        <f>INDEX(City!$A$1:$P$260,G$5,$C96)/1000</f>
        <v>5.1630000000000003</v>
      </c>
      <c r="H96" s="208">
        <f>INDEX(City!$A$1:$P$260,H$5,$C96)/1000</f>
        <v>6.2270000000000003</v>
      </c>
      <c r="I96" s="208">
        <f>INDEX(City!$A$1:$P$260,I$5,$C96)/1000</f>
        <v>6.1150000000000002</v>
      </c>
      <c r="J96" s="208">
        <f>INDEX(City!$A$1:$P$260,J$5,$C96)/1000</f>
        <v>4.5410000000000004</v>
      </c>
      <c r="K96" s="208">
        <f>INDEX(City!$A$1:$P$260,K$5,$C96)/1000</f>
        <v>6.3319999999999999</v>
      </c>
      <c r="L96" s="208">
        <f>INDEX(City!$A$1:$P$260,L$5,$C96)/1000</f>
        <v>8.0229999999999997</v>
      </c>
      <c r="M96" s="208">
        <f>INDEX(City!$A$1:$P$260,M$5,$C96)/1000</f>
        <v>6.34</v>
      </c>
      <c r="N96" s="208">
        <f>INDEX(City!$A$1:$P$260,N$5,$C96)/1000</f>
        <v>5.8639999999999999</v>
      </c>
      <c r="O96" s="208">
        <f>INDEX(City!$A$1:$P$260,O$5,$C96)/1000</f>
        <v>5.7030000000000003</v>
      </c>
      <c r="P96" s="208">
        <f>INDEX(City!$A$1:$P$260,P$5,$C96)/1000</f>
        <v>3.294</v>
      </c>
      <c r="Q96" s="208">
        <f>INDEX(City!$A$1:$P$260,Q$5,$C96)/1000</f>
        <v>3.0950000000000002</v>
      </c>
      <c r="R96" s="208">
        <f>INDEX(City!$A$1:$P$260,R$5,$C96)/1000</f>
        <v>3.1120000000000001</v>
      </c>
      <c r="S96" s="208">
        <f>INDEX(City!$A$1:$P$260,S$5,$C96)/1000</f>
        <v>3.0710000000000002</v>
      </c>
      <c r="T96" s="208">
        <f>INDEX(City!$A$1:$P$260,T$5,$C96)/1000</f>
        <v>5.3419999999999996</v>
      </c>
      <c r="U96" s="208">
        <f>INDEX(City!$A$1:$P$260,U$5,$C96)/1000</f>
        <v>3.1989999999999998</v>
      </c>
      <c r="V96" s="208">
        <f>INDEX(City!$A$1:$P$260,V$5,$C96)/1000</f>
        <v>3.5529999999999999</v>
      </c>
      <c r="W96" s="208">
        <f>INDEX(City!$A$1:$P$260,W$5,$C96)/1000</f>
        <v>3.952</v>
      </c>
      <c r="X96" s="208">
        <f>INDEX(City!$A$1:$P$260,X$5,$C96)/1000</f>
        <v>4.569</v>
      </c>
      <c r="Y96" s="208">
        <f>INDEX(City!$A$1:$P$260,Y$5,$C96)/1000</f>
        <v>7.1740000000000004</v>
      </c>
      <c r="Z96" s="208">
        <f>INDEX(City!$A$1:$P$260,Z$5,$C96)/1000</f>
        <v>10.058999999999999</v>
      </c>
      <c r="AA96" s="208">
        <f>INDEX(City!$A$1:$P$260,AA$5,$C96)/1000</f>
        <v>8.6010000000000009</v>
      </c>
      <c r="AB96" s="208">
        <f>INDEX(City!$A$1:$P$260,AB$5,$C96)/1000</f>
        <v>5.798</v>
      </c>
      <c r="AC96" s="208">
        <f>INDEX(City!$A$1:$P$260,AC$5,$C96)/1000</f>
        <v>5.9370000000000003</v>
      </c>
      <c r="AD96" s="208">
        <f>INDEX(City!$A$1:$P$260,AD$5,$C96)/1000</f>
        <v>4.4800000000000004</v>
      </c>
      <c r="AE96" s="208">
        <f>INDEX(City!$A$1:$P$260,AE$5,$C96)/1000</f>
        <v>5.0590000000000002</v>
      </c>
      <c r="AF96" s="208">
        <f>INDEX(City!$A$1:$P$260,AF$5,$C96)/1000</f>
        <v>4.851</v>
      </c>
      <c r="AG96" s="208">
        <f>INDEX(City!$A$1:$P$260,AG$5,$C96)/1000</f>
        <v>5.649</v>
      </c>
      <c r="AH96" s="208">
        <f>INDEX(City!$A$1:$P$260,AH$5,$C96)/1000</f>
        <v>5.0199999999999996</v>
      </c>
      <c r="AI96" s="208">
        <f>INDEX(City!$A$1:$P$260,AI$5,$C96)/1000</f>
        <v>5.41</v>
      </c>
      <c r="AJ96" s="7">
        <f>INDEX(City!$A$1:$P$260,AJ$5,$C96)/1000</f>
        <v>9.0709999999999997</v>
      </c>
      <c r="AK96" s="7">
        <f>INDEX(City!$A$1:$P$260,AK$5,$C96)/1000</f>
        <v>6.0019999999999998</v>
      </c>
      <c r="AL96" s="7">
        <f>INDEX(City!$A$1:$P$260,AL$5,$C96)/1000</f>
        <v>5.3869999999999996</v>
      </c>
      <c r="AM96" s="7">
        <f>INDEX(City!$A$1:$P$260,AM$5,$C96)/1000</f>
        <v>6.24</v>
      </c>
      <c r="AN96" s="7">
        <f>INDEX(City!$A$1:$P$260,AN$5,$C96)/1000</f>
        <v>5.7830000000000004</v>
      </c>
      <c r="AO96" s="7">
        <f>INDEX(City!$A$1:$P$260,AO$5,$C96)/1000</f>
        <v>5.9260000000000002</v>
      </c>
      <c r="AP96" s="7">
        <f>INDEX(City!$A$1:$P$260,AP$5,$C96)/1000</f>
        <v>4.6580000000000004</v>
      </c>
      <c r="AQ96" s="7">
        <f>INDEX(City!$A$1:$P$260,AQ$5,$C96)/1000</f>
        <v>4.6840000000000002</v>
      </c>
      <c r="AR96" s="7">
        <f>INDEX(City!$A$1:$P$260,AR$5,$C96)/1000</f>
        <v>5.2640000000000002</v>
      </c>
      <c r="AS96" s="7">
        <f>INDEX(City!$A$1:$P$260,AS$5,$C96)/1000</f>
        <v>4.4161899999999994</v>
      </c>
      <c r="AT96" s="7">
        <f>INDEX(City!$A$1:$P$260,AT$5,$C96)/1000</f>
        <v>7.5810000000000004</v>
      </c>
      <c r="AU96" s="7">
        <f>INDEX(City!$A$1:$P$260,AU$5,$C96)/1000</f>
        <v>8.0069999999999997</v>
      </c>
      <c r="AV96" s="7">
        <f>INDEX(City!$A$1:$P$260,AV$5,$C96)/1000</f>
        <v>5.9909999999999997</v>
      </c>
      <c r="AW96" s="7">
        <f>INDEX(City!$A$1:$P$260,AW$5,$C96)/1000</f>
        <v>7.21</v>
      </c>
      <c r="AX96" s="7">
        <f>INDEX(City!$A$1:$P$260,AX$5,$C96)/1000</f>
        <v>5.6870000000000003</v>
      </c>
      <c r="AY96" s="7">
        <f>INDEX(City!$A$1:$P$260,AY$5,$C96)/1000</f>
        <v>7.5510000000000002</v>
      </c>
      <c r="AZ96" s="7">
        <f>INDEX(City!$A$1:$P$260,AZ$5,$C96)/1000</f>
        <v>5.5190000000000001</v>
      </c>
      <c r="BA96" s="7">
        <f>INDEX(City!$A$1:$P$260,BA$5,$C96)/1000</f>
        <v>7.5880000000000001</v>
      </c>
      <c r="BB96" s="7">
        <f>INDEX(City!$A$1:$P$260,BB$5,$C96)/1000</f>
        <v>6.70899</v>
      </c>
      <c r="BC96" s="7">
        <f>INDEX(City!$A$1:$P$260,BC$5,$C96)/1000</f>
        <v>6.4349999999999996</v>
      </c>
      <c r="BD96" s="7">
        <f>INDEX(City!$A$1:$P$260,BD$5,$C96)/1000</f>
        <v>8.7070000000000007</v>
      </c>
      <c r="BE96" s="7">
        <f>INDEX(City!$A$1:$P$260,BE$5,$C96)/1000</f>
        <v>6.5161679587027779</v>
      </c>
      <c r="BF96" s="7">
        <f>INDEX(City!$A$1:$P$260,BF$5,$C96)/1000</f>
        <v>9.5119599999999984</v>
      </c>
      <c r="BG96" s="7">
        <f>INDEX(City!$A$1:$P$260,BG$5,$C96)/1000</f>
        <v>8.2000499999999992</v>
      </c>
      <c r="BH96" s="7">
        <f>INDEX(City!$A$1:$P$260,BH$5,$C96)/1000</f>
        <v>6.6121099999999995</v>
      </c>
      <c r="BI96" s="482">
        <f>INDEX(City!$A$1:$P$260,BI$5,$C96)/1000</f>
        <v>7.2000999999999999</v>
      </c>
      <c r="BJ96" s="482">
        <f>INDEX(City!$A$1:$P$260,BJ$5,$C96)/1000</f>
        <v>6.0495000000000001</v>
      </c>
      <c r="BK96" s="482">
        <f>INDEX(City!$A$1:$P$260,BK$5,$C96)/1000</f>
        <v>7.1990800000000004</v>
      </c>
      <c r="BL96" s="482">
        <f>INDEX(City!$A$1:$P$260,BL$5,$C96)/1000</f>
        <v>7.4127275941410753</v>
      </c>
      <c r="BM96" s="482">
        <f>INDEX(City!$A$1:$P$260,BM$5,$C96)/1000</f>
        <v>6.1422434287192775</v>
      </c>
      <c r="BN96" s="482">
        <f>INDEX(City!$A$1:$P$260,BN$5,$C96)/1000</f>
        <v>8.9009999999999998</v>
      </c>
      <c r="BO96" s="737">
        <f>INDEX(City!$A$1:$P$260,BO$5,$C96)/1000</f>
        <v>10.375999999999999</v>
      </c>
      <c r="BP96" s="482">
        <f>INDEX(City!$A$1:$P$260,BP$5,$C96)/1000</f>
        <v>7.6630000000000003</v>
      </c>
      <c r="BQ96" s="482">
        <f>INDEX(City!$A$1:$P$260,BQ$5,$C96)/1000</f>
        <v>5.6529999999999996</v>
      </c>
      <c r="BR96" s="482">
        <f>INDEX(City!$A$1:$P$260,BR$5,$C96)/1000</f>
        <v>6.5810000000000004</v>
      </c>
      <c r="BS96" s="482">
        <f>INDEX(City!$A$1:$P$260,BS$5,$C96)/1000</f>
        <v>4.149</v>
      </c>
      <c r="BT96" s="482">
        <f>INDEX(City!$A$1:$P$260,BT$5,$C96)/1000</f>
        <v>5.74</v>
      </c>
      <c r="BU96" s="482">
        <f>INDEX(City!$A$1:$P$260,BU$5,$C96)/1000</f>
        <v>9.907</v>
      </c>
      <c r="BV96" s="482">
        <f>INDEX(City!$A$1:$P$260,BV$5,$C96)/1000</f>
        <v>11.888</v>
      </c>
      <c r="BW96" s="482">
        <f>INDEX(City!$A$1:$P$260,BW$5,$C96)/1000</f>
        <v>5.726</v>
      </c>
      <c r="BX96" s="482">
        <f>INDEX(City!$A$1:$P$260,BX$5,$C96)/1000</f>
        <v>7.569</v>
      </c>
      <c r="BY96" s="482">
        <f>INDEX(City!$A$1:$P$260,BY$5,$C96)/1000</f>
        <v>5.343</v>
      </c>
      <c r="BZ96" s="482">
        <f>INDEX(City!$A$1:$P$260,BZ$5,$C96)/1000</f>
        <v>5.2830000000000004</v>
      </c>
      <c r="CA96" s="737">
        <f>INDEX(City!$A$1:$P$260,CA$5,$C96)/1000</f>
        <v>8.0660000000000007</v>
      </c>
      <c r="CB96" s="482">
        <f>INDEX(City!$A$1:$P$260,CB$5,$C96)/1000</f>
        <v>6.7969999999999997</v>
      </c>
      <c r="CC96" s="482">
        <f>INDEX(City!$A$1:$P$260,CC$5,$C96)/1000</f>
        <v>14.554</v>
      </c>
      <c r="CD96" s="482">
        <f>INDEX(City!$A$1:$P$260,CD$5,$C96)/1000</f>
        <v>16.834</v>
      </c>
      <c r="CE96" s="482">
        <f>INDEX(City!$A$1:$P$260,CE$5,$C96)/1000</f>
        <v>19.466999999999999</v>
      </c>
      <c r="CF96" s="482">
        <f>INDEX(City!$A$1:$P$260,CF$5,$C96)/1000</f>
        <v>25.623999999999999</v>
      </c>
      <c r="CG96" s="482">
        <f>INDEX(City!$A$1:$P$260,CG$5,$C96)/1000</f>
        <v>24.744</v>
      </c>
      <c r="CH96" s="482">
        <f>INDEX(City!$A$1:$P$260,CH$5,$C96)/1000</f>
        <v>25.520356029999999</v>
      </c>
      <c r="CI96" s="482">
        <f>INDEX(City!$A$1:$P$260,CI$5,$C96)/1000</f>
        <v>29.850999999999999</v>
      </c>
      <c r="CJ96" s="482">
        <f>INDEX(City!$A$1:$P$260,CJ$5,$C96)/1000</f>
        <v>28.934999999999999</v>
      </c>
      <c r="CK96" s="482">
        <f>INDEX(City!$A$1:$P$260,CK$5,$C96)/1000</f>
        <v>42.947000000000003</v>
      </c>
      <c r="CL96" s="482">
        <f>INDEX(City!$A$1:$P$260,CL$5,$C96)/1000</f>
        <v>36.716332000000001</v>
      </c>
      <c r="CM96" s="482">
        <f>INDEX(City!$A$1:$P$260,CM$5,$C96)/1000</f>
        <v>34.135638</v>
      </c>
      <c r="CN96" s="482">
        <f>INDEX(City!$A$1:$P$260,CN$5,$C96)/1000</f>
        <v>46.498330000000003</v>
      </c>
      <c r="CO96" s="482">
        <f>INDEX(City!$A$1:$P$260,CO$5,$C96)/1000</f>
        <v>39.938572000000001</v>
      </c>
      <c r="CP96" s="482">
        <f>INDEX(City!$A$1:$P$260,CP$5,$C96)/1000</f>
        <v>44.580103999999999</v>
      </c>
      <c r="CQ96" s="482">
        <f>INDEX(City!$A$1:$P$260,CQ$5,$C96)/1000</f>
        <v>47.031322999999993</v>
      </c>
      <c r="CR96" s="482">
        <f>INDEX(City!$A$1:$P$260,CR$5,$C96)/1000</f>
        <v>36.715275999999996</v>
      </c>
      <c r="CS96" s="482">
        <f>INDEX(City!$A$1:$P$260,CS$5,$C96)/1000</f>
        <v>37.078841999999995</v>
      </c>
      <c r="CT96" s="482">
        <f>INDEX(City!$A$1:$P$260,CT$5,$C96)/1000</f>
        <v>42.174363</v>
      </c>
      <c r="CU96" s="482">
        <f>INDEX(City!$A$1:$P$260,CU$5,$C96)/1000</f>
        <v>42.153579000000001</v>
      </c>
      <c r="CV96" s="482">
        <f>INDEX(City!$A$1:$P$260,CV$5,$C96)/1000</f>
        <v>51.541767999999998</v>
      </c>
      <c r="CW96" s="482">
        <f>INDEX(City!$A$1:$P$260,CW$5,$C96)/1000</f>
        <v>44.650803000000003</v>
      </c>
      <c r="CX96" s="482">
        <f>INDEX(City!$A$1:$P$260,CX$5,$C96)/1000</f>
        <v>52.500953000000003</v>
      </c>
      <c r="CY96" s="482">
        <f>INDEX(City!$A$1:$P$260,CY$5,$C96)/1000</f>
        <v>38.634112999999999</v>
      </c>
      <c r="CZ96" s="482">
        <f>INDEX(City!$A$1:$P$260,CZ$5,$C96)/1000</f>
        <v>51.312246000000002</v>
      </c>
      <c r="DA96" s="482">
        <f>INDEX(City!$A$1:$P$260,DA$5,$C96)/1000</f>
        <v>50.277369</v>
      </c>
      <c r="DB96" s="482">
        <f>INDEX(City!$A$1:$P$260,DB$5,$C96)/1000</f>
        <v>50.239770000000007</v>
      </c>
      <c r="DC96" s="482">
        <f>INDEX(City!$A$1:$P$260,DC$5,$C96)/1000</f>
        <v>49.976365000000001</v>
      </c>
      <c r="DD96" s="482">
        <f>INDEX(City!$A$1:$P$260,DD$5,$C96)/1000</f>
        <v>48.115744000000007</v>
      </c>
      <c r="DE96" s="482">
        <f>INDEX(City!$A$1:$P$260,DE$5,$C96)/1000</f>
        <v>59.763074000000003</v>
      </c>
      <c r="DF96" s="482">
        <f>INDEX(City!$A$1:$P$260,DF$5,$C96)/1000</f>
        <v>52.772471000000003</v>
      </c>
      <c r="DG96" s="482">
        <f>INDEX(City!$A$1:$P$260,DG$5,$C96)/1000</f>
        <v>53.827097000000002</v>
      </c>
      <c r="DH96" s="482">
        <f>INDEX(City!$A$1:$P$260,DH$5,$C96)/1000</f>
        <v>38.712178000000002</v>
      </c>
      <c r="DI96" s="482">
        <f>INDEX(City!$A$1:$P$260,DI$5,$C96)/1000</f>
        <v>38.601091999999994</v>
      </c>
      <c r="DJ96" s="482">
        <f>INDEX(City!$A$1:$P$260,DJ$5,$C96)/1000</f>
        <v>32.770631999999999</v>
      </c>
      <c r="DK96" s="482">
        <f>INDEX(City!$A$1:$P$260,DK$5,$C96)/1000</f>
        <v>61.942506000000002</v>
      </c>
      <c r="DL96" s="482">
        <f>INDEX(City!$A$1:$P$260,DL$5,$C96)/1000</f>
        <v>17.848121000000003</v>
      </c>
      <c r="DM96" s="482">
        <f>INDEX(City!$A$1:$P$260,DM$5,$C96)/1000</f>
        <v>14.629181000000001</v>
      </c>
      <c r="DN96" s="482">
        <f>INDEX(City!$A$1:$P$260,DN$5,$C96)/1000</f>
        <v>43.516952000000003</v>
      </c>
      <c r="DO96" s="482">
        <f>INDEX(City!$A$1:$P$260,DO$5,$C96)/1000</f>
        <v>30.266394999999999</v>
      </c>
      <c r="DP96" s="482">
        <f>INDEX(City!$A$1:$P$260,DP$5,$C96)/1000</f>
        <v>30.837126000000001</v>
      </c>
      <c r="DQ96" s="482">
        <f>INDEX(City!$A$1:$P$260,DQ$5,$C96)/1000</f>
        <v>31.445768000000001</v>
      </c>
      <c r="DR96" s="482">
        <f>INDEX(City!$A$1:$P$260,DR$5,$C96)/1000</f>
        <v>23.474019000000002</v>
      </c>
      <c r="DS96" s="482">
        <f>INDEX(City!$A$1:$P$260,DS$5,$C96)/1000</f>
        <v>24.454751000000002</v>
      </c>
      <c r="DT96" s="482">
        <f>INDEX(City!$A$1:$P$260,DT$5,$C96)/1000</f>
        <v>19.37527</v>
      </c>
      <c r="DU96" s="482">
        <f>INDEX(City!$A$1:$P$260,DU$5,$C96)/1000</f>
        <v>31.019788999999999</v>
      </c>
      <c r="DV96" s="482">
        <f>INDEX(City!$A$1:$P$260,DV$5,$C96)/1000</f>
        <v>34.880527999999998</v>
      </c>
      <c r="DW96" s="482">
        <f>INDEX(City!$A$1:$P$260,DW$5,$C96)/1000</f>
        <v>19.539171</v>
      </c>
      <c r="DX96" s="482">
        <f>INDEX(City!$A$1:$P$260,DX$5,$C96)/1000</f>
        <v>25.464932000000001</v>
      </c>
      <c r="DY96" s="482">
        <f>INDEX(City!$A$1:$P$260,DY$5,$C96)/1000</f>
        <v>30.880871000000003</v>
      </c>
      <c r="DZ96" s="482">
        <f>INDEX(City!$A$1:$P$260,DZ$5,$C96)/1000</f>
        <v>18.803482999999996</v>
      </c>
      <c r="EA96" s="482">
        <f>INDEX(City!$A$1:$P$260,EA$5,$C96)/1000</f>
        <v>48.082252999999994</v>
      </c>
      <c r="EB96" s="482">
        <f>INDEX(City!$A$1:$P$260,EB$5,$C96)/1000</f>
        <v>16.089946999999999</v>
      </c>
      <c r="EC96" s="482">
        <f>INDEX(City!$A$1:$P$260,EC$5,$C96)/1000</f>
        <v>46.881091999999995</v>
      </c>
      <c r="ED96" s="482">
        <f>INDEX(City!$A$1:$P$260,ED$5,$C96)/1000</f>
        <v>11.709610000000001</v>
      </c>
      <c r="EE96" s="482">
        <f>INDEX(City!$A$1:$P$260,EE$5,$C96)/1000</f>
        <v>8.9853009999999998</v>
      </c>
      <c r="EF96" s="482">
        <f>INDEX(City!$A$1:$P$260,EF$5,$C96)/1000</f>
        <v>12.919241</v>
      </c>
      <c r="EG96" s="482">
        <f>INDEX(City!$A$1:$P$260,EG$5,$C96)/1000</f>
        <v>9.9823599999999981</v>
      </c>
      <c r="EH96" s="482">
        <f>INDEX(City!$A$1:$P$260,EH$5,$C96)/1000</f>
        <v>15.036216</v>
      </c>
      <c r="EI96" s="482">
        <f>INDEX(City!$A$1:$P$260,EI$5,$C96)/1000</f>
        <v>17.965638999999999</v>
      </c>
      <c r="EJ96" s="482">
        <f>INDEX(City!$A$1:$P$260,EJ$5,$C96)/1000</f>
        <v>13.302882</v>
      </c>
      <c r="EK96" s="482">
        <f>INDEX(City!$A$1:$P$260,EK$5,$C96)/1000</f>
        <v>14.655453</v>
      </c>
      <c r="EL96" s="482">
        <f>INDEX(City!$A$1:$P$260,EL$5,$C96)/1000</f>
        <v>19.733502999999999</v>
      </c>
      <c r="EM96" s="482">
        <f>INDEX(City!$A$1:$P$260,EM$5,$C96)/1000</f>
        <v>22.711379000000001</v>
      </c>
      <c r="EN96" s="482">
        <f>INDEX(City!$A$1:$P$260,EN$5,$C96)/1000</f>
        <v>23.668061000000002</v>
      </c>
      <c r="EO96" s="482">
        <f>INDEX(City!$A$1:$P$260,EO$5,$C96)/1000</f>
        <v>25.973776999999998</v>
      </c>
      <c r="EP96" s="482">
        <f>INDEX(City!$A$1:$P$260,EP$5,$C96)/1000</f>
        <v>25.746924</v>
      </c>
      <c r="EQ96" s="482">
        <f>INDEX(City!$A$1:$P$260,EQ$5,$C96)/1000</f>
        <v>38.237146000000003</v>
      </c>
      <c r="ER96" s="482">
        <f>INDEX(City!$A$1:$P$260,ER$5,$C96)/1000</f>
        <v>30.257150000000003</v>
      </c>
      <c r="ES96" s="482">
        <f>INDEX(City!$A$1:$P$260,ES$5,$C96)/1000</f>
        <v>39.990099999999998</v>
      </c>
      <c r="ET96" s="482">
        <f>INDEX(City!$A$1:$P$260,ET$5,$C96)/1000</f>
        <v>45.613347000000005</v>
      </c>
      <c r="EU96" s="482">
        <f>INDEX(City!$A$1:$P$260,EU$5,$C96)/1000</f>
        <v>31.71622</v>
      </c>
      <c r="EV96" s="482">
        <f>INDEX(City!$A$1:$P$260,EV$5,$C96)/1000</f>
        <v>38.241495</v>
      </c>
      <c r="EW96" s="482">
        <f>INDEX(City!$A$1:$P$260,EW$5,$C96)/1000</f>
        <v>46.070595000000004</v>
      </c>
      <c r="EX96" s="482">
        <f>INDEX(City!$A$1:$P$260,EX$5,$C96)/1000</f>
        <v>44.359722999999995</v>
      </c>
      <c r="EY96" s="482">
        <f>INDEX(City!$A$1:$P$260,EY$5,$C96)/1000</f>
        <v>41.286769</v>
      </c>
      <c r="EZ96" s="482">
        <f>INDEX(City!$A$1:$P$260,EZ$5,$C96)/1000</f>
        <v>42.231013999999995</v>
      </c>
      <c r="FA96" s="482">
        <f>INDEX(City!$A$1:$P$260,FA$5,$C96)/1000</f>
        <v>40.481541</v>
      </c>
      <c r="FB96" s="482">
        <f>INDEX(City!$A$1:$P$260,FB$5,$C96)/1000</f>
        <v>41.514178000000001</v>
      </c>
      <c r="FC96" s="482">
        <f>INDEX(City!$A$1:$P$260,FC$5,$C96)/1000</f>
        <v>49.182108999999997</v>
      </c>
      <c r="FD96" s="482">
        <f>INDEX(City!$A$1:$P$260,FD$5,$C96)/1000</f>
        <v>37.733085000000003</v>
      </c>
      <c r="FE96" s="482">
        <f>INDEX(City!$A$1:$P$260,FE$5,$C96)/1000</f>
        <v>40.937328999999998</v>
      </c>
      <c r="FF96" s="482">
        <f>INDEX(City!$A$1:$P$260,FF$5,$C96)/1000</f>
        <v>48.397134000000001</v>
      </c>
      <c r="FG96" s="482">
        <f>INDEX(City!$A$1:$P$260,FG$5,$C96)/1000</f>
        <v>54.042338999999998</v>
      </c>
      <c r="FH96" s="482">
        <f>INDEX(City!$A$1:$P$260,FH$5,$C96)/1000</f>
        <v>72.965271999999999</v>
      </c>
      <c r="FI96" s="482">
        <f>INDEX(City!$A$1:$P$260,FI$5,$C96)/1000</f>
        <v>49.506120000000003</v>
      </c>
      <c r="FJ96" s="482">
        <f>INDEX(City!$A$1:$P$260,FJ$5,$C96)/1000</f>
        <v>47.504754999999996</v>
      </c>
      <c r="FK96" s="482">
        <f>INDEX(City!$A$1:$P$260,FK$5,$C96)/1000</f>
        <v>57.205005</v>
      </c>
      <c r="FL96" s="482">
        <f>INDEX(City!$A$1:$P$260,FL$5,$C96)/1000</f>
        <v>42.764977999999999</v>
      </c>
      <c r="FM96" s="482">
        <f>INDEX(City!$A$1:$P$260,FM$5,$C96)/1000</f>
        <v>64.816364000000007</v>
      </c>
      <c r="FN96" s="482">
        <f>INDEX(City!$A$1:$P$260,FN$5,$C96)/1000</f>
        <v>66.877956000000012</v>
      </c>
      <c r="FO96" s="482">
        <f>INDEX(City!$A$1:$P$260,FO$5,$C96)/1000</f>
        <v>39.808027000000003</v>
      </c>
      <c r="FP96" s="482">
        <f>INDEX(City!$A$1:$P$260,FP$5,$C96)/1000</f>
        <v>41.647657000000002</v>
      </c>
      <c r="FQ96" s="482">
        <f>INDEX(City!$A$1:$P$260,FQ$5,$C96)/1000</f>
        <v>46.530999999999999</v>
      </c>
      <c r="FR96" s="482">
        <f>INDEX(City!$A$1:$P$260,FR$5,$C96)/1000</f>
        <v>41.436999999999998</v>
      </c>
      <c r="FS96" s="482">
        <f>INDEX(City!$A$1:$P$260,FS$5,$C96)/1000</f>
        <v>49.055999999999997</v>
      </c>
      <c r="FT96" s="482">
        <f>INDEX(City!$A$1:$P$260,FT$5,$C96)/1000</f>
        <v>53.423042000000002</v>
      </c>
      <c r="FU96" s="482">
        <f>INDEX(City!$A$1:$P$260,FU$5,$C96)/1000</f>
        <v>55.756</v>
      </c>
      <c r="FV96" s="482">
        <f>INDEX(City!$A$1:$P$260,FV$5,$C96)/1000</f>
        <v>50.658000000000001</v>
      </c>
      <c r="FW96" s="482">
        <f>INDEX(City!$A$1:$P$260,FW$5,$C96)/1000</f>
        <v>56.121000000000002</v>
      </c>
      <c r="FX96" s="482">
        <f>INDEX(City!$A$1:$P$260,FX$5,$C96)/1000</f>
        <v>56.375999999999998</v>
      </c>
      <c r="FY96" s="482">
        <f>INDEX(City!$A$1:$P$260,FY$5,$C96)/1000</f>
        <v>51.613999999999997</v>
      </c>
      <c r="FZ96" s="482">
        <f>INDEX(City!$A$1:$P$260,FZ$5,$C96)/1000</f>
        <v>55.713999999999999</v>
      </c>
      <c r="GA96" s="482">
        <f>INDEX(City!$A$1:$P$260,GA$5,$C96)/1000</f>
        <v>57.838000000000001</v>
      </c>
      <c r="GB96" s="482">
        <f>INDEX(City!$A$1:$P$260,GB$5,$C96)/1000</f>
        <v>45.579000000000001</v>
      </c>
      <c r="GC96" s="482">
        <f>INDEX(City!$A$1:$P$260,GC$5,$C96)/1000</f>
        <v>50.404987999999996</v>
      </c>
      <c r="GD96" s="482">
        <f>INDEX(City!$A$1:$P$260,GD$5,$C96)/1000</f>
        <v>43.114050000000006</v>
      </c>
      <c r="GE96" s="482">
        <f>INDEX(City!$A$1:$P$260,GE$5,$C96)/1000</f>
        <v>36.767634000000001</v>
      </c>
      <c r="GF96" s="482"/>
      <c r="GG96" s="482"/>
      <c r="GH96"/>
      <c r="GI96"/>
      <c r="GJ96"/>
      <c r="GK96" s="173"/>
      <c r="GL96" s="173"/>
      <c r="GM96" s="173"/>
      <c r="GN96" s="173"/>
      <c r="GO96" s="173"/>
      <c r="GP96" s="173"/>
      <c r="GQ96" s="173"/>
      <c r="GR96" s="173"/>
      <c r="GS96" s="173"/>
      <c r="GT96" s="9"/>
      <c r="GU96" s="9"/>
      <c r="GV96" s="9"/>
    </row>
    <row r="97" spans="1:208" s="173" customFormat="1">
      <c r="C97" s="197">
        <f>C96+1</f>
        <v>10</v>
      </c>
      <c r="D97" s="196" t="s">
        <v>145</v>
      </c>
      <c r="E97" s="197" t="s">
        <v>146</v>
      </c>
      <c r="F97" s="209">
        <f>INDEX(City!$A$1:$P$260,F$5,$C97)/1000</f>
        <v>3.605</v>
      </c>
      <c r="G97" s="209">
        <f>INDEX(City!$A$1:$P$260,G$5,$C97)/1000</f>
        <v>2.6240000000000001</v>
      </c>
      <c r="H97" s="209">
        <f>INDEX(City!$A$1:$P$260,H$5,$C97)/1000</f>
        <v>2.6949999999999998</v>
      </c>
      <c r="I97" s="209">
        <f>INDEX(City!$A$1:$P$260,I$5,$C97)/1000</f>
        <v>3.9</v>
      </c>
      <c r="J97" s="209">
        <f>INDEX(City!$A$1:$P$260,J$5,$C97)/1000</f>
        <v>3.0139999999999998</v>
      </c>
      <c r="K97" s="209">
        <f>INDEX(City!$A$1:$P$260,K$5,$C97)/1000</f>
        <v>2.4700000000000002</v>
      </c>
      <c r="L97" s="209">
        <f>INDEX(City!$A$1:$P$260,L$5,$C97)/1000</f>
        <v>3.169</v>
      </c>
      <c r="M97" s="209">
        <f>INDEX(City!$A$1:$P$260,M$5,$C97)/1000</f>
        <v>2.706</v>
      </c>
      <c r="N97" s="209">
        <f>INDEX(City!$A$1:$P$260,N$5,$C97)/1000</f>
        <v>2.8439999999999999</v>
      </c>
      <c r="O97" s="209">
        <f>INDEX(City!$A$1:$P$260,O$5,$C97)/1000</f>
        <v>3.6840000000000002</v>
      </c>
      <c r="P97" s="209">
        <f>INDEX(City!$A$1:$P$260,P$5,$C97)/1000</f>
        <v>3.125</v>
      </c>
      <c r="Q97" s="209">
        <f>INDEX(City!$A$1:$P$260,Q$5,$C97)/1000</f>
        <v>3.2069999999999999</v>
      </c>
      <c r="R97" s="209">
        <f>INDEX(City!$A$1:$P$260,R$5,$C97)/1000</f>
        <v>2.2440000000000002</v>
      </c>
      <c r="S97" s="209">
        <f>INDEX(City!$A$1:$P$260,S$5,$C97)/1000</f>
        <v>2.5779999999999998</v>
      </c>
      <c r="T97" s="209">
        <f>INDEX(City!$A$1:$P$260,T$5,$C97)/1000</f>
        <v>2.996</v>
      </c>
      <c r="U97" s="209">
        <f>INDEX(City!$A$1:$P$260,U$5,$C97)/1000</f>
        <v>2.919</v>
      </c>
      <c r="V97" s="209">
        <f>INDEX(City!$A$1:$P$260,V$5,$C97)/1000</f>
        <v>2.7829999999999999</v>
      </c>
      <c r="W97" s="209">
        <f>INDEX(City!$A$1:$P$260,W$5,$C97)/1000</f>
        <v>3.0219999999999998</v>
      </c>
      <c r="X97" s="209">
        <f>INDEX(City!$A$1:$P$260,X$5,$C97)/1000</f>
        <v>3.109</v>
      </c>
      <c r="Y97" s="209">
        <f>INDEX(City!$A$1:$P$260,Y$5,$C97)/1000</f>
        <v>3.6019999999999999</v>
      </c>
      <c r="Z97" s="209">
        <f>INDEX(City!$A$1:$P$260,Z$5,$C97)/1000</f>
        <v>2.3420000000000001</v>
      </c>
      <c r="AA97" s="209">
        <f>INDEX(City!$A$1:$P$260,AA$5,$C97)/1000</f>
        <v>3.3580000000000001</v>
      </c>
      <c r="AB97" s="209">
        <f>INDEX(City!$A$1:$P$260,AB$5,$C97)/1000</f>
        <v>2.7210000000000001</v>
      </c>
      <c r="AC97" s="209">
        <f>INDEX(City!$A$1:$P$260,AC$5,$C97)/1000</f>
        <v>3.617</v>
      </c>
      <c r="AD97" s="209">
        <f>INDEX(City!$A$1:$P$260,AD$5,$C97)/1000</f>
        <v>3.7080000000000002</v>
      </c>
      <c r="AE97" s="209">
        <f>INDEX(City!$A$1:$P$260,AE$5,$C97)/1000</f>
        <v>2.7469999999999999</v>
      </c>
      <c r="AF97" s="209">
        <f>INDEX(City!$A$1:$P$260,AF$5,$C97)/1000</f>
        <v>2.903</v>
      </c>
      <c r="AG97" s="209">
        <f>INDEX(City!$A$1:$P$260,AG$5,$C97)/1000</f>
        <v>2.93</v>
      </c>
      <c r="AH97" s="209">
        <f>INDEX(City!$A$1:$P$260,AH$5,$C97)/1000</f>
        <v>3.55</v>
      </c>
      <c r="AI97" s="209">
        <f>INDEX(City!$A$1:$P$260,AI$5,$C97)/1000</f>
        <v>3.24</v>
      </c>
      <c r="AJ97" s="198">
        <f>INDEX(City!$A$1:$P$260,AJ$5,$C97)/1000</f>
        <v>3.548</v>
      </c>
      <c r="AK97" s="198">
        <f>INDEX(City!$A$1:$P$260,AK$5,$C97)/1000</f>
        <v>3.2370000000000001</v>
      </c>
      <c r="AL97" s="198">
        <f>INDEX(City!$A$1:$P$260,AL$5,$C97)/1000</f>
        <v>3.0350000000000001</v>
      </c>
      <c r="AM97" s="198">
        <f>INDEX(City!$A$1:$P$260,AM$5,$C97)/1000</f>
        <v>3.6509999999999998</v>
      </c>
      <c r="AN97" s="198">
        <f>INDEX(City!$A$1:$P$260,AN$5,$C97)/1000</f>
        <v>3.3109999999999999</v>
      </c>
      <c r="AO97" s="198">
        <f>INDEX(City!$A$1:$P$260,AO$5,$C97)/1000</f>
        <v>3.2010000000000001</v>
      </c>
      <c r="AP97" s="198">
        <f>INDEX(City!$A$1:$P$260,AP$5,$C97)/1000</f>
        <v>3.278</v>
      </c>
      <c r="AQ97" s="198">
        <f>INDEX(City!$A$1:$P$260,AQ$5,$C97)/1000</f>
        <v>3.2829999999999999</v>
      </c>
      <c r="AR97" s="198">
        <f>INDEX(City!$A$1:$P$260,AR$5,$C97)/1000</f>
        <v>3.4870000000000001</v>
      </c>
      <c r="AS97" s="198">
        <f>INDEX(City!$A$1:$P$260,AS$5,$C97)/1000</f>
        <v>3.1070000000000002</v>
      </c>
      <c r="AT97" s="198">
        <f>INDEX(City!$A$1:$P$260,AT$5,$C97)/1000</f>
        <v>3.3519999999999999</v>
      </c>
      <c r="AU97" s="198">
        <f>INDEX(City!$A$1:$P$260,AU$5,$C97)/1000</f>
        <v>4.0359999999999996</v>
      </c>
      <c r="AV97" s="198">
        <f>INDEX(City!$A$1:$P$260,AV$5,$C97)/1000</f>
        <v>3.7229999999999999</v>
      </c>
      <c r="AW97" s="198">
        <f>INDEX(City!$A$1:$P$260,AW$5,$C97)/1000</f>
        <v>3.512</v>
      </c>
      <c r="AX97" s="198">
        <f>INDEX(City!$A$1:$P$260,AX$5,$C97)/1000</f>
        <v>4.2969999999999997</v>
      </c>
      <c r="AY97" s="198">
        <f>INDEX(City!$A$1:$P$260,AY$5,$C97)/1000</f>
        <v>3.8410000000000002</v>
      </c>
      <c r="AZ97" s="198">
        <f>INDEX(City!$A$1:$P$260,AZ$5,$C97)/1000</f>
        <v>4.2649999999999997</v>
      </c>
      <c r="BA97" s="198">
        <f>INDEX(City!$A$1:$P$260,BA$5,$C97)/1000</f>
        <v>3.9590000000000001</v>
      </c>
      <c r="BB97" s="198">
        <f>INDEX(City!$A$1:$P$260,BB$5,$C97)/1000</f>
        <v>4.0190000000000001</v>
      </c>
      <c r="BC97" s="198">
        <f>INDEX(City!$A$1:$P$260,BC$5,$C97)/1000</f>
        <v>3.823</v>
      </c>
      <c r="BD97" s="198">
        <f>INDEX(City!$A$1:$P$260,BD$5,$C97)/1000</f>
        <v>4.3609999999999998</v>
      </c>
      <c r="BE97" s="198">
        <f>INDEX(City!$A$1:$P$260,BE$5,$C97)/1000</f>
        <v>3.70912</v>
      </c>
      <c r="BF97" s="198">
        <f>INDEX(City!$A$1:$P$260,BF$5,$C97)/1000</f>
        <v>4.2138200000000001</v>
      </c>
      <c r="BG97" s="198">
        <f>INDEX(City!$A$1:$P$260,BG$5,$C97)/1000</f>
        <v>2.81073</v>
      </c>
      <c r="BH97" s="198">
        <f>INDEX(City!$A$1:$P$260,BH$5,$C97)/1000</f>
        <v>5.5343799999999996</v>
      </c>
      <c r="BI97" s="475">
        <f>INDEX(City!$A$1:$P$260,BI$5,$C97)/1000</f>
        <v>5.1987800000000002</v>
      </c>
      <c r="BJ97" s="475">
        <f>INDEX(City!$A$1:$P$260,BJ$5,$C97)/1000</f>
        <v>5.6988700000000003</v>
      </c>
      <c r="BK97" s="475">
        <f>INDEX(City!$A$1:$P$260,BK$5,$C97)/1000</f>
        <v>5.4200100000000004</v>
      </c>
      <c r="BL97" s="475">
        <f>INDEX(City!$A$1:$P$260,BL$5,$C97)/1000</f>
        <v>5.0551573496045306</v>
      </c>
      <c r="BM97" s="475">
        <f>INDEX(City!$A$1:$P$260,BM$5,$C97)/1000</f>
        <v>6.6368147357394278</v>
      </c>
      <c r="BN97" s="475">
        <f>INDEX(City!$A$1:$P$260,BN$5,$C97)/1000</f>
        <v>5.5179999999999998</v>
      </c>
      <c r="BO97" s="747">
        <f>INDEX(City!$A$1:$P$260,BO$5,$C97)/1000</f>
        <v>5.2910000000000004</v>
      </c>
      <c r="BP97" s="475">
        <f>INDEX(City!$A$1:$P$260,BP$5,$C97)/1000</f>
        <v>4.569</v>
      </c>
      <c r="BQ97" s="475">
        <f>INDEX(City!$A$1:$P$260,BQ$5,$C97)/1000</f>
        <v>4.3470000000000004</v>
      </c>
      <c r="BR97" s="475">
        <f>INDEX(City!$A$1:$P$260,BR$5,$C97)/1000</f>
        <v>5.633</v>
      </c>
      <c r="BS97" s="475">
        <f>INDEX(City!$A$1:$P$260,BS$5,$C97)/1000</f>
        <v>4.242</v>
      </c>
      <c r="BT97" s="475">
        <f>INDEX(City!$A$1:$P$260,BT$5,$C97)/1000</f>
        <v>5.8239999999999998</v>
      </c>
      <c r="BU97" s="475">
        <f>INDEX(City!$A$1:$P$260,BU$5,$C97)/1000</f>
        <v>4.7569999999999997</v>
      </c>
      <c r="BV97" s="475">
        <f>INDEX(City!$A$1:$P$260,BV$5,$C97)/1000</f>
        <v>4.6399999999999997</v>
      </c>
      <c r="BW97" s="475">
        <f>INDEX(City!$A$1:$P$260,BW$5,$C97)/1000</f>
        <v>6.1879999999999997</v>
      </c>
      <c r="BX97" s="475">
        <f>INDEX(City!$A$1:$P$260,BX$5,$C97)/1000</f>
        <v>5.8810000000000002</v>
      </c>
      <c r="BY97" s="475">
        <f>INDEX(City!$A$1:$P$260,BY$5,$C97)/1000</f>
        <v>7.4820000000000002</v>
      </c>
      <c r="BZ97" s="475">
        <f>INDEX(City!$A$1:$P$260,BZ$5,$C97)/1000</f>
        <v>6.625</v>
      </c>
      <c r="CA97" s="747">
        <f>INDEX(City!$A$1:$P$260,CA$5,$C97)/1000</f>
        <v>7.3470000000000004</v>
      </c>
      <c r="CB97" s="475">
        <f>INDEX(City!$A$1:$P$260,CB$5,$C97)/1000</f>
        <v>8.484</v>
      </c>
      <c r="CC97" s="475">
        <f>INDEX(City!$A$1:$P$260,CC$5,$C97)/1000</f>
        <v>11.108000000000001</v>
      </c>
      <c r="CD97" s="475">
        <f>INDEX(City!$A$1:$P$260,CD$5,$C97)/1000</f>
        <v>17.044</v>
      </c>
      <c r="CE97" s="475">
        <f>INDEX(City!$A$1:$P$260,CE$5,$C97)/1000</f>
        <v>16.494</v>
      </c>
      <c r="CF97" s="475">
        <f>INDEX(City!$A$1:$P$260,CF$5,$C97)/1000</f>
        <v>21.792000000000002</v>
      </c>
      <c r="CG97" s="475">
        <f>INDEX(City!$A$1:$P$260,CG$5,$C97)/1000</f>
        <v>18.634</v>
      </c>
      <c r="CH97" s="475">
        <f>INDEX(City!$A$1:$P$260,CH$5,$C97)/1000</f>
        <v>21.371785393000003</v>
      </c>
      <c r="CI97" s="475">
        <f>INDEX(City!$A$1:$P$260,CI$5,$C97)/1000</f>
        <v>22</v>
      </c>
      <c r="CJ97" s="475">
        <f>INDEX(City!$A$1:$P$260,CJ$5,$C97)/1000</f>
        <v>22.574000000000002</v>
      </c>
      <c r="CK97" s="475">
        <f>INDEX(City!$A$1:$P$260,CK$5,$C97)/1000</f>
        <v>30.395</v>
      </c>
      <c r="CL97" s="475">
        <f>INDEX(City!$A$1:$P$260,CL$5,$C97)/1000</f>
        <v>27.513486</v>
      </c>
      <c r="CM97" s="475">
        <f>INDEX(City!$A$1:$P$260,CM$5,$C97)/1000</f>
        <v>19.622102999999999</v>
      </c>
      <c r="CN97" s="475">
        <f>INDEX(City!$A$1:$P$260,CN$5,$C97)/1000</f>
        <v>21.309998</v>
      </c>
      <c r="CO97" s="475">
        <f>INDEX(City!$A$1:$P$260,CO$5,$C97)/1000</f>
        <v>24.710793000000002</v>
      </c>
      <c r="CP97" s="475">
        <f>INDEX(City!$A$1:$P$260,CP$5,$C97)/1000</f>
        <v>26.881584000000004</v>
      </c>
      <c r="CQ97" s="475">
        <f>INDEX(City!$A$1:$P$260,CQ$5,$C97)/1000</f>
        <v>23.812356000000001</v>
      </c>
      <c r="CR97" s="475">
        <f>INDEX(City!$A$1:$P$260,CR$5,$C97)/1000</f>
        <v>26.375057999999996</v>
      </c>
      <c r="CS97" s="475">
        <f>INDEX(City!$A$1:$P$260,CS$5,$C97)/1000</f>
        <v>27.091129000000002</v>
      </c>
      <c r="CT97" s="475">
        <f>INDEX(City!$A$1:$P$260,CT$5,$C97)/1000</f>
        <v>27.264568000000001</v>
      </c>
      <c r="CU97" s="475">
        <f>INDEX(City!$A$1:$P$260,CU$5,$C97)/1000</f>
        <v>29.793069000000003</v>
      </c>
      <c r="CV97" s="475">
        <f>INDEX(City!$A$1:$P$260,CV$5,$C97)/1000</f>
        <v>39.209644999999995</v>
      </c>
      <c r="CW97" s="475">
        <f>INDEX(City!$A$1:$P$260,CW$5,$C97)/1000</f>
        <v>33.001366000000004</v>
      </c>
      <c r="CX97" s="475">
        <f>INDEX(City!$A$1:$P$260,CX$5,$C97)/1000</f>
        <v>32.544266</v>
      </c>
      <c r="CY97" s="475">
        <f>INDEX(City!$A$1:$P$260,CY$5,$C97)/1000</f>
        <v>27.684885999999999</v>
      </c>
      <c r="CZ97" s="475">
        <f>INDEX(City!$A$1:$P$260,CZ$5,$C97)/1000</f>
        <v>30.681266999999998</v>
      </c>
      <c r="DA97" s="475">
        <f>INDEX(City!$A$1:$P$260,DA$5,$C97)/1000</f>
        <v>35.550304999999994</v>
      </c>
      <c r="DB97" s="475">
        <f>INDEX(City!$A$1:$P$260,DB$5,$C97)/1000</f>
        <v>39.038926999999994</v>
      </c>
      <c r="DC97" s="475">
        <f>INDEX(City!$A$1:$P$260,DC$5,$C97)/1000</f>
        <v>37.440558000000003</v>
      </c>
      <c r="DD97" s="475">
        <f>INDEX(City!$A$1:$P$260,DD$5,$C97)/1000</f>
        <v>38.967998000000001</v>
      </c>
      <c r="DE97" s="475">
        <f>INDEX(City!$A$1:$P$260,DE$5,$C97)/1000</f>
        <v>45.157025999999995</v>
      </c>
      <c r="DF97" s="475">
        <f>INDEX(City!$A$1:$P$260,DF$5,$C97)/1000</f>
        <v>41.952227000000001</v>
      </c>
      <c r="DG97" s="475">
        <f>INDEX(City!$A$1:$P$260,DG$5,$C97)/1000</f>
        <v>38.713594000000008</v>
      </c>
      <c r="DH97" s="475">
        <f>INDEX(City!$A$1:$P$260,DH$5,$C97)/1000</f>
        <v>39.714486999999998</v>
      </c>
      <c r="DI97" s="475">
        <f>INDEX(City!$A$1:$P$260,DI$5,$C97)/1000</f>
        <v>44.923876000000007</v>
      </c>
      <c r="DJ97" s="475">
        <f>INDEX(City!$A$1:$P$260,DJ$5,$C97)/1000</f>
        <v>44.117114999999998</v>
      </c>
      <c r="DK97" s="475">
        <f>INDEX(City!$A$1:$P$260,DK$5,$C97)/1000</f>
        <v>36.525812000000002</v>
      </c>
      <c r="DL97" s="475">
        <f>INDEX(City!$A$1:$P$260,DL$5,$C97)/1000</f>
        <v>11.439798999999999</v>
      </c>
      <c r="DM97" s="475">
        <f>INDEX(City!$A$1:$P$260,DM$5,$C97)/1000</f>
        <v>6.2459300000000004</v>
      </c>
      <c r="DN97" s="475">
        <f>INDEX(City!$A$1:$P$260,DN$5,$C97)/1000</f>
        <v>20.148281999999998</v>
      </c>
      <c r="DO97" s="475">
        <f>INDEX(City!$A$1:$P$260,DO$5,$C97)/1000</f>
        <v>18.510999999999999</v>
      </c>
      <c r="DP97" s="475">
        <f>INDEX(City!$A$1:$P$260,DP$5,$C97)/1000</f>
        <v>16.702372</v>
      </c>
      <c r="DQ97" s="475">
        <f>INDEX(City!$A$1:$P$260,DQ$5,$C97)/1000</f>
        <v>17.562073000000002</v>
      </c>
      <c r="DR97" s="475">
        <f>INDEX(City!$A$1:$P$260,DR$5,$C97)/1000</f>
        <v>11.283927</v>
      </c>
      <c r="DS97" s="475">
        <f>INDEX(City!$A$1:$P$260,DS$5,$C97)/1000</f>
        <v>17.503093</v>
      </c>
      <c r="DT97" s="475">
        <f>INDEX(City!$A$1:$P$260,DT$5,$C97)/1000</f>
        <v>17.734356999999999</v>
      </c>
      <c r="DU97" s="475">
        <f>INDEX(City!$A$1:$P$260,DU$5,$C97)/1000</f>
        <v>23.20496</v>
      </c>
      <c r="DV97" s="475">
        <f>INDEX(City!$A$1:$P$260,DV$5,$C97)/1000</f>
        <v>23.673398999999996</v>
      </c>
      <c r="DW97" s="475">
        <f>INDEX(City!$A$1:$P$260,DW$5,$C97)/1000</f>
        <v>21.515370999999998</v>
      </c>
      <c r="DX97" s="475">
        <f>INDEX(City!$A$1:$P$260,DX$5,$C97)/1000</f>
        <v>22.52</v>
      </c>
      <c r="DY97" s="475">
        <f>INDEX(City!$A$1:$P$260,DY$5,$C97)/1000</f>
        <v>17.166627000000002</v>
      </c>
      <c r="DZ97" s="475">
        <f>INDEX(City!$A$1:$P$260,DZ$5,$C97)/1000</f>
        <v>20.144462000000001</v>
      </c>
      <c r="EA97" s="475">
        <f>INDEX(City!$A$1:$P$260,EA$5,$C97)/1000</f>
        <v>14.852243999999999</v>
      </c>
      <c r="EB97" s="475">
        <f>INDEX(City!$A$1:$P$260,EB$5,$C97)/1000</f>
        <v>16.170053999999997</v>
      </c>
      <c r="EC97" s="475">
        <f>INDEX(City!$A$1:$P$260,EC$5,$C97)/1000</f>
        <v>16.534190000000002</v>
      </c>
      <c r="ED97" s="475">
        <f>INDEX(City!$A$1:$P$260,ED$5,$C97)/1000</f>
        <v>13.761194</v>
      </c>
      <c r="EE97" s="475">
        <f>INDEX(City!$A$1:$P$260,EE$5,$C97)/1000</f>
        <v>11.241811</v>
      </c>
      <c r="EF97" s="475">
        <f>INDEX(City!$A$1:$P$260,EF$5,$C97)/1000</f>
        <v>12.561815999999999</v>
      </c>
      <c r="EG97" s="475">
        <f>INDEX(City!$A$1:$P$260,EG$5,$C97)/1000</f>
        <v>14.644620999999999</v>
      </c>
      <c r="EH97" s="475">
        <f>INDEX(City!$A$1:$P$260,EH$5,$C97)/1000</f>
        <v>19.56073</v>
      </c>
      <c r="EI97" s="475">
        <f>INDEX(City!$A$1:$P$260,EI$5,$C97)/1000</f>
        <v>13.253324000000001</v>
      </c>
      <c r="EJ97" s="475">
        <f>INDEX(City!$A$1:$P$260,EJ$5,$C97)/1000</f>
        <v>15.811986999999998</v>
      </c>
      <c r="EK97" s="475">
        <f>INDEX(City!$A$1:$P$260,EK$5,$C97)/1000</f>
        <v>16.298389</v>
      </c>
      <c r="EL97" s="475">
        <f>INDEX(City!$A$1:$P$260,EL$5,$C97)/1000</f>
        <v>17.179779</v>
      </c>
      <c r="EM97" s="475">
        <f>INDEX(City!$A$1:$P$260,EM$5,$C97)/1000</f>
        <v>18.375760999999997</v>
      </c>
      <c r="EN97" s="475">
        <f>INDEX(City!$A$1:$P$260,EN$5,$C97)/1000</f>
        <v>21.338999999999999</v>
      </c>
      <c r="EO97" s="475">
        <f>INDEX(City!$A$1:$P$260,EO$5,$C97)/1000</f>
        <v>23.593</v>
      </c>
      <c r="EP97" s="475">
        <f>INDEX(City!$A$1:$P$260,EP$5,$C97)/1000</f>
        <v>24.356000000000002</v>
      </c>
      <c r="EQ97" s="475">
        <f>INDEX(City!$A$1:$P$260,EQ$5,$C97)/1000</f>
        <v>38.078000000000003</v>
      </c>
      <c r="ER97" s="475">
        <f>INDEX(City!$A$1:$P$260,ER$5,$C97)/1000</f>
        <v>31.113</v>
      </c>
      <c r="ES97" s="475">
        <f>INDEX(City!$A$1:$P$260,ES$5,$C97)/1000</f>
        <v>48.424999999999997</v>
      </c>
      <c r="ET97" s="475">
        <f>INDEX(City!$A$1:$P$260,ET$5,$C97)/1000</f>
        <v>60.173999999999999</v>
      </c>
      <c r="EU97" s="475">
        <f>INDEX(City!$A$1:$P$260,EU$5,$C97)/1000</f>
        <v>35.795999999999999</v>
      </c>
      <c r="EV97" s="475">
        <f>INDEX(City!$A$1:$P$260,EV$5,$C97)/1000</f>
        <v>42.284999999999997</v>
      </c>
      <c r="EW97" s="475">
        <f>INDEX(City!$A$1:$P$260,EW$5,$C97)/1000</f>
        <v>46.962000000000003</v>
      </c>
      <c r="EX97" s="475">
        <f>INDEX(City!$A$1:$P$260,EX$5,$C97)/1000</f>
        <v>51.689</v>
      </c>
      <c r="EY97" s="475">
        <f>INDEX(City!$A$1:$P$260,EY$5,$C97)/1000</f>
        <v>47.048999999999999</v>
      </c>
      <c r="EZ97" s="475">
        <f>INDEX(City!$A$1:$P$260,EZ$5,$C97)/1000</f>
        <v>52.054000000000002</v>
      </c>
      <c r="FA97" s="475">
        <f>INDEX(City!$A$1:$P$260,FA$5,$C97)/1000</f>
        <v>53.777000000000001</v>
      </c>
      <c r="FB97" s="475">
        <f>INDEX(City!$A$1:$P$260,FB$5,$C97)/1000</f>
        <v>58.896000000000001</v>
      </c>
      <c r="FC97" s="475">
        <f>INDEX(City!$A$1:$P$260,FC$5,$C97)/1000</f>
        <v>55.92</v>
      </c>
      <c r="FD97" s="475">
        <f>INDEX(City!$A$1:$P$260,FD$5,$C97)/1000</f>
        <v>54.853000000000002</v>
      </c>
      <c r="FE97" s="475">
        <f>INDEX(City!$A$1:$P$260,FE$5,$C97)/1000</f>
        <v>64.459999999999994</v>
      </c>
      <c r="FF97" s="475">
        <f>INDEX(City!$A$1:$P$260,FF$5,$C97)/1000</f>
        <v>63.281999999999996</v>
      </c>
      <c r="FG97" s="475">
        <f>INDEX(City!$A$1:$P$260,FG$5,$C97)/1000</f>
        <v>51.45</v>
      </c>
      <c r="FH97" s="475">
        <f>INDEX(City!$A$1:$P$260,FH$5,$C97)/1000</f>
        <v>57.304000000000002</v>
      </c>
      <c r="FI97" s="475">
        <f>INDEX(City!$A$1:$P$260,FI$5,$C97)/1000</f>
        <v>58.024000000000001</v>
      </c>
      <c r="FJ97" s="475">
        <f>INDEX(City!$A$1:$P$260,FJ$5,$C97)/1000</f>
        <v>58.372</v>
      </c>
      <c r="FK97" s="475">
        <f>INDEX(City!$A$1:$P$260,FK$5,$C97)/1000</f>
        <v>54.454000000000001</v>
      </c>
      <c r="FL97" s="475">
        <f>INDEX(City!$A$1:$P$260,FL$5,$C97)/1000</f>
        <v>56.640999999999998</v>
      </c>
      <c r="FM97" s="475">
        <f>INDEX(City!$A$1:$P$260,FM$5,$C97)/1000</f>
        <v>58.787999999999997</v>
      </c>
      <c r="FN97" s="475">
        <f>INDEX(City!$A$1:$P$260,FN$5,$C97)/1000</f>
        <v>58.478999999999999</v>
      </c>
      <c r="FO97" s="1047">
        <f>INDEX(City!$A$1:$P$260,FO$5,$C97)/1000</f>
        <v>56.012</v>
      </c>
      <c r="FP97" s="1047">
        <f>INDEX(City!$A$1:$P$260,FP$5,$C97)/1000</f>
        <v>57.963000000000001</v>
      </c>
      <c r="FQ97" s="1047">
        <f>INDEX(City!$A$1:$P$260,FQ$5,$C97)/1000</f>
        <v>63.369</v>
      </c>
      <c r="FR97" s="475">
        <f>INDEX(City!$A$1:$P$260,FR$5,$C97)/1000</f>
        <v>66.686999999999998</v>
      </c>
      <c r="FS97" s="475">
        <f>INDEX(City!$A$1:$P$260,FS$5,$C97)/1000</f>
        <v>55.79</v>
      </c>
      <c r="FT97" s="475">
        <f>INDEX(City!$A$1:$P$260,FT$5,$C97)/1000</f>
        <v>62.290999999999997</v>
      </c>
      <c r="FU97" s="475">
        <f>INDEX(City!$A$1:$P$260,FU$5,$C97)/1000</f>
        <v>66.543999999999997</v>
      </c>
      <c r="FV97" s="475">
        <f>INDEX(City!$A$1:$P$260,FV$5,$C97)/1000</f>
        <v>72.046999999999997</v>
      </c>
      <c r="FW97" s="475">
        <f>INDEX(City!$A$1:$P$260,FW$5,$C97)/1000</f>
        <v>69.789000000000001</v>
      </c>
      <c r="FX97" s="475">
        <f>INDEX(City!$A$1:$P$260,FX$5,$C97)/1000</f>
        <v>77.497</v>
      </c>
      <c r="FY97" s="475">
        <f>INDEX(City!$A$1:$P$260,FY$5,$C97)/1000</f>
        <v>88.617000000000004</v>
      </c>
      <c r="FZ97" s="475">
        <f>INDEX(City!$A$1:$P$260,FZ$5,$C97)/1000</f>
        <v>81.391000000000005</v>
      </c>
      <c r="GA97" s="1047">
        <f>INDEX(City!$A$1:$P$260,GA$5,$C97)/1000</f>
        <v>75.512</v>
      </c>
      <c r="GB97" s="1047">
        <f>INDEX(City!$A$1:$P$260,GB$5,$C97)/1000</f>
        <v>77.861000000000004</v>
      </c>
      <c r="GC97" s="1047">
        <f>INDEX(City!$A$1:$P$260,GC$5,$C97)/1000</f>
        <v>85.835787190999952</v>
      </c>
      <c r="GD97" s="1047">
        <f>INDEX(City!$A$1:$P$260,GD$5,$C97)/1000</f>
        <v>84.774529046999987</v>
      </c>
      <c r="GE97" s="1047">
        <f>INDEX(City!$A$1:$P$260,GE$5,$C97)/1000</f>
        <v>71.248448710000019</v>
      </c>
      <c r="GF97" s="1043"/>
      <c r="GG97" s="1043"/>
      <c r="GH97"/>
      <c r="GI97"/>
      <c r="GJ97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/>
      <c r="GX97"/>
      <c r="GY97"/>
      <c r="GZ97"/>
    </row>
    <row r="98" spans="1:208">
      <c r="A98" s="9"/>
      <c r="C98" s="187">
        <f>City!C$1</f>
        <v>3</v>
      </c>
      <c r="D98" s="459" t="s">
        <v>464</v>
      </c>
      <c r="E98" s="187" t="s">
        <v>465</v>
      </c>
      <c r="F98" s="305">
        <f>INDEX(City!$A$1:$P$95,F$5,$C98)/1000</f>
        <v>0</v>
      </c>
      <c r="G98" s="305">
        <f>INDEX(City!$A$1:$P$95,G$5,$C98)/1000</f>
        <v>0</v>
      </c>
      <c r="H98" s="305">
        <f>INDEX(City!$A$1:$P$95,H$5,$C98)/1000</f>
        <v>0</v>
      </c>
      <c r="I98" s="305">
        <f>INDEX(City!$A$1:$P$95,I$5,$C98)/1000</f>
        <v>0</v>
      </c>
      <c r="J98" s="305">
        <f>INDEX(City!$A$1:$P$95,J$5,$C98)/1000</f>
        <v>0</v>
      </c>
      <c r="K98" s="305">
        <f>INDEX(City!$A$1:$P$95,K$5,$C98)/1000</f>
        <v>0</v>
      </c>
      <c r="L98" s="305">
        <f>INDEX(City!$A$1:$P$95,L$5,$C98)/1000</f>
        <v>0</v>
      </c>
      <c r="M98" s="305">
        <f>INDEX(City!$A$1:$P$95,M$5,$C98)/1000</f>
        <v>0</v>
      </c>
      <c r="N98" s="305">
        <f>INDEX(City!$A$1:$P$95,N$5,$C98)/1000</f>
        <v>0</v>
      </c>
      <c r="O98" s="305">
        <f>INDEX(City!$A$1:$P$95,O$5,$C98)/1000</f>
        <v>0</v>
      </c>
      <c r="P98" s="305">
        <f>INDEX(City!$A$1:$P$95,P$5,$C98)/1000</f>
        <v>0</v>
      </c>
      <c r="Q98" s="305">
        <f>INDEX(City!$A$1:$P$95,Q$5,$C98)/1000</f>
        <v>0</v>
      </c>
      <c r="R98" s="305">
        <f>INDEX(City!$A$1:$P$95,R$5,$C98)/1000</f>
        <v>0</v>
      </c>
      <c r="S98" s="305">
        <f>INDEX(City!$A$1:$P$95,S$5,$C98)/1000</f>
        <v>0</v>
      </c>
      <c r="T98" s="305">
        <f>INDEX(City!$A$1:$P$95,T$5,$C98)/1000</f>
        <v>0</v>
      </c>
      <c r="U98" s="305">
        <f>INDEX(City!$A$1:$P$95,U$5,$C98)/1000</f>
        <v>0</v>
      </c>
      <c r="V98" s="305">
        <f>INDEX(City!$A$1:$P$95,V$5,$C98)/1000</f>
        <v>0</v>
      </c>
      <c r="W98" s="305">
        <f>INDEX(City!$A$1:$P$95,W$5,$C98)/1000</f>
        <v>0</v>
      </c>
      <c r="X98" s="305">
        <f>INDEX(City!$A$1:$P$95,X$5,$C98)/1000</f>
        <v>0</v>
      </c>
      <c r="Y98" s="305">
        <f>INDEX(City!$A$1:$P$95,Y$5,$C98)/1000</f>
        <v>0</v>
      </c>
      <c r="Z98" s="305">
        <f>INDEX(City!$A$1:$P$95,Z$5,$C98)/1000</f>
        <v>0</v>
      </c>
      <c r="AA98" s="305">
        <f>INDEX(City!$A$1:$P$95,AA$5,$C98)/1000</f>
        <v>0</v>
      </c>
      <c r="AB98" s="305">
        <f>INDEX(City!$A$1:$P$95,AB$5,$C98)/1000</f>
        <v>0</v>
      </c>
      <c r="AC98" s="305">
        <f>INDEX(City!$A$1:$P$95,AC$5,$C98)/1000</f>
        <v>0</v>
      </c>
      <c r="AD98" s="305">
        <f>INDEX(City!$A$1:$P$95,AD$5,$C98)/1000</f>
        <v>0</v>
      </c>
      <c r="AE98" s="305">
        <f>INDEX(City!$A$1:$P$95,AE$5,$C98)/1000</f>
        <v>0</v>
      </c>
      <c r="AF98" s="305">
        <f>INDEX(City!$A$1:$P$95,AF$5,$C98)/1000</f>
        <v>0</v>
      </c>
      <c r="AG98" s="305">
        <f>INDEX(City!$A$1:$P$95,AG$5,$C98)/1000</f>
        <v>0</v>
      </c>
      <c r="AH98" s="305">
        <f>INDEX(City!$A$1:$P$95,AH$5,$C98)/1000</f>
        <v>0</v>
      </c>
      <c r="AI98" s="305">
        <f>INDEX(City!$A$1:$P$95,AI$5,$C98)/1000</f>
        <v>0</v>
      </c>
      <c r="AJ98" s="175">
        <f>INDEX(City!$A$1:$P$95,AJ$5,$C98)/1000</f>
        <v>0</v>
      </c>
      <c r="AK98" s="175">
        <f>INDEX(City!$A$1:$P$95,AK$5,$C98)/1000</f>
        <v>0</v>
      </c>
      <c r="AL98" s="175">
        <f>INDEX(City!$A$1:$P$95,AL$5,$C98)/1000</f>
        <v>0</v>
      </c>
      <c r="AM98" s="175">
        <f>INDEX(City!$A$1:$P$95,AM$5,$C98)/1000</f>
        <v>0</v>
      </c>
      <c r="AN98" s="175">
        <f>INDEX(City!$A$1:$P$95,AN$5,$C98)/1000</f>
        <v>0</v>
      </c>
      <c r="AO98" s="175">
        <f>INDEX(City!$A$1:$P$95,AO$5,$C98)/1000</f>
        <v>0</v>
      </c>
      <c r="AP98" s="175">
        <f>INDEX(City!$A$1:$P$95,AP$5,$C98)/1000</f>
        <v>0</v>
      </c>
      <c r="AQ98" s="175">
        <f>INDEX(City!$A$1:$P$95,AQ$5,$C98)/1000</f>
        <v>0</v>
      </c>
      <c r="AR98" s="175">
        <f>INDEX(City!$A$1:$P$95,AR$5,$C98)/1000</f>
        <v>0</v>
      </c>
      <c r="AS98" s="175">
        <f>INDEX(City!$A$1:$P$95,AS$5,$C98)/1000</f>
        <v>0</v>
      </c>
      <c r="AT98" s="175">
        <f>INDEX(City!$A$1:$P$95,AT$5,$C98)/1000</f>
        <v>0</v>
      </c>
      <c r="AU98" s="175">
        <f>INDEX(City!$A$1:$P$95,AU$5,$C98)/1000</f>
        <v>0</v>
      </c>
      <c r="AV98" s="175">
        <f>INDEX(City!$A$1:$P$95,AV$5,$C98)/1000</f>
        <v>0</v>
      </c>
      <c r="AW98" s="175">
        <f>INDEX(City!$A$1:$P$95,AW$5,$C98)/1000</f>
        <v>0</v>
      </c>
      <c r="AX98" s="175">
        <f>INDEX(City!$A$1:$P$95,AX$5,$C98)/1000</f>
        <v>0</v>
      </c>
      <c r="AY98" s="175">
        <f>INDEX(City!$A$1:$P$95,AY$5,$C98)/1000</f>
        <v>0</v>
      </c>
      <c r="AZ98" s="175">
        <f>INDEX(City!$A$1:$P$95,AZ$5,$C98)/1000</f>
        <v>0</v>
      </c>
      <c r="BA98" s="175">
        <f>INDEX(City!$A$1:$P$95,BA$5,$C98)/1000</f>
        <v>0</v>
      </c>
      <c r="BB98" s="175">
        <f>INDEX(City!$A$1:$P$95,BB$5,$C98)/1000</f>
        <v>0</v>
      </c>
      <c r="BC98" s="175">
        <f>INDEX(City!$A$1:$P$95,BC$5,$C98)/1000</f>
        <v>0</v>
      </c>
      <c r="BD98" s="175">
        <f>INDEX(City!$A$1:$P$95,BD$5,$C98)/1000</f>
        <v>0</v>
      </c>
      <c r="BE98" s="175">
        <f>INDEX(City!$A$1:$P$95,BE$5,$C98)/1000</f>
        <v>0</v>
      </c>
      <c r="BF98" s="175">
        <f>INDEX(City!$A$1:$P$95,BF$5,$C98)/1000</f>
        <v>0</v>
      </c>
      <c r="BG98" s="175">
        <f>INDEX(City!$A$1:$P$95,BG$5,$C98)/1000</f>
        <v>0</v>
      </c>
      <c r="BH98" s="175">
        <f>INDEX(City!$A$1:$P$95,BH$5,$C98)/1000</f>
        <v>0</v>
      </c>
      <c r="BI98" s="478">
        <f>INDEX(City!$A$1:$P$95,BI$5,$C98)/1000</f>
        <v>0</v>
      </c>
      <c r="BJ98" s="478">
        <f>INDEX(City!$A$1:$P$95,BJ$5,$C98)/1000</f>
        <v>0</v>
      </c>
      <c r="BK98" s="478">
        <f>INDEX(City!$A$1:$P$95,BK$5,$C98)/1000</f>
        <v>0</v>
      </c>
      <c r="BL98" s="478">
        <f>INDEX(City!$A$1:$P$95,BL$5,$C98)/1000</f>
        <v>0</v>
      </c>
      <c r="BM98" s="478">
        <f>INDEX(City!$A$1:$P$95,BM$5,$C98)/1000</f>
        <v>0</v>
      </c>
      <c r="BN98" s="478">
        <f>INDEX(City!$A$1:$P$95,BN$5,$C98)/1000</f>
        <v>0</v>
      </c>
      <c r="BO98" s="735">
        <f>INDEX(City!$A$1:$P$95,BO$5,$C98)/1000</f>
        <v>0</v>
      </c>
      <c r="BP98" s="478">
        <f>INDEX(City!$A$1:$P$95,BP$5,$C98)/1000</f>
        <v>0</v>
      </c>
      <c r="BQ98" s="478">
        <f>INDEX(City!$A$1:$P$95,BQ$5,$C98)/1000</f>
        <v>0</v>
      </c>
      <c r="BR98" s="478">
        <f>INDEX(City!$A$1:$P$95,BR$5,$C98)/1000</f>
        <v>0</v>
      </c>
      <c r="BS98" s="478">
        <f>INDEX(City!$A$1:$P$95,BS$5,$C98)/1000</f>
        <v>0</v>
      </c>
      <c r="BT98" s="478">
        <f>INDEX(City!$A$1:$P$95,BT$5,$C98)/1000</f>
        <v>0</v>
      </c>
      <c r="BU98" s="478">
        <f>INDEX(City!$A$1:$P$95,BU$5,$C98)/1000</f>
        <v>0</v>
      </c>
      <c r="BV98" s="478">
        <f>INDEX(City!$A$1:$P$95,BV$5,$C98)/1000</f>
        <v>0</v>
      </c>
      <c r="BW98" s="478">
        <f>INDEX(City!$A$1:$P$95,BW$5,$C98)/1000</f>
        <v>0</v>
      </c>
      <c r="BX98" s="478">
        <f>INDEX(City!$A$1:$P$95,BX$5,$C98)/1000</f>
        <v>0</v>
      </c>
      <c r="BY98" s="478">
        <f>INDEX(City!$A$1:$P$95,BY$5,$C98)/1000</f>
        <v>0</v>
      </c>
      <c r="BZ98" s="478">
        <f>INDEX(City!$A$1:$P$95,BZ$5,$C98)/1000</f>
        <v>0</v>
      </c>
      <c r="CA98" s="735">
        <f>INDEX(City!$A$1:$P$95,CA$5,$C98)/1000</f>
        <v>0</v>
      </c>
      <c r="CB98" s="478">
        <f>INDEX(City!$A$1:$P$95,CB$5,$C98)/1000</f>
        <v>0</v>
      </c>
      <c r="CC98" s="478">
        <f>INDEX(City!$A$1:$P$95,CC$5,$C98)/1000</f>
        <v>0</v>
      </c>
      <c r="CD98" s="478">
        <f>INDEX(City!$A$1:$P$95,CD$5,$C98)/1000</f>
        <v>0</v>
      </c>
      <c r="CE98" s="478">
        <f>INDEX(City!$A$1:$P$95,CE$5,$C98)/1000</f>
        <v>0</v>
      </c>
      <c r="CF98" s="478">
        <f>INDEX(City!$A$1:$P$95,CF$5,$C98)/1000</f>
        <v>0</v>
      </c>
      <c r="CG98" s="478">
        <f>INDEX(City!$A$1:$P$95,CG$5,$C98)/1000</f>
        <v>0</v>
      </c>
      <c r="CH98" s="478">
        <f>INDEX(City!$A$1:$P$95,CH$5,$C98)/1000</f>
        <v>0</v>
      </c>
      <c r="CI98" s="478">
        <f>INDEX(City!$A$1:$P$95,CI$5,$C98)/1000</f>
        <v>0</v>
      </c>
      <c r="CJ98" s="478">
        <f>INDEX(City!$A$1:$P$95,CJ$5,$C98)/1000</f>
        <v>0</v>
      </c>
      <c r="CK98" s="478">
        <f>INDEX(City!$A$1:$P$95,CK$5,$C98)/1000</f>
        <v>0</v>
      </c>
      <c r="CL98" s="478">
        <f>INDEX(City!$A$1:$P$95,CL$5,$C98)/1000</f>
        <v>129.542</v>
      </c>
      <c r="CM98" s="478">
        <f>INDEX(City!$A$1:$P$95,CM$5,$C98)/1000</f>
        <v>114.43300000000001</v>
      </c>
      <c r="CN98" s="478">
        <f>INDEX(City!$A$1:$P$95,CN$5,$C98)/1000</f>
        <v>72.516000000000005</v>
      </c>
      <c r="CO98" s="478">
        <f>INDEX(City!$A$1:$P$95,CO$5,$C98)/1000</f>
        <v>190.80799999999999</v>
      </c>
      <c r="CP98" s="478">
        <f>INDEX(City!$A$1:$P$95,CP$5,$C98)/1000</f>
        <v>182.989</v>
      </c>
      <c r="CQ98" s="478">
        <f>INDEX(City!$A$1:$P$95,CQ$5,$C98)/1000</f>
        <v>69.069000000000003</v>
      </c>
      <c r="CR98" s="478">
        <f>INDEX(City!$A$1:$P$95,CR$5,$C98)/1000</f>
        <v>131.25299999999999</v>
      </c>
      <c r="CS98" s="478">
        <f>INDEX(City!$A$1:$P$260,CS$5,$C98)/1000</f>
        <v>119.291</v>
      </c>
      <c r="CT98" s="478">
        <f>INDEX(City!$A$1:$P$260,CT$5,$C98)/1000</f>
        <v>58.497999999999998</v>
      </c>
      <c r="CU98" s="478">
        <f>INDEX(City!$A$1:$P$260,CU$5,$C98)/1000</f>
        <v>627.79600000000005</v>
      </c>
      <c r="CV98" s="478">
        <f>INDEX(City!$A$1:$P$260,CV$5,$C98)/1000</f>
        <v>64.311000000000007</v>
      </c>
      <c r="CW98" s="478">
        <f>INDEX(City!$A$1:$P$260,CW$5,$C98)/1000</f>
        <v>92.503</v>
      </c>
      <c r="CX98" s="478">
        <f>INDEX(City!$A$1:$P$260,CX$5,$C98)/1000</f>
        <v>137.08099999999999</v>
      </c>
      <c r="CY98" s="478">
        <f>INDEX(City!$A$1:$P$260,CY$5,$C98)/1000</f>
        <v>106.099</v>
      </c>
      <c r="CZ98" s="478">
        <f>INDEX(City!$A$1:$P$260,CZ$5,$C98)/1000</f>
        <v>192.191</v>
      </c>
      <c r="DA98" s="478">
        <f>INDEX(City!$A$1:$P$260,DA$5,$C98)/1000</f>
        <v>105.82</v>
      </c>
      <c r="DB98" s="478">
        <f>INDEX(City!$A$1:$P$260,DB$5,$C98)/1000</f>
        <v>306.33300000000003</v>
      </c>
      <c r="DC98" s="478">
        <f>INDEX(City!$A$1:$P$260,DC$5,$C98)/1000</f>
        <v>275.37799999999999</v>
      </c>
      <c r="DD98" s="478">
        <f>INDEX(City!$A$1:$P$260,DD$5,$C98)/1000</f>
        <v>187.20099999999999</v>
      </c>
      <c r="DE98" s="478">
        <f>INDEX(City!$A$1:$P$260,DE$5,$C98)/1000</f>
        <v>163.75200000000001</v>
      </c>
      <c r="DF98" s="478">
        <f>INDEX(City!$A$1:$P$260,DF$5,$C98)/1000</f>
        <v>189.72300000000001</v>
      </c>
      <c r="DG98" s="478">
        <f>INDEX(City!$A$1:$P$260,DG$5,$C98)/1000</f>
        <v>240.42099999999999</v>
      </c>
      <c r="DH98" s="478">
        <f>INDEX(City!$A$1:$P$260,DH$5,$C98)/1000</f>
        <v>190.26300000000001</v>
      </c>
      <c r="DI98" s="478">
        <f>INDEX(City!$A$1:$P$260,DI$5,$C98)/1000</f>
        <v>226.32</v>
      </c>
      <c r="DJ98" s="478">
        <f>INDEX(City!$A$1:$P$260,DJ$5,$C98)/1000</f>
        <v>127.199</v>
      </c>
      <c r="DK98" s="478">
        <f>INDEX(City!$A$1:$P$260,DK$5,$C98)/1000</f>
        <v>221.23400000000001</v>
      </c>
      <c r="DL98" s="478">
        <f>INDEX(City!$A$1:$P$260,DL$5,$C98)/1000</f>
        <v>41.781999999999996</v>
      </c>
      <c r="DM98" s="478">
        <f>INDEX(City!$A$1:$P$260,DM$5,$C98)/1000</f>
        <v>0.46400000000000002</v>
      </c>
      <c r="DN98" s="478">
        <f>INDEX(City!$A$1:$P$260,DN$5,$C98)/1000</f>
        <v>1.9339999999999999</v>
      </c>
      <c r="DO98" s="478">
        <f>INDEX(City!$A$1:$P$260,DO$5,$C98)/1000</f>
        <v>2.601</v>
      </c>
      <c r="DP98" s="478">
        <f>INDEX(City!$A$1:$P$260,DP$5,$C98)/1000</f>
        <v>1.0999999999999999E-2</v>
      </c>
      <c r="DQ98" s="478">
        <f>INDEX(City!$A$1:$P$260,DQ$5,$C98)/1000</f>
        <v>0.57699999999999996</v>
      </c>
      <c r="DR98" s="478">
        <f>INDEX(City!$A$1:$P$260,DR$5,$C98)/1000</f>
        <v>0.29499999999999998</v>
      </c>
      <c r="DS98" s="478">
        <f>INDEX(City!$A$1:$P$260,DS$5,$C98)/1000</f>
        <v>0.76</v>
      </c>
      <c r="DT98" s="478">
        <f>INDEX(City!$A$1:$P$260,DT$5,$C98)/1000</f>
        <v>2.2829999999999999</v>
      </c>
      <c r="DU98" s="478">
        <f>INDEX(City!$A$1:$P$260,DU$5,$C98)/1000</f>
        <v>0.54700000000000004</v>
      </c>
      <c r="DV98" s="478">
        <f>INDEX(City!$A$1:$P$260,DV$5,$C98)/1000</f>
        <v>1.26</v>
      </c>
      <c r="DW98" s="478">
        <f>INDEX(City!$A$1:$P$260,DW$5,$C98)/1000</f>
        <v>3.016</v>
      </c>
      <c r="DX98" s="478">
        <f>INDEX(City!$A$1:$P$260,DX$5,$C98)/1000</f>
        <v>48.104999999999997</v>
      </c>
      <c r="DY98" s="478">
        <f>INDEX(City!$A$1:$P$260,DY$5,$C98)/1000</f>
        <v>0.21299999999999999</v>
      </c>
      <c r="DZ98" s="478">
        <f>INDEX(City!$A$1:$P$260,DZ$5,$C98)/1000</f>
        <v>1.3049999999999999</v>
      </c>
      <c r="EA98" s="478">
        <f>INDEX(City!$A$1:$P$260,EA$5,$C98)/1000</f>
        <v>0.108</v>
      </c>
      <c r="EB98" s="478">
        <f>INDEX(City!$A$1:$P$260,EB$5,$C98)/1000</f>
        <v>3.03</v>
      </c>
      <c r="EC98" s="478">
        <f>INDEX(City!$A$1:$P$260,EC$5,$C98)/1000</f>
        <v>3.4830000000000001</v>
      </c>
      <c r="ED98" s="478">
        <f>INDEX(City!$A$1:$P$260,ED$5,$C98)/1000</f>
        <v>0.184</v>
      </c>
      <c r="EE98" s="478">
        <f>INDEX(City!$A$1:$P$260,EE$5,$C98)/1000</f>
        <v>0.91500000000000004</v>
      </c>
      <c r="EF98" s="478">
        <f>INDEX(City!$A$1:$P$260,EF$5,$C98)/1000</f>
        <v>0</v>
      </c>
      <c r="EG98" s="478">
        <f>INDEX(City!$A$1:$P$260,EG$5,$C98)/1000</f>
        <v>0</v>
      </c>
      <c r="EH98" s="478">
        <f>INDEX(City!$A$1:$P$260,EH$5,$C98)/1000</f>
        <v>0</v>
      </c>
      <c r="EI98" s="478">
        <f>INDEX(City!$A$1:$P$260,EI$5,$C98)/1000</f>
        <v>0</v>
      </c>
      <c r="EJ98" s="478">
        <f>INDEX(City!$A$1:$P$260,EJ$5,$C98)/1000</f>
        <v>0</v>
      </c>
      <c r="EK98" s="478">
        <f>INDEX(City!$A$1:$P$260,EK$5,$C98)/1000</f>
        <v>0</v>
      </c>
      <c r="EL98" s="478">
        <f>INDEX(City!$A$1:$P$260,EL$5,$C98)/1000</f>
        <v>0</v>
      </c>
      <c r="EM98" s="478">
        <f>INDEX(City!$A$1:$P$260,EM$5,$C98)/1000</f>
        <v>0</v>
      </c>
      <c r="EN98" s="478">
        <f>INDEX(City!$A$1:$P$260,EN$5,$C98)/1000</f>
        <v>0</v>
      </c>
      <c r="EO98" s="478">
        <f>INDEX(City!$A$1:$P$260,EO$5,$C98)/1000</f>
        <v>0</v>
      </c>
      <c r="EP98" s="478">
        <f>INDEX(City!$A$1:$P$260,EP$5,$C98)/1000</f>
        <v>0</v>
      </c>
      <c r="EQ98" s="478">
        <f>INDEX(City!$A$1:$P$260,EQ$5,$C98)/1000</f>
        <v>0</v>
      </c>
      <c r="ER98" s="478">
        <f>INDEX(City!$A$1:$P$260,ER$5,$C98)/1000</f>
        <v>0</v>
      </c>
      <c r="ES98" s="478">
        <f>INDEX(City!$A$1:$P$260,ES$5,$C98)/1000</f>
        <v>0</v>
      </c>
      <c r="ET98" s="478">
        <f>INDEX(City!$A$1:$P$260,ET$5,$C98)/1000</f>
        <v>0</v>
      </c>
      <c r="EU98" s="478">
        <f>INDEX(City!$A$1:$P$260,EU$5,$C98)/1000</f>
        <v>0</v>
      </c>
      <c r="EV98" s="478">
        <f>INDEX(City!$A$1:$P$260,EV$5,$C98)/1000</f>
        <v>0</v>
      </c>
      <c r="EW98" s="478">
        <f>INDEX(City!$A$1:$P$260,EW$5,$C98)/1000</f>
        <v>0</v>
      </c>
      <c r="EX98" s="478">
        <f>INDEX(City!$A$1:$P$260,EX$5,$C98)/1000</f>
        <v>0</v>
      </c>
      <c r="EY98" s="478">
        <f>INDEX(City!$A$1:$P$260,EY$5,$C98)/1000</f>
        <v>0</v>
      </c>
      <c r="EZ98" s="478">
        <f>INDEX(City!$A$1:$P$260,EZ$5,$C98)/1000</f>
        <v>0</v>
      </c>
      <c r="FA98" s="478">
        <f>INDEX(City!$A$1:$P$260,FA$5,$C98)/1000</f>
        <v>0</v>
      </c>
      <c r="FB98" s="478">
        <f>INDEX(City!$A$1:$P$260,FB$5,$C98)/1000</f>
        <v>0</v>
      </c>
      <c r="FC98" s="478">
        <f>INDEX(City!$A$1:$P$260,FC$5,$C98)/1000</f>
        <v>0</v>
      </c>
      <c r="FD98" s="478">
        <f>INDEX(City!$A$1:$P$260,FD$5,$C98)/1000</f>
        <v>0</v>
      </c>
      <c r="FE98" s="478">
        <f>INDEX(City!$A$1:$P$260,FE$5,$C98)/1000</f>
        <v>0</v>
      </c>
      <c r="FF98" s="478">
        <f>INDEX(City!$A$1:$P$260,FF$5,$C98)/1000</f>
        <v>0</v>
      </c>
      <c r="FG98" s="478">
        <f>INDEX(City!$A$1:$P$260,FG$5,$C98)/1000</f>
        <v>0</v>
      </c>
      <c r="FH98" s="478">
        <f>INDEX(City!$A$1:$P$260,FH$5,$C98)/1000</f>
        <v>0</v>
      </c>
      <c r="FI98" s="478">
        <f>INDEX(City!$A$1:$P$260,FI$5,$C98)/1000</f>
        <v>0</v>
      </c>
      <c r="FJ98" s="478">
        <f>INDEX(City!$A$1:$P$260,FJ$5,$C98)/1000</f>
        <v>0</v>
      </c>
      <c r="FK98" s="478">
        <f>INDEX(City!$A$1:$P$260,FK$5,$C98)/1000</f>
        <v>0</v>
      </c>
      <c r="FL98" s="478">
        <f>INDEX(City!$A$1:$P$260,FL$5,$C98)/1000</f>
        <v>0</v>
      </c>
      <c r="FM98" s="478">
        <f>INDEX(City!$A$1:$P$260,FM$5,$C98)/1000</f>
        <v>0</v>
      </c>
      <c r="FN98" s="478">
        <f>INDEX(City!$A$1:$P$260,FN$5,$C98)/1000</f>
        <v>0</v>
      </c>
      <c r="FO98" s="478">
        <f>INDEX(City!$A$1:$P$260,FO$5,$C98)/1000</f>
        <v>0</v>
      </c>
      <c r="FP98" s="478">
        <f>INDEX(City!$A$1:$P$260,FP$5,$C98)/1000</f>
        <v>0</v>
      </c>
      <c r="FQ98" s="478">
        <f>INDEX(City!$A$1:$P$260,FQ$5,$C98)/1000</f>
        <v>0</v>
      </c>
      <c r="FR98" s="478">
        <f>INDEX(City!$A$1:$P$260,FR$5,$C98)/1000</f>
        <v>0</v>
      </c>
      <c r="FS98" s="478">
        <f>INDEX(City!$A$1:$P$260,FS$5,$C98)/1000</f>
        <v>0</v>
      </c>
      <c r="FT98" s="478">
        <f>INDEX(City!$A$1:$P$260,FT$5,$C98)/1000</f>
        <v>0</v>
      </c>
      <c r="FU98" s="478">
        <f>INDEX(City!$A$1:$P$260,FU$5,$C98)/1000</f>
        <v>0</v>
      </c>
      <c r="FV98" s="478">
        <f>INDEX(City!$A$1:$P$260,FV$5,$C98)/1000</f>
        <v>0</v>
      </c>
      <c r="FW98" s="478">
        <f>INDEX(City!$A$1:$P$260,FW$5,$C98)/1000</f>
        <v>0</v>
      </c>
      <c r="FX98" s="478">
        <f>INDEX(City!$A$1:$P$260,FX$5,$C98)/1000</f>
        <v>0</v>
      </c>
      <c r="FY98" s="478">
        <f>INDEX(City!$A$1:$P$260,FY$5,$C98)/1000</f>
        <v>0</v>
      </c>
      <c r="FZ98" s="478">
        <f>INDEX(City!$A$1:$P$260,FZ$5,$C98)/1000</f>
        <v>0</v>
      </c>
      <c r="GA98" s="478">
        <f>INDEX(City!$A$1:$P$260,GA$5,$C98)/1000</f>
        <v>0</v>
      </c>
      <c r="GB98" s="478">
        <f>INDEX(City!$A$1:$P$260,GB$5,$C98)/1000</f>
        <v>0</v>
      </c>
      <c r="GC98" s="478">
        <f>INDEX(City!$A$1:$P$260,GC$5,$C98)/1000</f>
        <v>0</v>
      </c>
      <c r="GD98" s="478">
        <f>INDEX(City!$A$1:$P$260,GD$5,$C98)/1000</f>
        <v>0</v>
      </c>
      <c r="GE98" s="478">
        <f>INDEX(City!$A$1:$P$260,GE$5,$C98)/1000</f>
        <v>0</v>
      </c>
      <c r="GF98" s="478"/>
      <c r="GG98" s="478"/>
      <c r="GH98" s="173"/>
      <c r="GI98" s="173"/>
      <c r="GJ98" s="173"/>
      <c r="GK98" s="173"/>
      <c r="GL98" s="173"/>
      <c r="GM98" s="173"/>
      <c r="GN98" s="173"/>
      <c r="GO98" s="173"/>
      <c r="GP98" s="173"/>
      <c r="GQ98" s="173"/>
      <c r="GR98" s="173"/>
      <c r="GS98" s="173"/>
    </row>
    <row r="99" spans="1:208">
      <c r="A99" s="2"/>
      <c r="C99" s="190">
        <f>City!D$1</f>
        <v>4</v>
      </c>
      <c r="D99" s="189" t="s">
        <v>469</v>
      </c>
      <c r="E99" s="190" t="s">
        <v>468</v>
      </c>
      <c r="F99" s="208">
        <f>INDEX(City!$A$1:$P$260,F$5,$C99)/1000</f>
        <v>0</v>
      </c>
      <c r="G99" s="208">
        <f>INDEX(City!$A$1:$P$260,G$5,$C99)/1000</f>
        <v>0</v>
      </c>
      <c r="H99" s="208">
        <f>INDEX(City!$A$1:$P$260,H$5,$C99)/1000</f>
        <v>0</v>
      </c>
      <c r="I99" s="208">
        <f>INDEX(City!$A$1:$P$260,I$5,$C99)/1000</f>
        <v>0</v>
      </c>
      <c r="J99" s="208">
        <f>INDEX(City!$A$1:$P$260,J$5,$C99)/1000</f>
        <v>0</v>
      </c>
      <c r="K99" s="208">
        <f>INDEX(City!$A$1:$P$260,K$5,$C99)/1000</f>
        <v>0</v>
      </c>
      <c r="L99" s="208">
        <f>INDEX(City!$A$1:$P$260,L$5,$C99)/1000</f>
        <v>0</v>
      </c>
      <c r="M99" s="208">
        <f>INDEX(City!$A$1:$P$260,M$5,$C99)/1000</f>
        <v>0</v>
      </c>
      <c r="N99" s="208">
        <f>INDEX(City!$A$1:$P$260,N$5,$C99)/1000</f>
        <v>0</v>
      </c>
      <c r="O99" s="208">
        <f>INDEX(City!$A$1:$P$260,O$5,$C99)/1000</f>
        <v>0</v>
      </c>
      <c r="P99" s="208">
        <f>INDEX(City!$A$1:$P$260,P$5,$C99)/1000</f>
        <v>0</v>
      </c>
      <c r="Q99" s="208">
        <f>INDEX(City!$A$1:$P$260,Q$5,$C99)/1000</f>
        <v>0</v>
      </c>
      <c r="R99" s="208">
        <f>INDEX(City!$A$1:$P$260,R$5,$C99)/1000</f>
        <v>0</v>
      </c>
      <c r="S99" s="208">
        <f>INDEX(City!$A$1:$P$260,S$5,$C99)/1000</f>
        <v>0</v>
      </c>
      <c r="T99" s="208">
        <f>INDEX(City!$A$1:$P$260,T$5,$C99)/1000</f>
        <v>0</v>
      </c>
      <c r="U99" s="208">
        <f>INDEX(City!$A$1:$P$260,U$5,$C99)/1000</f>
        <v>0</v>
      </c>
      <c r="V99" s="208">
        <f>INDEX(City!$A$1:$P$260,V$5,$C99)/1000</f>
        <v>0</v>
      </c>
      <c r="W99" s="208">
        <f>INDEX(City!$A$1:$P$260,W$5,$C99)/1000</f>
        <v>0</v>
      </c>
      <c r="X99" s="208">
        <f>INDEX(City!$A$1:$P$260,X$5,$C99)/1000</f>
        <v>0</v>
      </c>
      <c r="Y99" s="208">
        <f>INDEX(City!$A$1:$P$260,Y$5,$C99)/1000</f>
        <v>0</v>
      </c>
      <c r="Z99" s="208">
        <f>INDEX(City!$A$1:$P$260,Z$5,$C99)/1000</f>
        <v>0</v>
      </c>
      <c r="AA99" s="208">
        <f>INDEX(City!$A$1:$P$260,AA$5,$C99)/1000</f>
        <v>0</v>
      </c>
      <c r="AB99" s="208">
        <f>INDEX(City!$A$1:$P$260,AB$5,$C99)/1000</f>
        <v>0</v>
      </c>
      <c r="AC99" s="208">
        <f>INDEX(City!$A$1:$P$260,AC$5,$C99)/1000</f>
        <v>0</v>
      </c>
      <c r="AD99" s="208">
        <f>INDEX(City!$A$1:$P$260,AD$5,$C99)/1000</f>
        <v>0</v>
      </c>
      <c r="AE99" s="208">
        <f>INDEX(City!$A$1:$P$260,AE$5,$C99)/1000</f>
        <v>0</v>
      </c>
      <c r="AF99" s="208">
        <f>INDEX(City!$A$1:$P$260,AF$5,$C99)/1000</f>
        <v>0</v>
      </c>
      <c r="AG99" s="208">
        <f>INDEX(City!$A$1:$P$260,AG$5,$C99)/1000</f>
        <v>0</v>
      </c>
      <c r="AH99" s="208">
        <f>INDEX(City!$A$1:$P$260,AH$5,$C99)/1000</f>
        <v>0</v>
      </c>
      <c r="AI99" s="208">
        <f>INDEX(City!$A$1:$P$260,AI$5,$C99)/1000</f>
        <v>0</v>
      </c>
      <c r="AJ99" s="7">
        <f>INDEX(City!$A$1:$P$260,AJ$5,$C99)/1000</f>
        <v>0</v>
      </c>
      <c r="AK99" s="7">
        <f>INDEX(City!$A$1:$P$260,AK$5,$C99)/1000</f>
        <v>0</v>
      </c>
      <c r="AL99" s="7">
        <f>INDEX(City!$A$1:$P$260,AL$5,$C99)/1000</f>
        <v>0</v>
      </c>
      <c r="AM99" s="7">
        <f>INDEX(City!$A$1:$P$260,AM$5,$C99)/1000</f>
        <v>0</v>
      </c>
      <c r="AN99" s="7">
        <f>INDEX(City!$A$1:$P$260,AN$5,$C99)/1000</f>
        <v>0</v>
      </c>
      <c r="AO99" s="7">
        <f>INDEX(City!$A$1:$P$260,AO$5,$C99)/1000</f>
        <v>0</v>
      </c>
      <c r="AP99" s="7">
        <f>INDEX(City!$A$1:$P$260,AP$5,$C99)/1000</f>
        <v>0</v>
      </c>
      <c r="AQ99" s="7">
        <f>INDEX(City!$A$1:$P$260,AQ$5,$C99)/1000</f>
        <v>0</v>
      </c>
      <c r="AR99" s="7">
        <f>INDEX(City!$A$1:$P$260,AR$5,$C99)/1000</f>
        <v>0</v>
      </c>
      <c r="AS99" s="7">
        <f>INDEX(City!$A$1:$P$260,AS$5,$C99)/1000</f>
        <v>0</v>
      </c>
      <c r="AT99" s="7">
        <f>INDEX(City!$A$1:$P$260,AT$5,$C99)/1000</f>
        <v>0</v>
      </c>
      <c r="AU99" s="7">
        <f>INDEX(City!$A$1:$P$260,AU$5,$C99)/1000</f>
        <v>0</v>
      </c>
      <c r="AV99" s="7">
        <f>INDEX(City!$A$1:$P$260,AV$5,$C99)/1000</f>
        <v>0</v>
      </c>
      <c r="AW99" s="7">
        <f>INDEX(City!$A$1:$P$260,AW$5,$C99)/1000</f>
        <v>0</v>
      </c>
      <c r="AX99" s="7">
        <f>INDEX(City!$A$1:$P$260,AX$5,$C99)/1000</f>
        <v>0</v>
      </c>
      <c r="AY99" s="7">
        <f>INDEX(City!$A$1:$P$260,AY$5,$C99)/1000</f>
        <v>0</v>
      </c>
      <c r="AZ99" s="7">
        <f>INDEX(City!$A$1:$P$260,AZ$5,$C99)/1000</f>
        <v>0</v>
      </c>
      <c r="BA99" s="7">
        <f>INDEX(City!$A$1:$P$260,BA$5,$C99)/1000</f>
        <v>0</v>
      </c>
      <c r="BB99" s="7">
        <f>INDEX(City!$A$1:$P$260,BB$5,$C99)/1000</f>
        <v>0</v>
      </c>
      <c r="BC99" s="7">
        <f>INDEX(City!$A$1:$P$260,BC$5,$C99)/1000</f>
        <v>0</v>
      </c>
      <c r="BD99" s="7">
        <f>INDEX(City!$A$1:$P$260,BD$5,$C99)/1000</f>
        <v>0</v>
      </c>
      <c r="BE99" s="7">
        <f>INDEX(City!$A$1:$P$260,BE$5,$C99)/1000</f>
        <v>0</v>
      </c>
      <c r="BF99" s="7">
        <f>INDEX(City!$A$1:$P$260,BF$5,$C99)/1000</f>
        <v>0</v>
      </c>
      <c r="BG99" s="7">
        <f>INDEX(City!$A$1:$P$260,BG$5,$C99)/1000</f>
        <v>0</v>
      </c>
      <c r="BH99" s="7">
        <f>INDEX(City!$A$1:$P$260,BH$5,$C99)/1000</f>
        <v>0</v>
      </c>
      <c r="BI99" s="482">
        <f>INDEX(City!$A$1:$P$260,BI$5,$C99)/1000</f>
        <v>0</v>
      </c>
      <c r="BJ99" s="482">
        <f>INDEX(City!$A$1:$P$260,BJ$5,$C99)/1000</f>
        <v>0</v>
      </c>
      <c r="BK99" s="482">
        <f>INDEX(City!$A$1:$P$260,BK$5,$C99)/1000</f>
        <v>0</v>
      </c>
      <c r="BL99" s="482">
        <f>INDEX(City!$A$1:$P$260,BL$5,$C99)/1000</f>
        <v>0</v>
      </c>
      <c r="BM99" s="482">
        <f>INDEX(City!$A$1:$P$260,BM$5,$C99)/1000</f>
        <v>0</v>
      </c>
      <c r="BN99" s="482">
        <f>INDEX(City!$A$1:$P$260,BN$5,$C99)/1000</f>
        <v>0</v>
      </c>
      <c r="BO99" s="737">
        <f>INDEX(City!$A$1:$P$260,BO$5,$C99)/1000</f>
        <v>0</v>
      </c>
      <c r="BP99" s="482">
        <f>INDEX(City!$A$1:$P$260,BP$5,$C99)/1000</f>
        <v>0</v>
      </c>
      <c r="BQ99" s="482">
        <f>INDEX(City!$A$1:$P$260,BQ$5,$C99)/1000</f>
        <v>0</v>
      </c>
      <c r="BR99" s="482">
        <f>INDEX(City!$A$1:$P$260,BR$5,$C99)/1000</f>
        <v>0</v>
      </c>
      <c r="BS99" s="482">
        <f>INDEX(City!$A$1:$P$260,BS$5,$C99)/1000</f>
        <v>0</v>
      </c>
      <c r="BT99" s="482">
        <f>INDEX(City!$A$1:$P$260,BT$5,$C99)/1000</f>
        <v>0</v>
      </c>
      <c r="BU99" s="482">
        <f>INDEX(City!$A$1:$P$260,BU$5,$C99)/1000</f>
        <v>0</v>
      </c>
      <c r="BV99" s="482">
        <f>INDEX(City!$A$1:$P$260,BV$5,$C99)/1000</f>
        <v>0</v>
      </c>
      <c r="BW99" s="482">
        <f>INDEX(City!$A$1:$P$260,BW$5,$C99)/1000</f>
        <v>0</v>
      </c>
      <c r="BX99" s="482">
        <f>INDEX(City!$A$1:$P$260,BX$5,$C99)/1000</f>
        <v>0</v>
      </c>
      <c r="BY99" s="482">
        <f>INDEX(City!$A$1:$P$260,BY$5,$C99)/1000</f>
        <v>0</v>
      </c>
      <c r="BZ99" s="482">
        <f>INDEX(City!$A$1:$P$260,BZ$5,$C99)/1000</f>
        <v>0</v>
      </c>
      <c r="CA99" s="737">
        <f>INDEX(City!$A$1:$P$260,CA$5,$C99)/1000</f>
        <v>0</v>
      </c>
      <c r="CB99" s="482">
        <f>INDEX(City!$A$1:$P$260,CB$5,$C99)/1000</f>
        <v>0</v>
      </c>
      <c r="CC99" s="482">
        <f>INDEX(City!$A$1:$P$260,CC$5,$C99)/1000</f>
        <v>0</v>
      </c>
      <c r="CD99" s="482">
        <f>INDEX(City!$A$1:$P$260,CD$5,$C99)/1000</f>
        <v>0</v>
      </c>
      <c r="CE99" s="482">
        <f>INDEX(City!$A$1:$P$260,CE$5,$C99)/1000</f>
        <v>0</v>
      </c>
      <c r="CF99" s="482">
        <f>INDEX(City!$A$1:$P$260,CF$5,$C99)/1000</f>
        <v>0</v>
      </c>
      <c r="CG99" s="482">
        <f>INDEX(City!$A$1:$P$260,CG$5,$C99)/1000</f>
        <v>0</v>
      </c>
      <c r="CH99" s="482">
        <f>INDEX(City!$A$1:$P$260,CH$5,$C99)/1000</f>
        <v>0</v>
      </c>
      <c r="CI99" s="482">
        <f>INDEX(City!$A$1:$P$260,CI$5,$C99)/1000</f>
        <v>0</v>
      </c>
      <c r="CJ99" s="482">
        <f>INDEX(City!$A$1:$P$260,CJ$5,$C99)/1000</f>
        <v>0</v>
      </c>
      <c r="CK99" s="482">
        <f>INDEX(City!$A$1:$P$260,CK$5,$C99)/1000</f>
        <v>0</v>
      </c>
      <c r="CL99" s="482">
        <f>INDEX(City!$A$1:$P$260,CL$5,$C99)/1000</f>
        <v>-0.81</v>
      </c>
      <c r="CM99" s="482">
        <f>INDEX(City!$A$1:$P$260,CM$5,$C99)/1000</f>
        <v>1.536</v>
      </c>
      <c r="CN99" s="482">
        <f>INDEX(City!$A$1:$P$260,CN$5,$C99)/1000</f>
        <v>3.0649999999999999</v>
      </c>
      <c r="CO99" s="482">
        <f>INDEX(City!$A$1:$P$260,CO$5,$C99)/1000</f>
        <v>8.1940000000000008</v>
      </c>
      <c r="CP99" s="482">
        <f>INDEX(City!$A$1:$P$260,CP$5,$C99)/1000</f>
        <v>-0.54100000000000004</v>
      </c>
      <c r="CQ99" s="482">
        <f>INDEX(City!$A$1:$P$260,CQ$5,$C99)/1000</f>
        <v>3.7850000000000001</v>
      </c>
      <c r="CR99" s="482">
        <f>INDEX(City!$A$1:$P$260,CR$5,$C99)/1000</f>
        <v>6.5250000000000004</v>
      </c>
      <c r="CS99" s="482">
        <f>INDEX(City!$A$1:$P$260,CS$5,$C99)/1000</f>
        <v>1.071</v>
      </c>
      <c r="CT99" s="482">
        <f>INDEX(City!$A$1:$P$260,CT$5,$C99)/1000</f>
        <v>1.1719999999999999</v>
      </c>
      <c r="CU99" s="482">
        <f>INDEX(City!$A$1:$P$260,CU$5,$C99)/1000</f>
        <v>5.9249999999999998</v>
      </c>
      <c r="CV99" s="482">
        <f>INDEX(City!$A$1:$P$260,CV$5,$C99)/1000</f>
        <v>-0.42099999999999999</v>
      </c>
      <c r="CW99" s="482">
        <f>INDEX(City!$A$1:$P$260,CW$5,$C99)/1000</f>
        <v>6.1619999999999999</v>
      </c>
      <c r="CX99" s="482">
        <f>INDEX(City!$A$1:$P$260,CX$5,$C99)/1000</f>
        <v>6.1130000000000004</v>
      </c>
      <c r="CY99" s="482">
        <f>INDEX(City!$A$1:$P$260,CY$5,$C99)/1000</f>
        <v>-1.2110000000000001</v>
      </c>
      <c r="CZ99" s="482">
        <f>INDEX(City!$A$1:$P$260,CZ$5,$C99)/1000</f>
        <v>1.385</v>
      </c>
      <c r="DA99" s="482">
        <f>INDEX(City!$A$1:$P$260,DA$5,$C99)/1000</f>
        <v>5.2380000000000004</v>
      </c>
      <c r="DB99" s="482">
        <f>INDEX(City!$A$1:$P$260,DB$5,$C99)/1000</f>
        <v>12.555</v>
      </c>
      <c r="DC99" s="482">
        <f>INDEX(City!$A$1:$P$260,DC$5,$C99)/1000</f>
        <v>20.228999999999999</v>
      </c>
      <c r="DD99" s="482">
        <f>INDEX(City!$A$1:$P$260,DD$5,$C99)/1000</f>
        <v>2.5390000000000001</v>
      </c>
      <c r="DE99" s="482">
        <f>INDEX(City!$A$1:$P$260,DE$5,$C99)/1000</f>
        <v>7.9960000000000004</v>
      </c>
      <c r="DF99" s="482">
        <f>INDEX(City!$A$1:$P$260,DF$5,$C99)/1000</f>
        <v>6.9909999999999997</v>
      </c>
      <c r="DG99" s="482">
        <f>INDEX(City!$A$1:$P$260,DG$5,$C99)/1000</f>
        <v>6.2869999999999999</v>
      </c>
      <c r="DH99" s="482">
        <f>INDEX(City!$A$1:$P$260,DH$5,$C99)/1000</f>
        <v>2.1850000000000001</v>
      </c>
      <c r="DI99" s="482">
        <f>INDEX(City!$A$1:$P$260,DI$5,$C99)/1000</f>
        <v>9.5489999999999995</v>
      </c>
      <c r="DJ99" s="482">
        <f>INDEX(City!$A$1:$P$260,DJ$5,$C99)/1000</f>
        <v>3.7229999999999999</v>
      </c>
      <c r="DK99" s="482">
        <f>INDEX(City!$A$1:$P$260,DK$5,$C99)/1000</f>
        <v>11.823</v>
      </c>
      <c r="DL99" s="482">
        <f>INDEX(City!$A$1:$P$260,DL$5,$C99)/1000</f>
        <v>0.66100000000000003</v>
      </c>
      <c r="DM99" s="482">
        <f>INDEX(City!$A$1:$P$260,DM$5,$C99)/1000</f>
        <v>8.0000000000000002E-3</v>
      </c>
      <c r="DN99" s="482">
        <f>INDEX(City!$A$1:$P$260,DN$5,$C99)/1000</f>
        <v>-0.11</v>
      </c>
      <c r="DO99" s="482">
        <f>INDEX(City!$A$1:$P$260,DO$5,$C99)/1000</f>
        <v>0.16500000000000001</v>
      </c>
      <c r="DP99" s="482">
        <f>INDEX(City!$A$1:$P$260,DP$5,$C99)/1000</f>
        <v>-3.0000000000000001E-3</v>
      </c>
      <c r="DQ99" s="482">
        <f>INDEX(City!$A$1:$P$260,DQ$5,$C99)/1000</f>
        <v>-8.9999999999999993E-3</v>
      </c>
      <c r="DR99" s="482">
        <f>INDEX(City!$A$1:$P$260,DR$5,$C99)/1000</f>
        <v>7.9000000000000001E-2</v>
      </c>
      <c r="DS99" s="482">
        <f>INDEX(City!$A$1:$P$260,DS$5,$C99)/1000</f>
        <v>0.113</v>
      </c>
      <c r="DT99" s="482">
        <f>INDEX(City!$A$1:$P$260,DT$5,$C99)/1000</f>
        <v>5.1999999999999998E-2</v>
      </c>
      <c r="DU99" s="482">
        <f>INDEX(City!$A$1:$P$260,DU$5,$C99)/1000</f>
        <v>0.157</v>
      </c>
      <c r="DV99" s="482">
        <f>INDEX(City!$A$1:$P$260,DV$5,$C99)/1000</f>
        <v>1.4E-2</v>
      </c>
      <c r="DW99" s="482">
        <f>INDEX(City!$A$1:$P$260,DW$5,$C99)/1000</f>
        <v>-1.601</v>
      </c>
      <c r="DX99" s="482">
        <f>INDEX(City!$A$1:$P$260,DX$5,$C99)/1000</f>
        <v>7.6820000000000004</v>
      </c>
      <c r="DY99" s="482">
        <f>INDEX(City!$A$1:$P$260,DY$5,$C99)/1000</f>
        <v>1.9E-2</v>
      </c>
      <c r="DZ99" s="482">
        <f>INDEX(City!$A$1:$P$260,DZ$5,$C99)/1000</f>
        <v>-2.5000000000000001E-2</v>
      </c>
      <c r="EA99" s="482">
        <f>INDEX(City!$A$1:$P$260,EA$5,$C99)/1000</f>
        <v>2.1999999999999999E-2</v>
      </c>
      <c r="EB99" s="482">
        <f>INDEX(City!$A$1:$P$260,EB$5,$C99)/1000</f>
        <v>0.17299999999999999</v>
      </c>
      <c r="EC99" s="482">
        <f>INDEX(City!$A$1:$P$260,EC$5,$C99)/1000</f>
        <v>-0.66700000000000004</v>
      </c>
      <c r="ED99" s="482">
        <f>INDEX(City!$A$1:$P$260,ED$5,$C99)/1000</f>
        <v>0.08</v>
      </c>
      <c r="EE99" s="482">
        <f>INDEX(City!$A$1:$P$260,EE$5,$C99)/1000</f>
        <v>6.7000000000000004E-2</v>
      </c>
      <c r="EF99" s="482">
        <f>INDEX(City!$A$1:$P$260,EF$5,$C99)/1000</f>
        <v>0</v>
      </c>
      <c r="EG99" s="482">
        <f>INDEX(City!$A$1:$P$260,EG$5,$C99)/1000</f>
        <v>0</v>
      </c>
      <c r="EH99" s="482">
        <f>INDEX(City!$A$1:$P$260,EH$5,$C99)/1000</f>
        <v>0</v>
      </c>
      <c r="EI99" s="482">
        <f>INDEX(City!$A$1:$P$260,EI$5,$C99)/1000</f>
        <v>0</v>
      </c>
      <c r="EJ99" s="482">
        <f>INDEX(City!$A$1:$P$260,EJ$5,$C99)/1000</f>
        <v>0</v>
      </c>
      <c r="EK99" s="482">
        <f>INDEX(City!$A$1:$P$260,EK$5,$C99)/1000</f>
        <v>0</v>
      </c>
      <c r="EL99" s="482">
        <f>INDEX(City!$A$1:$P$260,EL$5,$C99)/1000</f>
        <v>0</v>
      </c>
      <c r="EM99" s="482">
        <f>INDEX(City!$A$1:$P$260,EM$5,$C99)/1000</f>
        <v>0</v>
      </c>
      <c r="EN99" s="482">
        <f>INDEX(City!$A$1:$P$260,EN$5,$C99)/1000</f>
        <v>0</v>
      </c>
      <c r="EO99" s="482">
        <f>INDEX(City!$A$1:$P$260,EO$5,$C99)/1000</f>
        <v>0</v>
      </c>
      <c r="EP99" s="482">
        <f>INDEX(City!$A$1:$P$260,EP$5,$C99)/1000</f>
        <v>0</v>
      </c>
      <c r="EQ99" s="482">
        <f>INDEX(City!$A$1:$P$260,EQ$5,$C99)/1000</f>
        <v>0</v>
      </c>
      <c r="ER99" s="482">
        <f>INDEX(City!$A$1:$P$260,ER$5,$C99)/1000</f>
        <v>0</v>
      </c>
      <c r="ES99" s="482">
        <f>INDEX(City!$A$1:$P$260,ES$5,$C99)/1000</f>
        <v>0</v>
      </c>
      <c r="ET99" s="482">
        <f>INDEX(City!$A$1:$P$260,ET$5,$C99)/1000</f>
        <v>0</v>
      </c>
      <c r="EU99" s="482">
        <f>INDEX(City!$A$1:$P$260,EU$5,$C99)/1000</f>
        <v>0</v>
      </c>
      <c r="EV99" s="482">
        <f>INDEX(City!$A$1:$P$260,EV$5,$C99)/1000</f>
        <v>0</v>
      </c>
      <c r="EW99" s="482">
        <f>INDEX(City!$A$1:$P$260,EW$5,$C99)/1000</f>
        <v>0</v>
      </c>
      <c r="EX99" s="482">
        <f>INDEX(City!$A$1:$P$260,EX$5,$C99)/1000</f>
        <v>0</v>
      </c>
      <c r="EY99" s="482">
        <f>INDEX(City!$A$1:$P$260,EY$5,$C99)/1000</f>
        <v>0</v>
      </c>
      <c r="EZ99" s="482">
        <f>INDEX(City!$A$1:$P$260,EZ$5,$C99)/1000</f>
        <v>0</v>
      </c>
      <c r="FA99" s="482">
        <f>INDEX(City!$A$1:$P$260,FA$5,$C99)/1000</f>
        <v>0</v>
      </c>
      <c r="FB99" s="482">
        <f>INDEX(City!$A$1:$P$260,FB$5,$C99)/1000</f>
        <v>0</v>
      </c>
      <c r="FC99" s="482">
        <f>INDEX(City!$A$1:$P$260,FC$5,$C99)/1000</f>
        <v>0</v>
      </c>
      <c r="FD99" s="482">
        <f>INDEX(City!$A$1:$P$260,FD$5,$C99)/1000</f>
        <v>0</v>
      </c>
      <c r="FE99" s="482">
        <f>INDEX(City!$A$1:$P$260,FE$5,$C99)/1000</f>
        <v>0</v>
      </c>
      <c r="FF99" s="482">
        <f>INDEX(City!$A$1:$P$260,FF$5,$C99)/1000</f>
        <v>0</v>
      </c>
      <c r="FG99" s="482">
        <f>INDEX(City!$A$1:$P$260,FG$5,$C99)/1000</f>
        <v>0</v>
      </c>
      <c r="FH99" s="482">
        <f>INDEX(City!$A$1:$P$260,FH$5,$C99)/1000</f>
        <v>0</v>
      </c>
      <c r="FI99" s="482">
        <f>INDEX(City!$A$1:$P$260,FI$5,$C99)/1000</f>
        <v>0</v>
      </c>
      <c r="FJ99" s="482">
        <f>INDEX(City!$A$1:$P$260,FJ$5,$C99)/1000</f>
        <v>0</v>
      </c>
      <c r="FK99" s="482">
        <f>INDEX(City!$A$1:$P$260,FK$5,$C99)/1000</f>
        <v>0</v>
      </c>
      <c r="FL99" s="482">
        <f>INDEX(City!$A$1:$P$260,FL$5,$C99)/1000</f>
        <v>0</v>
      </c>
      <c r="FM99" s="482">
        <f>INDEX(City!$A$1:$P$260,FM$5,$C99)/1000</f>
        <v>0</v>
      </c>
      <c r="FN99" s="482">
        <f>INDEX(City!$A$1:$P$260,FN$5,$C99)/1000</f>
        <v>0</v>
      </c>
      <c r="FO99" s="482">
        <f>INDEX(City!$A$1:$P$260,FO$5,$C99)/1000</f>
        <v>0</v>
      </c>
      <c r="FP99" s="482">
        <f>INDEX(City!$A$1:$P$260,FP$5,$C99)/1000</f>
        <v>0</v>
      </c>
      <c r="FQ99" s="482">
        <f>INDEX(City!$A$1:$P$260,FQ$5,$C99)/1000</f>
        <v>0</v>
      </c>
      <c r="FR99" s="482">
        <f>INDEX(City!$A$1:$P$260,FR$5,$C99)/1000</f>
        <v>0</v>
      </c>
      <c r="FS99" s="482">
        <f>INDEX(City!$A$1:$P$260,FS$5,$C99)/1000</f>
        <v>0</v>
      </c>
      <c r="FT99" s="482">
        <f>INDEX(City!$A$1:$P$260,FT$5,$C99)/1000</f>
        <v>0</v>
      </c>
      <c r="FU99" s="482">
        <f>INDEX(City!$A$1:$P$260,FU$5,$C99)/1000</f>
        <v>0</v>
      </c>
      <c r="FV99" s="482">
        <f>INDEX(City!$A$1:$P$260,FV$5,$C99)/1000</f>
        <v>0</v>
      </c>
      <c r="FW99" s="482">
        <f>INDEX(City!$A$1:$P$260,FW$5,$C99)/1000</f>
        <v>0</v>
      </c>
      <c r="FX99" s="482">
        <f>INDEX(City!$A$1:$P$260,FX$5,$C99)/1000</f>
        <v>0</v>
      </c>
      <c r="FY99" s="482">
        <f>INDEX(City!$A$1:$P$260,FY$5,$C99)/1000</f>
        <v>0</v>
      </c>
      <c r="FZ99" s="482">
        <f>INDEX(City!$A$1:$P$260,FZ$5,$C99)/1000</f>
        <v>0</v>
      </c>
      <c r="GA99" s="482">
        <f>INDEX(City!$A$1:$P$260,GA$5,$C99)/1000</f>
        <v>0</v>
      </c>
      <c r="GB99" s="482">
        <f>INDEX(City!$A$1:$P$260,GB$5,$C99)/1000</f>
        <v>0</v>
      </c>
      <c r="GC99" s="482">
        <f>INDEX(City!$A$1:$P$260,GC$5,$C99)/1000</f>
        <v>0</v>
      </c>
      <c r="GD99" s="482">
        <f>INDEX(City!$A$1:$P$260,GD$5,$C99)/1000</f>
        <v>0</v>
      </c>
      <c r="GE99" s="482">
        <f>INDEX(City!$A$1:$P$260,GE$5,$C99)/1000</f>
        <v>0</v>
      </c>
      <c r="GF99" s="482"/>
      <c r="GG99" s="482"/>
      <c r="GH99" s="9"/>
      <c r="GI99" s="9"/>
      <c r="GJ99" s="9"/>
      <c r="GK99" s="9"/>
      <c r="GL99" s="9"/>
      <c r="GM99" s="9"/>
      <c r="GN99" s="9"/>
      <c r="GO99" s="9"/>
      <c r="GP99" s="9"/>
      <c r="GQ99" s="9"/>
      <c r="GR99" s="9"/>
      <c r="GS99" s="9"/>
    </row>
    <row r="100" spans="1:208" s="173" customFormat="1">
      <c r="A100" s="11"/>
      <c r="C100" s="197">
        <f>City!E$1</f>
        <v>5</v>
      </c>
      <c r="D100" s="676" t="s">
        <v>466</v>
      </c>
      <c r="E100" s="197" t="s">
        <v>467</v>
      </c>
      <c r="F100" s="211">
        <f>INDEX(City!$A$1:$P$95,F$5,$C100)</f>
        <v>0</v>
      </c>
      <c r="G100" s="211">
        <f>INDEX(City!$A$1:$P$95,G$5,$C100)</f>
        <v>0</v>
      </c>
      <c r="H100" s="211">
        <f>INDEX(City!$A$1:$P$95,H$5,$C100)</f>
        <v>0</v>
      </c>
      <c r="I100" s="211">
        <f>INDEX(City!$A$1:$P$95,I$5,$C100)</f>
        <v>0</v>
      </c>
      <c r="J100" s="211">
        <f>INDEX(City!$A$1:$P$95,J$5,$C100)</f>
        <v>0</v>
      </c>
      <c r="K100" s="211">
        <f>INDEX(City!$A$1:$P$95,K$5,$C100)</f>
        <v>0</v>
      </c>
      <c r="L100" s="211">
        <f>INDEX(City!$A$1:$P$95,L$5,$C100)</f>
        <v>0</v>
      </c>
      <c r="M100" s="211">
        <f>INDEX(City!$A$1:$P$95,M$5,$C100)</f>
        <v>0</v>
      </c>
      <c r="N100" s="211">
        <f>INDEX(City!$A$1:$P$95,N$5,$C100)</f>
        <v>0</v>
      </c>
      <c r="O100" s="211">
        <f>INDEX(City!$A$1:$P$95,O$5,$C100)</f>
        <v>0</v>
      </c>
      <c r="P100" s="211">
        <f>INDEX(City!$A$1:$P$95,P$5,$C100)</f>
        <v>0</v>
      </c>
      <c r="Q100" s="211">
        <f>INDEX(City!$A$1:$P$95,Q$5,$C100)</f>
        <v>0</v>
      </c>
      <c r="R100" s="211">
        <f>INDEX(City!$A$1:$P$95,R$5,$C100)</f>
        <v>0</v>
      </c>
      <c r="S100" s="211">
        <f>INDEX(City!$A$1:$P$95,S$5,$C100)</f>
        <v>0</v>
      </c>
      <c r="T100" s="211">
        <f>INDEX(City!$A$1:$P$95,T$5,$C100)</f>
        <v>0</v>
      </c>
      <c r="U100" s="211">
        <f>INDEX(City!$A$1:$P$95,U$5,$C100)</f>
        <v>0</v>
      </c>
      <c r="V100" s="211">
        <f>INDEX(City!$A$1:$P$95,V$5,$C100)</f>
        <v>0</v>
      </c>
      <c r="W100" s="211">
        <f>INDEX(City!$A$1:$P$95,W$5,$C100)</f>
        <v>0</v>
      </c>
      <c r="X100" s="211">
        <f>INDEX(City!$A$1:$P$95,X$5,$C100)</f>
        <v>0</v>
      </c>
      <c r="Y100" s="211">
        <f>INDEX(City!$A$1:$P$95,Y$5,$C100)</f>
        <v>0</v>
      </c>
      <c r="Z100" s="211">
        <f>INDEX(City!$A$1:$P$95,Z$5,$C100)</f>
        <v>0</v>
      </c>
      <c r="AA100" s="211">
        <f>INDEX(City!$A$1:$P$95,AA$5,$C100)</f>
        <v>0</v>
      </c>
      <c r="AB100" s="211">
        <f>INDEX(City!$A$1:$P$95,AB$5,$C100)</f>
        <v>0</v>
      </c>
      <c r="AC100" s="211">
        <f>INDEX(City!$A$1:$P$95,AC$5,$C100)</f>
        <v>0</v>
      </c>
      <c r="AD100" s="211">
        <f>INDEX(City!$A$1:$P$95,AD$5,$C100)</f>
        <v>0</v>
      </c>
      <c r="AE100" s="211">
        <f>INDEX(City!$A$1:$P$95,AE$5,$C100)</f>
        <v>0</v>
      </c>
      <c r="AF100" s="211">
        <f>INDEX(City!$A$1:$P$95,AF$5,$C100)</f>
        <v>0</v>
      </c>
      <c r="AG100" s="211">
        <f>INDEX(City!$A$1:$P$95,AG$5,$C100)</f>
        <v>0</v>
      </c>
      <c r="AH100" s="211">
        <f>INDEX(City!$A$1:$P$95,AH$5,$C100)</f>
        <v>0</v>
      </c>
      <c r="AI100" s="211">
        <f>INDEX(City!$A$1:$P$95,AI$5,$C100)</f>
        <v>0</v>
      </c>
      <c r="AJ100" s="199">
        <f>INDEX(City!$A$1:$P$95,AJ$5,$C100)</f>
        <v>0</v>
      </c>
      <c r="AK100" s="199">
        <f>INDEX(City!$A$1:$P$95,AK$5,$C100)</f>
        <v>0</v>
      </c>
      <c r="AL100" s="199">
        <f>INDEX(City!$A$1:$P$95,AL$5,$C100)</f>
        <v>0</v>
      </c>
      <c r="AM100" s="199">
        <f>INDEX(City!$A$1:$P$95,AM$5,$C100)</f>
        <v>0</v>
      </c>
      <c r="AN100" s="199">
        <f>INDEX(City!$A$1:$P$95,AN$5,$C100)</f>
        <v>0</v>
      </c>
      <c r="AO100" s="199">
        <f>INDEX(City!$A$1:$P$95,AO$5,$C100)</f>
        <v>0</v>
      </c>
      <c r="AP100" s="199">
        <f>INDEX(City!$A$1:$P$95,AP$5,$C100)</f>
        <v>0</v>
      </c>
      <c r="AQ100" s="199">
        <f>INDEX(City!$A$1:$P$95,AQ$5,$C100)</f>
        <v>0</v>
      </c>
      <c r="AR100" s="199">
        <f>INDEX(City!$A$1:$P$95,AR$5,$C100)</f>
        <v>0</v>
      </c>
      <c r="AS100" s="199">
        <f>INDEX(City!$A$1:$P$95,AS$5,$C100)</f>
        <v>0</v>
      </c>
      <c r="AT100" s="199">
        <f>INDEX(City!$A$1:$P$95,AT$5,$C100)</f>
        <v>0</v>
      </c>
      <c r="AU100" s="199">
        <f>INDEX(City!$A$1:$P$95,AU$5,$C100)</f>
        <v>0</v>
      </c>
      <c r="AV100" s="199">
        <f>INDEX(City!$A$1:$P$95,AV$5,$C100)</f>
        <v>0</v>
      </c>
      <c r="AW100" s="199">
        <f>INDEX(City!$A$1:$P$95,AW$5,$C100)</f>
        <v>0</v>
      </c>
      <c r="AX100" s="199">
        <f>INDEX(City!$A$1:$P$95,AX$5,$C100)</f>
        <v>0</v>
      </c>
      <c r="AY100" s="199">
        <f>INDEX(City!$A$1:$P$95,AY$5,$C100)</f>
        <v>0</v>
      </c>
      <c r="AZ100" s="199">
        <f>INDEX(City!$A$1:$P$95,AZ$5,$C100)</f>
        <v>0</v>
      </c>
      <c r="BA100" s="199">
        <f>INDEX(City!$A$1:$P$95,BA$5,$C100)</f>
        <v>0</v>
      </c>
      <c r="BB100" s="199">
        <f>INDEX(City!$A$1:$P$95,BB$5,$C100)</f>
        <v>0</v>
      </c>
      <c r="BC100" s="199">
        <f>INDEX(City!$A$1:$P$95,BC$5,$C100)</f>
        <v>0</v>
      </c>
      <c r="BD100" s="199">
        <f>INDEX(City!$A$1:$P$95,BD$5,$C100)</f>
        <v>0</v>
      </c>
      <c r="BE100" s="199">
        <f>INDEX(City!$A$1:$P$95,BE$5,$C100)</f>
        <v>0</v>
      </c>
      <c r="BF100" s="199">
        <f>INDEX(City!$A$1:$P$95,BF$5,$C100)</f>
        <v>0</v>
      </c>
      <c r="BG100" s="199">
        <f>INDEX(City!$A$1:$P$95,BG$5,$C100)</f>
        <v>0</v>
      </c>
      <c r="BH100" s="199">
        <f>INDEX(City!$A$1:$P$95,BH$5,$C100)</f>
        <v>0</v>
      </c>
      <c r="BI100" s="480">
        <f>INDEX(City!$A$1:$P$95,BI$5,$C100)</f>
        <v>0</v>
      </c>
      <c r="BJ100" s="480">
        <f>INDEX(City!$A$1:$P$95,BJ$5,$C100)</f>
        <v>0</v>
      </c>
      <c r="BK100" s="480">
        <f>INDEX(City!$A$1:$P$95,BK$5,$C100)</f>
        <v>0</v>
      </c>
      <c r="BL100" s="480">
        <f>INDEX(City!$A$1:$P$95,BL$5,$C100)</f>
        <v>0</v>
      </c>
      <c r="BM100" s="480">
        <f>INDEX(City!$A$1:$P$95,BM$5,$C100)</f>
        <v>0</v>
      </c>
      <c r="BN100" s="480">
        <f>INDEX(City!$A$1:$P$95,BN$5,$C100)</f>
        <v>0</v>
      </c>
      <c r="BO100" s="741">
        <f>INDEX(City!$A$1:$P$95,BO$5,$C100)</f>
        <v>0</v>
      </c>
      <c r="BP100" s="480">
        <f>INDEX(City!$A$1:$P$95,BP$5,$C100)</f>
        <v>0</v>
      </c>
      <c r="BQ100" s="480">
        <f>INDEX(City!$A$1:$P$95,BQ$5,$C100)</f>
        <v>0</v>
      </c>
      <c r="BR100" s="480">
        <f>INDEX(City!$A$1:$P$95,BR$5,$C100)</f>
        <v>0</v>
      </c>
      <c r="BS100" s="480">
        <f>INDEX(City!$A$1:$P$95,BS$5,$C100)</f>
        <v>0</v>
      </c>
      <c r="BT100" s="480">
        <f>INDEX(City!$A$1:$P$95,BT$5,$C100)</f>
        <v>0</v>
      </c>
      <c r="BU100" s="480">
        <f>INDEX(City!$A$1:$P$95,BU$5,$C100)</f>
        <v>0</v>
      </c>
      <c r="BV100" s="480">
        <f>INDEX(City!$A$1:$P$95,BV$5,$C100)</f>
        <v>0</v>
      </c>
      <c r="BW100" s="480">
        <f>INDEX(City!$A$1:$P$95,BW$5,$C100)</f>
        <v>0</v>
      </c>
      <c r="BX100" s="480">
        <f>INDEX(City!$A$1:$P$95,BX$5,$C100)</f>
        <v>0</v>
      </c>
      <c r="BY100" s="480">
        <f>INDEX(City!$A$1:$P$95,BY$5,$C100)</f>
        <v>0</v>
      </c>
      <c r="BZ100" s="480">
        <f>INDEX(City!$A$1:$P$95,BZ$5,$C100)</f>
        <v>0</v>
      </c>
      <c r="CA100" s="741">
        <f>INDEX(City!$A$1:$P$95,CA$5,$C100)</f>
        <v>0</v>
      </c>
      <c r="CB100" s="480">
        <f>INDEX(City!$A$1:$P$95,CB$5,$C100)</f>
        <v>0</v>
      </c>
      <c r="CC100" s="480">
        <f>INDEX(City!$A$1:$P$95,CC$5,$C100)</f>
        <v>0</v>
      </c>
      <c r="CD100" s="480">
        <f>INDEX(City!$A$1:$P$95,CD$5,$C100)</f>
        <v>0</v>
      </c>
      <c r="CE100" s="480">
        <f>INDEX(City!$A$1:$P$95,CE$5,$C100)</f>
        <v>0</v>
      </c>
      <c r="CF100" s="480">
        <f>INDEX(City!$A$1:$P$95,CF$5,$C100)</f>
        <v>0</v>
      </c>
      <c r="CG100" s="480">
        <f>INDEX(City!$A$1:$P$95,CG$5,$C100)</f>
        <v>0</v>
      </c>
      <c r="CH100" s="480">
        <f>INDEX(City!$A$1:$P$95,CH$5,$C100)</f>
        <v>0</v>
      </c>
      <c r="CI100" s="480">
        <f>INDEX(City!$A$1:$P$95,CI$5,$C100)</f>
        <v>0</v>
      </c>
      <c r="CJ100" s="480">
        <f>INDEX(City!$A$1:$P$95,CJ$5,$C100)</f>
        <v>0</v>
      </c>
      <c r="CK100" s="480">
        <f>INDEX(City!$A$1:$P$95,CK$5,$C100)</f>
        <v>0</v>
      </c>
      <c r="CL100" s="480">
        <f>INDEX(City!$A$1:$P$95,CL$5,$C100)</f>
        <v>-6.2527983202359076E-3</v>
      </c>
      <c r="CM100" s="480">
        <f>INDEX(City!$A$1:$P$95,CM$5,$C100)</f>
        <v>1.3422701493450316E-2</v>
      </c>
      <c r="CN100" s="480">
        <f>INDEX(City!$A$1:$P$95,CN$5,$C100)</f>
        <v>4.2266534282089471E-2</v>
      </c>
      <c r="CO100" s="480">
        <f>INDEX(City!$A$1:$P$95,CO$5,$C100)</f>
        <v>4.2943692088382036E-2</v>
      </c>
      <c r="CP100" s="480">
        <f>INDEX(City!$A$1:$P$95,CP$5,$C100)</f>
        <v>-2.9564618638278804E-3</v>
      </c>
      <c r="CQ100" s="480">
        <f>INDEX(City!$A$1:$P$95,CQ$5,$C100)</f>
        <v>5.4800272191576536E-2</v>
      </c>
      <c r="CR100" s="480">
        <f>INDEX(City!$A$1:$P$95,CR$5,$C100)</f>
        <v>4.9713149413727689E-2</v>
      </c>
      <c r="CS100" s="480">
        <f>INDEX(City!$A$1:$P$260,CS$5,$C100)</f>
        <v>8.9780452842209389E-3</v>
      </c>
      <c r="CT100" s="480">
        <f>INDEX(City!$A$1:$P$260,CT$5,$C100)</f>
        <v>2.003487298711067E-2</v>
      </c>
      <c r="CU100" s="480">
        <f>INDEX(City!$A$1:$P$260,CU$5,$C100)</f>
        <v>9.4377791511892403E-3</v>
      </c>
      <c r="CV100" s="480">
        <f>INDEX(City!$A$1:$P$260,CV$5,$C100)</f>
        <v>-6.5463140053801062E-3</v>
      </c>
      <c r="CW100" s="480">
        <f>INDEX(City!$A$1:$P$260,CW$5,$C100)</f>
        <v>6.6614055760353716E-2</v>
      </c>
      <c r="CX100" s="480">
        <f>INDEX(City!$A$1:$P$260,CX$5,$C100)</f>
        <v>4.4594072117944868E-2</v>
      </c>
      <c r="CY100" s="480">
        <f>INDEX(City!$A$1:$P$260,CY$5,$C100)</f>
        <v>-1.1413868179718942E-2</v>
      </c>
      <c r="CZ100" s="480">
        <f>INDEX(City!$A$1:$P$260,CZ$5,$C100)</f>
        <v>7.2063728270314424E-3</v>
      </c>
      <c r="DA100" s="480">
        <f>INDEX(City!$A$1:$P$260,DA$5,$C100)</f>
        <v>4.9499149499149499E-2</v>
      </c>
      <c r="DB100" s="480">
        <f>INDEX(City!$A$1:$P$260,DB$5,$C100)</f>
        <v>4.098481064723683E-2</v>
      </c>
      <c r="DC100" s="480">
        <f>INDEX(City!$A$1:$P$260,DC$5,$C100)</f>
        <v>7.3459027228028384E-2</v>
      </c>
      <c r="DD100" s="480">
        <f>INDEX(City!$A$1:$P$260,DD$5,$C100)</f>
        <v>1.356296173631551E-2</v>
      </c>
      <c r="DE100" s="480">
        <f>INDEX(City!$A$1:$P$260,DE$5,$C100)</f>
        <v>4.8829937954956278E-2</v>
      </c>
      <c r="DF100" s="480">
        <f>INDEX(City!$A$1:$P$260,DF$5,$C100)</f>
        <v>3.6848458015106236E-2</v>
      </c>
      <c r="DG100" s="480">
        <f>INDEX(City!$A$1:$P$260,DG$5,$C100)</f>
        <v>2.6149961941760495E-2</v>
      </c>
      <c r="DH100" s="480">
        <f>INDEX(City!$A$1:$P$260,DH$5,$C100)</f>
        <v>1.1484103582935201E-2</v>
      </c>
      <c r="DI100" s="480">
        <f>INDEX(City!$A$1:$P$260,DI$5,$C100)</f>
        <v>4.2192470837751857E-2</v>
      </c>
      <c r="DJ100" s="480">
        <f>INDEX(City!$A$1:$P$260,DJ$5,$C100)</f>
        <v>2.9269098027500218E-2</v>
      </c>
      <c r="DK100" s="480">
        <f>INDEX(City!$A$1:$P$260,DK$5,$C100)</f>
        <v>5.344115280653064E-2</v>
      </c>
      <c r="DL100" s="480">
        <f>INDEX(City!$A$1:$P$260,DL$5,$C100)</f>
        <v>1.5820209659662056E-2</v>
      </c>
      <c r="DM100" s="480">
        <f>INDEX(City!$A$1:$P$260,DM$5,$C100)</f>
        <v>1.7241379310344827E-2</v>
      </c>
      <c r="DN100" s="480">
        <f>INDEX(City!$A$1:$P$260,DN$5,$C100)</f>
        <v>-5.6876938986556359E-2</v>
      </c>
      <c r="DO100" s="480">
        <f>INDEX(City!$A$1:$P$260,DO$5,$C100)</f>
        <v>6.3437139561707032E-2</v>
      </c>
      <c r="DP100" s="480">
        <f>INDEX(City!$A$1:$P$260,DP$5,$C100)</f>
        <v>-0.27272727272727271</v>
      </c>
      <c r="DQ100" s="480">
        <f>INDEX(City!$A$1:$P$260,DQ$5,$C100)</f>
        <v>-1.5597920277296361E-2</v>
      </c>
      <c r="DR100" s="480">
        <f>INDEX(City!$A$1:$P$260,DR$5,$C100)</f>
        <v>0.26779661016949152</v>
      </c>
      <c r="DS100" s="480">
        <f>INDEX(City!$A$1:$P$260,DS$5,$C100)</f>
        <v>0.14868421052631578</v>
      </c>
      <c r="DT100" s="480">
        <f>INDEX(City!$A$1:$P$260,DT$5,$C100)</f>
        <v>2.2777047744196234E-2</v>
      </c>
      <c r="DU100" s="480">
        <f>INDEX(City!$A$1:$P$260,DU$5,$C100)</f>
        <v>0.28702010968921388</v>
      </c>
      <c r="DV100" s="480">
        <f>INDEX(City!$A$1:$P$260,DV$5,$C100)</f>
        <v>1.1111111111111112E-2</v>
      </c>
      <c r="DW100" s="480">
        <f>INDEX(City!$A$1:$P$260,DW$5,$C100)</f>
        <v>-0.53083554376657827</v>
      </c>
      <c r="DX100" s="480">
        <f>INDEX(City!$A$1:$P$260,DX$5,$C100)</f>
        <v>0.15969233967363061</v>
      </c>
      <c r="DY100" s="480">
        <f>INDEX(City!$A$1:$P$260,DY$5,$C100)</f>
        <v>8.9201877934272297E-2</v>
      </c>
      <c r="DZ100" s="480">
        <f>INDEX(City!$A$1:$P$260,DZ$5,$C100)</f>
        <v>-1.9157088122605363E-2</v>
      </c>
      <c r="EA100" s="480">
        <f>INDEX(City!$A$1:$P$260,EA$5,$C100)</f>
        <v>0.20370370370370369</v>
      </c>
      <c r="EB100" s="480">
        <f>INDEX(City!$A$1:$P$260,EB$5,$C100)</f>
        <v>5.7095709570957096E-2</v>
      </c>
      <c r="EC100" s="480">
        <f>INDEX(City!$A$1:$P$260,EC$5,$C100)</f>
        <v>-0.19150157909847831</v>
      </c>
      <c r="ED100" s="480">
        <f>INDEX(City!$A$1:$P$260,ED$5,$C100)</f>
        <v>0.43478260869565216</v>
      </c>
      <c r="EE100" s="480">
        <f>INDEX(City!$A$1:$P$260,EE$5,$C100)</f>
        <v>7.3224043715846995E-2</v>
      </c>
      <c r="EF100" s="480">
        <f>INDEX(City!$A$1:$P$260,EF$5,$C100)</f>
        <v>0</v>
      </c>
      <c r="EG100" s="480">
        <f>INDEX(City!$A$1:$P$260,EG$5,$C100)</f>
        <v>0</v>
      </c>
      <c r="EH100" s="480">
        <f>INDEX(City!$A$1:$P$260,EH$5,$C100)</f>
        <v>0</v>
      </c>
      <c r="EI100" s="480">
        <f>INDEX(City!$A$1:$P$260,EI$5,$C100)</f>
        <v>0</v>
      </c>
      <c r="EJ100" s="480">
        <f>INDEX(City!$A$1:$P$260,EJ$5,$C100)</f>
        <v>0</v>
      </c>
      <c r="EK100" s="480">
        <f>INDEX(City!$A$1:$P$260,EK$5,$C100)</f>
        <v>0</v>
      </c>
      <c r="EL100" s="480">
        <f>INDEX(City!$A$1:$P$260,EL$5,$C100)</f>
        <v>0</v>
      </c>
      <c r="EM100" s="480">
        <f>INDEX(City!$A$1:$P$260,EM$5,$C100)</f>
        <v>0</v>
      </c>
      <c r="EN100" s="480">
        <f>INDEX(City!$A$1:$P$260,EN$5,$C100)</f>
        <v>0</v>
      </c>
      <c r="EO100" s="480">
        <f>INDEX(City!$A$1:$P$260,EO$5,$C100)</f>
        <v>0</v>
      </c>
      <c r="EP100" s="480">
        <f>INDEX(City!$A$1:$P$260,EP$5,$C100)</f>
        <v>0</v>
      </c>
      <c r="EQ100" s="480">
        <f>INDEX(City!$A$1:$P$260,EQ$5,$C100)</f>
        <v>0</v>
      </c>
      <c r="ER100" s="480">
        <f>INDEX(City!$A$1:$P$260,ER$5,$C100)</f>
        <v>0</v>
      </c>
      <c r="ES100" s="480">
        <f>INDEX(City!$A$1:$P$260,ES$5,$C100)</f>
        <v>0</v>
      </c>
      <c r="ET100" s="480">
        <f>INDEX(City!$A$1:$P$260,ET$5,$C100)</f>
        <v>0</v>
      </c>
      <c r="EU100" s="480">
        <f>INDEX(City!$A$1:$P$260,EU$5,$C100)</f>
        <v>0</v>
      </c>
      <c r="EV100" s="480">
        <f>INDEX(City!$A$1:$P$260,EV$5,$C100)</f>
        <v>0</v>
      </c>
      <c r="EW100" s="480">
        <f>INDEX(City!$A$1:$P$260,EW$5,$C100)</f>
        <v>0</v>
      </c>
      <c r="EX100" s="480">
        <f>INDEX(City!$A$1:$P$260,EX$5,$C100)</f>
        <v>0</v>
      </c>
      <c r="EY100" s="480">
        <f>INDEX(City!$A$1:$P$260,EY$5,$C100)</f>
        <v>0</v>
      </c>
      <c r="EZ100" s="480">
        <f>INDEX(City!$A$1:$P$260,EZ$5,$C100)</f>
        <v>0</v>
      </c>
      <c r="FA100" s="480">
        <f>INDEX(City!$A$1:$P$260,FA$5,$C100)</f>
        <v>0</v>
      </c>
      <c r="FB100" s="480">
        <f>INDEX(City!$A$1:$P$260,FB$5,$C100)</f>
        <v>0</v>
      </c>
      <c r="FC100" s="480">
        <f>INDEX(City!$A$1:$P$260,FC$5,$C100)</f>
        <v>0</v>
      </c>
      <c r="FD100" s="480">
        <f>INDEX(City!$A$1:$P$260,FD$5,$C100)</f>
        <v>0</v>
      </c>
      <c r="FE100" s="480">
        <f>INDEX(City!$A$1:$P$260,FE$5,$C100)</f>
        <v>0</v>
      </c>
      <c r="FF100" s="480">
        <f>INDEX(City!$A$1:$P$260,FF$5,$C100)</f>
        <v>0</v>
      </c>
      <c r="FG100" s="480">
        <f>INDEX(City!$A$1:$P$260,FG$5,$C100)</f>
        <v>0</v>
      </c>
      <c r="FH100" s="480">
        <f>INDEX(City!$A$1:$P$260,FH$5,$C100)</f>
        <v>0</v>
      </c>
      <c r="FI100" s="480">
        <f>INDEX(City!$A$1:$P$260,FI$5,$C100)</f>
        <v>0</v>
      </c>
      <c r="FJ100" s="480">
        <f>INDEX(City!$A$1:$P$260,FJ$5,$C100)</f>
        <v>0</v>
      </c>
      <c r="FK100" s="480">
        <f>INDEX(City!$A$1:$P$260,FK$5,$C100)</f>
        <v>0</v>
      </c>
      <c r="FL100" s="480">
        <f>INDEX(City!$A$1:$P$260,FL$5,$C100)</f>
        <v>0</v>
      </c>
      <c r="FM100" s="480">
        <f>INDEX(City!$A$1:$P$260,FM$5,$C100)</f>
        <v>0</v>
      </c>
      <c r="FN100" s="480">
        <f>INDEX(City!$A$1:$P$260,FN$5,$C100)</f>
        <v>0</v>
      </c>
      <c r="FO100" s="480">
        <f>INDEX(City!$A$1:$P$260,FO$5,$C100)</f>
        <v>0</v>
      </c>
      <c r="FP100" s="480">
        <f>INDEX(City!$A$1:$P$260,FP$5,$C100)</f>
        <v>0</v>
      </c>
      <c r="FQ100" s="480">
        <f>INDEX(City!$A$1:$P$260,FQ$5,$C100)</f>
        <v>0</v>
      </c>
      <c r="FR100" s="480">
        <f>INDEX(City!$A$1:$P$260,FR$5,$C100)</f>
        <v>0</v>
      </c>
      <c r="FS100" s="480">
        <f>INDEX(City!$A$1:$P$260,FS$5,$C100)</f>
        <v>0</v>
      </c>
      <c r="FT100" s="480">
        <f>INDEX(City!$A$1:$P$260,FT$5,$C100)</f>
        <v>0</v>
      </c>
      <c r="FU100" s="480">
        <f>INDEX(City!$A$1:$P$260,FU$5,$C100)</f>
        <v>0</v>
      </c>
      <c r="FV100" s="480">
        <f>INDEX(City!$A$1:$P$260,FV$5,$C100)</f>
        <v>0</v>
      </c>
      <c r="FW100" s="480">
        <f>INDEX(City!$A$1:$P$260,FW$5,$C100)</f>
        <v>0</v>
      </c>
      <c r="FX100" s="480">
        <f>INDEX(City!$A$1:$P$260,FX$5,$C100)</f>
        <v>0</v>
      </c>
      <c r="FY100" s="480">
        <f>INDEX(City!$A$1:$P$260,FY$5,$C100)</f>
        <v>0</v>
      </c>
      <c r="FZ100" s="480">
        <f>INDEX(City!$A$1:$P$260,FZ$5,$C100)</f>
        <v>0</v>
      </c>
      <c r="GA100" s="480">
        <f>INDEX(City!$A$1:$P$260,GA$5,$C100)</f>
        <v>0</v>
      </c>
      <c r="GB100" s="480">
        <f>INDEX(City!$A$1:$P$260,GB$5,$C100)</f>
        <v>0</v>
      </c>
      <c r="GC100" s="480">
        <f>INDEX(City!$A$1:$P$260,GC$5,$C100)</f>
        <v>0</v>
      </c>
      <c r="GD100" s="480">
        <f>INDEX(City!$A$1:$P$260,GD$5,$C100)</f>
        <v>0</v>
      </c>
      <c r="GE100" s="480">
        <f>INDEX(City!$A$1:$P$260,GE$5,$C100)</f>
        <v>0</v>
      </c>
      <c r="GF100" s="650"/>
      <c r="GG100" s="650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</row>
    <row r="101" spans="1:208" s="9" customFormat="1">
      <c r="A101" s="11"/>
      <c r="C101" s="187">
        <f>City!P1</f>
        <v>16</v>
      </c>
      <c r="D101" s="187" t="s">
        <v>147</v>
      </c>
      <c r="E101" s="187" t="s">
        <v>148</v>
      </c>
      <c r="F101" s="307">
        <f>INDEX(City!$A$1:$P$260,F$5,$C101)/1000</f>
        <v>9.7650000000000006</v>
      </c>
      <c r="G101" s="307">
        <f>INDEX(City!$A$1:$P$260,G$5,$C101)/1000</f>
        <v>3.5760000000000001</v>
      </c>
      <c r="H101" s="307">
        <f>INDEX(City!$A$1:$P$260,H$5,$C101)/1000</f>
        <v>3.2559999999999998</v>
      </c>
      <c r="I101" s="307">
        <f>INDEX(City!$A$1:$P$260,I$5,$C101)/1000</f>
        <v>5.0540000000000003</v>
      </c>
      <c r="J101" s="307">
        <f>INDEX(City!$A$1:$P$260,J$5,$C101)/1000</f>
        <v>5.1340000000000003</v>
      </c>
      <c r="K101" s="307">
        <f>INDEX(City!$A$1:$P$260,K$5,$C101)/1000</f>
        <v>4.3159999999999998</v>
      </c>
      <c r="L101" s="307">
        <f>INDEX(City!$A$1:$P$260,L$5,$C101)/1000</f>
        <v>8.7680000000000007</v>
      </c>
      <c r="M101" s="307">
        <f>INDEX(City!$A$1:$P$260,M$5,$C101)/1000</f>
        <v>5.8739999999999997</v>
      </c>
      <c r="N101" s="307">
        <f>INDEX(City!$A$1:$P$260,N$5,$C101)/1000</f>
        <v>7.8280000000000003</v>
      </c>
      <c r="O101" s="307">
        <f>INDEX(City!$A$1:$P$260,O$5,$C101)/1000</f>
        <v>10.335000000000001</v>
      </c>
      <c r="P101" s="307">
        <f>INDEX(City!$A$1:$P$260,P$5,$C101)/1000</f>
        <v>6.35</v>
      </c>
      <c r="Q101" s="307">
        <f>INDEX(City!$A$1:$P$260,Q$5,$C101)/1000</f>
        <v>4.25</v>
      </c>
      <c r="R101" s="307">
        <f>INDEX(City!$A$1:$P$260,R$5,$C101)/1000</f>
        <v>8.8040000000000003</v>
      </c>
      <c r="S101" s="307">
        <f>INDEX(City!$A$1:$P$260,S$5,$C101)/1000</f>
        <v>5.2869999999999999</v>
      </c>
      <c r="T101" s="307">
        <f>INDEX(City!$A$1:$P$260,T$5,$C101)/1000</f>
        <v>7.0759999999999996</v>
      </c>
      <c r="U101" s="307">
        <f>INDEX(City!$A$1:$P$260,U$5,$C101)/1000</f>
        <v>6.3780000000000001</v>
      </c>
      <c r="V101" s="307">
        <f>INDEX(City!$A$1:$P$260,V$5,$C101)/1000</f>
        <v>7.4790000000000001</v>
      </c>
      <c r="W101" s="307">
        <f>INDEX(City!$A$1:$P$260,W$5,$C101)/1000</f>
        <v>4.5590000000000002</v>
      </c>
      <c r="X101" s="307">
        <f>INDEX(City!$A$1:$P$260,X$5,$C101)/1000</f>
        <v>5.96</v>
      </c>
      <c r="Y101" s="307">
        <f>INDEX(City!$A$1:$P$260,Y$5,$C101)/1000</f>
        <v>6.399</v>
      </c>
      <c r="Z101" s="307">
        <f>INDEX(City!$A$1:$P$260,Z$5,$C101)/1000</f>
        <v>5.5810000000000004</v>
      </c>
      <c r="AA101" s="307">
        <f>INDEX(City!$A$1:$P$260,AA$5,$C101)/1000</f>
        <v>6.1639999999999997</v>
      </c>
      <c r="AB101" s="307">
        <f>INDEX(City!$A$1:$P$260,AB$5,$C101)/1000</f>
        <v>7.9349999999999996</v>
      </c>
      <c r="AC101" s="307">
        <f>INDEX(City!$A$1:$P$260,AC$5,$C101)/1000</f>
        <v>6.4189999999999996</v>
      </c>
      <c r="AD101" s="307">
        <f>INDEX(City!$A$1:$P$260,AD$5,$C101)/1000</f>
        <v>9.5239999999999991</v>
      </c>
      <c r="AE101" s="307">
        <f>INDEX(City!$A$1:$P$260,AE$5,$C101)/1000</f>
        <v>7.3460000000000001</v>
      </c>
      <c r="AF101" s="307">
        <f>INDEX(City!$A$1:$P$260,AF$5,$C101)/1000</f>
        <v>6.8230000000000004</v>
      </c>
      <c r="AG101" s="307">
        <f>INDEX(City!$A$1:$P$260,AG$5,$C101)/1000</f>
        <v>7.931</v>
      </c>
      <c r="AH101" s="307">
        <f>INDEX(City!$A$1:$P$260,AH$5,$C101)/1000</f>
        <v>2.5299999999999998</v>
      </c>
      <c r="AI101" s="307">
        <f>INDEX(City!$A$1:$P$260,AI$5,$C101)/1000</f>
        <v>9.9749999999999996</v>
      </c>
      <c r="AJ101" s="176">
        <f>INDEX(City!$A$1:$P$260,AJ$5,$C101)/1000</f>
        <v>5.7069999999999999</v>
      </c>
      <c r="AK101" s="176">
        <f>INDEX(City!$A$1:$P$260,AK$5,$C101)/1000</f>
        <v>7.601</v>
      </c>
      <c r="AL101" s="176">
        <f>INDEX(City!$A$1:$P$260,AL$5,$C101)/1000</f>
        <v>9.3970000000000002</v>
      </c>
      <c r="AM101" s="176">
        <f>INDEX(City!$A$1:$P$260,AM$5,$C101)/1000</f>
        <v>8.8179999999999996</v>
      </c>
      <c r="AN101" s="176">
        <f>INDEX(City!$A$1:$P$260,AN$5,$C101)/1000</f>
        <v>5.3310000000000004</v>
      </c>
      <c r="AO101" s="176">
        <f>INDEX(City!$A$1:$P$260,AO$5,$C101)/1000</f>
        <v>7.391</v>
      </c>
      <c r="AP101" s="176">
        <f>INDEX(City!$A$1:$P$260,AP$5,$C101)/1000</f>
        <v>7.7229999999999999</v>
      </c>
      <c r="AQ101" s="176">
        <f>INDEX(City!$A$1:$P$260,AQ$5,$C101)/1000</f>
        <v>9.3279999999999994</v>
      </c>
      <c r="AR101" s="176">
        <f>INDEX(City!$A$1:$P$260,AR$5,$C101)/1000</f>
        <v>10.474</v>
      </c>
      <c r="AS101" s="176">
        <f>INDEX(City!$A$1:$P$260,AS$5,$C101)/1000</f>
        <v>8.1120000000000001</v>
      </c>
      <c r="AT101" s="176">
        <f>INDEX(City!$A$1:$P$260,AT$5,$C101)/1000</f>
        <v>9.3379999999999992</v>
      </c>
      <c r="AU101" s="176">
        <f>INDEX(City!$A$1:$P$260,AU$5,$C101)/1000</f>
        <v>9.3979999999999997</v>
      </c>
      <c r="AV101" s="176">
        <f>INDEX(City!$A$1:$P$260,AV$5,$C101)/1000</f>
        <v>10.071</v>
      </c>
      <c r="AW101" s="176">
        <f>INDEX(City!$A$1:$P$260,AW$5,$C101)/1000</f>
        <v>8.7469999999999999</v>
      </c>
      <c r="AX101" s="176">
        <f>INDEX(City!$A$1:$P$260,AX$5,$C101)/1000</f>
        <v>6.4269999999999996</v>
      </c>
      <c r="AY101" s="176">
        <f>INDEX(City!$A$1:$P$260,AY$5,$C101)/1000</f>
        <v>12.836</v>
      </c>
      <c r="AZ101" s="176">
        <f>INDEX(City!$A$1:$P$260,AZ$5,$C101)/1000</f>
        <v>8.641</v>
      </c>
      <c r="BA101" s="176">
        <f>INDEX(City!$A$1:$P$260,BA$5,$C101)/1000</f>
        <v>7.5460000000000003</v>
      </c>
      <c r="BB101" s="176">
        <f>INDEX(City!$A$1:$P$260,BB$5,$C101)/1000</f>
        <v>9.048</v>
      </c>
      <c r="BC101" s="176">
        <f>INDEX(City!$A$1:$P$260,BC$5,$C101)/1000</f>
        <v>7.6479999999999997</v>
      </c>
      <c r="BD101" s="176">
        <f>INDEX(City!$A$1:$P$260,BD$5,$C101)/1000</f>
        <v>9.4830000000000005</v>
      </c>
      <c r="BE101" s="176">
        <f>INDEX(City!$A$1:$P$260,BE$5,$C101)/1000</f>
        <v>9.8079999999999998</v>
      </c>
      <c r="BF101" s="176">
        <f>INDEX(City!$A$1:$P$260,BF$5,$C101)/1000</f>
        <v>13.23</v>
      </c>
      <c r="BG101" s="176">
        <f>INDEX(City!$A$1:$P$260,BG$5,$C101)/1000</f>
        <v>2.3260000000000001</v>
      </c>
      <c r="BH101" s="176">
        <f>INDEX(City!$A$1:$P$260,BH$5,$C101)/1000</f>
        <v>6.4370000000000003</v>
      </c>
      <c r="BI101" s="486">
        <f>INDEX(City!$A$1:$P$260,BI$5,$C101)/1000</f>
        <v>2.294</v>
      </c>
      <c r="BJ101" s="486">
        <f>INDEX(City!$A$1:$P$260,BJ$5,$C101)/1000</f>
        <v>5.5460000000000003</v>
      </c>
      <c r="BK101" s="486">
        <f>INDEX(City!$A$1:$P$260,BK$5,$C101)/1000</f>
        <v>12.182</v>
      </c>
      <c r="BL101" s="486">
        <f>INDEX(City!$A$1:$P$260,BL$5,$C101)/1000</f>
        <v>11.621</v>
      </c>
      <c r="BM101" s="486">
        <f>INDEX(City!$A$1:$P$260,BM$5,$C101)/1000</f>
        <v>5.5330000000000004</v>
      </c>
      <c r="BN101" s="486">
        <f>INDEX(City!$A$1:$P$260,BN$5,$C101)/1000</f>
        <v>2.601</v>
      </c>
      <c r="BO101" s="739">
        <f>INDEX(City!$A$1:$P$260,BO$5,$C101)/1000</f>
        <v>8.4809999999999999</v>
      </c>
      <c r="BP101" s="486">
        <f>INDEX(City!$A$1:$P$260,BP$5,$C101)/1000</f>
        <v>10.483000000000001</v>
      </c>
      <c r="BQ101" s="486">
        <f>INDEX(City!$A$1:$P$260,BQ$5,$C101)/1000</f>
        <v>6.319</v>
      </c>
      <c r="BR101" s="486">
        <f>INDEX(City!$A$1:$P$260,BR$5,$C101)/1000</f>
        <v>12.22</v>
      </c>
      <c r="BS101" s="486">
        <f>INDEX(City!$A$1:$P$260,BS$5,$C101)/1000</f>
        <v>6.3959999999999999</v>
      </c>
      <c r="BT101" s="486">
        <f>INDEX(City!$A$1:$P$260,BT$5,$C101)/1000</f>
        <v>6.9470000000000001</v>
      </c>
      <c r="BU101" s="486">
        <f>INDEX(City!$A$1:$P$260,BU$5,$C101)/1000</f>
        <v>11.208</v>
      </c>
      <c r="BV101" s="486">
        <f>INDEX(City!$A$1:$P$260,BV$5,$C101)/1000</f>
        <v>5.0830000000000011</v>
      </c>
      <c r="BW101" s="486">
        <f>INDEX(City!$A$1:$P$260,BW$5,$C101)/1000</f>
        <v>8.0719999999999992</v>
      </c>
      <c r="BX101" s="486">
        <f>INDEX(City!$A$1:$P$260,BX$5,$C101)/1000</f>
        <v>7.3689999999999998</v>
      </c>
      <c r="BY101" s="486">
        <f>INDEX(City!$A$1:$P$260,BY$5,$C101)/1000</f>
        <v>10.702999999999999</v>
      </c>
      <c r="BZ101" s="486">
        <f>INDEX(City!$A$1:$P$260,BZ$5,$C101)/1000</f>
        <v>3.6120000000000001</v>
      </c>
      <c r="CA101" s="739">
        <f>INDEX(City!$A$1:$P$260,CA$5,$C101)/1000</f>
        <v>10.555999999999999</v>
      </c>
      <c r="CB101" s="486">
        <f>INDEX(City!$A$1:$P$260,CB$5,$C101)/1000</f>
        <v>8.5440000000000005</v>
      </c>
      <c r="CC101" s="486">
        <f>INDEX(City!$A$1:$P$260,CC$5,$C101)/1000</f>
        <v>12.813000000000002</v>
      </c>
      <c r="CD101" s="486">
        <f>INDEX(City!$A$1:$P$260,CD$5,$C101)/1000</f>
        <v>12.247</v>
      </c>
      <c r="CE101" s="486">
        <f>INDEX(City!$A$1:$P$260,CE$5,$C101)/1000</f>
        <v>9.9789999999999992</v>
      </c>
      <c r="CF101" s="486">
        <f>INDEX(City!$A$1:$P$260,CF$5,$C101)/1000</f>
        <v>19.436</v>
      </c>
      <c r="CG101" s="486">
        <f>INDEX(City!$A$1:$P$260,CG$5,$C101)/1000</f>
        <v>20.324000000000002</v>
      </c>
      <c r="CH101" s="486">
        <f>INDEX(City!$A$1:$P$260,CH$5,$C101)/1000</f>
        <v>15.781999999999998</v>
      </c>
      <c r="CI101" s="486">
        <f>INDEX(City!$A$1:$P$260,CI$5,$C101)/1000</f>
        <v>18.068999999999999</v>
      </c>
      <c r="CJ101" s="486">
        <f>INDEX(City!$A$1:$P$260,CJ$5,$C101)/1000</f>
        <v>20.408999999999999</v>
      </c>
      <c r="CK101" s="486">
        <f>INDEX(City!$A$1:$P$260,CK$5,$C101)/1000</f>
        <v>23.100999999999999</v>
      </c>
      <c r="CL101" s="486">
        <f>INDEX(City!$A$1:$P$260,CL$5,$C101)/1000</f>
        <v>21.437000000000001</v>
      </c>
      <c r="CM101" s="486">
        <f>INDEX(City!$A$1:$P$260,CM$5,$C101)/1000</f>
        <v>17.244</v>
      </c>
      <c r="CN101" s="486">
        <f>INDEX(City!$A$1:$P$260,CN$5,$C101)/1000</f>
        <v>16.975999999999999</v>
      </c>
      <c r="CO101" s="486">
        <f>INDEX(City!$A$1:$P$260,CO$5,$C101)/1000</f>
        <v>10.45</v>
      </c>
      <c r="CP101" s="486">
        <f>INDEX(City!$A$1:$P$260,CP$5,$C101)/1000</f>
        <v>15.635999999999999</v>
      </c>
      <c r="CQ101" s="486">
        <f>INDEX(City!$A$1:$P$260,CQ$5,$C101)/1000</f>
        <v>27.369</v>
      </c>
      <c r="CR101" s="486">
        <f>INDEX(City!$A$1:$P$260,CR$5,$C101)/1000</f>
        <v>26.181999999999999</v>
      </c>
      <c r="CS101" s="486">
        <f>INDEX(City!$A$1:$P$260,CS$5,$C101)/1000</f>
        <v>18.283999999999999</v>
      </c>
      <c r="CT101" s="486">
        <f>INDEX(City!$A$1:$P$260,CT$5,$C101)/1000</f>
        <v>23.190999999999999</v>
      </c>
      <c r="CU101" s="486">
        <f>INDEX(City!$A$1:$P$260,CU$5,$C101)/1000</f>
        <v>26.091000000000001</v>
      </c>
      <c r="CV101" s="486">
        <f>INDEX(City!$A$1:$P$260,CV$5,$C101)/1000</f>
        <v>24.07</v>
      </c>
      <c r="CW101" s="486">
        <f>INDEX(City!$A$1:$P$260,CW$5,$C101)/1000</f>
        <v>21.635999999999999</v>
      </c>
      <c r="CX101" s="486">
        <f>INDEX(City!$A$1:$P$260,CX$5,$C101)/1000</f>
        <v>27.701000000000001</v>
      </c>
      <c r="CY101" s="486">
        <f>INDEX(City!$A$1:$P$260,CY$5,$C101)/1000</f>
        <v>24.643000000000001</v>
      </c>
      <c r="CZ101" s="486">
        <f>INDEX(City!$A$1:$P$260,CZ$5,$C101)/1000</f>
        <v>22.433</v>
      </c>
      <c r="DA101" s="486">
        <f>INDEX(City!$A$1:$P$260,DA$5,$C101)/1000</f>
        <v>21.120999999999999</v>
      </c>
      <c r="DB101" s="486">
        <f>INDEX(City!$A$1:$P$260,DB$5,$C101)/1000</f>
        <v>26.71</v>
      </c>
      <c r="DC101" s="486">
        <f>INDEX(City!$A$1:$P$260,DC$5,$C101)/1000</f>
        <v>38.518999999999998</v>
      </c>
      <c r="DD101" s="486">
        <f>INDEX(City!$A$1:$P$260,DD$5,$C101)/1000</f>
        <v>32.732999999999997</v>
      </c>
      <c r="DE101" s="486">
        <f>INDEX(City!$A$1:$P$260,DE$5,$C101)/1000</f>
        <v>36.034999999999997</v>
      </c>
      <c r="DF101" s="486">
        <f>INDEX(City!$A$1:$P$260,DF$5,$C101)/1000</f>
        <v>39.107999999999997</v>
      </c>
      <c r="DG101" s="486">
        <f>INDEX(City!$A$1:$P$260,DG$5,$C101)/1000</f>
        <v>36.817</v>
      </c>
      <c r="DH101" s="486">
        <f>INDEX(City!$A$1:$P$260,DH$5,$C101)/1000</f>
        <v>30.904</v>
      </c>
      <c r="DI101" s="486">
        <f>INDEX(City!$A$1:$P$260,DI$5,$C101)/1000</f>
        <v>38.865000000000002</v>
      </c>
      <c r="DJ101" s="486">
        <f>INDEX(City!$A$1:$P$260,DJ$5,$C101)/1000</f>
        <v>37.664000000000001</v>
      </c>
      <c r="DK101" s="486">
        <f>INDEX(City!$A$1:$P$260,DK$5,$C101)/1000</f>
        <v>31.635000000000002</v>
      </c>
      <c r="DL101" s="486">
        <f>INDEX(City!$A$1:$P$260,DL$5,$C101)/1000</f>
        <v>6.6760000000000002</v>
      </c>
      <c r="DM101" s="486">
        <f>INDEX(City!$A$1:$P$260,DM$5,$C101)/1000</f>
        <v>3.4209999999999998</v>
      </c>
      <c r="DN101" s="486">
        <f>INDEX(City!$A$1:$P$260,DN$5,$C101)/1000</f>
        <v>7.899</v>
      </c>
      <c r="DO101" s="486">
        <f>INDEX(City!$A$1:$P$260,DO$5,$C101)/1000</f>
        <v>4.6749999999999998</v>
      </c>
      <c r="DP101" s="486">
        <f>INDEX(City!$A$1:$P$260,DP$5,$C101)/1000</f>
        <v>6.0659999999999998</v>
      </c>
      <c r="DQ101" s="486">
        <f>INDEX(City!$A$1:$P$260,DQ$5,$C101)/1000</f>
        <v>5.8109999999999999</v>
      </c>
      <c r="DR101" s="486">
        <f>INDEX(City!$A$1:$P$260,DR$5,$C101)/1000</f>
        <v>3.2509999999999999</v>
      </c>
      <c r="DS101" s="486">
        <f>INDEX(City!$A$1:$P$260,DS$5,$C101)/1000</f>
        <v>4.9580000000000002</v>
      </c>
      <c r="DT101" s="486">
        <f>INDEX(City!$A$1:$P$260,DT$5,$C101)/1000</f>
        <v>5.8689999999999998</v>
      </c>
      <c r="DU101" s="486">
        <f>INDEX(City!$A$1:$P$260,DU$5,$C101)/1000</f>
        <v>9.1199999999999992</v>
      </c>
      <c r="DV101" s="486">
        <f>INDEX(City!$A$1:$P$260,DV$5,$C101)/1000</f>
        <v>9.1910000000000007</v>
      </c>
      <c r="DW101" s="486">
        <f>INDEX(City!$A$1:$P$260,DW$5,$C101)/1000</f>
        <v>7.2720000000000002</v>
      </c>
      <c r="DX101" s="486">
        <f>INDEX(City!$A$1:$P$260,DX$5,$C101)/1000</f>
        <v>13.737</v>
      </c>
      <c r="DY101" s="486">
        <f>INDEX(City!$A$1:$P$260,DY$5,$C101)/1000</f>
        <v>5.3659999999999997</v>
      </c>
      <c r="DZ101" s="486">
        <f>INDEX(City!$A$1:$P$260,DZ$5,$C101)/1000</f>
        <v>5.0640000000000001</v>
      </c>
      <c r="EA101" s="486">
        <f>INDEX(City!$A$1:$P$260,EA$5,$C101)/1000</f>
        <v>3.4940000000000002</v>
      </c>
      <c r="EB101" s="486">
        <f>INDEX(City!$A$1:$P$260,EB$5,$C101)/1000</f>
        <v>4.3470000000000004</v>
      </c>
      <c r="EC101" s="486">
        <f>INDEX(City!$A$1:$P$260,EC$5,$C101)/1000</f>
        <v>19.802</v>
      </c>
      <c r="ED101" s="486">
        <f>INDEX(City!$A$1:$P$260,ED$5,$C101)/1000</f>
        <v>6.97</v>
      </c>
      <c r="EE101" s="486">
        <f>INDEX(City!$A$1:$P$260,EE$5,$C101)/1000</f>
        <v>3.9830000000000001</v>
      </c>
      <c r="EF101" s="486">
        <f>INDEX(City!$A$1:$P$260,EF$5,$C101)/1000</f>
        <v>3.0259999999999998</v>
      </c>
      <c r="EG101" s="486">
        <f>INDEX(City!$A$1:$P$260,EG$5,$C101)/1000</f>
        <v>4.4480000000000004</v>
      </c>
      <c r="EH101" s="486">
        <f>INDEX(City!$A$1:$P$260,EH$5,$C101)/1000</f>
        <v>8.1489999999999991</v>
      </c>
      <c r="EI101" s="486">
        <f>INDEX(City!$A$1:$P$260,EI$5,$C101)/1000</f>
        <v>8.3480000000000008</v>
      </c>
      <c r="EJ101" s="486">
        <f>INDEX(City!$A$1:$P$260,EJ$5,$C101)/1000</f>
        <v>6.2679999999999998</v>
      </c>
      <c r="EK101" s="486">
        <f>INDEX(City!$A$1:$P$260,EK$5,$C101)/1000</f>
        <v>5.9009999999999998</v>
      </c>
      <c r="EL101" s="486">
        <f>INDEX(City!$A$1:$P$260,EL$5,$C101)/1000</f>
        <v>8.1379999999999999</v>
      </c>
      <c r="EM101" s="486">
        <f>INDEX(City!$A$1:$P$260,EM$5,$C101)/1000</f>
        <v>4.375</v>
      </c>
      <c r="EN101" s="486">
        <f>INDEX(City!$A$1:$P$260,EN$5,$C101)/1000</f>
        <v>11.497999999999999</v>
      </c>
      <c r="EO101" s="486">
        <f>INDEX(City!$A$1:$P$260,EO$5,$C101)/1000</f>
        <v>15.573</v>
      </c>
      <c r="EP101" s="486">
        <f>INDEX(City!$A$1:$P$260,EP$5,$C101)/1000</f>
        <v>17.428999999999998</v>
      </c>
      <c r="EQ101" s="486">
        <f>INDEX(City!$A$1:$P$260,EQ$5,$C101)/1000</f>
        <v>27.416</v>
      </c>
      <c r="ER101" s="486">
        <f>INDEX(City!$A$1:$P$260,ER$5,$C101)/1000</f>
        <v>18.120999999999999</v>
      </c>
      <c r="ES101" s="486">
        <f>INDEX(City!$A$1:$P$260,ES$5,$C101)/1000</f>
        <v>26.355</v>
      </c>
      <c r="ET101" s="486">
        <f>INDEX(City!$A$1:$P$260,ET$5,$C101)/1000</f>
        <v>19.855</v>
      </c>
      <c r="EU101" s="486">
        <f>INDEX(City!$A$1:$P$260,EU$5,$C101)/1000</f>
        <v>19.058</v>
      </c>
      <c r="EV101" s="486">
        <f>INDEX(City!$A$1:$P$260,EV$5,$C101)/1000</f>
        <v>24.483000000000001</v>
      </c>
      <c r="EW101" s="486">
        <f>INDEX(City!$A$1:$P$260,EW$5,$C101)/1000</f>
        <v>24.635000000000002</v>
      </c>
      <c r="EX101" s="486">
        <f>INDEX(City!$A$1:$P$260,EX$5,$C101)/1000</f>
        <v>28.192</v>
      </c>
      <c r="EY101" s="486">
        <f>INDEX(City!$A$1:$P$260,EY$5,$C101)/1000</f>
        <v>29.370999999999999</v>
      </c>
      <c r="EZ101" s="486">
        <f>INDEX(City!$A$1:$P$260,EZ$5,$C101)/1000</f>
        <v>29.925999999999998</v>
      </c>
      <c r="FA101" s="486">
        <f>INDEX(City!$A$1:$P$260,FA$5,$C101)/1000</f>
        <v>33.296999999999997</v>
      </c>
      <c r="FB101" s="486">
        <f>INDEX(City!$A$1:$P$260,FB$5,$C101)/1000</f>
        <v>34.588999999999999</v>
      </c>
      <c r="FC101" s="486">
        <f>INDEX(City!$A$1:$P$260,FC$5,$C101)/1000</f>
        <v>34.079000000000001</v>
      </c>
      <c r="FD101" s="486">
        <f>INDEX(City!$A$1:$P$260,FD$5,$C101)/1000</f>
        <v>22.454000000000001</v>
      </c>
      <c r="FE101" s="486">
        <f>INDEX(City!$A$1:$P$260,FE$5,$C101)/1000</f>
        <v>28.016999999999999</v>
      </c>
      <c r="FF101" s="486">
        <f>INDEX(City!$A$1:$P$260,FF$5,$C101)/1000</f>
        <v>39.005000000000003</v>
      </c>
      <c r="FG101" s="486">
        <f>INDEX(City!$A$1:$P$260,FG$5,$C101)/1000</f>
        <v>32.055999999999997</v>
      </c>
      <c r="FH101" s="486">
        <f>INDEX(City!$A$1:$P$260,FH$5,$C101)/1000</f>
        <v>31.52</v>
      </c>
      <c r="FI101" s="486">
        <f>INDEX(City!$A$1:$P$260,FI$5,$C101)/1000</f>
        <v>36.695</v>
      </c>
      <c r="FJ101" s="486">
        <f>INDEX(City!$A$1:$P$260,FJ$5,$C101)/1000</f>
        <v>35.758000000000003</v>
      </c>
      <c r="FK101" s="486">
        <f>INDEX(City!$A$1:$P$260,FK$5,$C101)/1000</f>
        <v>30.065999999999999</v>
      </c>
      <c r="FL101" s="486">
        <f>INDEX(City!$A$1:$P$260,FL$5,$C101)/1000</f>
        <v>29.859000000000002</v>
      </c>
      <c r="FM101" s="486">
        <f>INDEX(City!$A$1:$P$260,FM$5,$C101)/1000</f>
        <v>42.682000000000002</v>
      </c>
      <c r="FN101" s="486">
        <f>INDEX(City!$A$1:$P$260,FN$5,$C101)/1000</f>
        <v>37.75</v>
      </c>
      <c r="FO101" s="486">
        <f>INDEX(City!$A$1:$P$260,FO$5,$C101)/1000</f>
        <v>28.007999999999999</v>
      </c>
      <c r="FP101" s="486">
        <f>INDEX(City!$A$1:$P$260,FP$5,$C101)/1000</f>
        <v>35.176000000000002</v>
      </c>
      <c r="FQ101" s="486">
        <f>INDEX(City!$A$1:$P$260,FQ$5,$C101)/1000</f>
        <v>36.49</v>
      </c>
      <c r="FR101" s="486">
        <f>INDEX(City!$A$1:$P$260,FR$5,$C101)/1000</f>
        <v>35.256</v>
      </c>
      <c r="FS101" s="486">
        <f>INDEX(City!$A$1:$P$260,FS$5,$C101)/1000</f>
        <v>36.066000000000003</v>
      </c>
      <c r="FT101" s="486">
        <f>INDEX(City!$A$1:$P$260,FT$5,$C101)/1000</f>
        <v>36.707999999999998</v>
      </c>
      <c r="FU101" s="486">
        <f>INDEX(City!$A$1:$P$260,FU$5,$C101)/1000</f>
        <v>39.094000000000001</v>
      </c>
      <c r="FV101" s="486">
        <f>INDEX(City!$A$1:$P$260,FV$5,$C101)/1000</f>
        <v>46.667999999999999</v>
      </c>
      <c r="FW101" s="486">
        <f>INDEX(City!$A$1:$P$260,FW$5,$C101)/1000</f>
        <v>42.433999999999997</v>
      </c>
      <c r="FX101" s="486">
        <f>INDEX(City!$A$1:$P$260,FX$5,$C101)/1000</f>
        <v>40.320999999999998</v>
      </c>
      <c r="FY101" s="486">
        <f>INDEX(City!$A$1:$P$260,FY$5,$C101)/1000</f>
        <v>45.290999999999997</v>
      </c>
      <c r="FZ101" s="486">
        <f>INDEX(City!$A$1:$P$260,FZ$5,$C101)/1000</f>
        <v>31.364000000000001</v>
      </c>
      <c r="GA101" s="486">
        <f>INDEX(City!$A$1:$P$260,GA$5,$C101)/1000</f>
        <v>43.66</v>
      </c>
      <c r="GB101" s="486">
        <f>INDEX(City!$A$1:$P$260,GB$5,$C101)/1000</f>
        <v>42.321342724000004</v>
      </c>
      <c r="GC101" s="486">
        <f>INDEX(City!$A$1:$P$260,GC$5,$C101)/1000</f>
        <v>38.371577920999997</v>
      </c>
      <c r="GD101" s="486">
        <f>INDEX(City!$A$1:$P$260,GD$5,$C101)/1000</f>
        <v>51.770588910000001</v>
      </c>
      <c r="GE101" s="486">
        <f>INDEX(City!$A$1:$P$260,GE$5,$C101)/1000</f>
        <v>40.029663818000003</v>
      </c>
      <c r="GF101" s="486"/>
      <c r="GG101" s="486"/>
      <c r="GH101" s="173"/>
      <c r="GI101" s="173"/>
      <c r="GJ101" s="173"/>
      <c r="GK101" s="173"/>
      <c r="GL101" s="173"/>
      <c r="GM101" s="173"/>
      <c r="GN101" s="173"/>
      <c r="GO101" s="173"/>
      <c r="GP101" s="173"/>
      <c r="GQ101" s="173"/>
      <c r="GR101" s="173"/>
      <c r="GS101" s="173"/>
      <c r="GT101" s="173"/>
      <c r="GU101" s="173"/>
      <c r="GV101" s="173"/>
      <c r="GW101"/>
      <c r="GX101"/>
      <c r="GY101"/>
      <c r="GZ101"/>
    </row>
    <row r="102" spans="1:208">
      <c r="C102" s="188"/>
      <c r="D102" s="188" t="s">
        <v>138</v>
      </c>
      <c r="E102" s="188" t="s">
        <v>139</v>
      </c>
      <c r="F102" s="207" t="e">
        <f>F101/#REF!-1</f>
        <v>#REF!</v>
      </c>
      <c r="G102" s="207" t="e">
        <f>G101/#REF!-1</f>
        <v>#REF!</v>
      </c>
      <c r="H102" s="207" t="e">
        <f>H101/#REF!-1</f>
        <v>#REF!</v>
      </c>
      <c r="I102" s="207" t="e">
        <f>I101/#REF!-1</f>
        <v>#REF!</v>
      </c>
      <c r="J102" s="207" t="e">
        <f>J101/#REF!-1</f>
        <v>#REF!</v>
      </c>
      <c r="K102" s="207" t="e">
        <f>K101/#REF!-1</f>
        <v>#REF!</v>
      </c>
      <c r="L102" s="207" t="e">
        <f t="shared" ref="L102:AI102" si="762">L101/#REF!-1</f>
        <v>#REF!</v>
      </c>
      <c r="M102" s="207" t="e">
        <f t="shared" si="762"/>
        <v>#REF!</v>
      </c>
      <c r="N102" s="207" t="e">
        <f t="shared" si="762"/>
        <v>#REF!</v>
      </c>
      <c r="O102" s="207" t="e">
        <f t="shared" si="762"/>
        <v>#REF!</v>
      </c>
      <c r="P102" s="207" t="e">
        <f t="shared" si="762"/>
        <v>#REF!</v>
      </c>
      <c r="Q102" s="207" t="e">
        <f t="shared" si="762"/>
        <v>#REF!</v>
      </c>
      <c r="R102" s="207" t="e">
        <f t="shared" si="762"/>
        <v>#REF!</v>
      </c>
      <c r="S102" s="306" t="e">
        <f t="shared" si="762"/>
        <v>#REF!</v>
      </c>
      <c r="T102" s="306" t="e">
        <f t="shared" si="762"/>
        <v>#REF!</v>
      </c>
      <c r="U102" s="306" t="e">
        <f t="shared" si="762"/>
        <v>#REF!</v>
      </c>
      <c r="V102" s="306" t="e">
        <f t="shared" si="762"/>
        <v>#REF!</v>
      </c>
      <c r="W102" s="306" t="e">
        <f t="shared" si="762"/>
        <v>#REF!</v>
      </c>
      <c r="X102" s="306" t="e">
        <f t="shared" si="762"/>
        <v>#REF!</v>
      </c>
      <c r="Y102" s="306" t="e">
        <f t="shared" si="762"/>
        <v>#REF!</v>
      </c>
      <c r="Z102" s="306" t="e">
        <f t="shared" si="762"/>
        <v>#REF!</v>
      </c>
      <c r="AA102" s="306" t="e">
        <f t="shared" si="762"/>
        <v>#REF!</v>
      </c>
      <c r="AB102" s="306" t="e">
        <f t="shared" si="762"/>
        <v>#REF!</v>
      </c>
      <c r="AC102" s="306" t="e">
        <f t="shared" si="762"/>
        <v>#REF!</v>
      </c>
      <c r="AD102" s="306" t="e">
        <f t="shared" si="762"/>
        <v>#REF!</v>
      </c>
      <c r="AE102" s="306" t="e">
        <f t="shared" si="762"/>
        <v>#REF!</v>
      </c>
      <c r="AF102" s="306" t="e">
        <f t="shared" si="762"/>
        <v>#REF!</v>
      </c>
      <c r="AG102" s="306" t="e">
        <f t="shared" si="762"/>
        <v>#REF!</v>
      </c>
      <c r="AH102" s="306" t="e">
        <f t="shared" si="762"/>
        <v>#REF!</v>
      </c>
      <c r="AI102" s="306" t="e">
        <f t="shared" si="762"/>
        <v>#REF!</v>
      </c>
      <c r="AJ102" s="10">
        <f t="shared" ref="AJ102:BX102" si="763">AJ101/X101-1</f>
        <v>-4.2449664429530243E-2</v>
      </c>
      <c r="AK102" s="10">
        <f t="shared" si="763"/>
        <v>0.18784185028910771</v>
      </c>
      <c r="AL102" s="10">
        <f t="shared" si="763"/>
        <v>0.68374843218061265</v>
      </c>
      <c r="AM102" s="10">
        <f t="shared" si="763"/>
        <v>0.43056456846203761</v>
      </c>
      <c r="AN102" s="10">
        <f t="shared" si="763"/>
        <v>-0.32816635160680518</v>
      </c>
      <c r="AO102" s="10">
        <f t="shared" si="763"/>
        <v>0.15142545567845467</v>
      </c>
      <c r="AP102" s="10">
        <f t="shared" si="763"/>
        <v>-0.18910121797564039</v>
      </c>
      <c r="AQ102" s="10">
        <f t="shared" si="763"/>
        <v>0.26980669752246111</v>
      </c>
      <c r="AR102" s="10">
        <f t="shared" si="763"/>
        <v>0.53510186135131166</v>
      </c>
      <c r="AS102" s="10">
        <f t="shared" si="763"/>
        <v>2.2821838355818969E-2</v>
      </c>
      <c r="AT102" s="10">
        <f t="shared" si="763"/>
        <v>2.6909090909090909</v>
      </c>
      <c r="AU102" s="10">
        <f t="shared" si="763"/>
        <v>-5.7844611528822032E-2</v>
      </c>
      <c r="AV102" s="10">
        <f t="shared" si="763"/>
        <v>0.76467496057473272</v>
      </c>
      <c r="AW102" s="10">
        <f t="shared" si="763"/>
        <v>0.15076963557426648</v>
      </c>
      <c r="AX102" s="10">
        <f t="shared" si="763"/>
        <v>-0.3160583164839843</v>
      </c>
      <c r="AY102" s="10">
        <f t="shared" si="763"/>
        <v>0.45565887956452711</v>
      </c>
      <c r="AZ102" s="10">
        <f t="shared" si="763"/>
        <v>0.62089664228099783</v>
      </c>
      <c r="BA102" s="10">
        <f t="shared" si="763"/>
        <v>2.0971451765660953E-2</v>
      </c>
      <c r="BB102" s="10">
        <f t="shared" si="763"/>
        <v>0.17156545383918176</v>
      </c>
      <c r="BC102" s="10">
        <f t="shared" si="763"/>
        <v>-0.18010291595197259</v>
      </c>
      <c r="BD102" s="10">
        <f t="shared" si="763"/>
        <v>-9.4615237731525692E-2</v>
      </c>
      <c r="BE102" s="10">
        <f t="shared" si="763"/>
        <v>0.20907297830374749</v>
      </c>
      <c r="BF102" s="10">
        <f t="shared" si="763"/>
        <v>0.41679160419790118</v>
      </c>
      <c r="BG102" s="10">
        <f t="shared" si="763"/>
        <v>-0.75250053202809108</v>
      </c>
      <c r="BH102" s="10">
        <f t="shared" si="763"/>
        <v>-0.36083804984609269</v>
      </c>
      <c r="BI102" s="487">
        <f t="shared" si="763"/>
        <v>-0.73773865325254373</v>
      </c>
      <c r="BJ102" s="487">
        <f t="shared" si="763"/>
        <v>-0.13707795238836151</v>
      </c>
      <c r="BK102" s="487">
        <f t="shared" si="763"/>
        <v>-5.0950451854160139E-2</v>
      </c>
      <c r="BL102" s="487">
        <f t="shared" si="763"/>
        <v>0.34486749218840407</v>
      </c>
      <c r="BM102" s="487">
        <f t="shared" si="763"/>
        <v>-0.26676384839650147</v>
      </c>
      <c r="BN102" s="487">
        <f t="shared" si="763"/>
        <v>-0.71253315649867377</v>
      </c>
      <c r="BO102" s="736">
        <f t="shared" si="763"/>
        <v>0.10891736401673646</v>
      </c>
      <c r="BP102" s="487">
        <f t="shared" si="763"/>
        <v>0.10545186122535055</v>
      </c>
      <c r="BQ102" s="487">
        <f t="shared" si="763"/>
        <v>-0.35573001631321366</v>
      </c>
      <c r="BR102" s="487">
        <f t="shared" si="763"/>
        <v>-7.6341647770219234E-2</v>
      </c>
      <c r="BS102" s="487">
        <f t="shared" si="763"/>
        <v>1.7497850386930351</v>
      </c>
      <c r="BT102" s="487">
        <f t="shared" si="763"/>
        <v>7.9229454714929259E-2</v>
      </c>
      <c r="BU102" s="487">
        <f t="shared" si="763"/>
        <v>3.885789014821273</v>
      </c>
      <c r="BV102" s="487">
        <f t="shared" si="763"/>
        <v>-8.3483591777857802E-2</v>
      </c>
      <c r="BW102" s="487">
        <f t="shared" si="763"/>
        <v>-0.33738302413396826</v>
      </c>
      <c r="BX102" s="487">
        <f t="shared" si="763"/>
        <v>-0.3658893382669306</v>
      </c>
      <c r="BY102" s="487">
        <f t="shared" ref="BY102:DI102" si="764">BY101/BM101-1</f>
        <v>0.93439363817097387</v>
      </c>
      <c r="BZ102" s="487">
        <f t="shared" si="764"/>
        <v>0.3886966551326414</v>
      </c>
      <c r="CA102" s="736">
        <f t="shared" si="764"/>
        <v>0.24466454427543916</v>
      </c>
      <c r="CB102" s="487">
        <f t="shared" si="764"/>
        <v>-0.18496613564819231</v>
      </c>
      <c r="CC102" s="487">
        <f t="shared" si="764"/>
        <v>1.0276942554201618</v>
      </c>
      <c r="CD102" s="487">
        <f t="shared" si="764"/>
        <v>2.209492635024457E-3</v>
      </c>
      <c r="CE102" s="487">
        <f t="shared" si="764"/>
        <v>0.56019387116948072</v>
      </c>
      <c r="CF102" s="487">
        <f t="shared" si="764"/>
        <v>1.7977544263710956</v>
      </c>
      <c r="CG102" s="487">
        <f t="shared" si="764"/>
        <v>0.81334760885082091</v>
      </c>
      <c r="CH102" s="487">
        <f t="shared" si="764"/>
        <v>2.1048593350383622</v>
      </c>
      <c r="CI102" s="487">
        <f t="shared" si="764"/>
        <v>1.2384786917740338</v>
      </c>
      <c r="CJ102" s="487">
        <f t="shared" si="764"/>
        <v>1.7695752476591124</v>
      </c>
      <c r="CK102" s="487">
        <f t="shared" si="764"/>
        <v>1.158366813043072</v>
      </c>
      <c r="CL102" s="487">
        <f t="shared" si="764"/>
        <v>4.9349390919158367</v>
      </c>
      <c r="CM102" s="487">
        <f t="shared" si="764"/>
        <v>0.63357332322849569</v>
      </c>
      <c r="CN102" s="487">
        <f t="shared" si="764"/>
        <v>0.98689138576779012</v>
      </c>
      <c r="CO102" s="487">
        <f t="shared" si="764"/>
        <v>-0.18442207133380184</v>
      </c>
      <c r="CP102" s="487">
        <f t="shared" si="764"/>
        <v>0.27672082959092026</v>
      </c>
      <c r="CQ102" s="487">
        <f t="shared" si="764"/>
        <v>1.7426595851287705</v>
      </c>
      <c r="CR102" s="487">
        <f t="shared" si="764"/>
        <v>0.34708787816423126</v>
      </c>
      <c r="CS102" s="487">
        <f t="shared" si="764"/>
        <v>-0.10037394213737461</v>
      </c>
      <c r="CT102" s="487">
        <f t="shared" si="764"/>
        <v>0.46945887720187573</v>
      </c>
      <c r="CU102" s="487">
        <f t="shared" si="764"/>
        <v>0.44396480159389018</v>
      </c>
      <c r="CV102" s="487">
        <f t="shared" si="764"/>
        <v>0.17938164535254053</v>
      </c>
      <c r="CW102" s="487">
        <f t="shared" si="764"/>
        <v>-6.3417168087961606E-2</v>
      </c>
      <c r="CX102" s="487">
        <f t="shared" si="764"/>
        <v>0.29220506600737028</v>
      </c>
      <c r="CY102" s="487">
        <f t="shared" si="764"/>
        <v>0.42907678032939001</v>
      </c>
      <c r="CZ102" s="487">
        <f t="shared" si="764"/>
        <v>0.32145381715362875</v>
      </c>
      <c r="DA102" s="487">
        <f t="shared" si="764"/>
        <v>1.0211483253588516</v>
      </c>
      <c r="DB102" s="487">
        <f t="shared" si="764"/>
        <v>0.70823740086978781</v>
      </c>
      <c r="DC102" s="487">
        <f t="shared" si="764"/>
        <v>0.40739522817786544</v>
      </c>
      <c r="DD102" s="487">
        <f t="shared" si="764"/>
        <v>0.25021006798563894</v>
      </c>
      <c r="DE102" s="487">
        <f t="shared" si="764"/>
        <v>0.97084882957777285</v>
      </c>
      <c r="DF102" s="487">
        <f t="shared" si="764"/>
        <v>0.68634384028286832</v>
      </c>
      <c r="DG102" s="487">
        <f t="shared" si="764"/>
        <v>0.41109961289333485</v>
      </c>
      <c r="DH102" s="487">
        <f t="shared" si="764"/>
        <v>0.28392189447444949</v>
      </c>
      <c r="DI102" s="487">
        <f t="shared" si="764"/>
        <v>0.79631170271769292</v>
      </c>
      <c r="DJ102" s="487">
        <f t="shared" ref="DJ102:DR102" si="765">DJ101/CX101-1</f>
        <v>0.35966210606115312</v>
      </c>
      <c r="DK102" s="487">
        <f t="shared" si="765"/>
        <v>0.28373168851195074</v>
      </c>
      <c r="DL102" s="487">
        <f t="shared" si="765"/>
        <v>-0.70240271029287205</v>
      </c>
      <c r="DM102" s="487">
        <f t="shared" si="765"/>
        <v>-0.83802850243833149</v>
      </c>
      <c r="DN102" s="487">
        <f t="shared" si="765"/>
        <v>-0.70426806439535761</v>
      </c>
      <c r="DO102" s="487">
        <f t="shared" si="765"/>
        <v>-0.87863132480074768</v>
      </c>
      <c r="DP102" s="487">
        <f t="shared" si="765"/>
        <v>-0.8146824305746494</v>
      </c>
      <c r="DQ102" s="487">
        <f t="shared" si="765"/>
        <v>-0.83874011377827107</v>
      </c>
      <c r="DR102" s="487">
        <f t="shared" si="765"/>
        <v>-0.91687122839316759</v>
      </c>
      <c r="DS102" s="487">
        <f t="shared" ref="DS102:EC102" si="766">DS101/DG101-1</f>
        <v>-0.86533394899095528</v>
      </c>
      <c r="DT102" s="487">
        <f t="shared" si="766"/>
        <v>-0.81008930882733621</v>
      </c>
      <c r="DU102" s="487">
        <f t="shared" si="766"/>
        <v>-0.76534156696256272</v>
      </c>
      <c r="DV102" s="487">
        <f t="shared" si="766"/>
        <v>-0.75597387425658447</v>
      </c>
      <c r="DW102" s="487">
        <f t="shared" si="766"/>
        <v>-0.77012802275960168</v>
      </c>
      <c r="DX102" s="487">
        <f t="shared" si="766"/>
        <v>1.0576692630317557</v>
      </c>
      <c r="DY102" s="487">
        <f t="shared" si="766"/>
        <v>0.56854720841859097</v>
      </c>
      <c r="DZ102" s="487">
        <f t="shared" si="766"/>
        <v>-0.35890619065704521</v>
      </c>
      <c r="EA102" s="487">
        <f t="shared" si="766"/>
        <v>-0.25262032085561492</v>
      </c>
      <c r="EB102" s="487">
        <f t="shared" si="766"/>
        <v>-0.28338278931750738</v>
      </c>
      <c r="EC102" s="487">
        <f t="shared" si="766"/>
        <v>2.4076750989502669</v>
      </c>
      <c r="ED102" s="487">
        <f t="shared" ref="ED102:EJ102" si="767">ED101/DR101-1</f>
        <v>1.143955705936635</v>
      </c>
      <c r="EE102" s="487">
        <f t="shared" si="767"/>
        <v>-0.19665187575635334</v>
      </c>
      <c r="EF102" s="487">
        <f t="shared" si="767"/>
        <v>-0.48440960981427839</v>
      </c>
      <c r="EG102" s="487">
        <f t="shared" si="767"/>
        <v>-0.51228070175438589</v>
      </c>
      <c r="EH102" s="487">
        <f t="shared" si="767"/>
        <v>-0.11337177673811349</v>
      </c>
      <c r="EI102" s="487">
        <f t="shared" si="767"/>
        <v>0.147964796479648</v>
      </c>
      <c r="EJ102" s="487">
        <f t="shared" si="767"/>
        <v>-0.54371405692654873</v>
      </c>
      <c r="EK102" s="487">
        <f t="shared" ref="EK102:FR102" si="768">EK101/DY101-1</f>
        <v>9.9701826313827846E-2</v>
      </c>
      <c r="EL102" s="487">
        <f t="shared" si="768"/>
        <v>0.60703001579778837</v>
      </c>
      <c r="EM102" s="487">
        <f t="shared" si="768"/>
        <v>0.25214653692043498</v>
      </c>
      <c r="EN102" s="487">
        <f t="shared" si="768"/>
        <v>1.6450425580860357</v>
      </c>
      <c r="EO102" s="487">
        <f t="shared" si="768"/>
        <v>-0.21356428643571357</v>
      </c>
      <c r="EP102" s="487">
        <f t="shared" si="768"/>
        <v>1.500573888091822</v>
      </c>
      <c r="EQ102" s="487">
        <f t="shared" si="768"/>
        <v>5.8832538287722818</v>
      </c>
      <c r="ER102" s="487">
        <f t="shared" si="768"/>
        <v>4.9884335756774618</v>
      </c>
      <c r="ES102" s="487">
        <f t="shared" si="768"/>
        <v>4.9251348920863309</v>
      </c>
      <c r="ET102" s="487">
        <f t="shared" si="768"/>
        <v>1.4364952754939257</v>
      </c>
      <c r="EU102" s="487">
        <f t="shared" si="768"/>
        <v>1.2829420220412073</v>
      </c>
      <c r="EV102" s="487">
        <f t="shared" si="768"/>
        <v>2.9060306317804723</v>
      </c>
      <c r="EW102" s="487">
        <f t="shared" si="768"/>
        <v>3.1747161498051186</v>
      </c>
      <c r="EX102" s="487">
        <f t="shared" si="768"/>
        <v>2.4642418284590808</v>
      </c>
      <c r="EY102" s="487">
        <f t="shared" si="768"/>
        <v>5.7133714285714285</v>
      </c>
      <c r="EZ102" s="487">
        <f t="shared" si="768"/>
        <v>1.6027135153939818</v>
      </c>
      <c r="FA102" s="487">
        <f t="shared" si="768"/>
        <v>1.1381236755923712</v>
      </c>
      <c r="FB102" s="487">
        <f t="shared" si="768"/>
        <v>0.98456595329623053</v>
      </c>
      <c r="FC102" s="487">
        <f t="shared" si="768"/>
        <v>0.24303326524657143</v>
      </c>
      <c r="FD102" s="487">
        <f t="shared" si="768"/>
        <v>0.23911483913691312</v>
      </c>
      <c r="FE102" s="487">
        <f t="shared" si="768"/>
        <v>6.3062037564029616E-2</v>
      </c>
      <c r="FF102" s="487">
        <f t="shared" si="768"/>
        <v>0.96449257114077058</v>
      </c>
      <c r="FG102" s="487">
        <f t="shared" si="768"/>
        <v>0.68202329730296984</v>
      </c>
      <c r="FH102" s="487">
        <f t="shared" si="768"/>
        <v>0.28742392680635542</v>
      </c>
      <c r="FI102" s="487">
        <f t="shared" si="768"/>
        <v>0.48954739192206209</v>
      </c>
      <c r="FJ102" s="487">
        <f t="shared" si="768"/>
        <v>0.26837400681044277</v>
      </c>
      <c r="FK102" s="487">
        <f t="shared" si="768"/>
        <v>2.3662796636137795E-2</v>
      </c>
      <c r="FL102" s="487">
        <f t="shared" si="768"/>
        <v>-2.2388558444160767E-3</v>
      </c>
      <c r="FM102" s="487">
        <f t="shared" si="768"/>
        <v>0.2818572243745685</v>
      </c>
      <c r="FN102" s="487">
        <f t="shared" si="768"/>
        <v>9.1387435311804266E-2</v>
      </c>
      <c r="FO102" s="487">
        <f t="shared" si="768"/>
        <v>-0.17814489861791727</v>
      </c>
      <c r="FP102" s="487">
        <f t="shared" si="768"/>
        <v>0.5665805647100739</v>
      </c>
      <c r="FQ102" s="487">
        <f t="shared" si="768"/>
        <v>0.30242352857193855</v>
      </c>
      <c r="FR102" s="487">
        <f t="shared" si="768"/>
        <v>-9.6115882579156597E-2</v>
      </c>
      <c r="FS102" s="487">
        <f t="shared" ref="FS102:GE102" si="769">FS101/FG101-1</f>
        <v>0.12509358622410804</v>
      </c>
      <c r="FT102" s="487">
        <f t="shared" si="769"/>
        <v>0.16459390862944168</v>
      </c>
      <c r="FU102" s="487">
        <f t="shared" si="769"/>
        <v>6.5376754326202491E-2</v>
      </c>
      <c r="FV102" s="487">
        <f t="shared" si="769"/>
        <v>0.30510654958330985</v>
      </c>
      <c r="FW102" s="487">
        <f t="shared" si="769"/>
        <v>0.41136167099048748</v>
      </c>
      <c r="FX102" s="487">
        <f t="shared" si="769"/>
        <v>0.35038011989684836</v>
      </c>
      <c r="FY102" s="487">
        <f t="shared" si="769"/>
        <v>6.11264701747809E-2</v>
      </c>
      <c r="FZ102" s="487">
        <f t="shared" si="769"/>
        <v>-0.16916556291390727</v>
      </c>
      <c r="GA102" s="487">
        <f t="shared" si="769"/>
        <v>0.55884033133390454</v>
      </c>
      <c r="GB102" s="487">
        <f t="shared" si="769"/>
        <v>0.20313118956106435</v>
      </c>
      <c r="GC102" s="487">
        <f t="shared" si="769"/>
        <v>5.1564207207454027E-2</v>
      </c>
      <c r="GD102" s="487">
        <f t="shared" si="769"/>
        <v>0.46841924523485368</v>
      </c>
      <c r="GE102" s="487">
        <f t="shared" si="769"/>
        <v>0.10990028885931347</v>
      </c>
      <c r="GF102" s="487"/>
      <c r="GG102" s="487"/>
      <c r="GH102" s="173"/>
      <c r="GI102" s="173"/>
      <c r="GJ102" s="173"/>
      <c r="GK102" s="173"/>
      <c r="GL102" s="173"/>
      <c r="GM102" s="173"/>
      <c r="GN102" s="173"/>
      <c r="GO102" s="173"/>
      <c r="GP102" s="173"/>
      <c r="GQ102" s="173"/>
      <c r="GR102" s="173"/>
      <c r="GS102" s="173"/>
    </row>
    <row r="103" spans="1:208">
      <c r="A103" s="173"/>
      <c r="C103" s="190">
        <f>City!N1</f>
        <v>14</v>
      </c>
      <c r="D103" s="189" t="s">
        <v>149</v>
      </c>
      <c r="E103" s="190" t="s">
        <v>150</v>
      </c>
      <c r="F103" s="208">
        <f>INDEX(City!$A$1:$P$260,F$5,$C103)/1000</f>
        <v>9.7189999999999994</v>
      </c>
      <c r="G103" s="208">
        <f>INDEX(City!$A$1:$P$260,G$5,$C103)/1000</f>
        <v>3.48</v>
      </c>
      <c r="H103" s="208">
        <f>INDEX(City!$A$1:$P$260,H$5,$C103)/1000</f>
        <v>3.1589999999999998</v>
      </c>
      <c r="I103" s="208">
        <f>INDEX(City!$A$1:$P$260,I$5,$C103)/1000</f>
        <v>4.9880000000000004</v>
      </c>
      <c r="J103" s="208">
        <f>INDEX(City!$A$1:$P$260,J$5,$C103)/1000</f>
        <v>5.0650000000000004</v>
      </c>
      <c r="K103" s="208">
        <f>INDEX(City!$A$1:$P$260,K$5,$C103)/1000</f>
        <v>4.2320000000000002</v>
      </c>
      <c r="L103" s="208">
        <f>INDEX(City!$A$1:$P$260,L$5,$C103)/1000</f>
        <v>8.6690000000000005</v>
      </c>
      <c r="M103" s="208">
        <f>INDEX(City!$A$1:$P$260,M$5,$C103)/1000</f>
        <v>5.76</v>
      </c>
      <c r="N103" s="208">
        <f>INDEX(City!$A$1:$P$260,N$5,$C103)/1000</f>
        <v>7.7409999999999997</v>
      </c>
      <c r="O103" s="208">
        <f>INDEX(City!$A$1:$P$260,O$5,$C103)/1000</f>
        <v>10.233000000000001</v>
      </c>
      <c r="P103" s="208">
        <f>INDEX(City!$A$1:$P$260,P$5,$C103)/1000</f>
        <v>6.2249999999999996</v>
      </c>
      <c r="Q103" s="208">
        <f>INDEX(City!$A$1:$P$260,Q$5,$C103)/1000</f>
        <v>4.1079999999999997</v>
      </c>
      <c r="R103" s="208">
        <f>INDEX(City!$A$1:$P$260,R$5,$C103)/1000</f>
        <v>8.4789999999999992</v>
      </c>
      <c r="S103" s="208">
        <f>INDEX(City!$A$1:$P$260,S$5,$C103)/1000</f>
        <v>5.0250000000000004</v>
      </c>
      <c r="T103" s="208">
        <f>INDEX(City!$A$1:$P$260,T$5,$C103)/1000</f>
        <v>6.8319999999999999</v>
      </c>
      <c r="U103" s="208">
        <f>INDEX(City!$A$1:$P$260,U$5,$C103)/1000</f>
        <v>6.14</v>
      </c>
      <c r="V103" s="208">
        <f>INDEX(City!$A$1:$P$260,V$5,$C103)/1000</f>
        <v>7.2779999999999996</v>
      </c>
      <c r="W103" s="208">
        <f>INDEX(City!$A$1:$P$260,W$5,$C103)/1000</f>
        <v>4.2560000000000002</v>
      </c>
      <c r="X103" s="208">
        <f>INDEX(City!$A$1:$P$260,X$5,$C103)/1000</f>
        <v>5.6340000000000003</v>
      </c>
      <c r="Y103" s="208">
        <f>INDEX(City!$A$1:$P$260,Y$5,$C103)/1000</f>
        <v>5.9290000000000003</v>
      </c>
      <c r="Z103" s="208">
        <f>INDEX(City!$A$1:$P$260,Z$5,$C103)/1000</f>
        <v>5.2640000000000002</v>
      </c>
      <c r="AA103" s="208">
        <f>INDEX(City!$A$1:$P$260,AA$5,$C103)/1000</f>
        <v>5.94</v>
      </c>
      <c r="AB103" s="208">
        <f>INDEX(City!$A$1:$P$260,AB$5,$C103)/1000</f>
        <v>7.61</v>
      </c>
      <c r="AC103" s="208">
        <f>INDEX(City!$A$1:$P$260,AC$5,$C103)/1000</f>
        <v>6.2469999999999999</v>
      </c>
      <c r="AD103" s="208">
        <f>INDEX(City!$A$1:$P$260,AD$5,$C103)/1000</f>
        <v>9.2859999999999996</v>
      </c>
      <c r="AE103" s="208">
        <f>INDEX(City!$A$1:$P$260,AE$5,$C103)/1000</f>
        <v>7.0209999999999999</v>
      </c>
      <c r="AF103" s="208">
        <f>INDEX(City!$A$1:$P$260,AF$5,$C103)/1000</f>
        <v>6.5010000000000003</v>
      </c>
      <c r="AG103" s="208">
        <f>INDEX(City!$A$1:$P$260,AG$5,$C103)/1000</f>
        <v>7.7069999999999999</v>
      </c>
      <c r="AH103" s="208">
        <f>INDEX(City!$A$1:$P$260,AH$5,$C103)/1000</f>
        <v>2.3769999999999998</v>
      </c>
      <c r="AI103" s="208">
        <f>INDEX(City!$A$1:$P$260,AI$5,$C103)/1000</f>
        <v>9.8610000000000007</v>
      </c>
      <c r="AJ103" s="7">
        <f>INDEX(City!$A$1:$P$260,AJ$5,$C103)/1000</f>
        <v>5.5490000000000004</v>
      </c>
      <c r="AK103" s="7">
        <f>INDEX(City!$A$1:$P$260,AK$5,$C103)/1000</f>
        <v>7.351</v>
      </c>
      <c r="AL103" s="7">
        <f>INDEX(City!$A$1:$P$260,AL$5,$C103)/1000</f>
        <v>9.1839999999999993</v>
      </c>
      <c r="AM103" s="7">
        <f>INDEX(City!$A$1:$P$260,AM$5,$C103)/1000</f>
        <v>8.6780000000000008</v>
      </c>
      <c r="AN103" s="7">
        <f>INDEX(City!$A$1:$P$260,AN$5,$C103)/1000</f>
        <v>5.093</v>
      </c>
      <c r="AO103" s="7">
        <f>INDEX(City!$A$1:$P$260,AO$5,$C103)/1000</f>
        <v>7.24</v>
      </c>
      <c r="AP103" s="7">
        <f>INDEX(City!$A$1:$P$260,AP$5,$C103)/1000</f>
        <v>7.4969999999999999</v>
      </c>
      <c r="AQ103" s="7">
        <f>INDEX(City!$A$1:$P$260,AQ$5,$C103)/1000</f>
        <v>9.0519999999999996</v>
      </c>
      <c r="AR103" s="7">
        <f>INDEX(City!$A$1:$P$260,AR$5,$C103)/1000</f>
        <v>10.231999999999999</v>
      </c>
      <c r="AS103" s="7">
        <f>INDEX(City!$A$1:$P$260,AS$5,$C103)/1000</f>
        <v>7.8570000000000002</v>
      </c>
      <c r="AT103" s="7">
        <f>INDEX(City!$A$1:$P$260,AT$5,$C103)/1000</f>
        <v>8.9459999999999997</v>
      </c>
      <c r="AU103" s="7">
        <f>INDEX(City!$A$1:$P$260,AU$5,$C103)/1000</f>
        <v>9.1140000000000008</v>
      </c>
      <c r="AV103" s="7">
        <f>INDEX(City!$A$1:$P$260,AV$5,$C103)/1000</f>
        <v>9.7929999999999993</v>
      </c>
      <c r="AW103" s="7">
        <f>INDEX(City!$A$1:$P$260,AW$5,$C103)/1000</f>
        <v>8.4710000000000001</v>
      </c>
      <c r="AX103" s="7">
        <f>INDEX(City!$A$1:$P$260,AX$5,$C103)/1000</f>
        <v>6.1760000000000002</v>
      </c>
      <c r="AY103" s="7">
        <f>INDEX(City!$A$1:$P$260,AY$5,$C103)/1000</f>
        <v>12.55</v>
      </c>
      <c r="AZ103" s="7">
        <f>INDEX(City!$A$1:$P$260,AZ$5,$C103)/1000</f>
        <v>8.3780000000000001</v>
      </c>
      <c r="BA103" s="7">
        <f>INDEX(City!$A$1:$P$260,BA$5,$C103)/1000</f>
        <v>7.335</v>
      </c>
      <c r="BB103" s="7">
        <f>INDEX(City!$A$1:$P$260,BB$5,$C103)/1000</f>
        <v>8.7490000000000006</v>
      </c>
      <c r="BC103" s="7">
        <f>INDEX(City!$A$1:$P$260,BC$5,$C103)/1000</f>
        <v>7.2969999999999997</v>
      </c>
      <c r="BD103" s="7">
        <f>INDEX(City!$A$1:$P$260,BD$5,$C103)/1000</f>
        <v>9.0950000000000006</v>
      </c>
      <c r="BE103" s="7">
        <f>INDEX(City!$A$1:$P$260,BE$5,$C103)/1000</f>
        <v>9.5129999999999999</v>
      </c>
      <c r="BF103" s="7">
        <f>INDEX(City!$A$1:$P$260,BF$5,$C103)/1000</f>
        <v>12.971</v>
      </c>
      <c r="BG103" s="7">
        <f>INDEX(City!$A$1:$P$260,BG$5,$C103)/1000</f>
        <v>1.861</v>
      </c>
      <c r="BH103" s="7">
        <f>INDEX(City!$A$1:$P$260,BH$5,$C103)/1000</f>
        <v>5.9710000000000001</v>
      </c>
      <c r="BI103" s="482">
        <f>INDEX(City!$A$1:$P$260,BI$5,$C103)/1000</f>
        <v>1.9990000000000001</v>
      </c>
      <c r="BJ103" s="482">
        <f>INDEX(City!$A$1:$P$260,BJ$5,$C103)/1000</f>
        <v>5.0380000000000003</v>
      </c>
      <c r="BK103" s="482">
        <f>INDEX(City!$A$1:$P$260,BK$5,$C103)/1000</f>
        <v>11.71</v>
      </c>
      <c r="BL103" s="482">
        <f>INDEX(City!$A$1:$P$260,BL$5,$C103)/1000</f>
        <v>11.196999999999999</v>
      </c>
      <c r="BM103" s="482">
        <f>INDEX(City!$A$1:$P$260,BM$5,$C103)/1000</f>
        <v>5.1550000000000002</v>
      </c>
      <c r="BN103" s="482">
        <f>INDEX(City!$A$1:$P$260,BN$5,$C103)/1000</f>
        <v>2.2549999999999999</v>
      </c>
      <c r="BO103" s="780">
        <f>INDEX(City!$A$1:$P$260,BO$5,$C103)/1000</f>
        <v>8.17</v>
      </c>
      <c r="BP103" s="779">
        <f>INDEX(City!$A$1:$P$260,BP$5,$C103)/1000</f>
        <v>10.173999999999999</v>
      </c>
      <c r="BQ103" s="779">
        <f>INDEX(City!$A$1:$P$260,BQ$5,$C103)/1000</f>
        <v>5.8949999999999996</v>
      </c>
      <c r="BR103" s="779">
        <f>INDEX(City!$A$1:$P$260,BR$5,$C103)/1000</f>
        <v>11.707000000000001</v>
      </c>
      <c r="BS103" s="779">
        <f>INDEX(City!$A$1:$P$260,BS$5,$C103)/1000</f>
        <v>5.9429999999999996</v>
      </c>
      <c r="BT103" s="779">
        <f>INDEX(City!$A$1:$P$260,BT$5,$C103)/1000</f>
        <v>6.2930000000000001</v>
      </c>
      <c r="BU103" s="779">
        <f>INDEX(City!$A$1:$P$260,BU$5,$C103)/1000</f>
        <v>11.022</v>
      </c>
      <c r="BV103" s="779">
        <f>INDEX(City!$A$1:$P$260,BV$5,$C103)/1000</f>
        <v>4.5599999999999996</v>
      </c>
      <c r="BW103" s="779">
        <f>INDEX(City!$A$1:$P$260,BW$5,$C103)/1000</f>
        <v>7.4020000000000001</v>
      </c>
      <c r="BX103" s="779">
        <f>INDEX(City!$A$1:$P$260,BX$5,$C103)/1000</f>
        <v>6.97</v>
      </c>
      <c r="BY103" s="779">
        <f>INDEX(City!$A$1:$P$260,BY$5,$C103)/1000</f>
        <v>9.8849999999999998</v>
      </c>
      <c r="BZ103" s="779">
        <f>INDEX(City!$A$1:$P$260,BZ$5,$C103)/1000</f>
        <v>2.988</v>
      </c>
      <c r="CA103" s="780">
        <f>INDEX(City!$A$1:$P$260,CA$5,$C103)/1000</f>
        <v>9.798</v>
      </c>
      <c r="CB103" s="779">
        <f>INDEX(City!$A$1:$P$260,CB$5,$C103)/1000</f>
        <v>8.3450000000000006</v>
      </c>
      <c r="CC103" s="779">
        <f>INDEX(City!$A$1:$P$260,CC$5,$C103)/1000</f>
        <v>12.231999999999999</v>
      </c>
      <c r="CD103" s="779">
        <f>INDEX(City!$A$1:$P$260,CD$5,$C103)/1000</f>
        <v>11.68</v>
      </c>
      <c r="CE103" s="779">
        <f>INDEX(City!$A$1:$P$260,CE$5,$C103)/1000</f>
        <v>9.1809999999999992</v>
      </c>
      <c r="CF103" s="779">
        <f>INDEX(City!$A$1:$P$260,CF$5,$C103)/1000</f>
        <v>18.359000000000002</v>
      </c>
      <c r="CG103" s="779">
        <f>INDEX(City!$A$1:$P$260,CG$5,$C103)/1000</f>
        <v>19.321999999999999</v>
      </c>
      <c r="CH103" s="779">
        <f>INDEX(City!$A$1:$P$260,CH$5,$C103)/1000</f>
        <v>15.42</v>
      </c>
      <c r="CI103" s="779">
        <f>INDEX(City!$A$1:$P$260,CI$5,$C103)/1000</f>
        <v>16.968</v>
      </c>
      <c r="CJ103" s="779">
        <f>INDEX(City!$A$1:$P$260,CJ$5,$C103)/1000</f>
        <v>19.55</v>
      </c>
      <c r="CK103" s="779">
        <f>INDEX(City!$A$1:$P$260,CK$5,$C103)/1000</f>
        <v>22.024999999999999</v>
      </c>
      <c r="CL103" s="779">
        <f>INDEX(City!$A$1:$P$260,CL$5,$C103)/1000</f>
        <v>21.588999999999999</v>
      </c>
      <c r="CM103" s="779">
        <f>INDEX(City!$A$1:$P$260,CM$5,$C103)/1000</f>
        <v>15.887</v>
      </c>
      <c r="CN103" s="779">
        <f>INDEX(City!$A$1:$P$260,CN$5,$C103)/1000</f>
        <v>14.763999999999999</v>
      </c>
      <c r="CO103" s="779">
        <f>INDEX(City!$A$1:$P$260,CO$5,$C103)/1000</f>
        <v>6.8</v>
      </c>
      <c r="CP103" s="779">
        <f>INDEX(City!$A$1:$P$260,CP$5,$C103)/1000</f>
        <v>15.884</v>
      </c>
      <c r="CQ103" s="779">
        <f>INDEX(City!$A$1:$P$260,CQ$5,$C103)/1000</f>
        <v>25.042000000000002</v>
      </c>
      <c r="CR103" s="779">
        <f>INDEX(City!$A$1:$P$260,CR$5,$C103)/1000</f>
        <v>22.361999999999998</v>
      </c>
      <c r="CS103" s="779">
        <f>INDEX(City!$A$1:$P$260,CS$5,$C103)/1000</f>
        <v>17.565999999999999</v>
      </c>
      <c r="CT103" s="779">
        <f>INDEX(City!$A$1:$P$260,CT$5,$C103)/1000</f>
        <v>22.096</v>
      </c>
      <c r="CU103" s="779">
        <f>INDEX(City!$A$1:$P$260,CU$5,$C103)/1000</f>
        <v>27.015000000000001</v>
      </c>
      <c r="CV103" s="779">
        <f>INDEX(City!$A$1:$P$260,CV$5,$C103)/1000</f>
        <v>22.648</v>
      </c>
      <c r="CW103" s="779">
        <f>INDEX(City!$A$1:$P$260,CW$5,$C103)/1000</f>
        <v>18.465</v>
      </c>
      <c r="CX103" s="779">
        <f>INDEX(City!$A$1:$P$260,CX$5,$C103)/1000</f>
        <v>24.445</v>
      </c>
      <c r="CY103" s="779">
        <f>INDEX(City!$A$1:$P$260,CY$5,$C103)/1000</f>
        <v>23.983000000000001</v>
      </c>
      <c r="CZ103" s="779">
        <f>INDEX(City!$A$1:$P$260,CZ$5,$C103)/1000</f>
        <v>21.963999999999999</v>
      </c>
      <c r="DA103" s="779">
        <f>INDEX(City!$A$1:$P$260,DA$5,$C103)/1000</f>
        <v>17.879000000000001</v>
      </c>
      <c r="DB103" s="779">
        <f>INDEX(City!$A$1:$P$260,DB$5,$C103)/1000</f>
        <v>21.26</v>
      </c>
      <c r="DC103" s="779">
        <f>INDEX(City!$A$1:$P$260,DC$5,$C103)/1000</f>
        <v>30.562000000000001</v>
      </c>
      <c r="DD103" s="779">
        <f>INDEX(City!$A$1:$P$260,DD$5,$C103)/1000</f>
        <v>31.05</v>
      </c>
      <c r="DE103" s="779">
        <f>INDEX(City!$A$1:$P$260,DE$5,$C103)/1000</f>
        <v>31.742000000000001</v>
      </c>
      <c r="DF103" s="779">
        <f>INDEX(City!$A$1:$P$260,DF$5,$C103)/1000</f>
        <v>36.015000000000001</v>
      </c>
      <c r="DG103" s="779">
        <f>INDEX(City!$A$1:$P$260,DG$5,$C103)/1000</f>
        <v>34.470999999999997</v>
      </c>
      <c r="DH103" s="779">
        <f>INDEX(City!$A$1:$P$260,DH$5,$C103)/1000</f>
        <v>29.597999999999999</v>
      </c>
      <c r="DI103" s="779">
        <f>INDEX(City!$A$1:$P$260,DI$5,$C103)/1000</f>
        <v>34.954000000000001</v>
      </c>
      <c r="DJ103" s="779">
        <f>INDEX(City!$A$1:$P$260,DJ$5,$C103)/1000</f>
        <v>35.188000000000002</v>
      </c>
      <c r="DK103" s="779">
        <f>INDEX(City!$A$1:$P$260,DK$5,$C103)/1000</f>
        <v>25.481999999999999</v>
      </c>
      <c r="DL103" s="779">
        <f>INDEX(City!$A$1:$P$260,DL$5,$C103)/1000</f>
        <v>6.8159999999999998</v>
      </c>
      <c r="DM103" s="779">
        <f>INDEX(City!$A$1:$P$260,DM$5,$C103)/1000</f>
        <v>3.0030000000000001</v>
      </c>
      <c r="DN103" s="779">
        <f>INDEX(City!$A$1:$P$260,DN$5,$C103)/1000</f>
        <v>7.391</v>
      </c>
      <c r="DO103" s="779">
        <f>INDEX(City!$A$1:$P$260,DO$5,$C103)/1000</f>
        <v>3.9079999999999999</v>
      </c>
      <c r="DP103" s="779">
        <f>INDEX(City!$A$1:$P$260,DP$5,$C103)/1000</f>
        <v>5.1609999999999996</v>
      </c>
      <c r="DQ103" s="779">
        <f>INDEX(City!$A$1:$P$260,DQ$5,$C103)/1000</f>
        <v>4.9089999999999998</v>
      </c>
      <c r="DR103" s="779">
        <f>INDEX(City!$A$1:$P$260,DR$5,$C103)/1000</f>
        <v>2.7240000000000002</v>
      </c>
      <c r="DS103" s="779">
        <f>INDEX(City!$A$1:$P$260,DS$5,$C103)/1000</f>
        <v>4.0049999999999999</v>
      </c>
      <c r="DT103" s="779">
        <f>INDEX(City!$A$1:$P$260,DT$5,$C103)/1000</f>
        <v>5.1029999999999998</v>
      </c>
      <c r="DU103" s="779">
        <f>INDEX(City!$A$1:$P$260,DU$5,$C103)/1000</f>
        <v>7.9930000000000003</v>
      </c>
      <c r="DV103" s="779">
        <f>INDEX(City!$A$1:$P$260,DV$5,$C103)/1000</f>
        <v>7.8780000000000001</v>
      </c>
      <c r="DW103" s="779">
        <f>INDEX(City!$A$1:$P$260,DW$5,$C103)/1000</f>
        <v>6.7750000000000004</v>
      </c>
      <c r="DX103" s="779">
        <f>INDEX(City!$A$1:$P$260,DX$5,$C103)/1000</f>
        <v>9.3580000000000005</v>
      </c>
      <c r="DY103" s="779">
        <f>INDEX(City!$A$1:$P$260,DY$5,$C103)/1000</f>
        <v>4.492</v>
      </c>
      <c r="DZ103" s="779">
        <f>INDEX(City!$A$1:$P$260,DZ$5,$C103)/1000</f>
        <v>4.3529999999999998</v>
      </c>
      <c r="EA103" s="779">
        <f>INDEX(City!$A$1:$P$260,EA$5,$C103)/1000</f>
        <v>2.4849999999999999</v>
      </c>
      <c r="EB103" s="779">
        <f>INDEX(City!$A$1:$P$260,EB$5,$C103)/1000</f>
        <v>3.4710000000000001</v>
      </c>
      <c r="EC103" s="779">
        <f>INDEX(City!$A$1:$P$260,EC$5,$C103)/1000</f>
        <v>19.100000000000001</v>
      </c>
      <c r="ED103" s="779">
        <f>INDEX(City!$A$1:$P$260,ED$5,$C103)/1000</f>
        <v>5.9989999999999997</v>
      </c>
      <c r="EE103" s="779">
        <f>INDEX(City!$A$1:$P$260,EE$5,$C103)/1000</f>
        <v>3.238</v>
      </c>
      <c r="EF103" s="779">
        <f>INDEX(City!$A$1:$P$260,EF$5,$C103)/1000</f>
        <v>2.3719999999999999</v>
      </c>
      <c r="EG103" s="779">
        <f>INDEX(City!$A$1:$P$260,EG$5,$C103)/1000</f>
        <v>3.6150000000000002</v>
      </c>
      <c r="EH103" s="779">
        <f>INDEX(City!$A$1:$P$260,EH$5,$C103)/1000</f>
        <v>7.3120000000000003</v>
      </c>
      <c r="EI103" s="779">
        <f>INDEX(City!$A$1:$P$260,EI$5,$C103)/1000</f>
        <v>7.5549999999999997</v>
      </c>
      <c r="EJ103" s="779">
        <f>INDEX(City!$A$1:$P$260,EJ$5,$C103)/1000</f>
        <v>5.3129999999999997</v>
      </c>
      <c r="EK103" s="779">
        <f>INDEX(City!$A$1:$P$260,EK$5,$C103)/1000</f>
        <v>5.0620000000000003</v>
      </c>
      <c r="EL103" s="779">
        <f>INDEX(City!$A$1:$P$260,EL$5,$C103)/1000</f>
        <v>7.367</v>
      </c>
      <c r="EM103" s="779">
        <f>INDEX(City!$A$1:$P$260,EM$5,$C103)/1000</f>
        <v>3.4489999999999998</v>
      </c>
      <c r="EN103" s="779">
        <f>INDEX(City!$A$1:$P$260,EN$5,$C103)/1000</f>
        <v>10.26</v>
      </c>
      <c r="EO103" s="779">
        <f>INDEX(City!$A$1:$P$260,EO$5,$C103)/1000</f>
        <v>14.444000000000001</v>
      </c>
      <c r="EP103" s="779">
        <f>INDEX(City!$A$1:$P$260,EP$5,$C103)/1000</f>
        <v>16.085999999999999</v>
      </c>
      <c r="EQ103" s="779">
        <f>INDEX(City!$A$1:$P$260,EQ$5,$C103)/1000</f>
        <v>25.902999999999999</v>
      </c>
      <c r="ER103" s="779">
        <f>INDEX(City!$A$1:$P$260,ER$5,$C103)/1000</f>
        <v>16.216999999999999</v>
      </c>
      <c r="ES103" s="779">
        <f>INDEX(City!$A$1:$P$260,ES$5,$C103)/1000</f>
        <v>25.132000000000001</v>
      </c>
      <c r="ET103" s="779">
        <f>INDEX(City!$A$1:$P$260,ET$5,$C103)/1000</f>
        <v>18.495000000000001</v>
      </c>
      <c r="EU103" s="779">
        <f>INDEX(City!$A$1:$P$260,EU$5,$C103)/1000</f>
        <v>17.559999999999999</v>
      </c>
      <c r="EV103" s="779">
        <f>INDEX(City!$A$1:$P$260,EV$5,$C103)/1000</f>
        <v>23.256</v>
      </c>
      <c r="EW103" s="779">
        <f>INDEX(City!$A$1:$P$260,EW$5,$C103)/1000</f>
        <v>23.19</v>
      </c>
      <c r="EX103" s="779">
        <f>INDEX(City!$A$1:$P$260,EX$5,$C103)/1000</f>
        <v>26.094000000000001</v>
      </c>
      <c r="EY103" s="779">
        <f>INDEX(City!$A$1:$P$260,EY$5,$C103)/1000</f>
        <v>27.693000000000001</v>
      </c>
      <c r="EZ103" s="779">
        <f>INDEX(City!$A$1:$P$260,EZ$5,$C103)/1000</f>
        <v>28.248000000000001</v>
      </c>
      <c r="FA103" s="779">
        <f>INDEX(City!$A$1:$P$260,FA$5,$C103)/1000</f>
        <v>31.164000000000001</v>
      </c>
      <c r="FB103" s="779">
        <f>INDEX(City!$A$1:$P$260,FB$5,$C103)/1000</f>
        <v>32.552999999999997</v>
      </c>
      <c r="FC103" s="779">
        <f>INDEX(City!$A$1:$P$260,FC$5,$C103)/1000</f>
        <v>32.323999999999998</v>
      </c>
      <c r="FD103" s="779">
        <f>INDEX(City!$A$1:$P$260,FD$5,$C103)/1000</f>
        <v>20.248000000000001</v>
      </c>
      <c r="FE103" s="779">
        <f>INDEX(City!$A$1:$P$260,FE$5,$C103)/1000</f>
        <v>25.902999999999999</v>
      </c>
      <c r="FF103" s="779">
        <f>INDEX(City!$A$1:$P$260,FF$5,$C103)/1000</f>
        <v>36.823999999999998</v>
      </c>
      <c r="FG103" s="779">
        <f>INDEX(City!$A$1:$P$260,FG$5,$C103)/1000</f>
        <v>29.983000000000001</v>
      </c>
      <c r="FH103" s="779">
        <f>INDEX(City!$A$1:$P$260,FH$5,$C103)/1000</f>
        <v>29.638000000000002</v>
      </c>
      <c r="FI103" s="779">
        <f>INDEX(City!$A$1:$P$260,FI$5,$C103)/1000</f>
        <v>34.701000000000001</v>
      </c>
      <c r="FJ103" s="779">
        <f>INDEX(City!$A$1:$P$260,FJ$5,$C103)/1000</f>
        <v>33.57</v>
      </c>
      <c r="FK103" s="779">
        <f>INDEX(City!$A$1:$P$260,FK$5,$C103)/1000</f>
        <v>28.306999999999999</v>
      </c>
      <c r="FL103" s="779">
        <f>INDEX(City!$A$1:$P$260,FL$5,$C103)/1000</f>
        <v>27.689</v>
      </c>
      <c r="FM103" s="779">
        <f>INDEX(City!$A$1:$P$260,FM$5,$C103)/1000</f>
        <v>40.305</v>
      </c>
      <c r="FN103" s="779">
        <f>INDEX(City!$A$1:$P$260,FN$5,$C103)/1000</f>
        <v>35.462000000000003</v>
      </c>
      <c r="FO103" s="779">
        <f>INDEX(City!$A$1:$P$260,FO$5,$C103)/1000</f>
        <v>25.742000000000001</v>
      </c>
      <c r="FP103" s="779">
        <f>INDEX(City!$A$1:$P$260,FP$5,$C103)/1000</f>
        <v>33.21</v>
      </c>
      <c r="FQ103" s="779">
        <f>INDEX(City!$A$1:$P$260,FQ$5,$C103)/1000</f>
        <v>34.637</v>
      </c>
      <c r="FR103" s="779">
        <f>INDEX(City!$A$1:$P$260,FR$5,$C103)/1000</f>
        <v>32.58</v>
      </c>
      <c r="FS103" s="779">
        <f>INDEX(City!$A$1:$P$260,FS$5,$C103)/1000</f>
        <v>33.905999999999999</v>
      </c>
      <c r="FT103" s="779">
        <f>INDEX(City!$A$1:$P$260,FT$5,$C103)/1000</f>
        <v>34.93</v>
      </c>
      <c r="FU103" s="779">
        <f>INDEX(City!$A$1:$P$260,FU$5,$C103)/1000</f>
        <v>36.896000000000001</v>
      </c>
      <c r="FV103" s="779">
        <f>INDEX(City!$A$1:$P$260,FV$5,$C103)/1000</f>
        <v>44.261000000000003</v>
      </c>
      <c r="FW103" s="779">
        <f>INDEX(City!$A$1:$P$260,FW$5,$C103)/1000</f>
        <v>39.866999999999997</v>
      </c>
      <c r="FX103" s="779">
        <f>INDEX(City!$A$1:$P$260,FX$5,$C103)/1000</f>
        <v>37.893000000000001</v>
      </c>
      <c r="FY103" s="779">
        <f>INDEX(City!$A$1:$P$260,FY$5,$C103)/1000</f>
        <v>42.941000000000003</v>
      </c>
      <c r="FZ103" s="779">
        <f>INDEX(City!$A$1:$P$260,FZ$5,$C103)/1000</f>
        <v>28.608000000000001</v>
      </c>
      <c r="GA103" s="779">
        <f>INDEX(City!$A$1:$P$260,GA$5,$C103)/1000</f>
        <v>41.017000000000003</v>
      </c>
      <c r="GB103" s="779">
        <f>INDEX(City!$A$1:$P$260,GB$5,$C103)/1000</f>
        <v>40.304414642000005</v>
      </c>
      <c r="GC103" s="779">
        <f>INDEX(City!$A$1:$P$260,GC$5,$C103)/1000</f>
        <v>34.954902097000002</v>
      </c>
      <c r="GD103" s="779">
        <f>INDEX(City!$A$1:$P$260,GD$5,$C103)/1000</f>
        <v>49.064892508999996</v>
      </c>
      <c r="GE103" s="779">
        <f>INDEX(City!$A$1:$P$260,GE$5,$C103)/1000</f>
        <v>37.610792103999998</v>
      </c>
      <c r="GF103" s="779"/>
      <c r="GG103" s="779"/>
      <c r="GW103" s="173"/>
      <c r="GX103" s="173"/>
      <c r="GY103" s="173"/>
      <c r="GZ103" s="173"/>
    </row>
    <row r="104" spans="1:208" s="173" customFormat="1">
      <c r="A104" s="11"/>
      <c r="C104" s="190">
        <f>C103+1</f>
        <v>15</v>
      </c>
      <c r="D104" s="189" t="s">
        <v>501</v>
      </c>
      <c r="E104" s="190" t="s">
        <v>502</v>
      </c>
      <c r="F104" s="208">
        <f>INDEX(City!$A$1:$P$260,F$5,$C104)/1000</f>
        <v>4.5999999999999999E-2</v>
      </c>
      <c r="G104" s="208">
        <f>INDEX(City!$A$1:$P$260,G$5,$C104)/1000</f>
        <v>9.6000000000000002E-2</v>
      </c>
      <c r="H104" s="208">
        <f>INDEX(City!$A$1:$P$260,H$5,$C104)/1000</f>
        <v>9.7000000000000003E-2</v>
      </c>
      <c r="I104" s="208">
        <f>INDEX(City!$A$1:$P$260,I$5,$C104)/1000</f>
        <v>6.6000000000000003E-2</v>
      </c>
      <c r="J104" s="208">
        <f>INDEX(City!$A$1:$P$260,J$5,$C104)/1000</f>
        <v>6.9000000000000006E-2</v>
      </c>
      <c r="K104" s="208">
        <f>INDEX(City!$A$1:$P$260,K$5,$C104)/1000</f>
        <v>8.4000000000000005E-2</v>
      </c>
      <c r="L104" s="208">
        <f>INDEX(City!$A$1:$P$260,L$5,$C104)/1000</f>
        <v>9.9000000000000005E-2</v>
      </c>
      <c r="M104" s="208">
        <f>INDEX(City!$A$1:$P$260,M$5,$C104)/1000</f>
        <v>0.114</v>
      </c>
      <c r="N104" s="208">
        <f>INDEX(City!$A$1:$P$260,N$5,$C104)/1000</f>
        <v>8.6999999999999994E-2</v>
      </c>
      <c r="O104" s="208">
        <f>INDEX(City!$A$1:$P$260,O$5,$C104)/1000</f>
        <v>0.10199999999999999</v>
      </c>
      <c r="P104" s="208">
        <f>INDEX(City!$A$1:$P$260,P$5,$C104)/1000</f>
        <v>0.125</v>
      </c>
      <c r="Q104" s="208">
        <f>INDEX(City!$A$1:$P$260,Q$5,$C104)/1000</f>
        <v>0.14199999999999999</v>
      </c>
      <c r="R104" s="208">
        <f>INDEX(City!$A$1:$P$260,R$5,$C104)/1000</f>
        <v>0.32500000000000001</v>
      </c>
      <c r="S104" s="208">
        <f>INDEX(City!$A$1:$P$260,S$5,$C104)/1000</f>
        <v>0.26200000000000001</v>
      </c>
      <c r="T104" s="208">
        <f>INDEX(City!$A$1:$P$260,T$5,$C104)/1000</f>
        <v>0.24399999999999999</v>
      </c>
      <c r="U104" s="208">
        <f>INDEX(City!$A$1:$P$260,U$5,$C104)/1000</f>
        <v>0.23799999999999999</v>
      </c>
      <c r="V104" s="208">
        <f>INDEX(City!$A$1:$P$260,V$5,$C104)/1000</f>
        <v>0.20100000000000001</v>
      </c>
      <c r="W104" s="208">
        <f>INDEX(City!$A$1:$P$260,W$5,$C104)/1000</f>
        <v>0.30299999999999999</v>
      </c>
      <c r="X104" s="208">
        <f>INDEX(City!$A$1:$P$260,X$5,$C104)/1000</f>
        <v>0.32600000000000001</v>
      </c>
      <c r="Y104" s="208">
        <f>INDEX(City!$A$1:$P$260,Y$5,$C104)/1000</f>
        <v>0.47</v>
      </c>
      <c r="Z104" s="208">
        <f>INDEX(City!$A$1:$P$260,Z$5,$C104)/1000</f>
        <v>0.317</v>
      </c>
      <c r="AA104" s="208">
        <f>INDEX(City!$A$1:$P$260,AA$5,$C104)/1000</f>
        <v>0.224</v>
      </c>
      <c r="AB104" s="208">
        <f>INDEX(City!$A$1:$P$260,AB$5,$C104)/1000</f>
        <v>0.32500000000000001</v>
      </c>
      <c r="AC104" s="208">
        <f>INDEX(City!$A$1:$P$260,AC$5,$C104)/1000</f>
        <v>0.17199999999999999</v>
      </c>
      <c r="AD104" s="208">
        <f>INDEX(City!$A$1:$P$260,AD$5,$C104)/1000</f>
        <v>0.23799999999999999</v>
      </c>
      <c r="AE104" s="208">
        <f>INDEX(City!$A$1:$P$260,AE$5,$C104)/1000</f>
        <v>0.32500000000000001</v>
      </c>
      <c r="AF104" s="208">
        <f>INDEX(City!$A$1:$P$260,AF$5,$C104)/1000</f>
        <v>0.32200000000000001</v>
      </c>
      <c r="AG104" s="208">
        <f>INDEX(City!$A$1:$P$260,AG$5,$C104)/1000</f>
        <v>0.224</v>
      </c>
      <c r="AH104" s="208">
        <f>INDEX(City!$A$1:$P$260,AH$5,$C104)/1000</f>
        <v>0.153</v>
      </c>
      <c r="AI104" s="208">
        <f>INDEX(City!$A$1:$P$260,AI$5,$C104)/1000</f>
        <v>0.114</v>
      </c>
      <c r="AJ104" s="7">
        <f>INDEX(City!$A$1:$P$260,AJ$5,$C104)/1000</f>
        <v>0.158</v>
      </c>
      <c r="AK104" s="7">
        <f>INDEX(City!$A$1:$P$260,AK$5,$C104)/1000</f>
        <v>0.25</v>
      </c>
      <c r="AL104" s="7">
        <f>INDEX(City!$A$1:$P$260,AL$5,$C104)/1000</f>
        <v>0.21299999999999999</v>
      </c>
      <c r="AM104" s="7">
        <f>INDEX(City!$A$1:$P$260,AM$5,$C104)/1000</f>
        <v>0.14000000000000001</v>
      </c>
      <c r="AN104" s="7">
        <f>INDEX(City!$A$1:$P$260,AN$5,$C104)/1000</f>
        <v>0.23799999999999999</v>
      </c>
      <c r="AO104" s="7">
        <f>INDEX(City!$A$1:$P$260,AO$5,$C104)/1000</f>
        <v>0.151</v>
      </c>
      <c r="AP104" s="7">
        <f>INDEX(City!$A$1:$P$260,AP$5,$C104)/1000</f>
        <v>0.22600000000000001</v>
      </c>
      <c r="AQ104" s="7">
        <f>INDEX(City!$A$1:$P$260,AQ$5,$C104)/1000</f>
        <v>0.27600000000000002</v>
      </c>
      <c r="AR104" s="7">
        <f>INDEX(City!$A$1:$P$260,AR$5,$C104)/1000</f>
        <v>0.24199999999999999</v>
      </c>
      <c r="AS104" s="7">
        <f>INDEX(City!$A$1:$P$260,AS$5,$C104)/1000</f>
        <v>0.255</v>
      </c>
      <c r="AT104" s="7">
        <f>INDEX(City!$A$1:$P$260,AT$5,$C104)/1000</f>
        <v>0.39200000000000002</v>
      </c>
      <c r="AU104" s="7">
        <f>INDEX(City!$A$1:$P$260,AU$5,$C104)/1000</f>
        <v>0.28399999999999997</v>
      </c>
      <c r="AV104" s="7">
        <f>INDEX(City!$A$1:$P$260,AV$5,$C104)/1000</f>
        <v>0.27800000000000002</v>
      </c>
      <c r="AW104" s="7">
        <f>INDEX(City!$A$1:$P$260,AW$5,$C104)/1000</f>
        <v>0.27600000000000002</v>
      </c>
      <c r="AX104" s="7">
        <f>INDEX(City!$A$1:$P$260,AX$5,$C104)/1000</f>
        <v>0.251</v>
      </c>
      <c r="AY104" s="7">
        <f>INDEX(City!$A$1:$P$260,AY$5,$C104)/1000</f>
        <v>0.28599999999999998</v>
      </c>
      <c r="AZ104" s="7">
        <f>INDEX(City!$A$1:$P$260,AZ$5,$C104)/1000</f>
        <v>0.26300000000000001</v>
      </c>
      <c r="BA104" s="7">
        <f>INDEX(City!$A$1:$P$260,BA$5,$C104)/1000</f>
        <v>0.21099999999999999</v>
      </c>
      <c r="BB104" s="7">
        <f>INDEX(City!$A$1:$P$260,BB$5,$C104)/1000</f>
        <v>0.29899999999999999</v>
      </c>
      <c r="BC104" s="7">
        <f>INDEX(City!$A$1:$P$260,BC$5,$C104)/1000</f>
        <v>0.35099999999999998</v>
      </c>
      <c r="BD104" s="7">
        <f>INDEX(City!$A$1:$P$260,BD$5,$C104)/1000</f>
        <v>0.38800000000000001</v>
      </c>
      <c r="BE104" s="7">
        <f>INDEX(City!$A$1:$P$260,BE$5,$C104)/1000</f>
        <v>0.29499999999999998</v>
      </c>
      <c r="BF104" s="7">
        <f>INDEX(City!$A$1:$P$260,BF$5,$C104)/1000</f>
        <v>0.25900000000000001</v>
      </c>
      <c r="BG104" s="7">
        <f>INDEX(City!$A$1:$P$260,BG$5,$C104)/1000</f>
        <v>0.46500000000000002</v>
      </c>
      <c r="BH104" s="7">
        <f>INDEX(City!$A$1:$P$260,BH$5,$C104)/1000</f>
        <v>0.46600000000000003</v>
      </c>
      <c r="BI104" s="482">
        <f>INDEX(City!$A$1:$P$260,BI$5,$C104)/1000</f>
        <v>0.29499999999999998</v>
      </c>
      <c r="BJ104" s="482">
        <f>INDEX(City!$A$1:$P$260,BJ$5,$C104)/1000</f>
        <v>0.50800000000000001</v>
      </c>
      <c r="BK104" s="482">
        <f>INDEX(City!$A$1:$P$260,BK$5,$C104)/1000</f>
        <v>0.47199999999999998</v>
      </c>
      <c r="BL104" s="482">
        <f>INDEX(City!$A$1:$P$260,BL$5,$C104)/1000</f>
        <v>0.42399999999999999</v>
      </c>
      <c r="BM104" s="482">
        <f>INDEX(City!$A$1:$P$260,BM$5,$C104)/1000</f>
        <v>0.378</v>
      </c>
      <c r="BN104" s="482">
        <f>INDEX(City!$A$1:$P$260,BN$5,$C104)/1000</f>
        <v>0.34599999999999997</v>
      </c>
      <c r="BO104" s="780">
        <f>INDEX(City!$A$1:$P$260,BO$5,$C104)/1000</f>
        <v>0.311</v>
      </c>
      <c r="BP104" s="779">
        <f>INDEX(City!$A$1:$P$260,BP$5,$C104)/1000</f>
        <v>0.309</v>
      </c>
      <c r="BQ104" s="779">
        <f>INDEX(City!$A$1:$P$260,BQ$5,$C104)/1000</f>
        <v>0.42400000000000038</v>
      </c>
      <c r="BR104" s="779">
        <f>INDEX(City!$A$1:$P$260,BR$5,$C104)/1000</f>
        <v>0.5129999999999999</v>
      </c>
      <c r="BS104" s="779">
        <f>INDEX(City!$A$1:$P$260,BS$5,$C104)/1000</f>
        <v>0.45300000000000029</v>
      </c>
      <c r="BT104" s="779">
        <f>INDEX(City!$A$1:$P$260,BT$5,$C104)/1000</f>
        <v>0.65399999999999991</v>
      </c>
      <c r="BU104" s="779">
        <f>INDEX(City!$A$1:$P$260,BU$5,$C104)/1000</f>
        <v>0.18599999999999994</v>
      </c>
      <c r="BV104" s="779">
        <f>INDEX(City!$A$1:$P$260,BV$5,$C104)/1000</f>
        <v>0.52300000000000058</v>
      </c>
      <c r="BW104" s="779">
        <f>INDEX(City!$A$1:$P$260,BW$5,$C104)/1000</f>
        <v>0.66999999999999904</v>
      </c>
      <c r="BX104" s="779">
        <f>INDEX(City!$A$1:$P$260,BX$5,$C104)/1000</f>
        <v>0.39900000000000002</v>
      </c>
      <c r="BY104" s="779">
        <f>INDEX(City!$A$1:$P$260,BY$5,$C104)/1000</f>
        <v>0.81799999999999962</v>
      </c>
      <c r="BZ104" s="779">
        <f>INDEX(City!$A$1:$P$260,BZ$5,$C104)/1000</f>
        <v>0.62400000000000011</v>
      </c>
      <c r="CA104" s="780">
        <f>INDEX(City!$A$1:$P$260,CA$5,$C104)/1000</f>
        <v>0.75799999999999912</v>
      </c>
      <c r="CB104" s="779">
        <f>INDEX(City!$A$1:$P$260,CB$5,$C104)/1000</f>
        <v>0.19899999999999982</v>
      </c>
      <c r="CC104" s="779">
        <f>INDEX(City!$A$1:$P$260,CC$5,$C104)/1000</f>
        <v>0.58100000000000129</v>
      </c>
      <c r="CD104" s="779">
        <f>INDEX(City!$A$1:$P$260,CD$5,$C104)/1000</f>
        <v>0.56700000000000028</v>
      </c>
      <c r="CE104" s="779">
        <f>INDEX(City!$A$1:$P$260,CE$5,$C104)/1000</f>
        <v>0.79800000000000004</v>
      </c>
      <c r="CF104" s="779">
        <f>INDEX(City!$A$1:$P$260,CF$5,$C104)/1000</f>
        <v>1.0769999999999982</v>
      </c>
      <c r="CG104" s="779">
        <f>INDEX(City!$A$1:$P$260,CG$5,$C104)/1000</f>
        <v>1.0019999999999989</v>
      </c>
      <c r="CH104" s="779">
        <f>INDEX(City!$A$1:$P$260,CH$5,$C104)/1000</f>
        <v>0.36199999999999827</v>
      </c>
      <c r="CI104" s="779">
        <f>INDEX(City!$A$1:$P$260,CI$5,$C104)/1000</f>
        <v>1.1009999999999991</v>
      </c>
      <c r="CJ104" s="779">
        <f>INDEX(City!$A$1:$P$260,CJ$5,$C104)/1000</f>
        <v>0.85899999999999821</v>
      </c>
      <c r="CK104" s="779">
        <f>INDEX(City!$A$1:$P$260,CK$5,$C104)/1000</f>
        <v>1.0760000000000005</v>
      </c>
      <c r="CL104" s="779">
        <f>INDEX(City!$A$1:$P$260,CL$5,$C104)/1000</f>
        <v>1.1950000000000001</v>
      </c>
      <c r="CM104" s="779">
        <f>INDEX(City!$A$1:$P$260,CM$5,$C104)/1000</f>
        <v>1.3740000000000001</v>
      </c>
      <c r="CN104" s="779">
        <f>INDEX(City!$A$1:$P$260,CN$5,$C104)/1000</f>
        <v>1.349</v>
      </c>
      <c r="CO104" s="779">
        <f>INDEX(City!$A$1:$P$260,CO$5,$C104)/1000</f>
        <v>1.03</v>
      </c>
      <c r="CP104" s="779">
        <f>INDEX(City!$A$1:$P$260,CP$5,$C104)/1000</f>
        <v>1.46</v>
      </c>
      <c r="CQ104" s="779">
        <f>INDEX(City!$A$1:$P$260,CQ$5,$C104)/1000</f>
        <v>1.282</v>
      </c>
      <c r="CR104" s="779">
        <f>INDEX(City!$A$1:$P$260,CR$5,$C104)/1000</f>
        <v>1.5169999999999999</v>
      </c>
      <c r="CS104" s="779">
        <f>INDEX(City!$A$1:$P$260,CS$5,$C104)/1000</f>
        <v>1.016</v>
      </c>
      <c r="CT104" s="779">
        <f>INDEX(City!$A$1:$P$260,CT$5,$C104)/1000</f>
        <v>1.206</v>
      </c>
      <c r="CU104" s="779">
        <f>INDEX(City!$A$1:$P$260,CU$5,$C104)/1000</f>
        <v>0.92800000000000005</v>
      </c>
      <c r="CV104" s="779">
        <f>INDEX(City!$A$1:$P$260,CV$5,$C104)/1000</f>
        <v>2.0840000000000001</v>
      </c>
      <c r="CW104" s="779">
        <f>INDEX(City!$A$1:$P$260,CW$5,$C104)/1000</f>
        <v>1.016</v>
      </c>
      <c r="CX104" s="779">
        <f>INDEX(City!$A$1:$P$260,CX$5,$C104)/1000</f>
        <v>1.2050000000000001</v>
      </c>
      <c r="CY104" s="779">
        <f>INDEX(City!$A$1:$P$260,CY$5,$C104)/1000</f>
        <v>2.02</v>
      </c>
      <c r="CZ104" s="779">
        <f>INDEX(City!$A$1:$P$260,CZ$5,$C104)/1000</f>
        <v>1.409</v>
      </c>
      <c r="DA104" s="779">
        <f>INDEX(City!$A$1:$P$260,DA$5,$C104)/1000</f>
        <v>1.385</v>
      </c>
      <c r="DB104" s="779">
        <f>INDEX(City!$A$1:$P$260,DB$5,$C104)/1000</f>
        <v>1.4650000000000001</v>
      </c>
      <c r="DC104" s="779">
        <f>INDEX(City!$A$1:$P$260,DC$5,$C104)/1000</f>
        <v>1.298</v>
      </c>
      <c r="DD104" s="779">
        <f>INDEX(City!$A$1:$P$260,DD$5,$C104)/1000</f>
        <v>1.6439999999999999</v>
      </c>
      <c r="DE104" s="779">
        <f>INDEX(City!$A$1:$P$260,DE$5,$C104)/1000</f>
        <v>1.496</v>
      </c>
      <c r="DF104" s="779">
        <f>INDEX(City!$A$1:$P$260,DF$5,$C104)/1000</f>
        <v>1.5660000000000001</v>
      </c>
      <c r="DG104" s="779">
        <f>INDEX(City!$A$1:$P$260,DG$5,$C104)/1000</f>
        <v>1.0760000000000001</v>
      </c>
      <c r="DH104" s="779">
        <f>INDEX(City!$A$1:$P$260,DH$5,$C104)/1000</f>
        <v>1.67</v>
      </c>
      <c r="DI104" s="779">
        <f>INDEX(City!$A$1:$P$260,DI$5,$C104)/1000</f>
        <v>1.417</v>
      </c>
      <c r="DJ104" s="779">
        <f>INDEX(City!$A$1:$P$260,DJ$5,$C104)/1000</f>
        <v>1.6259999999999999</v>
      </c>
      <c r="DK104" s="779">
        <f>INDEX(City!$A$1:$P$260,DK$5,$C104)/1000</f>
        <v>1.8540000000000001</v>
      </c>
      <c r="DL104" s="779">
        <f>INDEX(City!$A$1:$P$260,DL$5,$C104)/1000</f>
        <v>0.36599999999999999</v>
      </c>
      <c r="DM104" s="779">
        <f>INDEX(City!$A$1:$P$260,DM$5,$C104)/1000</f>
        <v>0.41699999999999998</v>
      </c>
      <c r="DN104" s="779">
        <f>INDEX(City!$A$1:$P$260,DN$5,$C104)/1000</f>
        <v>0.56299999999999994</v>
      </c>
      <c r="DO104" s="779">
        <f>INDEX(City!$A$1:$P$260,DO$5,$C104)/1000</f>
        <v>0.69499999999999995</v>
      </c>
      <c r="DP104" s="779">
        <f>INDEX(City!$A$1:$P$260,DP$5,$C104)/1000</f>
        <v>0.90700000000000003</v>
      </c>
      <c r="DQ104" s="779">
        <f>INDEX(City!$A$1:$P$260,DQ$5,$C104)/1000</f>
        <v>0.91</v>
      </c>
      <c r="DR104" s="779">
        <f>INDEX(City!$A$1:$P$260,DR$5,$C104)/1000</f>
        <v>0.495</v>
      </c>
      <c r="DS104" s="779">
        <f>INDEX(City!$A$1:$P$260,DS$5,$C104)/1000</f>
        <v>0.89900000000000002</v>
      </c>
      <c r="DT104" s="779">
        <f>INDEX(City!$A$1:$P$260,DT$5,$C104)/1000</f>
        <v>0.74099999999999999</v>
      </c>
      <c r="DU104" s="779">
        <f>INDEX(City!$A$1:$P$260,DU$5,$C104)/1000</f>
        <v>1.079</v>
      </c>
      <c r="DV104" s="779">
        <f>INDEX(City!$A$1:$P$260,DV$5,$C104)/1000</f>
        <v>1.3109999999999999</v>
      </c>
      <c r="DW104" s="779">
        <f>INDEX(City!$A$1:$P$260,DW$5,$C104)/1000</f>
        <v>1.32</v>
      </c>
      <c r="DX104" s="779">
        <f>INDEX(City!$A$1:$P$260,DX$5,$C104)/1000</f>
        <v>0.91400000000000003</v>
      </c>
      <c r="DY104" s="779">
        <f>INDEX(City!$A$1:$P$260,DY$5,$C104)/1000</f>
        <v>0.86499999999999999</v>
      </c>
      <c r="DZ104" s="779">
        <f>INDEX(City!$A$1:$P$260,DZ$5,$C104)/1000</f>
        <v>0.73399999999999999</v>
      </c>
      <c r="EA104" s="779">
        <f>INDEX(City!$A$1:$P$260,EA$5,$C104)/1000</f>
        <v>0.998</v>
      </c>
      <c r="EB104" s="779">
        <f>INDEX(City!$A$1:$P$260,EB$5,$C104)/1000</f>
        <v>0.80500000000000005</v>
      </c>
      <c r="EC104" s="779">
        <f>INDEX(City!$A$1:$P$260,EC$5,$C104)/1000</f>
        <v>1.046</v>
      </c>
      <c r="ED104" s="779">
        <f>INDEX(City!$A$1:$P$260,ED$5,$C104)/1000</f>
        <v>0.93100000000000005</v>
      </c>
      <c r="EE104" s="779">
        <f>INDEX(City!$A$1:$P$260,EE$5,$C104)/1000</f>
        <v>0.71899999999999997</v>
      </c>
      <c r="EF104" s="779">
        <f>INDEX(City!$A$1:$P$260,EF$5,$C104)/1000</f>
        <v>0.65400000000000003</v>
      </c>
      <c r="EG104" s="779">
        <f>INDEX(City!$A$1:$P$260,EG$5,$C104)/1000</f>
        <v>0.83299999999999996</v>
      </c>
      <c r="EH104" s="779">
        <f>INDEX(City!$A$1:$P$260,EH$5,$C104)/1000</f>
        <v>0.83699999999999997</v>
      </c>
      <c r="EI104" s="779">
        <f>INDEX(City!$A$1:$P$260,EI$5,$C104)/1000</f>
        <v>0.79300000000000004</v>
      </c>
      <c r="EJ104" s="779">
        <f>INDEX(City!$A$1:$P$260,EJ$5,$C104)/1000</f>
        <v>0.95499999999999996</v>
      </c>
      <c r="EK104" s="779">
        <f>INDEX(City!$A$1:$P$260,EK$5,$C104)/1000</f>
        <v>0.83899999999999997</v>
      </c>
      <c r="EL104" s="779">
        <f>INDEX(City!$A$1:$P$260,EL$5,$C104)/1000</f>
        <v>0.77100000000000002</v>
      </c>
      <c r="EM104" s="779">
        <f>INDEX(City!$A$1:$P$260,EM$5,$C104)/1000</f>
        <v>0.92600000000000005</v>
      </c>
      <c r="EN104" s="779">
        <f>INDEX(City!$A$1:$P$260,EN$5,$C104)/1000</f>
        <v>1.238</v>
      </c>
      <c r="EO104" s="779">
        <f>INDEX(City!$A$1:$P$260,EO$5,$C104)/1000</f>
        <v>1.129</v>
      </c>
      <c r="EP104" s="779">
        <f>INDEX(City!$A$1:$P$260,EP$5,$C104)/1000</f>
        <v>1.343</v>
      </c>
      <c r="EQ104" s="779">
        <f>INDEX(City!$A$1:$P$260,EQ$5,$C104)/1000</f>
        <v>1.5129999999999999</v>
      </c>
      <c r="ER104" s="779">
        <f>INDEX(City!$A$1:$P$260,ER$5,$C104)/1000</f>
        <v>1.9039999999999999</v>
      </c>
      <c r="ES104" s="779">
        <f>INDEX(City!$A$1:$P$260,ES$5,$C104)/1000</f>
        <v>1.2230000000000001</v>
      </c>
      <c r="ET104" s="779">
        <f>INDEX(City!$A$1:$P$260,ET$5,$C104)/1000</f>
        <v>1.36</v>
      </c>
      <c r="EU104" s="779">
        <f>INDEX(City!$A$1:$P$260,EU$5,$C104)/1000</f>
        <v>1.498</v>
      </c>
      <c r="EV104" s="779">
        <f>INDEX(City!$A$1:$P$260,EV$5,$C104)/1000</f>
        <v>1.2270000000000001</v>
      </c>
      <c r="EW104" s="779">
        <f>INDEX(City!$A$1:$P$260,EW$5,$C104)/1000</f>
        <v>1.4450000000000001</v>
      </c>
      <c r="EX104" s="779">
        <f>INDEX(City!$A$1:$P$260,EX$5,$C104)/1000</f>
        <v>2.0979999999999999</v>
      </c>
      <c r="EY104" s="779">
        <f>INDEX(City!$A$1:$P$260,EY$5,$C104)/1000</f>
        <v>1.6779999999999999</v>
      </c>
      <c r="EZ104" s="779">
        <f>INDEX(City!$A$1:$P$260,EZ$5,$C104)/1000</f>
        <v>1.6779999999999999</v>
      </c>
      <c r="FA104" s="779">
        <f>INDEX(City!$A$1:$P$260,FA$5,$C104)/1000</f>
        <v>2.133</v>
      </c>
      <c r="FB104" s="779">
        <f>INDEX(City!$A$1:$P$260,FB$5,$C104)/1000</f>
        <v>2.036</v>
      </c>
      <c r="FC104" s="779">
        <f>INDEX(City!$A$1:$P$260,FC$5,$C104)/1000</f>
        <v>1.7549999999999999</v>
      </c>
      <c r="FD104" s="779">
        <f>INDEX(City!$A$1:$P$260,FD$5,$C104)/1000</f>
        <v>2.206</v>
      </c>
      <c r="FE104" s="779">
        <f>INDEX(City!$A$1:$P$260,FE$5,$C104)/1000</f>
        <v>2.1139999999999999</v>
      </c>
      <c r="FF104" s="779">
        <f>INDEX(City!$A$1:$P$260,FF$5,$C104)/1000</f>
        <v>2.181</v>
      </c>
      <c r="FG104" s="779">
        <f>INDEX(City!$A$1:$P$260,FG$5,$C104)/1000</f>
        <v>2.073</v>
      </c>
      <c r="FH104" s="779">
        <f>INDEX(City!$A$1:$P$260,FH$5,$C104)/1000</f>
        <v>1.8819999999999999</v>
      </c>
      <c r="FI104" s="779">
        <f>INDEX(City!$A$1:$P$260,FI$5,$C104)/1000</f>
        <v>1.994</v>
      </c>
      <c r="FJ104" s="779">
        <f>INDEX(City!$A$1:$P$260,FJ$5,$C104)/1000</f>
        <v>2.1880000000000002</v>
      </c>
      <c r="FK104" s="779">
        <f>INDEX(City!$A$1:$P$260,FK$5,$C104)/1000</f>
        <v>1.7589999999999999</v>
      </c>
      <c r="FL104" s="779">
        <f>INDEX(City!$A$1:$P$260,FL$5,$C104)/1000</f>
        <v>2.17</v>
      </c>
      <c r="FM104" s="779">
        <f>INDEX(City!$A$1:$P$260,FM$5,$C104)/1000</f>
        <v>2.3769999999999998</v>
      </c>
      <c r="FN104" s="779">
        <f>INDEX(City!$A$1:$P$260,FN$5,$C104)/1000</f>
        <v>2.2879999999999998</v>
      </c>
      <c r="FO104" s="779">
        <f>INDEX(City!$A$1:$P$260,FO$5,$C104)/1000</f>
        <v>2.266</v>
      </c>
      <c r="FP104" s="779">
        <f>INDEX(City!$A$1:$P$260,FP$5,$C104)/1000</f>
        <v>1.966</v>
      </c>
      <c r="FQ104" s="779">
        <f>INDEX(City!$A$1:$P$260,FQ$5,$C104)/1000</f>
        <v>1.853</v>
      </c>
      <c r="FR104" s="779">
        <f>INDEX(City!$A$1:$P$260,FR$5,$C104)/1000</f>
        <v>2.6760000000000002</v>
      </c>
      <c r="FS104" s="779">
        <f>INDEX(City!$A$1:$P$260,FS$5,$C104)/1000</f>
        <v>2.16</v>
      </c>
      <c r="FT104" s="779">
        <f>INDEX(City!$A$1:$P$260,FT$5,$C104)/1000</f>
        <v>1.778</v>
      </c>
      <c r="FU104" s="779">
        <f>INDEX(City!$A$1:$P$260,FU$5,$C104)/1000</f>
        <v>2.198</v>
      </c>
      <c r="FV104" s="779">
        <f>INDEX(City!$A$1:$P$260,FV$5,$C104)/1000</f>
        <v>2.407</v>
      </c>
      <c r="FW104" s="779">
        <f>INDEX(City!$A$1:$P$260,FW$5,$C104)/1000</f>
        <v>2.5670000000000002</v>
      </c>
      <c r="FX104" s="779">
        <f>INDEX(City!$A$1:$P$260,FX$5,$C104)/1000</f>
        <v>2.4289999999999998</v>
      </c>
      <c r="FY104" s="779">
        <f>INDEX(City!$A$1:$P$260,FY$5,$C104)/1000</f>
        <v>2.35</v>
      </c>
      <c r="FZ104" s="779">
        <f>INDEX(City!$A$1:$P$260,FZ$5,$C104)/1000</f>
        <v>2.7559999999999998</v>
      </c>
      <c r="GA104" s="779">
        <f>INDEX(City!$A$1:$P$260,GA$5,$C104)/1000</f>
        <v>2.6429999999999998</v>
      </c>
      <c r="GB104" s="779">
        <f>INDEX(City!$A$1:$P$260,GB$5,$C104)/1000</f>
        <v>2.0169280819999997</v>
      </c>
      <c r="GC104" s="779">
        <f>INDEX(City!$A$1:$P$260,GC$5,$C104)/1000</f>
        <v>3.4166758239999999</v>
      </c>
      <c r="GD104" s="779">
        <f>INDEX(City!$A$1:$P$260,GD$5,$C104)/1000</f>
        <v>2.705696401</v>
      </c>
      <c r="GE104" s="779">
        <f>INDEX(City!$A$1:$P$260,GE$5,$C104)/1000</f>
        <v>2.4188717139999998</v>
      </c>
      <c r="GF104" s="779"/>
      <c r="GG104" s="779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W104" s="9"/>
      <c r="GX104" s="9"/>
      <c r="GY104" s="9"/>
      <c r="GZ104" s="9"/>
    </row>
    <row r="105" spans="1:208" s="173" customFormat="1">
      <c r="A105" s="11"/>
      <c r="C105" s="197"/>
      <c r="D105" s="776" t="s">
        <v>503</v>
      </c>
      <c r="E105" s="197" t="s">
        <v>496</v>
      </c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  <c r="AS105" s="198"/>
      <c r="AT105" s="198"/>
      <c r="AU105" s="198"/>
      <c r="AV105" s="198"/>
      <c r="AW105" s="198"/>
      <c r="AX105" s="198"/>
      <c r="AY105" s="198"/>
      <c r="AZ105" s="198"/>
      <c r="BA105" s="198"/>
      <c r="BB105" s="198"/>
      <c r="BC105" s="198"/>
      <c r="BD105" s="198"/>
      <c r="BE105" s="198"/>
      <c r="BF105" s="198"/>
      <c r="BG105" s="198"/>
      <c r="BH105" s="198"/>
      <c r="BI105" s="475"/>
      <c r="BJ105" s="475"/>
      <c r="BK105" s="475"/>
      <c r="BL105" s="475"/>
      <c r="BM105" s="475"/>
      <c r="BN105" s="475"/>
      <c r="BO105" s="778">
        <f t="shared" ref="BO105:CT105" si="770">BO101-BO103-BO104</f>
        <v>0</v>
      </c>
      <c r="BP105" s="777">
        <f t="shared" si="770"/>
        <v>1.0547118733938987E-15</v>
      </c>
      <c r="BQ105" s="777">
        <f t="shared" si="770"/>
        <v>0</v>
      </c>
      <c r="BR105" s="777">
        <f t="shared" si="770"/>
        <v>0</v>
      </c>
      <c r="BS105" s="777">
        <f t="shared" si="770"/>
        <v>0</v>
      </c>
      <c r="BT105" s="777">
        <f t="shared" si="770"/>
        <v>0</v>
      </c>
      <c r="BU105" s="777">
        <f t="shared" si="770"/>
        <v>0</v>
      </c>
      <c r="BV105" s="777">
        <f t="shared" si="770"/>
        <v>8.8817841970012523E-16</v>
      </c>
      <c r="BW105" s="777">
        <f t="shared" si="770"/>
        <v>0</v>
      </c>
      <c r="BX105" s="777">
        <f t="shared" si="770"/>
        <v>0</v>
      </c>
      <c r="BY105" s="777">
        <f t="shared" si="770"/>
        <v>0</v>
      </c>
      <c r="BZ105" s="777">
        <f t="shared" si="770"/>
        <v>0</v>
      </c>
      <c r="CA105" s="778">
        <f t="shared" si="770"/>
        <v>0</v>
      </c>
      <c r="CB105" s="777">
        <f t="shared" si="770"/>
        <v>0</v>
      </c>
      <c r="CC105" s="777">
        <f t="shared" si="770"/>
        <v>1.7763568394002505E-15</v>
      </c>
      <c r="CD105" s="777">
        <f t="shared" si="770"/>
        <v>0</v>
      </c>
      <c r="CE105" s="777">
        <f t="shared" si="770"/>
        <v>0</v>
      </c>
      <c r="CF105" s="777">
        <f t="shared" si="770"/>
        <v>0</v>
      </c>
      <c r="CG105" s="777">
        <f t="shared" si="770"/>
        <v>3.5527136788005009E-15</v>
      </c>
      <c r="CH105" s="777">
        <f t="shared" si="770"/>
        <v>0</v>
      </c>
      <c r="CI105" s="777">
        <f t="shared" si="770"/>
        <v>0</v>
      </c>
      <c r="CJ105" s="777">
        <f t="shared" si="770"/>
        <v>0</v>
      </c>
      <c r="CK105" s="777">
        <f t="shared" si="770"/>
        <v>0</v>
      </c>
      <c r="CL105" s="777">
        <f t="shared" si="770"/>
        <v>-1.3469999999999975</v>
      </c>
      <c r="CM105" s="777">
        <f t="shared" si="770"/>
        <v>-1.7000000000000792E-2</v>
      </c>
      <c r="CN105" s="777">
        <f t="shared" si="770"/>
        <v>0.86299999999999977</v>
      </c>
      <c r="CO105" s="777">
        <f t="shared" si="770"/>
        <v>2.6199999999999992</v>
      </c>
      <c r="CP105" s="777">
        <f t="shared" si="770"/>
        <v>-1.7080000000000011</v>
      </c>
      <c r="CQ105" s="777">
        <f t="shared" si="770"/>
        <v>1.0449999999999982</v>
      </c>
      <c r="CR105" s="777">
        <f t="shared" si="770"/>
        <v>2.3030000000000004</v>
      </c>
      <c r="CS105" s="777">
        <f t="shared" si="770"/>
        <v>-0.29800000000000004</v>
      </c>
      <c r="CT105" s="777">
        <f t="shared" si="770"/>
        <v>-0.1110000000000011</v>
      </c>
      <c r="CU105" s="777">
        <f t="shared" ref="CU105:DZ105" si="771">CU101-CU103-CU104</f>
        <v>-1.8519999999999994</v>
      </c>
      <c r="CV105" s="777">
        <f t="shared" si="771"/>
        <v>-0.66199999999999948</v>
      </c>
      <c r="CW105" s="777">
        <f t="shared" si="771"/>
        <v>2.1549999999999994</v>
      </c>
      <c r="CX105" s="777">
        <f t="shared" si="771"/>
        <v>2.0510000000000002</v>
      </c>
      <c r="CY105" s="777">
        <f t="shared" si="771"/>
        <v>-1.3599999999999999</v>
      </c>
      <c r="CZ105" s="777">
        <f t="shared" si="771"/>
        <v>-0.93999999999999884</v>
      </c>
      <c r="DA105" s="777">
        <f t="shared" si="771"/>
        <v>1.8569999999999973</v>
      </c>
      <c r="DB105" s="777">
        <f t="shared" si="771"/>
        <v>3.9849999999999994</v>
      </c>
      <c r="DC105" s="777">
        <f t="shared" si="771"/>
        <v>6.6589999999999971</v>
      </c>
      <c r="DD105" s="777">
        <f t="shared" si="771"/>
        <v>3.8999999999996371E-2</v>
      </c>
      <c r="DE105" s="777">
        <f t="shared" si="771"/>
        <v>2.7969999999999957</v>
      </c>
      <c r="DF105" s="777">
        <f t="shared" si="771"/>
        <v>1.5269999999999964</v>
      </c>
      <c r="DG105" s="777">
        <f t="shared" si="771"/>
        <v>1.2700000000000036</v>
      </c>
      <c r="DH105" s="777">
        <f t="shared" si="771"/>
        <v>-0.36399999999999899</v>
      </c>
      <c r="DI105" s="777">
        <f t="shared" si="771"/>
        <v>2.4940000000000015</v>
      </c>
      <c r="DJ105" s="777">
        <f t="shared" si="771"/>
        <v>0.8499999999999992</v>
      </c>
      <c r="DK105" s="777">
        <f t="shared" si="771"/>
        <v>4.2990000000000022</v>
      </c>
      <c r="DL105" s="777">
        <f t="shared" si="771"/>
        <v>-0.50599999999999967</v>
      </c>
      <c r="DM105" s="777">
        <f t="shared" si="771"/>
        <v>9.9999999999972333E-4</v>
      </c>
      <c r="DN105" s="777">
        <f t="shared" si="771"/>
        <v>-5.4999999999999938E-2</v>
      </c>
      <c r="DO105" s="777">
        <f t="shared" si="771"/>
        <v>7.1999999999999953E-2</v>
      </c>
      <c r="DP105" s="777">
        <f t="shared" si="771"/>
        <v>-1.9999999999997797E-3</v>
      </c>
      <c r="DQ105" s="777">
        <f t="shared" si="771"/>
        <v>-7.9999999999998961E-3</v>
      </c>
      <c r="DR105" s="777">
        <f t="shared" si="771"/>
        <v>3.1999999999999695E-2</v>
      </c>
      <c r="DS105" s="777">
        <f t="shared" si="771"/>
        <v>5.400000000000027E-2</v>
      </c>
      <c r="DT105" s="777">
        <f t="shared" si="771"/>
        <v>2.5000000000000022E-2</v>
      </c>
      <c r="DU105" s="777">
        <f t="shared" si="771"/>
        <v>4.7999999999998932E-2</v>
      </c>
      <c r="DV105" s="777">
        <f t="shared" si="771"/>
        <v>2.0000000000006679E-3</v>
      </c>
      <c r="DW105" s="777">
        <f t="shared" si="771"/>
        <v>-0.82300000000000018</v>
      </c>
      <c r="DX105" s="777">
        <f t="shared" si="771"/>
        <v>3.4649999999999994</v>
      </c>
      <c r="DY105" s="777">
        <f t="shared" si="771"/>
        <v>8.9999999999996749E-3</v>
      </c>
      <c r="DZ105" s="777">
        <f t="shared" si="771"/>
        <v>-2.2999999999999687E-2</v>
      </c>
      <c r="EA105" s="777">
        <f t="shared" ref="EA105:FF105" si="772">EA101-EA103-EA104</f>
        <v>1.1000000000000343E-2</v>
      </c>
      <c r="EB105" s="777">
        <f t="shared" si="772"/>
        <v>7.1000000000000285E-2</v>
      </c>
      <c r="EC105" s="777">
        <f t="shared" si="772"/>
        <v>-0.34400000000000186</v>
      </c>
      <c r="ED105" s="777">
        <f t="shared" si="772"/>
        <v>4.0000000000000036E-2</v>
      </c>
      <c r="EE105" s="777">
        <f t="shared" si="772"/>
        <v>2.6000000000000134E-2</v>
      </c>
      <c r="EF105" s="777">
        <f t="shared" si="772"/>
        <v>0</v>
      </c>
      <c r="EG105" s="777">
        <f t="shared" si="772"/>
        <v>0</v>
      </c>
      <c r="EH105" s="777">
        <f t="shared" si="772"/>
        <v>-1.1102230246251565E-15</v>
      </c>
      <c r="EI105" s="777">
        <f t="shared" si="772"/>
        <v>9.9920072216264089E-16</v>
      </c>
      <c r="EJ105" s="777">
        <f t="shared" si="772"/>
        <v>0</v>
      </c>
      <c r="EK105" s="777">
        <f t="shared" si="772"/>
        <v>0</v>
      </c>
      <c r="EL105" s="777">
        <f t="shared" si="772"/>
        <v>0</v>
      </c>
      <c r="EM105" s="777">
        <f t="shared" si="772"/>
        <v>0</v>
      </c>
      <c r="EN105" s="777">
        <f t="shared" si="772"/>
        <v>0</v>
      </c>
      <c r="EO105" s="777">
        <f t="shared" si="772"/>
        <v>0</v>
      </c>
      <c r="EP105" s="777">
        <f t="shared" si="772"/>
        <v>0</v>
      </c>
      <c r="EQ105" s="777">
        <f t="shared" si="772"/>
        <v>1.7763568394002505E-15</v>
      </c>
      <c r="ER105" s="777">
        <f t="shared" si="772"/>
        <v>0</v>
      </c>
      <c r="ES105" s="777">
        <f t="shared" si="772"/>
        <v>0</v>
      </c>
      <c r="ET105" s="777">
        <f t="shared" si="772"/>
        <v>0</v>
      </c>
      <c r="EU105" s="777">
        <f t="shared" si="772"/>
        <v>0</v>
      </c>
      <c r="EV105" s="777">
        <f t="shared" si="772"/>
        <v>0</v>
      </c>
      <c r="EW105" s="777">
        <f t="shared" si="772"/>
        <v>0</v>
      </c>
      <c r="EX105" s="777">
        <f t="shared" si="772"/>
        <v>0</v>
      </c>
      <c r="EY105" s="777">
        <f t="shared" si="772"/>
        <v>-2.6645352591003757E-15</v>
      </c>
      <c r="EZ105" s="777">
        <f t="shared" si="772"/>
        <v>-2.6645352591003757E-15</v>
      </c>
      <c r="FA105" s="777">
        <f t="shared" si="772"/>
        <v>-4.4408920985006262E-15</v>
      </c>
      <c r="FB105" s="777">
        <f t="shared" si="772"/>
        <v>0</v>
      </c>
      <c r="FC105" s="777">
        <f t="shared" si="772"/>
        <v>2.6645352591003757E-15</v>
      </c>
      <c r="FD105" s="777">
        <f t="shared" si="772"/>
        <v>0</v>
      </c>
      <c r="FE105" s="777">
        <f t="shared" si="772"/>
        <v>0</v>
      </c>
      <c r="FF105" s="777">
        <f t="shared" si="772"/>
        <v>4.4408920985006262E-15</v>
      </c>
      <c r="FG105" s="777">
        <f t="shared" ref="FG105:FN105" si="773">FG101-FG103-FG104</f>
        <v>0</v>
      </c>
      <c r="FH105" s="777">
        <f t="shared" si="773"/>
        <v>-1.9984014443252818E-15</v>
      </c>
      <c r="FI105" s="777">
        <f t="shared" si="773"/>
        <v>0</v>
      </c>
      <c r="FJ105" s="777">
        <f t="shared" si="773"/>
        <v>0</v>
      </c>
      <c r="FK105" s="777">
        <f t="shared" si="773"/>
        <v>0</v>
      </c>
      <c r="FL105" s="777">
        <f t="shared" si="773"/>
        <v>0</v>
      </c>
      <c r="FM105" s="777">
        <f t="shared" si="773"/>
        <v>0</v>
      </c>
      <c r="FN105" s="777">
        <f t="shared" si="773"/>
        <v>0</v>
      </c>
      <c r="FO105" s="777">
        <f t="shared" ref="FO105:FP105" si="774">FO101-FO103-FO104</f>
        <v>0</v>
      </c>
      <c r="FP105" s="777">
        <f t="shared" si="774"/>
        <v>0</v>
      </c>
      <c r="FQ105" s="777">
        <f t="shared" ref="FQ105:FR105" si="775">FQ101-FQ103-FQ104</f>
        <v>0</v>
      </c>
      <c r="FR105" s="777">
        <f t="shared" si="775"/>
        <v>0</v>
      </c>
      <c r="FS105" s="777">
        <f t="shared" ref="FS105:FT105" si="776">FS101-FS103-FS104</f>
        <v>3.5527136788005009E-15</v>
      </c>
      <c r="FT105" s="777">
        <f t="shared" si="776"/>
        <v>0</v>
      </c>
      <c r="FU105" s="777">
        <f t="shared" ref="FU105:FV105" si="777">FU101-FU103-FU104</f>
        <v>0</v>
      </c>
      <c r="FV105" s="777">
        <f t="shared" si="777"/>
        <v>-3.5527136788005009E-15</v>
      </c>
      <c r="FW105" s="777">
        <f t="shared" ref="FW105:FX105" si="778">FW101-FW103-FW104</f>
        <v>0</v>
      </c>
      <c r="FX105" s="777">
        <f t="shared" si="778"/>
        <v>-1.0000000000025544E-3</v>
      </c>
      <c r="FY105" s="777">
        <f t="shared" ref="FY105:FZ105" si="779">FY101-FY103-FY104</f>
        <v>-5.773159728050814E-15</v>
      </c>
      <c r="FZ105" s="777">
        <f t="shared" si="779"/>
        <v>0</v>
      </c>
      <c r="GA105" s="777">
        <f t="shared" ref="GA105:GB105" si="780">GA101-GA103-GA104</f>
        <v>-6.2172489379008766E-15</v>
      </c>
      <c r="GB105" s="777">
        <f t="shared" si="780"/>
        <v>0</v>
      </c>
      <c r="GC105" s="777">
        <f t="shared" ref="GC105:GD105" si="781">GC101-GC103-GC104</f>
        <v>-4.8849813083506888E-15</v>
      </c>
      <c r="GD105" s="777">
        <f t="shared" si="781"/>
        <v>4.4408920985006262E-15</v>
      </c>
      <c r="GE105" s="777">
        <f t="shared" ref="GE105" si="782">GE101-GE103-GE104</f>
        <v>5.3290705182007514E-15</v>
      </c>
      <c r="GF105" s="1044"/>
      <c r="GG105" s="1049"/>
      <c r="GH105" s="2"/>
      <c r="GI105" s="309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9"/>
      <c r="GU105" s="9"/>
      <c r="GV105" s="9"/>
      <c r="GW105"/>
      <c r="GX105"/>
      <c r="GY105"/>
      <c r="GZ105"/>
    </row>
    <row r="106" spans="1:208" s="173" customFormat="1">
      <c r="C106" s="191">
        <f>City!L1</f>
        <v>12</v>
      </c>
      <c r="D106" s="191" t="s">
        <v>151</v>
      </c>
      <c r="E106" s="191" t="s">
        <v>152</v>
      </c>
      <c r="F106" s="210">
        <f>INDEX(City!$A$1:$P$260,F$5,$C106)</f>
        <v>0.14181075362953235</v>
      </c>
      <c r="G106" s="210">
        <f>INDEX(City!$A$1:$P$260,G$5,$C106)</f>
        <v>5.7642615782150665E-2</v>
      </c>
      <c r="H106" s="210">
        <f>INDEX(City!$A$1:$P$260,H$5,$C106)</f>
        <v>5.2777545735527523E-2</v>
      </c>
      <c r="I106" s="210">
        <f>INDEX(City!$A$1:$P$260,I$5,$C106)</f>
        <v>6.8933112216694306E-2</v>
      </c>
      <c r="J106" s="210">
        <f>INDEX(City!$A$1:$P$260,J$5,$C106)</f>
        <v>6.0597722052067378E-2</v>
      </c>
      <c r="K106" s="210">
        <f>INDEX(City!$A$1:$P$260,K$5,$C106)</f>
        <v>6.1103089806526137E-2</v>
      </c>
      <c r="L106" s="210">
        <f>INDEX(City!$A$1:$P$260,L$5,$C106)</f>
        <v>0.10977864451423361</v>
      </c>
      <c r="M106" s="210">
        <f>INDEX(City!$A$1:$P$260,M$5,$C106)</f>
        <v>7.9978894458406807E-2</v>
      </c>
      <c r="N106" s="210">
        <f>INDEX(City!$A$1:$P$260,N$5,$C106)</f>
        <v>0.12850478925612974</v>
      </c>
      <c r="O106" s="210">
        <f>INDEX(City!$A$1:$P$260,O$5,$C106)</f>
        <v>0.15409984187937656</v>
      </c>
      <c r="P106" s="210">
        <f>INDEX(City!$A$1:$P$260,P$5,$C106)</f>
        <v>0.12812596480395183</v>
      </c>
      <c r="Q106" s="210">
        <f>INDEX(City!$A$1:$P$260,Q$5,$C106)</f>
        <v>5.9790123277104222E-2</v>
      </c>
      <c r="R106" s="210">
        <f>INDEX(City!$A$1:$P$260,R$5,$C106)</f>
        <v>0.1268570744625144</v>
      </c>
      <c r="S106" s="210">
        <f>INDEX(City!$A$1:$P$260,S$5,$C106)</f>
        <v>8.3513378760179488E-2</v>
      </c>
      <c r="T106" s="210">
        <f>INDEX(City!$A$1:$P$260,T$5,$C106)</f>
        <v>0.12709751832421773</v>
      </c>
      <c r="U106" s="210">
        <f>INDEX(City!$A$1:$P$260,U$5,$C106)</f>
        <v>9.5518115772934453E-2</v>
      </c>
      <c r="V106" s="210">
        <f>INDEX(City!$A$1:$P$260,V$5,$C106)</f>
        <v>0.16722577087450025</v>
      </c>
      <c r="W106" s="210">
        <f>INDEX(City!$A$1:$P$260,W$5,$C106)</f>
        <v>7.9899374847466537E-2</v>
      </c>
      <c r="X106" s="210">
        <f>INDEX(City!$A$1:$P$260,X$5,$C106)</f>
        <v>6.9620018535681186E-2</v>
      </c>
      <c r="Y106" s="210">
        <f>INDEX(City!$A$1:$P$260,Y$5,$C106)</f>
        <v>8.1290446418778112E-2</v>
      </c>
      <c r="Z106" s="210">
        <f>INDEX(City!$A$1:$P$260,Z$5,$C106)</f>
        <v>7.6762668611009846E-2</v>
      </c>
      <c r="AA106" s="210">
        <f>INDEX(City!$A$1:$P$260,AA$5,$C106)</f>
        <v>7.5570596168036436E-2</v>
      </c>
      <c r="AB106" s="210">
        <f>INDEX(City!$A$1:$P$260,AB$5,$C106)</f>
        <v>9.8319143163525025E-2</v>
      </c>
      <c r="AC106" s="210">
        <f>INDEX(City!$A$1:$P$260,AC$5,$C106)</f>
        <v>6.5469141365975328E-2</v>
      </c>
      <c r="AD106" s="210">
        <f>INDEX(City!$A$1:$P$260,AD$5,$C106)</f>
        <v>9.6696934355214925E-2</v>
      </c>
      <c r="AE106" s="210">
        <f>INDEX(City!$A$1:$P$260,AE$5,$C106)</f>
        <v>9.3113006113815094E-2</v>
      </c>
      <c r="AF106" s="210">
        <f>INDEX(City!$A$1:$P$260,AF$5,$C106)</f>
        <v>7.796833773087071E-2</v>
      </c>
      <c r="AG106" s="210">
        <f>INDEX(City!$A$1:$P$260,AG$5,$C106)</f>
        <v>9.4624791277870546E-2</v>
      </c>
      <c r="AH106" s="210">
        <f>INDEX(City!$A$1:$P$260,AH$5,$C106)</f>
        <v>2.7482310502705453E-2</v>
      </c>
      <c r="AI106" s="210">
        <f>INDEX(City!$A$1:$P$260,AI$5,$C106)</f>
        <v>0.10598781156289298</v>
      </c>
      <c r="AJ106" s="181">
        <f>INDEX(City!$A$1:$P$260,AJ$5,$C106)</f>
        <v>6.650447038519619E-2</v>
      </c>
      <c r="AK106" s="181">
        <f>INDEX(City!$A$1:$P$260,AK$5,$C106)</f>
        <v>7.9564887974889059E-2</v>
      </c>
      <c r="AL106" s="181">
        <f>INDEX(City!$A$1:$P$260,AL$5,$C106)</f>
        <v>0.110316993189271</v>
      </c>
      <c r="AM106" s="181">
        <f>INDEX(City!$A$1:$P$260,AM$5,$C106)</f>
        <v>9.6406154529800586E-2</v>
      </c>
      <c r="AN106" s="181">
        <f>INDEX(City!$A$1:$P$260,AN$5,$C106)</f>
        <v>5.2881320735126157E-2</v>
      </c>
      <c r="AO106" s="181">
        <f>INDEX(City!$A$1:$P$260,AO$5,$C106)</f>
        <v>7.216114660473831E-2</v>
      </c>
      <c r="AP106" s="181">
        <f>INDEX(City!$A$1:$P$260,AP$5,$C106)</f>
        <v>7.9642633295443674E-2</v>
      </c>
      <c r="AQ106" s="181">
        <f>INDEX(City!$A$1:$P$260,AQ$5,$C106)</f>
        <v>9.0846137634106441E-2</v>
      </c>
      <c r="AR106" s="181">
        <f>INDEX(City!$A$1:$P$260,AR$5,$C106)</f>
        <v>9.6233247119680232E-2</v>
      </c>
      <c r="AS106" s="181">
        <f>INDEX(City!$A$1:$P$260,AS$5,$C106)</f>
        <v>8.8448075677420857E-2</v>
      </c>
      <c r="AT106" s="181">
        <f>INDEX(City!$A$1:$P$260,AT$5,$C106)</f>
        <v>8.1192935325189231E-2</v>
      </c>
      <c r="AU106" s="181">
        <f>INDEX(City!$A$1:$P$260,AU$5,$C106)</f>
        <v>0.10343183984747378</v>
      </c>
      <c r="AV106" s="181">
        <f>INDEX(City!$A$1:$P$260,AV$5,$C106)</f>
        <v>9.6942159395757233E-2</v>
      </c>
      <c r="AW106" s="181">
        <f>INDEX(City!$A$1:$P$260,AW$5,$C106)</f>
        <v>8.752570182780034E-2</v>
      </c>
      <c r="AX106" s="181">
        <f>INDEX(City!$A$1:$P$260,AX$5,$C106)</f>
        <v>6.7064099640572916E-2</v>
      </c>
      <c r="AY106" s="181">
        <f>INDEX(City!$A$1:$P$260,AY$5,$C106)</f>
        <v>0.10843082027267543</v>
      </c>
      <c r="AZ106" s="181">
        <f>INDEX(City!$A$1:$P$260,AZ$5,$C106)</f>
        <v>7.5824494081019433E-2</v>
      </c>
      <c r="BA106" s="181">
        <f>INDEX(City!$A$1:$P$260,BA$5,$C106)</f>
        <v>7.4664847972801027E-2</v>
      </c>
      <c r="BB106" s="181">
        <f>INDEX(City!$A$1:$P$260,BB$5,$C106)</f>
        <v>0.10182625012991604</v>
      </c>
      <c r="BC106" s="181">
        <f>INDEX(City!$A$1:$P$260,BC$5,$C106)</f>
        <v>7.9833265866547057E-2</v>
      </c>
      <c r="BD106" s="181">
        <f>INDEX(City!$A$1:$P$260,BD$5,$C106)</f>
        <v>9.8884491606506045E-2</v>
      </c>
      <c r="BE106" s="181">
        <f>INDEX(City!$A$1:$P$260,BE$5,$C106)</f>
        <v>9.5760260951598175E-2</v>
      </c>
      <c r="BF106" s="181">
        <f>INDEX(City!$A$1:$P$260,BF$5,$C106)</f>
        <v>9.4861270419928784E-2</v>
      </c>
      <c r="BG106" s="181">
        <f>INDEX(City!$A$1:$P$260,BG$5,$C106)</f>
        <v>4.072116504981832E-2</v>
      </c>
      <c r="BH106" s="181">
        <f>INDEX(City!$A$1:$P$260,BH$5,$C106)</f>
        <v>0.1008699036710158</v>
      </c>
      <c r="BI106" s="479">
        <f>INDEX(City!$A$1:$P$260,BI$5,$C106)</f>
        <v>2.3206898497274957E-2</v>
      </c>
      <c r="BJ106" s="479">
        <f>INDEX(City!$A$1:$P$260,BJ$5,$C106)</f>
        <v>5.649605374279628E-2</v>
      </c>
      <c r="BK106" s="479">
        <f>INDEX(City!$A$1:$P$260,BK$5,$C106)</f>
        <v>0.11839545943807957</v>
      </c>
      <c r="BL106" s="479">
        <f>INDEX(City!$A$1:$P$260,BL$5,$C106)</f>
        <v>0.16784087960194347</v>
      </c>
      <c r="BM106" s="479">
        <f>INDEX(City!$A$1:$P$260,BM$5,$C106)</f>
        <v>7.4784442258230457E-2</v>
      </c>
      <c r="BN106" s="479">
        <f>INDEX(City!$A$1:$P$260,BN$5,$C106)</f>
        <v>3.3864452086680985E-2</v>
      </c>
      <c r="BO106" s="740">
        <f>INDEX(City!$A$1:$P$260,BO$5,$C106)</f>
        <v>8.9818713514583176E-2</v>
      </c>
      <c r="BP106" s="479">
        <f>INDEX(City!$A$1:$P$260,BP$5,$C106)</f>
        <v>0.12714003648996525</v>
      </c>
      <c r="BQ106" s="479">
        <f>INDEX(City!$A$1:$P$260,BQ$5,$C106)</f>
        <v>9.5280426701147572E-2</v>
      </c>
      <c r="BR106" s="479">
        <f>INDEX(City!$A$1:$P$260,BR$5,$C106)</f>
        <v>0.17086519936949035</v>
      </c>
      <c r="BS106" s="479">
        <f>INDEX(City!$A$1:$P$260,BS$5,$C106)</f>
        <v>0.12830587879703792</v>
      </c>
      <c r="BT106" s="479">
        <f>INDEX(City!$A$1:$P$260,BT$5,$C106)</f>
        <v>7.9190104068355416E-2</v>
      </c>
      <c r="BU106" s="479">
        <f>INDEX(City!$A$1:$P$260,BU$5,$C106)</f>
        <v>0.1606775806522151</v>
      </c>
      <c r="BV106" s="479">
        <f>INDEX(City!$A$1:$P$260,BV$5,$C106)</f>
        <v>5.353495033928949E-2</v>
      </c>
      <c r="BW106" s="479">
        <f>INDEX(City!$A$1:$P$260,BW$5,$C106)</f>
        <v>9.2876770769288686E-2</v>
      </c>
      <c r="BX106" s="479">
        <f>INDEX(City!$A$1:$P$260,BX$5,$C106)</f>
        <v>9.8887690823449295E-2</v>
      </c>
      <c r="BY106" s="479">
        <f>INDEX(City!$A$1:$P$260,BY$5,$C106)</f>
        <v>0.12610026789131268</v>
      </c>
      <c r="BZ106" s="479">
        <f>INDEX(City!$A$1:$P$260,BZ$5,$C106)</f>
        <v>4.3838671342009125E-2</v>
      </c>
      <c r="CA106" s="740">
        <f>INDEX(City!$A$1:$P$260,CA$5,$C106)</f>
        <v>0.13739815736702612</v>
      </c>
      <c r="CB106" s="479">
        <f>INDEX(City!$A$1:$P$260,CB$5,$C106)</f>
        <v>0.13802057490655287</v>
      </c>
      <c r="CC106" s="479">
        <f>INDEX(City!$A$1:$P$260,CC$5,$C106)</f>
        <v>0.14990012377299297</v>
      </c>
      <c r="CD106" s="479">
        <f>INDEX(City!$A$1:$P$260,CD$5,$C106)</f>
        <v>0.12228317768750785</v>
      </c>
      <c r="CE106" s="479">
        <f>INDEX(City!$A$1:$P$260,CE$5,$C106)</f>
        <v>7.9181364220476239E-2</v>
      </c>
      <c r="CF106" s="479">
        <f>INDEX(City!$A$1:$P$260,CF$5,$C106)</f>
        <v>0.12318996175266725</v>
      </c>
      <c r="CG106" s="479">
        <f>INDEX(City!$A$1:$P$260,CG$5,$C106)</f>
        <v>0.15203040293328507</v>
      </c>
      <c r="CH106" s="479">
        <f>INDEX(City!$A$1:$P$260,CH$5,$C106)</f>
        <v>0.11105272463060453</v>
      </c>
      <c r="CI106" s="479">
        <f>INDEX(City!$A$1:$P$260,CI$5,$C106)</f>
        <v>0.10896801631553805</v>
      </c>
      <c r="CJ106" s="479">
        <f>INDEX(City!$A$1:$P$260,CJ$5,$C106)</f>
        <v>0.13808642585712469</v>
      </c>
      <c r="CK106" s="479">
        <f>INDEX(City!$A$1:$P$260,CK$5,$C106)</f>
        <v>0.1381198146278447</v>
      </c>
      <c r="CL106" s="479">
        <f>INDEX(City!$A$1:$P$260,CL$5,$C106)</f>
        <v>0.15368296210772128</v>
      </c>
      <c r="CM106" s="479">
        <f>INDEX(City!$A$1:$P$260,CM$5,$C106)</f>
        <v>0.10749581578609785</v>
      </c>
      <c r="CN106" s="479">
        <f>INDEX(City!$A$1:$P$260,CN$5,$C106)</f>
        <v>8.7847614211359171E-2</v>
      </c>
      <c r="CO106" s="479">
        <f>INDEX(City!$A$1:$P$260,CO$5,$C106)</f>
        <v>4.0904350926029995E-2</v>
      </c>
      <c r="CP106" s="479">
        <f>INDEX(City!$A$1:$P$260,CP$5,$C106)</f>
        <v>9.5861499614354209E-2</v>
      </c>
      <c r="CQ106" s="479">
        <f>INDEX(City!$A$1:$P$260,CQ$5,$C106)</f>
        <v>0.14354773756481323</v>
      </c>
      <c r="CR106" s="479">
        <f>INDEX(City!$A$1:$P$260,CR$5,$C106)</f>
        <v>0.12668898535073769</v>
      </c>
      <c r="CS106" s="479">
        <f>INDEX(City!$A$1:$P$260,CS$5,$C106)</f>
        <v>9.1781836778914189E-2</v>
      </c>
      <c r="CT106" s="479">
        <f>INDEX(City!$A$1:$P$260,CT$5,$C106)</f>
        <v>0.11237683957888285</v>
      </c>
      <c r="CU106" s="479">
        <f>INDEX(City!$A$1:$P$260,CU$5,$C106)</f>
        <v>0.13379920981648671</v>
      </c>
      <c r="CV106" s="479">
        <f>INDEX(City!$A$1:$P$260,CV$5,$C106)</f>
        <v>0.10025531551265886</v>
      </c>
      <c r="CW106" s="479">
        <f>INDEX(City!$A$1:$P$260,CW$5,$C106)</f>
        <v>9.1791059210810752E-2</v>
      </c>
      <c r="CX106" s="479">
        <f>INDEX(City!$A$1:$P$260,CX$5,$C106)</f>
        <v>0.11672255908144269</v>
      </c>
      <c r="CY106" s="479">
        <f>INDEX(City!$A$1:$P$260,CY$5,$C106)</f>
        <v>0.13026862952480614</v>
      </c>
      <c r="CZ106" s="479">
        <f>INDEX(City!$A$1:$P$260,CZ$5,$C106)</f>
        <v>0.11107406507056951</v>
      </c>
      <c r="DA106" s="479">
        <f>INDEX(City!$A$1:$P$260,DA$5,$C106)</f>
        <v>7.8228815605886945E-2</v>
      </c>
      <c r="DB106" s="479">
        <f>INDEX(City!$A$1:$P$260,DB$5,$C106)</f>
        <v>8.1382169658136397E-2</v>
      </c>
      <c r="DC106" s="479">
        <f>INDEX(City!$A$1:$P$260,DC$5,$C106)</f>
        <v>0.13537213099847989</v>
      </c>
      <c r="DD106" s="479">
        <f>INDEX(City!$A$1:$P$260,DD$5,$C106)</f>
        <v>0.14077322885448049</v>
      </c>
      <c r="DE106" s="479">
        <f>INDEX(City!$A$1:$P$260,DE$5,$C106)</f>
        <v>0.12083539582500041</v>
      </c>
      <c r="DF106" s="479">
        <f>INDEX(City!$A$1:$P$260,DF$5,$C106)</f>
        <v>0.15575005392221256</v>
      </c>
      <c r="DG106" s="479">
        <f>INDEX(City!$A$1:$P$260,DG$5,$C106)</f>
        <v>0.15190612574242734</v>
      </c>
      <c r="DH106" s="479">
        <f>INDEX(City!$A$1:$P$260,DH$5,$C106)</f>
        <v>0.14466069698626433</v>
      </c>
      <c r="DI106" s="479">
        <f>INDEX(City!$A$1:$P$260,DI$5,$C106)</f>
        <v>0.16158046982214302</v>
      </c>
      <c r="DJ106" s="479">
        <f>INDEX(City!$A$1:$P$260,DJ$5,$C106)</f>
        <v>0.14526070279479397</v>
      </c>
      <c r="DK106" s="479">
        <f>INDEX(City!$A$1:$P$260,DK$5,$C106)</f>
        <v>0.10529233479612216</v>
      </c>
      <c r="DL106" s="479">
        <f>INDEX(City!$A$1:$P$260,DL$5,$C106)</f>
        <v>0.1407331059208024</v>
      </c>
      <c r="DM106" s="479">
        <f>INDEX(City!$A$1:$P$260,DM$5,$C106)</f>
        <v>0.12358342549962704</v>
      </c>
      <c r="DN106" s="479">
        <f>INDEX(City!$A$1:$P$260,DN$5,$C106)</f>
        <v>0.10995409464897857</v>
      </c>
      <c r="DO106" s="479">
        <f>INDEX(City!$A$1:$P$260,DO$5,$C106)</f>
        <v>7.886420689447525E-2</v>
      </c>
      <c r="DP106" s="479">
        <f>INDEX(City!$A$1:$P$260,DP$5,$C106)</f>
        <v>0.1060070896374876</v>
      </c>
      <c r="DQ106" s="479">
        <f>INDEX(City!$A$1:$P$260,DQ$5,$C106)</f>
        <v>9.6852162661046806E-2</v>
      </c>
      <c r="DR106" s="479">
        <f>INDEX(City!$A$1:$P$260,DR$5,$C106)</f>
        <v>7.7582859861430861E-2</v>
      </c>
      <c r="DS106" s="479">
        <f>INDEX(City!$A$1:$P$260,DS$5,$C106)</f>
        <v>9.41126332475095E-2</v>
      </c>
      <c r="DT106" s="479">
        <f>INDEX(City!$A$1:$P$260,DT$5,$C106)</f>
        <v>0.13612793518357599</v>
      </c>
      <c r="DU106" s="479">
        <f>INDEX(City!$A$1:$P$260,DU$5,$C106)</f>
        <v>0.14402014847823244</v>
      </c>
      <c r="DV106" s="479">
        <f>INDEX(City!$A$1:$P$260,DV$5,$C106)</f>
        <v>0.12919851085514311</v>
      </c>
      <c r="DW106" s="479">
        <f>INDEX(City!$A$1:$P$260,DW$5,$C106)</f>
        <v>0.15972444127211666</v>
      </c>
      <c r="DX106" s="479">
        <f>INDEX(City!$A$1:$P$260,DX$5,$C106)</f>
        <v>0.18943179106341457</v>
      </c>
      <c r="DY106" s="479">
        <f>INDEX(City!$A$1:$P$260,DY$5,$C106)</f>
        <v>9.2101725494661821E-2</v>
      </c>
      <c r="DZ106" s="479">
        <f>INDEX(City!$A$1:$P$260,DZ$5,$C106)</f>
        <v>0.10970155657511893</v>
      </c>
      <c r="EA106" s="479">
        <f>INDEX(City!$A$1:$P$260,EA$5,$C106)</f>
        <v>3.8678775369891283E-2</v>
      </c>
      <c r="EB106" s="479">
        <f>INDEX(City!$A$1:$P$260,EB$5,$C106)</f>
        <v>0.1067220567772411</v>
      </c>
      <c r="EC106" s="479">
        <f>INDEX(City!$A$1:$P$260,EC$5,$C106)</f>
        <v>0.29964711923652299</v>
      </c>
      <c r="ED106" s="479">
        <f>INDEX(City!$A$1:$P$260,ED$5,$C106)</f>
        <v>0.23119475932852934</v>
      </c>
      <c r="EE106" s="479">
        <f>INDEX(City!$A$1:$P$260,EE$5,$C106)</f>
        <v>0.14807793197963823</v>
      </c>
      <c r="EF106" s="479">
        <f>INDEX(City!$A$1:$P$260,EF$5,$C106)</f>
        <v>9.1977310143728522E-2</v>
      </c>
      <c r="EG106" s="479">
        <f>INDEX(City!$A$1:$P$260,EG$5,$C106)</f>
        <v>0.14528813692018328</v>
      </c>
      <c r="EH106" s="479">
        <f>INDEX(City!$A$1:$P$260,EH$5,$C106)</f>
        <v>0.20904559023587843</v>
      </c>
      <c r="EI106" s="479">
        <f>INDEX(City!$A$1:$P$260,EI$5,$C106)</f>
        <v>0.23742175374068894</v>
      </c>
      <c r="EJ106" s="479">
        <f>INDEX(City!$A$1:$P$260,EJ$5,$C106)</f>
        <v>0.17662960592116431</v>
      </c>
      <c r="EK106" s="479">
        <f>INDEX(City!$A$1:$P$260,EK$5,$C106)</f>
        <v>0.1588039471470849</v>
      </c>
      <c r="EL106" s="479">
        <f>INDEX(City!$A$1:$P$260,EL$5,$C106)</f>
        <v>0.19365434636505904</v>
      </c>
      <c r="EM106" s="479">
        <f>INDEX(City!$A$1:$P$260,EM$5,$C106)</f>
        <v>7.1462387526251656E-2</v>
      </c>
      <c r="EN106" s="479">
        <f>INDEX(City!$A$1:$P$260,EN$5,$C106)</f>
        <v>0.11695998962909158</v>
      </c>
      <c r="EO106" s="479">
        <f>INDEX(City!$A$1:$P$260,EO$5,$C106)</f>
        <v>0.111610589879199</v>
      </c>
      <c r="EP106" s="479">
        <f>INDEX(City!$A$1:$P$260,EP$5,$C106)</f>
        <v>0.12829463632873103</v>
      </c>
      <c r="EQ106" s="479">
        <f>INDEX(City!$A$1:$P$260,EQ$5,$C106)</f>
        <v>0.12292594734117791</v>
      </c>
      <c r="ER106" s="479">
        <f>INDEX(City!$A$1:$P$260,ER$5,$C106)</f>
        <v>9.6786069853174991E-2</v>
      </c>
      <c r="ES106" s="479">
        <f>INDEX(City!$A$1:$P$260,ES$5,$C106)</f>
        <v>9.4897371864259131E-2</v>
      </c>
      <c r="ET106" s="479">
        <f>INDEX(City!$A$1:$P$260,ET$5,$C106)</f>
        <v>7.1728969071116214E-2</v>
      </c>
      <c r="EU106" s="479">
        <f>INDEX(City!$A$1:$P$260,EU$5,$C106)</f>
        <v>9.8732966475890332E-2</v>
      </c>
      <c r="EV106" s="479">
        <f>INDEX(City!$A$1:$P$260,EV$5,$C106)</f>
        <v>0.11602902399978239</v>
      </c>
      <c r="EW106" s="479">
        <f>INDEX(City!$A$1:$P$260,EW$5,$C106)</f>
        <v>0.10735736404089119</v>
      </c>
      <c r="EX106" s="479">
        <f>INDEX(City!$A$1:$P$260,EX$5,$C106)</f>
        <v>0.10770132448978911</v>
      </c>
      <c r="EY106" s="479">
        <f>INDEX(City!$A$1:$P$260,EY$5,$C106)</f>
        <v>0.11816585244962445</v>
      </c>
      <c r="EZ106" s="479">
        <f>INDEX(City!$A$1:$P$260,EZ$5,$C106)</f>
        <v>0.11294069194717393</v>
      </c>
      <c r="FA106" s="479">
        <f>INDEX(City!$A$1:$P$260,FA$5,$C106)</f>
        <v>0.11152468599676052</v>
      </c>
      <c r="FB106" s="479">
        <f>INDEX(City!$A$1:$P$260,FB$5,$C106)</f>
        <v>0.11096431803328674</v>
      </c>
      <c r="FC106" s="479">
        <f>INDEX(City!$A$1:$P$260,FC$5,$C106)</f>
        <v>0.1176462418416859</v>
      </c>
      <c r="FD106" s="479">
        <f>INDEX(City!$A$1:$P$260,FD$5,$C106)</f>
        <v>7.7988594946026293E-2</v>
      </c>
      <c r="FE106" s="479">
        <f>INDEX(City!$A$1:$P$260,FE$5,$C106)</f>
        <v>9.3317712532594382E-2</v>
      </c>
      <c r="FF106" s="479">
        <f>INDEX(City!$A$1:$P$260,FF$5,$C106)</f>
        <v>0.1254375026344294</v>
      </c>
      <c r="FG106" s="479">
        <f>INDEX(City!$A$1:$P$260,FG$5,$C106)</f>
        <v>0.10895680896202548</v>
      </c>
      <c r="FH106" s="479">
        <f>INDEX(City!$A$1:$P$260,FH$5,$C106)</f>
        <v>9.8353371491552169E-2</v>
      </c>
      <c r="FI106" s="479">
        <f>INDEX(City!$A$1:$P$260,FI$5,$C106)</f>
        <v>0.12171873333595357</v>
      </c>
      <c r="FJ106" s="479">
        <f>INDEX(City!$A$1:$P$260,FJ$5,$C106)</f>
        <v>0.11761358277750639</v>
      </c>
      <c r="FK106" s="479">
        <f>INDEX(City!$A$1:$P$260,FK$5,$C106)</f>
        <v>0.10741907463888055</v>
      </c>
      <c r="FL106" s="479">
        <f>INDEX(City!$A$1:$P$260,FL$5,$C106)</f>
        <v>0.10298360527708539</v>
      </c>
      <c r="FM106" s="479">
        <f>INDEX(City!$A$1:$P$260,FM$5,$C106)</f>
        <v>0.115388845637277</v>
      </c>
      <c r="FN106" s="479">
        <f>INDEX(City!$A$1:$P$260,FN$5,$C106)</f>
        <v>0.11969233904765753</v>
      </c>
      <c r="FO106" s="479">
        <f>INDEX(City!$A$1:$P$260,FO$5,$C106)</f>
        <v>9.4207374042495684E-2</v>
      </c>
      <c r="FP106" s="479">
        <f>INDEX(City!$A$1:$P$260,FP$5,$C106)</f>
        <v>0.11639684859580554</v>
      </c>
      <c r="FQ106" s="479">
        <f>INDEX(City!$A$1:$P$260,FQ$5,$C106)</f>
        <v>0.11700000000000001</v>
      </c>
      <c r="FR106" s="479">
        <f>INDEX(City!$A$1:$P$260,FR$5,$C106)</f>
        <v>0.104</v>
      </c>
      <c r="FS106" s="479">
        <f>INDEX(City!$A$1:$P$260,FS$5,$C106)</f>
        <v>0.124</v>
      </c>
      <c r="FT106" s="479">
        <f>INDEX(City!$A$1:$P$260,FT$5,$C106)</f>
        <v>0.12</v>
      </c>
      <c r="FU106" s="479">
        <f>INDEX(City!$A$1:$P$260,FU$5,$C106)</f>
        <v>0.11</v>
      </c>
      <c r="FV106" s="479">
        <f>INDEX(City!$A$1:$P$260,FV$5,$C106)</f>
        <v>0.13</v>
      </c>
      <c r="FW106" s="479">
        <f>INDEX(City!$A$1:$P$260,FW$5,$C106)</f>
        <v>0.124</v>
      </c>
      <c r="FX106" s="479">
        <f>INDEX(City!$A$1:$P$260,FX$5,$C106)</f>
        <v>0.115</v>
      </c>
      <c r="FY106" s="479">
        <f>INDEX(City!$A$1:$P$260,FY$5,$C106)</f>
        <v>0.11799999999999999</v>
      </c>
      <c r="FZ106" s="479">
        <f>INDEX(City!$A$1:$P$260,FZ$5,$C106)</f>
        <v>9.1999999999999998E-2</v>
      </c>
      <c r="GA106" s="479">
        <f>INDEX(City!$A$1:$P$260,GA$5,$C106)</f>
        <v>0.13300000000000001</v>
      </c>
      <c r="GB106" s="479">
        <f>INDEX(City!$A$1:$P$260,GB$5,$C106)</f>
        <v>0.13500000000000001</v>
      </c>
      <c r="GC106" s="479">
        <f>INDEX(City!$A$1:$P$260,GC$5,$C106)</f>
        <v>0.10463049557507423</v>
      </c>
      <c r="GD106" s="479">
        <f>INDEX(City!$A$1:$P$260,GD$5,$C106)</f>
        <v>0.14964712095630262</v>
      </c>
      <c r="GE106" s="479">
        <f>INDEX(City!$A$1:$P$260,GE$5,$C106)</f>
        <v>0.13750917594423409</v>
      </c>
      <c r="GF106" s="479"/>
      <c r="GG106" s="479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/>
      <c r="GX106"/>
      <c r="GY106"/>
      <c r="GZ106"/>
    </row>
    <row r="107" spans="1:208" s="173" customFormat="1">
      <c r="A107" s="9"/>
      <c r="C107" s="197"/>
      <c r="D107" s="196" t="s">
        <v>149</v>
      </c>
      <c r="E107" s="197" t="s">
        <v>153</v>
      </c>
      <c r="F107" s="211">
        <f t="shared" ref="F107:AK107" si="783">F103/F92</f>
        <v>0.14181075362953235</v>
      </c>
      <c r="G107" s="211">
        <f t="shared" si="783"/>
        <v>5.7642615782150665E-2</v>
      </c>
      <c r="H107" s="211">
        <f t="shared" si="783"/>
        <v>5.2777545735527523E-2</v>
      </c>
      <c r="I107" s="211">
        <f t="shared" si="783"/>
        <v>6.8933112216694306E-2</v>
      </c>
      <c r="J107" s="211">
        <f t="shared" si="783"/>
        <v>6.0597722052067385E-2</v>
      </c>
      <c r="K107" s="211">
        <f t="shared" si="783"/>
        <v>6.110308980652613E-2</v>
      </c>
      <c r="L107" s="211">
        <f t="shared" si="783"/>
        <v>0.10977864451423361</v>
      </c>
      <c r="M107" s="211">
        <f t="shared" si="783"/>
        <v>7.9978894458406793E-2</v>
      </c>
      <c r="N107" s="211">
        <f t="shared" si="783"/>
        <v>0.12850478925612974</v>
      </c>
      <c r="O107" s="211">
        <f t="shared" si="783"/>
        <v>0.15409984187937656</v>
      </c>
      <c r="P107" s="211">
        <f t="shared" si="783"/>
        <v>0.12812596480395183</v>
      </c>
      <c r="Q107" s="211">
        <f t="shared" si="783"/>
        <v>5.9790123277104229E-2</v>
      </c>
      <c r="R107" s="211">
        <f t="shared" si="783"/>
        <v>0.1268570744625144</v>
      </c>
      <c r="S107" s="211">
        <f t="shared" si="783"/>
        <v>8.3513378760179502E-2</v>
      </c>
      <c r="T107" s="211">
        <f t="shared" si="783"/>
        <v>0.12709751832421773</v>
      </c>
      <c r="U107" s="211">
        <f t="shared" si="783"/>
        <v>9.5518115772934439E-2</v>
      </c>
      <c r="V107" s="211">
        <f t="shared" si="783"/>
        <v>0.16722577087450025</v>
      </c>
      <c r="W107" s="211">
        <f t="shared" si="783"/>
        <v>7.9899374847466537E-2</v>
      </c>
      <c r="X107" s="211">
        <f t="shared" si="783"/>
        <v>6.96200185356812E-2</v>
      </c>
      <c r="Y107" s="211">
        <f t="shared" si="783"/>
        <v>8.1290446418778098E-2</v>
      </c>
      <c r="Z107" s="211">
        <f t="shared" si="783"/>
        <v>7.6762668611009846E-2</v>
      </c>
      <c r="AA107" s="211">
        <f t="shared" si="783"/>
        <v>7.5570596168036436E-2</v>
      </c>
      <c r="AB107" s="211">
        <f t="shared" si="783"/>
        <v>9.8319143163525025E-2</v>
      </c>
      <c r="AC107" s="211">
        <f t="shared" si="783"/>
        <v>6.5469141365975328E-2</v>
      </c>
      <c r="AD107" s="211">
        <f t="shared" si="783"/>
        <v>9.6696934355214925E-2</v>
      </c>
      <c r="AE107" s="211">
        <f t="shared" si="783"/>
        <v>9.3113006113815094E-2</v>
      </c>
      <c r="AF107" s="211">
        <f t="shared" si="783"/>
        <v>7.7968337730870724E-2</v>
      </c>
      <c r="AG107" s="211">
        <f t="shared" si="783"/>
        <v>9.4624791277870546E-2</v>
      </c>
      <c r="AH107" s="211">
        <f t="shared" si="783"/>
        <v>2.748231050270545E-2</v>
      </c>
      <c r="AI107" s="211">
        <f t="shared" si="783"/>
        <v>0.10598781156289298</v>
      </c>
      <c r="AJ107" s="199">
        <f t="shared" si="783"/>
        <v>6.650447038519619E-2</v>
      </c>
      <c r="AK107" s="199">
        <f t="shared" si="783"/>
        <v>7.9564887974889059E-2</v>
      </c>
      <c r="AL107" s="199">
        <f t="shared" ref="AL107:BQ107" si="784">AL103/AL92</f>
        <v>0.11031699318927099</v>
      </c>
      <c r="AM107" s="199">
        <f t="shared" si="784"/>
        <v>9.64061545298006E-2</v>
      </c>
      <c r="AN107" s="199">
        <f t="shared" si="784"/>
        <v>5.2881320735126157E-2</v>
      </c>
      <c r="AO107" s="199">
        <f t="shared" si="784"/>
        <v>7.216114660473831E-2</v>
      </c>
      <c r="AP107" s="199">
        <f t="shared" si="784"/>
        <v>7.9642633295443688E-2</v>
      </c>
      <c r="AQ107" s="199">
        <f t="shared" si="784"/>
        <v>9.0846137634106428E-2</v>
      </c>
      <c r="AR107" s="199">
        <f t="shared" si="784"/>
        <v>9.6233247119680218E-2</v>
      </c>
      <c r="AS107" s="199">
        <f t="shared" si="784"/>
        <v>8.8448075677420857E-2</v>
      </c>
      <c r="AT107" s="199">
        <f t="shared" si="784"/>
        <v>8.1192935325189231E-2</v>
      </c>
      <c r="AU107" s="199">
        <f t="shared" si="784"/>
        <v>0.1034318398474738</v>
      </c>
      <c r="AV107" s="199">
        <f t="shared" si="784"/>
        <v>9.6942159395757219E-2</v>
      </c>
      <c r="AW107" s="199">
        <f t="shared" si="784"/>
        <v>8.752570182780034E-2</v>
      </c>
      <c r="AX107" s="199">
        <f t="shared" si="784"/>
        <v>6.7064099640572916E-2</v>
      </c>
      <c r="AY107" s="199">
        <f t="shared" si="784"/>
        <v>0.10843082027267543</v>
      </c>
      <c r="AZ107" s="199">
        <f t="shared" si="784"/>
        <v>7.5824494081019433E-2</v>
      </c>
      <c r="BA107" s="199">
        <f t="shared" si="784"/>
        <v>7.4664847972801027E-2</v>
      </c>
      <c r="BB107" s="199">
        <f t="shared" si="784"/>
        <v>0.10182625012991604</v>
      </c>
      <c r="BC107" s="199">
        <f t="shared" si="784"/>
        <v>7.9833265866547043E-2</v>
      </c>
      <c r="BD107" s="199">
        <f t="shared" si="784"/>
        <v>9.8884491606506059E-2</v>
      </c>
      <c r="BE107" s="199">
        <f t="shared" si="784"/>
        <v>9.5760260951598175E-2</v>
      </c>
      <c r="BF107" s="199">
        <f t="shared" si="784"/>
        <v>9.4861270419928798E-2</v>
      </c>
      <c r="BG107" s="199">
        <f t="shared" si="784"/>
        <v>4.072116504981832E-2</v>
      </c>
      <c r="BH107" s="199">
        <f t="shared" si="784"/>
        <v>0.1008699036710158</v>
      </c>
      <c r="BI107" s="480">
        <f t="shared" si="784"/>
        <v>2.3206898497274961E-2</v>
      </c>
      <c r="BJ107" s="480">
        <f t="shared" si="784"/>
        <v>5.649605374279628E-2</v>
      </c>
      <c r="BK107" s="480">
        <f t="shared" si="784"/>
        <v>0.11839545943807958</v>
      </c>
      <c r="BL107" s="480">
        <f t="shared" si="784"/>
        <v>0.16784087960194347</v>
      </c>
      <c r="BM107" s="480">
        <f t="shared" si="784"/>
        <v>7.4784442258230457E-2</v>
      </c>
      <c r="BN107" s="480">
        <f t="shared" si="784"/>
        <v>3.3864452086680985E-2</v>
      </c>
      <c r="BO107" s="741">
        <f t="shared" si="784"/>
        <v>8.9818713514583176E-2</v>
      </c>
      <c r="BP107" s="480">
        <f t="shared" si="784"/>
        <v>0.12714003648996525</v>
      </c>
      <c r="BQ107" s="480">
        <f t="shared" si="784"/>
        <v>9.5280426701147558E-2</v>
      </c>
      <c r="BR107" s="480">
        <f t="shared" ref="BR107:CW107" si="785">BR103/BR92</f>
        <v>0.17086519936949032</v>
      </c>
      <c r="BS107" s="480">
        <f t="shared" si="785"/>
        <v>0.12830587879703792</v>
      </c>
      <c r="BT107" s="480">
        <f t="shared" si="785"/>
        <v>7.9190104068355416E-2</v>
      </c>
      <c r="BU107" s="480">
        <f t="shared" si="785"/>
        <v>0.16067758065221513</v>
      </c>
      <c r="BV107" s="480">
        <f t="shared" si="785"/>
        <v>5.3534950339289483E-2</v>
      </c>
      <c r="BW107" s="480">
        <f t="shared" si="785"/>
        <v>9.2876770769288686E-2</v>
      </c>
      <c r="BX107" s="480">
        <f t="shared" si="785"/>
        <v>9.8887690823449295E-2</v>
      </c>
      <c r="BY107" s="480">
        <f t="shared" si="785"/>
        <v>0.12610026789131265</v>
      </c>
      <c r="BZ107" s="480">
        <f t="shared" si="785"/>
        <v>4.3838671342009125E-2</v>
      </c>
      <c r="CA107" s="741">
        <f t="shared" si="785"/>
        <v>0.13739815736702612</v>
      </c>
      <c r="CB107" s="480">
        <f t="shared" si="785"/>
        <v>0.13802057490655287</v>
      </c>
      <c r="CC107" s="480">
        <f t="shared" si="785"/>
        <v>0.14990012377299297</v>
      </c>
      <c r="CD107" s="480">
        <f t="shared" si="785"/>
        <v>0.12228317768750785</v>
      </c>
      <c r="CE107" s="480">
        <f t="shared" si="785"/>
        <v>7.9181364220476239E-2</v>
      </c>
      <c r="CF107" s="480">
        <f t="shared" si="785"/>
        <v>0.12318996175266726</v>
      </c>
      <c r="CG107" s="480">
        <f t="shared" si="785"/>
        <v>0.15203040293328507</v>
      </c>
      <c r="CH107" s="480">
        <f t="shared" si="785"/>
        <v>0.11105272463060453</v>
      </c>
      <c r="CI107" s="480">
        <f t="shared" si="785"/>
        <v>0.10896801631553804</v>
      </c>
      <c r="CJ107" s="480">
        <f t="shared" si="785"/>
        <v>0.13808642585712469</v>
      </c>
      <c r="CK107" s="480">
        <f t="shared" si="785"/>
        <v>0.1381198146278447</v>
      </c>
      <c r="CL107" s="480">
        <f t="shared" si="785"/>
        <v>0.15368296210772128</v>
      </c>
      <c r="CM107" s="480">
        <f t="shared" si="785"/>
        <v>0.10749581578609785</v>
      </c>
      <c r="CN107" s="480">
        <f t="shared" si="785"/>
        <v>8.7847614211359171E-2</v>
      </c>
      <c r="CO107" s="480">
        <f t="shared" si="785"/>
        <v>4.0904350926029995E-2</v>
      </c>
      <c r="CP107" s="480">
        <f t="shared" si="785"/>
        <v>9.5861499614354209E-2</v>
      </c>
      <c r="CQ107" s="480">
        <f t="shared" si="785"/>
        <v>0.14354773756481326</v>
      </c>
      <c r="CR107" s="480">
        <f t="shared" si="785"/>
        <v>0.12668898535073769</v>
      </c>
      <c r="CS107" s="480">
        <f t="shared" si="785"/>
        <v>9.1781836778914189E-2</v>
      </c>
      <c r="CT107" s="480">
        <f t="shared" si="785"/>
        <v>0.11237683957888285</v>
      </c>
      <c r="CU107" s="480">
        <f t="shared" si="785"/>
        <v>0.13379920981648674</v>
      </c>
      <c r="CV107" s="480">
        <f t="shared" si="785"/>
        <v>0.10025531551265886</v>
      </c>
      <c r="CW107" s="480">
        <f t="shared" si="785"/>
        <v>9.1791059210810738E-2</v>
      </c>
      <c r="CX107" s="480">
        <f t="shared" ref="CX107:DK107" si="786">CX103/CX92</f>
        <v>0.11672255908144269</v>
      </c>
      <c r="CY107" s="480">
        <f t="shared" si="786"/>
        <v>0.13026862952480614</v>
      </c>
      <c r="CZ107" s="480">
        <f t="shared" si="786"/>
        <v>0.11107406507056949</v>
      </c>
      <c r="DA107" s="480">
        <f t="shared" si="786"/>
        <v>7.8228815605886959E-2</v>
      </c>
      <c r="DB107" s="480">
        <f t="shared" si="786"/>
        <v>8.1382169658136411E-2</v>
      </c>
      <c r="DC107" s="480">
        <f t="shared" si="786"/>
        <v>0.13537213099847989</v>
      </c>
      <c r="DD107" s="480">
        <f t="shared" si="786"/>
        <v>0.14077322885448049</v>
      </c>
      <c r="DE107" s="480">
        <f t="shared" si="786"/>
        <v>0.12083539582500041</v>
      </c>
      <c r="DF107" s="480">
        <f t="shared" si="786"/>
        <v>0.15575005392221256</v>
      </c>
      <c r="DG107" s="480">
        <f t="shared" si="786"/>
        <v>0.15190612574242732</v>
      </c>
      <c r="DH107" s="480">
        <f t="shared" si="786"/>
        <v>0.14466069698626433</v>
      </c>
      <c r="DI107" s="480">
        <f t="shared" si="786"/>
        <v>0.16158046982214302</v>
      </c>
      <c r="DJ107" s="480">
        <f t="shared" si="786"/>
        <v>0.14526070279479397</v>
      </c>
      <c r="DK107" s="480">
        <f t="shared" si="786"/>
        <v>0.10529233479612216</v>
      </c>
      <c r="DL107" s="480">
        <f t="shared" ref="DL107:EQ107" si="787">DL103/DL92</f>
        <v>0.1407331059208024</v>
      </c>
      <c r="DM107" s="480">
        <f t="shared" si="787"/>
        <v>0.12358342549962704</v>
      </c>
      <c r="DN107" s="480">
        <f t="shared" si="787"/>
        <v>0.10995409464897857</v>
      </c>
      <c r="DO107" s="480">
        <f t="shared" si="787"/>
        <v>7.886420689447525E-2</v>
      </c>
      <c r="DP107" s="480">
        <f t="shared" si="787"/>
        <v>0.1060070896374876</v>
      </c>
      <c r="DQ107" s="480">
        <f t="shared" si="787"/>
        <v>9.6852162661046792E-2</v>
      </c>
      <c r="DR107" s="480">
        <f t="shared" si="787"/>
        <v>7.7582859861430875E-2</v>
      </c>
      <c r="DS107" s="480">
        <f t="shared" si="787"/>
        <v>9.4112633247509514E-2</v>
      </c>
      <c r="DT107" s="480">
        <f t="shared" si="787"/>
        <v>0.13612793518357597</v>
      </c>
      <c r="DU107" s="480">
        <f t="shared" si="787"/>
        <v>0.14402014847823244</v>
      </c>
      <c r="DV107" s="480">
        <f t="shared" si="787"/>
        <v>0.12919851085514311</v>
      </c>
      <c r="DW107" s="480">
        <f t="shared" si="787"/>
        <v>0.15972444127211666</v>
      </c>
      <c r="DX107" s="480">
        <f t="shared" si="787"/>
        <v>0.1894317910634146</v>
      </c>
      <c r="DY107" s="480">
        <f t="shared" si="787"/>
        <v>9.2101725494661821E-2</v>
      </c>
      <c r="DZ107" s="480">
        <f t="shared" si="787"/>
        <v>0.10970155657511893</v>
      </c>
      <c r="EA107" s="480">
        <f t="shared" si="787"/>
        <v>3.8678775369891283E-2</v>
      </c>
      <c r="EB107" s="480">
        <f t="shared" si="787"/>
        <v>0.10672205677724109</v>
      </c>
      <c r="EC107" s="480">
        <f t="shared" si="787"/>
        <v>0.29964711923652299</v>
      </c>
      <c r="ED107" s="480">
        <f t="shared" si="787"/>
        <v>0.23119475932852931</v>
      </c>
      <c r="EE107" s="480">
        <f t="shared" si="787"/>
        <v>0.14807793197963823</v>
      </c>
      <c r="EF107" s="480">
        <f t="shared" si="787"/>
        <v>9.1977310143728508E-2</v>
      </c>
      <c r="EG107" s="480">
        <f t="shared" si="787"/>
        <v>0.14528813692018328</v>
      </c>
      <c r="EH107" s="480">
        <f t="shared" si="787"/>
        <v>0.20904559023587843</v>
      </c>
      <c r="EI107" s="480">
        <f t="shared" si="787"/>
        <v>0.23742175374068894</v>
      </c>
      <c r="EJ107" s="480">
        <f t="shared" si="787"/>
        <v>0.17662960592116431</v>
      </c>
      <c r="EK107" s="480">
        <f t="shared" si="787"/>
        <v>0.1588039471470849</v>
      </c>
      <c r="EL107" s="480">
        <f t="shared" si="787"/>
        <v>0.19365434636505904</v>
      </c>
      <c r="EM107" s="480">
        <f t="shared" si="787"/>
        <v>7.1462387526251656E-2</v>
      </c>
      <c r="EN107" s="480">
        <f t="shared" si="787"/>
        <v>0.11695998962909157</v>
      </c>
      <c r="EO107" s="480">
        <f t="shared" si="787"/>
        <v>0.111610589879199</v>
      </c>
      <c r="EP107" s="480">
        <f t="shared" si="787"/>
        <v>0.12829463632873103</v>
      </c>
      <c r="EQ107" s="480">
        <f t="shared" si="787"/>
        <v>0.12292594734117791</v>
      </c>
      <c r="ER107" s="480">
        <f t="shared" ref="ER107:FN107" si="788">ER103/ER92</f>
        <v>9.6786069853174977E-2</v>
      </c>
      <c r="ES107" s="480">
        <f t="shared" si="788"/>
        <v>9.4897371864259145E-2</v>
      </c>
      <c r="ET107" s="480">
        <f t="shared" si="788"/>
        <v>7.1728969071116214E-2</v>
      </c>
      <c r="EU107" s="480">
        <f t="shared" si="788"/>
        <v>9.8732966475890332E-2</v>
      </c>
      <c r="EV107" s="480">
        <f t="shared" si="788"/>
        <v>0.1160290239997824</v>
      </c>
      <c r="EW107" s="480">
        <f t="shared" si="788"/>
        <v>0.1073573640408912</v>
      </c>
      <c r="EX107" s="480">
        <f t="shared" si="788"/>
        <v>0.10770132448978911</v>
      </c>
      <c r="EY107" s="480">
        <f t="shared" si="788"/>
        <v>0.11816585244962446</v>
      </c>
      <c r="EZ107" s="480">
        <f t="shared" si="788"/>
        <v>0.11294069194717393</v>
      </c>
      <c r="FA107" s="480">
        <f t="shared" si="788"/>
        <v>0.11152468599676052</v>
      </c>
      <c r="FB107" s="480">
        <f t="shared" si="788"/>
        <v>0.11096431803328673</v>
      </c>
      <c r="FC107" s="480">
        <f t="shared" si="788"/>
        <v>0.1176462418416859</v>
      </c>
      <c r="FD107" s="480">
        <f t="shared" si="788"/>
        <v>7.7988594946026293E-2</v>
      </c>
      <c r="FE107" s="480">
        <f t="shared" si="788"/>
        <v>9.3317712532594368E-2</v>
      </c>
      <c r="FF107" s="480">
        <f t="shared" si="788"/>
        <v>0.12543750263442943</v>
      </c>
      <c r="FG107" s="480">
        <f t="shared" si="788"/>
        <v>0.10895680896202548</v>
      </c>
      <c r="FH107" s="480">
        <f t="shared" si="788"/>
        <v>9.8353371491552169E-2</v>
      </c>
      <c r="FI107" s="480">
        <f t="shared" si="788"/>
        <v>0.12171860311759011</v>
      </c>
      <c r="FJ107" s="480">
        <f t="shared" si="788"/>
        <v>0.117613672195245</v>
      </c>
      <c r="FK107" s="480">
        <f t="shared" si="788"/>
        <v>0.10741919937461814</v>
      </c>
      <c r="FL107" s="480">
        <f t="shared" si="788"/>
        <v>0.10298362021512415</v>
      </c>
      <c r="FM107" s="480">
        <f t="shared" si="788"/>
        <v>0.11538890972438927</v>
      </c>
      <c r="FN107" s="480">
        <f t="shared" si="788"/>
        <v>0.1196924489327519</v>
      </c>
      <c r="FO107" s="480">
        <f t="shared" ref="FO107:FP107" si="789">FO103/FO92</f>
        <v>9.4207459889916856E-2</v>
      </c>
      <c r="FP107" s="480">
        <f t="shared" si="789"/>
        <v>0.11639684981967426</v>
      </c>
      <c r="FQ107" s="480">
        <f t="shared" ref="FQ107:FR107" si="790">FQ103/FQ92</f>
        <v>0.11739644729751257</v>
      </c>
      <c r="FR107" s="480">
        <f t="shared" si="790"/>
        <v>0.10426467482094511</v>
      </c>
      <c r="FS107" s="480">
        <f t="shared" ref="FS107:FT107" si="791">FS103/FS92</f>
        <v>0.12386070146085927</v>
      </c>
      <c r="FT107" s="480">
        <f t="shared" si="791"/>
        <v>0.1204117371280439</v>
      </c>
      <c r="FU107" s="480">
        <f t="shared" ref="FU107:FV107" si="792">FU103/FU92</f>
        <v>0.11022022536355706</v>
      </c>
      <c r="FV107" s="480">
        <f t="shared" si="792"/>
        <v>0.13033811759024225</v>
      </c>
      <c r="FW107" s="480">
        <f t="shared" ref="FW107:FX107" si="793">FW103/FW92</f>
        <v>0.12376827791748159</v>
      </c>
      <c r="FX107" s="480">
        <f t="shared" si="793"/>
        <v>0.11490526903109989</v>
      </c>
      <c r="FY107" s="480">
        <f t="shared" ref="FY107:FZ107" si="794">FY103/FY92</f>
        <v>0.11772269193231788</v>
      </c>
      <c r="FZ107" s="480">
        <f t="shared" si="794"/>
        <v>9.2287443384905229E-2</v>
      </c>
      <c r="GA107" s="480">
        <f t="shared" ref="GA107:GB107" si="795">GA103/GA92</f>
        <v>0.1327466851356206</v>
      </c>
      <c r="GB107" s="480">
        <f t="shared" si="795"/>
        <v>0.13541375505898084</v>
      </c>
      <c r="GC107" s="480">
        <f t="shared" ref="GC107:GD107" si="796">GC103/GC92</f>
        <v>0.10463064753246987</v>
      </c>
      <c r="GD107" s="480">
        <f t="shared" si="796"/>
        <v>0.14964712095630262</v>
      </c>
      <c r="GE107" s="480">
        <f t="shared" ref="GE107" si="797">GE103/GE92</f>
        <v>0.13750917594423409</v>
      </c>
      <c r="GF107" s="650"/>
      <c r="GG107" s="650"/>
      <c r="GT107" s="2"/>
      <c r="GU107" s="2"/>
      <c r="GV107" s="2"/>
    </row>
    <row r="108" spans="1:208" s="9" customFormat="1" ht="11.25">
      <c r="A108" s="11"/>
      <c r="C108" s="191"/>
      <c r="D108" s="187" t="s">
        <v>238</v>
      </c>
      <c r="E108" s="191" t="s">
        <v>239</v>
      </c>
      <c r="F108" s="212"/>
      <c r="G108" s="212"/>
      <c r="H108" s="212"/>
      <c r="I108" s="212"/>
      <c r="J108" s="212"/>
      <c r="K108" s="212"/>
      <c r="L108" s="212"/>
      <c r="M108" s="212"/>
      <c r="N108" s="212"/>
      <c r="O108" s="212"/>
      <c r="P108" s="212"/>
      <c r="Q108" s="212"/>
      <c r="R108" s="212"/>
      <c r="S108" s="212"/>
      <c r="T108" s="212"/>
      <c r="U108" s="212"/>
      <c r="V108" s="212"/>
      <c r="W108" s="212"/>
      <c r="X108" s="212"/>
      <c r="Y108" s="212"/>
      <c r="Z108" s="212"/>
      <c r="AA108" s="212"/>
      <c r="AB108" s="212"/>
      <c r="AC108" s="212"/>
      <c r="AD108" s="212"/>
      <c r="AE108" s="212"/>
      <c r="AF108" s="212"/>
      <c r="AG108" s="212"/>
      <c r="AH108" s="212"/>
      <c r="AI108" s="212"/>
      <c r="AJ108" s="179"/>
      <c r="AK108" s="179"/>
      <c r="AL108" s="179"/>
      <c r="AM108" s="179"/>
      <c r="AN108" s="179"/>
      <c r="AO108" s="179"/>
      <c r="AP108" s="179"/>
      <c r="AQ108" s="179"/>
      <c r="AR108" s="179"/>
      <c r="AS108" s="179"/>
      <c r="AT108" s="179"/>
      <c r="AU108" s="179"/>
      <c r="AV108" s="179"/>
      <c r="AW108" s="179"/>
      <c r="AX108" s="179"/>
      <c r="AY108" s="179"/>
      <c r="AZ108" s="179"/>
      <c r="BA108" s="179"/>
      <c r="BB108" s="179"/>
      <c r="BC108" s="179"/>
      <c r="BD108" s="179"/>
      <c r="BE108" s="179"/>
      <c r="BF108" s="179"/>
      <c r="BG108" s="179"/>
      <c r="BH108" s="179"/>
      <c r="BI108" s="481"/>
      <c r="BJ108" s="481"/>
      <c r="BK108" s="481"/>
      <c r="BL108" s="481"/>
      <c r="BM108" s="481"/>
      <c r="BN108" s="481"/>
      <c r="BO108" s="742"/>
      <c r="BP108" s="481"/>
      <c r="BQ108" s="481"/>
      <c r="BR108" s="481"/>
      <c r="BS108" s="481"/>
      <c r="BT108" s="481"/>
      <c r="BU108" s="481"/>
      <c r="BV108" s="481"/>
      <c r="BW108" s="481"/>
      <c r="BX108" s="481"/>
      <c r="BY108" s="481"/>
      <c r="BZ108" s="481"/>
      <c r="CA108" s="742"/>
      <c r="CB108" s="481"/>
      <c r="CC108" s="481"/>
      <c r="CD108" s="481"/>
      <c r="CE108" s="481"/>
      <c r="CF108" s="481"/>
      <c r="CG108" s="481"/>
      <c r="CH108" s="481"/>
      <c r="CI108" s="481"/>
      <c r="CJ108" s="481"/>
      <c r="CK108" s="481"/>
      <c r="CL108" s="481"/>
      <c r="CM108" s="481"/>
      <c r="CN108" s="481"/>
      <c r="CO108" s="481"/>
      <c r="CP108" s="481"/>
      <c r="CQ108" s="481"/>
      <c r="CR108" s="481"/>
      <c r="CS108" s="481"/>
      <c r="CT108" s="481"/>
      <c r="CU108" s="481"/>
      <c r="CV108" s="481"/>
      <c r="CW108" s="481"/>
      <c r="CX108" s="1036">
        <f t="shared" ref="CX108:DA108" si="798">CX95*10^3/CX114</f>
        <v>23.256634295227524</v>
      </c>
      <c r="CY108" s="1036">
        <f t="shared" si="798"/>
        <v>24.933651133892511</v>
      </c>
      <c r="CZ108" s="1036">
        <f t="shared" si="798"/>
        <v>27.313578553615962</v>
      </c>
      <c r="DA108" s="1036">
        <f t="shared" si="798"/>
        <v>26.532746035805626</v>
      </c>
      <c r="DB108" s="1035"/>
      <c r="DC108" s="1035"/>
      <c r="DD108" s="1035"/>
      <c r="DE108" s="1035"/>
      <c r="DF108" s="1035"/>
      <c r="DG108" s="1035"/>
      <c r="DH108" s="1035"/>
      <c r="DI108" s="1035"/>
      <c r="DJ108" s="1035"/>
      <c r="DK108" s="1035"/>
      <c r="DL108" s="1035"/>
      <c r="DM108" s="1035"/>
      <c r="DN108" s="1035"/>
      <c r="DO108" s="1035"/>
      <c r="DP108" s="1035"/>
      <c r="DQ108" s="1035"/>
      <c r="DR108" s="1035"/>
      <c r="DS108" s="1035"/>
      <c r="DT108" s="1035"/>
      <c r="DU108" s="1035"/>
      <c r="DV108" s="1035"/>
      <c r="DW108" s="1035"/>
      <c r="DX108" s="1035"/>
      <c r="DY108" s="1035"/>
      <c r="DZ108" s="1035"/>
      <c r="EA108" s="1035"/>
      <c r="EB108" s="1035"/>
      <c r="EC108" s="1035"/>
      <c r="ED108" s="1035"/>
      <c r="EE108" s="1035"/>
      <c r="EF108" s="1035"/>
      <c r="EG108" s="1035"/>
      <c r="EH108" s="1035"/>
      <c r="EI108" s="1035"/>
      <c r="EJ108" s="1035"/>
      <c r="EK108" s="1035"/>
      <c r="EL108" s="1035"/>
      <c r="EM108" s="1035"/>
      <c r="EN108" s="1035"/>
      <c r="EO108" s="1035"/>
      <c r="EP108" s="1035"/>
      <c r="EQ108" s="1035"/>
      <c r="ER108" s="1035"/>
      <c r="ES108" s="1035"/>
      <c r="ET108" s="1035"/>
      <c r="EU108" s="1035"/>
      <c r="EV108" s="1035"/>
      <c r="EW108" s="1035"/>
      <c r="EX108" s="1035"/>
      <c r="EY108" s="1035"/>
      <c r="EZ108" s="1035"/>
      <c r="FA108" s="1035"/>
      <c r="FB108" s="1035"/>
      <c r="FC108" s="1035"/>
      <c r="FD108" s="1035"/>
      <c r="FE108" s="1035"/>
      <c r="FF108" s="1035"/>
      <c r="FG108" s="1035"/>
      <c r="FH108" s="1035"/>
      <c r="FI108" s="1035"/>
      <c r="FJ108" s="1035"/>
      <c r="FK108" s="1035"/>
      <c r="FL108" s="1035"/>
      <c r="FM108" s="1035"/>
      <c r="FN108" s="1035"/>
      <c r="FO108" s="1035"/>
      <c r="FP108" s="1035"/>
      <c r="FQ108" s="1035"/>
      <c r="FR108" s="1036">
        <f t="shared" ref="FR108:FT108" si="799">FR95*10^3/FR114</f>
        <v>34.144098325916509</v>
      </c>
      <c r="FS108" s="1036">
        <f t="shared" si="799"/>
        <v>37.663316582914575</v>
      </c>
      <c r="FT108" s="1036">
        <f t="shared" si="799"/>
        <v>40.209766046123924</v>
      </c>
      <c r="FU108" s="1036">
        <f t="shared" ref="FU108:FZ108" si="800">FU95*10^3/FU114</f>
        <v>41.426971646414103</v>
      </c>
      <c r="FV108" s="1036">
        <f t="shared" si="800"/>
        <v>36.742616858986899</v>
      </c>
      <c r="FW108" s="1036">
        <f t="shared" si="800"/>
        <v>37.114467408585057</v>
      </c>
      <c r="FX108" s="1036">
        <f t="shared" si="800"/>
        <v>36.624296435272043</v>
      </c>
      <c r="FY108" s="1036">
        <f t="shared" si="800"/>
        <v>31.499658819515524</v>
      </c>
      <c r="FZ108" s="1036">
        <f t="shared" si="800"/>
        <v>35.619270576638741</v>
      </c>
      <c r="GA108" s="1036">
        <f t="shared" ref="GA108:GB108" si="801">GA95*10^3/GA114</f>
        <v>36.416573660714285</v>
      </c>
      <c r="GB108" s="1036">
        <f t="shared" si="801"/>
        <v>34.704551106689877</v>
      </c>
      <c r="GC108" s="1036">
        <f t="shared" ref="GC108:GD108" si="802">GC95*10^3/GC114</f>
        <v>37.023950559898587</v>
      </c>
      <c r="GD108" s="1036">
        <f t="shared" si="802"/>
        <v>34.40381866573594</v>
      </c>
      <c r="GE108" s="1036">
        <f t="shared" ref="GE108" si="803">GE95*10^3/GE114</f>
        <v>34.908248242971894</v>
      </c>
      <c r="GF108" s="1036"/>
      <c r="GG108" s="1036"/>
      <c r="GT108" s="173"/>
      <c r="GU108" s="173"/>
      <c r="GV108" s="173"/>
      <c r="GW108" s="173"/>
      <c r="GX108" s="173"/>
      <c r="GY108" s="173"/>
      <c r="GZ108" s="173"/>
    </row>
    <row r="109" spans="1:208" s="173" customFormat="1">
      <c r="A109" s="11"/>
      <c r="C109" s="191">
        <f>City!T1</f>
        <v>20</v>
      </c>
      <c r="D109" s="187" t="s">
        <v>93</v>
      </c>
      <c r="E109" s="191" t="s">
        <v>79</v>
      </c>
      <c r="F109" s="212">
        <f>INDEX(City!$A$1:$X$260,F$5,$C109)</f>
        <v>1899</v>
      </c>
      <c r="G109" s="212">
        <f>INDEX(City!$A$1:$X$260,G$5,$C109)</f>
        <v>1618</v>
      </c>
      <c r="H109" s="212">
        <f>INDEX(City!$A$1:$X$260,H$5,$C109)</f>
        <v>1592</v>
      </c>
      <c r="I109" s="212">
        <f>INDEX(City!$A$1:$X$260,I$5,$C109)</f>
        <v>2033</v>
      </c>
      <c r="J109" s="212">
        <f>INDEX(City!$A$1:$X$260,J$5,$C109)</f>
        <v>2253</v>
      </c>
      <c r="K109" s="212">
        <f>INDEX(City!$A$1:$X$260,K$5,$C109)</f>
        <v>1917</v>
      </c>
      <c r="L109" s="212">
        <f>INDEX(City!$A$1:$X$260,L$5,$C109)</f>
        <v>1855</v>
      </c>
      <c r="M109" s="212">
        <f>INDEX(City!$A$1:$X$260,M$5,$C109)</f>
        <v>1881</v>
      </c>
      <c r="N109" s="212">
        <f>INDEX(City!$A$1:$X$260,N$5,$C109)</f>
        <v>1688</v>
      </c>
      <c r="O109" s="212">
        <f>INDEX(City!$A$1:$X$260,O$5,$C109)</f>
        <v>1849</v>
      </c>
      <c r="P109" s="212">
        <f>INDEX(City!$A$1:$X$260,P$5,$C109)</f>
        <v>1544</v>
      </c>
      <c r="Q109" s="212">
        <f>INDEX(City!$A$1:$X$260,Q$5,$C109)</f>
        <v>1959</v>
      </c>
      <c r="R109" s="212">
        <f>INDEX(City!$A$1:$X$260,R$5,$C109)</f>
        <v>2039</v>
      </c>
      <c r="S109" s="212">
        <f>INDEX(City!$A$1:$X$260,S$5,$C109)</f>
        <v>1708</v>
      </c>
      <c r="T109" s="212">
        <f>INDEX(City!$A$1:$X$260,T$5,$C109)</f>
        <v>1746</v>
      </c>
      <c r="U109" s="212">
        <f>INDEX(City!$A$1:$X$260,U$5,$C109)</f>
        <v>2069</v>
      </c>
      <c r="V109" s="212">
        <f>INDEX(City!$A$1:$X$260,V$5,$C109)</f>
        <v>1713</v>
      </c>
      <c r="W109" s="212">
        <f>INDEX(City!$A$1:$X$260,W$5,$C109)</f>
        <v>2094</v>
      </c>
      <c r="X109" s="212">
        <f>INDEX(City!$A$1:$X$260,X$5,$C109)</f>
        <v>2492</v>
      </c>
      <c r="Y109" s="212">
        <f>INDEX(City!$A$1:$X$260,Y$5,$C109)</f>
        <v>2303</v>
      </c>
      <c r="Z109" s="212">
        <f>INDEX(City!$A$1:$X$260,Z$5,$C109)</f>
        <v>2312</v>
      </c>
      <c r="AA109" s="212">
        <f>INDEX(City!$A$1:$X$260,AA$5,$C109)</f>
        <v>2567</v>
      </c>
      <c r="AB109" s="212">
        <f>INDEX(City!$A$1:$X$260,AB$5,$C109)</f>
        <v>2301</v>
      </c>
      <c r="AC109" s="212">
        <f>INDEX(City!$A$1:$X$260,AC$5,$C109)</f>
        <v>2879</v>
      </c>
      <c r="AD109" s="212">
        <f>INDEX(City!$A$1:$X$260,AD$5,$C109)</f>
        <v>2771</v>
      </c>
      <c r="AE109" s="212">
        <f>INDEX(City!$A$1:$X$260,AE$5,$C109)</f>
        <v>2258</v>
      </c>
      <c r="AF109" s="212">
        <f>INDEX(City!$A$1:$X$260,AF$5,$C109)</f>
        <v>2493</v>
      </c>
      <c r="AG109" s="212">
        <f>INDEX(City!$A$1:$X$260,AG$5,$C109)</f>
        <v>2487</v>
      </c>
      <c r="AH109" s="212">
        <f>INDEX(City!$A$1:$X$260,AH$5,$C109)</f>
        <v>2477</v>
      </c>
      <c r="AI109" s="212">
        <f>INDEX(City!$A$1:$X$260,AI$5,$C109)</f>
        <v>2552</v>
      </c>
      <c r="AJ109" s="179">
        <f>INDEX(City!$A$1:$X$260,AJ$5,$C109)</f>
        <v>2327</v>
      </c>
      <c r="AK109" s="179">
        <f>INDEX(City!$A$1:$X$260,AK$5,$C109)</f>
        <v>2762</v>
      </c>
      <c r="AL109" s="179">
        <f>INDEX(City!$A$1:$X$260,AL$5,$C109)</f>
        <v>2725</v>
      </c>
      <c r="AM109" s="179">
        <f>INDEX(City!$A$1:$X$260,AM$5,$C109)</f>
        <v>3007</v>
      </c>
      <c r="AN109" s="179">
        <f>INDEX(City!$A$1:$X$260,AN$5,$C109)</f>
        <v>2902</v>
      </c>
      <c r="AO109" s="179">
        <f>INDEX(City!$A$1:$X$260,AO$5,$C109)</f>
        <v>3184</v>
      </c>
      <c r="AP109" s="179">
        <f>INDEX(City!$A$1:$X$260,AP$5,$C109)</f>
        <v>2979</v>
      </c>
      <c r="AQ109" s="179">
        <f>INDEX(City!$A$1:$X$260,AQ$5,$C109)</f>
        <v>2673</v>
      </c>
      <c r="AR109" s="179">
        <f>INDEX(City!$A$1:$X$260,AR$5,$C109)</f>
        <v>3239</v>
      </c>
      <c r="AS109" s="179">
        <f>INDEX(City!$A$1:$X$260,AS$5,$C109)</f>
        <v>2727</v>
      </c>
      <c r="AT109" s="179">
        <f>INDEX(City!$A$1:$X$260,AT$5,$C109)</f>
        <v>3119</v>
      </c>
      <c r="AU109" s="179">
        <f>INDEX(City!$A$1:$X$260,AU$5,$C109)</f>
        <v>2489</v>
      </c>
      <c r="AV109" s="179">
        <f>INDEX(City!$A$1:$X$260,AV$5,$C109)</f>
        <v>2819</v>
      </c>
      <c r="AW109" s="179">
        <f>INDEX(City!$A$1:$X$260,AW$5,$C109)</f>
        <v>2668</v>
      </c>
      <c r="AX109" s="179">
        <f>INDEX(City!$A$1:$X$260,AX$5,$C109)</f>
        <v>2785</v>
      </c>
      <c r="AY109" s="179">
        <f>INDEX(City!$A$1:$X$260,AY$5,$C109)</f>
        <v>3023</v>
      </c>
      <c r="AZ109" s="179">
        <f>INDEX(City!$A$1:$X$260,AZ$5,$C109)</f>
        <v>3012</v>
      </c>
      <c r="BA109" s="179">
        <f>INDEX(City!$A$1:$X$260,BA$5,$C109)</f>
        <v>2670</v>
      </c>
      <c r="BB109" s="179">
        <f>INDEX(City!$A$1:$X$260,BB$5,$C109)</f>
        <v>2747</v>
      </c>
      <c r="BC109" s="179">
        <f>INDEX(City!$A$1:$X$260,BC$5,$C109)</f>
        <v>2458</v>
      </c>
      <c r="BD109" s="179">
        <f>INDEX(City!$A$1:$X$260,BD$5,$C109)</f>
        <v>2609</v>
      </c>
      <c r="BE109" s="179">
        <f>INDEX(City!$A$1:$X$260,BE$5,$C109)</f>
        <v>2213</v>
      </c>
      <c r="BF109" s="179">
        <f>INDEX(City!$A$1:$X$260,BF$5,$C109)</f>
        <v>2801</v>
      </c>
      <c r="BG109" s="179">
        <f>INDEX(City!$A$1:$X$260,BG$5,$C109)</f>
        <v>1267</v>
      </c>
      <c r="BH109" s="179">
        <f>INDEX(City!$A$1:$X$260,BH$5,$C109)</f>
        <v>1624</v>
      </c>
      <c r="BI109" s="481">
        <f>INDEX(City!$A$1:$X$260,BI$5,$C109)</f>
        <v>2172</v>
      </c>
      <c r="BJ109" s="481">
        <f>INDEX(City!$A$1:$X$260,BJ$5,$C109)</f>
        <v>2368</v>
      </c>
      <c r="BK109" s="481">
        <f>INDEX(City!$A$1:$X$260,BK$5,$C109)</f>
        <v>2428</v>
      </c>
      <c r="BL109" s="481">
        <f>INDEX(City!$A$1:$X$260,BL$5,$C109)</f>
        <v>1769</v>
      </c>
      <c r="BM109" s="481">
        <f>INDEX(City!$A$1:$X$260,BM$5,$C109)</f>
        <v>1895</v>
      </c>
      <c r="BN109" s="481">
        <f>INDEX(City!$A$1:$X$260,BN$5,$C109)</f>
        <v>1920</v>
      </c>
      <c r="BO109" s="742">
        <f>INDEX(City!$A$1:$X$260,BO$5,$C109)</f>
        <v>2094</v>
      </c>
      <c r="BP109" s="481">
        <f>INDEX(City!$A$1:$X$260,BP$5,$C109)</f>
        <v>2027</v>
      </c>
      <c r="BQ109" s="481">
        <f>INDEX(City!$A$1:$X$260,BQ$5,$C109)</f>
        <v>1952</v>
      </c>
      <c r="BR109" s="481">
        <f>INDEX(City!$A$1:$X$260,BR$5,$C109)</f>
        <v>2368</v>
      </c>
      <c r="BS109" s="481">
        <f>INDEX(City!$A$1:$X$260,BS$5,$C109)</f>
        <v>1616</v>
      </c>
      <c r="BT109" s="481">
        <f>INDEX(City!$A$1:$X$260,BT$5,$C109)</f>
        <v>2153</v>
      </c>
      <c r="BU109" s="481">
        <f>INDEX(City!$A$1:$X$260,BU$5,$C109)</f>
        <v>2443</v>
      </c>
      <c r="BV109" s="481">
        <f>INDEX(City!$A$1:$X$260,BV$5,$C109)</f>
        <v>2767</v>
      </c>
      <c r="BW109" s="481">
        <f>INDEX(City!$A$1:$X$260,BW$5,$C109)</f>
        <v>2884</v>
      </c>
      <c r="BX109" s="481">
        <f>INDEX(City!$A$1:$X$260,BX$5,$C109)</f>
        <v>2689</v>
      </c>
      <c r="BY109" s="481">
        <f>INDEX(City!$A$1:$X$260,BY$5,$C109)</f>
        <v>3013</v>
      </c>
      <c r="BZ109" s="481">
        <f>INDEX(City!$A$1:$X$260,BZ$5,$C109)</f>
        <v>2675</v>
      </c>
      <c r="CA109" s="742">
        <f>INDEX(City!$A$1:$X$260,CA$5,$C109)</f>
        <v>2008</v>
      </c>
      <c r="CB109" s="481">
        <f>INDEX(City!$A$1:$X$260,CB$5,$C109)</f>
        <v>1737</v>
      </c>
      <c r="CC109" s="481">
        <f>INDEX(City!$A$1:$X$260,CC$5,$C109)</f>
        <v>2743</v>
      </c>
      <c r="CD109" s="481">
        <f>INDEX(City!$A$1:$X$260,CD$5,$C109)</f>
        <v>3262</v>
      </c>
      <c r="CE109" s="481">
        <f>INDEX(City!$A$1:$X$260,CE$5,$C109)</f>
        <v>3937</v>
      </c>
      <c r="CF109" s="481">
        <f>INDEX(City!$A$1:$X$260,CF$5,$C109)</f>
        <v>4659</v>
      </c>
      <c r="CG109" s="481">
        <f>INDEX(City!$A$1:$X$260,CG$5,$C109)</f>
        <v>4617</v>
      </c>
      <c r="CH109" s="481">
        <f>INDEX(City!$A$1:$X$260,CH$5,$C109)</f>
        <v>4314</v>
      </c>
      <c r="CI109" s="481">
        <f>INDEX(City!$A$1:$X$260,CI$5,$C109)</f>
        <v>4687</v>
      </c>
      <c r="CJ109" s="481">
        <f>INDEX(City!$A$1:$X$260,CJ$5,$C109)</f>
        <v>4835</v>
      </c>
      <c r="CK109" s="481">
        <f>INDEX(City!$A$1:$X$260,CK$5,$C109)</f>
        <v>5021</v>
      </c>
      <c r="CL109" s="481">
        <f>INDEX(City!$A$1:$X$260,CL$5,$C109)</f>
        <v>5000</v>
      </c>
      <c r="CM109" s="481">
        <f>INDEX(City!$A$1:$X$260,CM$5,$C109)</f>
        <v>4834</v>
      </c>
      <c r="CN109" s="481">
        <f>INDEX(City!$A$1:$X$260,CN$5,$C109)</f>
        <v>5133</v>
      </c>
      <c r="CO109" s="481">
        <f>INDEX(City!$A$1:$X$260,CO$5,$C109)</f>
        <v>6430</v>
      </c>
      <c r="CP109" s="481">
        <f>INDEX(City!$A$1:$X$260,CP$5,$C109)</f>
        <v>6427</v>
      </c>
      <c r="CQ109" s="481">
        <f>INDEX(City!$A$1:$X$260,CQ$5,$C109)</f>
        <v>5770</v>
      </c>
      <c r="CR109" s="481">
        <f>INDEX(City!$A$1:$X$260,CR$5,$C109)</f>
        <v>6380</v>
      </c>
      <c r="CS109" s="481">
        <f>INDEX(City!$A$1:$X$260,CS$5,$C109)</f>
        <v>7248</v>
      </c>
      <c r="CT109" s="481">
        <f>INDEX(City!$A$1:$X$260,CT$5,$C109)</f>
        <v>7001</v>
      </c>
      <c r="CU109" s="481">
        <f>INDEX(City!$A$1:$X$260,CU$5,$C109)</f>
        <v>7376</v>
      </c>
      <c r="CV109" s="481">
        <f>INDEX(City!$A$1:$X$260,CV$5,$C109)</f>
        <v>8005</v>
      </c>
      <c r="CW109" s="481">
        <f>INDEX(City!$A$1:$X$260,CW$5,$C109)</f>
        <v>7715</v>
      </c>
      <c r="CX109" s="481">
        <f>INDEX(City!$A$1:$X$260,CX$5,$C109)</f>
        <v>7709</v>
      </c>
      <c r="CY109" s="481">
        <f>INDEX(City!$A$1:$X$260,CY$5,$C109)</f>
        <v>7270</v>
      </c>
      <c r="CZ109" s="481">
        <f>INDEX(City!$A$1:$X$260,CZ$5,$C109)</f>
        <v>7403</v>
      </c>
      <c r="DA109" s="481">
        <f>INDEX(City!$A$1:$X$260,DA$5,$C109)</f>
        <v>8152</v>
      </c>
      <c r="DB109" s="481">
        <f>INDEX(City!$A$1:$X$260,DB$5,$C109)</f>
        <v>8798</v>
      </c>
      <c r="DC109" s="481">
        <f>INDEX(City!$A$1:$X$260,DC$5,$C109)</f>
        <v>7897</v>
      </c>
      <c r="DD109" s="481">
        <f>INDEX(City!$A$1:$X$260,DD$5,$C109)</f>
        <v>7751</v>
      </c>
      <c r="DE109" s="481">
        <f>INDEX(City!$A$1:$X$260,DE$5,$C109)</f>
        <v>8275</v>
      </c>
      <c r="DF109" s="481">
        <f>INDEX(City!$A$1:$X$260,DF$5,$C109)</f>
        <v>7300</v>
      </c>
      <c r="DG109" s="481">
        <f>INDEX(City!$A$1:$X$260,DG$5,$C109)</f>
        <v>7893</v>
      </c>
      <c r="DH109" s="481">
        <f>INDEX(City!$A$1:$X$260,DH$5,$C109)</f>
        <v>7147</v>
      </c>
      <c r="DI109" s="481">
        <f>INDEX(City!$A$1:$X$260,DI$5,$C109)</f>
        <v>7779</v>
      </c>
      <c r="DJ109" s="481">
        <f>INDEX(City!$A$1:$X$260,DJ$5,$C109)</f>
        <v>7950</v>
      </c>
      <c r="DK109" s="481">
        <f>INDEX(City!$A$1:$X$260,DK$5,$C109)</f>
        <v>6701</v>
      </c>
      <c r="DL109" s="481">
        <f>INDEX(City!$A$1:$X$260,DL$5,$C109)</f>
        <v>2594</v>
      </c>
      <c r="DM109" s="481">
        <f>INDEX(City!$A$1:$X$260,DM$5,$C109)</f>
        <v>1139</v>
      </c>
      <c r="DN109" s="481">
        <f>INDEX(City!$A$1:$X$260,DN$5,$C109)</f>
        <v>2972</v>
      </c>
      <c r="DO109" s="481">
        <f>INDEX(City!$A$1:$X$260,DO$5,$C109)</f>
        <v>2442</v>
      </c>
      <c r="DP109" s="481">
        <f>INDEX(City!$A$1:$X$260,DP$5,$C109)</f>
        <v>2246</v>
      </c>
      <c r="DQ109" s="481">
        <f>INDEX(City!$A$1:$X$260,DQ$5,$C109)</f>
        <v>2253</v>
      </c>
      <c r="DR109" s="481">
        <f>INDEX(City!$A$1:$X$260,DR$5,$C109)</f>
        <v>1469</v>
      </c>
      <c r="DS109" s="481">
        <f>INDEX(City!$A$1:$X$260,DS$5,$C109)</f>
        <v>1823</v>
      </c>
      <c r="DT109" s="481">
        <f>INDEX(City!$A$1:$X$260,DT$5,$C109)</f>
        <v>1612</v>
      </c>
      <c r="DU109" s="481">
        <f>INDEX(City!$A$1:$X$260,DU$5,$C109)</f>
        <v>2344</v>
      </c>
      <c r="DV109" s="481">
        <f>INDEX(City!$A$1:$X$260,DV$5,$C109)</f>
        <v>2184</v>
      </c>
      <c r="DW109" s="481">
        <f>INDEX(City!$A$1:$X$260,DW$5,$C109)</f>
        <v>1758</v>
      </c>
      <c r="DX109" s="481">
        <f>INDEX(City!$A$1:$X$260,DX$5,$C109)</f>
        <v>1677</v>
      </c>
      <c r="DY109" s="481">
        <f>INDEX(City!$A$1:$X$260,DY$5,$C109)</f>
        <v>1190</v>
      </c>
      <c r="DZ109" s="481">
        <f>INDEX(City!$A$1:$X$260,DZ$5,$C109)</f>
        <v>1102</v>
      </c>
      <c r="EA109" s="481">
        <f>INDEX(City!$A$1:$X$260,EA$5,$C109)</f>
        <v>1050</v>
      </c>
      <c r="EB109" s="481">
        <f>INDEX(City!$A$1:$X$260,EB$5,$C109)</f>
        <v>856</v>
      </c>
      <c r="EC109" s="481">
        <f>INDEX(City!$A$1:$X$260,EC$5,$C109)</f>
        <v>890</v>
      </c>
      <c r="ED109" s="481">
        <f>INDEX(City!$A$1:$X$260,ED$5,$C109)</f>
        <v>718</v>
      </c>
      <c r="EE109" s="481">
        <f>INDEX(City!$A$1:$X$260,EE$5,$C109)</f>
        <v>698</v>
      </c>
      <c r="EF109" s="481">
        <f>INDEX(City!$A$1:$X$260,EF$5,$C109)</f>
        <v>651</v>
      </c>
      <c r="EG109" s="481">
        <f>INDEX(City!$A$1:$X$260,EG$5,$C109)</f>
        <v>802</v>
      </c>
      <c r="EH109" s="481">
        <f>INDEX(City!$A$1:$X$260,EH$5,$C109)</f>
        <v>802</v>
      </c>
      <c r="EI109" s="481">
        <f>INDEX(City!$A$1:$X$260,EI$5,$C109)</f>
        <v>765</v>
      </c>
      <c r="EJ109" s="481">
        <f>INDEX(City!$A$1:$X$260,EJ$5,$C109)</f>
        <v>926</v>
      </c>
      <c r="EK109" s="481">
        <f>INDEX(City!$A$1:$X$260,EK$5,$C109)</f>
        <v>875</v>
      </c>
      <c r="EL109" s="481">
        <f>INDEX(City!$A$1:$X$260,EL$5,$C109)</f>
        <v>856</v>
      </c>
      <c r="EM109" s="481">
        <f>INDEX(City!$A$1:$X$260,EM$5,$C109)</f>
        <v>959</v>
      </c>
      <c r="EN109" s="481">
        <f>INDEX(City!$A$1:$X$260,EN$5,$C109)</f>
        <v>1735</v>
      </c>
      <c r="EO109" s="481">
        <f>INDEX(City!$A$1:$X$260,EO$5,$C109)</f>
        <v>3074</v>
      </c>
      <c r="EP109" s="481">
        <f>INDEX(City!$A$1:$X$260,EP$5,$C109)</f>
        <v>2805</v>
      </c>
      <c r="EQ109" s="481">
        <f>INDEX(City!$A$1:$X$260,EQ$5,$C109)</f>
        <v>4743</v>
      </c>
      <c r="ER109" s="481">
        <f>INDEX(City!$A$1:$X$260,ER$5,$C109)</f>
        <v>3511</v>
      </c>
      <c r="ES109" s="481">
        <f>INDEX(City!$A$1:$X$260,ES$5,$C109)</f>
        <v>4951</v>
      </c>
      <c r="ET109" s="481">
        <f>INDEX(City!$A$1:$X$260,ET$5,$C109)</f>
        <v>4930</v>
      </c>
      <c r="EU109" s="481">
        <f>INDEX(City!$A$1:$X$260,EU$5,$C109)</f>
        <v>3717</v>
      </c>
      <c r="EV109" s="481">
        <f>INDEX(City!$A$1:$X$260,EV$5,$C109)</f>
        <v>4662</v>
      </c>
      <c r="EW109" s="481">
        <f>INDEX(City!$A$1:$X$260,EW$5,$C109)</f>
        <v>4563</v>
      </c>
      <c r="EX109" s="481">
        <f>INDEX(City!$A$1:$X$260,EX$5,$C109)</f>
        <v>5487</v>
      </c>
      <c r="EY109" s="481">
        <f>INDEX(City!$A$1:$X$260,EY$5,$C109)</f>
        <v>5128</v>
      </c>
      <c r="EZ109" s="481">
        <f>INDEX(City!$A$1:$X$260,EZ$5,$C109)</f>
        <v>6060</v>
      </c>
      <c r="FA109" s="481">
        <f>INDEX(City!$A$1:$X$260,FA$5,$C109)</f>
        <v>6085</v>
      </c>
      <c r="FB109" s="481">
        <f>INDEX(City!$A$1:$X$260,FB$5,$C109)</f>
        <v>6227</v>
      </c>
      <c r="FC109" s="481">
        <f>INDEX(City!$A$1:$X$260,FC$5,$C109)</f>
        <v>6200</v>
      </c>
      <c r="FD109" s="481">
        <f>INDEX(City!$A$1:$X$260,FD$5,$C109)</f>
        <v>6465</v>
      </c>
      <c r="FE109" s="481">
        <f>INDEX(City!$A$1:$X$260,FE$5,$C109)</f>
        <v>6352</v>
      </c>
      <c r="FF109" s="481">
        <f>INDEX(City!$A$1:$X$260,FF$5,$C109)</f>
        <v>7032</v>
      </c>
      <c r="FG109" s="481">
        <f>INDEX(City!$A$1:$X$260,FG$5,$C109)</f>
        <v>6886</v>
      </c>
      <c r="FH109" s="481">
        <f>INDEX(City!$A$1:$X$260,FH$5,$C109)</f>
        <v>6277</v>
      </c>
      <c r="FI109" s="481">
        <f>INDEX(City!$A$1:$X$260,FI$5,$C109)</f>
        <v>6844</v>
      </c>
      <c r="FJ109" s="481">
        <f>INDEX(City!$A$1:$X$260,FJ$5,$C109)</f>
        <v>6767</v>
      </c>
      <c r="FK109" s="481">
        <f>INDEX(City!$A$1:$X$260,FK$5,$C109)</f>
        <v>6211</v>
      </c>
      <c r="FL109" s="481">
        <f>INDEX(City!$A$1:$X$260,FL$5,$C109)</f>
        <v>6076</v>
      </c>
      <c r="FM109" s="481">
        <f>INDEX(City!$A$1:$X$260,FM$5,$C109)</f>
        <v>7264</v>
      </c>
      <c r="FN109" s="481">
        <f>INDEX(City!$A$1:$X$260,FN$5,$C109)</f>
        <v>6923</v>
      </c>
      <c r="FO109" s="481">
        <f>INDEX(City!$A$1:$X$260,FO$5,$C109)</f>
        <v>6457</v>
      </c>
      <c r="FP109" s="481">
        <f>INDEX(City!$A$1:$X$260,FP$5,$C109)</f>
        <v>7082</v>
      </c>
      <c r="FQ109" s="481">
        <f>INDEX(City!$A$1:$X$260,FQ$5,$C109)</f>
        <v>7289</v>
      </c>
      <c r="FR109" s="481">
        <f>INDEX(City!$A$1:$X$260,FR$5,$C109)</f>
        <v>7618</v>
      </c>
      <c r="FS109" s="481">
        <f>INDEX(City!$A$1:$X$260,FS$5,$C109)</f>
        <v>6236</v>
      </c>
      <c r="FT109" s="481">
        <f>INDEX(City!$A$1:$X$260,FT$5,$C109)</f>
        <v>6332</v>
      </c>
      <c r="FU109" s="481">
        <f>INDEX(City!$A$1:$X$260,FU$5,$C109)</f>
        <v>6935</v>
      </c>
      <c r="FV109" s="481">
        <f>INDEX(City!$A$1:$X$260,FV$5,$C109)</f>
        <v>8084</v>
      </c>
      <c r="FW109" s="481">
        <f>INDEX(City!$A$1:$X$260,FW$5,$C109)</f>
        <v>7046</v>
      </c>
      <c r="FX109" s="481">
        <f>INDEX(City!$A$1:$X$260,FX$5,$C109)</f>
        <v>7084</v>
      </c>
      <c r="FY109" s="481">
        <f>INDEX(City!$A$1:$X$260,FY$5,$C109)</f>
        <v>8915</v>
      </c>
      <c r="FZ109" s="481">
        <f>INDEX(City!$A$1:$X$260,FZ$5,$C109)</f>
        <v>6735</v>
      </c>
      <c r="GA109" s="481">
        <f>INDEX(City!$A$1:$X$260,GA$5,$C109)</f>
        <v>6795</v>
      </c>
      <c r="GB109" s="481">
        <f>INDEX(City!$A$1:$X$260,GB$5,$C109)</f>
        <v>6674</v>
      </c>
      <c r="GC109" s="481">
        <f>INDEX(City!$A$1:$X$260,GC$5,$C109)</f>
        <v>7540</v>
      </c>
      <c r="GD109" s="481">
        <f>INDEX(City!$A$1:$X$260,GD$5,$C109)</f>
        <v>7714</v>
      </c>
      <c r="GE109" s="481">
        <f>INDEX(City!$A$1:$X$260,GE$5,$C109)</f>
        <v>6853</v>
      </c>
      <c r="GF109" s="481"/>
      <c r="GG109" s="481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</row>
    <row r="110" spans="1:208" s="173" customFormat="1" ht="11.25">
      <c r="C110" s="188"/>
      <c r="D110" s="188" t="s">
        <v>138</v>
      </c>
      <c r="E110" s="188" t="s">
        <v>139</v>
      </c>
      <c r="F110" s="207" t="e">
        <f>F109/#REF!-1</f>
        <v>#REF!</v>
      </c>
      <c r="G110" s="207" t="e">
        <f>G109/#REF!-1</f>
        <v>#REF!</v>
      </c>
      <c r="H110" s="207" t="e">
        <f>H109/#REF!-1</f>
        <v>#REF!</v>
      </c>
      <c r="I110" s="207" t="e">
        <f>I109/#REF!-1</f>
        <v>#REF!</v>
      </c>
      <c r="J110" s="207" t="e">
        <f>J109/#REF!-1</f>
        <v>#REF!</v>
      </c>
      <c r="K110" s="207" t="e">
        <f>K109/#REF!-1</f>
        <v>#REF!</v>
      </c>
      <c r="L110" s="207" t="e">
        <f t="shared" ref="L110:AI110" si="804">L109/#REF!-1</f>
        <v>#REF!</v>
      </c>
      <c r="M110" s="207" t="e">
        <f t="shared" si="804"/>
        <v>#REF!</v>
      </c>
      <c r="N110" s="207" t="e">
        <f t="shared" si="804"/>
        <v>#REF!</v>
      </c>
      <c r="O110" s="207" t="e">
        <f t="shared" si="804"/>
        <v>#REF!</v>
      </c>
      <c r="P110" s="207" t="e">
        <f t="shared" si="804"/>
        <v>#REF!</v>
      </c>
      <c r="Q110" s="207" t="e">
        <f t="shared" si="804"/>
        <v>#REF!</v>
      </c>
      <c r="R110" s="207" t="e">
        <f t="shared" si="804"/>
        <v>#REF!</v>
      </c>
      <c r="S110" s="306" t="e">
        <f t="shared" si="804"/>
        <v>#REF!</v>
      </c>
      <c r="T110" s="306" t="e">
        <f t="shared" si="804"/>
        <v>#REF!</v>
      </c>
      <c r="U110" s="306" t="e">
        <f t="shared" si="804"/>
        <v>#REF!</v>
      </c>
      <c r="V110" s="306" t="e">
        <f t="shared" si="804"/>
        <v>#REF!</v>
      </c>
      <c r="W110" s="306" t="e">
        <f t="shared" si="804"/>
        <v>#REF!</v>
      </c>
      <c r="X110" s="306" t="e">
        <f t="shared" si="804"/>
        <v>#REF!</v>
      </c>
      <c r="Y110" s="306" t="e">
        <f t="shared" si="804"/>
        <v>#REF!</v>
      </c>
      <c r="Z110" s="306" t="e">
        <f t="shared" si="804"/>
        <v>#REF!</v>
      </c>
      <c r="AA110" s="306" t="e">
        <f t="shared" si="804"/>
        <v>#REF!</v>
      </c>
      <c r="AB110" s="306" t="e">
        <f t="shared" si="804"/>
        <v>#REF!</v>
      </c>
      <c r="AC110" s="306" t="e">
        <f t="shared" si="804"/>
        <v>#REF!</v>
      </c>
      <c r="AD110" s="306" t="e">
        <f t="shared" si="804"/>
        <v>#REF!</v>
      </c>
      <c r="AE110" s="306" t="e">
        <f t="shared" si="804"/>
        <v>#REF!</v>
      </c>
      <c r="AF110" s="306" t="e">
        <f t="shared" si="804"/>
        <v>#REF!</v>
      </c>
      <c r="AG110" s="306" t="e">
        <f t="shared" si="804"/>
        <v>#REF!</v>
      </c>
      <c r="AH110" s="306" t="e">
        <f t="shared" si="804"/>
        <v>#REF!</v>
      </c>
      <c r="AI110" s="306" t="e">
        <f t="shared" si="804"/>
        <v>#REF!</v>
      </c>
      <c r="AJ110" s="10">
        <f t="shared" ref="AJ110:BW110" si="805">AJ109/X109-1</f>
        <v>-6.6211878009630798E-2</v>
      </c>
      <c r="AK110" s="10">
        <f t="shared" si="805"/>
        <v>0.19930525401650012</v>
      </c>
      <c r="AL110" s="10">
        <f t="shared" si="805"/>
        <v>0.17863321799307963</v>
      </c>
      <c r="AM110" s="10">
        <f t="shared" si="805"/>
        <v>0.17140631086871827</v>
      </c>
      <c r="AN110" s="10">
        <f t="shared" si="805"/>
        <v>0.26119078661451534</v>
      </c>
      <c r="AO110" s="10">
        <f t="shared" si="805"/>
        <v>0.10593956234803747</v>
      </c>
      <c r="AP110" s="10">
        <f t="shared" si="805"/>
        <v>7.5063154095994289E-2</v>
      </c>
      <c r="AQ110" s="10">
        <f t="shared" si="805"/>
        <v>0.18379096545615581</v>
      </c>
      <c r="AR110" s="10">
        <f t="shared" si="805"/>
        <v>0.29923786602486957</v>
      </c>
      <c r="AS110" s="10">
        <f t="shared" si="805"/>
        <v>9.6501809408926498E-2</v>
      </c>
      <c r="AT110" s="10">
        <f t="shared" si="805"/>
        <v>0.25918449737585791</v>
      </c>
      <c r="AU110" s="10">
        <f t="shared" si="805"/>
        <v>-2.468652037617558E-2</v>
      </c>
      <c r="AV110" s="10">
        <f t="shared" si="805"/>
        <v>0.21143102707348516</v>
      </c>
      <c r="AW110" s="10">
        <f t="shared" si="805"/>
        <v>-3.4033309196234596E-2</v>
      </c>
      <c r="AX110" s="10">
        <f t="shared" si="805"/>
        <v>2.2018348623853212E-2</v>
      </c>
      <c r="AY110" s="10">
        <f t="shared" si="805"/>
        <v>5.3209178583306649E-3</v>
      </c>
      <c r="AZ110" s="10">
        <f t="shared" si="805"/>
        <v>3.7904893177119314E-2</v>
      </c>
      <c r="BA110" s="10">
        <f t="shared" si="805"/>
        <v>-0.16143216080402012</v>
      </c>
      <c r="BB110" s="10">
        <f t="shared" si="805"/>
        <v>-7.7878482712319563E-2</v>
      </c>
      <c r="BC110" s="10">
        <f t="shared" si="805"/>
        <v>-8.0433969322858179E-2</v>
      </c>
      <c r="BD110" s="10">
        <f t="shared" si="805"/>
        <v>-0.19450447669033655</v>
      </c>
      <c r="BE110" s="10">
        <f t="shared" si="805"/>
        <v>-0.18848551521818846</v>
      </c>
      <c r="BF110" s="10">
        <f t="shared" si="805"/>
        <v>-0.10195575504969545</v>
      </c>
      <c r="BG110" s="10">
        <f t="shared" si="805"/>
        <v>-0.49096022498995584</v>
      </c>
      <c r="BH110" s="10">
        <f t="shared" si="805"/>
        <v>-0.42390918765519692</v>
      </c>
      <c r="BI110" s="487">
        <f t="shared" si="805"/>
        <v>-0.18590704647676159</v>
      </c>
      <c r="BJ110" s="487">
        <f t="shared" si="805"/>
        <v>-0.14973070017953316</v>
      </c>
      <c r="BK110" s="487">
        <f t="shared" si="805"/>
        <v>-0.19682434667548787</v>
      </c>
      <c r="BL110" s="487">
        <f t="shared" si="805"/>
        <v>-0.41268260292164671</v>
      </c>
      <c r="BM110" s="487">
        <f t="shared" si="805"/>
        <v>-0.29026217228464424</v>
      </c>
      <c r="BN110" s="487">
        <f t="shared" si="805"/>
        <v>-0.30105569712413538</v>
      </c>
      <c r="BO110" s="736">
        <f t="shared" si="805"/>
        <v>-0.14808787632221321</v>
      </c>
      <c r="BP110" s="487">
        <f t="shared" si="805"/>
        <v>-0.22307397470295132</v>
      </c>
      <c r="BQ110" s="487">
        <f t="shared" si="805"/>
        <v>-0.11793944871215545</v>
      </c>
      <c r="BR110" s="487">
        <f t="shared" si="805"/>
        <v>-0.15458764726883256</v>
      </c>
      <c r="BS110" s="487">
        <f t="shared" si="805"/>
        <v>0.27545382794001583</v>
      </c>
      <c r="BT110" s="487">
        <f t="shared" si="805"/>
        <v>0.3257389162561577</v>
      </c>
      <c r="BU110" s="487">
        <f t="shared" si="805"/>
        <v>0.12476979742173122</v>
      </c>
      <c r="BV110" s="487">
        <f t="shared" si="805"/>
        <v>0.16849662162162171</v>
      </c>
      <c r="BW110" s="487">
        <f t="shared" si="805"/>
        <v>0.18780889621087304</v>
      </c>
      <c r="BX110" s="487">
        <f t="shared" ref="BX110:DI110" si="806">BX109/BL109-1</f>
        <v>0.52006783493499142</v>
      </c>
      <c r="BY110" s="487">
        <f t="shared" si="806"/>
        <v>0.58997361477572552</v>
      </c>
      <c r="BZ110" s="487">
        <f t="shared" si="806"/>
        <v>0.39322916666666674</v>
      </c>
      <c r="CA110" s="736">
        <f t="shared" si="806"/>
        <v>-4.1069723018147042E-2</v>
      </c>
      <c r="CB110" s="487">
        <f t="shared" si="806"/>
        <v>-0.14306857424765662</v>
      </c>
      <c r="CC110" s="487">
        <f t="shared" si="806"/>
        <v>0.40522540983606548</v>
      </c>
      <c r="CD110" s="487">
        <f t="shared" si="806"/>
        <v>0.37753378378378377</v>
      </c>
      <c r="CE110" s="487">
        <f t="shared" si="806"/>
        <v>1.4362623762376239</v>
      </c>
      <c r="CF110" s="487">
        <f t="shared" si="806"/>
        <v>1.1639572689270783</v>
      </c>
      <c r="CG110" s="487">
        <f t="shared" si="806"/>
        <v>0.8898894801473598</v>
      </c>
      <c r="CH110" s="487">
        <f t="shared" si="806"/>
        <v>0.55908926635345146</v>
      </c>
      <c r="CI110" s="487">
        <f t="shared" si="806"/>
        <v>0.62517337031900144</v>
      </c>
      <c r="CJ110" s="487">
        <f t="shared" si="806"/>
        <v>0.79806619561175163</v>
      </c>
      <c r="CK110" s="487">
        <f t="shared" si="806"/>
        <v>0.66644540325257218</v>
      </c>
      <c r="CL110" s="487">
        <f t="shared" si="806"/>
        <v>0.86915887850467288</v>
      </c>
      <c r="CM110" s="487">
        <f t="shared" si="806"/>
        <v>1.4073705179282867</v>
      </c>
      <c r="CN110" s="487">
        <f t="shared" si="806"/>
        <v>1.9550949913644216</v>
      </c>
      <c r="CO110" s="487">
        <f t="shared" si="806"/>
        <v>1.3441487422530076</v>
      </c>
      <c r="CP110" s="487">
        <f t="shared" si="806"/>
        <v>0.97026364193746173</v>
      </c>
      <c r="CQ110" s="487">
        <f t="shared" si="806"/>
        <v>0.46558293116586236</v>
      </c>
      <c r="CR110" s="487">
        <f t="shared" si="806"/>
        <v>0.36939257351362964</v>
      </c>
      <c r="CS110" s="487">
        <f t="shared" si="806"/>
        <v>0.56985055230669257</v>
      </c>
      <c r="CT110" s="487">
        <f t="shared" si="806"/>
        <v>0.62285581826611036</v>
      </c>
      <c r="CU110" s="487">
        <f t="shared" si="806"/>
        <v>0.57371452954981872</v>
      </c>
      <c r="CV110" s="487">
        <f t="shared" si="806"/>
        <v>0.65563598759048602</v>
      </c>
      <c r="CW110" s="487">
        <f t="shared" si="806"/>
        <v>0.5365465046803426</v>
      </c>
      <c r="CX110" s="487">
        <f t="shared" si="806"/>
        <v>0.54180000000000006</v>
      </c>
      <c r="CY110" s="487">
        <f t="shared" si="806"/>
        <v>0.50393049234588339</v>
      </c>
      <c r="CZ110" s="487">
        <f t="shared" si="806"/>
        <v>0.44223650886421195</v>
      </c>
      <c r="DA110" s="487">
        <f t="shared" si="806"/>
        <v>0.26780715396578536</v>
      </c>
      <c r="DB110" s="487">
        <f t="shared" si="806"/>
        <v>0.36891240080908672</v>
      </c>
      <c r="DC110" s="487">
        <f t="shared" si="806"/>
        <v>0.36863084922010403</v>
      </c>
      <c r="DD110" s="487">
        <f t="shared" si="806"/>
        <v>0.21489028213166139</v>
      </c>
      <c r="DE110" s="487">
        <f t="shared" si="806"/>
        <v>0.14169426048565126</v>
      </c>
      <c r="DF110" s="487">
        <f t="shared" si="806"/>
        <v>4.2708184545064976E-2</v>
      </c>
      <c r="DG110" s="487">
        <f t="shared" si="806"/>
        <v>7.009219088937102E-2</v>
      </c>
      <c r="DH110" s="487">
        <f t="shared" si="806"/>
        <v>-0.10718301061836355</v>
      </c>
      <c r="DI110" s="487">
        <f t="shared" si="806"/>
        <v>8.2955281918339896E-3</v>
      </c>
      <c r="DJ110" s="487">
        <f t="shared" ref="DJ110:DR110" si="807">DJ109/CX109-1</f>
        <v>3.1262161110390485E-2</v>
      </c>
      <c r="DK110" s="487">
        <f t="shared" si="807"/>
        <v>-7.8266850068775762E-2</v>
      </c>
      <c r="DL110" s="487">
        <f t="shared" si="807"/>
        <v>-0.64960151290017554</v>
      </c>
      <c r="DM110" s="487">
        <f t="shared" si="807"/>
        <v>-0.86027968596663396</v>
      </c>
      <c r="DN110" s="487">
        <f t="shared" si="807"/>
        <v>-0.66219595362582406</v>
      </c>
      <c r="DO110" s="487">
        <f t="shared" si="807"/>
        <v>-0.69076864632138779</v>
      </c>
      <c r="DP110" s="487">
        <f t="shared" si="807"/>
        <v>-0.71023093794349124</v>
      </c>
      <c r="DQ110" s="487">
        <f t="shared" si="807"/>
        <v>-0.72773413897280959</v>
      </c>
      <c r="DR110" s="487">
        <f t="shared" si="807"/>
        <v>-0.79876712328767119</v>
      </c>
      <c r="DS110" s="487">
        <f t="shared" ref="DS110:EC110" si="808">DS109/DG109-1</f>
        <v>-0.76903585455466872</v>
      </c>
      <c r="DT110" s="487">
        <f t="shared" si="808"/>
        <v>-0.77445081852525532</v>
      </c>
      <c r="DU110" s="487">
        <f t="shared" si="808"/>
        <v>-0.69867592235505849</v>
      </c>
      <c r="DV110" s="487">
        <f t="shared" si="808"/>
        <v>-0.72528301886792446</v>
      </c>
      <c r="DW110" s="487">
        <f t="shared" si="808"/>
        <v>-0.73765109685121621</v>
      </c>
      <c r="DX110" s="487">
        <f t="shared" si="808"/>
        <v>-0.35350809560524288</v>
      </c>
      <c r="DY110" s="487">
        <f t="shared" si="808"/>
        <v>4.4776119402984982E-2</v>
      </c>
      <c r="DZ110" s="487">
        <f t="shared" si="808"/>
        <v>-0.62920592193808877</v>
      </c>
      <c r="EA110" s="487">
        <f t="shared" si="808"/>
        <v>-0.57002457002457008</v>
      </c>
      <c r="EB110" s="487">
        <f t="shared" si="808"/>
        <v>-0.61887800534283177</v>
      </c>
      <c r="EC110" s="487">
        <f t="shared" si="808"/>
        <v>-0.60497114957833997</v>
      </c>
      <c r="ED110" s="487">
        <f t="shared" ref="ED110:EJ110" si="809">ED109/DR109-1</f>
        <v>-0.51123213070115725</v>
      </c>
      <c r="EE110" s="487">
        <f t="shared" si="809"/>
        <v>-0.61711464618760292</v>
      </c>
      <c r="EF110" s="487">
        <f t="shared" si="809"/>
        <v>-0.59615384615384615</v>
      </c>
      <c r="EG110" s="487">
        <f t="shared" si="809"/>
        <v>-0.6578498293515358</v>
      </c>
      <c r="EH110" s="487">
        <f t="shared" si="809"/>
        <v>-0.63278388278388276</v>
      </c>
      <c r="EI110" s="487">
        <f t="shared" si="809"/>
        <v>-0.56484641638225264</v>
      </c>
      <c r="EJ110" s="487">
        <f t="shared" si="809"/>
        <v>-0.44782349433512225</v>
      </c>
      <c r="EK110" s="487">
        <f t="shared" ref="EK110:FR110" si="810">EK109/DY109-1</f>
        <v>-0.26470588235294112</v>
      </c>
      <c r="EL110" s="487">
        <f t="shared" si="810"/>
        <v>-0.22323049001814887</v>
      </c>
      <c r="EM110" s="487">
        <f t="shared" si="810"/>
        <v>-8.666666666666667E-2</v>
      </c>
      <c r="EN110" s="487">
        <f t="shared" si="810"/>
        <v>1.0268691588785046</v>
      </c>
      <c r="EO110" s="487">
        <f t="shared" si="810"/>
        <v>2.4539325842696629</v>
      </c>
      <c r="EP110" s="487">
        <f t="shared" si="810"/>
        <v>2.9066852367688023</v>
      </c>
      <c r="EQ110" s="487">
        <f t="shared" si="810"/>
        <v>5.7951289398280803</v>
      </c>
      <c r="ER110" s="487">
        <f t="shared" si="810"/>
        <v>4.3932411674347156</v>
      </c>
      <c r="ES110" s="487">
        <f t="shared" si="810"/>
        <v>5.173316708229426</v>
      </c>
      <c r="ET110" s="487">
        <f t="shared" si="810"/>
        <v>5.1471321695760599</v>
      </c>
      <c r="EU110" s="487">
        <f t="shared" si="810"/>
        <v>3.8588235294117643</v>
      </c>
      <c r="EV110" s="487">
        <f t="shared" si="810"/>
        <v>4.0345572354211665</v>
      </c>
      <c r="EW110" s="487">
        <f t="shared" si="810"/>
        <v>4.2148571428571424</v>
      </c>
      <c r="EX110" s="487">
        <f t="shared" si="810"/>
        <v>5.4100467289719623</v>
      </c>
      <c r="EY110" s="487">
        <f t="shared" si="810"/>
        <v>4.3472367049009382</v>
      </c>
      <c r="EZ110" s="487">
        <f t="shared" si="810"/>
        <v>2.4927953890489913</v>
      </c>
      <c r="FA110" s="487">
        <f t="shared" si="810"/>
        <v>0.97950553025374099</v>
      </c>
      <c r="FB110" s="487">
        <f t="shared" si="810"/>
        <v>1.2199643493761139</v>
      </c>
      <c r="FC110" s="487">
        <f t="shared" si="810"/>
        <v>0.30718954248366015</v>
      </c>
      <c r="FD110" s="487">
        <f t="shared" si="810"/>
        <v>0.84135573910566785</v>
      </c>
      <c r="FE110" s="487">
        <f t="shared" si="810"/>
        <v>0.28297313674005253</v>
      </c>
      <c r="FF110" s="487">
        <f t="shared" si="810"/>
        <v>0.4263691683569979</v>
      </c>
      <c r="FG110" s="487">
        <f t="shared" si="810"/>
        <v>0.85256927629808987</v>
      </c>
      <c r="FH110" s="487">
        <f t="shared" si="810"/>
        <v>0.34641784641784645</v>
      </c>
      <c r="FI110" s="487">
        <f t="shared" si="810"/>
        <v>0.49989042296734598</v>
      </c>
      <c r="FJ110" s="487">
        <f t="shared" si="810"/>
        <v>0.23327865864771269</v>
      </c>
      <c r="FK110" s="487">
        <f t="shared" si="810"/>
        <v>0.2111934477379096</v>
      </c>
      <c r="FL110" s="487">
        <f t="shared" si="810"/>
        <v>2.6402640264027166E-3</v>
      </c>
      <c r="FM110" s="487">
        <f t="shared" si="810"/>
        <v>0.19375513557929325</v>
      </c>
      <c r="FN110" s="487">
        <f t="shared" si="810"/>
        <v>0.11177131845190291</v>
      </c>
      <c r="FO110" s="487">
        <f t="shared" si="810"/>
        <v>4.1451612903225854E-2</v>
      </c>
      <c r="FP110" s="487">
        <f t="shared" si="810"/>
        <v>9.5436968290796509E-2</v>
      </c>
      <c r="FQ110" s="487">
        <f t="shared" si="810"/>
        <v>0.14751259445843834</v>
      </c>
      <c r="FR110" s="487">
        <f t="shared" si="810"/>
        <v>8.3333333333333259E-2</v>
      </c>
      <c r="FS110" s="487">
        <f t="shared" ref="FS110:GE110" si="811">FS109/FG109-1</f>
        <v>-9.4394423467905941E-2</v>
      </c>
      <c r="FT110" s="487">
        <f t="shared" si="811"/>
        <v>8.7621475227019907E-3</v>
      </c>
      <c r="FU110" s="487">
        <f t="shared" si="811"/>
        <v>1.3296317942723457E-2</v>
      </c>
      <c r="FV110" s="487">
        <f t="shared" si="811"/>
        <v>0.19462095463277662</v>
      </c>
      <c r="FW110" s="487">
        <f t="shared" si="811"/>
        <v>0.13443889872806314</v>
      </c>
      <c r="FX110" s="487">
        <f t="shared" si="811"/>
        <v>0.16589861751152069</v>
      </c>
      <c r="FY110" s="487">
        <f t="shared" si="811"/>
        <v>0.22728524229074898</v>
      </c>
      <c r="FZ110" s="487">
        <f t="shared" si="811"/>
        <v>-2.7155857287303187E-2</v>
      </c>
      <c r="GA110" s="487">
        <f t="shared" si="811"/>
        <v>5.2346290847142596E-2</v>
      </c>
      <c r="GB110" s="487">
        <f t="shared" si="811"/>
        <v>-5.7610844394238914E-2</v>
      </c>
      <c r="GC110" s="487">
        <f t="shared" si="811"/>
        <v>3.4435450679105584E-2</v>
      </c>
      <c r="GD110" s="487">
        <f t="shared" si="811"/>
        <v>1.2601732738251492E-2</v>
      </c>
      <c r="GE110" s="487">
        <f t="shared" si="811"/>
        <v>9.8941629249518881E-2</v>
      </c>
      <c r="GF110" s="487"/>
      <c r="GG110" s="487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</row>
    <row r="111" spans="1:208" s="173" customFormat="1">
      <c r="C111" s="190">
        <f>City!Q1</f>
        <v>17</v>
      </c>
      <c r="D111" s="189" t="s">
        <v>377</v>
      </c>
      <c r="E111" s="190" t="s">
        <v>68</v>
      </c>
      <c r="F111" s="213">
        <f>INDEX(City!$A$1:$X$260,F$5,$C111)</f>
        <v>1096</v>
      </c>
      <c r="G111" s="213">
        <f>INDEX(City!$A$1:$X$260,G$5,$C111)</f>
        <v>904</v>
      </c>
      <c r="H111" s="213">
        <f>INDEX(City!$A$1:$X$260,H$5,$C111)</f>
        <v>830</v>
      </c>
      <c r="I111" s="213">
        <f>INDEX(City!$A$1:$X$260,I$5,$C111)</f>
        <v>1055</v>
      </c>
      <c r="J111" s="213">
        <f>INDEX(City!$A$1:$X$260,J$5,$C111)</f>
        <v>1345</v>
      </c>
      <c r="K111" s="213">
        <f>INDEX(City!$A$1:$X$260,K$5,$C111)</f>
        <v>1194</v>
      </c>
      <c r="L111" s="213">
        <f>INDEX(City!$A$1:$X$260,L$5,$C111)</f>
        <v>1146</v>
      </c>
      <c r="M111" s="213">
        <f>INDEX(City!$A$1:$X$260,M$5,$C111)</f>
        <v>1128</v>
      </c>
      <c r="N111" s="213">
        <f>INDEX(City!$A$1:$X$260,N$5,$C111)</f>
        <v>951</v>
      </c>
      <c r="O111" s="213">
        <f>INDEX(City!$A$1:$X$260,O$5,$C111)</f>
        <v>1145</v>
      </c>
      <c r="P111" s="213">
        <f>INDEX(City!$A$1:$X$260,P$5,$C111)</f>
        <v>888</v>
      </c>
      <c r="Q111" s="213">
        <f>INDEX(City!$A$1:$X$260,Q$5,$C111)</f>
        <v>1247</v>
      </c>
      <c r="R111" s="213">
        <f>INDEX(City!$A$1:$X$260,R$5,$C111)</f>
        <v>1231</v>
      </c>
      <c r="S111" s="213">
        <f>INDEX(City!$A$1:$X$260,S$5,$C111)</f>
        <v>979</v>
      </c>
      <c r="T111" s="213">
        <f>INDEX(City!$A$1:$X$260,T$5,$C111)</f>
        <v>930</v>
      </c>
      <c r="U111" s="213">
        <f>INDEX(City!$A$1:$X$260,U$5,$C111)</f>
        <v>1126</v>
      </c>
      <c r="V111" s="213">
        <f>INDEX(City!$A$1:$X$260,V$5,$C111)</f>
        <v>807</v>
      </c>
      <c r="W111" s="213">
        <f>INDEX(City!$A$1:$X$260,W$5,$C111)</f>
        <v>1018.9999999999999</v>
      </c>
      <c r="X111" s="213">
        <f>INDEX(City!$A$1:$X$260,X$5,$C111)</f>
        <v>1322</v>
      </c>
      <c r="Y111" s="213">
        <f>INDEX(City!$A$1:$X$260,Y$5,$C111)</f>
        <v>1246</v>
      </c>
      <c r="Z111" s="213">
        <f>INDEX(City!$A$1:$X$260,Z$5,$C111)</f>
        <v>1171</v>
      </c>
      <c r="AA111" s="213">
        <f>INDEX(City!$A$1:$X$260,AA$5,$C111)</f>
        <v>1518</v>
      </c>
      <c r="AB111" s="213">
        <f>INDEX(City!$A$1:$X$260,AB$5,$C111)</f>
        <v>1261</v>
      </c>
      <c r="AC111" s="213">
        <f>INDEX(City!$A$1:$X$260,AC$5,$C111)</f>
        <v>1660</v>
      </c>
      <c r="AD111" s="213">
        <f>INDEX(City!$A$1:$X$260,AD$5,$C111)</f>
        <v>1612</v>
      </c>
      <c r="AE111" s="213">
        <f>INDEX(City!$A$1:$X$260,AE$5,$C111)</f>
        <v>1258</v>
      </c>
      <c r="AF111" s="213">
        <f>INDEX(City!$A$1:$X$260,AF$5,$C111)</f>
        <v>1189</v>
      </c>
      <c r="AG111" s="213">
        <f>INDEX(City!$A$1:$X$260,AG$5,$C111)</f>
        <v>1324</v>
      </c>
      <c r="AH111" s="213">
        <f>INDEX(City!$A$1:$X$260,AH$5,$C111)</f>
        <v>1218</v>
      </c>
      <c r="AI111" s="213">
        <f>INDEX(City!$A$1:$X$260,AI$5,$C111)</f>
        <v>1339</v>
      </c>
      <c r="AJ111" s="178">
        <f>INDEX(City!$A$1:$X$260,AJ$5,$C111)</f>
        <v>1267</v>
      </c>
      <c r="AK111" s="178">
        <f>INDEX(City!$A$1:$X$260,AK$5,$C111)</f>
        <v>1331</v>
      </c>
      <c r="AL111" s="178">
        <f>INDEX(City!$A$1:$X$260,AL$5,$C111)</f>
        <v>1257</v>
      </c>
      <c r="AM111" s="178">
        <f>INDEX(City!$A$1:$X$260,AM$5,$C111)</f>
        <v>1708</v>
      </c>
      <c r="AN111" s="178">
        <f>INDEX(City!$A$1:$X$260,AN$5,$C111)</f>
        <v>1456</v>
      </c>
      <c r="AO111" s="178">
        <f>INDEX(City!$A$1:$X$260,AO$5,$C111)</f>
        <v>1825</v>
      </c>
      <c r="AP111" s="178">
        <f>INDEX(City!$A$1:$X$260,AP$5,$C111)</f>
        <v>1489</v>
      </c>
      <c r="AQ111" s="178">
        <f>INDEX(City!$A$1:$X$260,AQ$5,$C111)</f>
        <v>1501</v>
      </c>
      <c r="AR111" s="178">
        <f>INDEX(City!$A$1:$X$260,AR$5,$C111)</f>
        <v>1666</v>
      </c>
      <c r="AS111" s="178">
        <f>INDEX(City!$A$1:$X$260,AS$5,$C111)</f>
        <v>1453</v>
      </c>
      <c r="AT111" s="178">
        <f>INDEX(City!$A$1:$X$260,AT$5,$C111)</f>
        <v>1633</v>
      </c>
      <c r="AU111" s="178">
        <f>INDEX(City!$A$1:$X$260,AU$5,$C111)</f>
        <v>1277</v>
      </c>
      <c r="AV111" s="178">
        <f>INDEX(City!$A$1:$X$260,AV$5,$C111)</f>
        <v>1531</v>
      </c>
      <c r="AW111" s="178">
        <f>INDEX(City!$A$1:$X$260,AW$5,$C111)</f>
        <v>1290</v>
      </c>
      <c r="AX111" s="178">
        <f>INDEX(City!$A$1:$X$260,AX$5,$C111)</f>
        <v>1227</v>
      </c>
      <c r="AY111" s="178">
        <f>INDEX(City!$A$1:$X$260,AY$5,$C111)</f>
        <v>1473</v>
      </c>
      <c r="AZ111" s="178">
        <f>INDEX(City!$A$1:$X$260,AZ$5,$C111)</f>
        <v>1582</v>
      </c>
      <c r="BA111" s="178">
        <f>INDEX(City!$A$1:$X$260,BA$5,$C111)</f>
        <v>1229</v>
      </c>
      <c r="BB111" s="178">
        <f>INDEX(City!$A$1:$X$260,BB$5,$C111)</f>
        <v>1232</v>
      </c>
      <c r="BC111" s="178">
        <f>INDEX(City!$A$1:$X$260,BC$5,$C111)</f>
        <v>1222</v>
      </c>
      <c r="BD111" s="178">
        <f>INDEX(City!$A$1:$X$260,BD$5,$C111)</f>
        <v>1261</v>
      </c>
      <c r="BE111" s="178">
        <f>INDEX(City!$A$1:$X$260,BE$5,$C111)</f>
        <v>940</v>
      </c>
      <c r="BF111" s="178">
        <f>INDEX(City!$A$1:$X$260,BF$5,$C111)</f>
        <v>1265</v>
      </c>
      <c r="BG111" s="178">
        <f>INDEX(City!$A$1:$X$260,BG$5,$C111)</f>
        <v>387</v>
      </c>
      <c r="BH111" s="178">
        <f>INDEX(City!$A$1:$X$260,BH$5,$C111)</f>
        <v>548</v>
      </c>
      <c r="BI111" s="485">
        <f>INDEX(City!$A$1:$X$260,BI$5,$C111)</f>
        <v>927</v>
      </c>
      <c r="BJ111" s="485">
        <f>INDEX(City!$A$1:$X$260,BJ$5,$C111)</f>
        <v>795</v>
      </c>
      <c r="BK111" s="485">
        <f>INDEX(City!$A$1:$X$260,BK$5,$C111)</f>
        <v>937</v>
      </c>
      <c r="BL111" s="485">
        <f>INDEX(City!$A$1:$X$260,BL$5,$C111)</f>
        <v>439</v>
      </c>
      <c r="BM111" s="485">
        <f>INDEX(City!$A$1:$X$260,BM$5,$C111)</f>
        <v>482</v>
      </c>
      <c r="BN111" s="485">
        <f>INDEX(City!$A$1:$X$260,BN$5,$C111)</f>
        <v>577</v>
      </c>
      <c r="BO111" s="744">
        <f>INDEX(City!$A$1:$X$260,BO$5,$C111)</f>
        <v>794</v>
      </c>
      <c r="BP111" s="485">
        <f>INDEX(City!$A$1:$X$260,BP$5,$C111)</f>
        <v>619</v>
      </c>
      <c r="BQ111" s="485">
        <f>INDEX(City!$A$1:$X$260,BQ$5,$C111)</f>
        <v>542</v>
      </c>
      <c r="BR111" s="485">
        <f>INDEX(City!$A$1:$X$260,BR$5,$C111)</f>
        <v>744</v>
      </c>
      <c r="BS111" s="485">
        <f>INDEX(City!$A$1:$X$260,BS$5,$C111)</f>
        <v>621</v>
      </c>
      <c r="BT111" s="485">
        <f>INDEX(City!$A$1:$X$260,BT$5,$C111)</f>
        <v>706</v>
      </c>
      <c r="BU111" s="485">
        <f>INDEX(City!$A$1:$X$260,BU$5,$C111)</f>
        <v>626</v>
      </c>
      <c r="BV111" s="485">
        <f>INDEX(City!$A$1:$X$260,BV$5,$C111)</f>
        <v>789</v>
      </c>
      <c r="BW111" s="485">
        <f>INDEX(City!$A$1:$X$260,BW$5,$C111)</f>
        <v>899</v>
      </c>
      <c r="BX111" s="485">
        <f>INDEX(City!$A$1:$X$260,BX$5,$C111)</f>
        <v>746</v>
      </c>
      <c r="BY111" s="485">
        <f>INDEX(City!$A$1:$X$260,BY$5,$C111)</f>
        <v>994</v>
      </c>
      <c r="BZ111" s="485">
        <f>INDEX(City!$A$1:$X$260,BZ$5,$C111)</f>
        <v>889</v>
      </c>
      <c r="CA111" s="744">
        <f>INDEX(City!$A$1:$X$260,CA$5,$C111)</f>
        <v>850</v>
      </c>
      <c r="CB111" s="485">
        <f>INDEX(City!$A$1:$X$260,CB$5,$C111)</f>
        <v>508</v>
      </c>
      <c r="CC111" s="485">
        <f>INDEX(City!$A$1:$X$260,CC$5,$C111)</f>
        <v>410</v>
      </c>
      <c r="CD111" s="485">
        <f>INDEX(City!$A$1:$X$260,CD$5,$C111)</f>
        <v>504</v>
      </c>
      <c r="CE111" s="485">
        <f>INDEX(City!$A$1:$X$260,CE$5,$C111)</f>
        <v>700</v>
      </c>
      <c r="CF111" s="485">
        <f>INDEX(City!$A$1:$X$260,CF$5,$C111)</f>
        <v>798</v>
      </c>
      <c r="CG111" s="485">
        <f>INDEX(City!$A$1:$X$260,CG$5,$C111)</f>
        <v>743</v>
      </c>
      <c r="CH111" s="485">
        <f>INDEX(City!$A$1:$X$260,CH$5,$C111)</f>
        <v>861</v>
      </c>
      <c r="CI111" s="485">
        <f>INDEX(City!$A$1:$X$260,CI$5,$C111)</f>
        <v>1432</v>
      </c>
      <c r="CJ111" s="485">
        <f>INDEX(City!$A$1:$X$260,CJ$5,$C111)</f>
        <v>847</v>
      </c>
      <c r="CK111" s="485">
        <f>INDEX(City!$A$1:$X$260,CK$5,$C111)</f>
        <v>635</v>
      </c>
      <c r="CL111" s="485">
        <f>INDEX(City!$A$1:$X$260,CL$5,$C111)</f>
        <v>842</v>
      </c>
      <c r="CM111" s="485">
        <f>INDEX(City!$A$1:$X$260,CM$5,$C111)</f>
        <v>918</v>
      </c>
      <c r="CN111" s="485">
        <f>INDEX(City!$A$1:$X$260,CN$5,$C111)</f>
        <v>976</v>
      </c>
      <c r="CO111" s="485">
        <f>INDEX(City!$A$1:$X$260,CO$5,$C111)</f>
        <v>1038</v>
      </c>
      <c r="CP111" s="485">
        <f>INDEX(City!$A$1:$X$260,CP$5,$C111)</f>
        <v>890</v>
      </c>
      <c r="CQ111" s="485">
        <f>INDEX(City!$A$1:$X$260,CQ$5,$C111)</f>
        <v>1161</v>
      </c>
      <c r="CR111" s="485">
        <f>INDEX(City!$A$1:$X$260,CR$5,$C111)</f>
        <v>1161</v>
      </c>
      <c r="CS111" s="485">
        <f>INDEX(City!$A$1:$X$260,CS$5,$C111)</f>
        <v>1272</v>
      </c>
      <c r="CT111" s="485">
        <f>INDEX(City!$A$1:$X$260,CT$5,$C111)</f>
        <v>1452</v>
      </c>
      <c r="CU111" s="485">
        <f>INDEX(City!$A$1:$X$260,CU$5,$C111)</f>
        <v>2033</v>
      </c>
      <c r="CV111" s="485">
        <f>INDEX(City!$A$1:$X$260,CV$5,$C111)</f>
        <v>1230</v>
      </c>
      <c r="CW111" s="485">
        <f>INDEX(City!$A$1:$X$260,CW$5,$C111)</f>
        <v>1495</v>
      </c>
      <c r="CX111" s="485">
        <f>INDEX(City!$A$1:$X$260,CX$5,$C111)</f>
        <v>1173</v>
      </c>
      <c r="CY111" s="485">
        <f>INDEX(City!$A$1:$X$260,CY$5,$C111)</f>
        <v>1383</v>
      </c>
      <c r="CZ111" s="485">
        <f>INDEX(City!$A$1:$X$260,CZ$5,$C111)</f>
        <v>991</v>
      </c>
      <c r="DA111" s="485">
        <f>INDEX(City!$A$1:$X$260,DA$5,$C111)</f>
        <v>1039</v>
      </c>
      <c r="DB111" s="485">
        <f>INDEX(City!$A$1:$X$260,DB$5,$C111)</f>
        <v>1583</v>
      </c>
      <c r="DC111" s="485">
        <f>INDEX(City!$A$1:$X$260,DC$5,$C111)</f>
        <v>1393</v>
      </c>
      <c r="DD111" s="485">
        <f>INDEX(City!$A$1:$X$260,DD$5,$C111)</f>
        <v>1206</v>
      </c>
      <c r="DE111" s="485">
        <f>INDEX(City!$A$1:$X$260,DE$5,$C111)</f>
        <v>1464</v>
      </c>
      <c r="DF111" s="485">
        <f>INDEX(City!$A$1:$X$260,DF$5,$C111)</f>
        <v>1085</v>
      </c>
      <c r="DG111" s="485">
        <f>INDEX(City!$A$1:$X$260,DG$5,$C111)</f>
        <v>1929</v>
      </c>
      <c r="DH111" s="485">
        <f>INDEX(City!$A$1:$X$260,DH$5,$C111)</f>
        <v>1267</v>
      </c>
      <c r="DI111" s="485">
        <f>INDEX(City!$A$1:$X$260,DI$5,$C111)</f>
        <v>1228</v>
      </c>
      <c r="DJ111" s="485">
        <f>INDEX(City!$A$1:$X$260,DJ$5,$C111)</f>
        <v>1590</v>
      </c>
      <c r="DK111" s="485">
        <f>INDEX(City!$A$1:$X$260,DK$5,$C111)</f>
        <v>1209</v>
      </c>
      <c r="DL111" s="485">
        <f>INDEX(City!$A$1:$X$260,DL$5,$C111)</f>
        <v>245</v>
      </c>
      <c r="DM111" s="485">
        <f>INDEX(City!$A$1:$X$260,DM$5,$C111)</f>
        <v>63</v>
      </c>
      <c r="DN111" s="485">
        <f>INDEX(City!$A$1:$X$260,DN$5,$C111)</f>
        <v>196</v>
      </c>
      <c r="DO111" s="485">
        <f>INDEX(City!$A$1:$X$260,DO$5,$C111)</f>
        <v>90</v>
      </c>
      <c r="DP111" s="485">
        <f>INDEX(City!$A$1:$X$260,DP$5,$C111)</f>
        <v>117</v>
      </c>
      <c r="DQ111" s="485">
        <f>INDEX(City!$A$1:$X$260,DQ$5,$C111)</f>
        <v>141</v>
      </c>
      <c r="DR111" s="485">
        <f>INDEX(City!$A$1:$X$260,DR$5,$C111)</f>
        <v>80</v>
      </c>
      <c r="DS111" s="485">
        <f>INDEX(City!$A$1:$X$260,DS$5,$C111)</f>
        <v>123</v>
      </c>
      <c r="DT111" s="485">
        <f>INDEX(City!$A$1:$X$260,DT$5,$C111)</f>
        <v>81</v>
      </c>
      <c r="DU111" s="485">
        <f>INDEX(City!$A$1:$X$260,DU$5,$C111)</f>
        <v>149</v>
      </c>
      <c r="DV111" s="485">
        <f>INDEX(City!$A$1:$X$260,DV$5,$C111)</f>
        <v>130</v>
      </c>
      <c r="DW111" s="485">
        <f>INDEX(City!$A$1:$X$260,DW$5,$C111)</f>
        <v>102</v>
      </c>
      <c r="DX111" s="485">
        <f>INDEX(City!$A$1:$X$260,DX$5,$C111)</f>
        <v>95</v>
      </c>
      <c r="DY111" s="485">
        <f>INDEX(City!$A$1:$X$260,DY$5,$C111)</f>
        <v>71</v>
      </c>
      <c r="DZ111" s="485">
        <f>INDEX(City!$A$1:$X$260,DZ$5,$C111)</f>
        <v>72</v>
      </c>
      <c r="EA111" s="485">
        <f>INDEX(City!$A$1:$X$260,EA$5,$C111)</f>
        <v>39</v>
      </c>
      <c r="EB111" s="485">
        <f>INDEX(City!$A$1:$X$260,EB$5,$C111)</f>
        <v>29</v>
      </c>
      <c r="EC111" s="485">
        <f>INDEX(City!$A$1:$X$260,EC$5,$C111)</f>
        <v>30</v>
      </c>
      <c r="ED111" s="485">
        <f>INDEX(City!$A$1:$X$260,ED$5,$C111)</f>
        <v>8</v>
      </c>
      <c r="EE111" s="485">
        <f>INDEX(City!$A$1:$X$260,EE$5,$C111)</f>
        <v>11</v>
      </c>
      <c r="EF111" s="485">
        <f>INDEX(City!$A$1:$X$260,EF$5,$C111)</f>
        <v>18</v>
      </c>
      <c r="EG111" s="485">
        <f>INDEX(City!$A$1:$X$260,EG$5,$C111)</f>
        <v>24</v>
      </c>
      <c r="EH111" s="485">
        <f>INDEX(City!$A$1:$X$260,EH$5,$C111)</f>
        <v>22</v>
      </c>
      <c r="EI111" s="485">
        <f>INDEX(City!$A$1:$X$260,EI$5,$C111)</f>
        <v>27</v>
      </c>
      <c r="EJ111" s="485">
        <f>INDEX(City!$A$1:$X$260,EJ$5,$C111)</f>
        <v>17</v>
      </c>
      <c r="EK111" s="485">
        <f>INDEX(City!$A$1:$X$260,EK$5,$C111)</f>
        <v>20</v>
      </c>
      <c r="EL111" s="485">
        <f>INDEX(City!$A$1:$X$260,EL$5,$C111)</f>
        <v>4</v>
      </c>
      <c r="EM111" s="485">
        <f>INDEX(City!$A$1:$X$260,EM$5,$C111)</f>
        <v>10</v>
      </c>
      <c r="EN111" s="485">
        <f>INDEX(City!$A$1:$X$260,EN$5,$C111)</f>
        <v>25</v>
      </c>
      <c r="EO111" s="485">
        <f>INDEX(City!$A$1:$X$260,EO$5,$C111)</f>
        <v>56</v>
      </c>
      <c r="EP111" s="485">
        <f>INDEX(City!$A$1:$X$260,EP$5,$C111)</f>
        <v>55</v>
      </c>
      <c r="EQ111" s="485">
        <f>INDEX(City!$A$1:$X$260,EQ$5,$C111)</f>
        <v>99</v>
      </c>
      <c r="ER111" s="485">
        <f>INDEX(City!$A$1:$X$260,ER$5,$C111)</f>
        <v>68</v>
      </c>
      <c r="ES111" s="485">
        <f>INDEX(City!$A$1:$X$260,ES$5,$C111)</f>
        <v>86</v>
      </c>
      <c r="ET111" s="485">
        <f>INDEX(City!$A$1:$X$260,ET$5,$C111)</f>
        <v>238</v>
      </c>
      <c r="EU111" s="485">
        <f>INDEX(City!$A$1:$X$260,EU$5,$C111)</f>
        <v>106</v>
      </c>
      <c r="EV111" s="485">
        <f>INDEX(City!$A$1:$X$260,EV$5,$C111)</f>
        <v>292</v>
      </c>
      <c r="EW111" s="485">
        <f>INDEX(City!$A$1:$X$260,EW$5,$C111)</f>
        <v>560</v>
      </c>
      <c r="EX111" s="485">
        <f>INDEX(City!$A$1:$X$260,EX$5,$C111)</f>
        <v>595</v>
      </c>
      <c r="EY111" s="485">
        <f>INDEX(City!$A$1:$X$260,EY$5,$C111)</f>
        <v>861</v>
      </c>
      <c r="EZ111" s="485">
        <f>INDEX(City!$A$1:$X$260,EZ$5,$C111)</f>
        <v>801</v>
      </c>
      <c r="FA111" s="485">
        <f>INDEX(City!$A$1:$X$260,FA$5,$C111)</f>
        <v>926</v>
      </c>
      <c r="FB111" s="485">
        <f>INDEX(City!$A$1:$X$260,FB$5,$C111)</f>
        <v>866</v>
      </c>
      <c r="FC111" s="485">
        <f>INDEX(City!$A$1:$X$260,FC$5,$C111)</f>
        <v>1252</v>
      </c>
      <c r="FD111" s="485">
        <f>INDEX(City!$A$1:$X$260,FD$5,$C111)</f>
        <v>829</v>
      </c>
      <c r="FE111" s="485">
        <f>INDEX(City!$A$1:$X$260,FE$5,$C111)</f>
        <v>1006</v>
      </c>
      <c r="FF111" s="485">
        <f>INDEX(City!$A$1:$X$260,FF$5,$C111)</f>
        <v>1061</v>
      </c>
      <c r="FG111" s="485">
        <f>INDEX(City!$A$1:$X$260,FG$5,$C111)</f>
        <v>1224</v>
      </c>
      <c r="FH111" s="485">
        <f>INDEX(City!$A$1:$X$260,FH$5,$C111)</f>
        <v>984</v>
      </c>
      <c r="FI111" s="485">
        <f>INDEX(City!$A$1:$X$260,FI$5,$C111)</f>
        <v>933</v>
      </c>
      <c r="FJ111" s="485">
        <f>INDEX(City!$A$1:$X$260,FJ$5,$C111)</f>
        <v>1247</v>
      </c>
      <c r="FK111" s="485">
        <f>INDEX(City!$A$1:$X$260,FK$5,$C111)</f>
        <v>937</v>
      </c>
      <c r="FL111" s="485">
        <f>INDEX(City!$A$1:$X$260,FL$5,$C111)</f>
        <v>1041</v>
      </c>
      <c r="FM111" s="485">
        <f>INDEX(City!$A$1:$X$260,FM$5,$C111)</f>
        <v>1076</v>
      </c>
      <c r="FN111" s="485">
        <f>INDEX(City!$A$1:$X$260,FN$5,$C111)</f>
        <v>1071</v>
      </c>
      <c r="FO111" s="1048">
        <f>INDEX(City!$A$1:$X$260,FO$5,$C111)</f>
        <v>1352</v>
      </c>
      <c r="FP111" s="1048">
        <f>INDEX(City!$A$1:$X$260,FP$5,$C111)</f>
        <v>1035</v>
      </c>
      <c r="FQ111" s="485">
        <f>INDEX(City!$A$1:$X$260,FQ$5,$C111)</f>
        <v>1181</v>
      </c>
      <c r="FR111" s="485">
        <f>INDEX(City!$A$1:$X$260,FR$5,$C111)</f>
        <v>1204</v>
      </c>
      <c r="FS111" s="485">
        <f>INDEX(City!$A$1:$X$260,FS$5,$C111)</f>
        <v>1164</v>
      </c>
      <c r="FT111" s="485">
        <f>INDEX(City!$A$1:$X$260,FT$5,$C111)</f>
        <v>965</v>
      </c>
      <c r="FU111" s="485">
        <f>INDEX(City!$A$1:$X$260,FU$5,$C111)</f>
        <v>1131</v>
      </c>
      <c r="FV111" s="485">
        <f>INDEX(City!$A$1:$X$260,FV$5,$C111)</f>
        <v>1306</v>
      </c>
      <c r="FW111" s="485">
        <f>INDEX(City!$A$1:$X$260,FW$5,$C111)</f>
        <v>1129</v>
      </c>
      <c r="FX111" s="485">
        <f>INDEX(City!$A$1:$X$260,FX$5,$C111)</f>
        <v>1143</v>
      </c>
      <c r="FY111" s="485">
        <f>INDEX(City!$A$1:$X$260,FY$5,$C111)</f>
        <v>1119</v>
      </c>
      <c r="FZ111" s="485">
        <f>INDEX(City!$A$1:$X$260,FZ$5,$C111)</f>
        <v>901</v>
      </c>
      <c r="GA111" s="1048">
        <f>INDEX(City!$A$1:$X$260,GA$5,$C111)</f>
        <v>1528</v>
      </c>
      <c r="GB111" s="1048">
        <f>INDEX(City!$A$1:$X$260,GB$5,$C111)</f>
        <v>980</v>
      </c>
      <c r="GC111" s="1048">
        <f>INDEX(City!$A$1:$X$260,GC$5,$C111)</f>
        <v>910</v>
      </c>
      <c r="GD111" s="1048">
        <f>INDEX(City!$A$1:$X$260,GD$5,$C111)</f>
        <v>877</v>
      </c>
      <c r="GE111" s="1048">
        <f>INDEX(City!$A$1:$X$260,GE$5,$C111)</f>
        <v>1088</v>
      </c>
      <c r="GF111" s="485"/>
      <c r="GG111" s="485"/>
      <c r="GW111" s="9"/>
      <c r="GX111" s="9"/>
      <c r="GY111" s="9"/>
      <c r="GZ111" s="9"/>
    </row>
    <row r="112" spans="1:208">
      <c r="A112" s="173"/>
      <c r="C112" s="384"/>
      <c r="D112" s="384" t="s">
        <v>378</v>
      </c>
      <c r="E112" s="384" t="s">
        <v>379</v>
      </c>
      <c r="F112" s="500" t="e">
        <f t="shared" ref="F112:AK112" si="812">F111/E111-1</f>
        <v>#VALUE!</v>
      </c>
      <c r="G112" s="500">
        <f t="shared" si="812"/>
        <v>-0.17518248175182483</v>
      </c>
      <c r="H112" s="500">
        <f t="shared" si="812"/>
        <v>-8.1858407079645978E-2</v>
      </c>
      <c r="I112" s="500">
        <f t="shared" si="812"/>
        <v>0.27108433734939763</v>
      </c>
      <c r="J112" s="500">
        <f t="shared" si="812"/>
        <v>0.27488151658767768</v>
      </c>
      <c r="K112" s="500">
        <f t="shared" si="812"/>
        <v>-0.11226765799256511</v>
      </c>
      <c r="L112" s="500">
        <f t="shared" si="812"/>
        <v>-4.020100502512558E-2</v>
      </c>
      <c r="M112" s="500">
        <f t="shared" si="812"/>
        <v>-1.5706806282722474E-2</v>
      </c>
      <c r="N112" s="500">
        <f t="shared" si="812"/>
        <v>-0.15691489361702127</v>
      </c>
      <c r="O112" s="500">
        <f t="shared" si="812"/>
        <v>0.20399579390115674</v>
      </c>
      <c r="P112" s="500">
        <f t="shared" si="812"/>
        <v>-0.22445414847161571</v>
      </c>
      <c r="Q112" s="500">
        <f t="shared" si="812"/>
        <v>0.40427927927927931</v>
      </c>
      <c r="R112" s="500">
        <f t="shared" si="812"/>
        <v>-1.2830793905372895E-2</v>
      </c>
      <c r="S112" s="501">
        <f t="shared" si="812"/>
        <v>-0.20471161657189274</v>
      </c>
      <c r="T112" s="501">
        <f t="shared" si="812"/>
        <v>-5.0051072522982687E-2</v>
      </c>
      <c r="U112" s="501">
        <f t="shared" si="812"/>
        <v>0.21075268817204296</v>
      </c>
      <c r="V112" s="501">
        <f t="shared" si="812"/>
        <v>-0.28330373001776199</v>
      </c>
      <c r="W112" s="501">
        <f t="shared" si="812"/>
        <v>0.26270136307311009</v>
      </c>
      <c r="X112" s="501">
        <f t="shared" si="812"/>
        <v>0.29735034347399436</v>
      </c>
      <c r="Y112" s="501">
        <f t="shared" si="812"/>
        <v>-5.7488653555219371E-2</v>
      </c>
      <c r="Z112" s="501">
        <f t="shared" si="812"/>
        <v>-6.0192616372391705E-2</v>
      </c>
      <c r="AA112" s="501">
        <f t="shared" si="812"/>
        <v>0.29632792485055504</v>
      </c>
      <c r="AB112" s="501">
        <f t="shared" si="812"/>
        <v>-0.16930171277997363</v>
      </c>
      <c r="AC112" s="501">
        <f t="shared" si="812"/>
        <v>0.31641554321966692</v>
      </c>
      <c r="AD112" s="501">
        <f t="shared" si="812"/>
        <v>-2.8915662650602414E-2</v>
      </c>
      <c r="AE112" s="501">
        <f t="shared" si="812"/>
        <v>-0.21960297766749381</v>
      </c>
      <c r="AF112" s="501">
        <f t="shared" si="812"/>
        <v>-5.4848966613672445E-2</v>
      </c>
      <c r="AG112" s="501">
        <f t="shared" si="812"/>
        <v>0.11354079058031963</v>
      </c>
      <c r="AH112" s="501">
        <f t="shared" si="812"/>
        <v>-8.0060422960725131E-2</v>
      </c>
      <c r="AI112" s="501">
        <f t="shared" si="812"/>
        <v>9.9343185550082147E-2</v>
      </c>
      <c r="AJ112" s="502">
        <f t="shared" si="812"/>
        <v>-5.3771471247199387E-2</v>
      </c>
      <c r="AK112" s="502">
        <f t="shared" si="812"/>
        <v>5.0513022888713399E-2</v>
      </c>
      <c r="AL112" s="502">
        <f t="shared" ref="AL112:BQ112" si="813">AL111/AK111-1</f>
        <v>-5.5597295266716751E-2</v>
      </c>
      <c r="AM112" s="502">
        <f t="shared" si="813"/>
        <v>0.35879077167859985</v>
      </c>
      <c r="AN112" s="502">
        <f t="shared" si="813"/>
        <v>-0.14754098360655743</v>
      </c>
      <c r="AO112" s="502">
        <f t="shared" si="813"/>
        <v>0.25343406593406592</v>
      </c>
      <c r="AP112" s="502">
        <f t="shared" si="813"/>
        <v>-0.18410958904109587</v>
      </c>
      <c r="AQ112" s="502">
        <f t="shared" si="813"/>
        <v>8.0591000671592639E-3</v>
      </c>
      <c r="AR112" s="502">
        <f t="shared" si="813"/>
        <v>0.10992671552298461</v>
      </c>
      <c r="AS112" s="502">
        <f t="shared" si="813"/>
        <v>-0.12785114045618251</v>
      </c>
      <c r="AT112" s="502">
        <f t="shared" si="813"/>
        <v>0.12388162422573989</v>
      </c>
      <c r="AU112" s="502">
        <f t="shared" si="813"/>
        <v>-0.21800367421922839</v>
      </c>
      <c r="AV112" s="502">
        <f t="shared" si="813"/>
        <v>0.19890368050117457</v>
      </c>
      <c r="AW112" s="502">
        <f t="shared" si="813"/>
        <v>-0.15741345525800132</v>
      </c>
      <c r="AX112" s="502">
        <f t="shared" si="813"/>
        <v>-4.8837209302325602E-2</v>
      </c>
      <c r="AY112" s="502">
        <f t="shared" si="813"/>
        <v>0.20048899755501215</v>
      </c>
      <c r="AZ112" s="502">
        <f t="shared" si="813"/>
        <v>7.3998642226748235E-2</v>
      </c>
      <c r="BA112" s="502">
        <f t="shared" si="813"/>
        <v>-0.22313527180783821</v>
      </c>
      <c r="BB112" s="502">
        <f t="shared" si="813"/>
        <v>2.4410089503661414E-3</v>
      </c>
      <c r="BC112" s="502">
        <f t="shared" si="813"/>
        <v>-8.116883116883078E-3</v>
      </c>
      <c r="BD112" s="502">
        <f t="shared" si="813"/>
        <v>3.1914893617021267E-2</v>
      </c>
      <c r="BE112" s="502">
        <f t="shared" si="813"/>
        <v>-0.25455987311657413</v>
      </c>
      <c r="BF112" s="502">
        <f t="shared" si="813"/>
        <v>0.3457446808510638</v>
      </c>
      <c r="BG112" s="502">
        <f t="shared" si="813"/>
        <v>-0.69407114624505928</v>
      </c>
      <c r="BH112" s="502">
        <f t="shared" si="813"/>
        <v>0.41602067183462532</v>
      </c>
      <c r="BI112" s="503">
        <f t="shared" si="813"/>
        <v>0.69160583941605847</v>
      </c>
      <c r="BJ112" s="503">
        <f t="shared" si="813"/>
        <v>-0.14239482200647247</v>
      </c>
      <c r="BK112" s="503">
        <f t="shared" si="813"/>
        <v>0.17861635220125782</v>
      </c>
      <c r="BL112" s="503">
        <f t="shared" si="813"/>
        <v>-0.5314834578441836</v>
      </c>
      <c r="BM112" s="503">
        <f t="shared" si="813"/>
        <v>9.7949886104783612E-2</v>
      </c>
      <c r="BN112" s="503">
        <f t="shared" si="813"/>
        <v>0.19709543568464727</v>
      </c>
      <c r="BO112" s="749">
        <f t="shared" si="813"/>
        <v>0.37608318890814552</v>
      </c>
      <c r="BP112" s="503">
        <f t="shared" si="813"/>
        <v>-0.22040302267002521</v>
      </c>
      <c r="BQ112" s="503">
        <f t="shared" si="813"/>
        <v>-0.12439418416801296</v>
      </c>
      <c r="BR112" s="503">
        <f t="shared" ref="BR112:CW112" si="814">BR111/BQ111-1</f>
        <v>0.37269372693726943</v>
      </c>
      <c r="BS112" s="503">
        <f t="shared" si="814"/>
        <v>-0.16532258064516125</v>
      </c>
      <c r="BT112" s="503">
        <f t="shared" si="814"/>
        <v>0.13687600644122377</v>
      </c>
      <c r="BU112" s="503">
        <f t="shared" si="814"/>
        <v>-0.11331444759206799</v>
      </c>
      <c r="BV112" s="503">
        <f t="shared" si="814"/>
        <v>0.26038338658146976</v>
      </c>
      <c r="BW112" s="503">
        <f t="shared" si="814"/>
        <v>0.13941698352344734</v>
      </c>
      <c r="BX112" s="503">
        <f t="shared" si="814"/>
        <v>-0.17018909899888768</v>
      </c>
      <c r="BY112" s="503">
        <f t="shared" si="814"/>
        <v>0.33243967828418231</v>
      </c>
      <c r="BZ112" s="503">
        <f t="shared" si="814"/>
        <v>-0.10563380281690138</v>
      </c>
      <c r="CA112" s="749">
        <f t="shared" si="814"/>
        <v>-4.386951631046121E-2</v>
      </c>
      <c r="CB112" s="503">
        <f t="shared" si="814"/>
        <v>-0.40235294117647058</v>
      </c>
      <c r="CC112" s="503">
        <f t="shared" si="814"/>
        <v>-0.19291338582677164</v>
      </c>
      <c r="CD112" s="503">
        <f t="shared" si="814"/>
        <v>0.22926829268292681</v>
      </c>
      <c r="CE112" s="503">
        <f t="shared" si="814"/>
        <v>0.38888888888888884</v>
      </c>
      <c r="CF112" s="503">
        <f t="shared" si="814"/>
        <v>0.1399999999999999</v>
      </c>
      <c r="CG112" s="503">
        <f t="shared" si="814"/>
        <v>-6.8922305764411051E-2</v>
      </c>
      <c r="CH112" s="503">
        <f t="shared" si="814"/>
        <v>0.15881561238223418</v>
      </c>
      <c r="CI112" s="503">
        <f t="shared" si="814"/>
        <v>0.66318234610917548</v>
      </c>
      <c r="CJ112" s="503">
        <f t="shared" si="814"/>
        <v>-0.40851955307262566</v>
      </c>
      <c r="CK112" s="503">
        <f t="shared" si="814"/>
        <v>-0.2502951593860685</v>
      </c>
      <c r="CL112" s="503">
        <f t="shared" si="814"/>
        <v>0.32598425196850389</v>
      </c>
      <c r="CM112" s="503">
        <f t="shared" si="814"/>
        <v>9.026128266033262E-2</v>
      </c>
      <c r="CN112" s="503">
        <f t="shared" si="814"/>
        <v>6.3180827886710311E-2</v>
      </c>
      <c r="CO112" s="503">
        <f t="shared" si="814"/>
        <v>6.3524590163934525E-2</v>
      </c>
      <c r="CP112" s="503">
        <f t="shared" si="814"/>
        <v>-0.1425818882466281</v>
      </c>
      <c r="CQ112" s="503">
        <f t="shared" si="814"/>
        <v>0.30449438202247192</v>
      </c>
      <c r="CR112" s="503">
        <f t="shared" si="814"/>
        <v>0</v>
      </c>
      <c r="CS112" s="503">
        <f t="shared" si="814"/>
        <v>9.5607235142118885E-2</v>
      </c>
      <c r="CT112" s="503">
        <f t="shared" si="814"/>
        <v>0.14150943396226423</v>
      </c>
      <c r="CU112" s="503">
        <f t="shared" si="814"/>
        <v>0.40013774104683186</v>
      </c>
      <c r="CV112" s="503">
        <f t="shared" si="814"/>
        <v>-0.39498278406296117</v>
      </c>
      <c r="CW112" s="503">
        <f t="shared" si="814"/>
        <v>0.21544715447154461</v>
      </c>
      <c r="CX112" s="503">
        <f t="shared" ref="CX112:DR112" si="815">CX111/CW111-1</f>
        <v>-0.2153846153846154</v>
      </c>
      <c r="CY112" s="503">
        <f t="shared" si="815"/>
        <v>0.17902813299232734</v>
      </c>
      <c r="CZ112" s="503">
        <f t="shared" si="815"/>
        <v>-0.28344179320318152</v>
      </c>
      <c r="DA112" s="503">
        <f t="shared" si="815"/>
        <v>4.8435923309788187E-2</v>
      </c>
      <c r="DB112" s="503">
        <f t="shared" si="815"/>
        <v>0.52358036573628497</v>
      </c>
      <c r="DC112" s="503">
        <f t="shared" si="815"/>
        <v>-0.12002526847757422</v>
      </c>
      <c r="DD112" s="503">
        <f t="shared" si="815"/>
        <v>-0.13424264178033019</v>
      </c>
      <c r="DE112" s="503">
        <f t="shared" si="815"/>
        <v>0.21393034825870649</v>
      </c>
      <c r="DF112" s="503">
        <f t="shared" si="815"/>
        <v>-0.25887978142076506</v>
      </c>
      <c r="DG112" s="503">
        <f t="shared" si="815"/>
        <v>0.77788018433179729</v>
      </c>
      <c r="DH112" s="503">
        <f t="shared" si="815"/>
        <v>-0.34318299637117677</v>
      </c>
      <c r="DI112" s="503">
        <f t="shared" si="815"/>
        <v>-3.0781373322809835E-2</v>
      </c>
      <c r="DJ112" s="503">
        <f t="shared" si="815"/>
        <v>0.29478827361563509</v>
      </c>
      <c r="DK112" s="503">
        <f t="shared" si="815"/>
        <v>-0.23962264150943391</v>
      </c>
      <c r="DL112" s="503">
        <f t="shared" si="815"/>
        <v>-0.79735318444995862</v>
      </c>
      <c r="DM112" s="503">
        <f t="shared" si="815"/>
        <v>-0.74285714285714288</v>
      </c>
      <c r="DN112" s="503">
        <f t="shared" si="815"/>
        <v>2.1111111111111112</v>
      </c>
      <c r="DO112" s="503">
        <f t="shared" si="815"/>
        <v>-0.54081632653061229</v>
      </c>
      <c r="DP112" s="503">
        <f t="shared" si="815"/>
        <v>0.30000000000000004</v>
      </c>
      <c r="DQ112" s="503">
        <f t="shared" si="815"/>
        <v>0.20512820512820507</v>
      </c>
      <c r="DR112" s="503">
        <f t="shared" si="815"/>
        <v>-0.43262411347517726</v>
      </c>
      <c r="DS112" s="503">
        <f t="shared" ref="DS112:EC112" si="816">DS111/DR111-1</f>
        <v>0.53750000000000009</v>
      </c>
      <c r="DT112" s="503">
        <f t="shared" si="816"/>
        <v>-0.34146341463414631</v>
      </c>
      <c r="DU112" s="503">
        <f t="shared" si="816"/>
        <v>0.83950617283950613</v>
      </c>
      <c r="DV112" s="503">
        <f t="shared" si="816"/>
        <v>-0.12751677852348997</v>
      </c>
      <c r="DW112" s="503">
        <f t="shared" si="816"/>
        <v>-0.2153846153846154</v>
      </c>
      <c r="DX112" s="503">
        <f t="shared" si="816"/>
        <v>-6.8627450980392135E-2</v>
      </c>
      <c r="DY112" s="503">
        <f t="shared" si="816"/>
        <v>-0.25263157894736843</v>
      </c>
      <c r="DZ112" s="503">
        <f t="shared" si="816"/>
        <v>1.4084507042253502E-2</v>
      </c>
      <c r="EA112" s="503">
        <f t="shared" si="816"/>
        <v>-0.45833333333333337</v>
      </c>
      <c r="EB112" s="503">
        <f t="shared" si="816"/>
        <v>-0.25641025641025639</v>
      </c>
      <c r="EC112" s="503">
        <f t="shared" si="816"/>
        <v>3.4482758620689724E-2</v>
      </c>
      <c r="ED112" s="503">
        <f t="shared" ref="ED112:EJ112" si="817">ED111/EC111-1</f>
        <v>-0.73333333333333339</v>
      </c>
      <c r="EE112" s="503">
        <f t="shared" si="817"/>
        <v>0.375</v>
      </c>
      <c r="EF112" s="503">
        <f t="shared" si="817"/>
        <v>0.63636363636363646</v>
      </c>
      <c r="EG112" s="503">
        <f t="shared" si="817"/>
        <v>0.33333333333333326</v>
      </c>
      <c r="EH112" s="503">
        <f t="shared" si="817"/>
        <v>-8.333333333333337E-2</v>
      </c>
      <c r="EI112" s="503">
        <f t="shared" si="817"/>
        <v>0.22727272727272729</v>
      </c>
      <c r="EJ112" s="503">
        <f t="shared" si="817"/>
        <v>-0.37037037037037035</v>
      </c>
      <c r="EK112" s="503">
        <f t="shared" ref="EK112:FR112" si="818">EK111/EJ111-1</f>
        <v>0.17647058823529416</v>
      </c>
      <c r="EL112" s="503">
        <f t="shared" si="818"/>
        <v>-0.8</v>
      </c>
      <c r="EM112" s="503">
        <f t="shared" si="818"/>
        <v>1.5</v>
      </c>
      <c r="EN112" s="503">
        <f t="shared" si="818"/>
        <v>1.5</v>
      </c>
      <c r="EO112" s="503">
        <f t="shared" si="818"/>
        <v>1.2400000000000002</v>
      </c>
      <c r="EP112" s="503">
        <f t="shared" si="818"/>
        <v>-1.7857142857142905E-2</v>
      </c>
      <c r="EQ112" s="503">
        <f t="shared" si="818"/>
        <v>0.8</v>
      </c>
      <c r="ER112" s="503">
        <f t="shared" si="818"/>
        <v>-0.31313131313131315</v>
      </c>
      <c r="ES112" s="503">
        <f t="shared" si="818"/>
        <v>0.26470588235294112</v>
      </c>
      <c r="ET112" s="503">
        <f t="shared" si="818"/>
        <v>1.7674418604651163</v>
      </c>
      <c r="EU112" s="503">
        <f t="shared" si="818"/>
        <v>-0.55462184873949583</v>
      </c>
      <c r="EV112" s="503">
        <f t="shared" si="818"/>
        <v>1.7547169811320753</v>
      </c>
      <c r="EW112" s="503">
        <f t="shared" si="818"/>
        <v>0.91780821917808209</v>
      </c>
      <c r="EX112" s="503">
        <f t="shared" si="818"/>
        <v>6.25E-2</v>
      </c>
      <c r="EY112" s="503">
        <f t="shared" si="818"/>
        <v>0.44705882352941173</v>
      </c>
      <c r="EZ112" s="503">
        <f t="shared" si="818"/>
        <v>-6.9686411149825767E-2</v>
      </c>
      <c r="FA112" s="503">
        <f t="shared" si="818"/>
        <v>0.15605493133583015</v>
      </c>
      <c r="FB112" s="503">
        <f t="shared" si="818"/>
        <v>-6.4794816414686873E-2</v>
      </c>
      <c r="FC112" s="503">
        <f t="shared" si="818"/>
        <v>0.44572748267898388</v>
      </c>
      <c r="FD112" s="503">
        <f t="shared" si="818"/>
        <v>-0.33785942492012777</v>
      </c>
      <c r="FE112" s="503">
        <f t="shared" si="818"/>
        <v>0.21351025331724971</v>
      </c>
      <c r="FF112" s="503">
        <f t="shared" si="818"/>
        <v>5.4671968190854958E-2</v>
      </c>
      <c r="FG112" s="503">
        <f t="shared" si="818"/>
        <v>0.15362865221489153</v>
      </c>
      <c r="FH112" s="503">
        <f t="shared" si="818"/>
        <v>-0.19607843137254899</v>
      </c>
      <c r="FI112" s="503">
        <f t="shared" si="818"/>
        <v>-5.1829268292682973E-2</v>
      </c>
      <c r="FJ112" s="503">
        <f t="shared" si="818"/>
        <v>0.33654876741693451</v>
      </c>
      <c r="FK112" s="503">
        <f t="shared" si="818"/>
        <v>-0.24859663191659986</v>
      </c>
      <c r="FL112" s="503">
        <f t="shared" si="818"/>
        <v>0.11099252934898618</v>
      </c>
      <c r="FM112" s="503">
        <f t="shared" si="818"/>
        <v>3.3621517771373677E-2</v>
      </c>
      <c r="FN112" s="503">
        <f t="shared" si="818"/>
        <v>-4.646840148698872E-3</v>
      </c>
      <c r="FO112" s="503">
        <f t="shared" si="818"/>
        <v>0.26237161531279174</v>
      </c>
      <c r="FP112" s="503">
        <f t="shared" si="818"/>
        <v>-0.23446745562130178</v>
      </c>
      <c r="FQ112" s="503">
        <f t="shared" si="818"/>
        <v>0.1410628019323672</v>
      </c>
      <c r="FR112" s="503">
        <f t="shared" si="818"/>
        <v>1.9475021168501305E-2</v>
      </c>
      <c r="FS112" s="503">
        <f t="shared" ref="FS112:GE112" si="819">FS111/FR111-1</f>
        <v>-3.3222591362126241E-2</v>
      </c>
      <c r="FT112" s="503">
        <f t="shared" si="819"/>
        <v>-0.17096219931271472</v>
      </c>
      <c r="FU112" s="503">
        <f t="shared" si="819"/>
        <v>0.17202072538860103</v>
      </c>
      <c r="FV112" s="503">
        <f t="shared" si="819"/>
        <v>0.15473032714412027</v>
      </c>
      <c r="FW112" s="503">
        <f t="shared" si="819"/>
        <v>-0.13552833078101068</v>
      </c>
      <c r="FX112" s="503">
        <f t="shared" si="819"/>
        <v>1.2400354295837079E-2</v>
      </c>
      <c r="FY112" s="503">
        <f t="shared" si="819"/>
        <v>-2.0997375328083989E-2</v>
      </c>
      <c r="FZ112" s="503">
        <f t="shared" si="819"/>
        <v>-0.19481680071492402</v>
      </c>
      <c r="GA112" s="503">
        <f t="shared" si="819"/>
        <v>0.69589345172031081</v>
      </c>
      <c r="GB112" s="503">
        <f t="shared" si="819"/>
        <v>-0.3586387434554974</v>
      </c>
      <c r="GC112" s="503">
        <f t="shared" si="819"/>
        <v>-7.1428571428571397E-2</v>
      </c>
      <c r="GD112" s="503">
        <f t="shared" si="819"/>
        <v>-3.6263736263736246E-2</v>
      </c>
      <c r="GE112" s="503">
        <f t="shared" si="819"/>
        <v>0.24059293044469787</v>
      </c>
      <c r="GF112" s="503"/>
      <c r="GG112" s="503"/>
      <c r="GH112" s="173"/>
      <c r="GI112" s="173"/>
      <c r="GJ112" s="173"/>
      <c r="GK112" s="173"/>
      <c r="GL112" s="173"/>
      <c r="GM112" s="173"/>
      <c r="GN112" s="173"/>
      <c r="GO112" s="173"/>
      <c r="GP112" s="173"/>
      <c r="GQ112" s="173"/>
      <c r="GR112" s="173"/>
      <c r="GS112" s="173"/>
      <c r="GT112" s="9"/>
      <c r="GU112" s="9"/>
      <c r="GV112" s="9"/>
      <c r="GW112" s="492"/>
      <c r="GX112" s="492"/>
      <c r="GY112" s="492"/>
      <c r="GZ112" s="492"/>
    </row>
    <row r="113" spans="1:208" s="173" customFormat="1" ht="11.25">
      <c r="C113" s="188"/>
      <c r="D113" s="188" t="s">
        <v>138</v>
      </c>
      <c r="E113" s="188" t="s">
        <v>139</v>
      </c>
      <c r="F113" s="207" t="e">
        <f>F111/#REF!-1</f>
        <v>#REF!</v>
      </c>
      <c r="G113" s="207" t="e">
        <f>G111/#REF!-1</f>
        <v>#REF!</v>
      </c>
      <c r="H113" s="207" t="e">
        <f>H111/#REF!-1</f>
        <v>#REF!</v>
      </c>
      <c r="I113" s="207" t="e">
        <f>I111/#REF!-1</f>
        <v>#REF!</v>
      </c>
      <c r="J113" s="207" t="e">
        <f>J111/#REF!-1</f>
        <v>#REF!</v>
      </c>
      <c r="K113" s="207" t="e">
        <f>K111/#REF!-1</f>
        <v>#REF!</v>
      </c>
      <c r="L113" s="207" t="e">
        <f t="shared" ref="L113:AI113" si="820">L111/#REF!-1</f>
        <v>#REF!</v>
      </c>
      <c r="M113" s="207" t="e">
        <f t="shared" si="820"/>
        <v>#REF!</v>
      </c>
      <c r="N113" s="207" t="e">
        <f t="shared" si="820"/>
        <v>#REF!</v>
      </c>
      <c r="O113" s="207" t="e">
        <f t="shared" si="820"/>
        <v>#REF!</v>
      </c>
      <c r="P113" s="207" t="e">
        <f t="shared" si="820"/>
        <v>#REF!</v>
      </c>
      <c r="Q113" s="207" t="e">
        <f t="shared" si="820"/>
        <v>#REF!</v>
      </c>
      <c r="R113" s="207" t="e">
        <f t="shared" si="820"/>
        <v>#REF!</v>
      </c>
      <c r="S113" s="306" t="e">
        <f t="shared" si="820"/>
        <v>#REF!</v>
      </c>
      <c r="T113" s="306" t="e">
        <f t="shared" si="820"/>
        <v>#REF!</v>
      </c>
      <c r="U113" s="306" t="e">
        <f t="shared" si="820"/>
        <v>#REF!</v>
      </c>
      <c r="V113" s="306" t="e">
        <f t="shared" si="820"/>
        <v>#REF!</v>
      </c>
      <c r="W113" s="306" t="e">
        <f t="shared" si="820"/>
        <v>#REF!</v>
      </c>
      <c r="X113" s="306" t="e">
        <f t="shared" si="820"/>
        <v>#REF!</v>
      </c>
      <c r="Y113" s="306" t="e">
        <f t="shared" si="820"/>
        <v>#REF!</v>
      </c>
      <c r="Z113" s="306" t="e">
        <f t="shared" si="820"/>
        <v>#REF!</v>
      </c>
      <c r="AA113" s="306" t="e">
        <f t="shared" si="820"/>
        <v>#REF!</v>
      </c>
      <c r="AB113" s="306" t="e">
        <f t="shared" si="820"/>
        <v>#REF!</v>
      </c>
      <c r="AC113" s="306" t="e">
        <f t="shared" si="820"/>
        <v>#REF!</v>
      </c>
      <c r="AD113" s="306" t="e">
        <f t="shared" si="820"/>
        <v>#REF!</v>
      </c>
      <c r="AE113" s="306" t="e">
        <f t="shared" si="820"/>
        <v>#REF!</v>
      </c>
      <c r="AF113" s="306" t="e">
        <f t="shared" si="820"/>
        <v>#REF!</v>
      </c>
      <c r="AG113" s="306" t="e">
        <f t="shared" si="820"/>
        <v>#REF!</v>
      </c>
      <c r="AH113" s="306" t="e">
        <f t="shared" si="820"/>
        <v>#REF!</v>
      </c>
      <c r="AI113" s="306" t="e">
        <f t="shared" si="820"/>
        <v>#REF!</v>
      </c>
      <c r="AJ113" s="10">
        <f t="shared" ref="AJ113:BW113" si="821">AJ111/X111-1</f>
        <v>-4.1603630862329766E-2</v>
      </c>
      <c r="AK113" s="10">
        <f t="shared" si="821"/>
        <v>6.8218298555377199E-2</v>
      </c>
      <c r="AL113" s="10">
        <f t="shared" si="821"/>
        <v>7.3441502988898399E-2</v>
      </c>
      <c r="AM113" s="10">
        <f t="shared" si="821"/>
        <v>0.12516469038208178</v>
      </c>
      <c r="AN113" s="10">
        <f t="shared" si="821"/>
        <v>0.15463917525773185</v>
      </c>
      <c r="AO113" s="10">
        <f t="shared" si="821"/>
        <v>9.9397590361445687E-2</v>
      </c>
      <c r="AP113" s="10">
        <f t="shared" si="821"/>
        <v>-7.6302729528536006E-2</v>
      </c>
      <c r="AQ113" s="10">
        <f t="shared" si="821"/>
        <v>0.19316375198728131</v>
      </c>
      <c r="AR113" s="10">
        <f t="shared" si="821"/>
        <v>0.40117746005046251</v>
      </c>
      <c r="AS113" s="10">
        <f t="shared" si="821"/>
        <v>9.7432024169184395E-2</v>
      </c>
      <c r="AT113" s="10">
        <f t="shared" si="821"/>
        <v>0.34072249589490977</v>
      </c>
      <c r="AU113" s="10">
        <f t="shared" si="821"/>
        <v>-4.630321135175508E-2</v>
      </c>
      <c r="AV113" s="10">
        <f t="shared" si="821"/>
        <v>0.20836621941594324</v>
      </c>
      <c r="AW113" s="10">
        <f t="shared" si="821"/>
        <v>-3.0803906836964656E-2</v>
      </c>
      <c r="AX113" s="10">
        <f t="shared" si="821"/>
        <v>-2.3866348448687402E-2</v>
      </c>
      <c r="AY113" s="10">
        <f t="shared" si="821"/>
        <v>-0.13758782201405151</v>
      </c>
      <c r="AZ113" s="10">
        <f t="shared" si="821"/>
        <v>8.6538461538461453E-2</v>
      </c>
      <c r="BA113" s="10">
        <f t="shared" si="821"/>
        <v>-0.32657534246575337</v>
      </c>
      <c r="BB113" s="10">
        <f t="shared" si="821"/>
        <v>-0.17259905977165879</v>
      </c>
      <c r="BC113" s="10">
        <f t="shared" si="821"/>
        <v>-0.18587608261159227</v>
      </c>
      <c r="BD113" s="10">
        <f t="shared" si="821"/>
        <v>-0.24309723889555823</v>
      </c>
      <c r="BE113" s="10">
        <f t="shared" si="821"/>
        <v>-0.35306262904335861</v>
      </c>
      <c r="BF113" s="10">
        <f t="shared" si="821"/>
        <v>-0.22535211267605637</v>
      </c>
      <c r="BG113" s="10">
        <f t="shared" si="821"/>
        <v>-0.69694596711041501</v>
      </c>
      <c r="BH113" s="10">
        <f t="shared" si="821"/>
        <v>-0.64206401045068584</v>
      </c>
      <c r="BI113" s="487">
        <f t="shared" si="821"/>
        <v>-0.28139534883720929</v>
      </c>
      <c r="BJ113" s="487">
        <f t="shared" si="821"/>
        <v>-0.35207823960880191</v>
      </c>
      <c r="BK113" s="487">
        <f t="shared" si="821"/>
        <v>-0.36388323150033941</v>
      </c>
      <c r="BL113" s="487">
        <f t="shared" si="821"/>
        <v>-0.72250316055625796</v>
      </c>
      <c r="BM113" s="487">
        <f t="shared" si="821"/>
        <v>-0.60781122864117165</v>
      </c>
      <c r="BN113" s="487">
        <f t="shared" si="821"/>
        <v>-0.5316558441558441</v>
      </c>
      <c r="BO113" s="736">
        <f t="shared" si="821"/>
        <v>-0.35024549918166936</v>
      </c>
      <c r="BP113" s="487">
        <f t="shared" si="821"/>
        <v>-0.50911974623314826</v>
      </c>
      <c r="BQ113" s="487">
        <f t="shared" si="821"/>
        <v>-0.42340425531914894</v>
      </c>
      <c r="BR113" s="487">
        <f t="shared" si="821"/>
        <v>-0.41185770750988138</v>
      </c>
      <c r="BS113" s="487">
        <f t="shared" si="821"/>
        <v>0.60465116279069764</v>
      </c>
      <c r="BT113" s="487">
        <f t="shared" si="821"/>
        <v>0.2883211678832116</v>
      </c>
      <c r="BU113" s="487">
        <f t="shared" si="821"/>
        <v>-0.3247033441208198</v>
      </c>
      <c r="BV113" s="487">
        <f t="shared" si="821"/>
        <v>-7.547169811320753E-3</v>
      </c>
      <c r="BW113" s="487">
        <f t="shared" si="821"/>
        <v>-4.0554962646744963E-2</v>
      </c>
      <c r="BX113" s="487">
        <f t="shared" ref="BX113:DI113" si="822">BX111/BL111-1</f>
        <v>0.69931662870159461</v>
      </c>
      <c r="BY113" s="487">
        <f t="shared" si="822"/>
        <v>1.0622406639004147</v>
      </c>
      <c r="BZ113" s="487">
        <f t="shared" si="822"/>
        <v>0.54072790294627393</v>
      </c>
      <c r="CA113" s="736">
        <f t="shared" si="822"/>
        <v>7.0528967254408048E-2</v>
      </c>
      <c r="CB113" s="487">
        <f t="shared" si="822"/>
        <v>-0.17932148626817446</v>
      </c>
      <c r="CC113" s="487">
        <f t="shared" si="822"/>
        <v>-0.24354243542435428</v>
      </c>
      <c r="CD113" s="487">
        <f t="shared" si="822"/>
        <v>-0.32258064516129037</v>
      </c>
      <c r="CE113" s="487">
        <f t="shared" si="822"/>
        <v>0.12721417069243146</v>
      </c>
      <c r="CF113" s="487">
        <f t="shared" si="822"/>
        <v>0.13031161473087827</v>
      </c>
      <c r="CG113" s="487">
        <f t="shared" si="822"/>
        <v>0.1869009584664536</v>
      </c>
      <c r="CH113" s="487">
        <f t="shared" si="822"/>
        <v>9.1254752851710919E-2</v>
      </c>
      <c r="CI113" s="487">
        <f t="shared" si="822"/>
        <v>0.59288097886540592</v>
      </c>
      <c r="CJ113" s="487">
        <f t="shared" si="822"/>
        <v>0.13538873994638068</v>
      </c>
      <c r="CK113" s="487">
        <f t="shared" si="822"/>
        <v>-0.36116700201207241</v>
      </c>
      <c r="CL113" s="487">
        <f t="shared" si="822"/>
        <v>-5.2868391451068586E-2</v>
      </c>
      <c r="CM113" s="487">
        <f t="shared" si="822"/>
        <v>8.0000000000000071E-2</v>
      </c>
      <c r="CN113" s="487">
        <f t="shared" si="822"/>
        <v>0.92125984251968496</v>
      </c>
      <c r="CO113" s="487">
        <f t="shared" si="822"/>
        <v>1.5317073170731708</v>
      </c>
      <c r="CP113" s="487">
        <f t="shared" si="822"/>
        <v>0.76587301587301582</v>
      </c>
      <c r="CQ113" s="487">
        <f t="shared" si="822"/>
        <v>0.65857142857142859</v>
      </c>
      <c r="CR113" s="487">
        <f t="shared" si="822"/>
        <v>0.45488721804511267</v>
      </c>
      <c r="CS113" s="487">
        <f t="shared" si="822"/>
        <v>0.71197846567967704</v>
      </c>
      <c r="CT113" s="487">
        <f t="shared" si="822"/>
        <v>0.68641114982578388</v>
      </c>
      <c r="CU113" s="487">
        <f t="shared" si="822"/>
        <v>0.41969273743016755</v>
      </c>
      <c r="CV113" s="487">
        <f t="shared" si="822"/>
        <v>0.45218417945690681</v>
      </c>
      <c r="CW113" s="487">
        <f t="shared" si="822"/>
        <v>1.3543307086614171</v>
      </c>
      <c r="CX113" s="487">
        <f t="shared" si="822"/>
        <v>0.39311163895486945</v>
      </c>
      <c r="CY113" s="487">
        <f t="shared" si="822"/>
        <v>0.50653594771241828</v>
      </c>
      <c r="CZ113" s="487">
        <f t="shared" si="822"/>
        <v>1.5368852459016313E-2</v>
      </c>
      <c r="DA113" s="487">
        <f t="shared" si="822"/>
        <v>9.6339113680143917E-4</v>
      </c>
      <c r="DB113" s="487">
        <f t="shared" si="822"/>
        <v>0.77865168539325835</v>
      </c>
      <c r="DC113" s="487">
        <f t="shared" si="822"/>
        <v>0.19982773471145565</v>
      </c>
      <c r="DD113" s="487">
        <f t="shared" si="822"/>
        <v>3.8759689922480689E-2</v>
      </c>
      <c r="DE113" s="487">
        <f t="shared" si="822"/>
        <v>0.15094339622641506</v>
      </c>
      <c r="DF113" s="487">
        <f t="shared" si="822"/>
        <v>-0.25275482093663915</v>
      </c>
      <c r="DG113" s="487">
        <f t="shared" si="822"/>
        <v>-5.1155927201180562E-2</v>
      </c>
      <c r="DH113" s="487">
        <f t="shared" si="822"/>
        <v>3.0081300813008083E-2</v>
      </c>
      <c r="DI113" s="487">
        <f t="shared" si="822"/>
        <v>-0.17859531772575254</v>
      </c>
      <c r="DJ113" s="487">
        <f t="shared" ref="DJ113:DR113" si="823">DJ111/CX111-1</f>
        <v>0.35549872122762149</v>
      </c>
      <c r="DK113" s="487">
        <f t="shared" si="823"/>
        <v>-0.12581344902386116</v>
      </c>
      <c r="DL113" s="487">
        <f t="shared" si="823"/>
        <v>-0.75277497477295663</v>
      </c>
      <c r="DM113" s="487">
        <f t="shared" si="823"/>
        <v>-0.93936477382098171</v>
      </c>
      <c r="DN113" s="487">
        <f t="shared" si="823"/>
        <v>-0.87618445988629179</v>
      </c>
      <c r="DO113" s="487">
        <f t="shared" si="823"/>
        <v>-0.93539124192390521</v>
      </c>
      <c r="DP113" s="487">
        <f t="shared" si="823"/>
        <v>-0.90298507462686572</v>
      </c>
      <c r="DQ113" s="487">
        <f t="shared" si="823"/>
        <v>-0.90368852459016391</v>
      </c>
      <c r="DR113" s="487">
        <f t="shared" si="823"/>
        <v>-0.92626728110599077</v>
      </c>
      <c r="DS113" s="487">
        <f t="shared" ref="DS113:EC113" si="824">DS111/DG111-1</f>
        <v>-0.93623639191290819</v>
      </c>
      <c r="DT113" s="487">
        <f t="shared" si="824"/>
        <v>-0.93606945540647202</v>
      </c>
      <c r="DU113" s="487">
        <f t="shared" si="824"/>
        <v>-0.87866449511400657</v>
      </c>
      <c r="DV113" s="487">
        <f t="shared" si="824"/>
        <v>-0.91823899371069184</v>
      </c>
      <c r="DW113" s="487">
        <f t="shared" si="824"/>
        <v>-0.91563275434243174</v>
      </c>
      <c r="DX113" s="487">
        <f t="shared" si="824"/>
        <v>-0.61224489795918369</v>
      </c>
      <c r="DY113" s="487">
        <f t="shared" si="824"/>
        <v>0.12698412698412698</v>
      </c>
      <c r="DZ113" s="487">
        <f t="shared" si="824"/>
        <v>-0.63265306122448983</v>
      </c>
      <c r="EA113" s="487">
        <f t="shared" si="824"/>
        <v>-0.56666666666666665</v>
      </c>
      <c r="EB113" s="487">
        <f t="shared" si="824"/>
        <v>-0.75213675213675213</v>
      </c>
      <c r="EC113" s="487">
        <f t="shared" si="824"/>
        <v>-0.78723404255319152</v>
      </c>
      <c r="ED113" s="487">
        <f t="shared" ref="ED113:EJ113" si="825">ED111/DR111-1</f>
        <v>-0.9</v>
      </c>
      <c r="EE113" s="487">
        <f t="shared" si="825"/>
        <v>-0.91056910569105687</v>
      </c>
      <c r="EF113" s="487">
        <f t="shared" si="825"/>
        <v>-0.77777777777777779</v>
      </c>
      <c r="EG113" s="487">
        <f t="shared" si="825"/>
        <v>-0.83892617449664431</v>
      </c>
      <c r="EH113" s="487">
        <f t="shared" si="825"/>
        <v>-0.8307692307692307</v>
      </c>
      <c r="EI113" s="487">
        <f t="shared" si="825"/>
        <v>-0.73529411764705888</v>
      </c>
      <c r="EJ113" s="487">
        <f t="shared" si="825"/>
        <v>-0.82105263157894737</v>
      </c>
      <c r="EK113" s="487">
        <f t="shared" ref="EK113:FR113" si="826">EK111/DY111-1</f>
        <v>-0.71830985915492951</v>
      </c>
      <c r="EL113" s="487">
        <f t="shared" si="826"/>
        <v>-0.94444444444444442</v>
      </c>
      <c r="EM113" s="487">
        <f t="shared" si="826"/>
        <v>-0.74358974358974361</v>
      </c>
      <c r="EN113" s="487">
        <f t="shared" si="826"/>
        <v>-0.13793103448275867</v>
      </c>
      <c r="EO113" s="487">
        <f t="shared" si="826"/>
        <v>0.8666666666666667</v>
      </c>
      <c r="EP113" s="487">
        <f t="shared" si="826"/>
        <v>5.875</v>
      </c>
      <c r="EQ113" s="487">
        <f t="shared" si="826"/>
        <v>8</v>
      </c>
      <c r="ER113" s="487">
        <f t="shared" si="826"/>
        <v>2.7777777777777777</v>
      </c>
      <c r="ES113" s="487">
        <f t="shared" si="826"/>
        <v>2.5833333333333335</v>
      </c>
      <c r="ET113" s="487">
        <f t="shared" si="826"/>
        <v>9.8181818181818183</v>
      </c>
      <c r="EU113" s="487">
        <f t="shared" si="826"/>
        <v>2.925925925925926</v>
      </c>
      <c r="EV113" s="487">
        <f t="shared" si="826"/>
        <v>16.176470588235293</v>
      </c>
      <c r="EW113" s="487">
        <f t="shared" si="826"/>
        <v>27</v>
      </c>
      <c r="EX113" s="487">
        <f t="shared" si="826"/>
        <v>147.75</v>
      </c>
      <c r="EY113" s="487">
        <f t="shared" si="826"/>
        <v>85.1</v>
      </c>
      <c r="EZ113" s="487">
        <f t="shared" si="826"/>
        <v>31.04</v>
      </c>
      <c r="FA113" s="487">
        <f t="shared" si="826"/>
        <v>15.535714285714285</v>
      </c>
      <c r="FB113" s="487">
        <f t="shared" si="826"/>
        <v>14.745454545454546</v>
      </c>
      <c r="FC113" s="487">
        <f t="shared" si="826"/>
        <v>11.646464646464647</v>
      </c>
      <c r="FD113" s="487">
        <f t="shared" si="826"/>
        <v>11.191176470588236</v>
      </c>
      <c r="FE113" s="487">
        <f t="shared" si="826"/>
        <v>10.697674418604651</v>
      </c>
      <c r="FF113" s="487">
        <f t="shared" si="826"/>
        <v>3.4579831932773111</v>
      </c>
      <c r="FG113" s="487">
        <f t="shared" si="826"/>
        <v>10.547169811320755</v>
      </c>
      <c r="FH113" s="487">
        <f t="shared" si="826"/>
        <v>2.3698630136986303</v>
      </c>
      <c r="FI113" s="487">
        <f t="shared" si="826"/>
        <v>0.66607142857142865</v>
      </c>
      <c r="FJ113" s="487">
        <f t="shared" si="826"/>
        <v>1.0957983193277312</v>
      </c>
      <c r="FK113" s="487">
        <f t="shared" si="826"/>
        <v>8.8269454123112601E-2</v>
      </c>
      <c r="FL113" s="487">
        <f t="shared" si="826"/>
        <v>0.29962546816479407</v>
      </c>
      <c r="FM113" s="487">
        <f t="shared" si="826"/>
        <v>0.16198704103671702</v>
      </c>
      <c r="FN113" s="487">
        <f t="shared" si="826"/>
        <v>0.23672055427251726</v>
      </c>
      <c r="FO113" s="487">
        <f t="shared" si="826"/>
        <v>7.9872204472843489E-2</v>
      </c>
      <c r="FP113" s="487">
        <f t="shared" si="826"/>
        <v>0.24849215922798562</v>
      </c>
      <c r="FQ113" s="487">
        <f t="shared" si="826"/>
        <v>0.17395626242544737</v>
      </c>
      <c r="FR113" s="487">
        <f t="shared" si="826"/>
        <v>0.1347785108388313</v>
      </c>
      <c r="FS113" s="487">
        <f t="shared" ref="FS113:GE113" si="827">FS111/FG111-1</f>
        <v>-4.9019607843137303E-2</v>
      </c>
      <c r="FT113" s="487">
        <f t="shared" si="827"/>
        <v>-1.9308943089430874E-2</v>
      </c>
      <c r="FU113" s="487">
        <f t="shared" si="827"/>
        <v>0.21221864951768499</v>
      </c>
      <c r="FV113" s="487">
        <f t="shared" si="827"/>
        <v>4.7313552526062619E-2</v>
      </c>
      <c r="FW113" s="487">
        <f t="shared" si="827"/>
        <v>0.20490928495197447</v>
      </c>
      <c r="FX113" s="487">
        <f t="shared" si="827"/>
        <v>9.7982708933717522E-2</v>
      </c>
      <c r="FY113" s="487">
        <f t="shared" si="827"/>
        <v>3.9962825278810454E-2</v>
      </c>
      <c r="FZ113" s="487">
        <f t="shared" si="827"/>
        <v>-0.15873015873015872</v>
      </c>
      <c r="GA113" s="487">
        <f t="shared" si="827"/>
        <v>0.13017751479289941</v>
      </c>
      <c r="GB113" s="487">
        <f t="shared" si="827"/>
        <v>-5.3140096618357502E-2</v>
      </c>
      <c r="GC113" s="487">
        <f t="shared" si="827"/>
        <v>-0.22946655376799319</v>
      </c>
      <c r="GD113" s="487">
        <f t="shared" si="827"/>
        <v>-0.27159468438538203</v>
      </c>
      <c r="GE113" s="487">
        <f t="shared" si="827"/>
        <v>-6.5292096219931262E-2</v>
      </c>
      <c r="GF113" s="487"/>
      <c r="GG113" s="487"/>
      <c r="GT113" s="492"/>
      <c r="GU113" s="492"/>
      <c r="GV113" s="492"/>
      <c r="GW113" s="499"/>
      <c r="GX113" s="499"/>
      <c r="GY113" s="499"/>
      <c r="GZ113" s="499"/>
    </row>
    <row r="114" spans="1:208" s="9" customFormat="1">
      <c r="C114" s="190">
        <f>C111+1</f>
        <v>18</v>
      </c>
      <c r="D114" s="189" t="s">
        <v>141</v>
      </c>
      <c r="E114" s="190" t="s">
        <v>70</v>
      </c>
      <c r="F114" s="213">
        <f>INDEX(City!$A$1:$X$260,F$5,$C114)</f>
        <v>607</v>
      </c>
      <c r="G114" s="213">
        <f>INDEX(City!$A$1:$X$260,G$5,$C114)</f>
        <v>524</v>
      </c>
      <c r="H114" s="213">
        <f>INDEX(City!$A$1:$X$260,H$5,$C114)</f>
        <v>523</v>
      </c>
      <c r="I114" s="213">
        <f>INDEX(City!$A$1:$X$260,I$5,$C114)</f>
        <v>731</v>
      </c>
      <c r="J114" s="213">
        <f>INDEX(City!$A$1:$X$260,J$5,$C114)</f>
        <v>709</v>
      </c>
      <c r="K114" s="213">
        <f>INDEX(City!$A$1:$X$260,K$5,$C114)</f>
        <v>499</v>
      </c>
      <c r="L114" s="213">
        <f>INDEX(City!$A$1:$X$260,L$5,$C114)</f>
        <v>483</v>
      </c>
      <c r="M114" s="213">
        <f>INDEX(City!$A$1:$X$260,M$5,$C114)</f>
        <v>519</v>
      </c>
      <c r="N114" s="213">
        <f>INDEX(City!$A$1:$X$260,N$5,$C114)</f>
        <v>520</v>
      </c>
      <c r="O114" s="213">
        <f>INDEX(City!$A$1:$X$260,O$5,$C114)</f>
        <v>480</v>
      </c>
      <c r="P114" s="213">
        <f>INDEX(City!$A$1:$X$260,P$5,$C114)</f>
        <v>465</v>
      </c>
      <c r="Q114" s="213">
        <f>INDEX(City!$A$1:$X$260,Q$5,$C114)</f>
        <v>455</v>
      </c>
      <c r="R114" s="213">
        <f>INDEX(City!$A$1:$X$260,R$5,$C114)</f>
        <v>576</v>
      </c>
      <c r="S114" s="213">
        <f>INDEX(City!$A$1:$X$260,S$5,$C114)</f>
        <v>503</v>
      </c>
      <c r="T114" s="213">
        <f>INDEX(City!$A$1:$X$260,T$5,$C114)</f>
        <v>474</v>
      </c>
      <c r="U114" s="213">
        <f>INDEX(City!$A$1:$X$260,U$5,$C114)</f>
        <v>618</v>
      </c>
      <c r="V114" s="213">
        <f>INDEX(City!$A$1:$X$260,V$5,$C114)</f>
        <v>581</v>
      </c>
      <c r="W114" s="213">
        <f>INDEX(City!$A$1:$X$260,W$5,$C114)</f>
        <v>791</v>
      </c>
      <c r="X114" s="213">
        <f>INDEX(City!$A$1:$X$260,X$5,$C114)</f>
        <v>849</v>
      </c>
      <c r="Y114" s="213">
        <f>INDEX(City!$A$1:$X$260,Y$5,$C114)</f>
        <v>716</v>
      </c>
      <c r="Z114" s="213">
        <f>INDEX(City!$A$1:$X$260,Z$5,$C114)</f>
        <v>845</v>
      </c>
      <c r="AA114" s="213">
        <f>INDEX(City!$A$1:$X$260,AA$5,$C114)</f>
        <v>738</v>
      </c>
      <c r="AB114" s="213">
        <f>INDEX(City!$A$1:$X$260,AB$5,$C114)</f>
        <v>741</v>
      </c>
      <c r="AC114" s="213">
        <f>INDEX(City!$A$1:$X$260,AC$5,$C114)</f>
        <v>831</v>
      </c>
      <c r="AD114" s="213">
        <f>INDEX(City!$A$1:$X$260,AD$5,$C114)</f>
        <v>879</v>
      </c>
      <c r="AE114" s="213">
        <f>INDEX(City!$A$1:$X$260,AE$5,$C114)</f>
        <v>701</v>
      </c>
      <c r="AF114" s="213">
        <f>INDEX(City!$A$1:$X$260,AF$5,$C114)</f>
        <v>835</v>
      </c>
      <c r="AG114" s="213">
        <f>INDEX(City!$A$1:$X$260,AG$5,$C114)</f>
        <v>701</v>
      </c>
      <c r="AH114" s="213">
        <f>INDEX(City!$A$1:$X$260,AH$5,$C114)</f>
        <v>885</v>
      </c>
      <c r="AI114" s="213">
        <f>INDEX(City!$A$1:$X$260,AI$5,$C114)</f>
        <v>821</v>
      </c>
      <c r="AJ114" s="178">
        <f>INDEX(City!$A$1:$X$260,AJ$5,$C114)</f>
        <v>757</v>
      </c>
      <c r="AK114" s="178">
        <f>INDEX(City!$A$1:$X$260,AK$5,$C114)</f>
        <v>1018.9999999999999</v>
      </c>
      <c r="AL114" s="178">
        <f>INDEX(City!$A$1:$X$260,AL$5,$C114)</f>
        <v>1046</v>
      </c>
      <c r="AM114" s="178">
        <f>INDEX(City!$A$1:$X$260,AM$5,$C114)</f>
        <v>812</v>
      </c>
      <c r="AN114" s="178">
        <f>INDEX(City!$A$1:$X$260,AN$5,$C114)</f>
        <v>950</v>
      </c>
      <c r="AO114" s="178">
        <f>INDEX(City!$A$1:$X$260,AO$5,$C114)</f>
        <v>859</v>
      </c>
      <c r="AP114" s="178">
        <f>INDEX(City!$A$1:$X$260,AP$5,$C114)</f>
        <v>993</v>
      </c>
      <c r="AQ114" s="178">
        <f>INDEX(City!$A$1:$X$260,AQ$5,$C114)</f>
        <v>698</v>
      </c>
      <c r="AR114" s="178">
        <f>INDEX(City!$A$1:$X$260,AR$5,$C114)</f>
        <v>1060</v>
      </c>
      <c r="AS114" s="178">
        <f>INDEX(City!$A$1:$X$260,AS$5,$C114)</f>
        <v>802</v>
      </c>
      <c r="AT114" s="178">
        <f>INDEX(City!$A$1:$X$260,AT$5,$C114)</f>
        <v>967</v>
      </c>
      <c r="AU114" s="178">
        <f>INDEX(City!$A$1:$X$260,AU$5,$C114)</f>
        <v>760</v>
      </c>
      <c r="AV114" s="178">
        <f>INDEX(City!$A$1:$X$260,AV$5,$C114)</f>
        <v>945</v>
      </c>
      <c r="AW114" s="178">
        <f>INDEX(City!$A$1:$X$260,AW$5,$C114)</f>
        <v>1016</v>
      </c>
      <c r="AX114" s="178">
        <f>INDEX(City!$A$1:$X$260,AX$5,$C114)</f>
        <v>1106</v>
      </c>
      <c r="AY114" s="178">
        <f>INDEX(City!$A$1:$X$260,AY$5,$C114)</f>
        <v>1029</v>
      </c>
      <c r="AZ114" s="178">
        <f>INDEX(City!$A$1:$X$260,AZ$5,$C114)</f>
        <v>1053</v>
      </c>
      <c r="BA114" s="178">
        <f>INDEX(City!$A$1:$X$260,BA$5,$C114)</f>
        <v>1117</v>
      </c>
      <c r="BB114" s="178">
        <f>INDEX(City!$A$1:$X$260,BB$5,$C114)</f>
        <v>1103</v>
      </c>
      <c r="BC114" s="178">
        <f>INDEX(City!$A$1:$X$260,BC$5,$C114)</f>
        <v>791</v>
      </c>
      <c r="BD114" s="178">
        <f>INDEX(City!$A$1:$X$260,BD$5,$C114)</f>
        <v>888</v>
      </c>
      <c r="BE114" s="178">
        <f>INDEX(City!$A$1:$X$260,BE$5,$C114)</f>
        <v>864</v>
      </c>
      <c r="BF114" s="178">
        <f>INDEX(City!$A$1:$X$260,BF$5,$C114)</f>
        <v>1136</v>
      </c>
      <c r="BG114" s="178">
        <f>INDEX(City!$A$1:$X$260,BG$5,$C114)</f>
        <v>538</v>
      </c>
      <c r="BH114" s="178">
        <f>INDEX(City!$A$1:$X$260,BH$5,$C114)</f>
        <v>698</v>
      </c>
      <c r="BI114" s="485">
        <f>INDEX(City!$A$1:$X$260,BI$5,$C114)</f>
        <v>893</v>
      </c>
      <c r="BJ114" s="485">
        <f>INDEX(City!$A$1:$X$260,BJ$5,$C114)</f>
        <v>1231</v>
      </c>
      <c r="BK114" s="485">
        <f>INDEX(City!$A$1:$X$260,BK$5,$C114)</f>
        <v>1116</v>
      </c>
      <c r="BL114" s="485">
        <f>INDEX(City!$A$1:$X$260,BL$5,$C114)</f>
        <v>1016.9999999999999</v>
      </c>
      <c r="BM114" s="485">
        <f>INDEX(City!$A$1:$X$260,BM$5,$C114)</f>
        <v>1108</v>
      </c>
      <c r="BN114" s="485">
        <f>INDEX(City!$A$1:$X$260,BN$5,$C114)</f>
        <v>1026</v>
      </c>
      <c r="BO114" s="744">
        <f>INDEX(City!$A$1:$X$260,BO$5,$C114)</f>
        <v>989</v>
      </c>
      <c r="BP114" s="485">
        <f>INDEX(City!$A$1:$X$260,BP$5,$C114)</f>
        <v>1050</v>
      </c>
      <c r="BQ114" s="485">
        <f>INDEX(City!$A$1:$X$260,BQ$5,$C114)</f>
        <v>1040</v>
      </c>
      <c r="BR114" s="485">
        <f>INDEX(City!$A$1:$X$260,BR$5,$C114)</f>
        <v>1267</v>
      </c>
      <c r="BS114" s="485">
        <f>INDEX(City!$A$1:$X$260,BS$5,$C114)</f>
        <v>642</v>
      </c>
      <c r="BT114" s="485">
        <f>INDEX(City!$A$1:$X$260,BT$5,$C114)</f>
        <v>976</v>
      </c>
      <c r="BU114" s="485">
        <f>INDEX(City!$A$1:$X$260,BU$5,$C114)</f>
        <v>1300</v>
      </c>
      <c r="BV114" s="485">
        <f>INDEX(City!$A$1:$X$260,BV$5,$C114)</f>
        <v>1404</v>
      </c>
      <c r="BW114" s="485">
        <f>INDEX(City!$A$1:$X$260,BW$5,$C114)</f>
        <v>1490</v>
      </c>
      <c r="BX114" s="485">
        <f>INDEX(City!$A$1:$X$260,BX$5,$C114)</f>
        <v>1480</v>
      </c>
      <c r="BY114" s="485">
        <f>INDEX(City!$A$1:$X$260,BY$5,$C114)</f>
        <v>1611</v>
      </c>
      <c r="BZ114" s="485">
        <f>INDEX(City!$A$1:$X$260,BZ$5,$C114)</f>
        <v>1369</v>
      </c>
      <c r="CA114" s="744">
        <f>INDEX(City!$A$1:$X$260,CA$5,$C114)</f>
        <v>659</v>
      </c>
      <c r="CB114" s="485">
        <f>INDEX(City!$A$1:$X$260,CB$5,$C114)</f>
        <v>739</v>
      </c>
      <c r="CC114" s="485">
        <f>INDEX(City!$A$1:$X$260,CC$5,$C114)</f>
        <v>1330</v>
      </c>
      <c r="CD114" s="485">
        <f>INDEX(City!$A$1:$X$260,CD$5,$C114)</f>
        <v>1546</v>
      </c>
      <c r="CE114" s="485">
        <f>INDEX(City!$A$1:$X$260,CE$5,$C114)</f>
        <v>2040</v>
      </c>
      <c r="CF114" s="485">
        <f>INDEX(City!$A$1:$X$260,CF$5,$C114)</f>
        <v>2724</v>
      </c>
      <c r="CG114" s="485">
        <f>INDEX(City!$A$1:$X$260,CG$5,$C114)</f>
        <v>2534</v>
      </c>
      <c r="CH114" s="485">
        <f>INDEX(City!$A$1:$X$260,CH$5,$C114)</f>
        <v>2178</v>
      </c>
      <c r="CI114" s="485">
        <f>INDEX(City!$A$1:$X$260,CI$5,$C114)</f>
        <v>2077</v>
      </c>
      <c r="CJ114" s="485">
        <f>INDEX(City!$A$1:$X$260,CJ$5,$C114)</f>
        <v>2632</v>
      </c>
      <c r="CK114" s="485">
        <f>INDEX(City!$A$1:$X$260,CK$5,$C114)</f>
        <v>2843</v>
      </c>
      <c r="CL114" s="485">
        <f>INDEX(City!$A$1:$X$260,CL$5,$C114)</f>
        <v>2551</v>
      </c>
      <c r="CM114" s="485">
        <f>INDEX(City!$A$1:$X$260,CM$5,$C114)</f>
        <v>2252</v>
      </c>
      <c r="CN114" s="485">
        <f>INDEX(City!$A$1:$X$260,CN$5,$C114)</f>
        <v>2321</v>
      </c>
      <c r="CO114" s="485">
        <f>INDEX(City!$A$1:$X$260,CO$5,$C114)</f>
        <v>3392</v>
      </c>
      <c r="CP114" s="485">
        <f>INDEX(City!$A$1:$X$260,CP$5,$C114)</f>
        <v>3213</v>
      </c>
      <c r="CQ114" s="485">
        <f>INDEX(City!$A$1:$X$260,CQ$5,$C114)</f>
        <v>2549</v>
      </c>
      <c r="CR114" s="485">
        <f>INDEX(City!$A$1:$X$260,CR$5,$C114)</f>
        <v>3019</v>
      </c>
      <c r="CS114" s="485">
        <f>INDEX(City!$A$1:$X$260,CS$5,$C114)</f>
        <v>3608</v>
      </c>
      <c r="CT114" s="485">
        <f>INDEX(City!$A$1:$X$260,CT$5,$C114)</f>
        <v>3064</v>
      </c>
      <c r="CU114" s="485">
        <f>INDEX(City!$A$1:$X$260,CU$5,$C114)</f>
        <v>2676</v>
      </c>
      <c r="CV114" s="485">
        <f>INDEX(City!$A$1:$X$260,CV$5,$C114)</f>
        <v>4144</v>
      </c>
      <c r="CW114" s="485">
        <f>INDEX(City!$A$1:$X$260,CW$5,$C114)</f>
        <v>3490</v>
      </c>
      <c r="CX114" s="485">
        <f>INDEX(City!$A$1:$X$260,CX$5,$C114)</f>
        <v>3604</v>
      </c>
      <c r="CY114" s="485">
        <f>INDEX(City!$A$1:$X$260,CY$5,$C114)</f>
        <v>3219</v>
      </c>
      <c r="CZ114" s="485">
        <f>INDEX(City!$A$1:$X$260,CZ$5,$C114)</f>
        <v>3208</v>
      </c>
      <c r="DA114" s="485">
        <f>INDEX(City!$A$1:$X$260,DA$5,$C114)</f>
        <v>3910</v>
      </c>
      <c r="DB114" s="485">
        <f>INDEX(City!$A$1:$X$260,DB$5,$C114)</f>
        <v>3945</v>
      </c>
      <c r="DC114" s="485">
        <f>INDEX(City!$A$1:$X$260,DC$5,$C114)</f>
        <v>3409</v>
      </c>
      <c r="DD114" s="485">
        <f>INDEX(City!$A$1:$X$260,DD$5,$C114)</f>
        <v>3497</v>
      </c>
      <c r="DE114" s="485">
        <f>INDEX(City!$A$1:$X$260,DE$5,$C114)</f>
        <v>3939</v>
      </c>
      <c r="DF114" s="485">
        <f>INDEX(City!$A$1:$X$260,DF$5,$C114)</f>
        <v>3424</v>
      </c>
      <c r="DG114" s="485">
        <f>INDEX(City!$A$1:$X$260,DG$5,$C114)</f>
        <v>3016</v>
      </c>
      <c r="DH114" s="485">
        <f>INDEX(City!$A$1:$X$260,DH$5,$C114)</f>
        <v>3162</v>
      </c>
      <c r="DI114" s="485">
        <f>INDEX(City!$A$1:$X$260,DI$5,$C114)</f>
        <v>3516</v>
      </c>
      <c r="DJ114" s="485">
        <f>INDEX(City!$A$1:$X$260,DJ$5,$C114)</f>
        <v>3923</v>
      </c>
      <c r="DK114" s="485">
        <f>INDEX(City!$A$1:$X$260,DK$5,$C114)</f>
        <v>2522</v>
      </c>
      <c r="DL114" s="485">
        <f>INDEX(City!$A$1:$X$260,DL$5,$C114)</f>
        <v>367</v>
      </c>
      <c r="DM114" s="485">
        <f>INDEX(City!$A$1:$X$260,DM$5,$C114)</f>
        <v>5</v>
      </c>
      <c r="DN114" s="485">
        <f>INDEX(City!$A$1:$X$260,DN$5,$C114)</f>
        <v>4</v>
      </c>
      <c r="DO114" s="485">
        <f>INDEX(City!$A$1:$X$260,DO$5,$C114)</f>
        <v>2</v>
      </c>
      <c r="DP114" s="485">
        <f>INDEX(City!$A$1:$X$260,DP$5,$C114)</f>
        <v>2</v>
      </c>
      <c r="DQ114" s="485">
        <f>INDEX(City!$A$1:$X$260,DQ$5,$C114)</f>
        <v>6</v>
      </c>
      <c r="DR114" s="485">
        <f>INDEX(City!$A$1:$X$260,DR$5,$C114)</f>
        <v>6</v>
      </c>
      <c r="DS114" s="485">
        <f>INDEX(City!$A$1:$X$260,DS$5,$C114)</f>
        <v>2</v>
      </c>
      <c r="DT114" s="485">
        <f>INDEX(City!$A$1:$X$260,DT$5,$C114)</f>
        <v>0</v>
      </c>
      <c r="DU114" s="485">
        <f>INDEX(City!$A$1:$X$260,DU$5,$C114)</f>
        <v>16</v>
      </c>
      <c r="DV114" s="485">
        <f>INDEX(City!$A$1:$X$260,DV$5,$C114)</f>
        <v>28</v>
      </c>
      <c r="DW114" s="485">
        <f>INDEX(City!$A$1:$X$260,DW$5,$C114)</f>
        <v>17</v>
      </c>
      <c r="DX114" s="485">
        <f>INDEX(City!$A$1:$X$260,DX$5,$C114)</f>
        <v>15</v>
      </c>
      <c r="DY114" s="485">
        <f>INDEX(City!$A$1:$X$260,DY$5,$C114)</f>
        <v>5</v>
      </c>
      <c r="DZ114" s="485">
        <f>INDEX(City!$A$1:$X$260,DZ$5,$C114)</f>
        <v>15</v>
      </c>
      <c r="EA114" s="485">
        <f>INDEX(City!$A$1:$X$260,EA$5,$C114)</f>
        <v>10</v>
      </c>
      <c r="EB114" s="485">
        <f>INDEX(City!$A$1:$X$260,EB$5,$C114)</f>
        <v>13</v>
      </c>
      <c r="EC114" s="485">
        <f>INDEX(City!$A$1:$X$260,EC$5,$C114)</f>
        <v>14</v>
      </c>
      <c r="ED114" s="485">
        <f>INDEX(City!$A$1:$X$260,ED$5,$C114)</f>
        <v>14</v>
      </c>
      <c r="EE114" s="485">
        <f>INDEX(City!$A$1:$X$260,EE$5,$C114)</f>
        <v>18</v>
      </c>
      <c r="EF114" s="485">
        <f>INDEX(City!$A$1:$X$260,EF$5,$C114)</f>
        <v>4</v>
      </c>
      <c r="EG114" s="485">
        <f>INDEX(City!$A$1:$X$260,EG$5,$C114)</f>
        <v>2</v>
      </c>
      <c r="EH114" s="485">
        <f>INDEX(City!$A$1:$X$260,EH$5,$C114)</f>
        <v>3</v>
      </c>
      <c r="EI114" s="485">
        <f>INDEX(City!$A$1:$X$260,EI$5,$C114)</f>
        <v>0</v>
      </c>
      <c r="EJ114" s="485">
        <f>INDEX(City!$A$1:$X$260,EJ$5,$C114)</f>
        <v>4</v>
      </c>
      <c r="EK114" s="485">
        <f>INDEX(City!$A$1:$X$260,EK$5,$C114)</f>
        <v>1</v>
      </c>
      <c r="EL114" s="485">
        <f>INDEX(City!$A$1:$X$260,EL$5,$C114)</f>
        <v>11</v>
      </c>
      <c r="EM114" s="485">
        <f>INDEX(City!$A$1:$X$260,EM$5,$C114)</f>
        <v>97</v>
      </c>
      <c r="EN114" s="485">
        <f>INDEX(City!$A$1:$X$260,EN$5,$C114)</f>
        <v>748</v>
      </c>
      <c r="EO114" s="485">
        <f>INDEX(City!$A$1:$X$260,EO$5,$C114)</f>
        <v>1877</v>
      </c>
      <c r="EP114" s="485">
        <f>INDEX(City!$A$1:$X$260,EP$5,$C114)</f>
        <v>1736</v>
      </c>
      <c r="EQ114" s="485">
        <f>INDEX(City!$A$1:$X$260,EQ$5,$C114)</f>
        <v>3448</v>
      </c>
      <c r="ER114" s="485">
        <f>INDEX(City!$A$1:$X$260,ER$5,$C114)</f>
        <v>2380</v>
      </c>
      <c r="ES114" s="485">
        <f>INDEX(City!$A$1:$X$260,ES$5,$C114)</f>
        <v>3696</v>
      </c>
      <c r="ET114" s="485">
        <f>INDEX(City!$A$1:$X$260,ET$5,$C114)</f>
        <v>3488</v>
      </c>
      <c r="EU114" s="485">
        <f>INDEX(City!$A$1:$X$260,EU$5,$C114)</f>
        <v>2522</v>
      </c>
      <c r="EV114" s="485">
        <f>INDEX(City!$A$1:$X$260,EV$5,$C114)</f>
        <v>3163</v>
      </c>
      <c r="EW114" s="485">
        <f>INDEX(City!$A$1:$X$260,EW$5,$C114)</f>
        <v>2761</v>
      </c>
      <c r="EX114" s="485">
        <f>INDEX(City!$A$1:$X$260,EX$5,$C114)</f>
        <v>3668</v>
      </c>
      <c r="EY114" s="485">
        <f>INDEX(City!$A$1:$X$260,EY$5,$C114)</f>
        <v>3097</v>
      </c>
      <c r="EZ114" s="485">
        <f>INDEX(City!$A$1:$X$260,EZ$5,$C114)</f>
        <v>3945</v>
      </c>
      <c r="FA114" s="485">
        <f>INDEX(City!$A$1:$X$260,FA$5,$C114)</f>
        <v>3885</v>
      </c>
      <c r="FB114" s="485">
        <f>INDEX(City!$A$1:$X$260,FB$5,$C114)</f>
        <v>3970</v>
      </c>
      <c r="FC114" s="485">
        <f>INDEX(City!$A$1:$X$260,FC$5,$C114)</f>
        <v>3453</v>
      </c>
      <c r="FD114" s="485">
        <f>INDEX(City!$A$1:$X$260,FD$5,$C114)</f>
        <v>4122</v>
      </c>
      <c r="FE114" s="485">
        <f>INDEX(City!$A$1:$X$260,FE$5,$C114)</f>
        <v>3852</v>
      </c>
      <c r="FF114" s="485">
        <f>INDEX(City!$A$1:$X$260,FF$5,$C114)</f>
        <v>4311</v>
      </c>
      <c r="FG114" s="485">
        <f>INDEX(City!$A$1:$X$260,FG$5,$C114)</f>
        <v>3950</v>
      </c>
      <c r="FH114" s="485">
        <f>INDEX(City!$A$1:$X$260,FH$5,$C114)</f>
        <v>3686</v>
      </c>
      <c r="FI114" s="485">
        <f>INDEX(City!$A$1:$X$260,FI$5,$C114)</f>
        <v>4246</v>
      </c>
      <c r="FJ114" s="485">
        <f>INDEX(City!$A$1:$X$260,FJ$5,$C114)</f>
        <v>3847</v>
      </c>
      <c r="FK114" s="485">
        <f>INDEX(City!$A$1:$X$260,FK$5,$C114)</f>
        <v>3541</v>
      </c>
      <c r="FL114" s="485">
        <f>INDEX(City!$A$1:$X$260,FL$5,$C114)</f>
        <v>3579</v>
      </c>
      <c r="FM114" s="485">
        <f>INDEX(City!$A$1:$X$260,FM$5,$C114)</f>
        <v>4592</v>
      </c>
      <c r="FN114" s="485">
        <f>INDEX(City!$A$1:$X$260,FN$5,$C114)</f>
        <v>4152</v>
      </c>
      <c r="FO114" s="485">
        <f>INDEX(City!$A$1:$X$260,FO$5,$C114)</f>
        <v>3487</v>
      </c>
      <c r="FP114" s="485">
        <f>INDEX(City!$A$1:$X$260,FP$5,$C114)</f>
        <v>4367</v>
      </c>
      <c r="FQ114" s="485">
        <f>INDEX(City!$A$1:$X$260,FQ$5,$C114)</f>
        <v>4001</v>
      </c>
      <c r="FR114" s="485">
        <f>INDEX(City!$A$1:$X$260,FR$5,$C114)</f>
        <v>4719</v>
      </c>
      <c r="FS114" s="485">
        <f>INDEX(City!$A$1:$X$260,FS$5,$C114)</f>
        <v>3383</v>
      </c>
      <c r="FT114" s="485">
        <f>INDEX(City!$A$1:$X$260,FT$5,$C114)</f>
        <v>3599</v>
      </c>
      <c r="FU114" s="485">
        <f>INDEX(City!$A$1:$X$260,FU$5,$C114)</f>
        <v>4197</v>
      </c>
      <c r="FV114" s="485">
        <f>INDEX(City!$A$1:$X$260,FV$5,$C114)</f>
        <v>5113</v>
      </c>
      <c r="FW114" s="485">
        <f>INDEX(City!$A$1:$X$260,FW$5,$C114)</f>
        <v>4403</v>
      </c>
      <c r="FX114" s="485">
        <f>INDEX(City!$A$1:$X$260,FX$5,$C114)</f>
        <v>4264</v>
      </c>
      <c r="FY114" s="485">
        <f>INDEX(City!$A$1:$X$260,FY$5,$C114)</f>
        <v>5862</v>
      </c>
      <c r="FZ114" s="485">
        <f>INDEX(City!$A$1:$X$260,FZ$5,$C114)</f>
        <v>4058</v>
      </c>
      <c r="GA114" s="485">
        <f>INDEX(City!$A$1:$X$260,GA$5,$C114)</f>
        <v>3584</v>
      </c>
      <c r="GB114" s="485">
        <f>INDEX(City!$A$1:$X$260,GB$5,$C114)</f>
        <v>4021</v>
      </c>
      <c r="GC114" s="485">
        <f>INDEX(City!$A$1:$X$260,GC$5,$C114)</f>
        <v>4733</v>
      </c>
      <c r="GD114" s="485">
        <f>INDEX(City!$A$1:$X$260,GD$5,$C114)</f>
        <v>5014</v>
      </c>
      <c r="GE114" s="485">
        <f>INDEX(City!$A$1:$X$260,GE$5,$C114)</f>
        <v>3984</v>
      </c>
      <c r="GF114" s="485"/>
      <c r="GG114" s="485"/>
      <c r="GH114" s="173"/>
      <c r="GI114" s="173"/>
      <c r="GJ114" s="173"/>
      <c r="GK114" s="173"/>
      <c r="GL114" s="173"/>
      <c r="GM114" s="173"/>
      <c r="GN114" s="173"/>
      <c r="GO114" s="173"/>
      <c r="GP114" s="173"/>
      <c r="GQ114" s="173"/>
      <c r="GR114" s="173"/>
      <c r="GS114" s="173"/>
      <c r="GT114" s="499"/>
      <c r="GU114" s="499"/>
      <c r="GV114" s="499"/>
    </row>
    <row r="115" spans="1:208">
      <c r="A115" s="173"/>
      <c r="C115" s="384"/>
      <c r="D115" s="384" t="s">
        <v>378</v>
      </c>
      <c r="E115" s="384" t="s">
        <v>379</v>
      </c>
      <c r="F115" s="500" t="e">
        <f t="shared" ref="F115:AK115" si="828">F114/E114-1</f>
        <v>#VALUE!</v>
      </c>
      <c r="G115" s="500">
        <f t="shared" si="828"/>
        <v>-0.13673805601317957</v>
      </c>
      <c r="H115" s="500">
        <f t="shared" si="828"/>
        <v>-1.9083969465648609E-3</v>
      </c>
      <c r="I115" s="500">
        <f t="shared" si="828"/>
        <v>0.39770554493307841</v>
      </c>
      <c r="J115" s="500">
        <f t="shared" si="828"/>
        <v>-3.0095759233926156E-2</v>
      </c>
      <c r="K115" s="500">
        <f t="shared" si="828"/>
        <v>-0.29619181946403383</v>
      </c>
      <c r="L115" s="500">
        <f t="shared" si="828"/>
        <v>-3.2064128256513058E-2</v>
      </c>
      <c r="M115" s="500">
        <f t="shared" si="828"/>
        <v>7.4534161490683148E-2</v>
      </c>
      <c r="N115" s="500">
        <f t="shared" si="828"/>
        <v>1.9267822736031004E-3</v>
      </c>
      <c r="O115" s="500">
        <f t="shared" si="828"/>
        <v>-7.6923076923076872E-2</v>
      </c>
      <c r="P115" s="500">
        <f t="shared" si="828"/>
        <v>-3.125E-2</v>
      </c>
      <c r="Q115" s="500">
        <f t="shared" si="828"/>
        <v>-2.1505376344086002E-2</v>
      </c>
      <c r="R115" s="501">
        <f t="shared" si="828"/>
        <v>0.26593406593406588</v>
      </c>
      <c r="S115" s="501">
        <f t="shared" si="828"/>
        <v>-0.12673611111111116</v>
      </c>
      <c r="T115" s="501">
        <f t="shared" si="828"/>
        <v>-5.7654075546719641E-2</v>
      </c>
      <c r="U115" s="501">
        <f t="shared" si="828"/>
        <v>0.30379746835443044</v>
      </c>
      <c r="V115" s="501">
        <f t="shared" si="828"/>
        <v>-5.9870550161812308E-2</v>
      </c>
      <c r="W115" s="501">
        <f t="shared" si="828"/>
        <v>0.36144578313253017</v>
      </c>
      <c r="X115" s="501">
        <f t="shared" si="828"/>
        <v>7.332490518331225E-2</v>
      </c>
      <c r="Y115" s="501">
        <f t="shared" si="828"/>
        <v>-0.15665488810365136</v>
      </c>
      <c r="Z115" s="501">
        <f t="shared" si="828"/>
        <v>0.18016759776536317</v>
      </c>
      <c r="AA115" s="501">
        <f t="shared" si="828"/>
        <v>-0.12662721893491125</v>
      </c>
      <c r="AB115" s="501">
        <f t="shared" si="828"/>
        <v>4.0650406504065817E-3</v>
      </c>
      <c r="AC115" s="501">
        <f t="shared" si="828"/>
        <v>0.12145748987854255</v>
      </c>
      <c r="AD115" s="501">
        <f t="shared" si="828"/>
        <v>5.7761732851985492E-2</v>
      </c>
      <c r="AE115" s="501">
        <f t="shared" si="828"/>
        <v>-0.20250284414106945</v>
      </c>
      <c r="AF115" s="501">
        <f t="shared" si="828"/>
        <v>0.19115549215406569</v>
      </c>
      <c r="AG115" s="501">
        <f t="shared" si="828"/>
        <v>-0.16047904191616769</v>
      </c>
      <c r="AH115" s="501">
        <f t="shared" si="828"/>
        <v>0.26248216833095572</v>
      </c>
      <c r="AI115" s="501">
        <f t="shared" si="828"/>
        <v>-7.2316384180791005E-2</v>
      </c>
      <c r="AJ115" s="502">
        <f t="shared" si="828"/>
        <v>-7.7953714981729649E-2</v>
      </c>
      <c r="AK115" s="502">
        <f t="shared" si="828"/>
        <v>0.34610303830911482</v>
      </c>
      <c r="AL115" s="502">
        <f t="shared" ref="AL115:BQ115" si="829">AL114/AK114-1</f>
        <v>2.6496565260059057E-2</v>
      </c>
      <c r="AM115" s="502">
        <f t="shared" si="829"/>
        <v>-0.22370936902485661</v>
      </c>
      <c r="AN115" s="502">
        <f t="shared" si="829"/>
        <v>0.16995073891625623</v>
      </c>
      <c r="AO115" s="502">
        <f t="shared" si="829"/>
        <v>-9.5789473684210535E-2</v>
      </c>
      <c r="AP115" s="502">
        <f t="shared" si="829"/>
        <v>0.15599534342258448</v>
      </c>
      <c r="AQ115" s="502">
        <f t="shared" si="829"/>
        <v>-0.29707955689828802</v>
      </c>
      <c r="AR115" s="502">
        <f t="shared" si="829"/>
        <v>0.51862464183381096</v>
      </c>
      <c r="AS115" s="502">
        <f t="shared" si="829"/>
        <v>-0.24339622641509429</v>
      </c>
      <c r="AT115" s="502">
        <f t="shared" si="829"/>
        <v>0.2057356608478802</v>
      </c>
      <c r="AU115" s="502">
        <f t="shared" si="829"/>
        <v>-0.21406411582213025</v>
      </c>
      <c r="AV115" s="502">
        <f t="shared" si="829"/>
        <v>0.24342105263157898</v>
      </c>
      <c r="AW115" s="502">
        <f t="shared" si="829"/>
        <v>7.5132275132275161E-2</v>
      </c>
      <c r="AX115" s="502">
        <f t="shared" si="829"/>
        <v>8.8582677165354395E-2</v>
      </c>
      <c r="AY115" s="502">
        <f t="shared" si="829"/>
        <v>-6.9620253164557E-2</v>
      </c>
      <c r="AZ115" s="502">
        <f t="shared" si="829"/>
        <v>2.3323615160349753E-2</v>
      </c>
      <c r="BA115" s="502">
        <f t="shared" si="829"/>
        <v>6.0778727445394143E-2</v>
      </c>
      <c r="BB115" s="502">
        <f t="shared" si="829"/>
        <v>-1.25335720680394E-2</v>
      </c>
      <c r="BC115" s="502">
        <f t="shared" si="829"/>
        <v>-0.28286491387126023</v>
      </c>
      <c r="BD115" s="502">
        <f t="shared" si="829"/>
        <v>0.12262958280657399</v>
      </c>
      <c r="BE115" s="502">
        <f t="shared" si="829"/>
        <v>-2.7027027027026973E-2</v>
      </c>
      <c r="BF115" s="502">
        <f t="shared" si="829"/>
        <v>0.31481481481481488</v>
      </c>
      <c r="BG115" s="502">
        <f t="shared" si="829"/>
        <v>-0.52640845070422537</v>
      </c>
      <c r="BH115" s="502">
        <f t="shared" si="829"/>
        <v>0.29739776951672869</v>
      </c>
      <c r="BI115" s="503">
        <f t="shared" si="829"/>
        <v>0.27936962750716332</v>
      </c>
      <c r="BJ115" s="503">
        <f t="shared" si="829"/>
        <v>0.37849944008958558</v>
      </c>
      <c r="BK115" s="503">
        <f t="shared" si="829"/>
        <v>-9.3419983753046276E-2</v>
      </c>
      <c r="BL115" s="503">
        <f t="shared" si="829"/>
        <v>-8.8709677419354982E-2</v>
      </c>
      <c r="BM115" s="503">
        <f t="shared" si="829"/>
        <v>8.947885939036393E-2</v>
      </c>
      <c r="BN115" s="503">
        <f t="shared" si="829"/>
        <v>-7.4007220216606551E-2</v>
      </c>
      <c r="BO115" s="749">
        <f t="shared" si="829"/>
        <v>-3.6062378167641351E-2</v>
      </c>
      <c r="BP115" s="503">
        <f t="shared" si="829"/>
        <v>6.1678463094034353E-2</v>
      </c>
      <c r="BQ115" s="503">
        <f t="shared" si="829"/>
        <v>-9.52380952380949E-3</v>
      </c>
      <c r="BR115" s="503">
        <f t="shared" ref="BR115:CW115" si="830">BR114/BQ114-1</f>
        <v>0.21826923076923066</v>
      </c>
      <c r="BS115" s="503">
        <f t="shared" si="830"/>
        <v>-0.49329123914759276</v>
      </c>
      <c r="BT115" s="503">
        <f t="shared" si="830"/>
        <v>0.52024922118380057</v>
      </c>
      <c r="BU115" s="503">
        <f t="shared" si="830"/>
        <v>0.33196721311475419</v>
      </c>
      <c r="BV115" s="503">
        <f t="shared" si="830"/>
        <v>8.0000000000000071E-2</v>
      </c>
      <c r="BW115" s="503">
        <f t="shared" si="830"/>
        <v>6.1253561253561184E-2</v>
      </c>
      <c r="BX115" s="503">
        <f t="shared" si="830"/>
        <v>-6.7114093959731447E-3</v>
      </c>
      <c r="BY115" s="503">
        <f t="shared" si="830"/>
        <v>8.8513513513513553E-2</v>
      </c>
      <c r="BZ115" s="503">
        <f t="shared" si="830"/>
        <v>-0.15021725636250771</v>
      </c>
      <c r="CA115" s="749">
        <f t="shared" si="830"/>
        <v>-0.51862673484295108</v>
      </c>
      <c r="CB115" s="503">
        <f t="shared" si="830"/>
        <v>0.12139605462822467</v>
      </c>
      <c r="CC115" s="503">
        <f t="shared" si="830"/>
        <v>0.79972936400541261</v>
      </c>
      <c r="CD115" s="503">
        <f t="shared" si="830"/>
        <v>0.16240601503759389</v>
      </c>
      <c r="CE115" s="503">
        <f t="shared" si="830"/>
        <v>0.31953428201811129</v>
      </c>
      <c r="CF115" s="503">
        <f t="shared" si="830"/>
        <v>0.33529411764705874</v>
      </c>
      <c r="CG115" s="503">
        <f t="shared" si="830"/>
        <v>-6.9750367107195288E-2</v>
      </c>
      <c r="CH115" s="503">
        <f t="shared" si="830"/>
        <v>-0.14048934490923437</v>
      </c>
      <c r="CI115" s="503">
        <f t="shared" si="830"/>
        <v>-4.6372819100091833E-2</v>
      </c>
      <c r="CJ115" s="503">
        <f t="shared" si="830"/>
        <v>0.26721232546942697</v>
      </c>
      <c r="CK115" s="503">
        <f t="shared" si="830"/>
        <v>8.0167173252279733E-2</v>
      </c>
      <c r="CL115" s="503">
        <f t="shared" si="830"/>
        <v>-0.10270840661273306</v>
      </c>
      <c r="CM115" s="503">
        <f t="shared" si="830"/>
        <v>-0.11720893767150142</v>
      </c>
      <c r="CN115" s="503">
        <f t="shared" si="830"/>
        <v>3.0639431616340973E-2</v>
      </c>
      <c r="CO115" s="503">
        <f t="shared" si="830"/>
        <v>0.46143903489875049</v>
      </c>
      <c r="CP115" s="503">
        <f t="shared" si="830"/>
        <v>-5.2771226415094352E-2</v>
      </c>
      <c r="CQ115" s="503">
        <f t="shared" si="830"/>
        <v>-0.20666044195455957</v>
      </c>
      <c r="CR115" s="503">
        <f t="shared" si="830"/>
        <v>0.18438603373872109</v>
      </c>
      <c r="CS115" s="503">
        <f t="shared" si="830"/>
        <v>0.19509771447499169</v>
      </c>
      <c r="CT115" s="503">
        <f t="shared" si="830"/>
        <v>-0.15077605321507759</v>
      </c>
      <c r="CU115" s="503">
        <f t="shared" si="830"/>
        <v>-0.12663185378590081</v>
      </c>
      <c r="CV115" s="503">
        <f t="shared" si="830"/>
        <v>0.54857997010463388</v>
      </c>
      <c r="CW115" s="503">
        <f t="shared" si="830"/>
        <v>-0.15781853281853286</v>
      </c>
      <c r="CX115" s="503">
        <f t="shared" ref="CX115:DR115" si="831">CX114/CW114-1</f>
        <v>3.2664756446991294E-2</v>
      </c>
      <c r="CY115" s="503">
        <f t="shared" si="831"/>
        <v>-0.10682574916759158</v>
      </c>
      <c r="CZ115" s="503">
        <f t="shared" si="831"/>
        <v>-3.4172103137620757E-3</v>
      </c>
      <c r="DA115" s="503">
        <f t="shared" si="831"/>
        <v>0.2188279301745637</v>
      </c>
      <c r="DB115" s="503">
        <f t="shared" si="831"/>
        <v>8.9514066496163558E-3</v>
      </c>
      <c r="DC115" s="503">
        <f t="shared" si="831"/>
        <v>-0.13586818757921415</v>
      </c>
      <c r="DD115" s="503">
        <f t="shared" si="831"/>
        <v>2.581402170724556E-2</v>
      </c>
      <c r="DE115" s="503">
        <f t="shared" si="831"/>
        <v>0.12639405204460963</v>
      </c>
      <c r="DF115" s="503">
        <f t="shared" si="831"/>
        <v>-0.13074384361513069</v>
      </c>
      <c r="DG115" s="503">
        <f t="shared" si="831"/>
        <v>-0.11915887850467288</v>
      </c>
      <c r="DH115" s="503">
        <f t="shared" si="831"/>
        <v>4.8408488063660382E-2</v>
      </c>
      <c r="DI115" s="503">
        <f t="shared" si="831"/>
        <v>0.11195445920303615</v>
      </c>
      <c r="DJ115" s="503">
        <f t="shared" si="831"/>
        <v>0.11575654152445969</v>
      </c>
      <c r="DK115" s="503">
        <f t="shared" si="831"/>
        <v>-0.35712464950293143</v>
      </c>
      <c r="DL115" s="503">
        <f t="shared" si="831"/>
        <v>-0.8544805709754163</v>
      </c>
      <c r="DM115" s="503">
        <f t="shared" si="831"/>
        <v>-0.98637602179836514</v>
      </c>
      <c r="DN115" s="503">
        <f t="shared" si="831"/>
        <v>-0.19999999999999996</v>
      </c>
      <c r="DO115" s="503">
        <f t="shared" si="831"/>
        <v>-0.5</v>
      </c>
      <c r="DP115" s="503">
        <f t="shared" si="831"/>
        <v>0</v>
      </c>
      <c r="DQ115" s="503">
        <f t="shared" si="831"/>
        <v>2</v>
      </c>
      <c r="DR115" s="503">
        <f t="shared" si="831"/>
        <v>0</v>
      </c>
      <c r="DS115" s="503">
        <f t="shared" ref="DS115:EC115" si="832">DS114/DR114-1</f>
        <v>-0.66666666666666674</v>
      </c>
      <c r="DT115" s="503">
        <f t="shared" si="832"/>
        <v>-1</v>
      </c>
      <c r="DU115" s="503" t="e">
        <f t="shared" si="832"/>
        <v>#DIV/0!</v>
      </c>
      <c r="DV115" s="503">
        <f t="shared" si="832"/>
        <v>0.75</v>
      </c>
      <c r="DW115" s="503">
        <f t="shared" si="832"/>
        <v>-0.3928571428571429</v>
      </c>
      <c r="DX115" s="503">
        <f t="shared" si="832"/>
        <v>-0.11764705882352944</v>
      </c>
      <c r="DY115" s="503">
        <f t="shared" si="832"/>
        <v>-0.66666666666666674</v>
      </c>
      <c r="DZ115" s="503">
        <f t="shared" si="832"/>
        <v>2</v>
      </c>
      <c r="EA115" s="503">
        <f t="shared" si="832"/>
        <v>-0.33333333333333337</v>
      </c>
      <c r="EB115" s="503">
        <f t="shared" si="832"/>
        <v>0.30000000000000004</v>
      </c>
      <c r="EC115" s="503">
        <f t="shared" si="832"/>
        <v>7.6923076923076872E-2</v>
      </c>
      <c r="ED115" s="503">
        <f t="shared" ref="ED115:EJ115" si="833">ED114/EC114-1</f>
        <v>0</v>
      </c>
      <c r="EE115" s="503">
        <f t="shared" si="833"/>
        <v>0.28571428571428581</v>
      </c>
      <c r="EF115" s="503">
        <f t="shared" si="833"/>
        <v>-0.77777777777777779</v>
      </c>
      <c r="EG115" s="503">
        <f t="shared" si="833"/>
        <v>-0.5</v>
      </c>
      <c r="EH115" s="503">
        <f t="shared" si="833"/>
        <v>0.5</v>
      </c>
      <c r="EI115" s="503">
        <f t="shared" si="833"/>
        <v>-1</v>
      </c>
      <c r="EJ115" s="503" t="e">
        <f t="shared" si="833"/>
        <v>#DIV/0!</v>
      </c>
      <c r="EK115" s="503">
        <f t="shared" ref="EK115:FR115" si="834">EK114/EJ114-1</f>
        <v>-0.75</v>
      </c>
      <c r="EL115" s="503">
        <f t="shared" si="834"/>
        <v>10</v>
      </c>
      <c r="EM115" s="503">
        <f t="shared" si="834"/>
        <v>7.8181818181818183</v>
      </c>
      <c r="EN115" s="503">
        <f t="shared" si="834"/>
        <v>6.7113402061855671</v>
      </c>
      <c r="EO115" s="503">
        <f t="shared" si="834"/>
        <v>1.5093582887700534</v>
      </c>
      <c r="EP115" s="503">
        <f t="shared" si="834"/>
        <v>-7.5119872136387822E-2</v>
      </c>
      <c r="EQ115" s="503">
        <f t="shared" si="834"/>
        <v>0.98617511520737322</v>
      </c>
      <c r="ER115" s="503">
        <f t="shared" si="834"/>
        <v>-0.30974477958236657</v>
      </c>
      <c r="ES115" s="503">
        <f t="shared" si="834"/>
        <v>0.55294117647058827</v>
      </c>
      <c r="ET115" s="503">
        <f t="shared" si="834"/>
        <v>-5.6277056277056259E-2</v>
      </c>
      <c r="EU115" s="503">
        <f t="shared" si="834"/>
        <v>-0.27694954128440363</v>
      </c>
      <c r="EV115" s="503">
        <f t="shared" si="834"/>
        <v>0.25416336241078508</v>
      </c>
      <c r="EW115" s="503">
        <f t="shared" si="834"/>
        <v>-0.12709453050901043</v>
      </c>
      <c r="EX115" s="503">
        <f t="shared" si="834"/>
        <v>0.32850416515755154</v>
      </c>
      <c r="EY115" s="503">
        <f t="shared" si="834"/>
        <v>-0.15567066521264994</v>
      </c>
      <c r="EZ115" s="503">
        <f t="shared" si="834"/>
        <v>0.27381336777526633</v>
      </c>
      <c r="FA115" s="503">
        <f t="shared" si="834"/>
        <v>-1.520912547528519E-2</v>
      </c>
      <c r="FB115" s="503">
        <f t="shared" si="834"/>
        <v>2.1879021879021909E-2</v>
      </c>
      <c r="FC115" s="503">
        <f t="shared" si="834"/>
        <v>-0.1302267002518892</v>
      </c>
      <c r="FD115" s="503">
        <f t="shared" si="834"/>
        <v>0.19374456993918332</v>
      </c>
      <c r="FE115" s="503">
        <f t="shared" si="834"/>
        <v>-6.5502183406113579E-2</v>
      </c>
      <c r="FF115" s="503">
        <f t="shared" si="834"/>
        <v>0.11915887850467288</v>
      </c>
      <c r="FG115" s="503">
        <f t="shared" si="834"/>
        <v>-8.3739271630712153E-2</v>
      </c>
      <c r="FH115" s="503">
        <f t="shared" si="834"/>
        <v>-6.6835443037974729E-2</v>
      </c>
      <c r="FI115" s="503">
        <f t="shared" si="834"/>
        <v>0.15192620727075412</v>
      </c>
      <c r="FJ115" s="503">
        <f t="shared" si="834"/>
        <v>-9.3970796043334914E-2</v>
      </c>
      <c r="FK115" s="503">
        <f t="shared" si="834"/>
        <v>-7.9542500649857018E-2</v>
      </c>
      <c r="FL115" s="503">
        <f t="shared" si="834"/>
        <v>1.0731431798926883E-2</v>
      </c>
      <c r="FM115" s="503">
        <f t="shared" si="834"/>
        <v>0.2830399552947751</v>
      </c>
      <c r="FN115" s="503">
        <f t="shared" si="834"/>
        <v>-9.5818815331010443E-2</v>
      </c>
      <c r="FO115" s="503">
        <f t="shared" si="834"/>
        <v>-0.1601637764932563</v>
      </c>
      <c r="FP115" s="503">
        <f t="shared" si="834"/>
        <v>0.25236593059936907</v>
      </c>
      <c r="FQ115" s="503">
        <f t="shared" si="834"/>
        <v>-8.3810396152965372E-2</v>
      </c>
      <c r="FR115" s="503">
        <f t="shared" si="834"/>
        <v>0.179455136215946</v>
      </c>
      <c r="FS115" s="503">
        <f t="shared" ref="FS115:GE115" si="835">FS114/FR114-1</f>
        <v>-0.28311082856537406</v>
      </c>
      <c r="FT115" s="503">
        <f t="shared" si="835"/>
        <v>6.3848655039905333E-2</v>
      </c>
      <c r="FU115" s="503">
        <f t="shared" si="835"/>
        <v>0.16615726590719637</v>
      </c>
      <c r="FV115" s="503">
        <f t="shared" si="835"/>
        <v>0.21825113176078159</v>
      </c>
      <c r="FW115" s="503">
        <f t="shared" si="835"/>
        <v>-0.13886172501466854</v>
      </c>
      <c r="FX115" s="503">
        <f t="shared" si="835"/>
        <v>-3.1569384510561016E-2</v>
      </c>
      <c r="FY115" s="503">
        <f t="shared" si="835"/>
        <v>0.37476547842401509</v>
      </c>
      <c r="FZ115" s="503">
        <f t="shared" si="835"/>
        <v>-0.3077447969976117</v>
      </c>
      <c r="GA115" s="503">
        <f t="shared" si="835"/>
        <v>-0.11680630852636764</v>
      </c>
      <c r="GB115" s="503">
        <f t="shared" si="835"/>
        <v>0.1219308035714286</v>
      </c>
      <c r="GC115" s="503">
        <f t="shared" si="835"/>
        <v>0.17707038050236257</v>
      </c>
      <c r="GD115" s="503">
        <f t="shared" si="835"/>
        <v>5.9370378195647611E-2</v>
      </c>
      <c r="GE115" s="503">
        <f t="shared" si="835"/>
        <v>-0.20542481053051453</v>
      </c>
      <c r="GF115" s="503"/>
      <c r="GG115" s="503"/>
      <c r="GH115" s="9"/>
      <c r="GI115" s="9"/>
      <c r="GJ115" s="9"/>
      <c r="GK115" s="9"/>
      <c r="GL115" s="9"/>
      <c r="GM115" s="9"/>
      <c r="GN115" s="9"/>
      <c r="GO115" s="9"/>
      <c r="GP115" s="9"/>
      <c r="GQ115" s="9"/>
      <c r="GR115" s="9"/>
      <c r="GS115" s="9"/>
      <c r="GT115" s="9"/>
      <c r="GU115" s="9"/>
      <c r="GV115" s="9"/>
      <c r="GW115" s="173"/>
      <c r="GX115" s="173"/>
      <c r="GY115" s="173"/>
      <c r="GZ115" s="173"/>
    </row>
    <row r="116" spans="1:208">
      <c r="A116" s="173"/>
      <c r="C116" s="188"/>
      <c r="D116" s="188" t="s">
        <v>138</v>
      </c>
      <c r="E116" s="188" t="s">
        <v>139</v>
      </c>
      <c r="F116" s="207" t="e">
        <f>F114/#REF!-1</f>
        <v>#REF!</v>
      </c>
      <c r="G116" s="207" t="e">
        <f>G114/#REF!-1</f>
        <v>#REF!</v>
      </c>
      <c r="H116" s="207" t="e">
        <f>H114/#REF!-1</f>
        <v>#REF!</v>
      </c>
      <c r="I116" s="207" t="e">
        <f>I114/#REF!-1</f>
        <v>#REF!</v>
      </c>
      <c r="J116" s="207" t="e">
        <f>J114/#REF!-1</f>
        <v>#REF!</v>
      </c>
      <c r="K116" s="207" t="e">
        <f>K114/#REF!-1</f>
        <v>#REF!</v>
      </c>
      <c r="L116" s="207" t="e">
        <f t="shared" ref="L116:Q116" si="836">L114/#REF!-1</f>
        <v>#REF!</v>
      </c>
      <c r="M116" s="207" t="e">
        <f t="shared" si="836"/>
        <v>#REF!</v>
      </c>
      <c r="N116" s="207" t="e">
        <f t="shared" si="836"/>
        <v>#REF!</v>
      </c>
      <c r="O116" s="207" t="e">
        <f t="shared" si="836"/>
        <v>#REF!</v>
      </c>
      <c r="P116" s="207" t="e">
        <f t="shared" si="836"/>
        <v>#REF!</v>
      </c>
      <c r="Q116" s="207" t="e">
        <f t="shared" si="836"/>
        <v>#REF!</v>
      </c>
      <c r="R116" s="306">
        <f t="shared" ref="R116:AW116" si="837">R114/F114-1</f>
        <v>-5.107084019769359E-2</v>
      </c>
      <c r="S116" s="306">
        <f t="shared" si="837"/>
        <v>-4.0076335877862634E-2</v>
      </c>
      <c r="T116" s="306">
        <f t="shared" si="837"/>
        <v>-9.3690248565965528E-2</v>
      </c>
      <c r="U116" s="306">
        <f t="shared" si="837"/>
        <v>-0.15458276333789334</v>
      </c>
      <c r="V116" s="306">
        <f t="shared" si="837"/>
        <v>-0.1805359661495064</v>
      </c>
      <c r="W116" s="306">
        <f t="shared" si="837"/>
        <v>0.58517034068136264</v>
      </c>
      <c r="X116" s="306">
        <f t="shared" si="837"/>
        <v>0.7577639751552796</v>
      </c>
      <c r="Y116" s="306">
        <f t="shared" si="837"/>
        <v>0.37957610789980722</v>
      </c>
      <c r="Z116" s="306">
        <f t="shared" si="837"/>
        <v>0.625</v>
      </c>
      <c r="AA116" s="306">
        <f t="shared" si="837"/>
        <v>0.53750000000000009</v>
      </c>
      <c r="AB116" s="306">
        <f t="shared" si="837"/>
        <v>0.59354838709677415</v>
      </c>
      <c r="AC116" s="306">
        <f t="shared" si="837"/>
        <v>0.82637362637362632</v>
      </c>
      <c r="AD116" s="306">
        <f t="shared" si="837"/>
        <v>0.52604166666666674</v>
      </c>
      <c r="AE116" s="306">
        <f t="shared" si="837"/>
        <v>0.39363817097415499</v>
      </c>
      <c r="AF116" s="306">
        <f t="shared" si="837"/>
        <v>0.76160337552742607</v>
      </c>
      <c r="AG116" s="306">
        <f t="shared" si="837"/>
        <v>0.13430420711974111</v>
      </c>
      <c r="AH116" s="306">
        <f t="shared" si="837"/>
        <v>0.52323580034423411</v>
      </c>
      <c r="AI116" s="306">
        <f t="shared" si="837"/>
        <v>3.792667509481662E-2</v>
      </c>
      <c r="AJ116" s="10">
        <f t="shared" si="837"/>
        <v>-0.10836277974087161</v>
      </c>
      <c r="AK116" s="10">
        <f t="shared" si="837"/>
        <v>0.4231843575418992</v>
      </c>
      <c r="AL116" s="10">
        <f t="shared" si="837"/>
        <v>0.23786982248520716</v>
      </c>
      <c r="AM116" s="10">
        <f t="shared" si="837"/>
        <v>0.10027100271002709</v>
      </c>
      <c r="AN116" s="10">
        <f t="shared" si="837"/>
        <v>0.28205128205128216</v>
      </c>
      <c r="AO116" s="10">
        <f t="shared" si="837"/>
        <v>3.3694344163658352E-2</v>
      </c>
      <c r="AP116" s="10">
        <f t="shared" si="837"/>
        <v>0.12969283276450505</v>
      </c>
      <c r="AQ116" s="10">
        <f t="shared" si="837"/>
        <v>-4.2796005706133844E-3</v>
      </c>
      <c r="AR116" s="10">
        <f t="shared" si="837"/>
        <v>0.26946107784431139</v>
      </c>
      <c r="AS116" s="10">
        <f t="shared" si="837"/>
        <v>0.14407988587731801</v>
      </c>
      <c r="AT116" s="10">
        <f t="shared" si="837"/>
        <v>9.2655367231638364E-2</v>
      </c>
      <c r="AU116" s="10">
        <f t="shared" si="837"/>
        <v>-7.4299634591960984E-2</v>
      </c>
      <c r="AV116" s="10">
        <f t="shared" si="837"/>
        <v>0.24834874504623516</v>
      </c>
      <c r="AW116" s="10">
        <f t="shared" si="837"/>
        <v>-2.9440628066731422E-3</v>
      </c>
      <c r="AX116" s="10">
        <f t="shared" ref="AX116:BX116" si="838">AX114/AL114-1</f>
        <v>5.7361376673040088E-2</v>
      </c>
      <c r="AY116" s="10">
        <f t="shared" si="838"/>
        <v>0.26724137931034475</v>
      </c>
      <c r="AZ116" s="10">
        <f t="shared" si="838"/>
        <v>0.10842105263157897</v>
      </c>
      <c r="BA116" s="10">
        <f t="shared" si="838"/>
        <v>0.30034924330616986</v>
      </c>
      <c r="BB116" s="10">
        <f t="shared" si="838"/>
        <v>0.11077542799597184</v>
      </c>
      <c r="BC116" s="10">
        <f t="shared" si="838"/>
        <v>0.13323782234957027</v>
      </c>
      <c r="BD116" s="10">
        <f t="shared" si="838"/>
        <v>-0.16226415094339619</v>
      </c>
      <c r="BE116" s="10">
        <f t="shared" si="838"/>
        <v>7.7306733167082253E-2</v>
      </c>
      <c r="BF116" s="10">
        <f t="shared" si="838"/>
        <v>0.17476732161323683</v>
      </c>
      <c r="BG116" s="10">
        <f t="shared" si="838"/>
        <v>-0.29210526315789476</v>
      </c>
      <c r="BH116" s="10">
        <f t="shared" si="838"/>
        <v>-0.26137566137566137</v>
      </c>
      <c r="BI116" s="487">
        <f t="shared" si="838"/>
        <v>-0.12106299212598426</v>
      </c>
      <c r="BJ116" s="487">
        <f t="shared" si="838"/>
        <v>0.11301989150090419</v>
      </c>
      <c r="BK116" s="487">
        <f t="shared" si="838"/>
        <v>8.4548104956268189E-2</v>
      </c>
      <c r="BL116" s="487">
        <f t="shared" si="838"/>
        <v>-3.4188034188034289E-2</v>
      </c>
      <c r="BM116" s="487">
        <f t="shared" si="838"/>
        <v>-8.0572963294538447E-3</v>
      </c>
      <c r="BN116" s="487">
        <f t="shared" si="838"/>
        <v>-6.9809610154125123E-2</v>
      </c>
      <c r="BO116" s="736">
        <f t="shared" si="838"/>
        <v>0.25031605562579018</v>
      </c>
      <c r="BP116" s="487">
        <f t="shared" si="838"/>
        <v>0.18243243243243246</v>
      </c>
      <c r="BQ116" s="487">
        <f t="shared" si="838"/>
        <v>0.20370370370370372</v>
      </c>
      <c r="BR116" s="487">
        <f t="shared" si="838"/>
        <v>0.11531690140845074</v>
      </c>
      <c r="BS116" s="487">
        <f t="shared" si="838"/>
        <v>0.19330855018587356</v>
      </c>
      <c r="BT116" s="487">
        <f t="shared" si="838"/>
        <v>0.3982808022922637</v>
      </c>
      <c r="BU116" s="487">
        <f t="shared" si="838"/>
        <v>0.45576707726763721</v>
      </c>
      <c r="BV116" s="487">
        <f t="shared" si="838"/>
        <v>0.1405361494719739</v>
      </c>
      <c r="BW116" s="487">
        <f t="shared" si="838"/>
        <v>0.33512544802867383</v>
      </c>
      <c r="BX116" s="487">
        <f t="shared" si="838"/>
        <v>0.45526057030481826</v>
      </c>
      <c r="BY116" s="487">
        <f t="shared" ref="BY116:DI116" si="839">BY114/BM114-1</f>
        <v>0.45397111913357402</v>
      </c>
      <c r="BZ116" s="487">
        <f t="shared" si="839"/>
        <v>0.334307992202729</v>
      </c>
      <c r="CA116" s="736">
        <f t="shared" si="839"/>
        <v>-0.3336703741152679</v>
      </c>
      <c r="CB116" s="487">
        <f t="shared" si="839"/>
        <v>-0.29619047619047623</v>
      </c>
      <c r="CC116" s="487">
        <f t="shared" si="839"/>
        <v>0.27884615384615374</v>
      </c>
      <c r="CD116" s="487">
        <f t="shared" si="839"/>
        <v>0.22020520915548536</v>
      </c>
      <c r="CE116" s="487">
        <f t="shared" si="839"/>
        <v>2.1775700934579438</v>
      </c>
      <c r="CF116" s="487">
        <f t="shared" si="839"/>
        <v>1.790983606557377</v>
      </c>
      <c r="CG116" s="487">
        <f t="shared" si="839"/>
        <v>0.94923076923076932</v>
      </c>
      <c r="CH116" s="487">
        <f t="shared" si="839"/>
        <v>0.55128205128205132</v>
      </c>
      <c r="CI116" s="487">
        <f t="shared" si="839"/>
        <v>0.39395973154362407</v>
      </c>
      <c r="CJ116" s="487">
        <f t="shared" si="839"/>
        <v>0.77837837837837842</v>
      </c>
      <c r="CK116" s="487">
        <f t="shared" si="839"/>
        <v>0.76474239602731231</v>
      </c>
      <c r="CL116" s="487">
        <f t="shared" si="839"/>
        <v>0.86340394448502567</v>
      </c>
      <c r="CM116" s="487">
        <f t="shared" si="839"/>
        <v>2.4172989377845222</v>
      </c>
      <c r="CN116" s="487">
        <f t="shared" si="839"/>
        <v>2.1407307171853858</v>
      </c>
      <c r="CO116" s="487">
        <f t="shared" si="839"/>
        <v>1.5503759398496242</v>
      </c>
      <c r="CP116" s="487">
        <f t="shared" si="839"/>
        <v>1.0782664941785254</v>
      </c>
      <c r="CQ116" s="487">
        <f t="shared" si="839"/>
        <v>0.24950980392156863</v>
      </c>
      <c r="CR116" s="487">
        <f t="shared" si="839"/>
        <v>0.10829662261380313</v>
      </c>
      <c r="CS116" s="487">
        <f t="shared" si="839"/>
        <v>0.42383583267561176</v>
      </c>
      <c r="CT116" s="487">
        <f t="shared" si="839"/>
        <v>0.40679522497704323</v>
      </c>
      <c r="CU116" s="487">
        <f t="shared" si="839"/>
        <v>0.28839672604718336</v>
      </c>
      <c r="CV116" s="487">
        <f t="shared" si="839"/>
        <v>0.57446808510638303</v>
      </c>
      <c r="CW116" s="487">
        <f t="shared" si="839"/>
        <v>0.22757650369328175</v>
      </c>
      <c r="CX116" s="487">
        <f t="shared" si="839"/>
        <v>0.41277930223441794</v>
      </c>
      <c r="CY116" s="487">
        <f t="shared" si="839"/>
        <v>0.42939609236234455</v>
      </c>
      <c r="CZ116" s="487">
        <f t="shared" si="839"/>
        <v>0.38216286083584672</v>
      </c>
      <c r="DA116" s="487">
        <f t="shared" si="839"/>
        <v>0.1527122641509433</v>
      </c>
      <c r="DB116" s="487">
        <f t="shared" si="839"/>
        <v>0.22782446311858084</v>
      </c>
      <c r="DC116" s="487">
        <f t="shared" si="839"/>
        <v>0.33738721067085131</v>
      </c>
      <c r="DD116" s="487">
        <f t="shared" si="839"/>
        <v>0.15833057303742959</v>
      </c>
      <c r="DE116" s="487">
        <f t="shared" si="839"/>
        <v>9.1740576496674109E-2</v>
      </c>
      <c r="DF116" s="487">
        <f t="shared" si="839"/>
        <v>0.11749347258485643</v>
      </c>
      <c r="DG116" s="487">
        <f t="shared" si="839"/>
        <v>0.12705530642750373</v>
      </c>
      <c r="DH116" s="487">
        <f t="shared" si="839"/>
        <v>-0.23696911196911197</v>
      </c>
      <c r="DI116" s="487">
        <f t="shared" si="839"/>
        <v>7.4498567335243848E-3</v>
      </c>
      <c r="DJ116" s="487">
        <f t="shared" ref="DJ116:DR116" si="840">DJ114/CX114-1</f>
        <v>8.8512763596004351E-2</v>
      </c>
      <c r="DK116" s="487">
        <f t="shared" si="840"/>
        <v>-0.21652687169928553</v>
      </c>
      <c r="DL116" s="487">
        <f t="shared" si="840"/>
        <v>-0.88559850374064841</v>
      </c>
      <c r="DM116" s="487">
        <f t="shared" si="840"/>
        <v>-0.99872122762148341</v>
      </c>
      <c r="DN116" s="487">
        <f t="shared" si="840"/>
        <v>-0.99898605830164766</v>
      </c>
      <c r="DO116" s="487">
        <f t="shared" si="840"/>
        <v>-0.99941331768847175</v>
      </c>
      <c r="DP116" s="487">
        <f t="shared" si="840"/>
        <v>-0.99942808121246784</v>
      </c>
      <c r="DQ116" s="487">
        <f t="shared" si="840"/>
        <v>-0.99847677075399843</v>
      </c>
      <c r="DR116" s="487">
        <f t="shared" si="840"/>
        <v>-0.99824766355140182</v>
      </c>
      <c r="DS116" s="487">
        <f t="shared" ref="DS116:EC116" si="841">DS114/DG114-1</f>
        <v>-0.99933687002652516</v>
      </c>
      <c r="DT116" s="487">
        <f t="shared" si="841"/>
        <v>-1</v>
      </c>
      <c r="DU116" s="487">
        <f t="shared" si="841"/>
        <v>-0.99544937428896474</v>
      </c>
      <c r="DV116" s="487">
        <f t="shared" si="841"/>
        <v>-0.99286260514912061</v>
      </c>
      <c r="DW116" s="487">
        <f t="shared" si="841"/>
        <v>-0.99325931800158607</v>
      </c>
      <c r="DX116" s="487">
        <f t="shared" si="841"/>
        <v>-0.95912806539509532</v>
      </c>
      <c r="DY116" s="487">
        <f t="shared" si="841"/>
        <v>0</v>
      </c>
      <c r="DZ116" s="487">
        <f t="shared" si="841"/>
        <v>2.75</v>
      </c>
      <c r="EA116" s="487">
        <f t="shared" si="841"/>
        <v>4</v>
      </c>
      <c r="EB116" s="487">
        <f t="shared" si="841"/>
        <v>5.5</v>
      </c>
      <c r="EC116" s="487">
        <f t="shared" si="841"/>
        <v>1.3333333333333335</v>
      </c>
      <c r="ED116" s="487">
        <f t="shared" ref="ED116:EJ116" si="842">ED114/DR114-1</f>
        <v>1.3333333333333335</v>
      </c>
      <c r="EE116" s="487">
        <f t="shared" si="842"/>
        <v>8</v>
      </c>
      <c r="EF116" s="487" t="e">
        <f t="shared" si="842"/>
        <v>#DIV/0!</v>
      </c>
      <c r="EG116" s="487">
        <f t="shared" si="842"/>
        <v>-0.875</v>
      </c>
      <c r="EH116" s="487">
        <f t="shared" si="842"/>
        <v>-0.8928571428571429</v>
      </c>
      <c r="EI116" s="487">
        <f t="shared" si="842"/>
        <v>-1</v>
      </c>
      <c r="EJ116" s="487">
        <f t="shared" si="842"/>
        <v>-0.73333333333333339</v>
      </c>
      <c r="EK116" s="487">
        <f t="shared" ref="EK116:FR116" si="843">EK114/DY114-1</f>
        <v>-0.8</v>
      </c>
      <c r="EL116" s="487">
        <f t="shared" si="843"/>
        <v>-0.26666666666666672</v>
      </c>
      <c r="EM116" s="487">
        <f t="shared" si="843"/>
        <v>8.6999999999999993</v>
      </c>
      <c r="EN116" s="487">
        <f t="shared" si="843"/>
        <v>56.53846153846154</v>
      </c>
      <c r="EO116" s="487">
        <f t="shared" si="843"/>
        <v>133.07142857142858</v>
      </c>
      <c r="EP116" s="487">
        <f t="shared" si="843"/>
        <v>123</v>
      </c>
      <c r="EQ116" s="487">
        <f t="shared" si="843"/>
        <v>190.55555555555554</v>
      </c>
      <c r="ER116" s="487">
        <f t="shared" si="843"/>
        <v>594</v>
      </c>
      <c r="ES116" s="487">
        <f t="shared" si="843"/>
        <v>1847</v>
      </c>
      <c r="ET116" s="487">
        <f t="shared" si="843"/>
        <v>1161.6666666666667</v>
      </c>
      <c r="EU116" s="487" t="e">
        <f t="shared" si="843"/>
        <v>#DIV/0!</v>
      </c>
      <c r="EV116" s="487">
        <f t="shared" si="843"/>
        <v>789.75</v>
      </c>
      <c r="EW116" s="487">
        <f t="shared" si="843"/>
        <v>2760</v>
      </c>
      <c r="EX116" s="487">
        <f t="shared" si="843"/>
        <v>332.45454545454544</v>
      </c>
      <c r="EY116" s="487">
        <f t="shared" si="843"/>
        <v>30.927835051546392</v>
      </c>
      <c r="EZ116" s="487">
        <f t="shared" si="843"/>
        <v>4.274064171122995</v>
      </c>
      <c r="FA116" s="487">
        <f t="shared" si="843"/>
        <v>1.0697922216302609</v>
      </c>
      <c r="FB116" s="487">
        <f t="shared" si="843"/>
        <v>1.2868663594470044</v>
      </c>
      <c r="FC116" s="487">
        <f t="shared" si="843"/>
        <v>1.4501160092807996E-3</v>
      </c>
      <c r="FD116" s="487">
        <f t="shared" si="843"/>
        <v>0.73193277310924376</v>
      </c>
      <c r="FE116" s="487">
        <f t="shared" si="843"/>
        <v>4.2207792207792139E-2</v>
      </c>
      <c r="FF116" s="487">
        <f t="shared" si="843"/>
        <v>0.23595183486238525</v>
      </c>
      <c r="FG116" s="487">
        <f t="shared" si="843"/>
        <v>0.56621728786677239</v>
      </c>
      <c r="FH116" s="487">
        <f t="shared" si="843"/>
        <v>0.16534935188112554</v>
      </c>
      <c r="FI116" s="487">
        <f t="shared" si="843"/>
        <v>0.53784860557768921</v>
      </c>
      <c r="FJ116" s="487">
        <f t="shared" si="843"/>
        <v>4.8800436205016284E-2</v>
      </c>
      <c r="FK116" s="487">
        <f t="shared" si="843"/>
        <v>0.14336454633516316</v>
      </c>
      <c r="FL116" s="487">
        <f t="shared" si="843"/>
        <v>-9.2775665399239537E-2</v>
      </c>
      <c r="FM116" s="487">
        <f t="shared" si="843"/>
        <v>0.1819819819819819</v>
      </c>
      <c r="FN116" s="487">
        <f t="shared" si="843"/>
        <v>4.5843828715365298E-2</v>
      </c>
      <c r="FO116" s="487">
        <f t="shared" si="843"/>
        <v>9.8465102809150995E-3</v>
      </c>
      <c r="FP116" s="487">
        <f t="shared" si="843"/>
        <v>5.9437166424066046E-2</v>
      </c>
      <c r="FQ116" s="487">
        <f t="shared" si="843"/>
        <v>3.8681204569054994E-2</v>
      </c>
      <c r="FR116" s="487">
        <f t="shared" si="843"/>
        <v>9.4641614474599844E-2</v>
      </c>
      <c r="FS116" s="487">
        <f t="shared" ref="FS116:GE116" si="844">FS114/FG114-1</f>
        <v>-0.14354430379746841</v>
      </c>
      <c r="FT116" s="487">
        <f t="shared" si="844"/>
        <v>-2.3602821486706449E-2</v>
      </c>
      <c r="FU116" s="487">
        <f t="shared" si="844"/>
        <v>-1.1540273198304307E-2</v>
      </c>
      <c r="FV116" s="487">
        <f t="shared" si="844"/>
        <v>0.32908760072783982</v>
      </c>
      <c r="FW116" s="487">
        <f t="shared" si="844"/>
        <v>0.24343405817565666</v>
      </c>
      <c r="FX116" s="487">
        <f t="shared" si="844"/>
        <v>0.19139424420229112</v>
      </c>
      <c r="FY116" s="487">
        <f t="shared" si="844"/>
        <v>0.27656794425087106</v>
      </c>
      <c r="FZ116" s="487">
        <f t="shared" si="844"/>
        <v>-2.2639691714836263E-2</v>
      </c>
      <c r="GA116" s="487">
        <f t="shared" si="844"/>
        <v>2.7817608259248727E-2</v>
      </c>
      <c r="GB116" s="487">
        <f t="shared" si="844"/>
        <v>-7.9230593084497314E-2</v>
      </c>
      <c r="GC116" s="487">
        <f t="shared" si="844"/>
        <v>0.18295426143464133</v>
      </c>
      <c r="GD116" s="487">
        <f t="shared" si="844"/>
        <v>6.2513244331426243E-2</v>
      </c>
      <c r="GE116" s="487">
        <f t="shared" si="844"/>
        <v>0.17765297073603303</v>
      </c>
      <c r="GF116" s="487"/>
      <c r="GG116" s="487"/>
      <c r="GH116" s="492"/>
      <c r="GI116" s="492"/>
      <c r="GJ116" s="492"/>
      <c r="GK116" s="492"/>
      <c r="GL116" s="492"/>
      <c r="GM116" s="492"/>
      <c r="GN116" s="492"/>
      <c r="GO116" s="492"/>
      <c r="GP116" s="492"/>
      <c r="GQ116" s="492"/>
      <c r="GR116" s="492"/>
      <c r="GS116" s="492"/>
      <c r="GT116" s="173"/>
      <c r="GU116" s="173"/>
      <c r="GV116" s="173"/>
      <c r="GW116" s="499"/>
      <c r="GX116" s="499"/>
      <c r="GY116" s="499"/>
      <c r="GZ116" s="499"/>
    </row>
    <row r="117" spans="1:208">
      <c r="A117" s="173"/>
      <c r="C117" s="193">
        <f>C114+1</f>
        <v>19</v>
      </c>
      <c r="D117" s="192" t="s">
        <v>143</v>
      </c>
      <c r="E117" s="193" t="s">
        <v>72</v>
      </c>
      <c r="F117" s="214">
        <f>INDEX(City!$A$1:$X$260,F$5,$C117)</f>
        <v>196</v>
      </c>
      <c r="G117" s="214">
        <f>INDEX(City!$A$1:$X$260,G$5,$C117)</f>
        <v>190</v>
      </c>
      <c r="H117" s="214">
        <f>INDEX(City!$A$1:$X$260,H$5,$C117)</f>
        <v>239</v>
      </c>
      <c r="I117" s="214">
        <f>INDEX(City!$A$1:$X$260,I$5,$C117)</f>
        <v>247</v>
      </c>
      <c r="J117" s="214">
        <f>INDEX(City!$A$1:$X$260,J$5,$C117)</f>
        <v>199</v>
      </c>
      <c r="K117" s="214">
        <f>INDEX(City!$A$1:$X$260,K$5,$C117)</f>
        <v>224</v>
      </c>
      <c r="L117" s="214">
        <f>INDEX(City!$A$1:$X$260,L$5,$C117)</f>
        <v>226</v>
      </c>
      <c r="M117" s="214">
        <f>INDEX(City!$A$1:$X$260,M$5,$C117)</f>
        <v>234</v>
      </c>
      <c r="N117" s="214">
        <f>INDEX(City!$A$1:$X$260,N$5,$C117)</f>
        <v>217</v>
      </c>
      <c r="O117" s="214">
        <f>INDEX(City!$A$1:$X$260,O$5,$C117)</f>
        <v>224</v>
      </c>
      <c r="P117" s="214">
        <f>INDEX(City!$A$1:$X$260,P$5,$C117)</f>
        <v>191</v>
      </c>
      <c r="Q117" s="214">
        <f>INDEX(City!$A$1:$X$260,Q$5,$C117)</f>
        <v>257</v>
      </c>
      <c r="R117" s="214">
        <f>INDEX(City!$A$1:$X$260,R$5,$C117)</f>
        <v>232</v>
      </c>
      <c r="S117" s="214">
        <f>INDEX(City!$A$1:$X$260,S$5,$C117)</f>
        <v>226</v>
      </c>
      <c r="T117" s="214">
        <f>INDEX(City!$A$1:$X$260,T$5,$C117)</f>
        <v>342</v>
      </c>
      <c r="U117" s="214">
        <f>INDEX(City!$A$1:$X$260,U$5,$C117)</f>
        <v>325</v>
      </c>
      <c r="V117" s="214">
        <f>INDEX(City!$A$1:$X$260,V$5,$C117)</f>
        <v>325</v>
      </c>
      <c r="W117" s="214">
        <f>INDEX(City!$A$1:$X$260,W$5,$C117)</f>
        <v>284</v>
      </c>
      <c r="X117" s="214">
        <f>INDEX(City!$A$1:$X$260,X$5,$C117)</f>
        <v>321</v>
      </c>
      <c r="Y117" s="214">
        <f>INDEX(City!$A$1:$X$260,Y$5,$C117)</f>
        <v>341</v>
      </c>
      <c r="Z117" s="214">
        <f>INDEX(City!$A$1:$X$260,Z$5,$C117)</f>
        <v>296</v>
      </c>
      <c r="AA117" s="214">
        <f>INDEX(City!$A$1:$X$260,AA$5,$C117)</f>
        <v>311</v>
      </c>
      <c r="AB117" s="214">
        <f>INDEX(City!$A$1:$X$260,AB$5,$C117)</f>
        <v>299</v>
      </c>
      <c r="AC117" s="214">
        <f>INDEX(City!$A$1:$X$260,AC$5,$C117)</f>
        <v>388</v>
      </c>
      <c r="AD117" s="214">
        <f>INDEX(City!$A$1:$X$260,AD$5,$C117)</f>
        <v>280</v>
      </c>
      <c r="AE117" s="214">
        <f>INDEX(City!$A$1:$X$260,AE$5,$C117)</f>
        <v>299</v>
      </c>
      <c r="AF117" s="214">
        <f>INDEX(City!$A$1:$X$260,AF$5,$C117)</f>
        <v>469</v>
      </c>
      <c r="AG117" s="214">
        <f>INDEX(City!$A$1:$X$260,AG$5,$C117)</f>
        <v>462</v>
      </c>
      <c r="AH117" s="214">
        <f>INDEX(City!$A$1:$X$260,AH$5,$C117)</f>
        <v>374</v>
      </c>
      <c r="AI117" s="214">
        <f>INDEX(City!$A$1:$X$260,AI$5,$C117)</f>
        <v>392</v>
      </c>
      <c r="AJ117" s="180">
        <f>INDEX(City!$A$1:$X$260,AJ$5,$C117)</f>
        <v>303</v>
      </c>
      <c r="AK117" s="180">
        <f>INDEX(City!$A$1:$X$260,AK$5,$C117)</f>
        <v>412</v>
      </c>
      <c r="AL117" s="180">
        <f>INDEX(City!$A$1:$X$260,AL$5,$C117)</f>
        <v>422</v>
      </c>
      <c r="AM117" s="180">
        <f>INDEX(City!$A$1:$X$260,AM$5,$C117)</f>
        <v>487</v>
      </c>
      <c r="AN117" s="180">
        <f>INDEX(City!$A$1:$X$260,AN$5,$C117)</f>
        <v>496</v>
      </c>
      <c r="AO117" s="180">
        <f>INDEX(City!$A$1:$X$260,AO$5,$C117)</f>
        <v>500</v>
      </c>
      <c r="AP117" s="180">
        <f>INDEX(City!$A$1:$X$260,AP$5,$C117)</f>
        <v>497</v>
      </c>
      <c r="AQ117" s="180">
        <f>INDEX(City!$A$1:$X$260,AQ$5,$C117)</f>
        <v>474</v>
      </c>
      <c r="AR117" s="180">
        <f>INDEX(City!$A$1:$X$260,AR$5,$C117)</f>
        <v>513</v>
      </c>
      <c r="AS117" s="180">
        <f>INDEX(City!$A$1:$X$260,AS$5,$C117)</f>
        <v>472</v>
      </c>
      <c r="AT117" s="180">
        <f>INDEX(City!$A$1:$X$260,AT$5,$C117)</f>
        <v>519</v>
      </c>
      <c r="AU117" s="180">
        <f>INDEX(City!$A$1:$X$260,AU$5,$C117)</f>
        <v>452</v>
      </c>
      <c r="AV117" s="180">
        <f>INDEX(City!$A$1:$X$260,AV$5,$C117)</f>
        <v>343</v>
      </c>
      <c r="AW117" s="180">
        <f>INDEX(City!$A$1:$X$260,AW$5,$C117)</f>
        <v>362</v>
      </c>
      <c r="AX117" s="180">
        <f>INDEX(City!$A$1:$X$260,AX$5,$C117)</f>
        <v>452</v>
      </c>
      <c r="AY117" s="180">
        <f>INDEX(City!$A$1:$X$260,AY$5,$C117)</f>
        <v>521</v>
      </c>
      <c r="AZ117" s="180">
        <f>INDEX(City!$A$1:$X$260,AZ$5,$C117)</f>
        <v>377</v>
      </c>
      <c r="BA117" s="180">
        <f>INDEX(City!$A$1:$X$260,BA$5,$C117)</f>
        <v>324</v>
      </c>
      <c r="BB117" s="180">
        <f>INDEX(City!$A$1:$X$260,BB$5,$C117)</f>
        <v>412</v>
      </c>
      <c r="BC117" s="180">
        <f>INDEX(City!$A$1:$X$260,BC$5,$C117)</f>
        <v>445</v>
      </c>
      <c r="BD117" s="180">
        <f>INDEX(City!$A$1:$X$260,BD$5,$C117)</f>
        <v>460</v>
      </c>
      <c r="BE117" s="180">
        <f>INDEX(City!$A$1:$X$260,BE$5,$C117)</f>
        <v>409</v>
      </c>
      <c r="BF117" s="180">
        <f>INDEX(City!$A$1:$X$260,BF$5,$C117)</f>
        <v>400</v>
      </c>
      <c r="BG117" s="180">
        <f>INDEX(City!$A$1:$X$260,BG$5,$C117)</f>
        <v>342</v>
      </c>
      <c r="BH117" s="180">
        <f>INDEX(City!$A$1:$X$260,BH$5,$C117)</f>
        <v>378</v>
      </c>
      <c r="BI117" s="484">
        <f>INDEX(City!$A$1:$X$260,BI$5,$C117)</f>
        <v>352</v>
      </c>
      <c r="BJ117" s="484">
        <f>INDEX(City!$A$1:$X$260,BJ$5,$C117)</f>
        <v>342</v>
      </c>
      <c r="BK117" s="484">
        <f>INDEX(City!$A$1:$X$260,BK$5,$C117)</f>
        <v>375</v>
      </c>
      <c r="BL117" s="484">
        <f>INDEX(City!$A$1:$X$260,BL$5,$C117)</f>
        <v>313</v>
      </c>
      <c r="BM117" s="484">
        <f>INDEX(City!$A$1:$X$260,BM$5,$C117)</f>
        <v>305</v>
      </c>
      <c r="BN117" s="484">
        <f>INDEX(City!$A$1:$X$260,BN$5,$C117)</f>
        <v>317</v>
      </c>
      <c r="BO117" s="748">
        <f>INDEX(City!$A$1:$X$260,BO$5,$C117)</f>
        <v>311</v>
      </c>
      <c r="BP117" s="484">
        <f>INDEX(City!$A$1:$X$260,BP$5,$C117)</f>
        <v>358</v>
      </c>
      <c r="BQ117" s="484">
        <f>INDEX(City!$A$1:$X$260,BQ$5,$C117)</f>
        <v>370</v>
      </c>
      <c r="BR117" s="484">
        <f>INDEX(City!$A$1:$X$260,BR$5,$C117)</f>
        <v>357</v>
      </c>
      <c r="BS117" s="484">
        <f>INDEX(City!$A$1:$X$260,BS$5,$C117)</f>
        <v>353</v>
      </c>
      <c r="BT117" s="484">
        <f>INDEX(City!$A$1:$X$260,BT$5,$C117)</f>
        <v>471</v>
      </c>
      <c r="BU117" s="484">
        <f>INDEX(City!$A$1:$X$260,BU$5,$C117)</f>
        <v>517</v>
      </c>
      <c r="BV117" s="484">
        <f>INDEX(City!$A$1:$X$260,BV$5,$C117)</f>
        <v>574</v>
      </c>
      <c r="BW117" s="484">
        <f>INDEX(City!$A$1:$X$260,BW$5,$C117)</f>
        <v>495</v>
      </c>
      <c r="BX117" s="484">
        <f>INDEX(City!$A$1:$X$260,BX$5,$C117)</f>
        <v>463</v>
      </c>
      <c r="BY117" s="484">
        <f>INDEX(City!$A$1:$X$260,BY$5,$C117)</f>
        <v>408</v>
      </c>
      <c r="BZ117" s="484">
        <f>INDEX(City!$A$1:$X$260,BZ$5,$C117)</f>
        <v>417</v>
      </c>
      <c r="CA117" s="748">
        <f>INDEX(City!$A$1:$X$260,CA$5,$C117)</f>
        <v>499</v>
      </c>
      <c r="CB117" s="484">
        <f>INDEX(City!$A$1:$X$260,CB$5,$C117)</f>
        <v>490</v>
      </c>
      <c r="CC117" s="484">
        <f>INDEX(City!$A$1:$X$260,CC$5,$C117)</f>
        <v>1002.9999999999999</v>
      </c>
      <c r="CD117" s="484">
        <f>INDEX(City!$A$1:$X$260,CD$5,$C117)</f>
        <v>1212</v>
      </c>
      <c r="CE117" s="484">
        <f>INDEX(City!$A$1:$X$260,CE$5,$C117)</f>
        <v>1197</v>
      </c>
      <c r="CF117" s="484">
        <f>INDEX(City!$A$1:$X$260,CF$5,$C117)</f>
        <v>1137</v>
      </c>
      <c r="CG117" s="484">
        <f>INDEX(City!$A$1:$X$260,CG$5,$C117)</f>
        <v>1340</v>
      </c>
      <c r="CH117" s="484">
        <f>INDEX(City!$A$1:$X$260,CH$5,$C117)</f>
        <v>1275</v>
      </c>
      <c r="CI117" s="484">
        <f>INDEX(City!$A$1:$X$260,CI$5,$C117)</f>
        <v>1178</v>
      </c>
      <c r="CJ117" s="484">
        <f>INDEX(City!$A$1:$X$260,CJ$5,$C117)</f>
        <v>1356</v>
      </c>
      <c r="CK117" s="484">
        <f>INDEX(City!$A$1:$X$260,CK$5,$C117)</f>
        <v>1543</v>
      </c>
      <c r="CL117" s="484">
        <f>INDEX(City!$A$1:$X$260,CL$5,$C117)</f>
        <v>1607</v>
      </c>
      <c r="CM117" s="484">
        <f>INDEX(City!$A$1:$X$260,CM$5,$C117)</f>
        <v>1664</v>
      </c>
      <c r="CN117" s="484">
        <f>INDEX(City!$A$1:$X$260,CN$5,$C117)</f>
        <v>1836</v>
      </c>
      <c r="CO117" s="484">
        <f>INDEX(City!$A$1:$X$260,CO$5,$C117)</f>
        <v>2000</v>
      </c>
      <c r="CP117" s="484">
        <f>INDEX(City!$A$1:$X$260,CP$5,$C117)</f>
        <v>2324</v>
      </c>
      <c r="CQ117" s="484">
        <f>INDEX(City!$A$1:$X$260,CQ$5,$C117)</f>
        <v>2060</v>
      </c>
      <c r="CR117" s="484">
        <f>INDEX(City!$A$1:$X$260,CR$5,$C117)</f>
        <v>2200</v>
      </c>
      <c r="CS117" s="484">
        <f>INDEX(City!$A$1:$X$260,CS$5,$C117)</f>
        <v>2368</v>
      </c>
      <c r="CT117" s="484">
        <f>INDEX(City!$A$1:$X$260,CT$5,$C117)</f>
        <v>2485</v>
      </c>
      <c r="CU117" s="484">
        <f>INDEX(City!$A$1:$X$260,CU$5,$C117)</f>
        <v>2667</v>
      </c>
      <c r="CV117" s="484">
        <f>INDEX(City!$A$1:$X$260,CV$5,$C117)</f>
        <v>2631</v>
      </c>
      <c r="CW117" s="484">
        <f>INDEX(City!$A$1:$X$260,CW$5,$C117)</f>
        <v>2730</v>
      </c>
      <c r="CX117" s="484">
        <f>INDEX(City!$A$1:$X$260,CX$5,$C117)</f>
        <v>2932</v>
      </c>
      <c r="CY117" s="484">
        <f>INDEX(City!$A$1:$X$260,CY$5,$C117)</f>
        <v>2668</v>
      </c>
      <c r="CZ117" s="484">
        <f>INDEX(City!$A$1:$X$260,CZ$5,$C117)</f>
        <v>3204</v>
      </c>
      <c r="DA117" s="484">
        <f>INDEX(City!$A$1:$X$260,DA$5,$C117)</f>
        <v>3203</v>
      </c>
      <c r="DB117" s="484">
        <f>INDEX(City!$A$1:$X$260,DB$5,$C117)</f>
        <v>3270</v>
      </c>
      <c r="DC117" s="484">
        <f>INDEX(City!$A$1:$X$260,DC$5,$C117)</f>
        <v>3095</v>
      </c>
      <c r="DD117" s="484">
        <f>INDEX(City!$A$1:$X$260,DD$5,$C117)</f>
        <v>3048</v>
      </c>
      <c r="DE117" s="484">
        <f>INDEX(City!$A$1:$X$260,DE$5,$C117)</f>
        <v>2872</v>
      </c>
      <c r="DF117" s="484">
        <f>INDEX(City!$A$1:$X$260,DF$5,$C117)</f>
        <v>2791</v>
      </c>
      <c r="DG117" s="484">
        <f>INDEX(City!$A$1:$X$260,DG$5,$C117)</f>
        <v>2948</v>
      </c>
      <c r="DH117" s="484">
        <f>INDEX(City!$A$1:$X$260,DH$5,$C117)</f>
        <v>2718</v>
      </c>
      <c r="DI117" s="484">
        <f>INDEX(City!$A$1:$X$260,DI$5,$C117)</f>
        <v>3035</v>
      </c>
      <c r="DJ117" s="484">
        <f>INDEX(City!$A$1:$X$260,DJ$5,$C117)</f>
        <v>2437</v>
      </c>
      <c r="DK117" s="484">
        <f>INDEX(City!$A$1:$X$260,DK$5,$C117)</f>
        <v>2970</v>
      </c>
      <c r="DL117" s="484">
        <f>INDEX(City!$A$1:$X$260,DL$5,$C117)</f>
        <v>1982</v>
      </c>
      <c r="DM117" s="484">
        <f>INDEX(City!$A$1:$X$260,DM$5,$C117)</f>
        <v>1071</v>
      </c>
      <c r="DN117" s="484">
        <f>INDEX(City!$A$1:$X$260,DN$5,$C117)</f>
        <v>2772</v>
      </c>
      <c r="DO117" s="484">
        <f>INDEX(City!$A$1:$X$260,DO$5,$C117)</f>
        <v>2350</v>
      </c>
      <c r="DP117" s="484">
        <f>INDEX(City!$A$1:$X$260,DP$5,$C117)</f>
        <v>2127</v>
      </c>
      <c r="DQ117" s="484">
        <f>INDEX(City!$A$1:$X$260,DQ$5,$C117)</f>
        <v>2106</v>
      </c>
      <c r="DR117" s="484">
        <f>INDEX(City!$A$1:$X$260,DR$5,$C117)</f>
        <v>1383</v>
      </c>
      <c r="DS117" s="484">
        <f>INDEX(City!$A$1:$X$260,DS$5,$C117)</f>
        <v>1698</v>
      </c>
      <c r="DT117" s="484">
        <f>INDEX(City!$A$1:$X$260,DT$5,$C117)</f>
        <v>1531</v>
      </c>
      <c r="DU117" s="484">
        <f>INDEX(City!$A$1:$X$260,DU$5,$C117)</f>
        <v>2179</v>
      </c>
      <c r="DV117" s="484">
        <f>INDEX(City!$A$1:$X$260,DV$5,$C117)</f>
        <v>2026</v>
      </c>
      <c r="DW117" s="484">
        <f>INDEX(City!$A$1:$X$260,DW$5,$C117)</f>
        <v>1639</v>
      </c>
      <c r="DX117" s="484">
        <f>INDEX(City!$A$1:$X$260,DX$5,$C117)</f>
        <v>1567</v>
      </c>
      <c r="DY117" s="484">
        <f>INDEX(City!$A$1:$X$260,DY$5,$C117)</f>
        <v>1114</v>
      </c>
      <c r="DZ117" s="484">
        <f>INDEX(City!$A$1:$X$260,DZ$5,$C117)</f>
        <v>1015</v>
      </c>
      <c r="EA117" s="484">
        <f>INDEX(City!$A$1:$X$260,EA$5,$C117)</f>
        <v>1001</v>
      </c>
      <c r="EB117" s="484">
        <f>INDEX(City!$A$1:$X$260,EB$5,$C117)</f>
        <v>814</v>
      </c>
      <c r="EC117" s="484">
        <f>INDEX(City!$A$1:$X$260,EC$5,$C117)</f>
        <v>846</v>
      </c>
      <c r="ED117" s="484">
        <f>INDEX(City!$A$1:$X$260,ED$5,$C117)</f>
        <v>696</v>
      </c>
      <c r="EE117" s="484">
        <f>INDEX(City!$A$1:$X$260,EE$5,$C117)</f>
        <v>669</v>
      </c>
      <c r="EF117" s="484">
        <f>INDEX(City!$A$1:$X$260,EF$5,$C117)</f>
        <v>629</v>
      </c>
      <c r="EG117" s="484">
        <f>INDEX(City!$A$1:$X$260,EG$5,$C117)</f>
        <v>776</v>
      </c>
      <c r="EH117" s="484">
        <f>INDEX(City!$A$1:$X$260,EH$5,$C117)</f>
        <v>777</v>
      </c>
      <c r="EI117" s="484">
        <f>INDEX(City!$A$1:$X$260,EI$5,$C117)</f>
        <v>738</v>
      </c>
      <c r="EJ117" s="484">
        <f>INDEX(City!$A$1:$X$260,EJ$5,$C117)</f>
        <v>905</v>
      </c>
      <c r="EK117" s="484">
        <f>INDEX(City!$A$1:$X$260,EK$5,$C117)</f>
        <v>854</v>
      </c>
      <c r="EL117" s="484">
        <f>INDEX(City!$A$1:$X$260,EL$5,$C117)</f>
        <v>841</v>
      </c>
      <c r="EM117" s="484">
        <f>INDEX(City!$A$1:$X$260,EM$5,$C117)</f>
        <v>852</v>
      </c>
      <c r="EN117" s="484">
        <f>INDEX(City!$A$1:$X$260,EN$5,$C117)</f>
        <v>962</v>
      </c>
      <c r="EO117" s="484">
        <f>INDEX(City!$A$1:$X$260,EO$5,$C117)</f>
        <v>1141</v>
      </c>
      <c r="EP117" s="484">
        <f>INDEX(City!$A$1:$X$260,EP$5,$C117)</f>
        <v>1014</v>
      </c>
      <c r="EQ117" s="484">
        <f>INDEX(City!$A$1:$X$260,EQ$5,$C117)</f>
        <v>1196</v>
      </c>
      <c r="ER117" s="484">
        <f>INDEX(City!$A$1:$X$260,ER$5,$C117)</f>
        <v>1063</v>
      </c>
      <c r="ES117" s="484">
        <f>INDEX(City!$A$1:$X$260,ES$5,$C117)</f>
        <v>1169</v>
      </c>
      <c r="ET117" s="484">
        <f>INDEX(City!$A$1:$X$260,ET$5,$C117)</f>
        <v>1204</v>
      </c>
      <c r="EU117" s="484">
        <f>INDEX(City!$A$1:$X$260,EU$5,$C117)</f>
        <v>1089</v>
      </c>
      <c r="EV117" s="484">
        <f>INDEX(City!$A$1:$X$260,EV$5,$C117)</f>
        <v>1207</v>
      </c>
      <c r="EW117" s="484">
        <f>INDEX(City!$A$1:$X$260,EW$5,$C117)</f>
        <v>1242</v>
      </c>
      <c r="EX117" s="484">
        <f>INDEX(City!$A$1:$X$260,EX$5,$C117)</f>
        <v>1224</v>
      </c>
      <c r="EY117" s="484">
        <f>INDEX(City!$A$1:$X$260,EY$5,$C117)</f>
        <v>1170</v>
      </c>
      <c r="EZ117" s="484">
        <f>INDEX(City!$A$1:$X$260,EZ$5,$C117)</f>
        <v>1314</v>
      </c>
      <c r="FA117" s="484">
        <f>INDEX(City!$A$1:$X$260,FA$5,$C117)</f>
        <v>1274</v>
      </c>
      <c r="FB117" s="484">
        <f>INDEX(City!$A$1:$X$260,FB$5,$C117)</f>
        <v>1391</v>
      </c>
      <c r="FC117" s="484">
        <f>INDEX(City!$A$1:$X$260,FC$5,$C117)</f>
        <v>1495</v>
      </c>
      <c r="FD117" s="484">
        <f>INDEX(City!$A$1:$X$260,FD$5,$C117)</f>
        <v>1514</v>
      </c>
      <c r="FE117" s="484">
        <f>INDEX(City!$A$1:$X$260,FE$5,$C117)</f>
        <v>1494</v>
      </c>
      <c r="FF117" s="484">
        <f>INDEX(City!$A$1:$X$260,FF$5,$C117)</f>
        <v>1660</v>
      </c>
      <c r="FG117" s="484">
        <f>INDEX(City!$A$1:$X$260,FG$5,$C117)</f>
        <v>1712</v>
      </c>
      <c r="FH117" s="484">
        <f>INDEX(City!$A$1:$X$260,FH$5,$C117)</f>
        <v>1607</v>
      </c>
      <c r="FI117" s="484">
        <f>INDEX(City!$A$1:$X$260,FI$5,$C117)</f>
        <v>1665</v>
      </c>
      <c r="FJ117" s="484">
        <f>INDEX(City!$A$1:$X$260,FJ$5,$C117)</f>
        <v>1673</v>
      </c>
      <c r="FK117" s="484">
        <f>INDEX(City!$A$1:$X$260,FK$5,$C117)</f>
        <v>1733</v>
      </c>
      <c r="FL117" s="484">
        <f>INDEX(City!$A$1:$X$260,FL$5,$C117)</f>
        <v>1456</v>
      </c>
      <c r="FM117" s="484">
        <f>INDEX(City!$A$1:$X$260,FM$5,$C117)</f>
        <v>1596</v>
      </c>
      <c r="FN117" s="484">
        <f>INDEX(City!$A$1:$X$260,FN$5,$C117)</f>
        <v>1700</v>
      </c>
      <c r="FO117" s="484">
        <f>INDEX(City!$A$1:$X$260,FO$5,$C117)</f>
        <v>1618</v>
      </c>
      <c r="FP117" s="484">
        <f>INDEX(City!$A$1:$X$260,FP$5,$C117)</f>
        <v>1680</v>
      </c>
      <c r="FQ117" s="484">
        <f>INDEX(City!$A$1:$X$260,FQ$5,$C117)</f>
        <v>2107</v>
      </c>
      <c r="FR117" s="484">
        <f>INDEX(City!$A$1:$X$260,FR$5,$C117)</f>
        <v>1695</v>
      </c>
      <c r="FS117" s="484">
        <f>INDEX(City!$A$1:$X$260,FS$5,$C117)</f>
        <v>1689</v>
      </c>
      <c r="FT117" s="484">
        <f>INDEX(City!$A$1:$X$260,FT$5,$C117)</f>
        <v>1768</v>
      </c>
      <c r="FU117" s="484">
        <f>INDEX(City!$A$1:$X$260,FU$5,$C117)</f>
        <v>1607</v>
      </c>
      <c r="FV117" s="484">
        <f>INDEX(City!$A$1:$X$260,FV$5,$C117)</f>
        <v>1665</v>
      </c>
      <c r="FW117" s="484">
        <f>INDEX(City!$A$1:$X$260,FW$5,$C117)</f>
        <v>1514</v>
      </c>
      <c r="FX117" s="484">
        <f>INDEX(City!$A$1:$X$260,FX$5,$C117)</f>
        <v>1677</v>
      </c>
      <c r="FY117" s="484">
        <f>INDEX(City!$A$1:$X$260,FY$5,$C117)</f>
        <v>1934</v>
      </c>
      <c r="FZ117" s="484">
        <f>INDEX(City!$A$1:$X$260,FZ$5,$C117)</f>
        <v>1776</v>
      </c>
      <c r="GA117" s="484">
        <f>INDEX(City!$A$1:$X$260,GA$5,$C117)</f>
        <v>1683</v>
      </c>
      <c r="GB117" s="484">
        <f>INDEX(City!$A$1:$X$260,GB$5,$C117)</f>
        <v>1673</v>
      </c>
      <c r="GC117" s="484">
        <f>INDEX(City!$A$1:$X$260,GC$5,$C117)</f>
        <v>1897</v>
      </c>
      <c r="GD117" s="484">
        <f>INDEX(City!$A$1:$X$260,GD$5,$C117)</f>
        <v>1823</v>
      </c>
      <c r="GE117" s="484">
        <f>INDEX(City!$A$1:$X$260,GE$5,$C117)</f>
        <v>1781</v>
      </c>
      <c r="GF117" s="513"/>
      <c r="GG117" s="513"/>
      <c r="GH117" s="499"/>
      <c r="GI117" s="499"/>
      <c r="GJ117" s="499"/>
      <c r="GK117" s="499"/>
      <c r="GL117" s="499"/>
      <c r="GM117" s="499"/>
      <c r="GN117" s="499"/>
      <c r="GO117" s="499"/>
      <c r="GP117" s="499"/>
      <c r="GQ117" s="499"/>
      <c r="GR117" s="499"/>
      <c r="GS117" s="499"/>
      <c r="GT117" s="499"/>
      <c r="GU117" s="499"/>
      <c r="GV117" s="499"/>
      <c r="GW117" s="9"/>
      <c r="GX117" s="9"/>
      <c r="GY117" s="9"/>
      <c r="GZ117" s="9"/>
    </row>
    <row r="118" spans="1:208">
      <c r="B118" s="186"/>
      <c r="C118" s="186"/>
      <c r="D118" s="185" t="s">
        <v>83</v>
      </c>
      <c r="E118" s="186"/>
      <c r="F118" s="206"/>
      <c r="G118" s="206"/>
      <c r="H118" s="206"/>
      <c r="I118" s="206"/>
      <c r="J118" s="206"/>
      <c r="K118" s="206"/>
      <c r="L118" s="206"/>
      <c r="M118" s="206"/>
      <c r="N118" s="206"/>
      <c r="O118" s="206"/>
      <c r="P118" s="206"/>
      <c r="Q118" s="206"/>
      <c r="R118" s="206"/>
      <c r="S118" s="206"/>
      <c r="T118" s="206"/>
      <c r="U118" s="206"/>
      <c r="V118" s="206"/>
      <c r="W118" s="206"/>
      <c r="X118" s="206"/>
      <c r="Y118" s="206"/>
      <c r="Z118" s="206"/>
      <c r="AA118" s="206"/>
      <c r="AB118" s="206"/>
      <c r="AC118" s="206"/>
      <c r="AD118" s="206"/>
      <c r="AE118" s="206"/>
      <c r="AF118" s="206"/>
      <c r="AG118" s="206"/>
      <c r="AH118" s="206"/>
      <c r="AI118" s="206"/>
      <c r="AJ118" s="206"/>
      <c r="AK118" s="206"/>
      <c r="AL118" s="206"/>
      <c r="AM118" s="206"/>
      <c r="AN118" s="206"/>
      <c r="AO118" s="206"/>
      <c r="AP118" s="206"/>
      <c r="AQ118" s="206"/>
      <c r="AR118" s="206"/>
      <c r="AS118" s="206"/>
      <c r="AT118" s="206"/>
      <c r="AU118" s="206"/>
      <c r="AV118" s="206"/>
      <c r="AW118" s="206"/>
      <c r="AX118" s="206"/>
      <c r="AY118" s="206"/>
      <c r="AZ118" s="206"/>
      <c r="BA118" s="206"/>
      <c r="BB118" s="206"/>
      <c r="BC118" s="206"/>
      <c r="BD118" s="206"/>
      <c r="BE118" s="206"/>
      <c r="BF118" s="206"/>
      <c r="BG118" s="206"/>
      <c r="DC118" s="1039">
        <f>SUM(DA121:DC121)/SUM(DA138:DC138)*10^9</f>
        <v>48978821.016949154</v>
      </c>
      <c r="DD118" s="1039"/>
      <c r="DE118" s="1039"/>
      <c r="DF118" s="1039"/>
      <c r="DG118" s="1039"/>
      <c r="DH118" s="1039"/>
      <c r="DI118" s="1039"/>
      <c r="DJ118" s="1039"/>
      <c r="DK118" s="1039"/>
      <c r="DL118" s="1039"/>
      <c r="DM118" s="1039"/>
      <c r="DN118" s="1039"/>
      <c r="DO118" s="1039"/>
      <c r="DP118" s="1039"/>
      <c r="DQ118" s="1039"/>
      <c r="DR118" s="1039"/>
      <c r="DS118" s="1039"/>
      <c r="DT118" s="1039"/>
      <c r="DU118" s="1039"/>
      <c r="DV118" s="1039"/>
      <c r="DW118" s="1039"/>
      <c r="DX118" s="1039"/>
      <c r="DY118" s="1039"/>
      <c r="DZ118" s="1039"/>
      <c r="EA118" s="1039"/>
      <c r="EB118" s="1039"/>
      <c r="EC118" s="1039"/>
      <c r="ED118" s="1039"/>
      <c r="EE118" s="1039"/>
      <c r="EF118" s="1039"/>
      <c r="EG118" s="1039"/>
      <c r="EH118" s="1039"/>
      <c r="EI118" s="1039"/>
      <c r="EJ118" s="1039"/>
      <c r="EK118" s="1039"/>
      <c r="EL118" s="1039"/>
      <c r="EM118" s="1039"/>
      <c r="EN118" s="1039"/>
      <c r="EO118" s="1039"/>
      <c r="EP118" s="1039"/>
      <c r="EQ118" s="1039"/>
      <c r="ER118" s="1039"/>
      <c r="ES118" s="1039"/>
      <c r="ET118" s="1039"/>
      <c r="EU118" s="1039"/>
      <c r="EV118" s="1039"/>
      <c r="EW118" s="1039"/>
      <c r="EX118" s="1039"/>
      <c r="EY118" s="1039"/>
      <c r="EZ118" s="1039"/>
      <c r="FA118" s="1039"/>
      <c r="FB118" s="1039"/>
      <c r="FC118" s="1039"/>
      <c r="FD118" s="1039"/>
      <c r="FE118" s="1039"/>
      <c r="FF118" s="1039"/>
      <c r="FG118" s="1039"/>
      <c r="FH118" s="1039"/>
      <c r="FI118" s="1039"/>
      <c r="FJ118" s="1039"/>
      <c r="FK118" s="1039">
        <f>SUM(FI121:FK121)/SUM(FI138:FK138)*10^9</f>
        <v>33358617.088607587</v>
      </c>
      <c r="FL118" s="1039"/>
      <c r="FM118" s="1039"/>
      <c r="FN118" s="1039"/>
      <c r="FO118" s="1039"/>
      <c r="FP118" s="1039"/>
      <c r="FQ118" s="1039"/>
      <c r="FR118" s="1039"/>
      <c r="FS118" s="1039"/>
      <c r="FT118" s="1039"/>
      <c r="FU118" s="1039"/>
      <c r="FV118" s="514">
        <f>FW118/DC118-1</f>
        <v>-0.53800001555170396</v>
      </c>
      <c r="FW118" s="1039">
        <f>SUM(FU121:FW121)/SUM(FU138:FW138)*10^9</f>
        <v>22628214.548126381</v>
      </c>
      <c r="FX118" s="1039">
        <f t="shared" ref="FX118:GC118" si="845">SUM(FX121)/SUM(FX138)*10^9</f>
        <v>23383268.482490271</v>
      </c>
      <c r="FY118" s="1039">
        <f t="shared" si="845"/>
        <v>28302845.528455287</v>
      </c>
      <c r="FZ118" s="1039">
        <f t="shared" si="845"/>
        <v>28460606.060606059</v>
      </c>
      <c r="GA118" s="1039">
        <f t="shared" si="845"/>
        <v>26866310.160427809</v>
      </c>
      <c r="GB118" s="1039">
        <f t="shared" si="845"/>
        <v>31119825.708061002</v>
      </c>
      <c r="GC118" s="1039">
        <f t="shared" si="845"/>
        <v>22019257.8125</v>
      </c>
      <c r="GD118" s="1039">
        <f t="shared" ref="GD118:GE118" si="846">SUM(GD121)/SUM(GD138)*10^9</f>
        <v>23292611.940298505</v>
      </c>
      <c r="GE118" s="1039">
        <f t="shared" si="846"/>
        <v>21569204.152249135</v>
      </c>
      <c r="GF118" s="1039"/>
      <c r="GG118" s="1039"/>
      <c r="GH118" s="9"/>
      <c r="GI118" s="9"/>
      <c r="GJ118" s="9"/>
      <c r="GK118" s="9"/>
      <c r="GL118" s="9"/>
      <c r="GM118" s="9"/>
      <c r="GN118" s="9"/>
      <c r="GO118" s="9"/>
      <c r="GP118" s="9"/>
      <c r="GQ118" s="9"/>
      <c r="GR118" s="9"/>
      <c r="GS118" s="9"/>
      <c r="GT118" s="9"/>
      <c r="GU118" s="9"/>
      <c r="GV118" s="9"/>
      <c r="GW118" s="173"/>
      <c r="GX118" s="173"/>
      <c r="GY118" s="173"/>
      <c r="GZ118" s="173"/>
    </row>
    <row r="119" spans="1:208" s="173" customFormat="1">
      <c r="B119" s="187"/>
      <c r="C119" s="187">
        <f>Property!L1</f>
        <v>12</v>
      </c>
      <c r="D119" s="187" t="s">
        <v>154</v>
      </c>
      <c r="E119" s="187" t="s">
        <v>155</v>
      </c>
      <c r="F119" s="305">
        <f>INDEX(Property!$A$1:$W$259,F$5,$C119)/1000</f>
        <v>44.284781000000002</v>
      </c>
      <c r="G119" s="305">
        <f>INDEX(Property!$A$1:$W$259,G$5,$C119)/1000</f>
        <v>50.124517999999995</v>
      </c>
      <c r="H119" s="305">
        <f>INDEX(Property!$A$1:$W$259,H$5,$C119)/1000</f>
        <v>52.672167999999992</v>
      </c>
      <c r="I119" s="305">
        <f>INDEX(Property!$A$1:$W$259,I$5,$C119)/1000</f>
        <v>52.685090000000002</v>
      </c>
      <c r="J119" s="305">
        <f>INDEX(Property!$A$1:$W$259,J$5,$C119)/1000</f>
        <v>59.982793999999991</v>
      </c>
      <c r="K119" s="305">
        <f>INDEX(Property!$A$1:$W$259,K$5,$C119)/1000</f>
        <v>43.310780000000001</v>
      </c>
      <c r="L119" s="305">
        <f>INDEX(Property!$A$1:$W$259,L$5,$C119)/1000</f>
        <v>56.786571000000002</v>
      </c>
      <c r="M119" s="305">
        <f>INDEX(Property!$A$1:$W$259,M$5,$C119)/1000</f>
        <v>51.797435</v>
      </c>
      <c r="N119" s="305">
        <f>INDEX(Property!$A$1:$W$259,N$5,$C119)/1000</f>
        <v>54.601111999999993</v>
      </c>
      <c r="O119" s="305">
        <f>INDEX(Property!$A$1:$W$259,O$5,$C119)/1000</f>
        <v>73.460830999999999</v>
      </c>
      <c r="P119" s="305">
        <f>INDEX(Property!$A$1:$W$259,P$5,$C119)/1000</f>
        <v>59.318217999999995</v>
      </c>
      <c r="Q119" s="305">
        <f>INDEX(Property!$A$1:$W$259,Q$5,$C119)/1000</f>
        <v>56.569074999999998</v>
      </c>
      <c r="R119" s="305">
        <f>INDEX(Property!$A$1:$W$259,R$5,$C119)/1000</f>
        <v>52.436214999999997</v>
      </c>
      <c r="S119" s="305">
        <f>INDEX(Property!$A$1:$W$259,S$5,$C119)/1000</f>
        <v>47.697150999999998</v>
      </c>
      <c r="T119" s="305">
        <f>INDEX(Property!$A$1:$W$259,T$5,$C119)/1000</f>
        <v>55.630178999999998</v>
      </c>
      <c r="U119" s="305">
        <f>INDEX(Property!$A$1:$W$259,U$5,$C119)/1000</f>
        <v>58.315443000000002</v>
      </c>
      <c r="V119" s="305">
        <f>INDEX(Property!$A$1:$W$259,V$5,$C119)/1000</f>
        <v>57.474362999999997</v>
      </c>
      <c r="W119" s="305">
        <f>INDEX(Property!$A$1:$W$259,W$5,$C119)/1000</f>
        <v>76.685922999999988</v>
      </c>
      <c r="X119" s="305">
        <f>INDEX(Property!$A$1:$W$259,X$5,$C119)/1000</f>
        <v>57.944516</v>
      </c>
      <c r="Y119" s="305">
        <f>INDEX(Property!$A$1:$W$259,Y$5,$C119)/1000</f>
        <v>68.490848</v>
      </c>
      <c r="Z119" s="305">
        <f>INDEX(Property!$A$1:$W$259,Z$5,$C119)/1000</f>
        <v>52.726884999999996</v>
      </c>
      <c r="AA119" s="305">
        <f>INDEX(Property!$A$1:$W$259,AA$5,$C119)/1000</f>
        <v>60.492430999999996</v>
      </c>
      <c r="AB119" s="305">
        <f>INDEX(Property!$A$1:$W$259,AB$5,$C119)/1000</f>
        <v>51.563849000000005</v>
      </c>
      <c r="AC119" s="305">
        <f>INDEX(Property!$A$1:$W$259,AC$5,$C119)/1000</f>
        <v>66.878196000000003</v>
      </c>
      <c r="AD119" s="305">
        <f>INDEX(Property!$A$1:$W$259,AD$5,$C119)/1000</f>
        <v>65.13724599999999</v>
      </c>
      <c r="AE119" s="305">
        <f>INDEX(Property!$A$1:$W$259,AE$5,$C119)/1000</f>
        <v>55.861590999999997</v>
      </c>
      <c r="AF119" s="305">
        <f>INDEX(Property!$A$1:$W$259,AF$5,$C119)/1000</f>
        <v>59.676800999999998</v>
      </c>
      <c r="AG119" s="305">
        <f>INDEX(Property!$A$1:$W$259,AG$5,$C119)/1000</f>
        <v>59.725644000000003</v>
      </c>
      <c r="AH119" s="305">
        <f>INDEX(Property!$A$1:$W$259,AH$5,$C119)/1000</f>
        <v>56.567087000000001</v>
      </c>
      <c r="AI119" s="305">
        <f>INDEX(Property!$A$1:$W$259,AI$5,$C119)/1000</f>
        <v>74.215999999999994</v>
      </c>
      <c r="AJ119" s="305">
        <f>INDEX(Property!$A$1:$W$259,AJ$5,$C119)/1000</f>
        <v>75.19802</v>
      </c>
      <c r="AK119" s="305">
        <f>INDEX(Property!$A$1:$W$259,AK$5,$C119)/1000</f>
        <v>78.572025999999994</v>
      </c>
      <c r="AL119" s="305">
        <f>INDEX(Property!$A$1:$W$259,AL$5,$C119)/1000</f>
        <v>56.477046000000001</v>
      </c>
      <c r="AM119" s="305">
        <f>INDEX(Property!$A$1:$W$259,AM$5,$C119)/1000</f>
        <v>73.381255999999993</v>
      </c>
      <c r="AN119" s="305">
        <f>INDEX(Property!$A$1:$W$259,AN$5,$C119)/1000</f>
        <v>64.180609999999987</v>
      </c>
      <c r="AO119" s="305">
        <f>INDEX(Property!$A$1:$W$259,AO$5,$C119)/1000</f>
        <v>71.495626000000001</v>
      </c>
      <c r="AP119" s="305">
        <f>INDEX(Property!$A$1:$W$259,AP$5,$C119)/1000</f>
        <v>62.298999999999999</v>
      </c>
      <c r="AQ119" s="305">
        <f>INDEX(Property!$A$1:$W$259,AQ$5,$C119)/1000</f>
        <v>94.224999999999994</v>
      </c>
      <c r="AR119" s="305">
        <f>INDEX(Property!$A$1:$W$259,AR$5,$C119)/1000</f>
        <v>88.900999999999996</v>
      </c>
      <c r="AS119" s="305">
        <f>INDEX(Property!$A$1:$W$259,AS$5,$C119)/1000</f>
        <v>72.817999999999998</v>
      </c>
      <c r="AT119" s="305">
        <f>INDEX(Property!$A$1:$W$259,AT$5,$C119)/1000</f>
        <v>92.691999999999993</v>
      </c>
      <c r="AU119" s="305">
        <f>INDEX(Property!$A$1:$W$259,AU$5,$C119)/1000</f>
        <v>76.951133999999996</v>
      </c>
      <c r="AV119" s="305">
        <f>INDEX(Property!$A$1:$W$259,AV$5,$C119)/1000</f>
        <v>80.220150999999987</v>
      </c>
      <c r="AW119" s="305">
        <f>INDEX(Property!$A$1:$W$259,AW$5,$C119)/1000</f>
        <v>79.572990999999988</v>
      </c>
      <c r="AX119" s="305">
        <f>INDEX(Property!$A$1:$W$259,AX$5,$C119)/1000</f>
        <v>68.400900000000007</v>
      </c>
      <c r="AY119" s="305">
        <f>INDEX(Property!$A$1:$W$259,AY$5,$C119)/1000</f>
        <v>81.036471000000006</v>
      </c>
      <c r="AZ119" s="305">
        <f>INDEX(Property!$A$1:$W$259,AZ$5,$C119)/1000</f>
        <v>80.025402</v>
      </c>
      <c r="BA119" s="305">
        <f>INDEX(Property!$A$1:$W$259,BA$5,$C119)/1000</f>
        <v>79.164479999999998</v>
      </c>
      <c r="BB119" s="305">
        <f>INDEX(Property!$A$1:$W$259,BB$5,$C119)/1000</f>
        <v>70.378559999999993</v>
      </c>
      <c r="BC119" s="305">
        <f>INDEX(Property!$A$1:$W$259,BC$5,$C119)/1000</f>
        <v>60.159666999999999</v>
      </c>
      <c r="BD119" s="305">
        <f>INDEX(Property!$A$1:$W$259,BD$5,$C119)/1000</f>
        <v>56.694400999999992</v>
      </c>
      <c r="BE119" s="305">
        <f>INDEX(Property!$A$1:$W$259,BE$5,$C119)/1000</f>
        <v>52.959628999999985</v>
      </c>
      <c r="BF119" s="305">
        <f>INDEX(Property!$A$1:$W$259,BF$5,$C119)/1000</f>
        <v>70.955756999999991</v>
      </c>
      <c r="BG119" s="305">
        <f>INDEX(Property!$A$1:$W$259,BG$5,$C119)/1000</f>
        <v>31.866890999999995</v>
      </c>
      <c r="BH119" s="175">
        <f>INDEX(Property!$A$1:$W$259,BH$5,$C119)/1000</f>
        <v>39.013750000000002</v>
      </c>
      <c r="BI119" s="478">
        <f>INDEX(Property!$A$1:$W$259,BI$5,$C119)/1000</f>
        <v>75.723724000000018</v>
      </c>
      <c r="BJ119" s="478">
        <f>INDEX(Property!$A$1:$W$259,BJ$5,$C119)/1000</f>
        <v>67.334972999999977</v>
      </c>
      <c r="BK119" s="478">
        <f>INDEX(Property!$A$1:$W$259,BK$5,$C119)/1000</f>
        <v>66.027270999999999</v>
      </c>
      <c r="BL119" s="478">
        <f>INDEX(Property!$A$1:$W$259,BL$5,$C119)/1000</f>
        <v>75.538742999999997</v>
      </c>
      <c r="BM119" s="478">
        <f>INDEX(Property!$A$1:$W$259,BM$5,$C119)/1000</f>
        <v>77.176231999999999</v>
      </c>
      <c r="BN119" s="478">
        <f>INDEX(Property!$A$1:$W$259,BN$5,$C119)/1000</f>
        <v>97.760688000000016</v>
      </c>
      <c r="BO119" s="735">
        <f>INDEX(Property!$A$1:$W$259,BO$5,$C119)/1000</f>
        <v>87.820633999999984</v>
      </c>
      <c r="BP119" s="478">
        <f>INDEX(Property!$A$1:$W$259,BP$5,$C119)/1000</f>
        <v>73.850146999999993</v>
      </c>
      <c r="BQ119" s="478">
        <f>INDEX(Property!$A$1:$W$259,BQ$5,$C119)/1000</f>
        <v>88.847753000000012</v>
      </c>
      <c r="BR119" s="478">
        <f>INDEX(Property!$A$1:$W$259,BR$5,$C119)/1000</f>
        <v>76.456999999999994</v>
      </c>
      <c r="BS119" s="478">
        <f>INDEX(Property!$A$1:$W$259,BS$5,$C119)/1000</f>
        <v>69.773092000000005</v>
      </c>
      <c r="BT119" s="478">
        <f>INDEX(Property!$A$1:$W$259,BT$5,$C119)/1000</f>
        <v>66.682154000000011</v>
      </c>
      <c r="BU119" s="478">
        <f>INDEX(Property!$A$1:$W$259,BU$5,$C119)/1000</f>
        <v>71.649830000000009</v>
      </c>
      <c r="BV119" s="478">
        <f>INDEX(Property!$A$1:$W$259,BV$5,$C119)/1000</f>
        <v>78.597925999999987</v>
      </c>
      <c r="BW119" s="478">
        <f>INDEX(Property!$A$1:$W$259,BW$5,$C119)/1000</f>
        <v>89.043554</v>
      </c>
      <c r="BX119" s="478">
        <f>INDEX(Property!$A$1:$W$259,BX$5,$C119)/1000</f>
        <v>77.276764000000014</v>
      </c>
      <c r="BY119" s="478">
        <f>INDEX(Property!$A$1:$W$259,BY$5,$C119)/1000</f>
        <v>63.433291000000004</v>
      </c>
      <c r="BZ119" s="478">
        <f>INDEX(Property!$A$1:$W$259,BZ$5,$C119)/1000</f>
        <v>108.54391899999999</v>
      </c>
      <c r="CA119" s="735">
        <f>INDEX(Property!$A$1:$W$259,CA$5,$C119)/1000</f>
        <v>75.138000000000005</v>
      </c>
      <c r="CB119" s="478">
        <f>INDEX(Property!$A$1:$W$259,CB$5,$C119)/1000</f>
        <v>87.364999999999995</v>
      </c>
      <c r="CC119" s="478">
        <f>INDEX(Property!$A$1:$W$259,CC$5,$C119)/1000</f>
        <v>74.354049000000018</v>
      </c>
      <c r="CD119" s="478">
        <f>INDEX(Property!$A$1:$W$259,CD$5,$C119)/1000</f>
        <v>88.960045999999991</v>
      </c>
      <c r="CE119" s="478">
        <f>INDEX(Property!$A$1:$W$259,CE$5,$C119)/1000</f>
        <v>69.90582999999998</v>
      </c>
      <c r="CF119" s="478">
        <f>INDEX(Property!$A$1:$W$259,CF$5,$C119)/1000</f>
        <v>95.469194000000002</v>
      </c>
      <c r="CG119" s="478">
        <f>INDEX(Property!$A$1:$W$259,CG$5,$C119)/1000</f>
        <v>95.043172999999996</v>
      </c>
      <c r="CH119" s="478">
        <f>INDEX(Property!$A$1:$W$259,CH$5,$C119)/1000</f>
        <v>92.490560000000002</v>
      </c>
      <c r="CI119" s="478">
        <f>INDEX(Property!$A$1:$W$259,CI$5,$C119)/1000</f>
        <v>97.354527000000004</v>
      </c>
      <c r="CJ119" s="478">
        <f>INDEX(Property!$A$1:$W$259,CJ$5,$C119)/1000</f>
        <v>84.980999999999995</v>
      </c>
      <c r="CK119" s="478">
        <f>INDEX(Property!$A$1:$W$259,CK$5,$C119)/1000</f>
        <v>47.552</v>
      </c>
      <c r="CL119" s="478">
        <f>INDEX(Property!$A$1:$W$259,CL$5,$C119)/1000</f>
        <v>54.229254999999995</v>
      </c>
      <c r="CM119" s="478">
        <f>INDEX(Property!$A$1:$W$259,CM$5,$C119)/1000</f>
        <v>53.227443000000001</v>
      </c>
      <c r="CN119" s="478">
        <f>INDEX(Property!$A$1:$W$259,CN$5,$C119)/1000</f>
        <v>63.329168999999993</v>
      </c>
      <c r="CO119" s="478">
        <f>INDEX(Property!$A$1:$W$259,CO$5,$C119)/1000</f>
        <v>79.566053000000011</v>
      </c>
      <c r="CP119" s="478">
        <f>INDEX(Property!$A$1:$W$259,CP$5,$C119)/1000</f>
        <v>74.360792000000004</v>
      </c>
      <c r="CQ119" s="478">
        <f>INDEX(Property!$A$1:$W$259,CQ$5,$C119)/1000</f>
        <v>58.253265999999996</v>
      </c>
      <c r="CR119" s="478">
        <f>INDEX(Property!$A$1:$W$259,CR$5,$C119)/1000</f>
        <v>67.161529000000002</v>
      </c>
      <c r="CS119" s="478">
        <f>INDEX(Property!$A$1:$W$259,CS$5,$C119)/1000</f>
        <v>74.675506000000013</v>
      </c>
      <c r="CT119" s="478">
        <f>INDEX(Property!$A$1:$W$259,CT$5,$C119)/1000</f>
        <v>71.166456000000011</v>
      </c>
      <c r="CU119" s="478">
        <f>INDEX(Property!$A$1:$W$259,CU$5,$C119)/1000</f>
        <v>83.093337000000005</v>
      </c>
      <c r="CV119" s="478">
        <f>INDEX(Property!$A$1:$W$259,CV$5,$C119)/1000</f>
        <v>59.173115999999993</v>
      </c>
      <c r="CW119" s="478">
        <f>INDEX(Property!$A$1:$W$259,CW$5,$C119)/1000</f>
        <v>66.954102999999989</v>
      </c>
      <c r="CX119" s="478">
        <f>INDEX(Property!$A$1:$W$259,CX$5,$C119)/1000</f>
        <v>68.205072999999999</v>
      </c>
      <c r="CY119" s="478">
        <f>INDEX(Property!$A$1:$W$259,CY$5,$C119)/1000</f>
        <v>70.846620000000001</v>
      </c>
      <c r="CZ119" s="478">
        <f>INDEX(Property!$A$1:$W$259,CZ$5,$C119)/1000</f>
        <v>68.731635999999995</v>
      </c>
      <c r="DA119" s="478">
        <f>INDEX(Property!$A$1:$W$259,DA$5,$C119)/1000</f>
        <v>76.711710000000011</v>
      </c>
      <c r="DB119" s="478">
        <f>INDEX(Property!$A$1:$W$259,DB$5,$C119)/1000</f>
        <v>75.264665000000008</v>
      </c>
      <c r="DC119" s="478">
        <f>INDEX(Property!$A$1:$W$259,DC$5,$C119)/1000</f>
        <v>68.087456000000003</v>
      </c>
      <c r="DD119" s="478">
        <f>INDEX(Property!$A$1:$W$259,DD$5,$C119)/1000</f>
        <v>58.776277</v>
      </c>
      <c r="DE119" s="478">
        <f>INDEX(Property!$A$1:$W$259,DE$5,$C119)/1000</f>
        <v>80.021380000000008</v>
      </c>
      <c r="DF119" s="478">
        <f>INDEX(Property!$A$1:$W$259,DF$5,$C119)/1000</f>
        <v>51.999216999999994</v>
      </c>
      <c r="DG119" s="478">
        <f>INDEX(Property!$A$1:$W$259,DG$5,$C119)/1000</f>
        <v>74.158147</v>
      </c>
      <c r="DH119" s="478">
        <f>INDEX(Property!$A$1:$W$259,DH$5,$C119)/1000</f>
        <v>70.793317999999999</v>
      </c>
      <c r="DI119" s="478">
        <f>INDEX(Property!$A$1:$W$259,DI$5,$C119)/1000</f>
        <v>49.584215999999998</v>
      </c>
      <c r="DJ119" s="478">
        <f>INDEX(Property!$A$1:$W$259,DJ$5,$C119)/1000</f>
        <v>57.561309999999999</v>
      </c>
      <c r="DK119" s="478">
        <f>INDEX(Property!$A$1:$W$259,DK$5,$C119)/1000</f>
        <v>55.953779999999995</v>
      </c>
      <c r="DL119" s="478">
        <f>INDEX(Property!$A$1:$W$259,DL$5,$C119)/1000</f>
        <v>17.428685999999999</v>
      </c>
      <c r="DM119" s="478">
        <f>INDEX(Property!$A$1:$W$259,DM$5,$C119)/1000</f>
        <v>3.1036149999999996</v>
      </c>
      <c r="DN119" s="478">
        <f>INDEX(Property!$A$1:$W$259,DN$5,$C119)/1000</f>
        <v>11.504149999999999</v>
      </c>
      <c r="DO119" s="478">
        <f>INDEX(Property!$A$1:$W$259,DO$5,$C119)/1000</f>
        <v>11.574372</v>
      </c>
      <c r="DP119" s="478">
        <f>INDEX(Property!$A$1:$W$259,DP$5,$C119)/1000</f>
        <v>11.612131</v>
      </c>
      <c r="DQ119" s="478">
        <f>INDEX(Property!$A$1:$W$259,DQ$5,$C119)/1000</f>
        <v>11.021274000000002</v>
      </c>
      <c r="DR119" s="478">
        <f>INDEX(Property!$A$1:$W$259,DR$5,$C119)/1000</f>
        <v>7.9736770000000003</v>
      </c>
      <c r="DS119" s="478">
        <f>INDEX(Property!$A$1:$W$259,DS$5,$C119)/1000</f>
        <v>9.4650370000000006</v>
      </c>
      <c r="DT119" s="478">
        <f>INDEX(Property!$A$1:$W$259,DT$5,$C119)/1000</f>
        <v>6.6699680000000008</v>
      </c>
      <c r="DU119" s="478">
        <f>INDEX(Property!$A$1:$W$259,DU$5,$C119)/1000</f>
        <v>8.2759239999999998</v>
      </c>
      <c r="DV119" s="478">
        <f>INDEX(Property!$A$1:$W$259,DV$5,$C119)/1000</f>
        <v>9.9334059999999997</v>
      </c>
      <c r="DW119" s="478">
        <f>INDEX(Property!$A$1:$W$259,DW$5,$C119)/1000</f>
        <v>8.7923830000000009</v>
      </c>
      <c r="DX119" s="478">
        <f>INDEX(Property!$A$1:$W$259,DX$5,$C119)/1000</f>
        <v>10.811110999999999</v>
      </c>
      <c r="DY119" s="478">
        <f>INDEX(Property!$A$1:$W$259,DY$5,$C119)/1000</f>
        <v>8.3191739999999985</v>
      </c>
      <c r="DZ119" s="478">
        <f>INDEX(Property!$A$1:$W$259,DZ$5,$C119)/1000</f>
        <v>11.010668000000001</v>
      </c>
      <c r="EA119" s="478">
        <f>INDEX(Property!$A$1:$W$259,EA$5,$C119)/1000</f>
        <v>8.5580750000000005</v>
      </c>
      <c r="EB119" s="478">
        <f>INDEX(Property!$A$1:$W$259,EB$5,$C119)/1000</f>
        <v>12.500446</v>
      </c>
      <c r="EC119" s="478">
        <f>INDEX(Property!$A$1:$W$259,EC$5,$C119)/1000</f>
        <v>8.0126069999999991</v>
      </c>
      <c r="ED119" s="478">
        <f>INDEX(Property!$A$1:$W$259,ED$5,$C119)/1000</f>
        <v>7.8401779999999999</v>
      </c>
      <c r="EE119" s="478">
        <f>INDEX(Property!$A$1:$W$259,EE$5,$C119)/1000</f>
        <v>9.9693749999999994</v>
      </c>
      <c r="EF119" s="478">
        <f>INDEX(Property!$A$1:$W$259,EF$5,$C119)/1000</f>
        <v>6.37561</v>
      </c>
      <c r="EG119" s="478">
        <f>INDEX(Property!$A$1:$W$259,EG$5,$C119)/1000</f>
        <v>8.0099820000000008</v>
      </c>
      <c r="EH119" s="478">
        <f>INDEX(Property!$A$1:$W$259,EH$5,$C119)/1000</f>
        <v>11.057551</v>
      </c>
      <c r="EI119" s="478">
        <f>INDEX(Property!$A$1:$W$259,EI$5,$C119)/1000</f>
        <v>8.7234800000000003</v>
      </c>
      <c r="EJ119" s="478">
        <f>INDEX(Property!$A$1:$W$259,EJ$5,$C119)/1000</f>
        <v>9.9540410000000019</v>
      </c>
      <c r="EK119" s="478">
        <f>INDEX(Property!$A$1:$W$259,EK$5,$C119)/1000</f>
        <v>8.486416000000002</v>
      </c>
      <c r="EL119" s="478">
        <f>INDEX(Property!$A$1:$W$259,EL$5,$C119)/1000</f>
        <v>8.4240180000000002</v>
      </c>
      <c r="EM119" s="478">
        <f>INDEX(Property!$A$1:$W$259,EM$5,$C119)/1000</f>
        <v>10.360365</v>
      </c>
      <c r="EN119" s="478">
        <f>INDEX(Property!$A$1:$W$259,EN$5,$C119)/1000</f>
        <v>12.262102000000001</v>
      </c>
      <c r="EO119" s="478">
        <f>INDEX(Property!$A$1:$W$259,EO$5,$C119)/1000</f>
        <v>16.041834999999999</v>
      </c>
      <c r="EP119" s="478">
        <f>INDEX(Property!$A$1:$W$259,EP$5,$C119)/1000</f>
        <v>15.622594999999999</v>
      </c>
      <c r="EQ119" s="478">
        <f>INDEX(Property!$A$1:$W$259,EQ$5,$C119)/1000</f>
        <v>34.359260999999996</v>
      </c>
      <c r="ER119" s="478">
        <f>INDEX(Property!$A$1:$W$259,ER$5,$C119)/1000</f>
        <v>35.059721999999994</v>
      </c>
      <c r="ES119" s="478">
        <f>INDEX(Property!$A$1:$W$259,ES$5,$C119)/1000</f>
        <v>21.570287</v>
      </c>
      <c r="ET119" s="478">
        <f>INDEX(Property!$A$1:$W$259,ET$5,$C119)/1000</f>
        <v>27.937309000000003</v>
      </c>
      <c r="EU119" s="478">
        <f>INDEX(Property!$A$1:$W$259,EU$5,$C119)/1000</f>
        <v>21.778288</v>
      </c>
      <c r="EV119" s="478">
        <f>INDEX(Property!$A$1:$W$259,EV$5,$C119)/1000</f>
        <v>26.748831000000003</v>
      </c>
      <c r="EW119" s="478">
        <f>INDEX(Property!$A$1:$W$259,EW$5,$C119)/1000</f>
        <v>31.333877000000001</v>
      </c>
      <c r="EX119" s="478">
        <f>INDEX(Property!$A$1:$W$259,EX$5,$C119)/1000</f>
        <v>34.177613000000001</v>
      </c>
      <c r="EY119" s="478">
        <f>INDEX(Property!$A$1:$W$259,EY$5,$C119)/1000</f>
        <v>30.500932000000002</v>
      </c>
      <c r="EZ119" s="478">
        <f>INDEX(Property!$A$1:$W$259,EZ$5,$C119)/1000</f>
        <v>37.401814000000002</v>
      </c>
      <c r="FA119" s="478">
        <f>INDEX(Property!$A$1:$W$259,FA$5,$C119)/1000</f>
        <v>34.666198000000001</v>
      </c>
      <c r="FB119" s="478">
        <f>INDEX(Property!$A$1:$W$259,FB$5,$C119)/1000</f>
        <v>31.147995999999999</v>
      </c>
      <c r="FC119" s="478">
        <f>INDEX(Property!$A$1:$W$259,FC$5,$C119)/1000</f>
        <v>37.884111000000004</v>
      </c>
      <c r="FD119" s="478">
        <f>INDEX(Property!$A$1:$W$259,FD$5,$C119)/1000</f>
        <v>45.098211000000006</v>
      </c>
      <c r="FE119" s="478">
        <f>INDEX(Property!$A$1:$W$259,FE$5,$C119)/1000</f>
        <v>41.727453999999994</v>
      </c>
      <c r="FF119" s="478">
        <f>INDEX(Property!$A$1:$W$259,FF$5,$C119)/1000</f>
        <v>35.673199000000004</v>
      </c>
      <c r="FG119" s="478">
        <f>INDEX(Property!$A$1:$W$259,FG$5,$C119)/1000</f>
        <v>36.079203999999997</v>
      </c>
      <c r="FH119" s="478">
        <f>INDEX(Property!$A$1:$W$259,FH$5,$C119)/1000</f>
        <v>32.611616000000005</v>
      </c>
      <c r="FI119" s="478">
        <f>INDEX(Property!$A$1:$W$259,FI$5,$C119)/1000</f>
        <v>38.768000000000001</v>
      </c>
      <c r="FJ119" s="478">
        <f>INDEX(Property!$A$1:$W$259,FJ$5,$C119)/1000</f>
        <v>41.771000000000001</v>
      </c>
      <c r="FK119" s="478">
        <f>INDEX(Property!$A$1:$W$259,FK$5,$C119)/1000</f>
        <v>33.281999999999996</v>
      </c>
      <c r="FL119" s="478">
        <f>INDEX(Property!$A$1:$W$259,FL$5,$C119)/1000</f>
        <v>40.137</v>
      </c>
      <c r="FM119" s="478">
        <f>INDEX(Property!$A$1:$W$259,FM$5,$C119)/1000</f>
        <v>49.39</v>
      </c>
      <c r="FN119" s="478">
        <f>INDEX(Property!$A$1:$W$259,FN$5,$C119)/1000</f>
        <v>33.71</v>
      </c>
      <c r="FO119" s="478">
        <f>INDEX(Property!$A$1:$W$259,FO$5,$C119)/1000</f>
        <v>39.692</v>
      </c>
      <c r="FP119" s="478">
        <f>INDEX(Property!$A$1:$W$259,FP$5,$C119)/1000</f>
        <v>52.198</v>
      </c>
      <c r="FQ119" s="478">
        <f>INDEX(Property!$A$1:$W$259,FQ$5,$C119)/1000</f>
        <v>37.390999999999998</v>
      </c>
      <c r="FR119" s="478">
        <f>INDEX(Property!$A$1:$W$259,FR$5,$C119)/1000</f>
        <v>30.771999999999998</v>
      </c>
      <c r="FS119" s="478">
        <f>INDEX(Property!$A$1:$W$259,FS$5,$C119)/1000</f>
        <v>34.475000000000001</v>
      </c>
      <c r="FT119" s="478">
        <f>INDEX(Property!$A$1:$W$259,FT$5,$C119)/1000</f>
        <v>39.557000000000002</v>
      </c>
      <c r="FU119" s="478">
        <f>INDEX(Property!$A$1:$W$259,FU$5,$C119)/1000</f>
        <v>42.231999999999999</v>
      </c>
      <c r="FV119" s="478">
        <f>INDEX(Property!$A$1:$W$259,FV$5,$C119)/1000</f>
        <v>48.68</v>
      </c>
      <c r="FW119" s="478">
        <f>INDEX(Property!$A$1:$W$259,FW$5,$C119)/1000</f>
        <v>39.618000000000002</v>
      </c>
      <c r="FX119" s="478">
        <f>INDEX(Property!$A$1:$W$259,FX$5,$C119)/1000</f>
        <v>41.932000000000002</v>
      </c>
      <c r="FY119" s="478">
        <f>INDEX(Property!$A$1:$W$259,FY$5,$C119)/1000</f>
        <v>56.265000000000001</v>
      </c>
      <c r="FZ119" s="478">
        <f>INDEX(Property!$A$1:$W$259,FZ$5,$C119)/1000</f>
        <v>37.234999999999999</v>
      </c>
      <c r="GA119" s="478">
        <f>INDEX(Property!$A$1:$W$259,GA$5,$C119)/1000</f>
        <v>44.863999999999997</v>
      </c>
      <c r="GB119" s="478">
        <f>INDEX(Property!$A$1:$W$259,GB$5,$C119)/1000</f>
        <v>62.204000000000001</v>
      </c>
      <c r="GC119" s="478">
        <f>INDEX(Property!$A$1:$W$259,GC$5,$C119)/1000</f>
        <v>39.892000000000003</v>
      </c>
      <c r="GD119" s="478">
        <f>INDEX(Property!$A$1:$W$259,GD$5,$C119)/1000</f>
        <v>58.719685054999999</v>
      </c>
      <c r="GE119" s="478">
        <f>INDEX(Property!$A$1:$W$259,GE$5,$C119)/1000</f>
        <v>56.939577468000003</v>
      </c>
      <c r="GF119" s="478"/>
      <c r="GG119" s="478"/>
      <c r="GW119"/>
      <c r="GX119"/>
      <c r="GY119"/>
      <c r="GZ119"/>
    </row>
    <row r="120" spans="1:208">
      <c r="A120" s="9"/>
      <c r="B120" s="188"/>
      <c r="C120" s="188"/>
      <c r="D120" s="188" t="s">
        <v>156</v>
      </c>
      <c r="E120" s="188" t="s">
        <v>157</v>
      </c>
      <c r="F120" s="207" t="e">
        <f>F119/#REF!-1</f>
        <v>#REF!</v>
      </c>
      <c r="G120" s="207" t="e">
        <f>G119/#REF!-1</f>
        <v>#REF!</v>
      </c>
      <c r="H120" s="207" t="e">
        <f>H119/#REF!-1</f>
        <v>#REF!</v>
      </c>
      <c r="I120" s="207" t="e">
        <f>I119/#REF!-1</f>
        <v>#REF!</v>
      </c>
      <c r="J120" s="207" t="e">
        <f>J119/#REF!-1</f>
        <v>#REF!</v>
      </c>
      <c r="K120" s="207" t="e">
        <f>K119/#REF!-1</f>
        <v>#REF!</v>
      </c>
      <c r="L120" s="207" t="e">
        <f t="shared" ref="L120:BW120" si="847">L119/#REF!-1</f>
        <v>#REF!</v>
      </c>
      <c r="M120" s="207" t="e">
        <f t="shared" si="847"/>
        <v>#REF!</v>
      </c>
      <c r="N120" s="207" t="e">
        <f t="shared" si="847"/>
        <v>#REF!</v>
      </c>
      <c r="O120" s="207" t="e">
        <f t="shared" si="847"/>
        <v>#REF!</v>
      </c>
      <c r="P120" s="207" t="e">
        <f t="shared" si="847"/>
        <v>#REF!</v>
      </c>
      <c r="Q120" s="207" t="e">
        <f t="shared" si="847"/>
        <v>#REF!</v>
      </c>
      <c r="R120" s="207" t="e">
        <f t="shared" si="847"/>
        <v>#REF!</v>
      </c>
      <c r="S120" s="306" t="e">
        <f t="shared" si="847"/>
        <v>#REF!</v>
      </c>
      <c r="T120" s="306" t="e">
        <f t="shared" si="847"/>
        <v>#REF!</v>
      </c>
      <c r="U120" s="306" t="e">
        <f t="shared" si="847"/>
        <v>#REF!</v>
      </c>
      <c r="V120" s="306" t="e">
        <f t="shared" si="847"/>
        <v>#REF!</v>
      </c>
      <c r="W120" s="306" t="e">
        <f t="shared" si="847"/>
        <v>#REF!</v>
      </c>
      <c r="X120" s="306" t="e">
        <f t="shared" si="847"/>
        <v>#REF!</v>
      </c>
      <c r="Y120" s="306" t="e">
        <f t="shared" si="847"/>
        <v>#REF!</v>
      </c>
      <c r="Z120" s="306" t="e">
        <f t="shared" si="847"/>
        <v>#REF!</v>
      </c>
      <c r="AA120" s="306" t="e">
        <f t="shared" si="847"/>
        <v>#REF!</v>
      </c>
      <c r="AB120" s="306" t="e">
        <f t="shared" si="847"/>
        <v>#REF!</v>
      </c>
      <c r="AC120" s="306" t="e">
        <f t="shared" si="847"/>
        <v>#REF!</v>
      </c>
      <c r="AD120" s="306" t="e">
        <f t="shared" si="847"/>
        <v>#REF!</v>
      </c>
      <c r="AE120" s="306" t="e">
        <f t="shared" si="847"/>
        <v>#REF!</v>
      </c>
      <c r="AF120" s="306" t="e">
        <f t="shared" si="847"/>
        <v>#REF!</v>
      </c>
      <c r="AG120" s="306" t="e">
        <f t="shared" si="847"/>
        <v>#REF!</v>
      </c>
      <c r="AH120" s="306" t="e">
        <f t="shared" si="847"/>
        <v>#REF!</v>
      </c>
      <c r="AI120" s="306" t="e">
        <f t="shared" si="847"/>
        <v>#REF!</v>
      </c>
      <c r="AJ120" s="306" t="e">
        <f t="shared" si="847"/>
        <v>#REF!</v>
      </c>
      <c r="AK120" s="306" t="e">
        <f t="shared" si="847"/>
        <v>#REF!</v>
      </c>
      <c r="AL120" s="306" t="e">
        <f t="shared" si="847"/>
        <v>#REF!</v>
      </c>
      <c r="AM120" s="306" t="e">
        <f t="shared" si="847"/>
        <v>#REF!</v>
      </c>
      <c r="AN120" s="306" t="e">
        <f t="shared" si="847"/>
        <v>#REF!</v>
      </c>
      <c r="AO120" s="306" t="e">
        <f t="shared" si="847"/>
        <v>#REF!</v>
      </c>
      <c r="AP120" s="306" t="e">
        <f t="shared" si="847"/>
        <v>#REF!</v>
      </c>
      <c r="AQ120" s="306" t="e">
        <f t="shared" si="847"/>
        <v>#REF!</v>
      </c>
      <c r="AR120" s="306" t="e">
        <f t="shared" si="847"/>
        <v>#REF!</v>
      </c>
      <c r="AS120" s="306" t="e">
        <f t="shared" si="847"/>
        <v>#REF!</v>
      </c>
      <c r="AT120" s="306" t="e">
        <f t="shared" si="847"/>
        <v>#REF!</v>
      </c>
      <c r="AU120" s="306" t="e">
        <f t="shared" si="847"/>
        <v>#REF!</v>
      </c>
      <c r="AV120" s="306" t="e">
        <f t="shared" si="847"/>
        <v>#REF!</v>
      </c>
      <c r="AW120" s="306" t="e">
        <f t="shared" si="847"/>
        <v>#REF!</v>
      </c>
      <c r="AX120" s="306" t="e">
        <f t="shared" si="847"/>
        <v>#REF!</v>
      </c>
      <c r="AY120" s="306" t="e">
        <f t="shared" si="847"/>
        <v>#REF!</v>
      </c>
      <c r="AZ120" s="306" t="e">
        <f t="shared" si="847"/>
        <v>#REF!</v>
      </c>
      <c r="BA120" s="306" t="e">
        <f t="shared" si="847"/>
        <v>#REF!</v>
      </c>
      <c r="BB120" s="306" t="e">
        <f t="shared" si="847"/>
        <v>#REF!</v>
      </c>
      <c r="BC120" s="306" t="e">
        <f t="shared" si="847"/>
        <v>#REF!</v>
      </c>
      <c r="BD120" s="306" t="e">
        <f t="shared" si="847"/>
        <v>#REF!</v>
      </c>
      <c r="BE120" s="306" t="e">
        <f t="shared" si="847"/>
        <v>#REF!</v>
      </c>
      <c r="BF120" s="306" t="e">
        <f t="shared" si="847"/>
        <v>#REF!</v>
      </c>
      <c r="BG120" s="306" t="e">
        <f t="shared" si="847"/>
        <v>#REF!</v>
      </c>
      <c r="BH120" s="10" t="e">
        <f t="shared" si="847"/>
        <v>#REF!</v>
      </c>
      <c r="BI120" s="487" t="e">
        <f t="shared" si="847"/>
        <v>#REF!</v>
      </c>
      <c r="BJ120" s="487" t="e">
        <f t="shared" si="847"/>
        <v>#REF!</v>
      </c>
      <c r="BK120" s="487" t="e">
        <f t="shared" si="847"/>
        <v>#REF!</v>
      </c>
      <c r="BL120" s="487" t="e">
        <f t="shared" si="847"/>
        <v>#REF!</v>
      </c>
      <c r="BM120" s="487" t="e">
        <f t="shared" si="847"/>
        <v>#REF!</v>
      </c>
      <c r="BN120" s="487" t="e">
        <f t="shared" si="847"/>
        <v>#REF!</v>
      </c>
      <c r="BO120" s="736" t="e">
        <f t="shared" si="847"/>
        <v>#REF!</v>
      </c>
      <c r="BP120" s="487" t="e">
        <f t="shared" si="847"/>
        <v>#REF!</v>
      </c>
      <c r="BQ120" s="487" t="e">
        <f t="shared" si="847"/>
        <v>#REF!</v>
      </c>
      <c r="BR120" s="487" t="e">
        <f t="shared" si="847"/>
        <v>#REF!</v>
      </c>
      <c r="BS120" s="487" t="e">
        <f t="shared" si="847"/>
        <v>#REF!</v>
      </c>
      <c r="BT120" s="487" t="e">
        <f t="shared" si="847"/>
        <v>#REF!</v>
      </c>
      <c r="BU120" s="487" t="e">
        <f t="shared" si="847"/>
        <v>#REF!</v>
      </c>
      <c r="BV120" s="487" t="e">
        <f t="shared" si="847"/>
        <v>#REF!</v>
      </c>
      <c r="BW120" s="487" t="e">
        <f t="shared" si="847"/>
        <v>#REF!</v>
      </c>
      <c r="BX120" s="487">
        <f t="shared" ref="BX120:DI120" si="848">BX119/BL119-1</f>
        <v>2.3008338912920756E-2</v>
      </c>
      <c r="BY120" s="487">
        <f t="shared" si="848"/>
        <v>-0.17807219455855261</v>
      </c>
      <c r="BZ120" s="487">
        <f t="shared" si="848"/>
        <v>0.11030232315877297</v>
      </c>
      <c r="CA120" s="736">
        <f t="shared" si="848"/>
        <v>-0.1444151951806677</v>
      </c>
      <c r="CB120" s="487">
        <f t="shared" si="848"/>
        <v>0.18300373863846198</v>
      </c>
      <c r="CC120" s="487">
        <f t="shared" si="848"/>
        <v>-0.16312966294150388</v>
      </c>
      <c r="CD120" s="487">
        <f t="shared" si="848"/>
        <v>0.16353042886851421</v>
      </c>
      <c r="CE120" s="487">
        <f t="shared" si="848"/>
        <v>1.9024239315634794E-3</v>
      </c>
      <c r="CF120" s="487">
        <f t="shared" si="848"/>
        <v>0.4317053105393085</v>
      </c>
      <c r="CG120" s="487">
        <f t="shared" si="848"/>
        <v>0.32649544318528023</v>
      </c>
      <c r="CH120" s="487">
        <f t="shared" si="848"/>
        <v>0.17675573271488121</v>
      </c>
      <c r="CI120" s="487">
        <f t="shared" si="848"/>
        <v>9.3336043168267935E-2</v>
      </c>
      <c r="CJ120" s="487">
        <f t="shared" si="848"/>
        <v>9.9696669493044343E-2</v>
      </c>
      <c r="CK120" s="487">
        <f t="shared" si="848"/>
        <v>-0.2503620851076449</v>
      </c>
      <c r="CL120" s="487">
        <f t="shared" si="848"/>
        <v>-0.50039343060756813</v>
      </c>
      <c r="CM120" s="487">
        <f t="shared" si="848"/>
        <v>-0.29160420825680755</v>
      </c>
      <c r="CN120" s="487">
        <f t="shared" si="848"/>
        <v>-0.27511968179476909</v>
      </c>
      <c r="CO120" s="487">
        <f t="shared" si="848"/>
        <v>7.0097110649616212E-2</v>
      </c>
      <c r="CP120" s="487">
        <f t="shared" si="848"/>
        <v>-0.16411023438544525</v>
      </c>
      <c r="CQ120" s="487">
        <f t="shared" si="848"/>
        <v>-0.16668944492898496</v>
      </c>
      <c r="CR120" s="487">
        <f t="shared" si="848"/>
        <v>-0.29651098761763928</v>
      </c>
      <c r="CS120" s="487">
        <f t="shared" si="848"/>
        <v>-0.21429910594420054</v>
      </c>
      <c r="CT120" s="487">
        <f t="shared" si="848"/>
        <v>-0.23055438306352549</v>
      </c>
      <c r="CU120" s="487">
        <f t="shared" si="848"/>
        <v>-0.14648717876262707</v>
      </c>
      <c r="CV120" s="487">
        <f t="shared" si="848"/>
        <v>-0.30369004836375191</v>
      </c>
      <c r="CW120" s="487">
        <f t="shared" si="848"/>
        <v>0.40801865326379527</v>
      </c>
      <c r="CX120" s="487">
        <f t="shared" si="848"/>
        <v>0.25771731512815377</v>
      </c>
      <c r="CY120" s="487">
        <f t="shared" si="848"/>
        <v>0.33101678395484835</v>
      </c>
      <c r="CZ120" s="487">
        <f t="shared" si="848"/>
        <v>8.5307719733382248E-2</v>
      </c>
      <c r="DA120" s="487">
        <f t="shared" si="848"/>
        <v>-3.5873879530005093E-2</v>
      </c>
      <c r="DB120" s="487">
        <f t="shared" si="848"/>
        <v>1.2155236324002727E-2</v>
      </c>
      <c r="DC120" s="487">
        <f t="shared" si="848"/>
        <v>0.16881783074617673</v>
      </c>
      <c r="DD120" s="487">
        <f t="shared" si="848"/>
        <v>-0.12485201163302884</v>
      </c>
      <c r="DE120" s="487">
        <f t="shared" si="848"/>
        <v>7.1588051910890238E-2</v>
      </c>
      <c r="DF120" s="487">
        <f t="shared" si="848"/>
        <v>-0.269329682512222</v>
      </c>
      <c r="DG120" s="487">
        <f t="shared" si="848"/>
        <v>-0.10753196733451686</v>
      </c>
      <c r="DH120" s="487">
        <f t="shared" si="848"/>
        <v>0.19637637470367464</v>
      </c>
      <c r="DI120" s="487">
        <f t="shared" si="848"/>
        <v>-0.2594297619071978</v>
      </c>
      <c r="DJ120" s="487">
        <f t="shared" ref="DJ120:DR120" si="849">DJ119/CX119-1</f>
        <v>-0.15605529811543495</v>
      </c>
      <c r="DK120" s="487">
        <f t="shared" si="849"/>
        <v>-0.21021242791822681</v>
      </c>
      <c r="DL120" s="487">
        <f t="shared" si="849"/>
        <v>-0.74642410665155712</v>
      </c>
      <c r="DM120" s="487">
        <f t="shared" si="849"/>
        <v>-0.9595418352686963</v>
      </c>
      <c r="DN120" s="487">
        <f t="shared" si="849"/>
        <v>-0.84715071806936226</v>
      </c>
      <c r="DO120" s="487">
        <f t="shared" si="849"/>
        <v>-0.83000727769884663</v>
      </c>
      <c r="DP120" s="487">
        <f t="shared" si="849"/>
        <v>-0.80243507087051469</v>
      </c>
      <c r="DQ120" s="487">
        <f t="shared" si="849"/>
        <v>-0.8622708831064898</v>
      </c>
      <c r="DR120" s="487">
        <f t="shared" si="849"/>
        <v>-0.84665774871187005</v>
      </c>
      <c r="DS120" s="487">
        <f t="shared" ref="DS120:EC120" si="850">DS119/DG119-1</f>
        <v>-0.87236686213316528</v>
      </c>
      <c r="DT120" s="487">
        <f t="shared" si="850"/>
        <v>-0.90578252032204509</v>
      </c>
      <c r="DU120" s="487">
        <f t="shared" si="850"/>
        <v>-0.83309357961815911</v>
      </c>
      <c r="DV120" s="487">
        <f t="shared" si="850"/>
        <v>-0.82742911862151858</v>
      </c>
      <c r="DW120" s="487">
        <f t="shared" si="850"/>
        <v>-0.84286346695433267</v>
      </c>
      <c r="DX120" s="487">
        <f t="shared" si="850"/>
        <v>-0.379694430205467</v>
      </c>
      <c r="DY120" s="487">
        <f t="shared" si="850"/>
        <v>1.6804787320592278</v>
      </c>
      <c r="DZ120" s="487">
        <f t="shared" si="850"/>
        <v>-4.2895998400577007E-2</v>
      </c>
      <c r="EA120" s="487">
        <f t="shared" si="850"/>
        <v>-0.26060135271270002</v>
      </c>
      <c r="EB120" s="487">
        <f t="shared" si="850"/>
        <v>7.6498878629598588E-2</v>
      </c>
      <c r="EC120" s="487">
        <f t="shared" si="850"/>
        <v>-0.27298722452594881</v>
      </c>
      <c r="ED120" s="487">
        <f t="shared" ref="ED120:EJ120" si="851">ED119/DR119-1</f>
        <v>-1.6742463984934508E-2</v>
      </c>
      <c r="EE120" s="487">
        <f t="shared" si="851"/>
        <v>5.3284313627088631E-2</v>
      </c>
      <c r="EF120" s="487">
        <f t="shared" si="851"/>
        <v>-4.4131845909905487E-2</v>
      </c>
      <c r="EG120" s="487">
        <f t="shared" si="851"/>
        <v>-3.2134417860772868E-2</v>
      </c>
      <c r="EH120" s="487">
        <f t="shared" si="851"/>
        <v>0.11316813185729058</v>
      </c>
      <c r="EI120" s="487">
        <f t="shared" si="851"/>
        <v>-7.8366695354377125E-3</v>
      </c>
      <c r="EJ120" s="487">
        <f t="shared" si="851"/>
        <v>-7.9276773682186441E-2</v>
      </c>
      <c r="EK120" s="487">
        <f t="shared" ref="EK120:FR120" si="852">EK119/DY119-1</f>
        <v>2.0103197745353407E-2</v>
      </c>
      <c r="EL120" s="487">
        <f t="shared" si="852"/>
        <v>-0.23492216820995782</v>
      </c>
      <c r="EM120" s="487">
        <f t="shared" si="852"/>
        <v>0.21059525652673061</v>
      </c>
      <c r="EN120" s="487">
        <f t="shared" si="852"/>
        <v>-1.9066839695159654E-2</v>
      </c>
      <c r="EO120" s="487">
        <f t="shared" si="852"/>
        <v>1.0020743560741217</v>
      </c>
      <c r="EP120" s="487">
        <f t="shared" si="852"/>
        <v>0.99263269277814858</v>
      </c>
      <c r="EQ120" s="487">
        <f t="shared" si="852"/>
        <v>2.4464809479029528</v>
      </c>
      <c r="ER120" s="487">
        <f t="shared" si="852"/>
        <v>4.4990380528294533</v>
      </c>
      <c r="ES120" s="487">
        <f t="shared" si="852"/>
        <v>1.6929257768619204</v>
      </c>
      <c r="ET120" s="487">
        <f t="shared" si="852"/>
        <v>1.5265367530296721</v>
      </c>
      <c r="EU120" s="487">
        <f t="shared" si="852"/>
        <v>1.496513776612086</v>
      </c>
      <c r="EV120" s="487">
        <f t="shared" si="852"/>
        <v>1.6872333557798282</v>
      </c>
      <c r="EW120" s="487">
        <f t="shared" si="852"/>
        <v>2.6922391030559889</v>
      </c>
      <c r="EX120" s="487">
        <f t="shared" si="852"/>
        <v>3.0571628645617803</v>
      </c>
      <c r="EY120" s="487">
        <f t="shared" si="852"/>
        <v>1.9440016833383771</v>
      </c>
      <c r="EZ120" s="487">
        <f t="shared" si="852"/>
        <v>2.0501959615080678</v>
      </c>
      <c r="FA120" s="487">
        <f t="shared" si="852"/>
        <v>1.1609870691227036</v>
      </c>
      <c r="FB120" s="487">
        <f t="shared" si="852"/>
        <v>0.99377862640617654</v>
      </c>
      <c r="FC120" s="487">
        <f t="shared" si="852"/>
        <v>0.10258806206571225</v>
      </c>
      <c r="FD120" s="487">
        <f t="shared" si="852"/>
        <v>0.28632540212383928</v>
      </c>
      <c r="FE120" s="487">
        <f t="shared" si="852"/>
        <v>0.93448765888001373</v>
      </c>
      <c r="FF120" s="487">
        <f t="shared" si="852"/>
        <v>0.27690175886303159</v>
      </c>
      <c r="FG120" s="487">
        <f t="shared" si="852"/>
        <v>0.65665932969570417</v>
      </c>
      <c r="FH120" s="487">
        <f t="shared" si="852"/>
        <v>0.21917911104227317</v>
      </c>
      <c r="FI120" s="487">
        <f t="shared" si="852"/>
        <v>0.23725512805198035</v>
      </c>
      <c r="FJ120" s="487">
        <f t="shared" si="852"/>
        <v>0.22217429286240664</v>
      </c>
      <c r="FK120" s="487">
        <f t="shared" si="852"/>
        <v>9.1179771162402279E-2</v>
      </c>
      <c r="FL120" s="487">
        <f t="shared" si="852"/>
        <v>7.3129768518714E-2</v>
      </c>
      <c r="FM120" s="487">
        <f t="shared" si="852"/>
        <v>0.42473079972600392</v>
      </c>
      <c r="FN120" s="487">
        <f t="shared" si="852"/>
        <v>8.225261105080417E-2</v>
      </c>
      <c r="FO120" s="487">
        <f t="shared" si="852"/>
        <v>4.7721563269625067E-2</v>
      </c>
      <c r="FP120" s="487">
        <f t="shared" si="852"/>
        <v>0.15742950424352742</v>
      </c>
      <c r="FQ120" s="487">
        <f t="shared" si="852"/>
        <v>-0.10392328273850582</v>
      </c>
      <c r="FR120" s="487">
        <f t="shared" si="852"/>
        <v>-0.13739163117947473</v>
      </c>
      <c r="FS120" s="487">
        <f t="shared" ref="FS120:GE120" si="853">FS119/FG119-1</f>
        <v>-4.4463397806669858E-2</v>
      </c>
      <c r="FT120" s="487">
        <f t="shared" si="853"/>
        <v>0.21297270273267044</v>
      </c>
      <c r="FU120" s="487">
        <f t="shared" si="853"/>
        <v>8.9352042921997388E-2</v>
      </c>
      <c r="FV120" s="487">
        <f t="shared" si="853"/>
        <v>0.16540183380814444</v>
      </c>
      <c r="FW120" s="487">
        <f t="shared" si="853"/>
        <v>0.19037317468902137</v>
      </c>
      <c r="FX120" s="487">
        <f t="shared" si="853"/>
        <v>4.4721827739990561E-2</v>
      </c>
      <c r="FY120" s="487">
        <f t="shared" si="853"/>
        <v>0.13919821826280621</v>
      </c>
      <c r="FZ120" s="487">
        <f t="shared" si="853"/>
        <v>0.10456837733610191</v>
      </c>
      <c r="GA120" s="487">
        <f t="shared" si="853"/>
        <v>0.1303033356847727</v>
      </c>
      <c r="GB120" s="487">
        <f t="shared" si="853"/>
        <v>0.19169316832062533</v>
      </c>
      <c r="GC120" s="487">
        <f t="shared" si="853"/>
        <v>6.6887753737530531E-2</v>
      </c>
      <c r="GD120" s="487">
        <f t="shared" si="853"/>
        <v>0.90821802466528023</v>
      </c>
      <c r="GE120" s="487">
        <f t="shared" si="853"/>
        <v>0.65161936092820882</v>
      </c>
      <c r="GF120" s="487"/>
      <c r="GG120" s="487"/>
      <c r="GH120" s="499"/>
      <c r="GI120" s="499"/>
      <c r="GJ120" s="499"/>
      <c r="GK120" s="499"/>
      <c r="GL120" s="499"/>
      <c r="GM120" s="499"/>
      <c r="GN120" s="499"/>
      <c r="GO120" s="499"/>
      <c r="GP120" s="499"/>
      <c r="GQ120" s="499"/>
      <c r="GR120" s="499"/>
      <c r="GS120" s="499"/>
      <c r="GW120" s="173"/>
      <c r="GX120" s="173"/>
      <c r="GY120" s="173"/>
      <c r="GZ120" s="173"/>
    </row>
    <row r="121" spans="1:208">
      <c r="A121" s="2"/>
      <c r="B121" s="190"/>
      <c r="C121" s="190">
        <f>Busan!G1</f>
        <v>7</v>
      </c>
      <c r="D121" s="189" t="s">
        <v>158</v>
      </c>
      <c r="E121" s="190" t="s">
        <v>159</v>
      </c>
      <c r="F121" s="208">
        <f>INDEX(Busan!$A$1:$P$264,F$5,$C121)/1000</f>
        <v>17.781354</v>
      </c>
      <c r="G121" s="208">
        <f>INDEX(Busan!$A$1:$P$264,G$5,$C121)/1000</f>
        <v>23.840533000000001</v>
      </c>
      <c r="H121" s="208">
        <f>INDEX(Busan!$A$1:$P$264,H$5,$C121)/1000</f>
        <v>26.349152999999998</v>
      </c>
      <c r="I121" s="208">
        <f>INDEX(Busan!$A$1:$P$264,I$5,$C121)/1000</f>
        <v>22.659006000000002</v>
      </c>
      <c r="J121" s="208">
        <f>INDEX(Busan!$A$1:$P$264,J$5,$C121)/1000</f>
        <v>25.903835000000001</v>
      </c>
      <c r="K121" s="208">
        <f>INDEX(Busan!$A$1:$P$264,K$5,$C121)/1000</f>
        <v>20.652917000000002</v>
      </c>
      <c r="L121" s="208">
        <f>INDEX(Busan!$A$1:$P$264,L$5,$C121)/1000</f>
        <v>27.649150000000002</v>
      </c>
      <c r="M121" s="208">
        <f>INDEX(Busan!$A$1:$P$264,M$5,$C121)/1000</f>
        <v>24.171848999999998</v>
      </c>
      <c r="N121" s="208">
        <f>INDEX(Busan!$A$1:$P$264,N$5,$C121)/1000</f>
        <v>24.913795999999998</v>
      </c>
      <c r="O121" s="208">
        <f>INDEX(Busan!$A$1:$P$264,O$5,$C121)/1000</f>
        <v>44.839796999999997</v>
      </c>
      <c r="P121" s="208">
        <f>INDEX(Busan!$A$1:$P$264,P$5,$C121)/1000</f>
        <v>30.735709999999997</v>
      </c>
      <c r="Q121" s="208">
        <f>INDEX(Busan!$A$1:$P$264,Q$5,$C121)/1000</f>
        <v>27.913477</v>
      </c>
      <c r="R121" s="208">
        <f>INDEX(Busan!$A$1:$P$264,R$5,$C121)/1000</f>
        <v>21.040634999999998</v>
      </c>
      <c r="S121" s="208">
        <f>INDEX(Busan!$A$1:$P$264,S$5,$C121)/1000</f>
        <v>21.710986999999999</v>
      </c>
      <c r="T121" s="208">
        <f>INDEX(Busan!$A$1:$P$264,T$5,$C121)/1000</f>
        <v>30.898169999999997</v>
      </c>
      <c r="U121" s="208">
        <f>INDEX(Busan!$A$1:$P$264,U$5,$C121)/1000</f>
        <v>29.223621999999999</v>
      </c>
      <c r="V121" s="208">
        <f>INDEX(Busan!$A$1:$P$264,V$5,$C121)/1000</f>
        <v>26.507864000000001</v>
      </c>
      <c r="W121" s="208">
        <f>INDEX(Busan!$A$1:$P$264,W$5,$C121)/1000</f>
        <v>32.242767999999998</v>
      </c>
      <c r="X121" s="208">
        <f>INDEX(Busan!$A$1:$P$264,X$5,$C121)/1000</f>
        <v>30.207018999999999</v>
      </c>
      <c r="Y121" s="208">
        <f>INDEX(Busan!$A$1:$P$264,Y$5,$C121)/1000</f>
        <v>38.713548000000003</v>
      </c>
      <c r="Z121" s="208">
        <f>INDEX(Busan!$A$1:$P$264,Z$5,$C121)/1000</f>
        <v>25.302605</v>
      </c>
      <c r="AA121" s="208">
        <f>INDEX(Busan!$A$1:$P$264,AA$5,$C121)/1000</f>
        <v>37.04945</v>
      </c>
      <c r="AB121" s="208">
        <f>INDEX(Busan!$A$1:$P$264,AB$5,$C121)/1000</f>
        <v>28.551773000000001</v>
      </c>
      <c r="AC121" s="208">
        <f>INDEX(Busan!$A$1:$P$264,AC$5,$C121)/1000</f>
        <v>39.188023000000001</v>
      </c>
      <c r="AD121" s="208">
        <f>INDEX(Busan!$A$1:$P$264,AD$5,$C121)/1000</f>
        <v>38.234349999999999</v>
      </c>
      <c r="AE121" s="208">
        <f>INDEX(Busan!$A$1:$P$264,AE$5,$C121)/1000</f>
        <v>32.592193000000002</v>
      </c>
      <c r="AF121" s="208">
        <f>INDEX(Busan!$A$1:$P$264,AF$5,$C121)/1000</f>
        <v>31.771713999999999</v>
      </c>
      <c r="AG121" s="208">
        <f>INDEX(Busan!$A$1:$P$264,AG$5,$C121)/1000</f>
        <v>32.996172000000001</v>
      </c>
      <c r="AH121" s="208">
        <f>INDEX(Busan!$A$1:$P$264,AH$5,$C121)/1000</f>
        <v>30.699569</v>
      </c>
      <c r="AI121" s="208">
        <f>INDEX(Busan!$A$1:$P$264,AI$5,$C121)/1000</f>
        <v>41.54</v>
      </c>
      <c r="AJ121" s="208">
        <f>INDEX(Busan!$A$1:$P$264,AJ$5,$C121)/1000</f>
        <v>48.366</v>
      </c>
      <c r="AK121" s="208">
        <f>INDEX(Busan!$A$1:$P$264,AK$5,$C121)/1000</f>
        <v>48.654758999999999</v>
      </c>
      <c r="AL121" s="208">
        <f>INDEX(Busan!$A$1:$P$264,AL$5,$C121)/1000</f>
        <v>30.206</v>
      </c>
      <c r="AM121" s="208">
        <f>INDEX(Busan!$A$1:$P$264,AM$5,$C121)/1000</f>
        <v>41.410074000000002</v>
      </c>
      <c r="AN121" s="208">
        <f>INDEX(Busan!$A$1:$P$264,AN$5,$C121)/1000</f>
        <v>37.634028000000001</v>
      </c>
      <c r="AO121" s="208">
        <f>INDEX(Busan!$A$1:$P$264,AO$5,$C121)/1000</f>
        <v>40.614747000000001</v>
      </c>
      <c r="AP121" s="208">
        <f>INDEX(Busan!$A$1:$P$264,AP$5,$C121)/1000</f>
        <v>31.792999999999999</v>
      </c>
      <c r="AQ121" s="208">
        <f>INDEX(Busan!$A$1:$P$264,AQ$5,$C121)/1000</f>
        <v>70.326999999999998</v>
      </c>
      <c r="AR121" s="208">
        <f>INDEX(Busan!$A$1:$P$264,AR$5,$C121)/1000</f>
        <v>62.408999999999999</v>
      </c>
      <c r="AS121" s="208">
        <f>INDEX(Busan!$A$1:$P$264,AS$5,$C121)/1000</f>
        <v>45.664999999999999</v>
      </c>
      <c r="AT121" s="208">
        <f>INDEX(Busan!$A$1:$P$264,AT$5,$C121)/1000</f>
        <v>54.436</v>
      </c>
      <c r="AU121" s="208">
        <f>INDEX(Busan!$A$1:$P$264,AU$5,$C121)/1000</f>
        <v>52.005675000000004</v>
      </c>
      <c r="AV121" s="208">
        <f>INDEX(Busan!$A$1:$P$264,AV$5,$C121)/1000</f>
        <v>54.535474999999998</v>
      </c>
      <c r="AW121" s="208">
        <f>INDEX(Busan!$A$1:$P$264,AW$5,$C121)/1000</f>
        <v>53.544358000000003</v>
      </c>
      <c r="AX121" s="208">
        <f>INDEX(Busan!$A$1:$P$264,AX$5,$C121)/1000</f>
        <v>44.177989000000004</v>
      </c>
      <c r="AY121" s="208">
        <f>INDEX(Busan!$A$1:$P$264,AY$5,$C121)/1000</f>
        <v>60.876373000000001</v>
      </c>
      <c r="AZ121" s="208">
        <f>INDEX(Busan!$A$1:$P$264,AZ$5,$C121)/1000</f>
        <v>47.321895000000005</v>
      </c>
      <c r="BA121" s="208">
        <f>INDEX(Busan!$A$1:$P$264,BA$5,$C121)/1000</f>
        <v>52.361550999999999</v>
      </c>
      <c r="BB121" s="208">
        <f>INDEX(Busan!$A$1:$P$264,BB$5,$C121)/1000</f>
        <v>41.965131999999997</v>
      </c>
      <c r="BC121" s="208">
        <f>INDEX(Busan!$A$1:$P$264,BC$5,$C121)/1000</f>
        <v>38.360111000000003</v>
      </c>
      <c r="BD121" s="208">
        <f>INDEX(Busan!$A$1:$P$264,BD$5,$C121)/1000</f>
        <v>31.524250999999996</v>
      </c>
      <c r="BE121" s="208">
        <f>INDEX(Busan!$A$1:$P$264,BE$5,$C121)/1000</f>
        <v>33.121325999999996</v>
      </c>
      <c r="BF121" s="208">
        <f>INDEX(Busan!$A$1:$P$264,BF$5,$C121)/1000</f>
        <v>38.831166000000003</v>
      </c>
      <c r="BG121" s="208">
        <f>INDEX(Busan!$A$1:$P$264,BG$5,$C121)/1000</f>
        <v>15.600705000000001</v>
      </c>
      <c r="BH121" s="7">
        <f>INDEX(Busan!$A$1:$P$264,BH$5,$C121)/1000</f>
        <v>24.015349999999998</v>
      </c>
      <c r="BI121" s="482">
        <f>INDEX(Busan!$A$1:$P$264,BI$5,$C121)/1000</f>
        <v>45.440006000000004</v>
      </c>
      <c r="BJ121" s="482">
        <f>INDEX(Busan!$A$1:$P$264,BJ$5,$C121)/1000</f>
        <v>36.549524999999996</v>
      </c>
      <c r="BK121" s="482">
        <f>INDEX(Busan!$A$1:$P$264,BK$5,$C121)/1000</f>
        <v>46.445363999999998</v>
      </c>
      <c r="BL121" s="482">
        <f>INDEX(Busan!$A$1:$P$264,BL$5,$C121)/1000</f>
        <v>49.520065000000002</v>
      </c>
      <c r="BM121" s="482">
        <f>INDEX(Busan!$A$1:$P$264,BM$5,$C121)/1000</f>
        <v>48.310224000000005</v>
      </c>
      <c r="BN121" s="482">
        <f>INDEX(Busan!$A$1:$P$264,BN$5,$C121)/1000</f>
        <v>54.483762000000006</v>
      </c>
      <c r="BO121" s="737">
        <f>INDEX(Busan!$A$1:$P$264,BO$5,$C121)/1000</f>
        <v>52.683923999999998</v>
      </c>
      <c r="BP121" s="482">
        <f>INDEX(Busan!$A$1:$P$264,BP$5,$C121)/1000</f>
        <v>38.784419</v>
      </c>
      <c r="BQ121" s="482">
        <f>INDEX(Busan!$A$1:$P$264,BQ$5,$C121)/1000</f>
        <v>56.847034000000001</v>
      </c>
      <c r="BR121" s="482">
        <f>INDEX(Busan!$A$1:$P$264,BR$5,$C121)/1000</f>
        <v>50.948</v>
      </c>
      <c r="BS121" s="482">
        <f>INDEX(Busan!$A$1:$P$264,BS$5,$C121)/1000</f>
        <v>43.473368999999998</v>
      </c>
      <c r="BT121" s="482">
        <f>INDEX(Busan!$A$1:$P$264,BT$5,$C121)/1000</f>
        <v>35.767592999999998</v>
      </c>
      <c r="BU121" s="482">
        <f>INDEX(Busan!$A$1:$P$264,BU$5,$C121)/1000</f>
        <v>33.830620000000003</v>
      </c>
      <c r="BV121" s="482">
        <f>INDEX(Busan!$A$1:$P$264,BV$5,$C121)/1000</f>
        <v>42.204932999999997</v>
      </c>
      <c r="BW121" s="482">
        <f>INDEX(Busan!$A$1:$P$264,BW$5,$C121)/1000</f>
        <v>56.033484999999999</v>
      </c>
      <c r="BX121" s="482">
        <f>INDEX(Busan!$A$1:$P$264,BX$5,$C121)/1000</f>
        <v>46.279322999999998</v>
      </c>
      <c r="BY121" s="482">
        <f>INDEX(Busan!$A$1:$P$264,BY$5,$C121)/1000</f>
        <v>34.366139000000004</v>
      </c>
      <c r="BZ121" s="482">
        <f>INDEX(Busan!$A$1:$P$264,BZ$5,$C121)/1000</f>
        <v>61.160736999999997</v>
      </c>
      <c r="CA121" s="737">
        <f>INDEX(Busan!$A$1:$P$264,CA$5,$C121)/1000</f>
        <v>39.947000000000003</v>
      </c>
      <c r="CB121" s="482">
        <f>INDEX(Busan!$A$1:$P$264,CB$5,$C121)/1000</f>
        <v>41.228000000000002</v>
      </c>
      <c r="CC121" s="482">
        <f>INDEX(Busan!$A$1:$P$264,CC$5,$C121)/1000</f>
        <v>34.252221000000006</v>
      </c>
      <c r="CD121" s="482">
        <f>INDEX(Busan!$A$1:$P$264,CD$5,$C121)/1000</f>
        <v>42.283197999999999</v>
      </c>
      <c r="CE121" s="482">
        <f>INDEX(Busan!$A$1:$P$264,CE$5,$C121)/1000</f>
        <v>35.951845999999996</v>
      </c>
      <c r="CF121" s="482">
        <f>INDEX(Busan!$A$1:$P$264,CF$5,$C121)/1000</f>
        <v>55.429430000000004</v>
      </c>
      <c r="CG121" s="482">
        <f>INDEX(Busan!$A$1:$P$264,CG$5,$C121)/1000</f>
        <v>43.950589999999998</v>
      </c>
      <c r="CH121" s="482">
        <f>INDEX(Busan!$A$1:$P$264,CH$5,$C121)/1000</f>
        <v>49.37556</v>
      </c>
      <c r="CI121" s="482">
        <f>INDEX(Busan!$A$1:$P$264,CI$5,$C121)/1000</f>
        <v>59.358527000000002</v>
      </c>
      <c r="CJ121" s="482">
        <f>INDEX(Busan!$A$1:$P$264,CJ$5,$C121)/1000</f>
        <v>51.834000000000003</v>
      </c>
      <c r="CK121" s="482">
        <f>INDEX(Busan!$A$1:$P$264,CK$5,$C121)/1000</f>
        <v>11.581</v>
      </c>
      <c r="CL121" s="482">
        <f>INDEX(Busan!$A$1:$P$264,CL$5,$C121)/1000</f>
        <v>16.590107</v>
      </c>
      <c r="CM121" s="482">
        <f>INDEX(Busan!$A$1:$P$264,CM$5,$C121)/1000</f>
        <v>13.464646</v>
      </c>
      <c r="CN121" s="482">
        <f>INDEX(Busan!$A$1:$P$264,CN$5,$C121)/1000</f>
        <v>21.419902999999998</v>
      </c>
      <c r="CO121" s="482">
        <f>INDEX(Busan!$A$1:$P$264,CO$5,$C121)/1000</f>
        <v>33.006766000000006</v>
      </c>
      <c r="CP121" s="482">
        <f>INDEX(Busan!$A$1:$P$264,CP$5,$C121)/1000</f>
        <v>19.889710000000001</v>
      </c>
      <c r="CQ121" s="482">
        <f>INDEX(Busan!$A$1:$P$264,CQ$5,$C121)/1000</f>
        <v>19.010227</v>
      </c>
      <c r="CR121" s="482">
        <f>INDEX(Busan!$A$1:$P$264,CR$5,$C121)/1000</f>
        <v>27.746912999999999</v>
      </c>
      <c r="CS121" s="482">
        <f>INDEX(Busan!$A$1:$P$264,CS$5,$C121)/1000</f>
        <v>31.674735999999999</v>
      </c>
      <c r="CT121" s="482">
        <f>INDEX(Busan!$A$1:$P$264,CT$5,$C121)/1000</f>
        <v>28.109728999999998</v>
      </c>
      <c r="CU121" s="482">
        <f>INDEX(Busan!$A$1:$P$264,CU$5,$C121)/1000</f>
        <v>40.470185999999998</v>
      </c>
      <c r="CV121" s="482">
        <f>INDEX(Busan!$A$1:$P$264,CV$5,$C121)/1000</f>
        <v>23.377932000000001</v>
      </c>
      <c r="CW121" s="482">
        <f>INDEX(Busan!$A$1:$P$264,CW$5,$C121)/1000</f>
        <v>30.570520999999999</v>
      </c>
      <c r="CX121" s="482">
        <f>INDEX(Busan!$A$1:$P$264,CX$5,$C121)/1000</f>
        <v>27.401641999999999</v>
      </c>
      <c r="CY121" s="482">
        <f>INDEX(Busan!$A$1:$P$264,CY$5,$C121)/1000</f>
        <v>33.204431</v>
      </c>
      <c r="CZ121" s="482">
        <f>INDEX(Busan!$A$1:$P$264,CZ$5,$C121)/1000</f>
        <v>23.224847</v>
      </c>
      <c r="DA121" s="482">
        <f>INDEX(Busan!$A$1:$P$264,DA$5,$C121)/1000</f>
        <v>26.777844000000002</v>
      </c>
      <c r="DB121" s="482">
        <f>INDEX(Busan!$A$1:$P$264,DB$5,$C121)/1000</f>
        <v>24.105540000000001</v>
      </c>
      <c r="DC121" s="482">
        <f>INDEX(Busan!$A$1:$P$264,DC$5,$C121)/1000</f>
        <v>21.360377</v>
      </c>
      <c r="DD121" s="482">
        <f>INDEX(Busan!$A$1:$P$264,DD$5,$C121)/1000</f>
        <v>20.226835999999999</v>
      </c>
      <c r="DE121" s="482">
        <f>INDEX(Busan!$A$1:$P$264,DE$5,$C121)/1000</f>
        <v>34.801707999999998</v>
      </c>
      <c r="DF121" s="482">
        <f>INDEX(Busan!$A$1:$P$264,DF$5,$C121)/1000</f>
        <v>14.396151</v>
      </c>
      <c r="DG121" s="482">
        <f>INDEX(Busan!$A$1:$P$264,DG$5,$C121)/1000</f>
        <v>35.420353000000006</v>
      </c>
      <c r="DH121" s="482">
        <f>INDEX(Busan!$A$1:$P$264,DH$5,$C121)/1000</f>
        <v>27.925612999999998</v>
      </c>
      <c r="DI121" s="482">
        <f>INDEX(Busan!$A$1:$P$264,DI$5,$C121)/1000</f>
        <v>14.911547000000001</v>
      </c>
      <c r="DJ121" s="482">
        <f>INDEX(Busan!$A$1:$P$264,DJ$5,$C121)/1000</f>
        <v>16.091883999999997</v>
      </c>
      <c r="DK121" s="482">
        <f>INDEX(Busan!$A$1:$P$264,DK$5,$C121)/1000</f>
        <v>24.996466000000002</v>
      </c>
      <c r="DL121" s="482">
        <f>INDEX(Busan!$A$1:$P$264,DL$5,$C121)/1000</f>
        <v>11.451613</v>
      </c>
      <c r="DM121" s="482">
        <f>INDEX(Busan!$A$1:$P$264,DM$5,$C121)/1000</f>
        <v>5.7499999999999999E-3</v>
      </c>
      <c r="DN121" s="482">
        <f>INDEX(Busan!$A$1:$P$264,DN$5,$C121)/1000</f>
        <v>9.733E-2</v>
      </c>
      <c r="DO121" s="482">
        <f>INDEX(Busan!$A$1:$P$264,DO$5,$C121)/1000</f>
        <v>0.48254199999999997</v>
      </c>
      <c r="DP121" s="482">
        <f>INDEX(Busan!$A$1:$P$264,DP$5,$C121)/1000</f>
        <v>2.392E-2</v>
      </c>
      <c r="DQ121" s="482">
        <f>INDEX(Busan!$A$1:$P$264,DQ$5,$C121)/1000</f>
        <v>2.7570000000000001E-2</v>
      </c>
      <c r="DR121" s="482">
        <f>INDEX(Busan!$A$1:$P$264,DR$5,$C121)/1000</f>
        <v>4.7067999999999999E-2</v>
      </c>
      <c r="DS121" s="482">
        <f>INDEX(Busan!$A$1:$P$264,DS$5,$C121)/1000</f>
        <v>4.4000000000000003E-3</v>
      </c>
      <c r="DT121" s="482">
        <f>INDEX(Busan!$A$1:$P$264,DT$5,$C121)/1000</f>
        <v>0.12981999999999999</v>
      </c>
      <c r="DU121" s="482">
        <f>INDEX(Busan!$A$1:$P$264,DU$5,$C121)/1000</f>
        <v>0.16194999999999998</v>
      </c>
      <c r="DV121" s="482">
        <f>INDEX(Busan!$A$1:$P$264,DV$5,$C121)/1000</f>
        <v>0.59689000000000003</v>
      </c>
      <c r="DW121" s="482">
        <f>INDEX(Busan!$A$1:$P$264,DW$5,$C121)/1000</f>
        <v>0.26454</v>
      </c>
      <c r="DX121" s="482">
        <f>INDEX(Busan!$A$1:$P$264,DX$5,$C121)/1000</f>
        <v>2.0460000000000002E-2</v>
      </c>
      <c r="DY121" s="482">
        <f>INDEX(Busan!$A$1:$P$264,DY$5,$C121)/1000</f>
        <v>9.3590000000000007E-2</v>
      </c>
      <c r="DZ121" s="482">
        <f>INDEX(Busan!$A$1:$P$264,DZ$5,$C121)/1000</f>
        <v>6.1340000000000006E-2</v>
      </c>
      <c r="EA121" s="482">
        <f>INDEX(Busan!$A$1:$P$264,EA$5,$C121)/1000</f>
        <v>1.325E-2</v>
      </c>
      <c r="EB121" s="482">
        <f>INDEX(Busan!$A$1:$P$264,EB$5,$C121)/1000</f>
        <v>6.448000000000001E-2</v>
      </c>
      <c r="EC121" s="482">
        <f>INDEX(Busan!$A$1:$P$264,EC$5,$C121)/1000</f>
        <v>8.9999999999999998E-4</v>
      </c>
      <c r="ED121" s="482">
        <f>INDEX(Busan!$A$1:$P$264,ED$5,$C121)/1000</f>
        <v>5.0099999999999999E-2</v>
      </c>
      <c r="EE121" s="482">
        <f>INDEX(Busan!$A$1:$P$264,EE$5,$C121)/1000</f>
        <v>0.45129000000000002</v>
      </c>
      <c r="EF121" s="482">
        <f>INDEX(Busan!$A$1:$P$264,EF$5,$C121)/1000</f>
        <v>3.083E-2</v>
      </c>
      <c r="EG121" s="482">
        <f>INDEX(Busan!$A$1:$P$264,EG$5,$C121)/1000</f>
        <v>0.11209999999999999</v>
      </c>
      <c r="EH121" s="482">
        <f>INDEX(Busan!$A$1:$P$264,EH$5,$C121)/1000</f>
        <v>0.01</v>
      </c>
      <c r="EI121" s="482">
        <f>INDEX(Busan!$A$1:$P$264,EI$5,$C121)/1000</f>
        <v>1.9E-3</v>
      </c>
      <c r="EJ121" s="482">
        <f>INDEX(Busan!$A$1:$P$264,EJ$5,$C121)/1000</f>
        <v>1.8409999999999999E-2</v>
      </c>
      <c r="EK121" s="482">
        <f>INDEX(Busan!$A$1:$P$264,EK$5,$C121)/1000</f>
        <v>5.568E-2</v>
      </c>
      <c r="EL121" s="482">
        <f>INDEX(Busan!$A$1:$P$264,EL$5,$C121)/1000</f>
        <v>5.2500000000000003E-3</v>
      </c>
      <c r="EM121" s="482">
        <f>INDEX(Busan!$A$1:$P$264,EM$5,$C121)/1000</f>
        <v>1.42543</v>
      </c>
      <c r="EN121" s="482">
        <f>INDEX(Busan!$A$1:$P$264,EN$5,$C121)/1000</f>
        <v>6.7924999999999999E-2</v>
      </c>
      <c r="EO121" s="482">
        <f>INDEX(Busan!$A$1:$P$264,EO$5,$C121)/1000</f>
        <v>0.40133300000000005</v>
      </c>
      <c r="EP121" s="482">
        <f>INDEX(Busan!$A$1:$P$264,EP$5,$C121)/1000</f>
        <v>0.85739999999999994</v>
      </c>
      <c r="EQ121" s="482">
        <f>INDEX(Busan!$A$1:$P$264,EQ$5,$C121)/1000</f>
        <v>0.69362099999999993</v>
      </c>
      <c r="ER121" s="482">
        <f>INDEX(Busan!$A$1:$P$264,ER$5,$C121)/1000</f>
        <v>0.20219000000000001</v>
      </c>
      <c r="ES121" s="482">
        <f>INDEX(Busan!$A$1:$P$264,ES$5,$C121)/1000</f>
        <v>6.0020000000000004E-2</v>
      </c>
      <c r="ET121" s="482">
        <f>INDEX(Busan!$A$1:$P$264,ET$5,$C121)/1000</f>
        <v>0.81142399999999992</v>
      </c>
      <c r="EU121" s="482">
        <f>INDEX(Busan!$A$1:$P$264,EU$5,$C121)/1000</f>
        <v>0.70710000000000006</v>
      </c>
      <c r="EV121" s="482">
        <f>INDEX(Busan!$A$1:$P$264,EV$5,$C121)/1000</f>
        <v>1.684145</v>
      </c>
      <c r="EW121" s="482">
        <f>INDEX(Busan!$A$1:$P$264,EW$5,$C121)/1000</f>
        <v>3.7432939999999997</v>
      </c>
      <c r="EX121" s="482">
        <f>INDEX(Busan!$A$1:$P$264,EX$5,$C121)/1000</f>
        <v>3.9193479999999998</v>
      </c>
      <c r="EY121" s="482">
        <f>INDEX(Busan!$A$1:$P$264,EY$5,$C121)/1000</f>
        <v>3.9103470000000002</v>
      </c>
      <c r="EZ121" s="482">
        <f>INDEX(Busan!$A$1:$P$264,EZ$5,$C121)/1000</f>
        <v>6.5936589999999997</v>
      </c>
      <c r="FA121" s="482">
        <f>INDEX(Busan!$A$1:$P$264,FA$5,$C121)/1000</f>
        <v>6.8701930000000004</v>
      </c>
      <c r="FB121" s="482">
        <f>INDEX(Busan!$A$1:$P$264,FB$5,$C121)/1000</f>
        <v>5.5007610000000007</v>
      </c>
      <c r="FC121" s="482">
        <f>INDEX(Busan!$A$1:$P$264,FC$5,$C121)/1000</f>
        <v>15.419915000000001</v>
      </c>
      <c r="FD121" s="482">
        <f>INDEX(Busan!$A$1:$P$264,FD$5,$C121)/1000</f>
        <v>14.08109</v>
      </c>
      <c r="FE121" s="482">
        <f>INDEX(Busan!$A$1:$P$264,FE$5,$C121)/1000</f>
        <v>12.756269</v>
      </c>
      <c r="FF121" s="482">
        <f>INDEX(Busan!$A$1:$P$264,FF$5,$C121)/1000</f>
        <v>5.0755520000000001</v>
      </c>
      <c r="FG121" s="482">
        <f>INDEX(Busan!$A$1:$P$264,FG$5,$C121)/1000</f>
        <v>10.441647000000001</v>
      </c>
      <c r="FH121" s="482">
        <f>INDEX(Busan!$A$1:$P$264,FH$5,$C121)/1000</f>
        <v>5.759061</v>
      </c>
      <c r="FI121" s="482">
        <f>INDEX(Busan!$A$1:$P$264,FI$5,$C121)/1000</f>
        <v>10.102903</v>
      </c>
      <c r="FJ121" s="482">
        <f>INDEX(Busan!$A$1:$P$264,FJ$5,$C121)/1000</f>
        <v>6.5597899999999996</v>
      </c>
      <c r="FK121" s="482">
        <f>INDEX(Busan!$A$1:$P$264,FK$5,$C121)/1000</f>
        <v>4.4199530000000005</v>
      </c>
      <c r="FL121" s="482">
        <f>INDEX(Busan!$A$1:$P$264,FL$5,$C121)/1000</f>
        <v>8.9759950000000011</v>
      </c>
      <c r="FM121" s="482">
        <f>INDEX(Busan!$A$1:$P$264,FM$5,$C121)/1000</f>
        <v>12.002808000000002</v>
      </c>
      <c r="FN121" s="482">
        <f>INDEX(Busan!$A$1:$P$264,FN$5,$C121)/1000</f>
        <v>5.1556999999999995</v>
      </c>
      <c r="FO121" s="482">
        <f>INDEX(Busan!$A$1:$P$264,FO$5,$C121)/1000</f>
        <v>12.184368000000001</v>
      </c>
      <c r="FP121" s="482">
        <f>INDEX(Busan!$A$1:$P$264,FP$5,$C121)/1000</f>
        <v>9.5342299999999991</v>
      </c>
      <c r="FQ121" s="482">
        <f>INDEX(Busan!$A$1:$P$264,FQ$5,$C121)/1000</f>
        <v>5.359</v>
      </c>
      <c r="FR121" s="482">
        <f>INDEX(Busan!$A$1:$P$264,FR$5,$C121)/1000</f>
        <v>5.7050000000000001</v>
      </c>
      <c r="FS121" s="482">
        <f>INDEX(Busan!$A$1:$P$264,FS$5,$C121)/1000</f>
        <v>10.516</v>
      </c>
      <c r="FT121" s="482">
        <f>INDEX(Busan!$A$1:$P$264,FT$5,$C121)/1000</f>
        <v>9.6270000000000007</v>
      </c>
      <c r="FU121" s="482">
        <f>INDEX(Busan!$A$1:$P$264,FU$5,$C121)/1000</f>
        <v>10.372999999999999</v>
      </c>
      <c r="FV121" s="482">
        <f>INDEX(Busan!$A$1:$P$264,FV$5,$C121)/1000</f>
        <v>10.98</v>
      </c>
      <c r="FW121" s="482">
        <f>INDEX(Busan!$A$1:$P$264,FW$5,$C121)/1000</f>
        <v>9.4440000000000008</v>
      </c>
      <c r="FX121" s="482">
        <f>INDEX(Busan!$A$1:$P$264,FX$5,$C121)/1000</f>
        <v>12.019</v>
      </c>
      <c r="FY121" s="482">
        <f>INDEX(Busan!$A$1:$P$264,FY$5,$C121)/1000</f>
        <v>13.925000000000001</v>
      </c>
      <c r="FZ121" s="482">
        <f>INDEX(Busan!$A$1:$P$264,FZ$5,$C121)/1000</f>
        <v>4.6959999999999997</v>
      </c>
      <c r="GA121" s="482">
        <f>INDEX(Busan!$A$1:$P$264,GA$5,$C121)/1000</f>
        <v>10.048</v>
      </c>
      <c r="GB121" s="482">
        <f>INDEX(Busan!$A$1:$P$264,GB$5,$C121)/1000</f>
        <v>14.284000000000001</v>
      </c>
      <c r="GC121" s="482">
        <f>INDEX(Busan!$A$1:$P$264,GC$5,$C121)/1000</f>
        <v>5.6369300000000004</v>
      </c>
      <c r="GD121" s="482">
        <f>INDEX(Busan!$A$1:$P$264,GD$5,$C121)/1000</f>
        <v>6.2424200000000001</v>
      </c>
      <c r="GE121" s="482">
        <f>INDEX(Busan!$A$1:$P$264,GE$5,$C121)/1000</f>
        <v>6.2335000000000003</v>
      </c>
      <c r="GF121" s="482"/>
      <c r="GG121" s="482"/>
      <c r="GH121" s="9"/>
      <c r="GI121" s="9"/>
      <c r="GJ121" s="9"/>
      <c r="GK121" s="9"/>
      <c r="GL121" s="9"/>
      <c r="GM121" s="9"/>
      <c r="GN121" s="9"/>
      <c r="GO121" s="9"/>
      <c r="GP121" s="9"/>
      <c r="GQ121" s="9"/>
      <c r="GR121" s="9"/>
      <c r="GS121" s="9"/>
      <c r="GT121" s="173"/>
      <c r="GU121" s="173"/>
      <c r="GV121" s="173"/>
      <c r="GW121" s="9"/>
      <c r="GX121" s="9"/>
      <c r="GY121" s="9"/>
      <c r="GZ121" s="9"/>
    </row>
    <row r="122" spans="1:208" s="173" customFormat="1">
      <c r="A122" s="11"/>
      <c r="B122" s="190"/>
      <c r="C122" s="190">
        <f>C121+1</f>
        <v>8</v>
      </c>
      <c r="D122" s="189" t="s">
        <v>160</v>
      </c>
      <c r="E122" s="190" t="s">
        <v>161</v>
      </c>
      <c r="F122" s="208">
        <f>INDEX(Busan!$A$1:$P$264,F$5,$C122)/1000</f>
        <v>17.393128000000001</v>
      </c>
      <c r="G122" s="208">
        <f>INDEX(Busan!$A$1:$P$264,G$5,$C122)/1000</f>
        <v>17.965045</v>
      </c>
      <c r="H122" s="208">
        <f>INDEX(Busan!$A$1:$P$264,H$5,$C122)/1000</f>
        <v>15.656218999999998</v>
      </c>
      <c r="I122" s="208">
        <f>INDEX(Busan!$A$1:$P$264,I$5,$C122)/1000</f>
        <v>20.966848000000002</v>
      </c>
      <c r="J122" s="208">
        <f>INDEX(Busan!$A$1:$P$264,J$5,$C122)/1000</f>
        <v>25.157928999999999</v>
      </c>
      <c r="K122" s="208">
        <f>INDEX(Busan!$A$1:$P$264,K$5,$C122)/1000</f>
        <v>14.830860000000001</v>
      </c>
      <c r="L122" s="208">
        <f>INDEX(Busan!$A$1:$P$264,L$5,$C122)/1000</f>
        <v>19.574964000000001</v>
      </c>
      <c r="M122" s="208">
        <f>INDEX(Busan!$A$1:$P$264,M$5,$C122)/1000</f>
        <v>18.762577</v>
      </c>
      <c r="N122" s="208">
        <f>INDEX(Busan!$A$1:$P$264,N$5,$C122)/1000</f>
        <v>19.847897</v>
      </c>
      <c r="O122" s="208">
        <f>INDEX(Busan!$A$1:$P$264,O$5,$C122)/1000</f>
        <v>15.572593000000001</v>
      </c>
      <c r="P122" s="208">
        <f>INDEX(Busan!$A$1:$P$264,P$5,$C122)/1000</f>
        <v>17.555883999999999</v>
      </c>
      <c r="Q122" s="208">
        <f>INDEX(Busan!$A$1:$P$264,Q$5,$C122)/1000</f>
        <v>16.749932000000001</v>
      </c>
      <c r="R122" s="208">
        <f>INDEX(Busan!$A$1:$P$264,R$5,$C122)/1000</f>
        <v>20.034144999999999</v>
      </c>
      <c r="S122" s="208">
        <f>INDEX(Busan!$A$1:$P$264,S$5,$C122)/1000</f>
        <v>16.240639999999999</v>
      </c>
      <c r="T122" s="208">
        <f>INDEX(Busan!$A$1:$P$264,T$5,$C122)/1000</f>
        <v>17.020551000000001</v>
      </c>
      <c r="U122" s="208">
        <f>INDEX(Busan!$A$1:$P$264,U$5,$C122)/1000</f>
        <v>19.758728999999999</v>
      </c>
      <c r="V122" s="208">
        <f>INDEX(Busan!$A$1:$P$264,V$5,$C122)/1000</f>
        <v>23.758026000000001</v>
      </c>
      <c r="W122" s="208">
        <f>INDEX(Busan!$A$1:$P$264,W$5,$C122)/1000</f>
        <v>30.226834</v>
      </c>
      <c r="X122" s="208">
        <f>INDEX(Busan!$A$1:$P$264,X$5,$C122)/1000</f>
        <v>18.603123</v>
      </c>
      <c r="Y122" s="208">
        <f>INDEX(Busan!$A$1:$P$264,Y$5,$C122)/1000</f>
        <v>19.594493999999997</v>
      </c>
      <c r="Z122" s="208">
        <f>INDEX(Busan!$A$1:$P$264,Z$5,$C122)/1000</f>
        <v>18.047425</v>
      </c>
      <c r="AA122" s="208">
        <f>INDEX(Busan!$A$1:$P$264,AA$5,$C122)/1000</f>
        <v>15.660373</v>
      </c>
      <c r="AB122" s="208">
        <f>INDEX(Busan!$A$1:$P$264,AB$5,$C122)/1000</f>
        <v>14.154461999999999</v>
      </c>
      <c r="AC122" s="208">
        <f>INDEX(Busan!$A$1:$P$264,AC$5,$C122)/1000</f>
        <v>18.977612000000001</v>
      </c>
      <c r="AD122" s="208">
        <f>INDEX(Busan!$A$1:$P$264,AD$5,$C122)/1000</f>
        <v>20.041674999999998</v>
      </c>
      <c r="AE122" s="208">
        <f>INDEX(Busan!$A$1:$P$264,AE$5,$C122)/1000</f>
        <v>17.399937999999999</v>
      </c>
      <c r="AF122" s="208">
        <f>INDEX(Busan!$A$1:$P$264,AF$5,$C122)/1000</f>
        <v>19.982832999999999</v>
      </c>
      <c r="AG122" s="208">
        <f>INDEX(Busan!$A$1:$P$264,AG$5,$C122)/1000</f>
        <v>19.715712</v>
      </c>
      <c r="AH122" s="208">
        <f>INDEX(Busan!$A$1:$P$264,AH$5,$C122)/1000</f>
        <v>17.234522000000002</v>
      </c>
      <c r="AI122" s="208">
        <f>INDEX(Busan!$A$1:$P$264,AI$5,$C122)/1000</f>
        <v>24.32</v>
      </c>
      <c r="AJ122" s="208">
        <f>INDEX(Busan!$A$1:$P$264,AJ$5,$C122)/1000</f>
        <v>18.094000000000001</v>
      </c>
      <c r="AK122" s="208">
        <f>INDEX(Busan!$A$1:$P$264,AK$5,$C122)/1000</f>
        <v>20.193373999999999</v>
      </c>
      <c r="AL122" s="208">
        <f>INDEX(Busan!$A$1:$P$264,AL$5,$C122)/1000</f>
        <v>18.084</v>
      </c>
      <c r="AM122" s="208">
        <f>INDEX(Busan!$A$1:$P$264,AM$5,$C122)/1000</f>
        <v>20.790111</v>
      </c>
      <c r="AN122" s="208">
        <f>INDEX(Busan!$A$1:$P$264,AN$5,$C122)/1000</f>
        <v>17.263470000000002</v>
      </c>
      <c r="AO122" s="208">
        <f>INDEX(Busan!$A$1:$P$264,AO$5,$C122)/1000</f>
        <v>18.879649000000001</v>
      </c>
      <c r="AP122" s="208">
        <f>INDEX(Busan!$A$1:$P$264,AP$5,$C122)/1000</f>
        <v>24.059000000000001</v>
      </c>
      <c r="AQ122" s="208">
        <f>INDEX(Busan!$A$1:$P$264,AQ$5,$C122)/1000</f>
        <v>16.715</v>
      </c>
      <c r="AR122" s="208">
        <f>INDEX(Busan!$A$1:$P$264,AR$5,$C122)/1000</f>
        <v>18.937999999999999</v>
      </c>
      <c r="AS122" s="208">
        <f>INDEX(Busan!$A$1:$P$264,AS$5,$C122)/1000</f>
        <v>21.382000000000001</v>
      </c>
      <c r="AT122" s="208">
        <f>INDEX(Busan!$A$1:$P$264,AT$5,$C122)/1000</f>
        <v>32.573999999999998</v>
      </c>
      <c r="AU122" s="208">
        <f>INDEX(Busan!$A$1:$P$264,AU$5,$C122)/1000</f>
        <v>18.946848000000003</v>
      </c>
      <c r="AV122" s="208">
        <f>INDEX(Busan!$A$1:$P$264,AV$5,$C122)/1000</f>
        <v>20.339299999999998</v>
      </c>
      <c r="AW122" s="208">
        <f>INDEX(Busan!$A$1:$P$264,AW$5,$C122)/1000</f>
        <v>19.561425</v>
      </c>
      <c r="AX122" s="208">
        <f>INDEX(Busan!$A$1:$P$264,AX$5,$C122)/1000</f>
        <v>19.298468</v>
      </c>
      <c r="AY122" s="208">
        <f>INDEX(Busan!$A$1:$P$264,AY$5,$C122)/1000</f>
        <v>15.340145</v>
      </c>
      <c r="AZ122" s="208">
        <f>INDEX(Busan!$A$1:$P$264,AZ$5,$C122)/1000</f>
        <v>24.806075</v>
      </c>
      <c r="BA122" s="208">
        <f>INDEX(Busan!$A$1:$P$264,BA$5,$C122)/1000</f>
        <v>20.931927000000002</v>
      </c>
      <c r="BB122" s="208">
        <f>INDEX(Busan!$A$1:$P$264,BB$5,$C122)/1000</f>
        <v>22.019075999999998</v>
      </c>
      <c r="BC122" s="208">
        <f>INDEX(Busan!$A$1:$P$264,BC$5,$C122)/1000</f>
        <v>14.991536</v>
      </c>
      <c r="BD122" s="208">
        <f>INDEX(Busan!$A$1:$P$264,BD$5,$C122)/1000</f>
        <v>17.659063999999997</v>
      </c>
      <c r="BE122" s="208">
        <f>INDEX(Busan!$A$1:$P$264,BE$5,$C122)/1000</f>
        <v>13.745908999999999</v>
      </c>
      <c r="BF122" s="208">
        <f>INDEX(Busan!$A$1:$P$264,BF$5,$C122)/1000</f>
        <v>21.981387999999999</v>
      </c>
      <c r="BG122" s="208">
        <f>INDEX(Busan!$A$1:$P$264,BG$5,$C122)/1000</f>
        <v>10.668074999999998</v>
      </c>
      <c r="BH122" s="7">
        <f>INDEX(Busan!$A$1:$P$264,BH$5,$C122)/1000</f>
        <v>10.611941</v>
      </c>
      <c r="BI122" s="482">
        <f>INDEX(Busan!$A$1:$P$264,BI$5,$C122)/1000</f>
        <v>20.786802000000002</v>
      </c>
      <c r="BJ122" s="482">
        <f>INDEX(Busan!$A$1:$P$264,BJ$5,$C122)/1000</f>
        <v>20.323619999999998</v>
      </c>
      <c r="BK122" s="482">
        <f>INDEX(Busan!$A$1:$P$264,BK$5,$C122)/1000</f>
        <v>14.246637999999999</v>
      </c>
      <c r="BL122" s="482">
        <f>INDEX(Busan!$A$1:$P$264,BL$5,$C122)/1000</f>
        <v>18.015086</v>
      </c>
      <c r="BM122" s="482">
        <f>INDEX(Busan!$A$1:$P$264,BM$5,$C122)/1000</f>
        <v>22.030462</v>
      </c>
      <c r="BN122" s="482">
        <f>INDEX(Busan!$A$1:$P$264,BN$5,$C122)/1000</f>
        <v>36.828046999999998</v>
      </c>
      <c r="BO122" s="737">
        <f>INDEX(Busan!$A$1:$P$264,BO$5,$C122)/1000</f>
        <v>24.418267</v>
      </c>
      <c r="BP122" s="482">
        <f>INDEX(Busan!$A$1:$P$264,BP$5,$C122)/1000</f>
        <v>25.817432999999998</v>
      </c>
      <c r="BQ122" s="482">
        <f>INDEX(Busan!$A$1:$P$264,BQ$5,$C122)/1000</f>
        <v>22.743572</v>
      </c>
      <c r="BR122" s="482">
        <f>INDEX(Busan!$A$1:$P$264,BR$5,$C122)/1000</f>
        <v>18.094000000000001</v>
      </c>
      <c r="BS122" s="482">
        <f>INDEX(Busan!$A$1:$P$264,BS$5,$C122)/1000</f>
        <v>17.37266</v>
      </c>
      <c r="BT122" s="482">
        <f>INDEX(Busan!$A$1:$P$264,BT$5,$C122)/1000</f>
        <v>22.190242000000001</v>
      </c>
      <c r="BU122" s="482">
        <f>INDEX(Busan!$A$1:$P$264,BU$5,$C122)/1000</f>
        <v>28.562895999999999</v>
      </c>
      <c r="BV122" s="482">
        <f>INDEX(Busan!$A$1:$P$264,BV$5,$C122)/1000</f>
        <v>28.081686999999999</v>
      </c>
      <c r="BW122" s="482">
        <f>INDEX(Busan!$A$1:$P$264,BW$5,$C122)/1000</f>
        <v>23.327900000000003</v>
      </c>
      <c r="BX122" s="482">
        <f>INDEX(Busan!$A$1:$P$264,BX$5,$C122)/1000</f>
        <v>23.368171000000004</v>
      </c>
      <c r="BY122" s="482">
        <f>INDEX(Busan!$A$1:$P$264,BY$5,$C122)/1000</f>
        <v>16.771034</v>
      </c>
      <c r="BZ122" s="482">
        <f>INDEX(Busan!$A$1:$P$264,BZ$5,$C122)/1000</f>
        <v>34.068504999999995</v>
      </c>
      <c r="CA122" s="737">
        <f>INDEX(Busan!$A$1:$P$264,CA$5,$C122)/1000</f>
        <v>22.911000000000001</v>
      </c>
      <c r="CB122" s="482">
        <f>INDEX(Busan!$A$1:$P$264,CB$5,$C122)/1000</f>
        <v>29.795000000000002</v>
      </c>
      <c r="CC122" s="482">
        <f>INDEX(Busan!$A$1:$P$264,CC$5,$C122)/1000</f>
        <v>27.646013000000004</v>
      </c>
      <c r="CD122" s="482">
        <f>INDEX(Busan!$A$1:$P$264,CD$5,$C122)/1000</f>
        <v>33.344107000000001</v>
      </c>
      <c r="CE122" s="482">
        <f>INDEX(Busan!$A$1:$P$264,CE$5,$C122)/1000</f>
        <v>21.520357000000001</v>
      </c>
      <c r="CF122" s="482">
        <f>INDEX(Busan!$A$1:$P$264,CF$5,$C122)/1000</f>
        <v>24.246093999999999</v>
      </c>
      <c r="CG122" s="482">
        <f>INDEX(Busan!$A$1:$P$264,CG$5,$C122)/1000</f>
        <v>33.601527000000004</v>
      </c>
      <c r="CH122" s="482">
        <f>INDEX(Busan!$A$1:$P$264,CH$5,$C122)/1000</f>
        <v>25.983000000000001</v>
      </c>
      <c r="CI122" s="482">
        <f>INDEX(Busan!$A$1:$P$264,CI$5,$C122)/1000</f>
        <v>21.411000000000001</v>
      </c>
      <c r="CJ122" s="482">
        <f>INDEX(Busan!$A$1:$P$264,CJ$5,$C122)/1000</f>
        <v>19.379000000000001</v>
      </c>
      <c r="CK122" s="482">
        <f>INDEX(Busan!$A$1:$P$264,CK$5,$C122)/1000</f>
        <v>20.369</v>
      </c>
      <c r="CL122" s="482">
        <f>INDEX(Busan!$A$1:$P$264,CL$5,$C122)/1000</f>
        <v>24.059977</v>
      </c>
      <c r="CM122" s="482">
        <f>INDEX(Busan!$A$1:$P$264,CM$5,$C122)/1000</f>
        <v>26.744743999999997</v>
      </c>
      <c r="CN122" s="482">
        <f>INDEX(Busan!$A$1:$P$264,CN$5,$C122)/1000</f>
        <v>27.390888</v>
      </c>
      <c r="CO122" s="482">
        <f>INDEX(Busan!$A$1:$P$264,CO$5,$C122)/1000</f>
        <v>29.868703</v>
      </c>
      <c r="CP122" s="482">
        <f>INDEX(Busan!$A$1:$P$264,CP$5,$C122)/1000</f>
        <v>38.437899999999999</v>
      </c>
      <c r="CQ122" s="482">
        <f>INDEX(Busan!$A$1:$P$264,CQ$5,$C122)/1000</f>
        <v>25.419767</v>
      </c>
      <c r="CR122" s="482">
        <f>INDEX(Busan!$A$1:$P$264,CR$5,$C122)/1000</f>
        <v>22.991454000000001</v>
      </c>
      <c r="CS122" s="482">
        <f>INDEX(Busan!$A$1:$P$264,CS$5,$C122)/1000</f>
        <v>26.959250000000001</v>
      </c>
      <c r="CT122" s="482">
        <f>INDEX(Busan!$A$1:$P$264,CT$5,$C122)/1000</f>
        <v>27.399331999999998</v>
      </c>
      <c r="CU122" s="482">
        <f>INDEX(Busan!$A$1:$P$264,CU$5,$C122)/1000</f>
        <v>25.316322</v>
      </c>
      <c r="CV122" s="482">
        <f>INDEX(Busan!$A$1:$P$264,CV$5,$C122)/1000</f>
        <v>18.209764</v>
      </c>
      <c r="CW122" s="482">
        <f>INDEX(Busan!$A$1:$P$264,CW$5,$C122)/1000</f>
        <v>18.884266</v>
      </c>
      <c r="CX122" s="482">
        <f>INDEX(Busan!$A$1:$P$264,CX$5,$C122)/1000</f>
        <v>23.63739</v>
      </c>
      <c r="CY122" s="482">
        <f>INDEX(Busan!$A$1:$P$264,CY$5,$C122)/1000</f>
        <v>23.183743999999997</v>
      </c>
      <c r="CZ122" s="482">
        <f>INDEX(Busan!$A$1:$P$264,CZ$5,$C122)/1000</f>
        <v>25.466476999999998</v>
      </c>
      <c r="DA122" s="482">
        <f>INDEX(Busan!$A$1:$P$264,DA$5,$C122)/1000</f>
        <v>32.122498</v>
      </c>
      <c r="DB122" s="482">
        <f>INDEX(Busan!$A$1:$P$264,DB$5,$C122)/1000</f>
        <v>33.147568</v>
      </c>
      <c r="DC122" s="482">
        <f>INDEX(Busan!$A$1:$P$264,DC$5,$C122)/1000</f>
        <v>27.380188999999998</v>
      </c>
      <c r="DD122" s="482">
        <f>INDEX(Busan!$A$1:$P$264,DD$5,$C122)/1000</f>
        <v>22.792642000000001</v>
      </c>
      <c r="DE122" s="482">
        <f>INDEX(Busan!$A$1:$P$264,DE$5,$C122)/1000</f>
        <v>27.387920999999999</v>
      </c>
      <c r="DF122" s="482">
        <f>INDEX(Busan!$A$1:$P$264,DF$5,$C122)/1000</f>
        <v>22.925665000000002</v>
      </c>
      <c r="DG122" s="482">
        <f>INDEX(Busan!$A$1:$P$264,DG$5,$C122)/1000</f>
        <v>20.768955000000002</v>
      </c>
      <c r="DH122" s="482">
        <f>INDEX(Busan!$A$1:$P$264,DH$5,$C122)/1000</f>
        <v>24.754756</v>
      </c>
      <c r="DI122" s="482">
        <f>INDEX(Busan!$A$1:$P$264,DI$5,$C122)/1000</f>
        <v>20.266266999999999</v>
      </c>
      <c r="DJ122" s="482">
        <f>INDEX(Busan!$A$1:$P$264,DJ$5,$C122)/1000</f>
        <v>25.567264999999999</v>
      </c>
      <c r="DK122" s="482">
        <f>INDEX(Busan!$A$1:$P$264,DK$5,$C122)/1000</f>
        <v>17.171101</v>
      </c>
      <c r="DL122" s="482">
        <f>INDEX(Busan!$A$1:$P$264,DL$5,$C122)/1000</f>
        <v>0.26332799999999995</v>
      </c>
      <c r="DM122" s="482">
        <f>INDEX(Busan!$A$1:$P$264,DM$5,$C122)/1000</f>
        <v>0</v>
      </c>
      <c r="DN122" s="482">
        <f>INDEX(Busan!$A$1:$P$264,DN$5,$C122)/1000</f>
        <v>0.19866700000000001</v>
      </c>
      <c r="DO122" s="482">
        <f>INDEX(Busan!$A$1:$P$264,DO$5,$C122)/1000</f>
        <v>0.28077999999999997</v>
      </c>
      <c r="DP122" s="482">
        <f>INDEX(Busan!$A$1:$P$264,DP$5,$C122)/1000</f>
        <v>2.2019999999999998E-2</v>
      </c>
      <c r="DQ122" s="482">
        <f>INDEX(Busan!$A$1:$P$264,DQ$5,$C122)/1000</f>
        <v>0.17</v>
      </c>
      <c r="DR122" s="482">
        <f>INDEX(Busan!$A$1:$P$264,DR$5,$C122)/1000</f>
        <v>4.7000000000000002E-3</v>
      </c>
      <c r="DS122" s="482">
        <f>INDEX(Busan!$A$1:$P$264,DS$5,$C122)/1000</f>
        <v>0</v>
      </c>
      <c r="DT122" s="482">
        <f>INDEX(Busan!$A$1:$P$264,DT$5,$C122)/1000</f>
        <v>8.0000000000000004E-4</v>
      </c>
      <c r="DU122" s="482">
        <f>INDEX(Busan!$A$1:$P$264,DU$5,$C122)/1000</f>
        <v>5.0000000000000001E-3</v>
      </c>
      <c r="DV122" s="482">
        <f>INDEX(Busan!$A$1:$P$264,DV$5,$C122)/1000</f>
        <v>7.5599999999999999E-3</v>
      </c>
      <c r="DW122" s="482">
        <f>INDEX(Busan!$A$1:$P$264,DW$5,$C122)/1000</f>
        <v>0.01</v>
      </c>
      <c r="DX122" s="482">
        <f>INDEX(Busan!$A$1:$P$264,DX$5,$C122)/1000</f>
        <v>4.0000000000000001E-3</v>
      </c>
      <c r="DY122" s="482">
        <f>INDEX(Busan!$A$1:$P$264,DY$5,$C122)/1000</f>
        <v>0</v>
      </c>
      <c r="DZ122" s="482">
        <f>INDEX(Busan!$A$1:$P$264,DZ$5,$C122)/1000</f>
        <v>0</v>
      </c>
      <c r="EA122" s="482">
        <f>INDEX(Busan!$A$1:$P$264,EA$5,$C122)/1000</f>
        <v>2.0992999999999998E-2</v>
      </c>
      <c r="EB122" s="482">
        <f>INDEX(Busan!$A$1:$P$264,EB$5,$C122)/1000</f>
        <v>0</v>
      </c>
      <c r="EC122" s="482">
        <f>INDEX(Busan!$A$1:$P$264,EC$5,$C122)/1000</f>
        <v>0</v>
      </c>
      <c r="ED122" s="482">
        <f>INDEX(Busan!$A$1:$P$264,ED$5,$C122)/1000</f>
        <v>0</v>
      </c>
      <c r="EE122" s="482">
        <f>INDEX(Busan!$A$1:$P$264,EE$5,$C122)/1000</f>
        <v>5.645E-2</v>
      </c>
      <c r="EF122" s="482">
        <f>INDEX(Busan!$A$1:$P$264,EF$5,$C122)/1000</f>
        <v>0.02</v>
      </c>
      <c r="EG122" s="482">
        <f>INDEX(Busan!$A$1:$P$264,EG$5,$C122)/1000</f>
        <v>0</v>
      </c>
      <c r="EH122" s="482">
        <f>INDEX(Busan!$A$1:$P$264,EH$5,$C122)/1000</f>
        <v>0</v>
      </c>
      <c r="EI122" s="482">
        <f>INDEX(Busan!$A$1:$P$264,EI$5,$C122)/1000</f>
        <v>0</v>
      </c>
      <c r="EJ122" s="482">
        <f>INDEX(Busan!$A$1:$P$264,EJ$5,$C122)/1000</f>
        <v>0.03</v>
      </c>
      <c r="EK122" s="482">
        <f>INDEX(Busan!$A$1:$P$264,EK$5,$C122)/1000</f>
        <v>5.3100000000000001E-2</v>
      </c>
      <c r="EL122" s="482">
        <f>INDEX(Busan!$A$1:$P$264,EL$5,$C122)/1000</f>
        <v>7.0000000000000007E-2</v>
      </c>
      <c r="EM122" s="482">
        <f>INDEX(Busan!$A$1:$P$264,EM$5,$C122)/1000</f>
        <v>0.281275</v>
      </c>
      <c r="EN122" s="482">
        <f>INDEX(Busan!$A$1:$P$264,EN$5,$C122)/1000</f>
        <v>2.5631120000000003</v>
      </c>
      <c r="EO122" s="482">
        <f>INDEX(Busan!$A$1:$P$264,EO$5,$C122)/1000</f>
        <v>5.6828069999999995</v>
      </c>
      <c r="EP122" s="482">
        <f>INDEX(Busan!$A$1:$P$264,EP$5,$C122)/1000</f>
        <v>5.0875190000000003</v>
      </c>
      <c r="EQ122" s="482">
        <f>INDEX(Busan!$A$1:$P$264,EQ$5,$C122)/1000</f>
        <v>22.156667000000002</v>
      </c>
      <c r="ER122" s="482">
        <f>INDEX(Busan!$A$1:$P$264,ER$5,$C122)/1000</f>
        <v>24.381601999999997</v>
      </c>
      <c r="ES122" s="482">
        <f>INDEX(Busan!$A$1:$P$264,ES$5,$C122)/1000</f>
        <v>10.422003</v>
      </c>
      <c r="ET122" s="482">
        <f>INDEX(Busan!$A$1:$P$264,ET$5,$C122)/1000</f>
        <v>15.029513000000001</v>
      </c>
      <c r="EU122" s="482">
        <f>INDEX(Busan!$A$1:$P$264,EU$5,$C122)/1000</f>
        <v>12.184280000000001</v>
      </c>
      <c r="EV122" s="482">
        <f>INDEX(Busan!$A$1:$P$264,EV$5,$C122)/1000</f>
        <v>12.618714000000001</v>
      </c>
      <c r="EW122" s="482">
        <f>INDEX(Busan!$A$1:$P$264,EW$5,$C122)/1000</f>
        <v>12.410786</v>
      </c>
      <c r="EX122" s="482">
        <f>INDEX(Busan!$A$1:$P$264,EX$5,$C122)/1000</f>
        <v>15.821444</v>
      </c>
      <c r="EY122" s="482">
        <f>INDEX(Busan!$A$1:$P$264,EY$5,$C122)/1000</f>
        <v>10.703486999999999</v>
      </c>
      <c r="EZ122" s="482">
        <f>INDEX(Busan!$A$1:$P$264,EZ$5,$C122)/1000</f>
        <v>14.229059999999999</v>
      </c>
      <c r="FA122" s="482">
        <f>INDEX(Busan!$A$1:$P$264,FA$5,$C122)/1000</f>
        <v>14.509551999999999</v>
      </c>
      <c r="FB122" s="482">
        <f>INDEX(Busan!$A$1:$P$264,FB$5,$C122)/1000</f>
        <v>12.421192999999999</v>
      </c>
      <c r="FC122" s="482">
        <f>INDEX(Busan!$A$1:$P$264,FC$5,$C122)/1000</f>
        <v>11.086975000000001</v>
      </c>
      <c r="FD122" s="482">
        <f>INDEX(Busan!$A$1:$P$264,FD$5,$C122)/1000</f>
        <v>18.340160999999998</v>
      </c>
      <c r="FE122" s="482">
        <f>INDEX(Busan!$A$1:$P$264,FE$5,$C122)/1000</f>
        <v>18.172446000000001</v>
      </c>
      <c r="FF122" s="482">
        <f>INDEX(Busan!$A$1:$P$264,FF$5,$C122)/1000</f>
        <v>17.922049999999999</v>
      </c>
      <c r="FG122" s="482">
        <f>INDEX(Busan!$A$1:$P$264,FG$5,$C122)/1000</f>
        <v>12.065194</v>
      </c>
      <c r="FH122" s="482">
        <f>INDEX(Busan!$A$1:$P$264,FH$5,$C122)/1000</f>
        <v>11.762665</v>
      </c>
      <c r="FI122" s="482">
        <f>INDEX(Busan!$A$1:$P$264,FI$5,$C122)/1000</f>
        <v>15.066519</v>
      </c>
      <c r="FJ122" s="482">
        <f>INDEX(Busan!$A$1:$P$264,FJ$5,$C122)/1000</f>
        <v>17.387957</v>
      </c>
      <c r="FK122" s="482">
        <f>INDEX(Busan!$A$1:$P$264,FK$5,$C122)/1000</f>
        <v>13.938771000000001</v>
      </c>
      <c r="FL122" s="482">
        <f>INDEX(Busan!$A$1:$P$264,FL$5,$C122)/1000</f>
        <v>15.545866999999999</v>
      </c>
      <c r="FM122" s="482">
        <f>INDEX(Busan!$A$1:$P$264,FM$5,$C122)/1000</f>
        <v>20.391597000000001</v>
      </c>
      <c r="FN122" s="482">
        <f>INDEX(Busan!$A$1:$P$264,FN$5,$C122)/1000</f>
        <v>15.326628000000001</v>
      </c>
      <c r="FO122" s="482">
        <f>INDEX(Busan!$A$1:$P$264,FO$5,$C122)/1000</f>
        <v>12.748709000000002</v>
      </c>
      <c r="FP122" s="482">
        <f>INDEX(Busan!$A$1:$P$264,FP$5,$C122)/1000</f>
        <v>24.453575000000001</v>
      </c>
      <c r="FQ122" s="482">
        <f>INDEX(Busan!$A$1:$P$264,FQ$5,$C122)/1000</f>
        <v>16.721</v>
      </c>
      <c r="FR122" s="482">
        <f>INDEX(Busan!$A$1:$P$264,FR$5,$C122)/1000</f>
        <v>11.282999999999999</v>
      </c>
      <c r="FS122" s="482">
        <f>INDEX(Busan!$A$1:$P$264,FS$5,$C122)/1000</f>
        <v>13.252000000000001</v>
      </c>
      <c r="FT122" s="482">
        <f>INDEX(Busan!$A$1:$P$264,FT$5,$C122)/1000</f>
        <v>12.968</v>
      </c>
      <c r="FU122" s="482">
        <f>INDEX(Busan!$A$1:$P$264,FU$5,$C122)/1000</f>
        <v>16.228999999999999</v>
      </c>
      <c r="FV122" s="482">
        <f>INDEX(Busan!$A$1:$P$264,FV$5,$C122)/1000</f>
        <v>22.585999999999999</v>
      </c>
      <c r="FW122" s="482">
        <f>INDEX(Busan!$A$1:$P$264,FW$5,$C122)/1000</f>
        <v>15.375</v>
      </c>
      <c r="FX122" s="482">
        <f>INDEX(Busan!$A$1:$P$264,FX$5,$C122)/1000</f>
        <v>16.04</v>
      </c>
      <c r="FY122" s="482">
        <f>INDEX(Busan!$A$1:$P$264,FY$5,$C122)/1000</f>
        <v>24.187999999999999</v>
      </c>
      <c r="FZ122" s="482">
        <f>INDEX(Busan!$A$1:$P$264,FZ$5,$C122)/1000</f>
        <v>17.094999999999999</v>
      </c>
      <c r="GA122" s="482">
        <f>INDEX(Busan!$A$1:$P$264,GA$5,$C122)/1000</f>
        <v>18.907</v>
      </c>
      <c r="GB122" s="482">
        <f>INDEX(Busan!$A$1:$P$264,GB$5,$C122)/1000</f>
        <v>28.978000000000002</v>
      </c>
      <c r="GC122" s="482">
        <f>INDEX(Busan!$A$1:$P$264,GC$5,$C122)/1000</f>
        <v>15.82493</v>
      </c>
      <c r="GD122" s="482">
        <f>INDEX(Busan!$A$1:$P$264,GD$5,$C122)/1000</f>
        <v>25.273400000000002</v>
      </c>
      <c r="GE122" s="482">
        <f>INDEX(Busan!$A$1:$P$264,GE$5,$C122)/1000</f>
        <v>14.324920000000001</v>
      </c>
      <c r="GF122" s="482"/>
      <c r="GG122" s="482"/>
      <c r="GT122" s="9"/>
      <c r="GU122" s="9"/>
      <c r="GV122" s="9"/>
      <c r="GW122"/>
      <c r="GX122"/>
      <c r="GY122"/>
      <c r="GZ122"/>
    </row>
    <row r="123" spans="1:208" s="9" customFormat="1">
      <c r="A123" s="11"/>
      <c r="B123" s="190"/>
      <c r="C123" s="190">
        <f>C122+1</f>
        <v>9</v>
      </c>
      <c r="D123" s="189" t="s">
        <v>162</v>
      </c>
      <c r="E123" s="190" t="s">
        <v>163</v>
      </c>
      <c r="F123" s="208">
        <f>INDEX(Busan!$A$1:$P$264,F$5,$C123)/1000</f>
        <v>6.6505359999999998</v>
      </c>
      <c r="G123" s="208">
        <f>INDEX(Busan!$A$1:$P$264,G$5,$C123)/1000</f>
        <v>5.8938829999999998</v>
      </c>
      <c r="H123" s="208">
        <f>INDEX(Busan!$A$1:$P$264,H$5,$C123)/1000</f>
        <v>8.003558</v>
      </c>
      <c r="I123" s="208">
        <f>INDEX(Busan!$A$1:$P$264,I$5,$C123)/1000</f>
        <v>6.2366440000000001</v>
      </c>
      <c r="J123" s="208">
        <f>INDEX(Busan!$A$1:$P$264,J$5,$C123)/1000</f>
        <v>6.3208980000000006</v>
      </c>
      <c r="K123" s="208">
        <f>INDEX(Busan!$A$1:$P$264,K$5,$C123)/1000</f>
        <v>5.4360520000000001</v>
      </c>
      <c r="L123" s="208">
        <f>INDEX(Busan!$A$1:$P$264,L$5,$C123)/1000</f>
        <v>6.0526009999999992</v>
      </c>
      <c r="M123" s="208">
        <f>INDEX(Busan!$A$1:$P$264,M$5,$C123)/1000</f>
        <v>5.6384069999999999</v>
      </c>
      <c r="N123" s="208">
        <f>INDEX(Busan!$A$1:$P$264,N$5,$C123)/1000</f>
        <v>6.1088119999999995</v>
      </c>
      <c r="O123" s="208">
        <f>INDEX(Busan!$A$1:$P$264,O$5,$C123)/1000</f>
        <v>9.53186</v>
      </c>
      <c r="P123" s="208">
        <f>INDEX(Busan!$A$1:$P$264,P$5,$C123)/1000</f>
        <v>7.4831319999999995</v>
      </c>
      <c r="Q123" s="208">
        <f>INDEX(Busan!$A$1:$P$264,Q$5,$C123)/1000</f>
        <v>8.320506</v>
      </c>
      <c r="R123" s="208">
        <f>INDEX(Busan!$A$1:$P$264,R$5,$C123)/1000</f>
        <v>8.1054919999999999</v>
      </c>
      <c r="S123" s="208">
        <f>INDEX(Busan!$A$1:$P$264,S$5,$C123)/1000</f>
        <v>6.3774319999999998</v>
      </c>
      <c r="T123" s="208">
        <f>INDEX(Busan!$A$1:$P$264,T$5,$C123)/1000</f>
        <v>3.6681249999999999</v>
      </c>
      <c r="U123" s="208">
        <f>INDEX(Busan!$A$1:$P$264,U$5,$C123)/1000</f>
        <v>5.6004970000000007</v>
      </c>
      <c r="V123" s="208">
        <f>INDEX(Busan!$A$1:$P$264,V$5,$C123)/1000</f>
        <v>3.305145</v>
      </c>
      <c r="W123" s="208">
        <f>INDEX(Busan!$A$1:$P$264,W$5,$C123)/1000</f>
        <v>9.6813709999999986</v>
      </c>
      <c r="X123" s="208">
        <f>INDEX(Busan!$A$1:$P$264,X$5,$C123)/1000</f>
        <v>4.8111880000000005</v>
      </c>
      <c r="Y123" s="208">
        <f>INDEX(Busan!$A$1:$P$264,Y$5,$C123)/1000</f>
        <v>5.5294140000000001</v>
      </c>
      <c r="Z123" s="208">
        <f>INDEX(Busan!$A$1:$P$264,Z$5,$C123)/1000</f>
        <v>5.3391060000000001</v>
      </c>
      <c r="AA123" s="208">
        <f>INDEX(Busan!$A$1:$P$264,AA$5,$C123)/1000</f>
        <v>4.4311379999999998</v>
      </c>
      <c r="AB123" s="208">
        <f>INDEX(Busan!$A$1:$P$264,AB$5,$C123)/1000</f>
        <v>5.3085139999999997</v>
      </c>
      <c r="AC123" s="208">
        <f>INDEX(Busan!$A$1:$P$264,AC$5,$C123)/1000</f>
        <v>5.1271610000000001</v>
      </c>
      <c r="AD123" s="208">
        <f>INDEX(Busan!$A$1:$P$264,AD$5,$C123)/1000</f>
        <v>3.8045369999999998</v>
      </c>
      <c r="AE123" s="208">
        <f>INDEX(Busan!$A$1:$P$264,AE$5,$C123)/1000</f>
        <v>2.9748389999999998</v>
      </c>
      <c r="AF123" s="208">
        <f>INDEX(Busan!$A$1:$P$264,AF$5,$C123)/1000</f>
        <v>4.8127230000000001</v>
      </c>
      <c r="AG123" s="208">
        <f>INDEX(Busan!$A$1:$P$264,AG$5,$C123)/1000</f>
        <v>3.5827900000000001</v>
      </c>
      <c r="AH123" s="208">
        <f>INDEX(Busan!$A$1:$P$264,AH$5,$C123)/1000</f>
        <v>4.2499960000000003</v>
      </c>
      <c r="AI123" s="208">
        <f>INDEX(Busan!$A$1:$P$264,AI$5,$C123)/1000</f>
        <v>4.5419999999999998</v>
      </c>
      <c r="AJ123" s="208">
        <f>INDEX(Busan!$A$1:$P$264,AJ$5,$C123)/1000</f>
        <v>4.8540000000000001</v>
      </c>
      <c r="AK123" s="208">
        <f>INDEX(Busan!$A$1:$P$264,AK$5,$C123)/1000</f>
        <v>5.6539129999999993</v>
      </c>
      <c r="AL123" s="208">
        <f>INDEX(Busan!$A$1:$P$264,AL$5,$C123)/1000</f>
        <v>3.94</v>
      </c>
      <c r="AM123" s="208">
        <f>INDEX(Busan!$A$1:$P$264,AM$5,$C123)/1000</f>
        <v>6.8534679999999994</v>
      </c>
      <c r="AN123" s="208">
        <f>INDEX(Busan!$A$1:$P$264,AN$5,$C123)/1000</f>
        <v>4.9726809999999997</v>
      </c>
      <c r="AO123" s="208">
        <f>INDEX(Busan!$A$1:$P$264,AO$5,$C123)/1000</f>
        <v>8.3870840000000015</v>
      </c>
      <c r="AP123" s="208">
        <f>INDEX(Busan!$A$1:$P$264,AP$5,$C123)/1000</f>
        <v>3.1389999999999998</v>
      </c>
      <c r="AQ123" s="208">
        <f>INDEX(Busan!$A$1:$P$264,AQ$5,$C123)/1000</f>
        <v>3.9860000000000002</v>
      </c>
      <c r="AR123" s="208">
        <f>INDEX(Busan!$A$1:$P$264,AR$5,$C123)/1000</f>
        <v>4.2910000000000004</v>
      </c>
      <c r="AS123" s="208">
        <f>INDEX(Busan!$A$1:$P$264,AS$5,$C123)/1000</f>
        <v>2.7519999999999998</v>
      </c>
      <c r="AT123" s="208">
        <f>INDEX(Busan!$A$1:$P$264,AT$5,$C123)/1000</f>
        <v>2.738</v>
      </c>
      <c r="AU123" s="208">
        <f>INDEX(Busan!$A$1:$P$264,AU$5,$C123)/1000</f>
        <v>3.2736350000000001</v>
      </c>
      <c r="AV123" s="208">
        <f>INDEX(Busan!$A$1:$P$264,AV$5,$C123)/1000</f>
        <v>1.90326</v>
      </c>
      <c r="AW123" s="208">
        <f>INDEX(Busan!$A$1:$P$264,AW$5,$C123)/1000</f>
        <v>2.779372</v>
      </c>
      <c r="AX123" s="208">
        <f>INDEX(Busan!$A$1:$P$264,AX$5,$C123)/1000</f>
        <v>2.03104</v>
      </c>
      <c r="AY123" s="208">
        <f>INDEX(Busan!$A$1:$P$264,AY$5,$C123)/1000</f>
        <v>1.60507</v>
      </c>
      <c r="AZ123" s="208">
        <f>INDEX(Busan!$A$1:$P$264,AZ$5,$C123)/1000</f>
        <v>4.1036319999999993</v>
      </c>
      <c r="BA123" s="208">
        <f>INDEX(Busan!$A$1:$P$264,BA$5,$C123)/1000</f>
        <v>2.6626849999999997</v>
      </c>
      <c r="BB123" s="208">
        <f>INDEX(Busan!$A$1:$P$264,BB$5,$C123)/1000</f>
        <v>1.9710969999999999</v>
      </c>
      <c r="BC123" s="208">
        <f>INDEX(Busan!$A$1:$P$264,BC$5,$C123)/1000</f>
        <v>3.2448589999999999</v>
      </c>
      <c r="BD123" s="208">
        <f>INDEX(Busan!$A$1:$P$264,BD$5,$C123)/1000</f>
        <v>3.4118690000000003</v>
      </c>
      <c r="BE123" s="208">
        <f>INDEX(Busan!$A$1:$P$264,BE$5,$C123)/1000</f>
        <v>1.9570029999999998</v>
      </c>
      <c r="BF123" s="208">
        <f>INDEX(Busan!$A$1:$P$264,BF$5,$C123)/1000</f>
        <v>4.766324</v>
      </c>
      <c r="BG123" s="208">
        <f>INDEX(Busan!$A$1:$P$264,BG$5,$C123)/1000</f>
        <v>2.4292110000000005</v>
      </c>
      <c r="BH123" s="7">
        <f>INDEX(Busan!$A$1:$P$264,BH$5,$C123)/1000</f>
        <v>1.9473809999999998</v>
      </c>
      <c r="BI123" s="482">
        <f>INDEX(Busan!$A$1:$P$264,BI$5,$C123)/1000</f>
        <v>4.3921680000000007</v>
      </c>
      <c r="BJ123" s="482">
        <f>INDEX(Busan!$A$1:$P$264,BJ$5,$C123)/1000</f>
        <v>4.7342569999999995</v>
      </c>
      <c r="BK123" s="482">
        <f>INDEX(Busan!$A$1:$P$264,BK$5,$C123)/1000</f>
        <v>1.347181</v>
      </c>
      <c r="BL123" s="482">
        <f>INDEX(Busan!$A$1:$P$264,BL$5,$C123)/1000</f>
        <v>3.2606600000000001</v>
      </c>
      <c r="BM123" s="482">
        <f>INDEX(Busan!$A$1:$P$264,BM$5,$C123)/1000</f>
        <v>2.4016889999999997</v>
      </c>
      <c r="BN123" s="482">
        <f>INDEX(Busan!$A$1:$P$264,BN$5,$C123)/1000</f>
        <v>1.834376</v>
      </c>
      <c r="BO123" s="737">
        <f>INDEX(Busan!$A$1:$P$264,BO$5,$C123)/1000</f>
        <v>2.5721149999999997</v>
      </c>
      <c r="BP123" s="482">
        <f>INDEX(Busan!$A$1:$P$264,BP$5,$C123)/1000</f>
        <v>3.7257920000000002</v>
      </c>
      <c r="BQ123" s="482">
        <f>INDEX(Busan!$A$1:$P$264,BQ$5,$C123)/1000</f>
        <v>2.7391190000000001</v>
      </c>
      <c r="BR123" s="482">
        <f>INDEX(Busan!$A$1:$P$264,BR$5,$C123)/1000</f>
        <v>2.004</v>
      </c>
      <c r="BS123" s="482">
        <f>INDEX(Busan!$A$1:$P$264,BS$5,$C123)/1000</f>
        <v>3.7325079999999997</v>
      </c>
      <c r="BT123" s="482">
        <f>INDEX(Busan!$A$1:$P$264,BT$5,$C123)/1000</f>
        <v>2.0391170000000001</v>
      </c>
      <c r="BU123" s="482">
        <f>INDEX(Busan!$A$1:$P$264,BU$5,$C123)/1000</f>
        <v>4.0778759999999998</v>
      </c>
      <c r="BV123" s="482">
        <f>INDEX(Busan!$A$1:$P$264,BV$5,$C123)/1000</f>
        <v>2.4892270000000005</v>
      </c>
      <c r="BW123" s="482">
        <f>INDEX(Busan!$A$1:$P$264,BW$5,$C123)/1000</f>
        <v>3.3084890000000002</v>
      </c>
      <c r="BX123" s="482">
        <f>INDEX(Busan!$A$1:$P$264,BX$5,$C123)/1000</f>
        <v>2.1600649999999999</v>
      </c>
      <c r="BY123" s="482">
        <f>INDEX(Busan!$A$1:$P$264,BY$5,$C123)/1000</f>
        <v>5.6404930000000002</v>
      </c>
      <c r="BZ123" s="482">
        <f>INDEX(Busan!$A$1:$P$264,BZ$5,$C123)/1000</f>
        <v>4.5823280000000004</v>
      </c>
      <c r="CA123" s="737">
        <f>INDEX(Busan!$A$1:$P$264,CA$5,$C123)/1000</f>
        <v>5.2830000000000004</v>
      </c>
      <c r="CB123" s="482">
        <f>INDEX(Busan!$A$1:$P$264,CB$5,$C123)/1000</f>
        <v>7.8109999999999999</v>
      </c>
      <c r="CC123" s="482">
        <f>INDEX(Busan!$A$1:$P$264,CC$5,$C123)/1000</f>
        <v>5.1114009999999999</v>
      </c>
      <c r="CD123" s="482">
        <f>INDEX(Busan!$A$1:$P$264,CD$5,$C123)/1000</f>
        <v>5.5646539999999991</v>
      </c>
      <c r="CE123" s="482">
        <f>INDEX(Busan!$A$1:$P$264,CE$5,$C123)/1000</f>
        <v>5.7147019999999999</v>
      </c>
      <c r="CF123" s="482">
        <f>INDEX(Busan!$A$1:$P$264,CF$5,$C123)/1000</f>
        <v>7.6331559999999996</v>
      </c>
      <c r="CG123" s="482">
        <f>INDEX(Busan!$A$1:$P$264,CG$5,$C123)/1000</f>
        <v>8.7120560000000005</v>
      </c>
      <c r="CH123" s="482">
        <f>INDEX(Busan!$A$1:$P$264,CH$5,$C123)/1000</f>
        <v>6.774</v>
      </c>
      <c r="CI123" s="482">
        <f>INDEX(Busan!$A$1:$P$264,CI$5,$C123)/1000</f>
        <v>6.65</v>
      </c>
      <c r="CJ123" s="482">
        <f>INDEX(Busan!$A$1:$P$264,CJ$5,$C123)/1000</f>
        <v>3.9540000000000002</v>
      </c>
      <c r="CK123" s="482">
        <f>INDEX(Busan!$A$1:$P$264,CK$5,$C123)/1000</f>
        <v>7.6280000000000001</v>
      </c>
      <c r="CL123" s="482">
        <f>INDEX(Busan!$A$1:$P$264,CL$5,$C123)/1000</f>
        <v>4.4513439999999997</v>
      </c>
      <c r="CM123" s="482">
        <f>INDEX(Busan!$A$1:$P$264,CM$5,$C123)/1000</f>
        <v>5.878342</v>
      </c>
      <c r="CN123" s="482">
        <f>INDEX(Busan!$A$1:$P$264,CN$5,$C123)/1000</f>
        <v>5.923521</v>
      </c>
      <c r="CO123" s="482">
        <f>INDEX(Busan!$A$1:$P$264,CO$5,$C123)/1000</f>
        <v>7.0641740000000004</v>
      </c>
      <c r="CP123" s="482">
        <f>INDEX(Busan!$A$1:$P$264,CP$5,$C123)/1000</f>
        <v>6.3624260000000001</v>
      </c>
      <c r="CQ123" s="482">
        <f>INDEX(Busan!$A$1:$P$264,CQ$5,$C123)/1000</f>
        <v>5.6481409999999999</v>
      </c>
      <c r="CR123" s="482">
        <f>INDEX(Busan!$A$1:$P$264,CR$5,$C123)/1000</f>
        <v>6.9800969999999998</v>
      </c>
      <c r="CS123" s="482">
        <f>INDEX(Busan!$A$1:$P$264,CS$5,$C123)/1000</f>
        <v>5.9837939999999996</v>
      </c>
      <c r="CT123" s="482">
        <f>INDEX(Busan!$A$1:$P$264,CT$5,$C123)/1000</f>
        <v>4.3588010000000006</v>
      </c>
      <c r="CU123" s="482">
        <f>INDEX(Busan!$A$1:$P$264,CU$5,$C123)/1000</f>
        <v>5.8547099999999999</v>
      </c>
      <c r="CV123" s="482">
        <f>INDEX(Busan!$A$1:$P$264,CV$5,$C123)/1000</f>
        <v>6.0333459999999999</v>
      </c>
      <c r="CW123" s="482">
        <f>INDEX(Busan!$A$1:$P$264,CW$5,$C123)/1000</f>
        <v>6.6666239999999997</v>
      </c>
      <c r="CX123" s="482">
        <f>INDEX(Busan!$A$1:$P$264,CX$5,$C123)/1000</f>
        <v>7.7346000000000004</v>
      </c>
      <c r="CY123" s="482">
        <f>INDEX(Busan!$A$1:$P$264,CY$5,$C123)/1000</f>
        <v>5.9302839999999994</v>
      </c>
      <c r="CZ123" s="482">
        <f>INDEX(Busan!$A$1:$P$264,CZ$5,$C123)/1000</f>
        <v>8.2664210000000011</v>
      </c>
      <c r="DA123" s="482">
        <f>INDEX(Busan!$A$1:$P$264,DA$5,$C123)/1000</f>
        <v>7.4026890000000005</v>
      </c>
      <c r="DB123" s="482">
        <f>INDEX(Busan!$A$1:$P$264,DB$5,$C123)/1000</f>
        <v>6.5675400000000002</v>
      </c>
      <c r="DC123" s="482">
        <f>INDEX(Busan!$A$1:$P$264,DC$5,$C123)/1000</f>
        <v>7.1959280000000003</v>
      </c>
      <c r="DD123" s="482">
        <f>INDEX(Busan!$A$1:$P$264,DD$5,$C123)/1000</f>
        <v>5.041093</v>
      </c>
      <c r="DE123" s="482">
        <f>INDEX(Busan!$A$1:$P$264,DE$5,$C123)/1000</f>
        <v>6.4458739999999999</v>
      </c>
      <c r="DF123" s="482">
        <f>INDEX(Busan!$A$1:$P$264,DF$5,$C123)/1000</f>
        <v>5.1947849999999995</v>
      </c>
      <c r="DG123" s="482">
        <f>INDEX(Busan!$A$1:$P$264,DG$5,$C123)/1000</f>
        <v>7.6966049999999999</v>
      </c>
      <c r="DH123" s="482">
        <f>INDEX(Busan!$A$1:$P$264,DH$5,$C123)/1000</f>
        <v>8.6534750000000003</v>
      </c>
      <c r="DI123" s="482">
        <f>INDEX(Busan!$A$1:$P$264,DI$5,$C123)/1000</f>
        <v>4.7058500000000008</v>
      </c>
      <c r="DJ123" s="482">
        <f>INDEX(Busan!$A$1:$P$264,DJ$5,$C123)/1000</f>
        <v>5.641508</v>
      </c>
      <c r="DK123" s="482">
        <f>INDEX(Busan!$A$1:$P$264,DK$5,$C123)/1000</f>
        <v>4.2002439999999996</v>
      </c>
      <c r="DL123" s="482">
        <f>INDEX(Busan!$A$1:$P$264,DL$5,$C123)/1000</f>
        <v>1.155105</v>
      </c>
      <c r="DM123" s="482">
        <f>INDEX(Busan!$A$1:$P$264,DM$5,$C123)/1000</f>
        <v>0.59521000000000002</v>
      </c>
      <c r="DN123" s="482">
        <f>INDEX(Busan!$A$1:$P$264,DN$5,$C123)/1000</f>
        <v>3.0801529999999997</v>
      </c>
      <c r="DO123" s="482">
        <f>INDEX(Busan!$A$1:$P$264,DO$5,$C123)/1000</f>
        <v>4.1848850000000004</v>
      </c>
      <c r="DP123" s="482">
        <f>INDEX(Busan!$A$1:$P$264,DP$5,$C123)/1000</f>
        <v>4.4536040000000003</v>
      </c>
      <c r="DQ123" s="482">
        <f>INDEX(Busan!$A$1:$P$264,DQ$5,$C123)/1000</f>
        <v>3.619704</v>
      </c>
      <c r="DR123" s="482">
        <f>INDEX(Busan!$A$1:$P$264,DR$5,$C123)/1000</f>
        <v>1.590282</v>
      </c>
      <c r="DS123" s="482">
        <f>INDEX(Busan!$A$1:$P$264,DS$5,$C123)/1000</f>
        <v>2.5207600000000001</v>
      </c>
      <c r="DT123" s="482">
        <f>INDEX(Busan!$A$1:$P$264,DT$5,$C123)/1000</f>
        <v>0.98330999999999991</v>
      </c>
      <c r="DU123" s="482">
        <f>INDEX(Busan!$A$1:$P$264,DU$5,$C123)/1000</f>
        <v>1.611618</v>
      </c>
      <c r="DV123" s="482">
        <f>INDEX(Busan!$A$1:$P$264,DV$5,$C123)/1000</f>
        <v>2.9863499999999998</v>
      </c>
      <c r="DW123" s="482">
        <f>INDEX(Busan!$A$1:$P$264,DW$5,$C123)/1000</f>
        <v>2.9102330000000003</v>
      </c>
      <c r="DX123" s="482">
        <f>INDEX(Busan!$A$1:$P$264,DX$5,$C123)/1000</f>
        <v>3.8200189999999998</v>
      </c>
      <c r="DY123" s="482">
        <f>INDEX(Busan!$A$1:$P$264,DY$5,$C123)/1000</f>
        <v>3.334759</v>
      </c>
      <c r="DZ123" s="482">
        <f>INDEX(Busan!$A$1:$P$264,DZ$5,$C123)/1000</f>
        <v>5.7823440000000002</v>
      </c>
      <c r="EA123" s="482">
        <f>INDEX(Busan!$A$1:$P$264,EA$5,$C123)/1000</f>
        <v>2.99058</v>
      </c>
      <c r="EB123" s="482">
        <f>INDEX(Busan!$A$1:$P$264,EB$5,$C123)/1000</f>
        <v>6.0106700000000002</v>
      </c>
      <c r="EC123" s="482">
        <f>INDEX(Busan!$A$1:$P$264,EC$5,$C123)/1000</f>
        <v>3.4768809999999997</v>
      </c>
      <c r="ED123" s="482">
        <f>INDEX(Busan!$A$1:$P$264,ED$5,$C123)/1000</f>
        <v>2.7680129999999998</v>
      </c>
      <c r="EE123" s="482">
        <f>INDEX(Busan!$A$1:$P$264,EE$5,$C123)/1000</f>
        <v>4.0207379999999997</v>
      </c>
      <c r="EF123" s="482">
        <f>INDEX(Busan!$A$1:$P$264,EF$5,$C123)/1000</f>
        <v>1.5787</v>
      </c>
      <c r="EG123" s="482">
        <f>INDEX(Busan!$A$1:$P$264,EG$5,$C123)/1000</f>
        <v>2.6833420000000001</v>
      </c>
      <c r="EH123" s="482">
        <f>INDEX(Busan!$A$1:$P$264,EH$5,$C123)/1000</f>
        <v>5.3470150000000007</v>
      </c>
      <c r="EI123" s="482">
        <f>INDEX(Busan!$A$1:$P$264,EI$5,$C123)/1000</f>
        <v>3.7633850000000004</v>
      </c>
      <c r="EJ123" s="482">
        <f>INDEX(Busan!$A$1:$P$264,EJ$5,$C123)/1000</f>
        <v>4.1560899999999998</v>
      </c>
      <c r="EK123" s="482">
        <f>INDEX(Busan!$A$1:$P$264,EK$5,$C123)/1000</f>
        <v>2.2494520000000002</v>
      </c>
      <c r="EL123" s="482">
        <f>INDEX(Busan!$A$1:$P$264,EL$5,$C123)/1000</f>
        <v>2.2567840000000001</v>
      </c>
      <c r="EM123" s="482">
        <f>INDEX(Busan!$A$1:$P$264,EM$5,$C123)/1000</f>
        <v>2.165225</v>
      </c>
      <c r="EN123" s="482">
        <f>INDEX(Busan!$A$1:$P$264,EN$5,$C123)/1000</f>
        <v>2.101394</v>
      </c>
      <c r="EO123" s="482">
        <f>INDEX(Busan!$A$1:$P$264,EO$5,$C123)/1000</f>
        <v>2.0006949999999999</v>
      </c>
      <c r="EP123" s="482">
        <f>INDEX(Busan!$A$1:$P$264,EP$5,$C123)/1000</f>
        <v>2.6376759999999999</v>
      </c>
      <c r="EQ123" s="482">
        <f>INDEX(Busan!$A$1:$P$264,EQ$5,$C123)/1000</f>
        <v>3.6059730000000001</v>
      </c>
      <c r="ER123" s="482">
        <f>INDEX(Busan!$A$1:$P$264,ER$5,$C123)/1000</f>
        <v>3.8119299999999998</v>
      </c>
      <c r="ES123" s="482">
        <f>INDEX(Busan!$A$1:$P$264,ES$5,$C123)/1000</f>
        <v>3.6762640000000002</v>
      </c>
      <c r="ET123" s="482">
        <f>INDEX(Busan!$A$1:$P$264,ET$5,$C123)/1000</f>
        <v>4.3963720000000004</v>
      </c>
      <c r="EU123" s="482">
        <f>INDEX(Busan!$A$1:$P$264,EU$5,$C123)/1000</f>
        <v>2.4989079999999997</v>
      </c>
      <c r="EV123" s="482">
        <f>INDEX(Busan!$A$1:$P$264,EV$5,$C123)/1000</f>
        <v>3.8139720000000001</v>
      </c>
      <c r="EW123" s="482">
        <f>INDEX(Busan!$A$1:$P$264,EW$5,$C123)/1000</f>
        <v>3.8727969999999998</v>
      </c>
      <c r="EX123" s="482">
        <f>INDEX(Busan!$A$1:$P$264,EX$5,$C123)/1000</f>
        <v>4.3218209999999999</v>
      </c>
      <c r="EY123" s="482">
        <f>INDEX(Busan!$A$1:$P$264,EY$5,$C123)/1000</f>
        <v>6.9100979999999996</v>
      </c>
      <c r="EZ123" s="482">
        <f>INDEX(Busan!$A$1:$P$264,EZ$5,$C123)/1000</f>
        <v>6.7370950000000001</v>
      </c>
      <c r="FA123" s="482">
        <f>INDEX(Busan!$A$1:$P$264,FA$5,$C123)/1000</f>
        <v>3.6934529999999999</v>
      </c>
      <c r="FB123" s="482">
        <f>INDEX(Busan!$A$1:$P$264,FB$5,$C123)/1000</f>
        <v>3.4780419999999999</v>
      </c>
      <c r="FC123" s="482">
        <f>INDEX(Busan!$A$1:$P$264,FC$5,$C123)/1000</f>
        <v>3.4442210000000002</v>
      </c>
      <c r="FD123" s="482">
        <f>INDEX(Busan!$A$1:$P$264,FD$5,$C123)/1000</f>
        <v>4.40496</v>
      </c>
      <c r="FE123" s="482">
        <f>INDEX(Busan!$A$1:$P$264,FE$5,$C123)/1000</f>
        <v>2.6857389999999999</v>
      </c>
      <c r="FF123" s="482">
        <f>INDEX(Busan!$A$1:$P$264,FF$5,$C123)/1000</f>
        <v>3.560597</v>
      </c>
      <c r="FG123" s="482">
        <f>INDEX(Busan!$A$1:$P$264,FG$5,$C123)/1000</f>
        <v>4.2893630000000007</v>
      </c>
      <c r="FH123" s="482">
        <f>INDEX(Busan!$A$1:$P$264,FH$5,$C123)/1000</f>
        <v>5.5428900000000008</v>
      </c>
      <c r="FI123" s="482">
        <f>INDEX(Busan!$A$1:$P$264,FI$5,$C123)/1000</f>
        <v>5.2699300000000004</v>
      </c>
      <c r="FJ123" s="482">
        <f>INDEX(Busan!$A$1:$P$264,FJ$5,$C123)/1000</f>
        <v>8.0392299999999999</v>
      </c>
      <c r="FK123" s="482">
        <f>INDEX(Busan!$A$1:$P$264,FK$5,$C123)/1000</f>
        <v>5.0435299999999996</v>
      </c>
      <c r="FL123" s="482">
        <f>INDEX(Busan!$A$1:$P$264,FL$5,$C123)/1000</f>
        <v>4.5739399999999995</v>
      </c>
      <c r="FM123" s="482">
        <f>INDEX(Busan!$A$1:$P$264,FM$5,$C123)/1000</f>
        <v>6.4620600000000001</v>
      </c>
      <c r="FN123" s="482">
        <f>INDEX(Busan!$A$1:$P$264,FN$5,$C123)/1000</f>
        <v>4.5763950000000007</v>
      </c>
      <c r="FO123" s="482">
        <f>INDEX(Busan!$A$1:$P$264,FO$5,$C123)/1000</f>
        <v>4.7404500000000001</v>
      </c>
      <c r="FP123" s="482">
        <f>INDEX(Busan!$A$1:$P$264,FP$5,$C123)/1000</f>
        <v>6.1713900000000006</v>
      </c>
      <c r="FQ123" s="482">
        <f>INDEX(Busan!$A$1:$P$264,FQ$5,$C123)/1000</f>
        <v>4.2389999999999999</v>
      </c>
      <c r="FR123" s="482">
        <f>INDEX(Busan!$A$1:$P$264,FR$5,$C123)/1000</f>
        <v>3.6269999999999998</v>
      </c>
      <c r="FS123" s="482">
        <f>INDEX(Busan!$A$1:$P$264,FS$5,$C123)/1000</f>
        <v>3.0339999999999998</v>
      </c>
      <c r="FT123" s="482">
        <f>INDEX(Busan!$A$1:$P$264,FT$5,$C123)/1000</f>
        <v>6.4870000000000001</v>
      </c>
      <c r="FU123" s="482">
        <f>INDEX(Busan!$A$1:$P$264,FU$5,$C123)/1000</f>
        <v>5.8109999999999999</v>
      </c>
      <c r="FV123" s="482">
        <f>INDEX(Busan!$A$1:$P$264,FV$5,$C123)/1000</f>
        <v>3.78</v>
      </c>
      <c r="FW123" s="482">
        <f>INDEX(Busan!$A$1:$P$264,FW$5,$C123)/1000</f>
        <v>4.4359999999999999</v>
      </c>
      <c r="FX123" s="482">
        <f>INDEX(Busan!$A$1:$P$264,FX$5,$C123)/1000</f>
        <v>3.9049999999999998</v>
      </c>
      <c r="FY123" s="482">
        <f>INDEX(Busan!$A$1:$P$264,FY$5,$C123)/1000</f>
        <v>6.6020000000000003</v>
      </c>
      <c r="FZ123" s="482">
        <f>INDEX(Busan!$A$1:$P$264,FZ$5,$C123)/1000</f>
        <v>4.9240000000000004</v>
      </c>
      <c r="GA123" s="482">
        <f>INDEX(Busan!$A$1:$P$264,GA$5,$C123)/1000</f>
        <v>5.3520000000000003</v>
      </c>
      <c r="GB123" s="482">
        <f>INDEX(Busan!$A$1:$P$264,GB$5,$C123)/1000</f>
        <v>8.9860000000000007</v>
      </c>
      <c r="GC123" s="482">
        <f>INDEX(Busan!$A$1:$P$264,GC$5,$C123)/1000</f>
        <v>7.2217600000000006</v>
      </c>
      <c r="GD123" s="482">
        <f>INDEX(Busan!$A$1:$P$264,GD$5,$C123)/1000</f>
        <v>17.14988</v>
      </c>
      <c r="GE123" s="482">
        <f>INDEX(Busan!$A$1:$P$264,GE$5,$C123)/1000</f>
        <v>26.23715</v>
      </c>
      <c r="GF123" s="482"/>
      <c r="GG123" s="48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/>
      <c r="GX123"/>
      <c r="GY123"/>
      <c r="GZ123"/>
    </row>
    <row r="124" spans="1:208">
      <c r="B124" s="197"/>
      <c r="C124" s="197">
        <f>C123+1</f>
        <v>10</v>
      </c>
      <c r="D124" s="196" t="s">
        <v>164</v>
      </c>
      <c r="E124" s="197" t="s">
        <v>165</v>
      </c>
      <c r="F124" s="209">
        <f>INDEX(Busan!$A$1:$P$264,F$5,$C124)/1000</f>
        <v>2.4597629999999997</v>
      </c>
      <c r="G124" s="209">
        <f>INDEX(Busan!$A$1:$P$264,G$5,$C124)/1000</f>
        <v>2.4250569999999998</v>
      </c>
      <c r="H124" s="209">
        <f>INDEX(Busan!$A$1:$P$264,H$5,$C124)/1000</f>
        <v>2.6632380000000002</v>
      </c>
      <c r="I124" s="209">
        <f>INDEX(Busan!$A$1:$P$264,I$5,$C124)/1000</f>
        <v>2.8225920000000002</v>
      </c>
      <c r="J124" s="209">
        <f>INDEX(Busan!$A$1:$P$264,J$5,$C124)/1000</f>
        <v>2.6001319999999999</v>
      </c>
      <c r="K124" s="209">
        <f>INDEX(Busan!$A$1:$P$264,K$5,$C124)/1000</f>
        <v>2.3909509999999998</v>
      </c>
      <c r="L124" s="209">
        <f>INDEX(Busan!$A$1:$P$264,L$5,$C124)/1000</f>
        <v>3.5098560000000001</v>
      </c>
      <c r="M124" s="209">
        <f>INDEX(Busan!$A$1:$P$264,M$5,$C124)/1000</f>
        <v>3.224602</v>
      </c>
      <c r="N124" s="209">
        <f>INDEX(Busan!$A$1:$P$264,N$5,$C124)/1000</f>
        <v>3.730607</v>
      </c>
      <c r="O124" s="209">
        <f>INDEX(Busan!$A$1:$P$264,O$5,$C124)/1000</f>
        <v>3.516581</v>
      </c>
      <c r="P124" s="209">
        <f>INDEX(Busan!$A$1:$P$264,P$5,$C124)/1000</f>
        <v>3.5434920000000001</v>
      </c>
      <c r="Q124" s="209">
        <f>INDEX(Busan!$A$1:$P$264,Q$5,$C124)/1000</f>
        <v>3.5851599999999997</v>
      </c>
      <c r="R124" s="209">
        <f>INDEX(Busan!$A$1:$P$264,R$5,$C124)/1000</f>
        <v>3.2559430000000003</v>
      </c>
      <c r="S124" s="209">
        <f>INDEX(Busan!$A$1:$P$264,S$5,$C124)/1000</f>
        <v>3.3680920000000003</v>
      </c>
      <c r="T124" s="209">
        <f>INDEX(Busan!$A$1:$P$264,T$5,$C124)/1000</f>
        <v>4.0433330000000005</v>
      </c>
      <c r="U124" s="209">
        <f>INDEX(Busan!$A$1:$P$264,U$5,$C124)/1000</f>
        <v>3.7325950000000003</v>
      </c>
      <c r="V124" s="209">
        <f>INDEX(Busan!$A$1:$P$264,V$5,$C124)/1000</f>
        <v>3.9033280000000001</v>
      </c>
      <c r="W124" s="209">
        <f>INDEX(Busan!$A$1:$P$264,W$5,$C124)/1000</f>
        <v>4.5349500000000003</v>
      </c>
      <c r="X124" s="209">
        <f>INDEX(Busan!$A$1:$P$264,X$5,$C124)/1000</f>
        <v>4.3231859999999998</v>
      </c>
      <c r="Y124" s="209">
        <f>INDEX(Busan!$A$1:$P$264,Y$5,$C124)/1000</f>
        <v>4.6533920000000002</v>
      </c>
      <c r="Z124" s="209">
        <f>INDEX(Busan!$A$1:$P$264,Z$5,$C124)/1000</f>
        <v>4.0377489999999998</v>
      </c>
      <c r="AA124" s="209">
        <f>INDEX(Busan!$A$1:$P$264,AA$5,$C124)/1000</f>
        <v>3.3514700000000044</v>
      </c>
      <c r="AB124" s="209">
        <f>INDEX(Busan!$A$1:$P$264,AB$5,$C124)/1000</f>
        <v>3.5490999999999997</v>
      </c>
      <c r="AC124" s="209">
        <f>INDEX(Busan!$A$1:$P$264,AC$5,$C124)/1000</f>
        <v>3.5853999999999928</v>
      </c>
      <c r="AD124" s="209">
        <f>INDEX(Busan!$A$1:$P$264,AD$5,$C124)/1000</f>
        <v>3.0566840000000002</v>
      </c>
      <c r="AE124" s="209">
        <f>INDEX(Busan!$A$1:$P$264,AE$5,$C124)/1000</f>
        <v>2.8946209999999999</v>
      </c>
      <c r="AF124" s="209">
        <f>INDEX(Busan!$A$1:$P$264,AF$5,$C124)/1000</f>
        <v>3.109531</v>
      </c>
      <c r="AG124" s="209">
        <f>INDEX(Busan!$A$1:$P$264,AG$5,$C124)/1000</f>
        <v>3.4309700000000003</v>
      </c>
      <c r="AH124" s="209">
        <f>INDEX(Busan!$A$1:$P$264,AH$5,$C124)/1000</f>
        <v>4.383</v>
      </c>
      <c r="AI124" s="209">
        <f>INDEX(Busan!$A$1:$P$264,AI$5,$C124)/1000</f>
        <v>3.8140000000000001</v>
      </c>
      <c r="AJ124" s="209">
        <f>INDEX(Busan!$A$1:$P$264,AJ$5,$C124)/1000</f>
        <v>3.88402</v>
      </c>
      <c r="AK124" s="209">
        <f>INDEX(Busan!$A$1:$P$264,AK$5,$C124)/1000</f>
        <v>4.0699799999999993</v>
      </c>
      <c r="AL124" s="209">
        <f>INDEX(Busan!$A$1:$P$264,AL$5,$C124)/1000</f>
        <v>4.2470460000000001</v>
      </c>
      <c r="AM124" s="209">
        <f>INDEX(Busan!$A$1:$P$264,AM$5,$C124)/1000</f>
        <v>4.3276029999999999</v>
      </c>
      <c r="AN124" s="209">
        <f>INDEX(Busan!$A$1:$P$264,AN$5,$C124)/1000</f>
        <v>4.3104309999999995</v>
      </c>
      <c r="AO124" s="209">
        <f>INDEX(Busan!$A$1:$P$264,AO$5,$C124)/1000</f>
        <v>3.6141459999999999</v>
      </c>
      <c r="AP124" s="209">
        <f>INDEX(Busan!$A$1:$P$264,AP$5,$C124)/1000</f>
        <v>3.3079999999999998</v>
      </c>
      <c r="AQ124" s="209">
        <f>INDEX(Busan!$A$1:$P$264,AQ$5,$C124)/1000</f>
        <v>3.1970000000000001</v>
      </c>
      <c r="AR124" s="209">
        <f>INDEX(Busan!$A$1:$P$264,AR$5,$C124)/1000</f>
        <v>3.2629999999999999</v>
      </c>
      <c r="AS124" s="209">
        <f>INDEX(Busan!$A$1:$P$264,AS$5,$C124)/1000</f>
        <v>3.0190000000000001</v>
      </c>
      <c r="AT124" s="209">
        <f>INDEX(Busan!$A$1:$P$264,AT$5,$C124)/1000</f>
        <v>2.944</v>
      </c>
      <c r="AU124" s="209">
        <f>INDEX(Busan!$A$1:$P$264,AU$5,$C124)/1000</f>
        <v>2.7249760000000003</v>
      </c>
      <c r="AV124" s="209">
        <f>INDEX(Busan!$A$1:$P$264,AV$5,$C124)/1000</f>
        <v>3.442116</v>
      </c>
      <c r="AW124" s="209">
        <f>INDEX(Busan!$A$1:$P$264,AW$5,$C124)/1000</f>
        <v>3.6878360000000003</v>
      </c>
      <c r="AX124" s="209">
        <f>INDEX(Busan!$A$1:$P$264,AX$5,$C124)/1000</f>
        <v>2.8934030000000002</v>
      </c>
      <c r="AY124" s="209">
        <f>INDEX(Busan!$A$1:$P$264,AY$5,$C124)/1000</f>
        <v>3.2148829999999999</v>
      </c>
      <c r="AZ124" s="209">
        <f>INDEX(Busan!$A$1:$P$264,AZ$5,$C124)/1000</f>
        <v>3.7938000000000001</v>
      </c>
      <c r="BA124" s="209">
        <f>INDEX(Busan!$A$1:$P$264,BA$5,$C124)/1000</f>
        <v>3.2083169999999996</v>
      </c>
      <c r="BB124" s="209">
        <f>INDEX(Busan!$A$1:$P$264,BB$5,$C124)/1000</f>
        <v>4.4232550000000002</v>
      </c>
      <c r="BC124" s="209">
        <f>INDEX(Busan!$A$1:$P$264,BC$5,$C124)/1000</f>
        <v>3.5631610000000005</v>
      </c>
      <c r="BD124" s="209">
        <f>INDEX(Busan!$A$1:$P$264,BD$5,$C124)/1000</f>
        <v>4.0992169999999994</v>
      </c>
      <c r="BE124" s="209">
        <f>INDEX(Busan!$A$1:$P$264,BE$5,$C124)/1000</f>
        <v>4.1353909999999994</v>
      </c>
      <c r="BF124" s="209">
        <f>INDEX(Busan!$A$1:$P$264,BF$5,$C124)/1000</f>
        <v>5.3768789999999997</v>
      </c>
      <c r="BG124" s="209">
        <f>INDEX(Busan!$A$1:$P$264,BG$5,$C124)/1000</f>
        <v>3.1688999999999998</v>
      </c>
      <c r="BH124" s="198">
        <f>INDEX(Busan!$A$1:$P$264,BH$5,$C124)/1000</f>
        <v>2.4390779999999999</v>
      </c>
      <c r="BI124" s="475">
        <f>INDEX(Busan!$A$1:$P$264,BI$5,$C124)/1000</f>
        <v>5.1047479999999998</v>
      </c>
      <c r="BJ124" s="475">
        <f>INDEX(Busan!$A$1:$P$264,BJ$5,$C124)/1000</f>
        <v>5.7275710000000011</v>
      </c>
      <c r="BK124" s="475">
        <f>INDEX(Busan!$A$1:$P$264,BK$5,$C124)/1000</f>
        <v>3.9880879999999999</v>
      </c>
      <c r="BL124" s="475">
        <f>INDEX(Busan!$A$1:$P$264,BL$5,$C124)/1000</f>
        <v>4.7429319999999997</v>
      </c>
      <c r="BM124" s="475">
        <f>INDEX(Busan!$A$1:$P$264,BM$5,$C124)/1000</f>
        <v>4.4338569999999997</v>
      </c>
      <c r="BN124" s="475">
        <f>INDEX(Busan!$A$1:$P$264,BN$5,$C124)/1000</f>
        <v>4.614503</v>
      </c>
      <c r="BO124" s="747">
        <f>INDEX(Busan!$A$1:$P$264,BO$5,$C124)/1000</f>
        <v>8.1463279999999987</v>
      </c>
      <c r="BP124" s="475">
        <f>INDEX(Busan!$A$1:$P$264,BP$5,$C124)/1000</f>
        <v>5.5225029999999995</v>
      </c>
      <c r="BQ124" s="475">
        <f>INDEX(Busan!$A$1:$P$264,BQ$5,$C124)/1000</f>
        <v>6.5180280000000002</v>
      </c>
      <c r="BR124" s="475">
        <f>INDEX(Busan!$A$1:$P$264,BR$5,$C124)/1000</f>
        <v>5.4109999999999996</v>
      </c>
      <c r="BS124" s="475">
        <f>INDEX(Busan!$A$1:$P$264,BS$5,$C124)/1000</f>
        <v>5.1945550000000003</v>
      </c>
      <c r="BT124" s="475">
        <f>INDEX(Busan!$A$1:$P$264,BT$5,$C124)/1000</f>
        <v>6.6852020000000003</v>
      </c>
      <c r="BU124" s="475">
        <f>INDEX(Busan!$A$1:$P$264,BU$5,$C124)/1000</f>
        <v>5.1784379999999999</v>
      </c>
      <c r="BV124" s="475">
        <f>INDEX(Busan!$A$1:$P$264,BV$5,$C124)/1000</f>
        <v>5.8220789999999996</v>
      </c>
      <c r="BW124" s="475">
        <f>INDEX(Busan!$A$1:$P$264,BW$5,$C124)/1000</f>
        <v>6.3736800000000002</v>
      </c>
      <c r="BX124" s="475">
        <f>INDEX(Busan!$A$1:$P$264,BX$5,$C124)/1000</f>
        <v>5.4692049999999997</v>
      </c>
      <c r="BY124" s="475">
        <f>INDEX(Busan!$A$1:$P$264,BY$5,$C124)/1000</f>
        <v>6.6556249999999997</v>
      </c>
      <c r="BZ124" s="475">
        <f>INDEX(Busan!$A$1:$P$264,BZ$5,$C124)/1000</f>
        <v>8.732349000000001</v>
      </c>
      <c r="CA124" s="747">
        <f>INDEX(Busan!$A$1:$P$264,CA$5,$C124)/1000</f>
        <v>6.9969999999999999</v>
      </c>
      <c r="CB124" s="475">
        <f>INDEX(Busan!$A$1:$P$264,CB$5,$C124)/1000</f>
        <v>8.5310000000000006</v>
      </c>
      <c r="CC124" s="475">
        <f>INDEX(Busan!$A$1:$P$264,CC$5,$C124)/1000</f>
        <v>7.3444140000000004</v>
      </c>
      <c r="CD124" s="475">
        <f>INDEX(Busan!$A$1:$P$264,CD$5,$C124)/1000</f>
        <v>7.7680869999999995</v>
      </c>
      <c r="CE124" s="475">
        <f>INDEX(Busan!$A$1:$P$264,CE$5,$C124)/1000</f>
        <v>6.7189249999999996</v>
      </c>
      <c r="CF124" s="475">
        <f>INDEX(Busan!$A$1:$P$264,CF$5,$C124)/1000</f>
        <v>8.1605140000000009</v>
      </c>
      <c r="CG124" s="475">
        <f>INDEX(Busan!$A$1:$P$264,CG$5,$C124)/1000</f>
        <v>8.7789999999999999</v>
      </c>
      <c r="CH124" s="475">
        <f>INDEX(Busan!$A$1:$P$264,CH$5,$C124)/1000</f>
        <v>10.358000000000001</v>
      </c>
      <c r="CI124" s="475">
        <f>INDEX(Busan!$A$1:$P$264,CI$5,$C124)/1000</f>
        <v>9.9350000000000005</v>
      </c>
      <c r="CJ124" s="475">
        <f>INDEX(Busan!$A$1:$P$264,CJ$5,$C124)/1000</f>
        <v>9.8140000000000001</v>
      </c>
      <c r="CK124" s="475">
        <f>INDEX(Busan!$A$1:$P$264,CK$5,$C124)/1000</f>
        <v>7.9740000000000002</v>
      </c>
      <c r="CL124" s="475">
        <f>INDEX(Busan!$A$1:$P$264,CL$5,$C124)/1000</f>
        <v>9.1278269999999999</v>
      </c>
      <c r="CM124" s="475">
        <f>INDEX(Busan!$A$1:$P$264,CM$5,$C124)/1000</f>
        <v>7.1397110000000001</v>
      </c>
      <c r="CN124" s="475">
        <f>INDEX(Busan!$A$1:$P$264,CN$5,$C124)/1000</f>
        <v>8.5948569999999993</v>
      </c>
      <c r="CO124" s="475">
        <f>INDEX(Busan!$A$1:$P$264,CO$5,$C124)/1000</f>
        <v>9.6264099999999999</v>
      </c>
      <c r="CP124" s="475">
        <f>INDEX(Busan!$A$1:$P$264,CP$5,$C124)/1000</f>
        <v>9.6707560000000008</v>
      </c>
      <c r="CQ124" s="475">
        <f>INDEX(Busan!$A$1:$P$264,CQ$5,$C124)/1000</f>
        <v>8.1751310000000004</v>
      </c>
      <c r="CR124" s="475">
        <f>INDEX(Busan!$A$1:$P$264,CR$5,$C124)/1000</f>
        <v>9.4430650000000007</v>
      </c>
      <c r="CS124" s="475">
        <f>INDEX(Busan!$A$1:$P$264,CS$5,$C124)/1000</f>
        <v>10.057725999999999</v>
      </c>
      <c r="CT124" s="475">
        <f>INDEX(Busan!$A$1:$P$264,CT$5,$C124)/1000</f>
        <v>11.298594000000001</v>
      </c>
      <c r="CU124" s="475">
        <f>INDEX(Busan!$A$1:$P$264,CU$5,$C124)/1000</f>
        <v>11.452118999999998</v>
      </c>
      <c r="CV124" s="475">
        <f>INDEX(Busan!$A$1:$P$264,CV$5,$C124)/1000</f>
        <v>11.552074000000001</v>
      </c>
      <c r="CW124" s="475">
        <f>INDEX(Busan!$A$1:$P$264,CW$5,$C124)/1000</f>
        <v>10.832692000000002</v>
      </c>
      <c r="CX124" s="475">
        <f>INDEX(Busan!$A$1:$P$264,CX$5,$C124)/1000</f>
        <v>9.4314409999999995</v>
      </c>
      <c r="CY124" s="475">
        <f>INDEX(Busan!$A$1:$P$264,CY$5,$C124)/1000</f>
        <v>8.5281610000000008</v>
      </c>
      <c r="CZ124" s="475">
        <f>INDEX(Busan!$A$1:$P$264,CZ$5,$C124)/1000</f>
        <v>11.773890999999999</v>
      </c>
      <c r="DA124" s="475">
        <f>INDEX(Busan!$A$1:$P$264,DA$5,$C124)/1000</f>
        <v>10.408678999999999</v>
      </c>
      <c r="DB124" s="475">
        <f>INDEX(Busan!$A$1:$P$264,DB$5,$C124)/1000</f>
        <v>11.444017000000001</v>
      </c>
      <c r="DC124" s="475">
        <f>INDEX(Busan!$A$1:$P$264,DC$5,$C124)/1000</f>
        <v>12.150962</v>
      </c>
      <c r="DD124" s="475">
        <f>INDEX(Busan!$A$1:$P$264,DD$5,$C124)/1000</f>
        <v>10.715706000000001</v>
      </c>
      <c r="DE124" s="475">
        <f>INDEX(Busan!$A$1:$P$264,DE$5,$C124)/1000</f>
        <v>11.385877000000001</v>
      </c>
      <c r="DF124" s="475">
        <f>INDEX(Busan!$A$1:$P$264,DF$5,$C124)/1000</f>
        <v>9.4826160000000002</v>
      </c>
      <c r="DG124" s="475">
        <f>INDEX(Busan!$A$1:$P$264,DG$5,$C124)/1000</f>
        <v>10.272234000000001</v>
      </c>
      <c r="DH124" s="475">
        <f>INDEX(Busan!$A$1:$P$264,DH$5,$C124)/1000</f>
        <v>9.4594740000000002</v>
      </c>
      <c r="DI124" s="475">
        <f>INDEX(Busan!$A$1:$P$264,DI$5,$C124)/1000</f>
        <v>9.7005520000000001</v>
      </c>
      <c r="DJ124" s="475">
        <f>INDEX(Busan!$A$1:$P$264,DJ$5,$C124)/1000</f>
        <v>10.260653</v>
      </c>
      <c r="DK124" s="475">
        <f>INDEX(Busan!$A$1:$P$264,DK$5,$C124)/1000</f>
        <v>9.5859689999999986</v>
      </c>
      <c r="DL124" s="475">
        <f>INDEX(Busan!$A$1:$P$264,DL$5,$C124)/1000</f>
        <v>4.5586400000000005</v>
      </c>
      <c r="DM124" s="475">
        <f>INDEX(Busan!$A$1:$P$264,DM$5,$C124)/1000</f>
        <v>2.5026549999999999</v>
      </c>
      <c r="DN124" s="475">
        <f>INDEX(Busan!$A$1:$P$264,DN$5,$C124)/1000</f>
        <v>8.1280000000000001</v>
      </c>
      <c r="DO124" s="475">
        <f>INDEX(Busan!$A$1:$P$264,DO$5,$C124)/1000</f>
        <v>6.6261650000000012</v>
      </c>
      <c r="DP124" s="475">
        <f>INDEX(Busan!$A$1:$P$264,DP$5,$C124)/1000</f>
        <v>7.1125869999999995</v>
      </c>
      <c r="DQ124" s="475">
        <f>INDEX(Busan!$A$1:$P$264,DQ$5,$C124)/1000</f>
        <v>7.2039999999999997</v>
      </c>
      <c r="DR124" s="475">
        <f>INDEX(Busan!$A$1:$P$264,DR$5,$C124)/1000</f>
        <v>6.3316270000000001</v>
      </c>
      <c r="DS124" s="475">
        <f>INDEX(Busan!$A$1:$P$264,DS$5,$C124)/1000</f>
        <v>6.9398769999999992</v>
      </c>
      <c r="DT124" s="475">
        <f>INDEX(Busan!$A$1:$P$264,DT$5,$C124)/1000</f>
        <v>5.556038</v>
      </c>
      <c r="DU124" s="475">
        <f>INDEX(Busan!$A$1:$P$264,DU$5,$C124)/1000</f>
        <v>6.4973559999999999</v>
      </c>
      <c r="DV124" s="475">
        <f>INDEX(Busan!$A$1:$P$264,DV$5,$C124)/1000</f>
        <v>6.342606</v>
      </c>
      <c r="DW124" s="475">
        <f>INDEX(Busan!$A$1:$P$264,DW$5,$C124)/1000</f>
        <v>5.6076100000000002</v>
      </c>
      <c r="DX124" s="475">
        <f>INDEX(Busan!$A$1:$P$264,DX$5,$C124)/1000</f>
        <v>6.9666319999999997</v>
      </c>
      <c r="DY124" s="475">
        <f>INDEX(Busan!$A$1:$P$264,DY$5,$C124)/1000</f>
        <v>4.8908249999999995</v>
      </c>
      <c r="DZ124" s="475">
        <f>INDEX(Busan!$A$1:$P$264,DZ$5,$C124)/1000</f>
        <v>5.1669840000000002</v>
      </c>
      <c r="EA124" s="475">
        <f>INDEX(Busan!$A$1:$P$264,EA$5,$C124)/1000</f>
        <v>5.5332520000000001</v>
      </c>
      <c r="EB124" s="475">
        <f>INDEX(Busan!$A$1:$P$264,EB$5,$C124)/1000</f>
        <v>6.4252960000000003</v>
      </c>
      <c r="EC124" s="475">
        <f>INDEX(Busan!$A$1:$P$264,EC$5,$C124)/1000</f>
        <v>4.5348259999999998</v>
      </c>
      <c r="ED124" s="475">
        <f>INDEX(Busan!$A$1:$P$264,ED$5,$C124)/1000</f>
        <v>5.0220649999999996</v>
      </c>
      <c r="EE124" s="475">
        <f>INDEX(Busan!$A$1:$P$264,EE$5,$C124)/1000</f>
        <v>5.4408970000000005</v>
      </c>
      <c r="EF124" s="475">
        <f>INDEX(Busan!$A$1:$P$264,EF$5,$C124)/1000</f>
        <v>4.7460800000000001</v>
      </c>
      <c r="EG124" s="475">
        <f>INDEX(Busan!$A$1:$P$264,EG$5,$C124)/1000</f>
        <v>5.2145400000000004</v>
      </c>
      <c r="EH124" s="475">
        <f>INDEX(Busan!$A$1:$P$264,EH$5,$C124)/1000</f>
        <v>5.7005360000000005</v>
      </c>
      <c r="EI124" s="475">
        <f>INDEX(Busan!$A$1:$P$264,EI$5,$C124)/1000</f>
        <v>4.9581949999999999</v>
      </c>
      <c r="EJ124" s="475">
        <f>INDEX(Busan!$A$1:$P$264,EJ$5,$C124)/1000</f>
        <v>5.7495409999999998</v>
      </c>
      <c r="EK124" s="475">
        <f>INDEX(Busan!$A$1:$P$264,EK$5,$C124)/1000</f>
        <v>6.1281840000000001</v>
      </c>
      <c r="EL124" s="475">
        <f>INDEX(Busan!$A$1:$P$264,EL$5,$C124)/1000</f>
        <v>6.0919840000000001</v>
      </c>
      <c r="EM124" s="475">
        <f>INDEX(Busan!$A$1:$P$264,EM$5,$C124)/1000</f>
        <v>6.4884349999999991</v>
      </c>
      <c r="EN124" s="475">
        <f>INDEX(Busan!$A$1:$P$264,EN$5,$C124)/1000</f>
        <v>7.5296710000000004</v>
      </c>
      <c r="EO124" s="475">
        <f>INDEX(Busan!$A$1:$P$264,EO$5,$C124)/1000</f>
        <v>7.9569999999999999</v>
      </c>
      <c r="EP124" s="475">
        <f>INDEX(Busan!$A$1:$P$264,EP$5,$C124)/1000</f>
        <v>7.04</v>
      </c>
      <c r="EQ124" s="475">
        <f>INDEX(Busan!$A$1:$P$264,EQ$5,$C124)/1000</f>
        <v>7.9029999999999996</v>
      </c>
      <c r="ER124" s="475">
        <f>INDEX(Busan!$A$1:$P$264,ER$5,$C124)/1000</f>
        <v>6.6639999999999997</v>
      </c>
      <c r="ES124" s="475">
        <f>INDEX(Busan!$A$1:$P$264,ES$5,$C124)/1000</f>
        <v>7.4119999999999999</v>
      </c>
      <c r="ET124" s="475">
        <f>INDEX(Busan!$A$1:$P$264,ET$5,$C124)/1000</f>
        <v>7.7</v>
      </c>
      <c r="EU124" s="475">
        <f>INDEX(Busan!$A$1:$P$264,EU$5,$C124)/1000</f>
        <v>6.3879999999999999</v>
      </c>
      <c r="EV124" s="475">
        <f>INDEX(Busan!$A$1:$P$264,EV$5,$C124)/1000</f>
        <v>8.6319999999999997</v>
      </c>
      <c r="EW124" s="475">
        <f>INDEX(Busan!$A$1:$P$264,EW$5,$C124)/1000</f>
        <v>11.307</v>
      </c>
      <c r="EX124" s="475">
        <f>INDEX(Busan!$A$1:$P$264,EX$5,$C124)/1000</f>
        <v>10.115</v>
      </c>
      <c r="EY124" s="475">
        <f>INDEX(Busan!$A$1:$P$264,EY$5,$C124)/1000</f>
        <v>8.9770000000000003</v>
      </c>
      <c r="EZ124" s="475">
        <f>INDEX(Busan!$A$1:$P$264,EZ$5,$C124)/1000</f>
        <v>9.8420000000000005</v>
      </c>
      <c r="FA124" s="475">
        <f>INDEX(Busan!$A$1:$P$264,FA$5,$C124)/1000</f>
        <v>9.593</v>
      </c>
      <c r="FB124" s="475">
        <f>INDEX(Busan!$A$1:$P$264,FB$5,$C124)/1000</f>
        <v>9.7479999999999993</v>
      </c>
      <c r="FC124" s="475">
        <f>INDEX(Busan!$A$1:$P$264,FC$5,$C124)/1000</f>
        <v>7.9329999999999998</v>
      </c>
      <c r="FD124" s="475">
        <f>INDEX(Busan!$A$1:$P$264,FD$5,$C124)/1000</f>
        <v>8.2720000000000002</v>
      </c>
      <c r="FE124" s="475">
        <f>INDEX(Busan!$A$1:$P$264,FE$5,$C124)/1000</f>
        <v>8.1129999999999995</v>
      </c>
      <c r="FF124" s="475">
        <f>INDEX(Busan!$A$1:$P$264,FF$5,$C124)/1000</f>
        <v>9.1150000000000002</v>
      </c>
      <c r="FG124" s="475">
        <f>INDEX(Busan!$A$1:$P$264,FG$5,$C124)/1000</f>
        <v>9.2829999999999995</v>
      </c>
      <c r="FH124" s="475">
        <f>INDEX(Busan!$A$1:$P$264,FH$5,$C124)/1000</f>
        <v>9.5470000000000006</v>
      </c>
      <c r="FI124" s="475">
        <f>INDEX(Busan!$A$1:$P$264,FI$5,$C124)/1000</f>
        <v>8.3290000000000006</v>
      </c>
      <c r="FJ124" s="475">
        <f>INDEX(Busan!$A$1:$P$264,FJ$5,$C124)/1000</f>
        <v>9.7840000000000007</v>
      </c>
      <c r="FK124" s="475">
        <f>INDEX(Busan!$A$1:$P$264,FK$5,$C124)/1000</f>
        <v>9.8800000000000008</v>
      </c>
      <c r="FL124" s="475">
        <f>INDEX(Busan!$A$1:$P$264,FL$5,$C124)/1000</f>
        <v>11.041</v>
      </c>
      <c r="FM124" s="475">
        <f>INDEX(Busan!$A$1:$P$264,FM$5,$C124)/1000</f>
        <v>10.534000000000001</v>
      </c>
      <c r="FN124" s="475">
        <f>INDEX(Busan!$A$1:$P$264,FN$5,$C124)/1000</f>
        <v>8.6509999999999998</v>
      </c>
      <c r="FO124" s="475">
        <f>INDEX(Busan!$A$1:$P$264,FO$5,$C124)/1000</f>
        <v>10.018000000000001</v>
      </c>
      <c r="FP124" s="475">
        <f>INDEX(Busan!$A$1:$P$264,FP$5,$C124)/1000</f>
        <v>12.039</v>
      </c>
      <c r="FQ124" s="475">
        <f>INDEX(Busan!$A$1:$P$264,FQ$5,$C124)/1000</f>
        <v>11.073</v>
      </c>
      <c r="FR124" s="475">
        <f>INDEX(Busan!$A$1:$P$264,FR$5,$C124)/1000</f>
        <v>10.156000000000001</v>
      </c>
      <c r="FS124" s="475">
        <f>INDEX(Busan!$A$1:$P$264,FS$5,$C124)/1000</f>
        <v>7.673</v>
      </c>
      <c r="FT124" s="475">
        <f>INDEX(Busan!$A$1:$P$264,FT$5,$C124)/1000</f>
        <v>10.475</v>
      </c>
      <c r="FU124" s="475">
        <f>INDEX(Busan!$A$1:$P$264,FU$5,$C124)/1000</f>
        <v>9.8190000000000008</v>
      </c>
      <c r="FV124" s="475">
        <f>INDEX(Busan!$A$1:$P$264,FV$5,$C124)/1000</f>
        <v>11.334</v>
      </c>
      <c r="FW124" s="475">
        <f>INDEX(Busan!$A$1:$P$264,FW$5,$C124)/1000</f>
        <v>10.363</v>
      </c>
      <c r="FX124" s="475">
        <f>INDEX(Busan!$A$1:$P$264,FX$5,$C124)/1000</f>
        <v>9.9689999999999994</v>
      </c>
      <c r="FY124" s="475">
        <f>INDEX(Busan!$A$1:$P$264,FY$5,$C124)/1000</f>
        <v>11.55</v>
      </c>
      <c r="FZ124" s="475">
        <f>INDEX(Busan!$A$1:$P$264,FZ$5,$C124)/1000</f>
        <v>10.519</v>
      </c>
      <c r="GA124" s="475">
        <f>INDEX(Busan!$A$1:$P$264,GA$5,$C124)/1000</f>
        <v>10.557</v>
      </c>
      <c r="GB124" s="475">
        <f>INDEX(Busan!$A$1:$P$264,GB$5,$C124)/1000</f>
        <v>9.9570000000000007</v>
      </c>
      <c r="GC124" s="475">
        <f>INDEX(Busan!$A$1:$P$264,GC$5,$C124)/1000</f>
        <v>11.208314358999996</v>
      </c>
      <c r="GD124" s="475">
        <f>INDEX(Busan!$A$1:$P$264,GD$5,$C124)/1000</f>
        <v>10.053985055000005</v>
      </c>
      <c r="GE124" s="475">
        <f>INDEX(Busan!$A$1:$P$264,GE$5,$C124)/1000</f>
        <v>10.144007468000003</v>
      </c>
      <c r="GF124" s="1043"/>
      <c r="GG124" s="1043"/>
      <c r="GH124" s="173"/>
      <c r="GI124" s="173"/>
      <c r="GJ124" s="173"/>
      <c r="GK124" s="173"/>
      <c r="GL124" s="173"/>
      <c r="GM124" s="173"/>
      <c r="GN124" s="173"/>
      <c r="GO124" s="173"/>
      <c r="GP124" s="173"/>
      <c r="GQ124" s="173"/>
      <c r="GR124" s="173"/>
      <c r="GS124" s="173"/>
    </row>
    <row r="125" spans="1:208">
      <c r="A125" s="173"/>
      <c r="B125" s="187"/>
      <c r="C125" s="187">
        <f>Busan!C$1</f>
        <v>3</v>
      </c>
      <c r="D125" s="459" t="s">
        <v>464</v>
      </c>
      <c r="E125" s="187" t="s">
        <v>465</v>
      </c>
      <c r="F125" s="305">
        <f>INDEX(Busan!$A$1:$P$95,F$5,$C125)/1000</f>
        <v>0</v>
      </c>
      <c r="G125" s="305">
        <f>INDEX(Busan!$A$1:$P$95,G$5,$C125)/1000</f>
        <v>0</v>
      </c>
      <c r="H125" s="305">
        <f>INDEX(Busan!$A$1:$P$95,H$5,$C125)/1000</f>
        <v>0</v>
      </c>
      <c r="I125" s="305">
        <f>INDEX(Busan!$A$1:$P$95,I$5,$C125)/1000</f>
        <v>0</v>
      </c>
      <c r="J125" s="305">
        <f>INDEX(Busan!$A$1:$P$95,J$5,$C125)/1000</f>
        <v>0</v>
      </c>
      <c r="K125" s="305">
        <f>INDEX(Busan!$A$1:$P$95,K$5,$C125)/1000</f>
        <v>0</v>
      </c>
      <c r="L125" s="305">
        <f>INDEX(Busan!$A$1:$P$95,L$5,$C125)/1000</f>
        <v>0</v>
      </c>
      <c r="M125" s="305">
        <f>INDEX(Busan!$A$1:$P$95,M$5,$C125)/1000</f>
        <v>0</v>
      </c>
      <c r="N125" s="305">
        <f>INDEX(Busan!$A$1:$P$95,N$5,$C125)/1000</f>
        <v>0</v>
      </c>
      <c r="O125" s="305">
        <f>INDEX(Busan!$A$1:$P$95,O$5,$C125)/1000</f>
        <v>0</v>
      </c>
      <c r="P125" s="305">
        <f>INDEX(Busan!$A$1:$P$95,P$5,$C125)/1000</f>
        <v>0</v>
      </c>
      <c r="Q125" s="305">
        <f>INDEX(Busan!$A$1:$P$95,Q$5,$C125)/1000</f>
        <v>0</v>
      </c>
      <c r="R125" s="305">
        <f>INDEX(Busan!$A$1:$P$95,R$5,$C125)/1000</f>
        <v>0</v>
      </c>
      <c r="S125" s="305">
        <f>INDEX(Busan!$A$1:$P$95,S$5,$C125)/1000</f>
        <v>0</v>
      </c>
      <c r="T125" s="305">
        <f>INDEX(Busan!$A$1:$P$95,T$5,$C125)/1000</f>
        <v>0</v>
      </c>
      <c r="U125" s="305">
        <f>INDEX(Busan!$A$1:$P$95,U$5,$C125)/1000</f>
        <v>0</v>
      </c>
      <c r="V125" s="305">
        <f>INDEX(Busan!$A$1:$P$95,V$5,$C125)/1000</f>
        <v>0</v>
      </c>
      <c r="W125" s="305">
        <f>INDEX(Busan!$A$1:$P$95,W$5,$C125)/1000</f>
        <v>0</v>
      </c>
      <c r="X125" s="305">
        <f>INDEX(Busan!$A$1:$P$95,X$5,$C125)/1000</f>
        <v>0</v>
      </c>
      <c r="Y125" s="305">
        <f>INDEX(Busan!$A$1:$P$95,Y$5,$C125)/1000</f>
        <v>0</v>
      </c>
      <c r="Z125" s="305">
        <f>INDEX(Busan!$A$1:$P$95,Z$5,$C125)/1000</f>
        <v>0</v>
      </c>
      <c r="AA125" s="305">
        <f>INDEX(Busan!$A$1:$P$95,AA$5,$C125)/1000</f>
        <v>0</v>
      </c>
      <c r="AB125" s="305">
        <f>INDEX(Busan!$A$1:$P$95,AB$5,$C125)/1000</f>
        <v>0</v>
      </c>
      <c r="AC125" s="305">
        <f>INDEX(Busan!$A$1:$P$95,AC$5,$C125)/1000</f>
        <v>0</v>
      </c>
      <c r="AD125" s="305">
        <f>INDEX(Busan!$A$1:$P$95,AD$5,$C125)/1000</f>
        <v>0</v>
      </c>
      <c r="AE125" s="305">
        <f>INDEX(Busan!$A$1:$P$95,AE$5,$C125)/1000</f>
        <v>0</v>
      </c>
      <c r="AF125" s="305">
        <f>INDEX(Busan!$A$1:$P$95,AF$5,$C125)/1000</f>
        <v>0</v>
      </c>
      <c r="AG125" s="305">
        <f>INDEX(Busan!$A$1:$P$95,AG$5,$C125)/1000</f>
        <v>0</v>
      </c>
      <c r="AH125" s="305">
        <f>INDEX(Busan!$A$1:$P$95,AH$5,$C125)/1000</f>
        <v>0</v>
      </c>
      <c r="AI125" s="305">
        <f>INDEX(Busan!$A$1:$P$95,AI$5,$C125)/1000</f>
        <v>0</v>
      </c>
      <c r="AJ125" s="305">
        <f>INDEX(Busan!$A$1:$P$95,AJ$5,$C125)/1000</f>
        <v>0</v>
      </c>
      <c r="AK125" s="305">
        <f>INDEX(Busan!$A$1:$P$95,AK$5,$C125)/1000</f>
        <v>0</v>
      </c>
      <c r="AL125" s="305">
        <f>INDEX(Busan!$A$1:$P$95,AL$5,$C125)/1000</f>
        <v>0</v>
      </c>
      <c r="AM125" s="305">
        <f>INDEX(Busan!$A$1:$P$95,AM$5,$C125)/1000</f>
        <v>0</v>
      </c>
      <c r="AN125" s="305">
        <f>INDEX(Busan!$A$1:$P$95,AN$5,$C125)/1000</f>
        <v>0</v>
      </c>
      <c r="AO125" s="305">
        <f>INDEX(Busan!$A$1:$P$95,AO$5,$C125)/1000</f>
        <v>0</v>
      </c>
      <c r="AP125" s="305">
        <f>INDEX(Busan!$A$1:$P$95,AP$5,$C125)/1000</f>
        <v>0</v>
      </c>
      <c r="AQ125" s="305">
        <f>INDEX(Busan!$A$1:$P$95,AQ$5,$C125)/1000</f>
        <v>0</v>
      </c>
      <c r="AR125" s="305">
        <f>INDEX(Busan!$A$1:$P$95,AR$5,$C125)/1000</f>
        <v>0</v>
      </c>
      <c r="AS125" s="305">
        <f>INDEX(Busan!$A$1:$P$95,AS$5,$C125)/1000</f>
        <v>0</v>
      </c>
      <c r="AT125" s="305">
        <f>INDEX(Busan!$A$1:$P$95,AT$5,$C125)/1000</f>
        <v>0</v>
      </c>
      <c r="AU125" s="305">
        <f>INDEX(Busan!$A$1:$P$95,AU$5,$C125)/1000</f>
        <v>0</v>
      </c>
      <c r="AV125" s="305">
        <f>INDEX(Busan!$A$1:$P$95,AV$5,$C125)/1000</f>
        <v>0</v>
      </c>
      <c r="AW125" s="305">
        <f>INDEX(Busan!$A$1:$P$95,AW$5,$C125)/1000</f>
        <v>0</v>
      </c>
      <c r="AX125" s="305">
        <f>INDEX(Busan!$A$1:$P$95,AX$5,$C125)/1000</f>
        <v>0</v>
      </c>
      <c r="AY125" s="305">
        <f>INDEX(Busan!$A$1:$P$95,AY$5,$C125)/1000</f>
        <v>0</v>
      </c>
      <c r="AZ125" s="305">
        <f>INDEX(Busan!$A$1:$P$95,AZ$5,$C125)/1000</f>
        <v>0</v>
      </c>
      <c r="BA125" s="305">
        <f>INDEX(Busan!$A$1:$P$95,BA$5,$C125)/1000</f>
        <v>0</v>
      </c>
      <c r="BB125" s="305">
        <f>INDEX(Busan!$A$1:$P$95,BB$5,$C125)/1000</f>
        <v>0</v>
      </c>
      <c r="BC125" s="305">
        <f>INDEX(Busan!$A$1:$P$95,BC$5,$C125)/1000</f>
        <v>0</v>
      </c>
      <c r="BD125" s="305">
        <f>INDEX(Busan!$A$1:$P$95,BD$5,$C125)/1000</f>
        <v>0</v>
      </c>
      <c r="BE125" s="305">
        <f>INDEX(Busan!$A$1:$P$95,BE$5,$C125)/1000</f>
        <v>0</v>
      </c>
      <c r="BF125" s="305">
        <f>INDEX(Busan!$A$1:$P$95,BF$5,$C125)/1000</f>
        <v>0</v>
      </c>
      <c r="BG125" s="305">
        <f>INDEX(Busan!$A$1:$P$95,BG$5,$C125)/1000</f>
        <v>0</v>
      </c>
      <c r="BH125" s="175">
        <f>INDEX(Busan!$A$1:$P$95,BH$5,$C125)/1000</f>
        <v>0</v>
      </c>
      <c r="BI125" s="478">
        <f>INDEX(Busan!$A$1:$P$95,BI$5,$C125)/1000</f>
        <v>0</v>
      </c>
      <c r="BJ125" s="478">
        <f>INDEX(Busan!$A$1:$P$95,BJ$5,$C125)/1000</f>
        <v>0</v>
      </c>
      <c r="BK125" s="478">
        <f>INDEX(Busan!$A$1:$P$95,BK$5,$C125)/1000</f>
        <v>0</v>
      </c>
      <c r="BL125" s="478">
        <f>INDEX(Busan!$A$1:$P$95,BL$5,$C125)/1000</f>
        <v>0</v>
      </c>
      <c r="BM125" s="478">
        <f>INDEX(Busan!$A$1:$P$95,BM$5,$C125)/1000</f>
        <v>0</v>
      </c>
      <c r="BN125" s="478">
        <f>INDEX(Busan!$A$1:$P$95,BN$5,$C125)/1000</f>
        <v>0</v>
      </c>
      <c r="BO125" s="735">
        <f>INDEX(Busan!$A$1:$P$95,BO$5,$C125)/1000</f>
        <v>0</v>
      </c>
      <c r="BP125" s="478">
        <f>INDEX(Busan!$A$1:$P$95,BP$5,$C125)/1000</f>
        <v>0</v>
      </c>
      <c r="BQ125" s="478">
        <f>INDEX(Busan!$A$1:$P$95,BQ$5,$C125)/1000</f>
        <v>0</v>
      </c>
      <c r="BR125" s="478">
        <f>INDEX(Busan!$A$1:$P$95,BR$5,$C125)/1000</f>
        <v>0</v>
      </c>
      <c r="BS125" s="478">
        <f>INDEX(Busan!$A$1:$P$95,BS$5,$C125)/1000</f>
        <v>0</v>
      </c>
      <c r="BT125" s="478">
        <f>INDEX(Busan!$A$1:$P$95,BT$5,$C125)/1000</f>
        <v>0</v>
      </c>
      <c r="BU125" s="478">
        <f>INDEX(Busan!$A$1:$P$95,BU$5,$C125)/1000</f>
        <v>0</v>
      </c>
      <c r="BV125" s="478">
        <f>INDEX(Busan!$A$1:$P$95,BV$5,$C125)/1000</f>
        <v>0</v>
      </c>
      <c r="BW125" s="478">
        <f>INDEX(Busan!$A$1:$P$95,BW$5,$C125)/1000</f>
        <v>0</v>
      </c>
      <c r="BX125" s="478">
        <f>INDEX(Busan!$A$1:$P$95,BX$5,$C125)/1000</f>
        <v>0</v>
      </c>
      <c r="BY125" s="478">
        <f>INDEX(Busan!$A$1:$P$95,BY$5,$C125)/1000</f>
        <v>0</v>
      </c>
      <c r="BZ125" s="478">
        <f>INDEX(Busan!$A$1:$P$95,BZ$5,$C125)/1000</f>
        <v>0</v>
      </c>
      <c r="CA125" s="735">
        <f>INDEX(Busan!$A$1:$P$95,CA$5,$C125)/1000</f>
        <v>0</v>
      </c>
      <c r="CB125" s="478">
        <f>INDEX(Busan!$A$1:$P$95,CB$5,$C125)/1000</f>
        <v>0</v>
      </c>
      <c r="CC125" s="478">
        <f>INDEX(Busan!$A$1:$P$95,CC$5,$C125)/1000</f>
        <v>0</v>
      </c>
      <c r="CD125" s="478">
        <f>INDEX(Busan!$A$1:$P$95,CD$5,$C125)/1000</f>
        <v>0</v>
      </c>
      <c r="CE125" s="478">
        <f>INDEX(Busan!$A$1:$P$95,CE$5,$C125)/1000</f>
        <v>0</v>
      </c>
      <c r="CF125" s="478">
        <f>INDEX(Busan!$A$1:$P$95,CF$5,$C125)/1000</f>
        <v>0</v>
      </c>
      <c r="CG125" s="478">
        <f>INDEX(Busan!$A$1:$P$95,CG$5,$C125)/1000</f>
        <v>0</v>
      </c>
      <c r="CH125" s="478">
        <f>INDEX(Busan!$A$1:$P$95,CH$5,$C125)/1000</f>
        <v>0</v>
      </c>
      <c r="CI125" s="478">
        <f>INDEX(Busan!$A$1:$P$95,CI$5,$C125)/1000</f>
        <v>0</v>
      </c>
      <c r="CJ125" s="478">
        <f>INDEX(Busan!$A$1:$P$95,CJ$5,$C125)/1000</f>
        <v>0</v>
      </c>
      <c r="CK125" s="478">
        <f>INDEX(Busan!$A$1:$P$95,CK$5,$C125)/1000</f>
        <v>0</v>
      </c>
      <c r="CL125" s="478">
        <f>INDEX(Busan!$A$1:$P$95,CL$5,$C125)/1000</f>
        <v>0</v>
      </c>
      <c r="CM125" s="478">
        <f>INDEX(Busan!$A$1:$P$95,CM$5,$C125)/1000</f>
        <v>0</v>
      </c>
      <c r="CN125" s="478">
        <f>INDEX(Busan!$A$1:$P$95,CN$5,$C125)/1000</f>
        <v>0</v>
      </c>
      <c r="CO125" s="478">
        <f>INDEX(Busan!$A$1:$P$95,CO$5,$C125)/1000</f>
        <v>0</v>
      </c>
      <c r="CP125" s="478">
        <f>INDEX(Busan!$A$1:$P$95,CP$5,$C125)/1000</f>
        <v>0</v>
      </c>
      <c r="CQ125" s="478">
        <f>INDEX(Busan!$A$1:$P$95,CQ$5,$C125)/1000</f>
        <v>0</v>
      </c>
      <c r="CR125" s="478">
        <f>INDEX(Busan!$A$1:$P$95,CR$5,$C125)/1000</f>
        <v>0</v>
      </c>
      <c r="CS125" s="478">
        <f>INDEX(Busan!$A$1:$P$264,CS$5,$C125)/1000</f>
        <v>0</v>
      </c>
      <c r="CT125" s="478">
        <f>INDEX(Busan!$A$1:$P$264,CT$5,$C125)/1000</f>
        <v>0</v>
      </c>
      <c r="CU125" s="478">
        <f>INDEX(Busan!$A$1:$P$264,CU$5,$C125)/1000</f>
        <v>0</v>
      </c>
      <c r="CV125" s="478">
        <f>INDEX(Busan!$A$1:$P$264,CV$5,$C125)/1000</f>
        <v>0</v>
      </c>
      <c r="CW125" s="478">
        <f>INDEX(Busan!$A$1:$P$264,CW$5,$C125)/1000</f>
        <v>0</v>
      </c>
      <c r="CX125" s="478">
        <f>INDEX(Busan!$A$1:$P$264,CX$5,$C125)/1000</f>
        <v>0</v>
      </c>
      <c r="CY125" s="478">
        <f>INDEX(Busan!$A$1:$P$264,CY$5,$C125)/1000</f>
        <v>0</v>
      </c>
      <c r="CZ125" s="478">
        <f>INDEX(Busan!$A$1:$P$264,CZ$5,$C125)/1000</f>
        <v>0</v>
      </c>
      <c r="DA125" s="478">
        <f>INDEX(Busan!$A$1:$P$264,DA$5,$C125)/1000</f>
        <v>0</v>
      </c>
      <c r="DB125" s="478">
        <f>INDEX(Busan!$A$1:$P$264,DB$5,$C125)/1000</f>
        <v>0</v>
      </c>
      <c r="DC125" s="478">
        <f>INDEX(Busan!$A$1:$P$264,DC$5,$C125)/1000</f>
        <v>0</v>
      </c>
      <c r="DD125" s="478">
        <f>INDEX(Busan!$A$1:$P$264,DD$5,$C125)/1000</f>
        <v>0</v>
      </c>
      <c r="DE125" s="478">
        <f>INDEX(Busan!$A$1:$P$264,DE$5,$C125)/1000</f>
        <v>0</v>
      </c>
      <c r="DF125" s="478">
        <f>INDEX(Busan!$A$1:$P$264,DF$5,$C125)/1000</f>
        <v>63.901000000000003</v>
      </c>
      <c r="DG125" s="478">
        <f>INDEX(Busan!$A$1:$P$264,DG$5,$C125)/1000</f>
        <v>18.207999999999998</v>
      </c>
      <c r="DH125" s="478">
        <f>INDEX(Busan!$A$1:$P$264,DH$5,$C125)/1000</f>
        <v>65.83</v>
      </c>
      <c r="DI125" s="478">
        <f>INDEX(Busan!$A$1:$P$264,DI$5,$C125)/1000</f>
        <v>8.1869999999999994</v>
      </c>
      <c r="DJ125" s="478">
        <f>INDEX(Busan!$A$1:$P$264,DJ$5,$C125)/1000</f>
        <v>6.1909999999999998</v>
      </c>
      <c r="DK125" s="478">
        <f>INDEX(Busan!$A$1:$P$264,DK$5,$C125)/1000</f>
        <v>29.236000000000001</v>
      </c>
      <c r="DL125" s="478">
        <f>INDEX(Busan!$A$1:$P$264,DL$5,$C125)/1000</f>
        <v>0.01</v>
      </c>
      <c r="DM125" s="478">
        <f>INDEX(Busan!$A$1:$P$264,DM$5,$C125)/1000</f>
        <v>0</v>
      </c>
      <c r="DN125" s="478">
        <f>INDEX(Busan!$A$1:$P$264,DN$5,$C125)/1000</f>
        <v>0</v>
      </c>
      <c r="DO125" s="478">
        <f>INDEX(Busan!$A$1:$P$264,DO$5,$C125)/1000</f>
        <v>0</v>
      </c>
      <c r="DP125" s="478">
        <f>INDEX(Busan!$A$1:$P$264,DP$5,$C125)/1000</f>
        <v>0</v>
      </c>
      <c r="DQ125" s="478">
        <f>INDEX(Busan!$A$1:$P$264,DQ$5,$C125)/1000</f>
        <v>0</v>
      </c>
      <c r="DR125" s="478">
        <f>INDEX(Busan!$A$1:$P$264,DR$5,$C125)/1000</f>
        <v>0</v>
      </c>
      <c r="DS125" s="478">
        <f>INDEX(Busan!$A$1:$P$264,DS$5,$C125)/1000</f>
        <v>0</v>
      </c>
      <c r="DT125" s="478">
        <f>INDEX(Busan!$A$1:$P$264,DT$5,$C125)/1000</f>
        <v>0</v>
      </c>
      <c r="DU125" s="478">
        <f>INDEX(Busan!$A$1:$P$264,DU$5,$C125)/1000</f>
        <v>0</v>
      </c>
      <c r="DV125" s="478">
        <f>INDEX(Busan!$A$1:$P$264,DV$5,$C125)/1000</f>
        <v>0</v>
      </c>
      <c r="DW125" s="478">
        <f>INDEX(Busan!$A$1:$P$264,DW$5,$C125)/1000</f>
        <v>0</v>
      </c>
      <c r="DX125" s="478">
        <f>INDEX(Busan!$A$1:$P$264,DX$5,$C125)/1000</f>
        <v>0</v>
      </c>
      <c r="DY125" s="478">
        <f>INDEX(Busan!$A$1:$P$264,DY$5,$C125)/1000</f>
        <v>0</v>
      </c>
      <c r="DZ125" s="478">
        <f>INDEX(Busan!$A$1:$P$264,DZ$5,$C125)/1000</f>
        <v>0</v>
      </c>
      <c r="EA125" s="478">
        <f>INDEX(Busan!$A$1:$P$264,EA$5,$C125)/1000</f>
        <v>0</v>
      </c>
      <c r="EB125" s="478">
        <f>INDEX(Busan!$A$1:$P$264,EB$5,$C125)/1000</f>
        <v>0</v>
      </c>
      <c r="EC125" s="478">
        <f>INDEX(Busan!$A$1:$P$264,EC$5,$C125)/1000</f>
        <v>0</v>
      </c>
      <c r="ED125" s="478">
        <f>INDEX(Busan!$A$1:$P$264,ED$5,$C125)/1000</f>
        <v>0</v>
      </c>
      <c r="EE125" s="478">
        <f>INDEX(Busan!$A$1:$P$264,EE$5,$C125)/1000</f>
        <v>0</v>
      </c>
      <c r="EF125" s="478">
        <f>INDEX(Busan!$A$1:$P$264,EF$5,$C125)/1000</f>
        <v>0</v>
      </c>
      <c r="EG125" s="478">
        <f>INDEX(Busan!$A$1:$P$264,EG$5,$C125)/1000</f>
        <v>0</v>
      </c>
      <c r="EH125" s="478">
        <f>INDEX(Busan!$A$1:$P$264,EH$5,$C125)/1000</f>
        <v>0</v>
      </c>
      <c r="EI125" s="478">
        <f>INDEX(Busan!$A$1:$P$264,EI$5,$C125)/1000</f>
        <v>0</v>
      </c>
      <c r="EJ125" s="478">
        <f>INDEX(Busan!$A$1:$P$264,EJ$5,$C125)/1000</f>
        <v>0</v>
      </c>
      <c r="EK125" s="478">
        <f>INDEX(Busan!$A$1:$P$264,EK$5,$C125)/1000</f>
        <v>0</v>
      </c>
      <c r="EL125" s="478">
        <f>INDEX(Busan!$A$1:$P$264,EL$5,$C125)/1000</f>
        <v>0</v>
      </c>
      <c r="EM125" s="478">
        <f>INDEX(Busan!$A$1:$P$264,EM$5,$C125)/1000</f>
        <v>0</v>
      </c>
      <c r="EN125" s="478">
        <f>INDEX(Busan!$A$1:$P$264,EN$5,$C125)/1000</f>
        <v>0</v>
      </c>
      <c r="EO125" s="478">
        <f>INDEX(Busan!$A$1:$P$264,EO$5,$C125)/1000</f>
        <v>0</v>
      </c>
      <c r="EP125" s="478">
        <f>INDEX(Busan!$A$1:$P$264,EP$5,$C125)/1000</f>
        <v>0</v>
      </c>
      <c r="EQ125" s="478">
        <f>INDEX(Busan!$A$1:$P$264,EQ$5,$C125)/1000</f>
        <v>0</v>
      </c>
      <c r="ER125" s="478">
        <f>INDEX(Busan!$A$1:$P$264,ER$5,$C125)/1000</f>
        <v>0</v>
      </c>
      <c r="ES125" s="478">
        <f>INDEX(Busan!$A$1:$P$264,ES$5,$C125)/1000</f>
        <v>0</v>
      </c>
      <c r="ET125" s="478">
        <f>INDEX(Busan!$A$1:$P$264,ET$5,$C125)/1000</f>
        <v>0</v>
      </c>
      <c r="EU125" s="478">
        <f>INDEX(Busan!$A$1:$P$264,EU$5,$C125)/1000</f>
        <v>0</v>
      </c>
      <c r="EV125" s="478">
        <f>INDEX(Busan!$A$1:$P$264,EV$5,$C125)/1000</f>
        <v>0</v>
      </c>
      <c r="EW125" s="478">
        <f>INDEX(Busan!$A$1:$P$264,EW$5,$C125)/1000</f>
        <v>0</v>
      </c>
      <c r="EX125" s="478">
        <f>INDEX(Busan!$A$1:$P$264,EX$5,$C125)/1000</f>
        <v>0</v>
      </c>
      <c r="EY125" s="478">
        <f>INDEX(Busan!$A$1:$P$264,EY$5,$C125)/1000</f>
        <v>0</v>
      </c>
      <c r="EZ125" s="478">
        <f>INDEX(Busan!$A$1:$P$264,EZ$5,$C125)/1000</f>
        <v>0</v>
      </c>
      <c r="FA125" s="478">
        <f>INDEX(Busan!$A$1:$P$264,FA$5,$C125)/1000</f>
        <v>0</v>
      </c>
      <c r="FB125" s="478">
        <f>INDEX(Busan!$A$1:$P$264,FB$5,$C125)/1000</f>
        <v>0</v>
      </c>
      <c r="FC125" s="478">
        <f>INDEX(Busan!$A$1:$P$264,FC$5,$C125)/1000</f>
        <v>0</v>
      </c>
      <c r="FD125" s="478">
        <f>INDEX(Busan!$A$1:$P$264,FD$5,$C125)/1000</f>
        <v>0</v>
      </c>
      <c r="FE125" s="478">
        <f>INDEX(Busan!$A$1:$P$264,FE$5,$C125)/1000</f>
        <v>0</v>
      </c>
      <c r="FF125" s="478">
        <f>INDEX(Busan!$A$1:$P$264,FF$5,$C125)/1000</f>
        <v>0</v>
      </c>
      <c r="FG125" s="478">
        <f>INDEX(Busan!$A$1:$P$264,FG$5,$C125)/1000</f>
        <v>0</v>
      </c>
      <c r="FH125" s="478">
        <f>INDEX(Busan!$A$1:$P$264,FH$5,$C125)/1000</f>
        <v>0</v>
      </c>
      <c r="FI125" s="478">
        <f>INDEX(Busan!$A$1:$P$264,FI$5,$C125)/1000</f>
        <v>0</v>
      </c>
      <c r="FJ125" s="478">
        <f>INDEX(Busan!$A$1:$P$264,FJ$5,$C125)/1000</f>
        <v>0</v>
      </c>
      <c r="FK125" s="478">
        <f>INDEX(Busan!$A$1:$P$264,FK$5,$C125)/1000</f>
        <v>0</v>
      </c>
      <c r="FL125" s="478">
        <f>INDEX(Busan!$A$1:$P$264,FL$5,$C125)/1000</f>
        <v>0</v>
      </c>
      <c r="FM125" s="478">
        <f>INDEX(Busan!$A$1:$P$264,FM$5,$C125)/1000</f>
        <v>0</v>
      </c>
      <c r="FN125" s="478">
        <f>INDEX(Busan!$A$1:$P$264,FN$5,$C125)/1000</f>
        <v>0</v>
      </c>
      <c r="FO125" s="478">
        <f>INDEX(Busan!$A$1:$P$264,FO$5,$C125)/1000</f>
        <v>0</v>
      </c>
      <c r="FP125" s="478">
        <f>INDEX(Busan!$A$1:$P$264,FP$5,$C125)/1000</f>
        <v>0</v>
      </c>
      <c r="FQ125" s="478">
        <f>INDEX(Busan!$A$1:$P$264,FQ$5,$C125)/1000</f>
        <v>0</v>
      </c>
      <c r="FR125" s="478">
        <f>INDEX(Busan!$A$1:$P$264,FR$5,$C125)/1000</f>
        <v>0</v>
      </c>
      <c r="FS125" s="478">
        <f>INDEX(Busan!$A$1:$P$264,FS$5,$C125)/1000</f>
        <v>0</v>
      </c>
      <c r="FT125" s="478">
        <f>INDEX(Busan!$A$1:$P$264,FT$5,$C125)/1000</f>
        <v>0</v>
      </c>
      <c r="FU125" s="478">
        <f>INDEX(Busan!$A$1:$P$264,FU$5,$C125)/1000</f>
        <v>0</v>
      </c>
      <c r="FV125" s="478">
        <f>INDEX(Busan!$A$1:$P$264,FV$5,$C125)/1000</f>
        <v>0</v>
      </c>
      <c r="FW125" s="478">
        <f>INDEX(Busan!$A$1:$P$264,FW$5,$C125)/1000</f>
        <v>0</v>
      </c>
      <c r="FX125" s="478">
        <f>INDEX(Busan!$A$1:$P$264,FX$5,$C125)/1000</f>
        <v>0</v>
      </c>
      <c r="FY125" s="478">
        <f>INDEX(Busan!$A$1:$P$264,FY$5,$C125)/1000</f>
        <v>0</v>
      </c>
      <c r="FZ125" s="478">
        <f>INDEX(Busan!$A$1:$P$264,FZ$5,$C125)/1000</f>
        <v>0</v>
      </c>
      <c r="GA125" s="478">
        <f>INDEX(Busan!$A$1:$P$264,GA$5,$C125)/1000</f>
        <v>0</v>
      </c>
      <c r="GB125" s="478">
        <f>INDEX(Busan!$A$1:$P$264,GB$5,$C125)/1000</f>
        <v>0</v>
      </c>
      <c r="GC125" s="478">
        <f>INDEX(Busan!$A$1:$P$264,GC$5,$C125)/1000</f>
        <v>0</v>
      </c>
      <c r="GD125" s="478">
        <f>INDEX(Busan!$A$1:$P$264,GD$5,$C125)/1000</f>
        <v>0</v>
      </c>
      <c r="GE125" s="478">
        <f>INDEX(Busan!$A$1:$P$264,GE$5,$C125)/1000</f>
        <v>0</v>
      </c>
      <c r="GF125" s="478"/>
      <c r="GG125" s="478"/>
      <c r="GH125" s="9"/>
      <c r="GI125" s="9"/>
      <c r="GJ125" s="9"/>
      <c r="GK125" s="9"/>
      <c r="GL125" s="9"/>
      <c r="GM125" s="9"/>
      <c r="GN125" s="9"/>
      <c r="GO125" s="9"/>
      <c r="GP125" s="9"/>
      <c r="GQ125" s="9"/>
      <c r="GR125" s="9"/>
      <c r="GS125" s="9"/>
    </row>
    <row r="126" spans="1:208" s="173" customFormat="1" ht="11.25">
      <c r="A126" s="11"/>
      <c r="B126" s="190"/>
      <c r="C126" s="190">
        <f>Busan!D$1</f>
        <v>4</v>
      </c>
      <c r="D126" s="189" t="s">
        <v>469</v>
      </c>
      <c r="E126" s="190" t="s">
        <v>468</v>
      </c>
      <c r="F126" s="208">
        <f>INDEX(Busan!$A$1:$P$264,F$5,$C126)/1000</f>
        <v>0</v>
      </c>
      <c r="G126" s="208">
        <f>INDEX(Busan!$A$1:$P$264,G$5,$C126)/1000</f>
        <v>0</v>
      </c>
      <c r="H126" s="208">
        <f>INDEX(Busan!$A$1:$P$264,H$5,$C126)/1000</f>
        <v>0</v>
      </c>
      <c r="I126" s="208">
        <f>INDEX(Busan!$A$1:$P$264,I$5,$C126)/1000</f>
        <v>0</v>
      </c>
      <c r="J126" s="208">
        <f>INDEX(Busan!$A$1:$P$264,J$5,$C126)/1000</f>
        <v>0</v>
      </c>
      <c r="K126" s="208">
        <f>INDEX(Busan!$A$1:$P$264,K$5,$C126)/1000</f>
        <v>0</v>
      </c>
      <c r="L126" s="208">
        <f>INDEX(Busan!$A$1:$P$264,L$5,$C126)/1000</f>
        <v>0</v>
      </c>
      <c r="M126" s="208">
        <f>INDEX(Busan!$A$1:$P$264,M$5,$C126)/1000</f>
        <v>0</v>
      </c>
      <c r="N126" s="208">
        <f>INDEX(Busan!$A$1:$P$264,N$5,$C126)/1000</f>
        <v>0</v>
      </c>
      <c r="O126" s="208">
        <f>INDEX(Busan!$A$1:$P$264,O$5,$C126)/1000</f>
        <v>0</v>
      </c>
      <c r="P126" s="208">
        <f>INDEX(Busan!$A$1:$P$264,P$5,$C126)/1000</f>
        <v>0</v>
      </c>
      <c r="Q126" s="208">
        <f>INDEX(Busan!$A$1:$P$264,Q$5,$C126)/1000</f>
        <v>0</v>
      </c>
      <c r="R126" s="208">
        <f>INDEX(Busan!$A$1:$P$264,R$5,$C126)/1000</f>
        <v>0</v>
      </c>
      <c r="S126" s="208">
        <f>INDEX(Busan!$A$1:$P$264,S$5,$C126)/1000</f>
        <v>0</v>
      </c>
      <c r="T126" s="208">
        <f>INDEX(Busan!$A$1:$P$264,T$5,$C126)/1000</f>
        <v>0</v>
      </c>
      <c r="U126" s="208">
        <f>INDEX(Busan!$A$1:$P$264,U$5,$C126)/1000</f>
        <v>0</v>
      </c>
      <c r="V126" s="208">
        <f>INDEX(Busan!$A$1:$P$264,V$5,$C126)/1000</f>
        <v>0</v>
      </c>
      <c r="W126" s="208">
        <f>INDEX(Busan!$A$1:$P$264,W$5,$C126)/1000</f>
        <v>0</v>
      </c>
      <c r="X126" s="208">
        <f>INDEX(Busan!$A$1:$P$264,X$5,$C126)/1000</f>
        <v>0</v>
      </c>
      <c r="Y126" s="208">
        <f>INDEX(Busan!$A$1:$P$264,Y$5,$C126)/1000</f>
        <v>0</v>
      </c>
      <c r="Z126" s="208">
        <f>INDEX(Busan!$A$1:$P$264,Z$5,$C126)/1000</f>
        <v>0</v>
      </c>
      <c r="AA126" s="208">
        <f>INDEX(Busan!$A$1:$P$264,AA$5,$C126)/1000</f>
        <v>0</v>
      </c>
      <c r="AB126" s="208">
        <f>INDEX(Busan!$A$1:$P$264,AB$5,$C126)/1000</f>
        <v>0</v>
      </c>
      <c r="AC126" s="208">
        <f>INDEX(Busan!$A$1:$P$264,AC$5,$C126)/1000</f>
        <v>0</v>
      </c>
      <c r="AD126" s="208">
        <f>INDEX(Busan!$A$1:$P$264,AD$5,$C126)/1000</f>
        <v>0</v>
      </c>
      <c r="AE126" s="208">
        <f>INDEX(Busan!$A$1:$P$264,AE$5,$C126)/1000</f>
        <v>0</v>
      </c>
      <c r="AF126" s="208">
        <f>INDEX(Busan!$A$1:$P$264,AF$5,$C126)/1000</f>
        <v>0</v>
      </c>
      <c r="AG126" s="208">
        <f>INDEX(Busan!$A$1:$P$264,AG$5,$C126)/1000</f>
        <v>0</v>
      </c>
      <c r="AH126" s="208">
        <f>INDEX(Busan!$A$1:$P$264,AH$5,$C126)/1000</f>
        <v>0</v>
      </c>
      <c r="AI126" s="208">
        <f>INDEX(Busan!$A$1:$P$264,AI$5,$C126)/1000</f>
        <v>0</v>
      </c>
      <c r="AJ126" s="208">
        <f>INDEX(Busan!$A$1:$P$264,AJ$5,$C126)/1000</f>
        <v>0</v>
      </c>
      <c r="AK126" s="208">
        <f>INDEX(Busan!$A$1:$P$264,AK$5,$C126)/1000</f>
        <v>0</v>
      </c>
      <c r="AL126" s="208">
        <f>INDEX(Busan!$A$1:$P$264,AL$5,$C126)/1000</f>
        <v>0</v>
      </c>
      <c r="AM126" s="208">
        <f>INDEX(Busan!$A$1:$P$264,AM$5,$C126)/1000</f>
        <v>0</v>
      </c>
      <c r="AN126" s="208">
        <f>INDEX(Busan!$A$1:$P$264,AN$5,$C126)/1000</f>
        <v>0</v>
      </c>
      <c r="AO126" s="208">
        <f>INDEX(Busan!$A$1:$P$264,AO$5,$C126)/1000</f>
        <v>0</v>
      </c>
      <c r="AP126" s="208">
        <f>INDEX(Busan!$A$1:$P$264,AP$5,$C126)/1000</f>
        <v>0</v>
      </c>
      <c r="AQ126" s="208">
        <f>INDEX(Busan!$A$1:$P$264,AQ$5,$C126)/1000</f>
        <v>0</v>
      </c>
      <c r="AR126" s="208">
        <f>INDEX(Busan!$A$1:$P$264,AR$5,$C126)/1000</f>
        <v>0</v>
      </c>
      <c r="AS126" s="208">
        <f>INDEX(Busan!$A$1:$P$264,AS$5,$C126)/1000</f>
        <v>0</v>
      </c>
      <c r="AT126" s="208">
        <f>INDEX(Busan!$A$1:$P$264,AT$5,$C126)/1000</f>
        <v>0</v>
      </c>
      <c r="AU126" s="208">
        <f>INDEX(Busan!$A$1:$P$264,AU$5,$C126)/1000</f>
        <v>0</v>
      </c>
      <c r="AV126" s="208">
        <f>INDEX(Busan!$A$1:$P$264,AV$5,$C126)/1000</f>
        <v>0</v>
      </c>
      <c r="AW126" s="208">
        <f>INDEX(Busan!$A$1:$P$264,AW$5,$C126)/1000</f>
        <v>0</v>
      </c>
      <c r="AX126" s="208">
        <f>INDEX(Busan!$A$1:$P$264,AX$5,$C126)/1000</f>
        <v>0</v>
      </c>
      <c r="AY126" s="208">
        <f>INDEX(Busan!$A$1:$P$264,AY$5,$C126)/1000</f>
        <v>0</v>
      </c>
      <c r="AZ126" s="208">
        <f>INDEX(Busan!$A$1:$P$264,AZ$5,$C126)/1000</f>
        <v>0</v>
      </c>
      <c r="BA126" s="208">
        <f>INDEX(Busan!$A$1:$P$264,BA$5,$C126)/1000</f>
        <v>0</v>
      </c>
      <c r="BB126" s="208">
        <f>INDEX(Busan!$A$1:$P$264,BB$5,$C126)/1000</f>
        <v>0</v>
      </c>
      <c r="BC126" s="208">
        <f>INDEX(Busan!$A$1:$P$264,BC$5,$C126)/1000</f>
        <v>0</v>
      </c>
      <c r="BD126" s="208">
        <f>INDEX(Busan!$A$1:$P$264,BD$5,$C126)/1000</f>
        <v>0</v>
      </c>
      <c r="BE126" s="208">
        <f>INDEX(Busan!$A$1:$P$264,BE$5,$C126)/1000</f>
        <v>0</v>
      </c>
      <c r="BF126" s="208">
        <f>INDEX(Busan!$A$1:$P$264,BF$5,$C126)/1000</f>
        <v>0</v>
      </c>
      <c r="BG126" s="208">
        <f>INDEX(Busan!$A$1:$P$264,BG$5,$C126)/1000</f>
        <v>0</v>
      </c>
      <c r="BH126" s="7">
        <f>INDEX(Busan!$A$1:$P$264,BH$5,$C126)/1000</f>
        <v>0</v>
      </c>
      <c r="BI126" s="482">
        <f>INDEX(Busan!$A$1:$P$264,BI$5,$C126)/1000</f>
        <v>0</v>
      </c>
      <c r="BJ126" s="482">
        <f>INDEX(Busan!$A$1:$P$264,BJ$5,$C126)/1000</f>
        <v>0</v>
      </c>
      <c r="BK126" s="482">
        <f>INDEX(Busan!$A$1:$P$264,BK$5,$C126)/1000</f>
        <v>0</v>
      </c>
      <c r="BL126" s="482">
        <f>INDEX(Busan!$A$1:$P$264,BL$5,$C126)/1000</f>
        <v>0</v>
      </c>
      <c r="BM126" s="482">
        <f>INDEX(Busan!$A$1:$P$264,BM$5,$C126)/1000</f>
        <v>0</v>
      </c>
      <c r="BN126" s="482">
        <f>INDEX(Busan!$A$1:$P$264,BN$5,$C126)/1000</f>
        <v>0</v>
      </c>
      <c r="BO126" s="737">
        <f>INDEX(Busan!$A$1:$P$264,BO$5,$C126)/1000</f>
        <v>0</v>
      </c>
      <c r="BP126" s="482">
        <f>INDEX(Busan!$A$1:$P$264,BP$5,$C126)/1000</f>
        <v>0</v>
      </c>
      <c r="BQ126" s="482">
        <f>INDEX(Busan!$A$1:$P$264,BQ$5,$C126)/1000</f>
        <v>0</v>
      </c>
      <c r="BR126" s="482">
        <f>INDEX(Busan!$A$1:$P$264,BR$5,$C126)/1000</f>
        <v>0</v>
      </c>
      <c r="BS126" s="482">
        <f>INDEX(Busan!$A$1:$P$264,BS$5,$C126)/1000</f>
        <v>0</v>
      </c>
      <c r="BT126" s="482">
        <f>INDEX(Busan!$A$1:$P$264,BT$5,$C126)/1000</f>
        <v>0</v>
      </c>
      <c r="BU126" s="482">
        <f>INDEX(Busan!$A$1:$P$264,BU$5,$C126)/1000</f>
        <v>0</v>
      </c>
      <c r="BV126" s="482">
        <f>INDEX(Busan!$A$1:$P$264,BV$5,$C126)/1000</f>
        <v>0</v>
      </c>
      <c r="BW126" s="482">
        <f>INDEX(Busan!$A$1:$P$264,BW$5,$C126)/1000</f>
        <v>0</v>
      </c>
      <c r="BX126" s="482">
        <f>INDEX(Busan!$A$1:$P$264,BX$5,$C126)/1000</f>
        <v>0</v>
      </c>
      <c r="BY126" s="482">
        <f>INDEX(Busan!$A$1:$P$264,BY$5,$C126)/1000</f>
        <v>0</v>
      </c>
      <c r="BZ126" s="482">
        <f>INDEX(Busan!$A$1:$P$264,BZ$5,$C126)/1000</f>
        <v>0</v>
      </c>
      <c r="CA126" s="737">
        <f>INDEX(Busan!$A$1:$P$264,CA$5,$C126)/1000</f>
        <v>0</v>
      </c>
      <c r="CB126" s="482">
        <f>INDEX(Busan!$A$1:$P$264,CB$5,$C126)/1000</f>
        <v>0</v>
      </c>
      <c r="CC126" s="482">
        <f>INDEX(Busan!$A$1:$P$264,CC$5,$C126)/1000</f>
        <v>0</v>
      </c>
      <c r="CD126" s="482">
        <f>INDEX(Busan!$A$1:$P$264,CD$5,$C126)/1000</f>
        <v>0</v>
      </c>
      <c r="CE126" s="482">
        <f>INDEX(Busan!$A$1:$P$264,CE$5,$C126)/1000</f>
        <v>0</v>
      </c>
      <c r="CF126" s="482">
        <f>INDEX(Busan!$A$1:$P$264,CF$5,$C126)/1000</f>
        <v>0</v>
      </c>
      <c r="CG126" s="482">
        <f>INDEX(Busan!$A$1:$P$264,CG$5,$C126)/1000</f>
        <v>0</v>
      </c>
      <c r="CH126" s="482">
        <f>INDEX(Busan!$A$1:$P$264,CH$5,$C126)/1000</f>
        <v>0</v>
      </c>
      <c r="CI126" s="482">
        <f>INDEX(Busan!$A$1:$P$264,CI$5,$C126)/1000</f>
        <v>0</v>
      </c>
      <c r="CJ126" s="482">
        <f>INDEX(Busan!$A$1:$P$264,CJ$5,$C126)/1000</f>
        <v>0</v>
      </c>
      <c r="CK126" s="482">
        <f>INDEX(Busan!$A$1:$P$264,CK$5,$C126)/1000</f>
        <v>0</v>
      </c>
      <c r="CL126" s="482">
        <f>INDEX(Busan!$A$1:$P$264,CL$5,$C126)/1000</f>
        <v>0</v>
      </c>
      <c r="CM126" s="482">
        <f>INDEX(Busan!$A$1:$P$264,CM$5,$C126)/1000</f>
        <v>0</v>
      </c>
      <c r="CN126" s="482">
        <f>INDEX(Busan!$A$1:$P$264,CN$5,$C126)/1000</f>
        <v>0</v>
      </c>
      <c r="CO126" s="482">
        <f>INDEX(Busan!$A$1:$P$264,CO$5,$C126)/1000</f>
        <v>0</v>
      </c>
      <c r="CP126" s="482">
        <f>INDEX(Busan!$A$1:$P$264,CP$5,$C126)/1000</f>
        <v>0</v>
      </c>
      <c r="CQ126" s="482">
        <f>INDEX(Busan!$A$1:$P$264,CQ$5,$C126)/1000</f>
        <v>0</v>
      </c>
      <c r="CR126" s="482">
        <f>INDEX(Busan!$A$1:$P$264,CR$5,$C126)/1000</f>
        <v>0</v>
      </c>
      <c r="CS126" s="482">
        <f>INDEX(Busan!$A$1:$P$264,CS$5,$C126)/1000</f>
        <v>0</v>
      </c>
      <c r="CT126" s="482">
        <f>INDEX(Busan!$A$1:$P$264,CT$5,$C126)/1000</f>
        <v>0</v>
      </c>
      <c r="CU126" s="482">
        <f>INDEX(Busan!$A$1:$P$264,CU$5,$C126)/1000</f>
        <v>0</v>
      </c>
      <c r="CV126" s="482">
        <f>INDEX(Busan!$A$1:$P$264,CV$5,$C126)/1000</f>
        <v>0</v>
      </c>
      <c r="CW126" s="482">
        <f>INDEX(Busan!$A$1:$P$264,CW$5,$C126)/1000</f>
        <v>0</v>
      </c>
      <c r="CX126" s="482">
        <f>INDEX(Busan!$A$1:$P$264,CX$5,$C126)/1000</f>
        <v>0</v>
      </c>
      <c r="CY126" s="482">
        <f>INDEX(Busan!$A$1:$P$264,CY$5,$C126)/1000</f>
        <v>0</v>
      </c>
      <c r="CZ126" s="482">
        <f>INDEX(Busan!$A$1:$P$264,CZ$5,$C126)/1000</f>
        <v>0</v>
      </c>
      <c r="DA126" s="482">
        <f>INDEX(Busan!$A$1:$P$264,DA$5,$C126)/1000</f>
        <v>0</v>
      </c>
      <c r="DB126" s="482">
        <f>INDEX(Busan!$A$1:$P$264,DB$5,$C126)/1000</f>
        <v>0</v>
      </c>
      <c r="DC126" s="482">
        <f>INDEX(Busan!$A$1:$P$264,DC$5,$C126)/1000</f>
        <v>0</v>
      </c>
      <c r="DD126" s="482">
        <f>INDEX(Busan!$A$1:$P$264,DD$5,$C126)/1000</f>
        <v>0</v>
      </c>
      <c r="DE126" s="482">
        <f>INDEX(Busan!$A$1:$P$264,DE$5,$C126)/1000</f>
        <v>0</v>
      </c>
      <c r="DF126" s="482">
        <f>INDEX(Busan!$A$1:$P$264,DF$5,$C126)/1000</f>
        <v>3.3000000000000002E-2</v>
      </c>
      <c r="DG126" s="482">
        <f>INDEX(Busan!$A$1:$P$264,DG$5,$C126)/1000</f>
        <v>0.55600000000000005</v>
      </c>
      <c r="DH126" s="482">
        <f>INDEX(Busan!$A$1:$P$264,DH$5,$C126)/1000</f>
        <v>6.6449999999999996</v>
      </c>
      <c r="DI126" s="482">
        <f>INDEX(Busan!$A$1:$P$264,DI$5,$C126)/1000</f>
        <v>-6.4000000000000001E-2</v>
      </c>
      <c r="DJ126" s="482">
        <f>INDEX(Busan!$A$1:$P$264,DJ$5,$C126)/1000</f>
        <v>7.0000000000000007E-2</v>
      </c>
      <c r="DK126" s="482">
        <f>INDEX(Busan!$A$1:$P$264,DK$5,$C126)/1000</f>
        <v>2.7</v>
      </c>
      <c r="DL126" s="482">
        <f>INDEX(Busan!$A$1:$P$264,DL$5,$C126)/1000</f>
        <v>0</v>
      </c>
      <c r="DM126" s="482">
        <f>INDEX(Busan!$A$1:$P$264,DM$5,$C126)/1000</f>
        <v>0</v>
      </c>
      <c r="DN126" s="482">
        <f>INDEX(Busan!$A$1:$P$264,DN$5,$C126)/1000</f>
        <v>0</v>
      </c>
      <c r="DO126" s="482">
        <f>INDEX(Busan!$A$1:$P$264,DO$5,$C126)/1000</f>
        <v>0</v>
      </c>
      <c r="DP126" s="482">
        <f>INDEX(Busan!$A$1:$P$264,DP$5,$C126)/1000</f>
        <v>0</v>
      </c>
      <c r="DQ126" s="482">
        <f>INDEX(Busan!$A$1:$P$264,DQ$5,$C126)/1000</f>
        <v>0</v>
      </c>
      <c r="DR126" s="482">
        <f>INDEX(Busan!$A$1:$P$264,DR$5,$C126)/1000</f>
        <v>0</v>
      </c>
      <c r="DS126" s="482">
        <f>INDEX(Busan!$A$1:$P$264,DS$5,$C126)/1000</f>
        <v>0</v>
      </c>
      <c r="DT126" s="482">
        <f>INDEX(Busan!$A$1:$P$264,DT$5,$C126)/1000</f>
        <v>0</v>
      </c>
      <c r="DU126" s="482">
        <f>INDEX(Busan!$A$1:$P$264,DU$5,$C126)/1000</f>
        <v>0</v>
      </c>
      <c r="DV126" s="482">
        <f>INDEX(Busan!$A$1:$P$264,DV$5,$C126)/1000</f>
        <v>0</v>
      </c>
      <c r="DW126" s="482">
        <f>INDEX(Busan!$A$1:$P$264,DW$5,$C126)/1000</f>
        <v>0</v>
      </c>
      <c r="DX126" s="482">
        <f>INDEX(Busan!$A$1:$P$264,DX$5,$C126)/1000</f>
        <v>0</v>
      </c>
      <c r="DY126" s="482">
        <f>INDEX(Busan!$A$1:$P$264,DY$5,$C126)/1000</f>
        <v>0</v>
      </c>
      <c r="DZ126" s="482">
        <f>INDEX(Busan!$A$1:$P$264,DZ$5,$C126)/1000</f>
        <v>0</v>
      </c>
      <c r="EA126" s="482">
        <f>INDEX(Busan!$A$1:$P$264,EA$5,$C126)/1000</f>
        <v>0</v>
      </c>
      <c r="EB126" s="482">
        <f>INDEX(Busan!$A$1:$P$264,EB$5,$C126)/1000</f>
        <v>0</v>
      </c>
      <c r="EC126" s="482">
        <f>INDEX(Busan!$A$1:$P$264,EC$5,$C126)/1000</f>
        <v>0</v>
      </c>
      <c r="ED126" s="482">
        <f>INDEX(Busan!$A$1:$P$264,ED$5,$C126)/1000</f>
        <v>0</v>
      </c>
      <c r="EE126" s="482">
        <f>INDEX(Busan!$A$1:$P$264,EE$5,$C126)/1000</f>
        <v>0</v>
      </c>
      <c r="EF126" s="482">
        <f>INDEX(Busan!$A$1:$P$264,EF$5,$C126)/1000</f>
        <v>0</v>
      </c>
      <c r="EG126" s="482">
        <f>INDEX(Busan!$A$1:$P$264,EG$5,$C126)/1000</f>
        <v>0</v>
      </c>
      <c r="EH126" s="482">
        <f>INDEX(Busan!$A$1:$P$264,EH$5,$C126)/1000</f>
        <v>0</v>
      </c>
      <c r="EI126" s="482">
        <f>INDEX(Busan!$A$1:$P$264,EI$5,$C126)/1000</f>
        <v>0</v>
      </c>
      <c r="EJ126" s="482">
        <f>INDEX(Busan!$A$1:$P$264,EJ$5,$C126)/1000</f>
        <v>0</v>
      </c>
      <c r="EK126" s="482">
        <f>INDEX(Busan!$A$1:$P$264,EK$5,$C126)/1000</f>
        <v>0</v>
      </c>
      <c r="EL126" s="482">
        <f>INDEX(Busan!$A$1:$P$264,EL$5,$C126)/1000</f>
        <v>0</v>
      </c>
      <c r="EM126" s="482">
        <f>INDEX(Busan!$A$1:$P$264,EM$5,$C126)/1000</f>
        <v>0</v>
      </c>
      <c r="EN126" s="482">
        <f>INDEX(Busan!$A$1:$P$264,EN$5,$C126)/1000</f>
        <v>0</v>
      </c>
      <c r="EO126" s="482">
        <f>INDEX(Busan!$A$1:$P$264,EO$5,$C126)/1000</f>
        <v>0</v>
      </c>
      <c r="EP126" s="482">
        <f>INDEX(Busan!$A$1:$P$264,EP$5,$C126)/1000</f>
        <v>0</v>
      </c>
      <c r="EQ126" s="482">
        <f>INDEX(Busan!$A$1:$P$264,EQ$5,$C126)/1000</f>
        <v>0</v>
      </c>
      <c r="ER126" s="482">
        <f>INDEX(Busan!$A$1:$P$264,ER$5,$C126)/1000</f>
        <v>0</v>
      </c>
      <c r="ES126" s="482">
        <f>INDEX(Busan!$A$1:$P$264,ES$5,$C126)/1000</f>
        <v>0</v>
      </c>
      <c r="ET126" s="482">
        <f>INDEX(Busan!$A$1:$P$264,ET$5,$C126)/1000</f>
        <v>0</v>
      </c>
      <c r="EU126" s="482">
        <f>INDEX(Busan!$A$1:$P$264,EU$5,$C126)/1000</f>
        <v>0</v>
      </c>
      <c r="EV126" s="482">
        <f>INDEX(Busan!$A$1:$P$264,EV$5,$C126)/1000</f>
        <v>0</v>
      </c>
      <c r="EW126" s="482">
        <f>INDEX(Busan!$A$1:$P$264,EW$5,$C126)/1000</f>
        <v>0</v>
      </c>
      <c r="EX126" s="482">
        <f>INDEX(Busan!$A$1:$P$264,EX$5,$C126)/1000</f>
        <v>0</v>
      </c>
      <c r="EY126" s="482">
        <f>INDEX(Busan!$A$1:$P$264,EY$5,$C126)/1000</f>
        <v>0</v>
      </c>
      <c r="EZ126" s="482">
        <f>INDEX(Busan!$A$1:$P$264,EZ$5,$C126)/1000</f>
        <v>0</v>
      </c>
      <c r="FA126" s="482">
        <f>INDEX(Busan!$A$1:$P$264,FA$5,$C126)/1000</f>
        <v>0</v>
      </c>
      <c r="FB126" s="482">
        <f>INDEX(Busan!$A$1:$P$264,FB$5,$C126)/1000</f>
        <v>0</v>
      </c>
      <c r="FC126" s="482">
        <f>INDEX(Busan!$A$1:$P$264,FC$5,$C126)/1000</f>
        <v>0</v>
      </c>
      <c r="FD126" s="482">
        <f>INDEX(Busan!$A$1:$P$264,FD$5,$C126)/1000</f>
        <v>0</v>
      </c>
      <c r="FE126" s="482">
        <f>INDEX(Busan!$A$1:$P$264,FE$5,$C126)/1000</f>
        <v>0</v>
      </c>
      <c r="FF126" s="482">
        <f>INDEX(Busan!$A$1:$P$264,FF$5,$C126)/1000</f>
        <v>0</v>
      </c>
      <c r="FG126" s="482">
        <f>INDEX(Busan!$A$1:$P$264,FG$5,$C126)/1000</f>
        <v>0</v>
      </c>
      <c r="FH126" s="482">
        <f>INDEX(Busan!$A$1:$P$264,FH$5,$C126)/1000</f>
        <v>0</v>
      </c>
      <c r="FI126" s="482">
        <f>INDEX(Busan!$A$1:$P$264,FI$5,$C126)/1000</f>
        <v>0</v>
      </c>
      <c r="FJ126" s="482">
        <f>INDEX(Busan!$A$1:$P$264,FJ$5,$C126)/1000</f>
        <v>0</v>
      </c>
      <c r="FK126" s="482">
        <f>INDEX(Busan!$A$1:$P$264,FK$5,$C126)/1000</f>
        <v>0</v>
      </c>
      <c r="FL126" s="482">
        <f>INDEX(Busan!$A$1:$P$264,FL$5,$C126)/1000</f>
        <v>0</v>
      </c>
      <c r="FM126" s="482">
        <f>INDEX(Busan!$A$1:$P$264,FM$5,$C126)/1000</f>
        <v>0</v>
      </c>
      <c r="FN126" s="482">
        <f>INDEX(Busan!$A$1:$P$264,FN$5,$C126)/1000</f>
        <v>0</v>
      </c>
      <c r="FO126" s="482">
        <f>INDEX(Busan!$A$1:$P$264,FO$5,$C126)/1000</f>
        <v>0</v>
      </c>
      <c r="FP126" s="482">
        <f>INDEX(Busan!$A$1:$P$264,FP$5,$C126)/1000</f>
        <v>0</v>
      </c>
      <c r="FQ126" s="482">
        <f>INDEX(Busan!$A$1:$P$264,FQ$5,$C126)/1000</f>
        <v>0</v>
      </c>
      <c r="FR126" s="482">
        <f>INDEX(Busan!$A$1:$P$264,FR$5,$C126)/1000</f>
        <v>0</v>
      </c>
      <c r="FS126" s="482">
        <f>INDEX(Busan!$A$1:$P$264,FS$5,$C126)/1000</f>
        <v>0</v>
      </c>
      <c r="FT126" s="482">
        <f>INDEX(Busan!$A$1:$P$264,FT$5,$C126)/1000</f>
        <v>0</v>
      </c>
      <c r="FU126" s="482">
        <f>INDEX(Busan!$A$1:$P$264,FU$5,$C126)/1000</f>
        <v>0</v>
      </c>
      <c r="FV126" s="482">
        <f>INDEX(Busan!$A$1:$P$264,FV$5,$C126)/1000</f>
        <v>0</v>
      </c>
      <c r="FW126" s="482">
        <f>INDEX(Busan!$A$1:$P$264,FW$5,$C126)/1000</f>
        <v>0</v>
      </c>
      <c r="FX126" s="482">
        <f>INDEX(Busan!$A$1:$P$264,FX$5,$C126)/1000</f>
        <v>0</v>
      </c>
      <c r="FY126" s="482">
        <f>INDEX(Busan!$A$1:$P$264,FY$5,$C126)/1000</f>
        <v>0</v>
      </c>
      <c r="FZ126" s="482">
        <f>INDEX(Busan!$A$1:$P$264,FZ$5,$C126)/1000</f>
        <v>0</v>
      </c>
      <c r="GA126" s="482">
        <f>INDEX(Busan!$A$1:$P$264,GA$5,$C126)/1000</f>
        <v>0</v>
      </c>
      <c r="GB126" s="482">
        <f>INDEX(Busan!$A$1:$P$264,GB$5,$C126)/1000</f>
        <v>0</v>
      </c>
      <c r="GC126" s="482">
        <f>INDEX(Busan!$A$1:$P$264,GC$5,$C126)/1000</f>
        <v>0</v>
      </c>
      <c r="GD126" s="482">
        <f>INDEX(Busan!$A$1:$P$264,GD$5,$C126)/1000</f>
        <v>0</v>
      </c>
      <c r="GE126" s="482">
        <f>INDEX(Busan!$A$1:$P$264,GE$5,$C126)/1000</f>
        <v>0</v>
      </c>
      <c r="GF126" s="482"/>
      <c r="GG126" s="48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</row>
    <row r="127" spans="1:208" s="173" customFormat="1">
      <c r="A127" s="11"/>
      <c r="B127" s="197"/>
      <c r="C127" s="197">
        <f>Busan!E$1</f>
        <v>5</v>
      </c>
      <c r="D127" s="676" t="s">
        <v>466</v>
      </c>
      <c r="E127" s="197" t="s">
        <v>467</v>
      </c>
      <c r="F127" s="211">
        <f>INDEX(Busan!$A$1:$P$95,F$5,$C127)</f>
        <v>0</v>
      </c>
      <c r="G127" s="211">
        <f>INDEX(Busan!$A$1:$P$95,G$5,$C127)</f>
        <v>0</v>
      </c>
      <c r="H127" s="211">
        <f>INDEX(Busan!$A$1:$P$95,H$5,$C127)</f>
        <v>0</v>
      </c>
      <c r="I127" s="211">
        <f>INDEX(Busan!$A$1:$P$95,I$5,$C127)</f>
        <v>0</v>
      </c>
      <c r="J127" s="211">
        <f>INDEX(Busan!$A$1:$P$95,J$5,$C127)</f>
        <v>0</v>
      </c>
      <c r="K127" s="211">
        <f>INDEX(Busan!$A$1:$P$95,K$5,$C127)</f>
        <v>0</v>
      </c>
      <c r="L127" s="211">
        <f>INDEX(Busan!$A$1:$P$95,L$5,$C127)</f>
        <v>0</v>
      </c>
      <c r="M127" s="211">
        <f>INDEX(Busan!$A$1:$P$95,M$5,$C127)</f>
        <v>0</v>
      </c>
      <c r="N127" s="211">
        <f>INDEX(Busan!$A$1:$P$95,N$5,$C127)</f>
        <v>0</v>
      </c>
      <c r="O127" s="211">
        <f>INDEX(Busan!$A$1:$P$95,O$5,$C127)</f>
        <v>0</v>
      </c>
      <c r="P127" s="211">
        <f>INDEX(Busan!$A$1:$P$95,P$5,$C127)</f>
        <v>0</v>
      </c>
      <c r="Q127" s="211">
        <f>INDEX(Busan!$A$1:$P$95,Q$5,$C127)</f>
        <v>0</v>
      </c>
      <c r="R127" s="211">
        <f>INDEX(Busan!$A$1:$P$95,R$5,$C127)</f>
        <v>0</v>
      </c>
      <c r="S127" s="211">
        <f>INDEX(Busan!$A$1:$P$95,S$5,$C127)</f>
        <v>0</v>
      </c>
      <c r="T127" s="211">
        <f>INDEX(Busan!$A$1:$P$95,T$5,$C127)</f>
        <v>0</v>
      </c>
      <c r="U127" s="211">
        <f>INDEX(Busan!$A$1:$P$95,U$5,$C127)</f>
        <v>0</v>
      </c>
      <c r="V127" s="211">
        <f>INDEX(Busan!$A$1:$P$95,V$5,$C127)</f>
        <v>0</v>
      </c>
      <c r="W127" s="211">
        <f>INDEX(Busan!$A$1:$P$95,W$5,$C127)</f>
        <v>0</v>
      </c>
      <c r="X127" s="211">
        <f>INDEX(Busan!$A$1:$P$95,X$5,$C127)</f>
        <v>0</v>
      </c>
      <c r="Y127" s="211">
        <f>INDEX(Busan!$A$1:$P$95,Y$5,$C127)</f>
        <v>0</v>
      </c>
      <c r="Z127" s="211">
        <f>INDEX(Busan!$A$1:$P$95,Z$5,$C127)</f>
        <v>0</v>
      </c>
      <c r="AA127" s="211">
        <f>INDEX(Busan!$A$1:$P$95,AA$5,$C127)</f>
        <v>0</v>
      </c>
      <c r="AB127" s="211">
        <f>INDEX(Busan!$A$1:$P$95,AB$5,$C127)</f>
        <v>0</v>
      </c>
      <c r="AC127" s="211">
        <f>INDEX(Busan!$A$1:$P$95,AC$5,$C127)</f>
        <v>0</v>
      </c>
      <c r="AD127" s="211">
        <f>INDEX(Busan!$A$1:$P$95,AD$5,$C127)</f>
        <v>0</v>
      </c>
      <c r="AE127" s="211">
        <f>INDEX(Busan!$A$1:$P$95,AE$5,$C127)</f>
        <v>0</v>
      </c>
      <c r="AF127" s="211">
        <f>INDEX(Busan!$A$1:$P$95,AF$5,$C127)</f>
        <v>0</v>
      </c>
      <c r="AG127" s="211">
        <f>INDEX(Busan!$A$1:$P$95,AG$5,$C127)</f>
        <v>0</v>
      </c>
      <c r="AH127" s="211">
        <f>INDEX(Busan!$A$1:$P$95,AH$5,$C127)</f>
        <v>0</v>
      </c>
      <c r="AI127" s="211">
        <f>INDEX(Busan!$A$1:$P$95,AI$5,$C127)</f>
        <v>0</v>
      </c>
      <c r="AJ127" s="211">
        <f>INDEX(Busan!$A$1:$P$95,AJ$5,$C127)</f>
        <v>0</v>
      </c>
      <c r="AK127" s="211">
        <f>INDEX(Busan!$A$1:$P$95,AK$5,$C127)</f>
        <v>0</v>
      </c>
      <c r="AL127" s="211">
        <f>INDEX(Busan!$A$1:$P$95,AL$5,$C127)</f>
        <v>0</v>
      </c>
      <c r="AM127" s="211">
        <f>INDEX(Busan!$A$1:$P$95,AM$5,$C127)</f>
        <v>0</v>
      </c>
      <c r="AN127" s="211">
        <f>INDEX(Busan!$A$1:$P$95,AN$5,$C127)</f>
        <v>0</v>
      </c>
      <c r="AO127" s="211">
        <f>INDEX(Busan!$A$1:$P$95,AO$5,$C127)</f>
        <v>0</v>
      </c>
      <c r="AP127" s="211">
        <f>INDEX(Busan!$A$1:$P$95,AP$5,$C127)</f>
        <v>0</v>
      </c>
      <c r="AQ127" s="211">
        <f>INDEX(Busan!$A$1:$P$95,AQ$5,$C127)</f>
        <v>0</v>
      </c>
      <c r="AR127" s="211">
        <f>INDEX(Busan!$A$1:$P$95,AR$5,$C127)</f>
        <v>0</v>
      </c>
      <c r="AS127" s="211">
        <f>INDEX(Busan!$A$1:$P$95,AS$5,$C127)</f>
        <v>0</v>
      </c>
      <c r="AT127" s="211">
        <f>INDEX(Busan!$A$1:$P$95,AT$5,$C127)</f>
        <v>0</v>
      </c>
      <c r="AU127" s="211">
        <f>INDEX(Busan!$A$1:$P$95,AU$5,$C127)</f>
        <v>0</v>
      </c>
      <c r="AV127" s="211">
        <f>INDEX(Busan!$A$1:$P$95,AV$5,$C127)</f>
        <v>0</v>
      </c>
      <c r="AW127" s="211">
        <f>INDEX(Busan!$A$1:$P$95,AW$5,$C127)</f>
        <v>0</v>
      </c>
      <c r="AX127" s="211">
        <f>INDEX(Busan!$A$1:$P$95,AX$5,$C127)</f>
        <v>0</v>
      </c>
      <c r="AY127" s="211">
        <f>INDEX(Busan!$A$1:$P$95,AY$5,$C127)</f>
        <v>0</v>
      </c>
      <c r="AZ127" s="211">
        <f>INDEX(Busan!$A$1:$P$95,AZ$5,$C127)</f>
        <v>0</v>
      </c>
      <c r="BA127" s="211">
        <f>INDEX(Busan!$A$1:$P$95,BA$5,$C127)</f>
        <v>0</v>
      </c>
      <c r="BB127" s="211">
        <f>INDEX(Busan!$A$1:$P$95,BB$5,$C127)</f>
        <v>0</v>
      </c>
      <c r="BC127" s="211">
        <f>INDEX(Busan!$A$1:$P$95,BC$5,$C127)</f>
        <v>0</v>
      </c>
      <c r="BD127" s="211">
        <f>INDEX(Busan!$A$1:$P$95,BD$5,$C127)</f>
        <v>0</v>
      </c>
      <c r="BE127" s="211">
        <f>INDEX(Busan!$A$1:$P$95,BE$5,$C127)</f>
        <v>0</v>
      </c>
      <c r="BF127" s="211">
        <f>INDEX(Busan!$A$1:$P$95,BF$5,$C127)</f>
        <v>0</v>
      </c>
      <c r="BG127" s="211">
        <f>INDEX(Busan!$A$1:$P$95,BG$5,$C127)</f>
        <v>0</v>
      </c>
      <c r="BH127" s="199">
        <f>INDEX(Busan!$A$1:$P$95,BH$5,$C127)</f>
        <v>0</v>
      </c>
      <c r="BI127" s="480">
        <f>INDEX(Busan!$A$1:$P$95,BI$5,$C127)</f>
        <v>0</v>
      </c>
      <c r="BJ127" s="480">
        <f>INDEX(Busan!$A$1:$P$95,BJ$5,$C127)</f>
        <v>0</v>
      </c>
      <c r="BK127" s="480">
        <f>INDEX(Busan!$A$1:$P$95,BK$5,$C127)</f>
        <v>0</v>
      </c>
      <c r="BL127" s="480">
        <f>INDEX(Busan!$A$1:$P$95,BL$5,$C127)</f>
        <v>0</v>
      </c>
      <c r="BM127" s="480">
        <f>INDEX(Busan!$A$1:$P$95,BM$5,$C127)</f>
        <v>0</v>
      </c>
      <c r="BN127" s="480">
        <f>INDEX(Busan!$A$1:$P$95,BN$5,$C127)</f>
        <v>0</v>
      </c>
      <c r="BO127" s="741">
        <f>INDEX(Busan!$A$1:$P$95,BO$5,$C127)</f>
        <v>0</v>
      </c>
      <c r="BP127" s="480">
        <f>INDEX(Busan!$A$1:$P$95,BP$5,$C127)</f>
        <v>0</v>
      </c>
      <c r="BQ127" s="480">
        <f>INDEX(Busan!$A$1:$P$95,BQ$5,$C127)</f>
        <v>0</v>
      </c>
      <c r="BR127" s="480">
        <f>INDEX(Busan!$A$1:$P$95,BR$5,$C127)</f>
        <v>0</v>
      </c>
      <c r="BS127" s="480">
        <f>INDEX(Busan!$A$1:$P$95,BS$5,$C127)</f>
        <v>0</v>
      </c>
      <c r="BT127" s="480">
        <f>INDEX(Busan!$A$1:$P$95,BT$5,$C127)</f>
        <v>0</v>
      </c>
      <c r="BU127" s="480">
        <f>INDEX(Busan!$A$1:$P$95,BU$5,$C127)</f>
        <v>0</v>
      </c>
      <c r="BV127" s="480">
        <f>INDEX(Busan!$A$1:$P$95,BV$5,$C127)</f>
        <v>0</v>
      </c>
      <c r="BW127" s="480">
        <f>INDEX(Busan!$A$1:$P$95,BW$5,$C127)</f>
        <v>0</v>
      </c>
      <c r="BX127" s="480">
        <f>INDEX(Busan!$A$1:$P$95,BX$5,$C127)</f>
        <v>0</v>
      </c>
      <c r="BY127" s="480">
        <f>INDEX(Busan!$A$1:$P$95,BY$5,$C127)</f>
        <v>0</v>
      </c>
      <c r="BZ127" s="480">
        <f>INDEX(Busan!$A$1:$P$95,BZ$5,$C127)</f>
        <v>0</v>
      </c>
      <c r="CA127" s="741">
        <f>INDEX(Busan!$A$1:$P$95,CA$5,$C127)</f>
        <v>0</v>
      </c>
      <c r="CB127" s="480">
        <f>INDEX(Busan!$A$1:$P$95,CB$5,$C127)</f>
        <v>0</v>
      </c>
      <c r="CC127" s="480">
        <f>INDEX(Busan!$A$1:$P$95,CC$5,$C127)</f>
        <v>0</v>
      </c>
      <c r="CD127" s="480">
        <f>INDEX(Busan!$A$1:$P$95,CD$5,$C127)</f>
        <v>0</v>
      </c>
      <c r="CE127" s="480">
        <f>INDEX(Busan!$A$1:$P$95,CE$5,$C127)</f>
        <v>0</v>
      </c>
      <c r="CF127" s="480">
        <f>INDEX(Busan!$A$1:$P$95,CF$5,$C127)</f>
        <v>0</v>
      </c>
      <c r="CG127" s="480">
        <f>INDEX(Busan!$A$1:$P$95,CG$5,$C127)</f>
        <v>0</v>
      </c>
      <c r="CH127" s="480">
        <f>INDEX(Busan!$A$1:$P$95,CH$5,$C127)</f>
        <v>0</v>
      </c>
      <c r="CI127" s="480">
        <f>INDEX(Busan!$A$1:$P$95,CI$5,$C127)</f>
        <v>0</v>
      </c>
      <c r="CJ127" s="480">
        <f>INDEX(Busan!$A$1:$P$95,CJ$5,$C127)</f>
        <v>0</v>
      </c>
      <c r="CK127" s="480">
        <f>INDEX(Busan!$A$1:$P$95,CK$5,$C127)</f>
        <v>0</v>
      </c>
      <c r="CL127" s="480">
        <f>INDEX(Busan!$A$1:$P$95,CL$5,$C127)</f>
        <v>0</v>
      </c>
      <c r="CM127" s="480">
        <f>INDEX(Busan!$A$1:$P$95,CM$5,$C127)</f>
        <v>0</v>
      </c>
      <c r="CN127" s="480">
        <f>INDEX(Busan!$A$1:$P$95,CN$5,$C127)</f>
        <v>0</v>
      </c>
      <c r="CO127" s="480">
        <f>INDEX(Busan!$A$1:$P$95,CO$5,$C127)</f>
        <v>0</v>
      </c>
      <c r="CP127" s="480">
        <f>INDEX(Busan!$A$1:$P$95,CP$5,$C127)</f>
        <v>0</v>
      </c>
      <c r="CQ127" s="480">
        <f>INDEX(Busan!$A$1:$P$95,CQ$5,$C127)</f>
        <v>0</v>
      </c>
      <c r="CR127" s="480">
        <f>INDEX(Busan!$A$1:$P$95,CR$5,$C127)</f>
        <v>0</v>
      </c>
      <c r="CS127" s="480">
        <f>INDEX(Busan!$A$1:$P$264,CS$5,$C127)</f>
        <v>0</v>
      </c>
      <c r="CT127" s="480">
        <f>INDEX(Busan!$A$1:$P$264,CT$5,$C127)</f>
        <v>0</v>
      </c>
      <c r="CU127" s="480">
        <f>INDEX(Busan!$A$1:$P$264,CU$5,$C127)</f>
        <v>0</v>
      </c>
      <c r="CV127" s="480">
        <f>INDEX(Busan!$A$1:$P$264,CV$5,$C127)</f>
        <v>0</v>
      </c>
      <c r="CW127" s="480">
        <f>INDEX(Busan!$A$1:$P$264,CW$5,$C127)</f>
        <v>0</v>
      </c>
      <c r="CX127" s="480">
        <f>INDEX(Busan!$A$1:$P$264,CX$5,$C127)</f>
        <v>0</v>
      </c>
      <c r="CY127" s="480">
        <f>INDEX(Busan!$A$1:$P$264,CY$5,$C127)</f>
        <v>0</v>
      </c>
      <c r="CZ127" s="480">
        <f>INDEX(Busan!$A$1:$P$264,CZ$5,$C127)</f>
        <v>0</v>
      </c>
      <c r="DA127" s="480">
        <f>INDEX(Busan!$A$1:$P$264,DA$5,$C127)</f>
        <v>0</v>
      </c>
      <c r="DB127" s="480">
        <f>INDEX(Busan!$A$1:$P$264,DB$5,$C127)</f>
        <v>0</v>
      </c>
      <c r="DC127" s="480">
        <f>INDEX(Busan!$A$1:$P$264,DC$5,$C127)</f>
        <v>0</v>
      </c>
      <c r="DD127" s="480">
        <f>INDEX(Busan!$A$1:$P$264,DD$5,$C127)</f>
        <v>0</v>
      </c>
      <c r="DE127" s="480">
        <f>INDEX(Busan!$A$1:$P$264,DE$5,$C127)</f>
        <v>0</v>
      </c>
      <c r="DF127" s="480">
        <f>INDEX(Busan!$A$1:$P$264,DF$5,$C127)</f>
        <v>5.1642384313234531E-4</v>
      </c>
      <c r="DG127" s="480">
        <f>INDEX(Busan!$A$1:$P$264,DG$5,$C127)</f>
        <v>3.053602811950791E-2</v>
      </c>
      <c r="DH127" s="480">
        <f>INDEX(Busan!$A$1:$P$264,DH$5,$C127)</f>
        <v>0.10094181983897919</v>
      </c>
      <c r="DI127" s="480">
        <f>INDEX(Busan!$A$1:$P$264,DI$5,$C127)</f>
        <v>-7.817271283742518E-3</v>
      </c>
      <c r="DJ127" s="480">
        <f>INDEX(Busan!$A$1:$P$264,DJ$5,$C127)</f>
        <v>1.1306735583912131E-2</v>
      </c>
      <c r="DK127" s="480">
        <f>INDEX(Busan!$A$1:$P$264,DK$5,$C127)</f>
        <v>9.2351894924066216E-2</v>
      </c>
      <c r="DL127" s="480">
        <f>INDEX(Busan!$A$1:$P$264,DL$5,$C127)</f>
        <v>0</v>
      </c>
      <c r="DM127" s="480">
        <f>INDEX(Busan!$A$1:$P$264,DM$5,$C127)</f>
        <v>0</v>
      </c>
      <c r="DN127" s="480">
        <f>INDEX(Busan!$A$1:$P$264,DN$5,$C127)</f>
        <v>0</v>
      </c>
      <c r="DO127" s="480">
        <f>INDEX(Busan!$A$1:$P$264,DO$5,$C127)</f>
        <v>0</v>
      </c>
      <c r="DP127" s="480">
        <f>INDEX(Busan!$A$1:$P$264,DP$5,$C127)</f>
        <v>0</v>
      </c>
      <c r="DQ127" s="480">
        <f>INDEX(Busan!$A$1:$P$264,DQ$5,$C127)</f>
        <v>0</v>
      </c>
      <c r="DR127" s="480">
        <f>INDEX(Busan!$A$1:$P$264,DR$5,$C127)</f>
        <v>0</v>
      </c>
      <c r="DS127" s="480">
        <f>INDEX(Busan!$A$1:$P$264,DS$5,$C127)</f>
        <v>0</v>
      </c>
      <c r="DT127" s="480">
        <f>INDEX(Busan!$A$1:$P$264,DT$5,$C127)</f>
        <v>0</v>
      </c>
      <c r="DU127" s="480">
        <f>INDEX(Busan!$A$1:$P$264,DU$5,$C127)</f>
        <v>0</v>
      </c>
      <c r="DV127" s="480">
        <f>INDEX(Busan!$A$1:$P$264,DV$5,$C127)</f>
        <v>0</v>
      </c>
      <c r="DW127" s="480">
        <f>INDEX(Busan!$A$1:$P$264,DW$5,$C127)</f>
        <v>0</v>
      </c>
      <c r="DX127" s="480">
        <f>INDEX(Busan!$A$1:$P$264,DX$5,$C127)</f>
        <v>0</v>
      </c>
      <c r="DY127" s="480">
        <f>INDEX(Busan!$A$1:$P$264,DY$5,$C127)</f>
        <v>0</v>
      </c>
      <c r="DZ127" s="480">
        <f>INDEX(Busan!$A$1:$P$264,DZ$5,$C127)</f>
        <v>0</v>
      </c>
      <c r="EA127" s="480">
        <f>INDEX(Busan!$A$1:$P$264,EA$5,$C127)</f>
        <v>0</v>
      </c>
      <c r="EB127" s="480">
        <f>INDEX(Busan!$A$1:$P$264,EB$5,$C127)</f>
        <v>0</v>
      </c>
      <c r="EC127" s="480">
        <f>INDEX(Busan!$A$1:$P$264,EC$5,$C127)</f>
        <v>0</v>
      </c>
      <c r="ED127" s="480">
        <f>INDEX(Busan!$A$1:$P$264,ED$5,$C127)</f>
        <v>0</v>
      </c>
      <c r="EE127" s="480">
        <f>INDEX(Busan!$A$1:$P$264,EE$5,$C127)</f>
        <v>0</v>
      </c>
      <c r="EF127" s="480">
        <f>INDEX(Busan!$A$1:$P$264,EF$5,$C127)</f>
        <v>0</v>
      </c>
      <c r="EG127" s="480">
        <f>INDEX(Busan!$A$1:$P$264,EG$5,$C127)</f>
        <v>0</v>
      </c>
      <c r="EH127" s="480">
        <f>INDEX(Busan!$A$1:$P$264,EH$5,$C127)</f>
        <v>0</v>
      </c>
      <c r="EI127" s="480">
        <f>INDEX(Busan!$A$1:$P$264,EI$5,$C127)</f>
        <v>0</v>
      </c>
      <c r="EJ127" s="480">
        <f>INDEX(Busan!$A$1:$P$264,EJ$5,$C127)</f>
        <v>0</v>
      </c>
      <c r="EK127" s="480">
        <f>INDEX(Busan!$A$1:$P$264,EK$5,$C127)</f>
        <v>0</v>
      </c>
      <c r="EL127" s="480">
        <f>INDEX(Busan!$A$1:$P$264,EL$5,$C127)</f>
        <v>0</v>
      </c>
      <c r="EM127" s="480">
        <f>INDEX(Busan!$A$1:$P$264,EM$5,$C127)</f>
        <v>0</v>
      </c>
      <c r="EN127" s="480">
        <f>INDEX(Busan!$A$1:$P$264,EN$5,$C127)</f>
        <v>0</v>
      </c>
      <c r="EO127" s="480">
        <f>INDEX(Busan!$A$1:$P$264,EO$5,$C127)</f>
        <v>0</v>
      </c>
      <c r="EP127" s="480">
        <f>INDEX(Busan!$A$1:$P$264,EP$5,$C127)</f>
        <v>0</v>
      </c>
      <c r="EQ127" s="480">
        <f>INDEX(Busan!$A$1:$P$264,EQ$5,$C127)</f>
        <v>0</v>
      </c>
      <c r="ER127" s="480">
        <f>INDEX(Busan!$A$1:$P$264,ER$5,$C127)</f>
        <v>0</v>
      </c>
      <c r="ES127" s="480">
        <f>INDEX(Busan!$A$1:$P$264,ES$5,$C127)</f>
        <v>0</v>
      </c>
      <c r="ET127" s="480">
        <f>INDEX(Busan!$A$1:$P$264,ET$5,$C127)</f>
        <v>0</v>
      </c>
      <c r="EU127" s="480">
        <f>INDEX(Busan!$A$1:$P$264,EU$5,$C127)</f>
        <v>0</v>
      </c>
      <c r="EV127" s="480">
        <f>INDEX(Busan!$A$1:$P$264,EV$5,$C127)</f>
        <v>0</v>
      </c>
      <c r="EW127" s="480">
        <f>INDEX(Busan!$A$1:$P$264,EW$5,$C127)</f>
        <v>0</v>
      </c>
      <c r="EX127" s="480">
        <f>INDEX(Busan!$A$1:$P$264,EX$5,$C127)</f>
        <v>0</v>
      </c>
      <c r="EY127" s="480">
        <f>INDEX(Busan!$A$1:$P$264,EY$5,$C127)</f>
        <v>0</v>
      </c>
      <c r="EZ127" s="480">
        <f>INDEX(Busan!$A$1:$P$264,EZ$5,$C127)</f>
        <v>0</v>
      </c>
      <c r="FA127" s="480">
        <f>INDEX(Busan!$A$1:$P$264,FA$5,$C127)</f>
        <v>0</v>
      </c>
      <c r="FB127" s="480">
        <f>INDEX(Busan!$A$1:$P$264,FB$5,$C127)</f>
        <v>0</v>
      </c>
      <c r="FC127" s="480">
        <f>INDEX(Busan!$A$1:$P$264,FC$5,$C127)</f>
        <v>0</v>
      </c>
      <c r="FD127" s="480">
        <f>INDEX(Busan!$A$1:$P$264,FD$5,$C127)</f>
        <v>0</v>
      </c>
      <c r="FE127" s="480">
        <f>INDEX(Busan!$A$1:$P$264,FE$5,$C127)</f>
        <v>0</v>
      </c>
      <c r="FF127" s="480">
        <f>INDEX(Busan!$A$1:$P$264,FF$5,$C127)</f>
        <v>0</v>
      </c>
      <c r="FG127" s="480">
        <f>INDEX(Busan!$A$1:$P$264,FG$5,$C127)</f>
        <v>0</v>
      </c>
      <c r="FH127" s="480">
        <f>INDEX(Busan!$A$1:$P$264,FH$5,$C127)</f>
        <v>0</v>
      </c>
      <c r="FI127" s="480">
        <f>INDEX(Busan!$A$1:$P$264,FI$5,$C127)</f>
        <v>0</v>
      </c>
      <c r="FJ127" s="480">
        <f>INDEX(Busan!$A$1:$P$264,FJ$5,$C127)</f>
        <v>0</v>
      </c>
      <c r="FK127" s="480">
        <f>INDEX(Busan!$A$1:$P$264,FK$5,$C127)</f>
        <v>0</v>
      </c>
      <c r="FL127" s="480">
        <f>INDEX(Busan!$A$1:$P$264,FL$5,$C127)</f>
        <v>0</v>
      </c>
      <c r="FM127" s="480">
        <f>INDEX(Busan!$A$1:$P$264,FM$5,$C127)</f>
        <v>0</v>
      </c>
      <c r="FN127" s="480">
        <f>INDEX(Busan!$A$1:$P$264,FN$5,$C127)</f>
        <v>0</v>
      </c>
      <c r="FO127" s="480">
        <f>INDEX(Busan!$A$1:$P$264,FO$5,$C127)</f>
        <v>0</v>
      </c>
      <c r="FP127" s="480">
        <f>INDEX(Busan!$A$1:$P$264,FP$5,$C127)</f>
        <v>0</v>
      </c>
      <c r="FQ127" s="480">
        <f>INDEX(Busan!$A$1:$P$264,FQ$5,$C127)</f>
        <v>0</v>
      </c>
      <c r="FR127" s="480">
        <f>INDEX(Busan!$A$1:$P$264,FR$5,$C127)</f>
        <v>0</v>
      </c>
      <c r="FS127" s="480">
        <f>INDEX(Busan!$A$1:$P$264,FS$5,$C127)</f>
        <v>0</v>
      </c>
      <c r="FT127" s="480">
        <f>INDEX(Busan!$A$1:$P$264,FT$5,$C127)</f>
        <v>0</v>
      </c>
      <c r="FU127" s="480">
        <f>INDEX(Busan!$A$1:$P$264,FU$5,$C127)</f>
        <v>0</v>
      </c>
      <c r="FV127" s="480">
        <f>INDEX(Busan!$A$1:$P$264,FV$5,$C127)</f>
        <v>0</v>
      </c>
      <c r="FW127" s="480">
        <f>INDEX(Busan!$A$1:$P$264,FW$5,$C127)</f>
        <v>0</v>
      </c>
      <c r="FX127" s="480">
        <f>INDEX(Busan!$A$1:$P$264,FX$5,$C127)</f>
        <v>0</v>
      </c>
      <c r="FY127" s="480">
        <f>INDEX(Busan!$A$1:$P$264,FY$5,$C127)</f>
        <v>0</v>
      </c>
      <c r="FZ127" s="480">
        <f>INDEX(Busan!$A$1:$P$264,FZ$5,$C127)</f>
        <v>0</v>
      </c>
      <c r="GA127" s="480">
        <f>INDEX(Busan!$A$1:$P$264,GA$5,$C127)</f>
        <v>0</v>
      </c>
      <c r="GB127" s="480">
        <f>INDEX(Busan!$A$1:$P$264,GB$5,$C127)</f>
        <v>0</v>
      </c>
      <c r="GC127" s="480">
        <f>INDEX(Busan!$A$1:$P$264,GC$5,$C127)</f>
        <v>0</v>
      </c>
      <c r="GD127" s="480">
        <f>INDEX(Busan!$A$1:$P$264,GD$5,$C127)</f>
        <v>0</v>
      </c>
      <c r="GE127" s="480">
        <f>INDEX(Busan!$A$1:$P$264,GE$5,$C127)</f>
        <v>0</v>
      </c>
      <c r="GF127" s="650"/>
      <c r="GG127" s="650"/>
      <c r="GW127"/>
      <c r="GX127"/>
      <c r="GY127"/>
      <c r="GZ127"/>
    </row>
    <row r="128" spans="1:208" s="173" customFormat="1">
      <c r="B128" s="187"/>
      <c r="C128" s="187">
        <f>Busan!P1</f>
        <v>16</v>
      </c>
      <c r="D128" s="187" t="s">
        <v>166</v>
      </c>
      <c r="E128" s="187" t="s">
        <v>167</v>
      </c>
      <c r="F128" s="307">
        <f>INDEX(Busan!$A$1:$P$264,F$5,$C128)/1000</f>
        <v>6.3410000000000002</v>
      </c>
      <c r="G128" s="307">
        <f>INDEX(Busan!$A$1:$P$264,G$5,$C128)/1000</f>
        <v>5.157</v>
      </c>
      <c r="H128" s="307">
        <f>INDEX(Busan!$A$1:$P$264,H$5,$C128)/1000</f>
        <v>5.423</v>
      </c>
      <c r="I128" s="307">
        <f>INDEX(Busan!$A$1:$P$264,I$5,$C128)/1000</f>
        <v>3.2469999999999999</v>
      </c>
      <c r="J128" s="307">
        <f>INDEX(Busan!$A$1:$P$264,J$5,$C128)/1000</f>
        <v>7.1710000000000003</v>
      </c>
      <c r="K128" s="307">
        <f>INDEX(Busan!$A$1:$P$264,K$5,$C128)/1000</f>
        <v>3.556</v>
      </c>
      <c r="L128" s="307">
        <f>INDEX(Busan!$A$1:$P$264,L$5,$C128)/1000</f>
        <v>8.0540000000000003</v>
      </c>
      <c r="M128" s="307">
        <f>INDEX(Busan!$A$1:$P$264,M$5,$C128)/1000</f>
        <v>6.1289999999999996</v>
      </c>
      <c r="N128" s="307">
        <f>INDEX(Busan!$A$1:$P$264,N$5,$C128)/1000</f>
        <v>6.7910000000000004</v>
      </c>
      <c r="O128" s="307">
        <f>INDEX(Busan!$A$1:$P$264,O$5,$C128)/1000</f>
        <v>9.7149999999999999</v>
      </c>
      <c r="P128" s="307">
        <f>INDEX(Busan!$A$1:$P$264,P$5,$C128)/1000</f>
        <v>5.9509999999999996</v>
      </c>
      <c r="Q128" s="307">
        <f>INDEX(Busan!$A$1:$P$264,Q$5,$C128)/1000</f>
        <v>8.3719999999999999</v>
      </c>
      <c r="R128" s="307">
        <f>INDEX(Busan!$A$1:$P$264,R$5,$C128)/1000</f>
        <v>11.032</v>
      </c>
      <c r="S128" s="307">
        <f>INDEX(Busan!$A$1:$P$264,S$5,$C128)/1000</f>
        <v>5.3449999999999998</v>
      </c>
      <c r="T128" s="307">
        <f>INDEX(Busan!$A$1:$P$264,T$5,$C128)/1000</f>
        <v>5.7030000000000003</v>
      </c>
      <c r="U128" s="307">
        <f>INDEX(Busan!$A$1:$P$264,U$5,$C128)/1000</f>
        <v>6.7119999999999997</v>
      </c>
      <c r="V128" s="307">
        <f>INDEX(Busan!$A$1:$P$264,V$5,$C128)/1000</f>
        <v>6.6790000000000003</v>
      </c>
      <c r="W128" s="307">
        <f>INDEX(Busan!$A$1:$P$264,W$5,$C128)/1000</f>
        <v>8.4009999999999998</v>
      </c>
      <c r="X128" s="307">
        <f>INDEX(Busan!$A$1:$P$264,X$5,$C128)/1000</f>
        <v>6.0519999999999996</v>
      </c>
      <c r="Y128" s="307">
        <f>INDEX(Busan!$A$1:$P$264,Y$5,$C128)/1000</f>
        <v>6.7409999999999997</v>
      </c>
      <c r="Z128" s="307">
        <f>INDEX(Busan!$A$1:$P$264,Z$5,$C128)/1000</f>
        <v>8.7929999999999993</v>
      </c>
      <c r="AA128" s="307">
        <f>INDEX(Busan!$A$1:$P$264,AA$5,$C128)/1000</f>
        <v>4.4980000000000002</v>
      </c>
      <c r="AB128" s="307">
        <f>INDEX(Busan!$A$1:$P$264,AB$5,$C128)/1000</f>
        <v>5.3319999999999999</v>
      </c>
      <c r="AC128" s="307">
        <f>INDEX(Busan!$A$1:$P$264,AC$5,$C128)/1000</f>
        <v>5.9740000000000002</v>
      </c>
      <c r="AD128" s="307">
        <f>INDEX(Busan!$A$1:$P$264,AD$5,$C128)/1000</f>
        <v>8.7129259999999995</v>
      </c>
      <c r="AE128" s="307">
        <f>INDEX(Busan!$A$1:$P$264,AE$5,$C128)/1000</f>
        <v>5.7693750000000001</v>
      </c>
      <c r="AF128" s="307">
        <f>INDEX(Busan!$A$1:$P$264,AF$5,$C128)/1000</f>
        <v>5.4114250000000004</v>
      </c>
      <c r="AG128" s="307">
        <f>INDEX(Busan!$A$1:$P$264,AG$5,$C128)/1000</f>
        <v>7.46</v>
      </c>
      <c r="AH128" s="307">
        <f>INDEX(Busan!$A$1:$P$264,AH$5,$C128)/1000</f>
        <v>3.847</v>
      </c>
      <c r="AI128" s="307">
        <f>INDEX(Busan!$A$1:$P$264,AI$5,$C128)/1000</f>
        <v>5.5720000000000001</v>
      </c>
      <c r="AJ128" s="307">
        <f>INDEX(Busan!$A$1:$P$264,AJ$5,$C128)/1000</f>
        <v>6.1029999999999998</v>
      </c>
      <c r="AK128" s="307">
        <f>INDEX(Busan!$A$1:$P$264,AK$5,$C128)/1000</f>
        <v>11.004</v>
      </c>
      <c r="AL128" s="307">
        <f>INDEX(Busan!$A$1:$P$264,AL$5,$C128)/1000</f>
        <v>3.8919999999999999</v>
      </c>
      <c r="AM128" s="307">
        <f>INDEX(Busan!$A$1:$P$264,AM$5,$C128)/1000</f>
        <v>5.0309999999999997</v>
      </c>
      <c r="AN128" s="307">
        <f>INDEX(Busan!$A$1:$P$264,AN$5,$C128)/1000</f>
        <v>6.0839999999999996</v>
      </c>
      <c r="AO128" s="307">
        <f>INDEX(Busan!$A$1:$P$264,AO$5,$C128)/1000</f>
        <v>6.5380000000000003</v>
      </c>
      <c r="AP128" s="307">
        <f>INDEX(Busan!$A$1:$P$264,AP$5,$C128)/1000</f>
        <v>5.4189999999999996</v>
      </c>
      <c r="AQ128" s="307">
        <f>INDEX(Busan!$A$1:$P$264,AQ$5,$C128)/1000</f>
        <v>8.3350000000000009</v>
      </c>
      <c r="AR128" s="307">
        <f>INDEX(Busan!$A$1:$P$264,AR$5,$C128)/1000</f>
        <v>3.6619999999999999</v>
      </c>
      <c r="AS128" s="307">
        <f>INDEX(Busan!$A$1:$P$264,AS$5,$C128)/1000</f>
        <v>6.7030000000000003</v>
      </c>
      <c r="AT128" s="307">
        <f>INDEX(Busan!$A$1:$P$264,AT$5,$C128)/1000</f>
        <v>9.1059999999999999</v>
      </c>
      <c r="AU128" s="307">
        <f>INDEX(Busan!$A$1:$P$264,AU$5,$C128)/1000</f>
        <v>4.1870000000000003</v>
      </c>
      <c r="AV128" s="307">
        <f>INDEX(Busan!$A$1:$P$264,AV$5,$C128)/1000</f>
        <v>8.69</v>
      </c>
      <c r="AW128" s="307">
        <f>INDEX(Busan!$A$1:$P$264,AW$5,$C128)/1000</f>
        <v>4.9189999999999996</v>
      </c>
      <c r="AX128" s="307">
        <f>INDEX(Busan!$A$1:$P$264,AX$5,$C128)/1000</f>
        <v>9.0489999999999995</v>
      </c>
      <c r="AY128" s="307">
        <f>INDEX(Busan!$A$1:$P$264,AY$5,$C128)/1000</f>
        <v>5.351</v>
      </c>
      <c r="AZ128" s="307">
        <f>INDEX(Busan!$A$1:$P$264,AZ$5,$C128)/1000</f>
        <v>6.4260000000000002</v>
      </c>
      <c r="BA128" s="307">
        <f>INDEX(Busan!$A$1:$P$264,BA$5,$C128)/1000</f>
        <v>8.6440000000000001</v>
      </c>
      <c r="BB128" s="307">
        <f>INDEX(Busan!$A$1:$P$264,BB$5,$C128)/1000</f>
        <v>6.5179999999999998</v>
      </c>
      <c r="BC128" s="307">
        <f>INDEX(Busan!$A$1:$P$264,BC$5,$C128)/1000</f>
        <v>6.4690000000000003</v>
      </c>
      <c r="BD128" s="307">
        <f>INDEX(Busan!$A$1:$P$264,BD$5,$C128)/1000</f>
        <v>4.3049999999999997</v>
      </c>
      <c r="BE128" s="307">
        <f>INDEX(Busan!$A$1:$P$264,BE$5,$C128)/1000</f>
        <v>6.1379999999999999</v>
      </c>
      <c r="BF128" s="307">
        <f>INDEX(Busan!$A$1:$P$264,BF$5,$C128)/1000</f>
        <v>11.332000000000001</v>
      </c>
      <c r="BG128" s="307">
        <f>INDEX(Busan!$A$1:$P$264,BG$5,$C128)/1000</f>
        <v>4.5549999999999997</v>
      </c>
      <c r="BH128" s="176">
        <f>INDEX(Busan!$A$1:$P$264,BH$5,$C128)/1000</f>
        <v>3.8210000000000002</v>
      </c>
      <c r="BI128" s="486">
        <f>INDEX(Busan!$A$1:$P$264,BI$5,$C128)/1000</f>
        <v>9.016</v>
      </c>
      <c r="BJ128" s="486">
        <f>INDEX(Busan!$A$1:$P$264,BJ$5,$C128)/1000</f>
        <v>4.7859999999999996</v>
      </c>
      <c r="BK128" s="486">
        <f>INDEX(Busan!$A$1:$P$264,BK$5,$C128)/1000</f>
        <v>4.4569999999999999</v>
      </c>
      <c r="BL128" s="486">
        <f>INDEX(Busan!$A$1:$P$264,BL$5,$C128)/1000</f>
        <v>7.3310000000000004</v>
      </c>
      <c r="BM128" s="486">
        <f>INDEX(Busan!$A$1:$P$264,BM$5,$C128)/1000</f>
        <v>4.7539999999999996</v>
      </c>
      <c r="BN128" s="486">
        <f>INDEX(Busan!$A$1:$P$264,BN$5,$C128)/1000</f>
        <v>9.3629999999999995</v>
      </c>
      <c r="BO128" s="739">
        <f>INDEX(Busan!$A$1:$P$264,BO$5,$C128)/1000</f>
        <v>5.8929999999999998</v>
      </c>
      <c r="BP128" s="486">
        <f>INDEX(Busan!$A$1:$P$264,BP$5,$C128)/1000</f>
        <v>0.30399999999999999</v>
      </c>
      <c r="BQ128" s="486">
        <f>INDEX(Busan!$A$1:$P$264,BQ$5,$C128)/1000</f>
        <v>12.513999999999999</v>
      </c>
      <c r="BR128" s="486">
        <f>INDEX(Busan!$A$1:$P$264,BR$5,$C128)/1000</f>
        <v>6.444</v>
      </c>
      <c r="BS128" s="486">
        <f>INDEX(Busan!$A$1:$P$264,BS$5,$C128)/1000</f>
        <v>7.5570000000000004</v>
      </c>
      <c r="BT128" s="486">
        <f>INDEX(Busan!$A$1:$P$264,BT$5,$C128)/1000</f>
        <v>10.173999999999999</v>
      </c>
      <c r="BU128" s="486">
        <f>INDEX(Busan!$A$1:$P$264,BU$5,$C128)/1000</f>
        <v>13.183</v>
      </c>
      <c r="BV128" s="486">
        <f>INDEX(Busan!$A$1:$P$264,BV$5,$C128)/1000</f>
        <v>10.234</v>
      </c>
      <c r="BW128" s="486">
        <f>INDEX(Busan!$A$1:$P$264,BW$5,$C128)/1000</f>
        <v>8.4890000000000025</v>
      </c>
      <c r="BX128" s="486">
        <f>INDEX(Busan!$A$1:$P$264,BX$5,$C128)/1000</f>
        <v>12.021000000000003</v>
      </c>
      <c r="BY128" s="486">
        <f>INDEX(Busan!$A$1:$P$264,BY$5,$C128)/1000</f>
        <v>5.3849999999999998</v>
      </c>
      <c r="BZ128" s="486">
        <f>INDEX(Busan!$A$1:$P$264,BZ$5,$C128)/1000</f>
        <v>8.3770000000000007</v>
      </c>
      <c r="CA128" s="739">
        <f>INDEX(Busan!$A$1:$P$264,CA$5,$C128)/1000</f>
        <v>5.5469999999999997</v>
      </c>
      <c r="CB128" s="486">
        <f>INDEX(Busan!$A$1:$P$264,CB$5,$C128)/1000</f>
        <v>4.5579999999999998</v>
      </c>
      <c r="CC128" s="486">
        <f>INDEX(Busan!$A$1:$P$264,CC$5,$C128)/1000</f>
        <v>5.3630000000000013</v>
      </c>
      <c r="CD128" s="486">
        <f>INDEX(Busan!$A$1:$P$264,CD$5,$C128)/1000</f>
        <v>2.0489999999999999</v>
      </c>
      <c r="CE128" s="486">
        <f>INDEX(Busan!$A$1:$P$264,CE$5,$C128)/1000</f>
        <v>4.4370000000000003</v>
      </c>
      <c r="CF128" s="486">
        <f>INDEX(Busan!$A$1:$P$264,CF$5,$C128)/1000</f>
        <v>8.2100000000000026</v>
      </c>
      <c r="CG128" s="486">
        <f>INDEX(Busan!$A$1:$P$264,CG$5,$C128)/1000</f>
        <v>6.0650000000000004</v>
      </c>
      <c r="CH128" s="486">
        <f>INDEX(Busan!$A$1:$P$264,CH$5,$C128)/1000</f>
        <v>8.7539999999999996</v>
      </c>
      <c r="CI128" s="486">
        <f>INDEX(Busan!$A$1:$P$264,CI$5,$C128)/1000</f>
        <v>6.9880000000000004</v>
      </c>
      <c r="CJ128" s="486">
        <f>INDEX(Busan!$A$1:$P$264,CJ$5,$C128)/1000</f>
        <v>9.2200000000000006</v>
      </c>
      <c r="CK128" s="486">
        <f>INDEX(Busan!$A$1:$P$264,CK$5,$C128)/1000</f>
        <v>2.823</v>
      </c>
      <c r="CL128" s="486">
        <f>INDEX(Busan!$A$1:$P$264,CL$5,$C128)/1000</f>
        <v>3.4020000000000001</v>
      </c>
      <c r="CM128" s="486">
        <f>INDEX(Busan!$A$1:$P$264,CM$5,$C128)/1000</f>
        <v>3.8519999999999999</v>
      </c>
      <c r="CN128" s="486">
        <f>INDEX(Busan!$A$1:$P$264,CN$5,$C128)/1000</f>
        <v>4.1520000000000001</v>
      </c>
      <c r="CO128" s="486">
        <f>INDEX(Busan!$A$1:$P$264,CO$5,$C128)/1000</f>
        <v>6.1859999999999999</v>
      </c>
      <c r="CP128" s="486">
        <f>INDEX(Busan!$A$1:$P$264,CP$5,$C128)/1000</f>
        <v>8.1329999999999991</v>
      </c>
      <c r="CQ128" s="486">
        <f>INDEX(Busan!$A$1:$P$264,CQ$5,$C128)/1000</f>
        <v>5.73</v>
      </c>
      <c r="CR128" s="486">
        <f>INDEX(Busan!$A$1:$P$264,CR$5,$C128)/1000</f>
        <v>6.1319999999999997</v>
      </c>
      <c r="CS128" s="486">
        <f>INDEX(Busan!$A$1:$P$264,CS$5,$C128)/1000</f>
        <v>8.1579999999999995</v>
      </c>
      <c r="CT128" s="486">
        <f>INDEX(Busan!$A$1:$P$264,CT$5,$C128)/1000</f>
        <v>6.0860000000000003</v>
      </c>
      <c r="CU128" s="486">
        <f>INDEX(Busan!$A$1:$P$264,CU$5,$C128)/1000</f>
        <v>5.7569999999999997</v>
      </c>
      <c r="CV128" s="486">
        <f>INDEX(Busan!$A$1:$P$264,CV$5,$C128)/1000</f>
        <v>3.83</v>
      </c>
      <c r="CW128" s="486">
        <f>INDEX(Busan!$A$1:$P$264,CW$5,$C128)/1000</f>
        <v>6.5410000000000004</v>
      </c>
      <c r="CX128" s="486">
        <f>INDEX(Busan!$A$1:$P$264,CX$5,$C128)/1000</f>
        <v>3.6779999999999999</v>
      </c>
      <c r="CY128" s="486">
        <f>INDEX(Busan!$A$1:$P$264,CY$5,$C128)/1000</f>
        <v>4.6050000000000004</v>
      </c>
      <c r="CZ128" s="486">
        <f>INDEX(Busan!$A$1:$P$264,CZ$5,$C128)/1000</f>
        <v>4.7759999999999998</v>
      </c>
      <c r="DA128" s="486">
        <f>INDEX(Busan!$A$1:$P$264,DA$5,$C128)/1000</f>
        <v>8.1969999999999992</v>
      </c>
      <c r="DB128" s="486">
        <f>INDEX(Busan!$A$1:$P$264,DB$5,$C128)/1000</f>
        <v>7.5839999999999996</v>
      </c>
      <c r="DC128" s="486">
        <f>INDEX(Busan!$A$1:$P$264,DC$5,$C128)/1000</f>
        <v>6.5259999999999998</v>
      </c>
      <c r="DD128" s="486">
        <f>INDEX(Busan!$A$1:$P$264,DD$5,$C128)/1000</f>
        <v>7.0990000000000002</v>
      </c>
      <c r="DE128" s="486">
        <f>INDEX(Busan!$A$1:$P$264,DE$5,$C128)/1000</f>
        <v>9.2219999999999995</v>
      </c>
      <c r="DF128" s="486">
        <f>INDEX(Busan!$A$1:$P$264,DF$5,$C128)/1000</f>
        <v>5.6159999999999997</v>
      </c>
      <c r="DG128" s="486">
        <f>INDEX(Busan!$A$1:$P$264,DG$5,$C128)/1000</f>
        <v>7.9039999999999999</v>
      </c>
      <c r="DH128" s="486">
        <f>INDEX(Busan!$A$1:$P$264,DH$5,$C128)/1000</f>
        <v>7.8449999999999998</v>
      </c>
      <c r="DI128" s="486">
        <f>INDEX(Busan!$A$1:$P$264,DI$5,$C128)/1000</f>
        <v>4.8170000000000002</v>
      </c>
      <c r="DJ128" s="486">
        <f>INDEX(Busan!$A$1:$P$264,DJ$5,$C128)/1000</f>
        <v>5.0140000000000002</v>
      </c>
      <c r="DK128" s="486">
        <f>INDEX(Busan!$A$1:$P$264,DK$5,$C128)/1000</f>
        <v>4.9169999999999998</v>
      </c>
      <c r="DL128" s="486">
        <f>INDEX(Busan!$A$1:$P$264,DL$5,$C128)/1000</f>
        <v>0.72499999999999998</v>
      </c>
      <c r="DM128" s="486">
        <f>INDEX(Busan!$A$1:$P$264,DM$5,$C128)/1000</f>
        <v>0.42799999999999999</v>
      </c>
      <c r="DN128" s="486">
        <f>INDEX(Busan!$A$1:$P$264,DN$5,$C128)/1000</f>
        <v>3.12</v>
      </c>
      <c r="DO128" s="486">
        <f>INDEX(Busan!$A$1:$P$264,DO$5,$C128)/1000</f>
        <v>1.7689999999999999</v>
      </c>
      <c r="DP128" s="486">
        <f>INDEX(Busan!$A$1:$P$264,DP$5,$C128)/1000</f>
        <v>1.35</v>
      </c>
      <c r="DQ128" s="486">
        <f>INDEX(Busan!$A$1:$P$264,DQ$5,$C128)/1000</f>
        <v>1.3959999999999999</v>
      </c>
      <c r="DR128" s="486">
        <f>INDEX(Busan!$A$1:$P$264,DR$5,$C128)/1000</f>
        <v>1.3959999999999999</v>
      </c>
      <c r="DS128" s="486">
        <f>INDEX(Busan!$A$1:$P$264,DS$5,$C128)/1000</f>
        <v>1.502</v>
      </c>
      <c r="DT128" s="486">
        <f>INDEX(Busan!$A$1:$P$264,DT$5,$C128)/1000</f>
        <v>1.2390000000000001</v>
      </c>
      <c r="DU128" s="486">
        <f>INDEX(Busan!$A$1:$P$264,DU$5,$C128)/1000</f>
        <v>1.8440000000000001</v>
      </c>
      <c r="DV128" s="486">
        <f>INDEX(Busan!$A$1:$P$264,DV$5,$C128)/1000</f>
        <v>1.85</v>
      </c>
      <c r="DW128" s="486">
        <f>INDEX(Busan!$A$1:$P$264,DW$5,$C128)/1000</f>
        <v>1.417</v>
      </c>
      <c r="DX128" s="486">
        <f>INDEX(Busan!$A$1:$P$264,DX$5,$C128)/1000</f>
        <v>1.7829999999999999</v>
      </c>
      <c r="DY128" s="486">
        <f>INDEX(Busan!$A$1:$P$264,DY$5,$C128)/1000</f>
        <v>0.97</v>
      </c>
      <c r="DZ128" s="486">
        <f>INDEX(Busan!$A$1:$P$264,DZ$5,$C128)/1000</f>
        <v>2.0009999999999999</v>
      </c>
      <c r="EA128" s="486">
        <f>INDEX(Busan!$A$1:$P$264,EA$5,$C128)/1000</f>
        <v>1.3069999999999999</v>
      </c>
      <c r="EB128" s="486">
        <f>INDEX(Busan!$A$1:$P$264,EB$5,$C128)/1000</f>
        <v>1.6359999999999999</v>
      </c>
      <c r="EC128" s="486">
        <f>INDEX(Busan!$A$1:$P$264,EC$5,$C128)/1000</f>
        <v>1.119</v>
      </c>
      <c r="ED128" s="486">
        <f>INDEX(Busan!$A$1:$P$264,ED$5,$C128)/1000</f>
        <v>1.4319999999999999</v>
      </c>
      <c r="EE128" s="486">
        <f>INDEX(Busan!$A$1:$P$264,EE$5,$C128)/1000</f>
        <v>1.512</v>
      </c>
      <c r="EF128" s="486">
        <f>INDEX(Busan!$A$1:$P$264,EF$5,$C128)/1000</f>
        <v>0.86799999999999999</v>
      </c>
      <c r="EG128" s="486">
        <f>INDEX(Busan!$A$1:$P$264,EG$5,$C128)/1000</f>
        <v>1.4910000000000001</v>
      </c>
      <c r="EH128" s="486">
        <f>INDEX(Busan!$A$1:$P$264,EH$5,$C128)/1000</f>
        <v>1.4910000000000001</v>
      </c>
      <c r="EI128" s="486">
        <f>INDEX(Busan!$A$1:$P$264,EI$5,$C128)/1000</f>
        <v>1.1279999999999999</v>
      </c>
      <c r="EJ128" s="486">
        <f>INDEX(Busan!$A$1:$P$264,EJ$5,$C128)/1000</f>
        <v>2.6040000000000001</v>
      </c>
      <c r="EK128" s="486">
        <f>INDEX(Busan!$A$1:$P$264,EK$5,$C128)/1000</f>
        <v>2.282</v>
      </c>
      <c r="EL128" s="486">
        <f>INDEX(Busan!$A$1:$P$264,EL$5,$C128)/1000</f>
        <v>1.3759999999999999</v>
      </c>
      <c r="EM128" s="486">
        <f>INDEX(Busan!$A$1:$P$264,EM$5,$C128)/1000</f>
        <v>1.625</v>
      </c>
      <c r="EN128" s="486">
        <f>INDEX(Busan!$A$1:$P$264,EN$5,$C128)/1000</f>
        <v>1.9670000000000001</v>
      </c>
      <c r="EO128" s="486">
        <f>INDEX(Busan!$A$1:$P$264,EO$5,$C128)/1000</f>
        <v>2.72</v>
      </c>
      <c r="EP128" s="486">
        <f>INDEX(Busan!$A$1:$P$264,EP$5,$C128)/1000</f>
        <v>3.1669999999999998</v>
      </c>
      <c r="EQ128" s="486">
        <f>INDEX(Busan!$A$1:$P$264,EQ$5,$C128)/1000</f>
        <v>3.3460000000000001</v>
      </c>
      <c r="ER128" s="486">
        <f>INDEX(Busan!$A$1:$P$264,ER$5,$C128)/1000</f>
        <v>3.4260000000000002</v>
      </c>
      <c r="ES128" s="486">
        <f>INDEX(Busan!$A$1:$P$264,ES$5,$C128)/1000</f>
        <v>4.2249999999999996</v>
      </c>
      <c r="ET128" s="486">
        <f>INDEX(Busan!$A$1:$P$264,ET$5,$C128)/1000</f>
        <v>3.819</v>
      </c>
      <c r="EU128" s="486">
        <f>INDEX(Busan!$A$1:$P$264,EU$5,$C128)/1000</f>
        <v>3.645</v>
      </c>
      <c r="EV128" s="486">
        <f>INDEX(Busan!$A$1:$P$264,EV$5,$C128)/1000</f>
        <v>3.95</v>
      </c>
      <c r="EW128" s="486">
        <f>INDEX(Busan!$A$1:$P$264,EW$5,$C128)/1000</f>
        <v>3.6379999999999999</v>
      </c>
      <c r="EX128" s="486">
        <f>INDEX(Busan!$A$1:$P$264,EX$5,$C128)/1000</f>
        <v>5.2569999999999997</v>
      </c>
      <c r="EY128" s="486">
        <f>INDEX(Busan!$A$1:$P$264,EY$5,$C128)/1000</f>
        <v>3.69</v>
      </c>
      <c r="EZ128" s="486">
        <f>INDEX(Busan!$A$1:$P$264,EZ$5,$C128)/1000</f>
        <v>3.8929999999999998</v>
      </c>
      <c r="FA128" s="486">
        <f>INDEX(Busan!$A$1:$P$264,FA$5,$C128)/1000</f>
        <v>4.0389999999999997</v>
      </c>
      <c r="FB128" s="486">
        <f>INDEX(Busan!$A$1:$P$264,FB$5,$C128)/1000</f>
        <v>3.7160000000000002</v>
      </c>
      <c r="FC128" s="486">
        <f>INDEX(Busan!$A$1:$P$264,FC$5,$C128)/1000</f>
        <v>1.7549999999999999</v>
      </c>
      <c r="FD128" s="486">
        <f>INDEX(Busan!$A$1:$P$264,FD$5,$C128)/1000</f>
        <v>5.1909999999999998</v>
      </c>
      <c r="FE128" s="486">
        <f>INDEX(Busan!$A$1:$P$264,FE$5,$C128)/1000</f>
        <v>4.3220000000000001</v>
      </c>
      <c r="FF128" s="486">
        <f>INDEX(Busan!$A$1:$P$264,FF$5,$C128)/1000</f>
        <v>5.6219999999999999</v>
      </c>
      <c r="FG128" s="486">
        <f>INDEX(Busan!$A$1:$P$264,FG$5,$C128)/1000</f>
        <v>6.0910000000000002</v>
      </c>
      <c r="FH128" s="486">
        <f>INDEX(Busan!$A$1:$P$264,FH$5,$C128)/1000</f>
        <v>3.3540000000000001</v>
      </c>
      <c r="FI128" s="486">
        <f>INDEX(Busan!$A$1:$P$264,FI$5,$C128)/1000</f>
        <v>6.157</v>
      </c>
      <c r="FJ128" s="486">
        <f>INDEX(Busan!$A$1:$P$264,FJ$5,$C128)/1000</f>
        <v>6.96</v>
      </c>
      <c r="FK128" s="486">
        <f>INDEX(Busan!$A$1:$P$264,FK$5,$C128)/1000</f>
        <v>3.5739999999999998</v>
      </c>
      <c r="FL128" s="486">
        <f>INDEX(Busan!$A$1:$P$264,FL$5,$C128)/1000</f>
        <v>4.9800000000000004</v>
      </c>
      <c r="FM128" s="486">
        <f>INDEX(Busan!$A$1:$P$264,FM$5,$C128)/1000</f>
        <v>5.258</v>
      </c>
      <c r="FN128" s="486">
        <f>INDEX(Busan!$A$1:$P$264,FN$5,$C128)/1000</f>
        <v>4.3140000000000001</v>
      </c>
      <c r="FO128" s="486">
        <f>INDEX(Busan!$A$1:$P$264,FO$5,$C128)/1000</f>
        <v>5.016</v>
      </c>
      <c r="FP128" s="486">
        <f>INDEX(Busan!$A$1:$P$264,FP$5,$C128)/1000</f>
        <v>4.5250000000000004</v>
      </c>
      <c r="FQ128" s="486">
        <f>INDEX(Busan!$A$1:$P$264,FQ$5,$C128)/1000</f>
        <v>6.1280000000000001</v>
      </c>
      <c r="FR128" s="486">
        <f>INDEX(Busan!$A$1:$P$264,FR$5,$C128)/1000</f>
        <v>4.55</v>
      </c>
      <c r="FS128" s="486">
        <f>INDEX(Busan!$A$1:$P$264,FS$5,$C128)/1000</f>
        <v>4.3460000000000001</v>
      </c>
      <c r="FT128" s="486">
        <f>INDEX(Busan!$A$1:$P$264,FT$5,$C128)/1000</f>
        <v>4.3550000000000004</v>
      </c>
      <c r="FU128" s="486">
        <f>INDEX(Busan!$A$1:$P$264,FU$5,$C128)/1000</f>
        <v>1.504</v>
      </c>
      <c r="FV128" s="486">
        <f>INDEX(Busan!$A$1:$P$264,FV$5,$C128)/1000</f>
        <v>4.91</v>
      </c>
      <c r="FW128" s="486">
        <f>INDEX(Busan!$A$1:$P$264,FW$5,$C128)/1000</f>
        <v>4.2770000000000001</v>
      </c>
      <c r="FX128" s="486">
        <f>INDEX(Busan!$A$1:$P$264,FX$5,$C128)/1000</f>
        <v>3.5939999999999999</v>
      </c>
      <c r="FY128" s="486">
        <f>INDEX(Busan!$A$1:$P$264,FY$5,$C128)/1000</f>
        <v>4.5060000000000002</v>
      </c>
      <c r="FZ128" s="486">
        <f>INDEX(Busan!$A$1:$P$264,FZ$5,$C128)/1000</f>
        <v>5.3140000000000001</v>
      </c>
      <c r="GA128" s="486">
        <f>INDEX(Busan!$A$1:$P$264,GA$5,$C128)/1000</f>
        <v>5.5302982780000001</v>
      </c>
      <c r="GB128" s="486">
        <f>INDEX(Busan!$A$1:$P$264,GB$5,$C128)/1000</f>
        <v>9.9454704290000002</v>
      </c>
      <c r="GC128" s="486">
        <f>INDEX(Busan!$A$1:$P$264,GC$5,$C128)/1000</f>
        <v>4.8319575640000005</v>
      </c>
      <c r="GD128" s="486">
        <f>INDEX(Busan!$A$1:$P$264,GD$5,$C128)/1000</f>
        <v>8.4452399879999991</v>
      </c>
      <c r="GE128" s="486">
        <f>INDEX(Busan!$A$1:$P$264,GE$5,$C128)/1000</f>
        <v>16.690835530000001</v>
      </c>
      <c r="GF128" s="486"/>
      <c r="GG128" s="486"/>
      <c r="GT128" s="2"/>
      <c r="GU128" s="2"/>
      <c r="GV128" s="2"/>
      <c r="GW128"/>
      <c r="GX128"/>
      <c r="GY128"/>
      <c r="GZ128"/>
    </row>
    <row r="129" spans="1:208" s="173" customFormat="1" ht="11.25">
      <c r="A129" s="9"/>
      <c r="B129" s="188"/>
      <c r="C129" s="188"/>
      <c r="D129" s="188" t="s">
        <v>156</v>
      </c>
      <c r="E129" s="188" t="s">
        <v>157</v>
      </c>
      <c r="F129" s="207" t="e">
        <f>F128/#REF!-1</f>
        <v>#REF!</v>
      </c>
      <c r="G129" s="207" t="e">
        <f>G128/#REF!-1</f>
        <v>#REF!</v>
      </c>
      <c r="H129" s="207" t="e">
        <f>H128/#REF!-1</f>
        <v>#REF!</v>
      </c>
      <c r="I129" s="207" t="e">
        <f>I128/#REF!-1</f>
        <v>#REF!</v>
      </c>
      <c r="J129" s="207" t="e">
        <f>J128/#REF!-1</f>
        <v>#REF!</v>
      </c>
      <c r="K129" s="207" t="e">
        <f>K128/#REF!-1</f>
        <v>#REF!</v>
      </c>
      <c r="L129" s="207" t="e">
        <f t="shared" ref="L129:BW129" si="854">L128/#REF!-1</f>
        <v>#REF!</v>
      </c>
      <c r="M129" s="207" t="e">
        <f t="shared" si="854"/>
        <v>#REF!</v>
      </c>
      <c r="N129" s="207" t="e">
        <f t="shared" si="854"/>
        <v>#REF!</v>
      </c>
      <c r="O129" s="207" t="e">
        <f t="shared" si="854"/>
        <v>#REF!</v>
      </c>
      <c r="P129" s="207" t="e">
        <f t="shared" si="854"/>
        <v>#REF!</v>
      </c>
      <c r="Q129" s="207" t="e">
        <f t="shared" si="854"/>
        <v>#REF!</v>
      </c>
      <c r="R129" s="207" t="e">
        <f t="shared" si="854"/>
        <v>#REF!</v>
      </c>
      <c r="S129" s="306" t="e">
        <f t="shared" si="854"/>
        <v>#REF!</v>
      </c>
      <c r="T129" s="306" t="e">
        <f t="shared" si="854"/>
        <v>#REF!</v>
      </c>
      <c r="U129" s="306" t="e">
        <f t="shared" si="854"/>
        <v>#REF!</v>
      </c>
      <c r="V129" s="306" t="e">
        <f t="shared" si="854"/>
        <v>#REF!</v>
      </c>
      <c r="W129" s="306" t="e">
        <f t="shared" si="854"/>
        <v>#REF!</v>
      </c>
      <c r="X129" s="306" t="e">
        <f t="shared" si="854"/>
        <v>#REF!</v>
      </c>
      <c r="Y129" s="306" t="e">
        <f t="shared" si="854"/>
        <v>#REF!</v>
      </c>
      <c r="Z129" s="306" t="e">
        <f t="shared" si="854"/>
        <v>#REF!</v>
      </c>
      <c r="AA129" s="306" t="e">
        <f t="shared" si="854"/>
        <v>#REF!</v>
      </c>
      <c r="AB129" s="306" t="e">
        <f t="shared" si="854"/>
        <v>#REF!</v>
      </c>
      <c r="AC129" s="306" t="e">
        <f t="shared" si="854"/>
        <v>#REF!</v>
      </c>
      <c r="AD129" s="306" t="e">
        <f t="shared" si="854"/>
        <v>#REF!</v>
      </c>
      <c r="AE129" s="306" t="e">
        <f t="shared" si="854"/>
        <v>#REF!</v>
      </c>
      <c r="AF129" s="306" t="e">
        <f t="shared" si="854"/>
        <v>#REF!</v>
      </c>
      <c r="AG129" s="306" t="e">
        <f t="shared" si="854"/>
        <v>#REF!</v>
      </c>
      <c r="AH129" s="306" t="e">
        <f t="shared" si="854"/>
        <v>#REF!</v>
      </c>
      <c r="AI129" s="306" t="e">
        <f t="shared" si="854"/>
        <v>#REF!</v>
      </c>
      <c r="AJ129" s="306" t="e">
        <f t="shared" si="854"/>
        <v>#REF!</v>
      </c>
      <c r="AK129" s="306" t="e">
        <f t="shared" si="854"/>
        <v>#REF!</v>
      </c>
      <c r="AL129" s="306" t="e">
        <f t="shared" si="854"/>
        <v>#REF!</v>
      </c>
      <c r="AM129" s="306" t="e">
        <f t="shared" si="854"/>
        <v>#REF!</v>
      </c>
      <c r="AN129" s="306" t="e">
        <f t="shared" si="854"/>
        <v>#REF!</v>
      </c>
      <c r="AO129" s="306" t="e">
        <f t="shared" si="854"/>
        <v>#REF!</v>
      </c>
      <c r="AP129" s="306" t="e">
        <f t="shared" si="854"/>
        <v>#REF!</v>
      </c>
      <c r="AQ129" s="306" t="e">
        <f t="shared" si="854"/>
        <v>#REF!</v>
      </c>
      <c r="AR129" s="306" t="e">
        <f t="shared" si="854"/>
        <v>#REF!</v>
      </c>
      <c r="AS129" s="306" t="e">
        <f t="shared" si="854"/>
        <v>#REF!</v>
      </c>
      <c r="AT129" s="306" t="e">
        <f t="shared" si="854"/>
        <v>#REF!</v>
      </c>
      <c r="AU129" s="306" t="e">
        <f t="shared" si="854"/>
        <v>#REF!</v>
      </c>
      <c r="AV129" s="306" t="e">
        <f t="shared" si="854"/>
        <v>#REF!</v>
      </c>
      <c r="AW129" s="306" t="e">
        <f t="shared" si="854"/>
        <v>#REF!</v>
      </c>
      <c r="AX129" s="306" t="e">
        <f t="shared" si="854"/>
        <v>#REF!</v>
      </c>
      <c r="AY129" s="306" t="e">
        <f t="shared" si="854"/>
        <v>#REF!</v>
      </c>
      <c r="AZ129" s="306" t="e">
        <f t="shared" si="854"/>
        <v>#REF!</v>
      </c>
      <c r="BA129" s="306" t="e">
        <f t="shared" si="854"/>
        <v>#REF!</v>
      </c>
      <c r="BB129" s="306" t="e">
        <f t="shared" si="854"/>
        <v>#REF!</v>
      </c>
      <c r="BC129" s="306" t="e">
        <f t="shared" si="854"/>
        <v>#REF!</v>
      </c>
      <c r="BD129" s="306" t="e">
        <f t="shared" si="854"/>
        <v>#REF!</v>
      </c>
      <c r="BE129" s="306" t="e">
        <f t="shared" si="854"/>
        <v>#REF!</v>
      </c>
      <c r="BF129" s="306" t="e">
        <f t="shared" si="854"/>
        <v>#REF!</v>
      </c>
      <c r="BG129" s="306" t="e">
        <f t="shared" si="854"/>
        <v>#REF!</v>
      </c>
      <c r="BH129" s="10" t="e">
        <f t="shared" si="854"/>
        <v>#REF!</v>
      </c>
      <c r="BI129" s="487" t="e">
        <f t="shared" si="854"/>
        <v>#REF!</v>
      </c>
      <c r="BJ129" s="487" t="e">
        <f t="shared" si="854"/>
        <v>#REF!</v>
      </c>
      <c r="BK129" s="487" t="e">
        <f t="shared" si="854"/>
        <v>#REF!</v>
      </c>
      <c r="BL129" s="487" t="e">
        <f t="shared" si="854"/>
        <v>#REF!</v>
      </c>
      <c r="BM129" s="487" t="e">
        <f t="shared" si="854"/>
        <v>#REF!</v>
      </c>
      <c r="BN129" s="487" t="e">
        <f t="shared" si="854"/>
        <v>#REF!</v>
      </c>
      <c r="BO129" s="736" t="e">
        <f t="shared" si="854"/>
        <v>#REF!</v>
      </c>
      <c r="BP129" s="487" t="e">
        <f t="shared" si="854"/>
        <v>#REF!</v>
      </c>
      <c r="BQ129" s="487" t="e">
        <f t="shared" si="854"/>
        <v>#REF!</v>
      </c>
      <c r="BR129" s="487" t="e">
        <f t="shared" si="854"/>
        <v>#REF!</v>
      </c>
      <c r="BS129" s="487" t="e">
        <f t="shared" si="854"/>
        <v>#REF!</v>
      </c>
      <c r="BT129" s="487" t="e">
        <f t="shared" si="854"/>
        <v>#REF!</v>
      </c>
      <c r="BU129" s="487" t="e">
        <f t="shared" si="854"/>
        <v>#REF!</v>
      </c>
      <c r="BV129" s="487" t="e">
        <f t="shared" si="854"/>
        <v>#REF!</v>
      </c>
      <c r="BW129" s="487" t="e">
        <f t="shared" si="854"/>
        <v>#REF!</v>
      </c>
      <c r="BX129" s="487">
        <f t="shared" ref="BX129:DI129" si="855">BX128/BL128-1</f>
        <v>0.63974901104897031</v>
      </c>
      <c r="BY129" s="487">
        <f t="shared" si="855"/>
        <v>0.13273033235170395</v>
      </c>
      <c r="BZ129" s="487">
        <f t="shared" si="855"/>
        <v>-0.1053081277368364</v>
      </c>
      <c r="CA129" s="736">
        <f t="shared" si="855"/>
        <v>-5.8713728152044786E-2</v>
      </c>
      <c r="CB129" s="487">
        <f t="shared" si="855"/>
        <v>13.993421052631579</v>
      </c>
      <c r="CC129" s="487">
        <f t="shared" si="855"/>
        <v>-0.57143998721431988</v>
      </c>
      <c r="CD129" s="487">
        <f t="shared" si="855"/>
        <v>-0.68202979515828677</v>
      </c>
      <c r="CE129" s="487">
        <f t="shared" si="855"/>
        <v>-0.41286224692338225</v>
      </c>
      <c r="CF129" s="487">
        <f t="shared" si="855"/>
        <v>-0.19304108511893026</v>
      </c>
      <c r="CG129" s="487">
        <f t="shared" si="855"/>
        <v>-0.53993779868011837</v>
      </c>
      <c r="CH129" s="487">
        <f t="shared" si="855"/>
        <v>-0.14461598592925551</v>
      </c>
      <c r="CI129" s="487">
        <f t="shared" si="855"/>
        <v>-0.17681705736835929</v>
      </c>
      <c r="CJ129" s="487">
        <f t="shared" si="855"/>
        <v>-0.23300890108975969</v>
      </c>
      <c r="CK129" s="487">
        <f t="shared" si="855"/>
        <v>-0.47576601671309193</v>
      </c>
      <c r="CL129" s="487">
        <f t="shared" si="855"/>
        <v>-0.59388802673988306</v>
      </c>
      <c r="CM129" s="487">
        <f t="shared" si="855"/>
        <v>-0.30557057869118442</v>
      </c>
      <c r="CN129" s="487">
        <f t="shared" si="855"/>
        <v>-8.9074155331285598E-2</v>
      </c>
      <c r="CO129" s="487">
        <f t="shared" si="855"/>
        <v>0.15345888495245164</v>
      </c>
      <c r="CP129" s="487">
        <f t="shared" si="855"/>
        <v>2.969253294289897</v>
      </c>
      <c r="CQ129" s="487">
        <f t="shared" si="855"/>
        <v>0.29141311697092642</v>
      </c>
      <c r="CR129" s="487">
        <f t="shared" si="855"/>
        <v>-0.25310596833130361</v>
      </c>
      <c r="CS129" s="487">
        <f t="shared" si="855"/>
        <v>0.3450948062654573</v>
      </c>
      <c r="CT129" s="487">
        <f t="shared" si="855"/>
        <v>-0.30477496001827731</v>
      </c>
      <c r="CU129" s="487">
        <f t="shared" si="855"/>
        <v>-0.17615912993703498</v>
      </c>
      <c r="CV129" s="487">
        <f t="shared" si="855"/>
        <v>-0.58459869848156187</v>
      </c>
      <c r="CW129" s="487">
        <f t="shared" si="855"/>
        <v>1.3170386114063057</v>
      </c>
      <c r="CX129" s="487">
        <f t="shared" si="855"/>
        <v>8.1128747795414347E-2</v>
      </c>
      <c r="CY129" s="487">
        <f t="shared" si="855"/>
        <v>0.19548286604361387</v>
      </c>
      <c r="CZ129" s="487">
        <f t="shared" si="855"/>
        <v>0.15028901734104028</v>
      </c>
      <c r="DA129" s="487">
        <f t="shared" si="855"/>
        <v>0.32508891044293553</v>
      </c>
      <c r="DB129" s="487">
        <f t="shared" si="855"/>
        <v>-6.7502766506823964E-2</v>
      </c>
      <c r="DC129" s="487">
        <f t="shared" si="855"/>
        <v>0.1389179755671901</v>
      </c>
      <c r="DD129" s="487">
        <f t="shared" si="855"/>
        <v>0.15769732550554472</v>
      </c>
      <c r="DE129" s="487">
        <f t="shared" si="855"/>
        <v>0.13042412355969613</v>
      </c>
      <c r="DF129" s="487">
        <f t="shared" si="855"/>
        <v>-7.7226421294774972E-2</v>
      </c>
      <c r="DG129" s="487">
        <f t="shared" si="855"/>
        <v>0.3729372937293729</v>
      </c>
      <c r="DH129" s="487">
        <f t="shared" si="855"/>
        <v>1.048302872062663</v>
      </c>
      <c r="DI129" s="487">
        <f t="shared" si="855"/>
        <v>-0.26356826173367986</v>
      </c>
      <c r="DJ129" s="487">
        <f t="shared" ref="DJ129:DR129" si="856">DJ128/CX128-1</f>
        <v>0.36324089178901575</v>
      </c>
      <c r="DK129" s="487">
        <f t="shared" si="856"/>
        <v>6.7752442996742435E-2</v>
      </c>
      <c r="DL129" s="487">
        <f t="shared" si="856"/>
        <v>-0.84819932998324954</v>
      </c>
      <c r="DM129" s="487">
        <f t="shared" si="856"/>
        <v>-0.94778577528364039</v>
      </c>
      <c r="DN129" s="487">
        <f t="shared" si="856"/>
        <v>-0.58860759493670889</v>
      </c>
      <c r="DO129" s="487">
        <f t="shared" si="856"/>
        <v>-0.72893043211768305</v>
      </c>
      <c r="DP129" s="487">
        <f t="shared" si="856"/>
        <v>-0.80983237075644454</v>
      </c>
      <c r="DQ129" s="487">
        <f t="shared" si="856"/>
        <v>-0.8486228583821297</v>
      </c>
      <c r="DR129" s="487">
        <f t="shared" si="856"/>
        <v>-0.75142450142450146</v>
      </c>
      <c r="DS129" s="487">
        <f t="shared" ref="DS129:EC129" si="857">DS128/DG128-1</f>
        <v>-0.80996963562753033</v>
      </c>
      <c r="DT129" s="487">
        <f t="shared" si="857"/>
        <v>-0.84206500956022945</v>
      </c>
      <c r="DU129" s="487">
        <f t="shared" si="857"/>
        <v>-0.6171891218600789</v>
      </c>
      <c r="DV129" s="487">
        <f t="shared" si="857"/>
        <v>-0.63103310729956119</v>
      </c>
      <c r="DW129" s="487">
        <f t="shared" si="857"/>
        <v>-0.71181614805775872</v>
      </c>
      <c r="DX129" s="487">
        <f t="shared" si="857"/>
        <v>1.4593103448275864</v>
      </c>
      <c r="DY129" s="487">
        <f t="shared" si="857"/>
        <v>1.2663551401869158</v>
      </c>
      <c r="DZ129" s="487">
        <f t="shared" si="857"/>
        <v>-0.35865384615384621</v>
      </c>
      <c r="EA129" s="487">
        <f t="shared" si="857"/>
        <v>-0.26116449971735445</v>
      </c>
      <c r="EB129" s="487">
        <f t="shared" si="857"/>
        <v>0.21185185185185174</v>
      </c>
      <c r="EC129" s="487">
        <f t="shared" si="857"/>
        <v>-0.1984240687679083</v>
      </c>
      <c r="ED129" s="487">
        <f t="shared" ref="ED129:EJ129" si="858">ED128/DR128-1</f>
        <v>2.5787965616045794E-2</v>
      </c>
      <c r="EE129" s="487">
        <f t="shared" si="858"/>
        <v>6.6577896138482195E-3</v>
      </c>
      <c r="EF129" s="487">
        <f t="shared" si="858"/>
        <v>-0.29943502824858759</v>
      </c>
      <c r="EG129" s="487">
        <f t="shared" si="858"/>
        <v>-0.19143167028199559</v>
      </c>
      <c r="EH129" s="487">
        <f t="shared" si="858"/>
        <v>-0.19405405405405407</v>
      </c>
      <c r="EI129" s="487">
        <f t="shared" si="858"/>
        <v>-0.2039520112914609</v>
      </c>
      <c r="EJ129" s="487">
        <f t="shared" si="858"/>
        <v>0.46045989904655094</v>
      </c>
      <c r="EK129" s="487">
        <f t="shared" ref="EK129:FR129" si="859">EK128/DY128-1</f>
        <v>1.3525773195876289</v>
      </c>
      <c r="EL129" s="487">
        <f t="shared" si="859"/>
        <v>-0.31234382808595706</v>
      </c>
      <c r="EM129" s="487">
        <f t="shared" si="859"/>
        <v>0.2433052792654935</v>
      </c>
      <c r="EN129" s="487">
        <f t="shared" si="859"/>
        <v>0.20232273838630821</v>
      </c>
      <c r="EO129" s="487">
        <f t="shared" si="859"/>
        <v>1.4307417336907955</v>
      </c>
      <c r="EP129" s="487">
        <f t="shared" si="859"/>
        <v>1.2115921787709496</v>
      </c>
      <c r="EQ129" s="487">
        <f t="shared" si="859"/>
        <v>1.2129629629629628</v>
      </c>
      <c r="ER129" s="487">
        <f t="shared" si="859"/>
        <v>2.947004608294931</v>
      </c>
      <c r="ES129" s="487">
        <f t="shared" si="859"/>
        <v>1.8336686787391008</v>
      </c>
      <c r="ET129" s="487">
        <f t="shared" si="859"/>
        <v>1.5613682092555328</v>
      </c>
      <c r="EU129" s="487">
        <f t="shared" si="859"/>
        <v>2.2313829787234045</v>
      </c>
      <c r="EV129" s="487">
        <f t="shared" si="859"/>
        <v>0.51689708141321056</v>
      </c>
      <c r="EW129" s="487">
        <f t="shared" si="859"/>
        <v>0.59421560035056964</v>
      </c>
      <c r="EX129" s="487">
        <f t="shared" si="859"/>
        <v>2.8204941860465116</v>
      </c>
      <c r="EY129" s="487">
        <f t="shared" si="859"/>
        <v>1.2707692307692309</v>
      </c>
      <c r="EZ129" s="487">
        <f t="shared" si="859"/>
        <v>0.97915607524148429</v>
      </c>
      <c r="FA129" s="487">
        <f t="shared" si="859"/>
        <v>0.48492647058823501</v>
      </c>
      <c r="FB129" s="487">
        <f t="shared" si="859"/>
        <v>0.17335017366592997</v>
      </c>
      <c r="FC129" s="487">
        <f t="shared" si="859"/>
        <v>-0.47549312612074124</v>
      </c>
      <c r="FD129" s="487">
        <f t="shared" si="859"/>
        <v>0.51517805020431973</v>
      </c>
      <c r="FE129" s="487">
        <f t="shared" si="859"/>
        <v>2.2958579881656949E-2</v>
      </c>
      <c r="FF129" s="487">
        <f t="shared" si="859"/>
        <v>0.47211311861743921</v>
      </c>
      <c r="FG129" s="487">
        <f t="shared" si="859"/>
        <v>0.67105624142661191</v>
      </c>
      <c r="FH129" s="487">
        <f t="shared" si="859"/>
        <v>-0.15088607594936709</v>
      </c>
      <c r="FI129" s="487">
        <f t="shared" si="859"/>
        <v>0.69241341396371636</v>
      </c>
      <c r="FJ129" s="487">
        <f t="shared" si="859"/>
        <v>0.32394902035381401</v>
      </c>
      <c r="FK129" s="487">
        <f t="shared" si="859"/>
        <v>-3.1436314363143647E-2</v>
      </c>
      <c r="FL129" s="487">
        <f t="shared" si="859"/>
        <v>0.27921911122527621</v>
      </c>
      <c r="FM129" s="487">
        <f t="shared" si="859"/>
        <v>0.30180737806387725</v>
      </c>
      <c r="FN129" s="487">
        <f t="shared" si="859"/>
        <v>0.16092572658772863</v>
      </c>
      <c r="FO129" s="487">
        <f t="shared" si="859"/>
        <v>1.8581196581196582</v>
      </c>
      <c r="FP129" s="487">
        <f t="shared" si="859"/>
        <v>-0.12829897900211895</v>
      </c>
      <c r="FQ129" s="487">
        <f t="shared" si="859"/>
        <v>0.41786210087922249</v>
      </c>
      <c r="FR129" s="487">
        <f t="shared" si="859"/>
        <v>-0.19067947349697623</v>
      </c>
      <c r="FS129" s="487">
        <f t="shared" ref="FS129:GE129" si="860">FS128/FG128-1</f>
        <v>-0.28648826136923333</v>
      </c>
      <c r="FT129" s="487">
        <f t="shared" si="860"/>
        <v>0.29844961240310086</v>
      </c>
      <c r="FU129" s="487">
        <f t="shared" si="860"/>
        <v>-0.75572519083969469</v>
      </c>
      <c r="FV129" s="487">
        <f t="shared" si="860"/>
        <v>-0.29454022988505746</v>
      </c>
      <c r="FW129" s="487">
        <f t="shared" si="860"/>
        <v>0.19669837716843874</v>
      </c>
      <c r="FX129" s="487">
        <f t="shared" si="860"/>
        <v>-0.27831325301204823</v>
      </c>
      <c r="FY129" s="487">
        <f t="shared" si="860"/>
        <v>-0.14302015975656135</v>
      </c>
      <c r="FZ129" s="487">
        <f t="shared" si="860"/>
        <v>0.23180343069077414</v>
      </c>
      <c r="GA129" s="487">
        <f t="shared" si="860"/>
        <v>0.10253155462519947</v>
      </c>
      <c r="GB129" s="487">
        <f t="shared" si="860"/>
        <v>1.1978940174585633</v>
      </c>
      <c r="GC129" s="487">
        <f t="shared" si="860"/>
        <v>-0.21149517558746733</v>
      </c>
      <c r="GD129" s="487">
        <f t="shared" si="860"/>
        <v>0.85609670065934051</v>
      </c>
      <c r="GE129" s="487">
        <f t="shared" si="860"/>
        <v>2.8405051840773128</v>
      </c>
      <c r="GF129" s="487"/>
      <c r="GG129" s="487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</row>
    <row r="130" spans="1:208" s="9" customFormat="1">
      <c r="A130" s="11"/>
      <c r="B130" s="190"/>
      <c r="C130" s="190">
        <f>Busan!N1</f>
        <v>14</v>
      </c>
      <c r="D130" s="189" t="s">
        <v>168</v>
      </c>
      <c r="E130" s="190" t="s">
        <v>169</v>
      </c>
      <c r="F130" s="208">
        <f>INDEX(Busan!$A$1:$P$264,F$5,$C130)/1000</f>
        <v>6.2350000000000003</v>
      </c>
      <c r="G130" s="208">
        <f>INDEX(Busan!$A$1:$P$264,G$5,$C130)/1000</f>
        <v>5</v>
      </c>
      <c r="H130" s="208">
        <f>INDEX(Busan!$A$1:$P$264,H$5,$C130)/1000</f>
        <v>5.2389999999999999</v>
      </c>
      <c r="I130" s="208">
        <f>INDEX(Busan!$A$1:$P$264,I$5,$C130)/1000</f>
        <v>3.105</v>
      </c>
      <c r="J130" s="208">
        <f>INDEX(Busan!$A$1:$P$264,J$5,$C130)/1000</f>
        <v>6.92</v>
      </c>
      <c r="K130" s="208">
        <f>INDEX(Busan!$A$1:$P$264,K$5,$C130)/1000</f>
        <v>3.3180000000000001</v>
      </c>
      <c r="L130" s="208">
        <f>INDEX(Busan!$A$1:$P$264,L$5,$C130)/1000</f>
        <v>7.8710000000000004</v>
      </c>
      <c r="M130" s="208">
        <f>INDEX(Busan!$A$1:$P$264,M$5,$C130)/1000</f>
        <v>5.9039999999999999</v>
      </c>
      <c r="N130" s="208">
        <f>INDEX(Busan!$A$1:$P$264,N$5,$C130)/1000</f>
        <v>6.3319999999999999</v>
      </c>
      <c r="O130" s="208">
        <f>INDEX(Busan!$A$1:$P$264,O$5,$C130)/1000</f>
        <v>9.3119999999999994</v>
      </c>
      <c r="P130" s="208">
        <f>INDEX(Busan!$A$1:$P$264,P$5,$C130)/1000</f>
        <v>5.6319999999999997</v>
      </c>
      <c r="Q130" s="208">
        <f>INDEX(Busan!$A$1:$P$264,Q$5,$C130)/1000</f>
        <v>8.1929999999999996</v>
      </c>
      <c r="R130" s="208">
        <f>INDEX(Busan!$A$1:$P$264,R$5,$C130)/1000</f>
        <v>10.768000000000001</v>
      </c>
      <c r="S130" s="208">
        <f>INDEX(Busan!$A$1:$P$264,S$5,$C130)/1000</f>
        <v>5.12</v>
      </c>
      <c r="T130" s="208">
        <f>INDEX(Busan!$A$1:$P$264,T$5,$C130)/1000</f>
        <v>5.2990000000000004</v>
      </c>
      <c r="U130" s="208">
        <f>INDEX(Busan!$A$1:$P$264,U$5,$C130)/1000</f>
        <v>6.29</v>
      </c>
      <c r="V130" s="208">
        <f>INDEX(Busan!$A$1:$P$264,V$5,$C130)/1000</f>
        <v>6.2709999999999999</v>
      </c>
      <c r="W130" s="208">
        <f>INDEX(Busan!$A$1:$P$264,W$5,$C130)/1000</f>
        <v>8.0350000000000001</v>
      </c>
      <c r="X130" s="208">
        <f>INDEX(Busan!$A$1:$P$264,X$5,$C130)/1000</f>
        <v>5.6680000000000001</v>
      </c>
      <c r="Y130" s="208">
        <f>INDEX(Busan!$A$1:$P$264,Y$5,$C130)/1000</f>
        <v>6.2110000000000003</v>
      </c>
      <c r="Z130" s="208">
        <f>INDEX(Busan!$A$1:$P$264,Z$5,$C130)/1000</f>
        <v>8.4589999999999996</v>
      </c>
      <c r="AA130" s="208">
        <f>INDEX(Busan!$A$1:$P$264,AA$5,$C130)/1000</f>
        <v>4.069</v>
      </c>
      <c r="AB130" s="208">
        <f>INDEX(Busan!$A$1:$P$264,AB$5,$C130)/1000</f>
        <v>5.0389999999999997</v>
      </c>
      <c r="AC130" s="208">
        <f>INDEX(Busan!$A$1:$P$264,AC$5,$C130)/1000</f>
        <v>5.71</v>
      </c>
      <c r="AD130" s="208">
        <f>INDEX(Busan!$A$1:$P$264,AD$5,$C130)/1000</f>
        <v>8.2149999999999999</v>
      </c>
      <c r="AE130" s="208">
        <f>INDEX(Busan!$A$1:$P$264,AE$5,$C130)/1000</f>
        <v>5.4075280000000001</v>
      </c>
      <c r="AF130" s="208">
        <f>INDEX(Busan!$A$1:$P$264,AF$5,$C130)/1000</f>
        <v>5.085</v>
      </c>
      <c r="AG130" s="208">
        <f>INDEX(Busan!$A$1:$P$264,AG$5,$C130)/1000</f>
        <v>7.0049999999999999</v>
      </c>
      <c r="AH130" s="208">
        <f>INDEX(Busan!$A$1:$P$264,AH$5,$C130)/1000</f>
        <v>3.415</v>
      </c>
      <c r="AI130" s="208">
        <f>INDEX(Busan!$A$1:$P$264,AI$5,$C130)/1000</f>
        <v>5.2089999999999996</v>
      </c>
      <c r="AJ130" s="208">
        <f>INDEX(Busan!$A$1:$P$264,AJ$5,$C130)/1000</f>
        <v>5.6189999999999998</v>
      </c>
      <c r="AK130" s="208">
        <f>INDEX(Busan!$A$1:$P$264,AK$5,$C130)/1000</f>
        <v>10.582000000000001</v>
      </c>
      <c r="AL130" s="208">
        <f>INDEX(Busan!$A$1:$P$264,AL$5,$C130)/1000</f>
        <v>3.48</v>
      </c>
      <c r="AM130" s="208">
        <f>INDEX(Busan!$A$1:$P$264,AM$5,$C130)/1000</f>
        <v>4.68</v>
      </c>
      <c r="AN130" s="208">
        <f>INDEX(Busan!$A$1:$P$264,AN$5,$C130)/1000</f>
        <v>5.8250000000000002</v>
      </c>
      <c r="AO130" s="208">
        <f>INDEX(Busan!$A$1:$P$264,AO$5,$C130)/1000</f>
        <v>6.2320000000000002</v>
      </c>
      <c r="AP130" s="208">
        <f>INDEX(Busan!$A$1:$P$264,AP$5,$C130)/1000</f>
        <v>5.1070000000000002</v>
      </c>
      <c r="AQ130" s="208">
        <f>INDEX(Busan!$A$1:$P$264,AQ$5,$C130)/1000</f>
        <v>7.96</v>
      </c>
      <c r="AR130" s="208">
        <f>INDEX(Busan!$A$1:$P$264,AR$5,$C130)/1000</f>
        <v>3.2570000000000001</v>
      </c>
      <c r="AS130" s="208">
        <f>INDEX(Busan!$A$1:$P$264,AS$5,$C130)/1000</f>
        <v>6.2439999999999998</v>
      </c>
      <c r="AT130" s="208">
        <f>INDEX(Busan!$A$1:$P$264,AT$5,$C130)/1000</f>
        <v>8.7100000000000009</v>
      </c>
      <c r="AU130" s="208">
        <f>INDEX(Busan!$A$1:$P$264,AU$5,$C130)/1000</f>
        <v>3.899</v>
      </c>
      <c r="AV130" s="208">
        <f>INDEX(Busan!$A$1:$P$264,AV$5,$C130)/1000</f>
        <v>8.3320000000000007</v>
      </c>
      <c r="AW130" s="208">
        <f>INDEX(Busan!$A$1:$P$264,AW$5,$C130)/1000</f>
        <v>4.5129999999999999</v>
      </c>
      <c r="AX130" s="208">
        <f>INDEX(Busan!$A$1:$P$264,AX$5,$C130)/1000</f>
        <v>8.625</v>
      </c>
      <c r="AY130" s="208">
        <f>INDEX(Busan!$A$1:$P$264,AY$5,$C130)/1000</f>
        <v>4.9909999999999997</v>
      </c>
      <c r="AZ130" s="208">
        <f>INDEX(Busan!$A$1:$P$264,AZ$5,$C130)/1000</f>
        <v>5.97</v>
      </c>
      <c r="BA130" s="208">
        <f>INDEX(Busan!$A$1:$P$264,BA$5,$C130)/1000</f>
        <v>8.32</v>
      </c>
      <c r="BB130" s="208">
        <f>INDEX(Busan!$A$1:$P$264,BB$5,$C130)/1000</f>
        <v>6.27</v>
      </c>
      <c r="BC130" s="208">
        <f>INDEX(Busan!$A$1:$P$264,BC$5,$C130)/1000</f>
        <v>6.109</v>
      </c>
      <c r="BD130" s="208">
        <f>INDEX(Busan!$A$1:$P$264,BD$5,$C130)/1000</f>
        <v>3.9740000000000002</v>
      </c>
      <c r="BE130" s="208">
        <f>INDEX(Busan!$A$1:$P$264,BE$5,$C130)/1000</f>
        <v>5.5490000000000004</v>
      </c>
      <c r="BF130" s="208">
        <f>INDEX(Busan!$A$1:$P$264,BF$5,$C130)/1000</f>
        <v>10.942</v>
      </c>
      <c r="BG130" s="208">
        <f>INDEX(Busan!$A$1:$P$264,BG$5,$C130)/1000</f>
        <v>4.3029999999999999</v>
      </c>
      <c r="BH130" s="7">
        <f>INDEX(Busan!$A$1:$P$264,BH$5,$C130)/1000</f>
        <v>3.3380000000000001</v>
      </c>
      <c r="BI130" s="482">
        <f>INDEX(Busan!$A$1:$P$264,BI$5,$C130)/1000</f>
        <v>8.625</v>
      </c>
      <c r="BJ130" s="482">
        <f>INDEX(Busan!$A$1:$P$264,BJ$5,$C130)/1000</f>
        <v>4.327</v>
      </c>
      <c r="BK130" s="482">
        <f>INDEX(Busan!$A$1:$P$264,BK$5,$C130)/1000</f>
        <v>3.9380000000000002</v>
      </c>
      <c r="BL130" s="482">
        <f>INDEX(Busan!$A$1:$P$264,BL$5,$C130)/1000</f>
        <v>6.9249999999999998</v>
      </c>
      <c r="BM130" s="482">
        <f>INDEX(Busan!$A$1:$P$264,BM$5,$C130)/1000</f>
        <v>4.4349999999999996</v>
      </c>
      <c r="BN130" s="482">
        <f>INDEX(Busan!$A$1:$P$264,BN$5,$C130)/1000</f>
        <v>8.8930000000000007</v>
      </c>
      <c r="BO130" s="780">
        <f>INDEX(Busan!$A$1:$P$264,BO$5,$C130)/1000</f>
        <v>5.4690000000000003</v>
      </c>
      <c r="BP130" s="779">
        <f>INDEX(Busan!$A$1:$P$264,BP$5,$C130)/1000</f>
        <v>-7.0000000000000007E-2</v>
      </c>
      <c r="BQ130" s="779">
        <f>INDEX(Busan!$A$1:$P$264,BQ$5,$C130)/1000</f>
        <v>12.032999999999999</v>
      </c>
      <c r="BR130" s="779">
        <f>INDEX(Busan!$A$1:$P$264,BR$5,$C130)/1000</f>
        <v>6.0449999999999999</v>
      </c>
      <c r="BS130" s="779">
        <f>INDEX(Busan!$A$1:$P$264,BS$5,$C130)/1000</f>
        <v>7.1210000000000004</v>
      </c>
      <c r="BT130" s="779">
        <f>INDEX(Busan!$A$1:$P$264,BT$5,$C130)/1000</f>
        <v>9.6419999999999995</v>
      </c>
      <c r="BU130" s="779">
        <f>INDEX(Busan!$A$1:$P$264,BU$5,$C130)/1000</f>
        <v>12.946</v>
      </c>
      <c r="BV130" s="779">
        <f>INDEX(Busan!$A$1:$P$264,BV$5,$C130)/1000</f>
        <v>9.7880000000000003</v>
      </c>
      <c r="BW130" s="779">
        <f>INDEX(Busan!$A$1:$P$264,BW$5,$C130)/1000</f>
        <v>7.9539999999999997</v>
      </c>
      <c r="BX130" s="779">
        <f>INDEX(Busan!$A$1:$P$264,BX$5,$C130)/1000</f>
        <v>11.670999999999999</v>
      </c>
      <c r="BY130" s="779">
        <f>INDEX(Busan!$A$1:$P$264,BY$5,$C130)/1000</f>
        <v>5.0270000000000001</v>
      </c>
      <c r="BZ130" s="779">
        <f>INDEX(Busan!$A$1:$P$264,BZ$5,$C130)/1000</f>
        <v>7.9359999999999999</v>
      </c>
      <c r="CA130" s="780">
        <f>INDEX(Busan!$A$1:$P$264,CA$5,$C130)/1000</f>
        <v>5.38</v>
      </c>
      <c r="CB130" s="779">
        <f>INDEX(Busan!$A$1:$P$264,CB$5,$C130)/1000</f>
        <v>4.1909999999999998</v>
      </c>
      <c r="CC130" s="779">
        <f>INDEX(Busan!$A$1:$P$264,CC$5,$C130)/1000</f>
        <v>4.9729999999999999</v>
      </c>
      <c r="CD130" s="779">
        <f>INDEX(Busan!$A$1:$P$264,CD$5,$C130)/1000</f>
        <v>1.853</v>
      </c>
      <c r="CE130" s="779">
        <f>INDEX(Busan!$A$1:$P$264,CE$5,$C130)/1000</f>
        <v>4.0170000000000003</v>
      </c>
      <c r="CF130" s="779">
        <f>INDEX(Busan!$A$1:$P$264,CF$5,$C130)/1000</f>
        <v>7.9859999999999998</v>
      </c>
      <c r="CG130" s="779">
        <f>INDEX(Busan!$A$1:$P$264,CG$5,$C130)/1000</f>
        <v>5.3520000000000003</v>
      </c>
      <c r="CH130" s="779">
        <f>INDEX(Busan!$A$1:$P$264,CH$5,$C130)/1000</f>
        <v>8.5459999999999994</v>
      </c>
      <c r="CI130" s="779">
        <f>INDEX(Busan!$A$1:$P$264,CI$5,$C130)/1000</f>
        <v>6.4930000000000003</v>
      </c>
      <c r="CJ130" s="779">
        <f>INDEX(Busan!$A$1:$P$264,CJ$5,$C130)/1000</f>
        <v>8.7270000000000003</v>
      </c>
      <c r="CK130" s="779">
        <f>INDEX(Busan!$A$1:$P$264,CK$5,$C130)/1000</f>
        <v>2.6549999999999998</v>
      </c>
      <c r="CL130" s="779">
        <f>INDEX(Busan!$A$1:$P$264,CL$5,$C130)/1000</f>
        <v>3.0070000000000001</v>
      </c>
      <c r="CM130" s="779">
        <f>INDEX(Busan!$A$1:$P$264,CM$5,$C130)/1000</f>
        <v>3.569</v>
      </c>
      <c r="CN130" s="779">
        <f>INDEX(Busan!$A$1:$P$264,CN$5,$C130)/1000</f>
        <v>4.0190000000000001</v>
      </c>
      <c r="CO130" s="779">
        <f>INDEX(Busan!$A$1:$P$264,CO$5,$C130)/1000</f>
        <v>6.0570000000000004</v>
      </c>
      <c r="CP130" s="779">
        <f>INDEX(Busan!$A$1:$P$264,CP$5,$C130)/1000</f>
        <v>7.8250000000000002</v>
      </c>
      <c r="CQ130" s="779">
        <f>INDEX(Busan!$A$1:$P$264,CQ$5,$C130)/1000</f>
        <v>5.4969999999999999</v>
      </c>
      <c r="CR130" s="779">
        <f>INDEX(Busan!$A$1:$P$264,CR$5,$C130)/1000</f>
        <v>5.8520000000000003</v>
      </c>
      <c r="CS130" s="779">
        <f>INDEX(Busan!$A$1:$P$264,CS$5,$C130)/1000</f>
        <v>7.7439999999999998</v>
      </c>
      <c r="CT130" s="779">
        <f>INDEX(Busan!$A$1:$P$264,CT$5,$C130)/1000</f>
        <v>5.7880000000000003</v>
      </c>
      <c r="CU130" s="779">
        <f>INDEX(Busan!$A$1:$P$264,CU$5,$C130)/1000</f>
        <v>5.5129999999999999</v>
      </c>
      <c r="CV130" s="779">
        <f>INDEX(Busan!$A$1:$P$264,CV$5,$C130)/1000</f>
        <v>3.4950000000000001</v>
      </c>
      <c r="CW130" s="779">
        <f>INDEX(Busan!$A$1:$P$264,CW$5,$C130)/1000</f>
        <v>6.27</v>
      </c>
      <c r="CX130" s="779">
        <f>INDEX(Busan!$A$1:$P$264,CX$5,$C130)/1000</f>
        <v>3.3490000000000002</v>
      </c>
      <c r="CY130" s="779">
        <f>INDEX(Busan!$A$1:$P$264,CY$5,$C130)/1000</f>
        <v>4.2919999999999998</v>
      </c>
      <c r="CZ130" s="779">
        <f>INDEX(Busan!$A$1:$P$264,CZ$5,$C130)/1000</f>
        <v>4.516</v>
      </c>
      <c r="DA130" s="779">
        <f>INDEX(Busan!$A$1:$P$264,DA$5,$C130)/1000</f>
        <v>7.9450000000000003</v>
      </c>
      <c r="DB130" s="779">
        <f>INDEX(Busan!$A$1:$P$264,DB$5,$C130)/1000</f>
        <v>7.0970000000000004</v>
      </c>
      <c r="DC130" s="779">
        <f>INDEX(Busan!$A$1:$P$264,DC$5,$C130)/1000</f>
        <v>6.0890000000000004</v>
      </c>
      <c r="DD130" s="779">
        <f>INDEX(Busan!$A$1:$P$264,DD$5,$C130)/1000</f>
        <v>6.7329999999999997</v>
      </c>
      <c r="DE130" s="779">
        <f>INDEX(Busan!$A$1:$P$264,DE$5,$C130)/1000</f>
        <v>8.8040000000000003</v>
      </c>
      <c r="DF130" s="779">
        <f>INDEX(Busan!$A$1:$P$264,DF$5,$C130)/1000</f>
        <v>5.9249999999999998</v>
      </c>
      <c r="DG130" s="779">
        <f>INDEX(Busan!$A$1:$P$264,DG$5,$C130)/1000</f>
        <v>7.2779999999999996</v>
      </c>
      <c r="DH130" s="779">
        <f>INDEX(Busan!$A$1:$P$264,DH$5,$C130)/1000</f>
        <v>4.6040000000000001</v>
      </c>
      <c r="DI130" s="779">
        <f>INDEX(Busan!$A$1:$P$264,DI$5,$C130)/1000</f>
        <v>4.5999999999999996</v>
      </c>
      <c r="DJ130" s="779">
        <f>INDEX(Busan!$A$1:$P$264,DJ$5,$C130)/1000</f>
        <v>4.7539999999999996</v>
      </c>
      <c r="DK130" s="779">
        <f>INDEX(Busan!$A$1:$P$264,DK$5,$C130)/1000</f>
        <v>3.6749999999999998</v>
      </c>
      <c r="DL130" s="779">
        <f>INDEX(Busan!$A$1:$P$264,DL$5,$C130)/1000</f>
        <v>0.63300000000000001</v>
      </c>
      <c r="DM130" s="779">
        <f>INDEX(Busan!$A$1:$P$264,DM$5,$C130)/1000</f>
        <v>0.36599999999999999</v>
      </c>
      <c r="DN130" s="779">
        <f>INDEX(Busan!$A$1:$P$264,DN$5,$C130)/1000</f>
        <v>2.7519999999999998</v>
      </c>
      <c r="DO130" s="779">
        <f>INDEX(Busan!$A$1:$P$264,DO$5,$C130)/1000</f>
        <v>1.4890000000000001</v>
      </c>
      <c r="DP130" s="779">
        <f>INDEX(Busan!$A$1:$P$264,DP$5,$C130)/1000</f>
        <v>1.109</v>
      </c>
      <c r="DQ130" s="779">
        <f>INDEX(Busan!$A$1:$P$264,DQ$5,$C130)/1000</f>
        <v>1.236</v>
      </c>
      <c r="DR130" s="779">
        <f>INDEX(Busan!$A$1:$P$264,DR$5,$C130)/1000</f>
        <v>1.1679999999999999</v>
      </c>
      <c r="DS130" s="779">
        <f>INDEX(Busan!$A$1:$P$264,DS$5,$C130)/1000</f>
        <v>1.323</v>
      </c>
      <c r="DT130" s="779">
        <f>INDEX(Busan!$A$1:$P$264,DT$5,$C130)/1000</f>
        <v>1.0980000000000001</v>
      </c>
      <c r="DU130" s="779">
        <f>INDEX(Busan!$A$1:$P$264,DU$5,$C130)/1000</f>
        <v>1.631</v>
      </c>
      <c r="DV130" s="779">
        <f>INDEX(Busan!$A$1:$P$264,DV$5,$C130)/1000</f>
        <v>1.7210000000000001</v>
      </c>
      <c r="DW130" s="779">
        <f>INDEX(Busan!$A$1:$P$264,DW$5,$C130)/1000</f>
        <v>1.238</v>
      </c>
      <c r="DX130" s="779">
        <f>INDEX(Busan!$A$1:$P$264,DX$5,$C130)/1000</f>
        <v>1.4910000000000001</v>
      </c>
      <c r="DY130" s="779">
        <f>INDEX(Busan!$A$1:$P$264,DY$5,$C130)/1000</f>
        <v>0.75900000000000001</v>
      </c>
      <c r="DZ130" s="779">
        <f>INDEX(Busan!$A$1:$P$264,DZ$5,$C130)/1000</f>
        <v>1.8380000000000001</v>
      </c>
      <c r="EA130" s="779">
        <f>INDEX(Busan!$A$1:$P$264,EA$5,$C130)/1000</f>
        <v>1.135</v>
      </c>
      <c r="EB130" s="779">
        <f>INDEX(Busan!$A$1:$P$264,EB$5,$C130)/1000</f>
        <v>1.365</v>
      </c>
      <c r="EC130" s="779">
        <f>INDEX(Busan!$A$1:$P$264,EC$5,$C130)/1000</f>
        <v>0.82299999999999995</v>
      </c>
      <c r="ED130" s="779">
        <f>INDEX(Busan!$A$1:$P$264,ED$5,$C130)/1000</f>
        <v>1.2509999999999999</v>
      </c>
      <c r="EE130" s="779">
        <f>INDEX(Busan!$A$1:$P$264,EE$5,$C130)/1000</f>
        <v>1.3440000000000001</v>
      </c>
      <c r="EF130" s="779">
        <f>INDEX(Busan!$A$1:$P$264,EF$5,$C130)/1000</f>
        <v>0.76500000000000001</v>
      </c>
      <c r="EG130" s="779">
        <f>INDEX(Busan!$A$1:$P$264,EG$5,$C130)/1000</f>
        <v>1.1950000000000001</v>
      </c>
      <c r="EH130" s="779">
        <f>INDEX(Busan!$A$1:$P$264,EH$5,$C130)/1000</f>
        <v>1.1950000000000001</v>
      </c>
      <c r="EI130" s="779">
        <f>INDEX(Busan!$A$1:$P$264,EI$5,$C130)/1000</f>
        <v>1.0429999999999999</v>
      </c>
      <c r="EJ130" s="779">
        <f>INDEX(Busan!$A$1:$P$264,EJ$5,$C130)/1000</f>
        <v>2.4129999999999998</v>
      </c>
      <c r="EK130" s="779">
        <f>INDEX(Busan!$A$1:$P$264,EK$5,$C130)/1000</f>
        <v>2.0019999999999998</v>
      </c>
      <c r="EL130" s="779">
        <f>INDEX(Busan!$A$1:$P$264,EL$5,$C130)/1000</f>
        <v>1.1719999999999999</v>
      </c>
      <c r="EM130" s="779">
        <f>INDEX(Busan!$A$1:$P$264,EM$5,$C130)/1000</f>
        <v>1.371</v>
      </c>
      <c r="EN130" s="779">
        <f>INDEX(Busan!$A$1:$P$264,EN$5,$C130)/1000</f>
        <v>1.91</v>
      </c>
      <c r="EO130" s="779">
        <f>INDEX(Busan!$A$1:$P$264,EO$5,$C130)/1000</f>
        <v>2.4249999999999998</v>
      </c>
      <c r="EP130" s="779">
        <f>INDEX(Busan!$A$1:$P$264,EP$5,$C130)/1000</f>
        <v>2.6960000000000002</v>
      </c>
      <c r="EQ130" s="779">
        <f>INDEX(Busan!$A$1:$P$264,EQ$5,$C130)/1000</f>
        <v>2.8809999999999998</v>
      </c>
      <c r="ER130" s="779">
        <f>INDEX(Busan!$A$1:$P$264,ER$5,$C130)/1000</f>
        <v>3.0539999999999998</v>
      </c>
      <c r="ES130" s="779">
        <f>INDEX(Busan!$A$1:$P$264,ES$5,$C130)/1000</f>
        <v>3.7440000000000002</v>
      </c>
      <c r="ET130" s="779">
        <f>INDEX(Busan!$A$1:$P$264,ET$5,$C130)/1000</f>
        <v>3.45</v>
      </c>
      <c r="EU130" s="779">
        <f>INDEX(Busan!$A$1:$P$264,EU$5,$C130)/1000</f>
        <v>3.4169999999999998</v>
      </c>
      <c r="EV130" s="779">
        <f>INDEX(Busan!$A$1:$P$264,EV$5,$C130)/1000</f>
        <v>3.6920000000000002</v>
      </c>
      <c r="EW130" s="779">
        <f>INDEX(Busan!$A$1:$P$264,EW$5,$C130)/1000</f>
        <v>3.3380000000000001</v>
      </c>
      <c r="EX130" s="779">
        <f>INDEX(Busan!$A$1:$P$264,EX$5,$C130)/1000</f>
        <v>5.133</v>
      </c>
      <c r="EY130" s="779">
        <f>INDEX(Busan!$A$1:$P$264,EY$5,$C130)/1000</f>
        <v>3.4129999999999998</v>
      </c>
      <c r="EZ130" s="779">
        <f>INDEX(Busan!$A$1:$P$264,EZ$5,$C130)/1000</f>
        <v>3.6920000000000002</v>
      </c>
      <c r="FA130" s="779">
        <f>INDEX(Busan!$A$1:$P$264,FA$5,$C130)/1000</f>
        <v>3.4870000000000001</v>
      </c>
      <c r="FB130" s="779">
        <f>INDEX(Busan!$A$1:$P$264,FB$5,$C130)/1000</f>
        <v>3.3959999999999999</v>
      </c>
      <c r="FC130" s="779">
        <f>INDEX(Busan!$A$1:$P$264,FC$5,$C130)/1000</f>
        <v>1.5189999999999999</v>
      </c>
      <c r="FD130" s="779">
        <f>INDEX(Busan!$A$1:$P$264,FD$5,$C130)/1000</f>
        <v>4.8490000000000002</v>
      </c>
      <c r="FE130" s="779">
        <f>INDEX(Busan!$A$1:$P$264,FE$5,$C130)/1000</f>
        <v>3.9740000000000002</v>
      </c>
      <c r="FF130" s="779">
        <f>INDEX(Busan!$A$1:$P$264,FF$5,$C130)/1000</f>
        <v>5.13</v>
      </c>
      <c r="FG130" s="779">
        <f>INDEX(Busan!$A$1:$P$264,FG$5,$C130)/1000</f>
        <v>5.3520000000000003</v>
      </c>
      <c r="FH130" s="779">
        <f>INDEX(Busan!$A$1:$P$264,FH$5,$C130)/1000</f>
        <v>2.903</v>
      </c>
      <c r="FI130" s="779">
        <f>INDEX(Busan!$A$1:$P$264,FI$5,$C130)/1000</f>
        <v>5.5039999999999996</v>
      </c>
      <c r="FJ130" s="779">
        <f>INDEX(Busan!$A$1:$P$264,FJ$5,$C130)/1000</f>
        <v>6.5110000000000001</v>
      </c>
      <c r="FK130" s="779">
        <f>INDEX(Busan!$A$1:$P$264,FK$5,$C130)/1000</f>
        <v>3.492</v>
      </c>
      <c r="FL130" s="779">
        <f>INDEX(Busan!$A$1:$P$264,FL$5,$C130)/1000</f>
        <v>4.5759999999999996</v>
      </c>
      <c r="FM130" s="779">
        <f>INDEX(Busan!$A$1:$P$264,FM$5,$C130)/1000</f>
        <v>4.7910000000000004</v>
      </c>
      <c r="FN130" s="779">
        <f>INDEX(Busan!$A$1:$P$264,FN$5,$C130)/1000</f>
        <v>3.9750000000000001</v>
      </c>
      <c r="FO130" s="779">
        <f>INDEX(Busan!$A$1:$P$264,FO$5,$C130)/1000</f>
        <v>4.5439999999999996</v>
      </c>
      <c r="FP130" s="779">
        <f>INDEX(Busan!$A$1:$P$264,FP$5,$C130)/1000</f>
        <v>4.2130000000000001</v>
      </c>
      <c r="FQ130" s="779">
        <f>INDEX(Busan!$A$1:$P$264,FQ$5,$C130)/1000</f>
        <v>5.742</v>
      </c>
      <c r="FR130" s="779">
        <f>INDEX(Busan!$A$1:$P$264,FR$5,$C130)/1000</f>
        <v>4.2149999999999999</v>
      </c>
      <c r="FS130" s="779">
        <f>INDEX(Busan!$A$1:$P$264,FS$5,$C130)/1000</f>
        <v>4.0919999999999996</v>
      </c>
      <c r="FT130" s="779">
        <f>INDEX(Busan!$A$1:$P$264,FT$5,$C130)/1000</f>
        <v>4.1440000000000001</v>
      </c>
      <c r="FU130" s="779">
        <f>INDEX(Busan!$A$1:$P$264,FU$5,$C130)/1000</f>
        <v>1.79</v>
      </c>
      <c r="FV130" s="779">
        <f>INDEX(Busan!$A$1:$P$264,FV$5,$C130)/1000</f>
        <v>4.3860000000000001</v>
      </c>
      <c r="FW130" s="779">
        <f>INDEX(Busan!$A$1:$P$264,FW$5,$C130)/1000</f>
        <v>4.0179999999999998</v>
      </c>
      <c r="FX130" s="779">
        <f>INDEX(Busan!$A$1:$P$264,FX$5,$C130)/1000</f>
        <v>3.3130000000000002</v>
      </c>
      <c r="FY130" s="779">
        <f>INDEX(Busan!$A$1:$P$264,FY$5,$C130)/1000</f>
        <v>4.0449999999999999</v>
      </c>
      <c r="FZ130" s="779">
        <f>INDEX(Busan!$A$1:$P$264,FZ$5,$C130)/1000</f>
        <v>5.0730000000000004</v>
      </c>
      <c r="GA130" s="779">
        <f>INDEX(Busan!$A$1:$P$264,GA$5,$C130)/1000</f>
        <v>5.1854873079999999</v>
      </c>
      <c r="GB130" s="779">
        <f>INDEX(Busan!$A$1:$P$264,GB$5,$C130)/1000</f>
        <v>9.5322260839999995</v>
      </c>
      <c r="GC130" s="779">
        <f>INDEX(Busan!$A$1:$P$264,GC$5,$C130)/1000</f>
        <v>4.5401399140000001</v>
      </c>
      <c r="GD130" s="779">
        <f>INDEX(Busan!$A$1:$P$264,GD$5,$C130)/1000</f>
        <v>8.1279417180000006</v>
      </c>
      <c r="GE130" s="779">
        <f>INDEX(Busan!$A$1:$P$264,GE$5,$C130)/1000</f>
        <v>16.41118805</v>
      </c>
      <c r="GF130" s="779"/>
      <c r="GG130" s="779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173"/>
      <c r="GU130" s="173"/>
      <c r="GV130" s="173"/>
    </row>
    <row r="131" spans="1:208" s="492" customFormat="1">
      <c r="A131" s="11"/>
      <c r="B131" s="190"/>
      <c r="C131" s="190">
        <f>C130+1</f>
        <v>15</v>
      </c>
      <c r="D131" s="189" t="s">
        <v>501</v>
      </c>
      <c r="E131" s="190" t="s">
        <v>502</v>
      </c>
      <c r="F131" s="208">
        <f>INDEX(Busan!$A$1:$P$264,F$5,$C131)/1000</f>
        <v>0.106</v>
      </c>
      <c r="G131" s="208">
        <f>INDEX(Busan!$A$1:$P$264,G$5,$C131)/1000</f>
        <v>0.157</v>
      </c>
      <c r="H131" s="208">
        <f>INDEX(Busan!$A$1:$P$264,H$5,$C131)/1000</f>
        <v>0.184</v>
      </c>
      <c r="I131" s="208">
        <f>INDEX(Busan!$A$1:$P$264,I$5,$C131)/1000</f>
        <v>0.14199999999999999</v>
      </c>
      <c r="J131" s="208">
        <f>INDEX(Busan!$A$1:$P$264,J$5,$C131)/1000</f>
        <v>0.251</v>
      </c>
      <c r="K131" s="208">
        <f>INDEX(Busan!$A$1:$P$264,K$5,$C131)/1000</f>
        <v>0.23799999999999999</v>
      </c>
      <c r="L131" s="208">
        <f>INDEX(Busan!$A$1:$P$264,L$5,$C131)/1000</f>
        <v>0.183</v>
      </c>
      <c r="M131" s="208">
        <f>INDEX(Busan!$A$1:$P$264,M$5,$C131)/1000</f>
        <v>0.22500000000000001</v>
      </c>
      <c r="N131" s="208">
        <f>INDEX(Busan!$A$1:$P$264,N$5,$C131)/1000</f>
        <v>0.45900000000000002</v>
      </c>
      <c r="O131" s="208">
        <f>INDEX(Busan!$A$1:$P$264,O$5,$C131)/1000</f>
        <v>0.40300000000000002</v>
      </c>
      <c r="P131" s="208">
        <f>INDEX(Busan!$A$1:$P$264,P$5,$C131)/1000</f>
        <v>0.31900000000000001</v>
      </c>
      <c r="Q131" s="208">
        <f>INDEX(Busan!$A$1:$P$264,Q$5,$C131)/1000</f>
        <v>0.17899999999999999</v>
      </c>
      <c r="R131" s="208">
        <f>INDEX(Busan!$A$1:$P$264,R$5,$C131)/1000</f>
        <v>0.26400000000000001</v>
      </c>
      <c r="S131" s="208">
        <f>INDEX(Busan!$A$1:$P$264,S$5,$C131)/1000</f>
        <v>0.22500000000000001</v>
      </c>
      <c r="T131" s="208">
        <f>INDEX(Busan!$A$1:$P$264,T$5,$C131)/1000</f>
        <v>0.40400000000000003</v>
      </c>
      <c r="U131" s="208">
        <f>INDEX(Busan!$A$1:$P$264,U$5,$C131)/1000</f>
        <v>0.42199999999999999</v>
      </c>
      <c r="V131" s="208">
        <f>INDEX(Busan!$A$1:$P$264,V$5,$C131)/1000</f>
        <v>0.40799999999999997</v>
      </c>
      <c r="W131" s="208">
        <f>INDEX(Busan!$A$1:$P$264,W$5,$C131)/1000</f>
        <v>0.36599999999999999</v>
      </c>
      <c r="X131" s="208">
        <f>INDEX(Busan!$A$1:$P$264,X$5,$C131)/1000</f>
        <v>0.38400000000000001</v>
      </c>
      <c r="Y131" s="208">
        <f>INDEX(Busan!$A$1:$P$264,Y$5,$C131)/1000</f>
        <v>0.53</v>
      </c>
      <c r="Z131" s="208">
        <f>INDEX(Busan!$A$1:$P$264,Z$5,$C131)/1000</f>
        <v>0.33400000000000002</v>
      </c>
      <c r="AA131" s="208">
        <f>INDEX(Busan!$A$1:$P$264,AA$5,$C131)/1000</f>
        <v>0.42899999999999999</v>
      </c>
      <c r="AB131" s="208">
        <f>INDEX(Busan!$A$1:$P$264,AB$5,$C131)/1000</f>
        <v>0.29299999999999998</v>
      </c>
      <c r="AC131" s="208">
        <f>INDEX(Busan!$A$1:$P$264,AC$5,$C131)/1000</f>
        <v>0.26400000000000001</v>
      </c>
      <c r="AD131" s="208">
        <f>INDEX(Busan!$A$1:$P$264,AD$5,$C131)/1000</f>
        <v>0.49792599999999998</v>
      </c>
      <c r="AE131" s="208">
        <f>INDEX(Busan!$A$1:$P$264,AE$5,$C131)/1000</f>
        <v>0.36184699999999997</v>
      </c>
      <c r="AF131" s="208">
        <f>INDEX(Busan!$A$1:$P$264,AF$5,$C131)/1000</f>
        <v>0.32642500000000002</v>
      </c>
      <c r="AG131" s="208">
        <f>INDEX(Busan!$A$1:$P$264,AG$5,$C131)/1000</f>
        <v>0.45500000000000002</v>
      </c>
      <c r="AH131" s="208">
        <f>INDEX(Busan!$A$1:$P$264,AH$5,$C131)/1000</f>
        <v>0.432</v>
      </c>
      <c r="AI131" s="208">
        <f>INDEX(Busan!$A$1:$P$264,AI$5,$C131)/1000</f>
        <v>0.36299999999999999</v>
      </c>
      <c r="AJ131" s="208">
        <f>INDEX(Busan!$A$1:$P$264,AJ$5,$C131)/1000</f>
        <v>0.48399999999999999</v>
      </c>
      <c r="AK131" s="208">
        <f>INDEX(Busan!$A$1:$P$264,AK$5,$C131)/1000</f>
        <v>0.42199999999999999</v>
      </c>
      <c r="AL131" s="208">
        <f>INDEX(Busan!$A$1:$P$264,AL$5,$C131)/1000</f>
        <v>0.41199999999999998</v>
      </c>
      <c r="AM131" s="208">
        <f>INDEX(Busan!$A$1:$P$264,AM$5,$C131)/1000</f>
        <v>0.35099999999999998</v>
      </c>
      <c r="AN131" s="208">
        <f>INDEX(Busan!$A$1:$P$264,AN$5,$C131)/1000</f>
        <v>0.25900000000000001</v>
      </c>
      <c r="AO131" s="208">
        <f>INDEX(Busan!$A$1:$P$264,AO$5,$C131)/1000</f>
        <v>0.30599999999999999</v>
      </c>
      <c r="AP131" s="208">
        <f>INDEX(Busan!$A$1:$P$264,AP$5,$C131)/1000</f>
        <v>0.312</v>
      </c>
      <c r="AQ131" s="208">
        <f>INDEX(Busan!$A$1:$P$264,AQ$5,$C131)/1000</f>
        <v>0.375</v>
      </c>
      <c r="AR131" s="208">
        <f>INDEX(Busan!$A$1:$P$264,AR$5,$C131)/1000</f>
        <v>0.40500000000000003</v>
      </c>
      <c r="AS131" s="208">
        <f>INDEX(Busan!$A$1:$P$264,AS$5,$C131)/1000</f>
        <v>0.45900000000000002</v>
      </c>
      <c r="AT131" s="208">
        <f>INDEX(Busan!$A$1:$P$264,AT$5,$C131)/1000</f>
        <v>0.39600000000000002</v>
      </c>
      <c r="AU131" s="208">
        <f>INDEX(Busan!$A$1:$P$264,AU$5,$C131)/1000</f>
        <v>0.28799999999999998</v>
      </c>
      <c r="AV131" s="208">
        <f>INDEX(Busan!$A$1:$P$264,AV$5,$C131)/1000</f>
        <v>0.35799999999999998</v>
      </c>
      <c r="AW131" s="208">
        <f>INDEX(Busan!$A$1:$P$264,AW$5,$C131)/1000</f>
        <v>0.40600000000000003</v>
      </c>
      <c r="AX131" s="208">
        <f>INDEX(Busan!$A$1:$P$264,AX$5,$C131)/1000</f>
        <v>0.42399999999999999</v>
      </c>
      <c r="AY131" s="208">
        <f>INDEX(Busan!$A$1:$P$264,AY$5,$C131)/1000</f>
        <v>0.36</v>
      </c>
      <c r="AZ131" s="208">
        <f>INDEX(Busan!$A$1:$P$264,AZ$5,$C131)/1000</f>
        <v>0.45600000000000002</v>
      </c>
      <c r="BA131" s="208">
        <f>INDEX(Busan!$A$1:$P$264,BA$5,$C131)/1000</f>
        <v>0.32400000000000001</v>
      </c>
      <c r="BB131" s="208">
        <f>INDEX(Busan!$A$1:$P$264,BB$5,$C131)/1000</f>
        <v>0.248</v>
      </c>
      <c r="BC131" s="208">
        <f>INDEX(Busan!$A$1:$P$264,BC$5,$C131)/1000</f>
        <v>0.36</v>
      </c>
      <c r="BD131" s="208">
        <f>INDEX(Busan!$A$1:$P$264,BD$5,$C131)/1000</f>
        <v>0.33100000000000002</v>
      </c>
      <c r="BE131" s="208">
        <f>INDEX(Busan!$A$1:$P$264,BE$5,$C131)/1000</f>
        <v>0.58899999999999997</v>
      </c>
      <c r="BF131" s="208">
        <f>INDEX(Busan!$A$1:$P$264,BF$5,$C131)/1000</f>
        <v>0.39</v>
      </c>
      <c r="BG131" s="208">
        <f>INDEX(Busan!$A$1:$P$264,BG$5,$C131)/1000</f>
        <v>0.252</v>
      </c>
      <c r="BH131" s="7">
        <f>INDEX(Busan!$A$1:$P$264,BH$5,$C131)/1000</f>
        <v>0.48299999999999998</v>
      </c>
      <c r="BI131" s="482">
        <f>INDEX(Busan!$A$1:$P$264,BI$5,$C131)/1000</f>
        <v>0.39100000000000001</v>
      </c>
      <c r="BJ131" s="482">
        <f>INDEX(Busan!$A$1:$P$264,BJ$5,$C131)/1000</f>
        <v>0.45900000000000002</v>
      </c>
      <c r="BK131" s="482">
        <f>INDEX(Busan!$A$1:$P$264,BK$5,$C131)/1000</f>
        <v>0.51900000000000002</v>
      </c>
      <c r="BL131" s="482">
        <f>INDEX(Busan!$A$1:$P$264,BL$5,$C131)/1000</f>
        <v>0.40600000000000003</v>
      </c>
      <c r="BM131" s="482">
        <f>INDEX(Busan!$A$1:$P$264,BM$5,$C131)/1000</f>
        <v>0.31900000000000001</v>
      </c>
      <c r="BN131" s="482">
        <f>INDEX(Busan!$A$1:$P$264,BN$5,$C131)/1000</f>
        <v>0.47</v>
      </c>
      <c r="BO131" s="780">
        <f>INDEX(Busan!$A$1:$P$264,BO$5,$C131)/1000</f>
        <v>0.42399999999999999</v>
      </c>
      <c r="BP131" s="779">
        <f>INDEX(Busan!$A$1:$P$264,BP$5,$C131)/1000</f>
        <v>0.374</v>
      </c>
      <c r="BQ131" s="779">
        <f>INDEX(Busan!$A$1:$P$264,BQ$5,$C131)/1000</f>
        <v>0.48099999999999987</v>
      </c>
      <c r="BR131" s="779">
        <f>INDEX(Busan!$A$1:$P$264,BR$5,$C131)/1000</f>
        <v>0.39900000000000002</v>
      </c>
      <c r="BS131" s="779">
        <f>INDEX(Busan!$A$1:$P$264,BS$5,$C131)/1000</f>
        <v>0.43599999999999994</v>
      </c>
      <c r="BT131" s="779">
        <f>INDEX(Busan!$A$1:$P$264,BT$5,$C131)/1000</f>
        <v>0.53200000000000003</v>
      </c>
      <c r="BU131" s="779">
        <f>INDEX(Busan!$A$1:$P$264,BU$5,$C131)/1000</f>
        <v>0.23700000000000013</v>
      </c>
      <c r="BV131" s="779">
        <f>INDEX(Busan!$A$1:$P$264,BV$5,$C131)/1000</f>
        <v>0.44599999999999973</v>
      </c>
      <c r="BW131" s="779">
        <f>INDEX(Busan!$A$1:$P$264,BW$5,$C131)/1000</f>
        <v>0.53500000000000103</v>
      </c>
      <c r="BX131" s="779">
        <f>INDEX(Busan!$A$1:$P$264,BX$5,$C131)/1000</f>
        <v>0.35000000000000142</v>
      </c>
      <c r="BY131" s="779">
        <f>INDEX(Busan!$A$1:$P$264,BY$5,$C131)/1000</f>
        <v>0.35799999999999965</v>
      </c>
      <c r="BZ131" s="779">
        <f>INDEX(Busan!$A$1:$P$264,BZ$5,$C131)/1000</f>
        <v>0.44100000000000072</v>
      </c>
      <c r="CA131" s="780">
        <f>INDEX(Busan!$A$1:$P$264,CA$5,$C131)/1000</f>
        <v>0.16699999999999984</v>
      </c>
      <c r="CB131" s="779">
        <f>INDEX(Busan!$A$1:$P$264,CB$5,$C131)/1000</f>
        <v>0.36699999999999999</v>
      </c>
      <c r="CC131" s="779">
        <f>INDEX(Busan!$A$1:$P$264,CC$5,$C131)/1000</f>
        <v>0.39000000000000057</v>
      </c>
      <c r="CD131" s="779">
        <f>INDEX(Busan!$A$1:$P$264,CD$5,$C131)/1000</f>
        <v>0.19599999999999995</v>
      </c>
      <c r="CE131" s="779">
        <f>INDEX(Busan!$A$1:$P$264,CE$5,$C131)/1000</f>
        <v>0.41999999999999993</v>
      </c>
      <c r="CF131" s="779">
        <f>INDEX(Busan!$A$1:$P$264,CF$5,$C131)/1000</f>
        <v>0.22400000000000109</v>
      </c>
      <c r="CG131" s="779">
        <f>INDEX(Busan!$A$1:$P$264,CG$5,$C131)/1000</f>
        <v>0.71300000000000008</v>
      </c>
      <c r="CH131" s="779">
        <f>INDEX(Busan!$A$1:$P$264,CH$5,$C131)/1000</f>
        <v>0.20800000000000016</v>
      </c>
      <c r="CI131" s="779">
        <f>INDEX(Busan!$A$1:$P$264,CI$5,$C131)/1000</f>
        <v>0.49500000000000011</v>
      </c>
      <c r="CJ131" s="779">
        <f>INDEX(Busan!$A$1:$P$264,CJ$5,$C131)/1000</f>
        <v>0.49300000000000033</v>
      </c>
      <c r="CK131" s="779">
        <f>INDEX(Busan!$A$1:$P$264,CK$5,$C131)/1000</f>
        <v>0.16800000000000015</v>
      </c>
      <c r="CL131" s="779">
        <f>INDEX(Busan!$A$1:$P$264,CL$5,$C131)/1000</f>
        <v>0.39500000000000002</v>
      </c>
      <c r="CM131" s="779">
        <f>INDEX(Busan!$A$1:$P$264,CM$5,$C131)/1000</f>
        <v>0.28299999999999997</v>
      </c>
      <c r="CN131" s="779">
        <f>INDEX(Busan!$A$1:$P$264,CN$5,$C131)/1000</f>
        <v>0.13300000000000001</v>
      </c>
      <c r="CO131" s="779">
        <f>INDEX(Busan!$A$1:$P$264,CO$5,$C131)/1000</f>
        <v>0.129</v>
      </c>
      <c r="CP131" s="779">
        <f>INDEX(Busan!$A$1:$P$264,CP$5,$C131)/1000</f>
        <v>0.308</v>
      </c>
      <c r="CQ131" s="779">
        <f>INDEX(Busan!$A$1:$P$264,CQ$5,$C131)/1000</f>
        <v>0.23300000000000001</v>
      </c>
      <c r="CR131" s="779">
        <f>INDEX(Busan!$A$1:$P$264,CR$5,$C131)/1000</f>
        <v>0.28000000000000003</v>
      </c>
      <c r="CS131" s="779">
        <f>INDEX(Busan!$A$1:$P$264,CS$5,$C131)/1000</f>
        <v>0.41399999999999998</v>
      </c>
      <c r="CT131" s="779">
        <f>INDEX(Busan!$A$1:$P$264,CT$5,$C131)/1000</f>
        <v>0.29799999999999999</v>
      </c>
      <c r="CU131" s="779">
        <f>INDEX(Busan!$A$1:$P$264,CU$5,$C131)/1000</f>
        <v>0.24399999999999999</v>
      </c>
      <c r="CV131" s="779">
        <f>INDEX(Busan!$A$1:$P$264,CV$5,$C131)/1000</f>
        <v>0.33500000000000002</v>
      </c>
      <c r="CW131" s="779">
        <f>INDEX(Busan!$A$1:$P$264,CW$5,$C131)/1000</f>
        <v>0.27100000000000002</v>
      </c>
      <c r="CX131" s="779">
        <f>INDEX(Busan!$A$1:$P$264,CX$5,$C131)/1000</f>
        <v>0.32900000000000001</v>
      </c>
      <c r="CY131" s="779">
        <f>INDEX(Busan!$A$1:$P$264,CY$5,$C131)/1000</f>
        <v>0.313</v>
      </c>
      <c r="CZ131" s="779">
        <f>INDEX(Busan!$A$1:$P$264,CZ$5,$C131)/1000</f>
        <v>0.26</v>
      </c>
      <c r="DA131" s="779">
        <f>INDEX(Busan!$A$1:$P$264,DA$5,$C131)/1000</f>
        <v>0.252</v>
      </c>
      <c r="DB131" s="779">
        <f>INDEX(Busan!$A$1:$P$264,DB$5,$C131)/1000</f>
        <v>0.48699999999999999</v>
      </c>
      <c r="DC131" s="779">
        <f>INDEX(Busan!$A$1:$P$264,DC$5,$C131)/1000</f>
        <v>0.437</v>
      </c>
      <c r="DD131" s="779">
        <f>INDEX(Busan!$A$1:$P$264,DD$5,$C131)/1000</f>
        <v>0.36599999999999999</v>
      </c>
      <c r="DE131" s="779">
        <f>INDEX(Busan!$A$1:$P$264,DE$5,$C131)/1000</f>
        <v>0.41799999999999998</v>
      </c>
      <c r="DF131" s="779">
        <f>INDEX(Busan!$A$1:$P$264,DF$5,$C131)/1000</f>
        <v>0.185</v>
      </c>
      <c r="DG131" s="779">
        <f>INDEX(Busan!$A$1:$P$264,DG$5,$C131)/1000</f>
        <v>0.49299999999999999</v>
      </c>
      <c r="DH131" s="779">
        <f>INDEX(Busan!$A$1:$P$264,DH$5,$C131)/1000</f>
        <v>0.44500000000000001</v>
      </c>
      <c r="DI131" s="779">
        <f>INDEX(Busan!$A$1:$P$264,DI$5,$C131)/1000</f>
        <v>0.314</v>
      </c>
      <c r="DJ131" s="779">
        <f>INDEX(Busan!$A$1:$P$264,DJ$5,$C131)/1000</f>
        <v>0.27400000000000002</v>
      </c>
      <c r="DK131" s="779">
        <f>INDEX(Busan!$A$1:$P$264,DK$5,$C131)/1000</f>
        <v>0.20599999999999999</v>
      </c>
      <c r="DL131" s="779">
        <f>INDEX(Busan!$A$1:$P$264,DL$5,$C131)/1000</f>
        <v>9.1999999999999998E-2</v>
      </c>
      <c r="DM131" s="779">
        <f>INDEX(Busan!$A$1:$P$264,DM$5,$C131)/1000</f>
        <v>6.2E-2</v>
      </c>
      <c r="DN131" s="779">
        <f>INDEX(Busan!$A$1:$P$264,DN$5,$C131)/1000</f>
        <v>0.36799999999999999</v>
      </c>
      <c r="DO131" s="779">
        <f>INDEX(Busan!$A$1:$P$264,DO$5,$C131)/1000</f>
        <v>0.28000000000000003</v>
      </c>
      <c r="DP131" s="779">
        <f>INDEX(Busan!$A$1:$P$264,DP$5,$C131)/1000</f>
        <v>0.24099999999999999</v>
      </c>
      <c r="DQ131" s="779">
        <f>INDEX(Busan!$A$1:$P$264,DQ$5,$C131)/1000</f>
        <v>0.16</v>
      </c>
      <c r="DR131" s="779">
        <f>INDEX(Busan!$A$1:$P$264,DR$5,$C131)/1000</f>
        <v>0.22800000000000001</v>
      </c>
      <c r="DS131" s="779">
        <f>INDEX(Busan!$A$1:$P$264,DS$5,$C131)/1000</f>
        <v>0.17899999999999999</v>
      </c>
      <c r="DT131" s="779">
        <f>INDEX(Busan!$A$1:$P$264,DT$5,$C131)/1000</f>
        <v>0.14099999999999999</v>
      </c>
      <c r="DU131" s="779">
        <f>INDEX(Busan!$A$1:$P$264,DU$5,$C131)/1000</f>
        <v>0.21299999999999999</v>
      </c>
      <c r="DV131" s="779">
        <f>INDEX(Busan!$A$1:$P$264,DV$5,$C131)/1000</f>
        <v>0.129</v>
      </c>
      <c r="DW131" s="779">
        <f>INDEX(Busan!$A$1:$P$264,DW$5,$C131)/1000</f>
        <v>0.17899999999999999</v>
      </c>
      <c r="DX131" s="779">
        <f>INDEX(Busan!$A$1:$P$264,DX$5,$C131)/1000</f>
        <v>0.29199999999999998</v>
      </c>
      <c r="DY131" s="779">
        <f>INDEX(Busan!$A$1:$P$264,DY$5,$C131)/1000</f>
        <v>0.21099999999999999</v>
      </c>
      <c r="DZ131" s="779">
        <f>INDEX(Busan!$A$1:$P$264,DZ$5,$C131)/1000</f>
        <v>0.16300000000000001</v>
      </c>
      <c r="EA131" s="779">
        <f>INDEX(Busan!$A$1:$P$264,EA$5,$C131)/1000</f>
        <v>0.17199999999999999</v>
      </c>
      <c r="EB131" s="779">
        <f>INDEX(Busan!$A$1:$P$264,EB$5,$C131)/1000</f>
        <v>0.27100000000000002</v>
      </c>
      <c r="EC131" s="779">
        <f>INDEX(Busan!$A$1:$P$264,EC$5,$C131)/1000</f>
        <v>0.29599999999999999</v>
      </c>
      <c r="ED131" s="779">
        <f>INDEX(Busan!$A$1:$P$264,ED$5,$C131)/1000</f>
        <v>0.18099999999999999</v>
      </c>
      <c r="EE131" s="779">
        <f>INDEX(Busan!$A$1:$P$264,EE$5,$C131)/1000</f>
        <v>0.16800000000000001</v>
      </c>
      <c r="EF131" s="779">
        <f>INDEX(Busan!$A$1:$P$264,EF$5,$C131)/1000</f>
        <v>0.10299999999999999</v>
      </c>
      <c r="EG131" s="779">
        <f>INDEX(Busan!$A$1:$P$264,EG$5,$C131)/1000</f>
        <v>0.29599999999999999</v>
      </c>
      <c r="EH131" s="779">
        <f>INDEX(Busan!$A$1:$P$264,EH$5,$C131)/1000</f>
        <v>0.29599999999999999</v>
      </c>
      <c r="EI131" s="779">
        <f>INDEX(Busan!$A$1:$P$264,EI$5,$C131)/1000</f>
        <v>8.5000000000000006E-2</v>
      </c>
      <c r="EJ131" s="779">
        <f>INDEX(Busan!$A$1:$P$264,EJ$5,$C131)/1000</f>
        <v>0.191</v>
      </c>
      <c r="EK131" s="779">
        <f>INDEX(Busan!$A$1:$P$264,EK$5,$C131)/1000</f>
        <v>0.28000000000000003</v>
      </c>
      <c r="EL131" s="779">
        <f>INDEX(Busan!$A$1:$P$264,EL$5,$C131)/1000</f>
        <v>0.20399999999999999</v>
      </c>
      <c r="EM131" s="779">
        <f>INDEX(Busan!$A$1:$P$264,EM$5,$C131)/1000</f>
        <v>0.254</v>
      </c>
      <c r="EN131" s="779">
        <f>INDEX(Busan!$A$1:$P$264,EN$5,$C131)/1000</f>
        <v>5.7000000000000002E-2</v>
      </c>
      <c r="EO131" s="779">
        <f>INDEX(Busan!$A$1:$P$264,EO$5,$C131)/1000</f>
        <v>0.29499999999999998</v>
      </c>
      <c r="EP131" s="779">
        <f>INDEX(Busan!$A$1:$P$264,EP$5,$C131)/1000</f>
        <v>0.47099999999999997</v>
      </c>
      <c r="EQ131" s="779">
        <f>INDEX(Busan!$A$1:$P$264,EQ$5,$C131)/1000</f>
        <v>0.46500000000000002</v>
      </c>
      <c r="ER131" s="779">
        <f>INDEX(Busan!$A$1:$P$264,ER$5,$C131)/1000</f>
        <v>0.372</v>
      </c>
      <c r="ES131" s="779">
        <f>INDEX(Busan!$A$1:$P$264,ES$5,$C131)/1000</f>
        <v>0.48099999999999998</v>
      </c>
      <c r="ET131" s="779">
        <f>INDEX(Busan!$A$1:$P$264,ET$5,$C131)/1000</f>
        <v>0.36899999999999999</v>
      </c>
      <c r="EU131" s="779">
        <f>INDEX(Busan!$A$1:$P$264,EU$5,$C131)/1000</f>
        <v>0.22800000000000001</v>
      </c>
      <c r="EV131" s="779">
        <f>INDEX(Busan!$A$1:$P$264,EV$5,$C131)/1000</f>
        <v>0.25800000000000001</v>
      </c>
      <c r="EW131" s="779">
        <f>INDEX(Busan!$A$1:$P$264,EW$5,$C131)/1000</f>
        <v>0.3</v>
      </c>
      <c r="EX131" s="779">
        <f>INDEX(Busan!$A$1:$P$264,EX$5,$C131)/1000</f>
        <v>0.124</v>
      </c>
      <c r="EY131" s="779">
        <f>INDEX(Busan!$A$1:$P$264,EY$5,$C131)/1000</f>
        <v>0.27700000000000002</v>
      </c>
      <c r="EZ131" s="779">
        <f>INDEX(Busan!$A$1:$P$264,EZ$5,$C131)/1000</f>
        <v>0.20100000000000001</v>
      </c>
      <c r="FA131" s="779">
        <f>INDEX(Busan!$A$1:$P$264,FA$5,$C131)/1000</f>
        <v>0.55200000000000005</v>
      </c>
      <c r="FB131" s="779">
        <f>INDEX(Busan!$A$1:$P$264,FB$5,$C131)/1000</f>
        <v>0.32</v>
      </c>
      <c r="FC131" s="779">
        <f>INDEX(Busan!$A$1:$P$264,FC$5,$C131)/1000</f>
        <v>0.23599999999999999</v>
      </c>
      <c r="FD131" s="779">
        <f>INDEX(Busan!$A$1:$P$264,FD$5,$C131)/1000</f>
        <v>0.34200000000000003</v>
      </c>
      <c r="FE131" s="779">
        <f>INDEX(Busan!$A$1:$P$264,FE$5,$C131)/1000</f>
        <v>0.34799999999999998</v>
      </c>
      <c r="FF131" s="779">
        <f>INDEX(Busan!$A$1:$P$264,FF$5,$C131)/1000</f>
        <v>0.49199999999999999</v>
      </c>
      <c r="FG131" s="779">
        <f>INDEX(Busan!$A$1:$P$264,FG$5,$C131)/1000</f>
        <v>0.73899999999999999</v>
      </c>
      <c r="FH131" s="779">
        <f>INDEX(Busan!$A$1:$P$264,FH$5,$C131)/1000</f>
        <v>0.45100000000000001</v>
      </c>
      <c r="FI131" s="779">
        <f>INDEX(Busan!$A$1:$P$264,FI$5,$C131)/1000</f>
        <v>0.65300000000000002</v>
      </c>
      <c r="FJ131" s="779">
        <f>INDEX(Busan!$A$1:$P$264,FJ$5,$C131)/1000</f>
        <v>0.44900000000000001</v>
      </c>
      <c r="FK131" s="779">
        <f>INDEX(Busan!$A$1:$P$264,FK$5,$C131)/1000</f>
        <v>8.2000000000000003E-2</v>
      </c>
      <c r="FL131" s="779">
        <f>INDEX(Busan!$A$1:$P$264,FL$5,$C131)/1000</f>
        <v>0.40400000000000003</v>
      </c>
      <c r="FM131" s="779">
        <f>INDEX(Busan!$A$1:$P$264,FM$5,$C131)/1000</f>
        <v>0.46700000000000003</v>
      </c>
      <c r="FN131" s="779">
        <f>INDEX(Busan!$A$1:$P$264,FN$5,$C131)/1000</f>
        <v>0.33900000000000002</v>
      </c>
      <c r="FO131" s="779">
        <f>INDEX(Busan!$A$1:$P$264,FO$5,$C131)/1000</f>
        <v>0.47199999999999998</v>
      </c>
      <c r="FP131" s="779">
        <f>INDEX(Busan!$A$1:$P$264,FP$5,$C131)/1000</f>
        <v>0.312</v>
      </c>
      <c r="FQ131" s="779">
        <f>INDEX(Busan!$A$1:$P$264,FQ$5,$C131)/1000</f>
        <v>0.38600000000000001</v>
      </c>
      <c r="FR131" s="779">
        <f>INDEX(Busan!$A$1:$P$264,FR$5,$C131)/1000</f>
        <v>0.33500000000000002</v>
      </c>
      <c r="FS131" s="779">
        <f>INDEX(Busan!$A$1:$P$264,FS$5,$C131)/1000</f>
        <v>0.254</v>
      </c>
      <c r="FT131" s="779">
        <f>INDEX(Busan!$A$1:$P$264,FT$5,$C131)/1000</f>
        <v>0.21099999999999999</v>
      </c>
      <c r="FU131" s="779">
        <f>INDEX(Busan!$A$1:$P$264,FU$5,$C131)/1000</f>
        <v>-0.28599999999999998</v>
      </c>
      <c r="FV131" s="779">
        <f>INDEX(Busan!$A$1:$P$264,FV$5,$C131)/1000</f>
        <v>0.52400000000000002</v>
      </c>
      <c r="FW131" s="779">
        <f>INDEX(Busan!$A$1:$P$264,FW$5,$C131)/1000</f>
        <v>0.25900000000000001</v>
      </c>
      <c r="FX131" s="779">
        <f>INDEX(Busan!$A$1:$P$264,FX$5,$C131)/1000</f>
        <v>0.28100000000000003</v>
      </c>
      <c r="FY131" s="779">
        <f>INDEX(Busan!$A$1:$P$264,FY$5,$C131)/1000</f>
        <v>0.46100000000000002</v>
      </c>
      <c r="FZ131" s="779">
        <f>INDEX(Busan!$A$1:$P$264,FZ$5,$C131)/1000</f>
        <v>0.24099999999999999</v>
      </c>
      <c r="GA131" s="779">
        <f>INDEX(Busan!$A$1:$P$264,GA$5,$C131)/1000</f>
        <v>0.34481096999999999</v>
      </c>
      <c r="GB131" s="779">
        <f>INDEX(Busan!$A$1:$P$264,GB$5,$C131)/1000</f>
        <v>0.41324434500000001</v>
      </c>
      <c r="GC131" s="779">
        <f>INDEX(Busan!$A$1:$P$264,GC$5,$C131)/1000</f>
        <v>0.29181765000000004</v>
      </c>
      <c r="GD131" s="779">
        <f>INDEX(Busan!$A$1:$P$264,GD$5,$C131)/1000</f>
        <v>0.31729826999999999</v>
      </c>
      <c r="GE131" s="779">
        <f>INDEX(Busan!$A$1:$P$264,GE$5,$C131)/1000</f>
        <v>0.27964747999999995</v>
      </c>
      <c r="GF131" s="779"/>
      <c r="GG131" s="779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9"/>
      <c r="GU131" s="9"/>
      <c r="GV131" s="9"/>
      <c r="GW131"/>
      <c r="GX131"/>
      <c r="GY131"/>
      <c r="GZ131"/>
    </row>
    <row r="132" spans="1:208" s="499" customFormat="1">
      <c r="A132" s="173"/>
      <c r="B132" s="197"/>
      <c r="C132" s="197"/>
      <c r="D132" s="776" t="s">
        <v>503</v>
      </c>
      <c r="E132" s="197" t="s">
        <v>496</v>
      </c>
      <c r="F132" s="198"/>
      <c r="G132" s="198"/>
      <c r="H132" s="198"/>
      <c r="I132" s="198"/>
      <c r="J132" s="198"/>
      <c r="K132" s="198"/>
      <c r="L132" s="198"/>
      <c r="M132" s="198"/>
      <c r="N132" s="198"/>
      <c r="O132" s="198"/>
      <c r="P132" s="198"/>
      <c r="Q132" s="198"/>
      <c r="R132" s="198"/>
      <c r="S132" s="198"/>
      <c r="T132" s="198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  <c r="AS132" s="198"/>
      <c r="AT132" s="198"/>
      <c r="AU132" s="198"/>
      <c r="AV132" s="198"/>
      <c r="AW132" s="198"/>
      <c r="AX132" s="198"/>
      <c r="AY132" s="198"/>
      <c r="AZ132" s="198"/>
      <c r="BA132" s="198"/>
      <c r="BB132" s="198"/>
      <c r="BC132" s="198"/>
      <c r="BD132" s="198"/>
      <c r="BE132" s="198"/>
      <c r="BF132" s="198"/>
      <c r="BG132" s="198"/>
      <c r="BH132" s="198"/>
      <c r="BI132" s="475"/>
      <c r="BJ132" s="475"/>
      <c r="BK132" s="475"/>
      <c r="BL132" s="475"/>
      <c r="BM132" s="475"/>
      <c r="BN132" s="475"/>
      <c r="BO132" s="778">
        <f t="shared" ref="BO132:CT132" si="861">BO128-BO130-BO131</f>
        <v>-4.9960036108132044E-16</v>
      </c>
      <c r="BP132" s="777">
        <f t="shared" si="861"/>
        <v>0</v>
      </c>
      <c r="BQ132" s="777">
        <f t="shared" si="861"/>
        <v>0</v>
      </c>
      <c r="BR132" s="777">
        <f t="shared" si="861"/>
        <v>0</v>
      </c>
      <c r="BS132" s="777">
        <f t="shared" si="861"/>
        <v>0</v>
      </c>
      <c r="BT132" s="777">
        <f t="shared" si="861"/>
        <v>0</v>
      </c>
      <c r="BU132" s="777">
        <f t="shared" si="861"/>
        <v>0</v>
      </c>
      <c r="BV132" s="777">
        <f t="shared" si="861"/>
        <v>0</v>
      </c>
      <c r="BW132" s="777">
        <f t="shared" si="861"/>
        <v>1.7763568394002505E-15</v>
      </c>
      <c r="BX132" s="777">
        <f t="shared" si="861"/>
        <v>1.7763568394002505E-15</v>
      </c>
      <c r="BY132" s="777">
        <f t="shared" si="861"/>
        <v>0</v>
      </c>
      <c r="BZ132" s="777">
        <f t="shared" si="861"/>
        <v>0</v>
      </c>
      <c r="CA132" s="778">
        <f t="shared" si="861"/>
        <v>0</v>
      </c>
      <c r="CB132" s="777">
        <f t="shared" si="861"/>
        <v>0</v>
      </c>
      <c r="CC132" s="777">
        <f t="shared" si="861"/>
        <v>8.8817841970012523E-16</v>
      </c>
      <c r="CD132" s="777">
        <f t="shared" si="861"/>
        <v>0</v>
      </c>
      <c r="CE132" s="777">
        <f t="shared" si="861"/>
        <v>0</v>
      </c>
      <c r="CF132" s="777">
        <f t="shared" si="861"/>
        <v>1.7763568394002505E-15</v>
      </c>
      <c r="CG132" s="777">
        <f t="shared" si="861"/>
        <v>0</v>
      </c>
      <c r="CH132" s="777">
        <f t="shared" si="861"/>
        <v>0</v>
      </c>
      <c r="CI132" s="777">
        <f t="shared" si="861"/>
        <v>0</v>
      </c>
      <c r="CJ132" s="777">
        <f t="shared" si="861"/>
        <v>0</v>
      </c>
      <c r="CK132" s="777">
        <f t="shared" si="861"/>
        <v>0</v>
      </c>
      <c r="CL132" s="777">
        <f t="shared" si="861"/>
        <v>0</v>
      </c>
      <c r="CM132" s="777">
        <f t="shared" si="861"/>
        <v>0</v>
      </c>
      <c r="CN132" s="777">
        <f t="shared" si="861"/>
        <v>0</v>
      </c>
      <c r="CO132" s="777">
        <f t="shared" si="861"/>
        <v>-4.4408920985006262E-16</v>
      </c>
      <c r="CP132" s="777">
        <f t="shared" si="861"/>
        <v>-1.0547118733938987E-15</v>
      </c>
      <c r="CQ132" s="777">
        <f t="shared" si="861"/>
        <v>5.2735593669694936E-16</v>
      </c>
      <c r="CR132" s="777">
        <f t="shared" si="861"/>
        <v>-6.6613381477509392E-16</v>
      </c>
      <c r="CS132" s="777">
        <f t="shared" si="861"/>
        <v>0</v>
      </c>
      <c r="CT132" s="777">
        <f t="shared" si="861"/>
        <v>0</v>
      </c>
      <c r="CU132" s="777">
        <f t="shared" ref="CU132:DZ132" si="862">CU128-CU130-CU131</f>
        <v>-2.2204460492503131E-16</v>
      </c>
      <c r="CV132" s="777">
        <f t="shared" si="862"/>
        <v>0</v>
      </c>
      <c r="CW132" s="777">
        <f t="shared" si="862"/>
        <v>7.7715611723760958E-16</v>
      </c>
      <c r="CX132" s="777">
        <f t="shared" si="862"/>
        <v>0</v>
      </c>
      <c r="CY132" s="777">
        <f t="shared" si="862"/>
        <v>6.106226635438361E-16</v>
      </c>
      <c r="CZ132" s="777">
        <f t="shared" si="862"/>
        <v>0</v>
      </c>
      <c r="DA132" s="777">
        <f t="shared" si="862"/>
        <v>-1.1102230246251565E-15</v>
      </c>
      <c r="DB132" s="777">
        <f t="shared" si="862"/>
        <v>-7.7715611723760958E-16</v>
      </c>
      <c r="DC132" s="777">
        <f t="shared" si="862"/>
        <v>-6.106226635438361E-16</v>
      </c>
      <c r="DD132" s="777">
        <f t="shared" si="862"/>
        <v>5.5511151231257827E-16</v>
      </c>
      <c r="DE132" s="777">
        <f t="shared" si="862"/>
        <v>-7.2164496600635175E-16</v>
      </c>
      <c r="DF132" s="777">
        <f t="shared" si="862"/>
        <v>-0.49400000000000016</v>
      </c>
      <c r="DG132" s="777">
        <f t="shared" si="862"/>
        <v>0.13300000000000034</v>
      </c>
      <c r="DH132" s="777">
        <f t="shared" si="862"/>
        <v>2.7959999999999998</v>
      </c>
      <c r="DI132" s="777">
        <f t="shared" si="862"/>
        <v>-9.6999999999999476E-2</v>
      </c>
      <c r="DJ132" s="777">
        <f t="shared" si="862"/>
        <v>-1.3999999999999346E-2</v>
      </c>
      <c r="DK132" s="777">
        <f t="shared" si="862"/>
        <v>1.036</v>
      </c>
      <c r="DL132" s="777">
        <f t="shared" si="862"/>
        <v>0</v>
      </c>
      <c r="DM132" s="777">
        <f t="shared" si="862"/>
        <v>0</v>
      </c>
      <c r="DN132" s="777">
        <f t="shared" si="862"/>
        <v>0</v>
      </c>
      <c r="DO132" s="777">
        <f t="shared" si="862"/>
        <v>0</v>
      </c>
      <c r="DP132" s="777">
        <f t="shared" si="862"/>
        <v>0</v>
      </c>
      <c r="DQ132" s="777">
        <f t="shared" si="862"/>
        <v>0</v>
      </c>
      <c r="DR132" s="777">
        <f t="shared" si="862"/>
        <v>0</v>
      </c>
      <c r="DS132" s="777">
        <f t="shared" si="862"/>
        <v>0</v>
      </c>
      <c r="DT132" s="777">
        <f t="shared" si="862"/>
        <v>0</v>
      </c>
      <c r="DU132" s="777">
        <f t="shared" si="862"/>
        <v>0</v>
      </c>
      <c r="DV132" s="777">
        <f t="shared" si="862"/>
        <v>0</v>
      </c>
      <c r="DW132" s="777">
        <f t="shared" si="862"/>
        <v>0</v>
      </c>
      <c r="DX132" s="777">
        <f t="shared" si="862"/>
        <v>0</v>
      </c>
      <c r="DY132" s="777">
        <f t="shared" si="862"/>
        <v>0</v>
      </c>
      <c r="DZ132" s="777">
        <f t="shared" si="862"/>
        <v>0</v>
      </c>
      <c r="EA132" s="777">
        <f t="shared" ref="EA132:FF132" si="863">EA128-EA130-EA131</f>
        <v>0</v>
      </c>
      <c r="EB132" s="777">
        <f t="shared" si="863"/>
        <v>0</v>
      </c>
      <c r="EC132" s="777">
        <f t="shared" si="863"/>
        <v>0</v>
      </c>
      <c r="ED132" s="777">
        <f t="shared" si="863"/>
        <v>0</v>
      </c>
      <c r="EE132" s="777">
        <f t="shared" si="863"/>
        <v>0</v>
      </c>
      <c r="EF132" s="777">
        <f t="shared" si="863"/>
        <v>0</v>
      </c>
      <c r="EG132" s="777">
        <f t="shared" si="863"/>
        <v>0</v>
      </c>
      <c r="EH132" s="777">
        <f t="shared" si="863"/>
        <v>0</v>
      </c>
      <c r="EI132" s="777">
        <f t="shared" si="863"/>
        <v>0</v>
      </c>
      <c r="EJ132" s="777">
        <f t="shared" si="863"/>
        <v>2.7755575615628914E-16</v>
      </c>
      <c r="EK132" s="777">
        <f t="shared" si="863"/>
        <v>0</v>
      </c>
      <c r="EL132" s="777">
        <f t="shared" si="863"/>
        <v>0</v>
      </c>
      <c r="EM132" s="777">
        <f t="shared" si="863"/>
        <v>0</v>
      </c>
      <c r="EN132" s="777">
        <f t="shared" si="863"/>
        <v>1.5959455978986625E-16</v>
      </c>
      <c r="EO132" s="777">
        <f t="shared" si="863"/>
        <v>0</v>
      </c>
      <c r="EP132" s="777">
        <f t="shared" si="863"/>
        <v>0</v>
      </c>
      <c r="EQ132" s="777">
        <f t="shared" si="863"/>
        <v>0</v>
      </c>
      <c r="ER132" s="777">
        <f t="shared" si="863"/>
        <v>0</v>
      </c>
      <c r="ES132" s="777">
        <f t="shared" si="863"/>
        <v>-5.5511151231257827E-16</v>
      </c>
      <c r="ET132" s="777">
        <f t="shared" si="863"/>
        <v>0</v>
      </c>
      <c r="EU132" s="777">
        <f t="shared" si="863"/>
        <v>0</v>
      </c>
      <c r="EV132" s="777">
        <f t="shared" si="863"/>
        <v>0</v>
      </c>
      <c r="EW132" s="777">
        <f t="shared" si="863"/>
        <v>0</v>
      </c>
      <c r="EX132" s="777">
        <f t="shared" si="863"/>
        <v>-3.3306690738754696E-16</v>
      </c>
      <c r="EY132" s="777">
        <f t="shared" si="863"/>
        <v>0</v>
      </c>
      <c r="EZ132" s="777">
        <f t="shared" si="863"/>
        <v>-3.8857805861880479E-16</v>
      </c>
      <c r="FA132" s="777">
        <f t="shared" si="863"/>
        <v>0</v>
      </c>
      <c r="FB132" s="777">
        <f t="shared" si="863"/>
        <v>0</v>
      </c>
      <c r="FC132" s="777">
        <f t="shared" si="863"/>
        <v>0</v>
      </c>
      <c r="FD132" s="777">
        <f t="shared" si="863"/>
        <v>0</v>
      </c>
      <c r="FE132" s="777">
        <f t="shared" si="863"/>
        <v>0</v>
      </c>
      <c r="FF132" s="777">
        <f t="shared" si="863"/>
        <v>0</v>
      </c>
      <c r="FG132" s="777">
        <f t="shared" ref="FG132:FN132" si="864">FG128-FG130-FG131</f>
        <v>0</v>
      </c>
      <c r="FH132" s="777">
        <f t="shared" si="864"/>
        <v>0</v>
      </c>
      <c r="FI132" s="777">
        <f t="shared" si="864"/>
        <v>0</v>
      </c>
      <c r="FJ132" s="777">
        <f t="shared" si="864"/>
        <v>0</v>
      </c>
      <c r="FK132" s="777">
        <f t="shared" si="864"/>
        <v>-1.5265566588595902E-16</v>
      </c>
      <c r="FL132" s="777">
        <f t="shared" si="864"/>
        <v>7.7715611723760958E-16</v>
      </c>
      <c r="FM132" s="777">
        <f t="shared" si="864"/>
        <v>0</v>
      </c>
      <c r="FN132" s="777">
        <f t="shared" si="864"/>
        <v>0</v>
      </c>
      <c r="FO132" s="777">
        <f t="shared" ref="FO132:FP132" si="865">FO128-FO130-FO131</f>
        <v>4.4408920985006262E-16</v>
      </c>
      <c r="FP132" s="777">
        <f t="shared" si="865"/>
        <v>0</v>
      </c>
      <c r="FQ132" s="777">
        <f t="shared" ref="FQ132:FR132" si="866">FQ128-FQ130-FQ131</f>
        <v>0</v>
      </c>
      <c r="FR132" s="777">
        <f t="shared" si="866"/>
        <v>0</v>
      </c>
      <c r="FS132" s="777">
        <f t="shared" ref="FS132:FT132" si="867">FS128-FS130-FS131</f>
        <v>4.4408920985006262E-16</v>
      </c>
      <c r="FT132" s="777">
        <f t="shared" si="867"/>
        <v>3.0531133177191805E-16</v>
      </c>
      <c r="FU132" s="777">
        <f t="shared" ref="FU132:FV132" si="868">FU128-FU130-FU131</f>
        <v>0</v>
      </c>
      <c r="FV132" s="777">
        <f t="shared" si="868"/>
        <v>0</v>
      </c>
      <c r="FW132" s="777">
        <f t="shared" ref="FW132:FX132" si="869">FW128-FW130-FW131</f>
        <v>0</v>
      </c>
      <c r="FX132" s="777">
        <f t="shared" si="869"/>
        <v>0</v>
      </c>
      <c r="FY132" s="777">
        <f t="shared" ref="FY132:FZ132" si="870">FY128-FY130-FY131</f>
        <v>0</v>
      </c>
      <c r="FZ132" s="777">
        <f t="shared" si="870"/>
        <v>-3.3306690738754696E-16</v>
      </c>
      <c r="GA132" s="777">
        <f t="shared" ref="GA132:GB132" si="871">GA128-GA130-GA131</f>
        <v>0</v>
      </c>
      <c r="GB132" s="777">
        <f t="shared" si="871"/>
        <v>7.2164496600635175E-16</v>
      </c>
      <c r="GC132" s="777">
        <f t="shared" ref="GC132:GD132" si="872">GC128-GC130-GC131</f>
        <v>4.4408920985006262E-16</v>
      </c>
      <c r="GD132" s="777">
        <f t="shared" si="872"/>
        <v>-1.5543122344752192E-15</v>
      </c>
      <c r="GE132" s="777">
        <f t="shared" ref="GE132" si="873">GE128-GE130-GE131</f>
        <v>1.3322676295501878E-15</v>
      </c>
      <c r="GF132" s="1044"/>
      <c r="GG132" s="1044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/>
      <c r="GX132"/>
      <c r="GY132"/>
      <c r="GZ132"/>
    </row>
    <row r="133" spans="1:208" s="9" customFormat="1">
      <c r="A133" s="173"/>
      <c r="B133" s="191"/>
      <c r="C133" s="191">
        <f>Busan!L1</f>
        <v>12</v>
      </c>
      <c r="D133" s="191" t="s">
        <v>170</v>
      </c>
      <c r="E133" s="191" t="s">
        <v>171</v>
      </c>
      <c r="F133" s="210">
        <f>INDEX(Busan!$A$1:$P$264,F$5,$C133)</f>
        <v>0.1407932896856823</v>
      </c>
      <c r="G133" s="210">
        <f>INDEX(Busan!$A$1:$P$264,G$5,$C133)</f>
        <v>9.9751582648635151E-2</v>
      </c>
      <c r="H133" s="210">
        <f>INDEX(Busan!$A$1:$P$264,H$5,$C133)</f>
        <v>9.9464293932233827E-2</v>
      </c>
      <c r="I133" s="210">
        <f>INDEX(Busan!$A$1:$P$264,I$5,$C133)</f>
        <v>5.8935080114696579E-2</v>
      </c>
      <c r="J133" s="210">
        <f>INDEX(Busan!$A$1:$P$264,J$5,$C133)</f>
        <v>0.11536641657606014</v>
      </c>
      <c r="K133" s="210">
        <f>INDEX(Busan!$A$1:$P$264,K$5,$C133)</f>
        <v>7.6609102860765846E-2</v>
      </c>
      <c r="L133" s="210">
        <f>INDEX(Busan!$A$1:$P$264,L$5,$C133)</f>
        <v>0.13860671390072135</v>
      </c>
      <c r="M133" s="210">
        <f>INDEX(Busan!$A$1:$P$264,M$5,$C133)</f>
        <v>0.11398247808988998</v>
      </c>
      <c r="N133" s="210">
        <f>INDEX(Busan!$A$1:$P$264,N$5,$C133)</f>
        <v>0.11596833412477021</v>
      </c>
      <c r="O133" s="210">
        <f>INDEX(Busan!$A$1:$P$264,O$5,$C133)</f>
        <v>0.1267614301831135</v>
      </c>
      <c r="P133" s="210">
        <f>INDEX(Busan!$A$1:$P$264,P$5,$C133)</f>
        <v>9.4945535956592636E-2</v>
      </c>
      <c r="Q133" s="210">
        <f>INDEX(Busan!$A$1:$P$264,Q$5,$C133)</f>
        <v>0.14483178308996569</v>
      </c>
      <c r="R133" s="210">
        <f>INDEX(Busan!$A$1:$P$264,R$5,$C133)</f>
        <v>0.20535425754890968</v>
      </c>
      <c r="S133" s="210">
        <f>INDEX(Busan!$A$1:$P$264,S$5,$C133)</f>
        <v>0.10734393758654474</v>
      </c>
      <c r="T133" s="210">
        <f>INDEX(Busan!$A$1:$P$264,T$5,$C133)</f>
        <v>9.5254052660876762E-2</v>
      </c>
      <c r="U133" s="210">
        <f>INDEX(Busan!$A$1:$P$264,U$5,$C133)</f>
        <v>0.10786165167261098</v>
      </c>
      <c r="V133" s="210">
        <f>INDEX(Busan!$A$1:$P$264,V$5,$C133)</f>
        <v>0.10910951722944716</v>
      </c>
      <c r="W133" s="210">
        <f>INDEX(Busan!$A$1:$P$264,W$5,$C133)</f>
        <v>0.10477803077365321</v>
      </c>
      <c r="X133" s="210">
        <f>INDEX(Busan!$A$1:$P$264,X$5,$C133)</f>
        <v>9.7817712378510502E-2</v>
      </c>
      <c r="Y133" s="210">
        <f>INDEX(Busan!$A$1:$P$264,Y$5,$C133)</f>
        <v>9.068364871172277E-2</v>
      </c>
      <c r="Z133" s="210">
        <f>INDEX(Busan!$A$1:$P$264,Z$5,$C133)</f>
        <v>0.16043049006213814</v>
      </c>
      <c r="AA133" s="210">
        <f>INDEX(Busan!$A$1:$P$264,AA$5,$C133)</f>
        <v>6.7264613650590444E-2</v>
      </c>
      <c r="AB133" s="210">
        <f>INDEX(Busan!$A$1:$P$264,AB$5,$C133)</f>
        <v>9.7723503922292537E-2</v>
      </c>
      <c r="AC133" s="210">
        <f>INDEX(Busan!$A$1:$P$264,AC$5,$C133)</f>
        <v>8.5379097247180541E-2</v>
      </c>
      <c r="AD133" s="210">
        <f>INDEX(Busan!$A$1:$P$264,AD$5,$C133)</f>
        <v>0.126118319463491</v>
      </c>
      <c r="AE133" s="210">
        <f>INDEX(Busan!$A$1:$P$264,AE$5,$C133)</f>
        <v>9.680225541732243E-2</v>
      </c>
      <c r="AF133" s="210">
        <f>INDEX(Busan!$A$1:$P$264,AF$5,$C133)</f>
        <v>8.5208991011431728E-2</v>
      </c>
      <c r="AG133" s="210">
        <f>INDEX(Busan!$A$1:$P$264,AG$5,$C133)</f>
        <v>0.11728630335070142</v>
      </c>
      <c r="AH133" s="210">
        <f>INDEX(Busan!$A$1:$P$264,AH$5,$C133)</f>
        <v>6.0370794769757194E-2</v>
      </c>
      <c r="AI133" s="210">
        <f>INDEX(Busan!$A$1:$P$264,AI$5,$C133)</f>
        <v>7.0187021666487007E-2</v>
      </c>
      <c r="AJ133" s="210">
        <f>INDEX(Busan!$A$1:$P$264,AJ$5,$C133)</f>
        <v>7.4722712113962572E-2</v>
      </c>
      <c r="AK133" s="210">
        <f>INDEX(Busan!$A$1:$P$264,AK$5,$C133)</f>
        <v>0.13467897595004105</v>
      </c>
      <c r="AL133" s="210">
        <f>INDEX(Busan!$A$1:$P$264,AL$5,$C133)</f>
        <v>6.1617953601893413E-2</v>
      </c>
      <c r="AM133" s="210">
        <f>INDEX(Busan!$A$1:$P$264,AM$5,$C133)</f>
        <v>6.3776504452308647E-2</v>
      </c>
      <c r="AN133" s="210">
        <f>INDEX(Busan!$A$1:$P$264,AN$5,$C133)</f>
        <v>9.0759498857988424E-2</v>
      </c>
      <c r="AO133" s="210">
        <f>INDEX(Busan!$A$1:$P$264,AO$5,$C133)</f>
        <v>8.7166171536144033E-2</v>
      </c>
      <c r="AP133" s="210">
        <f>INDEX(Busan!$A$1:$P$264,AP$5,$C133)</f>
        <v>8.19756336377791E-2</v>
      </c>
      <c r="AQ133" s="210">
        <f>INDEX(Busan!$A$1:$P$264,AQ$5,$C133)</f>
        <v>8.4478641549482619E-2</v>
      </c>
      <c r="AR133" s="210">
        <f>INDEX(Busan!$A$1:$P$264,AR$5,$C133)</f>
        <v>3.663625830980529E-2</v>
      </c>
      <c r="AS133" s="210">
        <f>INDEX(Busan!$A$1:$P$264,AS$5,$C133)</f>
        <v>8.574802933340657E-2</v>
      </c>
      <c r="AT133" s="210">
        <f>INDEX(Busan!$A$1:$P$264,AT$5,$C133)</f>
        <v>9.3967116903292625E-2</v>
      </c>
      <c r="AU133" s="210">
        <f>INDEX(Busan!$A$1:$P$264,AU$5,$C133)</f>
        <v>5.0668519063019925E-2</v>
      </c>
      <c r="AV133" s="210">
        <f>INDEX(Busan!$A$1:$P$264,AV$5,$C133)</f>
        <v>0.10386417746832716</v>
      </c>
      <c r="AW133" s="210">
        <f>INDEX(Busan!$A$1:$P$264,AW$5,$C133)</f>
        <v>5.6715223887964704E-2</v>
      </c>
      <c r="AX133" s="210">
        <f>INDEX(Busan!$A$1:$P$264,AX$5,$C133)</f>
        <v>0.12609483208554273</v>
      </c>
      <c r="AY133" s="210">
        <f>INDEX(Busan!$A$1:$P$264,AY$5,$C133)</f>
        <v>6.158955268424756E-2</v>
      </c>
      <c r="AZ133" s="210">
        <f>INDEX(Busan!$A$1:$P$264,AZ$5,$C133)</f>
        <v>7.4601312218337865E-2</v>
      </c>
      <c r="BA133" s="210">
        <f>INDEX(Busan!$A$1:$P$264,BA$5,$C133)</f>
        <v>0.10509763974954424</v>
      </c>
      <c r="BB133" s="210">
        <f>INDEX(Busan!$A$1:$P$264,BB$5,$C133)</f>
        <v>8.9089631842424744E-2</v>
      </c>
      <c r="BC133" s="210">
        <f>INDEX(Busan!$A$1:$P$264,BC$5,$C133)</f>
        <v>0.10154643974342477</v>
      </c>
      <c r="BD133" s="210">
        <f>INDEX(Busan!$A$1:$P$264,BD$5,$C133)</f>
        <v>7.0095105158620524E-2</v>
      </c>
      <c r="BE133" s="210">
        <f>INDEX(Busan!$A$1:$P$264,BE$5,$C133)</f>
        <v>0.10477792433175846</v>
      </c>
      <c r="BF133" s="210">
        <f>INDEX(Busan!$A$1:$P$264,BF$5,$C133)</f>
        <v>0.15420876983949308</v>
      </c>
      <c r="BG133" s="210">
        <f>INDEX(Busan!$A$1:$P$264,BG$5,$C133)</f>
        <v>0.09</v>
      </c>
      <c r="BH133" s="181">
        <f>INDEX(Busan!$A$1:$P$264,BH$5,$C133)</f>
        <v>8.5559578353785526E-2</v>
      </c>
      <c r="BI133" s="479">
        <f>INDEX(Busan!$A$1:$P$264,BI$5,$C133)</f>
        <v>0.11390089584078034</v>
      </c>
      <c r="BJ133" s="479">
        <f>INDEX(Busan!$A$1:$P$264,BJ$5,$C133)</f>
        <v>6.4260811391429543E-2</v>
      </c>
      <c r="BK133" s="479">
        <f>INDEX(Busan!$A$1:$P$264,BK$5,$C133)</f>
        <v>5.9642022763594156E-2</v>
      </c>
      <c r="BL133" s="479">
        <f>INDEX(Busan!$A$1:$P$264,BL$5,$C133)</f>
        <v>9.1674811162796285E-2</v>
      </c>
      <c r="BM133" s="479">
        <f>INDEX(Busan!$A$1:$P$264,BM$5,$C133)</f>
        <v>5.7465878873174316E-2</v>
      </c>
      <c r="BN133" s="479">
        <f>INDEX(Busan!$A$1:$P$264,BN$5,$C133)</f>
        <v>9.0967035747538921E-2</v>
      </c>
      <c r="BO133" s="740">
        <f>INDEX(Busan!$A$1:$P$264,BO$5,$C133)</f>
        <v>6.227465859560978E-2</v>
      </c>
      <c r="BP133" s="479">
        <f>INDEX(Busan!$A$1:$P$264,BP$5,$C133)</f>
        <v>-9.4786541183188174E-4</v>
      </c>
      <c r="BQ133" s="479">
        <f>INDEX(Busan!$A$1:$P$264,BQ$5,$C133)</f>
        <v>0.13543392594295545</v>
      </c>
      <c r="BR133" s="479">
        <f>INDEX(Busan!$A$1:$P$264,BR$5,$C133)</f>
        <v>7.9064049073335335E-2</v>
      </c>
      <c r="BS133" s="479">
        <f>INDEX(Busan!$A$1:$P$264,BS$5,$C133)</f>
        <v>0.10205940135202837</v>
      </c>
      <c r="BT133" s="479">
        <f>INDEX(Busan!$A$1:$P$264,BT$5,$C133)</f>
        <v>0.14459640880826974</v>
      </c>
      <c r="BU133" s="479">
        <f>INDEX(Busan!$A$1:$P$264,BU$5,$C133)</f>
        <v>0.18068430867177215</v>
      </c>
      <c r="BV133" s="479">
        <f>INDEX(Busan!$A$1:$P$264,BV$5,$C133)</f>
        <v>0.12453254809802489</v>
      </c>
      <c r="BW133" s="479">
        <f>INDEX(Busan!$A$1:$P$264,BW$5,$C133)</f>
        <v>8.9327072457148327E-2</v>
      </c>
      <c r="BX133" s="479">
        <f>INDEX(Busan!$A$1:$P$264,BX$5,$C133)</f>
        <v>0.1510285808551714</v>
      </c>
      <c r="BY133" s="479">
        <f>INDEX(Busan!$A$1:$P$264,BY$5,$C133)</f>
        <v>7.9248607801225376E-2</v>
      </c>
      <c r="BZ133" s="479">
        <f>INDEX(Busan!$A$1:$P$264,BZ$5,$C133)</f>
        <v>7.3113262107295018E-2</v>
      </c>
      <c r="CA133" s="740">
        <f>INDEX(Busan!$A$1:$P$264,CA$5,$C133)</f>
        <v>7.1601586414330967E-2</v>
      </c>
      <c r="CB133" s="479">
        <f>INDEX(Busan!$A$1:$P$264,CB$5,$C133)</f>
        <v>4.7971155497052595E-2</v>
      </c>
      <c r="CC133" s="479">
        <f>INDEX(Busan!$A$1:$P$264,CC$5,$C133)</f>
        <v>6.6882706011074114E-2</v>
      </c>
      <c r="CD133" s="479">
        <f>INDEX(Busan!$A$1:$P$264,CD$5,$C133)</f>
        <v>2.0829575560246453E-2</v>
      </c>
      <c r="CE133" s="479">
        <f>INDEX(Busan!$A$1:$P$264,CE$5,$C133)</f>
        <v>5.7463018463553055E-2</v>
      </c>
      <c r="CF133" s="479">
        <f>INDEX(Busan!$A$1:$P$264,CF$5,$C133)</f>
        <v>8.3650020131101135E-2</v>
      </c>
      <c r="CG133" s="479">
        <f>INDEX(Busan!$A$1:$P$264,CG$5,$C133)</f>
        <v>5.6311251308918321E-2</v>
      </c>
      <c r="CH133" s="479">
        <f>INDEX(Busan!$A$1:$P$264,CH$5,$C133)</f>
        <v>9.2398618842831098E-2</v>
      </c>
      <c r="CI133" s="479">
        <f>INDEX(Busan!$A$1:$P$264,CI$5,$C133)</f>
        <v>6.6694381864748825E-2</v>
      </c>
      <c r="CJ133" s="479">
        <f>INDEX(Busan!$A$1:$P$264,CJ$5,$C133)</f>
        <v>0.10269354326261164</v>
      </c>
      <c r="CK133" s="479">
        <f>INDEX(Busan!$A$1:$P$264,CK$5,$C133)</f>
        <v>5.5833613728129207E-2</v>
      </c>
      <c r="CL133" s="479">
        <f>INDEX(Busan!$A$1:$P$264,CL$5,$C133)</f>
        <v>5.5449775218191735E-2</v>
      </c>
      <c r="CM133" s="479">
        <f>INDEX(Busan!$A$1:$P$264,CM$5,$C133)</f>
        <v>6.7051877731567913E-2</v>
      </c>
      <c r="CN133" s="479">
        <f>INDEX(Busan!$A$1:$P$264,CN$5,$C133)</f>
        <v>6.3462067534787961E-2</v>
      </c>
      <c r="CO133" s="479">
        <f>INDEX(Busan!$A$1:$P$264,CO$5,$C133)</f>
        <v>7.6125430024787069E-2</v>
      </c>
      <c r="CP133" s="479">
        <f>INDEX(Busan!$A$1:$P$264,CP$5,$C133)</f>
        <v>0.10523018635949977</v>
      </c>
      <c r="CQ133" s="479">
        <f>INDEX(Busan!$A$1:$P$264,CQ$5,$C133)</f>
        <v>9.4363807859288107E-2</v>
      </c>
      <c r="CR133" s="479">
        <f>INDEX(Busan!$A$1:$P$264,CR$5,$C133)</f>
        <v>8.7133215802755182E-2</v>
      </c>
      <c r="CS133" s="479">
        <f>INDEX(Busan!$A$1:$P$264,CS$5,$C133)</f>
        <v>0.10370200906305208</v>
      </c>
      <c r="CT133" s="479">
        <f>INDEX(Busan!$A$1:$P$264,CT$5,$C133)</f>
        <v>8.1330451526207784E-2</v>
      </c>
      <c r="CU133" s="479">
        <f>INDEX(Busan!$A$1:$P$264,CU$5,$C133)</f>
        <v>6.6347076661513793E-2</v>
      </c>
      <c r="CV133" s="479">
        <f>INDEX(Busan!$A$1:$P$264,CV$5,$C133)</f>
        <v>5.9063984394534849E-2</v>
      </c>
      <c r="CW133" s="479">
        <f>INDEX(Busan!$A$1:$P$264,CW$5,$C133)</f>
        <v>9.3646240022064092E-2</v>
      </c>
      <c r="CX133" s="479">
        <f>INDEX(Busan!$A$1:$P$264,CX$5,$C133)</f>
        <v>4.9101919442267876E-2</v>
      </c>
      <c r="CY133" s="479">
        <f>INDEX(Busan!$A$1:$P$264,CY$5,$C133)</f>
        <v>6.0581577497980856E-2</v>
      </c>
      <c r="CZ133" s="479">
        <f>INDEX(Busan!$A$1:$P$264,CZ$5,$C133)</f>
        <v>6.5704823321825201E-2</v>
      </c>
      <c r="DA133" s="479">
        <f>INDEX(Busan!$A$1:$P$264,DA$5,$C133)</f>
        <v>0.10356958539967365</v>
      </c>
      <c r="DB133" s="479">
        <f>INDEX(Busan!$A$1:$P$264,DB$5,$C133)</f>
        <v>9.4293916009590945E-2</v>
      </c>
      <c r="DC133" s="479">
        <f>INDEX(Busan!$A$1:$P$264,DC$5,$C133)</f>
        <v>8.9429101301714067E-2</v>
      </c>
      <c r="DD133" s="479">
        <f>INDEX(Busan!$A$1:$P$264,DD$5,$C133)</f>
        <v>0.11455301940951448</v>
      </c>
      <c r="DE133" s="479">
        <f>INDEX(Busan!$A$1:$P$264,DE$5,$C133)</f>
        <v>0.11002059699545295</v>
      </c>
      <c r="DF133" s="479">
        <f>INDEX(Busan!$A$1:$P$264,DF$5,$C133)</f>
        <v>0.11394402342635275</v>
      </c>
      <c r="DG133" s="479">
        <f>INDEX(Busan!$A$1:$P$264,DG$5,$C133)</f>
        <v>9.8141610792944978E-2</v>
      </c>
      <c r="DH133" s="479">
        <f>INDEX(Busan!$A$1:$P$264,DH$5,$C133)</f>
        <v>6.5034386437431854E-2</v>
      </c>
      <c r="DI133" s="479">
        <f>INDEX(Busan!$A$1:$P$264,DI$5,$C133)</f>
        <v>9.2771457755831011E-2</v>
      </c>
      <c r="DJ133" s="479">
        <f>INDEX(Busan!$A$1:$P$264,DJ$5,$C133)</f>
        <v>8.2590198173043666E-2</v>
      </c>
      <c r="DK133" s="479">
        <f>INDEX(Busan!$A$1:$P$264,DK$5,$C133)</f>
        <v>6.5679208804123701E-2</v>
      </c>
      <c r="DL133" s="479">
        <f>INDEX(Busan!$A$1:$P$264,DL$5,$C133)</f>
        <v>3.6319433375528141E-2</v>
      </c>
      <c r="DM133" s="479">
        <f>INDEX(Busan!$A$1:$P$264,DM$5,$C133)</f>
        <v>0.11792699803293902</v>
      </c>
      <c r="DN133" s="479">
        <f>INDEX(Busan!$A$1:$P$264,DN$5,$C133)</f>
        <v>0.23921802132274006</v>
      </c>
      <c r="DO133" s="479">
        <f>INDEX(Busan!$A$1:$P$264,DO$5,$C133)</f>
        <v>0.12864628854161589</v>
      </c>
      <c r="DP133" s="479">
        <f>INDEX(Busan!$A$1:$P$264,DP$5,$C133)</f>
        <v>9.5503572944535334E-2</v>
      </c>
      <c r="DQ133" s="479">
        <f>INDEX(Busan!$A$1:$P$264,DQ$5,$C133)</f>
        <v>0.11214674455965798</v>
      </c>
      <c r="DR133" s="479">
        <f>INDEX(Busan!$A$1:$P$264,DR$5,$C133)</f>
        <v>0.1464819806470716</v>
      </c>
      <c r="DS133" s="479">
        <f>INDEX(Busan!$A$1:$P$264,DS$5,$C133)</f>
        <v>0.13977758354246264</v>
      </c>
      <c r="DT133" s="479">
        <f>INDEX(Busan!$A$1:$P$264,DT$5,$C133)</f>
        <v>0.16461848092824433</v>
      </c>
      <c r="DU133" s="479">
        <f>INDEX(Busan!$A$1:$P$264,DU$5,$C133)</f>
        <v>0.19707769186860588</v>
      </c>
      <c r="DV133" s="479">
        <f>INDEX(Busan!$A$1:$P$264,DV$5,$C133)</f>
        <v>0.17325376613016724</v>
      </c>
      <c r="DW133" s="479">
        <f>INDEX(Busan!$A$1:$P$264,DW$5,$C133)</f>
        <v>0.14080369337868923</v>
      </c>
      <c r="DX133" s="479">
        <f>INDEX(Busan!$A$1:$P$264,DX$5,$C133)</f>
        <v>0.13791367048215489</v>
      </c>
      <c r="DY133" s="479">
        <f>INDEX(Busan!$A$1:$P$264,DY$5,$C133)</f>
        <v>9.1235019245901106E-2</v>
      </c>
      <c r="DZ133" s="479">
        <f>INDEX(Busan!$A$1:$P$264,DZ$5,$C133)</f>
        <v>0.16692901829389459</v>
      </c>
      <c r="EA133" s="479">
        <f>INDEX(Busan!$A$1:$P$264,EA$5,$C133)</f>
        <v>0.13262328268915613</v>
      </c>
      <c r="EB133" s="479">
        <f>INDEX(Busan!$A$1:$P$264,EB$5,$C133)</f>
        <v>0.10919610388301346</v>
      </c>
      <c r="EC133" s="479">
        <f>INDEX(Busan!$A$1:$P$264,EC$5,$C133)</f>
        <v>0.10271313693533203</v>
      </c>
      <c r="ED133" s="479">
        <f>INDEX(Busan!$A$1:$P$264,ED$5,$C133)</f>
        <v>0.15956270380595952</v>
      </c>
      <c r="EE133" s="479">
        <f>INDEX(Busan!$A$1:$P$264,EE$5,$C133)</f>
        <v>0.13481286439721649</v>
      </c>
      <c r="EF133" s="479">
        <f>INDEX(Busan!$A$1:$P$264,EF$5,$C133)</f>
        <v>0.11998851874565729</v>
      </c>
      <c r="EG133" s="479">
        <f>INDEX(Busan!$A$1:$P$264,EG$5,$C133)</f>
        <v>0.1491888496128955</v>
      </c>
      <c r="EH133" s="479">
        <f>INDEX(Busan!$A$1:$P$264,EH$5,$C133)</f>
        <v>0.10807094627010991</v>
      </c>
      <c r="EI133" s="479">
        <f>INDEX(Busan!$A$1:$P$264,EI$5,$C133)</f>
        <v>0.11956237648277981</v>
      </c>
      <c r="EJ133" s="479">
        <f>INDEX(Busan!$A$1:$P$264,EJ$5,$C133)</f>
        <v>0.24241411101280372</v>
      </c>
      <c r="EK133" s="479">
        <f>INDEX(Busan!$A$1:$P$264,EK$5,$C133)</f>
        <v>0.23590641797432504</v>
      </c>
      <c r="EL133" s="479">
        <f>INDEX(Busan!$A$1:$P$264,EL$5,$C133)</f>
        <v>0.13912600851517648</v>
      </c>
      <c r="EM133" s="479">
        <f>INDEX(Busan!$A$1:$P$264,EM$5,$C133)</f>
        <v>0.13233124508644242</v>
      </c>
      <c r="EN133" s="479">
        <f>INDEX(Busan!$A$1:$P$264,EN$5,$C133)</f>
        <v>0.15576448475147245</v>
      </c>
      <c r="EO133" s="479">
        <f>INDEX(Busan!$A$1:$P$264,EO$5,$C133)</f>
        <v>0.15116724489436528</v>
      </c>
      <c r="EP133" s="479">
        <f>INDEX(Busan!$A$1:$P$264,EP$5,$C133)</f>
        <v>0.17257056206091242</v>
      </c>
      <c r="EQ133" s="479">
        <f>INDEX(Busan!$A$1:$P$264,EQ$5,$C133)</f>
        <v>8.3849300484082012E-2</v>
      </c>
      <c r="ER133" s="479">
        <f>INDEX(Busan!$A$1:$P$264,ER$5,$C133)</f>
        <v>8.7108505880337569E-2</v>
      </c>
      <c r="ES133" s="479">
        <f>INDEX(Busan!$A$1:$P$264,ES$5,$C133)</f>
        <v>0.17357209943474558</v>
      </c>
      <c r="ET133" s="479">
        <f>INDEX(Busan!$A$1:$P$264,ET$5,$C133)</f>
        <v>0.1234907771539485</v>
      </c>
      <c r="EU133" s="479">
        <f>INDEX(Busan!$A$1:$P$264,EU$5,$C133)</f>
        <v>0.15689938529603428</v>
      </c>
      <c r="EV133" s="479">
        <f>INDEX(Busan!$A$1:$P$264,EV$5,$C133)</f>
        <v>0.13802472339819261</v>
      </c>
      <c r="EW133" s="479">
        <f>INDEX(Busan!$A$1:$P$264,EW$5,$C133)</f>
        <v>0.10653006648363367</v>
      </c>
      <c r="EX133" s="479">
        <f>INDEX(Busan!$A$1:$P$264,EX$5,$C133)</f>
        <v>0.15018602966801692</v>
      </c>
      <c r="EY133" s="479">
        <f>INDEX(Busan!$A$1:$P$264,EY$5,$C133)</f>
        <v>0.11189822002816176</v>
      </c>
      <c r="EZ133" s="479">
        <f>INDEX(Busan!$A$1:$P$264,EZ$5,$C133)</f>
        <v>9.8711789754368603E-2</v>
      </c>
      <c r="FA133" s="479">
        <f>INDEX(Busan!$A$1:$P$264,FA$5,$C133)</f>
        <v>0.10058789833254859</v>
      </c>
      <c r="FB133" s="479">
        <f>INDEX(Busan!$A$1:$P$264,FB$5,$C133)</f>
        <v>0.109027880959019</v>
      </c>
      <c r="FC133" s="479">
        <f>INDEX(Busan!$A$1:$P$264,FC$5,$C133)</f>
        <v>4.0095965297958287E-2</v>
      </c>
      <c r="FD133" s="479">
        <f>INDEX(Busan!$A$1:$P$264,FD$5,$C133)</f>
        <v>0.10752089478671337</v>
      </c>
      <c r="FE133" s="479">
        <f>INDEX(Busan!$A$1:$P$264,FE$5,$C133)</f>
        <v>9.5237059035521321E-2</v>
      </c>
      <c r="FF133" s="479">
        <f>INDEX(Busan!$A$1:$P$264,FF$5,$C133)</f>
        <v>0.1438054378021999</v>
      </c>
      <c r="FG133" s="479">
        <f>INDEX(Busan!$A$1:$P$264,FG$5,$C133)</f>
        <v>0.14834030152106462</v>
      </c>
      <c r="FH133" s="479">
        <f>INDEX(Busan!$A$1:$P$264,FH$5,$C133)</f>
        <v>8.9017361175846049E-2</v>
      </c>
      <c r="FI133" s="479">
        <f>INDEX(Busan!$A$1:$P$264,FI$5,$C133)</f>
        <v>0.14197147198828572</v>
      </c>
      <c r="FJ133" s="479">
        <f>INDEX(Busan!$A$1:$P$264,FJ$5,$C133)</f>
        <v>0.15587377810195821</v>
      </c>
      <c r="FK133" s="479">
        <f>INDEX(Busan!$A$1:$P$264,FK$5,$C133)</f>
        <v>0.10492077850256175</v>
      </c>
      <c r="FL133" s="479">
        <f>INDEX(Busan!$A$1:$P$264,FL$5,$C133)</f>
        <v>0.11401007982648943</v>
      </c>
      <c r="FM133" s="479">
        <f>INDEX(Busan!$A$1:$P$264,FM$5,$C133)</f>
        <v>9.7002528726951642E-2</v>
      </c>
      <c r="FN133" s="479">
        <f>INDEX(Busan!$A$1:$P$264,FN$5,$C133)</f>
        <v>0.1179185008432137</v>
      </c>
      <c r="FO133" s="479">
        <f>INDEX(Busan!$A$1:$P$264,FO$5,$C133)</f>
        <v>0.11448287187338496</v>
      </c>
      <c r="FP133" s="479">
        <f>INDEX(Busan!$A$1:$P$264,FP$5,$C133)</f>
        <v>8.0711603150262184E-2</v>
      </c>
      <c r="FQ133" s="479">
        <f>INDEX(Busan!$A$1:$P$264,FQ$5,$C133)</f>
        <v>0.154</v>
      </c>
      <c r="FR133" s="479">
        <f>INDEX(Busan!$A$1:$P$264,FR$5,$C133)</f>
        <v>0.13700000000000001</v>
      </c>
      <c r="FS133" s="479">
        <f>INDEX(Busan!$A$1:$P$264,FS$5,$C133)</f>
        <v>0.11899999999999999</v>
      </c>
      <c r="FT133" s="479">
        <f>INDEX(Busan!$A$1:$P$264,FT$5,$C133)</f>
        <v>0.105</v>
      </c>
      <c r="FU133" s="479">
        <f>INDEX(Busan!$A$1:$P$264,FU$5,$C133)</f>
        <v>4.2000000000000003E-2</v>
      </c>
      <c r="FV133" s="479">
        <f>INDEX(Busan!$A$1:$P$264,FV$5,$C133)</f>
        <v>0.09</v>
      </c>
      <c r="FW133" s="479">
        <f>INDEX(Busan!$A$1:$P$264,FW$5,$C133)</f>
        <v>0.10100000000000001</v>
      </c>
      <c r="FX133" s="479">
        <f>INDEX(Busan!$A$1:$P$264,FX$5,$C133)</f>
        <v>7.9000000000000001E-2</v>
      </c>
      <c r="FY133" s="479">
        <f>INDEX(Busan!$A$1:$P$264,FY$5,$C133)</f>
        <v>7.1999999999999995E-2</v>
      </c>
      <c r="FZ133" s="479">
        <f>INDEX(Busan!$A$1:$P$264,FZ$5,$C133)</f>
        <v>0.13600000000000001</v>
      </c>
      <c r="GA133" s="479">
        <f>INDEX(Busan!$A$1:$P$264,GA$5,$C133)</f>
        <v>0.11600000000000001</v>
      </c>
      <c r="GB133" s="479">
        <f>INDEX(Busan!$A$1:$P$264,GB$5,$C133)</f>
        <v>0.15324064796498893</v>
      </c>
      <c r="GC133" s="479">
        <f>INDEX(Busan!$A$1:$P$264,GC$5,$C133)</f>
        <v>0.11381097424712125</v>
      </c>
      <c r="GD133" s="479">
        <f>INDEX(Busan!$A$1:$P$264,GD$5,$C133)</f>
        <v>0.13841936840068086</v>
      </c>
      <c r="GE133" s="479">
        <f>INDEX(Busan!$A$1:$P$264,GE$5,$C133)</f>
        <v>0.28822110700106751</v>
      </c>
      <c r="GF133" s="479"/>
      <c r="GG133" s="479"/>
      <c r="GH133" s="173"/>
      <c r="GI133" s="173"/>
      <c r="GJ133" s="173"/>
      <c r="GK133" s="173"/>
      <c r="GL133" s="173"/>
      <c r="GM133" s="173"/>
      <c r="GN133" s="173"/>
      <c r="GO133" s="173"/>
      <c r="GP133" s="173"/>
      <c r="GQ133" s="173"/>
      <c r="GR133" s="173"/>
      <c r="GS133" s="173"/>
      <c r="GT133" s="2"/>
      <c r="GU133" s="2"/>
      <c r="GV133" s="2"/>
      <c r="GW133" s="173"/>
      <c r="GX133" s="173"/>
      <c r="GY133" s="173"/>
      <c r="GZ133" s="173"/>
    </row>
    <row r="134" spans="1:208" s="173" customFormat="1">
      <c r="B134" s="197"/>
      <c r="C134" s="197"/>
      <c r="D134" s="196" t="s">
        <v>168</v>
      </c>
      <c r="E134" s="197" t="s">
        <v>172</v>
      </c>
      <c r="F134" s="211">
        <f t="shared" ref="F134:AK134" si="874">F130/F119</f>
        <v>0.1407932896856823</v>
      </c>
      <c r="G134" s="211">
        <f t="shared" si="874"/>
        <v>9.9751582648635151E-2</v>
      </c>
      <c r="H134" s="211">
        <f t="shared" si="874"/>
        <v>9.9464293932233827E-2</v>
      </c>
      <c r="I134" s="211">
        <f t="shared" si="874"/>
        <v>5.8935080114696586E-2</v>
      </c>
      <c r="J134" s="211">
        <f t="shared" si="874"/>
        <v>0.11536641657606014</v>
      </c>
      <c r="K134" s="211">
        <f t="shared" si="874"/>
        <v>7.6609102860765846E-2</v>
      </c>
      <c r="L134" s="211">
        <f t="shared" si="874"/>
        <v>0.13860671390072135</v>
      </c>
      <c r="M134" s="211">
        <f t="shared" si="874"/>
        <v>0.11398247808988997</v>
      </c>
      <c r="N134" s="211">
        <f t="shared" si="874"/>
        <v>0.11596833412477021</v>
      </c>
      <c r="O134" s="211">
        <f t="shared" si="874"/>
        <v>0.1267614301831135</v>
      </c>
      <c r="P134" s="211">
        <f t="shared" si="874"/>
        <v>9.4945535956592636E-2</v>
      </c>
      <c r="Q134" s="211">
        <f t="shared" si="874"/>
        <v>0.14483178308996567</v>
      </c>
      <c r="R134" s="211">
        <f t="shared" si="874"/>
        <v>0.20535425754890968</v>
      </c>
      <c r="S134" s="211">
        <f t="shared" si="874"/>
        <v>0.10734393758654474</v>
      </c>
      <c r="T134" s="211">
        <f t="shared" si="874"/>
        <v>9.5254052660876762E-2</v>
      </c>
      <c r="U134" s="211">
        <f t="shared" si="874"/>
        <v>0.10786165167261097</v>
      </c>
      <c r="V134" s="211">
        <f t="shared" si="874"/>
        <v>0.10910951722944716</v>
      </c>
      <c r="W134" s="211">
        <f t="shared" si="874"/>
        <v>0.10477803077365322</v>
      </c>
      <c r="X134" s="211">
        <f t="shared" si="874"/>
        <v>9.7817712378510502E-2</v>
      </c>
      <c r="Y134" s="211">
        <f t="shared" si="874"/>
        <v>9.068364871172277E-2</v>
      </c>
      <c r="Z134" s="211">
        <f t="shared" si="874"/>
        <v>0.16043049006213814</v>
      </c>
      <c r="AA134" s="211">
        <f t="shared" si="874"/>
        <v>6.7264613650590444E-2</v>
      </c>
      <c r="AB134" s="211">
        <f t="shared" si="874"/>
        <v>9.7723503922292523E-2</v>
      </c>
      <c r="AC134" s="211">
        <f t="shared" si="874"/>
        <v>8.5379097247180527E-2</v>
      </c>
      <c r="AD134" s="211">
        <f t="shared" si="874"/>
        <v>0.126118319463491</v>
      </c>
      <c r="AE134" s="211">
        <f t="shared" si="874"/>
        <v>9.6802255417322444E-2</v>
      </c>
      <c r="AF134" s="211">
        <f t="shared" si="874"/>
        <v>8.5208991011431728E-2</v>
      </c>
      <c r="AG134" s="211">
        <f t="shared" si="874"/>
        <v>0.11728630335070141</v>
      </c>
      <c r="AH134" s="211">
        <f t="shared" si="874"/>
        <v>6.0370794769757194E-2</v>
      </c>
      <c r="AI134" s="211">
        <f t="shared" si="874"/>
        <v>7.0187021666487007E-2</v>
      </c>
      <c r="AJ134" s="211">
        <f t="shared" si="874"/>
        <v>7.4722712113962572E-2</v>
      </c>
      <c r="AK134" s="211">
        <f t="shared" si="874"/>
        <v>0.13467897595004108</v>
      </c>
      <c r="AL134" s="211">
        <f t="shared" ref="AL134:BQ134" si="875">AL130/AL119</f>
        <v>6.1617953601893413E-2</v>
      </c>
      <c r="AM134" s="211">
        <f t="shared" si="875"/>
        <v>6.3776504452308647E-2</v>
      </c>
      <c r="AN134" s="211">
        <f t="shared" si="875"/>
        <v>9.0759498857988438E-2</v>
      </c>
      <c r="AO134" s="211">
        <f t="shared" si="875"/>
        <v>8.7166171536144046E-2</v>
      </c>
      <c r="AP134" s="211">
        <f t="shared" si="875"/>
        <v>8.19756336377791E-2</v>
      </c>
      <c r="AQ134" s="211">
        <f t="shared" si="875"/>
        <v>8.4478641549482619E-2</v>
      </c>
      <c r="AR134" s="211">
        <f t="shared" si="875"/>
        <v>3.663625830980529E-2</v>
      </c>
      <c r="AS134" s="211">
        <f t="shared" si="875"/>
        <v>8.574802933340657E-2</v>
      </c>
      <c r="AT134" s="211">
        <f t="shared" si="875"/>
        <v>9.3967116903292638E-2</v>
      </c>
      <c r="AU134" s="211">
        <f t="shared" si="875"/>
        <v>5.0668519063019918E-2</v>
      </c>
      <c r="AV134" s="211">
        <f t="shared" si="875"/>
        <v>0.10386417746832716</v>
      </c>
      <c r="AW134" s="211">
        <f t="shared" si="875"/>
        <v>5.6715223887964704E-2</v>
      </c>
      <c r="AX134" s="211">
        <f t="shared" si="875"/>
        <v>0.12609483208554273</v>
      </c>
      <c r="AY134" s="211">
        <f t="shared" si="875"/>
        <v>6.158955268424756E-2</v>
      </c>
      <c r="AZ134" s="211">
        <f t="shared" si="875"/>
        <v>7.4601312218337865E-2</v>
      </c>
      <c r="BA134" s="211">
        <f t="shared" si="875"/>
        <v>0.10509763974954425</v>
      </c>
      <c r="BB134" s="211">
        <f t="shared" si="875"/>
        <v>8.9089631842424744E-2</v>
      </c>
      <c r="BC134" s="211">
        <f t="shared" si="875"/>
        <v>0.10154643974342478</v>
      </c>
      <c r="BD134" s="211">
        <f t="shared" si="875"/>
        <v>7.0095105158620524E-2</v>
      </c>
      <c r="BE134" s="211">
        <f t="shared" si="875"/>
        <v>0.10477792433175848</v>
      </c>
      <c r="BF134" s="211">
        <f t="shared" si="875"/>
        <v>0.15420876983949311</v>
      </c>
      <c r="BG134" s="211">
        <f t="shared" si="875"/>
        <v>0.13503043017280852</v>
      </c>
      <c r="BH134" s="199">
        <f t="shared" si="875"/>
        <v>8.5559578353785526E-2</v>
      </c>
      <c r="BI134" s="480">
        <f t="shared" si="875"/>
        <v>0.11390089584078034</v>
      </c>
      <c r="BJ134" s="480">
        <f t="shared" si="875"/>
        <v>6.4260811391429556E-2</v>
      </c>
      <c r="BK134" s="480">
        <f t="shared" si="875"/>
        <v>5.9642022763594156E-2</v>
      </c>
      <c r="BL134" s="480">
        <f t="shared" si="875"/>
        <v>9.1674811162796285E-2</v>
      </c>
      <c r="BM134" s="480">
        <f t="shared" si="875"/>
        <v>5.7465878873174316E-2</v>
      </c>
      <c r="BN134" s="480">
        <f t="shared" si="875"/>
        <v>9.0967035747538921E-2</v>
      </c>
      <c r="BO134" s="741">
        <f t="shared" si="875"/>
        <v>6.2274658595609787E-2</v>
      </c>
      <c r="BP134" s="480">
        <f t="shared" si="875"/>
        <v>-9.4786541183188185E-4</v>
      </c>
      <c r="BQ134" s="480">
        <f t="shared" si="875"/>
        <v>0.13543392594295545</v>
      </c>
      <c r="BR134" s="480">
        <f t="shared" ref="BR134:CW134" si="876">BR130/BR119</f>
        <v>7.9064049073335349E-2</v>
      </c>
      <c r="BS134" s="480">
        <f t="shared" si="876"/>
        <v>0.10205940135202837</v>
      </c>
      <c r="BT134" s="480">
        <f t="shared" si="876"/>
        <v>0.14459640880826971</v>
      </c>
      <c r="BU134" s="480">
        <f t="shared" si="876"/>
        <v>0.18068430867177213</v>
      </c>
      <c r="BV134" s="480">
        <f t="shared" si="876"/>
        <v>0.1245325480980249</v>
      </c>
      <c r="BW134" s="480">
        <f t="shared" si="876"/>
        <v>8.9327072457148327E-2</v>
      </c>
      <c r="BX134" s="480">
        <f t="shared" si="876"/>
        <v>0.15102858085517137</v>
      </c>
      <c r="BY134" s="480">
        <f t="shared" si="876"/>
        <v>7.9248607801225376E-2</v>
      </c>
      <c r="BZ134" s="480">
        <f t="shared" si="876"/>
        <v>7.3113262107295032E-2</v>
      </c>
      <c r="CA134" s="741">
        <f t="shared" si="876"/>
        <v>7.1601586414330953E-2</v>
      </c>
      <c r="CB134" s="480">
        <f t="shared" si="876"/>
        <v>4.7971155497052595E-2</v>
      </c>
      <c r="CC134" s="480">
        <f t="shared" si="876"/>
        <v>6.68827060110741E-2</v>
      </c>
      <c r="CD134" s="480">
        <f t="shared" si="876"/>
        <v>2.0829575560246453E-2</v>
      </c>
      <c r="CE134" s="480">
        <f t="shared" si="876"/>
        <v>5.7463018463553062E-2</v>
      </c>
      <c r="CF134" s="480">
        <f t="shared" si="876"/>
        <v>8.3650020131101135E-2</v>
      </c>
      <c r="CG134" s="480">
        <f t="shared" si="876"/>
        <v>5.6311251308918321E-2</v>
      </c>
      <c r="CH134" s="480">
        <f t="shared" si="876"/>
        <v>9.2398618842831085E-2</v>
      </c>
      <c r="CI134" s="480">
        <f t="shared" si="876"/>
        <v>6.6694381864748825E-2</v>
      </c>
      <c r="CJ134" s="480">
        <f t="shared" si="876"/>
        <v>0.10269354326261165</v>
      </c>
      <c r="CK134" s="480">
        <f t="shared" si="876"/>
        <v>5.58336137281292E-2</v>
      </c>
      <c r="CL134" s="480">
        <f t="shared" si="876"/>
        <v>5.5449775218191735E-2</v>
      </c>
      <c r="CM134" s="480">
        <f t="shared" si="876"/>
        <v>6.7051877731567899E-2</v>
      </c>
      <c r="CN134" s="480">
        <f t="shared" si="876"/>
        <v>6.3462067534787961E-2</v>
      </c>
      <c r="CO134" s="480">
        <f t="shared" si="876"/>
        <v>7.6125430024787069E-2</v>
      </c>
      <c r="CP134" s="480">
        <f t="shared" si="876"/>
        <v>0.10523018635949977</v>
      </c>
      <c r="CQ134" s="480">
        <f t="shared" si="876"/>
        <v>9.4363807859288093E-2</v>
      </c>
      <c r="CR134" s="480">
        <f t="shared" si="876"/>
        <v>8.7133215802755182E-2</v>
      </c>
      <c r="CS134" s="480">
        <f t="shared" si="876"/>
        <v>0.10370200906305206</v>
      </c>
      <c r="CT134" s="480">
        <f t="shared" si="876"/>
        <v>8.1330451526207784E-2</v>
      </c>
      <c r="CU134" s="480">
        <f t="shared" si="876"/>
        <v>6.6347076661513779E-2</v>
      </c>
      <c r="CV134" s="480">
        <f t="shared" si="876"/>
        <v>5.9063984394534849E-2</v>
      </c>
      <c r="CW134" s="480">
        <f t="shared" si="876"/>
        <v>9.3646240022064078E-2</v>
      </c>
      <c r="CX134" s="480">
        <f t="shared" ref="CX134:DK134" si="877">CX130/CX119</f>
        <v>4.9101919442267883E-2</v>
      </c>
      <c r="CY134" s="480">
        <f t="shared" si="877"/>
        <v>6.0581577497980849E-2</v>
      </c>
      <c r="CZ134" s="480">
        <f t="shared" si="877"/>
        <v>6.5704823321825201E-2</v>
      </c>
      <c r="DA134" s="480">
        <f t="shared" si="877"/>
        <v>0.10356958539967365</v>
      </c>
      <c r="DB134" s="480">
        <f t="shared" si="877"/>
        <v>9.4293916009590945E-2</v>
      </c>
      <c r="DC134" s="480">
        <f t="shared" si="877"/>
        <v>8.9429101301714081E-2</v>
      </c>
      <c r="DD134" s="480">
        <f t="shared" si="877"/>
        <v>0.11455301940951448</v>
      </c>
      <c r="DE134" s="480">
        <f t="shared" si="877"/>
        <v>0.11002059699545295</v>
      </c>
      <c r="DF134" s="480">
        <f t="shared" si="877"/>
        <v>0.11394402342635275</v>
      </c>
      <c r="DG134" s="480">
        <f t="shared" si="877"/>
        <v>9.8141610792944964E-2</v>
      </c>
      <c r="DH134" s="480">
        <f t="shared" si="877"/>
        <v>6.5034386437431854E-2</v>
      </c>
      <c r="DI134" s="480">
        <f t="shared" si="877"/>
        <v>9.2771457755831011E-2</v>
      </c>
      <c r="DJ134" s="480">
        <f t="shared" si="877"/>
        <v>8.2590198173043652E-2</v>
      </c>
      <c r="DK134" s="480">
        <f t="shared" si="877"/>
        <v>6.5679208804123687E-2</v>
      </c>
      <c r="DL134" s="480">
        <f t="shared" ref="DL134:EQ134" si="878">DL130/DL119</f>
        <v>3.6319433375528141E-2</v>
      </c>
      <c r="DM134" s="480">
        <f t="shared" si="878"/>
        <v>0.11792699803293902</v>
      </c>
      <c r="DN134" s="480">
        <f t="shared" si="878"/>
        <v>0.23921802132274006</v>
      </c>
      <c r="DO134" s="480">
        <f t="shared" si="878"/>
        <v>0.12864628854161592</v>
      </c>
      <c r="DP134" s="480">
        <f t="shared" si="878"/>
        <v>9.5503572944535334E-2</v>
      </c>
      <c r="DQ134" s="480">
        <f t="shared" si="878"/>
        <v>0.11214674455965797</v>
      </c>
      <c r="DR134" s="480">
        <f t="shared" si="878"/>
        <v>0.1464819806470716</v>
      </c>
      <c r="DS134" s="480">
        <f t="shared" si="878"/>
        <v>0.13977758354246264</v>
      </c>
      <c r="DT134" s="480">
        <f t="shared" si="878"/>
        <v>0.16461848092824433</v>
      </c>
      <c r="DU134" s="480">
        <f t="shared" si="878"/>
        <v>0.19707769186860585</v>
      </c>
      <c r="DV134" s="480">
        <f t="shared" si="878"/>
        <v>0.17325376613016724</v>
      </c>
      <c r="DW134" s="480">
        <f t="shared" si="878"/>
        <v>0.14080369337868925</v>
      </c>
      <c r="DX134" s="480">
        <f t="shared" si="878"/>
        <v>0.13791367048215492</v>
      </c>
      <c r="DY134" s="480">
        <f t="shared" si="878"/>
        <v>9.1235019245901119E-2</v>
      </c>
      <c r="DZ134" s="480">
        <f t="shared" si="878"/>
        <v>0.16692901829389462</v>
      </c>
      <c r="EA134" s="480">
        <f t="shared" si="878"/>
        <v>0.13262328268915613</v>
      </c>
      <c r="EB134" s="480">
        <f t="shared" si="878"/>
        <v>0.10919610388301346</v>
      </c>
      <c r="EC134" s="480">
        <f t="shared" si="878"/>
        <v>0.10271313693533204</v>
      </c>
      <c r="ED134" s="480">
        <f t="shared" si="878"/>
        <v>0.15956270380595949</v>
      </c>
      <c r="EE134" s="480">
        <f t="shared" si="878"/>
        <v>0.13481286439721649</v>
      </c>
      <c r="EF134" s="480">
        <f t="shared" si="878"/>
        <v>0.11998851874565727</v>
      </c>
      <c r="EG134" s="480">
        <f t="shared" si="878"/>
        <v>0.1491888496128955</v>
      </c>
      <c r="EH134" s="480">
        <f t="shared" si="878"/>
        <v>0.10807094627010991</v>
      </c>
      <c r="EI134" s="480">
        <f t="shared" si="878"/>
        <v>0.1195623764827798</v>
      </c>
      <c r="EJ134" s="480">
        <f t="shared" si="878"/>
        <v>0.24241411101280369</v>
      </c>
      <c r="EK134" s="480">
        <f t="shared" si="878"/>
        <v>0.23590641797432502</v>
      </c>
      <c r="EL134" s="480">
        <f t="shared" si="878"/>
        <v>0.13912600851517648</v>
      </c>
      <c r="EM134" s="480">
        <f t="shared" si="878"/>
        <v>0.13233124508644242</v>
      </c>
      <c r="EN134" s="480">
        <f t="shared" si="878"/>
        <v>0.15576448475147245</v>
      </c>
      <c r="EO134" s="480">
        <f t="shared" si="878"/>
        <v>0.15116724489436525</v>
      </c>
      <c r="EP134" s="480">
        <f t="shared" si="878"/>
        <v>0.17257056206091245</v>
      </c>
      <c r="EQ134" s="480">
        <f t="shared" si="878"/>
        <v>8.3849300484082012E-2</v>
      </c>
      <c r="ER134" s="480">
        <f t="shared" ref="ER134:FN134" si="879">ER130/ER119</f>
        <v>8.7108505880337569E-2</v>
      </c>
      <c r="ES134" s="480">
        <f t="shared" si="879"/>
        <v>0.17357209943474558</v>
      </c>
      <c r="ET134" s="480">
        <f t="shared" si="879"/>
        <v>0.1234907771539485</v>
      </c>
      <c r="EU134" s="480">
        <f t="shared" si="879"/>
        <v>0.15689938529603428</v>
      </c>
      <c r="EV134" s="480">
        <f t="shared" si="879"/>
        <v>0.13802472339819261</v>
      </c>
      <c r="EW134" s="480">
        <f t="shared" si="879"/>
        <v>0.10653006648363367</v>
      </c>
      <c r="EX134" s="480">
        <f t="shared" si="879"/>
        <v>0.15018602966801689</v>
      </c>
      <c r="EY134" s="480">
        <f t="shared" si="879"/>
        <v>0.11189822002816174</v>
      </c>
      <c r="EZ134" s="480">
        <f t="shared" si="879"/>
        <v>9.8711789754368603E-2</v>
      </c>
      <c r="FA134" s="480">
        <f t="shared" si="879"/>
        <v>0.10058789833254861</v>
      </c>
      <c r="FB134" s="480">
        <f t="shared" si="879"/>
        <v>0.109027880959019</v>
      </c>
      <c r="FC134" s="480">
        <f t="shared" si="879"/>
        <v>4.0095965297958287E-2</v>
      </c>
      <c r="FD134" s="480">
        <f t="shared" si="879"/>
        <v>0.10752089478671337</v>
      </c>
      <c r="FE134" s="480">
        <f t="shared" si="879"/>
        <v>9.5237059035521335E-2</v>
      </c>
      <c r="FF134" s="480">
        <f t="shared" si="879"/>
        <v>0.1438054378021999</v>
      </c>
      <c r="FG134" s="480">
        <f t="shared" si="879"/>
        <v>0.14834030152106462</v>
      </c>
      <c r="FH134" s="480">
        <f t="shared" si="879"/>
        <v>8.9017361175846035E-2</v>
      </c>
      <c r="FI134" s="480">
        <f t="shared" si="879"/>
        <v>0.14197276104003301</v>
      </c>
      <c r="FJ134" s="480">
        <f t="shared" si="879"/>
        <v>0.15587369227454453</v>
      </c>
      <c r="FK134" s="480">
        <f t="shared" si="879"/>
        <v>0.10492157923201732</v>
      </c>
      <c r="FL134" s="480">
        <f t="shared" si="879"/>
        <v>0.11400951740289507</v>
      </c>
      <c r="FM134" s="480">
        <f t="shared" si="879"/>
        <v>9.7003441992306136E-2</v>
      </c>
      <c r="FN134" s="480">
        <f t="shared" si="879"/>
        <v>0.11791753188964699</v>
      </c>
      <c r="FO134" s="480">
        <f t="shared" ref="FO134:FP134" si="880">FO130/FO119</f>
        <v>0.11448150760858611</v>
      </c>
      <c r="FP134" s="480">
        <f t="shared" si="880"/>
        <v>8.0711904670677043E-2</v>
      </c>
      <c r="FQ134" s="480">
        <f t="shared" ref="FQ134:FR134" si="881">FQ130/FQ119</f>
        <v>0.15356636623786474</v>
      </c>
      <c r="FR134" s="480">
        <f t="shared" si="881"/>
        <v>0.1369751722344989</v>
      </c>
      <c r="FS134" s="480">
        <f t="shared" ref="FS134:FT134" si="882">FS130/FS119</f>
        <v>0.1186947063089195</v>
      </c>
      <c r="FT134" s="480">
        <f t="shared" si="882"/>
        <v>0.10476021943018934</v>
      </c>
      <c r="FU134" s="480">
        <f t="shared" ref="FU134:FV134" si="883">FU130/FU119</f>
        <v>4.2384921386626258E-2</v>
      </c>
      <c r="FV134" s="480">
        <f t="shared" si="883"/>
        <v>9.0098603122432216E-2</v>
      </c>
      <c r="FW134" s="480">
        <f t="shared" ref="FW134:FX134" si="884">FW130/FW119</f>
        <v>0.10141854712504417</v>
      </c>
      <c r="FX134" s="480">
        <f t="shared" si="884"/>
        <v>7.9008871506248204E-2</v>
      </c>
      <c r="FY134" s="480">
        <f t="shared" ref="FY134:FZ134" si="885">FY130/FY119</f>
        <v>7.1891939927130541E-2</v>
      </c>
      <c r="FZ134" s="480">
        <f t="shared" si="885"/>
        <v>0.13624278232845444</v>
      </c>
      <c r="GA134" s="480">
        <f t="shared" ref="GA134:GB134" si="886">GA130/GA119</f>
        <v>0.11558236688659058</v>
      </c>
      <c r="GB134" s="480">
        <f t="shared" si="886"/>
        <v>0.15324136846505046</v>
      </c>
      <c r="GC134" s="480">
        <f t="shared" ref="GC134:GD134" si="887">GC130/GC119</f>
        <v>0.11381078697483205</v>
      </c>
      <c r="GD134" s="480">
        <f t="shared" si="887"/>
        <v>0.13841936840068089</v>
      </c>
      <c r="GE134" s="480">
        <f t="shared" ref="GE134" si="888">GE130/GE119</f>
        <v>0.28822110700106746</v>
      </c>
      <c r="GF134" s="650"/>
      <c r="GG134" s="650"/>
      <c r="GH134" s="9"/>
      <c r="GI134" s="9"/>
      <c r="GJ134" s="9"/>
      <c r="GK134" s="9"/>
      <c r="GL134" s="9"/>
      <c r="GM134" s="9"/>
      <c r="GN134" s="9"/>
      <c r="GO134" s="9"/>
      <c r="GP134" s="9"/>
      <c r="GQ134" s="9"/>
      <c r="GR134" s="9"/>
      <c r="GS134" s="9"/>
    </row>
    <row r="135" spans="1:208" s="499" customFormat="1" ht="11.25">
      <c r="A135" s="173"/>
      <c r="B135" s="191"/>
      <c r="C135" s="191"/>
      <c r="D135" s="187" t="s">
        <v>238</v>
      </c>
      <c r="E135" s="191" t="s">
        <v>239</v>
      </c>
      <c r="F135" s="212"/>
      <c r="G135" s="212"/>
      <c r="H135" s="212"/>
      <c r="I135" s="212"/>
      <c r="J135" s="212"/>
      <c r="K135" s="212"/>
      <c r="L135" s="212"/>
      <c r="M135" s="212"/>
      <c r="N135" s="212"/>
      <c r="O135" s="212"/>
      <c r="P135" s="212"/>
      <c r="Q135" s="212"/>
      <c r="R135" s="212"/>
      <c r="S135" s="212"/>
      <c r="T135" s="212"/>
      <c r="U135" s="212"/>
      <c r="V135" s="212"/>
      <c r="W135" s="212"/>
      <c r="X135" s="212"/>
      <c r="Y135" s="212"/>
      <c r="Z135" s="212"/>
      <c r="AA135" s="212"/>
      <c r="AB135" s="212"/>
      <c r="AC135" s="212"/>
      <c r="AD135" s="212"/>
      <c r="AE135" s="212"/>
      <c r="AF135" s="212"/>
      <c r="AG135" s="212"/>
      <c r="AH135" s="212"/>
      <c r="AI135" s="212"/>
      <c r="AJ135" s="212"/>
      <c r="AK135" s="212"/>
      <c r="AL135" s="212"/>
      <c r="AM135" s="212"/>
      <c r="AN135" s="212"/>
      <c r="AO135" s="212"/>
      <c r="AP135" s="212"/>
      <c r="AQ135" s="212"/>
      <c r="AR135" s="212"/>
      <c r="AS135" s="212"/>
      <c r="AT135" s="212"/>
      <c r="AU135" s="212"/>
      <c r="AV135" s="212"/>
      <c r="AW135" s="212"/>
      <c r="AX135" s="212"/>
      <c r="AY135" s="212"/>
      <c r="AZ135" s="212"/>
      <c r="BA135" s="212"/>
      <c r="BB135" s="212"/>
      <c r="BC135" s="212"/>
      <c r="BD135" s="212"/>
      <c r="BE135" s="212"/>
      <c r="BF135" s="212"/>
      <c r="BG135" s="212"/>
      <c r="BH135" s="179"/>
      <c r="BI135" s="481"/>
      <c r="BJ135" s="481"/>
      <c r="BK135" s="481"/>
      <c r="BL135" s="481"/>
      <c r="BM135" s="481"/>
      <c r="BN135" s="481"/>
      <c r="BO135" s="742"/>
      <c r="BP135" s="481"/>
      <c r="BQ135" s="481"/>
      <c r="BR135" s="481"/>
      <c r="BS135" s="481"/>
      <c r="BT135" s="481"/>
      <c r="BU135" s="481"/>
      <c r="BV135" s="481"/>
      <c r="BW135" s="481"/>
      <c r="BX135" s="481"/>
      <c r="BY135" s="481"/>
      <c r="BZ135" s="481"/>
      <c r="CA135" s="742"/>
      <c r="CB135" s="481"/>
      <c r="CC135" s="481"/>
      <c r="CD135" s="481"/>
      <c r="CE135" s="481"/>
      <c r="CF135" s="481"/>
      <c r="CG135" s="481"/>
      <c r="CH135" s="481"/>
      <c r="CI135" s="481"/>
      <c r="CJ135" s="481"/>
      <c r="CK135" s="481"/>
      <c r="CL135" s="481"/>
      <c r="CM135" s="481"/>
      <c r="CN135" s="481"/>
      <c r="CO135" s="481"/>
      <c r="CP135" s="481"/>
      <c r="CQ135" s="481"/>
      <c r="CR135" s="481"/>
      <c r="CS135" s="481"/>
      <c r="CT135" s="481"/>
      <c r="CU135" s="481"/>
      <c r="CV135" s="481"/>
      <c r="CW135" s="481"/>
      <c r="CX135" s="481"/>
      <c r="CY135" s="481"/>
      <c r="CZ135" s="481"/>
      <c r="DA135" s="481"/>
      <c r="DB135" s="481"/>
      <c r="DC135" s="481"/>
      <c r="DD135" s="481"/>
      <c r="DE135" s="481"/>
      <c r="DF135" s="481"/>
      <c r="DG135" s="481"/>
      <c r="DH135" s="481"/>
      <c r="DI135" s="481"/>
      <c r="DJ135" s="481"/>
      <c r="DK135" s="481"/>
      <c r="DL135" s="481"/>
      <c r="DM135" s="481"/>
      <c r="DN135" s="481"/>
      <c r="DO135" s="481"/>
      <c r="DP135" s="481"/>
      <c r="DQ135" s="481"/>
      <c r="DR135" s="481"/>
      <c r="DS135" s="481"/>
      <c r="DT135" s="481"/>
      <c r="DU135" s="481"/>
      <c r="DV135" s="481"/>
      <c r="DW135" s="481"/>
      <c r="DX135" s="481"/>
      <c r="DY135" s="481"/>
      <c r="DZ135" s="481"/>
      <c r="EA135" s="481"/>
      <c r="EB135" s="481"/>
      <c r="EC135" s="481"/>
      <c r="ED135" s="481"/>
      <c r="EE135" s="481"/>
      <c r="EF135" s="481"/>
      <c r="EG135" s="481"/>
      <c r="EH135" s="481"/>
      <c r="EI135" s="481"/>
      <c r="EJ135" s="481"/>
      <c r="EK135" s="481"/>
      <c r="EL135" s="481"/>
      <c r="EM135" s="481"/>
      <c r="EN135" s="481"/>
      <c r="EO135" s="481"/>
      <c r="EP135" s="481"/>
      <c r="EQ135" s="481"/>
      <c r="ER135" s="481"/>
      <c r="ES135" s="481"/>
      <c r="ET135" s="481"/>
      <c r="EU135" s="481"/>
      <c r="EV135" s="481"/>
      <c r="EW135" s="481"/>
      <c r="EX135" s="481"/>
      <c r="EY135" s="481"/>
      <c r="EZ135" s="481"/>
      <c r="FA135" s="481"/>
      <c r="FB135" s="481"/>
      <c r="FC135" s="481"/>
      <c r="FD135" s="481"/>
      <c r="FE135" s="481"/>
      <c r="FF135" s="481"/>
      <c r="FG135" s="481"/>
      <c r="FH135" s="481"/>
      <c r="FI135" s="481"/>
      <c r="FJ135" s="481"/>
      <c r="FK135" s="481"/>
      <c r="FL135" s="481"/>
      <c r="FM135" s="481"/>
      <c r="FN135" s="481"/>
      <c r="FO135" s="481"/>
      <c r="FP135" s="481"/>
      <c r="FQ135" s="481"/>
      <c r="FR135" s="481"/>
      <c r="FS135" s="481"/>
      <c r="FT135" s="481"/>
      <c r="FU135" s="481"/>
      <c r="FV135" s="481"/>
      <c r="FW135" s="481"/>
      <c r="FX135" s="481"/>
      <c r="FY135" s="481"/>
      <c r="FZ135" s="481"/>
      <c r="GA135" s="481"/>
      <c r="GB135" s="481"/>
      <c r="GC135" s="481"/>
      <c r="GD135" s="481"/>
      <c r="GE135" s="481"/>
      <c r="GF135" s="481"/>
      <c r="GG135" s="481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173"/>
      <c r="GU135" s="173"/>
      <c r="GV135" s="173"/>
      <c r="GW135" s="173"/>
      <c r="GX135" s="173"/>
      <c r="GY135" s="173"/>
      <c r="GZ135" s="173"/>
    </row>
    <row r="136" spans="1:208" s="9" customFormat="1">
      <c r="B136" s="191"/>
      <c r="C136" s="191">
        <f>Busan!T1</f>
        <v>20</v>
      </c>
      <c r="D136" s="187" t="s">
        <v>93</v>
      </c>
      <c r="E136" s="191" t="s">
        <v>79</v>
      </c>
      <c r="F136" s="212">
        <f>INDEX(Busan!$A$1:$X$264,F$5,$C136)</f>
        <v>2344</v>
      </c>
      <c r="G136" s="212">
        <f>INDEX(Busan!$A$1:$X$264,G$5,$C136)</f>
        <v>2319</v>
      </c>
      <c r="H136" s="212">
        <f>INDEX(Busan!$A$1:$X$264,H$5,$C136)</f>
        <v>2120</v>
      </c>
      <c r="I136" s="212">
        <f>INDEX(Busan!$A$1:$X$264,I$5,$C136)</f>
        <v>2284</v>
      </c>
      <c r="J136" s="212">
        <f>INDEX(Busan!$A$1:$X$264,J$5,$C136)</f>
        <v>2356</v>
      </c>
      <c r="K136" s="212">
        <f>INDEX(Busan!$A$1:$X$264,K$5,$C136)</f>
        <v>1905</v>
      </c>
      <c r="L136" s="212">
        <f>INDEX(Busan!$A$1:$X$264,L$5,$C136)</f>
        <v>2329</v>
      </c>
      <c r="M136" s="212">
        <f>INDEX(Busan!$A$1:$X$264,M$5,$C136)</f>
        <v>2411</v>
      </c>
      <c r="N136" s="212">
        <f>INDEX(Busan!$A$1:$X$264,N$5,$C136)</f>
        <v>2289</v>
      </c>
      <c r="O136" s="212">
        <f>INDEX(Busan!$A$1:$X$264,O$5,$C136)</f>
        <v>2772</v>
      </c>
      <c r="P136" s="212">
        <f>INDEX(Busan!$A$1:$X$264,P$5,$C136)</f>
        <v>2458</v>
      </c>
      <c r="Q136" s="212">
        <f>INDEX(Busan!$A$1:$X$264,Q$5,$C136)</f>
        <v>2334</v>
      </c>
      <c r="R136" s="212">
        <f>INDEX(Busan!$A$1:$X$264,R$5,$C136)</f>
        <v>2511</v>
      </c>
      <c r="S136" s="212">
        <f>INDEX(Busan!$A$1:$X$264,S$5,$C136)</f>
        <v>1991</v>
      </c>
      <c r="T136" s="212">
        <f>INDEX(Busan!$A$1:$X$264,T$5,$C136)</f>
        <v>2415</v>
      </c>
      <c r="U136" s="212">
        <f>INDEX(Busan!$A$1:$X$264,U$5,$C136)</f>
        <v>2456</v>
      </c>
      <c r="V136" s="212">
        <f>INDEX(Busan!$A$1:$X$264,V$5,$C136)</f>
        <v>2469</v>
      </c>
      <c r="W136" s="212">
        <f>INDEX(Busan!$A$1:$X$264,W$5,$C136)</f>
        <v>2398</v>
      </c>
      <c r="X136" s="212">
        <f>INDEX(Busan!$A$1:$X$264,X$5,$C136)</f>
        <v>2524</v>
      </c>
      <c r="Y136" s="212">
        <f>INDEX(Busan!$A$1:$X$264,Y$5,$C136)</f>
        <v>2748</v>
      </c>
      <c r="Z136" s="212">
        <f>INDEX(Busan!$A$1:$X$264,Z$5,$C136)</f>
        <v>2101</v>
      </c>
      <c r="AA136" s="212">
        <f>INDEX(Busan!$A$1:$X$264,AA$5,$C136)</f>
        <v>2503</v>
      </c>
      <c r="AB136" s="212">
        <f>INDEX(Busan!$A$1:$X$264,AB$5,$C136)</f>
        <v>2387</v>
      </c>
      <c r="AC136" s="212">
        <f>INDEX(Busan!$A$1:$X$264,AC$5,$C136)</f>
        <v>2645</v>
      </c>
      <c r="AD136" s="212">
        <f>INDEX(Busan!$A$1:$X$264,AD$5,$C136)</f>
        <v>2513</v>
      </c>
      <c r="AE136" s="212">
        <f>INDEX(Busan!$A$1:$X$264,AE$5,$C136)</f>
        <v>2167</v>
      </c>
      <c r="AF136" s="212">
        <f>INDEX(Busan!$A$1:$X$264,AF$5,$C136)</f>
        <v>2136</v>
      </c>
      <c r="AG136" s="212">
        <f>INDEX(Busan!$A$1:$X$264,AG$5,$C136)</f>
        <v>2400</v>
      </c>
      <c r="AH136" s="212">
        <f>INDEX(Busan!$A$1:$X$264,AH$5,$C136)</f>
        <v>2297</v>
      </c>
      <c r="AI136" s="212">
        <f>INDEX(Busan!$A$1:$X$264,AI$5,$C136)</f>
        <v>2389</v>
      </c>
      <c r="AJ136" s="212">
        <f>INDEX(Busan!$A$1:$X$264,AJ$5,$C136)</f>
        <v>2409</v>
      </c>
      <c r="AK136" s="212">
        <f>INDEX(Busan!$A$1:$X$264,AK$5,$C136)</f>
        <v>2877</v>
      </c>
      <c r="AL136" s="212">
        <f>INDEX(Busan!$A$1:$X$264,AL$5,$C136)</f>
        <v>2444</v>
      </c>
      <c r="AM136" s="212">
        <f>INDEX(Busan!$A$1:$X$264,AM$5,$C136)</f>
        <v>2618</v>
      </c>
      <c r="AN136" s="212">
        <f>INDEX(Busan!$A$1:$X$264,AN$5,$C136)</f>
        <v>2285</v>
      </c>
      <c r="AO136" s="212">
        <f>INDEX(Busan!$A$1:$X$264,AO$5,$C136)</f>
        <v>2474</v>
      </c>
      <c r="AP136" s="212">
        <f>INDEX(Busan!$A$1:$X$264,AP$5,$C136)</f>
        <v>2082</v>
      </c>
      <c r="AQ136" s="212">
        <f>INDEX(Busan!$A$1:$X$264,AQ$5,$C136)</f>
        <v>2608</v>
      </c>
      <c r="AR136" s="212">
        <f>INDEX(Busan!$A$1:$X$264,AR$5,$C136)</f>
        <v>2390</v>
      </c>
      <c r="AS136" s="212">
        <f>INDEX(Busan!$A$1:$X$264,AS$5,$C136)</f>
        <v>2204</v>
      </c>
      <c r="AT136" s="212">
        <f>INDEX(Busan!$A$1:$X$264,AT$5,$C136)</f>
        <v>2554</v>
      </c>
      <c r="AU136" s="212">
        <f>INDEX(Busan!$A$1:$X$264,AU$5,$C136)</f>
        <v>2282</v>
      </c>
      <c r="AV136" s="212">
        <f>INDEX(Busan!$A$1:$X$264,AV$5,$C136)</f>
        <v>2390</v>
      </c>
      <c r="AW136" s="212">
        <f>INDEX(Busan!$A$1:$X$264,AW$5,$C136)</f>
        <v>2676</v>
      </c>
      <c r="AX136" s="212">
        <f>INDEX(Busan!$A$1:$X$264,AX$5,$C136)</f>
        <v>2013</v>
      </c>
      <c r="AY136" s="212">
        <f>INDEX(Busan!$A$1:$X$264,AY$5,$C136)</f>
        <v>2373</v>
      </c>
      <c r="AZ136" s="212">
        <f>INDEX(Busan!$A$1:$X$264,AZ$5,$C136)</f>
        <v>2349</v>
      </c>
      <c r="BA136" s="212">
        <f>INDEX(Busan!$A$1:$X$264,BA$5,$C136)</f>
        <v>2190</v>
      </c>
      <c r="BB136" s="212">
        <f>INDEX(Busan!$A$1:$X$264,BB$5,$C136)</f>
        <v>2387</v>
      </c>
      <c r="BC136" s="212">
        <f>INDEX(Busan!$A$1:$X$264,BC$5,$C136)</f>
        <v>1759</v>
      </c>
      <c r="BD136" s="212">
        <f>INDEX(Busan!$A$1:$X$264,BD$5,$C136)</f>
        <v>1631</v>
      </c>
      <c r="BE136" s="212">
        <f>INDEX(Busan!$A$1:$X$264,BE$5,$C136)</f>
        <v>1513</v>
      </c>
      <c r="BF136" s="212">
        <f>INDEX(Busan!$A$1:$X$264,BF$5,$C136)</f>
        <v>2422</v>
      </c>
      <c r="BG136" s="212">
        <f>INDEX(Busan!$A$1:$X$264,BG$5,$C136)</f>
        <v>1088</v>
      </c>
      <c r="BH136" s="179">
        <f>INDEX(Busan!$A$1:$X$264,BH$5,$C136)</f>
        <v>1146</v>
      </c>
      <c r="BI136" s="481">
        <f>INDEX(Busan!$A$1:$X$264,BI$5,$C136)</f>
        <v>1998</v>
      </c>
      <c r="BJ136" s="481">
        <f>INDEX(Busan!$A$1:$X$264,BJ$5,$C136)</f>
        <v>1808</v>
      </c>
      <c r="BK136" s="481">
        <f>INDEX(Busan!$A$1:$X$264,BK$5,$C136)</f>
        <v>1794</v>
      </c>
      <c r="BL136" s="481">
        <f>INDEX(Busan!$A$1:$X$264,BL$5,$C136)</f>
        <v>2104</v>
      </c>
      <c r="BM136" s="481">
        <f>INDEX(Busan!$A$1:$X$264,BM$5,$C136)</f>
        <v>1756</v>
      </c>
      <c r="BN136" s="481">
        <f>INDEX(Busan!$A$1:$X$264,BN$5,$C136)</f>
        <v>2322</v>
      </c>
      <c r="BO136" s="742">
        <f>INDEX(Busan!$A$1:$X$264,BO$5,$C136)</f>
        <v>1813</v>
      </c>
      <c r="BP136" s="481">
        <f>INDEX(Busan!$A$1:$X$264,BP$5,$C136)</f>
        <v>1671</v>
      </c>
      <c r="BQ136" s="481">
        <f>INDEX(Busan!$A$1:$X$264,BQ$5,$C136)</f>
        <v>2068</v>
      </c>
      <c r="BR136" s="481">
        <f>INDEX(Busan!$A$1:$X$264,BR$5,$C136)</f>
        <v>2294</v>
      </c>
      <c r="BS136" s="481">
        <f>INDEX(Busan!$A$1:$X$264,BS$5,$C136)</f>
        <v>1948</v>
      </c>
      <c r="BT136" s="481">
        <f>INDEX(Busan!$A$1:$X$264,BT$5,$C136)</f>
        <v>1944</v>
      </c>
      <c r="BU136" s="481">
        <f>INDEX(Busan!$A$1:$X$264,BU$5,$C136)</f>
        <v>1974</v>
      </c>
      <c r="BV136" s="481">
        <f>INDEX(Busan!$A$1:$X$264,BV$5,$C136)</f>
        <v>1769</v>
      </c>
      <c r="BW136" s="481">
        <f>INDEX(Busan!$A$1:$X$264,BW$5,$C136)</f>
        <v>2185</v>
      </c>
      <c r="BX136" s="481">
        <f>INDEX(Busan!$A$1:$X$264,BX$5,$C136)</f>
        <v>1862</v>
      </c>
      <c r="BY136" s="481">
        <f>INDEX(Busan!$A$1:$X$264,BY$5,$C136)</f>
        <v>1886</v>
      </c>
      <c r="BZ136" s="481">
        <f>INDEX(Busan!$A$1:$X$264,BZ$5,$C136)</f>
        <v>2593</v>
      </c>
      <c r="CA136" s="742">
        <f>INDEX(Busan!$A$1:$X$264,CA$5,$C136)</f>
        <v>1977</v>
      </c>
      <c r="CB136" s="481">
        <f>INDEX(Busan!$A$1:$X$264,CB$5,$C136)</f>
        <v>2166</v>
      </c>
      <c r="CC136" s="481">
        <f>INDEX(Busan!$A$1:$X$264,CC$5,$C136)</f>
        <v>1942</v>
      </c>
      <c r="CD136" s="481">
        <f>INDEX(Busan!$A$1:$X$264,CD$5,$C136)</f>
        <v>2085</v>
      </c>
      <c r="CE136" s="481">
        <f>INDEX(Busan!$A$1:$X$264,CE$5,$C136)</f>
        <v>1658</v>
      </c>
      <c r="CF136" s="481">
        <f>INDEX(Busan!$A$1:$X$264,CF$5,$C136)</f>
        <v>2576</v>
      </c>
      <c r="CG136" s="481">
        <f>INDEX(Busan!$A$1:$X$264,CG$5,$C136)</f>
        <v>2463</v>
      </c>
      <c r="CH136" s="481">
        <f>INDEX(Busan!$A$1:$X$264,CH$5,$C136)</f>
        <v>2248</v>
      </c>
      <c r="CI136" s="481">
        <f>INDEX(Busan!$A$1:$X$264,CI$5,$C136)</f>
        <v>2301</v>
      </c>
      <c r="CJ136" s="481">
        <f>INDEX(Busan!$A$1:$X$264,CJ$5,$C136)</f>
        <v>1995</v>
      </c>
      <c r="CK136" s="481">
        <f>INDEX(Busan!$A$1:$X$264,CK$5,$C136)</f>
        <v>1569</v>
      </c>
      <c r="CL136" s="481">
        <f>INDEX(Busan!$A$1:$X$264,CL$5,$C136)</f>
        <v>1721</v>
      </c>
      <c r="CM136" s="481">
        <f>INDEX(Busan!$A$1:$X$264,CM$5,$C136)</f>
        <v>1464</v>
      </c>
      <c r="CN136" s="481">
        <f>INDEX(Busan!$A$1:$X$264,CN$5,$C136)</f>
        <v>1635</v>
      </c>
      <c r="CO136" s="481">
        <f>INDEX(Busan!$A$1:$X$264,CO$5,$C136)</f>
        <v>2066</v>
      </c>
      <c r="CP136" s="481">
        <f>INDEX(Busan!$A$1:$X$264,CP$5,$C136)</f>
        <v>2044</v>
      </c>
      <c r="CQ136" s="481">
        <f>INDEX(Busan!$A$1:$X$264,CQ$5,$C136)</f>
        <v>1829</v>
      </c>
      <c r="CR136" s="481">
        <f>INDEX(Busan!$A$1:$X$264,CR$5,$C136)</f>
        <v>2175</v>
      </c>
      <c r="CS136" s="481">
        <f>INDEX(Busan!$A$1:$X$264,CS$5,$C136)</f>
        <v>2255</v>
      </c>
      <c r="CT136" s="481">
        <f>INDEX(Busan!$A$1:$X$264,CT$5,$C136)</f>
        <v>1956</v>
      </c>
      <c r="CU136" s="481">
        <f>INDEX(Busan!$A$1:$X$264,CU$5,$C136)</f>
        <v>2412</v>
      </c>
      <c r="CV136" s="481">
        <f>INDEX(Busan!$A$1:$X$264,CV$5,$C136)</f>
        <v>1813</v>
      </c>
      <c r="CW136" s="481">
        <f>INDEX(Busan!$A$1:$X$264,CW$5,$C136)</f>
        <v>2028</v>
      </c>
      <c r="CX136" s="481">
        <f>INDEX(Busan!$A$1:$X$264,CX$5,$C136)</f>
        <v>2113</v>
      </c>
      <c r="CY136" s="481">
        <f>INDEX(Busan!$A$1:$X$264,CY$5,$C136)</f>
        <v>1876</v>
      </c>
      <c r="CZ136" s="481">
        <f>INDEX(Busan!$A$1:$X$264,CZ$5,$C136)</f>
        <v>1955</v>
      </c>
      <c r="DA136" s="481">
        <f>INDEX(Busan!$A$1:$X$264,DA$5,$C136)</f>
        <v>1839</v>
      </c>
      <c r="DB136" s="481">
        <f>INDEX(Busan!$A$1:$X$264,DB$5,$C136)</f>
        <v>2114</v>
      </c>
      <c r="DC136" s="481">
        <f>INDEX(Busan!$A$1:$X$264,DC$5,$C136)</f>
        <v>1766</v>
      </c>
      <c r="DD136" s="481">
        <f>INDEX(Busan!$A$1:$X$264,DD$5,$C136)</f>
        <v>1866</v>
      </c>
      <c r="DE136" s="481">
        <f>INDEX(Busan!$A$1:$X$264,DE$5,$C136)</f>
        <v>2205</v>
      </c>
      <c r="DF136" s="481">
        <f>INDEX(Busan!$A$1:$X$264,DF$5,$C136)</f>
        <v>1690</v>
      </c>
      <c r="DG136" s="481">
        <f>INDEX(Busan!$A$1:$X$264,DG$5,$C136)</f>
        <v>1985</v>
      </c>
      <c r="DH136" s="481">
        <f>INDEX(Busan!$A$1:$X$264,DH$5,$C136)</f>
        <v>2090</v>
      </c>
      <c r="DI136" s="481">
        <f>INDEX(Busan!$A$1:$X$264,DI$5,$C136)</f>
        <v>2007</v>
      </c>
      <c r="DJ136" s="481">
        <f>INDEX(Busan!$A$1:$X$264,DJ$5,$C136)</f>
        <v>1893</v>
      </c>
      <c r="DK136" s="481">
        <f>INDEX(Busan!$A$1:$X$264,DK$5,$C136)</f>
        <v>1273</v>
      </c>
      <c r="DL136" s="481">
        <f>INDEX(Busan!$A$1:$X$264,DL$5,$C136)</f>
        <v>189</v>
      </c>
      <c r="DM136" s="481">
        <f>INDEX(Busan!$A$1:$X$264,DM$5,$C136)</f>
        <v>74</v>
      </c>
      <c r="DN136" s="481">
        <f>INDEX(Busan!$A$1:$X$264,DN$5,$C136)</f>
        <v>245</v>
      </c>
      <c r="DO136" s="481">
        <f>INDEX(Busan!$A$1:$X$264,DO$5,$C136)</f>
        <v>256</v>
      </c>
      <c r="DP136" s="481">
        <f>INDEX(Busan!$A$1:$X$264,DP$5,$C136)</f>
        <v>283</v>
      </c>
      <c r="DQ136" s="481">
        <f>INDEX(Busan!$A$1:$X$264,DQ$5,$C136)</f>
        <v>290</v>
      </c>
      <c r="DR136" s="481">
        <f>INDEX(Busan!$A$1:$X$264,DR$5,$C136)</f>
        <v>145</v>
      </c>
      <c r="DS136" s="481">
        <f>INDEX(Busan!$A$1:$X$264,DS$5,$C136)</f>
        <v>137</v>
      </c>
      <c r="DT136" s="481">
        <f>INDEX(Busan!$A$1:$X$264,DT$5,$C136)</f>
        <v>113</v>
      </c>
      <c r="DU136" s="481">
        <f>INDEX(Busan!$A$1:$X$264,DU$5,$C136)</f>
        <v>181</v>
      </c>
      <c r="DV136" s="481">
        <f>INDEX(Busan!$A$1:$X$264,DV$5,$C136)</f>
        <v>187</v>
      </c>
      <c r="DW136" s="481">
        <f>INDEX(Busan!$A$1:$X$264,DW$5,$C136)</f>
        <v>186</v>
      </c>
      <c r="DX136" s="481">
        <f>INDEX(Busan!$A$1:$X$264,DX$5,$C136)</f>
        <v>163</v>
      </c>
      <c r="DY136" s="481">
        <f>INDEX(Busan!$A$1:$X$264,DY$5,$C136)</f>
        <v>175</v>
      </c>
      <c r="DZ136" s="481">
        <f>INDEX(Busan!$A$1:$X$264,DZ$5,$C136)</f>
        <v>237</v>
      </c>
      <c r="EA136" s="481">
        <f>INDEX(Busan!$A$1:$X$264,EA$5,$C136)</f>
        <v>119</v>
      </c>
      <c r="EB136" s="481">
        <f>INDEX(Busan!$A$1:$X$264,EB$5,$C136)</f>
        <v>181</v>
      </c>
      <c r="EC136" s="481">
        <f>INDEX(Busan!$A$1:$X$264,EC$5,$C136)</f>
        <v>144</v>
      </c>
      <c r="ED136" s="481">
        <f>INDEX(Busan!$A$1:$X$264,ED$5,$C136)</f>
        <v>148</v>
      </c>
      <c r="EE136" s="481">
        <f>INDEX(Busan!$A$1:$X$264,EE$5,$C136)</f>
        <v>176</v>
      </c>
      <c r="EF136" s="481">
        <f>INDEX(Busan!$A$1:$X$264,EF$5,$C136)</f>
        <v>108</v>
      </c>
      <c r="EG136" s="481">
        <f>INDEX(Busan!$A$1:$X$264,EG$5,$C136)</f>
        <v>145</v>
      </c>
      <c r="EH136" s="481">
        <f>INDEX(Busan!$A$1:$X$264,EH$5,$C136)</f>
        <v>158</v>
      </c>
      <c r="EI136" s="481">
        <f>INDEX(Busan!$A$1:$X$264,EI$5,$C136)</f>
        <v>135</v>
      </c>
      <c r="EJ136" s="481">
        <f>INDEX(Busan!$A$1:$X$264,EJ$5,$C136)</f>
        <v>192</v>
      </c>
      <c r="EK136" s="481">
        <f>INDEX(Busan!$A$1:$X$264,EK$5,$C136)</f>
        <v>178</v>
      </c>
      <c r="EL136" s="481">
        <f>INDEX(Busan!$A$1:$X$264,EL$5,$C136)</f>
        <v>172</v>
      </c>
      <c r="EM136" s="481">
        <f>INDEX(Busan!$A$1:$X$264,EM$5,$C136)</f>
        <v>189</v>
      </c>
      <c r="EN136" s="481">
        <f>INDEX(Busan!$A$1:$X$264,EN$5,$C136)</f>
        <v>211</v>
      </c>
      <c r="EO136" s="481">
        <f>INDEX(Busan!$A$1:$X$264,EO$5,$C136)</f>
        <v>288</v>
      </c>
      <c r="EP136" s="481">
        <f>INDEX(Busan!$A$1:$X$264,EP$5,$C136)</f>
        <v>348</v>
      </c>
      <c r="EQ136" s="481">
        <f>INDEX(Busan!$A$1:$X$264,EQ$5,$C136)</f>
        <v>578</v>
      </c>
      <c r="ER136" s="481">
        <f>INDEX(Busan!$A$1:$X$264,ER$5,$C136)</f>
        <v>720</v>
      </c>
      <c r="ES136" s="481">
        <f>INDEX(Busan!$A$1:$X$264,ES$5,$C136)</f>
        <v>662</v>
      </c>
      <c r="ET136" s="481">
        <f>INDEX(Busan!$A$1:$X$264,ET$5,$C136)</f>
        <v>826</v>
      </c>
      <c r="EU136" s="481">
        <f>INDEX(Busan!$A$1:$X$264,EU$5,$C136)</f>
        <v>767</v>
      </c>
      <c r="EV136" s="481">
        <f>INDEX(Busan!$A$1:$X$264,EV$5,$C136)</f>
        <v>829</v>
      </c>
      <c r="EW136" s="481">
        <f>INDEX(Busan!$A$1:$X$264,EW$5,$C136)</f>
        <v>900</v>
      </c>
      <c r="EX136" s="481">
        <f>INDEX(Busan!$A$1:$X$264,EX$5,$C136)</f>
        <v>1059</v>
      </c>
      <c r="EY136" s="481">
        <f>INDEX(Busan!$A$1:$X$264,EY$5,$C136)</f>
        <v>958</v>
      </c>
      <c r="EZ136" s="481">
        <f>INDEX(Busan!$A$1:$X$264,EZ$5,$C136)</f>
        <v>1049</v>
      </c>
      <c r="FA136" s="481">
        <f>INDEX(Busan!$A$1:$X$264,FA$5,$C136)</f>
        <v>1173</v>
      </c>
      <c r="FB136" s="481">
        <f>INDEX(Busan!$A$1:$X$264,FB$5,$C136)</f>
        <v>1061</v>
      </c>
      <c r="FC136" s="481">
        <f>INDEX(Busan!$A$1:$X$264,FC$5,$C136)</f>
        <v>1106</v>
      </c>
      <c r="FD136" s="481">
        <f>INDEX(Busan!$A$1:$X$264,FD$5,$C136)</f>
        <v>1507</v>
      </c>
      <c r="FE136" s="481">
        <f>INDEX(Busan!$A$1:$X$264,FE$5,$C136)</f>
        <v>1263</v>
      </c>
      <c r="FF136" s="481">
        <f>INDEX(Busan!$A$1:$X$264,FF$5,$C136)</f>
        <v>1293</v>
      </c>
      <c r="FG136" s="481">
        <f>INDEX(Busan!$A$1:$X$264,FG$5,$C136)</f>
        <v>1091</v>
      </c>
      <c r="FH136" s="481">
        <f>INDEX(Busan!$A$1:$X$264,FH$5,$C136)</f>
        <v>902</v>
      </c>
      <c r="FI136" s="481">
        <f>INDEX(Busan!$A$1:$X$264,FI$5,$C136)</f>
        <v>1066</v>
      </c>
      <c r="FJ136" s="481">
        <f>INDEX(Busan!$A$1:$X$264,FJ$5,$C136)</f>
        <v>1195</v>
      </c>
      <c r="FK136" s="481">
        <f>INDEX(Busan!$A$1:$X$264,FK$5,$C136)</f>
        <v>963</v>
      </c>
      <c r="FL136" s="481">
        <f>INDEX(Busan!$A$1:$X$264,FL$5,$C136)</f>
        <v>1159</v>
      </c>
      <c r="FM136" s="481">
        <f>INDEX(Busan!$A$1:$X$264,FM$5,$C136)</f>
        <v>1365</v>
      </c>
      <c r="FN136" s="481">
        <f>INDEX(Busan!$A$1:$X$264,FN$5,$C136)</f>
        <v>1216</v>
      </c>
      <c r="FO136" s="481">
        <f>INDEX(Busan!$A$1:$X$264,FO$5,$C136)</f>
        <v>1218</v>
      </c>
      <c r="FP136" s="481">
        <f>INDEX(Busan!$A$1:$X$264,FP$5,$C136)</f>
        <v>1326</v>
      </c>
      <c r="FQ136" s="481">
        <f>INDEX(Busan!$A$1:$X$264,FQ$5,$C136)</f>
        <v>1142</v>
      </c>
      <c r="FR136" s="481">
        <f>INDEX(Busan!$A$1:$X$264,FR$5,$C136)</f>
        <v>1076</v>
      </c>
      <c r="FS136" s="481">
        <f>INDEX(Busan!$A$1:$X$264,FS$5,$C136)</f>
        <v>949</v>
      </c>
      <c r="FT136" s="481">
        <f>INDEX(Busan!$A$1:$X$264,FT$5,$C136)</f>
        <v>1243</v>
      </c>
      <c r="FU136" s="481">
        <f>INDEX(Busan!$A$1:$X$264,FU$5,$C136)</f>
        <v>1179</v>
      </c>
      <c r="FV136" s="481">
        <f>INDEX(Busan!$A$1:$X$264,FV$5,$C136)</f>
        <v>1601</v>
      </c>
      <c r="FW136" s="481">
        <f>INDEX(Busan!$A$1:$X$264,FW$5,$C136)</f>
        <v>1309</v>
      </c>
      <c r="FX136" s="481">
        <f>INDEX(Busan!$A$1:$X$264,FX$5,$C136)</f>
        <v>1430</v>
      </c>
      <c r="FY136" s="481">
        <f>INDEX(Busan!$A$1:$X$264,FY$5,$C136)</f>
        <v>1915</v>
      </c>
      <c r="FZ136" s="481">
        <f>INDEX(Busan!$A$1:$X$264,FZ$5,$C136)</f>
        <v>1163</v>
      </c>
      <c r="GA136" s="481">
        <f>INDEX(Busan!$A$1:$X$264,GA$5,$C136)</f>
        <v>1335</v>
      </c>
      <c r="GB136" s="481">
        <f>INDEX(Busan!$A$1:$X$264,GB$5,$C136)</f>
        <v>1578</v>
      </c>
      <c r="GC136" s="481">
        <f>INDEX(Busan!$A$1:$X$264,GC$5,$C136)</f>
        <v>1222</v>
      </c>
      <c r="GD136" s="481">
        <f>INDEX(Busan!$A$1:$X$264,GD$5,$C136)</f>
        <v>1447</v>
      </c>
      <c r="GE136" s="481">
        <f>INDEX(Busan!$A$1:$X$264,GE$5,$C136)</f>
        <v>1062</v>
      </c>
      <c r="GF136" s="481"/>
      <c r="GG136" s="481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173"/>
      <c r="GU136" s="173"/>
      <c r="GV136" s="173"/>
      <c r="GW136" s="173"/>
      <c r="GX136" s="173"/>
      <c r="GY136" s="173"/>
      <c r="GZ136" s="173"/>
    </row>
    <row r="137" spans="1:208" s="173" customFormat="1" ht="11.25">
      <c r="A137" s="492"/>
      <c r="B137" s="188"/>
      <c r="C137" s="188"/>
      <c r="D137" s="188" t="s">
        <v>156</v>
      </c>
      <c r="E137" s="188" t="s">
        <v>157</v>
      </c>
      <c r="F137" s="207" t="e">
        <f>F136/#REF!-1</f>
        <v>#REF!</v>
      </c>
      <c r="G137" s="207" t="e">
        <f>G136/#REF!-1</f>
        <v>#REF!</v>
      </c>
      <c r="H137" s="207" t="e">
        <f>H136/#REF!-1</f>
        <v>#REF!</v>
      </c>
      <c r="I137" s="207" t="e">
        <f>I136/#REF!-1</f>
        <v>#REF!</v>
      </c>
      <c r="J137" s="207" t="e">
        <f>J136/#REF!-1</f>
        <v>#REF!</v>
      </c>
      <c r="K137" s="207" t="e">
        <f>K136/#REF!-1</f>
        <v>#REF!</v>
      </c>
      <c r="L137" s="207" t="e">
        <f>L136/#REF!-1</f>
        <v>#REF!</v>
      </c>
      <c r="M137" s="207" t="e">
        <f>M136/#REF!-1</f>
        <v>#REF!</v>
      </c>
      <c r="N137" s="207" t="e">
        <f>N136/#REF!-1</f>
        <v>#REF!</v>
      </c>
      <c r="O137" s="306"/>
      <c r="P137" s="306" t="e">
        <f t="shared" ref="P137:AU137" si="889">P136/D136-1</f>
        <v>#VALUE!</v>
      </c>
      <c r="Q137" s="306" t="e">
        <f t="shared" si="889"/>
        <v>#VALUE!</v>
      </c>
      <c r="R137" s="306">
        <f t="shared" si="889"/>
        <v>7.1245733788395826E-2</v>
      </c>
      <c r="S137" s="306">
        <f t="shared" si="889"/>
        <v>-0.14144027598102626</v>
      </c>
      <c r="T137" s="306">
        <f t="shared" si="889"/>
        <v>0.13915094339622636</v>
      </c>
      <c r="U137" s="306">
        <f t="shared" si="889"/>
        <v>7.5306479859895026E-2</v>
      </c>
      <c r="V137" s="306">
        <f t="shared" si="889"/>
        <v>4.7962648556876042E-2</v>
      </c>
      <c r="W137" s="306">
        <f t="shared" si="889"/>
        <v>0.25879265091863513</v>
      </c>
      <c r="X137" s="306">
        <f t="shared" si="889"/>
        <v>8.372692142550453E-2</v>
      </c>
      <c r="Y137" s="306">
        <f t="shared" si="889"/>
        <v>0.1397760265450021</v>
      </c>
      <c r="Z137" s="306">
        <f t="shared" si="889"/>
        <v>-8.2131935342944495E-2</v>
      </c>
      <c r="AA137" s="306">
        <f t="shared" si="889"/>
        <v>-9.704184704184704E-2</v>
      </c>
      <c r="AB137" s="306">
        <f t="shared" si="889"/>
        <v>-2.8885272579332821E-2</v>
      </c>
      <c r="AC137" s="306">
        <f t="shared" si="889"/>
        <v>0.13324764353041996</v>
      </c>
      <c r="AD137" s="306">
        <f t="shared" si="889"/>
        <v>7.9649542015136632E-4</v>
      </c>
      <c r="AE137" s="306">
        <f t="shared" si="889"/>
        <v>8.8397790055248615E-2</v>
      </c>
      <c r="AF137" s="306">
        <f t="shared" si="889"/>
        <v>-0.11552795031055896</v>
      </c>
      <c r="AG137" s="306">
        <f t="shared" si="889"/>
        <v>-2.2801302931596101E-2</v>
      </c>
      <c r="AH137" s="306">
        <f t="shared" si="889"/>
        <v>-6.9663831510733076E-2</v>
      </c>
      <c r="AI137" s="306">
        <f t="shared" si="889"/>
        <v>-3.7531276063386132E-3</v>
      </c>
      <c r="AJ137" s="306">
        <f t="shared" si="889"/>
        <v>-4.5562599049128405E-2</v>
      </c>
      <c r="AK137" s="306">
        <f t="shared" si="889"/>
        <v>4.6943231441048061E-2</v>
      </c>
      <c r="AL137" s="306">
        <f t="shared" si="889"/>
        <v>0.16325559257496436</v>
      </c>
      <c r="AM137" s="306">
        <f t="shared" si="889"/>
        <v>4.5944866160607223E-2</v>
      </c>
      <c r="AN137" s="306">
        <f t="shared" si="889"/>
        <v>-4.2731462086300742E-2</v>
      </c>
      <c r="AO137" s="306">
        <f t="shared" si="889"/>
        <v>-6.4650283553875254E-2</v>
      </c>
      <c r="AP137" s="306">
        <f t="shared" si="889"/>
        <v>-0.17150815758058102</v>
      </c>
      <c r="AQ137" s="306">
        <f t="shared" si="889"/>
        <v>0.2035071527457315</v>
      </c>
      <c r="AR137" s="306">
        <f t="shared" si="889"/>
        <v>0.11891385767790252</v>
      </c>
      <c r="AS137" s="306">
        <f t="shared" si="889"/>
        <v>-8.1666666666666665E-2</v>
      </c>
      <c r="AT137" s="306">
        <f t="shared" si="889"/>
        <v>0.11188506747932081</v>
      </c>
      <c r="AU137" s="306">
        <f t="shared" si="889"/>
        <v>-4.4788614483047273E-2</v>
      </c>
      <c r="AV137" s="306">
        <f t="shared" ref="AV137:CA137" si="890">AV136/AJ136-1</f>
        <v>-7.8870900788708953E-3</v>
      </c>
      <c r="AW137" s="306">
        <f t="shared" si="890"/>
        <v>-6.9864442127215876E-2</v>
      </c>
      <c r="AX137" s="306">
        <f t="shared" si="890"/>
        <v>-0.17635024549918166</v>
      </c>
      <c r="AY137" s="306">
        <f t="shared" si="890"/>
        <v>-9.35828877005348E-2</v>
      </c>
      <c r="AZ137" s="306">
        <f t="shared" si="890"/>
        <v>2.8008752735229736E-2</v>
      </c>
      <c r="BA137" s="306">
        <f t="shared" si="890"/>
        <v>-0.11479385610347614</v>
      </c>
      <c r="BB137" s="306">
        <f t="shared" si="890"/>
        <v>0.1464937560038424</v>
      </c>
      <c r="BC137" s="306">
        <f t="shared" si="890"/>
        <v>-0.3255368098159509</v>
      </c>
      <c r="BD137" s="306">
        <f t="shared" si="890"/>
        <v>-0.31757322175732217</v>
      </c>
      <c r="BE137" s="306">
        <f t="shared" si="890"/>
        <v>-0.31352087114337568</v>
      </c>
      <c r="BF137" s="306">
        <f t="shared" si="890"/>
        <v>-5.1683633516053207E-2</v>
      </c>
      <c r="BG137" s="306">
        <f t="shared" si="890"/>
        <v>-0.52322524101665202</v>
      </c>
      <c r="BH137" s="10">
        <f t="shared" si="890"/>
        <v>-0.52050209205020925</v>
      </c>
      <c r="BI137" s="487">
        <f t="shared" si="890"/>
        <v>-0.25336322869955152</v>
      </c>
      <c r="BJ137" s="487">
        <f t="shared" si="890"/>
        <v>-0.10183805265772483</v>
      </c>
      <c r="BK137" s="487">
        <f t="shared" si="890"/>
        <v>-0.24399494310998737</v>
      </c>
      <c r="BL137" s="487">
        <f t="shared" si="890"/>
        <v>-0.10429970200085148</v>
      </c>
      <c r="BM137" s="487">
        <f t="shared" si="890"/>
        <v>-0.19817351598173516</v>
      </c>
      <c r="BN137" s="487">
        <f t="shared" si="890"/>
        <v>-2.7230833682446609E-2</v>
      </c>
      <c r="BO137" s="736">
        <f t="shared" si="890"/>
        <v>3.0699260943717999E-2</v>
      </c>
      <c r="BP137" s="487">
        <f t="shared" si="890"/>
        <v>2.4524831391784074E-2</v>
      </c>
      <c r="BQ137" s="487">
        <f t="shared" si="890"/>
        <v>0.36682088565763382</v>
      </c>
      <c r="BR137" s="487">
        <f t="shared" si="890"/>
        <v>-5.2848885218827468E-2</v>
      </c>
      <c r="BS137" s="487">
        <f t="shared" si="890"/>
        <v>0.79044117647058831</v>
      </c>
      <c r="BT137" s="487">
        <f t="shared" si="890"/>
        <v>0.69633507853403143</v>
      </c>
      <c r="BU137" s="487">
        <f t="shared" si="890"/>
        <v>-1.2012012012011963E-2</v>
      </c>
      <c r="BV137" s="487">
        <f t="shared" si="890"/>
        <v>-2.1570796460177011E-2</v>
      </c>
      <c r="BW137" s="487">
        <f t="shared" si="890"/>
        <v>0.21794871794871784</v>
      </c>
      <c r="BX137" s="487">
        <f t="shared" si="890"/>
        <v>-0.11501901140684412</v>
      </c>
      <c r="BY137" s="487">
        <f t="shared" si="890"/>
        <v>7.4031890660592348E-2</v>
      </c>
      <c r="BZ137" s="487">
        <f t="shared" si="890"/>
        <v>0.11670973298880272</v>
      </c>
      <c r="CA137" s="736">
        <f t="shared" si="890"/>
        <v>9.0457804743518944E-2</v>
      </c>
      <c r="CB137" s="487">
        <f t="shared" ref="CB137:DG137" si="891">CB136/BP136-1</f>
        <v>0.29622980251346509</v>
      </c>
      <c r="CC137" s="487">
        <f t="shared" si="891"/>
        <v>-6.0928433268858773E-2</v>
      </c>
      <c r="CD137" s="487">
        <f t="shared" si="891"/>
        <v>-9.110723626852657E-2</v>
      </c>
      <c r="CE137" s="487">
        <f t="shared" si="891"/>
        <v>-0.14887063655030797</v>
      </c>
      <c r="CF137" s="487">
        <f t="shared" si="891"/>
        <v>0.32510288065843618</v>
      </c>
      <c r="CG137" s="487">
        <f t="shared" si="891"/>
        <v>0.24772036474164127</v>
      </c>
      <c r="CH137" s="487">
        <f t="shared" si="891"/>
        <v>0.2707744488411532</v>
      </c>
      <c r="CI137" s="487">
        <f t="shared" si="891"/>
        <v>5.3089244851258544E-2</v>
      </c>
      <c r="CJ137" s="487">
        <f t="shared" si="891"/>
        <v>7.1428571428571397E-2</v>
      </c>
      <c r="CK137" s="487">
        <f t="shared" si="891"/>
        <v>-0.16808059384941676</v>
      </c>
      <c r="CL137" s="487">
        <f t="shared" si="891"/>
        <v>-0.33629001156961047</v>
      </c>
      <c r="CM137" s="487">
        <f t="shared" si="891"/>
        <v>-0.25948406676783009</v>
      </c>
      <c r="CN137" s="487">
        <f t="shared" si="891"/>
        <v>-0.24515235457063711</v>
      </c>
      <c r="CO137" s="487">
        <f t="shared" si="891"/>
        <v>6.3851699279093621E-2</v>
      </c>
      <c r="CP137" s="487">
        <f t="shared" si="891"/>
        <v>-1.9664268585131928E-2</v>
      </c>
      <c r="CQ137" s="487">
        <f t="shared" si="891"/>
        <v>0.10313630880579017</v>
      </c>
      <c r="CR137" s="487">
        <f t="shared" si="891"/>
        <v>-0.15566770186335399</v>
      </c>
      <c r="CS137" s="487">
        <f t="shared" si="891"/>
        <v>-8.4449857896873759E-2</v>
      </c>
      <c r="CT137" s="487">
        <f t="shared" si="891"/>
        <v>-0.12989323843416367</v>
      </c>
      <c r="CU137" s="487">
        <f t="shared" si="891"/>
        <v>4.8239895697522739E-2</v>
      </c>
      <c r="CV137" s="487">
        <f t="shared" si="891"/>
        <v>-9.1228070175438547E-2</v>
      </c>
      <c r="CW137" s="487">
        <f t="shared" si="891"/>
        <v>0.29254302103250485</v>
      </c>
      <c r="CX137" s="487">
        <f t="shared" si="891"/>
        <v>0.22777454968041844</v>
      </c>
      <c r="CY137" s="487">
        <f t="shared" si="891"/>
        <v>0.28142076502732238</v>
      </c>
      <c r="CZ137" s="487">
        <f t="shared" si="891"/>
        <v>0.19571865443425085</v>
      </c>
      <c r="DA137" s="487">
        <f t="shared" si="891"/>
        <v>-0.10987415295256531</v>
      </c>
      <c r="DB137" s="487">
        <f t="shared" si="891"/>
        <v>3.4246575342465668E-2</v>
      </c>
      <c r="DC137" s="487">
        <f t="shared" si="891"/>
        <v>-3.4445051940951377E-2</v>
      </c>
      <c r="DD137" s="487">
        <f t="shared" si="891"/>
        <v>-0.14206896551724135</v>
      </c>
      <c r="DE137" s="487">
        <f t="shared" si="891"/>
        <v>-2.2172949002217335E-2</v>
      </c>
      <c r="DF137" s="487">
        <f t="shared" si="891"/>
        <v>-0.13599182004089982</v>
      </c>
      <c r="DG137" s="487">
        <f t="shared" si="891"/>
        <v>-0.17703150912106136</v>
      </c>
      <c r="DH137" s="487">
        <f t="shared" ref="DH137:DR137" si="892">DH136/CV136-1</f>
        <v>0.15278543849972426</v>
      </c>
      <c r="DI137" s="487">
        <f t="shared" si="892"/>
        <v>-1.0355029585798814E-2</v>
      </c>
      <c r="DJ137" s="487">
        <f t="shared" si="892"/>
        <v>-0.10411736867013721</v>
      </c>
      <c r="DK137" s="487">
        <f t="shared" si="892"/>
        <v>-0.3214285714285714</v>
      </c>
      <c r="DL137" s="487">
        <f t="shared" si="892"/>
        <v>-0.90332480818414318</v>
      </c>
      <c r="DM137" s="487">
        <f t="shared" si="892"/>
        <v>-0.95976073953235452</v>
      </c>
      <c r="DN137" s="487">
        <f t="shared" si="892"/>
        <v>-0.88410596026490063</v>
      </c>
      <c r="DO137" s="487">
        <f t="shared" si="892"/>
        <v>-0.85503963759909396</v>
      </c>
      <c r="DP137" s="487">
        <f t="shared" si="892"/>
        <v>-0.84833869239013937</v>
      </c>
      <c r="DQ137" s="487">
        <f t="shared" si="892"/>
        <v>-0.86848072562358281</v>
      </c>
      <c r="DR137" s="487">
        <f t="shared" si="892"/>
        <v>-0.91420118343195267</v>
      </c>
      <c r="DS137" s="487">
        <f t="shared" ref="DS137:EC137" si="893">DS136/DG136-1</f>
        <v>-0.93098236775818644</v>
      </c>
      <c r="DT137" s="487">
        <f t="shared" si="893"/>
        <v>-0.94593301435406696</v>
      </c>
      <c r="DU137" s="487">
        <f t="shared" si="893"/>
        <v>-0.90981564524165426</v>
      </c>
      <c r="DV137" s="487">
        <f t="shared" si="893"/>
        <v>-0.90121500264131005</v>
      </c>
      <c r="DW137" s="487">
        <f t="shared" si="893"/>
        <v>-0.85388845247446976</v>
      </c>
      <c r="DX137" s="487">
        <f t="shared" si="893"/>
        <v>-0.13756613756613756</v>
      </c>
      <c r="DY137" s="487">
        <f t="shared" si="893"/>
        <v>1.3648648648648649</v>
      </c>
      <c r="DZ137" s="487">
        <f t="shared" si="893"/>
        <v>-3.2653061224489743E-2</v>
      </c>
      <c r="EA137" s="487">
        <f t="shared" si="893"/>
        <v>-0.53515625</v>
      </c>
      <c r="EB137" s="487">
        <f t="shared" si="893"/>
        <v>-0.36042402826855124</v>
      </c>
      <c r="EC137" s="487">
        <f t="shared" si="893"/>
        <v>-0.50344827586206897</v>
      </c>
      <c r="ED137" s="487">
        <f t="shared" ref="ED137:EJ137" si="894">ED136/DR136-1</f>
        <v>2.0689655172413834E-2</v>
      </c>
      <c r="EE137" s="487">
        <f t="shared" si="894"/>
        <v>0.28467153284671531</v>
      </c>
      <c r="EF137" s="487">
        <f t="shared" si="894"/>
        <v>-4.4247787610619427E-2</v>
      </c>
      <c r="EG137" s="487">
        <f t="shared" si="894"/>
        <v>-0.19889502762430944</v>
      </c>
      <c r="EH137" s="487">
        <f t="shared" si="894"/>
        <v>-0.15508021390374327</v>
      </c>
      <c r="EI137" s="487">
        <f t="shared" si="894"/>
        <v>-0.27419354838709675</v>
      </c>
      <c r="EJ137" s="487">
        <f t="shared" si="894"/>
        <v>0.17791411042944794</v>
      </c>
      <c r="EK137" s="487">
        <f t="shared" ref="EK137:FR137" si="895">EK136/DY136-1</f>
        <v>1.7142857142857126E-2</v>
      </c>
      <c r="EL137" s="487">
        <f t="shared" si="895"/>
        <v>-0.27426160337552741</v>
      </c>
      <c r="EM137" s="487">
        <f t="shared" si="895"/>
        <v>0.58823529411764697</v>
      </c>
      <c r="EN137" s="487">
        <f t="shared" si="895"/>
        <v>0.16574585635359118</v>
      </c>
      <c r="EO137" s="487">
        <f t="shared" si="895"/>
        <v>1</v>
      </c>
      <c r="EP137" s="487">
        <f t="shared" si="895"/>
        <v>1.3513513513513513</v>
      </c>
      <c r="EQ137" s="487">
        <f t="shared" si="895"/>
        <v>2.2840909090909092</v>
      </c>
      <c r="ER137" s="487">
        <f t="shared" si="895"/>
        <v>5.666666666666667</v>
      </c>
      <c r="ES137" s="487">
        <f t="shared" si="895"/>
        <v>3.5655172413793101</v>
      </c>
      <c r="ET137" s="487">
        <f t="shared" si="895"/>
        <v>4.2278481012658231</v>
      </c>
      <c r="EU137" s="487">
        <f t="shared" si="895"/>
        <v>4.6814814814814811</v>
      </c>
      <c r="EV137" s="487">
        <f t="shared" si="895"/>
        <v>3.317708333333333</v>
      </c>
      <c r="EW137" s="487">
        <f t="shared" si="895"/>
        <v>4.0561797752808992</v>
      </c>
      <c r="EX137" s="487">
        <f t="shared" si="895"/>
        <v>5.1569767441860463</v>
      </c>
      <c r="EY137" s="487">
        <f t="shared" si="895"/>
        <v>4.0687830687830688</v>
      </c>
      <c r="EZ137" s="487">
        <f t="shared" si="895"/>
        <v>3.971563981042654</v>
      </c>
      <c r="FA137" s="487">
        <f t="shared" si="895"/>
        <v>3.072916666666667</v>
      </c>
      <c r="FB137" s="487">
        <f t="shared" si="895"/>
        <v>2.0488505747126435</v>
      </c>
      <c r="FC137" s="487">
        <f t="shared" si="895"/>
        <v>0.91349480968858132</v>
      </c>
      <c r="FD137" s="487">
        <f t="shared" si="895"/>
        <v>1.0930555555555554</v>
      </c>
      <c r="FE137" s="487">
        <f t="shared" si="895"/>
        <v>0.90785498489425986</v>
      </c>
      <c r="FF137" s="487">
        <f t="shared" si="895"/>
        <v>0.56537530266343827</v>
      </c>
      <c r="FG137" s="487">
        <f t="shared" si="895"/>
        <v>0.42242503259452402</v>
      </c>
      <c r="FH137" s="487">
        <f t="shared" si="895"/>
        <v>8.8057901085645263E-2</v>
      </c>
      <c r="FI137" s="487">
        <f t="shared" si="895"/>
        <v>0.18444444444444441</v>
      </c>
      <c r="FJ137" s="487">
        <f t="shared" si="895"/>
        <v>0.12842304060434362</v>
      </c>
      <c r="FK137" s="487">
        <f t="shared" si="895"/>
        <v>5.2192066805845094E-3</v>
      </c>
      <c r="FL137" s="487">
        <f t="shared" si="895"/>
        <v>0.10486177311725453</v>
      </c>
      <c r="FM137" s="487">
        <f t="shared" si="895"/>
        <v>0.16368286445012781</v>
      </c>
      <c r="FN137" s="487">
        <f t="shared" si="895"/>
        <v>0.14608859566446752</v>
      </c>
      <c r="FO137" s="487">
        <f t="shared" si="895"/>
        <v>0.10126582278481022</v>
      </c>
      <c r="FP137" s="487">
        <f t="shared" si="895"/>
        <v>-0.12010617120106171</v>
      </c>
      <c r="FQ137" s="487">
        <f t="shared" si="895"/>
        <v>-9.5803642121931931E-2</v>
      </c>
      <c r="FR137" s="487">
        <f t="shared" si="895"/>
        <v>-0.16782675947409131</v>
      </c>
      <c r="FS137" s="487">
        <f t="shared" ref="FS137:GE137" si="896">FS136/FG136-1</f>
        <v>-0.13015582034830431</v>
      </c>
      <c r="FT137" s="487">
        <f t="shared" si="896"/>
        <v>0.37804878048780477</v>
      </c>
      <c r="FU137" s="487">
        <f t="shared" si="896"/>
        <v>0.10600375234521575</v>
      </c>
      <c r="FV137" s="487">
        <f t="shared" si="896"/>
        <v>0.33974895397489546</v>
      </c>
      <c r="FW137" s="487">
        <f t="shared" si="896"/>
        <v>0.35929387331256479</v>
      </c>
      <c r="FX137" s="487">
        <f t="shared" si="896"/>
        <v>0.23382226056945643</v>
      </c>
      <c r="FY137" s="487">
        <f t="shared" si="896"/>
        <v>0.40293040293040283</v>
      </c>
      <c r="FZ137" s="487">
        <f t="shared" si="896"/>
        <v>-4.3585526315789491E-2</v>
      </c>
      <c r="GA137" s="487">
        <f t="shared" si="896"/>
        <v>9.605911330049266E-2</v>
      </c>
      <c r="GB137" s="487">
        <f t="shared" si="896"/>
        <v>0.19004524886877827</v>
      </c>
      <c r="GC137" s="487">
        <f t="shared" si="896"/>
        <v>7.0052539404553471E-2</v>
      </c>
      <c r="GD137" s="487">
        <f t="shared" si="896"/>
        <v>0.34479553903345717</v>
      </c>
      <c r="GE137" s="487">
        <f t="shared" si="896"/>
        <v>0.1190727081138041</v>
      </c>
      <c r="GF137" s="487"/>
      <c r="GG137" s="487"/>
      <c r="GW137" s="9"/>
      <c r="GX137" s="9"/>
      <c r="GY137" s="9"/>
      <c r="GZ137" s="9"/>
    </row>
    <row r="138" spans="1:208">
      <c r="A138" s="499"/>
      <c r="B138" s="190"/>
      <c r="C138" s="190">
        <f>Busan!Q1</f>
        <v>17</v>
      </c>
      <c r="D138" s="189" t="s">
        <v>158</v>
      </c>
      <c r="E138" s="190" t="s">
        <v>68</v>
      </c>
      <c r="F138" s="213">
        <f>INDEX(Busan!$A$1:$X$264,F$5,$C138)</f>
        <v>874</v>
      </c>
      <c r="G138" s="213">
        <f>INDEX(Busan!$A$1:$X$264,G$5,$C138)</f>
        <v>1038</v>
      </c>
      <c r="H138" s="213">
        <f>INDEX(Busan!$A$1:$X$264,H$5,$C138)</f>
        <v>891</v>
      </c>
      <c r="I138" s="213">
        <f>INDEX(Busan!$A$1:$X$264,I$5,$C138)</f>
        <v>959</v>
      </c>
      <c r="J138" s="213">
        <f>INDEX(Busan!$A$1:$X$264,J$5,$C138)</f>
        <v>878</v>
      </c>
      <c r="K138" s="213">
        <f>INDEX(Busan!$A$1:$X$264,K$5,$C138)</f>
        <v>682</v>
      </c>
      <c r="L138" s="213">
        <f>INDEX(Busan!$A$1:$X$264,L$5,$C138)</f>
        <v>830</v>
      </c>
      <c r="M138" s="213">
        <f>INDEX(Busan!$A$1:$X$264,M$5,$C138)</f>
        <v>1022.9999999999999</v>
      </c>
      <c r="N138" s="213">
        <f>INDEX(Busan!$A$1:$X$264,N$5,$C138)</f>
        <v>764</v>
      </c>
      <c r="O138" s="213">
        <f>INDEX(Busan!$A$1:$X$264,O$5,$C138)</f>
        <v>1359</v>
      </c>
      <c r="P138" s="213">
        <f>INDEX(Busan!$A$1:$X$264,P$5,$C138)</f>
        <v>980</v>
      </c>
      <c r="Q138" s="213">
        <f>INDEX(Busan!$A$1:$X$264,Q$5,$C138)</f>
        <v>974</v>
      </c>
      <c r="R138" s="213">
        <f>INDEX(Busan!$A$1:$X$264,R$5,$C138)</f>
        <v>946</v>
      </c>
      <c r="S138" s="213">
        <f>INDEX(Busan!$A$1:$X$264,S$5,$C138)</f>
        <v>764</v>
      </c>
      <c r="T138" s="213">
        <f>INDEX(Busan!$A$1:$X$264,T$5,$C138)</f>
        <v>1004</v>
      </c>
      <c r="U138" s="213">
        <f>INDEX(Busan!$A$1:$X$264,U$5,$C138)</f>
        <v>1036</v>
      </c>
      <c r="V138" s="213">
        <f>INDEX(Busan!$A$1:$X$264,V$5,$C138)</f>
        <v>1004.9999999999999</v>
      </c>
      <c r="W138" s="213">
        <f>INDEX(Busan!$A$1:$X$264,W$5,$C138)</f>
        <v>1105</v>
      </c>
      <c r="X138" s="213">
        <f>INDEX(Busan!$A$1:$X$264,X$5,$C138)</f>
        <v>1153</v>
      </c>
      <c r="Y138" s="213">
        <f>INDEX(Busan!$A$1:$X$264,Y$5,$C138)</f>
        <v>1289</v>
      </c>
      <c r="Z138" s="213">
        <f>INDEX(Busan!$A$1:$X$264,Z$5,$C138)</f>
        <v>900</v>
      </c>
      <c r="AA138" s="213">
        <f>INDEX(Busan!$A$1:$X$264,AA$5,$C138)</f>
        <v>1422</v>
      </c>
      <c r="AB138" s="213">
        <f>INDEX(Busan!$A$1:$X$264,AB$5,$C138)</f>
        <v>1124</v>
      </c>
      <c r="AC138" s="213">
        <f>INDEX(Busan!$A$1:$X$264,AC$5,$C138)</f>
        <v>1416</v>
      </c>
      <c r="AD138" s="213">
        <f>INDEX(Busan!$A$1:$X$264,AD$5,$C138)</f>
        <v>1153</v>
      </c>
      <c r="AE138" s="213">
        <f>INDEX(Busan!$A$1:$X$264,AE$5,$C138)</f>
        <v>1073</v>
      </c>
      <c r="AF138" s="213">
        <f>INDEX(Busan!$A$1:$X$264,AF$5,$C138)</f>
        <v>979</v>
      </c>
      <c r="AG138" s="213">
        <f>INDEX(Busan!$A$1:$X$264,AG$5,$C138)</f>
        <v>1130</v>
      </c>
      <c r="AH138" s="213">
        <f>INDEX(Busan!$A$1:$X$264,AH$5,$C138)</f>
        <v>993</v>
      </c>
      <c r="AI138" s="213">
        <f>INDEX(Busan!$A$1:$X$264,AI$5,$C138)</f>
        <v>1209</v>
      </c>
      <c r="AJ138" s="213">
        <f>INDEX(Busan!$A$1:$X$264,AJ$5,$C138)</f>
        <v>1229</v>
      </c>
      <c r="AK138" s="213">
        <f>INDEX(Busan!$A$1:$X$264,AK$5,$C138)</f>
        <v>1386</v>
      </c>
      <c r="AL138" s="213">
        <f>INDEX(Busan!$A$1:$X$264,AL$5,$C138)</f>
        <v>1177</v>
      </c>
      <c r="AM138" s="213">
        <f>INDEX(Busan!$A$1:$X$264,AM$5,$C138)</f>
        <v>1403</v>
      </c>
      <c r="AN138" s="213">
        <f>INDEX(Busan!$A$1:$X$264,AN$5,$C138)</f>
        <v>1236</v>
      </c>
      <c r="AO138" s="213">
        <f>INDEX(Busan!$A$1:$X$264,AO$5,$C138)</f>
        <v>1398</v>
      </c>
      <c r="AP138" s="213">
        <f>INDEX(Busan!$A$1:$X$264,AP$5,$C138)</f>
        <v>869</v>
      </c>
      <c r="AQ138" s="213">
        <f>INDEX(Busan!$A$1:$X$264,AQ$5,$C138)</f>
        <v>1688</v>
      </c>
      <c r="AR138" s="213">
        <f>INDEX(Busan!$A$1:$X$264,AR$5,$C138)</f>
        <v>1385</v>
      </c>
      <c r="AS138" s="213">
        <f>INDEX(Busan!$A$1:$X$264,AS$5,$C138)</f>
        <v>1123</v>
      </c>
      <c r="AT138" s="213">
        <f>INDEX(Busan!$A$1:$X$264,AT$5,$C138)</f>
        <v>1242</v>
      </c>
      <c r="AU138" s="213">
        <f>INDEX(Busan!$A$1:$X$264,AU$5,$C138)</f>
        <v>1250</v>
      </c>
      <c r="AV138" s="213">
        <f>INDEX(Busan!$A$1:$X$264,AV$5,$C138)</f>
        <v>1311</v>
      </c>
      <c r="AW138" s="213">
        <f>INDEX(Busan!$A$1:$X$264,AW$5,$C138)</f>
        <v>1382</v>
      </c>
      <c r="AX138" s="213">
        <f>INDEX(Busan!$A$1:$X$264,AX$5,$C138)</f>
        <v>864</v>
      </c>
      <c r="AY138" s="213">
        <f>INDEX(Busan!$A$1:$X$264,AY$5,$C138)</f>
        <v>1408</v>
      </c>
      <c r="AZ138" s="213">
        <f>INDEX(Busan!$A$1:$X$264,AZ$5,$C138)</f>
        <v>1088</v>
      </c>
      <c r="BA138" s="213">
        <f>INDEX(Busan!$A$1:$X$264,BA$5,$C138)</f>
        <v>1132</v>
      </c>
      <c r="BB138" s="213">
        <f>INDEX(Busan!$A$1:$X$264,BB$5,$C138)</f>
        <v>1073</v>
      </c>
      <c r="BC138" s="213">
        <f>INDEX(Busan!$A$1:$X$264,BC$5,$C138)</f>
        <v>937</v>
      </c>
      <c r="BD138" s="213">
        <f>INDEX(Busan!$A$1:$X$264,BD$5,$C138)</f>
        <v>660</v>
      </c>
      <c r="BE138" s="213">
        <f>INDEX(Busan!$A$1:$X$264,BE$5,$C138)</f>
        <v>639</v>
      </c>
      <c r="BF138" s="213">
        <f>INDEX(Busan!$A$1:$X$264,BF$5,$C138)</f>
        <v>1033</v>
      </c>
      <c r="BG138" s="213">
        <f>INDEX(Busan!$A$1:$X$264,BG$5,$C138)</f>
        <v>385</v>
      </c>
      <c r="BH138" s="178">
        <f>INDEX(Busan!$A$1:$X$264,BH$5,$C138)</f>
        <v>536</v>
      </c>
      <c r="BI138" s="485">
        <f>INDEX(Busan!$A$1:$X$264,BI$5,$C138)</f>
        <v>868</v>
      </c>
      <c r="BJ138" s="485">
        <f>INDEX(Busan!$A$1:$X$264,BJ$5,$C138)</f>
        <v>690</v>
      </c>
      <c r="BK138" s="485">
        <f>INDEX(Busan!$A$1:$X$264,BK$5,$C138)</f>
        <v>867</v>
      </c>
      <c r="BL138" s="485">
        <f>INDEX(Busan!$A$1:$X$264,BL$5,$C138)</f>
        <v>1022</v>
      </c>
      <c r="BM138" s="485">
        <f>INDEX(Busan!$A$1:$X$264,BM$5,$C138)</f>
        <v>786</v>
      </c>
      <c r="BN138" s="485">
        <f>INDEX(Busan!$A$1:$X$264,BN$5,$C138)</f>
        <v>1146</v>
      </c>
      <c r="BO138" s="744">
        <f>INDEX(Busan!$A$1:$X$264,BO$5,$C138)</f>
        <v>1044</v>
      </c>
      <c r="BP138" s="485">
        <f>INDEX(Busan!$A$1:$X$264,BP$5,$C138)</f>
        <v>738</v>
      </c>
      <c r="BQ138" s="485">
        <f>INDEX(Busan!$A$1:$X$264,BQ$5,$C138)</f>
        <v>1016.9999999999999</v>
      </c>
      <c r="BR138" s="485">
        <f>INDEX(Busan!$A$1:$X$264,BR$5,$C138)</f>
        <v>1032</v>
      </c>
      <c r="BS138" s="485">
        <f>INDEX(Busan!$A$1:$X$264,BS$5,$C138)</f>
        <v>998</v>
      </c>
      <c r="BT138" s="485">
        <f>INDEX(Busan!$A$1:$X$264,BT$5,$C138)</f>
        <v>860</v>
      </c>
      <c r="BU138" s="485">
        <f>INDEX(Busan!$A$1:$X$264,BU$5,$C138)</f>
        <v>775</v>
      </c>
      <c r="BV138" s="485">
        <f>INDEX(Busan!$A$1:$X$264,BV$5,$C138)</f>
        <v>807</v>
      </c>
      <c r="BW138" s="485">
        <f>INDEX(Busan!$A$1:$X$264,BW$5,$C138)</f>
        <v>1004</v>
      </c>
      <c r="BX138" s="485">
        <f>INDEX(Busan!$A$1:$X$264,BX$5,$C138)</f>
        <v>870</v>
      </c>
      <c r="BY138" s="485">
        <f>INDEX(Busan!$A$1:$X$264,BY$5,$C138)</f>
        <v>744</v>
      </c>
      <c r="BZ138" s="485">
        <f>INDEX(Busan!$A$1:$X$264,BZ$5,$C138)</f>
        <v>1061</v>
      </c>
      <c r="CA138" s="744">
        <f>INDEX(Busan!$A$1:$X$264,CA$5,$C138)</f>
        <v>760</v>
      </c>
      <c r="CB138" s="485">
        <f>INDEX(Busan!$A$1:$X$264,CB$5,$C138)</f>
        <v>760</v>
      </c>
      <c r="CC138" s="485">
        <f>INDEX(Busan!$A$1:$X$264,CC$5,$C138)</f>
        <v>610</v>
      </c>
      <c r="CD138" s="485">
        <f>INDEX(Busan!$A$1:$X$264,CD$5,$C138)</f>
        <v>783</v>
      </c>
      <c r="CE138" s="485">
        <f>INDEX(Busan!$A$1:$X$264,CE$5,$C138)</f>
        <v>625</v>
      </c>
      <c r="CF138" s="485">
        <f>INDEX(Busan!$A$1:$X$264,CF$5,$C138)</f>
        <v>1122</v>
      </c>
      <c r="CG138" s="485">
        <f>INDEX(Busan!$A$1:$X$264,CG$5,$C138)</f>
        <v>872</v>
      </c>
      <c r="CH138" s="485">
        <f>INDEX(Busan!$A$1:$X$264,CH$5,$C138)</f>
        <v>858</v>
      </c>
      <c r="CI138" s="485">
        <f>INDEX(Busan!$A$1:$X$264,CI$5,$C138)</f>
        <v>1043</v>
      </c>
      <c r="CJ138" s="485">
        <f>INDEX(Busan!$A$1:$X$264,CJ$5,$C138)</f>
        <v>788</v>
      </c>
      <c r="CK138" s="485">
        <f>INDEX(Busan!$A$1:$X$264,CK$5,$C138)</f>
        <v>364</v>
      </c>
      <c r="CL138" s="485">
        <f>INDEX(Busan!$A$1:$X$264,CL$5,$C138)</f>
        <v>355</v>
      </c>
      <c r="CM138" s="485">
        <f>INDEX(Busan!$A$1:$X$264,CM$5,$C138)</f>
        <v>355</v>
      </c>
      <c r="CN138" s="485">
        <f>INDEX(Busan!$A$1:$X$264,CN$5,$C138)</f>
        <v>381</v>
      </c>
      <c r="CO138" s="485">
        <f>INDEX(Busan!$A$1:$X$264,CO$5,$C138)</f>
        <v>643</v>
      </c>
      <c r="CP138" s="485">
        <f>INDEX(Busan!$A$1:$X$264,CP$5,$C138)</f>
        <v>452</v>
      </c>
      <c r="CQ138" s="485">
        <f>INDEX(Busan!$A$1:$X$264,CQ$5,$C138)</f>
        <v>452</v>
      </c>
      <c r="CR138" s="485">
        <f>INDEX(Busan!$A$1:$X$264,CR$5,$C138)</f>
        <v>675</v>
      </c>
      <c r="CS138" s="485">
        <f>INDEX(Busan!$A$1:$X$264,CS$5,$C138)</f>
        <v>673</v>
      </c>
      <c r="CT138" s="485">
        <f>INDEX(Busan!$A$1:$X$264,CT$5,$C138)</f>
        <v>581</v>
      </c>
      <c r="CU138" s="485">
        <f>INDEX(Busan!$A$1:$X$264,CU$5,$C138)</f>
        <v>973</v>
      </c>
      <c r="CV138" s="485">
        <f>INDEX(Busan!$A$1:$X$264,CV$5,$C138)</f>
        <v>501</v>
      </c>
      <c r="CW138" s="485">
        <f>INDEX(Busan!$A$1:$X$264,CW$5,$C138)</f>
        <v>722</v>
      </c>
      <c r="CX138" s="485">
        <f>INDEX(Busan!$A$1:$X$264,CX$5,$C138)</f>
        <v>655</v>
      </c>
      <c r="CY138" s="485">
        <f>INDEX(Busan!$A$1:$X$264,CY$5,$C138)</f>
        <v>711</v>
      </c>
      <c r="CZ138" s="485">
        <f>INDEX(Busan!$A$1:$X$264,CZ$5,$C138)</f>
        <v>566</v>
      </c>
      <c r="DA138" s="485">
        <f>INDEX(Busan!$A$1:$X$264,DA$5,$C138)</f>
        <v>410</v>
      </c>
      <c r="DB138" s="485">
        <f>INDEX(Busan!$A$1:$X$264,DB$5,$C138)</f>
        <v>589</v>
      </c>
      <c r="DC138" s="485">
        <f>INDEX(Busan!$A$1:$X$264,DC$5,$C138)</f>
        <v>476</v>
      </c>
      <c r="DD138" s="485">
        <f>INDEX(Busan!$A$1:$X$264,DD$5,$C138)</f>
        <v>646</v>
      </c>
      <c r="DE138" s="485">
        <f>INDEX(Busan!$A$1:$X$264,DE$5,$C138)</f>
        <v>781</v>
      </c>
      <c r="DF138" s="485">
        <f>INDEX(Busan!$A$1:$X$264,DF$5,$C138)</f>
        <v>475</v>
      </c>
      <c r="DG138" s="485">
        <f>INDEX(Busan!$A$1:$X$264,DG$5,$C138)</f>
        <v>880</v>
      </c>
      <c r="DH138" s="485">
        <f>INDEX(Busan!$A$1:$X$264,DH$5,$C138)</f>
        <v>739</v>
      </c>
      <c r="DI138" s="485">
        <f>INDEX(Busan!$A$1:$X$264,DI$5,$C138)</f>
        <v>859</v>
      </c>
      <c r="DJ138" s="485">
        <f>INDEX(Busan!$A$1:$X$264,DJ$5,$C138)</f>
        <v>527</v>
      </c>
      <c r="DK138" s="485">
        <f>INDEX(Busan!$A$1:$X$264,DK$5,$C138)</f>
        <v>456</v>
      </c>
      <c r="DL138" s="485">
        <f>INDEX(Busan!$A$1:$X$264,DL$5,$C138)</f>
        <v>31</v>
      </c>
      <c r="DM138" s="485">
        <f>INDEX(Busan!$A$1:$X$264,DM$5,$C138)</f>
        <v>5</v>
      </c>
      <c r="DN138" s="485">
        <f>INDEX(Busan!$A$1:$X$264,DN$5,$C138)</f>
        <v>29</v>
      </c>
      <c r="DO138" s="485">
        <f>INDEX(Busan!$A$1:$X$264,DO$5,$C138)</f>
        <v>20</v>
      </c>
      <c r="DP138" s="485">
        <f>INDEX(Busan!$A$1:$X$264,DP$5,$C138)</f>
        <v>14</v>
      </c>
      <c r="DQ138" s="485">
        <f>INDEX(Busan!$A$1:$X$264,DQ$5,$C138)</f>
        <v>17</v>
      </c>
      <c r="DR138" s="485">
        <f>INDEX(Busan!$A$1:$X$264,DR$5,$C138)</f>
        <v>10</v>
      </c>
      <c r="DS138" s="485">
        <f>INDEX(Busan!$A$1:$X$264,DS$5,$C138)</f>
        <v>8</v>
      </c>
      <c r="DT138" s="485">
        <f>INDEX(Busan!$A$1:$X$264,DT$5,$C138)</f>
        <v>24</v>
      </c>
      <c r="DU138" s="485">
        <f>INDEX(Busan!$A$1:$X$264,DU$5,$C138)</f>
        <v>33</v>
      </c>
      <c r="DV138" s="485">
        <f>INDEX(Busan!$A$1:$X$264,DV$5,$C138)</f>
        <v>44</v>
      </c>
      <c r="DW138" s="485">
        <f>INDEX(Busan!$A$1:$X$264,DW$5,$C138)</f>
        <v>26</v>
      </c>
      <c r="DX138" s="485">
        <f>INDEX(Busan!$A$1:$X$264,DX$5,$C138)</f>
        <v>9</v>
      </c>
      <c r="DY138" s="485">
        <f>INDEX(Busan!$A$1:$X$264,DY$5,$C138)</f>
        <v>9</v>
      </c>
      <c r="DZ138" s="485">
        <f>INDEX(Busan!$A$1:$X$264,DZ$5,$C138)</f>
        <v>8</v>
      </c>
      <c r="EA138" s="485">
        <f>INDEX(Busan!$A$1:$X$264,EA$5,$C138)</f>
        <v>15</v>
      </c>
      <c r="EB138" s="485">
        <f>INDEX(Busan!$A$1:$X$264,EB$5,$C138)</f>
        <v>7</v>
      </c>
      <c r="EC138" s="485">
        <f>INDEX(Busan!$A$1:$X$264,EC$5,$C138)</f>
        <v>3</v>
      </c>
      <c r="ED138" s="485">
        <f>INDEX(Busan!$A$1:$X$264,ED$5,$C138)</f>
        <v>4</v>
      </c>
      <c r="EE138" s="485">
        <f>INDEX(Busan!$A$1:$X$264,EE$5,$C138)</f>
        <v>19</v>
      </c>
      <c r="EF138" s="485">
        <f>INDEX(Busan!$A$1:$X$264,EF$5,$C138)</f>
        <v>5</v>
      </c>
      <c r="EG138" s="485">
        <f>INDEX(Busan!$A$1:$X$264,EG$5,$C138)</f>
        <v>11</v>
      </c>
      <c r="EH138" s="485">
        <f>INDEX(Busan!$A$1:$X$264,EH$5,$C138)</f>
        <v>1</v>
      </c>
      <c r="EI138" s="485">
        <f>INDEX(Busan!$A$1:$X$264,EI$5,$C138)</f>
        <v>2</v>
      </c>
      <c r="EJ138" s="485">
        <f>INDEX(Busan!$A$1:$X$264,EJ$5,$C138)</f>
        <v>8</v>
      </c>
      <c r="EK138" s="485">
        <f>INDEX(Busan!$A$1:$X$264,EK$5,$C138)</f>
        <v>7</v>
      </c>
      <c r="EL138" s="485">
        <f>INDEX(Busan!$A$1:$X$264,EL$5,$C138)</f>
        <v>4</v>
      </c>
      <c r="EM138" s="485">
        <f>INDEX(Busan!$A$1:$X$264,EM$5,$C138)</f>
        <v>11</v>
      </c>
      <c r="EN138" s="485">
        <f>INDEX(Busan!$A$1:$X$264,EN$5,$C138)</f>
        <v>4</v>
      </c>
      <c r="EO138" s="485">
        <f>INDEX(Busan!$A$1:$X$264,EO$5,$C138)</f>
        <v>10</v>
      </c>
      <c r="EP138" s="485">
        <f>INDEX(Busan!$A$1:$X$264,EP$5,$C138)</f>
        <v>15</v>
      </c>
      <c r="EQ138" s="485">
        <f>INDEX(Busan!$A$1:$X$264,EQ$5,$C138)</f>
        <v>21</v>
      </c>
      <c r="ER138" s="485">
        <f>INDEX(Busan!$A$1:$X$264,ER$5,$C138)</f>
        <v>10</v>
      </c>
      <c r="ES138" s="485">
        <f>INDEX(Busan!$A$1:$X$264,ES$5,$C138)</f>
        <v>10</v>
      </c>
      <c r="ET138" s="485">
        <f>INDEX(Busan!$A$1:$X$264,ET$5,$C138)</f>
        <v>12</v>
      </c>
      <c r="EU138" s="485">
        <f>INDEX(Busan!$A$1:$X$264,EU$5,$C138)</f>
        <v>2</v>
      </c>
      <c r="EV138" s="485">
        <f>INDEX(Busan!$A$1:$X$264,EV$5,$C138)</f>
        <v>43</v>
      </c>
      <c r="EW138" s="485">
        <f>INDEX(Busan!$A$1:$X$264,EW$5,$C138)</f>
        <v>133</v>
      </c>
      <c r="EX138" s="485">
        <f>INDEX(Busan!$A$1:$X$264,EX$5,$C138)</f>
        <v>127</v>
      </c>
      <c r="EY138" s="485">
        <f>INDEX(Busan!$A$1:$X$264,EY$5,$C138)</f>
        <v>189</v>
      </c>
      <c r="EZ138" s="485">
        <f>INDEX(Busan!$A$1:$X$264,EZ$5,$C138)</f>
        <v>158</v>
      </c>
      <c r="FA138" s="485">
        <f>INDEX(Busan!$A$1:$X$264,FA$5,$C138)</f>
        <v>190</v>
      </c>
      <c r="FB138" s="485">
        <f>INDEX(Busan!$A$1:$X$264,FB$5,$C138)</f>
        <v>207</v>
      </c>
      <c r="FC138" s="485">
        <f>INDEX(Busan!$A$1:$X$264,FC$5,$C138)</f>
        <v>284</v>
      </c>
      <c r="FD138" s="485">
        <f>INDEX(Busan!$A$1:$X$264,FD$5,$C138)</f>
        <v>449</v>
      </c>
      <c r="FE138" s="485">
        <f>INDEX(Busan!$A$1:$X$264,FE$5,$C138)</f>
        <v>384</v>
      </c>
      <c r="FF138" s="485">
        <f>INDEX(Busan!$A$1:$X$264,FF$5,$C138)</f>
        <v>207</v>
      </c>
      <c r="FG138" s="485">
        <f>INDEX(Busan!$A$1:$X$264,FG$5,$C138)</f>
        <v>318</v>
      </c>
      <c r="FH138" s="485">
        <f>INDEX(Busan!$A$1:$X$264,FH$5,$C138)</f>
        <v>183</v>
      </c>
      <c r="FI138" s="485">
        <f>INDEX(Busan!$A$1:$X$264,FI$5,$C138)</f>
        <v>259</v>
      </c>
      <c r="FJ138" s="485">
        <f>INDEX(Busan!$A$1:$X$264,FJ$5,$C138)</f>
        <v>202</v>
      </c>
      <c r="FK138" s="485">
        <f>INDEX(Busan!$A$1:$X$264,FK$5,$C138)</f>
        <v>171</v>
      </c>
      <c r="FL138" s="485">
        <f>INDEX(Busan!$A$1:$X$264,FL$5,$C138)</f>
        <v>291</v>
      </c>
      <c r="FM138" s="485">
        <f>INDEX(Busan!$A$1:$X$264,FM$5,$C138)</f>
        <v>311</v>
      </c>
      <c r="FN138" s="485">
        <f>INDEX(Busan!$A$1:$X$264,FN$5,$C138)</f>
        <v>274</v>
      </c>
      <c r="FO138" s="485">
        <f>INDEX(Busan!$A$1:$X$264,FO$5,$C138)</f>
        <v>395</v>
      </c>
      <c r="FP138" s="485">
        <f>INDEX(Busan!$A$1:$X$264,FP$5,$C138)</f>
        <v>268</v>
      </c>
      <c r="FQ138" s="485">
        <f>INDEX(Busan!$A$1:$X$264,FQ$5,$C138)</f>
        <v>242</v>
      </c>
      <c r="FR138" s="485">
        <f>INDEX(Busan!$A$1:$X$264,FR$5,$C138)</f>
        <v>193</v>
      </c>
      <c r="FS138" s="485">
        <f>INDEX(Busan!$A$1:$X$264,FS$5,$C138)</f>
        <v>281</v>
      </c>
      <c r="FT138" s="485">
        <f>INDEX(Busan!$A$1:$X$264,FT$5,$C138)</f>
        <v>328</v>
      </c>
      <c r="FU138" s="485">
        <f>INDEX(Busan!$A$1:$X$264,FU$5,$C138)</f>
        <v>355</v>
      </c>
      <c r="FV138" s="485">
        <f>INDEX(Busan!$A$1:$X$264,FV$5,$C138)</f>
        <v>539</v>
      </c>
      <c r="FW138" s="485">
        <f>INDEX(Busan!$A$1:$X$264,FW$5,$C138)</f>
        <v>467</v>
      </c>
      <c r="FX138" s="485">
        <f>INDEX(Busan!$A$1:$X$264,FX$5,$C138)</f>
        <v>514</v>
      </c>
      <c r="FY138" s="485">
        <f>INDEX(Busan!$A$1:$X$264,FY$5,$C138)</f>
        <v>492</v>
      </c>
      <c r="FZ138" s="485">
        <f>INDEX(Busan!$A$1:$X$264,FZ$5,$C138)</f>
        <v>165</v>
      </c>
      <c r="GA138" s="485">
        <f>INDEX(Busan!$A$1:$X$264,GA$5,$C138)</f>
        <v>374</v>
      </c>
      <c r="GB138" s="485">
        <f>INDEX(Busan!$A$1:$X$264,GB$5,$C138)</f>
        <v>459</v>
      </c>
      <c r="GC138" s="485">
        <f>INDEX(Busan!$A$1:$X$264,GC$5,$C138)</f>
        <v>256</v>
      </c>
      <c r="GD138" s="485">
        <f>INDEX(Busan!$A$1:$X$264,GD$5,$C138)</f>
        <v>268</v>
      </c>
      <c r="GE138" s="485">
        <f>INDEX(Busan!$A$1:$X$264,GE$5,$C138)</f>
        <v>289</v>
      </c>
      <c r="GF138" s="485"/>
      <c r="GG138" s="485"/>
      <c r="GH138" s="173"/>
      <c r="GI138" s="173"/>
      <c r="GJ138" s="173"/>
      <c r="GK138" s="173"/>
      <c r="GL138" s="173"/>
      <c r="GM138" s="173"/>
      <c r="GN138" s="173"/>
      <c r="GO138" s="173"/>
      <c r="GP138" s="173"/>
      <c r="GQ138" s="173"/>
      <c r="GR138" s="173"/>
      <c r="GS138" s="173"/>
      <c r="GT138" s="9"/>
      <c r="GU138" s="9"/>
      <c r="GV138" s="9"/>
      <c r="GW138" s="173"/>
      <c r="GX138" s="173"/>
      <c r="GY138" s="173"/>
      <c r="GZ138" s="173"/>
    </row>
    <row r="139" spans="1:208" s="173" customFormat="1">
      <c r="A139" s="9"/>
      <c r="B139" s="190"/>
      <c r="C139" s="190">
        <f>C138+1</f>
        <v>18</v>
      </c>
      <c r="D139" s="189" t="s">
        <v>160</v>
      </c>
      <c r="E139" s="190" t="s">
        <v>70</v>
      </c>
      <c r="F139" s="213">
        <f>INDEX(Busan!$A$1:$X$264,F$5,$C139)</f>
        <v>1148</v>
      </c>
      <c r="G139" s="213">
        <f>INDEX(Busan!$A$1:$X$264,G$5,$C139)</f>
        <v>1030</v>
      </c>
      <c r="H139" s="213">
        <f>INDEX(Busan!$A$1:$X$264,H$5,$C139)</f>
        <v>859</v>
      </c>
      <c r="I139" s="213">
        <f>INDEX(Busan!$A$1:$X$264,I$5,$C139)</f>
        <v>996</v>
      </c>
      <c r="J139" s="213">
        <f>INDEX(Busan!$A$1:$X$264,J$5,$C139)</f>
        <v>1210</v>
      </c>
      <c r="K139" s="213">
        <f>INDEX(Busan!$A$1:$X$264,K$5,$C139)</f>
        <v>934</v>
      </c>
      <c r="L139" s="213">
        <f>INDEX(Busan!$A$1:$X$264,L$5,$C139)</f>
        <v>1222</v>
      </c>
      <c r="M139" s="213">
        <f>INDEX(Busan!$A$1:$X$264,M$5,$C139)</f>
        <v>1079</v>
      </c>
      <c r="N139" s="213">
        <f>INDEX(Busan!$A$1:$X$264,N$5,$C139)</f>
        <v>1171</v>
      </c>
      <c r="O139" s="213">
        <f>INDEX(Busan!$A$1:$X$264,O$5,$C139)</f>
        <v>1025</v>
      </c>
      <c r="P139" s="213">
        <f>INDEX(Busan!$A$1:$X$264,P$5,$C139)</f>
        <v>1083</v>
      </c>
      <c r="Q139" s="213">
        <f>INDEX(Busan!$A$1:$X$264,Q$5,$C139)</f>
        <v>1037</v>
      </c>
      <c r="R139" s="213">
        <f>INDEX(Busan!$A$1:$X$264,R$5,$C139)</f>
        <v>1211</v>
      </c>
      <c r="S139" s="213">
        <f>INDEX(Busan!$A$1:$X$264,S$5,$C139)</f>
        <v>929</v>
      </c>
      <c r="T139" s="213">
        <f>INDEX(Busan!$A$1:$X$264,T$5,$C139)</f>
        <v>1095</v>
      </c>
      <c r="U139" s="213">
        <f>INDEX(Busan!$A$1:$X$264,U$5,$C139)</f>
        <v>1063</v>
      </c>
      <c r="V139" s="213">
        <f>INDEX(Busan!$A$1:$X$264,V$5,$C139)</f>
        <v>1099</v>
      </c>
      <c r="W139" s="213">
        <f>INDEX(Busan!$A$1:$X$264,W$5,$C139)</f>
        <v>1024</v>
      </c>
      <c r="X139" s="213">
        <f>INDEX(Busan!$A$1:$X$264,X$5,$C139)</f>
        <v>1084</v>
      </c>
      <c r="Y139" s="213">
        <f>INDEX(Busan!$A$1:$X$264,Y$5,$C139)</f>
        <v>1144</v>
      </c>
      <c r="Z139" s="213">
        <f>INDEX(Busan!$A$1:$X$264,Z$5,$C139)</f>
        <v>927</v>
      </c>
      <c r="AA139" s="213">
        <f>INDEX(Busan!$A$1:$X$264,AA$5,$C139)</f>
        <v>809</v>
      </c>
      <c r="AB139" s="213">
        <f>INDEX(Busan!$A$1:$X$264,AB$5,$C139)</f>
        <v>971</v>
      </c>
      <c r="AC139" s="213">
        <f>INDEX(Busan!$A$1:$X$264,AC$5,$C139)</f>
        <v>939</v>
      </c>
      <c r="AD139" s="213">
        <f>INDEX(Busan!$A$1:$X$264,AD$5,$C139)</f>
        <v>1080</v>
      </c>
      <c r="AE139" s="213">
        <f>INDEX(Busan!$A$1:$X$264,AE$5,$C139)</f>
        <v>817</v>
      </c>
      <c r="AF139" s="213">
        <f>INDEX(Busan!$A$1:$X$264,AF$5,$C139)</f>
        <v>879</v>
      </c>
      <c r="AG139" s="213">
        <f>INDEX(Busan!$A$1:$X$264,AG$5,$C139)</f>
        <v>960</v>
      </c>
      <c r="AH139" s="213">
        <f>INDEX(Busan!$A$1:$X$264,AH$5,$C139)</f>
        <v>992</v>
      </c>
      <c r="AI139" s="213">
        <f>INDEX(Busan!$A$1:$X$264,AI$5,$C139)</f>
        <v>896</v>
      </c>
      <c r="AJ139" s="213">
        <f>INDEX(Busan!$A$1:$X$264,AJ$5,$C139)</f>
        <v>899</v>
      </c>
      <c r="AK139" s="213">
        <f>INDEX(Busan!$A$1:$X$264,AK$5,$C139)</f>
        <v>1192</v>
      </c>
      <c r="AL139" s="213">
        <f>INDEX(Busan!$A$1:$X$264,AL$5,$C139)</f>
        <v>1018</v>
      </c>
      <c r="AM139" s="213">
        <f>INDEX(Busan!$A$1:$X$264,AM$5,$C139)</f>
        <v>901</v>
      </c>
      <c r="AN139" s="213">
        <f>INDEX(Busan!$A$1:$X$264,AN$5,$C139)</f>
        <v>746</v>
      </c>
      <c r="AO139" s="213">
        <f>INDEX(Busan!$A$1:$X$264,AO$5,$C139)</f>
        <v>808</v>
      </c>
      <c r="AP139" s="213">
        <f>INDEX(Busan!$A$1:$X$264,AP$5,$C139)</f>
        <v>928</v>
      </c>
      <c r="AQ139" s="213">
        <f>INDEX(Busan!$A$1:$X$264,AQ$5,$C139)</f>
        <v>689</v>
      </c>
      <c r="AR139" s="213">
        <f>INDEX(Busan!$A$1:$X$264,AR$5,$C139)</f>
        <v>765</v>
      </c>
      <c r="AS139" s="213">
        <f>INDEX(Busan!$A$1:$X$264,AS$5,$C139)</f>
        <v>878</v>
      </c>
      <c r="AT139" s="213">
        <f>INDEX(Busan!$A$1:$X$264,AT$5,$C139)</f>
        <v>1130</v>
      </c>
      <c r="AU139" s="213">
        <f>INDEX(Busan!$A$1:$X$264,AU$5,$C139)</f>
        <v>812</v>
      </c>
      <c r="AV139" s="213">
        <f>INDEX(Busan!$A$1:$X$264,AV$5,$C139)</f>
        <v>870</v>
      </c>
      <c r="AW139" s="213">
        <f>INDEX(Busan!$A$1:$X$264,AW$5,$C139)</f>
        <v>1077</v>
      </c>
      <c r="AX139" s="213">
        <f>INDEX(Busan!$A$1:$X$264,AX$5,$C139)</f>
        <v>955</v>
      </c>
      <c r="AY139" s="213">
        <f>INDEX(Busan!$A$1:$X$264,AY$5,$C139)</f>
        <v>761</v>
      </c>
      <c r="AZ139" s="213">
        <f>INDEX(Busan!$A$1:$X$264,AZ$5,$C139)</f>
        <v>1045</v>
      </c>
      <c r="BA139" s="213">
        <f>INDEX(Busan!$A$1:$X$264,BA$5,$C139)</f>
        <v>843</v>
      </c>
      <c r="BB139" s="213">
        <f>INDEX(Busan!$A$1:$X$264,BB$5,$C139)</f>
        <v>1152</v>
      </c>
      <c r="BC139" s="213">
        <f>INDEX(Busan!$A$1:$X$264,BC$5,$C139)</f>
        <v>613</v>
      </c>
      <c r="BD139" s="213">
        <f>INDEX(Busan!$A$1:$X$264,BD$5,$C139)</f>
        <v>776</v>
      </c>
      <c r="BE139" s="213">
        <f>INDEX(Busan!$A$1:$X$264,BE$5,$C139)</f>
        <v>676</v>
      </c>
      <c r="BF139" s="213">
        <f>INDEX(Busan!$A$1:$X$264,BF$5,$C139)</f>
        <v>1094</v>
      </c>
      <c r="BG139" s="213">
        <f>INDEX(Busan!$A$1:$X$264,BG$5,$C139)</f>
        <v>534</v>
      </c>
      <c r="BH139" s="178">
        <f>INDEX(Busan!$A$1:$X$264,BH$5,$C139)</f>
        <v>416</v>
      </c>
      <c r="BI139" s="485">
        <f>INDEX(Busan!$A$1:$X$264,BI$5,$C139)</f>
        <v>869</v>
      </c>
      <c r="BJ139" s="485">
        <f>INDEX(Busan!$A$1:$X$264,BJ$5,$C139)</f>
        <v>888</v>
      </c>
      <c r="BK139" s="485">
        <f>INDEX(Busan!$A$1:$X$264,BK$5,$C139)</f>
        <v>766</v>
      </c>
      <c r="BL139" s="485">
        <f>INDEX(Busan!$A$1:$X$264,BL$5,$C139)</f>
        <v>885</v>
      </c>
      <c r="BM139" s="485">
        <f>INDEX(Busan!$A$1:$X$264,BM$5,$C139)</f>
        <v>818</v>
      </c>
      <c r="BN139" s="485">
        <f>INDEX(Busan!$A$1:$X$264,BN$5,$C139)</f>
        <v>1022</v>
      </c>
      <c r="BO139" s="744">
        <f>INDEX(Busan!$A$1:$X$264,BO$5,$C139)</f>
        <v>574</v>
      </c>
      <c r="BP139" s="485">
        <f>INDEX(Busan!$A$1:$X$264,BP$5,$C139)</f>
        <v>736</v>
      </c>
      <c r="BQ139" s="485">
        <f>INDEX(Busan!$A$1:$X$264,BQ$5,$C139)</f>
        <v>811</v>
      </c>
      <c r="BR139" s="485">
        <f>INDEX(Busan!$A$1:$X$264,BR$5,$C139)</f>
        <v>1088</v>
      </c>
      <c r="BS139" s="485">
        <f>INDEX(Busan!$A$1:$X$264,BS$5,$C139)</f>
        <v>735</v>
      </c>
      <c r="BT139" s="485">
        <f>INDEX(Busan!$A$1:$X$264,BT$5,$C139)</f>
        <v>882</v>
      </c>
      <c r="BU139" s="485">
        <f>INDEX(Busan!$A$1:$X$264,BU$5,$C139)</f>
        <v>926</v>
      </c>
      <c r="BV139" s="485">
        <f>INDEX(Busan!$A$1:$X$264,BV$5,$C139)</f>
        <v>772</v>
      </c>
      <c r="BW139" s="485">
        <f>INDEX(Busan!$A$1:$X$264,BW$5,$C139)</f>
        <v>956</v>
      </c>
      <c r="BX139" s="485">
        <f>INDEX(Busan!$A$1:$X$264,BX$5,$C139)</f>
        <v>825</v>
      </c>
      <c r="BY139" s="485">
        <f>INDEX(Busan!$A$1:$X$264,BY$5,$C139)</f>
        <v>793</v>
      </c>
      <c r="BZ139" s="485">
        <f>INDEX(Busan!$A$1:$X$264,BZ$5,$C139)</f>
        <v>1206</v>
      </c>
      <c r="CA139" s="744">
        <f>INDEX(Busan!$A$1:$X$264,CA$5,$C139)</f>
        <v>888</v>
      </c>
      <c r="CB139" s="485">
        <f>INDEX(Busan!$A$1:$X$264,CB$5,$C139)</f>
        <v>1014</v>
      </c>
      <c r="CC139" s="485">
        <f>INDEX(Busan!$A$1:$X$264,CC$5,$C139)</f>
        <v>999</v>
      </c>
      <c r="CD139" s="485">
        <f>INDEX(Busan!$A$1:$X$264,CD$5,$C139)</f>
        <v>996</v>
      </c>
      <c r="CE139" s="485">
        <f>INDEX(Busan!$A$1:$X$264,CE$5,$C139)</f>
        <v>721</v>
      </c>
      <c r="CF139" s="485">
        <f>INDEX(Busan!$A$1:$X$264,CF$5,$C139)</f>
        <v>1081</v>
      </c>
      <c r="CG139" s="485">
        <f>INDEX(Busan!$A$1:$X$264,CG$5,$C139)</f>
        <v>1205</v>
      </c>
      <c r="CH139" s="485">
        <f>INDEX(Busan!$A$1:$X$264,CH$5,$C139)</f>
        <v>1016.9999999999999</v>
      </c>
      <c r="CI139" s="485">
        <f>INDEX(Busan!$A$1:$X$264,CI$5,$C139)</f>
        <v>953</v>
      </c>
      <c r="CJ139" s="485">
        <f>INDEX(Busan!$A$1:$X$264,CJ$5,$C139)</f>
        <v>919</v>
      </c>
      <c r="CK139" s="485">
        <f>INDEX(Busan!$A$1:$X$264,CK$5,$C139)</f>
        <v>771</v>
      </c>
      <c r="CL139" s="485">
        <f>INDEX(Busan!$A$1:$X$264,CL$5,$C139)</f>
        <v>1023</v>
      </c>
      <c r="CM139" s="485">
        <f>INDEX(Busan!$A$1:$X$264,CM$5,$C139)</f>
        <v>758</v>
      </c>
      <c r="CN139" s="485">
        <f>INDEX(Busan!$A$1:$X$264,CN$5,$C139)</f>
        <v>875</v>
      </c>
      <c r="CO139" s="485">
        <f>INDEX(Busan!$A$1:$X$264,CO$5,$C139)</f>
        <v>967</v>
      </c>
      <c r="CP139" s="485">
        <f>INDEX(Busan!$A$1:$X$264,CP$5,$C139)</f>
        <v>1135</v>
      </c>
      <c r="CQ139" s="485">
        <f>INDEX(Busan!$A$1:$X$264,CQ$5,$C139)</f>
        <v>1055</v>
      </c>
      <c r="CR139" s="485">
        <f>INDEX(Busan!$A$1:$X$264,CR$5,$C139)</f>
        <v>1145</v>
      </c>
      <c r="CS139" s="485">
        <f>INDEX(Busan!$A$1:$X$264,CS$5,$C139)</f>
        <v>1293</v>
      </c>
      <c r="CT139" s="485">
        <f>INDEX(Busan!$A$1:$X$264,CT$5,$C139)</f>
        <v>1065</v>
      </c>
      <c r="CU139" s="485">
        <f>INDEX(Busan!$A$1:$X$264,CU$5,$C139)</f>
        <v>1118</v>
      </c>
      <c r="CV139" s="485">
        <f>INDEX(Busan!$A$1:$X$264,CV$5,$C139)</f>
        <v>990</v>
      </c>
      <c r="CW139" s="485">
        <f>INDEX(Busan!$A$1:$X$264,CW$5,$C139)</f>
        <v>995</v>
      </c>
      <c r="CX139" s="485">
        <f>INDEX(Busan!$A$1:$X$264,CX$5,$C139)</f>
        <v>1117</v>
      </c>
      <c r="CY139" s="485">
        <f>INDEX(Busan!$A$1:$X$264,CY$5,$C139)</f>
        <v>855</v>
      </c>
      <c r="CZ139" s="485">
        <f>INDEX(Busan!$A$1:$X$264,CZ$5,$C139)</f>
        <v>972</v>
      </c>
      <c r="DA139" s="485">
        <f>INDEX(Busan!$A$1:$X$264,DA$5,$C139)</f>
        <v>1086</v>
      </c>
      <c r="DB139" s="485">
        <f>INDEX(Busan!$A$1:$X$264,DB$5,$C139)</f>
        <v>1188</v>
      </c>
      <c r="DC139" s="485">
        <f>INDEX(Busan!$A$1:$X$264,DC$5,$C139)</f>
        <v>1008</v>
      </c>
      <c r="DD139" s="485">
        <f>INDEX(Busan!$A$1:$X$264,DD$5,$C139)</f>
        <v>933</v>
      </c>
      <c r="DE139" s="485">
        <f>INDEX(Busan!$A$1:$X$264,DE$5,$C139)</f>
        <v>1059</v>
      </c>
      <c r="DF139" s="485">
        <f>INDEX(Busan!$A$1:$X$264,DF$5,$C139)</f>
        <v>871</v>
      </c>
      <c r="DG139" s="485">
        <f>INDEX(Busan!$A$1:$X$264,DG$5,$C139)</f>
        <v>708</v>
      </c>
      <c r="DH139" s="485">
        <f>INDEX(Busan!$A$1:$X$264,DH$5,$C139)</f>
        <v>875</v>
      </c>
      <c r="DI139" s="485">
        <f>INDEX(Busan!$A$1:$X$264,DI$5,$C139)</f>
        <v>823</v>
      </c>
      <c r="DJ139" s="485">
        <f>INDEX(Busan!$A$1:$X$264,DJ$5,$C139)</f>
        <v>1026</v>
      </c>
      <c r="DK139" s="485">
        <f>INDEX(Busan!$A$1:$X$264,DK$5,$C139)</f>
        <v>554</v>
      </c>
      <c r="DL139" s="485">
        <f>INDEX(Busan!$A$1:$X$264,DL$5,$C139)</f>
        <v>14</v>
      </c>
      <c r="DM139" s="485">
        <f>INDEX(Busan!$A$1:$X$264,DM$5,$C139)</f>
        <v>0</v>
      </c>
      <c r="DN139" s="485">
        <f>INDEX(Busan!$A$1:$X$264,DN$5,$C139)</f>
        <v>8</v>
      </c>
      <c r="DO139" s="485">
        <f>INDEX(Busan!$A$1:$X$264,DO$5,$C139)</f>
        <v>16</v>
      </c>
      <c r="DP139" s="485">
        <f>INDEX(Busan!$A$1:$X$264,DP$5,$C139)</f>
        <v>8</v>
      </c>
      <c r="DQ139" s="485">
        <f>INDEX(Busan!$A$1:$X$264,DQ$5,$C139)</f>
        <v>9</v>
      </c>
      <c r="DR139" s="485">
        <f>INDEX(Busan!$A$1:$X$264,DR$5,$C139)</f>
        <v>1</v>
      </c>
      <c r="DS139" s="485">
        <f>INDEX(Busan!$A$1:$X$264,DS$5,$C139)</f>
        <v>0</v>
      </c>
      <c r="DT139" s="485">
        <f>INDEX(Busan!$A$1:$X$264,DT$5,$C139)</f>
        <v>1</v>
      </c>
      <c r="DU139" s="485">
        <f>INDEX(Busan!$A$1:$X$264,DU$5,$C139)</f>
        <v>1</v>
      </c>
      <c r="DV139" s="485">
        <f>INDEX(Busan!$A$1:$X$264,DV$5,$C139)</f>
        <v>6</v>
      </c>
      <c r="DW139" s="485">
        <f>INDEX(Busan!$A$1:$X$264,DW$5,$C139)</f>
        <v>1</v>
      </c>
      <c r="DX139" s="485">
        <f>INDEX(Busan!$A$1:$X$264,DX$5,$C139)</f>
        <v>0</v>
      </c>
      <c r="DY139" s="485">
        <f>INDEX(Busan!$A$1:$X$264,DY$5,$C139)</f>
        <v>0</v>
      </c>
      <c r="DZ139" s="485">
        <f>INDEX(Busan!$A$1:$X$264,DZ$5,$C139)</f>
        <v>0</v>
      </c>
      <c r="EA139" s="485">
        <f>INDEX(Busan!$A$1:$X$264,EA$5,$C139)</f>
        <v>1</v>
      </c>
      <c r="EB139" s="485">
        <f>INDEX(Busan!$A$1:$X$264,EB$5,$C139)</f>
        <v>0</v>
      </c>
      <c r="EC139" s="485">
        <f>INDEX(Busan!$A$1:$X$264,EC$5,$C139)</f>
        <v>0</v>
      </c>
      <c r="ED139" s="485">
        <f>INDEX(Busan!$A$1:$X$264,ED$5,$C139)</f>
        <v>0</v>
      </c>
      <c r="EE139" s="485">
        <f>INDEX(Busan!$A$1:$X$264,EE$5,$C139)</f>
        <v>2</v>
      </c>
      <c r="EF139" s="485">
        <f>INDEX(Busan!$A$1:$X$264,EF$5,$C139)</f>
        <v>2</v>
      </c>
      <c r="EG139" s="485">
        <f>INDEX(Busan!$A$1:$X$264,EG$5,$C139)</f>
        <v>0</v>
      </c>
      <c r="EH139" s="485">
        <f>INDEX(Busan!$A$1:$X$264,EH$5,$C139)</f>
        <v>0</v>
      </c>
      <c r="EI139" s="485">
        <f>INDEX(Busan!$A$1:$X$264,EI$5,$C139)</f>
        <v>0</v>
      </c>
      <c r="EJ139" s="485">
        <f>INDEX(Busan!$A$1:$X$264,EJ$5,$C139)</f>
        <v>1</v>
      </c>
      <c r="EK139" s="485">
        <f>INDEX(Busan!$A$1:$X$264,EK$5,$C139)</f>
        <v>4</v>
      </c>
      <c r="EL139" s="485">
        <f>INDEX(Busan!$A$1:$X$264,EL$5,$C139)</f>
        <v>2</v>
      </c>
      <c r="EM139" s="485">
        <f>INDEX(Busan!$A$1:$X$264,EM$5,$C139)</f>
        <v>6</v>
      </c>
      <c r="EN139" s="485">
        <f>INDEX(Busan!$A$1:$X$264,EN$5,$C139)</f>
        <v>60</v>
      </c>
      <c r="EO139" s="485">
        <f>INDEX(Busan!$A$1:$X$264,EO$5,$C139)</f>
        <v>103</v>
      </c>
      <c r="EP139" s="485">
        <f>INDEX(Busan!$A$1:$X$264,EP$5,$C139)</f>
        <v>177</v>
      </c>
      <c r="EQ139" s="485">
        <f>INDEX(Busan!$A$1:$X$264,EQ$5,$C139)</f>
        <v>361</v>
      </c>
      <c r="ER139" s="485">
        <f>INDEX(Busan!$A$1:$X$264,ER$5,$C139)</f>
        <v>438</v>
      </c>
      <c r="ES139" s="485">
        <f>INDEX(Busan!$A$1:$X$264,ES$5,$C139)</f>
        <v>416</v>
      </c>
      <c r="ET139" s="485">
        <f>INDEX(Busan!$A$1:$X$264,ET$5,$C139)</f>
        <v>490</v>
      </c>
      <c r="EU139" s="485">
        <f>INDEX(Busan!$A$1:$X$264,EU$5,$C139)</f>
        <v>465</v>
      </c>
      <c r="EV139" s="485">
        <f>INDEX(Busan!$A$1:$X$264,EV$5,$C139)</f>
        <v>450</v>
      </c>
      <c r="EW139" s="485">
        <f>INDEX(Busan!$A$1:$X$264,EW$5,$C139)</f>
        <v>527</v>
      </c>
      <c r="EX139" s="485">
        <f>INDEX(Busan!$A$1:$X$264,EX$5,$C139)</f>
        <v>578</v>
      </c>
      <c r="EY139" s="485">
        <f>INDEX(Busan!$A$1:$X$264,EY$5,$C139)</f>
        <v>426</v>
      </c>
      <c r="EZ139" s="485">
        <f>INDEX(Busan!$A$1:$X$264,EZ$5,$C139)</f>
        <v>549</v>
      </c>
      <c r="FA139" s="485">
        <f>INDEX(Busan!$A$1:$X$264,FA$5,$C139)</f>
        <v>684</v>
      </c>
      <c r="FB139" s="485">
        <f>INDEX(Busan!$A$1:$X$264,FB$5,$C139)</f>
        <v>587</v>
      </c>
      <c r="FC139" s="485">
        <f>INDEX(Busan!$A$1:$X$264,FC$5,$C139)</f>
        <v>557</v>
      </c>
      <c r="FD139" s="485">
        <f>INDEX(Busan!$A$1:$X$264,FD$5,$C139)</f>
        <v>821</v>
      </c>
      <c r="FE139" s="485">
        <f>INDEX(Busan!$A$1:$X$264,FE$5,$C139)</f>
        <v>629</v>
      </c>
      <c r="FF139" s="485">
        <f>INDEX(Busan!$A$1:$X$264,FF$5,$C139)</f>
        <v>790</v>
      </c>
      <c r="FG139" s="485">
        <f>INDEX(Busan!$A$1:$X$264,FG$5,$C139)</f>
        <v>489</v>
      </c>
      <c r="FH139" s="485">
        <f>INDEX(Busan!$A$1:$X$264,FH$5,$C139)</f>
        <v>455</v>
      </c>
      <c r="FI139" s="485">
        <f>INDEX(Busan!$A$1:$X$264,FI$5,$C139)</f>
        <v>537</v>
      </c>
      <c r="FJ139" s="485">
        <f>INDEX(Busan!$A$1:$X$264,FJ$5,$C139)</f>
        <v>616</v>
      </c>
      <c r="FK139" s="485">
        <f>INDEX(Busan!$A$1:$X$264,FK$5,$C139)</f>
        <v>558</v>
      </c>
      <c r="FL139" s="485">
        <f>INDEX(Busan!$A$1:$X$264,FL$5,$C139)</f>
        <v>567</v>
      </c>
      <c r="FM139" s="485">
        <f>INDEX(Busan!$A$1:$X$264,FM$5,$C139)</f>
        <v>709</v>
      </c>
      <c r="FN139" s="485">
        <f>INDEX(Busan!$A$1:$X$264,FN$5,$C139)</f>
        <v>676</v>
      </c>
      <c r="FO139" s="485">
        <f>INDEX(Busan!$A$1:$X$264,FO$5,$C139)</f>
        <v>462</v>
      </c>
      <c r="FP139" s="485">
        <f>INDEX(Busan!$A$1:$X$264,FP$5,$C139)</f>
        <v>770</v>
      </c>
      <c r="FQ139" s="485">
        <f>INDEX(Busan!$A$1:$X$264,FQ$5,$C139)</f>
        <v>585</v>
      </c>
      <c r="FR139" s="485">
        <f>INDEX(Busan!$A$1:$X$264,FR$5,$C139)</f>
        <v>608</v>
      </c>
      <c r="FS139" s="485">
        <f>INDEX(Busan!$A$1:$X$264,FS$5,$C139)</f>
        <v>471</v>
      </c>
      <c r="FT139" s="485">
        <f>INDEX(Busan!$A$1:$X$264,FT$5,$C139)</f>
        <v>558</v>
      </c>
      <c r="FU139" s="485">
        <f>INDEX(Busan!$A$1:$X$264,FU$5,$C139)</f>
        <v>498</v>
      </c>
      <c r="FV139" s="485">
        <f>INDEX(Busan!$A$1:$X$264,FV$5,$C139)</f>
        <v>740</v>
      </c>
      <c r="FW139" s="485">
        <f>INDEX(Busan!$A$1:$X$264,FW$5,$C139)</f>
        <v>574</v>
      </c>
      <c r="FX139" s="485">
        <f>INDEX(Busan!$A$1:$X$264,FX$5,$C139)</f>
        <v>614</v>
      </c>
      <c r="FY139" s="485">
        <f>INDEX(Busan!$A$1:$X$264,FY$5,$C139)</f>
        <v>1022</v>
      </c>
      <c r="FZ139" s="485">
        <f>INDEX(Busan!$A$1:$X$264,FZ$5,$C139)</f>
        <v>676</v>
      </c>
      <c r="GA139" s="485">
        <f>INDEX(Busan!$A$1:$X$264,GA$5,$C139)</f>
        <v>567</v>
      </c>
      <c r="GB139" s="485">
        <f>INDEX(Busan!$A$1:$X$264,GB$5,$C139)</f>
        <v>806</v>
      </c>
      <c r="GC139" s="485">
        <f>INDEX(Busan!$A$1:$X$264,GC$5,$C139)</f>
        <v>607</v>
      </c>
      <c r="GD139" s="485">
        <f>INDEX(Busan!$A$1:$X$264,GD$5,$C139)</f>
        <v>877</v>
      </c>
      <c r="GE139" s="485">
        <f>INDEX(Busan!$A$1:$X$264,GE$5,$C139)</f>
        <v>472</v>
      </c>
      <c r="GF139" s="485"/>
      <c r="GG139" s="485"/>
    </row>
    <row r="140" spans="1:208" s="9" customFormat="1">
      <c r="A140" s="173"/>
      <c r="B140" s="193"/>
      <c r="C140" s="193">
        <f>C139+1</f>
        <v>19</v>
      </c>
      <c r="D140" s="192" t="s">
        <v>162</v>
      </c>
      <c r="E140" s="193" t="s">
        <v>72</v>
      </c>
      <c r="F140" s="214">
        <f>INDEX(Busan!$A$1:$X$264,F$5,$C140)</f>
        <v>322</v>
      </c>
      <c r="G140" s="214">
        <f>INDEX(Busan!$A$1:$X$264,G$5,$C140)</f>
        <v>251</v>
      </c>
      <c r="H140" s="214">
        <f>INDEX(Busan!$A$1:$X$264,H$5,$C140)</f>
        <v>370</v>
      </c>
      <c r="I140" s="214">
        <f>INDEX(Busan!$A$1:$X$264,I$5,$C140)</f>
        <v>329</v>
      </c>
      <c r="J140" s="214">
        <f>INDEX(Busan!$A$1:$X$264,J$5,$C140)</f>
        <v>268</v>
      </c>
      <c r="K140" s="214">
        <f>INDEX(Busan!$A$1:$X$264,K$5,$C140)</f>
        <v>289</v>
      </c>
      <c r="L140" s="214">
        <f>INDEX(Busan!$A$1:$X$264,L$5,$C140)</f>
        <v>277</v>
      </c>
      <c r="M140" s="214">
        <f>INDEX(Busan!$A$1:$X$264,M$5,$C140)</f>
        <v>309</v>
      </c>
      <c r="N140" s="214">
        <f>INDEX(Busan!$A$1:$X$264,N$5,$C140)</f>
        <v>354</v>
      </c>
      <c r="O140" s="214">
        <f>INDEX(Busan!$A$1:$X$264,O$5,$C140)</f>
        <v>388</v>
      </c>
      <c r="P140" s="214">
        <f>INDEX(Busan!$A$1:$X$264,P$5,$C140)</f>
        <v>395</v>
      </c>
      <c r="Q140" s="214">
        <f>INDEX(Busan!$A$1:$X$264,Q$5,$C140)</f>
        <v>323</v>
      </c>
      <c r="R140" s="214">
        <f>INDEX(Busan!$A$1:$X$264,R$5,$C140)</f>
        <v>354</v>
      </c>
      <c r="S140" s="214">
        <f>INDEX(Busan!$A$1:$X$264,S$5,$C140)</f>
        <v>298</v>
      </c>
      <c r="T140" s="214">
        <f>INDEX(Busan!$A$1:$X$264,T$5,$C140)</f>
        <v>316</v>
      </c>
      <c r="U140" s="214">
        <f>INDEX(Busan!$A$1:$X$264,U$5,$C140)</f>
        <v>357</v>
      </c>
      <c r="V140" s="214">
        <f>INDEX(Busan!$A$1:$X$264,V$5,$C140)</f>
        <v>365</v>
      </c>
      <c r="W140" s="214">
        <f>INDEX(Busan!$A$1:$X$264,W$5,$C140)</f>
        <v>269</v>
      </c>
      <c r="X140" s="214">
        <f>INDEX(Busan!$A$1:$X$264,X$5,$C140)</f>
        <v>287</v>
      </c>
      <c r="Y140" s="214">
        <f>INDEX(Busan!$A$1:$X$264,Y$5,$C140)</f>
        <v>315</v>
      </c>
      <c r="Z140" s="214">
        <f>INDEX(Busan!$A$1:$X$264,Z$5,$C140)</f>
        <v>274</v>
      </c>
      <c r="AA140" s="214">
        <f>INDEX(Busan!$A$1:$X$264,AA$5,$C140)</f>
        <v>272</v>
      </c>
      <c r="AB140" s="214">
        <f>INDEX(Busan!$A$1:$X$264,AB$5,$C140)</f>
        <v>292</v>
      </c>
      <c r="AC140" s="214">
        <f>INDEX(Busan!$A$1:$X$264,AC$5,$C140)</f>
        <v>290</v>
      </c>
      <c r="AD140" s="214">
        <f>INDEX(Busan!$A$1:$X$264,AD$5,$C140)</f>
        <v>280</v>
      </c>
      <c r="AE140" s="214">
        <f>INDEX(Busan!$A$1:$X$264,AE$5,$C140)</f>
        <v>277</v>
      </c>
      <c r="AF140" s="214">
        <f>INDEX(Busan!$A$1:$X$264,AF$5,$C140)</f>
        <v>278</v>
      </c>
      <c r="AG140" s="214">
        <f>INDEX(Busan!$A$1:$X$264,AG$5,$C140)</f>
        <v>310</v>
      </c>
      <c r="AH140" s="214">
        <f>INDEX(Busan!$A$1:$X$264,AH$5,$C140)</f>
        <v>312</v>
      </c>
      <c r="AI140" s="214">
        <f>INDEX(Busan!$A$1:$X$264,AI$5,$C140)</f>
        <v>284</v>
      </c>
      <c r="AJ140" s="214">
        <f>INDEX(Busan!$A$1:$X$264,AJ$5,$C140)</f>
        <v>281</v>
      </c>
      <c r="AK140" s="214">
        <f>INDEX(Busan!$A$1:$X$264,AK$5,$C140)</f>
        <v>299</v>
      </c>
      <c r="AL140" s="214">
        <f>INDEX(Busan!$A$1:$X$264,AL$5,$C140)</f>
        <v>249</v>
      </c>
      <c r="AM140" s="214">
        <f>INDEX(Busan!$A$1:$X$264,AM$5,$C140)</f>
        <v>314</v>
      </c>
      <c r="AN140" s="214">
        <f>INDEX(Busan!$A$1:$X$264,AN$5,$C140)</f>
        <v>303</v>
      </c>
      <c r="AO140" s="214">
        <f>INDEX(Busan!$A$1:$X$264,AO$5,$C140)</f>
        <v>268</v>
      </c>
      <c r="AP140" s="214">
        <f>INDEX(Busan!$A$1:$X$264,AP$5,$C140)</f>
        <v>285</v>
      </c>
      <c r="AQ140" s="214">
        <f>INDEX(Busan!$A$1:$X$264,AQ$5,$C140)</f>
        <v>231</v>
      </c>
      <c r="AR140" s="214">
        <f>INDEX(Busan!$A$1:$X$264,AR$5,$C140)</f>
        <v>240</v>
      </c>
      <c r="AS140" s="214">
        <f>INDEX(Busan!$A$1:$X$264,AS$5,$C140)</f>
        <v>203</v>
      </c>
      <c r="AT140" s="214">
        <f>INDEX(Busan!$A$1:$X$264,AT$5,$C140)</f>
        <v>182</v>
      </c>
      <c r="AU140" s="214">
        <f>INDEX(Busan!$A$1:$X$264,AU$5,$C140)</f>
        <v>220</v>
      </c>
      <c r="AV140" s="214">
        <f>INDEX(Busan!$A$1:$X$264,AV$5,$C140)</f>
        <v>209</v>
      </c>
      <c r="AW140" s="214">
        <f>INDEX(Busan!$A$1:$X$264,AW$5,$C140)</f>
        <v>217</v>
      </c>
      <c r="AX140" s="214">
        <f>INDEX(Busan!$A$1:$X$264,AX$5,$C140)</f>
        <v>194</v>
      </c>
      <c r="AY140" s="214">
        <f>INDEX(Busan!$A$1:$X$264,AY$5,$C140)</f>
        <v>204</v>
      </c>
      <c r="AZ140" s="214">
        <f>INDEX(Busan!$A$1:$X$264,AZ$5,$C140)</f>
        <v>216</v>
      </c>
      <c r="BA140" s="214">
        <f>INDEX(Busan!$A$1:$X$264,BA$5,$C140)</f>
        <v>215</v>
      </c>
      <c r="BB140" s="214">
        <f>INDEX(Busan!$A$1:$X$264,BB$5,$C140)</f>
        <v>162</v>
      </c>
      <c r="BC140" s="214">
        <f>INDEX(Busan!$A$1:$X$264,BC$5,$C140)</f>
        <v>209</v>
      </c>
      <c r="BD140" s="214">
        <f>INDEX(Busan!$A$1:$X$264,BD$5,$C140)</f>
        <v>195</v>
      </c>
      <c r="BE140" s="214">
        <f>INDEX(Busan!$A$1:$X$264,BE$5,$C140)</f>
        <v>198</v>
      </c>
      <c r="BF140" s="214">
        <f>INDEX(Busan!$A$1:$X$264,BF$5,$C140)</f>
        <v>295</v>
      </c>
      <c r="BG140" s="214">
        <f>INDEX(Busan!$A$1:$X$264,BG$5,$C140)</f>
        <v>169</v>
      </c>
      <c r="BH140" s="180">
        <f>INDEX(Busan!$A$1:$X$264,BH$5,$C140)</f>
        <v>194</v>
      </c>
      <c r="BI140" s="484">
        <f>INDEX(Busan!$A$1:$X$264,BI$5,$C140)</f>
        <v>261</v>
      </c>
      <c r="BJ140" s="484">
        <f>INDEX(Busan!$A$1:$X$264,BJ$5,$C140)</f>
        <v>230</v>
      </c>
      <c r="BK140" s="484">
        <f>INDEX(Busan!$A$1:$X$264,BK$5,$C140)</f>
        <v>161</v>
      </c>
      <c r="BL140" s="484">
        <f>INDEX(Busan!$A$1:$X$264,BL$5,$C140)</f>
        <v>197</v>
      </c>
      <c r="BM140" s="484">
        <f>INDEX(Busan!$A$1:$X$264,BM$5,$C140)</f>
        <v>152</v>
      </c>
      <c r="BN140" s="484">
        <f>INDEX(Busan!$A$1:$X$264,BN$5,$C140)</f>
        <v>154</v>
      </c>
      <c r="BO140" s="748">
        <f>INDEX(Busan!$A$1:$X$264,BO$5,$C140)</f>
        <v>195</v>
      </c>
      <c r="BP140" s="484">
        <f>INDEX(Busan!$A$1:$X$264,BP$5,$C140)</f>
        <v>197</v>
      </c>
      <c r="BQ140" s="484">
        <f>INDEX(Busan!$A$1:$X$264,BQ$5,$C140)</f>
        <v>240</v>
      </c>
      <c r="BR140" s="484">
        <f>INDEX(Busan!$A$1:$X$264,BR$5,$C140)</f>
        <v>174</v>
      </c>
      <c r="BS140" s="484">
        <f>INDEX(Busan!$A$1:$X$264,BS$5,$C140)</f>
        <v>215</v>
      </c>
      <c r="BT140" s="484">
        <f>INDEX(Busan!$A$1:$X$264,BT$5,$C140)</f>
        <v>202</v>
      </c>
      <c r="BU140" s="484">
        <f>INDEX(Busan!$A$1:$X$264,BU$5,$C140)</f>
        <v>273</v>
      </c>
      <c r="BV140" s="484">
        <f>INDEX(Busan!$A$1:$X$264,BV$5,$C140)</f>
        <v>190</v>
      </c>
      <c r="BW140" s="484">
        <f>INDEX(Busan!$A$1:$X$264,BW$5,$C140)</f>
        <v>225</v>
      </c>
      <c r="BX140" s="484">
        <f>INDEX(Busan!$A$1:$X$264,BX$5,$C140)</f>
        <v>167</v>
      </c>
      <c r="BY140" s="484">
        <f>INDEX(Busan!$A$1:$X$264,BY$5,$C140)</f>
        <v>349</v>
      </c>
      <c r="BZ140" s="484">
        <f>INDEX(Busan!$A$1:$X$264,BZ$5,$C140)</f>
        <v>326</v>
      </c>
      <c r="CA140" s="748">
        <f>INDEX(Busan!$A$1:$X$264,CA$5,$C140)</f>
        <v>329</v>
      </c>
      <c r="CB140" s="484">
        <f>INDEX(Busan!$A$1:$X$264,CB$5,$C140)</f>
        <v>392</v>
      </c>
      <c r="CC140" s="484">
        <f>INDEX(Busan!$A$1:$X$264,CC$5,$C140)</f>
        <v>333</v>
      </c>
      <c r="CD140" s="484">
        <f>INDEX(Busan!$A$1:$X$264,CD$5,$C140)</f>
        <v>306</v>
      </c>
      <c r="CE140" s="484">
        <f>INDEX(Busan!$A$1:$X$264,CE$5,$C140)</f>
        <v>312</v>
      </c>
      <c r="CF140" s="484">
        <f>INDEX(Busan!$A$1:$X$264,CF$5,$C140)</f>
        <v>373</v>
      </c>
      <c r="CG140" s="484">
        <f>INDEX(Busan!$A$1:$X$264,CG$5,$C140)</f>
        <v>386</v>
      </c>
      <c r="CH140" s="484">
        <f>INDEX(Busan!$A$1:$X$264,CH$5,$C140)</f>
        <v>373</v>
      </c>
      <c r="CI140" s="484">
        <f>INDEX(Busan!$A$1:$X$264,CI$5,$C140)</f>
        <v>305</v>
      </c>
      <c r="CJ140" s="484">
        <f>INDEX(Busan!$A$1:$X$264,CJ$5,$C140)</f>
        <v>288</v>
      </c>
      <c r="CK140" s="484">
        <f>INDEX(Busan!$A$1:$X$264,CK$5,$C140)</f>
        <v>434</v>
      </c>
      <c r="CL140" s="484">
        <f>INDEX(Busan!$A$1:$X$264,CL$5,$C140)</f>
        <v>343</v>
      </c>
      <c r="CM140" s="484">
        <f>INDEX(Busan!$A$1:$X$264,CM$5,$C140)</f>
        <v>351</v>
      </c>
      <c r="CN140" s="484">
        <f>INDEX(Busan!$A$1:$X$264,CN$5,$C140)</f>
        <v>379</v>
      </c>
      <c r="CO140" s="484">
        <f>INDEX(Busan!$A$1:$X$264,CO$5,$C140)</f>
        <v>456</v>
      </c>
      <c r="CP140" s="484">
        <f>INDEX(Busan!$A$1:$X$264,CP$5,$C140)</f>
        <v>457</v>
      </c>
      <c r="CQ140" s="484">
        <f>INDEX(Busan!$A$1:$X$264,CQ$5,$C140)</f>
        <v>322</v>
      </c>
      <c r="CR140" s="484">
        <f>INDEX(Busan!$A$1:$X$264,CR$5,$C140)</f>
        <v>355</v>
      </c>
      <c r="CS140" s="484">
        <f>INDEX(Busan!$A$1:$X$264,CS$5,$C140)</f>
        <v>289</v>
      </c>
      <c r="CT140" s="484">
        <f>INDEX(Busan!$A$1:$X$264,CT$5,$C140)</f>
        <v>310</v>
      </c>
      <c r="CU140" s="484">
        <f>INDEX(Busan!$A$1:$X$264,CU$5,$C140)</f>
        <v>321</v>
      </c>
      <c r="CV140" s="484">
        <f>INDEX(Busan!$A$1:$X$264,CV$5,$C140)</f>
        <v>322</v>
      </c>
      <c r="CW140" s="484">
        <f>INDEX(Busan!$A$1:$X$264,CW$5,$C140)</f>
        <v>311</v>
      </c>
      <c r="CX140" s="484">
        <f>INDEX(Busan!$A$1:$X$264,CX$5,$C140)</f>
        <v>341</v>
      </c>
      <c r="CY140" s="484">
        <f>INDEX(Busan!$A$1:$X$264,CY$5,$C140)</f>
        <v>310</v>
      </c>
      <c r="CZ140" s="484">
        <f>INDEX(Busan!$A$1:$X$264,CZ$5,$C140)</f>
        <v>417</v>
      </c>
      <c r="DA140" s="484">
        <f>INDEX(Busan!$A$1:$X$264,DA$5,$C140)</f>
        <v>343</v>
      </c>
      <c r="DB140" s="484">
        <f>INDEX(Busan!$A$1:$X$264,DB$5,$C140)</f>
        <v>337</v>
      </c>
      <c r="DC140" s="484">
        <f>INDEX(Busan!$A$1:$X$264,DC$5,$C140)</f>
        <v>282</v>
      </c>
      <c r="DD140" s="484">
        <f>INDEX(Busan!$A$1:$X$264,DD$5,$C140)</f>
        <v>287</v>
      </c>
      <c r="DE140" s="484">
        <f>INDEX(Busan!$A$1:$X$264,DE$5,$C140)</f>
        <v>365</v>
      </c>
      <c r="DF140" s="484">
        <f>INDEX(Busan!$A$1:$X$264,DF$5,$C140)</f>
        <v>344</v>
      </c>
      <c r="DG140" s="484">
        <f>INDEX(Busan!$A$1:$X$264,DG$5,$C140)</f>
        <v>397</v>
      </c>
      <c r="DH140" s="484">
        <f>INDEX(Busan!$A$1:$X$264,DH$5,$C140)</f>
        <v>476</v>
      </c>
      <c r="DI140" s="484">
        <f>INDEX(Busan!$A$1:$X$264,DI$5,$C140)</f>
        <v>325</v>
      </c>
      <c r="DJ140" s="484">
        <f>INDEX(Busan!$A$1:$X$264,DJ$5,$C140)</f>
        <v>340</v>
      </c>
      <c r="DK140" s="484">
        <f>INDEX(Busan!$A$1:$X$264,DK$5,$C140)</f>
        <v>263</v>
      </c>
      <c r="DL140" s="484">
        <f>INDEX(Busan!$A$1:$X$264,DL$5,$C140)</f>
        <v>144</v>
      </c>
      <c r="DM140" s="484">
        <f>INDEX(Busan!$A$1:$X$264,DM$5,$C140)</f>
        <v>69</v>
      </c>
      <c r="DN140" s="484">
        <f>INDEX(Busan!$A$1:$X$264,DN$5,$C140)</f>
        <v>208</v>
      </c>
      <c r="DO140" s="484">
        <f>INDEX(Busan!$A$1:$X$264,DO$5,$C140)</f>
        <v>220</v>
      </c>
      <c r="DP140" s="484">
        <f>INDEX(Busan!$A$1:$X$264,DP$5,$C140)</f>
        <v>261</v>
      </c>
      <c r="DQ140" s="484">
        <f>INDEX(Busan!$A$1:$X$264,DQ$5,$C140)</f>
        <v>264</v>
      </c>
      <c r="DR140" s="484">
        <f>INDEX(Busan!$A$1:$X$264,DR$5,$C140)</f>
        <v>134</v>
      </c>
      <c r="DS140" s="484">
        <f>INDEX(Busan!$A$1:$X$264,DS$5,$C140)</f>
        <v>129</v>
      </c>
      <c r="DT140" s="484">
        <f>INDEX(Busan!$A$1:$X$264,DT$5,$C140)</f>
        <v>88</v>
      </c>
      <c r="DU140" s="484">
        <f>INDEX(Busan!$A$1:$X$264,DU$5,$C140)</f>
        <v>147</v>
      </c>
      <c r="DV140" s="484">
        <f>INDEX(Busan!$A$1:$X$264,DV$5,$C140)</f>
        <v>137</v>
      </c>
      <c r="DW140" s="484">
        <f>INDEX(Busan!$A$1:$X$264,DW$5,$C140)</f>
        <v>159</v>
      </c>
      <c r="DX140" s="484">
        <f>INDEX(Busan!$A$1:$X$264,DX$5,$C140)</f>
        <v>154</v>
      </c>
      <c r="DY140" s="484">
        <f>INDEX(Busan!$A$1:$X$264,DY$5,$C140)</f>
        <v>166</v>
      </c>
      <c r="DZ140" s="484">
        <f>INDEX(Busan!$A$1:$X$264,DZ$5,$C140)</f>
        <v>229</v>
      </c>
      <c r="EA140" s="484">
        <f>INDEX(Busan!$A$1:$X$264,EA$5,$C140)</f>
        <v>103</v>
      </c>
      <c r="EB140" s="484">
        <f>INDEX(Busan!$A$1:$X$264,EB$5,$C140)</f>
        <v>174</v>
      </c>
      <c r="EC140" s="484">
        <f>INDEX(Busan!$A$1:$X$264,EC$5,$C140)</f>
        <v>141</v>
      </c>
      <c r="ED140" s="484">
        <f>INDEX(Busan!$A$1:$X$264,ED$5,$C140)</f>
        <v>144</v>
      </c>
      <c r="EE140" s="484">
        <f>INDEX(Busan!$A$1:$X$264,EE$5,$C140)</f>
        <v>155</v>
      </c>
      <c r="EF140" s="484">
        <f>INDEX(Busan!$A$1:$X$264,EF$5,$C140)</f>
        <v>101</v>
      </c>
      <c r="EG140" s="484">
        <f>INDEX(Busan!$A$1:$X$264,EG$5,$C140)</f>
        <v>134</v>
      </c>
      <c r="EH140" s="484">
        <f>INDEX(Busan!$A$1:$X$264,EH$5,$C140)</f>
        <v>157</v>
      </c>
      <c r="EI140" s="484">
        <f>INDEX(Busan!$A$1:$X$264,EI$5,$C140)</f>
        <v>133</v>
      </c>
      <c r="EJ140" s="484">
        <f>INDEX(Busan!$A$1:$X$264,EJ$5,$C140)</f>
        <v>183</v>
      </c>
      <c r="EK140" s="484">
        <f>INDEX(Busan!$A$1:$X$264,EK$5,$C140)</f>
        <v>167</v>
      </c>
      <c r="EL140" s="484">
        <f>INDEX(Busan!$A$1:$X$264,EL$5,$C140)</f>
        <v>166</v>
      </c>
      <c r="EM140" s="484">
        <f>INDEX(Busan!$A$1:$X$264,EM$5,$C140)</f>
        <v>172</v>
      </c>
      <c r="EN140" s="484">
        <f>INDEX(Busan!$A$1:$X$264,EN$5,$C140)</f>
        <v>147</v>
      </c>
      <c r="EO140" s="484">
        <f>INDEX(Busan!$A$1:$X$264,EO$5,$C140)</f>
        <v>175</v>
      </c>
      <c r="EP140" s="484">
        <f>INDEX(Busan!$A$1:$X$264,EP$5,$C140)</f>
        <v>156</v>
      </c>
      <c r="EQ140" s="484">
        <f>INDEX(Busan!$A$1:$X$264,EQ$5,$C140)</f>
        <v>196</v>
      </c>
      <c r="ER140" s="484">
        <f>INDEX(Busan!$A$1:$X$264,ER$5,$C140)</f>
        <v>272</v>
      </c>
      <c r="ES140" s="484">
        <f>INDEX(Busan!$A$1:$X$264,ES$5,$C140)</f>
        <v>236</v>
      </c>
      <c r="ET140" s="484">
        <f>INDEX(Busan!$A$1:$X$264,ET$5,$C140)</f>
        <v>324</v>
      </c>
      <c r="EU140" s="484">
        <f>INDEX(Busan!$A$1:$X$264,EU$5,$C140)</f>
        <v>300</v>
      </c>
      <c r="EV140" s="484">
        <f>INDEX(Busan!$A$1:$X$264,EV$5,$C140)</f>
        <v>336</v>
      </c>
      <c r="EW140" s="484">
        <f>INDEX(Busan!$A$1:$X$264,EW$5,$C140)</f>
        <v>240</v>
      </c>
      <c r="EX140" s="484">
        <f>INDEX(Busan!$A$1:$X$264,EX$5,$C140)</f>
        <v>354</v>
      </c>
      <c r="EY140" s="484">
        <f>INDEX(Busan!$A$1:$X$264,EY$5,$C140)</f>
        <v>343</v>
      </c>
      <c r="EZ140" s="484">
        <f>INDEX(Busan!$A$1:$X$264,EZ$5,$C140)</f>
        <v>342</v>
      </c>
      <c r="FA140" s="484">
        <f>INDEX(Busan!$A$1:$X$264,FA$5,$C140)</f>
        <v>299</v>
      </c>
      <c r="FB140" s="484">
        <f>INDEX(Busan!$A$1:$X$264,FB$5,$C140)</f>
        <v>267</v>
      </c>
      <c r="FC140" s="484">
        <f>INDEX(Busan!$A$1:$X$264,FC$5,$C140)</f>
        <v>265</v>
      </c>
      <c r="FD140" s="484">
        <f>INDEX(Busan!$A$1:$X$264,FD$5,$C140)</f>
        <v>237</v>
      </c>
      <c r="FE140" s="484">
        <f>INDEX(Busan!$A$1:$X$264,FE$5,$C140)</f>
        <v>250</v>
      </c>
      <c r="FF140" s="484">
        <f>INDEX(Busan!$A$1:$X$264,FF$5,$C140)</f>
        <v>296</v>
      </c>
      <c r="FG140" s="484">
        <f>INDEX(Busan!$A$1:$X$264,FG$5,$C140)</f>
        <v>284</v>
      </c>
      <c r="FH140" s="484">
        <f>INDEX(Busan!$A$1:$X$264,FH$5,$C140)</f>
        <v>264</v>
      </c>
      <c r="FI140" s="484">
        <f>INDEX(Busan!$A$1:$X$264,FI$5,$C140)</f>
        <v>270</v>
      </c>
      <c r="FJ140" s="484">
        <f>INDEX(Busan!$A$1:$X$264,FJ$5,$C140)</f>
        <v>377</v>
      </c>
      <c r="FK140" s="484">
        <f>INDEX(Busan!$A$1:$X$264,FK$5,$C140)</f>
        <v>234</v>
      </c>
      <c r="FL140" s="484">
        <f>INDEX(Busan!$A$1:$X$264,FL$5,$C140)</f>
        <v>301</v>
      </c>
      <c r="FM140" s="484">
        <f>INDEX(Busan!$A$1:$X$264,FM$5,$C140)</f>
        <v>345</v>
      </c>
      <c r="FN140" s="484">
        <f>INDEX(Busan!$A$1:$X$264,FN$5,$C140)</f>
        <v>266</v>
      </c>
      <c r="FO140" s="484">
        <f>INDEX(Busan!$A$1:$X$264,FO$5,$C140)</f>
        <v>361</v>
      </c>
      <c r="FP140" s="484">
        <f>INDEX(Busan!$A$1:$X$264,FP$5,$C140)</f>
        <v>288</v>
      </c>
      <c r="FQ140" s="484">
        <f>INDEX(Busan!$A$1:$X$264,FQ$5,$C140)</f>
        <v>315</v>
      </c>
      <c r="FR140" s="484">
        <f>INDEX(Busan!$A$1:$X$264,FR$5,$C140)</f>
        <v>275</v>
      </c>
      <c r="FS140" s="484">
        <f>INDEX(Busan!$A$1:$X$264,FS$5,$C140)</f>
        <v>197</v>
      </c>
      <c r="FT140" s="484">
        <f>INDEX(Busan!$A$1:$X$264,FT$5,$C140)</f>
        <v>357</v>
      </c>
      <c r="FU140" s="484">
        <f>INDEX(Busan!$A$1:$X$264,FU$5,$C140)</f>
        <v>326</v>
      </c>
      <c r="FV140" s="484">
        <f>INDEX(Busan!$A$1:$X$264,FV$5,$C140)</f>
        <v>322</v>
      </c>
      <c r="FW140" s="484">
        <f>INDEX(Busan!$A$1:$X$264,FW$5,$C140)</f>
        <v>268</v>
      </c>
      <c r="FX140" s="484">
        <f>INDEX(Busan!$A$1:$X$264,FX$5,$C140)</f>
        <v>302</v>
      </c>
      <c r="FY140" s="484">
        <f>INDEX(Busan!$A$1:$X$264,FY$5,$C140)</f>
        <v>401</v>
      </c>
      <c r="FZ140" s="484">
        <f>INDEX(Busan!$A$1:$X$264,FZ$5,$C140)</f>
        <v>322</v>
      </c>
      <c r="GA140" s="484">
        <f>INDEX(Busan!$A$1:$X$264,GA$5,$C140)</f>
        <v>394</v>
      </c>
      <c r="GB140" s="484">
        <f>INDEX(Busan!$A$1:$X$264,GB$5,$C140)</f>
        <v>313</v>
      </c>
      <c r="GC140" s="484">
        <f>INDEX(Busan!$A$1:$X$264,GC$5,$C140)</f>
        <v>359</v>
      </c>
      <c r="GD140" s="484">
        <f>INDEX(Busan!$A$1:$X$264,GD$5,$C140)</f>
        <v>302</v>
      </c>
      <c r="GE140" s="484">
        <f>INDEX(Busan!$A$1:$X$264,GE$5,$C140)</f>
        <v>301</v>
      </c>
      <c r="GF140" s="513"/>
      <c r="GG140" s="513"/>
      <c r="GH140" s="173"/>
      <c r="GI140" s="173"/>
      <c r="GJ140" s="173"/>
      <c r="GK140" s="173"/>
      <c r="GL140" s="173"/>
      <c r="GM140" s="173"/>
      <c r="GN140" s="173"/>
      <c r="GO140" s="173"/>
      <c r="GP140" s="173"/>
      <c r="GQ140" s="173"/>
      <c r="GR140" s="173"/>
      <c r="GS140" s="173"/>
      <c r="GT140" s="173"/>
      <c r="GU140" s="173"/>
      <c r="GV140" s="173"/>
      <c r="GW140" s="173"/>
      <c r="GX140" s="173"/>
      <c r="GY140" s="173"/>
      <c r="GZ140" s="173"/>
    </row>
    <row r="141" spans="1:208">
      <c r="A141" s="499"/>
      <c r="B141" s="186"/>
      <c r="C141" s="186"/>
      <c r="D141" s="194" t="s">
        <v>417</v>
      </c>
      <c r="E141" s="186"/>
      <c r="F141" s="206"/>
      <c r="G141" s="206"/>
      <c r="H141" s="206"/>
      <c r="I141" s="206"/>
      <c r="J141" s="206"/>
      <c r="K141" s="206"/>
      <c r="L141" s="206"/>
      <c r="M141" s="206"/>
      <c r="N141" s="206"/>
      <c r="O141" s="206"/>
      <c r="P141" s="206"/>
      <c r="Q141" s="206"/>
      <c r="R141" s="206"/>
      <c r="S141" s="206"/>
      <c r="T141" s="206"/>
      <c r="U141" s="206"/>
      <c r="V141" s="206"/>
      <c r="W141" s="206"/>
      <c r="DC141" s="1039">
        <f>SUM(DA144:DC144)/SUM(DA161:DC161)*10^9</f>
        <v>36840832.443970114</v>
      </c>
      <c r="DD141" s="1039"/>
      <c r="DE141" s="1039"/>
      <c r="DF141" s="1039"/>
      <c r="DG141" s="1039"/>
      <c r="DH141" s="1039"/>
      <c r="DI141" s="1039"/>
      <c r="DJ141" s="1039"/>
      <c r="DK141" s="1039"/>
      <c r="DL141" s="1039"/>
      <c r="DM141" s="1039"/>
      <c r="DN141" s="1039"/>
      <c r="DO141" s="1039"/>
      <c r="DP141" s="1039"/>
      <c r="DQ141" s="1039"/>
      <c r="DR141" s="1039"/>
      <c r="DS141" s="1039"/>
      <c r="DT141" s="1039"/>
      <c r="DU141" s="1039"/>
      <c r="DV141" s="1039"/>
      <c r="DW141" s="1039"/>
      <c r="DX141" s="1039"/>
      <c r="DY141" s="1039"/>
      <c r="DZ141" s="1039"/>
      <c r="EA141" s="1039"/>
      <c r="EB141" s="1039"/>
      <c r="EC141" s="1039"/>
      <c r="ED141" s="1039"/>
      <c r="EE141" s="1039"/>
      <c r="EF141" s="1039"/>
      <c r="EG141" s="1039"/>
      <c r="EH141" s="1039"/>
      <c r="EI141" s="1039"/>
      <c r="EJ141" s="1039"/>
      <c r="EK141" s="1039"/>
      <c r="EL141" s="1039"/>
      <c r="EM141" s="1039"/>
      <c r="EN141" s="1039"/>
      <c r="EO141" s="1039"/>
      <c r="EP141" s="1039"/>
      <c r="EQ141" s="1039"/>
      <c r="ER141" s="1039"/>
      <c r="ES141" s="1039"/>
      <c r="ET141" s="1039"/>
      <c r="EU141" s="1039"/>
      <c r="EV141" s="1039"/>
      <c r="EW141" s="1039"/>
      <c r="EX141" s="1039"/>
      <c r="EY141" s="1039"/>
      <c r="EZ141" s="1039"/>
      <c r="FA141" s="1039"/>
      <c r="FB141" s="1039"/>
      <c r="FC141" s="1039"/>
      <c r="FD141" s="1039"/>
      <c r="FE141" s="1039"/>
      <c r="FF141" s="1039"/>
      <c r="FG141" s="1039"/>
      <c r="FH141" s="1039"/>
      <c r="FI141" s="1039"/>
      <c r="FJ141" s="1039"/>
      <c r="FK141" s="1039">
        <f>SUM(FI144:FK144)/SUM(FI161:FK161)*10^9</f>
        <v>21198090.112031173</v>
      </c>
      <c r="FL141" s="1039"/>
      <c r="FM141" s="1039"/>
      <c r="FN141" s="1039"/>
      <c r="FO141" s="1039"/>
      <c r="FP141" s="1039"/>
      <c r="FQ141" s="1039"/>
      <c r="FR141" s="1039"/>
      <c r="FS141" s="1039"/>
      <c r="FT141" s="1039"/>
      <c r="FU141" s="1039"/>
      <c r="FV141" s="514">
        <f>FW141/DC141-1</f>
        <v>-0.57989341213994949</v>
      </c>
      <c r="FW141" s="1039">
        <f>SUM(FU144:FW144)/SUM(FU161:FW161)*10^9</f>
        <v>15477076.411960132</v>
      </c>
      <c r="FX141" s="1039">
        <f t="shared" ref="FX141:GC141" si="897">SUM(FX144)/SUM(FX161)*10^9</f>
        <v>11551724.137931034</v>
      </c>
      <c r="FY141" s="1039">
        <f t="shared" si="897"/>
        <v>13496575.342465753</v>
      </c>
      <c r="FZ141" s="1039">
        <f t="shared" si="897"/>
        <v>14958781.362007169</v>
      </c>
      <c r="GA141" s="1039">
        <f t="shared" si="897"/>
        <v>19450252.951096125</v>
      </c>
      <c r="GB141" s="1039">
        <f t="shared" si="897"/>
        <v>16955094.991364423</v>
      </c>
      <c r="GC141" s="1039">
        <f t="shared" si="897"/>
        <v>12183899.328859061</v>
      </c>
      <c r="GD141" s="1039">
        <f t="shared" ref="GD141:GE141" si="898">SUM(GD144)/SUM(GD161)*10^9</f>
        <v>12892516.831683166</v>
      </c>
      <c r="GE141" s="1039">
        <f t="shared" si="898"/>
        <v>17975130.120481931</v>
      </c>
      <c r="GF141" s="1039"/>
      <c r="GG141" s="1039"/>
      <c r="GH141" s="9"/>
      <c r="GI141" s="9"/>
      <c r="GJ141" s="9"/>
      <c r="GK141" s="9"/>
      <c r="GL141" s="9"/>
      <c r="GM141" s="9"/>
      <c r="GN141" s="9"/>
      <c r="GO141" s="9"/>
      <c r="GP141" s="9"/>
      <c r="GQ141" s="9"/>
      <c r="GR141" s="9"/>
      <c r="GS141" s="9"/>
      <c r="GT141" s="173"/>
      <c r="GU141" s="173"/>
      <c r="GV141" s="173"/>
    </row>
    <row r="142" spans="1:208">
      <c r="A142" s="9"/>
      <c r="B142" s="187"/>
      <c r="C142" s="187">
        <f>Property!M1</f>
        <v>13</v>
      </c>
      <c r="D142" s="187" t="s">
        <v>116</v>
      </c>
      <c r="E142" s="187" t="s">
        <v>117</v>
      </c>
      <c r="F142" s="305">
        <f>INDEX(Property!$A$1:$W$95,F$5,$C142)/1000</f>
        <v>9.2420000000000009</v>
      </c>
      <c r="G142" s="305">
        <f>INDEX(Property!$A$1:$W$95,G$5,$C142)/1000</f>
        <v>15.928000000000001</v>
      </c>
      <c r="H142" s="305">
        <f>INDEX(Property!$A$1:$W$95,H$5,$C142)/1000</f>
        <v>11.872</v>
      </c>
      <c r="I142" s="305">
        <f>INDEX(Property!$A$1:$W$95,I$5,$C142)/1000</f>
        <v>13.976000000000001</v>
      </c>
      <c r="J142" s="305">
        <f>INDEX(Property!$A$1:$W$95,J$5,$C142)/1000</f>
        <v>20.102</v>
      </c>
      <c r="K142" s="305">
        <f>INDEX(Property!$A$1:$W$95,K$5,$C142)/1000</f>
        <v>20.452000000000002</v>
      </c>
      <c r="L142" s="305">
        <f>INDEX(Property!$A$1:$W$95,L$5,$C142)/1000</f>
        <v>24.597000000000001</v>
      </c>
      <c r="M142" s="305">
        <f>INDEX(Property!$A$1:$W$95,M$5,$C142)/1000</f>
        <v>28.360799999999994</v>
      </c>
      <c r="N142" s="305">
        <f>INDEX(Property!$A$1:$W$95,N$5,$C142)/1000</f>
        <v>28.258900000000001</v>
      </c>
      <c r="O142" s="305">
        <f>INDEX(Property!$A$1:$W$95,O$5,$C142)/1000</f>
        <v>38.951999999999998</v>
      </c>
      <c r="P142" s="305">
        <f>INDEX(Property!$A$1:$W$95,P$5,$C142)/1000</f>
        <v>35.896300000000004</v>
      </c>
      <c r="Q142" s="305">
        <f>INDEX(Property!$A$1:$W$95,Q$5,$C142)/1000</f>
        <v>35.841399999999993</v>
      </c>
      <c r="R142" s="305">
        <f>INDEX(Property!$A$1:$W$95,R$5,$C142)/1000</f>
        <v>40.378</v>
      </c>
      <c r="S142" s="305">
        <f>INDEX(Property!$A$1:$W$95,S$5,$C142)/1000</f>
        <v>38.860999999999997</v>
      </c>
      <c r="T142" s="305">
        <f>INDEX(Property!$A$1:$W$95,T$5,$C142)/1000</f>
        <v>43.134999999999998</v>
      </c>
      <c r="U142" s="305">
        <f>INDEX(Property!$A$1:$W$95,U$5,$C142)/1000</f>
        <v>30.599</v>
      </c>
      <c r="V142" s="305">
        <f>INDEX(Property!$A$1:$W$95,V$5,$C142)/1000</f>
        <v>34.783000000000001</v>
      </c>
      <c r="W142" s="305">
        <f>INDEX(Property!$A$1:$W$95,W$5,$C142)/1000</f>
        <v>37.308999999999997</v>
      </c>
      <c r="X142" s="175">
        <f>INDEX(Property!$A$1:$W$95,X$5,$C142)/1000</f>
        <v>33.228000000000002</v>
      </c>
      <c r="Y142" s="175">
        <f>INDEX(Property!$A$1:$W$95,Y$5,$C142)/1000</f>
        <v>39.594800000000006</v>
      </c>
      <c r="Z142" s="175">
        <f>INDEX(Property!$A$1:$W$95,Z$5,$C142)/1000</f>
        <v>41.351999999999997</v>
      </c>
      <c r="AA142" s="175">
        <f>INDEX(Property!$A$1:$W$95,AA$5,$C142)/1000</f>
        <v>46.634999999999998</v>
      </c>
      <c r="AB142" s="175">
        <f>INDEX(Property!$A$1:$W$95,AB$5,$C142)/1000</f>
        <v>28.661000000000001</v>
      </c>
      <c r="AC142" s="175">
        <f>INDEX(Property!$A$1:$W$95,AC$5,$C142)/1000</f>
        <v>44.689</v>
      </c>
      <c r="AD142" s="175">
        <f>INDEX(Property!$A$1:$W$95,AD$5,$C142)/1000</f>
        <v>48.095999999999997</v>
      </c>
      <c r="AE142" s="175">
        <f>INDEX(Property!$A$1:$W$95,AE$5,$C142)/1000</f>
        <v>51.811</v>
      </c>
      <c r="AF142" s="175">
        <f>INDEX(Property!$A$1:$W$95,AF$5,$C142)/1000</f>
        <v>56.545999999999999</v>
      </c>
      <c r="AG142" s="175">
        <f>INDEX(Property!$A$1:$W$95,AG$5,$C142)/1000</f>
        <v>49.415999999999997</v>
      </c>
      <c r="AH142" s="175">
        <f>INDEX(Property!$A$1:$W$95,AH$5,$C142)/1000</f>
        <v>54.158799999999999</v>
      </c>
      <c r="AI142" s="175">
        <f>INDEX(Property!$A$1:$W$95,AI$5,$C142)/1000</f>
        <v>58.325000000000003</v>
      </c>
      <c r="AJ142" s="175">
        <f>INDEX(Property!$A$1:$W$95,AJ$5,$C142)/1000</f>
        <v>64.012</v>
      </c>
      <c r="AK142" s="175">
        <f>INDEX(Property!$A$1:$W$95,AK$5,$C142)/1000</f>
        <v>70.239999999999995</v>
      </c>
      <c r="AL142" s="175">
        <f>INDEX(Property!$A$1:$W$95,AL$5,$C142)/1000</f>
        <v>55.481000000000002</v>
      </c>
      <c r="AM142" s="175">
        <f>INDEX(Property!$A$1:$W$95,AM$5,$C142)/1000</f>
        <v>63.441000000000003</v>
      </c>
      <c r="AN142" s="175">
        <f>INDEX(Property!$A$1:$W$95,AN$5,$C142)/1000</f>
        <v>61.4</v>
      </c>
      <c r="AO142" s="175">
        <f>INDEX(Property!$A$1:$W$95,AO$5,$C142)/1000</f>
        <v>49.274999999999999</v>
      </c>
      <c r="AP142" s="175">
        <f>INDEX(Property!$A$1:$W$95,AP$5,$C142)/1000</f>
        <v>63.947000000000003</v>
      </c>
      <c r="AQ142" s="175">
        <f>INDEX(Property!$A$1:$W$95,AQ$5,$C142)/1000</f>
        <v>71.099999999999994</v>
      </c>
      <c r="AR142" s="175">
        <f>INDEX(Property!$A$1:$W$95,AR$5,$C142)/1000</f>
        <v>80.027000000000001</v>
      </c>
      <c r="AS142" s="175">
        <f>INDEX(Property!$A$1:$W$95,AS$5,$C142)/1000</f>
        <v>61.552999999999997</v>
      </c>
      <c r="AT142" s="175">
        <f>INDEX(Property!$A$1:$W$95,AT$5,$C142)/1000</f>
        <v>79.593000000000004</v>
      </c>
      <c r="AU142" s="175">
        <f>INDEX(Property!$A$1:$W$95,AU$5,$C142)/1000</f>
        <v>73.558999999999997</v>
      </c>
      <c r="AV142" s="175">
        <f>INDEX(Property!$A$1:$W$95,AV$5,$C142)/1000</f>
        <v>65.147000000000006</v>
      </c>
      <c r="AW142" s="175">
        <f>INDEX(Property!$A$1:$W$95,AW$5,$C142)/1000</f>
        <v>80.313000000000002</v>
      </c>
      <c r="AX142" s="175">
        <f>INDEX(Property!$A$1:$W$95,AX$5,$C142)/1000</f>
        <v>62.859000000000002</v>
      </c>
      <c r="AY142" s="175">
        <f>INDEX(Property!$A$1:$W$95,AY$5,$C142)/1000</f>
        <v>69.031999999999996</v>
      </c>
      <c r="AZ142" s="175">
        <f>INDEX(Property!$A$1:$W$95,AZ$5,$C142)/1000</f>
        <v>52.58</v>
      </c>
      <c r="BA142" s="175">
        <f>INDEX(Property!$A$1:$W$95,BA$5,$C142)/1000</f>
        <v>62.762</v>
      </c>
      <c r="BB142" s="175">
        <f>INDEX(Property!$A$1:$W$95,BB$5,$C142)/1000</f>
        <v>72.641000000000005</v>
      </c>
      <c r="BC142" s="175">
        <f>INDEX(Property!$A$1:$W$95,BC$5,$C142)/1000</f>
        <v>54.965000000000003</v>
      </c>
      <c r="BD142" s="175">
        <f>INDEX(Property!$A$1:$W$95,BD$5,$C142)/1000</f>
        <v>53.18</v>
      </c>
      <c r="BE142" s="175">
        <f>INDEX(Property!$A$1:$W$95,BE$5,$C142)/1000</f>
        <v>61.882199999999997</v>
      </c>
      <c r="BF142" s="175">
        <f>INDEX(Property!$A$1:$W$95,BF$5,$C142)/1000</f>
        <v>62.15</v>
      </c>
      <c r="BG142" s="175">
        <f>INDEX(Property!$A$1:$W$95,BG$5,$C142)/1000</f>
        <v>40.43</v>
      </c>
      <c r="BH142" s="175">
        <f>INDEX(Property!$A$1:$W$95,BH$5,$C142)/1000</f>
        <v>29.17</v>
      </c>
      <c r="BI142" s="478">
        <f>INDEX(Property!$A$1:$W$95,BI$5,$C142)/1000</f>
        <v>43.616</v>
      </c>
      <c r="BJ142" s="478">
        <f>INDEX(Property!$A$1:$W$95,BJ$5,$C142)/1000</f>
        <v>43.564999999999998</v>
      </c>
      <c r="BK142" s="478">
        <f>INDEX(Property!$A$1:$W$95,BK$5,$C142)/1000</f>
        <v>51.225000000000001</v>
      </c>
      <c r="BL142" s="478">
        <f>INDEX(Property!$A$1:$W$95,BL$5,$C142)/1000</f>
        <v>36.564999999999998</v>
      </c>
      <c r="BM142" s="478">
        <f>INDEX(Property!$A$1:$W$95,BM$5,$C142)/1000</f>
        <v>36.886000000000003</v>
      </c>
      <c r="BN142" s="478">
        <f>INDEX(Property!$A$1:$W$95,BN$5,$C142)/1000</f>
        <v>51.011000000000003</v>
      </c>
      <c r="BO142" s="735">
        <f>INDEX(Property!$A$1:$W$95,BO$5,$C142)/1000</f>
        <v>45.222000000000001</v>
      </c>
      <c r="BP142" s="478">
        <f>INDEX(Property!$A$1:$W$95,BP$5,$C142)/1000</f>
        <v>53.131999999999998</v>
      </c>
      <c r="BQ142" s="478">
        <f>INDEX(Property!$A$1:$W$95,BQ$5,$C142)/1000</f>
        <v>52.576000000000001</v>
      </c>
      <c r="BR142" s="478">
        <f>INDEX(Property!$A$1:$W$95,BR$5,$C142)/1000</f>
        <v>52.919969999999999</v>
      </c>
      <c r="BS142" s="478">
        <f>INDEX(Property!$A$1:$W$95,BS$5,$C142)/1000</f>
        <v>46.917985000000002</v>
      </c>
      <c r="BT142" s="478">
        <f>INDEX(Property!$A$1:$W$95,BT$5,$C142)/1000</f>
        <v>60.643000000000001</v>
      </c>
      <c r="BU142" s="478">
        <f>INDEX(Property!$A$1:$W$95,BU$5,$C142)/1000</f>
        <v>48.527000000000001</v>
      </c>
      <c r="BV142" s="478">
        <f>INDEX(Property!$A$1:$W$95,BV$5,$C142)/1000</f>
        <v>37.094999999999999</v>
      </c>
      <c r="BW142" s="478">
        <f>INDEX(Property!$A$1:$W$95,BW$5,$C142)/1000</f>
        <v>42.311999999999998</v>
      </c>
      <c r="BX142" s="478">
        <f>INDEX(Property!$A$1:$W$95,BX$5,$C142)/1000</f>
        <v>28.302</v>
      </c>
      <c r="BY142" s="478">
        <f>INDEX(Property!$A$1:$W$95,BY$5,$C142)/1000</f>
        <v>50.60633</v>
      </c>
      <c r="BZ142" s="478">
        <f>INDEX(Property!$A$1:$W$95,BZ$5,$C142)/1000</f>
        <v>45.597000000000001</v>
      </c>
      <c r="CA142" s="735">
        <f>INDEX(Property!$A$1:$W$95,CA$5,$C142)/1000</f>
        <v>33.690839999999994</v>
      </c>
      <c r="CB142" s="478">
        <f>INDEX(Property!$A$1:$W$95,CB$5,$C142)/1000</f>
        <v>31.347469999999998</v>
      </c>
      <c r="CC142" s="478">
        <f>INDEX(Property!$A$1:$W$95,CC$5,$C142)/1000</f>
        <v>26.630330000000001</v>
      </c>
      <c r="CD142" s="478">
        <f>INDEX(Property!$A$1:$W$95,CD$5,$C142)/1000</f>
        <v>36.728139999999996</v>
      </c>
      <c r="CE142" s="478">
        <f>INDEX(Property!$A$1:$W$95,CE$5,$C142)/1000</f>
        <v>28.745300000000004</v>
      </c>
      <c r="CF142" s="478">
        <f>INDEX(Property!$A$1:$W$95,CF$5,$C142)/1000</f>
        <v>41.751529999999995</v>
      </c>
      <c r="CG142" s="478">
        <f>INDEX(Property!$A$1:$W$95,CG$5,$C142)/1000</f>
        <v>59.176459000000001</v>
      </c>
      <c r="CH142" s="478">
        <f>INDEX(Property!$A$1:$W$95,CH$5,$C142)/1000</f>
        <v>26.406629999999996</v>
      </c>
      <c r="CI142" s="478">
        <f>INDEX(Property!$A$1:$W$95,CI$5,$C142)/1000</f>
        <v>29.981639999999999</v>
      </c>
      <c r="CJ142" s="478">
        <f>INDEX(Property!$A$1:$W$95,CJ$5,$C142)/1000</f>
        <v>28.296529999999997</v>
      </c>
      <c r="CK142" s="478">
        <f>INDEX(Property!$A$1:$W$95,CK$5,$C142)/1000</f>
        <v>9.8584899999999998</v>
      </c>
      <c r="CL142" s="478">
        <f>INDEX(Property!$A$1:$W$95,CL$5,$C142)/1000</f>
        <v>12.7233</v>
      </c>
      <c r="CM142" s="478">
        <f>INDEX(Property!$A$1:$W$95,CM$5,$C142)/1000</f>
        <v>16.457190000000001</v>
      </c>
      <c r="CN142" s="478">
        <f>INDEX(Property!$A$1:$W$95,CN$5,$C142)/1000</f>
        <v>12.74147</v>
      </c>
      <c r="CO142" s="478">
        <f>INDEX(Property!$A$1:$W$95,CO$5,$C142)/1000</f>
        <v>16.037559999999999</v>
      </c>
      <c r="CP142" s="478">
        <f>INDEX(Property!$A$1:$W$95,CP$5,$C142)/1000</f>
        <v>14.874540000000001</v>
      </c>
      <c r="CQ142" s="478">
        <f>INDEX(Property!$A$1:$W$95,CQ$5,$C142)/1000</f>
        <v>16.957559999999997</v>
      </c>
      <c r="CR142" s="478">
        <f>INDEX(Property!$A$1:$W$95,CR$5,$C142)/1000</f>
        <v>25.460150000000002</v>
      </c>
      <c r="CS142" s="478">
        <f>INDEX(Property!$A$1:$W$259,CS$5,$C142)/1000</f>
        <v>18.424889999999998</v>
      </c>
      <c r="CT142" s="478">
        <f>INDEX(Property!$A$1:$W$259,CT$5,$C142)/1000</f>
        <v>23.799379999999999</v>
      </c>
      <c r="CU142" s="478">
        <f>INDEX(Property!$A$1:$W$259,CU$5,$C142)/1000</f>
        <v>29.957540000000002</v>
      </c>
      <c r="CV142" s="478">
        <f>INDEX(Property!$A$1:$W$259,CV$5,$C142)/1000</f>
        <v>21.745039999999999</v>
      </c>
      <c r="CW142" s="478">
        <f>INDEX(Property!$A$1:$W$259,CW$5,$C142)/1000</f>
        <v>16.274660000000001</v>
      </c>
      <c r="CX142" s="478">
        <f>INDEX(Property!$A$1:$W$259,CX$5,$C142)/1000</f>
        <v>27.97522</v>
      </c>
      <c r="CY142" s="478">
        <f>INDEX(Property!$A$1:$W$259,CY$5,$C142)/1000</f>
        <v>26.000268999999999</v>
      </c>
      <c r="CZ142" s="478">
        <f>INDEX(Property!$A$1:$W$259,CZ$5,$C142)/1000</f>
        <v>19.797969999999999</v>
      </c>
      <c r="DA142" s="478">
        <f>INDEX(Property!$A$1:$W$259,DA$5,$C142)/1000</f>
        <v>33.958580000000005</v>
      </c>
      <c r="DB142" s="478">
        <f>INDEX(Property!$A$1:$W$259,DB$5,$C142)/1000</f>
        <v>35.042960000000001</v>
      </c>
      <c r="DC142" s="478">
        <f>INDEX(Property!$A$1:$W$259,DC$5,$C142)/1000</f>
        <v>49.61844</v>
      </c>
      <c r="DD142" s="478">
        <f>INDEX(Property!$A$1:$W$259,DD$5,$C142)/1000</f>
        <v>33.188050000000004</v>
      </c>
      <c r="DE142" s="478">
        <f>INDEX(Property!$A$1:$W$259,DE$5,$C142)/1000</f>
        <v>40.195779999999999</v>
      </c>
      <c r="DF142" s="478">
        <f>INDEX(Property!$A$1:$W$259,DF$5,$C142)/1000</f>
        <v>26.89181</v>
      </c>
      <c r="DG142" s="478">
        <f>INDEX(Property!$A$1:$W$259,DG$5,$C142)/1000</f>
        <v>38.875039999999998</v>
      </c>
      <c r="DH142" s="478">
        <f>INDEX(Property!$A$1:$W$259,DH$5,$C142)/1000</f>
        <v>29.662080000000003</v>
      </c>
      <c r="DI142" s="478">
        <f>INDEX(Property!$A$1:$W$259,DI$5,$C142)/1000</f>
        <v>28.549220000000002</v>
      </c>
      <c r="DJ142" s="478">
        <f>INDEX(Property!$A$1:$W$259,DJ$5,$C142)/1000</f>
        <v>41.35103999999999</v>
      </c>
      <c r="DK142" s="478">
        <f>INDEX(Property!$A$1:$W$259,DK$5,$C142)/1000</f>
        <v>23.26182</v>
      </c>
      <c r="DL142" s="478">
        <f>INDEX(Property!$A$1:$W$259,DL$5,$C142)/1000</f>
        <v>6.0660700000000007</v>
      </c>
      <c r="DM142" s="478">
        <f>INDEX(Property!$A$1:$W$259,DM$5,$C142)/1000</f>
        <v>3.4113300000000004</v>
      </c>
      <c r="DN142" s="478">
        <f>INDEX(Property!$A$1:$W$259,DN$5,$C142)/1000</f>
        <v>2.4313899999999999</v>
      </c>
      <c r="DO142" s="478">
        <f>INDEX(Property!$A$1:$W$259,DO$5,$C142)/1000</f>
        <v>2.0057499999999999</v>
      </c>
      <c r="DP142" s="478">
        <f>INDEX(Property!$A$1:$W$259,DP$5,$C142)/1000</f>
        <v>7.8511600000000001</v>
      </c>
      <c r="DQ142" s="478">
        <f>INDEX(Property!$A$1:$W$259,DQ$5,$C142)/1000</f>
        <v>3.4924400000000007</v>
      </c>
      <c r="DR142" s="478">
        <f>INDEX(Property!$A$1:$W$259,DR$5,$C142)/1000</f>
        <v>2.2080600000000001</v>
      </c>
      <c r="DS142" s="478">
        <f>INDEX(Property!$A$1:$W$259,DS$5,$C142)/1000</f>
        <v>1.08226</v>
      </c>
      <c r="DT142" s="478">
        <f>INDEX(Property!$A$1:$W$259,DT$5,$C142)/1000</f>
        <v>1.712</v>
      </c>
      <c r="DU142" s="478">
        <f>INDEX(Property!$A$1:$W$259,DU$5,$C142)/1000</f>
        <v>1.74915</v>
      </c>
      <c r="DV142" s="478">
        <f>INDEX(Property!$A$1:$W$259,DV$5,$C142)/1000</f>
        <v>4.1527500000000002</v>
      </c>
      <c r="DW142" s="478">
        <f>INDEX(Property!$A$1:$W$259,DW$5,$C142)/1000</f>
        <v>4.7764899999999999</v>
      </c>
      <c r="DX142" s="478">
        <f>INDEX(Property!$A$1:$W$259,DX$5,$C142)/1000</f>
        <v>4.2294000000000009</v>
      </c>
      <c r="DY142" s="478">
        <f>INDEX(Property!$A$1:$W$259,DY$5,$C142)/1000</f>
        <v>4.1860299999999997</v>
      </c>
      <c r="DZ142" s="478">
        <f>INDEX(Property!$A$1:$W$259,DZ$5,$C142)/1000</f>
        <v>7.8175599999999994</v>
      </c>
      <c r="EA142" s="478">
        <f>INDEX(Property!$A$1:$W$259,EA$5,$C142)/1000</f>
        <v>10.688189999999999</v>
      </c>
      <c r="EB142" s="478">
        <f>INDEX(Property!$A$1:$W$259,EB$5,$C142)/1000</f>
        <v>5.3439900000000007</v>
      </c>
      <c r="EC142" s="478">
        <f>INDEX(Property!$A$1:$W$259,EC$5,$C142)/1000</f>
        <v>5.5481999999999996</v>
      </c>
      <c r="ED142" s="478">
        <f>INDEX(Property!$A$1:$W$259,ED$5,$C142)/1000</f>
        <v>3.6474799999999994</v>
      </c>
      <c r="EE142" s="478">
        <f>INDEX(Property!$A$1:$W$259,EE$5,$C142)/1000</f>
        <v>1.3548499999999999</v>
      </c>
      <c r="EF142" s="478">
        <f>INDEX(Property!$A$1:$W$259,EF$5,$C142)/1000</f>
        <v>2.5993599999999999</v>
      </c>
      <c r="EG142" s="478">
        <f>INDEX(Property!$A$1:$W$259,EG$5,$C142)/1000</f>
        <v>1.3964300000000001</v>
      </c>
      <c r="EH142" s="478">
        <f>INDEX(Property!$A$1:$W$259,EH$5,$C142)/1000</f>
        <v>1.82412</v>
      </c>
      <c r="EI142" s="478">
        <f>INDEX(Property!$A$1:$W$259,EI$5,$C142)/1000</f>
        <v>1.5512300000000001</v>
      </c>
      <c r="EJ142" s="478">
        <f>INDEX(Property!$A$1:$W$259,EJ$5,$C142)/1000</f>
        <v>2.77223</v>
      </c>
      <c r="EK142" s="478">
        <f>INDEX(Property!$A$1:$W$259,EK$5,$C142)/1000</f>
        <v>3.61287</v>
      </c>
      <c r="EL142" s="478">
        <f>INDEX(Property!$A$1:$W$259,EL$5,$C142)/1000</f>
        <v>2.8569499999999999</v>
      </c>
      <c r="EM142" s="478">
        <f>INDEX(Property!$A$1:$W$259,EM$5,$C142)/1000</f>
        <v>2.2736300000000003</v>
      </c>
      <c r="EN142" s="478">
        <f>INDEX(Property!$A$1:$W$259,EN$5,$C142)/1000</f>
        <v>2.0088400000000002</v>
      </c>
      <c r="EO142" s="478">
        <f>INDEX(Property!$A$1:$W$259,EO$5,$C142)/1000</f>
        <v>2.8219699999999999</v>
      </c>
      <c r="EP142" s="478">
        <f>INDEX(Property!$A$1:$W$259,EP$5,$C142)/1000</f>
        <v>2.9613500000000004</v>
      </c>
      <c r="EQ142" s="478">
        <f>INDEX(Property!$A$1:$W$259,EQ$5,$C142)/1000</f>
        <v>4.1363600000000007</v>
      </c>
      <c r="ER142" s="478">
        <f>INDEX(Property!$A$1:$W$259,ER$5,$C142)/1000</f>
        <v>5.3348399999999998</v>
      </c>
      <c r="ES142" s="478">
        <f>INDEX(Property!$A$1:$W$259,ES$5,$C142)/1000</f>
        <v>4.4684400000000002</v>
      </c>
      <c r="ET142" s="478">
        <f>INDEX(Property!$A$1:$W$259,ET$5,$C142)/1000</f>
        <v>5.8978600000000005</v>
      </c>
      <c r="EU142" s="478">
        <f>INDEX(Property!$A$1:$W$259,EU$5,$C142)/1000</f>
        <v>4.8431800000000003</v>
      </c>
      <c r="EV142" s="478">
        <f>INDEX(Property!$A$1:$W$259,EV$5,$C142)/1000</f>
        <v>5.7309549999999998</v>
      </c>
      <c r="EW142" s="478">
        <f>INDEX(Property!$A$1:$W$259,EW$5,$C142)/1000</f>
        <v>14.892329999999998</v>
      </c>
      <c r="EX142" s="478">
        <f>INDEX(Property!$A$1:$W$259,EX$5,$C142)/1000</f>
        <v>15.102780000000001</v>
      </c>
      <c r="EY142" s="478">
        <f>INDEX(Property!$A$1:$W$259,EY$5,$C142)/1000</f>
        <v>11.5145</v>
      </c>
      <c r="EZ142" s="478">
        <f>INDEX(Property!$A$1:$W$259,EZ$5,$C142)/1000</f>
        <v>19.49483</v>
      </c>
      <c r="FA142" s="478">
        <f>INDEX(Property!$A$1:$W$259,FA$5,$C142)/1000</f>
        <v>11.691057000000001</v>
      </c>
      <c r="FB142" s="478">
        <f>INDEX(Property!$A$1:$W$259,FB$5,$C142)/1000</f>
        <v>14.48767</v>
      </c>
      <c r="FC142" s="478">
        <f>INDEX(Property!$A$1:$W$259,FC$5,$C142)/1000</f>
        <v>22.53978</v>
      </c>
      <c r="FD142" s="478">
        <f>INDEX(Property!$A$1:$W$259,FD$5,$C142)/1000</f>
        <v>22.912984999999999</v>
      </c>
      <c r="FE142" s="478">
        <f>INDEX(Property!$A$1:$W$259,FE$5,$C142)/1000</f>
        <v>21.561741000000001</v>
      </c>
      <c r="FF142" s="478">
        <f>INDEX(Property!$A$1:$W$259,FF$5,$C142)/1000</f>
        <v>21.755866999999999</v>
      </c>
      <c r="FG142" s="478">
        <f>INDEX(Property!$A$1:$W$259,FG$5,$C142)/1000</f>
        <v>22.744298999999998</v>
      </c>
      <c r="FH142" s="478">
        <f>INDEX(Property!$A$1:$W$259,FH$5,$C142)/1000</f>
        <v>19.965813999999998</v>
      </c>
      <c r="FI142" s="478">
        <f>INDEX(Property!$A$1:$W$259,FI$5,$C142)/1000</f>
        <v>22.190999999999999</v>
      </c>
      <c r="FJ142" s="478">
        <f>INDEX(Property!$A$1:$W$259,FJ$5,$C142)/1000</f>
        <v>23.279</v>
      </c>
      <c r="FK142" s="478">
        <f>INDEX(Property!$A$1:$W$259,FK$5,$C142)/1000</f>
        <v>25.163</v>
      </c>
      <c r="FL142" s="478">
        <f>INDEX(Property!$A$1:$W$259,FL$5,$C142)/1000</f>
        <v>23.384</v>
      </c>
      <c r="FM142" s="478">
        <f>INDEX(Property!$A$1:$W$259,FM$5,$C142)/1000</f>
        <v>30.995999999999999</v>
      </c>
      <c r="FN142" s="478">
        <f>INDEX(Property!$A$1:$W$259,FN$5,$C142)/1000</f>
        <v>20.927</v>
      </c>
      <c r="FO142" s="478">
        <f>INDEX(Property!$A$1:$W$259,FO$5,$C142)/1000</f>
        <v>22.166</v>
      </c>
      <c r="FP142" s="478">
        <f>INDEX(Property!$A$1:$W$259,FP$5,$C142)/1000</f>
        <v>22.16</v>
      </c>
      <c r="FQ142" s="478">
        <f>INDEX(Property!$A$1:$W$259,FQ$5,$C142)/1000</f>
        <v>19.977</v>
      </c>
      <c r="FR142" s="478">
        <f>INDEX(Property!$A$1:$W$259,FR$5,$C142)/1000</f>
        <v>13.372</v>
      </c>
      <c r="FS142" s="478">
        <f>INDEX(Property!$A$1:$W$259,FS$5,$C142)/1000</f>
        <v>9.923</v>
      </c>
      <c r="FT142" s="478">
        <f>INDEX(Property!$A$1:$W$259,FT$5,$C142)/1000</f>
        <v>16.606999999999999</v>
      </c>
      <c r="FU142" s="478">
        <f>INDEX(Property!$A$1:$W$259,FU$5,$C142)/1000</f>
        <v>16.302</v>
      </c>
      <c r="FV142" s="478">
        <f>INDEX(Property!$A$1:$W$259,FV$5,$C142)/1000</f>
        <v>13.67</v>
      </c>
      <c r="FW142" s="478">
        <f>INDEX(Property!$A$1:$W$259,FW$5,$C142)/1000</f>
        <v>13.724</v>
      </c>
      <c r="FX142" s="478">
        <f>INDEX(Property!$A$1:$W$259,FX$5,$C142)/1000</f>
        <v>13.609</v>
      </c>
      <c r="FY142" s="478">
        <f>INDEX(Property!$A$1:$W$259,FY$5,$C142)/1000</f>
        <v>14.57</v>
      </c>
      <c r="FZ142" s="478">
        <f>INDEX(Property!$A$1:$W$259,FZ$5,$C142)/1000</f>
        <v>15.574999999999999</v>
      </c>
      <c r="GA142" s="478">
        <f>INDEX(Property!$A$1:$W$259,GA$5,$C142)/1000</f>
        <v>22.658000000000001</v>
      </c>
      <c r="GB142" s="478">
        <f>INDEX(Property!$A$1:$W$259,GB$5,$C142)/1000</f>
        <v>17.553000000000001</v>
      </c>
      <c r="GC142" s="478">
        <f>INDEX(Property!$A$1:$W$259,GC$5,$C142)/1000</f>
        <v>12.14</v>
      </c>
      <c r="GD142" s="478">
        <f>INDEX(Property!$A$1:$W$259,GD$5,$C142)/1000</f>
        <v>17.636123934</v>
      </c>
      <c r="GE142" s="478">
        <f>INDEX(Property!$A$1:$W$259,GE$5,$C142)/1000</f>
        <v>15.062760038</v>
      </c>
      <c r="GF142" s="478"/>
      <c r="GG142" s="478"/>
      <c r="GH142" s="173"/>
      <c r="GI142" s="173"/>
      <c r="GJ142" s="173"/>
      <c r="GK142" s="173"/>
      <c r="GL142" s="173"/>
      <c r="GM142" s="173"/>
      <c r="GN142" s="173"/>
      <c r="GO142" s="173"/>
      <c r="GP142" s="173"/>
      <c r="GQ142" s="173"/>
      <c r="GR142" s="173"/>
      <c r="GS142" s="173"/>
    </row>
    <row r="143" spans="1:208">
      <c r="A143" s="173"/>
      <c r="B143" s="188"/>
      <c r="C143" s="188"/>
      <c r="D143" s="188" t="s">
        <v>118</v>
      </c>
      <c r="E143" s="188" t="s">
        <v>119</v>
      </c>
      <c r="F143" s="207"/>
      <c r="G143" s="207"/>
      <c r="H143" s="207"/>
      <c r="I143" s="207"/>
      <c r="J143" s="207"/>
      <c r="K143" s="207"/>
      <c r="L143" s="207"/>
      <c r="M143" s="207"/>
      <c r="N143" s="207"/>
      <c r="O143" s="207"/>
      <c r="P143" s="207"/>
      <c r="Q143" s="207"/>
      <c r="R143" s="207"/>
      <c r="S143" s="306">
        <f t="shared" ref="S143:AC143" si="899">S142/G142-1</f>
        <v>1.4397915620291308</v>
      </c>
      <c r="T143" s="306">
        <f t="shared" si="899"/>
        <v>2.633338948787062</v>
      </c>
      <c r="U143" s="306">
        <f t="shared" si="899"/>
        <v>1.1893961076130508</v>
      </c>
      <c r="V143" s="306">
        <f t="shared" si="899"/>
        <v>0.73032534076211331</v>
      </c>
      <c r="W143" s="306">
        <f t="shared" si="899"/>
        <v>0.82422256991981202</v>
      </c>
      <c r="X143" s="10">
        <f t="shared" si="899"/>
        <v>0.35089645078668119</v>
      </c>
      <c r="Y143" s="10">
        <f t="shared" si="899"/>
        <v>0.39611012383289657</v>
      </c>
      <c r="Z143" s="10">
        <f t="shared" si="899"/>
        <v>0.46332659799213682</v>
      </c>
      <c r="AA143" s="10">
        <f t="shared" si="899"/>
        <v>0.19724276032039434</v>
      </c>
      <c r="AB143" s="10">
        <f t="shared" si="899"/>
        <v>-0.20156116368539378</v>
      </c>
      <c r="AC143" s="10">
        <f t="shared" si="899"/>
        <v>0.24685419654366214</v>
      </c>
      <c r="AD143" s="10">
        <f>AD142/R142-1</f>
        <v>0.19114369210956461</v>
      </c>
      <c r="AE143" s="10">
        <f t="shared" ref="AE143:CP143" si="900">AE142/S142-1</f>
        <v>0.33323897995419571</v>
      </c>
      <c r="AF143" s="10">
        <f t="shared" si="900"/>
        <v>0.31090761562536229</v>
      </c>
      <c r="AG143" s="10">
        <f t="shared" si="900"/>
        <v>0.61495473708291115</v>
      </c>
      <c r="AH143" s="10">
        <f t="shared" si="900"/>
        <v>0.55704798321018889</v>
      </c>
      <c r="AI143" s="10">
        <f t="shared" si="900"/>
        <v>0.5632957195314805</v>
      </c>
      <c r="AJ143" s="10">
        <f t="shared" si="900"/>
        <v>0.92644757433489811</v>
      </c>
      <c r="AK143" s="10">
        <f t="shared" si="900"/>
        <v>0.77397031933486171</v>
      </c>
      <c r="AL143" s="10">
        <f t="shared" si="900"/>
        <v>0.34167633971754707</v>
      </c>
      <c r="AM143" s="10">
        <f t="shared" si="900"/>
        <v>0.36037311032486352</v>
      </c>
      <c r="AN143" s="10">
        <f t="shared" si="900"/>
        <v>1.1422839398485745</v>
      </c>
      <c r="AO143" s="10">
        <f t="shared" si="900"/>
        <v>0.1026203316252321</v>
      </c>
      <c r="AP143" s="10">
        <f t="shared" si="900"/>
        <v>0.32957002661344004</v>
      </c>
      <c r="AQ143" s="10">
        <f t="shared" si="900"/>
        <v>0.37229545849336998</v>
      </c>
      <c r="AR143" s="10">
        <f t="shared" si="900"/>
        <v>0.41525483677006325</v>
      </c>
      <c r="AS143" s="10">
        <f t="shared" si="900"/>
        <v>0.24560870972964222</v>
      </c>
      <c r="AT143" s="10">
        <f t="shared" si="900"/>
        <v>0.46962266519937668</v>
      </c>
      <c r="AU143" s="10">
        <f t="shared" si="900"/>
        <v>0.26119159879982834</v>
      </c>
      <c r="AV143" s="10">
        <f t="shared" si="900"/>
        <v>1.7731050428044792E-2</v>
      </c>
      <c r="AW143" s="10">
        <f t="shared" si="900"/>
        <v>0.14340831435079737</v>
      </c>
      <c r="AX143" s="10">
        <f t="shared" si="900"/>
        <v>0.13298246246462764</v>
      </c>
      <c r="AY143" s="10">
        <f t="shared" si="900"/>
        <v>8.8129127851074074E-2</v>
      </c>
      <c r="AZ143" s="10">
        <f t="shared" si="900"/>
        <v>-0.14364820846905535</v>
      </c>
      <c r="BA143" s="10">
        <f t="shared" si="900"/>
        <v>0.2737087772704212</v>
      </c>
      <c r="BB143" s="10">
        <f t="shared" si="900"/>
        <v>0.13595633884310443</v>
      </c>
      <c r="BC143" s="10">
        <f t="shared" si="900"/>
        <v>-0.22693389592123758</v>
      </c>
      <c r="BD143" s="10">
        <f t="shared" si="900"/>
        <v>-0.33547427743136693</v>
      </c>
      <c r="BE143" s="10">
        <f t="shared" si="900"/>
        <v>5.3482364791317405E-3</v>
      </c>
      <c r="BF143" s="10">
        <f t="shared" si="900"/>
        <v>-0.21915243802846984</v>
      </c>
      <c r="BG143" s="10">
        <f t="shared" si="900"/>
        <v>-0.45037316983645781</v>
      </c>
      <c r="BH143" s="10">
        <f t="shared" si="900"/>
        <v>-0.55224338803014716</v>
      </c>
      <c r="BI143" s="487">
        <f t="shared" si="900"/>
        <v>-0.45692478179124174</v>
      </c>
      <c r="BJ143" s="487">
        <f t="shared" si="900"/>
        <v>-0.30694093129066646</v>
      </c>
      <c r="BK143" s="487">
        <f t="shared" si="900"/>
        <v>-0.25795283346853626</v>
      </c>
      <c r="BL143" s="487">
        <f t="shared" si="900"/>
        <v>-0.30458349182198552</v>
      </c>
      <c r="BM143" s="487">
        <f t="shared" si="900"/>
        <v>-0.41228769000350529</v>
      </c>
      <c r="BN143" s="487">
        <f t="shared" si="900"/>
        <v>-0.29776572459079587</v>
      </c>
      <c r="BO143" s="736">
        <f t="shared" si="900"/>
        <v>-0.17725825525334304</v>
      </c>
      <c r="BP143" s="487">
        <f t="shared" si="900"/>
        <v>-9.0259496051148247E-4</v>
      </c>
      <c r="BQ143" s="487">
        <f t="shared" si="900"/>
        <v>-0.15038573289249568</v>
      </c>
      <c r="BR143" s="487">
        <f t="shared" si="900"/>
        <v>-0.14851214802896218</v>
      </c>
      <c r="BS143" s="487">
        <f t="shared" si="900"/>
        <v>0.16047452386841465</v>
      </c>
      <c r="BT143" s="487">
        <f t="shared" si="900"/>
        <v>1.0789509770311962</v>
      </c>
      <c r="BU143" s="487">
        <f t="shared" si="900"/>
        <v>0.11259629493763756</v>
      </c>
      <c r="BV143" s="487">
        <f t="shared" si="900"/>
        <v>-0.14851371513829903</v>
      </c>
      <c r="BW143" s="487">
        <f t="shared" si="900"/>
        <v>-0.17399707174231338</v>
      </c>
      <c r="BX143" s="487">
        <f t="shared" si="900"/>
        <v>-0.22598112949541904</v>
      </c>
      <c r="BY143" s="487">
        <f t="shared" si="900"/>
        <v>0.37196578647725409</v>
      </c>
      <c r="BZ143" s="487">
        <f t="shared" si="900"/>
        <v>-0.1061339711042717</v>
      </c>
      <c r="CA143" s="736">
        <f t="shared" si="900"/>
        <v>-0.25499004909115042</v>
      </c>
      <c r="CB143" s="487">
        <f t="shared" si="900"/>
        <v>-0.41000771663027935</v>
      </c>
      <c r="CC143" s="487">
        <f t="shared" si="900"/>
        <v>-0.49348885423006694</v>
      </c>
      <c r="CD143" s="487">
        <f t="shared" si="900"/>
        <v>-0.30596823845516175</v>
      </c>
      <c r="CE143" s="487">
        <f t="shared" si="900"/>
        <v>-0.38732876102842007</v>
      </c>
      <c r="CF143" s="487">
        <f t="shared" si="900"/>
        <v>-0.31151938393549139</v>
      </c>
      <c r="CG143" s="487">
        <f t="shared" si="900"/>
        <v>0.21945430378964281</v>
      </c>
      <c r="CH143" s="487">
        <f t="shared" si="900"/>
        <v>-0.28813505863323907</v>
      </c>
      <c r="CI143" s="487">
        <f t="shared" si="900"/>
        <v>-0.29141520136131593</v>
      </c>
      <c r="CJ143" s="487">
        <f t="shared" si="900"/>
        <v>-1.9327256024315176E-4</v>
      </c>
      <c r="CK143" s="487">
        <f t="shared" si="900"/>
        <v>-0.80519255199892981</v>
      </c>
      <c r="CL143" s="487">
        <f>CL142/BZ142-1</f>
        <v>-0.72096190538851235</v>
      </c>
      <c r="CM143" s="487">
        <f>CM142/CA142-1</f>
        <v>-0.51152331019351238</v>
      </c>
      <c r="CN143" s="487">
        <f>CN142/CB142-1</f>
        <v>-0.59354072274413205</v>
      </c>
      <c r="CO143" s="487">
        <f>CO142/CC142-1</f>
        <v>-0.39777088755565559</v>
      </c>
      <c r="CP143" s="487">
        <f t="shared" si="900"/>
        <v>-0.59500971189937735</v>
      </c>
      <c r="CQ143" s="487">
        <f t="shared" ref="CQ143:CW143" si="901">CQ142/CE142-1</f>
        <v>-0.41007538623705453</v>
      </c>
      <c r="CR143" s="487">
        <f t="shared" si="901"/>
        <v>-0.39019839512468157</v>
      </c>
      <c r="CS143" s="487">
        <f t="shared" si="901"/>
        <v>-0.6886449390288798</v>
      </c>
      <c r="CT143" s="487">
        <f t="shared" si="901"/>
        <v>-9.8734673830019104E-2</v>
      </c>
      <c r="CU143" s="487">
        <f t="shared" si="901"/>
        <v>-8.038252744011487E-4</v>
      </c>
      <c r="CV143" s="487">
        <f t="shared" si="901"/>
        <v>-0.23152980241746945</v>
      </c>
      <c r="CW143" s="487">
        <f t="shared" si="901"/>
        <v>0.65082685076517821</v>
      </c>
      <c r="CX143" s="487">
        <f t="shared" ref="CX143:DC143" si="902">CX142/CL142-1</f>
        <v>1.1987393207736985</v>
      </c>
      <c r="CY143" s="487">
        <f t="shared" si="902"/>
        <v>0.57987293091955538</v>
      </c>
      <c r="CZ143" s="487">
        <f t="shared" si="902"/>
        <v>0.55382149783345258</v>
      </c>
      <c r="DA143" s="487">
        <f t="shared" si="902"/>
        <v>1.1174405582894158</v>
      </c>
      <c r="DB143" s="487">
        <f t="shared" si="902"/>
        <v>1.3559020984850623</v>
      </c>
      <c r="DC143" s="487">
        <f t="shared" si="902"/>
        <v>1.9260365288402346</v>
      </c>
      <c r="DD143" s="487">
        <f t="shared" ref="DD143:DK143" si="903">DD142/CR142-1</f>
        <v>0.30352924079394672</v>
      </c>
      <c r="DE143" s="487">
        <f t="shared" si="903"/>
        <v>1.1816021696737407</v>
      </c>
      <c r="DF143" s="487">
        <f t="shared" si="903"/>
        <v>0.12993741853779395</v>
      </c>
      <c r="DG143" s="487">
        <f t="shared" si="903"/>
        <v>0.29767130411909637</v>
      </c>
      <c r="DH143" s="487">
        <f t="shared" si="903"/>
        <v>0.36408486716970878</v>
      </c>
      <c r="DI143" s="487">
        <f t="shared" si="903"/>
        <v>0.7542129912391411</v>
      </c>
      <c r="DJ143" s="487">
        <f t="shared" si="903"/>
        <v>0.47813100308058321</v>
      </c>
      <c r="DK143" s="487">
        <f t="shared" si="903"/>
        <v>-0.10532387184147973</v>
      </c>
      <c r="DL143" s="487">
        <f t="shared" ref="DL143:DR143" si="904">DL142/CZ142-1</f>
        <v>-0.69360141469049608</v>
      </c>
      <c r="DM143" s="487">
        <f t="shared" si="904"/>
        <v>-0.89954438613157561</v>
      </c>
      <c r="DN143" s="487">
        <f t="shared" si="904"/>
        <v>-0.93061687711312058</v>
      </c>
      <c r="DO143" s="487">
        <f t="shared" si="904"/>
        <v>-0.95957652034203411</v>
      </c>
      <c r="DP143" s="487">
        <f t="shared" si="904"/>
        <v>-0.76343412764534224</v>
      </c>
      <c r="DQ143" s="487">
        <f t="shared" si="904"/>
        <v>-0.91311426224344938</v>
      </c>
      <c r="DR143" s="487">
        <f t="shared" si="904"/>
        <v>-0.91789098614039</v>
      </c>
      <c r="DS143" s="487">
        <f t="shared" ref="DS143:EC143" si="905">DS142/DG142-1</f>
        <v>-0.97216054311455369</v>
      </c>
      <c r="DT143" s="487">
        <f t="shared" si="905"/>
        <v>-0.94228321142684535</v>
      </c>
      <c r="DU143" s="487">
        <f t="shared" si="905"/>
        <v>-0.9387321264819144</v>
      </c>
      <c r="DV143" s="487">
        <f t="shared" si="905"/>
        <v>-0.89957326345359145</v>
      </c>
      <c r="DW143" s="487">
        <f t="shared" si="905"/>
        <v>-0.79466396008566831</v>
      </c>
      <c r="DX143" s="487">
        <f t="shared" si="905"/>
        <v>-0.30277758087196482</v>
      </c>
      <c r="DY143" s="487">
        <f t="shared" si="905"/>
        <v>0.22709617656456538</v>
      </c>
      <c r="DZ143" s="487">
        <f t="shared" si="905"/>
        <v>2.2152636968976593</v>
      </c>
      <c r="EA143" s="487">
        <f t="shared" si="905"/>
        <v>4.3287747725289787</v>
      </c>
      <c r="EB143" s="487">
        <f t="shared" si="905"/>
        <v>-0.31933752464603948</v>
      </c>
      <c r="EC143" s="487">
        <f t="shared" si="905"/>
        <v>0.58863144391886424</v>
      </c>
      <c r="ED143" s="487">
        <f t="shared" ref="ED143:EJ143" si="906">ED142/DR142-1</f>
        <v>0.65189351738630252</v>
      </c>
      <c r="EE143" s="487">
        <f t="shared" si="906"/>
        <v>0.25187108458226293</v>
      </c>
      <c r="EF143" s="487">
        <f t="shared" si="906"/>
        <v>0.51831775700934579</v>
      </c>
      <c r="EG143" s="487">
        <f t="shared" si="906"/>
        <v>-0.20165223108366914</v>
      </c>
      <c r="EH143" s="487">
        <f t="shared" si="906"/>
        <v>-0.56074408524471742</v>
      </c>
      <c r="EI143" s="487">
        <f t="shared" si="906"/>
        <v>-0.67523641837416171</v>
      </c>
      <c r="EJ143" s="487">
        <f t="shared" si="906"/>
        <v>-0.34453350357024648</v>
      </c>
      <c r="EK143" s="487">
        <f t="shared" ref="EK143:FR143" si="907">EK142/DY142-1</f>
        <v>-0.13692209563715496</v>
      </c>
      <c r="EL143" s="487">
        <f t="shared" si="907"/>
        <v>-0.6345470965365152</v>
      </c>
      <c r="EM143" s="487">
        <f t="shared" si="907"/>
        <v>-0.78727642379111895</v>
      </c>
      <c r="EN143" s="487">
        <f t="shared" si="907"/>
        <v>-0.62409360795959579</v>
      </c>
      <c r="EO143" s="487">
        <f t="shared" si="907"/>
        <v>-0.4913719764968818</v>
      </c>
      <c r="EP143" s="487">
        <f t="shared" si="907"/>
        <v>-0.18811069560353977</v>
      </c>
      <c r="EQ143" s="487">
        <f t="shared" si="907"/>
        <v>2.0530021773628087</v>
      </c>
      <c r="ER143" s="487">
        <f t="shared" si="907"/>
        <v>1.0523667364274285</v>
      </c>
      <c r="ES143" s="487">
        <f t="shared" si="907"/>
        <v>2.1999026087952851</v>
      </c>
      <c r="ET143" s="487">
        <f t="shared" si="907"/>
        <v>2.2332631625112387</v>
      </c>
      <c r="EU143" s="487">
        <f t="shared" si="907"/>
        <v>2.1221546772561126</v>
      </c>
      <c r="EV143" s="487">
        <f t="shared" si="907"/>
        <v>1.0672725567503418</v>
      </c>
      <c r="EW143" s="487">
        <f t="shared" si="907"/>
        <v>3.1220221043104228</v>
      </c>
      <c r="EX143" s="487">
        <f t="shared" si="907"/>
        <v>4.2863298272633408</v>
      </c>
      <c r="EY143" s="487">
        <f t="shared" si="907"/>
        <v>4.0643684328584682</v>
      </c>
      <c r="EZ143" s="487">
        <f t="shared" si="907"/>
        <v>8.7045210171043976</v>
      </c>
      <c r="FA143" s="487">
        <f t="shared" si="907"/>
        <v>3.1428707604971002</v>
      </c>
      <c r="FB143" s="487">
        <f t="shared" si="907"/>
        <v>3.8922518445979026</v>
      </c>
      <c r="FC143" s="487">
        <f t="shared" si="907"/>
        <v>4.4491823729075799</v>
      </c>
      <c r="FD143" s="487">
        <f t="shared" si="907"/>
        <v>3.2949713580913391</v>
      </c>
      <c r="FE143" s="487">
        <f t="shared" si="907"/>
        <v>3.8253397158739961</v>
      </c>
      <c r="FF143" s="487">
        <f t="shared" si="907"/>
        <v>2.6887730464948296</v>
      </c>
      <c r="FG143" s="487">
        <f t="shared" si="907"/>
        <v>3.6961498436977349</v>
      </c>
      <c r="FH143" s="487">
        <f t="shared" si="907"/>
        <v>2.483854610618998</v>
      </c>
      <c r="FI143" s="487">
        <f t="shared" si="907"/>
        <v>0.49009590843071593</v>
      </c>
      <c r="FJ143" s="487">
        <f t="shared" si="907"/>
        <v>0.54137185339387828</v>
      </c>
      <c r="FK143" s="487">
        <f t="shared" si="907"/>
        <v>1.1853315384949412</v>
      </c>
      <c r="FL143" s="487">
        <f t="shared" si="907"/>
        <v>0.19949750780078612</v>
      </c>
      <c r="FM143" s="487">
        <f t="shared" si="907"/>
        <v>1.6512572815272391</v>
      </c>
      <c r="FN143" s="487">
        <f t="shared" si="907"/>
        <v>0.44446967662847103</v>
      </c>
      <c r="FO143" s="487">
        <f t="shared" si="907"/>
        <v>-1.6583125478598304E-2</v>
      </c>
      <c r="FP143" s="487">
        <f t="shared" si="907"/>
        <v>-3.2862806832021141E-2</v>
      </c>
      <c r="FQ143" s="487">
        <f t="shared" si="907"/>
        <v>-7.3497821905939786E-2</v>
      </c>
      <c r="FR143" s="487">
        <f t="shared" si="907"/>
        <v>-0.38536119934912261</v>
      </c>
      <c r="FS143" s="487">
        <f t="shared" ref="FS143:GE143" si="908">FS142/FG142-1</f>
        <v>-0.56371484564109886</v>
      </c>
      <c r="FT143" s="487">
        <f t="shared" si="908"/>
        <v>-0.16822825255208729</v>
      </c>
      <c r="FU143" s="487">
        <f t="shared" si="908"/>
        <v>-0.26537785588752194</v>
      </c>
      <c r="FV143" s="487">
        <f t="shared" si="908"/>
        <v>-0.41277546286352507</v>
      </c>
      <c r="FW143" s="487">
        <f t="shared" si="908"/>
        <v>-0.45459603385923775</v>
      </c>
      <c r="FX143" s="487">
        <f t="shared" si="908"/>
        <v>-0.41802086897023605</v>
      </c>
      <c r="FY143" s="487">
        <f t="shared" si="908"/>
        <v>-0.52993934701251777</v>
      </c>
      <c r="FZ143" s="487">
        <f t="shared" si="908"/>
        <v>-0.25574616524107618</v>
      </c>
      <c r="GA143" s="487">
        <f t="shared" si="908"/>
        <v>2.2196156275376744E-2</v>
      </c>
      <c r="GB143" s="487">
        <f t="shared" si="908"/>
        <v>-0.20789711191335736</v>
      </c>
      <c r="GC143" s="487">
        <f t="shared" si="908"/>
        <v>-0.39230114631826596</v>
      </c>
      <c r="GD143" s="487">
        <f t="shared" si="908"/>
        <v>0.31888452991325167</v>
      </c>
      <c r="GE143" s="487">
        <f t="shared" si="908"/>
        <v>0.51796432913433432</v>
      </c>
      <c r="GF143" s="487"/>
      <c r="GG143" s="487"/>
      <c r="GH143" s="173"/>
      <c r="GI143" s="173"/>
      <c r="GJ143" s="173"/>
      <c r="GK143" s="173"/>
      <c r="GL143" s="173"/>
      <c r="GM143" s="173"/>
      <c r="GN143" s="173"/>
      <c r="GO143" s="173"/>
      <c r="GP143" s="173"/>
      <c r="GQ143" s="173"/>
      <c r="GR143" s="173"/>
      <c r="GS143" s="173"/>
    </row>
    <row r="144" spans="1:208">
      <c r="B144" s="190"/>
      <c r="C144" s="190">
        <f>Jeju!G1</f>
        <v>7</v>
      </c>
      <c r="D144" s="189" t="s">
        <v>400</v>
      </c>
      <c r="E144" s="190" t="s">
        <v>121</v>
      </c>
      <c r="F144" s="208">
        <f>INDEX(Jeju!$A$1:$P$263,F$5,$C144)/1000</f>
        <v>5.335</v>
      </c>
      <c r="G144" s="208">
        <f>INDEX(Jeju!$A$1:$P$263,G$5,$C144)/1000</f>
        <v>10.199999999999999</v>
      </c>
      <c r="H144" s="208">
        <f>INDEX(Jeju!$A$1:$P$263,H$5,$C144)/1000</f>
        <v>7.992</v>
      </c>
      <c r="I144" s="208">
        <f>INDEX(Jeju!$A$1:$P$263,I$5,$C144)/1000</f>
        <v>8.9269999999999996</v>
      </c>
      <c r="J144" s="208">
        <f>INDEX(Jeju!$A$1:$P$263,J$5,$C144)/1000</f>
        <v>13.227</v>
      </c>
      <c r="K144" s="208">
        <f>INDEX(Jeju!$A$1:$P$263,K$5,$C144)/1000</f>
        <v>14.116</v>
      </c>
      <c r="L144" s="208">
        <f>INDEX(Jeju!$A$1:$P$263,L$5,$C144)/1000</f>
        <v>18.591000000000001</v>
      </c>
      <c r="M144" s="208">
        <f>INDEX(Jeju!$A$1:$P$263,M$5,$C144)/1000</f>
        <v>24.057599999999997</v>
      </c>
      <c r="N144" s="208">
        <f>INDEX(Jeju!$A$1:$P$263,N$5,$C144)/1000</f>
        <v>22.4862</v>
      </c>
      <c r="O144" s="208">
        <f>INDEX(Jeju!$A$1:$P$263,O$5,$C144)/1000</f>
        <v>31.505099999999999</v>
      </c>
      <c r="P144" s="208">
        <f>INDEX(Jeju!$A$1:$P$263,P$5,$C144)/1000</f>
        <v>29.7437</v>
      </c>
      <c r="Q144" s="208">
        <f>INDEX(Jeju!$A$1:$P$263,Q$5,$C144)/1000</f>
        <v>31.0076</v>
      </c>
      <c r="R144" s="208">
        <f>INDEX(Jeju!$A$1:$P$263,R$5,$C144)/1000</f>
        <v>33.283999999999999</v>
      </c>
      <c r="S144" s="208">
        <f>INDEX(Jeju!$A$1:$P$263,S$5,$C144)/1000</f>
        <v>35.499000000000002</v>
      </c>
      <c r="T144" s="208">
        <f>INDEX(Jeju!$A$1:$P$263,T$5,$C144)/1000</f>
        <v>38.26</v>
      </c>
      <c r="U144" s="208">
        <f>INDEX(Jeju!$A$1:$P$263,U$5,$C144)/1000</f>
        <v>24.273</v>
      </c>
      <c r="V144" s="208">
        <f>INDEX(Jeju!$A$1:$P$263,V$5,$C144)/1000</f>
        <v>29.259</v>
      </c>
      <c r="W144" s="208">
        <f>INDEX(Jeju!$A$1:$P$263,W$5,$C144)/1000</f>
        <v>31.257999999999999</v>
      </c>
      <c r="X144" s="7">
        <f>INDEX(Jeju!$A$1:$P$263,X$5,$C144)/1000</f>
        <v>27.009</v>
      </c>
      <c r="Y144" s="7">
        <f>INDEX(Jeju!$A$1:$P$263,Y$5,$C144)/1000</f>
        <v>32.105400000000003</v>
      </c>
      <c r="Z144" s="7">
        <f>INDEX(Jeju!$A$1:$P$263,Z$5,$C144)/1000</f>
        <v>33.393000000000001</v>
      </c>
      <c r="AA144" s="7">
        <f>INDEX(Jeju!$A$1:$P$263,AA$5,$C144)/1000</f>
        <v>38.667000000000002</v>
      </c>
      <c r="AB144" s="7">
        <f>INDEX(Jeju!$A$1:$P$263,AB$5,$C144)/1000</f>
        <v>21.754000000000001</v>
      </c>
      <c r="AC144" s="7">
        <f>INDEX(Jeju!$A$1:$P$263,AC$5,$C144)/1000</f>
        <v>38.179000000000002</v>
      </c>
      <c r="AD144" s="7">
        <f>INDEX(Jeju!$A$1:$P$263,AD$5,$C144)/1000</f>
        <v>40.786999999999999</v>
      </c>
      <c r="AE144" s="7">
        <f>INDEX(Jeju!$A$1:$P$263,AE$5,$C144)/1000</f>
        <v>47.612000000000002</v>
      </c>
      <c r="AF144" s="7">
        <f>INDEX(Jeju!$A$1:$P$263,AF$5,$C144)/1000</f>
        <v>50.204000000000001</v>
      </c>
      <c r="AG144" s="7">
        <f>INDEX(Jeju!$A$1:$P$263,AG$5,$C144)/1000</f>
        <v>41.7498</v>
      </c>
      <c r="AH144" s="7">
        <f>INDEX(Jeju!$A$1:$P$263,AH$5,$C144)/1000</f>
        <v>44.849299999999999</v>
      </c>
      <c r="AI144" s="7">
        <f>INDEX(Jeju!$A$1:$P$263,AI$5,$C144)/1000</f>
        <v>47.171999999999997</v>
      </c>
      <c r="AJ144" s="7">
        <f>INDEX(Jeju!$A$1:$P$263,AJ$5,$C144)/1000</f>
        <v>56.197000000000003</v>
      </c>
      <c r="AK144" s="7">
        <f>INDEX(Jeju!$A$1:$P$263,AK$5,$C144)/1000</f>
        <v>60.287999999999997</v>
      </c>
      <c r="AL144" s="7">
        <f>INDEX(Jeju!$A$1:$P$263,AL$5,$C144)/1000</f>
        <v>45.58</v>
      </c>
      <c r="AM144" s="7">
        <f>INDEX(Jeju!$A$1:$P$263,AM$5,$C144)/1000</f>
        <v>53.51</v>
      </c>
      <c r="AN144" s="7">
        <f>INDEX(Jeju!$A$1:$P$263,AN$5,$C144)/1000</f>
        <v>47.874000000000002</v>
      </c>
      <c r="AO144" s="7">
        <f>INDEX(Jeju!$A$1:$P$263,AO$5,$C144)/1000</f>
        <v>42.484000000000002</v>
      </c>
      <c r="AP144" s="7">
        <f>INDEX(Jeju!$A$1:$P$263,AP$5,$C144)/1000</f>
        <v>56.686</v>
      </c>
      <c r="AQ144" s="7">
        <f>INDEX(Jeju!$A$1:$P$263,AQ$5,$C144)/1000</f>
        <v>62.713999999999999</v>
      </c>
      <c r="AR144" s="7">
        <f>INDEX(Jeju!$A$1:$P$263,AR$5,$C144)/1000</f>
        <v>69.832999999999998</v>
      </c>
      <c r="AS144" s="7">
        <f>INDEX(Jeju!$A$1:$P$263,AS$5,$C144)/1000</f>
        <v>49.423999999999999</v>
      </c>
      <c r="AT144" s="7">
        <f>INDEX(Jeju!$A$1:$P$263,AT$5,$C144)/1000</f>
        <v>65.218000000000004</v>
      </c>
      <c r="AU144" s="7">
        <f>INDEX(Jeju!$A$1:$P$263,AU$5,$C144)/1000</f>
        <v>62.115000000000002</v>
      </c>
      <c r="AV144" s="7">
        <f>INDEX(Jeju!$A$1:$P$263,AV$5,$C144)/1000</f>
        <v>54.962000000000003</v>
      </c>
      <c r="AW144" s="7">
        <f>INDEX(Jeju!$A$1:$P$263,AW$5,$C144)/1000</f>
        <v>68.123999999999995</v>
      </c>
      <c r="AX144" s="7">
        <f>INDEX(Jeju!$A$1:$P$263,AX$5,$C144)/1000</f>
        <v>52.125999999999998</v>
      </c>
      <c r="AY144" s="7">
        <f>INDEX(Jeju!$A$1:$P$263,AY$5,$C144)/1000</f>
        <v>58.837000000000003</v>
      </c>
      <c r="AZ144" s="7">
        <f>INDEX(Jeju!$A$1:$P$263,AZ$5,$C144)/1000</f>
        <v>41.186999999999998</v>
      </c>
      <c r="BA144" s="7">
        <f>INDEX(Jeju!$A$1:$P$263,BA$5,$C144)/1000</f>
        <v>50.670999999999999</v>
      </c>
      <c r="BB144" s="7">
        <f>INDEX(Jeju!$A$1:$P$263,BB$5,$C144)/1000</f>
        <v>63.423000000000002</v>
      </c>
      <c r="BC144" s="7">
        <f>INDEX(Jeju!$A$1:$P$263,BC$5,$C144)/1000</f>
        <v>45.648000000000003</v>
      </c>
      <c r="BD144" s="7">
        <f>INDEX(Jeju!$A$1:$P$263,BD$5,$C144)/1000</f>
        <v>45.555999999999997</v>
      </c>
      <c r="BE144" s="7">
        <f>INDEX(Jeju!$A$1:$P$263,BE$5,$C144)/1000</f>
        <v>52.393000000000001</v>
      </c>
      <c r="BF144" s="7">
        <f>INDEX(Jeju!$A$1:$P$263,BF$5,$C144)/1000</f>
        <v>52.604999999999997</v>
      </c>
      <c r="BG144" s="7">
        <f>INDEX(Jeju!$A$1:$P$263,BG$5,$C144)/1000</f>
        <v>31.24</v>
      </c>
      <c r="BH144" s="7">
        <f>INDEX(Jeju!$A$1:$P$263,BH$5,$C144)/1000</f>
        <v>21.902999999999999</v>
      </c>
      <c r="BI144" s="482">
        <f>INDEX(Jeju!$A$1:$P$263,BI$5,$C144)/1000</f>
        <v>32.377000000000002</v>
      </c>
      <c r="BJ144" s="482">
        <f>INDEX(Jeju!$A$1:$P$263,BJ$5,$C144)/1000</f>
        <v>30.882000000000001</v>
      </c>
      <c r="BK144" s="482">
        <f>INDEX(Jeju!$A$1:$P$263,BK$5,$C144)/1000</f>
        <v>42.183999999999997</v>
      </c>
      <c r="BL144" s="482">
        <f>INDEX(Jeju!$A$1:$P$263,BL$5,$C144)/1000</f>
        <v>28.478000000000002</v>
      </c>
      <c r="BM144" s="482">
        <f>INDEX(Jeju!$A$1:$P$263,BM$5,$C144)/1000</f>
        <v>29.623000000000001</v>
      </c>
      <c r="BN144" s="482">
        <f>INDEX(Jeju!$A$1:$P$263,BN$5,$C144)/1000</f>
        <v>39.765000000000001</v>
      </c>
      <c r="BO144" s="737">
        <f>INDEX(Jeju!$A$1:$P$263,BO$5,$C144)/1000</f>
        <v>36.71</v>
      </c>
      <c r="BP144" s="482">
        <f>INDEX(Jeju!$A$1:$P$263,BP$5,$C144)/1000</f>
        <v>40.676000000000002</v>
      </c>
      <c r="BQ144" s="482">
        <f>INDEX(Jeju!$A$1:$P$263,BQ$5,$C144)/1000</f>
        <v>42.326000000000001</v>
      </c>
      <c r="BR144" s="482">
        <f>INDEX(Jeju!$A$1:$P$263,BR$5,$C144)/1000</f>
        <v>41.845219999999998</v>
      </c>
      <c r="BS144" s="482">
        <f>INDEX(Jeju!$A$1:$P$263,BS$5,$C144)/1000</f>
        <v>40.266635000000001</v>
      </c>
      <c r="BT144" s="482">
        <f>INDEX(Jeju!$A$1:$P$263,BT$5,$C144)/1000</f>
        <v>50.11</v>
      </c>
      <c r="BU144" s="482">
        <f>INDEX(Jeju!$A$1:$P$263,BU$5,$C144)/1000</f>
        <v>36.347999999999999</v>
      </c>
      <c r="BV144" s="482">
        <f>INDEX(Jeju!$A$1:$P$263,BV$5,$C144)/1000</f>
        <v>25.454000000000001</v>
      </c>
      <c r="BW144" s="482">
        <f>INDEX(Jeju!$A$1:$P$263,BW$5,$C144)/1000</f>
        <v>31.914000000000001</v>
      </c>
      <c r="BX144" s="482">
        <f>INDEX(Jeju!$A$1:$P$263,BX$5,$C144)/1000</f>
        <v>20.036999999999999</v>
      </c>
      <c r="BY144" s="482">
        <f>INDEX(Jeju!$A$1:$P$263,BY$5,$C144)/1000</f>
        <v>40.861280000000001</v>
      </c>
      <c r="BZ144" s="482">
        <f>INDEX(Jeju!$A$1:$P$263,BZ$5,$C144)/1000</f>
        <v>33.192999999999998</v>
      </c>
      <c r="CA144" s="737">
        <f>INDEX(Jeju!$A$1:$P$263,CA$5,$C144)/1000</f>
        <v>25.11814</v>
      </c>
      <c r="CB144" s="482">
        <f>INDEX(Jeju!$A$1:$P$263,CB$5,$C144)/1000</f>
        <v>18.777669999999997</v>
      </c>
      <c r="CC144" s="482">
        <f>INDEX(Jeju!$A$1:$P$263,CC$5,$C144)/1000</f>
        <v>18.809560000000001</v>
      </c>
      <c r="CD144" s="482">
        <f>INDEX(Jeju!$A$1:$P$263,CD$5,$C144)/1000</f>
        <v>29.172169999999998</v>
      </c>
      <c r="CE144" s="482">
        <f>INDEX(Jeju!$A$1:$P$263,CE$5,$C144)/1000</f>
        <v>22.67212</v>
      </c>
      <c r="CF144" s="482">
        <f>INDEX(Jeju!$A$1:$P$263,CF$5,$C144)/1000</f>
        <v>31.039169999999999</v>
      </c>
      <c r="CG144" s="482">
        <f>INDEX(Jeju!$A$1:$P$263,CG$5,$C144)/1000</f>
        <v>49.055678999999998</v>
      </c>
      <c r="CH144" s="482">
        <f>INDEX(Jeju!$A$1:$P$263,CH$5,$C144)/1000</f>
        <v>19.240119999999997</v>
      </c>
      <c r="CI144" s="482">
        <f>INDEX(Jeju!$A$1:$P$263,CI$5,$C144)/1000</f>
        <v>23.859369999999998</v>
      </c>
      <c r="CJ144" s="482">
        <f>INDEX(Jeju!$A$1:$P$263,CJ$5,$C144)/1000</f>
        <v>17.936589999999999</v>
      </c>
      <c r="CK144" s="482">
        <f>INDEX(Jeju!$A$1:$P$263,CK$5,$C144)/1000</f>
        <v>5.5496499999999997</v>
      </c>
      <c r="CL144" s="482">
        <f>INDEX(Jeju!$A$1:$P$263,CL$5,$C144)/1000</f>
        <v>5.5446400000000002</v>
      </c>
      <c r="CM144" s="482">
        <f>INDEX(Jeju!$A$1:$P$263,CM$5,$C144)/1000</f>
        <v>6.9610200000000004</v>
      </c>
      <c r="CN144" s="482">
        <f>INDEX(Jeju!$A$1:$P$263,CN$5,$C144)/1000</f>
        <v>5.7751700000000001</v>
      </c>
      <c r="CO144" s="482">
        <f>INDEX(Jeju!$A$1:$P$263,CO$5,$C144)/1000</f>
        <v>6.7532500000000004</v>
      </c>
      <c r="CP144" s="482">
        <f>INDEX(Jeju!$A$1:$P$263,CP$5,$C144)/1000</f>
        <v>9.6510200000000008</v>
      </c>
      <c r="CQ144" s="482">
        <f>INDEX(Jeju!$A$1:$P$263,CQ$5,$C144)/1000</f>
        <v>8.1382899999999996</v>
      </c>
      <c r="CR144" s="482">
        <f>INDEX(Jeju!$A$1:$P$263,CR$5,$C144)/1000</f>
        <v>12.61018</v>
      </c>
      <c r="CS144" s="482">
        <f>INDEX(Jeju!$A$1:$P$263,CS$5,$C144)/1000</f>
        <v>8.7431399999999986</v>
      </c>
      <c r="CT144" s="482">
        <f>INDEX(Jeju!$A$1:$P$263,CT$5,$C144)/1000</f>
        <v>14.62299</v>
      </c>
      <c r="CU144" s="482">
        <f>INDEX(Jeju!$A$1:$P$263,CU$5,$C144)/1000</f>
        <v>19.613119999999999</v>
      </c>
      <c r="CV144" s="482">
        <f>INDEX(Jeju!$A$1:$P$263,CV$5,$C144)/1000</f>
        <v>11.37959</v>
      </c>
      <c r="CW144" s="482">
        <f>INDEX(Jeju!$A$1:$P$263,CW$5,$C144)/1000</f>
        <v>5.7594099999999999</v>
      </c>
      <c r="CX144" s="482">
        <f>INDEX(Jeju!$A$1:$P$263,CX$5,$C144)/1000</f>
        <v>16.190239999999999</v>
      </c>
      <c r="CY144" s="482">
        <f>INDEX(Jeju!$A$1:$P$263,CY$5,$C144)/1000</f>
        <v>14.611090000000001</v>
      </c>
      <c r="CZ144" s="482">
        <f>INDEX(Jeju!$A$1:$P$263,CZ$5,$C144)/1000</f>
        <v>9.607190000000001</v>
      </c>
      <c r="DA144" s="482">
        <f>INDEX(Jeju!$A$1:$P$263,DA$5,$C144)/1000</f>
        <v>20.52608</v>
      </c>
      <c r="DB144" s="482">
        <f>INDEX(Jeju!$A$1:$P$263,DB$5,$C144)/1000</f>
        <v>19.009139999999999</v>
      </c>
      <c r="DC144" s="482">
        <f>INDEX(Jeju!$A$1:$P$263,DC$5,$C144)/1000</f>
        <v>29.5045</v>
      </c>
      <c r="DD144" s="482">
        <f>INDEX(Jeju!$A$1:$P$263,DD$5,$C144)/1000</f>
        <v>18.631619999999998</v>
      </c>
      <c r="DE144" s="482">
        <f>INDEX(Jeju!$A$1:$P$263,DE$5,$C144)/1000</f>
        <v>23.016089999999998</v>
      </c>
      <c r="DF144" s="482">
        <f>INDEX(Jeju!$A$1:$P$263,DF$5,$C144)/1000</f>
        <v>10.3901</v>
      </c>
      <c r="DG144" s="482">
        <f>INDEX(Jeju!$A$1:$P$263,DG$5,$C144)/1000</f>
        <v>22.911560000000001</v>
      </c>
      <c r="DH144" s="482">
        <f>INDEX(Jeju!$A$1:$P$263,DH$5,$C144)/1000</f>
        <v>13.36839</v>
      </c>
      <c r="DI144" s="482">
        <f>INDEX(Jeju!$A$1:$P$263,DI$5,$C144)/1000</f>
        <v>11.435540000000001</v>
      </c>
      <c r="DJ144" s="482">
        <f>INDEX(Jeju!$A$1:$P$263,DJ$5,$C144)/1000</f>
        <v>20.468880000000002</v>
      </c>
      <c r="DK144" s="482">
        <f>INDEX(Jeju!$A$1:$P$263,DK$5,$C144)/1000</f>
        <v>8.9128100000000003</v>
      </c>
      <c r="DL144" s="482">
        <f>INDEX(Jeju!$A$1:$P$263,DL$5,$C144)/1000</f>
        <v>3.1570900000000002</v>
      </c>
      <c r="DM144" s="482">
        <f>INDEX(Jeju!$A$1:$P$263,DM$5,$C144)/1000</f>
        <v>0.11306999999999999</v>
      </c>
      <c r="DN144" s="482">
        <f>INDEX(Jeju!$A$1:$P$263,DN$5,$C144)/1000</f>
        <v>0.35875999999999997</v>
      </c>
      <c r="DO144" s="482">
        <f>INDEX(Jeju!$A$1:$P$263,DO$5,$C144)/1000</f>
        <v>0.42091000000000001</v>
      </c>
      <c r="DP144" s="482">
        <f>INDEX(Jeju!$A$1:$P$263,DP$5,$C144)/1000</f>
        <v>1.2989999999999999</v>
      </c>
      <c r="DQ144" s="482">
        <f>INDEX(Jeju!$A$1:$P$263,DQ$5,$C144)/1000</f>
        <v>0.32856999999999997</v>
      </c>
      <c r="DR144" s="482">
        <f>INDEX(Jeju!$A$1:$P$263,DR$5,$C144)/1000</f>
        <v>0.42392000000000002</v>
      </c>
      <c r="DS144" s="482">
        <f>INDEX(Jeju!$A$1:$P$263,DS$5,$C144)/1000</f>
        <v>6.6459999999999991E-2</v>
      </c>
      <c r="DT144" s="482">
        <f>INDEX(Jeju!$A$1:$P$263,DT$5,$C144)/1000</f>
        <v>0.16900000000000001</v>
      </c>
      <c r="DU144" s="482">
        <f>INDEX(Jeju!$A$1:$P$263,DU$5,$C144)/1000</f>
        <v>0.16240000000000002</v>
      </c>
      <c r="DV144" s="482">
        <f>INDEX(Jeju!$A$1:$P$263,DV$5,$C144)/1000</f>
        <v>1.5150699999999999</v>
      </c>
      <c r="DW144" s="482">
        <f>INDEX(Jeju!$A$1:$P$263,DW$5,$C144)/1000</f>
        <v>1.8264800000000001</v>
      </c>
      <c r="DX144" s="482">
        <f>INDEX(Jeju!$A$1:$P$263,DX$5,$C144)/1000</f>
        <v>0.96548</v>
      </c>
      <c r="DY144" s="482">
        <f>INDEX(Jeju!$A$1:$P$263,DY$5,$C144)/1000</f>
        <v>0.2369</v>
      </c>
      <c r="DZ144" s="482">
        <f>INDEX(Jeju!$A$1:$P$263,DZ$5,$C144)/1000</f>
        <v>0.57899999999999996</v>
      </c>
      <c r="EA144" s="482">
        <f>INDEX(Jeju!$A$1:$P$263,EA$5,$C144)/1000</f>
        <v>0.23006000000000001</v>
      </c>
      <c r="EB144" s="482">
        <f>INDEX(Jeju!$A$1:$P$263,EB$5,$C144)/1000</f>
        <v>0.14001</v>
      </c>
      <c r="EC144" s="482">
        <f>INDEX(Jeju!$A$1:$P$263,EC$5,$C144)/1000</f>
        <v>3.3950000000000001E-2</v>
      </c>
      <c r="ED144" s="482">
        <f>INDEX(Jeju!$A$1:$P$263,ED$5,$C144)/1000</f>
        <v>2.6040000000000001E-2</v>
      </c>
      <c r="EE144" s="482">
        <f>INDEX(Jeju!$A$1:$P$263,EE$5,$C144)/1000</f>
        <v>2.5149999999999999E-2</v>
      </c>
      <c r="EF144" s="482">
        <f>INDEX(Jeju!$A$1:$P$263,EF$5,$C144)/1000</f>
        <v>0.42419999999999997</v>
      </c>
      <c r="EG144" s="482">
        <f>INDEX(Jeju!$A$1:$P$263,EG$5,$C144)/1000</f>
        <v>6.5610000000000002E-2</v>
      </c>
      <c r="EH144" s="482">
        <f>INDEX(Jeju!$A$1:$P$263,EH$5,$C144)/1000</f>
        <v>4.301E-2</v>
      </c>
      <c r="EI144" s="482">
        <f>INDEX(Jeju!$A$1:$P$263,EI$5,$C144)/1000</f>
        <v>8.8870000000000005E-2</v>
      </c>
      <c r="EJ144" s="482">
        <f>INDEX(Jeju!$A$1:$P$263,EJ$5,$C144)/1000</f>
        <v>0.44139999999999996</v>
      </c>
      <c r="EK144" s="482">
        <f>INDEX(Jeju!$A$1:$P$263,EK$5,$C144)/1000</f>
        <v>2.835E-2</v>
      </c>
      <c r="EL144" s="482">
        <f>INDEX(Jeju!$A$1:$P$263,EL$5,$C144)/1000</f>
        <v>6.2219999999999998E-2</v>
      </c>
      <c r="EM144" s="482">
        <f>INDEX(Jeju!$A$1:$P$263,EM$5,$C144)/1000</f>
        <v>0.11843000000000001</v>
      </c>
      <c r="EN144" s="482">
        <f>INDEX(Jeju!$A$1:$P$263,EN$5,$C144)/1000</f>
        <v>7.7689999999999995E-2</v>
      </c>
      <c r="EO144" s="482">
        <f>INDEX(Jeju!$A$1:$P$263,EO$5,$C144)/1000</f>
        <v>6.08E-2</v>
      </c>
      <c r="EP144" s="482">
        <f>INDEX(Jeju!$A$1:$P$263,EP$5,$C144)/1000</f>
        <v>9.2230000000000006E-2</v>
      </c>
      <c r="EQ144" s="482">
        <f>INDEX(Jeju!$A$1:$P$263,EQ$5,$C144)/1000</f>
        <v>0.60975000000000001</v>
      </c>
      <c r="ER144" s="482">
        <f>INDEX(Jeju!$A$1:$P$263,ER$5,$C144)/1000</f>
        <v>2.4016599999999997</v>
      </c>
      <c r="ES144" s="482">
        <f>INDEX(Jeju!$A$1:$P$263,ES$5,$C144)/1000</f>
        <v>0.53422000000000003</v>
      </c>
      <c r="ET144" s="482">
        <f>INDEX(Jeju!$A$1:$P$263,ET$5,$C144)/1000</f>
        <v>1.3113800000000002</v>
      </c>
      <c r="EU144" s="482">
        <f>INDEX(Jeju!$A$1:$P$263,EU$5,$C144)/1000</f>
        <v>2.29583</v>
      </c>
      <c r="EV144" s="482">
        <f>INDEX(Jeju!$A$1:$P$263,EV$5,$C144)/1000</f>
        <v>2.1551550000000002</v>
      </c>
      <c r="EW144" s="482">
        <f>INDEX(Jeju!$A$1:$P$263,EW$5,$C144)/1000</f>
        <v>4.9878999999999998</v>
      </c>
      <c r="EX144" s="482">
        <f>INDEX(Jeju!$A$1:$P$263,EX$5,$C144)/1000</f>
        <v>8.026765000000001</v>
      </c>
      <c r="EY144" s="482">
        <f>INDEX(Jeju!$A$1:$P$263,EY$5,$C144)/1000</f>
        <v>3.0465300000000002</v>
      </c>
      <c r="EZ144" s="482">
        <f>INDEX(Jeju!$A$1:$P$263,EZ$5,$C144)/1000</f>
        <v>12.763290000000001</v>
      </c>
      <c r="FA144" s="482">
        <f>INDEX(Jeju!$A$1:$P$263,FA$5,$C144)/1000</f>
        <v>7.744472</v>
      </c>
      <c r="FB144" s="482">
        <f>INDEX(Jeju!$A$1:$P$263,FB$5,$C144)/1000</f>
        <v>7.8265900000000004</v>
      </c>
      <c r="FC144" s="482">
        <f>INDEX(Jeju!$A$1:$P$263,FC$5,$C144)/1000</f>
        <v>14.24423</v>
      </c>
      <c r="FD144" s="482">
        <f>INDEX(Jeju!$A$1:$P$263,FD$5,$C144)/1000</f>
        <v>12.178715</v>
      </c>
      <c r="FE144" s="482">
        <f>INDEX(Jeju!$A$1:$P$263,FE$5,$C144)/1000</f>
        <v>13.701092000000001</v>
      </c>
      <c r="FF144" s="482">
        <f>INDEX(Jeju!$A$1:$P$263,FF$5,$C144)/1000</f>
        <v>12.416083</v>
      </c>
      <c r="FG144" s="482">
        <f>INDEX(Jeju!$A$1:$P$263,FG$5,$C144)/1000</f>
        <v>14.400476000000001</v>
      </c>
      <c r="FH144" s="482">
        <f>INDEX(Jeju!$A$1:$P$263,FH$5,$C144)/1000</f>
        <v>10.371540999999999</v>
      </c>
      <c r="FI144" s="482">
        <f>INDEX(Jeju!$A$1:$P$263,FI$5,$C144)/1000</f>
        <v>12.833497999999999</v>
      </c>
      <c r="FJ144" s="482">
        <f>INDEX(Jeju!$A$1:$P$263,FJ$5,$C144)/1000</f>
        <v>15.751825999999999</v>
      </c>
      <c r="FK144" s="482">
        <f>INDEX(Jeju!$A$1:$P$263,FK$5,$C144)/1000</f>
        <v>14.934355</v>
      </c>
      <c r="FL144" s="482">
        <f>INDEX(Jeju!$A$1:$P$263,FL$5,$C144)/1000</f>
        <v>10.200488</v>
      </c>
      <c r="FM144" s="482">
        <f>INDEX(Jeju!$A$1:$P$263,FM$5,$C144)/1000</f>
        <v>14.036564</v>
      </c>
      <c r="FN144" s="482">
        <f>INDEX(Jeju!$A$1:$P$263,FN$5,$C144)/1000</f>
        <v>11.266521000000001</v>
      </c>
      <c r="FO144" s="482">
        <f>INDEX(Jeju!$A$1:$P$263,FO$5,$C144)/1000</f>
        <v>15.147461</v>
      </c>
      <c r="FP144" s="482">
        <f>INDEX(Jeju!$A$1:$P$263,FP$5,$C144)/1000</f>
        <v>12.757586</v>
      </c>
      <c r="FQ144" s="482">
        <f>INDEX(Jeju!$A$1:$P$263,FQ$5,$C144)/1000</f>
        <v>12.336</v>
      </c>
      <c r="FR144" s="482">
        <f>INDEX(Jeju!$A$1:$P$263,FR$5,$C144)/1000</f>
        <v>5.33</v>
      </c>
      <c r="FS144" s="482">
        <f>INDEX(Jeju!$A$1:$P$263,FS$5,$C144)/1000</f>
        <v>6.1689999999999996</v>
      </c>
      <c r="FT144" s="482">
        <f>INDEX(Jeju!$A$1:$P$263,FT$5,$C144)/1000</f>
        <v>8.9309999999999992</v>
      </c>
      <c r="FU144" s="482">
        <f>INDEX(Jeju!$A$1:$P$263,FU$5,$C144)/1000</f>
        <v>8.6999999999999993</v>
      </c>
      <c r="FV144" s="482">
        <f>INDEX(Jeju!$A$1:$P$263,FV$5,$C144)/1000</f>
        <v>7.6509999999999998</v>
      </c>
      <c r="FW144" s="482">
        <f>INDEX(Jeju!$A$1:$P$263,FW$5,$C144)/1000</f>
        <v>6.9420000000000002</v>
      </c>
      <c r="FX144" s="482">
        <f>INDEX(Jeju!$A$1:$P$263,FX$5,$C144)/1000</f>
        <v>7.37</v>
      </c>
      <c r="FY144" s="482">
        <f>INDEX(Jeju!$A$1:$P$263,FY$5,$C144)/1000</f>
        <v>7.8819999999999997</v>
      </c>
      <c r="FZ144" s="482">
        <f>INDEX(Jeju!$A$1:$P$263,FZ$5,$C144)/1000</f>
        <v>8.3469999999999995</v>
      </c>
      <c r="GA144" s="482">
        <f>INDEX(Jeju!$A$1:$P$263,GA$5,$C144)/1000</f>
        <v>11.534000000000001</v>
      </c>
      <c r="GB144" s="482">
        <f>INDEX(Jeju!$A$1:$P$263,GB$5,$C144)/1000</f>
        <v>9.8170000000000002</v>
      </c>
      <c r="GC144" s="482">
        <f>INDEX(Jeju!$A$1:$P$263,GC$5,$C144)/1000</f>
        <v>5.4462030000000006</v>
      </c>
      <c r="GD144" s="482">
        <f>INDEX(Jeju!$A$1:$P$263,GD$5,$C144)/1000</f>
        <v>6.5107209999999993</v>
      </c>
      <c r="GE144" s="482">
        <f>INDEX(Jeju!$A$1:$P$263,GE$5,$C144)/1000</f>
        <v>7.4596790000000004</v>
      </c>
      <c r="GF144" s="482"/>
      <c r="GG144" s="482"/>
      <c r="GH144" s="173"/>
      <c r="GI144" s="173"/>
      <c r="GJ144" s="173"/>
      <c r="GK144" s="173"/>
      <c r="GL144" s="173"/>
      <c r="GM144" s="173"/>
      <c r="GN144" s="173"/>
      <c r="GO144" s="173"/>
      <c r="GP144" s="173"/>
      <c r="GQ144" s="173"/>
      <c r="GR144" s="173"/>
      <c r="GS144" s="173"/>
    </row>
    <row r="145" spans="1:208" s="173" customFormat="1">
      <c r="B145" s="190"/>
      <c r="C145" s="190">
        <f>C144+1</f>
        <v>8</v>
      </c>
      <c r="D145" s="189" t="s">
        <v>122</v>
      </c>
      <c r="E145" s="190" t="s">
        <v>123</v>
      </c>
      <c r="F145" s="208">
        <f>INDEX(Jeju!$A$1:$P$263,F$5,$C145)/1000</f>
        <v>2.8340000000000001</v>
      </c>
      <c r="G145" s="208">
        <f>INDEX(Jeju!$A$1:$P$263,G$5,$C145)/1000</f>
        <v>3.8170000000000002</v>
      </c>
      <c r="H145" s="208">
        <f>INDEX(Jeju!$A$1:$P$263,H$5,$C145)/1000</f>
        <v>2.4910000000000001</v>
      </c>
      <c r="I145" s="208">
        <f>INDEX(Jeju!$A$1:$P$263,I$5,$C145)/1000</f>
        <v>3.5990000000000002</v>
      </c>
      <c r="J145" s="208">
        <f>INDEX(Jeju!$A$1:$P$263,J$5,$C145)/1000</f>
        <v>4.92</v>
      </c>
      <c r="K145" s="208">
        <f>INDEX(Jeju!$A$1:$P$263,K$5,$C145)/1000</f>
        <v>3.7069999999999999</v>
      </c>
      <c r="L145" s="208">
        <f>INDEX(Jeju!$A$1:$P$263,L$5,$C145)/1000</f>
        <v>3.673</v>
      </c>
      <c r="M145" s="208">
        <f>INDEX(Jeju!$A$1:$P$263,M$5,$C145)/1000</f>
        <v>2.7170999999999998</v>
      </c>
      <c r="N145" s="208">
        <f>INDEX(Jeju!$A$1:$P$263,N$5,$C145)/1000</f>
        <v>3.5064000000000002</v>
      </c>
      <c r="O145" s="208">
        <f>INDEX(Jeju!$A$1:$P$263,O$5,$C145)/1000</f>
        <v>4.6073999999999993</v>
      </c>
      <c r="P145" s="208">
        <f>INDEX(Jeju!$A$1:$P$263,P$5,$C145)/1000</f>
        <v>3.8380999999999998</v>
      </c>
      <c r="Q145" s="208">
        <f>INDEX(Jeju!$A$1:$P$263,Q$5,$C145)/1000</f>
        <v>2.6760000000000002</v>
      </c>
      <c r="R145" s="208">
        <f>INDEX(Jeju!$A$1:$P$263,R$5,$C145)/1000</f>
        <v>3.4159999999999999</v>
      </c>
      <c r="S145" s="208">
        <f>INDEX(Jeju!$A$1:$P$263,S$5,$C145)/1000</f>
        <v>1.9490000000000001</v>
      </c>
      <c r="T145" s="208">
        <f>INDEX(Jeju!$A$1:$P$263,T$5,$C145)/1000</f>
        <v>2.6909999999999998</v>
      </c>
      <c r="U145" s="208">
        <f>INDEX(Jeju!$A$1:$P$263,U$5,$C145)/1000</f>
        <v>3.4969999999999999</v>
      </c>
      <c r="V145" s="208">
        <f>INDEX(Jeju!$A$1:$P$263,V$5,$C145)/1000</f>
        <v>3.5110000000000001</v>
      </c>
      <c r="W145" s="208">
        <f>INDEX(Jeju!$A$1:$P$263,W$5,$C145)/1000</f>
        <v>2.8849999999999998</v>
      </c>
      <c r="X145" s="7">
        <f>INDEX(Jeju!$A$1:$P$263,X$5,$C145)/1000</f>
        <v>3.2759999999999998</v>
      </c>
      <c r="Y145" s="7">
        <f>INDEX(Jeju!$A$1:$P$263,Y$5,$C145)/1000</f>
        <v>4.7092000000000001</v>
      </c>
      <c r="Z145" s="7">
        <f>INDEX(Jeju!$A$1:$P$263,Z$5,$C145)/1000</f>
        <v>4.8719999999999999</v>
      </c>
      <c r="AA145" s="7">
        <f>INDEX(Jeju!$A$1:$P$263,AA$5,$C145)/1000</f>
        <v>4.5750000000000002</v>
      </c>
      <c r="AB145" s="7">
        <f>INDEX(Jeju!$A$1:$P$263,AB$5,$C145)/1000</f>
        <v>3.883</v>
      </c>
      <c r="AC145" s="7">
        <f>INDEX(Jeju!$A$1:$P$263,AC$5,$C145)/1000</f>
        <v>4.1219999999999999</v>
      </c>
      <c r="AD145" s="7">
        <f>INDEX(Jeju!$A$1:$P$263,AD$5,$C145)/1000</f>
        <v>2.8719999999999999</v>
      </c>
      <c r="AE145" s="7">
        <f>INDEX(Jeju!$A$1:$P$263,AE$5,$C145)/1000</f>
        <v>2.3239999999999998</v>
      </c>
      <c r="AF145" s="7">
        <f>INDEX(Jeju!$A$1:$P$263,AF$5,$C145)/1000</f>
        <v>3.6579999999999999</v>
      </c>
      <c r="AG145" s="7">
        <f>INDEX(Jeju!$A$1:$P$263,AG$5,$C145)/1000</f>
        <v>3.2216999999999998</v>
      </c>
      <c r="AH145" s="7">
        <f>INDEX(Jeju!$A$1:$P$263,AH$5,$C145)/1000</f>
        <v>4.1671000000000005</v>
      </c>
      <c r="AI145" s="7">
        <f>INDEX(Jeju!$A$1:$P$263,AI$5,$C145)/1000</f>
        <v>7.194</v>
      </c>
      <c r="AJ145" s="7">
        <f>INDEX(Jeju!$A$1:$P$263,AJ$5,$C145)/1000</f>
        <v>3.7869999999999999</v>
      </c>
      <c r="AK145" s="7">
        <f>INDEX(Jeju!$A$1:$P$263,AK$5,$C145)/1000</f>
        <v>5.7030000000000003</v>
      </c>
      <c r="AL145" s="7">
        <f>INDEX(Jeju!$A$1:$P$263,AL$5,$C145)/1000</f>
        <v>4.1349999999999998</v>
      </c>
      <c r="AM145" s="7">
        <f>INDEX(Jeju!$A$1:$P$263,AM$5,$C145)/1000</f>
        <v>4.4870000000000001</v>
      </c>
      <c r="AN145" s="7">
        <f>INDEX(Jeju!$A$1:$P$263,AN$5,$C145)/1000</f>
        <v>9.84</v>
      </c>
      <c r="AO145" s="7">
        <f>INDEX(Jeju!$A$1:$P$263,AO$5,$C145)/1000</f>
        <v>3.2770000000000001</v>
      </c>
      <c r="AP145" s="7">
        <f>INDEX(Jeju!$A$1:$P$263,AP$5,$C145)/1000</f>
        <v>4.7779999999999996</v>
      </c>
      <c r="AQ145" s="7">
        <f>INDEX(Jeju!$A$1:$P$263,AQ$5,$C145)/1000</f>
        <v>5.3440000000000003</v>
      </c>
      <c r="AR145" s="7">
        <f>INDEX(Jeju!$A$1:$P$263,AR$5,$C145)/1000</f>
        <v>4.8920000000000003</v>
      </c>
      <c r="AS145" s="7">
        <f>INDEX(Jeju!$A$1:$P$263,AS$5,$C145)/1000</f>
        <v>6.7320000000000002</v>
      </c>
      <c r="AT145" s="7">
        <f>INDEX(Jeju!$A$1:$P$263,AT$5,$C145)/1000</f>
        <v>6.58</v>
      </c>
      <c r="AU145" s="7">
        <f>INDEX(Jeju!$A$1:$P$263,AU$5,$C145)/1000</f>
        <v>4.2480000000000002</v>
      </c>
      <c r="AV145" s="7">
        <f>INDEX(Jeju!$A$1:$P$263,AV$5,$C145)/1000</f>
        <v>2.742</v>
      </c>
      <c r="AW145" s="7">
        <f>INDEX(Jeju!$A$1:$P$263,AW$5,$C145)/1000</f>
        <v>4.3170000000000002</v>
      </c>
      <c r="AX145" s="7">
        <f>INDEX(Jeju!$A$1:$P$263,AX$5,$C145)/1000</f>
        <v>4.569</v>
      </c>
      <c r="AY145" s="7">
        <f>INDEX(Jeju!$A$1:$P$263,AY$5,$C145)/1000</f>
        <v>3.6110000000000002</v>
      </c>
      <c r="AZ145" s="7">
        <f>INDEX(Jeju!$A$1:$P$263,AZ$5,$C145)/1000</f>
        <v>5.6630000000000003</v>
      </c>
      <c r="BA145" s="7">
        <f>INDEX(Jeju!$A$1:$P$263,BA$5,$C145)/1000</f>
        <v>4.5119999999999996</v>
      </c>
      <c r="BB145" s="7">
        <f>INDEX(Jeju!$A$1:$P$263,BB$5,$C145)/1000</f>
        <v>2.645</v>
      </c>
      <c r="BC145" s="7">
        <f>INDEX(Jeju!$A$1:$P$263,BC$5,$C145)/1000</f>
        <v>2.8239999999999998</v>
      </c>
      <c r="BD145" s="7">
        <f>INDEX(Jeju!$A$1:$P$263,BD$5,$C145)/1000</f>
        <v>1.657</v>
      </c>
      <c r="BE145" s="7">
        <f>INDEX(Jeju!$A$1:$P$263,BE$5,$C145)/1000</f>
        <v>2.6150000000000002</v>
      </c>
      <c r="BF145" s="7">
        <f>INDEX(Jeju!$A$1:$P$263,BF$5,$C145)/1000</f>
        <v>3.2410000000000001</v>
      </c>
      <c r="BG145" s="7">
        <f>INDEX(Jeju!$A$1:$P$263,BG$5,$C145)/1000</f>
        <v>4.0780000000000003</v>
      </c>
      <c r="BH145" s="7">
        <f>INDEX(Jeju!$A$1:$P$263,BH$5,$C145)/1000</f>
        <v>2.556</v>
      </c>
      <c r="BI145" s="482">
        <f>INDEX(Jeju!$A$1:$P$263,BI$5,$C145)/1000</f>
        <v>5.2850000000000001</v>
      </c>
      <c r="BJ145" s="482">
        <f>INDEX(Jeju!$A$1:$P$263,BJ$5,$C145)/1000</f>
        <v>4.32</v>
      </c>
      <c r="BK145" s="482">
        <f>INDEX(Jeju!$A$1:$P$263,BK$5,$C145)/1000</f>
        <v>1.907</v>
      </c>
      <c r="BL145" s="482">
        <f>INDEX(Jeju!$A$1:$P$263,BL$5,$C145)/1000</f>
        <v>2.5649999999999999</v>
      </c>
      <c r="BM145" s="482">
        <f>INDEX(Jeju!$A$1:$P$263,BM$5,$C145)/1000</f>
        <v>1.1060000000000001</v>
      </c>
      <c r="BN145" s="482">
        <f>INDEX(Jeju!$A$1:$P$263,BN$5,$C145)/1000</f>
        <v>3.63</v>
      </c>
      <c r="BO145" s="737">
        <f>INDEX(Jeju!$A$1:$P$263,BO$5,$C145)/1000</f>
        <v>2.1680000000000001</v>
      </c>
      <c r="BP145" s="482">
        <f>INDEX(Jeju!$A$1:$P$263,BP$5,$C145)/1000</f>
        <v>3.8940000000000001</v>
      </c>
      <c r="BQ145" s="482">
        <f>INDEX(Jeju!$A$1:$P$263,BQ$5,$C145)/1000</f>
        <v>2.0209999999999999</v>
      </c>
      <c r="BR145" s="482">
        <f>INDEX(Jeju!$A$1:$P$263,BR$5,$C145)/1000</f>
        <v>4.8517600000000005</v>
      </c>
      <c r="BS145" s="482">
        <f>INDEX(Jeju!$A$1:$P$263,BS$5,$C145)/1000</f>
        <v>0.57002999999999993</v>
      </c>
      <c r="BT145" s="482">
        <f>INDEX(Jeju!$A$1:$P$263,BT$5,$C145)/1000</f>
        <v>2.4060000000000001</v>
      </c>
      <c r="BU145" s="482">
        <f>INDEX(Jeju!$A$1:$P$263,BU$5,$C145)/1000</f>
        <v>4.6639999999999997</v>
      </c>
      <c r="BV145" s="482">
        <f>INDEX(Jeju!$A$1:$P$263,BV$5,$C145)/1000</f>
        <v>3.302</v>
      </c>
      <c r="BW145" s="482">
        <f>INDEX(Jeju!$A$1:$P$263,BW$5,$C145)/1000</f>
        <v>2.597</v>
      </c>
      <c r="BX145" s="482">
        <f>INDEX(Jeju!$A$1:$P$263,BX$5,$C145)/1000</f>
        <v>0.98199999999999998</v>
      </c>
      <c r="BY145" s="482">
        <f>INDEX(Jeju!$A$1:$P$263,BY$5,$C145)/1000</f>
        <v>1.9589100000000002</v>
      </c>
      <c r="BZ145" s="482">
        <f>INDEX(Jeju!$A$1:$P$263,BZ$5,$C145)/1000</f>
        <v>3.27</v>
      </c>
      <c r="CA145" s="737">
        <f>INDEX(Jeju!$A$1:$P$263,CA$5,$C145)/1000</f>
        <v>2.2890199999999998</v>
      </c>
      <c r="CB145" s="482">
        <f>INDEX(Jeju!$A$1:$P$263,CB$5,$C145)/1000</f>
        <v>5.3001199999999997</v>
      </c>
      <c r="CC145" s="482">
        <f>INDEX(Jeju!$A$1:$P$263,CC$5,$C145)/1000</f>
        <v>2.8222899999999997</v>
      </c>
      <c r="CD145" s="482">
        <f>INDEX(Jeju!$A$1:$P$263,CD$5,$C145)/1000</f>
        <v>3.8832900000000001</v>
      </c>
      <c r="CE145" s="482">
        <f>INDEX(Jeju!$A$1:$P$263,CE$5,$C145)/1000</f>
        <v>2.49349</v>
      </c>
      <c r="CF145" s="482">
        <f>INDEX(Jeju!$A$1:$P$263,CF$5,$C145)/1000</f>
        <v>6.8671899999999999</v>
      </c>
      <c r="CG145" s="482">
        <f>INDEX(Jeju!$A$1:$P$263,CG$5,$C145)/1000</f>
        <v>5.5315900000000005</v>
      </c>
      <c r="CH145" s="482">
        <f>INDEX(Jeju!$A$1:$P$263,CH$5,$C145)/1000</f>
        <v>3.3140800000000001</v>
      </c>
      <c r="CI145" s="482">
        <f>INDEX(Jeju!$A$1:$P$263,CI$5,$C145)/1000</f>
        <v>2.9864600000000001</v>
      </c>
      <c r="CJ145" s="482">
        <f>INDEX(Jeju!$A$1:$P$263,CJ$5,$C145)/1000</f>
        <v>6.6951599999999996</v>
      </c>
      <c r="CK145" s="482">
        <f>INDEX(Jeju!$A$1:$P$263,CK$5,$C145)/1000</f>
        <v>1.3087</v>
      </c>
      <c r="CL145" s="482">
        <f>INDEX(Jeju!$A$1:$P$263,CL$5,$C145)/1000</f>
        <v>4.4291499999999999</v>
      </c>
      <c r="CM145" s="482">
        <f>INDEX(Jeju!$A$1:$P$263,CM$5,$C145)/1000</f>
        <v>3.98116</v>
      </c>
      <c r="CN145" s="482">
        <f>INDEX(Jeju!$A$1:$P$263,CN$5,$C145)/1000</f>
        <v>3.7885599999999999</v>
      </c>
      <c r="CO145" s="482">
        <f>INDEX(Jeju!$A$1:$P$263,CO$5,$C145)/1000</f>
        <v>5.4973299999999998</v>
      </c>
      <c r="CP145" s="482">
        <f>INDEX(Jeju!$A$1:$P$263,CP$5,$C145)/1000</f>
        <v>1.57016</v>
      </c>
      <c r="CQ145" s="482">
        <f>INDEX(Jeju!$A$1:$P$263,CQ$5,$C145)/1000</f>
        <v>4.1719200000000001</v>
      </c>
      <c r="CR145" s="482">
        <f>INDEX(Jeju!$A$1:$P$263,CR$5,$C145)/1000</f>
        <v>4.3368100000000007</v>
      </c>
      <c r="CS145" s="482">
        <f>INDEX(Jeju!$A$1:$P$263,CS$5,$C145)/1000</f>
        <v>4.9119099999999998</v>
      </c>
      <c r="CT145" s="482">
        <f>INDEX(Jeju!$A$1:$P$263,CT$5,$C145)/1000</f>
        <v>2.9504600000000001</v>
      </c>
      <c r="CU145" s="482">
        <f>INDEX(Jeju!$A$1:$P$263,CU$5,$C145)/1000</f>
        <v>3.6085500000000001</v>
      </c>
      <c r="CV145" s="482">
        <f>INDEX(Jeju!$A$1:$P$263,CV$5,$C145)/1000</f>
        <v>4.1023199999999997</v>
      </c>
      <c r="CW145" s="482">
        <f>INDEX(Jeju!$A$1:$P$263,CW$5,$C145)/1000</f>
        <v>2.0563400000000001</v>
      </c>
      <c r="CX145" s="482">
        <f>INDEX(Jeju!$A$1:$P$263,CX$5,$C145)/1000</f>
        <v>3.78965</v>
      </c>
      <c r="CY145" s="482">
        <f>INDEX(Jeju!$A$1:$P$263,CY$5,$C145)/1000</f>
        <v>4.3695590000000006</v>
      </c>
      <c r="CZ145" s="482">
        <f>INDEX(Jeju!$A$1:$P$263,CZ$5,$C145)/1000</f>
        <v>3.4071100000000003</v>
      </c>
      <c r="DA145" s="482">
        <f>INDEX(Jeju!$A$1:$P$263,DA$5,$C145)/1000</f>
        <v>5.9278599999999999</v>
      </c>
      <c r="DB145" s="482">
        <f>INDEX(Jeju!$A$1:$P$263,DB$5,$C145)/1000</f>
        <v>6.3825099999999999</v>
      </c>
      <c r="DC145" s="482">
        <f>INDEX(Jeju!$A$1:$P$263,DC$5,$C145)/1000</f>
        <v>9.8930000000000007</v>
      </c>
      <c r="DD145" s="482">
        <f>INDEX(Jeju!$A$1:$P$263,DD$5,$C145)/1000</f>
        <v>4.0215300000000003</v>
      </c>
      <c r="DE145" s="482">
        <f>INDEX(Jeju!$A$1:$P$263,DE$5,$C145)/1000</f>
        <v>7.8926000000000007</v>
      </c>
      <c r="DF145" s="482">
        <f>INDEX(Jeju!$A$1:$P$263,DF$5,$C145)/1000</f>
        <v>5.7735099999999999</v>
      </c>
      <c r="DG145" s="482">
        <f>INDEX(Jeju!$A$1:$P$263,DG$5,$C145)/1000</f>
        <v>5.9756</v>
      </c>
      <c r="DH145" s="482">
        <f>INDEX(Jeju!$A$1:$P$263,DH$5,$C145)/1000</f>
        <v>4.2908200000000001</v>
      </c>
      <c r="DI145" s="482">
        <f>INDEX(Jeju!$A$1:$P$263,DI$5,$C145)/1000</f>
        <v>3.10622</v>
      </c>
      <c r="DJ145" s="482">
        <f>INDEX(Jeju!$A$1:$P$263,DJ$5,$C145)/1000</f>
        <v>6.6054799999999991</v>
      </c>
      <c r="DK145" s="482">
        <f>INDEX(Jeju!$A$1:$P$263,DK$5,$C145)/1000</f>
        <v>4.3832800000000001</v>
      </c>
      <c r="DL145" s="482">
        <f>INDEX(Jeju!$A$1:$P$263,DL$5,$C145)/1000</f>
        <v>6.3320000000000001E-2</v>
      </c>
      <c r="DM145" s="482">
        <f>INDEX(Jeju!$A$1:$P$263,DM$5,$C145)/1000</f>
        <v>0</v>
      </c>
      <c r="DN145" s="482">
        <f>INDEX(Jeju!$A$1:$P$263,DN$5,$C145)/1000</f>
        <v>0</v>
      </c>
      <c r="DO145" s="482">
        <f>INDEX(Jeju!$A$1:$P$263,DO$5,$C145)/1000</f>
        <v>0</v>
      </c>
      <c r="DP145" s="482">
        <f>INDEX(Jeju!$A$1:$P$263,DP$5,$C145)/1000</f>
        <v>0.01</v>
      </c>
      <c r="DQ145" s="482">
        <f>INDEX(Jeju!$A$1:$P$263,DQ$5,$C145)/1000</f>
        <v>0</v>
      </c>
      <c r="DR145" s="482">
        <f>INDEX(Jeju!$A$1:$P$263,DR$5,$C145)/1000</f>
        <v>0</v>
      </c>
      <c r="DS145" s="482">
        <f>INDEX(Jeju!$A$1:$P$263,DS$5,$C145)/1000</f>
        <v>0</v>
      </c>
      <c r="DT145" s="482">
        <f>INDEX(Jeju!$A$1:$P$263,DT$5,$C145)/1000</f>
        <v>0</v>
      </c>
      <c r="DU145" s="482">
        <f>INDEX(Jeju!$A$1:$P$263,DU$5,$C145)/1000</f>
        <v>0</v>
      </c>
      <c r="DV145" s="482">
        <f>INDEX(Jeju!$A$1:$P$263,DV$5,$C145)/1000</f>
        <v>0.1404</v>
      </c>
      <c r="DW145" s="482">
        <f>INDEX(Jeju!$A$1:$P$263,DW$5,$C145)/1000</f>
        <v>0.13100000000000001</v>
      </c>
      <c r="DX145" s="482">
        <f>INDEX(Jeju!$A$1:$P$263,DX$5,$C145)/1000</f>
        <v>0.2833</v>
      </c>
      <c r="DY145" s="482">
        <f>INDEX(Jeju!$A$1:$P$263,DY$5,$C145)/1000</f>
        <v>0.18103</v>
      </c>
      <c r="DZ145" s="482">
        <f>INDEX(Jeju!$A$1:$P$263,DZ$5,$C145)/1000</f>
        <v>0.03</v>
      </c>
      <c r="EA145" s="482">
        <f>INDEX(Jeju!$A$1:$P$263,EA$5,$C145)/1000</f>
        <v>0</v>
      </c>
      <c r="EB145" s="482">
        <f>INDEX(Jeju!$A$1:$P$263,EB$5,$C145)/1000</f>
        <v>0</v>
      </c>
      <c r="EC145" s="482">
        <f>INDEX(Jeju!$A$1:$P$263,EC$5,$C145)/1000</f>
        <v>0</v>
      </c>
      <c r="ED145" s="482">
        <f>INDEX(Jeju!$A$1:$P$263,ED$5,$C145)/1000</f>
        <v>1E-3</v>
      </c>
      <c r="EE145" s="482">
        <f>INDEX(Jeju!$A$1:$P$263,EE$5,$C145)/1000</f>
        <v>0</v>
      </c>
      <c r="EF145" s="482">
        <f>INDEX(Jeju!$A$1:$P$263,EF$5,$C145)/1000</f>
        <v>0</v>
      </c>
      <c r="EG145" s="482">
        <f>INDEX(Jeju!$A$1:$P$263,EG$5,$C145)/1000</f>
        <v>0</v>
      </c>
      <c r="EH145" s="482">
        <f>INDEX(Jeju!$A$1:$P$263,EH$5,$C145)/1000</f>
        <v>0</v>
      </c>
      <c r="EI145" s="482">
        <f>INDEX(Jeju!$A$1:$P$263,EI$5,$C145)/1000</f>
        <v>0</v>
      </c>
      <c r="EJ145" s="482">
        <f>INDEX(Jeju!$A$1:$P$263,EJ$5,$C145)/1000</f>
        <v>0</v>
      </c>
      <c r="EK145" s="482">
        <f>INDEX(Jeju!$A$1:$P$263,EK$5,$C145)/1000</f>
        <v>6.4999999999999997E-3</v>
      </c>
      <c r="EL145" s="482">
        <f>INDEX(Jeju!$A$1:$P$263,EL$5,$C145)/1000</f>
        <v>6.9999999999999999E-4</v>
      </c>
      <c r="EM145" s="482">
        <f>INDEX(Jeju!$A$1:$P$263,EM$5,$C145)/1000</f>
        <v>2.7000000000000001E-3</v>
      </c>
      <c r="EN145" s="482">
        <f>INDEX(Jeju!$A$1:$P$263,EN$5,$C145)/1000</f>
        <v>0</v>
      </c>
      <c r="EO145" s="482">
        <f>INDEX(Jeju!$A$1:$P$263,EO$5,$C145)/1000</f>
        <v>0.45377000000000001</v>
      </c>
      <c r="EP145" s="482">
        <f>INDEX(Jeju!$A$1:$P$263,EP$5,$C145)/1000</f>
        <v>0.25666</v>
      </c>
      <c r="EQ145" s="482">
        <f>INDEX(Jeju!$A$1:$P$263,EQ$5,$C145)/1000</f>
        <v>0.13639999999999999</v>
      </c>
      <c r="ER145" s="482">
        <f>INDEX(Jeju!$A$1:$P$263,ER$5,$C145)/1000</f>
        <v>0.37775999999999998</v>
      </c>
      <c r="ES145" s="482">
        <f>INDEX(Jeju!$A$1:$P$263,ES$5,$C145)/1000</f>
        <v>0.57586999999999999</v>
      </c>
      <c r="ET145" s="482">
        <f>INDEX(Jeju!$A$1:$P$263,ET$5,$C145)/1000</f>
        <v>1.7726</v>
      </c>
      <c r="EU145" s="482">
        <f>INDEX(Jeju!$A$1:$P$263,EU$5,$C145)/1000</f>
        <v>0.21527000000000002</v>
      </c>
      <c r="EV145" s="482">
        <f>INDEX(Jeju!$A$1:$P$263,EV$5,$C145)/1000</f>
        <v>0.98402000000000001</v>
      </c>
      <c r="EW145" s="482">
        <f>INDEX(Jeju!$A$1:$P$263,EW$5,$C145)/1000</f>
        <v>4.7049700000000003</v>
      </c>
      <c r="EX145" s="482">
        <f>INDEX(Jeju!$A$1:$P$263,EX$5,$C145)/1000</f>
        <v>2.701025</v>
      </c>
      <c r="EY145" s="482">
        <f>INDEX(Jeju!$A$1:$P$263,EY$5,$C145)/1000</f>
        <v>4.10731</v>
      </c>
      <c r="EZ145" s="482">
        <f>INDEX(Jeju!$A$1:$P$263,EZ$5,$C145)/1000</f>
        <v>2.5245300000000004</v>
      </c>
      <c r="FA145" s="482">
        <f>INDEX(Jeju!$A$1:$P$263,FA$5,$C145)/1000</f>
        <v>0.97808499999999998</v>
      </c>
      <c r="FB145" s="482">
        <f>INDEX(Jeju!$A$1:$P$263,FB$5,$C145)/1000</f>
        <v>2.2396100000000003</v>
      </c>
      <c r="FC145" s="482">
        <f>INDEX(Jeju!$A$1:$P$263,FC$5,$C145)/1000</f>
        <v>1.2544999999999999</v>
      </c>
      <c r="FD145" s="482">
        <f>INDEX(Jeju!$A$1:$P$263,FD$5,$C145)/1000</f>
        <v>5.3889300000000002</v>
      </c>
      <c r="FE145" s="482">
        <f>INDEX(Jeju!$A$1:$P$263,FE$5,$C145)/1000</f>
        <v>2.0132479999999999</v>
      </c>
      <c r="FF145" s="482">
        <f>INDEX(Jeju!$A$1:$P$263,FF$5,$C145)/1000</f>
        <v>2.3323459999999998</v>
      </c>
      <c r="FG145" s="482">
        <f>INDEX(Jeju!$A$1:$P$263,FG$5,$C145)/1000</f>
        <v>1.997452</v>
      </c>
      <c r="FH145" s="482">
        <f>INDEX(Jeju!$A$1:$P$263,FH$5,$C145)/1000</f>
        <v>1.6466769999999999</v>
      </c>
      <c r="FI145" s="482">
        <f>INDEX(Jeju!$A$1:$P$263,FI$5,$C145)/1000</f>
        <v>1.6816710000000001</v>
      </c>
      <c r="FJ145" s="482">
        <f>INDEX(Jeju!$A$1:$P$263,FJ$5,$C145)/1000</f>
        <v>1.037296</v>
      </c>
      <c r="FK145" s="482">
        <f>INDEX(Jeju!$A$1:$P$263,FK$5,$C145)/1000</f>
        <v>2.027927</v>
      </c>
      <c r="FL145" s="482">
        <f>INDEX(Jeju!$A$1:$P$263,FL$5,$C145)/1000</f>
        <v>8.8184999999999999E-2</v>
      </c>
      <c r="FM145" s="482">
        <f>INDEX(Jeju!$A$1:$P$263,FM$5,$C145)/1000</f>
        <v>5.067698</v>
      </c>
      <c r="FN145" s="482">
        <f>INDEX(Jeju!$A$1:$P$263,FN$5,$C145)/1000</f>
        <v>2.3910839999999998</v>
      </c>
      <c r="FO145" s="482">
        <f>INDEX(Jeju!$A$1:$P$263,FO$5,$C145)/1000</f>
        <v>0.60004400000000002</v>
      </c>
      <c r="FP145" s="482">
        <f>INDEX(Jeju!$A$1:$P$263,FP$5,$C145)/1000</f>
        <v>1.8871420000000001</v>
      </c>
      <c r="FQ145" s="482">
        <f>INDEX(Jeju!$A$1:$P$263,FQ$5,$C145)/1000</f>
        <v>0.60899999999999999</v>
      </c>
      <c r="FR145" s="482">
        <f>INDEX(Jeju!$A$1:$P$263,FR$5,$C145)/1000</f>
        <v>2.9049999999999998</v>
      </c>
      <c r="FS145" s="482">
        <f>INDEX(Jeju!$A$1:$P$263,FS$5,$C145)/1000</f>
        <v>0.19800000000000001</v>
      </c>
      <c r="FT145" s="482">
        <f>INDEX(Jeju!$A$1:$P$263,FT$5,$C145)/1000</f>
        <v>2.2170000000000001</v>
      </c>
      <c r="FU145" s="482">
        <f>INDEX(Jeju!$A$1:$P$263,FU$5,$C145)/1000</f>
        <v>1.9730000000000001</v>
      </c>
      <c r="FV145" s="482">
        <f>INDEX(Jeju!$A$1:$P$263,FV$5,$C145)/1000</f>
        <v>0.77600000000000002</v>
      </c>
      <c r="FW145" s="482">
        <f>INDEX(Jeju!$A$1:$P$263,FW$5,$C145)/1000</f>
        <v>0.86499999999999999</v>
      </c>
      <c r="FX145" s="482">
        <f>INDEX(Jeju!$A$1:$P$263,FX$5,$C145)/1000</f>
        <v>9.0999999999999998E-2</v>
      </c>
      <c r="FY145" s="482">
        <f>INDEX(Jeju!$A$1:$P$263,FY$5,$C145)/1000</f>
        <v>0.34499999999999997</v>
      </c>
      <c r="FZ145" s="482">
        <f>INDEX(Jeju!$A$1:$P$263,FZ$5,$C145)/1000</f>
        <v>0.54200000000000004</v>
      </c>
      <c r="GA145" s="482">
        <f>INDEX(Jeju!$A$1:$P$263,GA$5,$C145)/1000</f>
        <v>1.4359999999999999</v>
      </c>
      <c r="GB145" s="482">
        <f>INDEX(Jeju!$A$1:$P$263,GB$5,$C145)/1000</f>
        <v>0.02</v>
      </c>
      <c r="GC145" s="482">
        <f>INDEX(Jeju!$A$1:$P$263,GC$5,$C145)/1000</f>
        <v>2.1999999999999999E-2</v>
      </c>
      <c r="GD145" s="482">
        <f>INDEX(Jeju!$A$1:$P$263,GD$5,$C145)/1000</f>
        <v>0.72053699999999998</v>
      </c>
      <c r="GE145" s="482">
        <f>INDEX(Jeju!$A$1:$P$263,GE$5,$C145)/1000</f>
        <v>0.49099500000000001</v>
      </c>
      <c r="GF145" s="482"/>
      <c r="GG145" s="48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/>
      <c r="GX145"/>
      <c r="GY145"/>
      <c r="GZ145"/>
    </row>
    <row r="146" spans="1:208">
      <c r="A146" s="9"/>
      <c r="B146" s="190"/>
      <c r="C146" s="190">
        <f>C145+1</f>
        <v>9</v>
      </c>
      <c r="D146" s="189" t="s">
        <v>124</v>
      </c>
      <c r="E146" s="190" t="s">
        <v>125</v>
      </c>
      <c r="F146" s="208">
        <f>INDEX(Jeju!$A$1:$P$263,F$5,$C146)/1000</f>
        <v>2.1000000000000001E-2</v>
      </c>
      <c r="G146" s="208">
        <f>INDEX(Jeju!$A$1:$P$263,G$5,$C146)/1000</f>
        <v>0.80300000000000005</v>
      </c>
      <c r="H146" s="208">
        <f>INDEX(Jeju!$A$1:$P$263,H$5,$C146)/1000</f>
        <v>0.14699999999999999</v>
      </c>
      <c r="I146" s="208">
        <f>INDEX(Jeju!$A$1:$P$263,I$5,$C146)/1000</f>
        <v>0.10199999999999999</v>
      </c>
      <c r="J146" s="208">
        <f>INDEX(Jeju!$A$1:$P$263,J$5,$C146)/1000</f>
        <v>0.108</v>
      </c>
      <c r="K146" s="208">
        <f>INDEX(Jeju!$A$1:$P$263,K$5,$C146)/1000</f>
        <v>0.28699999999999998</v>
      </c>
      <c r="L146" s="208">
        <f>INDEX(Jeju!$A$1:$P$263,L$5,$C146)/1000</f>
        <v>0.11700000000000001</v>
      </c>
      <c r="M146" s="208">
        <f>INDEX(Jeju!$A$1:$P$263,M$5,$C146)/1000</f>
        <v>9.6099999999999991E-2</v>
      </c>
      <c r="N146" s="208">
        <f>INDEX(Jeju!$A$1:$P$263,N$5,$C146)/1000</f>
        <v>6.6E-3</v>
      </c>
      <c r="O146" s="208">
        <f>INDEX(Jeju!$A$1:$P$263,O$5,$C146)/1000</f>
        <v>0.10890000000000001</v>
      </c>
      <c r="P146" s="208">
        <f>INDEX(Jeju!$A$1:$P$263,P$5,$C146)/1000</f>
        <v>1.3099999999999999E-2</v>
      </c>
      <c r="Q146" s="208">
        <f>INDEX(Jeju!$A$1:$P$263,Q$5,$C146)/1000</f>
        <v>0.23810000000000001</v>
      </c>
      <c r="R146" s="208">
        <f>INDEX(Jeju!$A$1:$P$263,R$5,$C146)/1000</f>
        <v>1.6739999999999999</v>
      </c>
      <c r="S146" s="208">
        <f>INDEX(Jeju!$A$1:$P$263,S$5,$C146)/1000</f>
        <v>0.10299999999999999</v>
      </c>
      <c r="T146" s="208">
        <f>INDEX(Jeju!$A$1:$P$263,T$5,$C146)/1000</f>
        <v>0.66300000000000003</v>
      </c>
      <c r="U146" s="208">
        <f>INDEX(Jeju!$A$1:$P$263,U$5,$C146)/1000</f>
        <v>0.17</v>
      </c>
      <c r="V146" s="208">
        <f>INDEX(Jeju!$A$1:$P$263,V$5,$C146)/1000</f>
        <v>0.23200000000000001</v>
      </c>
      <c r="W146" s="208">
        <f>INDEX(Jeju!$A$1:$P$263,W$5,$C146)/1000</f>
        <v>0.78</v>
      </c>
      <c r="X146" s="7">
        <f>INDEX(Jeju!$A$1:$P$263,X$5,$C146)/1000</f>
        <v>0.51200000000000001</v>
      </c>
      <c r="Y146" s="7">
        <f>INDEX(Jeju!$A$1:$P$263,Y$5,$C146)/1000</f>
        <v>0.92879999999999996</v>
      </c>
      <c r="Z146" s="7">
        <f>INDEX(Jeju!$A$1:$P$263,Z$5,$C146)/1000</f>
        <v>0.66300000000000003</v>
      </c>
      <c r="AA146" s="7">
        <f>INDEX(Jeju!$A$1:$P$263,AA$5,$C146)/1000</f>
        <v>0.629</v>
      </c>
      <c r="AB146" s="7">
        <f>INDEX(Jeju!$A$1:$P$263,AB$5,$C146)/1000</f>
        <v>0.45700000000000002</v>
      </c>
      <c r="AC146" s="7">
        <f>INDEX(Jeju!$A$1:$P$263,AC$5,$C146)/1000</f>
        <v>0.187</v>
      </c>
      <c r="AD146" s="7">
        <f>INDEX(Jeju!$A$1:$P$263,AD$5,$C146)/1000</f>
        <v>2.0019999999999998</v>
      </c>
      <c r="AE146" s="7">
        <f>INDEX(Jeju!$A$1:$P$263,AE$5,$C146)/1000</f>
        <v>0.60699999999999998</v>
      </c>
      <c r="AF146" s="7">
        <f>INDEX(Jeju!$A$1:$P$263,AF$5,$C146)/1000</f>
        <v>0.71099999999999997</v>
      </c>
      <c r="AG146" s="7">
        <f>INDEX(Jeju!$A$1:$P$263,AG$5,$C146)/1000</f>
        <v>1.6325999999999998</v>
      </c>
      <c r="AH146" s="7">
        <f>INDEX(Jeju!$A$1:$P$263,AH$5,$C146)/1000</f>
        <v>1.6605999999999999</v>
      </c>
      <c r="AI146" s="7">
        <f>INDEX(Jeju!$A$1:$P$263,AI$5,$C146)/1000</f>
        <v>0.98499999999999999</v>
      </c>
      <c r="AJ146" s="7">
        <f>INDEX(Jeju!$A$1:$P$263,AJ$5,$C146)/1000</f>
        <v>0.94399999999999995</v>
      </c>
      <c r="AK146" s="7">
        <f>INDEX(Jeju!$A$1:$P$263,AK$5,$C146)/1000</f>
        <v>1.198</v>
      </c>
      <c r="AL146" s="7">
        <f>INDEX(Jeju!$A$1:$P$263,AL$5,$C146)/1000</f>
        <v>2.282</v>
      </c>
      <c r="AM146" s="7">
        <f>INDEX(Jeju!$A$1:$P$263,AM$5,$C146)/1000</f>
        <v>0.751</v>
      </c>
      <c r="AN146" s="7">
        <f>INDEX(Jeju!$A$1:$P$263,AN$5,$C146)/1000</f>
        <v>0.83399999999999996</v>
      </c>
      <c r="AO146" s="7">
        <f>INDEX(Jeju!$A$1:$P$263,AO$5,$C146)/1000</f>
        <v>0.59499999999999997</v>
      </c>
      <c r="AP146" s="7">
        <f>INDEX(Jeju!$A$1:$P$263,AP$5,$C146)/1000</f>
        <v>0.55200000000000005</v>
      </c>
      <c r="AQ146" s="7">
        <f>INDEX(Jeju!$A$1:$P$263,AQ$5,$C146)/1000</f>
        <v>0.19500000000000001</v>
      </c>
      <c r="AR146" s="7">
        <f>INDEX(Jeju!$A$1:$P$263,AR$5,$C146)/1000</f>
        <v>1.2589999999999999</v>
      </c>
      <c r="AS146" s="7">
        <f>INDEX(Jeju!$A$1:$P$263,AS$5,$C146)/1000</f>
        <v>1.36</v>
      </c>
      <c r="AT146" s="7">
        <f>INDEX(Jeju!$A$1:$P$263,AT$5,$C146)/1000</f>
        <v>1.7010000000000001</v>
      </c>
      <c r="AU146" s="7">
        <f>INDEX(Jeju!$A$1:$P$263,AU$5,$C146)/1000</f>
        <v>1.0569999999999999</v>
      </c>
      <c r="AV146" s="7">
        <f>INDEX(Jeju!$A$1:$P$263,AV$5,$C146)/1000</f>
        <v>2.2010000000000001</v>
      </c>
      <c r="AW146" s="7">
        <f>INDEX(Jeju!$A$1:$P$263,AW$5,$C146)/1000</f>
        <v>2.3159999999999998</v>
      </c>
      <c r="AX146" s="7">
        <f>INDEX(Jeju!$A$1:$P$263,AX$5,$C146)/1000</f>
        <v>1.33</v>
      </c>
      <c r="AY146" s="7">
        <f>INDEX(Jeju!$A$1:$P$263,AY$5,$C146)/1000</f>
        <v>1.6140000000000001</v>
      </c>
      <c r="AZ146" s="7">
        <f>INDEX(Jeju!$A$1:$P$263,AZ$5,$C146)/1000</f>
        <v>1.6950000000000001</v>
      </c>
      <c r="BA146" s="7">
        <f>INDEX(Jeju!$A$1:$P$263,BA$5,$C146)/1000</f>
        <v>2.8250000000000002</v>
      </c>
      <c r="BB146" s="7">
        <f>INDEX(Jeju!$A$1:$P$263,BB$5,$C146)/1000</f>
        <v>2.67</v>
      </c>
      <c r="BC146" s="7">
        <f>INDEX(Jeju!$A$1:$P$263,BC$5,$C146)/1000</f>
        <v>2.4</v>
      </c>
      <c r="BD146" s="7">
        <f>INDEX(Jeju!$A$1:$P$263,BD$5,$C146)/1000</f>
        <v>2.8969999999999998</v>
      </c>
      <c r="BE146" s="7">
        <f>INDEX(Jeju!$A$1:$P$263,BE$5,$C146)/1000</f>
        <v>2.19</v>
      </c>
      <c r="BF146" s="7">
        <f>INDEX(Jeju!$A$1:$P$263,BF$5,$C146)/1000</f>
        <v>2</v>
      </c>
      <c r="BG146" s="7">
        <f>INDEX(Jeju!$A$1:$P$263,BG$5,$C146)/1000</f>
        <v>2.3250000000000002</v>
      </c>
      <c r="BH146" s="7">
        <f>INDEX(Jeju!$A$1:$P$263,BH$5,$C146)/1000</f>
        <v>2.468</v>
      </c>
      <c r="BI146" s="482">
        <f>INDEX(Jeju!$A$1:$P$263,BI$5,$C146)/1000</f>
        <v>2.7290000000000001</v>
      </c>
      <c r="BJ146" s="482">
        <f>INDEX(Jeju!$A$1:$P$263,BJ$5,$C146)/1000</f>
        <v>3.589</v>
      </c>
      <c r="BK146" s="482">
        <f>INDEX(Jeju!$A$1:$P$263,BK$5,$C146)/1000</f>
        <v>1.6879999999999999</v>
      </c>
      <c r="BL146" s="482">
        <f>INDEX(Jeju!$A$1:$P$263,BL$5,$C146)/1000</f>
        <v>1.3939999999999999</v>
      </c>
      <c r="BM146" s="482">
        <f>INDEX(Jeju!$A$1:$P$263,BM$5,$C146)/1000</f>
        <v>2.032</v>
      </c>
      <c r="BN146" s="482">
        <f>INDEX(Jeju!$A$1:$P$263,BN$5,$C146)/1000</f>
        <v>3.4780000000000002</v>
      </c>
      <c r="BO146" s="737">
        <f>INDEX(Jeju!$A$1:$P$263,BO$5,$C146)/1000</f>
        <v>2.5760000000000001</v>
      </c>
      <c r="BP146" s="482">
        <f>INDEX(Jeju!$A$1:$P$263,BP$5,$C146)/1000</f>
        <v>4.3159999999999998</v>
      </c>
      <c r="BQ146" s="482">
        <f>INDEX(Jeju!$A$1:$P$263,BQ$5,$C146)/1000</f>
        <v>4.0039999999999996</v>
      </c>
      <c r="BR146" s="482">
        <f>INDEX(Jeju!$A$1:$P$263,BR$5,$C146)/1000</f>
        <v>1.62906</v>
      </c>
      <c r="BS146" s="482">
        <f>INDEX(Jeju!$A$1:$P$263,BS$5,$C146)/1000</f>
        <v>1.3071900000000001</v>
      </c>
      <c r="BT146" s="482">
        <f>INDEX(Jeju!$A$1:$P$263,BT$5,$C146)/1000</f>
        <v>2.851</v>
      </c>
      <c r="BU146" s="482">
        <f>INDEX(Jeju!$A$1:$P$263,BU$5,$C146)/1000</f>
        <v>2.5550000000000002</v>
      </c>
      <c r="BV146" s="482">
        <f>INDEX(Jeju!$A$1:$P$263,BV$5,$C146)/1000</f>
        <v>1.83</v>
      </c>
      <c r="BW146" s="482">
        <f>INDEX(Jeju!$A$1:$P$263,BW$5,$C146)/1000</f>
        <v>1.3149999999999999</v>
      </c>
      <c r="BX146" s="482">
        <f>INDEX(Jeju!$A$1:$P$263,BX$5,$C146)/1000</f>
        <v>2.5350000000000001</v>
      </c>
      <c r="BY146" s="482">
        <f>INDEX(Jeju!$A$1:$P$263,BY$5,$C146)/1000</f>
        <v>3.4352800000000001</v>
      </c>
      <c r="BZ146" s="482">
        <f>INDEX(Jeju!$A$1:$P$263,BZ$5,$C146)/1000</f>
        <v>4.9009999999999998</v>
      </c>
      <c r="CA146" s="737">
        <f>INDEX(Jeju!$A$1:$P$263,CA$5,$C146)/1000</f>
        <v>2.2625799999999998</v>
      </c>
      <c r="CB146" s="482">
        <f>INDEX(Jeju!$A$1:$P$263,CB$5,$C146)/1000</f>
        <v>4.5347900000000001</v>
      </c>
      <c r="CC146" s="482">
        <f>INDEX(Jeju!$A$1:$P$263,CC$5,$C146)/1000</f>
        <v>2.6965400000000002</v>
      </c>
      <c r="CD146" s="482">
        <f>INDEX(Jeju!$A$1:$P$263,CD$5,$C146)/1000</f>
        <v>1.1897599999999999</v>
      </c>
      <c r="CE146" s="482">
        <f>INDEX(Jeju!$A$1:$P$263,CE$5,$C146)/1000</f>
        <v>1.7270399999999999</v>
      </c>
      <c r="CF146" s="482">
        <f>INDEX(Jeju!$A$1:$P$263,CF$5,$C146)/1000</f>
        <v>1.0462400000000001</v>
      </c>
      <c r="CG146" s="482">
        <f>INDEX(Jeju!$A$1:$P$263,CG$5,$C146)/1000</f>
        <v>2.0052099999999999</v>
      </c>
      <c r="CH146" s="482">
        <f>INDEX(Jeju!$A$1:$P$263,CH$5,$C146)/1000</f>
        <v>1.19591</v>
      </c>
      <c r="CI146" s="482">
        <f>INDEX(Jeju!$A$1:$P$263,CI$5,$C146)/1000</f>
        <v>0.39843000000000001</v>
      </c>
      <c r="CJ146" s="482">
        <f>INDEX(Jeju!$A$1:$P$263,CJ$5,$C146)/1000</f>
        <v>1.0422</v>
      </c>
      <c r="CK146" s="482">
        <f>INDEX(Jeju!$A$1:$P$263,CK$5,$C146)/1000</f>
        <v>0.63130999999999993</v>
      </c>
      <c r="CL146" s="482">
        <f>INDEX(Jeju!$A$1:$P$263,CL$5,$C146)/1000</f>
        <v>0.58387999999999995</v>
      </c>
      <c r="CM146" s="482">
        <f>INDEX(Jeju!$A$1:$P$263,CM$5,$C146)/1000</f>
        <v>2.6250100000000001</v>
      </c>
      <c r="CN146" s="482">
        <f>INDEX(Jeju!$A$1:$P$263,CN$5,$C146)/1000</f>
        <v>1.0983099999999999</v>
      </c>
      <c r="CO146" s="482">
        <f>INDEX(Jeju!$A$1:$P$263,CO$5,$C146)/1000</f>
        <v>0.80798000000000003</v>
      </c>
      <c r="CP146" s="482">
        <f>INDEX(Jeju!$A$1:$P$263,CP$5,$C146)/1000</f>
        <v>0.96435999999999999</v>
      </c>
      <c r="CQ146" s="482">
        <f>INDEX(Jeju!$A$1:$P$263,CQ$5,$C146)/1000</f>
        <v>1.1073499999999998</v>
      </c>
      <c r="CR146" s="482">
        <f>INDEX(Jeju!$A$1:$P$263,CR$5,$C146)/1000</f>
        <v>3.6755800000000001</v>
      </c>
      <c r="CS146" s="482">
        <f>INDEX(Jeju!$A$1:$P$263,CS$5,$C146)/1000</f>
        <v>1.4407699999999999</v>
      </c>
      <c r="CT146" s="482">
        <f>INDEX(Jeju!$A$1:$P$263,CT$5,$C146)/1000</f>
        <v>2.14466</v>
      </c>
      <c r="CU146" s="482">
        <f>INDEX(Jeju!$A$1:$P$263,CU$5,$C146)/1000</f>
        <v>2.6040199999999998</v>
      </c>
      <c r="CV146" s="482">
        <f>INDEX(Jeju!$A$1:$P$263,CV$5,$C146)/1000</f>
        <v>2.3046100000000003</v>
      </c>
      <c r="CW146" s="482">
        <f>INDEX(Jeju!$A$1:$P$263,CW$5,$C146)/1000</f>
        <v>3.8729400000000003</v>
      </c>
      <c r="CX146" s="482">
        <f>INDEX(Jeju!$A$1:$P$263,CX$5,$C146)/1000</f>
        <v>3.85968</v>
      </c>
      <c r="CY146" s="482">
        <f>INDEX(Jeju!$A$1:$P$263,CY$5,$C146)/1000</f>
        <v>2.1375700000000002</v>
      </c>
      <c r="CZ146" s="482">
        <f>INDEX(Jeju!$A$1:$P$263,CZ$5,$C146)/1000</f>
        <v>1.07561</v>
      </c>
      <c r="DA146" s="482">
        <f>INDEX(Jeju!$A$1:$P$263,DA$5,$C146)/1000</f>
        <v>1.9639500000000001</v>
      </c>
      <c r="DB146" s="482">
        <f>INDEX(Jeju!$A$1:$P$263,DB$5,$C146)/1000</f>
        <v>2.2282100000000002</v>
      </c>
      <c r="DC146" s="482">
        <f>INDEX(Jeju!$A$1:$P$263,DC$5,$C146)/1000</f>
        <v>2.9566699999999999</v>
      </c>
      <c r="DD146" s="482">
        <f>INDEX(Jeju!$A$1:$P$263,DD$5,$C146)/1000</f>
        <v>3.2236700000000003</v>
      </c>
      <c r="DE146" s="482">
        <f>INDEX(Jeju!$A$1:$P$263,DE$5,$C146)/1000</f>
        <v>2.5163200000000003</v>
      </c>
      <c r="DF146" s="482">
        <f>INDEX(Jeju!$A$1:$P$263,DF$5,$C146)/1000</f>
        <v>2.5861300000000003</v>
      </c>
      <c r="DG146" s="482">
        <f>INDEX(Jeju!$A$1:$P$263,DG$5,$C146)/1000</f>
        <v>2.02312</v>
      </c>
      <c r="DH146" s="482">
        <f>INDEX(Jeju!$A$1:$P$263,DH$5,$C146)/1000</f>
        <v>4.2734799999999993</v>
      </c>
      <c r="DI146" s="482">
        <f>INDEX(Jeju!$A$1:$P$263,DI$5,$C146)/1000</f>
        <v>4.6395100000000005</v>
      </c>
      <c r="DJ146" s="482">
        <f>INDEX(Jeju!$A$1:$P$263,DJ$5,$C146)/1000</f>
        <v>6.1503399999999999</v>
      </c>
      <c r="DK146" s="482">
        <f>INDEX(Jeju!$A$1:$P$263,DK$5,$C146)/1000</f>
        <v>5.79582</v>
      </c>
      <c r="DL146" s="482">
        <f>INDEX(Jeju!$A$1:$P$263,DL$5,$C146)/1000</f>
        <v>0.50548999999999999</v>
      </c>
      <c r="DM146" s="482">
        <f>INDEX(Jeju!$A$1:$P$263,DM$5,$C146)/1000</f>
        <v>2.08934</v>
      </c>
      <c r="DN146" s="482">
        <f>INDEX(Jeju!$A$1:$P$263,DN$5,$C146)/1000</f>
        <v>0.9262999999999999</v>
      </c>
      <c r="DO146" s="482">
        <f>INDEX(Jeju!$A$1:$P$263,DO$5,$C146)/1000</f>
        <v>0.79620000000000002</v>
      </c>
      <c r="DP146" s="482">
        <f>INDEX(Jeju!$A$1:$P$263,DP$5,$C146)/1000</f>
        <v>5.6957399999999998</v>
      </c>
      <c r="DQ146" s="482">
        <f>INDEX(Jeju!$A$1:$P$263,DQ$5,$C146)/1000</f>
        <v>2.3398000000000003</v>
      </c>
      <c r="DR146" s="482">
        <f>INDEX(Jeju!$A$1:$P$263,DR$5,$C146)/1000</f>
        <v>0.95604999999999996</v>
      </c>
      <c r="DS146" s="482">
        <f>INDEX(Jeju!$A$1:$P$263,DS$5,$C146)/1000</f>
        <v>0.59827999999999992</v>
      </c>
      <c r="DT146" s="482">
        <f>INDEX(Jeju!$A$1:$P$263,DT$5,$C146)/1000</f>
        <v>0.63</v>
      </c>
      <c r="DU146" s="482">
        <f>INDEX(Jeju!$A$1:$P$263,DU$5,$C146)/1000</f>
        <v>0.31688</v>
      </c>
      <c r="DV146" s="482">
        <f>INDEX(Jeju!$A$1:$P$263,DV$5,$C146)/1000</f>
        <v>0.87391999999999992</v>
      </c>
      <c r="DW146" s="482">
        <f>INDEX(Jeju!$A$1:$P$263,DW$5,$C146)/1000</f>
        <v>1.3591800000000001</v>
      </c>
      <c r="DX146" s="482">
        <f>INDEX(Jeju!$A$1:$P$263,DX$5,$C146)/1000</f>
        <v>0.86273</v>
      </c>
      <c r="DY146" s="482">
        <f>INDEX(Jeju!$A$1:$P$263,DY$5,$C146)/1000</f>
        <v>2.7773499999999998</v>
      </c>
      <c r="DZ146" s="482">
        <f>INDEX(Jeju!$A$1:$P$263,DZ$5,$C146)/1000</f>
        <v>6.16486</v>
      </c>
      <c r="EA146" s="482">
        <f>INDEX(Jeju!$A$1:$P$263,EA$5,$C146)/1000</f>
        <v>9.3632600000000004</v>
      </c>
      <c r="EB146" s="482">
        <f>INDEX(Jeju!$A$1:$P$263,EB$5,$C146)/1000</f>
        <v>4.6258900000000001</v>
      </c>
      <c r="EC146" s="482">
        <f>INDEX(Jeju!$A$1:$P$263,EC$5,$C146)/1000</f>
        <v>5.0451499999999996</v>
      </c>
      <c r="ED146" s="482">
        <f>INDEX(Jeju!$A$1:$P$263,ED$5,$C146)/1000</f>
        <v>3.2121999999999997</v>
      </c>
      <c r="EE146" s="482">
        <f>INDEX(Jeju!$A$1:$P$263,EE$5,$C146)/1000</f>
        <v>0.31035000000000001</v>
      </c>
      <c r="EF146" s="482">
        <f>INDEX(Jeju!$A$1:$P$263,EF$5,$C146)/1000</f>
        <v>0.90519000000000005</v>
      </c>
      <c r="EG146" s="482">
        <f>INDEX(Jeju!$A$1:$P$263,EG$5,$C146)/1000</f>
        <v>0.14233000000000001</v>
      </c>
      <c r="EH146" s="482">
        <f>INDEX(Jeju!$A$1:$P$263,EH$5,$C146)/1000</f>
        <v>0.31511</v>
      </c>
      <c r="EI146" s="482">
        <f>INDEX(Jeju!$A$1:$P$263,EI$5,$C146)/1000</f>
        <v>0.2437</v>
      </c>
      <c r="EJ146" s="482">
        <f>INDEX(Jeju!$A$1:$P$263,EJ$5,$C146)/1000</f>
        <v>0.67386000000000001</v>
      </c>
      <c r="EK146" s="482">
        <f>INDEX(Jeju!$A$1:$P$263,EK$5,$C146)/1000</f>
        <v>1.32948</v>
      </c>
      <c r="EL146" s="482">
        <f>INDEX(Jeju!$A$1:$P$263,EL$5,$C146)/1000</f>
        <v>1.2508699999999999</v>
      </c>
      <c r="EM146" s="482">
        <f>INDEX(Jeju!$A$1:$P$263,EM$5,$C146)/1000</f>
        <v>0.72287000000000001</v>
      </c>
      <c r="EN146" s="482">
        <f>INDEX(Jeju!$A$1:$P$263,EN$5,$C146)/1000</f>
        <v>0.62551000000000001</v>
      </c>
      <c r="EO146" s="482">
        <f>INDEX(Jeju!$A$1:$P$263,EO$5,$C146)/1000</f>
        <v>0.96939999999999993</v>
      </c>
      <c r="EP146" s="482">
        <f>INDEX(Jeju!$A$1:$P$263,EP$5,$C146)/1000</f>
        <v>0.75046000000000002</v>
      </c>
      <c r="EQ146" s="482">
        <f>INDEX(Jeju!$A$1:$P$263,EQ$5,$C146)/1000</f>
        <v>1.5092099999999999</v>
      </c>
      <c r="ER146" s="482">
        <f>INDEX(Jeju!$A$1:$P$263,ER$5,$C146)/1000</f>
        <v>0.79941999999999991</v>
      </c>
      <c r="ES146" s="482">
        <f>INDEX(Jeju!$A$1:$P$263,ES$5,$C146)/1000</f>
        <v>1.1023499999999999</v>
      </c>
      <c r="ET146" s="482">
        <f>INDEX(Jeju!$A$1:$P$263,ET$5,$C146)/1000</f>
        <v>0.40088000000000001</v>
      </c>
      <c r="EU146" s="482">
        <f>INDEX(Jeju!$A$1:$P$263,EU$5,$C146)/1000</f>
        <v>0.43507999999999997</v>
      </c>
      <c r="EV146" s="482">
        <f>INDEX(Jeju!$A$1:$P$263,EV$5,$C146)/1000</f>
        <v>0.49378</v>
      </c>
      <c r="EW146" s="482">
        <f>INDEX(Jeju!$A$1:$P$263,EW$5,$C146)/1000</f>
        <v>2.5664600000000002</v>
      </c>
      <c r="EX146" s="482">
        <f>INDEX(Jeju!$A$1:$P$263,EX$5,$C146)/1000</f>
        <v>1.97499</v>
      </c>
      <c r="EY146" s="482">
        <f>INDEX(Jeju!$A$1:$P$263,EY$5,$C146)/1000</f>
        <v>1.6776600000000002</v>
      </c>
      <c r="EZ146" s="482">
        <f>INDEX(Jeju!$A$1:$P$263,EZ$5,$C146)/1000</f>
        <v>2.0430099999999998</v>
      </c>
      <c r="FA146" s="482">
        <f>INDEX(Jeju!$A$1:$P$263,FA$5,$C146)/1000</f>
        <v>0.71950000000000003</v>
      </c>
      <c r="FB146" s="482">
        <f>INDEX(Jeju!$A$1:$P$263,FB$5,$C146)/1000</f>
        <v>1.5414700000000001</v>
      </c>
      <c r="FC146" s="482">
        <f>INDEX(Jeju!$A$1:$P$263,FC$5,$C146)/1000</f>
        <v>4.4290500000000002</v>
      </c>
      <c r="FD146" s="482">
        <f>INDEX(Jeju!$A$1:$P$263,FD$5,$C146)/1000</f>
        <v>2.1023400000000003</v>
      </c>
      <c r="FE146" s="482">
        <f>INDEX(Jeju!$A$1:$P$263,FE$5,$C146)/1000</f>
        <v>2.670401</v>
      </c>
      <c r="FF146" s="482">
        <f>INDEX(Jeju!$A$1:$P$263,FF$5,$C146)/1000</f>
        <v>3.8314379999999999</v>
      </c>
      <c r="FG146" s="482">
        <f>INDEX(Jeju!$A$1:$P$263,FG$5,$C146)/1000</f>
        <v>3.0513710000000001</v>
      </c>
      <c r="FH146" s="482">
        <f>INDEX(Jeju!$A$1:$P$263,FH$5,$C146)/1000</f>
        <v>4.4585959999999991</v>
      </c>
      <c r="FI146" s="482">
        <f>INDEX(Jeju!$A$1:$P$263,FI$5,$C146)/1000</f>
        <v>3.4362629999999998</v>
      </c>
      <c r="FJ146" s="482">
        <f>INDEX(Jeju!$A$1:$P$263,FJ$5,$C146)/1000</f>
        <v>2.239884</v>
      </c>
      <c r="FK146" s="482">
        <f>INDEX(Jeju!$A$1:$P$263,FK$5,$C146)/1000</f>
        <v>4.8569399999999998</v>
      </c>
      <c r="FL146" s="482">
        <f>INDEX(Jeju!$A$1:$P$263,FL$5,$C146)/1000</f>
        <v>7.3362069999999999</v>
      </c>
      <c r="FM146" s="482">
        <f>INDEX(Jeju!$A$1:$P$263,FM$5,$C146)/1000</f>
        <v>6.8361549999999998</v>
      </c>
      <c r="FN146" s="482">
        <f>INDEX(Jeju!$A$1:$P$263,FN$5,$C146)/1000</f>
        <v>3.9313060000000002</v>
      </c>
      <c r="FO146" s="482">
        <f>INDEX(Jeju!$A$1:$P$263,FO$5,$C146)/1000</f>
        <v>2.9912899999999998</v>
      </c>
      <c r="FP146" s="482">
        <f>INDEX(Jeju!$A$1:$P$263,FP$5,$C146)/1000</f>
        <v>2.5425740000000001</v>
      </c>
      <c r="FQ146" s="482">
        <f>INDEX(Jeju!$A$1:$P$263,FQ$5,$C146)/1000</f>
        <v>3.23</v>
      </c>
      <c r="FR146" s="482">
        <f>INDEX(Jeju!$A$1:$P$263,FR$5,$C146)/1000</f>
        <v>1.2370000000000001</v>
      </c>
      <c r="FS146" s="482">
        <f>INDEX(Jeju!$A$1:$P$263,FS$5,$C146)/1000</f>
        <v>0.57199999999999995</v>
      </c>
      <c r="FT146" s="482">
        <f>INDEX(Jeju!$A$1:$P$263,FT$5,$C146)/1000</f>
        <v>0.69799999999999995</v>
      </c>
      <c r="FU146" s="482">
        <f>INDEX(Jeju!$A$1:$P$263,FU$5,$C146)/1000</f>
        <v>0.77400000000000002</v>
      </c>
      <c r="FV146" s="482">
        <f>INDEX(Jeju!$A$1:$P$263,FV$5,$C146)/1000</f>
        <v>0.64300000000000002</v>
      </c>
      <c r="FW146" s="482">
        <f>INDEX(Jeju!$A$1:$P$263,FW$5,$C146)/1000</f>
        <v>0.67500000000000004</v>
      </c>
      <c r="FX146" s="482">
        <f>INDEX(Jeju!$A$1:$P$263,FX$5,$C146)/1000</f>
        <v>0.504</v>
      </c>
      <c r="FY146" s="482">
        <f>INDEX(Jeju!$A$1:$P$263,FY$5,$C146)/1000</f>
        <v>0.82099999999999995</v>
      </c>
      <c r="FZ146" s="482">
        <f>INDEX(Jeju!$A$1:$P$263,FZ$5,$C146)/1000</f>
        <v>0.80100000000000005</v>
      </c>
      <c r="GA146" s="482">
        <f>INDEX(Jeju!$A$1:$P$263,GA$5,$C146)/1000</f>
        <v>0.94699999999999995</v>
      </c>
      <c r="GB146" s="482">
        <f>INDEX(Jeju!$A$1:$P$263,GB$5,$C146)/1000</f>
        <v>0.221</v>
      </c>
      <c r="GC146" s="482">
        <f>INDEX(Jeju!$A$1:$P$263,GC$5,$C146)/1000</f>
        <v>0.22671100000000002</v>
      </c>
      <c r="GD146" s="482">
        <f>INDEX(Jeju!$A$1:$P$263,GD$5,$C146)/1000</f>
        <v>1.2967200000000001</v>
      </c>
      <c r="GE146" s="482">
        <f>INDEX(Jeju!$A$1:$P$263,GE$5,$C146)/1000</f>
        <v>0.39662000000000003</v>
      </c>
      <c r="GF146" s="482"/>
      <c r="GG146" s="482"/>
    </row>
    <row r="147" spans="1:208">
      <c r="B147" s="197"/>
      <c r="C147" s="197">
        <f>C146+1</f>
        <v>10</v>
      </c>
      <c r="D147" s="196" t="s">
        <v>126</v>
      </c>
      <c r="E147" s="197" t="s">
        <v>127</v>
      </c>
      <c r="F147" s="209">
        <f>INDEX(Jeju!$A$1:$P$263,F$5,$C147)/1000</f>
        <v>1.052</v>
      </c>
      <c r="G147" s="209">
        <f>INDEX(Jeju!$A$1:$P$263,G$5,$C147)/1000</f>
        <v>1.1080000000000001</v>
      </c>
      <c r="H147" s="209">
        <f>INDEX(Jeju!$A$1:$P$263,H$5,$C147)/1000</f>
        <v>1.242</v>
      </c>
      <c r="I147" s="209">
        <f>INDEX(Jeju!$A$1:$P$263,I$5,$C147)/1000</f>
        <v>1.3480000000000001</v>
      </c>
      <c r="J147" s="209">
        <f>INDEX(Jeju!$A$1:$P$263,J$5,$C147)/1000</f>
        <v>1.847</v>
      </c>
      <c r="K147" s="209">
        <f>INDEX(Jeju!$A$1:$P$263,K$5,$C147)/1000</f>
        <v>2.3420000000000001</v>
      </c>
      <c r="L147" s="209">
        <f>INDEX(Jeju!$A$1:$P$263,L$5,$C147)/1000</f>
        <v>2.2160000000000002</v>
      </c>
      <c r="M147" s="209">
        <f>INDEX(Jeju!$A$1:$P$263,M$5,$C147)/1000</f>
        <v>1.49</v>
      </c>
      <c r="N147" s="209">
        <f>INDEX(Jeju!$A$1:$P$263,N$5,$C147)/1000</f>
        <v>2.2596999999999996</v>
      </c>
      <c r="O147" s="209">
        <f>INDEX(Jeju!$A$1:$P$263,O$5,$C147)/1000</f>
        <v>2.7305999999999999</v>
      </c>
      <c r="P147" s="209">
        <f>INDEX(Jeju!$A$1:$P$263,P$5,$C147)/1000</f>
        <v>2.3014000000000001</v>
      </c>
      <c r="Q147" s="209">
        <f>INDEX(Jeju!$A$1:$P$263,Q$5,$C147)/1000</f>
        <v>1.9197</v>
      </c>
      <c r="R147" s="209">
        <f>INDEX(Jeju!$A$1:$P$263,R$5,$C147)/1000</f>
        <v>2.004</v>
      </c>
      <c r="S147" s="209">
        <f>INDEX(Jeju!$A$1:$P$263,S$5,$C147)/1000</f>
        <v>1.31</v>
      </c>
      <c r="T147" s="209">
        <f>INDEX(Jeju!$A$1:$P$263,T$5,$C147)/1000</f>
        <v>1.5209999999999999</v>
      </c>
      <c r="U147" s="209">
        <f>INDEX(Jeju!$A$1:$P$263,U$5,$C147)/1000</f>
        <v>2.6589999999999998</v>
      </c>
      <c r="V147" s="209">
        <f>INDEX(Jeju!$A$1:$P$263,V$5,$C147)/1000</f>
        <v>1.7809999999999999</v>
      </c>
      <c r="W147" s="209">
        <f>INDEX(Jeju!$A$1:$P$263,W$5,$C147)/1000</f>
        <v>2.3860000000000001</v>
      </c>
      <c r="X147" s="198">
        <f>INDEX(Jeju!$A$1:$P$263,X$5,$C147)/1000</f>
        <v>2.431</v>
      </c>
      <c r="Y147" s="198">
        <f>INDEX(Jeju!$A$1:$P$263,Y$5,$C147)/1000</f>
        <v>1.8514000000000002</v>
      </c>
      <c r="Z147" s="198">
        <f>INDEX(Jeju!$A$1:$P$263,Z$5,$C147)/1000</f>
        <v>2.4239999999999999</v>
      </c>
      <c r="AA147" s="198">
        <f>INDEX(Jeju!$A$1:$P$263,AA$5,$C147)/1000</f>
        <v>2.7639999999999998</v>
      </c>
      <c r="AB147" s="198">
        <f>INDEX(Jeju!$A$1:$P$263,AB$5,$C147)/1000</f>
        <v>2.5670000000000002</v>
      </c>
      <c r="AC147" s="198">
        <f>INDEX(Jeju!$A$1:$P$263,AC$5,$C147)/1000</f>
        <v>2.2010000000000001</v>
      </c>
      <c r="AD147" s="198">
        <f>INDEX(Jeju!$A$1:$P$263,AD$5,$C147)/1000</f>
        <v>2.4350000000000001</v>
      </c>
      <c r="AE147" s="198">
        <f>INDEX(Jeju!$A$1:$P$263,AE$5,$C147)/1000</f>
        <v>1.268</v>
      </c>
      <c r="AF147" s="198">
        <f>INDEX(Jeju!$A$1:$P$263,AF$5,$C147)/1000</f>
        <v>1.9730000000000001</v>
      </c>
      <c r="AG147" s="198">
        <f>INDEX(Jeju!$A$1:$P$263,AG$5,$C147)/1000</f>
        <v>2.8119000000000001</v>
      </c>
      <c r="AH147" s="198">
        <f>INDEX(Jeju!$A$1:$P$263,AH$5,$C147)/1000</f>
        <v>3.4818000000000002</v>
      </c>
      <c r="AI147" s="198">
        <f>INDEX(Jeju!$A$1:$P$263,AI$5,$C147)/1000</f>
        <v>2.9740000000000002</v>
      </c>
      <c r="AJ147" s="198">
        <f>INDEX(Jeju!$A$1:$P$263,AJ$5,$C147)/1000</f>
        <v>3.0840000000000001</v>
      </c>
      <c r="AK147" s="198">
        <f>INDEX(Jeju!$A$1:$P$263,AK$5,$C147)/1000</f>
        <v>3.0510000000000002</v>
      </c>
      <c r="AL147" s="198">
        <f>INDEX(Jeju!$A$1:$P$263,AL$5,$C147)/1000</f>
        <v>3.484</v>
      </c>
      <c r="AM147" s="198">
        <f>INDEX(Jeju!$A$1:$P$263,AM$5,$C147)/1000</f>
        <v>4.6929999999999996</v>
      </c>
      <c r="AN147" s="198">
        <f>INDEX(Jeju!$A$1:$P$263,AN$5,$C147)/1000</f>
        <v>2.8519999999999999</v>
      </c>
      <c r="AO147" s="198">
        <f>INDEX(Jeju!$A$1:$P$263,AO$5,$C147)/1000</f>
        <v>2.919</v>
      </c>
      <c r="AP147" s="198">
        <f>INDEX(Jeju!$A$1:$P$263,AP$5,$C147)/1000</f>
        <v>1.931</v>
      </c>
      <c r="AQ147" s="198">
        <f>INDEX(Jeju!$A$1:$P$263,AQ$5,$C147)/1000</f>
        <v>2.847</v>
      </c>
      <c r="AR147" s="198">
        <f>INDEX(Jeju!$A$1:$P$263,AR$5,$C147)/1000</f>
        <v>4.0430000000000001</v>
      </c>
      <c r="AS147" s="198">
        <f>INDEX(Jeju!$A$1:$P$263,AS$5,$C147)/1000</f>
        <v>4.0369999999999999</v>
      </c>
      <c r="AT147" s="198">
        <f>INDEX(Jeju!$A$1:$P$263,AT$5,$C147)/1000</f>
        <v>6.0940000000000003</v>
      </c>
      <c r="AU147" s="198">
        <f>INDEX(Jeju!$A$1:$P$263,AU$5,$C147)/1000</f>
        <v>6.1390000000000002</v>
      </c>
      <c r="AV147" s="198">
        <f>INDEX(Jeju!$A$1:$P$263,AV$5,$C147)/1000</f>
        <v>5.242</v>
      </c>
      <c r="AW147" s="198">
        <f>INDEX(Jeju!$A$1:$P$263,AW$5,$C147)/1000</f>
        <v>5.556</v>
      </c>
      <c r="AX147" s="198">
        <f>INDEX(Jeju!$A$1:$P$263,AX$5,$C147)/1000</f>
        <v>4.8339999999999996</v>
      </c>
      <c r="AY147" s="198">
        <f>INDEX(Jeju!$A$1:$P$263,AY$5,$C147)/1000</f>
        <v>4.97</v>
      </c>
      <c r="AZ147" s="198">
        <f>INDEX(Jeju!$A$1:$P$263,AZ$5,$C147)/1000</f>
        <v>4.0350000000000001</v>
      </c>
      <c r="BA147" s="198">
        <f>INDEX(Jeju!$A$1:$P$263,BA$5,$C147)/1000</f>
        <v>4.7539999999999996</v>
      </c>
      <c r="BB147" s="198">
        <f>INDEX(Jeju!$A$1:$P$263,BB$5,$C147)/1000</f>
        <v>3.903</v>
      </c>
      <c r="BC147" s="198">
        <f>INDEX(Jeju!$A$1:$P$263,BC$5,$C147)/1000</f>
        <v>4.093</v>
      </c>
      <c r="BD147" s="198">
        <f>INDEX(Jeju!$A$1:$P$263,BD$5,$C147)/1000</f>
        <v>3.07</v>
      </c>
      <c r="BE147" s="198">
        <f>INDEX(Jeju!$A$1:$P$263,BE$5,$C147)/1000</f>
        <v>4.6842000000000006</v>
      </c>
      <c r="BF147" s="198">
        <f>INDEX(Jeju!$A$1:$P$263,BF$5,$C147)/1000</f>
        <v>4.3040000000000003</v>
      </c>
      <c r="BG147" s="198">
        <f>INDEX(Jeju!$A$1:$P$263,BG$5,$C147)/1000</f>
        <v>2.7869999999999999</v>
      </c>
      <c r="BH147" s="198">
        <f>INDEX(Jeju!$A$1:$P$263,BH$5,$C147)/1000</f>
        <v>2.2429999999999999</v>
      </c>
      <c r="BI147" s="475">
        <f>INDEX(Jeju!$A$1:$P$263,BI$5,$C147)/1000</f>
        <v>3.2250000000000001</v>
      </c>
      <c r="BJ147" s="475">
        <f>INDEX(Jeju!$A$1:$P$263,BJ$5,$C147)/1000</f>
        <v>4.774</v>
      </c>
      <c r="BK147" s="475">
        <f>INDEX(Jeju!$A$1:$P$263,BK$5,$C147)/1000</f>
        <v>5.4459999999999997</v>
      </c>
      <c r="BL147" s="475">
        <f>INDEX(Jeju!$A$1:$P$263,BL$5,$C147)/1000</f>
        <v>4.1280000000000001</v>
      </c>
      <c r="BM147" s="475">
        <f>INDEX(Jeju!$A$1:$P$263,BM$5,$C147)/1000</f>
        <v>4.125</v>
      </c>
      <c r="BN147" s="475">
        <f>INDEX(Jeju!$A$1:$P$263,BN$5,$C147)/1000</f>
        <v>4.1379999999999999</v>
      </c>
      <c r="BO147" s="747">
        <f>INDEX(Jeju!$A$1:$P$263,BO$5,$C147)/1000</f>
        <v>3.7679999999999998</v>
      </c>
      <c r="BP147" s="475">
        <f>INDEX(Jeju!$A$1:$P$263,BP$5,$C147)/1000</f>
        <v>4.2460000000000004</v>
      </c>
      <c r="BQ147" s="475">
        <f>INDEX(Jeju!$A$1:$P$263,BQ$5,$C147)/1000</f>
        <v>4.2249999999999996</v>
      </c>
      <c r="BR147" s="475">
        <f>INDEX(Jeju!$A$1:$P$263,BR$5,$C147)/1000</f>
        <v>4.5939300000000003</v>
      </c>
      <c r="BS147" s="475">
        <f>INDEX(Jeju!$A$1:$P$263,BS$5,$C147)/1000</f>
        <v>4.7741300000000004</v>
      </c>
      <c r="BT147" s="475">
        <f>INDEX(Jeju!$A$1:$P$263,BT$5,$C147)/1000</f>
        <v>5.2759999999999998</v>
      </c>
      <c r="BU147" s="475">
        <f>INDEX(Jeju!$A$1:$P$263,BU$5,$C147)/1000</f>
        <v>4.96</v>
      </c>
      <c r="BV147" s="475">
        <f>INDEX(Jeju!$A$1:$P$263,BV$5,$C147)/1000</f>
        <v>6.5090000000000003</v>
      </c>
      <c r="BW147" s="475">
        <f>INDEX(Jeju!$A$1:$P$263,BW$5,$C147)/1000</f>
        <v>6.4859999999999998</v>
      </c>
      <c r="BX147" s="475">
        <f>INDEX(Jeju!$A$1:$P$263,BX$5,$C147)/1000</f>
        <v>4.7480000000000002</v>
      </c>
      <c r="BY147" s="475">
        <f>INDEX(Jeju!$A$1:$P$263,BY$5,$C147)/1000</f>
        <v>4.3508600000000008</v>
      </c>
      <c r="BZ147" s="475">
        <f>INDEX(Jeju!$A$1:$P$263,BZ$5,$C147)/1000</f>
        <v>4.2329999999999997</v>
      </c>
      <c r="CA147" s="747">
        <f>INDEX(Jeju!$A$1:$P$263,CA$5,$C147)/1000</f>
        <v>4.0211000000000006</v>
      </c>
      <c r="CB147" s="475">
        <f>INDEX(Jeju!$A$1:$P$263,CB$5,$C147)/1000</f>
        <v>2.73489</v>
      </c>
      <c r="CC147" s="475">
        <f>INDEX(Jeju!$A$1:$P$263,CC$5,$C147)/1000</f>
        <v>2.3019400000000001</v>
      </c>
      <c r="CD147" s="475">
        <f>INDEX(Jeju!$A$1:$P$263,CD$5,$C147)/1000</f>
        <v>2.48292</v>
      </c>
      <c r="CE147" s="475">
        <f>INDEX(Jeju!$A$1:$P$263,CE$5,$C147)/1000</f>
        <v>1.8526499999999999</v>
      </c>
      <c r="CF147" s="475">
        <f>INDEX(Jeju!$A$1:$P$263,CF$5,$C147)/1000</f>
        <v>2.7989300000000004</v>
      </c>
      <c r="CG147" s="475">
        <f>INDEX(Jeju!$A$1:$P$263,CG$5,$C147)/1000</f>
        <v>2.5839799999999999</v>
      </c>
      <c r="CH147" s="475">
        <f>INDEX(Jeju!$A$1:$P$263,CH$5,$C147)/1000</f>
        <v>2.65652</v>
      </c>
      <c r="CI147" s="475">
        <f>INDEX(Jeju!$A$1:$P$263,CI$5,$C147)/1000</f>
        <v>2.7373799999999999</v>
      </c>
      <c r="CJ147" s="475">
        <f>INDEX(Jeju!$A$1:$P$263,CJ$5,$C147)/1000</f>
        <v>2.6225800000000001</v>
      </c>
      <c r="CK147" s="475">
        <f>INDEX(Jeju!$A$1:$P$263,CK$5,$C147)/1000</f>
        <v>2.36883</v>
      </c>
      <c r="CL147" s="475">
        <f>INDEX(Jeju!$A$1:$P$263,CL$5,$C147)/1000</f>
        <v>2.1656300000000002</v>
      </c>
      <c r="CM147" s="475">
        <f>INDEX(Jeju!$A$1:$P$263,CM$5,$C147)/1000</f>
        <v>2.89</v>
      </c>
      <c r="CN147" s="475">
        <f>INDEX(Jeju!$A$1:$P$263,CN$5,$C147)/1000</f>
        <v>2.0794300000000003</v>
      </c>
      <c r="CO147" s="475">
        <f>INDEX(Jeju!$A$1:$P$263,CO$5,$C147)/1000</f>
        <v>2.9790000000000001</v>
      </c>
      <c r="CP147" s="475">
        <f>INDEX(Jeju!$A$1:$P$263,CP$5,$C147)/1000</f>
        <v>2.6890000000000001</v>
      </c>
      <c r="CQ147" s="475">
        <f>INDEX(Jeju!$A$1:$P$263,CQ$5,$C147)/1000</f>
        <v>3.54</v>
      </c>
      <c r="CR147" s="475">
        <f>INDEX(Jeju!$A$1:$P$263,CR$5,$C147)/1000</f>
        <v>4.83758</v>
      </c>
      <c r="CS147" s="475">
        <f>INDEX(Jeju!$A$1:$P$263,CS$5,$C147)/1000</f>
        <v>3.3290700000000002</v>
      </c>
      <c r="CT147" s="475">
        <f>INDEX(Jeju!$A$1:$P$263,CT$5,$C147)/1000</f>
        <v>4.08127</v>
      </c>
      <c r="CU147" s="475">
        <f>INDEX(Jeju!$A$1:$P$263,CU$5,$C147)/1000</f>
        <v>4.13185</v>
      </c>
      <c r="CV147" s="475">
        <f>INDEX(Jeju!$A$1:$P$263,CV$5,$C147)/1000</f>
        <v>3.95852</v>
      </c>
      <c r="CW147" s="475">
        <f>INDEX(Jeju!$A$1:$P$263,CW$5,$C147)/1000</f>
        <v>4.5859700000000005</v>
      </c>
      <c r="CX147" s="475">
        <f>INDEX(Jeju!$A$1:$P$263,CX$5,$C147)/1000</f>
        <v>4.1356500000000009</v>
      </c>
      <c r="CY147" s="475">
        <f>INDEX(Jeju!$A$1:$P$263,CY$5,$C147)/1000</f>
        <v>4.8820500000000004</v>
      </c>
      <c r="CZ147" s="475">
        <f>INDEX(Jeju!$A$1:$P$263,CZ$5,$C147)/1000</f>
        <v>5.7080599999999997</v>
      </c>
      <c r="DA147" s="475">
        <f>INDEX(Jeju!$A$1:$P$263,DA$5,$C147)/1000</f>
        <v>5.5406900000000006</v>
      </c>
      <c r="DB147" s="475">
        <f>INDEX(Jeju!$A$1:$P$263,DB$5,$C147)/1000</f>
        <v>7.4231000000000007</v>
      </c>
      <c r="DC147" s="475">
        <f>INDEX(Jeju!$A$1:$P$263,DC$5,$C147)/1000</f>
        <v>7.2642700000000007</v>
      </c>
      <c r="DD147" s="475">
        <f>INDEX(Jeju!$A$1:$P$263,DD$5,$C147)/1000</f>
        <v>7.3112299999999992</v>
      </c>
      <c r="DE147" s="475">
        <f>INDEX(Jeju!$A$1:$P$263,DE$5,$C147)/1000</f>
        <v>6.7707699999999997</v>
      </c>
      <c r="DF147" s="475">
        <f>INDEX(Jeju!$A$1:$P$263,DF$5,$C147)/1000</f>
        <v>8.1420700000000004</v>
      </c>
      <c r="DG147" s="475">
        <f>INDEX(Jeju!$A$1:$P$263,DG$5,$C147)/1000</f>
        <v>7.9647600000000001</v>
      </c>
      <c r="DH147" s="475">
        <f>INDEX(Jeju!$A$1:$P$263,DH$5,$C147)/1000</f>
        <v>7.7293900000000013</v>
      </c>
      <c r="DI147" s="475">
        <f>INDEX(Jeju!$A$1:$P$263,DI$5,$C147)/1000</f>
        <v>9.3679499999999987</v>
      </c>
      <c r="DJ147" s="475">
        <f>INDEX(Jeju!$A$1:$P$263,DJ$5,$C147)/1000</f>
        <v>8.1263400000000008</v>
      </c>
      <c r="DK147" s="475">
        <f>INDEX(Jeju!$A$1:$P$263,DK$5,$C147)/1000</f>
        <v>4.1699099999999998</v>
      </c>
      <c r="DL147" s="475">
        <f>INDEX(Jeju!$A$1:$P$263,DL$5,$C147)/1000</f>
        <v>2.3401700000000001</v>
      </c>
      <c r="DM147" s="475">
        <f>INDEX(Jeju!$A$1:$P$263,DM$5,$C147)/1000</f>
        <v>1.20892</v>
      </c>
      <c r="DN147" s="475">
        <f>INDEX(Jeju!$A$1:$P$263,DN$5,$C147)/1000</f>
        <v>1.1463299999999998</v>
      </c>
      <c r="DO147" s="475">
        <f>INDEX(Jeju!$A$1:$P$263,DO$5,$C147)/1000</f>
        <v>0.78864000000000001</v>
      </c>
      <c r="DP147" s="475">
        <f>INDEX(Jeju!$A$1:$P$263,DP$5,$C147)/1000</f>
        <v>0.84641999999999995</v>
      </c>
      <c r="DQ147" s="475">
        <f>INDEX(Jeju!$A$1:$P$263,DQ$5,$C147)/1000</f>
        <v>0.82407000000000008</v>
      </c>
      <c r="DR147" s="475">
        <f>INDEX(Jeju!$A$1:$P$263,DR$5,$C147)/1000</f>
        <v>0.82808999999999999</v>
      </c>
      <c r="DS147" s="475">
        <f>INDEX(Jeju!$A$1:$P$263,DS$5,$C147)/1000</f>
        <v>0.41752</v>
      </c>
      <c r="DT147" s="475">
        <f>INDEX(Jeju!$A$1:$P$263,DT$5,$C147)/1000</f>
        <v>0.91300000000000003</v>
      </c>
      <c r="DU147" s="475">
        <f>INDEX(Jeju!$A$1:$P$263,DU$5,$C147)/1000</f>
        <v>1.2698700000000001</v>
      </c>
      <c r="DV147" s="475">
        <f>INDEX(Jeju!$A$1:$P$263,DV$5,$C147)/1000</f>
        <v>1.6233599999999999</v>
      </c>
      <c r="DW147" s="475">
        <f>INDEX(Jeju!$A$1:$P$263,DW$5,$C147)/1000</f>
        <v>1.4598300000000002</v>
      </c>
      <c r="DX147" s="475">
        <f>INDEX(Jeju!$A$1:$P$263,DX$5,$C147)/1000</f>
        <v>2.1178900000000005</v>
      </c>
      <c r="DY147" s="475">
        <f>INDEX(Jeju!$A$1:$P$263,DY$5,$C147)/1000</f>
        <v>0.99075000000000002</v>
      </c>
      <c r="DZ147" s="475">
        <f>INDEX(Jeju!$A$1:$P$263,DZ$5,$C147)/1000</f>
        <v>1.0437000000000001</v>
      </c>
      <c r="EA147" s="475">
        <f>INDEX(Jeju!$A$1:$P$263,EA$5,$C147)/1000</f>
        <v>1.0948699999999998</v>
      </c>
      <c r="EB147" s="475">
        <f>INDEX(Jeju!$A$1:$P$263,EB$5,$C147)/1000</f>
        <v>0.57808999999999988</v>
      </c>
      <c r="EC147" s="475">
        <f>INDEX(Jeju!$A$1:$P$263,EC$5,$C147)/1000</f>
        <v>0.46910000000000002</v>
      </c>
      <c r="ED147" s="475">
        <f>INDEX(Jeju!$A$1:$P$263,ED$5,$C147)/1000</f>
        <v>0.40823999999999999</v>
      </c>
      <c r="EE147" s="475">
        <f>INDEX(Jeju!$A$1:$P$263,EE$5,$C147)/1000</f>
        <v>1.01935</v>
      </c>
      <c r="EF147" s="475">
        <f>INDEX(Jeju!$A$1:$P$263,EF$5,$C147)/1000</f>
        <v>1.2699699999999998</v>
      </c>
      <c r="EG147" s="475">
        <f>INDEX(Jeju!$A$1:$P$263,EG$5,$C147)/1000</f>
        <v>1.18849</v>
      </c>
      <c r="EH147" s="475">
        <f>INDEX(Jeju!$A$1:$P$263,EH$5,$C147)/1000</f>
        <v>1.466</v>
      </c>
      <c r="EI147" s="475">
        <f>INDEX(Jeju!$A$1:$P$263,EI$5,$C147)/1000</f>
        <v>1.2186600000000001</v>
      </c>
      <c r="EJ147" s="475">
        <f>INDEX(Jeju!$A$1:$P$263,EJ$5,$C147)/1000</f>
        <v>1.6569700000000001</v>
      </c>
      <c r="EK147" s="475">
        <f>INDEX(Jeju!$A$1:$P$263,EK$5,$C147)/1000</f>
        <v>2.2485399999999998</v>
      </c>
      <c r="EL147" s="475">
        <f>INDEX(Jeju!$A$1:$P$263,EL$5,$C147)/1000</f>
        <v>1.5431600000000001</v>
      </c>
      <c r="EM147" s="475">
        <f>INDEX(Jeju!$A$1:$P$263,EM$5,$C147)/1000</f>
        <v>1.42963</v>
      </c>
      <c r="EN147" s="475">
        <f>INDEX(Jeju!$A$1:$P$263,EN$5,$C147)/1000</f>
        <v>1.3056400000000001</v>
      </c>
      <c r="EO147" s="475">
        <f>INDEX(Jeju!$A$1:$P$263,EO$5,$C147)/1000</f>
        <v>1.3380000000000001</v>
      </c>
      <c r="EP147" s="475">
        <f>INDEX(Jeju!$A$1:$P$263,EP$5,$C147)/1000</f>
        <v>1.8620000000000001</v>
      </c>
      <c r="EQ147" s="475">
        <f>INDEX(Jeju!$A$1:$P$263,EQ$5,$C147)/1000</f>
        <v>1.881</v>
      </c>
      <c r="ER147" s="475">
        <f>INDEX(Jeju!$A$1:$P$263,ER$5,$C147)/1000</f>
        <v>1.756</v>
      </c>
      <c r="ES147" s="475">
        <f>INDEX(Jeju!$A$1:$P$263,ES$5,$C147)/1000</f>
        <v>2.2559999999999998</v>
      </c>
      <c r="ET147" s="475">
        <f>INDEX(Jeju!$A$1:$P$263,ET$5,$C147)/1000</f>
        <v>2.4129999999999998</v>
      </c>
      <c r="EU147" s="475">
        <f>INDEX(Jeju!$A$1:$P$263,EU$5,$C147)/1000</f>
        <v>1.897</v>
      </c>
      <c r="EV147" s="475">
        <f>INDEX(Jeju!$A$1:$P$263,EV$5,$C147)/1000</f>
        <v>2.0979999999999999</v>
      </c>
      <c r="EW147" s="475">
        <f>INDEX(Jeju!$A$1:$P$263,EW$5,$C147)/1000</f>
        <v>2.633</v>
      </c>
      <c r="EX147" s="475">
        <f>INDEX(Jeju!$A$1:$P$263,EX$5,$C147)/1000</f>
        <v>2.4</v>
      </c>
      <c r="EY147" s="475">
        <f>INDEX(Jeju!$A$1:$P$263,EY$5,$C147)/1000</f>
        <v>2.6829999999999998</v>
      </c>
      <c r="EZ147" s="475">
        <f>INDEX(Jeju!$A$1:$P$263,EZ$5,$C147)/1000</f>
        <v>2.1640000000000001</v>
      </c>
      <c r="FA147" s="475">
        <f>INDEX(Jeju!$A$1:$P$263,FA$5,$C147)/1000</f>
        <v>2.2490000000000001</v>
      </c>
      <c r="FB147" s="475">
        <f>INDEX(Jeju!$A$1:$P$263,FB$5,$C147)/1000</f>
        <v>2.88</v>
      </c>
      <c r="FC147" s="475">
        <f>INDEX(Jeju!$A$1:$P$263,FC$5,$C147)/1000</f>
        <v>2.6120000000000001</v>
      </c>
      <c r="FD147" s="475">
        <f>INDEX(Jeju!$A$1:$P$263,FD$5,$C147)/1000</f>
        <v>3.2429999999999999</v>
      </c>
      <c r="FE147" s="475">
        <f>INDEX(Jeju!$A$1:$P$263,FE$5,$C147)/1000</f>
        <v>3.177</v>
      </c>
      <c r="FF147" s="475">
        <f>INDEX(Jeju!$A$1:$P$263,FF$5,$C147)/1000</f>
        <v>3.1760000000000002</v>
      </c>
      <c r="FG147" s="475">
        <f>INDEX(Jeju!$A$1:$P$263,FG$5,$C147)/1000</f>
        <v>3.2949999999999999</v>
      </c>
      <c r="FH147" s="475">
        <f>INDEX(Jeju!$A$1:$P$263,FH$5,$C147)/1000</f>
        <v>3.4889999999999999</v>
      </c>
      <c r="FI147" s="475">
        <f>INDEX(Jeju!$A$1:$P$263,FI$5,$C147)/1000</f>
        <v>4.24</v>
      </c>
      <c r="FJ147" s="475">
        <f>INDEX(Jeju!$A$1:$P$263,FJ$5,$C147)/1000</f>
        <v>4.25</v>
      </c>
      <c r="FK147" s="475">
        <f>INDEX(Jeju!$A$1:$P$263,FK$5,$C147)/1000</f>
        <v>3.3439999999999999</v>
      </c>
      <c r="FL147" s="475">
        <f>INDEX(Jeju!$A$1:$P$263,FL$5,$C147)/1000</f>
        <v>5.7590000000000003</v>
      </c>
      <c r="FM147" s="475">
        <f>INDEX(Jeju!$A$1:$P$263,FM$5,$C147)/1000</f>
        <v>5.056</v>
      </c>
      <c r="FN147" s="475">
        <f>INDEX(Jeju!$A$1:$P$263,FN$5,$C147)/1000</f>
        <v>3.3380000000000001</v>
      </c>
      <c r="FO147" s="475">
        <f>INDEX(Jeju!$A$1:$P$263,FO$5,$C147)/1000</f>
        <v>3.427</v>
      </c>
      <c r="FP147" s="475">
        <f>INDEX(Jeju!$A$1:$P$263,FP$5,$C147)/1000</f>
        <v>4.9729999999999999</v>
      </c>
      <c r="FQ147" s="475">
        <f>INDEX(Jeju!$A$1:$P$263,FQ$5,$C147)/1000</f>
        <v>3.8010000000000002</v>
      </c>
      <c r="FR147" s="475">
        <f>INDEX(Jeju!$A$1:$P$263,FR$5,$C147)/1000</f>
        <v>3.9</v>
      </c>
      <c r="FS147" s="475">
        <f>INDEX(Jeju!$A$1:$P$263,FS$5,$C147)/1000</f>
        <v>2.9830000000000001</v>
      </c>
      <c r="FT147" s="475">
        <f>INDEX(Jeju!$A$1:$P$263,FT$5,$C147)/1000</f>
        <v>4.7610000000000001</v>
      </c>
      <c r="FU147" s="475">
        <f>INDEX(Jeju!$A$1:$P$263,FU$5,$C147)/1000</f>
        <v>4.8559999999999999</v>
      </c>
      <c r="FV147" s="475">
        <f>INDEX(Jeju!$A$1:$P$263,FV$5,$C147)/1000</f>
        <v>4.601</v>
      </c>
      <c r="FW147" s="475">
        <f>INDEX(Jeju!$A$1:$P$263,FW$5,$C147)/1000</f>
        <v>5.242</v>
      </c>
      <c r="FX147" s="475">
        <f>INDEX(Jeju!$A$1:$P$263,FX$5,$C147)/1000</f>
        <v>5.6440000000000001</v>
      </c>
      <c r="FY147" s="475">
        <f>INDEX(Jeju!$A$1:$P$263,FY$5,$C147)/1000</f>
        <v>5.5220000000000002</v>
      </c>
      <c r="FZ147" s="475">
        <f>INDEX(Jeju!$A$1:$P$263,FZ$5,$C147)/1000</f>
        <v>5.8860000000000001</v>
      </c>
      <c r="GA147" s="475">
        <f>INDEX(Jeju!$A$1:$P$263,GA$5,$C147)/1000</f>
        <v>8.74</v>
      </c>
      <c r="GB147" s="475">
        <f>INDEX(Jeju!$A$1:$P$263,GB$5,$C147)/1000</f>
        <v>7.4960000000000004</v>
      </c>
      <c r="GC147" s="475">
        <f>INDEX(Jeju!$A$1:$P$263,GC$5,$C147)/1000</f>
        <v>6.4448719999999993</v>
      </c>
      <c r="GD147" s="475">
        <f>INDEX(Jeju!$A$1:$P$263,GD$5,$C147)/1000</f>
        <v>9.1081459339999995</v>
      </c>
      <c r="GE147" s="475">
        <f>INDEX(Jeju!$A$1:$P$263,GE$5,$C147)/1000</f>
        <v>6.7154660380000006</v>
      </c>
      <c r="GF147" s="1043"/>
      <c r="GG147" s="1043"/>
    </row>
    <row r="148" spans="1:208" s="173" customFormat="1">
      <c r="A148" s="11"/>
      <c r="B148" s="187"/>
      <c r="C148" s="187">
        <f>Jeju!C$1</f>
        <v>3</v>
      </c>
      <c r="D148" s="459" t="s">
        <v>464</v>
      </c>
      <c r="E148" s="187" t="s">
        <v>465</v>
      </c>
      <c r="F148" s="305">
        <f>INDEX(Jeju!$A$1:$P$95,F$5,$C148)/1000</f>
        <v>0</v>
      </c>
      <c r="G148" s="305">
        <f>INDEX(Jeju!$A$1:$P$95,G$5,$C148)/1000</f>
        <v>0</v>
      </c>
      <c r="H148" s="305">
        <f>INDEX(Jeju!$A$1:$P$95,H$5,$C148)/1000</f>
        <v>0</v>
      </c>
      <c r="I148" s="305">
        <f>INDEX(Jeju!$A$1:$P$95,I$5,$C148)/1000</f>
        <v>0</v>
      </c>
      <c r="J148" s="305">
        <f>INDEX(Jeju!$A$1:$P$95,J$5,$C148)/1000</f>
        <v>0</v>
      </c>
      <c r="K148" s="305">
        <f>INDEX(Jeju!$A$1:$P$95,K$5,$C148)/1000</f>
        <v>0</v>
      </c>
      <c r="L148" s="305">
        <f>INDEX(Jeju!$A$1:$P$95,L$5,$C148)/1000</f>
        <v>0</v>
      </c>
      <c r="M148" s="305">
        <f>INDEX(Jeju!$A$1:$P$95,M$5,$C148)/1000</f>
        <v>0</v>
      </c>
      <c r="N148" s="305">
        <f>INDEX(Jeju!$A$1:$P$95,N$5,$C148)/1000</f>
        <v>0</v>
      </c>
      <c r="O148" s="305">
        <f>INDEX(Jeju!$A$1:$P$95,O$5,$C148)/1000</f>
        <v>0</v>
      </c>
      <c r="P148" s="305">
        <f>INDEX(Jeju!$A$1:$P$95,P$5,$C148)/1000</f>
        <v>0</v>
      </c>
      <c r="Q148" s="305">
        <f>INDEX(Jeju!$A$1:$P$95,Q$5,$C148)/1000</f>
        <v>0</v>
      </c>
      <c r="R148" s="305">
        <f>INDEX(Jeju!$A$1:$P$95,R$5,$C148)/1000</f>
        <v>0</v>
      </c>
      <c r="S148" s="305">
        <f>INDEX(Jeju!$A$1:$P$95,S$5,$C148)/1000</f>
        <v>0</v>
      </c>
      <c r="T148" s="305">
        <f>INDEX(Jeju!$A$1:$P$95,T$5,$C148)/1000</f>
        <v>0</v>
      </c>
      <c r="U148" s="305">
        <f>INDEX(Jeju!$A$1:$P$95,U$5,$C148)/1000</f>
        <v>0</v>
      </c>
      <c r="V148" s="305">
        <f>INDEX(Jeju!$A$1:$P$95,V$5,$C148)/1000</f>
        <v>0</v>
      </c>
      <c r="W148" s="305">
        <f>INDEX(Jeju!$A$1:$P$95,W$5,$C148)/1000</f>
        <v>0</v>
      </c>
      <c r="X148" s="175">
        <f>INDEX(Jeju!$A$1:$P$95,X$5,$C148)/1000</f>
        <v>0</v>
      </c>
      <c r="Y148" s="175">
        <f>INDEX(Jeju!$A$1:$P$95,Y$5,$C148)/1000</f>
        <v>0</v>
      </c>
      <c r="Z148" s="175">
        <f>INDEX(Jeju!$A$1:$P$95,Z$5,$C148)/1000</f>
        <v>0</v>
      </c>
      <c r="AA148" s="175">
        <f>INDEX(Jeju!$A$1:$P$95,AA$5,$C148)/1000</f>
        <v>0</v>
      </c>
      <c r="AB148" s="175">
        <f>INDEX(Jeju!$A$1:$P$95,AB$5,$C148)/1000</f>
        <v>0</v>
      </c>
      <c r="AC148" s="175">
        <f>INDEX(Jeju!$A$1:$P$95,AC$5,$C148)/1000</f>
        <v>0</v>
      </c>
      <c r="AD148" s="175">
        <f>INDEX(Jeju!$A$1:$P$95,AD$5,$C148)/1000</f>
        <v>0</v>
      </c>
      <c r="AE148" s="175">
        <f>INDEX(Jeju!$A$1:$P$95,AE$5,$C148)/1000</f>
        <v>0</v>
      </c>
      <c r="AF148" s="175">
        <f>INDEX(Jeju!$A$1:$P$95,AF$5,$C148)/1000</f>
        <v>0</v>
      </c>
      <c r="AG148" s="175">
        <f>INDEX(Jeju!$A$1:$P$95,AG$5,$C148)/1000</f>
        <v>0</v>
      </c>
      <c r="AH148" s="175">
        <f>INDEX(Jeju!$A$1:$P$95,AH$5,$C148)/1000</f>
        <v>0</v>
      </c>
      <c r="AI148" s="175">
        <f>INDEX(Jeju!$A$1:$P$95,AI$5,$C148)/1000</f>
        <v>0</v>
      </c>
      <c r="AJ148" s="175">
        <f>INDEX(Jeju!$A$1:$P$95,AJ$5,$C148)/1000</f>
        <v>0</v>
      </c>
      <c r="AK148" s="175">
        <f>INDEX(Jeju!$A$1:$P$95,AK$5,$C148)/1000</f>
        <v>0</v>
      </c>
      <c r="AL148" s="175">
        <f>INDEX(Jeju!$A$1:$P$95,AL$5,$C148)/1000</f>
        <v>0</v>
      </c>
      <c r="AM148" s="175">
        <f>INDEX(Jeju!$A$1:$P$95,AM$5,$C148)/1000</f>
        <v>0</v>
      </c>
      <c r="AN148" s="175">
        <f>INDEX(Jeju!$A$1:$P$95,AN$5,$C148)/1000</f>
        <v>0</v>
      </c>
      <c r="AO148" s="175">
        <f>INDEX(Jeju!$A$1:$P$95,AO$5,$C148)/1000</f>
        <v>0</v>
      </c>
      <c r="AP148" s="175">
        <f>INDEX(Jeju!$A$1:$P$95,AP$5,$C148)/1000</f>
        <v>0</v>
      </c>
      <c r="AQ148" s="175">
        <f>INDEX(Jeju!$A$1:$P$95,AQ$5,$C148)/1000</f>
        <v>0</v>
      </c>
      <c r="AR148" s="175">
        <f>INDEX(Jeju!$A$1:$P$95,AR$5,$C148)/1000</f>
        <v>0</v>
      </c>
      <c r="AS148" s="175">
        <f>INDEX(Jeju!$A$1:$P$95,AS$5,$C148)/1000</f>
        <v>0</v>
      </c>
      <c r="AT148" s="175">
        <f>INDEX(Jeju!$A$1:$P$95,AT$5,$C148)/1000</f>
        <v>0</v>
      </c>
      <c r="AU148" s="175">
        <f>INDEX(Jeju!$A$1:$P$95,AU$5,$C148)/1000</f>
        <v>0</v>
      </c>
      <c r="AV148" s="175">
        <f>INDEX(Jeju!$A$1:$P$95,AV$5,$C148)/1000</f>
        <v>0</v>
      </c>
      <c r="AW148" s="175">
        <f>INDEX(Jeju!$A$1:$P$95,AW$5,$C148)/1000</f>
        <v>0</v>
      </c>
      <c r="AX148" s="175">
        <f>INDEX(Jeju!$A$1:$P$95,AX$5,$C148)/1000</f>
        <v>0</v>
      </c>
      <c r="AY148" s="175">
        <f>INDEX(Jeju!$A$1:$P$95,AY$5,$C148)/1000</f>
        <v>0</v>
      </c>
      <c r="AZ148" s="175">
        <f>INDEX(Jeju!$A$1:$P$95,AZ$5,$C148)/1000</f>
        <v>0</v>
      </c>
      <c r="BA148" s="175">
        <f>INDEX(Jeju!$A$1:$P$95,BA$5,$C148)/1000</f>
        <v>0</v>
      </c>
      <c r="BB148" s="175">
        <f>INDEX(Jeju!$A$1:$P$95,BB$5,$C148)/1000</f>
        <v>0</v>
      </c>
      <c r="BC148" s="175">
        <f>INDEX(Jeju!$A$1:$P$95,BC$5,$C148)/1000</f>
        <v>0</v>
      </c>
      <c r="BD148" s="175">
        <f>INDEX(Jeju!$A$1:$P$95,BD$5,$C148)/1000</f>
        <v>0</v>
      </c>
      <c r="BE148" s="175">
        <f>INDEX(Jeju!$A$1:$P$95,BE$5,$C148)/1000</f>
        <v>0</v>
      </c>
      <c r="BF148" s="175">
        <f>INDEX(Jeju!$A$1:$P$95,BF$5,$C148)/1000</f>
        <v>0</v>
      </c>
      <c r="BG148" s="175">
        <f>INDEX(Jeju!$A$1:$P$95,BG$5,$C148)/1000</f>
        <v>0</v>
      </c>
      <c r="BH148" s="175">
        <f>INDEX(Jeju!$A$1:$P$95,BH$5,$C148)/1000</f>
        <v>0</v>
      </c>
      <c r="BI148" s="478">
        <f>INDEX(Jeju!$A$1:$P$95,BI$5,$C148)/1000</f>
        <v>0</v>
      </c>
      <c r="BJ148" s="478">
        <f>INDEX(Jeju!$A$1:$P$95,BJ$5,$C148)/1000</f>
        <v>0</v>
      </c>
      <c r="BK148" s="478">
        <f>INDEX(Jeju!$A$1:$P$95,BK$5,$C148)/1000</f>
        <v>0</v>
      </c>
      <c r="BL148" s="478">
        <f>INDEX(Jeju!$A$1:$P$95,BL$5,$C148)/1000</f>
        <v>0</v>
      </c>
      <c r="BM148" s="478">
        <f>INDEX(Jeju!$A$1:$P$95,BM$5,$C148)/1000</f>
        <v>0</v>
      </c>
      <c r="BN148" s="478">
        <f>INDEX(Jeju!$A$1:$P$95,BN$5,$C148)/1000</f>
        <v>0</v>
      </c>
      <c r="BO148" s="735">
        <f>INDEX(Jeju!$A$1:$P$95,BO$5,$C148)/1000</f>
        <v>0</v>
      </c>
      <c r="BP148" s="478">
        <f>INDEX(Jeju!$A$1:$P$95,BP$5,$C148)/1000</f>
        <v>0</v>
      </c>
      <c r="BQ148" s="478">
        <f>INDEX(Jeju!$A$1:$P$95,BQ$5,$C148)/1000</f>
        <v>0</v>
      </c>
      <c r="BR148" s="478">
        <f>INDEX(Jeju!$A$1:$P$95,BR$5,$C148)/1000</f>
        <v>0</v>
      </c>
      <c r="BS148" s="478">
        <f>INDEX(Jeju!$A$1:$P$95,BS$5,$C148)/1000</f>
        <v>0</v>
      </c>
      <c r="BT148" s="478">
        <f>INDEX(Jeju!$A$1:$P$95,BT$5,$C148)/1000</f>
        <v>0</v>
      </c>
      <c r="BU148" s="478">
        <f>INDEX(Jeju!$A$1:$P$95,BU$5,$C148)/1000</f>
        <v>0</v>
      </c>
      <c r="BV148" s="478">
        <f>INDEX(Jeju!$A$1:$P$95,BV$5,$C148)/1000</f>
        <v>0</v>
      </c>
      <c r="BW148" s="478">
        <f>INDEX(Jeju!$A$1:$P$95,BW$5,$C148)/1000</f>
        <v>0</v>
      </c>
      <c r="BX148" s="478">
        <f>INDEX(Jeju!$A$1:$P$95,BX$5,$C148)/1000</f>
        <v>0</v>
      </c>
      <c r="BY148" s="478">
        <f>INDEX(Jeju!$A$1:$P$95,BY$5,$C148)/1000</f>
        <v>0</v>
      </c>
      <c r="BZ148" s="478">
        <f>INDEX(Jeju!$A$1:$P$95,BZ$5,$C148)/1000</f>
        <v>0</v>
      </c>
      <c r="CA148" s="735">
        <f>INDEX(Jeju!$A$1:$P$95,CA$5,$C148)/1000</f>
        <v>0</v>
      </c>
      <c r="CB148" s="478">
        <f>INDEX(Jeju!$A$1:$P$95,CB$5,$C148)/1000</f>
        <v>0</v>
      </c>
      <c r="CC148" s="478">
        <f>INDEX(Jeju!$A$1:$P$95,CC$5,$C148)/1000</f>
        <v>0</v>
      </c>
      <c r="CD148" s="478">
        <f>INDEX(Jeju!$A$1:$P$95,CD$5,$C148)/1000</f>
        <v>0</v>
      </c>
      <c r="CE148" s="478">
        <f>INDEX(Jeju!$A$1:$P$95,CE$5,$C148)/1000</f>
        <v>0</v>
      </c>
      <c r="CF148" s="478">
        <f>INDEX(Jeju!$A$1:$P$95,CF$5,$C148)/1000</f>
        <v>0</v>
      </c>
      <c r="CG148" s="478">
        <f>INDEX(Jeju!$A$1:$P$95,CG$5,$C148)/1000</f>
        <v>0</v>
      </c>
      <c r="CH148" s="478">
        <f>INDEX(Jeju!$A$1:$P$95,CH$5,$C148)/1000</f>
        <v>0</v>
      </c>
      <c r="CI148" s="478">
        <f>INDEX(Jeju!$A$1:$P$95,CI$5,$C148)/1000</f>
        <v>0</v>
      </c>
      <c r="CJ148" s="478">
        <f>INDEX(Jeju!$A$1:$P$95,CJ$5,$C148)/1000</f>
        <v>0</v>
      </c>
      <c r="CK148" s="478">
        <f>INDEX(Jeju!$A$1:$P$95,CK$5,$C148)/1000</f>
        <v>0</v>
      </c>
      <c r="CL148" s="478">
        <f>INDEX(Jeju!$A$1:$P$95,CL$5,$C148)/1000</f>
        <v>0</v>
      </c>
      <c r="CM148" s="478">
        <f>INDEX(Jeju!$A$1:$P$95,CM$5,$C148)/1000</f>
        <v>0</v>
      </c>
      <c r="CN148" s="478">
        <f>INDEX(Jeju!$A$1:$P$95,CN$5,$C148)/1000</f>
        <v>0</v>
      </c>
      <c r="CO148" s="478">
        <f>INDEX(Jeju!$A$1:$P$95,CO$5,$C148)/1000</f>
        <v>0</v>
      </c>
      <c r="CP148" s="478">
        <f>INDEX(Jeju!$A$1:$P$95,CP$5,$C148)/1000</f>
        <v>0</v>
      </c>
      <c r="CQ148" s="478">
        <f>INDEX(Jeju!$A$1:$P$95,CQ$5,$C148)/1000</f>
        <v>0</v>
      </c>
      <c r="CR148" s="478">
        <f>INDEX(Jeju!$A$1:$P$95,CR$5,$C148)/1000</f>
        <v>0</v>
      </c>
      <c r="CS148" s="478">
        <f>INDEX(Jeju!$A$1:$P$263,CS$5,$C148)/1000</f>
        <v>0</v>
      </c>
      <c r="CT148" s="478">
        <f>INDEX(Jeju!$A$1:$P$263,CT$5,$C148)/1000</f>
        <v>0</v>
      </c>
      <c r="CU148" s="478">
        <f>INDEX(Jeju!$A$1:$P$263,CU$5,$C148)/1000</f>
        <v>0</v>
      </c>
      <c r="CV148" s="478">
        <f>INDEX(Jeju!$A$1:$P$263,CV$5,$C148)/1000</f>
        <v>0</v>
      </c>
      <c r="CW148" s="478">
        <f>INDEX(Jeju!$A$1:$P$263,CW$5,$C148)/1000</f>
        <v>0</v>
      </c>
      <c r="CX148" s="478">
        <f>INDEX(Jeju!$A$1:$P$263,CX$5,$C148)/1000</f>
        <v>0</v>
      </c>
      <c r="CY148" s="478">
        <f>INDEX(Jeju!$A$1:$P$263,CY$5,$C148)/1000</f>
        <v>0</v>
      </c>
      <c r="CZ148" s="478">
        <f>INDEX(Jeju!$A$1:$P$263,CZ$5,$C148)/1000</f>
        <v>0</v>
      </c>
      <c r="DA148" s="478">
        <f>INDEX(Jeju!$A$1:$P$263,DA$5,$C148)/1000</f>
        <v>0</v>
      </c>
      <c r="DB148" s="478">
        <f>INDEX(Jeju!$A$1:$P$263,DB$5,$C148)/1000</f>
        <v>0</v>
      </c>
      <c r="DC148" s="478">
        <f>INDEX(Jeju!$A$1:$P$263,DC$5,$C148)/1000</f>
        <v>0</v>
      </c>
      <c r="DD148" s="478">
        <f>INDEX(Jeju!$A$1:$P$263,DD$5,$C148)/1000</f>
        <v>0</v>
      </c>
      <c r="DE148" s="478">
        <f>INDEX(Jeju!$A$1:$P$263,DE$5,$C148)/1000</f>
        <v>0</v>
      </c>
      <c r="DF148" s="478">
        <f>INDEX(Jeju!$A$1:$P$263,DF$5,$C148)/1000</f>
        <v>0</v>
      </c>
      <c r="DG148" s="478">
        <f>INDEX(Jeju!$A$1:$P$263,DG$5,$C148)/1000</f>
        <v>0</v>
      </c>
      <c r="DH148" s="478">
        <f>INDEX(Jeju!$A$1:$P$263,DH$5,$C148)/1000</f>
        <v>0</v>
      </c>
      <c r="DI148" s="478">
        <f>INDEX(Jeju!$A$1:$P$263,DI$5,$C148)/1000</f>
        <v>0</v>
      </c>
      <c r="DJ148" s="478">
        <f>INDEX(Jeju!$A$1:$P$263,DJ$5,$C148)/1000</f>
        <v>0</v>
      </c>
      <c r="DK148" s="478">
        <f>INDEX(Jeju!$A$1:$P$263,DK$5,$C148)/1000</f>
        <v>0</v>
      </c>
      <c r="DL148" s="478">
        <f>INDEX(Jeju!$A$1:$P$263,DL$5,$C148)/1000</f>
        <v>0</v>
      </c>
      <c r="DM148" s="478">
        <f>INDEX(Jeju!$A$1:$P$263,DM$5,$C148)/1000</f>
        <v>0</v>
      </c>
      <c r="DN148" s="478">
        <f>INDEX(Jeju!$A$1:$P$263,DN$5,$C148)/1000</f>
        <v>0</v>
      </c>
      <c r="DO148" s="478">
        <f>INDEX(Jeju!$A$1:$P$263,DO$5,$C148)/1000</f>
        <v>0</v>
      </c>
      <c r="DP148" s="478">
        <f>INDEX(Jeju!$A$1:$P$263,DP$5,$C148)/1000</f>
        <v>0</v>
      </c>
      <c r="DQ148" s="478">
        <f>INDEX(Jeju!$A$1:$P$263,DQ$5,$C148)/1000</f>
        <v>0</v>
      </c>
      <c r="DR148" s="478">
        <f>INDEX(Jeju!$A$1:$P$263,DR$5,$C148)/1000</f>
        <v>0</v>
      </c>
      <c r="DS148" s="478">
        <f>INDEX(Jeju!$A$1:$P$263,DS$5,$C148)/1000</f>
        <v>0</v>
      </c>
      <c r="DT148" s="478">
        <f>INDEX(Jeju!$A$1:$P$263,DT$5,$C148)/1000</f>
        <v>0</v>
      </c>
      <c r="DU148" s="478">
        <f>INDEX(Jeju!$A$1:$P$263,DU$5,$C148)/1000</f>
        <v>0</v>
      </c>
      <c r="DV148" s="478">
        <f>INDEX(Jeju!$A$1:$P$263,DV$5,$C148)/1000</f>
        <v>0</v>
      </c>
      <c r="DW148" s="478">
        <f>INDEX(Jeju!$A$1:$P$263,DW$5,$C148)/1000</f>
        <v>0</v>
      </c>
      <c r="DX148" s="478">
        <f>INDEX(Jeju!$A$1:$P$263,DX$5,$C148)/1000</f>
        <v>0</v>
      </c>
      <c r="DY148" s="478">
        <f>INDEX(Jeju!$A$1:$P$263,DY$5,$C148)/1000</f>
        <v>0</v>
      </c>
      <c r="DZ148" s="478">
        <f>INDEX(Jeju!$A$1:$P$263,DZ$5,$C148)/1000</f>
        <v>0</v>
      </c>
      <c r="EA148" s="478">
        <f>INDEX(Jeju!$A$1:$P$263,EA$5,$C148)/1000</f>
        <v>0</v>
      </c>
      <c r="EB148" s="478">
        <f>INDEX(Jeju!$A$1:$P$263,EB$5,$C148)/1000</f>
        <v>0</v>
      </c>
      <c r="EC148" s="478">
        <f>INDEX(Jeju!$A$1:$P$263,EC$5,$C148)/1000</f>
        <v>0</v>
      </c>
      <c r="ED148" s="478">
        <f>INDEX(Jeju!$A$1:$P$263,ED$5,$C148)/1000</f>
        <v>0</v>
      </c>
      <c r="EE148" s="478">
        <f>INDEX(Jeju!$A$1:$P$263,EE$5,$C148)/1000</f>
        <v>0</v>
      </c>
      <c r="EF148" s="478">
        <f>INDEX(Jeju!$A$1:$P$263,EF$5,$C148)/1000</f>
        <v>0</v>
      </c>
      <c r="EG148" s="478">
        <f>INDEX(Jeju!$A$1:$P$263,EG$5,$C148)/1000</f>
        <v>0</v>
      </c>
      <c r="EH148" s="478">
        <f>INDEX(Jeju!$A$1:$P$263,EH$5,$C148)/1000</f>
        <v>0</v>
      </c>
      <c r="EI148" s="478">
        <f>INDEX(Jeju!$A$1:$P$263,EI$5,$C148)/1000</f>
        <v>0</v>
      </c>
      <c r="EJ148" s="478">
        <f>INDEX(Jeju!$A$1:$P$263,EJ$5,$C148)/1000</f>
        <v>0</v>
      </c>
      <c r="EK148" s="478">
        <f>INDEX(Jeju!$A$1:$P$263,EK$5,$C148)/1000</f>
        <v>0</v>
      </c>
      <c r="EL148" s="478">
        <f>INDEX(Jeju!$A$1:$P$263,EL$5,$C148)/1000</f>
        <v>0</v>
      </c>
      <c r="EM148" s="478">
        <f>INDEX(Jeju!$A$1:$P$263,EM$5,$C148)/1000</f>
        <v>0</v>
      </c>
      <c r="EN148" s="478">
        <f>INDEX(Jeju!$A$1:$P$263,EN$5,$C148)/1000</f>
        <v>0</v>
      </c>
      <c r="EO148" s="478">
        <f>INDEX(Jeju!$A$1:$P$263,EO$5,$C148)/1000</f>
        <v>0</v>
      </c>
      <c r="EP148" s="478">
        <f>INDEX(Jeju!$A$1:$P$263,EP$5,$C148)/1000</f>
        <v>0</v>
      </c>
      <c r="EQ148" s="478">
        <f>INDEX(Jeju!$A$1:$P$263,EQ$5,$C148)/1000</f>
        <v>0</v>
      </c>
      <c r="ER148" s="478">
        <f>INDEX(Jeju!$A$1:$P$263,ER$5,$C148)/1000</f>
        <v>0</v>
      </c>
      <c r="ES148" s="478">
        <f>INDEX(Jeju!$A$1:$P$263,ES$5,$C148)/1000</f>
        <v>0</v>
      </c>
      <c r="ET148" s="478">
        <f>INDEX(Jeju!$A$1:$P$263,ET$5,$C148)/1000</f>
        <v>0</v>
      </c>
      <c r="EU148" s="478">
        <f>INDEX(Jeju!$A$1:$P$263,EU$5,$C148)/1000</f>
        <v>0</v>
      </c>
      <c r="EV148" s="478">
        <f>INDEX(Jeju!$A$1:$P$263,EV$5,$C148)/1000</f>
        <v>0</v>
      </c>
      <c r="EW148" s="478">
        <f>INDEX(Jeju!$A$1:$P$263,EW$5,$C148)/1000</f>
        <v>0</v>
      </c>
      <c r="EX148" s="478">
        <f>INDEX(Jeju!$A$1:$P$263,EX$5,$C148)/1000</f>
        <v>0</v>
      </c>
      <c r="EY148" s="478">
        <f>INDEX(Jeju!$A$1:$P$263,EY$5,$C148)/1000</f>
        <v>0</v>
      </c>
      <c r="EZ148" s="478">
        <f>INDEX(Jeju!$A$1:$P$263,EZ$5,$C148)/1000</f>
        <v>0</v>
      </c>
      <c r="FA148" s="478">
        <f>INDEX(Jeju!$A$1:$P$263,FA$5,$C148)/1000</f>
        <v>0</v>
      </c>
      <c r="FB148" s="478">
        <f>INDEX(Jeju!$A$1:$P$263,FB$5,$C148)/1000</f>
        <v>0</v>
      </c>
      <c r="FC148" s="478">
        <f>INDEX(Jeju!$A$1:$P$263,FC$5,$C148)/1000</f>
        <v>0</v>
      </c>
      <c r="FD148" s="478">
        <f>INDEX(Jeju!$A$1:$P$263,FD$5,$C148)/1000</f>
        <v>0</v>
      </c>
      <c r="FE148" s="478">
        <f>INDEX(Jeju!$A$1:$P$263,FE$5,$C148)/1000</f>
        <v>0</v>
      </c>
      <c r="FF148" s="478">
        <f>INDEX(Jeju!$A$1:$P$263,FF$5,$C148)/1000</f>
        <v>0</v>
      </c>
      <c r="FG148" s="478">
        <f>INDEX(Jeju!$A$1:$P$263,FG$5,$C148)/1000</f>
        <v>0</v>
      </c>
      <c r="FH148" s="478">
        <f>INDEX(Jeju!$A$1:$P$263,FH$5,$C148)/1000</f>
        <v>0</v>
      </c>
      <c r="FI148" s="478">
        <f>INDEX(Jeju!$A$1:$P$263,FI$5,$C148)/1000</f>
        <v>0</v>
      </c>
      <c r="FJ148" s="478">
        <f>INDEX(Jeju!$A$1:$P$263,FJ$5,$C148)/1000</f>
        <v>0</v>
      </c>
      <c r="FK148" s="478">
        <f>INDEX(Jeju!$A$1:$P$263,FK$5,$C148)/1000</f>
        <v>0</v>
      </c>
      <c r="FL148" s="478">
        <f>INDEX(Jeju!$A$1:$P$263,FL$5,$C148)/1000</f>
        <v>0</v>
      </c>
      <c r="FM148" s="478">
        <f>INDEX(Jeju!$A$1:$P$263,FM$5,$C148)/1000</f>
        <v>0</v>
      </c>
      <c r="FN148" s="478">
        <f>INDEX(Jeju!$A$1:$P$263,FN$5,$C148)/1000</f>
        <v>0</v>
      </c>
      <c r="FO148" s="478">
        <f>INDEX(Jeju!$A$1:$P$263,FO$5,$C148)/1000</f>
        <v>0</v>
      </c>
      <c r="FP148" s="478">
        <f>INDEX(Jeju!$A$1:$P$263,FP$5,$C148)/1000</f>
        <v>0</v>
      </c>
      <c r="FQ148" s="478">
        <f>INDEX(Jeju!$A$1:$P$263,FQ$5,$C148)/1000</f>
        <v>0</v>
      </c>
      <c r="FR148" s="478">
        <f>INDEX(Jeju!$A$1:$P$263,FR$5,$C148)/1000</f>
        <v>0</v>
      </c>
      <c r="FS148" s="478">
        <f>INDEX(Jeju!$A$1:$P$263,FS$5,$C148)/1000</f>
        <v>0</v>
      </c>
      <c r="FT148" s="478">
        <f>INDEX(Jeju!$A$1:$P$263,FT$5,$C148)/1000</f>
        <v>0</v>
      </c>
      <c r="FU148" s="478">
        <f>INDEX(Jeju!$A$1:$P$263,FU$5,$C148)/1000</f>
        <v>0</v>
      </c>
      <c r="FV148" s="478">
        <f>INDEX(Jeju!$A$1:$P$263,FV$5,$C148)/1000</f>
        <v>0</v>
      </c>
      <c r="FW148" s="478">
        <f>INDEX(Jeju!$A$1:$P$263,FW$5,$C148)/1000</f>
        <v>0</v>
      </c>
      <c r="FX148" s="478">
        <f>INDEX(Jeju!$A$1:$P$263,FX$5,$C148)/1000</f>
        <v>0</v>
      </c>
      <c r="FY148" s="478">
        <f>INDEX(Jeju!$A$1:$P$263,FY$5,$C148)/1000</f>
        <v>0</v>
      </c>
      <c r="FZ148" s="478">
        <f>INDEX(Jeju!$A$1:$P$263,FZ$5,$C148)/1000</f>
        <v>0</v>
      </c>
      <c r="GA148" s="478">
        <f>INDEX(Jeju!$A$1:$P$263,GA$5,$C148)/1000</f>
        <v>0</v>
      </c>
      <c r="GB148" s="478">
        <f>INDEX(Jeju!$A$1:$P$263,GB$5,$C148)/1000</f>
        <v>0</v>
      </c>
      <c r="GC148" s="478">
        <f>INDEX(Jeju!$A$1:$P$263,GC$5,$C148)/1000</f>
        <v>0</v>
      </c>
      <c r="GD148" s="478">
        <f>INDEX(Jeju!$A$1:$P$263,GD$5,$C148)/1000</f>
        <v>0</v>
      </c>
      <c r="GE148" s="478">
        <f>INDEX(Jeju!$A$1:$P$263,GE$5,$C148)/1000</f>
        <v>0</v>
      </c>
      <c r="GF148" s="478"/>
      <c r="GG148" s="478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/>
      <c r="GX148"/>
      <c r="GY148"/>
      <c r="GZ148"/>
    </row>
    <row r="149" spans="1:208" s="9" customFormat="1">
      <c r="A149" s="11"/>
      <c r="B149" s="190"/>
      <c r="C149" s="190">
        <f>Jeju!D$1</f>
        <v>4</v>
      </c>
      <c r="D149" s="189" t="s">
        <v>469</v>
      </c>
      <c r="E149" s="190" t="s">
        <v>468</v>
      </c>
      <c r="F149" s="208">
        <f>INDEX(Jeju!$A$1:$P$263,F$5,$C149)/1000</f>
        <v>0</v>
      </c>
      <c r="G149" s="208">
        <f>INDEX(Jeju!$A$1:$P$263,G$5,$C149)/1000</f>
        <v>0</v>
      </c>
      <c r="H149" s="208">
        <f>INDEX(Jeju!$A$1:$P$263,H$5,$C149)/1000</f>
        <v>0</v>
      </c>
      <c r="I149" s="208">
        <f>INDEX(Jeju!$A$1:$P$263,I$5,$C149)/1000</f>
        <v>0</v>
      </c>
      <c r="J149" s="208">
        <f>INDEX(Jeju!$A$1:$P$263,J$5,$C149)/1000</f>
        <v>0</v>
      </c>
      <c r="K149" s="208">
        <f>INDEX(Jeju!$A$1:$P$263,K$5,$C149)/1000</f>
        <v>0</v>
      </c>
      <c r="L149" s="208">
        <f>INDEX(Jeju!$A$1:$P$263,L$5,$C149)/1000</f>
        <v>0</v>
      </c>
      <c r="M149" s="208">
        <f>INDEX(Jeju!$A$1:$P$263,M$5,$C149)/1000</f>
        <v>0</v>
      </c>
      <c r="N149" s="208">
        <f>INDEX(Jeju!$A$1:$P$263,N$5,$C149)/1000</f>
        <v>0</v>
      </c>
      <c r="O149" s="208">
        <f>INDEX(Jeju!$A$1:$P$263,O$5,$C149)/1000</f>
        <v>0</v>
      </c>
      <c r="P149" s="208">
        <f>INDEX(Jeju!$A$1:$P$263,P$5,$C149)/1000</f>
        <v>0</v>
      </c>
      <c r="Q149" s="208">
        <f>INDEX(Jeju!$A$1:$P$263,Q$5,$C149)/1000</f>
        <v>0</v>
      </c>
      <c r="R149" s="208">
        <f>INDEX(Jeju!$A$1:$P$263,R$5,$C149)/1000</f>
        <v>0</v>
      </c>
      <c r="S149" s="208">
        <f>INDEX(Jeju!$A$1:$P$263,S$5,$C149)/1000</f>
        <v>0</v>
      </c>
      <c r="T149" s="208">
        <f>INDEX(Jeju!$A$1:$P$263,T$5,$C149)/1000</f>
        <v>0</v>
      </c>
      <c r="U149" s="208">
        <f>INDEX(Jeju!$A$1:$P$263,U$5,$C149)/1000</f>
        <v>0</v>
      </c>
      <c r="V149" s="208">
        <f>INDEX(Jeju!$A$1:$P$263,V$5,$C149)/1000</f>
        <v>0</v>
      </c>
      <c r="W149" s="208">
        <f>INDEX(Jeju!$A$1:$P$263,W$5,$C149)/1000</f>
        <v>0</v>
      </c>
      <c r="X149" s="7">
        <f>INDEX(Jeju!$A$1:$P$263,X$5,$C149)/1000</f>
        <v>0</v>
      </c>
      <c r="Y149" s="7">
        <f>INDEX(Jeju!$A$1:$P$263,Y$5,$C149)/1000</f>
        <v>0</v>
      </c>
      <c r="Z149" s="7">
        <f>INDEX(Jeju!$A$1:$P$263,Z$5,$C149)/1000</f>
        <v>0</v>
      </c>
      <c r="AA149" s="7">
        <f>INDEX(Jeju!$A$1:$P$263,AA$5,$C149)/1000</f>
        <v>0</v>
      </c>
      <c r="AB149" s="7">
        <f>INDEX(Jeju!$A$1:$P$263,AB$5,$C149)/1000</f>
        <v>0</v>
      </c>
      <c r="AC149" s="7">
        <f>INDEX(Jeju!$A$1:$P$263,AC$5,$C149)/1000</f>
        <v>0</v>
      </c>
      <c r="AD149" s="7">
        <f>INDEX(Jeju!$A$1:$P$263,AD$5,$C149)/1000</f>
        <v>0</v>
      </c>
      <c r="AE149" s="7">
        <f>INDEX(Jeju!$A$1:$P$263,AE$5,$C149)/1000</f>
        <v>0</v>
      </c>
      <c r="AF149" s="7">
        <f>INDEX(Jeju!$A$1:$P$263,AF$5,$C149)/1000</f>
        <v>0</v>
      </c>
      <c r="AG149" s="7">
        <f>INDEX(Jeju!$A$1:$P$263,AG$5,$C149)/1000</f>
        <v>0</v>
      </c>
      <c r="AH149" s="7">
        <f>INDEX(Jeju!$A$1:$P$263,AH$5,$C149)/1000</f>
        <v>0</v>
      </c>
      <c r="AI149" s="7">
        <f>INDEX(Jeju!$A$1:$P$263,AI$5,$C149)/1000</f>
        <v>0</v>
      </c>
      <c r="AJ149" s="7">
        <f>INDEX(Jeju!$A$1:$P$263,AJ$5,$C149)/1000</f>
        <v>0</v>
      </c>
      <c r="AK149" s="7">
        <f>INDEX(Jeju!$A$1:$P$263,AK$5,$C149)/1000</f>
        <v>0</v>
      </c>
      <c r="AL149" s="7">
        <f>INDEX(Jeju!$A$1:$P$263,AL$5,$C149)/1000</f>
        <v>0</v>
      </c>
      <c r="AM149" s="7">
        <f>INDEX(Jeju!$A$1:$P$263,AM$5,$C149)/1000</f>
        <v>0</v>
      </c>
      <c r="AN149" s="7">
        <f>INDEX(Jeju!$A$1:$P$263,AN$5,$C149)/1000</f>
        <v>0</v>
      </c>
      <c r="AO149" s="7">
        <f>INDEX(Jeju!$A$1:$P$263,AO$5,$C149)/1000</f>
        <v>0</v>
      </c>
      <c r="AP149" s="7">
        <f>INDEX(Jeju!$A$1:$P$263,AP$5,$C149)/1000</f>
        <v>0</v>
      </c>
      <c r="AQ149" s="7">
        <f>INDEX(Jeju!$A$1:$P$263,AQ$5,$C149)/1000</f>
        <v>0</v>
      </c>
      <c r="AR149" s="7">
        <f>INDEX(Jeju!$A$1:$P$263,AR$5,$C149)/1000</f>
        <v>0</v>
      </c>
      <c r="AS149" s="7">
        <f>INDEX(Jeju!$A$1:$P$263,AS$5,$C149)/1000</f>
        <v>0</v>
      </c>
      <c r="AT149" s="7">
        <f>INDEX(Jeju!$A$1:$P$263,AT$5,$C149)/1000</f>
        <v>0</v>
      </c>
      <c r="AU149" s="7">
        <f>INDEX(Jeju!$A$1:$P$263,AU$5,$C149)/1000</f>
        <v>0</v>
      </c>
      <c r="AV149" s="7">
        <f>INDEX(Jeju!$A$1:$P$263,AV$5,$C149)/1000</f>
        <v>0</v>
      </c>
      <c r="AW149" s="7">
        <f>INDEX(Jeju!$A$1:$P$263,AW$5,$C149)/1000</f>
        <v>0</v>
      </c>
      <c r="AX149" s="7">
        <f>INDEX(Jeju!$A$1:$P$263,AX$5,$C149)/1000</f>
        <v>0</v>
      </c>
      <c r="AY149" s="7">
        <f>INDEX(Jeju!$A$1:$P$263,AY$5,$C149)/1000</f>
        <v>0</v>
      </c>
      <c r="AZ149" s="7">
        <f>INDEX(Jeju!$A$1:$P$263,AZ$5,$C149)/1000</f>
        <v>0</v>
      </c>
      <c r="BA149" s="7">
        <f>INDEX(Jeju!$A$1:$P$263,BA$5,$C149)/1000</f>
        <v>0</v>
      </c>
      <c r="BB149" s="7">
        <f>INDEX(Jeju!$A$1:$P$263,BB$5,$C149)/1000</f>
        <v>0</v>
      </c>
      <c r="BC149" s="7">
        <f>INDEX(Jeju!$A$1:$P$263,BC$5,$C149)/1000</f>
        <v>0</v>
      </c>
      <c r="BD149" s="7">
        <f>INDEX(Jeju!$A$1:$P$263,BD$5,$C149)/1000</f>
        <v>0</v>
      </c>
      <c r="BE149" s="7">
        <f>INDEX(Jeju!$A$1:$P$263,BE$5,$C149)/1000</f>
        <v>0</v>
      </c>
      <c r="BF149" s="7">
        <f>INDEX(Jeju!$A$1:$P$263,BF$5,$C149)/1000</f>
        <v>0</v>
      </c>
      <c r="BG149" s="7">
        <f>INDEX(Jeju!$A$1:$P$263,BG$5,$C149)/1000</f>
        <v>0</v>
      </c>
      <c r="BH149" s="7">
        <f>INDEX(Jeju!$A$1:$P$263,BH$5,$C149)/1000</f>
        <v>0</v>
      </c>
      <c r="BI149" s="482">
        <f>INDEX(Jeju!$A$1:$P$263,BI$5,$C149)/1000</f>
        <v>0</v>
      </c>
      <c r="BJ149" s="482">
        <f>INDEX(Jeju!$A$1:$P$263,BJ$5,$C149)/1000</f>
        <v>0</v>
      </c>
      <c r="BK149" s="482">
        <f>INDEX(Jeju!$A$1:$P$263,BK$5,$C149)/1000</f>
        <v>0</v>
      </c>
      <c r="BL149" s="482">
        <f>INDEX(Jeju!$A$1:$P$263,BL$5,$C149)/1000</f>
        <v>0</v>
      </c>
      <c r="BM149" s="482">
        <f>INDEX(Jeju!$A$1:$P$263,BM$5,$C149)/1000</f>
        <v>0</v>
      </c>
      <c r="BN149" s="482">
        <f>INDEX(Jeju!$A$1:$P$263,BN$5,$C149)/1000</f>
        <v>0</v>
      </c>
      <c r="BO149" s="737">
        <f>INDEX(Jeju!$A$1:$P$263,BO$5,$C149)/1000</f>
        <v>0</v>
      </c>
      <c r="BP149" s="482">
        <f>INDEX(Jeju!$A$1:$P$263,BP$5,$C149)/1000</f>
        <v>0</v>
      </c>
      <c r="BQ149" s="482">
        <f>INDEX(Jeju!$A$1:$P$263,BQ$5,$C149)/1000</f>
        <v>0</v>
      </c>
      <c r="BR149" s="482">
        <f>INDEX(Jeju!$A$1:$P$263,BR$5,$C149)/1000</f>
        <v>0</v>
      </c>
      <c r="BS149" s="482">
        <f>INDEX(Jeju!$A$1:$P$263,BS$5,$C149)/1000</f>
        <v>0</v>
      </c>
      <c r="BT149" s="482">
        <f>INDEX(Jeju!$A$1:$P$263,BT$5,$C149)/1000</f>
        <v>0</v>
      </c>
      <c r="BU149" s="482">
        <f>INDEX(Jeju!$A$1:$P$263,BU$5,$C149)/1000</f>
        <v>0</v>
      </c>
      <c r="BV149" s="482">
        <f>INDEX(Jeju!$A$1:$P$263,BV$5,$C149)/1000</f>
        <v>0</v>
      </c>
      <c r="BW149" s="482">
        <f>INDEX(Jeju!$A$1:$P$263,BW$5,$C149)/1000</f>
        <v>0</v>
      </c>
      <c r="BX149" s="482">
        <f>INDEX(Jeju!$A$1:$P$263,BX$5,$C149)/1000</f>
        <v>0</v>
      </c>
      <c r="BY149" s="482">
        <f>INDEX(Jeju!$A$1:$P$263,BY$5,$C149)/1000</f>
        <v>0</v>
      </c>
      <c r="BZ149" s="482">
        <f>INDEX(Jeju!$A$1:$P$263,BZ$5,$C149)/1000</f>
        <v>0</v>
      </c>
      <c r="CA149" s="737">
        <f>INDEX(Jeju!$A$1:$P$263,CA$5,$C149)/1000</f>
        <v>0</v>
      </c>
      <c r="CB149" s="482">
        <f>INDEX(Jeju!$A$1:$P$263,CB$5,$C149)/1000</f>
        <v>0</v>
      </c>
      <c r="CC149" s="482">
        <f>INDEX(Jeju!$A$1:$P$263,CC$5,$C149)/1000</f>
        <v>0</v>
      </c>
      <c r="CD149" s="482">
        <f>INDEX(Jeju!$A$1:$P$263,CD$5,$C149)/1000</f>
        <v>0</v>
      </c>
      <c r="CE149" s="482">
        <f>INDEX(Jeju!$A$1:$P$263,CE$5,$C149)/1000</f>
        <v>0</v>
      </c>
      <c r="CF149" s="482">
        <f>INDEX(Jeju!$A$1:$P$263,CF$5,$C149)/1000</f>
        <v>0</v>
      </c>
      <c r="CG149" s="482">
        <f>INDEX(Jeju!$A$1:$P$263,CG$5,$C149)/1000</f>
        <v>0</v>
      </c>
      <c r="CH149" s="482">
        <f>INDEX(Jeju!$A$1:$P$263,CH$5,$C149)/1000</f>
        <v>0</v>
      </c>
      <c r="CI149" s="482">
        <f>INDEX(Jeju!$A$1:$P$263,CI$5,$C149)/1000</f>
        <v>0</v>
      </c>
      <c r="CJ149" s="482">
        <f>INDEX(Jeju!$A$1:$P$263,CJ$5,$C149)/1000</f>
        <v>0</v>
      </c>
      <c r="CK149" s="482">
        <f>INDEX(Jeju!$A$1:$P$263,CK$5,$C149)/1000</f>
        <v>0</v>
      </c>
      <c r="CL149" s="482">
        <f>INDEX(Jeju!$A$1:$P$263,CL$5,$C149)/1000</f>
        <v>0</v>
      </c>
      <c r="CM149" s="482">
        <f>INDEX(Jeju!$A$1:$P$263,CM$5,$C149)/1000</f>
        <v>0</v>
      </c>
      <c r="CN149" s="482">
        <f>INDEX(Jeju!$A$1:$P$263,CN$5,$C149)/1000</f>
        <v>0</v>
      </c>
      <c r="CO149" s="482">
        <f>INDEX(Jeju!$A$1:$P$263,CO$5,$C149)/1000</f>
        <v>0</v>
      </c>
      <c r="CP149" s="482">
        <f>INDEX(Jeju!$A$1:$P$263,CP$5,$C149)/1000</f>
        <v>0</v>
      </c>
      <c r="CQ149" s="482">
        <f>INDEX(Jeju!$A$1:$P$263,CQ$5,$C149)/1000</f>
        <v>0</v>
      </c>
      <c r="CR149" s="482">
        <f>INDEX(Jeju!$A$1:$P$263,CR$5,$C149)/1000</f>
        <v>0</v>
      </c>
      <c r="CS149" s="482">
        <f>INDEX(Jeju!$A$1:$P$263,CS$5,$C149)/1000</f>
        <v>0</v>
      </c>
      <c r="CT149" s="482">
        <f>INDEX(Jeju!$A$1:$P$263,CT$5,$C149)/1000</f>
        <v>0</v>
      </c>
      <c r="CU149" s="482">
        <f>INDEX(Jeju!$A$1:$P$263,CU$5,$C149)/1000</f>
        <v>0</v>
      </c>
      <c r="CV149" s="482">
        <f>INDEX(Jeju!$A$1:$P$263,CV$5,$C149)/1000</f>
        <v>0</v>
      </c>
      <c r="CW149" s="482">
        <f>INDEX(Jeju!$A$1:$P$263,CW$5,$C149)/1000</f>
        <v>0</v>
      </c>
      <c r="CX149" s="482">
        <f>INDEX(Jeju!$A$1:$P$263,CX$5,$C149)/1000</f>
        <v>0</v>
      </c>
      <c r="CY149" s="482">
        <f>INDEX(Jeju!$A$1:$P$263,CY$5,$C149)/1000</f>
        <v>0</v>
      </c>
      <c r="CZ149" s="482">
        <f>INDEX(Jeju!$A$1:$P$263,CZ$5,$C149)/1000</f>
        <v>0</v>
      </c>
      <c r="DA149" s="482">
        <f>INDEX(Jeju!$A$1:$P$263,DA$5,$C149)/1000</f>
        <v>0</v>
      </c>
      <c r="DB149" s="482">
        <f>INDEX(Jeju!$A$1:$P$263,DB$5,$C149)/1000</f>
        <v>0</v>
      </c>
      <c r="DC149" s="482">
        <f>INDEX(Jeju!$A$1:$P$263,DC$5,$C149)/1000</f>
        <v>0</v>
      </c>
      <c r="DD149" s="482">
        <f>INDEX(Jeju!$A$1:$P$263,DD$5,$C149)/1000</f>
        <v>0</v>
      </c>
      <c r="DE149" s="482">
        <f>INDEX(Jeju!$A$1:$P$263,DE$5,$C149)/1000</f>
        <v>0</v>
      </c>
      <c r="DF149" s="482">
        <f>INDEX(Jeju!$A$1:$P$263,DF$5,$C149)/1000</f>
        <v>0</v>
      </c>
      <c r="DG149" s="482">
        <f>INDEX(Jeju!$A$1:$P$263,DG$5,$C149)/1000</f>
        <v>0</v>
      </c>
      <c r="DH149" s="482">
        <f>INDEX(Jeju!$A$1:$P$263,DH$5,$C149)/1000</f>
        <v>0</v>
      </c>
      <c r="DI149" s="482">
        <f>INDEX(Jeju!$A$1:$P$263,DI$5,$C149)/1000</f>
        <v>0</v>
      </c>
      <c r="DJ149" s="482">
        <f>INDEX(Jeju!$A$1:$P$263,DJ$5,$C149)/1000</f>
        <v>0</v>
      </c>
      <c r="DK149" s="482">
        <f>INDEX(Jeju!$A$1:$P$263,DK$5,$C149)/1000</f>
        <v>0</v>
      </c>
      <c r="DL149" s="482">
        <f>INDEX(Jeju!$A$1:$P$263,DL$5,$C149)/1000</f>
        <v>0</v>
      </c>
      <c r="DM149" s="482">
        <f>INDEX(Jeju!$A$1:$P$263,DM$5,$C149)/1000</f>
        <v>0</v>
      </c>
      <c r="DN149" s="482">
        <f>INDEX(Jeju!$A$1:$P$263,DN$5,$C149)/1000</f>
        <v>0</v>
      </c>
      <c r="DO149" s="482">
        <f>INDEX(Jeju!$A$1:$P$263,DO$5,$C149)/1000</f>
        <v>0</v>
      </c>
      <c r="DP149" s="482">
        <f>INDEX(Jeju!$A$1:$P$263,DP$5,$C149)/1000</f>
        <v>0</v>
      </c>
      <c r="DQ149" s="482">
        <f>INDEX(Jeju!$A$1:$P$263,DQ$5,$C149)/1000</f>
        <v>0</v>
      </c>
      <c r="DR149" s="482">
        <f>INDEX(Jeju!$A$1:$P$263,DR$5,$C149)/1000</f>
        <v>0</v>
      </c>
      <c r="DS149" s="482">
        <f>INDEX(Jeju!$A$1:$P$263,DS$5,$C149)/1000</f>
        <v>0</v>
      </c>
      <c r="DT149" s="482">
        <f>INDEX(Jeju!$A$1:$P$263,DT$5,$C149)/1000</f>
        <v>0</v>
      </c>
      <c r="DU149" s="482">
        <f>INDEX(Jeju!$A$1:$P$263,DU$5,$C149)/1000</f>
        <v>0</v>
      </c>
      <c r="DV149" s="482">
        <f>INDEX(Jeju!$A$1:$P$263,DV$5,$C149)/1000</f>
        <v>0</v>
      </c>
      <c r="DW149" s="482">
        <f>INDEX(Jeju!$A$1:$P$263,DW$5,$C149)/1000</f>
        <v>0</v>
      </c>
      <c r="DX149" s="482">
        <f>INDEX(Jeju!$A$1:$P$263,DX$5,$C149)/1000</f>
        <v>0</v>
      </c>
      <c r="DY149" s="482">
        <f>INDEX(Jeju!$A$1:$P$263,DY$5,$C149)/1000</f>
        <v>0</v>
      </c>
      <c r="DZ149" s="482">
        <f>INDEX(Jeju!$A$1:$P$263,DZ$5,$C149)/1000</f>
        <v>0</v>
      </c>
      <c r="EA149" s="482">
        <f>INDEX(Jeju!$A$1:$P$263,EA$5,$C149)/1000</f>
        <v>0</v>
      </c>
      <c r="EB149" s="482">
        <f>INDEX(Jeju!$A$1:$P$263,EB$5,$C149)/1000</f>
        <v>0</v>
      </c>
      <c r="EC149" s="482">
        <f>INDEX(Jeju!$A$1:$P$263,EC$5,$C149)/1000</f>
        <v>0</v>
      </c>
      <c r="ED149" s="482">
        <f>INDEX(Jeju!$A$1:$P$263,ED$5,$C149)/1000</f>
        <v>0</v>
      </c>
      <c r="EE149" s="482">
        <f>INDEX(Jeju!$A$1:$P$263,EE$5,$C149)/1000</f>
        <v>0</v>
      </c>
      <c r="EF149" s="482">
        <f>INDEX(Jeju!$A$1:$P$263,EF$5,$C149)/1000</f>
        <v>0</v>
      </c>
      <c r="EG149" s="482">
        <f>INDEX(Jeju!$A$1:$P$263,EG$5,$C149)/1000</f>
        <v>0</v>
      </c>
      <c r="EH149" s="482">
        <f>INDEX(Jeju!$A$1:$P$263,EH$5,$C149)/1000</f>
        <v>0</v>
      </c>
      <c r="EI149" s="482">
        <f>INDEX(Jeju!$A$1:$P$263,EI$5,$C149)/1000</f>
        <v>0</v>
      </c>
      <c r="EJ149" s="482">
        <f>INDEX(Jeju!$A$1:$P$263,EJ$5,$C149)/1000</f>
        <v>0</v>
      </c>
      <c r="EK149" s="482">
        <f>INDEX(Jeju!$A$1:$P$263,EK$5,$C149)/1000</f>
        <v>0</v>
      </c>
      <c r="EL149" s="482">
        <f>INDEX(Jeju!$A$1:$P$263,EL$5,$C149)/1000</f>
        <v>0</v>
      </c>
      <c r="EM149" s="482">
        <f>INDEX(Jeju!$A$1:$P$263,EM$5,$C149)/1000</f>
        <v>0</v>
      </c>
      <c r="EN149" s="482">
        <f>INDEX(Jeju!$A$1:$P$263,EN$5,$C149)/1000</f>
        <v>0</v>
      </c>
      <c r="EO149" s="482">
        <f>INDEX(Jeju!$A$1:$P$263,EO$5,$C149)/1000</f>
        <v>0</v>
      </c>
      <c r="EP149" s="482">
        <f>INDEX(Jeju!$A$1:$P$263,EP$5,$C149)/1000</f>
        <v>0</v>
      </c>
      <c r="EQ149" s="482">
        <f>INDEX(Jeju!$A$1:$P$263,EQ$5,$C149)/1000</f>
        <v>0</v>
      </c>
      <c r="ER149" s="482">
        <f>INDEX(Jeju!$A$1:$P$263,ER$5,$C149)/1000</f>
        <v>0</v>
      </c>
      <c r="ES149" s="482">
        <f>INDEX(Jeju!$A$1:$P$263,ES$5,$C149)/1000</f>
        <v>0</v>
      </c>
      <c r="ET149" s="482">
        <f>INDEX(Jeju!$A$1:$P$263,ET$5,$C149)/1000</f>
        <v>0</v>
      </c>
      <c r="EU149" s="482">
        <f>INDEX(Jeju!$A$1:$P$263,EU$5,$C149)/1000</f>
        <v>0</v>
      </c>
      <c r="EV149" s="482">
        <f>INDEX(Jeju!$A$1:$P$263,EV$5,$C149)/1000</f>
        <v>0</v>
      </c>
      <c r="EW149" s="482">
        <f>INDEX(Jeju!$A$1:$P$263,EW$5,$C149)/1000</f>
        <v>0</v>
      </c>
      <c r="EX149" s="482">
        <f>INDEX(Jeju!$A$1:$P$263,EX$5,$C149)/1000</f>
        <v>0</v>
      </c>
      <c r="EY149" s="482">
        <f>INDEX(Jeju!$A$1:$P$263,EY$5,$C149)/1000</f>
        <v>0</v>
      </c>
      <c r="EZ149" s="482">
        <f>INDEX(Jeju!$A$1:$P$263,EZ$5,$C149)/1000</f>
        <v>0</v>
      </c>
      <c r="FA149" s="482">
        <f>INDEX(Jeju!$A$1:$P$263,FA$5,$C149)/1000</f>
        <v>0</v>
      </c>
      <c r="FB149" s="482">
        <f>INDEX(Jeju!$A$1:$P$263,FB$5,$C149)/1000</f>
        <v>0</v>
      </c>
      <c r="FC149" s="482">
        <f>INDEX(Jeju!$A$1:$P$263,FC$5,$C149)/1000</f>
        <v>0</v>
      </c>
      <c r="FD149" s="482">
        <f>INDEX(Jeju!$A$1:$P$263,FD$5,$C149)/1000</f>
        <v>0</v>
      </c>
      <c r="FE149" s="482">
        <f>INDEX(Jeju!$A$1:$P$263,FE$5,$C149)/1000</f>
        <v>0</v>
      </c>
      <c r="FF149" s="482">
        <f>INDEX(Jeju!$A$1:$P$263,FF$5,$C149)/1000</f>
        <v>0</v>
      </c>
      <c r="FG149" s="482">
        <f>INDEX(Jeju!$A$1:$P$263,FG$5,$C149)/1000</f>
        <v>0</v>
      </c>
      <c r="FH149" s="482">
        <f>INDEX(Jeju!$A$1:$P$263,FH$5,$C149)/1000</f>
        <v>0</v>
      </c>
      <c r="FI149" s="482">
        <f>INDEX(Jeju!$A$1:$P$263,FI$5,$C149)/1000</f>
        <v>0</v>
      </c>
      <c r="FJ149" s="482">
        <f>INDEX(Jeju!$A$1:$P$263,FJ$5,$C149)/1000</f>
        <v>0</v>
      </c>
      <c r="FK149" s="482">
        <f>INDEX(Jeju!$A$1:$P$263,FK$5,$C149)/1000</f>
        <v>0</v>
      </c>
      <c r="FL149" s="482">
        <f>INDEX(Jeju!$A$1:$P$263,FL$5,$C149)/1000</f>
        <v>0</v>
      </c>
      <c r="FM149" s="482">
        <f>INDEX(Jeju!$A$1:$P$263,FM$5,$C149)/1000</f>
        <v>0</v>
      </c>
      <c r="FN149" s="482">
        <f>INDEX(Jeju!$A$1:$P$263,FN$5,$C149)/1000</f>
        <v>0</v>
      </c>
      <c r="FO149" s="482">
        <f>INDEX(Jeju!$A$1:$P$263,FO$5,$C149)/1000</f>
        <v>0</v>
      </c>
      <c r="FP149" s="482">
        <f>INDEX(Jeju!$A$1:$P$263,FP$5,$C149)/1000</f>
        <v>0</v>
      </c>
      <c r="FQ149" s="482">
        <f>INDEX(Jeju!$A$1:$P$263,FQ$5,$C149)/1000</f>
        <v>0</v>
      </c>
      <c r="FR149" s="482">
        <f>INDEX(Jeju!$A$1:$P$263,FR$5,$C149)/1000</f>
        <v>0</v>
      </c>
      <c r="FS149" s="482">
        <f>INDEX(Jeju!$A$1:$P$263,FS$5,$C149)/1000</f>
        <v>0</v>
      </c>
      <c r="FT149" s="482">
        <f>INDEX(Jeju!$A$1:$P$263,FT$5,$C149)/1000</f>
        <v>0</v>
      </c>
      <c r="FU149" s="482">
        <f>INDEX(Jeju!$A$1:$P$263,FU$5,$C149)/1000</f>
        <v>0</v>
      </c>
      <c r="FV149" s="482">
        <f>INDEX(Jeju!$A$1:$P$263,FV$5,$C149)/1000</f>
        <v>0</v>
      </c>
      <c r="FW149" s="482">
        <f>INDEX(Jeju!$A$1:$P$263,FW$5,$C149)/1000</f>
        <v>0</v>
      </c>
      <c r="FX149" s="482">
        <f>INDEX(Jeju!$A$1:$P$263,FX$5,$C149)/1000</f>
        <v>0</v>
      </c>
      <c r="FY149" s="482">
        <f>INDEX(Jeju!$A$1:$P$263,FY$5,$C149)/1000</f>
        <v>0</v>
      </c>
      <c r="FZ149" s="482">
        <f>INDEX(Jeju!$A$1:$P$263,FZ$5,$C149)/1000</f>
        <v>0</v>
      </c>
      <c r="GA149" s="482">
        <f>INDEX(Jeju!$A$1:$P$263,GA$5,$C149)/1000</f>
        <v>0</v>
      </c>
      <c r="GB149" s="482">
        <f>INDEX(Jeju!$A$1:$P$263,GB$5,$C149)/1000</f>
        <v>0</v>
      </c>
      <c r="GC149" s="482">
        <f>INDEX(Jeju!$A$1:$P$263,GC$5,$C149)/1000</f>
        <v>0</v>
      </c>
      <c r="GD149" s="482">
        <f>INDEX(Jeju!$A$1:$P$263,GD$5,$C149)/1000</f>
        <v>0</v>
      </c>
      <c r="GE149" s="482">
        <f>INDEX(Jeju!$A$1:$P$263,GE$5,$C149)/1000</f>
        <v>0</v>
      </c>
      <c r="GF149" s="482"/>
      <c r="GG149" s="48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/>
      <c r="GX149"/>
      <c r="GY149"/>
      <c r="GZ149"/>
    </row>
    <row r="150" spans="1:208">
      <c r="B150" s="197"/>
      <c r="C150" s="197">
        <f>Jeju!E$1</f>
        <v>5</v>
      </c>
      <c r="D150" s="676" t="s">
        <v>466</v>
      </c>
      <c r="E150" s="197" t="s">
        <v>467</v>
      </c>
      <c r="F150" s="211">
        <f>INDEX(Jeju!$A$1:$P$95,F$5,$C150)</f>
        <v>0</v>
      </c>
      <c r="G150" s="211">
        <f>INDEX(Jeju!$A$1:$P$95,G$5,$C150)</f>
        <v>0</v>
      </c>
      <c r="H150" s="211">
        <f>INDEX(Jeju!$A$1:$P$95,H$5,$C150)</f>
        <v>0</v>
      </c>
      <c r="I150" s="211">
        <f>INDEX(Jeju!$A$1:$P$95,I$5,$C150)</f>
        <v>0</v>
      </c>
      <c r="J150" s="211">
        <f>INDEX(Jeju!$A$1:$P$95,J$5,$C150)</f>
        <v>0</v>
      </c>
      <c r="K150" s="211">
        <f>INDEX(Jeju!$A$1:$P$95,K$5,$C150)</f>
        <v>0</v>
      </c>
      <c r="L150" s="211">
        <f>INDEX(Jeju!$A$1:$P$95,L$5,$C150)</f>
        <v>0</v>
      </c>
      <c r="M150" s="211">
        <f>INDEX(Jeju!$A$1:$P$95,M$5,$C150)</f>
        <v>0</v>
      </c>
      <c r="N150" s="211">
        <f>INDEX(Jeju!$A$1:$P$95,N$5,$C150)</f>
        <v>0</v>
      </c>
      <c r="O150" s="211">
        <f>INDEX(Jeju!$A$1:$P$95,O$5,$C150)</f>
        <v>0</v>
      </c>
      <c r="P150" s="211">
        <f>INDEX(Jeju!$A$1:$P$95,P$5,$C150)</f>
        <v>0</v>
      </c>
      <c r="Q150" s="211">
        <f>INDEX(Jeju!$A$1:$P$95,Q$5,$C150)</f>
        <v>0</v>
      </c>
      <c r="R150" s="211">
        <f>INDEX(Jeju!$A$1:$P$95,R$5,$C150)</f>
        <v>0</v>
      </c>
      <c r="S150" s="211">
        <f>INDEX(Jeju!$A$1:$P$95,S$5,$C150)</f>
        <v>0</v>
      </c>
      <c r="T150" s="211">
        <f>INDEX(Jeju!$A$1:$P$95,T$5,$C150)</f>
        <v>0</v>
      </c>
      <c r="U150" s="211">
        <f>INDEX(Jeju!$A$1:$P$95,U$5,$C150)</f>
        <v>0</v>
      </c>
      <c r="V150" s="211">
        <f>INDEX(Jeju!$A$1:$P$95,V$5,$C150)</f>
        <v>0</v>
      </c>
      <c r="W150" s="211">
        <f>INDEX(Jeju!$A$1:$P$95,W$5,$C150)</f>
        <v>0</v>
      </c>
      <c r="X150" s="199">
        <f>INDEX(Jeju!$A$1:$P$95,X$5,$C150)</f>
        <v>0</v>
      </c>
      <c r="Y150" s="199">
        <f>INDEX(Jeju!$A$1:$P$95,Y$5,$C150)</f>
        <v>0</v>
      </c>
      <c r="Z150" s="199">
        <f>INDEX(Jeju!$A$1:$P$95,Z$5,$C150)</f>
        <v>0</v>
      </c>
      <c r="AA150" s="199">
        <f>INDEX(Jeju!$A$1:$P$95,AA$5,$C150)</f>
        <v>0</v>
      </c>
      <c r="AB150" s="199">
        <f>INDEX(Jeju!$A$1:$P$95,AB$5,$C150)</f>
        <v>0</v>
      </c>
      <c r="AC150" s="199">
        <f>INDEX(Jeju!$A$1:$P$95,AC$5,$C150)</f>
        <v>0</v>
      </c>
      <c r="AD150" s="199">
        <f>INDEX(Jeju!$A$1:$P$95,AD$5,$C150)</f>
        <v>0</v>
      </c>
      <c r="AE150" s="199">
        <f>INDEX(Jeju!$A$1:$P$95,AE$5,$C150)</f>
        <v>0</v>
      </c>
      <c r="AF150" s="199">
        <f>INDEX(Jeju!$A$1:$P$95,AF$5,$C150)</f>
        <v>0</v>
      </c>
      <c r="AG150" s="199">
        <f>INDEX(Jeju!$A$1:$P$95,AG$5,$C150)</f>
        <v>0</v>
      </c>
      <c r="AH150" s="199">
        <f>INDEX(Jeju!$A$1:$P$95,AH$5,$C150)</f>
        <v>0</v>
      </c>
      <c r="AI150" s="199">
        <f>INDEX(Jeju!$A$1:$P$95,AI$5,$C150)</f>
        <v>0</v>
      </c>
      <c r="AJ150" s="199">
        <f>INDEX(Jeju!$A$1:$P$95,AJ$5,$C150)</f>
        <v>0</v>
      </c>
      <c r="AK150" s="199">
        <f>INDEX(Jeju!$A$1:$P$95,AK$5,$C150)</f>
        <v>0</v>
      </c>
      <c r="AL150" s="199">
        <f>INDEX(Jeju!$A$1:$P$95,AL$5,$C150)</f>
        <v>0</v>
      </c>
      <c r="AM150" s="199">
        <f>INDEX(Jeju!$A$1:$P$95,AM$5,$C150)</f>
        <v>0</v>
      </c>
      <c r="AN150" s="199">
        <f>INDEX(Jeju!$A$1:$P$95,AN$5,$C150)</f>
        <v>0</v>
      </c>
      <c r="AO150" s="199">
        <f>INDEX(Jeju!$A$1:$P$95,AO$5,$C150)</f>
        <v>0</v>
      </c>
      <c r="AP150" s="199">
        <f>INDEX(Jeju!$A$1:$P$95,AP$5,$C150)</f>
        <v>0</v>
      </c>
      <c r="AQ150" s="199">
        <f>INDEX(Jeju!$A$1:$P$95,AQ$5,$C150)</f>
        <v>0</v>
      </c>
      <c r="AR150" s="199">
        <f>INDEX(Jeju!$A$1:$P$95,AR$5,$C150)</f>
        <v>0</v>
      </c>
      <c r="AS150" s="199">
        <f>INDEX(Jeju!$A$1:$P$95,AS$5,$C150)</f>
        <v>0</v>
      </c>
      <c r="AT150" s="199">
        <f>INDEX(Jeju!$A$1:$P$95,AT$5,$C150)</f>
        <v>0</v>
      </c>
      <c r="AU150" s="199">
        <f>INDEX(Jeju!$A$1:$P$95,AU$5,$C150)</f>
        <v>0</v>
      </c>
      <c r="AV150" s="199">
        <f>INDEX(Jeju!$A$1:$P$95,AV$5,$C150)</f>
        <v>0</v>
      </c>
      <c r="AW150" s="199">
        <f>INDEX(Jeju!$A$1:$P$95,AW$5,$C150)</f>
        <v>0</v>
      </c>
      <c r="AX150" s="199">
        <f>INDEX(Jeju!$A$1:$P$95,AX$5,$C150)</f>
        <v>0</v>
      </c>
      <c r="AY150" s="199">
        <f>INDEX(Jeju!$A$1:$P$95,AY$5,$C150)</f>
        <v>0</v>
      </c>
      <c r="AZ150" s="199">
        <f>INDEX(Jeju!$A$1:$P$95,AZ$5,$C150)</f>
        <v>0</v>
      </c>
      <c r="BA150" s="199">
        <f>INDEX(Jeju!$A$1:$P$95,BA$5,$C150)</f>
        <v>0</v>
      </c>
      <c r="BB150" s="199">
        <f>INDEX(Jeju!$A$1:$P$95,BB$5,$C150)</f>
        <v>0</v>
      </c>
      <c r="BC150" s="199">
        <f>INDEX(Jeju!$A$1:$P$95,BC$5,$C150)</f>
        <v>0</v>
      </c>
      <c r="BD150" s="199">
        <f>INDEX(Jeju!$A$1:$P$95,BD$5,$C150)</f>
        <v>0</v>
      </c>
      <c r="BE150" s="199">
        <f>INDEX(Jeju!$A$1:$P$95,BE$5,$C150)</f>
        <v>0</v>
      </c>
      <c r="BF150" s="199">
        <f>INDEX(Jeju!$A$1:$P$95,BF$5,$C150)</f>
        <v>0</v>
      </c>
      <c r="BG150" s="199">
        <f>INDEX(Jeju!$A$1:$P$95,BG$5,$C150)</f>
        <v>0</v>
      </c>
      <c r="BH150" s="199">
        <f>INDEX(Jeju!$A$1:$P$95,BH$5,$C150)</f>
        <v>0</v>
      </c>
      <c r="BI150" s="480">
        <f>INDEX(Jeju!$A$1:$P$95,BI$5,$C150)</f>
        <v>0</v>
      </c>
      <c r="BJ150" s="480">
        <f>INDEX(Jeju!$A$1:$P$95,BJ$5,$C150)</f>
        <v>0</v>
      </c>
      <c r="BK150" s="480">
        <f>INDEX(Jeju!$A$1:$P$95,BK$5,$C150)</f>
        <v>0</v>
      </c>
      <c r="BL150" s="480">
        <f>INDEX(Jeju!$A$1:$P$95,BL$5,$C150)</f>
        <v>0</v>
      </c>
      <c r="BM150" s="480">
        <f>INDEX(Jeju!$A$1:$P$95,BM$5,$C150)</f>
        <v>0</v>
      </c>
      <c r="BN150" s="480">
        <f>INDEX(Jeju!$A$1:$P$95,BN$5,$C150)</f>
        <v>0</v>
      </c>
      <c r="BO150" s="741">
        <f>INDEX(Jeju!$A$1:$P$95,BO$5,$C150)</f>
        <v>0</v>
      </c>
      <c r="BP150" s="480">
        <f>INDEX(Jeju!$A$1:$P$95,BP$5,$C150)</f>
        <v>0</v>
      </c>
      <c r="BQ150" s="480">
        <f>INDEX(Jeju!$A$1:$P$95,BQ$5,$C150)</f>
        <v>0</v>
      </c>
      <c r="BR150" s="480">
        <f>INDEX(Jeju!$A$1:$P$95,BR$5,$C150)</f>
        <v>0</v>
      </c>
      <c r="BS150" s="480">
        <f>INDEX(Jeju!$A$1:$P$95,BS$5,$C150)</f>
        <v>0</v>
      </c>
      <c r="BT150" s="480">
        <f>INDEX(Jeju!$A$1:$P$95,BT$5,$C150)</f>
        <v>0</v>
      </c>
      <c r="BU150" s="480">
        <f>INDEX(Jeju!$A$1:$P$95,BU$5,$C150)</f>
        <v>0</v>
      </c>
      <c r="BV150" s="480">
        <f>INDEX(Jeju!$A$1:$P$95,BV$5,$C150)</f>
        <v>0</v>
      </c>
      <c r="BW150" s="480">
        <f>INDEX(Jeju!$A$1:$P$95,BW$5,$C150)</f>
        <v>0</v>
      </c>
      <c r="BX150" s="480">
        <f>INDEX(Jeju!$A$1:$P$95,BX$5,$C150)</f>
        <v>0</v>
      </c>
      <c r="BY150" s="480">
        <f>INDEX(Jeju!$A$1:$P$95,BY$5,$C150)</f>
        <v>0</v>
      </c>
      <c r="BZ150" s="480">
        <f>INDEX(Jeju!$A$1:$P$95,BZ$5,$C150)</f>
        <v>0</v>
      </c>
      <c r="CA150" s="741">
        <f>INDEX(Jeju!$A$1:$P$95,CA$5,$C150)</f>
        <v>0</v>
      </c>
      <c r="CB150" s="480">
        <f>INDEX(Jeju!$A$1:$P$95,CB$5,$C150)</f>
        <v>0</v>
      </c>
      <c r="CC150" s="480">
        <f>INDEX(Jeju!$A$1:$P$95,CC$5,$C150)</f>
        <v>0</v>
      </c>
      <c r="CD150" s="480">
        <f>INDEX(Jeju!$A$1:$P$95,CD$5,$C150)</f>
        <v>0</v>
      </c>
      <c r="CE150" s="480">
        <f>INDEX(Jeju!$A$1:$P$95,CE$5,$C150)</f>
        <v>0</v>
      </c>
      <c r="CF150" s="480">
        <f>INDEX(Jeju!$A$1:$P$95,CF$5,$C150)</f>
        <v>0</v>
      </c>
      <c r="CG150" s="480">
        <f>INDEX(Jeju!$A$1:$P$95,CG$5,$C150)</f>
        <v>0</v>
      </c>
      <c r="CH150" s="480">
        <f>INDEX(Jeju!$A$1:$P$95,CH$5,$C150)</f>
        <v>0</v>
      </c>
      <c r="CI150" s="480">
        <f>INDEX(Jeju!$A$1:$P$95,CI$5,$C150)</f>
        <v>0</v>
      </c>
      <c r="CJ150" s="480">
        <f>INDEX(Jeju!$A$1:$P$95,CJ$5,$C150)</f>
        <v>0</v>
      </c>
      <c r="CK150" s="480">
        <f>INDEX(Jeju!$A$1:$P$95,CK$5,$C150)</f>
        <v>0</v>
      </c>
      <c r="CL150" s="480">
        <f>INDEX(Jeju!$A$1:$P$95,CL$5,$C150)</f>
        <v>0</v>
      </c>
      <c r="CM150" s="480">
        <f>INDEX(Jeju!$A$1:$P$95,CM$5,$C150)</f>
        <v>0</v>
      </c>
      <c r="CN150" s="480">
        <f>INDEX(Jeju!$A$1:$P$95,CN$5,$C150)</f>
        <v>0</v>
      </c>
      <c r="CO150" s="480">
        <f>INDEX(Jeju!$A$1:$P$95,CO$5,$C150)</f>
        <v>0</v>
      </c>
      <c r="CP150" s="480">
        <f>INDEX(Jeju!$A$1:$P$95,CP$5,$C150)</f>
        <v>0</v>
      </c>
      <c r="CQ150" s="480">
        <f>INDEX(Jeju!$A$1:$P$95,CQ$5,$C150)</f>
        <v>0</v>
      </c>
      <c r="CR150" s="480">
        <f>INDEX(Jeju!$A$1:$P$95,CR$5,$C150)</f>
        <v>0</v>
      </c>
      <c r="CS150" s="480">
        <f>INDEX(Jeju!$A$1:$P$263,CS$5,$C150)</f>
        <v>0</v>
      </c>
      <c r="CT150" s="480">
        <f>INDEX(Jeju!$A$1:$P$263,CT$5,$C150)</f>
        <v>0</v>
      </c>
      <c r="CU150" s="480">
        <f>INDEX(Jeju!$A$1:$P$263,CU$5,$C150)</f>
        <v>0</v>
      </c>
      <c r="CV150" s="480">
        <f>INDEX(Jeju!$A$1:$P$263,CV$5,$C150)</f>
        <v>0</v>
      </c>
      <c r="CW150" s="480">
        <f>INDEX(Jeju!$A$1:$P$263,CW$5,$C150)</f>
        <v>0</v>
      </c>
      <c r="CX150" s="480">
        <f>INDEX(Jeju!$A$1:$P$263,CX$5,$C150)</f>
        <v>0</v>
      </c>
      <c r="CY150" s="480">
        <f>INDEX(Jeju!$A$1:$P$263,CY$5,$C150)</f>
        <v>0</v>
      </c>
      <c r="CZ150" s="480">
        <f>INDEX(Jeju!$A$1:$P$263,CZ$5,$C150)</f>
        <v>0</v>
      </c>
      <c r="DA150" s="480">
        <f>INDEX(Jeju!$A$1:$P$263,DA$5,$C150)</f>
        <v>0</v>
      </c>
      <c r="DB150" s="480">
        <f>INDEX(Jeju!$A$1:$P$263,DB$5,$C150)</f>
        <v>0</v>
      </c>
      <c r="DC150" s="480">
        <f>INDEX(Jeju!$A$1:$P$263,DC$5,$C150)</f>
        <v>0</v>
      </c>
      <c r="DD150" s="480">
        <f>INDEX(Jeju!$A$1:$P$263,DD$5,$C150)</f>
        <v>0</v>
      </c>
      <c r="DE150" s="480">
        <f>INDEX(Jeju!$A$1:$P$263,DE$5,$C150)</f>
        <v>0</v>
      </c>
      <c r="DF150" s="480">
        <f>INDEX(Jeju!$A$1:$P$263,DF$5,$C150)</f>
        <v>0</v>
      </c>
      <c r="DG150" s="480">
        <f>INDEX(Jeju!$A$1:$P$263,DG$5,$C150)</f>
        <v>0</v>
      </c>
      <c r="DH150" s="480">
        <f>INDEX(Jeju!$A$1:$P$263,DH$5,$C150)</f>
        <v>0</v>
      </c>
      <c r="DI150" s="480">
        <f>INDEX(Jeju!$A$1:$P$263,DI$5,$C150)</f>
        <v>0</v>
      </c>
      <c r="DJ150" s="480">
        <f>INDEX(Jeju!$A$1:$P$263,DJ$5,$C150)</f>
        <v>0</v>
      </c>
      <c r="DK150" s="480">
        <f>INDEX(Jeju!$A$1:$P$263,DK$5,$C150)</f>
        <v>0</v>
      </c>
      <c r="DL150" s="480">
        <f>INDEX(Jeju!$A$1:$P$263,DL$5,$C150)</f>
        <v>0</v>
      </c>
      <c r="DM150" s="480">
        <f>INDEX(Jeju!$A$1:$P$263,DM$5,$C150)</f>
        <v>0</v>
      </c>
      <c r="DN150" s="480">
        <f>INDEX(Jeju!$A$1:$P$263,DN$5,$C150)</f>
        <v>0</v>
      </c>
      <c r="DO150" s="480">
        <f>INDEX(Jeju!$A$1:$P$263,DO$5,$C150)</f>
        <v>0</v>
      </c>
      <c r="DP150" s="480">
        <f>INDEX(Jeju!$A$1:$P$263,DP$5,$C150)</f>
        <v>0</v>
      </c>
      <c r="DQ150" s="480">
        <f>INDEX(Jeju!$A$1:$P$263,DQ$5,$C150)</f>
        <v>0</v>
      </c>
      <c r="DR150" s="480">
        <f>INDEX(Jeju!$A$1:$P$263,DR$5,$C150)</f>
        <v>0</v>
      </c>
      <c r="DS150" s="480">
        <f>INDEX(Jeju!$A$1:$P$263,DS$5,$C150)</f>
        <v>0</v>
      </c>
      <c r="DT150" s="480">
        <f>INDEX(Jeju!$A$1:$P$263,DT$5,$C150)</f>
        <v>0</v>
      </c>
      <c r="DU150" s="480">
        <f>INDEX(Jeju!$A$1:$P$263,DU$5,$C150)</f>
        <v>0</v>
      </c>
      <c r="DV150" s="480">
        <f>INDEX(Jeju!$A$1:$P$263,DV$5,$C150)</f>
        <v>0</v>
      </c>
      <c r="DW150" s="480">
        <f>INDEX(Jeju!$A$1:$P$263,DW$5,$C150)</f>
        <v>0</v>
      </c>
      <c r="DX150" s="480">
        <f>INDEX(Jeju!$A$1:$P$263,DX$5,$C150)</f>
        <v>0</v>
      </c>
      <c r="DY150" s="480">
        <f>INDEX(Jeju!$A$1:$P$263,DY$5,$C150)</f>
        <v>0</v>
      </c>
      <c r="DZ150" s="480">
        <f>INDEX(Jeju!$A$1:$P$263,DZ$5,$C150)</f>
        <v>0</v>
      </c>
      <c r="EA150" s="480">
        <f>INDEX(Jeju!$A$1:$P$263,EA$5,$C150)</f>
        <v>0</v>
      </c>
      <c r="EB150" s="480">
        <f>INDEX(Jeju!$A$1:$P$263,EB$5,$C150)</f>
        <v>0</v>
      </c>
      <c r="EC150" s="480">
        <f>INDEX(Jeju!$A$1:$P$263,EC$5,$C150)</f>
        <v>0</v>
      </c>
      <c r="ED150" s="480">
        <f>INDEX(Jeju!$A$1:$P$263,ED$5,$C150)</f>
        <v>0</v>
      </c>
      <c r="EE150" s="480">
        <f>INDEX(Jeju!$A$1:$P$263,EE$5,$C150)</f>
        <v>0</v>
      </c>
      <c r="EF150" s="480">
        <f>INDEX(Jeju!$A$1:$P$263,EF$5,$C150)</f>
        <v>0</v>
      </c>
      <c r="EG150" s="480">
        <f>INDEX(Jeju!$A$1:$P$263,EG$5,$C150)</f>
        <v>0</v>
      </c>
      <c r="EH150" s="480">
        <f>INDEX(Jeju!$A$1:$P$263,EH$5,$C150)</f>
        <v>0</v>
      </c>
      <c r="EI150" s="480">
        <f>INDEX(Jeju!$A$1:$P$263,EI$5,$C150)</f>
        <v>0</v>
      </c>
      <c r="EJ150" s="480">
        <f>INDEX(Jeju!$A$1:$P$263,EJ$5,$C150)</f>
        <v>0</v>
      </c>
      <c r="EK150" s="480">
        <f>INDEX(Jeju!$A$1:$P$263,EK$5,$C150)</f>
        <v>0</v>
      </c>
      <c r="EL150" s="480">
        <f>INDEX(Jeju!$A$1:$P$263,EL$5,$C150)</f>
        <v>0</v>
      </c>
      <c r="EM150" s="480">
        <f>INDEX(Jeju!$A$1:$P$263,EM$5,$C150)</f>
        <v>0</v>
      </c>
      <c r="EN150" s="480">
        <f>INDEX(Jeju!$A$1:$P$263,EN$5,$C150)</f>
        <v>0</v>
      </c>
      <c r="EO150" s="480">
        <f>INDEX(Jeju!$A$1:$P$263,EO$5,$C150)</f>
        <v>0</v>
      </c>
      <c r="EP150" s="480">
        <f>INDEX(Jeju!$A$1:$P$263,EP$5,$C150)</f>
        <v>0</v>
      </c>
      <c r="EQ150" s="480">
        <f>INDEX(Jeju!$A$1:$P$263,EQ$5,$C150)</f>
        <v>0</v>
      </c>
      <c r="ER150" s="480">
        <f>INDEX(Jeju!$A$1:$P$263,ER$5,$C150)</f>
        <v>0</v>
      </c>
      <c r="ES150" s="480">
        <f>INDEX(Jeju!$A$1:$P$263,ES$5,$C150)</f>
        <v>0</v>
      </c>
      <c r="ET150" s="480">
        <f>INDEX(Jeju!$A$1:$P$263,ET$5,$C150)</f>
        <v>0</v>
      </c>
      <c r="EU150" s="480">
        <f>INDEX(Jeju!$A$1:$P$263,EU$5,$C150)</f>
        <v>0</v>
      </c>
      <c r="EV150" s="480">
        <f>INDEX(Jeju!$A$1:$P$263,EV$5,$C150)</f>
        <v>0</v>
      </c>
      <c r="EW150" s="480">
        <f>INDEX(Jeju!$A$1:$P$263,EW$5,$C150)</f>
        <v>0</v>
      </c>
      <c r="EX150" s="480">
        <f>INDEX(Jeju!$A$1:$P$263,EX$5,$C150)</f>
        <v>0</v>
      </c>
      <c r="EY150" s="480">
        <f>INDEX(Jeju!$A$1:$P$263,EY$5,$C150)</f>
        <v>0</v>
      </c>
      <c r="EZ150" s="480">
        <f>INDEX(Jeju!$A$1:$P$263,EZ$5,$C150)</f>
        <v>0</v>
      </c>
      <c r="FA150" s="480">
        <f>INDEX(Jeju!$A$1:$P$263,FA$5,$C150)</f>
        <v>0</v>
      </c>
      <c r="FB150" s="480">
        <f>INDEX(Jeju!$A$1:$P$263,FB$5,$C150)</f>
        <v>0</v>
      </c>
      <c r="FC150" s="480">
        <f>INDEX(Jeju!$A$1:$P$263,FC$5,$C150)</f>
        <v>0</v>
      </c>
      <c r="FD150" s="480">
        <f>INDEX(Jeju!$A$1:$P$263,FD$5,$C150)</f>
        <v>0</v>
      </c>
      <c r="FE150" s="480">
        <f>INDEX(Jeju!$A$1:$P$263,FE$5,$C150)</f>
        <v>0</v>
      </c>
      <c r="FF150" s="480">
        <f>INDEX(Jeju!$A$1:$P$263,FF$5,$C150)</f>
        <v>0</v>
      </c>
      <c r="FG150" s="480">
        <f>INDEX(Jeju!$A$1:$P$263,FG$5,$C150)</f>
        <v>0</v>
      </c>
      <c r="FH150" s="480">
        <f>INDEX(Jeju!$A$1:$P$263,FH$5,$C150)</f>
        <v>0</v>
      </c>
      <c r="FI150" s="480">
        <f>INDEX(Jeju!$A$1:$P$263,FI$5,$C150)</f>
        <v>0</v>
      </c>
      <c r="FJ150" s="480">
        <f>INDEX(Jeju!$A$1:$P$263,FJ$5,$C150)</f>
        <v>0</v>
      </c>
      <c r="FK150" s="480">
        <f>INDEX(Jeju!$A$1:$P$263,FK$5,$C150)</f>
        <v>0</v>
      </c>
      <c r="FL150" s="480">
        <f>INDEX(Jeju!$A$1:$P$263,FL$5,$C150)</f>
        <v>0</v>
      </c>
      <c r="FM150" s="480">
        <f>INDEX(Jeju!$A$1:$P$263,FM$5,$C150)</f>
        <v>0</v>
      </c>
      <c r="FN150" s="480">
        <f>INDEX(Jeju!$A$1:$P$263,FN$5,$C150)</f>
        <v>0</v>
      </c>
      <c r="FO150" s="480">
        <f>INDEX(Jeju!$A$1:$P$263,FO$5,$C150)</f>
        <v>0</v>
      </c>
      <c r="FP150" s="480">
        <f>INDEX(Jeju!$A$1:$P$263,FP$5,$C150)</f>
        <v>0</v>
      </c>
      <c r="FQ150" s="480">
        <f>INDEX(Jeju!$A$1:$P$263,FQ$5,$C150)</f>
        <v>0</v>
      </c>
      <c r="FR150" s="480">
        <f>INDEX(Jeju!$A$1:$P$263,FR$5,$C150)</f>
        <v>0</v>
      </c>
      <c r="FS150" s="480">
        <f>INDEX(Jeju!$A$1:$P$263,FS$5,$C150)</f>
        <v>0</v>
      </c>
      <c r="FT150" s="480">
        <f>INDEX(Jeju!$A$1:$P$263,FT$5,$C150)</f>
        <v>0</v>
      </c>
      <c r="FU150" s="480">
        <f>INDEX(Jeju!$A$1:$P$263,FU$5,$C150)</f>
        <v>0</v>
      </c>
      <c r="FV150" s="480">
        <f>INDEX(Jeju!$A$1:$P$263,FV$5,$C150)</f>
        <v>0</v>
      </c>
      <c r="FW150" s="480">
        <f>INDEX(Jeju!$A$1:$P$263,FW$5,$C150)</f>
        <v>0</v>
      </c>
      <c r="FX150" s="480">
        <f>INDEX(Jeju!$A$1:$P$263,FX$5,$C150)</f>
        <v>0</v>
      </c>
      <c r="FY150" s="480">
        <f>INDEX(Jeju!$A$1:$P$263,FY$5,$C150)</f>
        <v>0</v>
      </c>
      <c r="FZ150" s="480">
        <f>INDEX(Jeju!$A$1:$P$263,FZ$5,$C150)</f>
        <v>0</v>
      </c>
      <c r="GA150" s="480">
        <f>INDEX(Jeju!$A$1:$P$263,GA$5,$C150)</f>
        <v>0</v>
      </c>
      <c r="GB150" s="480">
        <f>INDEX(Jeju!$A$1:$P$263,GB$5,$C150)</f>
        <v>0</v>
      </c>
      <c r="GC150" s="480">
        <f>INDEX(Jeju!$A$1:$P$263,GC$5,$C150)</f>
        <v>0</v>
      </c>
      <c r="GD150" s="480">
        <f>INDEX(Jeju!$A$1:$P$263,GD$5,$C150)</f>
        <v>0</v>
      </c>
      <c r="GE150" s="480">
        <f>INDEX(Jeju!$A$1:$P$263,GE$5,$C150)</f>
        <v>0</v>
      </c>
      <c r="GF150" s="650"/>
      <c r="GG150" s="650"/>
    </row>
    <row r="151" spans="1:208">
      <c r="A151" s="173"/>
      <c r="B151" s="187"/>
      <c r="C151" s="187">
        <f>Jeju!P1</f>
        <v>16</v>
      </c>
      <c r="D151" s="187" t="s">
        <v>128</v>
      </c>
      <c r="E151" s="187" t="s">
        <v>129</v>
      </c>
      <c r="F151" s="307">
        <f>INDEX(Jeju!$A$1:$P$263,F$5,$C151)/1000</f>
        <v>1.3540000000000001</v>
      </c>
      <c r="G151" s="307">
        <f>INDEX(Jeju!$A$1:$P$263,G$5,$C151)/1000</f>
        <v>0.97199999999999998</v>
      </c>
      <c r="H151" s="307">
        <f>INDEX(Jeju!$A$1:$P$263,H$5,$C151)/1000</f>
        <v>1.641</v>
      </c>
      <c r="I151" s="307">
        <f>INDEX(Jeju!$A$1:$P$263,I$5,$C151)/1000</f>
        <v>1.7470000000000001</v>
      </c>
      <c r="J151" s="307">
        <f>INDEX(Jeju!$A$1:$P$263,J$5,$C151)/1000</f>
        <v>0.51100000000000001</v>
      </c>
      <c r="K151" s="307">
        <f>INDEX(Jeju!$A$1:$P$263,K$5,$C151)/1000</f>
        <v>2.617</v>
      </c>
      <c r="L151" s="307">
        <f>INDEX(Jeju!$A$1:$P$263,L$5,$C151)/1000</f>
        <v>1.605</v>
      </c>
      <c r="M151" s="307">
        <f>INDEX(Jeju!$A$1:$P$263,M$5,$C151)/1000</f>
        <v>3.0470000000000002</v>
      </c>
      <c r="N151" s="307">
        <f>INDEX(Jeju!$A$1:$P$263,N$5,$C151)/1000</f>
        <v>2.2200000000000002</v>
      </c>
      <c r="O151" s="307">
        <f>INDEX(Jeju!$A$1:$P$263,O$5,$C151)/1000</f>
        <v>4.3479999999999999</v>
      </c>
      <c r="P151" s="307">
        <f>INDEX(Jeju!$A$1:$P$263,P$5,$C151)/1000</f>
        <v>0.96899999999999997</v>
      </c>
      <c r="Q151" s="307">
        <f>INDEX(Jeju!$A$1:$P$263,Q$5,$C151)/1000</f>
        <v>2.8340000000000001</v>
      </c>
      <c r="R151" s="307">
        <f>INDEX(Jeju!$A$1:$P$263,R$5,$C151)/1000</f>
        <v>1.9650000000000001</v>
      </c>
      <c r="S151" s="307">
        <f>INDEX(Jeju!$A$1:$P$263,S$5,$C151)/1000</f>
        <v>4.0640000000000001</v>
      </c>
      <c r="T151" s="307">
        <f>INDEX(Jeju!$A$1:$P$263,T$5,$C151)/1000</f>
        <v>2.33</v>
      </c>
      <c r="U151" s="307">
        <f>INDEX(Jeju!$A$1:$P$263,U$5,$C151)/1000</f>
        <v>3.32</v>
      </c>
      <c r="V151" s="307">
        <f>INDEX(Jeju!$A$1:$P$263,V$5,$C151)/1000</f>
        <v>2.8180000000000001</v>
      </c>
      <c r="W151" s="307">
        <f>INDEX(Jeju!$A$1:$P$263,W$5,$C151)/1000</f>
        <v>2.6349999999999998</v>
      </c>
      <c r="X151" s="176">
        <f>INDEX(Jeju!$A$1:$P$263,X$5,$C151)/1000</f>
        <v>2.8620000000000001</v>
      </c>
      <c r="Y151" s="176">
        <f>INDEX(Jeju!$A$1:$P$263,Y$5,$C151)/1000</f>
        <v>2.2090000000000001</v>
      </c>
      <c r="Z151" s="176">
        <f>INDEX(Jeju!$A$1:$P$263,Z$5,$C151)/1000</f>
        <v>5.2519999999999998</v>
      </c>
      <c r="AA151" s="176">
        <f>INDEX(Jeju!$A$1:$P$263,AA$5,$C151)/1000</f>
        <v>4.7629999999999999</v>
      </c>
      <c r="AB151" s="176">
        <f>INDEX(Jeju!$A$1:$P$263,AB$5,$C151)/1000</f>
        <v>3.9289999999999998</v>
      </c>
      <c r="AC151" s="176">
        <f>INDEX(Jeju!$A$1:$P$263,AC$5,$C151)/1000</f>
        <v>0.93500000000000005</v>
      </c>
      <c r="AD151" s="176">
        <f>INDEX(Jeju!$A$1:$P$263,AD$5,$C151)/1000</f>
        <v>3.6509999999999998</v>
      </c>
      <c r="AE151" s="176">
        <f>INDEX(Jeju!$A$1:$P$263,AE$5,$C151)/1000</f>
        <v>4.1479999999999997</v>
      </c>
      <c r="AF151" s="176">
        <f>INDEX(Jeju!$A$1:$P$263,AF$5,$C151)/1000</f>
        <v>6.3019999999999996</v>
      </c>
      <c r="AG151" s="176">
        <f>INDEX(Jeju!$A$1:$P$263,AG$5,$C151)/1000</f>
        <v>6.1189999999999998</v>
      </c>
      <c r="AH151" s="176">
        <f>INDEX(Jeju!$A$1:$P$263,AH$5,$C151)/1000</f>
        <v>5.6379999999999999</v>
      </c>
      <c r="AI151" s="176">
        <f>INDEX(Jeju!$A$1:$P$263,AI$5,$C151)/1000</f>
        <v>5.4039999999999999</v>
      </c>
      <c r="AJ151" s="176">
        <f>INDEX(Jeju!$A$1:$P$263,AJ$5,$C151)/1000</f>
        <v>2.7410000000000001</v>
      </c>
      <c r="AK151" s="176">
        <f>INDEX(Jeju!$A$1:$P$263,AK$5,$C151)/1000</f>
        <v>5.4109999999999996</v>
      </c>
      <c r="AL151" s="176">
        <f>INDEX(Jeju!$A$1:$P$263,AL$5,$C151)/1000</f>
        <v>3.5920000000000001</v>
      </c>
      <c r="AM151" s="176">
        <f>INDEX(Jeju!$A$1:$P$263,AM$5,$C151)/1000</f>
        <v>3.1139999999999999</v>
      </c>
      <c r="AN151" s="176">
        <f>INDEX(Jeju!$A$1:$P$263,AN$5,$C151)/1000</f>
        <v>6.5460000000000003</v>
      </c>
      <c r="AO151" s="176">
        <f>INDEX(Jeju!$A$1:$P$263,AO$5,$C151)/1000</f>
        <v>3.5990000000000002</v>
      </c>
      <c r="AP151" s="176">
        <f>INDEX(Jeju!$A$1:$P$263,AP$5,$C151)/1000</f>
        <v>4.4470000000000001</v>
      </c>
      <c r="AQ151" s="176">
        <f>INDEX(Jeju!$A$1:$P$263,AQ$5,$C151)/1000</f>
        <v>3.7120000000000002</v>
      </c>
      <c r="AR151" s="176">
        <f>INDEX(Jeju!$A$1:$P$263,AR$5,$C151)/1000</f>
        <v>4.9770000000000003</v>
      </c>
      <c r="AS151" s="176">
        <f>INDEX(Jeju!$A$1:$P$263,AS$5,$C151)/1000</f>
        <v>4.899</v>
      </c>
      <c r="AT151" s="176">
        <f>INDEX(Jeju!$A$1:$P$263,AT$5,$C151)/1000</f>
        <v>4.5529999999999999</v>
      </c>
      <c r="AU151" s="176">
        <f>INDEX(Jeju!$A$1:$P$263,AU$5,$C151)/1000</f>
        <v>5.5209999999999999</v>
      </c>
      <c r="AV151" s="176">
        <f>INDEX(Jeju!$A$1:$P$263,AV$5,$C151)/1000</f>
        <v>6.8150000000000004</v>
      </c>
      <c r="AW151" s="176">
        <f>INDEX(Jeju!$A$1:$P$263,AW$5,$C151)/1000</f>
        <v>5.8170000000000002</v>
      </c>
      <c r="AX151" s="176">
        <f>INDEX(Jeju!$A$1:$P$263,AX$5,$C151)/1000</f>
        <v>6.5309999999999997</v>
      </c>
      <c r="AY151" s="176">
        <f>INDEX(Jeju!$A$1:$P$263,AY$5,$C151)/1000</f>
        <v>3.2759999999999998</v>
      </c>
      <c r="AZ151" s="176">
        <f>INDEX(Jeju!$A$1:$P$263,AZ$5,$C151)/1000</f>
        <v>6.5110000000000001</v>
      </c>
      <c r="BA151" s="176">
        <f>INDEX(Jeju!$A$1:$P$263,BA$5,$C151)/1000</f>
        <v>5.6550000000000002</v>
      </c>
      <c r="BB151" s="176">
        <f>INDEX(Jeju!$A$1:$P$263,BB$5,$C151)/1000</f>
        <v>6.359</v>
      </c>
      <c r="BC151" s="176">
        <f>INDEX(Jeju!$A$1:$P$263,BC$5,$C151)/1000</f>
        <v>7.0819999999999999</v>
      </c>
      <c r="BD151" s="176">
        <f>INDEX(Jeju!$A$1:$P$263,BD$5,$C151)/1000</f>
        <v>2.8239999999999998</v>
      </c>
      <c r="BE151" s="176">
        <f>INDEX(Jeju!$A$1:$P$263,BE$5,$C151)/1000</f>
        <v>6.2</v>
      </c>
      <c r="BF151" s="176">
        <f>INDEX(Jeju!$A$1:$P$263,BF$5,$C151)/1000</f>
        <v>6.4619999999999997</v>
      </c>
      <c r="BG151" s="176">
        <f>INDEX(Jeju!$A$1:$P$263,BG$5,$C151)/1000</f>
        <v>3.0179999999999998</v>
      </c>
      <c r="BH151" s="176">
        <f>INDEX(Jeju!$A$1:$P$263,BH$5,$C151)/1000</f>
        <v>3.5680000000000001</v>
      </c>
      <c r="BI151" s="486">
        <f>INDEX(Jeju!$A$1:$P$263,BI$5,$C151)/1000</f>
        <v>4.0039999999999996</v>
      </c>
      <c r="BJ151" s="486">
        <f>INDEX(Jeju!$A$1:$P$263,BJ$5,$C151)/1000</f>
        <v>1.9730000000000001</v>
      </c>
      <c r="BK151" s="486">
        <f>INDEX(Jeju!$A$1:$P$263,BK$5,$C151)/1000</f>
        <v>2.79</v>
      </c>
      <c r="BL151" s="486">
        <f>INDEX(Jeju!$A$1:$P$263,BL$5,$C151)/1000</f>
        <v>1.234</v>
      </c>
      <c r="BM151" s="486">
        <f>INDEX(Jeju!$A$1:$P$263,BM$5,$C151)/1000</f>
        <v>3.9889999999999999</v>
      </c>
      <c r="BN151" s="486">
        <f>INDEX(Jeju!$A$1:$P$263,BN$5,$C151)/1000</f>
        <v>5.2709999999999999</v>
      </c>
      <c r="BO151" s="739">
        <f>INDEX(Jeju!$A$1:$P$263,BO$5,$C151)/1000</f>
        <v>5.2320000000000002</v>
      </c>
      <c r="BP151" s="486">
        <f>INDEX(Jeju!$A$1:$P$263,BP$5,$C151)/1000</f>
        <v>2.23</v>
      </c>
      <c r="BQ151" s="486">
        <f>INDEX(Jeju!$A$1:$P$263,BQ$5,$C151)/1000</f>
        <v>2.7210000000000001</v>
      </c>
      <c r="BR151" s="486">
        <f>INDEX(Jeju!$A$1:$P$263,BR$5,$C151)/1000</f>
        <v>5.7649999999999997</v>
      </c>
      <c r="BS151" s="486">
        <f>INDEX(Jeju!$A$1:$P$263,BS$5,$C151)/1000</f>
        <v>4.5019999999999998</v>
      </c>
      <c r="BT151" s="486">
        <f>INDEX(Jeju!$A$1:$P$263,BT$5,$C151)/1000</f>
        <v>4.6859999999999999</v>
      </c>
      <c r="BU151" s="486">
        <f>INDEX(Jeju!$A$1:$P$263,BU$5,$C151)/1000</f>
        <v>4.9660000000000011</v>
      </c>
      <c r="BV151" s="486">
        <f>INDEX(Jeju!$A$1:$P$263,BV$5,$C151)/1000</f>
        <v>6.41</v>
      </c>
      <c r="BW151" s="486">
        <f>INDEX(Jeju!$A$1:$P$263,BW$5,$C151)/1000</f>
        <v>5.891</v>
      </c>
      <c r="BX151" s="486">
        <f>INDEX(Jeju!$A$1:$P$263,BX$5,$C151)/1000</f>
        <v>4.1440000000000001</v>
      </c>
      <c r="BY151" s="486">
        <f>INDEX(Jeju!$A$1:$P$263,BY$5,$C151)/1000</f>
        <v>3.4140000000000001</v>
      </c>
      <c r="BZ151" s="486">
        <f>INDEX(Jeju!$A$1:$P$263,BZ$5,$C151)/1000</f>
        <v>6.4480000000000004</v>
      </c>
      <c r="CA151" s="739">
        <f>INDEX(Jeju!$A$1:$P$263,CA$5,$C151)/1000</f>
        <v>2.4039999999999999</v>
      </c>
      <c r="CB151" s="486">
        <f>INDEX(Jeju!$A$1:$P$263,CB$5,$C151)/1000</f>
        <v>1.9230000000000003</v>
      </c>
      <c r="CC151" s="486">
        <f>INDEX(Jeju!$A$1:$P$263,CC$5,$C151)/1000</f>
        <v>1.758</v>
      </c>
      <c r="CD151" s="486">
        <f>INDEX(Jeju!$A$1:$P$263,CD$5,$C151)/1000</f>
        <v>1.167</v>
      </c>
      <c r="CE151" s="486">
        <f>INDEX(Jeju!$A$1:$P$263,CE$5,$C151)/1000</f>
        <v>2.798</v>
      </c>
      <c r="CF151" s="486">
        <f>INDEX(Jeju!$A$1:$P$263,CF$5,$C151)/1000</f>
        <v>2.4820000000000002</v>
      </c>
      <c r="CG151" s="486">
        <f>INDEX(Jeju!$A$1:$P$263,CG$5,$C151)/1000</f>
        <v>6.4569999999999999</v>
      </c>
      <c r="CH151" s="486">
        <f>INDEX(Jeju!$A$1:$P$263,CH$5,$C151)/1000</f>
        <v>1.556</v>
      </c>
      <c r="CI151" s="486">
        <f>INDEX(Jeju!$A$1:$P$263,CI$5,$C151)/1000</f>
        <v>3.0939999999999999</v>
      </c>
      <c r="CJ151" s="486">
        <f>INDEX(Jeju!$A$1:$P$263,CJ$5,$C151)/1000</f>
        <v>1.69</v>
      </c>
      <c r="CK151" s="486">
        <f>INDEX(Jeju!$A$1:$P$263,CK$5,$C151)/1000</f>
        <v>0.78800000000000003</v>
      </c>
      <c r="CL151" s="486">
        <f>INDEX(Jeju!$A$1:$P$263,CL$5,$C151)/1000</f>
        <v>0.432</v>
      </c>
      <c r="CM151" s="486">
        <f>INDEX(Jeju!$A$1:$P$263,CM$5,$C151)/1000</f>
        <v>2.7850000000000001</v>
      </c>
      <c r="CN151" s="486">
        <f>INDEX(Jeju!$A$1:$P$263,CN$5,$C151)/1000</f>
        <v>1.9410000000000001</v>
      </c>
      <c r="CO151" s="486">
        <f>INDEX(Jeju!$A$1:$P$263,CO$5,$C151)/1000</f>
        <v>0.81699999999999995</v>
      </c>
      <c r="CP151" s="486">
        <f>INDEX(Jeju!$A$1:$P$263,CP$5,$C151)/1000</f>
        <v>1.8320000000000001</v>
      </c>
      <c r="CQ151" s="486">
        <f>INDEX(Jeju!$A$1:$P$263,CQ$5,$C151)/1000</f>
        <v>1.1499999999999999</v>
      </c>
      <c r="CR151" s="486">
        <f>INDEX(Jeju!$A$1:$P$263,CR$5,$C151)/1000</f>
        <v>3.282</v>
      </c>
      <c r="CS151" s="486">
        <f>INDEX(Jeju!$A$1:$P$263,CS$5,$C151)/1000</f>
        <v>2.7970000000000002</v>
      </c>
      <c r="CT151" s="486">
        <f>INDEX(Jeju!$A$1:$P$263,CT$5,$C151)/1000</f>
        <v>2.085</v>
      </c>
      <c r="CU151" s="486">
        <f>INDEX(Jeju!$A$1:$P$263,CU$5,$C151)/1000</f>
        <v>2.419</v>
      </c>
      <c r="CV151" s="486">
        <f>INDEX(Jeju!$A$1:$P$263,CV$5,$C151)/1000</f>
        <v>2.5819999999999999</v>
      </c>
      <c r="CW151" s="486">
        <f>INDEX(Jeju!$A$1:$P$263,CW$5,$C151)/1000</f>
        <v>2.411</v>
      </c>
      <c r="CX151" s="486">
        <f>INDEX(Jeju!$A$1:$P$263,CX$5,$C151)/1000</f>
        <v>0.96099999999999997</v>
      </c>
      <c r="CY151" s="486">
        <f>INDEX(Jeju!$A$1:$P$263,CY$5,$C151)/1000</f>
        <v>3.1349999999999998</v>
      </c>
      <c r="CZ151" s="486">
        <f>INDEX(Jeju!$A$1:$P$263,CZ$5,$C151)/1000</f>
        <v>2.238</v>
      </c>
      <c r="DA151" s="486">
        <f>INDEX(Jeju!$A$1:$P$263,DA$5,$C151)/1000</f>
        <v>2.2490000000000001</v>
      </c>
      <c r="DB151" s="486">
        <f>INDEX(Jeju!$A$1:$P$263,DB$5,$C151)/1000</f>
        <v>2.8479999999999999</v>
      </c>
      <c r="DC151" s="486">
        <f>INDEX(Jeju!$A$1:$P$263,DC$5,$C151)/1000</f>
        <v>3.9079999999999999</v>
      </c>
      <c r="DD151" s="486">
        <f>INDEX(Jeju!$A$1:$P$263,DD$5,$C151)/1000</f>
        <v>4.6619999999999999</v>
      </c>
      <c r="DE151" s="486">
        <f>INDEX(Jeju!$A$1:$P$263,DE$5,$C151)/1000</f>
        <v>4.4349999999999996</v>
      </c>
      <c r="DF151" s="486">
        <f>INDEX(Jeju!$A$1:$P$263,DF$5,$C151)/1000</f>
        <v>3.0449999999999999</v>
      </c>
      <c r="DG151" s="486">
        <f>INDEX(Jeju!$A$1:$P$263,DG$5,$C151)/1000</f>
        <v>4.7220000000000004</v>
      </c>
      <c r="DH151" s="486">
        <f>INDEX(Jeju!$A$1:$P$263,DH$5,$C151)/1000</f>
        <v>3.4329999999999998</v>
      </c>
      <c r="DI151" s="486">
        <f>INDEX(Jeju!$A$1:$P$263,DI$5,$C151)/1000</f>
        <v>4.7430000000000003</v>
      </c>
      <c r="DJ151" s="486">
        <f>INDEX(Jeju!$A$1:$P$263,DJ$5,$C151)/1000</f>
        <v>5.6029999999999998</v>
      </c>
      <c r="DK151" s="486">
        <f>INDEX(Jeju!$A$1:$P$263,DK$5,$C151)/1000</f>
        <v>1.105</v>
      </c>
      <c r="DL151" s="486">
        <f>INDEX(Jeju!$A$1:$P$263,DL$5,$C151)/1000</f>
        <v>0.82099999999999995</v>
      </c>
      <c r="DM151" s="486">
        <f>INDEX(Jeju!$A$1:$P$263,DM$5,$C151)/1000</f>
        <v>0.46899999999999997</v>
      </c>
      <c r="DN151" s="486">
        <f>INDEX(Jeju!$A$1:$P$263,DN$5,$C151)/1000</f>
        <v>0.443</v>
      </c>
      <c r="DO151" s="486">
        <f>INDEX(Jeju!$A$1:$P$263,DO$5,$C151)/1000</f>
        <v>0.24199999999999999</v>
      </c>
      <c r="DP151" s="486">
        <f>INDEX(Jeju!$A$1:$P$263,DP$5,$C151)/1000</f>
        <v>0.22600000000000001</v>
      </c>
      <c r="DQ151" s="486">
        <f>INDEX(Jeju!$A$1:$P$263,DQ$5,$C151)/1000</f>
        <v>8.3000000000000004E-2</v>
      </c>
      <c r="DR151" s="486">
        <f>INDEX(Jeju!$A$1:$P$263,DR$5,$C151)/1000</f>
        <v>0.40400000000000003</v>
      </c>
      <c r="DS151" s="486">
        <f>INDEX(Jeju!$A$1:$P$263,DS$5,$C151)/1000</f>
        <v>0.20899999999999999</v>
      </c>
      <c r="DT151" s="486">
        <f>INDEX(Jeju!$A$1:$P$263,DT$5,$C151)/1000</f>
        <v>0.247</v>
      </c>
      <c r="DU151" s="486">
        <f>INDEX(Jeju!$A$1:$P$263,DU$5,$C151)/1000</f>
        <v>0.222</v>
      </c>
      <c r="DV151" s="486">
        <f>INDEX(Jeju!$A$1:$P$263,DV$5,$C151)/1000</f>
        <v>0.53800000000000003</v>
      </c>
      <c r="DW151" s="486">
        <f>INDEX(Jeju!$A$1:$P$263,DW$5,$C151)/1000</f>
        <v>0.54</v>
      </c>
      <c r="DX151" s="486">
        <f>INDEX(Jeju!$A$1:$P$263,DX$5,$C151)/1000</f>
        <v>0.31</v>
      </c>
      <c r="DY151" s="486">
        <f>INDEX(Jeju!$A$1:$P$263,DY$5,$C151)/1000</f>
        <v>0.59899999999999998</v>
      </c>
      <c r="DZ151" s="486">
        <f>INDEX(Jeju!$A$1:$P$263,DZ$5,$C151)/1000</f>
        <v>-0.27800000000000002</v>
      </c>
      <c r="EA151" s="486">
        <f>INDEX(Jeju!$A$1:$P$263,EA$5,$C151)/1000</f>
        <v>7.9000000000000001E-2</v>
      </c>
      <c r="EB151" s="486">
        <f>INDEX(Jeju!$A$1:$P$263,EB$5,$C151)/1000</f>
        <v>0.157</v>
      </c>
      <c r="EC151" s="486">
        <f>INDEX(Jeju!$A$1:$P$263,EC$5,$C151)/1000</f>
        <v>-0.49299999999999999</v>
      </c>
      <c r="ED151" s="486">
        <f>INDEX(Jeju!$A$1:$P$263,ED$5,$C151)/1000</f>
        <v>-0.157</v>
      </c>
      <c r="EE151" s="486">
        <f>INDEX(Jeju!$A$1:$P$263,EE$5,$C151)/1000</f>
        <v>8.2000000000000003E-2</v>
      </c>
      <c r="EF151" s="486">
        <f>INDEX(Jeju!$A$1:$P$263,EF$5,$C151)/1000</f>
        <v>0.371</v>
      </c>
      <c r="EG151" s="486">
        <f>INDEX(Jeju!$A$1:$P$263,EG$5,$C151)/1000</f>
        <v>0.18099999999999999</v>
      </c>
      <c r="EH151" s="486">
        <f>INDEX(Jeju!$A$1:$P$263,EH$5,$C151)/1000</f>
        <v>0.49199999999999999</v>
      </c>
      <c r="EI151" s="486">
        <f>INDEX(Jeju!$A$1:$P$263,EI$5,$C151)/1000</f>
        <v>0.28599999999999998</v>
      </c>
      <c r="EJ151" s="486">
        <f>INDEX(Jeju!$A$1:$P$263,EJ$5,$C151)/1000</f>
        <v>0.28100000000000003</v>
      </c>
      <c r="EK151" s="486">
        <f>INDEX(Jeju!$A$1:$P$263,EK$5,$C151)/1000</f>
        <v>0.57599999999999996</v>
      </c>
      <c r="EL151" s="486">
        <f>INDEX(Jeju!$A$1:$P$263,EL$5,$C151)/1000</f>
        <v>0.7</v>
      </c>
      <c r="EM151" s="486">
        <f>INDEX(Jeju!$A$1:$P$263,EM$5,$C151)/1000</f>
        <v>0.49</v>
      </c>
      <c r="EN151" s="486">
        <f>INDEX(Jeju!$A$1:$P$263,EN$5,$C151)/1000</f>
        <v>0.32100000000000001</v>
      </c>
      <c r="EO151" s="486">
        <f>INDEX(Jeju!$A$1:$P$263,EO$5,$C151)/1000</f>
        <v>0.38700000000000001</v>
      </c>
      <c r="EP151" s="486">
        <f>INDEX(Jeju!$A$1:$P$263,EP$5,$C151)/1000</f>
        <v>0.28699999999999998</v>
      </c>
      <c r="EQ151" s="486">
        <f>INDEX(Jeju!$A$1:$P$263,EQ$5,$C151)/1000</f>
        <v>0.67800000000000005</v>
      </c>
      <c r="ER151" s="486">
        <f>INDEX(Jeju!$A$1:$P$263,ER$5,$C151)/1000</f>
        <v>-0.248</v>
      </c>
      <c r="ES151" s="486">
        <f>INDEX(Jeju!$A$1:$P$263,ES$5,$C151)/1000</f>
        <v>0.28000000000000003</v>
      </c>
      <c r="ET151" s="486">
        <f>INDEX(Jeju!$A$1:$P$263,ET$5,$C151)/1000</f>
        <v>0.46200000000000002</v>
      </c>
      <c r="EU151" s="486">
        <f>INDEX(Jeju!$A$1:$P$263,EU$5,$C151)/1000</f>
        <v>0.59799999999999998</v>
      </c>
      <c r="EV151" s="486">
        <f>INDEX(Jeju!$A$1:$P$263,EV$5,$C151)/1000</f>
        <v>0.44400000000000001</v>
      </c>
      <c r="EW151" s="486">
        <f>INDEX(Jeju!$A$1:$P$263,EW$5,$C151)/1000</f>
        <v>1.1499999999999999</v>
      </c>
      <c r="EX151" s="486">
        <f>INDEX(Jeju!$A$1:$P$263,EX$5,$C151)/1000</f>
        <v>0.65600000000000003</v>
      </c>
      <c r="EY151" s="486">
        <f>INDEX(Jeju!$A$1:$P$263,EY$5,$C151)/1000</f>
        <v>1.2529999999999999</v>
      </c>
      <c r="EZ151" s="486">
        <f>INDEX(Jeju!$A$1:$P$263,EZ$5,$C151)/1000</f>
        <v>2.3759999999999999</v>
      </c>
      <c r="FA151" s="486">
        <f>INDEX(Jeju!$A$1:$P$263,FA$5,$C151)/1000</f>
        <v>1.1499999999999999</v>
      </c>
      <c r="FB151" s="486">
        <f>INDEX(Jeju!$A$1:$P$263,FB$5,$C151)/1000</f>
        <v>1.3720000000000001</v>
      </c>
      <c r="FC151" s="486">
        <f>INDEX(Jeju!$A$1:$P$263,FC$5,$C151)/1000</f>
        <v>2.0630000000000002</v>
      </c>
      <c r="FD151" s="486">
        <f>INDEX(Jeju!$A$1:$P$263,FD$5,$C151)/1000</f>
        <v>1.6539999999999999</v>
      </c>
      <c r="FE151" s="486">
        <f>INDEX(Jeju!$A$1:$P$263,FE$5,$C151)/1000</f>
        <v>1.5509999999999999</v>
      </c>
      <c r="FF151" s="486">
        <f>INDEX(Jeju!$A$1:$P$263,FF$5,$C151)/1000</f>
        <v>1.3879999999999999</v>
      </c>
      <c r="FG151" s="486">
        <f>INDEX(Jeju!$A$1:$P$263,FG$5,$C151)/1000</f>
        <v>1.0469999999999999</v>
      </c>
      <c r="FH151" s="486">
        <f>INDEX(Jeju!$A$1:$P$263,FH$5,$C151)/1000</f>
        <v>1.03</v>
      </c>
      <c r="FI151" s="486">
        <f>INDEX(Jeju!$A$1:$P$263,FI$5,$C151)/1000</f>
        <v>1.2</v>
      </c>
      <c r="FJ151" s="486">
        <f>INDEX(Jeju!$A$1:$P$263,FJ$5,$C151)/1000</f>
        <v>1.125</v>
      </c>
      <c r="FK151" s="486">
        <f>INDEX(Jeju!$A$1:$P$263,FK$5,$C151)/1000</f>
        <v>1.42</v>
      </c>
      <c r="FL151" s="486">
        <f>INDEX(Jeju!$A$1:$P$263,FL$5,$C151)/1000</f>
        <v>0.50600000000000001</v>
      </c>
      <c r="FM151" s="486">
        <f>INDEX(Jeju!$A$1:$P$263,FM$5,$C151)/1000</f>
        <v>2.0379999999999998</v>
      </c>
      <c r="FN151" s="486">
        <f>INDEX(Jeju!$A$1:$P$263,FN$5,$C151)/1000</f>
        <v>1.4930000000000001</v>
      </c>
      <c r="FO151" s="486">
        <f>INDEX(Jeju!$A$1:$P$263,FO$5,$C151)/1000</f>
        <v>1.7030000000000001</v>
      </c>
      <c r="FP151" s="486">
        <f>INDEX(Jeju!$A$1:$P$263,FP$5,$C151)/1000</f>
        <v>1.8779999999999999</v>
      </c>
      <c r="FQ151" s="486">
        <f>INDEX(Jeju!$A$1:$P$263,FQ$5,$C151)/1000</f>
        <v>1.4950000000000001</v>
      </c>
      <c r="FR151" s="486">
        <f>INDEX(Jeju!$A$1:$P$263,FR$5,$C151)/1000</f>
        <v>2.5459999999999998</v>
      </c>
      <c r="FS151" s="486">
        <f>INDEX(Jeju!$A$1:$P$263,FS$5,$C151)/1000</f>
        <v>1.2849999999999999</v>
      </c>
      <c r="FT151" s="486">
        <f>INDEX(Jeju!$A$1:$P$263,FT$5,$C151)/1000</f>
        <v>3.3919999999999999</v>
      </c>
      <c r="FU151" s="486">
        <f>INDEX(Jeju!$A$1:$P$263,FU$5,$C151)/1000</f>
        <v>2.1360000000000001</v>
      </c>
      <c r="FV151" s="486">
        <f>INDEX(Jeju!$A$1:$P$263,FV$5,$C151)/1000</f>
        <v>0.755</v>
      </c>
      <c r="FW151" s="486">
        <f>INDEX(Jeju!$A$1:$P$263,FW$5,$C151)/1000</f>
        <v>2.2799999999999998</v>
      </c>
      <c r="FX151" s="486">
        <f>INDEX(Jeju!$A$1:$P$263,FX$5,$C151)/1000</f>
        <v>1.853</v>
      </c>
      <c r="FY151" s="486">
        <f>INDEX(Jeju!$A$1:$P$263,FY$5,$C151)/1000</f>
        <v>0.3</v>
      </c>
      <c r="FZ151" s="486">
        <f>INDEX(Jeju!$A$1:$P$263,FZ$5,$C151)/1000</f>
        <v>1.6859999999999999</v>
      </c>
      <c r="GA151" s="486">
        <f>INDEX(Jeju!$A$1:$P$263,GA$5,$C151)/1000</f>
        <v>2.2143728780000003</v>
      </c>
      <c r="GB151" s="486">
        <f>INDEX(Jeju!$A$1:$P$263,GB$5,$C151)/1000</f>
        <v>1.710555617</v>
      </c>
      <c r="GC151" s="486">
        <f>INDEX(Jeju!$A$1:$P$263,GC$5,$C151)/1000</f>
        <v>1.608093869</v>
      </c>
      <c r="GD151" s="486">
        <f>INDEX(Jeju!$A$1:$P$263,GD$5,$C151)/1000</f>
        <v>2.0790000000000002</v>
      </c>
      <c r="GE151" s="486">
        <f>INDEX(Jeju!$A$1:$P$263,GE$5,$C151)/1000</f>
        <v>2.96</v>
      </c>
      <c r="GF151" s="486"/>
      <c r="GG151" s="486"/>
    </row>
    <row r="152" spans="1:208" s="173" customFormat="1">
      <c r="A152" s="11"/>
      <c r="B152" s="188"/>
      <c r="C152" s="188"/>
      <c r="D152" s="188" t="s">
        <v>118</v>
      </c>
      <c r="E152" s="188" t="s">
        <v>119</v>
      </c>
      <c r="F152" s="207" t="e">
        <f>F151/#REF!-1</f>
        <v>#REF!</v>
      </c>
      <c r="G152" s="207" t="e">
        <f>G151/#REF!-1</f>
        <v>#REF!</v>
      </c>
      <c r="H152" s="207" t="e">
        <f>H151/#REF!-1</f>
        <v>#REF!</v>
      </c>
      <c r="I152" s="207" t="e">
        <f>I151/#REF!-1</f>
        <v>#REF!</v>
      </c>
      <c r="J152" s="207" t="e">
        <f>J151/#REF!-1</f>
        <v>#REF!</v>
      </c>
      <c r="K152" s="207" t="e">
        <f>K151/#REF!-1</f>
        <v>#REF!</v>
      </c>
      <c r="L152" s="207" t="e">
        <f t="shared" ref="L152:W152" si="909">L151/#REF!-1</f>
        <v>#REF!</v>
      </c>
      <c r="M152" s="207" t="e">
        <f t="shared" si="909"/>
        <v>#REF!</v>
      </c>
      <c r="N152" s="207" t="e">
        <f t="shared" si="909"/>
        <v>#REF!</v>
      </c>
      <c r="O152" s="207" t="e">
        <f t="shared" si="909"/>
        <v>#REF!</v>
      </c>
      <c r="P152" s="207" t="e">
        <f t="shared" si="909"/>
        <v>#REF!</v>
      </c>
      <c r="Q152" s="207" t="e">
        <f t="shared" si="909"/>
        <v>#REF!</v>
      </c>
      <c r="R152" s="207" t="e">
        <f t="shared" si="909"/>
        <v>#REF!</v>
      </c>
      <c r="S152" s="306" t="e">
        <f t="shared" si="909"/>
        <v>#REF!</v>
      </c>
      <c r="T152" s="306" t="e">
        <f t="shared" si="909"/>
        <v>#REF!</v>
      </c>
      <c r="U152" s="306" t="e">
        <f t="shared" si="909"/>
        <v>#REF!</v>
      </c>
      <c r="V152" s="306" t="e">
        <f t="shared" si="909"/>
        <v>#REF!</v>
      </c>
      <c r="W152" s="306" t="e">
        <f t="shared" si="909"/>
        <v>#REF!</v>
      </c>
      <c r="X152" s="10">
        <f t="shared" ref="X152:BC152" si="910">X151/L151-1</f>
        <v>0.78317757009345801</v>
      </c>
      <c r="Y152" s="10">
        <f t="shared" si="910"/>
        <v>-0.27502461437479486</v>
      </c>
      <c r="Z152" s="10">
        <f t="shared" si="910"/>
        <v>1.3657657657657656</v>
      </c>
      <c r="AA152" s="10">
        <f t="shared" si="910"/>
        <v>9.5446182152713943E-2</v>
      </c>
      <c r="AB152" s="10">
        <f t="shared" si="910"/>
        <v>3.0546955624355006</v>
      </c>
      <c r="AC152" s="10">
        <f t="shared" si="910"/>
        <v>-0.67007762879322508</v>
      </c>
      <c r="AD152" s="10">
        <f t="shared" si="910"/>
        <v>0.8580152671755723</v>
      </c>
      <c r="AE152" s="10">
        <f t="shared" si="910"/>
        <v>2.066929133858264E-2</v>
      </c>
      <c r="AF152" s="10">
        <f t="shared" si="910"/>
        <v>1.7047210300429181</v>
      </c>
      <c r="AG152" s="10">
        <f t="shared" si="910"/>
        <v>0.84307228915662646</v>
      </c>
      <c r="AH152" s="10">
        <f t="shared" si="910"/>
        <v>1.0007097232079487</v>
      </c>
      <c r="AI152" s="10">
        <f t="shared" si="910"/>
        <v>1.0508538899430739</v>
      </c>
      <c r="AJ152" s="10">
        <f t="shared" si="910"/>
        <v>-4.2278127183787539E-2</v>
      </c>
      <c r="AK152" s="10">
        <f t="shared" si="910"/>
        <v>1.4495246717971932</v>
      </c>
      <c r="AL152" s="10">
        <f t="shared" si="910"/>
        <v>-0.31607006854531605</v>
      </c>
      <c r="AM152" s="10">
        <f t="shared" si="910"/>
        <v>-0.34621037161452872</v>
      </c>
      <c r="AN152" s="10">
        <f t="shared" si="910"/>
        <v>0.66607279205904835</v>
      </c>
      <c r="AO152" s="10">
        <f t="shared" si="910"/>
        <v>2.8491978609625668</v>
      </c>
      <c r="AP152" s="10">
        <f t="shared" si="910"/>
        <v>0.21802245960010969</v>
      </c>
      <c r="AQ152" s="10">
        <f t="shared" si="910"/>
        <v>-0.10511089681774333</v>
      </c>
      <c r="AR152" s="10">
        <f t="shared" si="910"/>
        <v>-0.21025071405902873</v>
      </c>
      <c r="AS152" s="10">
        <f t="shared" si="910"/>
        <v>-0.19937898349403493</v>
      </c>
      <c r="AT152" s="10">
        <f t="shared" si="910"/>
        <v>-0.19244412912380271</v>
      </c>
      <c r="AU152" s="10">
        <f t="shared" si="910"/>
        <v>2.1650629163582513E-2</v>
      </c>
      <c r="AV152" s="10">
        <f t="shared" si="910"/>
        <v>1.4863188617292957</v>
      </c>
      <c r="AW152" s="10">
        <f t="shared" si="910"/>
        <v>7.5032341526520163E-2</v>
      </c>
      <c r="AX152" s="10">
        <f t="shared" si="910"/>
        <v>0.81820712694877495</v>
      </c>
      <c r="AY152" s="10">
        <f t="shared" si="910"/>
        <v>5.2023121387283267E-2</v>
      </c>
      <c r="AZ152" s="10">
        <f t="shared" si="910"/>
        <v>-5.3467766575008291E-3</v>
      </c>
      <c r="BA152" s="10">
        <f t="shared" si="910"/>
        <v>0.57126979716587933</v>
      </c>
      <c r="BB152" s="10">
        <f t="shared" si="910"/>
        <v>0.42995277715313684</v>
      </c>
      <c r="BC152" s="10">
        <f t="shared" si="910"/>
        <v>0.90786637931034475</v>
      </c>
      <c r="BD152" s="10">
        <f t="shared" ref="BD152:CI152" si="911">BD151/AR151-1</f>
        <v>-0.43258991360257193</v>
      </c>
      <c r="BE152" s="10">
        <f t="shared" si="911"/>
        <v>0.26556440089814259</v>
      </c>
      <c r="BF152" s="10">
        <f t="shared" si="911"/>
        <v>0.41928398857895899</v>
      </c>
      <c r="BG152" s="10">
        <f t="shared" si="911"/>
        <v>-0.45335989856909986</v>
      </c>
      <c r="BH152" s="10">
        <f t="shared" si="911"/>
        <v>-0.47644900953778435</v>
      </c>
      <c r="BI152" s="487">
        <f t="shared" si="911"/>
        <v>-0.31167268351383881</v>
      </c>
      <c r="BJ152" s="487">
        <f t="shared" si="911"/>
        <v>-0.69790231205022202</v>
      </c>
      <c r="BK152" s="487">
        <f t="shared" si="911"/>
        <v>-0.14835164835164827</v>
      </c>
      <c r="BL152" s="487">
        <f t="shared" si="911"/>
        <v>-0.81047458147749962</v>
      </c>
      <c r="BM152" s="487">
        <f t="shared" si="911"/>
        <v>-0.29460654288240495</v>
      </c>
      <c r="BN152" s="487">
        <f t="shared" si="911"/>
        <v>-0.17109608428998269</v>
      </c>
      <c r="BO152" s="736">
        <f t="shared" si="911"/>
        <v>-0.26122564247387736</v>
      </c>
      <c r="BP152" s="487">
        <f t="shared" si="911"/>
        <v>-0.21033994334277617</v>
      </c>
      <c r="BQ152" s="487">
        <f t="shared" si="911"/>
        <v>-0.56112903225806454</v>
      </c>
      <c r="BR152" s="487">
        <f t="shared" si="911"/>
        <v>-0.10786134323738783</v>
      </c>
      <c r="BS152" s="487">
        <f t="shared" si="911"/>
        <v>0.49171636845593114</v>
      </c>
      <c r="BT152" s="487">
        <f t="shared" si="911"/>
        <v>0.31334080717488777</v>
      </c>
      <c r="BU152" s="487">
        <f t="shared" si="911"/>
        <v>0.24025974025974062</v>
      </c>
      <c r="BV152" s="487">
        <f t="shared" si="911"/>
        <v>2.2488596046629499</v>
      </c>
      <c r="BW152" s="487">
        <f t="shared" si="911"/>
        <v>1.1114695340501792</v>
      </c>
      <c r="BX152" s="487">
        <f t="shared" si="911"/>
        <v>2.3581847649918966</v>
      </c>
      <c r="BY152" s="487">
        <f t="shared" si="911"/>
        <v>-0.1441464026071696</v>
      </c>
      <c r="BZ152" s="487">
        <f t="shared" si="911"/>
        <v>0.22329728704230711</v>
      </c>
      <c r="CA152" s="736">
        <f t="shared" si="911"/>
        <v>-0.54051987767584109</v>
      </c>
      <c r="CB152" s="487">
        <f t="shared" si="911"/>
        <v>-0.1376681614349774</v>
      </c>
      <c r="CC152" s="487">
        <f t="shared" si="911"/>
        <v>-0.35391400220507163</v>
      </c>
      <c r="CD152" s="487">
        <f t="shared" si="911"/>
        <v>-0.79757155247181266</v>
      </c>
      <c r="CE152" s="487">
        <f t="shared" si="911"/>
        <v>-0.37849844513549524</v>
      </c>
      <c r="CF152" s="487">
        <f t="shared" si="911"/>
        <v>-0.47033717456252666</v>
      </c>
      <c r="CG152" s="487">
        <f t="shared" si="911"/>
        <v>0.30024164317357993</v>
      </c>
      <c r="CH152" s="487">
        <f t="shared" si="911"/>
        <v>-0.75725429017160684</v>
      </c>
      <c r="CI152" s="487">
        <f t="shared" si="911"/>
        <v>-0.47479205567815319</v>
      </c>
      <c r="CJ152" s="487">
        <f t="shared" ref="CJ152:DO152" si="912">CJ151/BX151-1</f>
        <v>-0.59218146718146714</v>
      </c>
      <c r="CK152" s="487">
        <f t="shared" si="912"/>
        <v>-0.76918570591681312</v>
      </c>
      <c r="CL152" s="487">
        <f t="shared" si="912"/>
        <v>-0.9330024813895782</v>
      </c>
      <c r="CM152" s="487">
        <f t="shared" si="912"/>
        <v>0.15848585690515815</v>
      </c>
      <c r="CN152" s="487">
        <f t="shared" si="912"/>
        <v>9.3603744149763912E-3</v>
      </c>
      <c r="CO152" s="487">
        <f t="shared" si="912"/>
        <v>-0.53526734926052333</v>
      </c>
      <c r="CP152" s="487">
        <f t="shared" si="912"/>
        <v>0.56983718937446448</v>
      </c>
      <c r="CQ152" s="487">
        <f t="shared" si="912"/>
        <v>-0.58899213724088639</v>
      </c>
      <c r="CR152" s="487">
        <f t="shared" si="912"/>
        <v>0.32232070910555999</v>
      </c>
      <c r="CS152" s="487">
        <f t="shared" si="912"/>
        <v>-0.56682669970574562</v>
      </c>
      <c r="CT152" s="487">
        <f t="shared" si="912"/>
        <v>0.33997429305912585</v>
      </c>
      <c r="CU152" s="487">
        <f t="shared" si="912"/>
        <v>-0.21816418875242405</v>
      </c>
      <c r="CV152" s="487">
        <f t="shared" si="912"/>
        <v>0.52781065088757395</v>
      </c>
      <c r="CW152" s="487">
        <f t="shared" si="912"/>
        <v>2.0596446700507611</v>
      </c>
      <c r="CX152" s="487">
        <f t="shared" si="912"/>
        <v>1.2245370370370372</v>
      </c>
      <c r="CY152" s="487">
        <f t="shared" si="912"/>
        <v>0.12567324955116677</v>
      </c>
      <c r="CZ152" s="487">
        <f t="shared" si="912"/>
        <v>0.15301391035548684</v>
      </c>
      <c r="DA152" s="487">
        <f t="shared" si="912"/>
        <v>1.7527539779681764</v>
      </c>
      <c r="DB152" s="487">
        <f t="shared" si="912"/>
        <v>0.5545851528384278</v>
      </c>
      <c r="DC152" s="487">
        <f t="shared" si="912"/>
        <v>2.3982608695652177</v>
      </c>
      <c r="DD152" s="487">
        <f t="shared" si="912"/>
        <v>0.42047531992687381</v>
      </c>
      <c r="DE152" s="487">
        <f t="shared" si="912"/>
        <v>0.58562745799070415</v>
      </c>
      <c r="DF152" s="487">
        <f t="shared" si="912"/>
        <v>0.46043165467625902</v>
      </c>
      <c r="DG152" s="487">
        <f t="shared" si="912"/>
        <v>0.95204630012401825</v>
      </c>
      <c r="DH152" s="487">
        <f t="shared" si="912"/>
        <v>0.32958946553059643</v>
      </c>
      <c r="DI152" s="487">
        <f t="shared" si="912"/>
        <v>0.9672335130651184</v>
      </c>
      <c r="DJ152" s="487">
        <f t="shared" si="912"/>
        <v>4.8303850156087407</v>
      </c>
      <c r="DK152" s="487">
        <f t="shared" si="912"/>
        <v>-0.6475279106858054</v>
      </c>
      <c r="DL152" s="487">
        <f t="shared" si="912"/>
        <v>-0.63315460232350307</v>
      </c>
      <c r="DM152" s="487">
        <f t="shared" si="912"/>
        <v>-0.79146287238772794</v>
      </c>
      <c r="DN152" s="487">
        <f t="shared" si="912"/>
        <v>-0.8444522471910112</v>
      </c>
      <c r="DO152" s="487">
        <f t="shared" si="912"/>
        <v>-0.93807574206755373</v>
      </c>
      <c r="DP152" s="487">
        <f t="shared" ref="DP152:DR152" si="913">DP151/DD151-1</f>
        <v>-0.95152295152295152</v>
      </c>
      <c r="DQ152" s="487">
        <f t="shared" si="913"/>
        <v>-0.98128523111612176</v>
      </c>
      <c r="DR152" s="487">
        <f t="shared" si="913"/>
        <v>-0.86732348111658453</v>
      </c>
      <c r="DS152" s="487">
        <f t="shared" ref="DS152:EC152" si="914">DS151/DG151-1</f>
        <v>-0.9557390936044049</v>
      </c>
      <c r="DT152" s="487">
        <f t="shared" si="914"/>
        <v>-0.92805126711331198</v>
      </c>
      <c r="DU152" s="487">
        <f t="shared" si="914"/>
        <v>-0.95319418089816577</v>
      </c>
      <c r="DV152" s="487">
        <f t="shared" si="914"/>
        <v>-0.90398001070854894</v>
      </c>
      <c r="DW152" s="487">
        <f t="shared" si="914"/>
        <v>-0.5113122171945701</v>
      </c>
      <c r="DX152" s="487">
        <f t="shared" si="914"/>
        <v>-0.6224116930572472</v>
      </c>
      <c r="DY152" s="487">
        <f t="shared" si="914"/>
        <v>0.27718550106609818</v>
      </c>
      <c r="DZ152" s="487">
        <f t="shared" si="914"/>
        <v>-1.6275395033860045</v>
      </c>
      <c r="EA152" s="487">
        <f t="shared" si="914"/>
        <v>-0.67355371900826444</v>
      </c>
      <c r="EB152" s="487">
        <f t="shared" si="914"/>
        <v>-0.30530973451327437</v>
      </c>
      <c r="EC152" s="487">
        <f t="shared" si="914"/>
        <v>-6.9397590361445776</v>
      </c>
      <c r="ED152" s="487">
        <f t="shared" ref="ED152:EJ152" si="915">ED151/DR151-1</f>
        <v>-1.3886138613861385</v>
      </c>
      <c r="EE152" s="487">
        <f t="shared" si="915"/>
        <v>-0.60765550239234445</v>
      </c>
      <c r="EF152" s="487">
        <f t="shared" si="915"/>
        <v>0.50202429149797578</v>
      </c>
      <c r="EG152" s="487">
        <f t="shared" si="915"/>
        <v>-0.18468468468468469</v>
      </c>
      <c r="EH152" s="487">
        <f t="shared" si="915"/>
        <v>-8.5501858736059533E-2</v>
      </c>
      <c r="EI152" s="487">
        <f t="shared" si="915"/>
        <v>-0.47037037037037044</v>
      </c>
      <c r="EJ152" s="487">
        <f t="shared" si="915"/>
        <v>-9.3548387096774044E-2</v>
      </c>
      <c r="EK152" s="487">
        <f t="shared" ref="EK152:FR152" si="916">EK151/DY151-1</f>
        <v>-3.8397328881469184E-2</v>
      </c>
      <c r="EL152" s="487">
        <f t="shared" si="916"/>
        <v>-3.5179856115107908</v>
      </c>
      <c r="EM152" s="487">
        <f t="shared" si="916"/>
        <v>5.2025316455696204</v>
      </c>
      <c r="EN152" s="487">
        <f t="shared" si="916"/>
        <v>1.0445859872611467</v>
      </c>
      <c r="EO152" s="487">
        <f t="shared" si="916"/>
        <v>-1.7849898580121706</v>
      </c>
      <c r="EP152" s="487">
        <f t="shared" si="916"/>
        <v>-2.8280254777070062</v>
      </c>
      <c r="EQ152" s="487">
        <f t="shared" si="916"/>
        <v>7.2682926829268286</v>
      </c>
      <c r="ER152" s="487">
        <f t="shared" si="916"/>
        <v>-1.6684636118598384</v>
      </c>
      <c r="ES152" s="487">
        <f t="shared" si="916"/>
        <v>0.5469613259668511</v>
      </c>
      <c r="ET152" s="487">
        <f t="shared" si="916"/>
        <v>-6.0975609756097504E-2</v>
      </c>
      <c r="EU152" s="487">
        <f t="shared" si="916"/>
        <v>1.0909090909090908</v>
      </c>
      <c r="EV152" s="487">
        <f t="shared" si="916"/>
        <v>0.580071174377224</v>
      </c>
      <c r="EW152" s="487">
        <f t="shared" si="916"/>
        <v>0.99652777777777768</v>
      </c>
      <c r="EX152" s="487">
        <f t="shared" si="916"/>
        <v>-6.2857142857142723E-2</v>
      </c>
      <c r="EY152" s="487">
        <f t="shared" si="916"/>
        <v>1.5571428571428569</v>
      </c>
      <c r="EZ152" s="487">
        <f t="shared" si="916"/>
        <v>6.4018691588785037</v>
      </c>
      <c r="FA152" s="487">
        <f t="shared" si="916"/>
        <v>1.9715762273901807</v>
      </c>
      <c r="FB152" s="487">
        <f t="shared" si="916"/>
        <v>3.7804878048780495</v>
      </c>
      <c r="FC152" s="487">
        <f t="shared" si="916"/>
        <v>2.0427728613569323</v>
      </c>
      <c r="FD152" s="487">
        <f t="shared" si="916"/>
        <v>-7.669354838709677</v>
      </c>
      <c r="FE152" s="487">
        <f t="shared" si="916"/>
        <v>4.5392857142857137</v>
      </c>
      <c r="FF152" s="487">
        <f t="shared" si="916"/>
        <v>2.0043290043290041</v>
      </c>
      <c r="FG152" s="487">
        <f t="shared" si="916"/>
        <v>0.75083612040133785</v>
      </c>
      <c r="FH152" s="487">
        <f t="shared" si="916"/>
        <v>1.3198198198198199</v>
      </c>
      <c r="FI152" s="487">
        <f t="shared" si="916"/>
        <v>4.3478260869565188E-2</v>
      </c>
      <c r="FJ152" s="487">
        <f t="shared" si="916"/>
        <v>0.71493902439024382</v>
      </c>
      <c r="FK152" s="487">
        <f t="shared" si="916"/>
        <v>0.13328012769353559</v>
      </c>
      <c r="FL152" s="487">
        <f t="shared" si="916"/>
        <v>-0.78703703703703698</v>
      </c>
      <c r="FM152" s="487">
        <f t="shared" si="916"/>
        <v>0.77217391304347816</v>
      </c>
      <c r="FN152" s="487">
        <f t="shared" si="916"/>
        <v>8.8192419825072976E-2</v>
      </c>
      <c r="FO152" s="487">
        <f t="shared" si="916"/>
        <v>-0.17450315075133305</v>
      </c>
      <c r="FP152" s="487">
        <f t="shared" si="916"/>
        <v>0.13542926239419595</v>
      </c>
      <c r="FQ152" s="487">
        <f t="shared" si="916"/>
        <v>-3.6105738233397688E-2</v>
      </c>
      <c r="FR152" s="487">
        <f t="shared" si="916"/>
        <v>0.83429394812680124</v>
      </c>
      <c r="FS152" s="487">
        <f t="shared" ref="FS152:GE152" si="917">FS151/FG151-1</f>
        <v>0.22731614135625589</v>
      </c>
      <c r="FT152" s="487">
        <f t="shared" si="917"/>
        <v>2.2932038834951456</v>
      </c>
      <c r="FU152" s="487">
        <f t="shared" si="917"/>
        <v>0.78000000000000025</v>
      </c>
      <c r="FV152" s="487">
        <f t="shared" si="917"/>
        <v>-0.3288888888888889</v>
      </c>
      <c r="FW152" s="487">
        <f t="shared" si="917"/>
        <v>0.60563380281690127</v>
      </c>
      <c r="FX152" s="487">
        <f t="shared" si="917"/>
        <v>2.6620553359683794</v>
      </c>
      <c r="FY152" s="487">
        <f t="shared" si="917"/>
        <v>-0.85279685966633956</v>
      </c>
      <c r="FZ152" s="487">
        <f t="shared" si="917"/>
        <v>0.12926992632283985</v>
      </c>
      <c r="GA152" s="487">
        <f t="shared" si="917"/>
        <v>0.30027767351732249</v>
      </c>
      <c r="GB152" s="487">
        <f t="shared" si="917"/>
        <v>-8.9161013312033965E-2</v>
      </c>
      <c r="GC152" s="487">
        <f t="shared" si="917"/>
        <v>7.5648072909698882E-2</v>
      </c>
      <c r="GD152" s="487">
        <f t="shared" si="917"/>
        <v>-0.18342498036135102</v>
      </c>
      <c r="GE152" s="487">
        <f t="shared" si="917"/>
        <v>1.3035019455252921</v>
      </c>
      <c r="GF152" s="487"/>
      <c r="GG152" s="487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/>
      <c r="GX152"/>
      <c r="GY152"/>
      <c r="GZ152"/>
    </row>
    <row r="153" spans="1:208" s="173" customFormat="1">
      <c r="A153" s="11"/>
      <c r="B153" s="190"/>
      <c r="C153" s="190">
        <f>Jeju!N1</f>
        <v>14</v>
      </c>
      <c r="D153" s="189" t="s">
        <v>130</v>
      </c>
      <c r="E153" s="190" t="s">
        <v>131</v>
      </c>
      <c r="F153" s="208">
        <f>INDEX(Jeju!$A$1:$P$263,F$5,$C153)/1000</f>
        <v>1.33</v>
      </c>
      <c r="G153" s="208">
        <f>INDEX(Jeju!$A$1:$P$263,G$5,$C153)/1000</f>
        <v>0.94499999999999995</v>
      </c>
      <c r="H153" s="208">
        <f>INDEX(Jeju!$A$1:$P$263,H$5,$C153)/1000</f>
        <v>1.62</v>
      </c>
      <c r="I153" s="208">
        <f>INDEX(Jeju!$A$1:$P$263,I$5,$C153)/1000</f>
        <v>1.7150000000000001</v>
      </c>
      <c r="J153" s="208">
        <f>INDEX(Jeju!$A$1:$P$263,J$5,$C153)/1000</f>
        <v>0.48699999999999999</v>
      </c>
      <c r="K153" s="208">
        <f>INDEX(Jeju!$A$1:$P$263,K$5,$C153)/1000</f>
        <v>2.5859999999999999</v>
      </c>
      <c r="L153" s="208">
        <f>INDEX(Jeju!$A$1:$P$263,L$5,$C153)/1000</f>
        <v>1.5680000000000001</v>
      </c>
      <c r="M153" s="208">
        <f>INDEX(Jeju!$A$1:$P$263,M$5,$C153)/1000</f>
        <v>3.0139999999999998</v>
      </c>
      <c r="N153" s="208">
        <f>INDEX(Jeju!$A$1:$P$263,N$5,$C153)/1000</f>
        <v>2.1779999999999999</v>
      </c>
      <c r="O153" s="208">
        <f>INDEX(Jeju!$A$1:$P$263,O$5,$C153)/1000</f>
        <v>4.2930000000000001</v>
      </c>
      <c r="P153" s="208">
        <f>INDEX(Jeju!$A$1:$P$263,P$5,$C153)/1000</f>
        <v>0.93400000000000005</v>
      </c>
      <c r="Q153" s="208">
        <f>INDEX(Jeju!$A$1:$P$263,Q$5,$C153)/1000</f>
        <v>2.8069999999999999</v>
      </c>
      <c r="R153" s="208">
        <f>INDEX(Jeju!$A$1:$P$263,R$5,$C153)/1000</f>
        <v>1.9319999999999999</v>
      </c>
      <c r="S153" s="208">
        <f>INDEX(Jeju!$A$1:$P$263,S$5,$C153)/1000</f>
        <v>4.03</v>
      </c>
      <c r="T153" s="208">
        <f>INDEX(Jeju!$A$1:$P$263,T$5,$C153)/1000</f>
        <v>2.2909999999999999</v>
      </c>
      <c r="U153" s="208">
        <f>INDEX(Jeju!$A$1:$P$263,U$5,$C153)/1000</f>
        <v>3.2759999999999998</v>
      </c>
      <c r="V153" s="208">
        <f>INDEX(Jeju!$A$1:$P$263,V$5,$C153)/1000</f>
        <v>2.78</v>
      </c>
      <c r="W153" s="208">
        <f>INDEX(Jeju!$A$1:$P$263,W$5,$C153)/1000</f>
        <v>2.5680000000000001</v>
      </c>
      <c r="X153" s="7">
        <f>INDEX(Jeju!$A$1:$P$263,X$5,$C153)/1000</f>
        <v>2.8260000000000001</v>
      </c>
      <c r="Y153" s="7">
        <f>INDEX(Jeju!$A$1:$P$263,Y$5,$C153)/1000</f>
        <v>2.1890000000000001</v>
      </c>
      <c r="Z153" s="7">
        <f>INDEX(Jeju!$A$1:$P$263,Z$5,$C153)/1000</f>
        <v>5.1769999999999996</v>
      </c>
      <c r="AA153" s="7">
        <f>INDEX(Jeju!$A$1:$P$263,AA$5,$C153)/1000</f>
        <v>4.6829999999999998</v>
      </c>
      <c r="AB153" s="7">
        <f>INDEX(Jeju!$A$1:$P$263,AB$5,$C153)/1000</f>
        <v>3.87</v>
      </c>
      <c r="AC153" s="7">
        <f>INDEX(Jeju!$A$1:$P$263,AC$5,$C153)/1000</f>
        <v>0.86</v>
      </c>
      <c r="AD153" s="7">
        <f>INDEX(Jeju!$A$1:$P$263,AD$5,$C153)/1000</f>
        <v>3.59</v>
      </c>
      <c r="AE153" s="7">
        <f>INDEX(Jeju!$A$1:$P$263,AE$5,$C153)/1000</f>
        <v>4.09</v>
      </c>
      <c r="AF153" s="7">
        <f>INDEX(Jeju!$A$1:$P$263,AF$5,$C153)/1000</f>
        <v>6.2160000000000002</v>
      </c>
      <c r="AG153" s="7">
        <f>INDEX(Jeju!$A$1:$P$263,AG$5,$C153)/1000</f>
        <v>5.9829999999999997</v>
      </c>
      <c r="AH153" s="7">
        <f>INDEX(Jeju!$A$1:$P$263,AH$5,$C153)/1000</f>
        <v>5.4880000000000004</v>
      </c>
      <c r="AI153" s="7">
        <f>INDEX(Jeju!$A$1:$P$263,AI$5,$C153)/1000</f>
        <v>5.282</v>
      </c>
      <c r="AJ153" s="7">
        <f>INDEX(Jeju!$A$1:$P$263,AJ$5,$C153)/1000</f>
        <v>2.585</v>
      </c>
      <c r="AK153" s="7">
        <f>INDEX(Jeju!$A$1:$P$263,AK$5,$C153)/1000</f>
        <v>5.226</v>
      </c>
      <c r="AL153" s="7">
        <f>INDEX(Jeju!$A$1:$P$263,AL$5,$C153)/1000</f>
        <v>3.4239999999999999</v>
      </c>
      <c r="AM153" s="7">
        <f>INDEX(Jeju!$A$1:$P$263,AM$5,$C153)/1000</f>
        <v>2.9489999999999998</v>
      </c>
      <c r="AN153" s="7">
        <f>INDEX(Jeju!$A$1:$P$263,AN$5,$C153)/1000</f>
        <v>6.4139999999999997</v>
      </c>
      <c r="AO153" s="7">
        <f>INDEX(Jeju!$A$1:$P$263,AO$5,$C153)/1000</f>
        <v>3.5249999999999999</v>
      </c>
      <c r="AP153" s="7">
        <f>INDEX(Jeju!$A$1:$P$263,AP$5,$C153)/1000</f>
        <v>4.3470000000000004</v>
      </c>
      <c r="AQ153" s="7">
        <f>INDEX(Jeju!$A$1:$P$263,AQ$5,$C153)/1000</f>
        <v>3.629</v>
      </c>
      <c r="AR153" s="7">
        <f>INDEX(Jeju!$A$1:$P$263,AR$5,$C153)/1000</f>
        <v>4.8760000000000003</v>
      </c>
      <c r="AS153" s="7">
        <f>INDEX(Jeju!$A$1:$P$263,AS$5,$C153)/1000</f>
        <v>4.7069999999999999</v>
      </c>
      <c r="AT153" s="7">
        <f>INDEX(Jeju!$A$1:$P$263,AT$5,$C153)/1000</f>
        <v>4.37</v>
      </c>
      <c r="AU153" s="7">
        <f>INDEX(Jeju!$A$1:$P$263,AU$5,$C153)/1000</f>
        <v>5.3049999999999997</v>
      </c>
      <c r="AV153" s="7">
        <f>INDEX(Jeju!$A$1:$P$263,AV$5,$C153)/1000</f>
        <v>6.5880000000000001</v>
      </c>
      <c r="AW153" s="7">
        <f>INDEX(Jeju!$A$1:$P$263,AW$5,$C153)/1000</f>
        <v>5.6180000000000003</v>
      </c>
      <c r="AX153" s="7">
        <f>INDEX(Jeju!$A$1:$P$263,AX$5,$C153)/1000</f>
        <v>6.3360000000000003</v>
      </c>
      <c r="AY153" s="7">
        <f>INDEX(Jeju!$A$1:$P$263,AY$5,$C153)/1000</f>
        <v>3.161</v>
      </c>
      <c r="AZ153" s="7">
        <f>INDEX(Jeju!$A$1:$P$263,AZ$5,$C153)/1000</f>
        <v>6.3339999999999996</v>
      </c>
      <c r="BA153" s="7">
        <f>INDEX(Jeju!$A$1:$P$263,BA$5,$C153)/1000</f>
        <v>5.4320000000000004</v>
      </c>
      <c r="BB153" s="7">
        <f>INDEX(Jeju!$A$1:$P$263,BB$5,$C153)/1000</f>
        <v>6.2050000000000001</v>
      </c>
      <c r="BC153" s="7">
        <f>INDEX(Jeju!$A$1:$P$263,BC$5,$C153)/1000</f>
        <v>6.9349999999999996</v>
      </c>
      <c r="BD153" s="7">
        <f>INDEX(Jeju!$A$1:$P$263,BD$5,$C153)/1000</f>
        <v>2.64</v>
      </c>
      <c r="BE153" s="7">
        <f>INDEX(Jeju!$A$1:$P$263,BE$5,$C153)/1000</f>
        <v>5.9530000000000003</v>
      </c>
      <c r="BF153" s="7">
        <f>INDEX(Jeju!$A$1:$P$263,BF$5,$C153)/1000</f>
        <v>6.2750000000000004</v>
      </c>
      <c r="BG153" s="7">
        <f>INDEX(Jeju!$A$1:$P$263,BG$5,$C153)/1000</f>
        <v>2.8759999999999999</v>
      </c>
      <c r="BH153" s="7">
        <f>INDEX(Jeju!$A$1:$P$263,BH$5,$C153)/1000</f>
        <v>3.4340000000000002</v>
      </c>
      <c r="BI153" s="482">
        <f>INDEX(Jeju!$A$1:$P$263,BI$5,$C153)/1000</f>
        <v>3.83</v>
      </c>
      <c r="BJ153" s="482">
        <f>INDEX(Jeju!$A$1:$P$263,BJ$5,$C153)/1000</f>
        <v>1.83</v>
      </c>
      <c r="BK153" s="482">
        <f>INDEX(Jeju!$A$1:$P$263,BK$5,$C153)/1000</f>
        <v>2.6890000000000001</v>
      </c>
      <c r="BL153" s="482">
        <f>INDEX(Jeju!$A$1:$P$263,BL$5,$C153)/1000</f>
        <v>0.91800000000000004</v>
      </c>
      <c r="BM153" s="482">
        <f>INDEX(Jeju!$A$1:$P$263,BM$5,$C153)/1000</f>
        <v>3.7480000000000002</v>
      </c>
      <c r="BN153" s="482">
        <f>INDEX(Jeju!$A$1:$P$263,BN$5,$C153)/1000</f>
        <v>5.1369999999999996</v>
      </c>
      <c r="BO153" s="780">
        <f>INDEX(Jeju!$A$1:$P$263,BO$5,$C153)/1000</f>
        <v>5.0679999999999996</v>
      </c>
      <c r="BP153" s="779">
        <f>INDEX(Jeju!$A$1:$P$263,BP$5,$C153)/1000</f>
        <v>2.0539999999999998</v>
      </c>
      <c r="BQ153" s="779">
        <f>INDEX(Jeju!$A$1:$P$263,BQ$5,$C153)/1000</f>
        <v>2.3570000000000002</v>
      </c>
      <c r="BR153" s="779">
        <f>INDEX(Jeju!$A$1:$P$263,BR$5,$C153)/1000</f>
        <v>5.476</v>
      </c>
      <c r="BS153" s="779">
        <f>INDEX(Jeju!$A$1:$P$263,BS$5,$C153)/1000</f>
        <v>4.274</v>
      </c>
      <c r="BT153" s="779">
        <f>INDEX(Jeju!$A$1:$P$263,BT$5,$C153)/1000</f>
        <v>4.4000000000000004</v>
      </c>
      <c r="BU153" s="779">
        <f>INDEX(Jeju!$A$1:$P$263,BU$5,$C153)/1000</f>
        <v>4.8339999999999996</v>
      </c>
      <c r="BV153" s="779">
        <f>INDEX(Jeju!$A$1:$P$263,BV$5,$C153)/1000</f>
        <v>6.202</v>
      </c>
      <c r="BW153" s="779">
        <f>INDEX(Jeju!$A$1:$P$263,BW$5,$C153)/1000</f>
        <v>5.5970000000000004</v>
      </c>
      <c r="BX153" s="779">
        <f>INDEX(Jeju!$A$1:$P$263,BX$5,$C153)/1000</f>
        <v>3.948</v>
      </c>
      <c r="BY153" s="779">
        <f>INDEX(Jeju!$A$1:$P$263,BY$5,$C153)/1000</f>
        <v>3.2</v>
      </c>
      <c r="BZ153" s="779">
        <f>INDEX(Jeju!$A$1:$P$263,BZ$5,$C153)/1000</f>
        <v>6.2290000000000001</v>
      </c>
      <c r="CA153" s="780">
        <f>INDEX(Jeju!$A$1:$P$263,CA$5,$C153)/1000</f>
        <v>2.2930000000000001</v>
      </c>
      <c r="CB153" s="779">
        <f>INDEX(Jeju!$A$1:$P$263,CB$5,$C153)/1000</f>
        <v>1.7669999999999999</v>
      </c>
      <c r="CC153" s="779">
        <f>INDEX(Jeju!$A$1:$P$263,CC$5,$C153)/1000</f>
        <v>1.643</v>
      </c>
      <c r="CD153" s="779">
        <f>INDEX(Jeju!$A$1:$P$263,CD$5,$C153)/1000</f>
        <v>1.137</v>
      </c>
      <c r="CE153" s="779">
        <f>INDEX(Jeju!$A$1:$P$263,CE$5,$C153)/1000</f>
        <v>2.7229999999999999</v>
      </c>
      <c r="CF153" s="779">
        <f>INDEX(Jeju!$A$1:$P$263,CF$5,$C153)/1000</f>
        <v>2.4350000000000001</v>
      </c>
      <c r="CG153" s="779">
        <f>INDEX(Jeju!$A$1:$P$263,CG$5,$C153)/1000</f>
        <v>6.4009999999999998</v>
      </c>
      <c r="CH153" s="779">
        <f>INDEX(Jeju!$A$1:$P$263,CH$5,$C153)/1000</f>
        <v>1.4730000000000001</v>
      </c>
      <c r="CI153" s="779">
        <f>INDEX(Jeju!$A$1:$P$263,CI$5,$C153)/1000</f>
        <v>3.016</v>
      </c>
      <c r="CJ153" s="779">
        <f>INDEX(Jeju!$A$1:$P$263,CJ$5,$C153)/1000</f>
        <v>1.552</v>
      </c>
      <c r="CK153" s="779">
        <f>INDEX(Jeju!$A$1:$P$263,CK$5,$C153)/1000</f>
        <v>0.745</v>
      </c>
      <c r="CL153" s="779">
        <f>INDEX(Jeju!$A$1:$P$263,CL$5,$C153)/1000</f>
        <v>0.27</v>
      </c>
      <c r="CM153" s="779">
        <f>INDEX(Jeju!$A$1:$P$263,CM$5,$C153)/1000</f>
        <v>2.5179999999999998</v>
      </c>
      <c r="CN153" s="779">
        <f>INDEX(Jeju!$A$1:$P$263,CN$5,$C153)/1000</f>
        <v>1.796</v>
      </c>
      <c r="CO153" s="779">
        <f>INDEX(Jeju!$A$1:$P$263,CO$5,$C153)/1000</f>
        <v>0.79</v>
      </c>
      <c r="CP153" s="779">
        <f>INDEX(Jeju!$A$1:$P$263,CP$5,$C153)/1000</f>
        <v>1.643</v>
      </c>
      <c r="CQ153" s="779">
        <f>INDEX(Jeju!$A$1:$P$263,CQ$5,$C153)/1000</f>
        <v>1.1140000000000001</v>
      </c>
      <c r="CR153" s="779">
        <f>INDEX(Jeju!$A$1:$P$263,CR$5,$C153)/1000</f>
        <v>2.9670000000000001</v>
      </c>
      <c r="CS153" s="779">
        <f>INDEX(Jeju!$A$1:$P$263,CS$5,$C153)/1000</f>
        <v>2.4830000000000001</v>
      </c>
      <c r="CT153" s="779">
        <f>INDEX(Jeju!$A$1:$P$263,CT$5,$C153)/1000</f>
        <v>1.704</v>
      </c>
      <c r="CU153" s="779">
        <f>INDEX(Jeju!$A$1:$P$263,CU$5,$C153)/1000</f>
        <v>2.3410000000000002</v>
      </c>
      <c r="CV153" s="779">
        <f>INDEX(Jeju!$A$1:$P$263,CV$5,$C153)/1000</f>
        <v>2.504</v>
      </c>
      <c r="CW153" s="779">
        <f>INDEX(Jeju!$A$1:$P$263,CW$5,$C153)/1000</f>
        <v>2.2429999999999999</v>
      </c>
      <c r="CX153" s="779">
        <f>INDEX(Jeju!$A$1:$P$263,CX$5,$C153)/1000</f>
        <v>0.82399999999999995</v>
      </c>
      <c r="CY153" s="779">
        <f>INDEX(Jeju!$A$1:$P$263,CY$5,$C153)/1000</f>
        <v>2.8660000000000001</v>
      </c>
      <c r="CZ153" s="779">
        <f>INDEX(Jeju!$A$1:$P$263,CZ$5,$C153)/1000</f>
        <v>2.2650000000000001</v>
      </c>
      <c r="DA153" s="779">
        <f>INDEX(Jeju!$A$1:$P$263,DA$5,$C153)/1000</f>
        <v>2.2490000000000001</v>
      </c>
      <c r="DB153" s="779">
        <f>INDEX(Jeju!$A$1:$P$263,DB$5,$C153)/1000</f>
        <v>2.74</v>
      </c>
      <c r="DC153" s="779">
        <f>INDEX(Jeju!$A$1:$P$263,DC$5,$C153)/1000</f>
        <v>3.7250000000000001</v>
      </c>
      <c r="DD153" s="779">
        <f>INDEX(Jeju!$A$1:$P$263,DD$5,$C153)/1000</f>
        <v>4.6340000000000003</v>
      </c>
      <c r="DE153" s="779">
        <f>INDEX(Jeju!$A$1:$P$263,DE$5,$C153)/1000</f>
        <v>4.4119999999999999</v>
      </c>
      <c r="DF153" s="779">
        <f>INDEX(Jeju!$A$1:$P$263,DF$5,$C153)/1000</f>
        <v>2.9159999999999999</v>
      </c>
      <c r="DG153" s="779">
        <f>INDEX(Jeju!$A$1:$P$263,DG$5,$C153)/1000</f>
        <v>4.601</v>
      </c>
      <c r="DH153" s="779">
        <f>INDEX(Jeju!$A$1:$P$263,DH$5,$C153)/1000</f>
        <v>3.4249999999999998</v>
      </c>
      <c r="DI153" s="779">
        <f>INDEX(Jeju!$A$1:$P$263,DI$5,$C153)/1000</f>
        <v>4.5579999999999998</v>
      </c>
      <c r="DJ153" s="779">
        <f>INDEX(Jeju!$A$1:$P$263,DJ$5,$C153)/1000</f>
        <v>5.516</v>
      </c>
      <c r="DK153" s="779">
        <f>INDEX(Jeju!$A$1:$P$263,DK$5,$C153)/1000</f>
        <v>0.97799999999999998</v>
      </c>
      <c r="DL153" s="779">
        <f>INDEX(Jeju!$A$1:$P$263,DL$5,$C153)/1000</f>
        <v>0.745</v>
      </c>
      <c r="DM153" s="779">
        <f>INDEX(Jeju!$A$1:$P$263,DM$5,$C153)/1000</f>
        <v>0.42599999999999999</v>
      </c>
      <c r="DN153" s="779">
        <f>INDEX(Jeju!$A$1:$P$263,DN$5,$C153)/1000</f>
        <v>0.42299999999999999</v>
      </c>
      <c r="DO153" s="779">
        <f>INDEX(Jeju!$A$1:$P$263,DO$5,$C153)/1000</f>
        <v>0.224</v>
      </c>
      <c r="DP153" s="779">
        <f>INDEX(Jeju!$A$1:$P$263,DP$5,$C153)/1000</f>
        <v>0.19700000000000001</v>
      </c>
      <c r="DQ153" s="779">
        <f>INDEX(Jeju!$A$1:$P$263,DQ$5,$C153)/1000</f>
        <v>6.7000000000000004E-2</v>
      </c>
      <c r="DR153" s="779">
        <f>INDEX(Jeju!$A$1:$P$263,DR$5,$C153)/1000</f>
        <v>0.35699999999999998</v>
      </c>
      <c r="DS153" s="779">
        <f>INDEX(Jeju!$A$1:$P$263,DS$5,$C153)/1000</f>
        <v>0.183</v>
      </c>
      <c r="DT153" s="779">
        <f>INDEX(Jeju!$A$1:$P$263,DT$5,$C153)/1000</f>
        <v>0.221</v>
      </c>
      <c r="DU153" s="779">
        <f>INDEX(Jeju!$A$1:$P$263,DU$5,$C153)/1000</f>
        <v>0.20200000000000001</v>
      </c>
      <c r="DV153" s="779">
        <f>INDEX(Jeju!$A$1:$P$263,DV$5,$C153)/1000</f>
        <v>0.501</v>
      </c>
      <c r="DW153" s="779">
        <f>INDEX(Jeju!$A$1:$P$263,DW$5,$C153)/1000</f>
        <v>0.51</v>
      </c>
      <c r="DX153" s="779">
        <f>INDEX(Jeju!$A$1:$P$263,DX$5,$C153)/1000</f>
        <v>0.24199999999999999</v>
      </c>
      <c r="DY153" s="779">
        <f>INDEX(Jeju!$A$1:$P$263,DY$5,$C153)/1000</f>
        <v>0.52800000000000002</v>
      </c>
      <c r="DZ153" s="779">
        <f>INDEX(Jeju!$A$1:$P$263,DZ$5,$C153)/1000</f>
        <v>-0.33600000000000002</v>
      </c>
      <c r="EA153" s="779">
        <f>INDEX(Jeju!$A$1:$P$263,EA$5,$C153)/1000</f>
        <v>5.8999999999999997E-2</v>
      </c>
      <c r="EB153" s="779">
        <f>INDEX(Jeju!$A$1:$P$263,EB$5,$C153)/1000</f>
        <v>0.13300000000000001</v>
      </c>
      <c r="EC153" s="779">
        <f>INDEX(Jeju!$A$1:$P$263,EC$5,$C153)/1000</f>
        <v>-0.501</v>
      </c>
      <c r="ED153" s="779">
        <f>INDEX(Jeju!$A$1:$P$263,ED$5,$C153)/1000</f>
        <v>-0.16200000000000001</v>
      </c>
      <c r="EE153" s="779">
        <f>INDEX(Jeju!$A$1:$P$263,EE$5,$C153)/1000</f>
        <v>6.5000000000000002E-2</v>
      </c>
      <c r="EF153" s="779">
        <f>INDEX(Jeju!$A$1:$P$263,EF$5,$C153)/1000</f>
        <v>0.35199999999999998</v>
      </c>
      <c r="EG153" s="779">
        <f>INDEX(Jeju!$A$1:$P$263,EG$5,$C153)/1000</f>
        <v>0.16600000000000001</v>
      </c>
      <c r="EH153" s="779">
        <f>INDEX(Jeju!$A$1:$P$263,EH$5,$C153)/1000</f>
        <v>0.46300000000000002</v>
      </c>
      <c r="EI153" s="779">
        <f>INDEX(Jeju!$A$1:$P$263,EI$5,$C153)/1000</f>
        <v>0.25800000000000001</v>
      </c>
      <c r="EJ153" s="779">
        <f>INDEX(Jeju!$A$1:$P$263,EJ$5,$C153)/1000</f>
        <v>0.27200000000000002</v>
      </c>
      <c r="EK153" s="779">
        <f>INDEX(Jeju!$A$1:$P$263,EK$5,$C153)/1000</f>
        <v>0.56299999999999994</v>
      </c>
      <c r="EL153" s="779">
        <f>INDEX(Jeju!$A$1:$P$263,EL$5,$C153)/1000</f>
        <v>0.66100000000000003</v>
      </c>
      <c r="EM153" s="779">
        <f>INDEX(Jeju!$A$1:$P$263,EM$5,$C153)/1000</f>
        <v>0.47599999999999998</v>
      </c>
      <c r="EN153" s="779">
        <f>INDEX(Jeju!$A$1:$P$263,EN$5,$C153)/1000</f>
        <v>0.29199999999999998</v>
      </c>
      <c r="EO153" s="779">
        <f>INDEX(Jeju!$A$1:$P$263,EO$5,$C153)/1000</f>
        <v>0.36399999999999999</v>
      </c>
      <c r="EP153" s="779">
        <f>INDEX(Jeju!$A$1:$P$263,EP$5,$C153)/1000</f>
        <v>0.221</v>
      </c>
      <c r="EQ153" s="779">
        <f>INDEX(Jeju!$A$1:$P$263,EQ$5,$C153)/1000</f>
        <v>0.65100000000000002</v>
      </c>
      <c r="ER153" s="779">
        <f>INDEX(Jeju!$A$1:$P$263,ER$5,$C153)/1000</f>
        <v>-0.27900000000000003</v>
      </c>
      <c r="ES153" s="779">
        <f>INDEX(Jeju!$A$1:$P$263,ES$5,$C153)/1000</f>
        <v>0.22700000000000001</v>
      </c>
      <c r="ET153" s="779">
        <f>INDEX(Jeju!$A$1:$P$263,ET$5,$C153)/1000</f>
        <v>0.41699999999999998</v>
      </c>
      <c r="EU153" s="779">
        <f>INDEX(Jeju!$A$1:$P$263,EU$5,$C153)/1000</f>
        <v>0.56999999999999995</v>
      </c>
      <c r="EV153" s="779">
        <f>INDEX(Jeju!$A$1:$P$263,EV$5,$C153)/1000</f>
        <v>0.45200000000000001</v>
      </c>
      <c r="EW153" s="779">
        <f>INDEX(Jeju!$A$1:$P$263,EW$5,$C153)/1000</f>
        <v>1.097</v>
      </c>
      <c r="EX153" s="779">
        <f>INDEX(Jeju!$A$1:$P$263,EX$5,$C153)/1000</f>
        <v>0.70299999999999996</v>
      </c>
      <c r="EY153" s="779">
        <f>INDEX(Jeju!$A$1:$P$263,EY$5,$C153)/1000</f>
        <v>1.21</v>
      </c>
      <c r="EZ153" s="779">
        <f>INDEX(Jeju!$A$1:$P$263,EZ$5,$C153)/1000</f>
        <v>2.258</v>
      </c>
      <c r="FA153" s="779">
        <f>INDEX(Jeju!$A$1:$P$263,FA$5,$C153)/1000</f>
        <v>1.131</v>
      </c>
      <c r="FB153" s="779">
        <f>INDEX(Jeju!$A$1:$P$263,FB$5,$C153)/1000</f>
        <v>1.319</v>
      </c>
      <c r="FC153" s="779">
        <f>INDEX(Jeju!$A$1:$P$263,FC$5,$C153)/1000</f>
        <v>1.984</v>
      </c>
      <c r="FD153" s="779">
        <f>INDEX(Jeju!$A$1:$P$263,FD$5,$C153)/1000</f>
        <v>1.599</v>
      </c>
      <c r="FE153" s="779">
        <f>INDEX(Jeju!$A$1:$P$263,FE$5,$C153)/1000</f>
        <v>1.5049999999999999</v>
      </c>
      <c r="FF153" s="779">
        <f>INDEX(Jeju!$A$1:$P$263,FF$5,$C153)/1000</f>
        <v>1.383</v>
      </c>
      <c r="FG153" s="779">
        <f>INDEX(Jeju!$A$1:$P$263,FG$5,$C153)/1000</f>
        <v>0.98099999999999998</v>
      </c>
      <c r="FH153" s="779">
        <f>INDEX(Jeju!$A$1:$P$263,FH$5,$C153)/1000</f>
        <v>0.99399999999999999</v>
      </c>
      <c r="FI153" s="779">
        <f>INDEX(Jeju!$A$1:$P$263,FI$5,$C153)/1000</f>
        <v>1.1559999999999999</v>
      </c>
      <c r="FJ153" s="779">
        <f>INDEX(Jeju!$A$1:$P$263,FJ$5,$C153)/1000</f>
        <v>1.0089999999999999</v>
      </c>
      <c r="FK153" s="779">
        <f>INDEX(Jeju!$A$1:$P$263,FK$5,$C153)/1000</f>
        <v>1.2909999999999999</v>
      </c>
      <c r="FL153" s="779">
        <f>INDEX(Jeju!$A$1:$P$263,FL$5,$C153)/1000</f>
        <v>0.60299999999999998</v>
      </c>
      <c r="FM153" s="779">
        <f>INDEX(Jeju!$A$1:$P$263,FM$5,$C153)/1000</f>
        <v>1.923</v>
      </c>
      <c r="FN153" s="779">
        <f>INDEX(Jeju!$A$1:$P$263,FN$5,$C153)/1000</f>
        <v>1.4890000000000001</v>
      </c>
      <c r="FO153" s="779">
        <f>INDEX(Jeju!$A$1:$P$263,FO$5,$C153)/1000</f>
        <v>1.659</v>
      </c>
      <c r="FP153" s="779">
        <f>INDEX(Jeju!$A$1:$P$263,FP$5,$C153)/1000</f>
        <v>1.8720000000000001</v>
      </c>
      <c r="FQ153" s="779">
        <f>INDEX(Jeju!$A$1:$P$263,FQ$5,$C153)/1000</f>
        <v>1.4570000000000001</v>
      </c>
      <c r="FR153" s="779">
        <f>INDEX(Jeju!$A$1:$P$263,FR$5,$C153)/1000</f>
        <v>2.4260000000000002</v>
      </c>
      <c r="FS153" s="779">
        <f>INDEX(Jeju!$A$1:$P$263,FS$5,$C153)/1000</f>
        <v>1.1890000000000001</v>
      </c>
      <c r="FT153" s="779">
        <f>INDEX(Jeju!$A$1:$P$263,FT$5,$C153)/1000</f>
        <v>3.3279999999999998</v>
      </c>
      <c r="FU153" s="779">
        <f>INDEX(Jeju!$A$1:$P$263,FU$5,$C153)/1000</f>
        <v>2.0529999999999999</v>
      </c>
      <c r="FV153" s="779">
        <f>INDEX(Jeju!$A$1:$P$263,FV$5,$C153)/1000</f>
        <v>0.55400000000000005</v>
      </c>
      <c r="FW153" s="779">
        <f>INDEX(Jeju!$A$1:$P$263,FW$5,$C153)/1000</f>
        <v>2.1469999999999998</v>
      </c>
      <c r="FX153" s="779">
        <f>INDEX(Jeju!$A$1:$P$263,FX$5,$C153)/1000</f>
        <v>1.7709999999999999</v>
      </c>
      <c r="FY153" s="779">
        <f>INDEX(Jeju!$A$1:$P$263,FY$5,$C153)/1000</f>
        <v>0.18</v>
      </c>
      <c r="FZ153" s="779">
        <f>INDEX(Jeju!$A$1:$P$263,FZ$5,$C153)/1000</f>
        <v>1.4890000000000001</v>
      </c>
      <c r="GA153" s="779">
        <f>INDEX(Jeju!$A$1:$P$263,GA$5,$C153)/1000</f>
        <v>2.0127248999999998</v>
      </c>
      <c r="GB153" s="779">
        <f>INDEX(Jeju!$A$1:$P$263,GB$5,$C153)/1000</f>
        <v>1.5926530000000001</v>
      </c>
      <c r="GC153" s="779">
        <f>INDEX(Jeju!$A$1:$P$263,GC$5,$C153)/1000</f>
        <v>1.4511192149999999</v>
      </c>
      <c r="GD153" s="779">
        <f>INDEX(Jeju!$A$1:$P$263,GD$5,$C153)/1000</f>
        <v>1.9650000000000001</v>
      </c>
      <c r="GE153" s="779">
        <f>INDEX(Jeju!$A$1:$P$263,GE$5,$C153)/1000</f>
        <v>2.9420000000000002</v>
      </c>
      <c r="GF153" s="779"/>
      <c r="GG153" s="779"/>
      <c r="GT153" s="2"/>
      <c r="GU153" s="2"/>
      <c r="GV153" s="2"/>
      <c r="GW153"/>
      <c r="GX153"/>
      <c r="GY153"/>
      <c r="GZ153"/>
    </row>
    <row r="154" spans="1:208" s="173" customFormat="1">
      <c r="B154" s="190"/>
      <c r="C154" s="190">
        <f>C153+1</f>
        <v>15</v>
      </c>
      <c r="D154" s="189" t="s">
        <v>501</v>
      </c>
      <c r="E154" s="190" t="s">
        <v>502</v>
      </c>
      <c r="F154" s="208">
        <f>INDEX(Jeju!$A$1:$P$263,F$5,$C154)/1000</f>
        <v>2.4E-2</v>
      </c>
      <c r="G154" s="208">
        <f>INDEX(Jeju!$A$1:$P$263,G$5,$C154)/1000</f>
        <v>2.7E-2</v>
      </c>
      <c r="H154" s="208">
        <f>INDEX(Jeju!$A$1:$P$263,H$5,$C154)/1000</f>
        <v>2.1000000000000001E-2</v>
      </c>
      <c r="I154" s="208">
        <f>INDEX(Jeju!$A$1:$P$263,I$5,$C154)/1000</f>
        <v>3.2000000000000001E-2</v>
      </c>
      <c r="J154" s="208">
        <f>INDEX(Jeju!$A$1:$P$263,J$5,$C154)/1000</f>
        <v>2.4E-2</v>
      </c>
      <c r="K154" s="208">
        <f>INDEX(Jeju!$A$1:$P$263,K$5,$C154)/1000</f>
        <v>3.1E-2</v>
      </c>
      <c r="L154" s="208">
        <f>INDEX(Jeju!$A$1:$P$263,L$5,$C154)/1000</f>
        <v>3.6999999999999998E-2</v>
      </c>
      <c r="M154" s="208">
        <f>INDEX(Jeju!$A$1:$P$263,M$5,$C154)/1000</f>
        <v>3.3000000000000002E-2</v>
      </c>
      <c r="N154" s="208">
        <f>INDEX(Jeju!$A$1:$P$263,N$5,$C154)/1000</f>
        <v>4.2000000000000003E-2</v>
      </c>
      <c r="O154" s="208">
        <f>INDEX(Jeju!$A$1:$P$263,O$5,$C154)/1000</f>
        <v>5.5E-2</v>
      </c>
      <c r="P154" s="208">
        <f>INDEX(Jeju!$A$1:$P$263,P$5,$C154)/1000</f>
        <v>3.5000000000000003E-2</v>
      </c>
      <c r="Q154" s="208">
        <f>INDEX(Jeju!$A$1:$P$263,Q$5,$C154)/1000</f>
        <v>2.7E-2</v>
      </c>
      <c r="R154" s="208">
        <f>INDEX(Jeju!$A$1:$P$263,R$5,$C154)/1000</f>
        <v>3.3000000000000002E-2</v>
      </c>
      <c r="S154" s="208">
        <f>INDEX(Jeju!$A$1:$P$263,S$5,$C154)/1000</f>
        <v>3.4000000000000002E-2</v>
      </c>
      <c r="T154" s="208">
        <f>INDEX(Jeju!$A$1:$P$263,T$5,$C154)/1000</f>
        <v>3.9E-2</v>
      </c>
      <c r="U154" s="208">
        <f>INDEX(Jeju!$A$1:$P$263,U$5,$C154)/1000</f>
        <v>4.3999999999999997E-2</v>
      </c>
      <c r="V154" s="208">
        <f>INDEX(Jeju!$A$1:$P$263,V$5,$C154)/1000</f>
        <v>3.7999999999999999E-2</v>
      </c>
      <c r="W154" s="208">
        <f>INDEX(Jeju!$A$1:$P$263,W$5,$C154)/1000</f>
        <v>6.7000000000000004E-2</v>
      </c>
      <c r="X154" s="7">
        <f>INDEX(Jeju!$A$1:$P$263,X$5,$C154)/1000</f>
        <v>3.5999999999999997E-2</v>
      </c>
      <c r="Y154" s="7">
        <f>INDEX(Jeju!$A$1:$P$263,Y$5,$C154)/1000</f>
        <v>0.02</v>
      </c>
      <c r="Z154" s="7">
        <f>INDEX(Jeju!$A$1:$P$263,Z$5,$C154)/1000</f>
        <v>7.4999999999999997E-2</v>
      </c>
      <c r="AA154" s="7">
        <f>INDEX(Jeju!$A$1:$P$263,AA$5,$C154)/1000</f>
        <v>0.08</v>
      </c>
      <c r="AB154" s="7">
        <f>INDEX(Jeju!$A$1:$P$263,AB$5,$C154)/1000</f>
        <v>5.8999999999999997E-2</v>
      </c>
      <c r="AC154" s="7">
        <f>INDEX(Jeju!$A$1:$P$263,AC$5,$C154)/1000</f>
        <v>7.4999999999999997E-2</v>
      </c>
      <c r="AD154" s="7">
        <f>INDEX(Jeju!$A$1:$P$263,AD$5,$C154)/1000</f>
        <v>6.0999999999999999E-2</v>
      </c>
      <c r="AE154" s="7">
        <f>INDEX(Jeju!$A$1:$P$263,AE$5,$C154)/1000</f>
        <v>5.8000000000000003E-2</v>
      </c>
      <c r="AF154" s="7">
        <f>INDEX(Jeju!$A$1:$P$263,AF$5,$C154)/1000</f>
        <v>8.5999999999999993E-2</v>
      </c>
      <c r="AG154" s="7">
        <f>INDEX(Jeju!$A$1:$P$263,AG$5,$C154)/1000</f>
        <v>0.13600000000000001</v>
      </c>
      <c r="AH154" s="7">
        <f>INDEX(Jeju!$A$1:$P$263,AH$5,$C154)/1000</f>
        <v>0.15</v>
      </c>
      <c r="AI154" s="7">
        <f>INDEX(Jeju!$A$1:$P$263,AI$5,$C154)/1000</f>
        <v>0.122</v>
      </c>
      <c r="AJ154" s="7">
        <f>INDEX(Jeju!$A$1:$P$263,AJ$5,$C154)/1000</f>
        <v>0.156</v>
      </c>
      <c r="AK154" s="7">
        <f>INDEX(Jeju!$A$1:$P$263,AK$5,$C154)/1000</f>
        <v>0.185</v>
      </c>
      <c r="AL154" s="7">
        <f>INDEX(Jeju!$A$1:$P$263,AL$5,$C154)/1000</f>
        <v>0.16800000000000001</v>
      </c>
      <c r="AM154" s="7">
        <f>INDEX(Jeju!$A$1:$P$263,AM$5,$C154)/1000</f>
        <v>0.16500000000000001</v>
      </c>
      <c r="AN154" s="7">
        <f>INDEX(Jeju!$A$1:$P$263,AN$5,$C154)/1000</f>
        <v>0.13200000000000001</v>
      </c>
      <c r="AO154" s="7">
        <f>INDEX(Jeju!$A$1:$P$263,AO$5,$C154)/1000</f>
        <v>7.3999999999999996E-2</v>
      </c>
      <c r="AP154" s="7">
        <f>INDEX(Jeju!$A$1:$P$263,AP$5,$C154)/1000</f>
        <v>0.1</v>
      </c>
      <c r="AQ154" s="7">
        <f>INDEX(Jeju!$A$1:$P$263,AQ$5,$C154)/1000</f>
        <v>8.3000000000000004E-2</v>
      </c>
      <c r="AR154" s="7">
        <f>INDEX(Jeju!$A$1:$P$263,AR$5,$C154)/1000</f>
        <v>0.10100000000000001</v>
      </c>
      <c r="AS154" s="7">
        <f>INDEX(Jeju!$A$1:$P$263,AS$5,$C154)/1000</f>
        <v>0.192</v>
      </c>
      <c r="AT154" s="7">
        <f>INDEX(Jeju!$A$1:$P$263,AT$5,$C154)/1000</f>
        <v>0.183</v>
      </c>
      <c r="AU154" s="7">
        <f>INDEX(Jeju!$A$1:$P$263,AU$5,$C154)/1000</f>
        <v>0.216</v>
      </c>
      <c r="AV154" s="7">
        <f>INDEX(Jeju!$A$1:$P$263,AV$5,$C154)/1000</f>
        <v>0.22700000000000001</v>
      </c>
      <c r="AW154" s="7">
        <f>INDEX(Jeju!$A$1:$P$263,AW$5,$C154)/1000</f>
        <v>0.19900000000000001</v>
      </c>
      <c r="AX154" s="7">
        <f>INDEX(Jeju!$A$1:$P$263,AX$5,$C154)/1000</f>
        <v>0.19500000000000001</v>
      </c>
      <c r="AY154" s="7">
        <f>INDEX(Jeju!$A$1:$P$263,AY$5,$C154)/1000</f>
        <v>0.115</v>
      </c>
      <c r="AZ154" s="7">
        <f>INDEX(Jeju!$A$1:$P$263,AZ$5,$C154)/1000</f>
        <v>0.17699999999999999</v>
      </c>
      <c r="BA154" s="7">
        <f>INDEX(Jeju!$A$1:$P$263,BA$5,$C154)/1000</f>
        <v>0.223</v>
      </c>
      <c r="BB154" s="7">
        <f>INDEX(Jeju!$A$1:$P$263,BB$5,$C154)/1000</f>
        <v>0.154</v>
      </c>
      <c r="BC154" s="7">
        <f>INDEX(Jeju!$A$1:$P$263,BC$5,$C154)/1000</f>
        <v>0.14699999999999999</v>
      </c>
      <c r="BD154" s="7">
        <f>INDEX(Jeju!$A$1:$P$263,BD$5,$C154)/1000</f>
        <v>0.184</v>
      </c>
      <c r="BE154" s="7">
        <f>INDEX(Jeju!$A$1:$P$263,BE$5,$C154)/1000</f>
        <v>0.247</v>
      </c>
      <c r="BF154" s="7">
        <f>INDEX(Jeju!$A$1:$P$263,BF$5,$C154)/1000</f>
        <v>0.187</v>
      </c>
      <c r="BG154" s="7">
        <f>INDEX(Jeju!$A$1:$P$263,BG$5,$C154)/1000</f>
        <v>0.14199999999999999</v>
      </c>
      <c r="BH154" s="7">
        <f>INDEX(Jeju!$A$1:$P$263,BH$5,$C154)/1000</f>
        <v>0.13400000000000001</v>
      </c>
      <c r="BI154" s="482">
        <f>INDEX(Jeju!$A$1:$P$263,BI$5,$C154)/1000</f>
        <v>0.17399999999999999</v>
      </c>
      <c r="BJ154" s="482">
        <f>INDEX(Jeju!$A$1:$P$263,BJ$5,$C154)/1000</f>
        <v>0.14299999999999999</v>
      </c>
      <c r="BK154" s="482">
        <f>INDEX(Jeju!$A$1:$P$263,BK$5,$C154)/1000</f>
        <v>0.10100000000000001</v>
      </c>
      <c r="BL154" s="482">
        <f>INDEX(Jeju!$A$1:$P$263,BL$5,$C154)/1000</f>
        <v>0.316</v>
      </c>
      <c r="BM154" s="482">
        <f>INDEX(Jeju!$A$1:$P$263,BM$5,$C154)/1000</f>
        <v>0.24099999999999999</v>
      </c>
      <c r="BN154" s="482">
        <f>INDEX(Jeju!$A$1:$P$263,BN$5,$C154)/1000</f>
        <v>0.13400000000000001</v>
      </c>
      <c r="BO154" s="780">
        <f>INDEX(Jeju!$A$1:$P$263,BO$5,$C154)/1000</f>
        <v>0.16400000000000001</v>
      </c>
      <c r="BP154" s="779">
        <f>INDEX(Jeju!$A$1:$P$263,BP$5,$C154)/1000</f>
        <v>0.17599999999999999</v>
      </c>
      <c r="BQ154" s="779">
        <f>INDEX(Jeju!$A$1:$P$263,BQ$5,$C154)/1000</f>
        <v>0.36399999999999988</v>
      </c>
      <c r="BR154" s="779">
        <f>INDEX(Jeju!$A$1:$P$263,BR$5,$C154)/1000</f>
        <v>0.2889999999999997</v>
      </c>
      <c r="BS154" s="779">
        <f>INDEX(Jeju!$A$1:$P$263,BS$5,$C154)/1000</f>
        <v>0.22799999999999979</v>
      </c>
      <c r="BT154" s="779">
        <f>INDEX(Jeju!$A$1:$P$263,BT$5,$C154)/1000</f>
        <v>0.28599999999999959</v>
      </c>
      <c r="BU154" s="779">
        <f>INDEX(Jeju!$A$1:$P$263,BU$5,$C154)/1000</f>
        <v>0.13200000000000056</v>
      </c>
      <c r="BV154" s="779">
        <f>INDEX(Jeju!$A$1:$P$263,BV$5,$C154)/1000</f>
        <v>0.20800000000000016</v>
      </c>
      <c r="BW154" s="779">
        <f>INDEX(Jeju!$A$1:$P$263,BW$5,$C154)/1000</f>
        <v>0.29399999999999959</v>
      </c>
      <c r="BX154" s="779">
        <f>INDEX(Jeju!$A$1:$P$263,BX$5,$C154)/1000</f>
        <v>0.19600000000000017</v>
      </c>
      <c r="BY154" s="779">
        <f>INDEX(Jeju!$A$1:$P$263,BY$5,$C154)/1000</f>
        <v>0.21399999999999997</v>
      </c>
      <c r="BZ154" s="779">
        <f>INDEX(Jeju!$A$1:$P$263,BZ$5,$C154)/1000</f>
        <v>0.21900000000000031</v>
      </c>
      <c r="CA154" s="780">
        <f>INDEX(Jeju!$A$1:$P$263,CA$5,$C154)/1000</f>
        <v>0.11099999999999978</v>
      </c>
      <c r="CB154" s="779">
        <f>INDEX(Jeju!$A$1:$P$263,CB$5,$C154)/1000</f>
        <v>0.15600000000000014</v>
      </c>
      <c r="CC154" s="779">
        <f>INDEX(Jeju!$A$1:$P$263,CC$5,$C154)/1000</f>
        <v>0.11499999999999999</v>
      </c>
      <c r="CD154" s="779">
        <f>INDEX(Jeju!$A$1:$P$263,CD$5,$C154)/1000</f>
        <v>3.000000000000003E-2</v>
      </c>
      <c r="CE154" s="779">
        <f>INDEX(Jeju!$A$1:$P$263,CE$5,$C154)/1000</f>
        <v>7.5000000000000164E-2</v>
      </c>
      <c r="CF154" s="779">
        <f>INDEX(Jeju!$A$1:$P$263,CF$5,$C154)/1000</f>
        <v>4.700000000000016E-2</v>
      </c>
      <c r="CG154" s="779">
        <f>INDEX(Jeju!$A$1:$P$263,CG$5,$C154)/1000</f>
        <v>5.600000000000005E-2</v>
      </c>
      <c r="CH154" s="779">
        <f>INDEX(Jeju!$A$1:$P$263,CH$5,$C154)/1000</f>
        <v>8.2999999999999963E-2</v>
      </c>
      <c r="CI154" s="779">
        <f>INDEX(Jeju!$A$1:$P$263,CI$5,$C154)/1000</f>
        <v>7.7999999999999847E-2</v>
      </c>
      <c r="CJ154" s="779">
        <f>INDEX(Jeju!$A$1:$P$263,CJ$5,$C154)/1000</f>
        <v>0.13799999999999987</v>
      </c>
      <c r="CK154" s="779">
        <f>INDEX(Jeju!$A$1:$P$263,CK$5,$C154)/1000</f>
        <v>4.3000000000000038E-2</v>
      </c>
      <c r="CL154" s="779">
        <f>INDEX(Jeju!$A$1:$P$263,CL$5,$C154)/1000</f>
        <v>0.16200000000000001</v>
      </c>
      <c r="CM154" s="779">
        <f>INDEX(Jeju!$A$1:$P$263,CM$5,$C154)/1000</f>
        <v>0.26700000000000002</v>
      </c>
      <c r="CN154" s="779">
        <f>INDEX(Jeju!$A$1:$P$263,CN$5,$C154)/1000</f>
        <v>0.14499999999999999</v>
      </c>
      <c r="CO154" s="779">
        <f>INDEX(Jeju!$A$1:$P$263,CO$5,$C154)/1000</f>
        <v>2.7E-2</v>
      </c>
      <c r="CP154" s="779">
        <f>INDEX(Jeju!$A$1:$P$263,CP$5,$C154)/1000</f>
        <v>0.189</v>
      </c>
      <c r="CQ154" s="779">
        <f>INDEX(Jeju!$A$1:$P$263,CQ$5,$C154)/1000</f>
        <v>3.5999999999999997E-2</v>
      </c>
      <c r="CR154" s="779">
        <f>INDEX(Jeju!$A$1:$P$263,CR$5,$C154)/1000</f>
        <v>0.315</v>
      </c>
      <c r="CS154" s="779">
        <f>INDEX(Jeju!$A$1:$P$263,CS$5,$C154)/1000</f>
        <v>0.314</v>
      </c>
      <c r="CT154" s="779">
        <f>INDEX(Jeju!$A$1:$P$263,CT$5,$C154)/1000</f>
        <v>0.38100000000000001</v>
      </c>
      <c r="CU154" s="779">
        <f>INDEX(Jeju!$A$1:$P$263,CU$5,$C154)/1000</f>
        <v>7.8E-2</v>
      </c>
      <c r="CV154" s="779">
        <f>INDEX(Jeju!$A$1:$P$263,CV$5,$C154)/1000</f>
        <v>7.8E-2</v>
      </c>
      <c r="CW154" s="779">
        <f>INDEX(Jeju!$A$1:$P$263,CW$5,$C154)/1000</f>
        <v>0.16800000000000001</v>
      </c>
      <c r="CX154" s="779">
        <f>INDEX(Jeju!$A$1:$P$263,CX$5,$C154)/1000</f>
        <v>0.13700000000000001</v>
      </c>
      <c r="CY154" s="779">
        <f>INDEX(Jeju!$A$1:$P$263,CY$5,$C154)/1000</f>
        <v>0.26900000000000002</v>
      </c>
      <c r="CZ154" s="779">
        <f>INDEX(Jeju!$A$1:$P$263,CZ$5,$C154)/1000</f>
        <v>-2.7E-2</v>
      </c>
      <c r="DA154" s="779">
        <f>INDEX(Jeju!$A$1:$P$263,DA$5,$C154)/1000</f>
        <v>0</v>
      </c>
      <c r="DB154" s="779">
        <f>INDEX(Jeju!$A$1:$P$263,DB$5,$C154)/1000</f>
        <v>0.108</v>
      </c>
      <c r="DC154" s="779">
        <f>INDEX(Jeju!$A$1:$P$263,DC$5,$C154)/1000</f>
        <v>0.183</v>
      </c>
      <c r="DD154" s="779">
        <f>INDEX(Jeju!$A$1:$P$263,DD$5,$C154)/1000</f>
        <v>2.8000000000000001E-2</v>
      </c>
      <c r="DE154" s="779">
        <f>INDEX(Jeju!$A$1:$P$263,DE$5,$C154)/1000</f>
        <v>2.3E-2</v>
      </c>
      <c r="DF154" s="779">
        <f>INDEX(Jeju!$A$1:$P$263,DF$5,$C154)/1000</f>
        <v>0.129</v>
      </c>
      <c r="DG154" s="779">
        <f>INDEX(Jeju!$A$1:$P$263,DG$5,$C154)/1000</f>
        <v>0.121</v>
      </c>
      <c r="DH154" s="779">
        <f>INDEX(Jeju!$A$1:$P$263,DH$5,$C154)/1000</f>
        <v>8.0000000000000002E-3</v>
      </c>
      <c r="DI154" s="779">
        <f>INDEX(Jeju!$A$1:$P$263,DI$5,$C154)/1000</f>
        <v>0.185</v>
      </c>
      <c r="DJ154" s="779">
        <f>INDEX(Jeju!$A$1:$P$263,DJ$5,$C154)/1000</f>
        <v>8.6999999999999994E-2</v>
      </c>
      <c r="DK154" s="779">
        <f>INDEX(Jeju!$A$1:$P$263,DK$5,$C154)/1000</f>
        <v>0.127</v>
      </c>
      <c r="DL154" s="779">
        <f>INDEX(Jeju!$A$1:$P$263,DL$5,$C154)/1000</f>
        <v>7.5999999999999998E-2</v>
      </c>
      <c r="DM154" s="779">
        <f>INDEX(Jeju!$A$1:$P$263,DM$5,$C154)/1000</f>
        <v>4.2999999999999997E-2</v>
      </c>
      <c r="DN154" s="779">
        <f>INDEX(Jeju!$A$1:$P$263,DN$5,$C154)/1000</f>
        <v>0.02</v>
      </c>
      <c r="DO154" s="779">
        <f>INDEX(Jeju!$A$1:$P$263,DO$5,$C154)/1000</f>
        <v>1.7999999999999999E-2</v>
      </c>
      <c r="DP154" s="779">
        <f>INDEX(Jeju!$A$1:$P$263,DP$5,$C154)/1000</f>
        <v>2.9000000000000001E-2</v>
      </c>
      <c r="DQ154" s="779">
        <f>INDEX(Jeju!$A$1:$P$263,DQ$5,$C154)/1000</f>
        <v>1.6E-2</v>
      </c>
      <c r="DR154" s="779">
        <f>INDEX(Jeju!$A$1:$P$263,DR$5,$C154)/1000</f>
        <v>4.7E-2</v>
      </c>
      <c r="DS154" s="779">
        <f>INDEX(Jeju!$A$1:$P$263,DS$5,$C154)/1000</f>
        <v>2.5999999999999999E-2</v>
      </c>
      <c r="DT154" s="779">
        <f>INDEX(Jeju!$A$1:$P$263,DT$5,$C154)/1000</f>
        <v>2.5999999999999999E-2</v>
      </c>
      <c r="DU154" s="779">
        <f>INDEX(Jeju!$A$1:$P$263,DU$5,$C154)/1000</f>
        <v>0.02</v>
      </c>
      <c r="DV154" s="779">
        <f>INDEX(Jeju!$A$1:$P$263,DV$5,$C154)/1000</f>
        <v>3.6999999999999998E-2</v>
      </c>
      <c r="DW154" s="779">
        <f>INDEX(Jeju!$A$1:$P$263,DW$5,$C154)/1000</f>
        <v>0.03</v>
      </c>
      <c r="DX154" s="779">
        <f>INDEX(Jeju!$A$1:$P$263,DX$5,$C154)/1000</f>
        <v>6.8000000000000005E-2</v>
      </c>
      <c r="DY154" s="779">
        <f>INDEX(Jeju!$A$1:$P$263,DY$5,$C154)/1000</f>
        <v>7.0999999999999994E-2</v>
      </c>
      <c r="DZ154" s="779">
        <f>INDEX(Jeju!$A$1:$P$263,DZ$5,$C154)/1000</f>
        <v>5.8000000000000003E-2</v>
      </c>
      <c r="EA154" s="779">
        <f>INDEX(Jeju!$A$1:$P$263,EA$5,$C154)/1000</f>
        <v>0.02</v>
      </c>
      <c r="EB154" s="779">
        <f>INDEX(Jeju!$A$1:$P$263,EB$5,$C154)/1000</f>
        <v>2.4E-2</v>
      </c>
      <c r="EC154" s="779">
        <f>INDEX(Jeju!$A$1:$P$263,EC$5,$C154)/1000</f>
        <v>8.0000000000000002E-3</v>
      </c>
      <c r="ED154" s="779">
        <f>INDEX(Jeju!$A$1:$P$263,ED$5,$C154)/1000</f>
        <v>5.0000000000000001E-3</v>
      </c>
      <c r="EE154" s="779">
        <f>INDEX(Jeju!$A$1:$P$263,EE$5,$C154)/1000</f>
        <v>1.7000000000000001E-2</v>
      </c>
      <c r="EF154" s="779">
        <f>INDEX(Jeju!$A$1:$P$263,EF$5,$C154)/1000</f>
        <v>1.9E-2</v>
      </c>
      <c r="EG154" s="779">
        <f>INDEX(Jeju!$A$1:$P$263,EG$5,$C154)/1000</f>
        <v>1.4999999999999999E-2</v>
      </c>
      <c r="EH154" s="779">
        <f>INDEX(Jeju!$A$1:$P$263,EH$5,$C154)/1000</f>
        <v>2.9000000000000001E-2</v>
      </c>
      <c r="EI154" s="779">
        <f>INDEX(Jeju!$A$1:$P$263,EI$5,$C154)/1000</f>
        <v>2.8000000000000001E-2</v>
      </c>
      <c r="EJ154" s="779">
        <f>INDEX(Jeju!$A$1:$P$263,EJ$5,$C154)/1000</f>
        <v>8.9999999999999993E-3</v>
      </c>
      <c r="EK154" s="779">
        <f>INDEX(Jeju!$A$1:$P$263,EK$5,$C154)/1000</f>
        <v>1.2999999999999999E-2</v>
      </c>
      <c r="EL154" s="779">
        <f>INDEX(Jeju!$A$1:$P$263,EL$5,$C154)/1000</f>
        <v>3.9E-2</v>
      </c>
      <c r="EM154" s="779">
        <f>INDEX(Jeju!$A$1:$P$263,EM$5,$C154)/1000</f>
        <v>1.4E-2</v>
      </c>
      <c r="EN154" s="779">
        <f>INDEX(Jeju!$A$1:$P$263,EN$5,$C154)/1000</f>
        <v>2.9000000000000001E-2</v>
      </c>
      <c r="EO154" s="779">
        <f>INDEX(Jeju!$A$1:$P$263,EO$5,$C154)/1000</f>
        <v>2.3E-2</v>
      </c>
      <c r="EP154" s="779">
        <f>INDEX(Jeju!$A$1:$P$263,EP$5,$C154)/1000</f>
        <v>6.6000000000000003E-2</v>
      </c>
      <c r="EQ154" s="779">
        <f>INDEX(Jeju!$A$1:$P$263,EQ$5,$C154)/1000</f>
        <v>2.7E-2</v>
      </c>
      <c r="ER154" s="779">
        <f>INDEX(Jeju!$A$1:$P$263,ER$5,$C154)/1000</f>
        <v>3.1E-2</v>
      </c>
      <c r="ES154" s="779">
        <f>INDEX(Jeju!$A$1:$P$263,ES$5,$C154)/1000</f>
        <v>5.2999999999999999E-2</v>
      </c>
      <c r="ET154" s="779">
        <f>INDEX(Jeju!$A$1:$P$263,ET$5,$C154)/1000</f>
        <v>4.4999999999999998E-2</v>
      </c>
      <c r="EU154" s="779">
        <f>INDEX(Jeju!$A$1:$P$263,EU$5,$C154)/1000</f>
        <v>2.8000000000000001E-2</v>
      </c>
      <c r="EV154" s="779">
        <f>INDEX(Jeju!$A$1:$P$263,EV$5,$C154)/1000</f>
        <v>-8.0000000000000002E-3</v>
      </c>
      <c r="EW154" s="779">
        <f>INDEX(Jeju!$A$1:$P$263,EW$5,$C154)/1000</f>
        <v>5.2999999999999999E-2</v>
      </c>
      <c r="EX154" s="779">
        <f>INDEX(Jeju!$A$1:$P$263,EX$5,$C154)/1000</f>
        <v>-4.7E-2</v>
      </c>
      <c r="EY154" s="779">
        <f>INDEX(Jeju!$A$1:$P$263,EY$5,$C154)/1000</f>
        <v>4.2999999999999997E-2</v>
      </c>
      <c r="EZ154" s="779">
        <f>INDEX(Jeju!$A$1:$P$263,EZ$5,$C154)/1000</f>
        <v>0.11799999999999999</v>
      </c>
      <c r="FA154" s="779">
        <f>INDEX(Jeju!$A$1:$P$263,FA$5,$C154)/1000</f>
        <v>1.9E-2</v>
      </c>
      <c r="FB154" s="779">
        <f>INDEX(Jeju!$A$1:$P$263,FB$5,$C154)/1000</f>
        <v>5.2999999999999999E-2</v>
      </c>
      <c r="FC154" s="779">
        <f>INDEX(Jeju!$A$1:$P$263,FC$5,$C154)/1000</f>
        <v>7.9000000000000001E-2</v>
      </c>
      <c r="FD154" s="779">
        <f>INDEX(Jeju!$A$1:$P$263,FD$5,$C154)/1000</f>
        <v>5.5E-2</v>
      </c>
      <c r="FE154" s="779">
        <f>INDEX(Jeju!$A$1:$P$263,FE$5,$C154)/1000</f>
        <v>4.5999999999999999E-2</v>
      </c>
      <c r="FF154" s="779">
        <f>INDEX(Jeju!$A$1:$P$263,FF$5,$C154)/1000</f>
        <v>5.0000000000000001E-3</v>
      </c>
      <c r="FG154" s="779">
        <f>INDEX(Jeju!$A$1:$P$263,FG$5,$C154)/1000</f>
        <v>6.6000000000000003E-2</v>
      </c>
      <c r="FH154" s="779">
        <f>INDEX(Jeju!$A$1:$P$263,FH$5,$C154)/1000</f>
        <v>3.5999999999999997E-2</v>
      </c>
      <c r="FI154" s="779">
        <f>INDEX(Jeju!$A$1:$P$263,FI$5,$C154)/1000</f>
        <v>4.3999999999999997E-2</v>
      </c>
      <c r="FJ154" s="779">
        <f>INDEX(Jeju!$A$1:$P$263,FJ$5,$C154)/1000</f>
        <v>0.11600000000000001</v>
      </c>
      <c r="FK154" s="779">
        <f>INDEX(Jeju!$A$1:$P$263,FK$5,$C154)/1000</f>
        <v>0.129</v>
      </c>
      <c r="FL154" s="779">
        <f>INDEX(Jeju!$A$1:$P$263,FL$5,$C154)/1000</f>
        <v>-9.7000000000000003E-2</v>
      </c>
      <c r="FM154" s="779">
        <f>INDEX(Jeju!$A$1:$P$263,FM$5,$C154)/1000</f>
        <v>0.115</v>
      </c>
      <c r="FN154" s="779">
        <f>INDEX(Jeju!$A$1:$P$263,FN$5,$C154)/1000</f>
        <v>4.0000000000000001E-3</v>
      </c>
      <c r="FO154" s="779">
        <f>INDEX(Jeju!$A$1:$P$263,FO$5,$C154)/1000</f>
        <v>4.3999999999999997E-2</v>
      </c>
      <c r="FP154" s="779">
        <f>INDEX(Jeju!$A$1:$P$263,FP$5,$C154)/1000</f>
        <v>6.0000000000000001E-3</v>
      </c>
      <c r="FQ154" s="779">
        <f>INDEX(Jeju!$A$1:$P$263,FQ$5,$C154)/1000</f>
        <v>3.7999999999999999E-2</v>
      </c>
      <c r="FR154" s="779">
        <f>INDEX(Jeju!$A$1:$P$263,FR$5,$C154)/1000</f>
        <v>0.12</v>
      </c>
      <c r="FS154" s="779">
        <f>INDEX(Jeju!$A$1:$P$263,FS$5,$C154)/1000</f>
        <v>9.6000000000000002E-2</v>
      </c>
      <c r="FT154" s="779">
        <f>INDEX(Jeju!$A$1:$P$263,FT$5,$C154)/1000</f>
        <v>6.4000000000000001E-2</v>
      </c>
      <c r="FU154" s="779">
        <f>INDEX(Jeju!$A$1:$P$263,FU$5,$C154)/1000</f>
        <v>8.3000000000000004E-2</v>
      </c>
      <c r="FV154" s="779">
        <f>INDEX(Jeju!$A$1:$P$263,FV$5,$C154)/1000</f>
        <v>0.20100000000000001</v>
      </c>
      <c r="FW154" s="779">
        <f>INDEX(Jeju!$A$1:$P$263,FW$5,$C154)/1000</f>
        <v>0.13300000000000001</v>
      </c>
      <c r="FX154" s="779">
        <f>INDEX(Jeju!$A$1:$P$263,FX$5,$C154)/1000</f>
        <v>8.1000000000000003E-2</v>
      </c>
      <c r="FY154" s="779">
        <f>INDEX(Jeju!$A$1:$P$263,FY$5,$C154)/1000</f>
        <v>0.12</v>
      </c>
      <c r="FZ154" s="779">
        <f>INDEX(Jeju!$A$1:$P$263,FZ$5,$C154)/1000</f>
        <v>0.19700000000000001</v>
      </c>
      <c r="GA154" s="779">
        <f>INDEX(Jeju!$A$1:$P$263,GA$5,$C154)/1000</f>
        <v>0.20164797800000001</v>
      </c>
      <c r="GB154" s="779">
        <f>INDEX(Jeju!$A$1:$P$263,GB$5,$C154)/1000</f>
        <v>0.117902617</v>
      </c>
      <c r="GC154" s="779">
        <f>INDEX(Jeju!$A$1:$P$263,GC$5,$C154)/1000</f>
        <v>0.15697465399999999</v>
      </c>
      <c r="GD154" s="779">
        <f>INDEX(Jeju!$A$1:$P$263,GD$5,$C154)/1000</f>
        <v>0.115</v>
      </c>
      <c r="GE154" s="779">
        <f>INDEX(Jeju!$A$1:$P$263,GE$5,$C154)/1000</f>
        <v>1.7999999999999999E-2</v>
      </c>
      <c r="GF154" s="779"/>
      <c r="GG154" s="779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/>
      <c r="GX154"/>
      <c r="GY154"/>
      <c r="GZ154"/>
    </row>
    <row r="155" spans="1:208" s="173" customFormat="1">
      <c r="A155" s="9"/>
      <c r="B155" s="197"/>
      <c r="C155" s="197"/>
      <c r="D155" s="776" t="s">
        <v>503</v>
      </c>
      <c r="E155" s="197" t="s">
        <v>496</v>
      </c>
      <c r="F155" s="198"/>
      <c r="G155" s="198"/>
      <c r="H155" s="198"/>
      <c r="I155" s="198"/>
      <c r="J155" s="198"/>
      <c r="K155" s="198"/>
      <c r="L155" s="198"/>
      <c r="M155" s="198"/>
      <c r="N155" s="198"/>
      <c r="O155" s="198"/>
      <c r="P155" s="198"/>
      <c r="Q155" s="198"/>
      <c r="R155" s="198"/>
      <c r="S155" s="198"/>
      <c r="T155" s="198"/>
      <c r="U155" s="198"/>
      <c r="V155" s="198"/>
      <c r="W155" s="198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  <c r="AS155" s="198"/>
      <c r="AT155" s="198"/>
      <c r="AU155" s="198"/>
      <c r="AV155" s="198"/>
      <c r="AW155" s="198"/>
      <c r="AX155" s="198"/>
      <c r="AY155" s="198"/>
      <c r="AZ155" s="198"/>
      <c r="BA155" s="198"/>
      <c r="BB155" s="198"/>
      <c r="BC155" s="198"/>
      <c r="BD155" s="198"/>
      <c r="BE155" s="198"/>
      <c r="BF155" s="198"/>
      <c r="BG155" s="198"/>
      <c r="BH155" s="198"/>
      <c r="BI155" s="475"/>
      <c r="BJ155" s="475"/>
      <c r="BK155" s="475"/>
      <c r="BL155" s="475"/>
      <c r="BM155" s="475"/>
      <c r="BN155" s="475"/>
      <c r="BO155" s="778">
        <f t="shared" ref="BO155:CT155" si="918">BO151-BO153-BO154</f>
        <v>5.8286708792820718E-16</v>
      </c>
      <c r="BP155" s="777">
        <f t="shared" si="918"/>
        <v>0</v>
      </c>
      <c r="BQ155" s="777">
        <f t="shared" si="918"/>
        <v>0</v>
      </c>
      <c r="BR155" s="777">
        <f t="shared" si="918"/>
        <v>0</v>
      </c>
      <c r="BS155" s="777">
        <f t="shared" si="918"/>
        <v>0</v>
      </c>
      <c r="BT155" s="777">
        <f t="shared" si="918"/>
        <v>0</v>
      </c>
      <c r="BU155" s="777">
        <f t="shared" si="918"/>
        <v>8.8817841970012523E-16</v>
      </c>
      <c r="BV155" s="777">
        <f t="shared" si="918"/>
        <v>0</v>
      </c>
      <c r="BW155" s="777">
        <f t="shared" si="918"/>
        <v>0</v>
      </c>
      <c r="BX155" s="777">
        <f t="shared" si="918"/>
        <v>0</v>
      </c>
      <c r="BY155" s="777">
        <f t="shared" si="918"/>
        <v>0</v>
      </c>
      <c r="BZ155" s="777">
        <f t="shared" si="918"/>
        <v>0</v>
      </c>
      <c r="CA155" s="778">
        <f t="shared" si="918"/>
        <v>0</v>
      </c>
      <c r="CB155" s="777">
        <f t="shared" si="918"/>
        <v>2.2204460492503131E-16</v>
      </c>
      <c r="CC155" s="777">
        <f t="shared" si="918"/>
        <v>0</v>
      </c>
      <c r="CD155" s="777">
        <f t="shared" si="918"/>
        <v>0</v>
      </c>
      <c r="CE155" s="777">
        <f t="shared" si="918"/>
        <v>0</v>
      </c>
      <c r="CF155" s="777">
        <f t="shared" si="918"/>
        <v>0</v>
      </c>
      <c r="CG155" s="777">
        <f t="shared" si="918"/>
        <v>0</v>
      </c>
      <c r="CH155" s="777">
        <f t="shared" si="918"/>
        <v>0</v>
      </c>
      <c r="CI155" s="777">
        <f t="shared" si="918"/>
        <v>0</v>
      </c>
      <c r="CJ155" s="777">
        <f t="shared" si="918"/>
        <v>0</v>
      </c>
      <c r="CK155" s="777">
        <f t="shared" si="918"/>
        <v>0</v>
      </c>
      <c r="CL155" s="777">
        <f t="shared" si="918"/>
        <v>0</v>
      </c>
      <c r="CM155" s="777">
        <f t="shared" si="918"/>
        <v>0</v>
      </c>
      <c r="CN155" s="777">
        <f t="shared" si="918"/>
        <v>0</v>
      </c>
      <c r="CO155" s="777">
        <f t="shared" si="918"/>
        <v>-8.6736173798840355E-17</v>
      </c>
      <c r="CP155" s="777">
        <f t="shared" si="918"/>
        <v>0</v>
      </c>
      <c r="CQ155" s="777">
        <f t="shared" si="918"/>
        <v>-1.8735013540549517E-16</v>
      </c>
      <c r="CR155" s="777">
        <f t="shared" si="918"/>
        <v>0</v>
      </c>
      <c r="CS155" s="777">
        <f t="shared" si="918"/>
        <v>0</v>
      </c>
      <c r="CT155" s="777">
        <f t="shared" si="918"/>
        <v>0</v>
      </c>
      <c r="CU155" s="777">
        <f t="shared" ref="CU155:DZ155" si="919">CU151-CU153-CU154</f>
        <v>-1.5265566588595902E-16</v>
      </c>
      <c r="CV155" s="777">
        <f t="shared" si="919"/>
        <v>-1.5265566588595902E-16</v>
      </c>
      <c r="CW155" s="777">
        <f t="shared" si="919"/>
        <v>0</v>
      </c>
      <c r="CX155" s="777">
        <f t="shared" si="919"/>
        <v>0</v>
      </c>
      <c r="CY155" s="777">
        <f t="shared" si="919"/>
        <v>0</v>
      </c>
      <c r="CZ155" s="777">
        <f t="shared" si="919"/>
        <v>-1.3530843112619095E-16</v>
      </c>
      <c r="DA155" s="777">
        <f t="shared" si="919"/>
        <v>0</v>
      </c>
      <c r="DB155" s="777">
        <f t="shared" si="919"/>
        <v>-3.4694469519536142E-16</v>
      </c>
      <c r="DC155" s="777">
        <f t="shared" si="919"/>
        <v>0</v>
      </c>
      <c r="DD155" s="777">
        <f t="shared" si="919"/>
        <v>-4.1980308118638732E-16</v>
      </c>
      <c r="DE155" s="777">
        <f t="shared" si="919"/>
        <v>-3.1225022567582528E-16</v>
      </c>
      <c r="DF155" s="777">
        <f t="shared" si="919"/>
        <v>0</v>
      </c>
      <c r="DG155" s="777">
        <f t="shared" si="919"/>
        <v>4.4408920985006262E-16</v>
      </c>
      <c r="DH155" s="777">
        <f t="shared" si="919"/>
        <v>0</v>
      </c>
      <c r="DI155" s="777">
        <f t="shared" si="919"/>
        <v>4.9960036108132044E-16</v>
      </c>
      <c r="DJ155" s="777">
        <f t="shared" si="919"/>
        <v>-2.4980018054066022E-16</v>
      </c>
      <c r="DK155" s="777">
        <f t="shared" si="919"/>
        <v>0</v>
      </c>
      <c r="DL155" s="777">
        <f t="shared" si="919"/>
        <v>0</v>
      </c>
      <c r="DM155" s="777">
        <f t="shared" si="919"/>
        <v>0</v>
      </c>
      <c r="DN155" s="777">
        <f t="shared" si="919"/>
        <v>0</v>
      </c>
      <c r="DO155" s="777">
        <f t="shared" si="919"/>
        <v>0</v>
      </c>
      <c r="DP155" s="777">
        <f t="shared" si="919"/>
        <v>0</v>
      </c>
      <c r="DQ155" s="777">
        <f t="shared" si="919"/>
        <v>0</v>
      </c>
      <c r="DR155" s="777">
        <f t="shared" si="919"/>
        <v>0</v>
      </c>
      <c r="DS155" s="777">
        <f t="shared" si="919"/>
        <v>0</v>
      </c>
      <c r="DT155" s="777">
        <f t="shared" si="919"/>
        <v>0</v>
      </c>
      <c r="DU155" s="777">
        <f t="shared" si="919"/>
        <v>0</v>
      </c>
      <c r="DV155" s="777">
        <f t="shared" si="919"/>
        <v>0</v>
      </c>
      <c r="DW155" s="777">
        <f t="shared" si="919"/>
        <v>2.7755575615628914E-17</v>
      </c>
      <c r="DX155" s="777">
        <f t="shared" si="919"/>
        <v>0</v>
      </c>
      <c r="DY155" s="777">
        <f t="shared" si="919"/>
        <v>0</v>
      </c>
      <c r="DZ155" s="777">
        <f t="shared" si="919"/>
        <v>0</v>
      </c>
      <c r="EA155" s="777">
        <f t="shared" ref="EA155:FF155" si="920">EA151-EA153-EA154</f>
        <v>0</v>
      </c>
      <c r="EB155" s="777">
        <f t="shared" si="920"/>
        <v>0</v>
      </c>
      <c r="EC155" s="777">
        <f t="shared" si="920"/>
        <v>0</v>
      </c>
      <c r="ED155" s="777">
        <f t="shared" si="920"/>
        <v>0</v>
      </c>
      <c r="EE155" s="777">
        <f t="shared" si="920"/>
        <v>0</v>
      </c>
      <c r="EF155" s="777">
        <f t="shared" si="920"/>
        <v>0</v>
      </c>
      <c r="EG155" s="777">
        <f t="shared" si="920"/>
        <v>-1.3877787807814457E-17</v>
      </c>
      <c r="EH155" s="777">
        <f t="shared" si="920"/>
        <v>-3.1225022567582528E-17</v>
      </c>
      <c r="EI155" s="777">
        <f t="shared" si="920"/>
        <v>-3.1225022567582528E-17</v>
      </c>
      <c r="EJ155" s="777">
        <f t="shared" si="920"/>
        <v>0</v>
      </c>
      <c r="EK155" s="777">
        <f t="shared" si="920"/>
        <v>0</v>
      </c>
      <c r="EL155" s="777">
        <f t="shared" si="920"/>
        <v>-7.6327832942979512E-17</v>
      </c>
      <c r="EM155" s="777">
        <f t="shared" si="920"/>
        <v>0</v>
      </c>
      <c r="EN155" s="777">
        <f t="shared" si="920"/>
        <v>0</v>
      </c>
      <c r="EO155" s="777">
        <f t="shared" si="920"/>
        <v>0</v>
      </c>
      <c r="EP155" s="777">
        <f t="shared" si="920"/>
        <v>0</v>
      </c>
      <c r="EQ155" s="777">
        <f t="shared" si="920"/>
        <v>0</v>
      </c>
      <c r="ER155" s="777">
        <f t="shared" si="920"/>
        <v>2.7755575615628914E-17</v>
      </c>
      <c r="ES155" s="777">
        <f t="shared" si="920"/>
        <v>0</v>
      </c>
      <c r="ET155" s="777">
        <f t="shared" si="920"/>
        <v>0</v>
      </c>
      <c r="EU155" s="777">
        <f t="shared" si="920"/>
        <v>0</v>
      </c>
      <c r="EV155" s="777">
        <f t="shared" si="920"/>
        <v>0</v>
      </c>
      <c r="EW155" s="777">
        <f t="shared" si="920"/>
        <v>-6.2450045135165055E-17</v>
      </c>
      <c r="EX155" s="777">
        <f t="shared" si="920"/>
        <v>6.9388939039072284E-17</v>
      </c>
      <c r="EY155" s="777">
        <f t="shared" si="920"/>
        <v>-6.9388939039072284E-17</v>
      </c>
      <c r="EZ155" s="777">
        <f t="shared" si="920"/>
        <v>-1.1102230246251565E-16</v>
      </c>
      <c r="FA155" s="777">
        <f t="shared" si="920"/>
        <v>-9.3675067702747583E-17</v>
      </c>
      <c r="FB155" s="777">
        <f t="shared" si="920"/>
        <v>1.5959455978986625E-16</v>
      </c>
      <c r="FC155" s="777">
        <f t="shared" si="920"/>
        <v>1.8041124150158794E-16</v>
      </c>
      <c r="FD155" s="777">
        <f t="shared" si="920"/>
        <v>-6.2450045135165055E-17</v>
      </c>
      <c r="FE155" s="777">
        <f t="shared" si="920"/>
        <v>0</v>
      </c>
      <c r="FF155" s="777">
        <f t="shared" si="920"/>
        <v>-1.0668549377257364E-16</v>
      </c>
      <c r="FG155" s="777">
        <f t="shared" ref="FG155:FN155" si="921">FG151-FG153-FG154</f>
        <v>0</v>
      </c>
      <c r="FH155" s="777">
        <f t="shared" si="921"/>
        <v>0</v>
      </c>
      <c r="FI155" s="777">
        <f t="shared" si="921"/>
        <v>0</v>
      </c>
      <c r="FJ155" s="777">
        <f t="shared" si="921"/>
        <v>0</v>
      </c>
      <c r="FK155" s="777">
        <f t="shared" si="921"/>
        <v>0</v>
      </c>
      <c r="FL155" s="777">
        <f t="shared" si="921"/>
        <v>0</v>
      </c>
      <c r="FM155" s="777">
        <f t="shared" si="921"/>
        <v>-2.3592239273284576E-16</v>
      </c>
      <c r="FN155" s="777">
        <f t="shared" si="921"/>
        <v>0</v>
      </c>
      <c r="FO155" s="777">
        <f t="shared" ref="FO155:FP155" si="922">FO151-FO153-FO154</f>
        <v>0</v>
      </c>
      <c r="FP155" s="777">
        <f t="shared" si="922"/>
        <v>-2.1684043449710089E-16</v>
      </c>
      <c r="FQ155" s="777">
        <f t="shared" ref="FQ155:FR155" si="923">FQ151-FQ153-FQ154</f>
        <v>0</v>
      </c>
      <c r="FR155" s="777">
        <f t="shared" si="923"/>
        <v>-3.3306690738754696E-16</v>
      </c>
      <c r="FS155" s="777">
        <f t="shared" ref="FS155:FT155" si="924">FS151-FS153-FS154</f>
        <v>-1.3877787807814457E-16</v>
      </c>
      <c r="FT155" s="777">
        <f t="shared" si="924"/>
        <v>0</v>
      </c>
      <c r="FU155" s="777">
        <f t="shared" ref="FU155:FV155" si="925">FU151-FU153-FU154</f>
        <v>1.8041124150158794E-16</v>
      </c>
      <c r="FV155" s="777">
        <f t="shared" si="925"/>
        <v>0</v>
      </c>
      <c r="FW155" s="777">
        <f t="shared" ref="FW155:FX155" si="926">FW151-FW153-FW154</f>
        <v>0</v>
      </c>
      <c r="FX155" s="777">
        <f t="shared" si="926"/>
        <v>1.0000000000000703E-3</v>
      </c>
      <c r="FY155" s="777">
        <f t="shared" ref="FY155:FZ155" si="927">FY151-FY153-FY154</f>
        <v>0</v>
      </c>
      <c r="FZ155" s="777">
        <f t="shared" si="927"/>
        <v>0</v>
      </c>
      <c r="GA155" s="777">
        <f t="shared" ref="GA155:GB155" si="928">GA151-GA153-GA154</f>
        <v>4.4408920985006262E-16</v>
      </c>
      <c r="GB155" s="777">
        <f t="shared" si="928"/>
        <v>0</v>
      </c>
      <c r="GC155" s="777">
        <f t="shared" ref="GC155:GD155" si="929">GC151-GC153-GC154</f>
        <v>0</v>
      </c>
      <c r="GD155" s="777">
        <f t="shared" si="929"/>
        <v>-9.9999999999990374E-4</v>
      </c>
      <c r="GE155" s="777">
        <f t="shared" ref="GE155" si="930">GE151-GE153-GE154</f>
        <v>-2.0469737016526324E-16</v>
      </c>
      <c r="GF155" s="1044"/>
      <c r="GG155" s="1044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/>
      <c r="GX155"/>
      <c r="GY155"/>
      <c r="GZ155"/>
    </row>
    <row r="156" spans="1:208" s="9" customFormat="1">
      <c r="A156" s="11"/>
      <c r="B156" s="191"/>
      <c r="C156" s="191">
        <f>Jeju!L1</f>
        <v>12</v>
      </c>
      <c r="D156" s="191" t="s">
        <v>133</v>
      </c>
      <c r="E156" s="191" t="s">
        <v>134</v>
      </c>
      <c r="F156" s="210">
        <f>INDEX(Jeju!$A$1:$P$263,F$5,$C156)</f>
        <v>0.14390824496862151</v>
      </c>
      <c r="G156" s="210">
        <f>INDEX(Jeju!$A$1:$P$263,G$5,$C156)</f>
        <v>5.9329482672024106E-2</v>
      </c>
      <c r="H156" s="210">
        <f>INDEX(Jeju!$A$1:$P$263,H$5,$C156)</f>
        <v>0.13645552560646901</v>
      </c>
      <c r="I156" s="210">
        <f>INDEX(Jeju!$A$1:$P$263,I$5,$C156)</f>
        <v>0.12271036061820263</v>
      </c>
      <c r="J156" s="210">
        <f>INDEX(Jeju!$A$1:$P$263,J$5,$C156)</f>
        <v>2.4226445129837827E-2</v>
      </c>
      <c r="K156" s="210">
        <f>INDEX(Jeju!$A$1:$P$263,K$5,$C156)</f>
        <v>0.12644240172110308</v>
      </c>
      <c r="L156" s="210">
        <f>INDEX(Jeju!$A$1:$P$263,L$5,$C156)</f>
        <v>6.374761149733707E-2</v>
      </c>
      <c r="M156" s="210">
        <f>INDEX(Jeju!$A$1:$P$263,M$5,$C156)</f>
        <v>0.10627344785760628</v>
      </c>
      <c r="N156" s="210">
        <f>INDEX(Jeju!$A$1:$P$263,N$5,$C156)</f>
        <v>7.7073063707362985E-2</v>
      </c>
      <c r="O156" s="210">
        <f>INDEX(Jeju!$A$1:$P$263,O$5,$C156)</f>
        <v>0.11021256931608132</v>
      </c>
      <c r="P156" s="210">
        <f>INDEX(Jeju!$A$1:$P$263,P$5,$C156)</f>
        <v>2.6019394756562651E-2</v>
      </c>
      <c r="Q156" s="210">
        <f>INDEX(Jeju!$A$1:$P$263,Q$5,$C156)</f>
        <v>7.8317253232295631E-2</v>
      </c>
      <c r="R156" s="210">
        <f>INDEX(Jeju!$A$1:$P$263,R$5,$C156)</f>
        <v>4.7847837931546879E-2</v>
      </c>
      <c r="S156" s="210">
        <f>INDEX(Jeju!$A$1:$P$263,S$5,$C156)</f>
        <v>0.10370294125215512</v>
      </c>
      <c r="T156" s="210">
        <f>INDEX(Jeju!$A$1:$P$263,T$5,$C156)</f>
        <v>5.3112321780456703E-2</v>
      </c>
      <c r="U156" s="210">
        <f>INDEX(Jeju!$A$1:$P$263,U$5,$C156)</f>
        <v>0.10706232229811431</v>
      </c>
      <c r="V156" s="210">
        <f>INDEX(Jeju!$A$1:$P$263,V$5,$C156)</f>
        <v>7.9924100853865393E-2</v>
      </c>
      <c r="W156" s="210">
        <f>INDEX(Jeju!$A$1:$P$263,W$5,$C156)</f>
        <v>6.8830577072556215E-2</v>
      </c>
      <c r="X156" s="181">
        <f>INDEX(Jeju!$A$1:$P$263,X$5,$C156)</f>
        <v>8.5048754062838572E-2</v>
      </c>
      <c r="Y156" s="181">
        <f>INDEX(Jeju!$A$1:$P$263,Y$5,$C156)</f>
        <v>5.5285037429157358E-2</v>
      </c>
      <c r="Z156" s="181">
        <f>INDEX(Jeju!$A$1:$P$263,Z$5,$C156)</f>
        <v>0.12519346101760495</v>
      </c>
      <c r="AA156" s="181">
        <f>INDEX(Jeju!$A$1:$P$263,AA$5,$C156)</f>
        <v>0.10041814088131232</v>
      </c>
      <c r="AB156" s="181">
        <f>INDEX(Jeju!$A$1:$P$263,AB$5,$C156)</f>
        <v>0.13502669132270331</v>
      </c>
      <c r="AC156" s="181">
        <f>INDEX(Jeju!$A$1:$P$263,AC$5,$C156)</f>
        <v>1.9244109288639264E-2</v>
      </c>
      <c r="AD156" s="181">
        <f>INDEX(Jeju!$A$1:$P$263,AD$5,$C156)</f>
        <v>7.4642381902860946E-2</v>
      </c>
      <c r="AE156" s="181">
        <f>INDEX(Jeju!$A$1:$P$263,AE$5,$C156)</f>
        <v>7.8940765474513133E-2</v>
      </c>
      <c r="AF156" s="181">
        <f>INDEX(Jeju!$A$1:$P$263,AF$5,$C156)</f>
        <v>0.10992820004951721</v>
      </c>
      <c r="AG156" s="181">
        <f>INDEX(Jeju!$A$1:$P$263,AG$5,$C156)</f>
        <v>0.12107414602557875</v>
      </c>
      <c r="AH156" s="181">
        <f>INDEX(Jeju!$A$1:$P$263,AH$5,$C156)</f>
        <v>0.10133163954888218</v>
      </c>
      <c r="AI156" s="181">
        <f>INDEX(Jeju!$A$1:$P$263,AI$5,$C156)</f>
        <v>9.0561508786969572E-2</v>
      </c>
      <c r="AJ156" s="181">
        <f>INDEX(Jeju!$A$1:$P$263,AJ$5,$C156)</f>
        <v>4.0383053177529216E-2</v>
      </c>
      <c r="AK156" s="181">
        <f>INDEX(Jeju!$A$1:$P$263,AK$5,$C156)</f>
        <v>7.440205011389521E-2</v>
      </c>
      <c r="AL156" s="181">
        <f>INDEX(Jeju!$A$1:$P$263,AL$5,$C156)</f>
        <v>6.1714821290171411E-2</v>
      </c>
      <c r="AM156" s="181">
        <f>INDEX(Jeju!$A$1:$P$263,AM$5,$C156)</f>
        <v>4.648413486546555E-2</v>
      </c>
      <c r="AN156" s="181">
        <f>INDEX(Jeju!$A$1:$P$263,AN$5,$C156)</f>
        <v>0.10446254071661237</v>
      </c>
      <c r="AO156" s="181">
        <f>INDEX(Jeju!$A$1:$P$263,AO$5,$C156)</f>
        <v>7.1537290715372903E-2</v>
      </c>
      <c r="AP156" s="181">
        <f>INDEX(Jeju!$A$1:$P$263,AP$5,$C156)</f>
        <v>6.7978169421552229E-2</v>
      </c>
      <c r="AQ156" s="181">
        <f>INDEX(Jeju!$A$1:$P$263,AQ$5,$C156)</f>
        <v>5.1040787623066103E-2</v>
      </c>
      <c r="AR156" s="181">
        <f>INDEX(Jeju!$A$1:$P$263,AR$5,$C156)</f>
        <v>6.0929436315243606E-2</v>
      </c>
      <c r="AS156" s="181">
        <f>INDEX(Jeju!$A$1:$P$263,AS$5,$C156)</f>
        <v>7.6470683800952025E-2</v>
      </c>
      <c r="AT156" s="181">
        <f>INDEX(Jeju!$A$1:$P$263,AT$5,$C156)</f>
        <v>5.4904325757290214E-2</v>
      </c>
      <c r="AU156" s="181">
        <f>INDEX(Jeju!$A$1:$P$263,AU$5,$C156)</f>
        <v>7.2118979322720531E-2</v>
      </c>
      <c r="AV156" s="181">
        <f>INDEX(Jeju!$A$1:$P$263,AV$5,$C156)</f>
        <v>0.10112514774279706</v>
      </c>
      <c r="AW156" s="181">
        <f>INDEX(Jeju!$A$1:$P$263,AW$5,$C156)</f>
        <v>6.995131547819157E-2</v>
      </c>
      <c r="AX156" s="181">
        <f>INDEX(Jeju!$A$1:$P$263,AX$5,$C156)</f>
        <v>0.10079702190617096</v>
      </c>
      <c r="AY156" s="181">
        <f>INDEX(Jeju!$A$1:$P$263,AY$5,$C156)</f>
        <v>4.5790358094796618E-2</v>
      </c>
      <c r="AZ156" s="181">
        <f>INDEX(Jeju!$A$1:$P$263,AZ$5,$C156)</f>
        <v>0.12046405477367821</v>
      </c>
      <c r="BA156" s="181">
        <f>INDEX(Jeju!$A$1:$P$263,BA$5,$C156)</f>
        <v>8.6549185813071611E-2</v>
      </c>
      <c r="BB156" s="181">
        <f>INDEX(Jeju!$A$1:$P$263,BB$5,$C156)</f>
        <v>8.5420079569389185E-2</v>
      </c>
      <c r="BC156" s="181">
        <f>INDEX(Jeju!$A$1:$P$263,BC$5,$C156)</f>
        <v>0.12617119985445283</v>
      </c>
      <c r="BD156" s="181">
        <f>INDEX(Jeju!$A$1:$P$263,BD$5,$C156)</f>
        <v>4.9642722828130877E-2</v>
      </c>
      <c r="BE156" s="181">
        <f>INDEX(Jeju!$A$1:$P$263,BE$5,$C156)</f>
        <v>9.6198906955473465E-2</v>
      </c>
      <c r="BF156" s="181">
        <f>INDEX(Jeju!$A$1:$P$263,BF$5,$C156)</f>
        <v>0.10096540627514079</v>
      </c>
      <c r="BG156" s="181">
        <f>INDEX(Jeju!$A$1:$P$263,BG$5,$C156)</f>
        <v>9.1679663096517428E-2</v>
      </c>
      <c r="BH156" s="181">
        <f>INDEX(Jeju!$A$1:$P$263,BH$5,$C156)</f>
        <v>0.11772368872128899</v>
      </c>
      <c r="BI156" s="479">
        <f>INDEX(Jeju!$A$1:$P$263,BI$5,$C156)</f>
        <v>8.7811812179016874E-2</v>
      </c>
      <c r="BJ156" s="479">
        <f>INDEX(Jeju!$A$1:$P$263,BJ$5,$C156)</f>
        <v>4.2006197635716745E-2</v>
      </c>
      <c r="BK156" s="479">
        <f>INDEX(Jeju!$A$1:$P$263,BK$5,$C156)</f>
        <v>5.2493899463152756E-2</v>
      </c>
      <c r="BL156" s="479">
        <f>INDEX(Jeju!$A$1:$P$263,BL$5,$C156)</f>
        <v>2.5105975659783945E-2</v>
      </c>
      <c r="BM156" s="479">
        <f>INDEX(Jeju!$A$1:$P$263,BM$5,$C156)</f>
        <v>0.10161036707693977</v>
      </c>
      <c r="BN156" s="479">
        <f>INDEX(Jeju!$A$1:$P$263,BN$5,$C156)</f>
        <v>0.10070376977514654</v>
      </c>
      <c r="BO156" s="740">
        <f>INDEX(Jeju!$A$1:$P$263,BO$5,$C156)</f>
        <v>0.11206934677811685</v>
      </c>
      <c r="BP156" s="479">
        <f>INDEX(Jeju!$A$1:$P$263,BP$5,$C156)</f>
        <v>3.865843559436874E-2</v>
      </c>
      <c r="BQ156" s="479">
        <f>INDEX(Jeju!$A$1:$P$263,BQ$5,$C156)</f>
        <v>4.4830340839926965E-2</v>
      </c>
      <c r="BR156" s="479">
        <f>INDEX(Jeju!$A$1:$P$263,BR$5,$C156)</f>
        <v>0.10347700499452286</v>
      </c>
      <c r="BS156" s="479">
        <f>INDEX(Jeju!$A$1:$P$263,BS$5,$C156)</f>
        <v>9.1095131216739164E-2</v>
      </c>
      <c r="BT156" s="479">
        <f>INDEX(Jeju!$A$1:$P$263,BT$5,$C156)</f>
        <v>7.2555777253763831E-2</v>
      </c>
      <c r="BU156" s="479">
        <f>INDEX(Jeju!$A$1:$P$263,BU$5,$C156)</f>
        <v>9.9614647515815932E-2</v>
      </c>
      <c r="BV156" s="479">
        <f>INDEX(Jeju!$A$1:$P$263,BV$5,$C156)</f>
        <v>0.16719234398166868</v>
      </c>
      <c r="BW156" s="479">
        <f>INDEX(Jeju!$A$1:$P$263,BW$5,$C156)</f>
        <v>0.13227925883910002</v>
      </c>
      <c r="BX156" s="479">
        <f>INDEX(Jeju!$A$1:$P$263,BX$5,$C156)</f>
        <v>0.13949544201823191</v>
      </c>
      <c r="BY156" s="479">
        <f>INDEX(Jeju!$A$1:$P$263,BY$5,$C156)</f>
        <v>6.3233196321487842E-2</v>
      </c>
      <c r="BZ156" s="479">
        <f>INDEX(Jeju!$A$1:$P$263,BZ$5,$C156)</f>
        <v>0.1366098646840801</v>
      </c>
      <c r="CA156" s="740">
        <f>INDEX(Jeju!$A$1:$P$263,CA$5,$C156)</f>
        <v>6.8060042432898676E-2</v>
      </c>
      <c r="CB156" s="479">
        <f>INDEX(Jeju!$A$1:$P$263,CB$5,$C156)</f>
        <v>5.6368185375087691E-2</v>
      </c>
      <c r="CC156" s="479">
        <f>INDEX(Jeju!$A$1:$P$263,CC$5,$C156)</f>
        <v>6.1696569287725683E-2</v>
      </c>
      <c r="CD156" s="479">
        <f>INDEX(Jeju!$A$1:$P$263,CD$5,$C156)</f>
        <v>3.0957189773290997E-2</v>
      </c>
      <c r="CE156" s="479">
        <f>INDEX(Jeju!$A$1:$P$263,CE$5,$C156)</f>
        <v>9.4728529533523731E-2</v>
      </c>
      <c r="CF156" s="479">
        <f>INDEX(Jeju!$A$1:$P$263,CF$5,$C156)</f>
        <v>5.8321216012922165E-2</v>
      </c>
      <c r="CG156" s="479">
        <f>INDEX(Jeju!$A$1:$P$263,CG$5,$C156)</f>
        <v>0.10816801322972028</v>
      </c>
      <c r="CH156" s="479">
        <f>INDEX(Jeju!$A$1:$P$263,CH$5,$C156)</f>
        <v>5.5781445795998967E-2</v>
      </c>
      <c r="CI156" s="479">
        <f>INDEX(Jeju!$A$1:$P$263,CI$5,$C156)</f>
        <v>0.1005948974105486</v>
      </c>
      <c r="CJ156" s="479">
        <f>INDEX(Jeju!$A$1:$P$263,CJ$5,$C156)</f>
        <v>5.484771454309062E-2</v>
      </c>
      <c r="CK156" s="479">
        <f>INDEX(Jeju!$A$1:$P$263,CK$5,$C156)</f>
        <v>7.556938232934253E-2</v>
      </c>
      <c r="CL156" s="479">
        <f>INDEX(Jeju!$A$1:$P$263,CL$5,$C156)</f>
        <v>2.1220909669661173E-2</v>
      </c>
      <c r="CM156" s="479">
        <f>INDEX(Jeju!$A$1:$P$263,CM$5,$C156)</f>
        <v>0.15300303393228123</v>
      </c>
      <c r="CN156" s="479">
        <f>INDEX(Jeju!$A$1:$P$263,CN$5,$C156)</f>
        <v>0.14095704812709994</v>
      </c>
      <c r="CO156" s="479">
        <f>INDEX(Jeju!$A$1:$P$263,CO$5,$C156)</f>
        <v>4.9259363643846074E-2</v>
      </c>
      <c r="CP156" s="479">
        <f>INDEX(Jeju!$A$1:$P$263,CP$5,$C156)</f>
        <v>0.11045719733181664</v>
      </c>
      <c r="CQ156" s="479">
        <f>INDEX(Jeju!$A$1:$P$263,CQ$5,$C156)</f>
        <v>6.5693413439197629E-2</v>
      </c>
      <c r="CR156" s="479">
        <f>INDEX(Jeju!$A$1:$P$263,CR$5,$C156)</f>
        <v>0.11653505576361489</v>
      </c>
      <c r="CS156" s="479">
        <f>INDEX(Jeju!$A$1:$P$263,CS$5,$C156)</f>
        <v>0.13476335543929976</v>
      </c>
      <c r="CT156" s="479">
        <f>INDEX(Jeju!$A$1:$P$263,CT$5,$C156)</f>
        <v>7.1598503826570264E-2</v>
      </c>
      <c r="CU156" s="479">
        <f>INDEX(Jeju!$A$1:$P$263,CU$5,$C156)</f>
        <v>7.8143933046571912E-2</v>
      </c>
      <c r="CV156" s="479">
        <f>INDEX(Jeju!$A$1:$P$263,CV$5,$C156)</f>
        <v>0.11515269689087718</v>
      </c>
      <c r="CW156" s="479">
        <f>INDEX(Jeju!$A$1:$P$263,CW$5,$C156)</f>
        <v>0.13782161962216108</v>
      </c>
      <c r="CX156" s="479">
        <f>INDEX(Jeju!$A$1:$P$263,CX$5,$C156)</f>
        <v>2.9454638783895176E-2</v>
      </c>
      <c r="CY156" s="479">
        <f>INDEX(Jeju!$A$1:$P$263,CY$5,$C156)</f>
        <v>0.11022962877807149</v>
      </c>
      <c r="CZ156" s="479">
        <f>INDEX(Jeju!$A$1:$P$263,CZ$5,$C156)</f>
        <v>0.11440566886402999</v>
      </c>
      <c r="DA156" s="479">
        <f>INDEX(Jeju!$A$1:$P$263,DA$5,$C156)</f>
        <v>6.62277397935956E-2</v>
      </c>
      <c r="DB156" s="479">
        <f>INDEX(Jeju!$A$1:$P$263,DB$5,$C156)</f>
        <v>7.8189741962436971E-2</v>
      </c>
      <c r="DC156" s="479">
        <f>INDEX(Jeju!$A$1:$P$263,DC$5,$C156)</f>
        <v>7.5072896286138779E-2</v>
      </c>
      <c r="DD156" s="479">
        <f>INDEX(Jeju!$A$1:$P$263,DD$5,$C156)</f>
        <v>0.13962857112725816</v>
      </c>
      <c r="DE156" s="479">
        <f>INDEX(Jeju!$A$1:$P$263,DE$5,$C156)</f>
        <v>0.10976276614112228</v>
      </c>
      <c r="DF156" s="479">
        <f>INDEX(Jeju!$A$1:$P$263,DF$5,$C156)</f>
        <v>0.10843450106184745</v>
      </c>
      <c r="DG156" s="479">
        <f>INDEX(Jeju!$A$1:$P$263,DG$5,$C156)</f>
        <v>0.11835357597059706</v>
      </c>
      <c r="DH156" s="479">
        <f>INDEX(Jeju!$A$1:$P$263,DH$5,$C156)</f>
        <v>0.11546729022374695</v>
      </c>
      <c r="DI156" s="479">
        <f>INDEX(Jeju!$A$1:$P$263,DI$5,$C156)</f>
        <v>0.15965409913125472</v>
      </c>
      <c r="DJ156" s="479">
        <f>INDEX(Jeju!$A$1:$P$263,DJ$5,$C156)</f>
        <v>0.13339446843416758</v>
      </c>
      <c r="DK156" s="479">
        <f>INDEX(Jeju!$A$1:$P$263,DK$5,$C156)</f>
        <v>4.2043141938163053E-2</v>
      </c>
      <c r="DL156" s="479">
        <f>INDEX(Jeju!$A$1:$P$263,DL$5,$C156)</f>
        <v>0.12281427678876108</v>
      </c>
      <c r="DM156" s="479">
        <f>INDEX(Jeju!$A$1:$P$263,DM$5,$C156)</f>
        <v>0.1248779801426423</v>
      </c>
      <c r="DN156" s="479">
        <f>INDEX(Jeju!$A$1:$P$263,DN$5,$C156)</f>
        <v>0.17397455776325477</v>
      </c>
      <c r="DO156" s="479">
        <f>INDEX(Jeju!$A$1:$P$263,DO$5,$C156)</f>
        <v>0.11167892309609871</v>
      </c>
      <c r="DP156" s="479">
        <f>INDEX(Jeju!$A$1:$P$263,DP$5,$C156)</f>
        <v>2.5091833563447949E-2</v>
      </c>
      <c r="DQ156" s="479">
        <f>INDEX(Jeju!$A$1:$P$263,DQ$5,$C156)</f>
        <v>1.9184295220533491E-2</v>
      </c>
      <c r="DR156" s="479">
        <f>INDEX(Jeju!$A$1:$P$263,DR$5,$C156)</f>
        <v>0.16168038911986088</v>
      </c>
      <c r="DS156" s="479">
        <f>INDEX(Jeju!$A$1:$P$263,DS$5,$C156)</f>
        <v>0.16909060669340084</v>
      </c>
      <c r="DT156" s="479">
        <f>INDEX(Jeju!$A$1:$P$263,DT$5,$C156)</f>
        <v>0.12908878504672897</v>
      </c>
      <c r="DU156" s="479">
        <f>INDEX(Jeju!$A$1:$P$263,DU$5,$C156)</f>
        <v>0.11548466397964725</v>
      </c>
      <c r="DV156" s="479">
        <f>INDEX(Jeju!$A$1:$P$263,DV$5,$C156)</f>
        <v>0.12064294744446451</v>
      </c>
      <c r="DW156" s="479">
        <f>INDEX(Jeju!$A$1:$P$263,DW$5,$C156)</f>
        <v>0.10677296508524042</v>
      </c>
      <c r="DX156" s="479">
        <f>INDEX(Jeju!$A$1:$P$263,DX$5,$C156)</f>
        <v>5.7218517993095942E-2</v>
      </c>
      <c r="DY156" s="479">
        <f>INDEX(Jeju!$A$1:$P$263,DY$5,$C156)</f>
        <v>0.12613383086122174</v>
      </c>
      <c r="DZ156" s="479">
        <f>INDEX(Jeju!$A$1:$P$263,DZ$5,$C156)</f>
        <v>-4.2980162608281872E-2</v>
      </c>
      <c r="EA156" s="479">
        <f>INDEX(Jeju!$A$1:$P$263,EA$5,$C156)</f>
        <v>5.5201114501145666E-3</v>
      </c>
      <c r="EB156" s="479">
        <f>INDEX(Jeju!$A$1:$P$263,EB$5,$C156)</f>
        <v>2.4887771122326197E-2</v>
      </c>
      <c r="EC156" s="479">
        <f>INDEX(Jeju!$A$1:$P$263,EC$5,$C156)</f>
        <v>-9.029955661295555E-2</v>
      </c>
      <c r="ED156" s="479">
        <f>INDEX(Jeju!$A$1:$P$263,ED$5,$C156)</f>
        <v>-4.4414225711998427E-2</v>
      </c>
      <c r="EE156" s="479">
        <f>INDEX(Jeju!$A$1:$P$263,EE$5,$C156)</f>
        <v>4.7975790677934831E-2</v>
      </c>
      <c r="EF156" s="479">
        <f>INDEX(Jeju!$A$1:$P$263,EF$5,$C156)</f>
        <v>0.13541794903360829</v>
      </c>
      <c r="EG156" s="479">
        <f>INDEX(Jeju!$A$1:$P$263,EG$5,$C156)</f>
        <v>0.11887455869610362</v>
      </c>
      <c r="EH156" s="479">
        <f>INDEX(Jeju!$A$1:$P$263,EH$5,$C156)</f>
        <v>0.25382102054689387</v>
      </c>
      <c r="EI156" s="479">
        <f>INDEX(Jeju!$A$1:$P$263,EI$5,$C156)</f>
        <v>0.16631963022891511</v>
      </c>
      <c r="EJ156" s="479">
        <f>INDEX(Jeju!$A$1:$P$263,EJ$5,$C156)</f>
        <v>9.811595718969926E-2</v>
      </c>
      <c r="EK156" s="479">
        <f>INDEX(Jeju!$A$1:$P$263,EK$5,$C156)</f>
        <v>0.15583179023878524</v>
      </c>
      <c r="EL156" s="479">
        <f>INDEX(Jeju!$A$1:$P$263,EL$5,$C156)</f>
        <v>0.2313656171791596</v>
      </c>
      <c r="EM156" s="479">
        <f>INDEX(Jeju!$A$1:$P$263,EM$5,$C156)</f>
        <v>0.20935684346177696</v>
      </c>
      <c r="EN156" s="479">
        <f>INDEX(Jeju!$A$1:$P$263,EN$5,$C156)</f>
        <v>0.14535751976264907</v>
      </c>
      <c r="EO156" s="479">
        <f>INDEX(Jeju!$A$1:$P$263,EO$5,$C156)</f>
        <v>0.12898790561203699</v>
      </c>
      <c r="EP156" s="479">
        <f>INDEX(Jeju!$A$1:$P$263,EP$5,$C156)</f>
        <v>7.4628125685920269E-2</v>
      </c>
      <c r="EQ156" s="479">
        <f>INDEX(Jeju!$A$1:$P$263,EQ$5,$C156)</f>
        <v>0.15738475374483843</v>
      </c>
      <c r="ER156" s="479">
        <f>INDEX(Jeju!$A$1:$P$263,ER$5,$C156)</f>
        <v>-5.2297725892435386E-2</v>
      </c>
      <c r="ES156" s="479">
        <f>INDEX(Jeju!$A$1:$P$263,ES$5,$C156)</f>
        <v>5.080072687559864E-2</v>
      </c>
      <c r="ET156" s="479">
        <f>INDEX(Jeju!$A$1:$P$263,ET$5,$C156)</f>
        <v>7.0703611140311901E-2</v>
      </c>
      <c r="EU156" s="479">
        <f>INDEX(Jeju!$A$1:$P$263,EU$5,$C156)</f>
        <v>0.11769126895965047</v>
      </c>
      <c r="EV156" s="479">
        <f>INDEX(Jeju!$A$1:$P$263,EV$5,$C156)</f>
        <v>7.8869926565467707E-2</v>
      </c>
      <c r="EW156" s="479">
        <f>INDEX(Jeju!$A$1:$P$263,EW$5,$C156)</f>
        <v>7.36620797417194E-2</v>
      </c>
      <c r="EX156" s="479">
        <f>INDEX(Jeju!$A$1:$P$263,EX$5,$C156)</f>
        <v>4.6547721677730851E-2</v>
      </c>
      <c r="EY156" s="479">
        <f>INDEX(Jeju!$A$1:$P$263,EY$5,$C156)</f>
        <v>0.10508489296104911</v>
      </c>
      <c r="EZ156" s="479">
        <f>INDEX(Jeju!$A$1:$P$263,EZ$5,$C156)</f>
        <v>0.1158255804231173</v>
      </c>
      <c r="FA156" s="479">
        <f>INDEX(Jeju!$A$1:$P$263,FA$5,$C156)</f>
        <v>9.6740611221038428E-2</v>
      </c>
      <c r="FB156" s="479">
        <f>INDEX(Jeju!$A$1:$P$263,FB$5,$C156)</f>
        <v>9.1042935130355676E-2</v>
      </c>
      <c r="FC156" s="479">
        <f>INDEX(Jeju!$A$1:$P$263,FC$5,$C156)</f>
        <v>8.8022154608430075E-2</v>
      </c>
      <c r="FD156" s="479">
        <f>INDEX(Jeju!$A$1:$P$263,FD$5,$C156)</f>
        <v>6.9785756853591965E-2</v>
      </c>
      <c r="FE156" s="479">
        <f>INDEX(Jeju!$A$1:$P$263,FE$5,$C156)</f>
        <v>6.979955839373081E-2</v>
      </c>
      <c r="FF156" s="479">
        <f>INDEX(Jeju!$A$1:$P$263,FF$5,$C156)</f>
        <v>6.3569059325468399E-2</v>
      </c>
      <c r="FG156" s="479">
        <f>INDEX(Jeju!$A$1:$P$263,FG$5,$C156)</f>
        <v>4.3131687637416302E-2</v>
      </c>
      <c r="FH156" s="479">
        <f>INDEX(Jeju!$A$1:$P$263,FH$5,$C156)</f>
        <v>4.9785097667442962E-2</v>
      </c>
      <c r="FI156" s="479">
        <f>INDEX(Jeju!$A$1:$P$263,FI$5,$C156)</f>
        <v>5.2092176836537635E-2</v>
      </c>
      <c r="FJ156" s="479">
        <f>INDEX(Jeju!$A$1:$P$263,FJ$5,$C156)</f>
        <v>4.3343775073557689E-2</v>
      </c>
      <c r="FK156" s="479">
        <f>INDEX(Jeju!$A$1:$P$263,FK$5,$C156)</f>
        <v>5.1305035579306976E-2</v>
      </c>
      <c r="FL156" s="479">
        <f>INDEX(Jeju!$A$1:$P$263,FL$5,$C156)</f>
        <v>2.5786995143663075E-2</v>
      </c>
      <c r="FM156" s="479">
        <f>INDEX(Jeju!$A$1:$P$263,FM$5,$C156)</f>
        <v>6.2039428621701663E-2</v>
      </c>
      <c r="FN156" s="479">
        <f>INDEX(Jeju!$A$1:$P$263,FN$5,$C156)</f>
        <v>7.1152402760254488E-2</v>
      </c>
      <c r="FO156" s="479">
        <f>INDEX(Jeju!$A$1:$P$263,FO$5,$C156)</f>
        <v>7.4845048418069382E-2</v>
      </c>
      <c r="FP156" s="479">
        <f>INDEX(Jeju!$A$1:$P$263,FP$5,$C156)</f>
        <v>8.4475383052090181E-2</v>
      </c>
      <c r="FQ156" s="479">
        <f>INDEX(Jeju!$A$1:$P$263,FQ$5,$C156)</f>
        <v>7.2999999999999995E-2</v>
      </c>
      <c r="FR156" s="479">
        <f>INDEX(Jeju!$A$1:$P$263,FR$5,$C156)</f>
        <v>0.18099999999999999</v>
      </c>
      <c r="FS156" s="479">
        <f>INDEX(Jeju!$A$1:$P$263,FS$5,$C156)</f>
        <v>0.12</v>
      </c>
      <c r="FT156" s="479">
        <f>INDEX(Jeju!$A$1:$P$263,FT$5,$C156)</f>
        <v>0.2</v>
      </c>
      <c r="FU156" s="479">
        <f>INDEX(Jeju!$A$1:$P$263,FU$5,$C156)</f>
        <v>0.126</v>
      </c>
      <c r="FV156" s="479">
        <f>INDEX(Jeju!$A$1:$P$263,FV$5,$C156)</f>
        <v>4.1000000000000002E-2</v>
      </c>
      <c r="FW156" s="479">
        <f>INDEX(Jeju!$A$1:$P$263,FW$5,$C156)</f>
        <v>0.156</v>
      </c>
      <c r="FX156" s="479">
        <f>INDEX(Jeju!$A$1:$P$263,FX$5,$C156)</f>
        <v>0.13</v>
      </c>
      <c r="FY156" s="479">
        <f>INDEX(Jeju!$A$1:$P$263,FY$5,$C156)</f>
        <v>1.2E-2</v>
      </c>
      <c r="FZ156" s="479">
        <f>INDEX(Jeju!$A$1:$P$263,FZ$5,$C156)</f>
        <v>9.6000000000000002E-2</v>
      </c>
      <c r="GA156" s="479">
        <f>INDEX(Jeju!$A$1:$P$263,GA$5,$C156)</f>
        <v>8.8831239504189502E-2</v>
      </c>
      <c r="GB156" s="479">
        <f>INDEX(Jeju!$A$1:$P$263,GB$5,$C156)</f>
        <v>9.073629546391733E-2</v>
      </c>
      <c r="GC156" s="479">
        <f>INDEX(Jeju!$A$1:$P$263,GC$5,$C156)</f>
        <v>0.11953416765336719</v>
      </c>
      <c r="GD156" s="479">
        <f>INDEX(Jeju!$A$1:$P$263,GD$5,$C156)</f>
        <v>0.11141904011072142</v>
      </c>
      <c r="GE156" s="479">
        <f>INDEX(Jeju!$A$1:$P$263,GE$5,$C156)</f>
        <v>0.19531613014998492</v>
      </c>
      <c r="GF156" s="479"/>
      <c r="GG156" s="479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/>
      <c r="GX156"/>
      <c r="GY156"/>
      <c r="GZ156"/>
    </row>
    <row r="157" spans="1:208" s="173" customFormat="1">
      <c r="A157" s="11"/>
      <c r="B157" s="197"/>
      <c r="C157" s="197"/>
      <c r="D157" s="196" t="s">
        <v>130</v>
      </c>
      <c r="E157" s="197" t="s">
        <v>135</v>
      </c>
      <c r="F157" s="211">
        <f t="shared" ref="F157:AK157" si="931">F153/F142</f>
        <v>0.14390824496862151</v>
      </c>
      <c r="G157" s="211">
        <f t="shared" si="931"/>
        <v>5.9329482672024099E-2</v>
      </c>
      <c r="H157" s="211">
        <f t="shared" si="931"/>
        <v>0.13645552560646901</v>
      </c>
      <c r="I157" s="211">
        <f t="shared" si="931"/>
        <v>0.12271036061820263</v>
      </c>
      <c r="J157" s="211">
        <f t="shared" si="931"/>
        <v>2.4226445129837827E-2</v>
      </c>
      <c r="K157" s="211">
        <f t="shared" si="931"/>
        <v>0.12644240172110305</v>
      </c>
      <c r="L157" s="211">
        <f t="shared" si="931"/>
        <v>6.374761149733707E-2</v>
      </c>
      <c r="M157" s="211">
        <f t="shared" si="931"/>
        <v>0.10627344785760628</v>
      </c>
      <c r="N157" s="211">
        <f t="shared" si="931"/>
        <v>7.7073063707362985E-2</v>
      </c>
      <c r="O157" s="211">
        <f t="shared" si="931"/>
        <v>0.11021256931608134</v>
      </c>
      <c r="P157" s="211">
        <f t="shared" si="931"/>
        <v>2.6019394756562654E-2</v>
      </c>
      <c r="Q157" s="211">
        <f t="shared" si="931"/>
        <v>7.8317253232295631E-2</v>
      </c>
      <c r="R157" s="211">
        <f t="shared" si="931"/>
        <v>4.7847837931546879E-2</v>
      </c>
      <c r="S157" s="211">
        <f t="shared" si="931"/>
        <v>0.10370294125215514</v>
      </c>
      <c r="T157" s="211">
        <f t="shared" si="931"/>
        <v>5.3112321780456703E-2</v>
      </c>
      <c r="U157" s="211">
        <f t="shared" si="931"/>
        <v>0.10706232229811431</v>
      </c>
      <c r="V157" s="211">
        <f t="shared" si="931"/>
        <v>7.9924100853865379E-2</v>
      </c>
      <c r="W157" s="211">
        <f t="shared" si="931"/>
        <v>6.8830577072556229E-2</v>
      </c>
      <c r="X157" s="199">
        <f t="shared" si="931"/>
        <v>8.5048754062838572E-2</v>
      </c>
      <c r="Y157" s="199">
        <f t="shared" si="931"/>
        <v>5.5285037429157358E-2</v>
      </c>
      <c r="Z157" s="199">
        <f t="shared" si="931"/>
        <v>0.12519346101760495</v>
      </c>
      <c r="AA157" s="199">
        <f t="shared" si="931"/>
        <v>0.10041814088131232</v>
      </c>
      <c r="AB157" s="199">
        <f t="shared" si="931"/>
        <v>0.13502669132270331</v>
      </c>
      <c r="AC157" s="199">
        <f t="shared" si="931"/>
        <v>1.9244109288639261E-2</v>
      </c>
      <c r="AD157" s="199">
        <f t="shared" si="931"/>
        <v>7.4642381902860946E-2</v>
      </c>
      <c r="AE157" s="199">
        <f t="shared" si="931"/>
        <v>7.8940765474513133E-2</v>
      </c>
      <c r="AF157" s="199">
        <f t="shared" si="931"/>
        <v>0.10992820004951721</v>
      </c>
      <c r="AG157" s="199">
        <f t="shared" si="931"/>
        <v>0.12107414602557875</v>
      </c>
      <c r="AH157" s="199">
        <f t="shared" si="931"/>
        <v>0.10133163954888219</v>
      </c>
      <c r="AI157" s="199">
        <f t="shared" si="931"/>
        <v>9.0561508786969558E-2</v>
      </c>
      <c r="AJ157" s="199">
        <f t="shared" si="931"/>
        <v>4.0383053177529216E-2</v>
      </c>
      <c r="AK157" s="199">
        <f t="shared" si="931"/>
        <v>7.4402050113895224E-2</v>
      </c>
      <c r="AL157" s="199">
        <f t="shared" ref="AL157:BQ157" si="932">AL153/AL142</f>
        <v>6.1714821290171404E-2</v>
      </c>
      <c r="AM157" s="199">
        <f t="shared" si="932"/>
        <v>4.648413486546555E-2</v>
      </c>
      <c r="AN157" s="199">
        <f t="shared" si="932"/>
        <v>0.10446254071661237</v>
      </c>
      <c r="AO157" s="199">
        <f t="shared" si="932"/>
        <v>7.1537290715372903E-2</v>
      </c>
      <c r="AP157" s="199">
        <f t="shared" si="932"/>
        <v>6.7978169421552229E-2</v>
      </c>
      <c r="AQ157" s="199">
        <f t="shared" si="932"/>
        <v>5.104078762306611E-2</v>
      </c>
      <c r="AR157" s="199">
        <f t="shared" si="932"/>
        <v>6.0929436315243606E-2</v>
      </c>
      <c r="AS157" s="199">
        <f t="shared" si="932"/>
        <v>7.6470683800952025E-2</v>
      </c>
      <c r="AT157" s="199">
        <f t="shared" si="932"/>
        <v>5.4904325757290214E-2</v>
      </c>
      <c r="AU157" s="199">
        <f t="shared" si="932"/>
        <v>7.2118979322720531E-2</v>
      </c>
      <c r="AV157" s="199">
        <f t="shared" si="932"/>
        <v>0.10112514774279704</v>
      </c>
      <c r="AW157" s="199">
        <f t="shared" si="932"/>
        <v>6.9951315478191584E-2</v>
      </c>
      <c r="AX157" s="199">
        <f t="shared" si="932"/>
        <v>0.10079702190617096</v>
      </c>
      <c r="AY157" s="199">
        <f t="shared" si="932"/>
        <v>4.5790358094796618E-2</v>
      </c>
      <c r="AZ157" s="199">
        <f t="shared" si="932"/>
        <v>0.12046405477367821</v>
      </c>
      <c r="BA157" s="199">
        <f t="shared" si="932"/>
        <v>8.6549185813071611E-2</v>
      </c>
      <c r="BB157" s="199">
        <f t="shared" si="932"/>
        <v>8.5420079569389185E-2</v>
      </c>
      <c r="BC157" s="199">
        <f t="shared" si="932"/>
        <v>0.12617119985445283</v>
      </c>
      <c r="BD157" s="199">
        <f t="shared" si="932"/>
        <v>4.9642722828130877E-2</v>
      </c>
      <c r="BE157" s="199">
        <f t="shared" si="932"/>
        <v>9.6198906955473479E-2</v>
      </c>
      <c r="BF157" s="199">
        <f t="shared" si="932"/>
        <v>0.10096540627514079</v>
      </c>
      <c r="BG157" s="199">
        <f t="shared" si="932"/>
        <v>7.1135295572594612E-2</v>
      </c>
      <c r="BH157" s="199">
        <f t="shared" si="932"/>
        <v>0.11772368872128899</v>
      </c>
      <c r="BI157" s="480">
        <f t="shared" si="932"/>
        <v>8.7811812179016874E-2</v>
      </c>
      <c r="BJ157" s="480">
        <f t="shared" si="932"/>
        <v>4.2006197635716752E-2</v>
      </c>
      <c r="BK157" s="480">
        <f t="shared" si="932"/>
        <v>5.2493899463152756E-2</v>
      </c>
      <c r="BL157" s="480">
        <f t="shared" si="932"/>
        <v>2.5105975659783949E-2</v>
      </c>
      <c r="BM157" s="480">
        <f t="shared" si="932"/>
        <v>0.10161036707693975</v>
      </c>
      <c r="BN157" s="480">
        <f t="shared" si="932"/>
        <v>0.10070376977514653</v>
      </c>
      <c r="BO157" s="741">
        <f t="shared" si="932"/>
        <v>0.11206934677811684</v>
      </c>
      <c r="BP157" s="480">
        <f t="shared" si="932"/>
        <v>3.865843559436874E-2</v>
      </c>
      <c r="BQ157" s="480">
        <f t="shared" si="932"/>
        <v>4.4830340839926965E-2</v>
      </c>
      <c r="BR157" s="480">
        <f t="shared" ref="BR157:CW157" si="933">BR153/BR142</f>
        <v>0.10347700499452286</v>
      </c>
      <c r="BS157" s="480">
        <f t="shared" si="933"/>
        <v>9.1095131216739164E-2</v>
      </c>
      <c r="BT157" s="480">
        <f t="shared" si="933"/>
        <v>7.2555777253763831E-2</v>
      </c>
      <c r="BU157" s="480">
        <f t="shared" si="933"/>
        <v>9.9614647515815932E-2</v>
      </c>
      <c r="BV157" s="480">
        <f t="shared" si="933"/>
        <v>0.16719234398166868</v>
      </c>
      <c r="BW157" s="480">
        <f t="shared" si="933"/>
        <v>0.13227925883910005</v>
      </c>
      <c r="BX157" s="480">
        <f t="shared" si="933"/>
        <v>0.13949544201823194</v>
      </c>
      <c r="BY157" s="480">
        <f t="shared" si="933"/>
        <v>6.3233196321487856E-2</v>
      </c>
      <c r="BZ157" s="480">
        <f t="shared" si="933"/>
        <v>0.1366098646840801</v>
      </c>
      <c r="CA157" s="741">
        <f t="shared" si="933"/>
        <v>6.806004243289869E-2</v>
      </c>
      <c r="CB157" s="480">
        <f t="shared" si="933"/>
        <v>5.6368185375087684E-2</v>
      </c>
      <c r="CC157" s="480">
        <f t="shared" si="933"/>
        <v>6.1696569287725683E-2</v>
      </c>
      <c r="CD157" s="480">
        <f t="shared" si="933"/>
        <v>3.0957189773291E-2</v>
      </c>
      <c r="CE157" s="480">
        <f t="shared" si="933"/>
        <v>9.4728529533523717E-2</v>
      </c>
      <c r="CF157" s="480">
        <f t="shared" si="933"/>
        <v>5.8321216012922172E-2</v>
      </c>
      <c r="CG157" s="480">
        <f t="shared" si="933"/>
        <v>0.10816801322972028</v>
      </c>
      <c r="CH157" s="480">
        <f t="shared" si="933"/>
        <v>5.5781445795998967E-2</v>
      </c>
      <c r="CI157" s="480">
        <f t="shared" si="933"/>
        <v>0.1005948974105486</v>
      </c>
      <c r="CJ157" s="480">
        <f t="shared" si="933"/>
        <v>5.4847714543090627E-2</v>
      </c>
      <c r="CK157" s="480">
        <f t="shared" si="933"/>
        <v>7.556938232934253E-2</v>
      </c>
      <c r="CL157" s="480">
        <f t="shared" si="933"/>
        <v>2.1220909669661173E-2</v>
      </c>
      <c r="CM157" s="480">
        <f t="shared" si="933"/>
        <v>0.15300303393228126</v>
      </c>
      <c r="CN157" s="480">
        <f t="shared" si="933"/>
        <v>0.14095704812709994</v>
      </c>
      <c r="CO157" s="480">
        <f t="shared" si="933"/>
        <v>4.9259363643846074E-2</v>
      </c>
      <c r="CP157" s="480">
        <f t="shared" si="933"/>
        <v>0.11045719733181664</v>
      </c>
      <c r="CQ157" s="480">
        <f t="shared" si="933"/>
        <v>6.5693413439197643E-2</v>
      </c>
      <c r="CR157" s="480">
        <f t="shared" si="933"/>
        <v>0.11653505576361489</v>
      </c>
      <c r="CS157" s="480">
        <f t="shared" si="933"/>
        <v>0.13476335543929979</v>
      </c>
      <c r="CT157" s="480">
        <f t="shared" si="933"/>
        <v>7.1598503826570278E-2</v>
      </c>
      <c r="CU157" s="480">
        <f t="shared" si="933"/>
        <v>7.8143933046571912E-2</v>
      </c>
      <c r="CV157" s="480">
        <f t="shared" si="933"/>
        <v>0.11515269689087719</v>
      </c>
      <c r="CW157" s="480">
        <f t="shared" si="933"/>
        <v>0.13782161962216105</v>
      </c>
      <c r="CX157" s="480">
        <f t="shared" ref="CX157:DK157" si="934">CX153/CX142</f>
        <v>2.9454638783895173E-2</v>
      </c>
      <c r="CY157" s="480">
        <f t="shared" si="934"/>
        <v>0.11022962877807149</v>
      </c>
      <c r="CZ157" s="480">
        <f t="shared" si="934"/>
        <v>0.11440566886403</v>
      </c>
      <c r="DA157" s="480">
        <f t="shared" si="934"/>
        <v>6.62277397935956E-2</v>
      </c>
      <c r="DB157" s="480">
        <f t="shared" si="934"/>
        <v>7.8189741962436971E-2</v>
      </c>
      <c r="DC157" s="480">
        <f t="shared" si="934"/>
        <v>7.5072896286138779E-2</v>
      </c>
      <c r="DD157" s="480">
        <f t="shared" si="934"/>
        <v>0.13962857112725816</v>
      </c>
      <c r="DE157" s="480">
        <f t="shared" si="934"/>
        <v>0.10976276614112228</v>
      </c>
      <c r="DF157" s="480">
        <f t="shared" si="934"/>
        <v>0.10843450106184746</v>
      </c>
      <c r="DG157" s="480">
        <f t="shared" si="934"/>
        <v>0.11835357597059708</v>
      </c>
      <c r="DH157" s="480">
        <f t="shared" si="934"/>
        <v>0.11546729022374694</v>
      </c>
      <c r="DI157" s="480">
        <f t="shared" si="934"/>
        <v>0.1596540991312547</v>
      </c>
      <c r="DJ157" s="480">
        <f t="shared" si="934"/>
        <v>0.13339446843416758</v>
      </c>
      <c r="DK157" s="480">
        <f t="shared" si="934"/>
        <v>4.2043141938163046E-2</v>
      </c>
      <c r="DL157" s="480">
        <f t="shared" ref="DL157:EQ157" si="935">DL153/DL142</f>
        <v>0.12281427678876107</v>
      </c>
      <c r="DM157" s="480">
        <f t="shared" si="935"/>
        <v>0.1248779801426423</v>
      </c>
      <c r="DN157" s="480">
        <f t="shared" si="935"/>
        <v>0.17397455776325477</v>
      </c>
      <c r="DO157" s="480">
        <f t="shared" si="935"/>
        <v>0.11167892309609873</v>
      </c>
      <c r="DP157" s="480">
        <f t="shared" si="935"/>
        <v>2.5091833563447949E-2</v>
      </c>
      <c r="DQ157" s="480">
        <f t="shared" si="935"/>
        <v>1.9184295220533491E-2</v>
      </c>
      <c r="DR157" s="480">
        <f t="shared" si="935"/>
        <v>0.16168038911986085</v>
      </c>
      <c r="DS157" s="480">
        <f t="shared" si="935"/>
        <v>0.16909060669340084</v>
      </c>
      <c r="DT157" s="480">
        <f t="shared" si="935"/>
        <v>0.12908878504672897</v>
      </c>
      <c r="DU157" s="480">
        <f t="shared" si="935"/>
        <v>0.11548466397964727</v>
      </c>
      <c r="DV157" s="480">
        <f t="shared" si="935"/>
        <v>0.12064294744446451</v>
      </c>
      <c r="DW157" s="480">
        <f t="shared" si="935"/>
        <v>0.10677296508524042</v>
      </c>
      <c r="DX157" s="480">
        <f t="shared" si="935"/>
        <v>5.7218517993095935E-2</v>
      </c>
      <c r="DY157" s="480">
        <f t="shared" si="935"/>
        <v>0.12613383086122174</v>
      </c>
      <c r="DZ157" s="480">
        <f t="shared" si="935"/>
        <v>-4.2980162608281872E-2</v>
      </c>
      <c r="EA157" s="480">
        <f t="shared" si="935"/>
        <v>5.5201114501145657E-3</v>
      </c>
      <c r="EB157" s="480">
        <f t="shared" si="935"/>
        <v>2.4887771122326201E-2</v>
      </c>
      <c r="EC157" s="480">
        <f t="shared" si="935"/>
        <v>-9.0299556612955564E-2</v>
      </c>
      <c r="ED157" s="480">
        <f t="shared" si="935"/>
        <v>-4.4414225711998427E-2</v>
      </c>
      <c r="EE157" s="480">
        <f t="shared" si="935"/>
        <v>4.7975790677934831E-2</v>
      </c>
      <c r="EF157" s="480">
        <f t="shared" si="935"/>
        <v>0.13541794903360826</v>
      </c>
      <c r="EG157" s="480">
        <f t="shared" si="935"/>
        <v>0.11887455869610364</v>
      </c>
      <c r="EH157" s="480">
        <f t="shared" si="935"/>
        <v>0.25382102054689387</v>
      </c>
      <c r="EI157" s="480">
        <f t="shared" si="935"/>
        <v>0.16631963022891511</v>
      </c>
      <c r="EJ157" s="480">
        <f t="shared" si="935"/>
        <v>9.8115957189699274E-2</v>
      </c>
      <c r="EK157" s="480">
        <f t="shared" si="935"/>
        <v>0.15583179023878521</v>
      </c>
      <c r="EL157" s="480">
        <f t="shared" si="935"/>
        <v>0.23136561717915963</v>
      </c>
      <c r="EM157" s="480">
        <f t="shared" si="935"/>
        <v>0.20935684346177694</v>
      </c>
      <c r="EN157" s="480">
        <f t="shared" si="935"/>
        <v>0.14535751976264907</v>
      </c>
      <c r="EO157" s="480">
        <f t="shared" si="935"/>
        <v>0.12898790561203699</v>
      </c>
      <c r="EP157" s="480">
        <f t="shared" si="935"/>
        <v>7.4628125685920269E-2</v>
      </c>
      <c r="EQ157" s="480">
        <f t="shared" si="935"/>
        <v>0.15738475374483843</v>
      </c>
      <c r="ER157" s="480">
        <f t="shared" ref="ER157:FN157" si="936">ER153/ER142</f>
        <v>-5.2297725892435393E-2</v>
      </c>
      <c r="ES157" s="480">
        <f t="shared" si="936"/>
        <v>5.080072687559864E-2</v>
      </c>
      <c r="ET157" s="480">
        <f t="shared" si="936"/>
        <v>7.0703611140311901E-2</v>
      </c>
      <c r="EU157" s="480">
        <f t="shared" si="936"/>
        <v>0.11769126895965046</v>
      </c>
      <c r="EV157" s="480">
        <f t="shared" si="936"/>
        <v>7.8869926565467721E-2</v>
      </c>
      <c r="EW157" s="480">
        <f t="shared" si="936"/>
        <v>7.36620797417194E-2</v>
      </c>
      <c r="EX157" s="480">
        <f t="shared" si="936"/>
        <v>4.6547721677730851E-2</v>
      </c>
      <c r="EY157" s="480">
        <f t="shared" si="936"/>
        <v>0.10508489296104911</v>
      </c>
      <c r="EZ157" s="480">
        <f t="shared" si="936"/>
        <v>0.1158255804231173</v>
      </c>
      <c r="FA157" s="480">
        <f t="shared" si="936"/>
        <v>9.6740611221038428E-2</v>
      </c>
      <c r="FB157" s="480">
        <f t="shared" si="936"/>
        <v>9.1042935130355676E-2</v>
      </c>
      <c r="FC157" s="480">
        <f t="shared" si="936"/>
        <v>8.8022154608430075E-2</v>
      </c>
      <c r="FD157" s="480">
        <f t="shared" si="936"/>
        <v>6.9785756853591965E-2</v>
      </c>
      <c r="FE157" s="480">
        <f t="shared" si="936"/>
        <v>6.979955839373081E-2</v>
      </c>
      <c r="FF157" s="480">
        <f t="shared" si="936"/>
        <v>6.3569059325468399E-2</v>
      </c>
      <c r="FG157" s="480">
        <f t="shared" si="936"/>
        <v>4.3131687637416309E-2</v>
      </c>
      <c r="FH157" s="480">
        <f t="shared" si="936"/>
        <v>4.9785097667442962E-2</v>
      </c>
      <c r="FI157" s="480">
        <f t="shared" si="936"/>
        <v>5.209319093326123E-2</v>
      </c>
      <c r="FJ157" s="480">
        <f t="shared" si="936"/>
        <v>4.3343786245113619E-2</v>
      </c>
      <c r="FK157" s="480">
        <f t="shared" si="936"/>
        <v>5.1305488216826289E-2</v>
      </c>
      <c r="FL157" s="480">
        <f t="shared" si="936"/>
        <v>2.5786862812179265E-2</v>
      </c>
      <c r="FM157" s="480">
        <f t="shared" si="936"/>
        <v>6.2040263259775456E-2</v>
      </c>
      <c r="FN157" s="480">
        <f t="shared" si="936"/>
        <v>7.1152100157691023E-2</v>
      </c>
      <c r="FO157" s="480">
        <f t="shared" ref="FO157:FP157" si="937">FO153/FO142</f>
        <v>7.4844356221239736E-2</v>
      </c>
      <c r="FP157" s="480">
        <f t="shared" si="937"/>
        <v>8.4476534296028888E-2</v>
      </c>
      <c r="FQ157" s="480">
        <f t="shared" ref="FQ157:FR157" si="938">FQ153/FQ142</f>
        <v>7.2933873955048314E-2</v>
      </c>
      <c r="FR157" s="480">
        <f t="shared" si="938"/>
        <v>0.18142387077475322</v>
      </c>
      <c r="FS157" s="480">
        <f t="shared" ref="FS157:FT157" si="939">FS153/FS142</f>
        <v>0.11982263428398671</v>
      </c>
      <c r="FT157" s="480">
        <f t="shared" si="939"/>
        <v>0.20039742277352923</v>
      </c>
      <c r="FU157" s="480">
        <f t="shared" ref="FU157:FV157" si="940">FU153/FU142</f>
        <v>0.12593546804073119</v>
      </c>
      <c r="FV157" s="480">
        <f t="shared" si="940"/>
        <v>4.0526700804681785E-2</v>
      </c>
      <c r="FW157" s="480">
        <f t="shared" ref="FW157:FX157" si="941">FW153/FW142</f>
        <v>0.15644127076654035</v>
      </c>
      <c r="FX157" s="480">
        <f t="shared" si="941"/>
        <v>0.13013446983613786</v>
      </c>
      <c r="FY157" s="480">
        <f t="shared" ref="FY157:FZ157" si="942">FY153/FY142</f>
        <v>1.2354152367879203E-2</v>
      </c>
      <c r="FZ157" s="480">
        <f t="shared" si="942"/>
        <v>9.5601926163723927E-2</v>
      </c>
      <c r="GA157" s="480">
        <f t="shared" ref="GA157:GB157" si="943">GA153/GA142</f>
        <v>8.8830651425545054E-2</v>
      </c>
      <c r="GB157" s="480">
        <f t="shared" si="943"/>
        <v>9.0733948612772744E-2</v>
      </c>
      <c r="GC157" s="480">
        <f t="shared" ref="GC157:GD157" si="944">GC153/GC142</f>
        <v>0.11953206054365731</v>
      </c>
      <c r="GD157" s="480">
        <f t="shared" si="944"/>
        <v>0.11141904011072142</v>
      </c>
      <c r="GE157" s="480">
        <f t="shared" ref="GE157" si="945">GE153/GE142</f>
        <v>0.19531613014998495</v>
      </c>
      <c r="GF157" s="650"/>
      <c r="GG157" s="650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/>
      <c r="GX157"/>
      <c r="GY157"/>
      <c r="GZ157"/>
    </row>
    <row r="158" spans="1:208" s="173" customFormat="1">
      <c r="B158" s="191"/>
      <c r="C158" s="191"/>
      <c r="D158" s="187" t="s">
        <v>238</v>
      </c>
      <c r="E158" s="191" t="s">
        <v>239</v>
      </c>
      <c r="F158" s="212"/>
      <c r="G158" s="212"/>
      <c r="H158" s="212"/>
      <c r="I158" s="212"/>
      <c r="J158" s="212"/>
      <c r="K158" s="212"/>
      <c r="L158" s="212"/>
      <c r="M158" s="212"/>
      <c r="N158" s="212"/>
      <c r="O158" s="212"/>
      <c r="P158" s="212"/>
      <c r="Q158" s="212"/>
      <c r="R158" s="212"/>
      <c r="S158" s="212"/>
      <c r="T158" s="212"/>
      <c r="U158" s="212"/>
      <c r="V158" s="212"/>
      <c r="W158" s="212"/>
      <c r="X158" s="179"/>
      <c r="Y158" s="179"/>
      <c r="Z158" s="179"/>
      <c r="AA158" s="179"/>
      <c r="AB158" s="179"/>
      <c r="AC158" s="179"/>
      <c r="AD158" s="179"/>
      <c r="AE158" s="179"/>
      <c r="AF158" s="179"/>
      <c r="AG158" s="179"/>
      <c r="AH158" s="179"/>
      <c r="AI158" s="179"/>
      <c r="AJ158" s="179"/>
      <c r="AK158" s="179"/>
      <c r="AL158" s="179"/>
      <c r="AM158" s="179"/>
      <c r="AN158" s="179"/>
      <c r="AO158" s="179"/>
      <c r="AP158" s="179"/>
      <c r="AQ158" s="179"/>
      <c r="AR158" s="179"/>
      <c r="AS158" s="179"/>
      <c r="AT158" s="179"/>
      <c r="AU158" s="179"/>
      <c r="AV158" s="179"/>
      <c r="AW158" s="179"/>
      <c r="AX158" s="179"/>
      <c r="AY158" s="179"/>
      <c r="AZ158" s="179"/>
      <c r="BA158" s="179"/>
      <c r="BB158" s="179"/>
      <c r="BC158" s="179"/>
      <c r="BD158" s="179"/>
      <c r="BE158" s="179"/>
      <c r="BF158" s="179"/>
      <c r="BG158" s="179"/>
      <c r="BH158" s="179"/>
      <c r="BI158" s="481"/>
      <c r="BJ158" s="481"/>
      <c r="BK158" s="481"/>
      <c r="BL158" s="481"/>
      <c r="BM158" s="481"/>
      <c r="BN158" s="481"/>
      <c r="BO158" s="742"/>
      <c r="BP158" s="481"/>
      <c r="BQ158" s="481"/>
      <c r="BR158" s="481"/>
      <c r="BS158" s="481"/>
      <c r="BT158" s="481"/>
      <c r="BU158" s="481"/>
      <c r="BV158" s="481"/>
      <c r="BW158" s="481"/>
      <c r="BX158" s="481"/>
      <c r="BY158" s="481"/>
      <c r="BZ158" s="481"/>
      <c r="CA158" s="742"/>
      <c r="CB158" s="481"/>
      <c r="CC158" s="481"/>
      <c r="CD158" s="481"/>
      <c r="CE158" s="481"/>
      <c r="CF158" s="481"/>
      <c r="CG158" s="481"/>
      <c r="CH158" s="481"/>
      <c r="CI158" s="481"/>
      <c r="CJ158" s="481"/>
      <c r="CK158" s="481"/>
      <c r="CL158" s="481"/>
      <c r="CM158" s="481"/>
      <c r="CN158" s="481"/>
      <c r="CO158" s="481"/>
      <c r="CP158" s="481"/>
      <c r="CQ158" s="481"/>
      <c r="CR158" s="481"/>
      <c r="CS158" s="481"/>
      <c r="CT158" s="481"/>
      <c r="CU158" s="481"/>
      <c r="CV158" s="481"/>
      <c r="CW158" s="481"/>
      <c r="CX158" s="481"/>
      <c r="CY158" s="481"/>
      <c r="CZ158" s="481"/>
      <c r="DA158" s="481"/>
      <c r="DB158" s="481"/>
      <c r="DC158" s="481"/>
      <c r="DD158" s="481"/>
      <c r="DE158" s="481"/>
      <c r="DF158" s="481"/>
      <c r="DG158" s="481"/>
      <c r="DH158" s="481"/>
      <c r="DI158" s="481"/>
      <c r="DJ158" s="481"/>
      <c r="DK158" s="481"/>
      <c r="DL158" s="481"/>
      <c r="DM158" s="481"/>
      <c r="DN158" s="481"/>
      <c r="DO158" s="481"/>
      <c r="DP158" s="481"/>
      <c r="DQ158" s="481"/>
      <c r="DR158" s="481"/>
      <c r="DS158" s="481"/>
      <c r="DT158" s="481"/>
      <c r="DU158" s="481"/>
      <c r="DV158" s="481"/>
      <c r="DW158" s="481"/>
      <c r="DX158" s="481"/>
      <c r="DY158" s="481"/>
      <c r="DZ158" s="481"/>
      <c r="EA158" s="481"/>
      <c r="EB158" s="481"/>
      <c r="EC158" s="481"/>
      <c r="ED158" s="481"/>
      <c r="EE158" s="481"/>
      <c r="EF158" s="481"/>
      <c r="EG158" s="481"/>
      <c r="EH158" s="481"/>
      <c r="EI158" s="481"/>
      <c r="EJ158" s="481"/>
      <c r="EK158" s="481"/>
      <c r="EL158" s="481"/>
      <c r="EM158" s="481"/>
      <c r="EN158" s="481"/>
      <c r="EO158" s="481"/>
      <c r="EP158" s="481"/>
      <c r="EQ158" s="481"/>
      <c r="ER158" s="481"/>
      <c r="ES158" s="481"/>
      <c r="ET158" s="481"/>
      <c r="EU158" s="481"/>
      <c r="EV158" s="481"/>
      <c r="EW158" s="481"/>
      <c r="EX158" s="481"/>
      <c r="EY158" s="481"/>
      <c r="EZ158" s="481"/>
      <c r="FA158" s="481"/>
      <c r="FB158" s="481"/>
      <c r="FC158" s="481"/>
      <c r="FD158" s="481"/>
      <c r="FE158" s="481"/>
      <c r="FF158" s="481"/>
      <c r="FG158" s="481"/>
      <c r="FH158" s="481"/>
      <c r="FI158" s="481"/>
      <c r="FJ158" s="481"/>
      <c r="FK158" s="481"/>
      <c r="FL158" s="481"/>
      <c r="FM158" s="481"/>
      <c r="FN158" s="481"/>
      <c r="FO158" s="481"/>
      <c r="FP158" s="481"/>
      <c r="FQ158" s="481"/>
      <c r="FR158" s="481"/>
      <c r="FS158" s="481"/>
      <c r="FT158" s="481"/>
      <c r="FU158" s="481"/>
      <c r="FV158" s="481"/>
      <c r="FW158" s="481"/>
      <c r="FX158" s="481"/>
      <c r="FY158" s="481"/>
      <c r="FZ158" s="481"/>
      <c r="GA158" s="481"/>
      <c r="GB158" s="481"/>
      <c r="GC158" s="481"/>
      <c r="GD158" s="481"/>
      <c r="GE158" s="481"/>
      <c r="GF158" s="481"/>
      <c r="GG158" s="481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/>
      <c r="GX158"/>
      <c r="GY158"/>
      <c r="GZ158"/>
    </row>
    <row r="159" spans="1:208" s="173" customFormat="1">
      <c r="B159" s="191"/>
      <c r="C159" s="191">
        <f>Jeju!T1</f>
        <v>20</v>
      </c>
      <c r="D159" s="187" t="s">
        <v>93</v>
      </c>
      <c r="E159" s="191" t="s">
        <v>79</v>
      </c>
      <c r="F159" s="212">
        <f>INDEX(Jeju!$A$1:$X$263,F$5,$C159)</f>
        <v>497</v>
      </c>
      <c r="G159" s="212">
        <f>INDEX(Jeju!$A$1:$X$263,G$5,$C159)</f>
        <v>742</v>
      </c>
      <c r="H159" s="212">
        <f>INDEX(Jeju!$A$1:$X$263,H$5,$C159)</f>
        <v>509</v>
      </c>
      <c r="I159" s="212">
        <f>INDEX(Jeju!$A$1:$X$263,I$5,$C159)</f>
        <v>660</v>
      </c>
      <c r="J159" s="212">
        <f>INDEX(Jeju!$A$1:$X$263,J$5,$C159)</f>
        <v>845</v>
      </c>
      <c r="K159" s="212">
        <f>INDEX(Jeju!$A$1:$X$263,K$5,$C159)</f>
        <v>883</v>
      </c>
      <c r="L159" s="212">
        <f>INDEX(Jeju!$A$1:$X$263,L$5,$C159)</f>
        <v>1206</v>
      </c>
      <c r="M159" s="212">
        <f>INDEX(Jeju!$A$1:$X$263,M$5,$C159)</f>
        <v>994</v>
      </c>
      <c r="N159" s="212">
        <f>INDEX(Jeju!$A$1:$X$263,N$5,$C159)</f>
        <v>1073</v>
      </c>
      <c r="O159" s="212">
        <f>INDEX(Jeju!$A$1:$X$263,O$5,$C159)</f>
        <v>1331</v>
      </c>
      <c r="P159" s="212">
        <f>INDEX(Jeju!$A$1:$X$263,P$5,$C159)</f>
        <v>949</v>
      </c>
      <c r="Q159" s="212">
        <f>INDEX(Jeju!$A$1:$X$263,Q$5,$C159)</f>
        <v>802</v>
      </c>
      <c r="R159" s="212">
        <f>INDEX(Jeju!$A$1:$X$263,R$5,$C159)</f>
        <v>1443</v>
      </c>
      <c r="S159" s="212">
        <f>INDEX(Jeju!$A$1:$X$263,S$5,$C159)</f>
        <v>1276</v>
      </c>
      <c r="T159" s="212">
        <f>INDEX(Jeju!$A$1:$X$263,T$5,$C159)</f>
        <v>1368</v>
      </c>
      <c r="U159" s="212">
        <f>INDEX(Jeju!$A$1:$X$263,U$5,$C159)</f>
        <v>1120</v>
      </c>
      <c r="V159" s="212">
        <f>INDEX(Jeju!$A$1:$X$263,V$5,$C159)</f>
        <v>1216</v>
      </c>
      <c r="W159" s="212">
        <f>INDEX(Jeju!$A$1:$X$263,W$5,$C159)</f>
        <v>1099</v>
      </c>
      <c r="X159" s="179">
        <f>INDEX(Jeju!$A$1:$X$263,X$5,$C159)</f>
        <v>1167</v>
      </c>
      <c r="Y159" s="179">
        <f>INDEX(Jeju!$A$1:$X$263,Y$5,$C159)</f>
        <v>1249</v>
      </c>
      <c r="Z159" s="179">
        <f>INDEX(Jeju!$A$1:$X$263,Z$5,$C159)</f>
        <v>1412</v>
      </c>
      <c r="AA159" s="179">
        <f>INDEX(Jeju!$A$1:$X$263,AA$5,$C159)</f>
        <v>1478</v>
      </c>
      <c r="AB159" s="179">
        <f>INDEX(Jeju!$A$1:$X$263,AB$5,$C159)</f>
        <v>1002</v>
      </c>
      <c r="AC159" s="179">
        <f>INDEX(Jeju!$A$1:$X$263,AC$5,$C159)</f>
        <v>1433</v>
      </c>
      <c r="AD159" s="179">
        <f>INDEX(Jeju!$A$1:$X$263,AD$5,$C159)</f>
        <v>1595</v>
      </c>
      <c r="AE159" s="179">
        <f>INDEX(Jeju!$A$1:$X$263,AE$5,$C159)</f>
        <v>1785</v>
      </c>
      <c r="AF159" s="179">
        <f>INDEX(Jeju!$A$1:$X$263,AF$5,$C159)</f>
        <v>1781</v>
      </c>
      <c r="AG159" s="179">
        <f>INDEX(Jeju!$A$1:$X$263,AG$5,$C159)</f>
        <v>1406</v>
      </c>
      <c r="AH159" s="179">
        <f>INDEX(Jeju!$A$1:$X$263,AH$5,$C159)</f>
        <v>1541</v>
      </c>
      <c r="AI159" s="179">
        <f>INDEX(Jeju!$A$1:$X$263,AI$5,$C159)</f>
        <v>1928</v>
      </c>
      <c r="AJ159" s="179">
        <f>INDEX(Jeju!$A$1:$X$263,AJ$5,$C159)</f>
        <v>1907</v>
      </c>
      <c r="AK159" s="179">
        <f>INDEX(Jeju!$A$1:$X$263,AK$5,$C159)</f>
        <v>2046</v>
      </c>
      <c r="AL159" s="179">
        <f>INDEX(Jeju!$A$1:$X$263,AL$5,$C159)</f>
        <v>1748</v>
      </c>
      <c r="AM159" s="179">
        <f>INDEX(Jeju!$A$1:$X$263,AM$5,$C159)</f>
        <v>1963</v>
      </c>
      <c r="AN159" s="179">
        <f>INDEX(Jeju!$A$1:$X$263,AN$5,$C159)</f>
        <v>1926</v>
      </c>
      <c r="AO159" s="179">
        <f>INDEX(Jeju!$A$1:$X$263,AO$5,$C159)</f>
        <v>1675</v>
      </c>
      <c r="AP159" s="179">
        <f>INDEX(Jeju!$A$1:$X$263,AP$5,$C159)</f>
        <v>1949</v>
      </c>
      <c r="AQ159" s="179">
        <f>INDEX(Jeju!$A$1:$X$263,AQ$5,$C159)</f>
        <v>2090</v>
      </c>
      <c r="AR159" s="179">
        <f>INDEX(Jeju!$A$1:$X$263,AR$5,$C159)</f>
        <v>2345</v>
      </c>
      <c r="AS159" s="179">
        <f>INDEX(Jeju!$A$1:$X$263,AS$5,$C159)</f>
        <v>1974</v>
      </c>
      <c r="AT159" s="179">
        <f>INDEX(Jeju!$A$1:$X$263,AT$5,$C159)</f>
        <v>2398</v>
      </c>
      <c r="AU159" s="179">
        <f>INDEX(Jeju!$A$1:$X$263,AU$5,$C159)</f>
        <v>2309</v>
      </c>
      <c r="AV159" s="179">
        <f>INDEX(Jeju!$A$1:$X$263,AV$5,$C159)</f>
        <v>2179</v>
      </c>
      <c r="AW159" s="179">
        <f>INDEX(Jeju!$A$1:$X$263,AW$5,$C159)</f>
        <v>2616</v>
      </c>
      <c r="AX159" s="179">
        <f>INDEX(Jeju!$A$1:$X$263,AX$5,$C159)</f>
        <v>2279</v>
      </c>
      <c r="AY159" s="179">
        <f>INDEX(Jeju!$A$1:$X$263,AY$5,$C159)</f>
        <v>2217</v>
      </c>
      <c r="AZ159" s="179">
        <f>INDEX(Jeju!$A$1:$X$263,AZ$5,$C159)</f>
        <v>2001</v>
      </c>
      <c r="BA159" s="179">
        <f>INDEX(Jeju!$A$1:$X$263,BA$5,$C159)</f>
        <v>2196</v>
      </c>
      <c r="BB159" s="179">
        <f>INDEX(Jeju!$A$1:$X$263,BB$5,$C159)</f>
        <v>2633</v>
      </c>
      <c r="BC159" s="179">
        <f>INDEX(Jeju!$A$1:$X$263,BC$5,$C159)</f>
        <v>2072</v>
      </c>
      <c r="BD159" s="179">
        <f>INDEX(Jeju!$A$1:$X$263,BD$5,$C159)</f>
        <v>2150</v>
      </c>
      <c r="BE159" s="179">
        <f>INDEX(Jeju!$A$1:$X$263,BE$5,$C159)</f>
        <v>2266</v>
      </c>
      <c r="BF159" s="179">
        <f>INDEX(Jeju!$A$1:$X$263,BF$5,$C159)</f>
        <v>2405</v>
      </c>
      <c r="BG159" s="179">
        <f>INDEX(Jeju!$A$1:$X$263,BG$5,$C159)</f>
        <v>1445</v>
      </c>
      <c r="BH159" s="179">
        <f>INDEX(Jeju!$A$1:$X$263,BH$5,$C159)</f>
        <v>1499</v>
      </c>
      <c r="BI159" s="481">
        <f>INDEX(Jeju!$A$1:$X$263,BI$5,$C159)</f>
        <v>1829</v>
      </c>
      <c r="BJ159" s="481">
        <f>INDEX(Jeju!$A$1:$X$263,BJ$5,$C159)</f>
        <v>1725</v>
      </c>
      <c r="BK159" s="481">
        <f>INDEX(Jeju!$A$1:$X$263,BK$5,$C159)</f>
        <v>1986</v>
      </c>
      <c r="BL159" s="481">
        <f>INDEX(Jeju!$A$1:$X$263,BL$5,$C159)</f>
        <v>1366</v>
      </c>
      <c r="BM159" s="481">
        <f>INDEX(Jeju!$A$1:$X$263,BM$5,$C159)</f>
        <v>2054</v>
      </c>
      <c r="BN159" s="481">
        <f>INDEX(Jeju!$A$1:$X$263,BN$5,$C159)</f>
        <v>1706</v>
      </c>
      <c r="BO159" s="742">
        <f>INDEX(Jeju!$A$1:$X$263,BO$5,$C159)</f>
        <v>1593</v>
      </c>
      <c r="BP159" s="481">
        <f>INDEX(Jeju!$A$1:$X$263,BP$5,$C159)</f>
        <v>1777</v>
      </c>
      <c r="BQ159" s="481">
        <f>INDEX(Jeju!$A$1:$X$263,BQ$5,$C159)</f>
        <v>1710</v>
      </c>
      <c r="BR159" s="481">
        <f>INDEX(Jeju!$A$1:$X$263,BR$5,$C159)</f>
        <v>2044</v>
      </c>
      <c r="BS159" s="481">
        <f>INDEX(Jeju!$A$1:$X$263,BS$5,$C159)</f>
        <v>1683</v>
      </c>
      <c r="BT159" s="481">
        <f>INDEX(Jeju!$A$1:$X$263,BT$5,$C159)</f>
        <v>1879</v>
      </c>
      <c r="BU159" s="481">
        <f>INDEX(Jeju!$A$1:$X$263,BU$5,$C159)</f>
        <v>1621</v>
      </c>
      <c r="BV159" s="481">
        <f>INDEX(Jeju!$A$1:$X$263,BV$5,$C159)</f>
        <v>1151</v>
      </c>
      <c r="BW159" s="481">
        <f>INDEX(Jeju!$A$1:$X$263,BW$5,$C159)</f>
        <v>1817</v>
      </c>
      <c r="BX159" s="481">
        <f>INDEX(Jeju!$A$1:$X$263,BX$5,$C159)</f>
        <v>1080</v>
      </c>
      <c r="BY159" s="481">
        <f>INDEX(Jeju!$A$1:$X$263,BY$5,$C159)</f>
        <v>1345</v>
      </c>
      <c r="BZ159" s="481">
        <f>INDEX(Jeju!$A$1:$X$263,BZ$5,$C159)</f>
        <v>1523</v>
      </c>
      <c r="CA159" s="742">
        <f>INDEX(Jeju!$A$1:$X$263,CA$5,$C159)</f>
        <v>1287</v>
      </c>
      <c r="CB159" s="481">
        <f>INDEX(Jeju!$A$1:$X$263,CB$5,$C159)</f>
        <v>1136</v>
      </c>
      <c r="CC159" s="481">
        <f>INDEX(Jeju!$A$1:$X$263,CC$5,$C159)</f>
        <v>853</v>
      </c>
      <c r="CD159" s="481">
        <f>INDEX(Jeju!$A$1:$X$263,CD$5,$C159)</f>
        <v>1123</v>
      </c>
      <c r="CE159" s="481">
        <f>INDEX(Jeju!$A$1:$X$263,CE$5,$C159)</f>
        <v>799</v>
      </c>
      <c r="CF159" s="481">
        <f>INDEX(Jeju!$A$1:$X$263,CF$5,$C159)</f>
        <v>1160</v>
      </c>
      <c r="CG159" s="481">
        <f>INDEX(Jeju!$A$1:$X$263,CG$5,$C159)</f>
        <v>1102</v>
      </c>
      <c r="CH159" s="481">
        <f>INDEX(Jeju!$A$1:$X$263,CH$5,$C159)</f>
        <v>832</v>
      </c>
      <c r="CI159" s="481">
        <f>INDEX(Jeju!$A$1:$X$263,CI$5,$C159)</f>
        <v>843</v>
      </c>
      <c r="CJ159" s="481">
        <f>INDEX(Jeju!$A$1:$X$263,CJ$5,$C159)</f>
        <v>1230</v>
      </c>
      <c r="CK159" s="481">
        <f>INDEX(Jeju!$A$1:$X$263,CK$5,$C159)</f>
        <v>438</v>
      </c>
      <c r="CL159" s="481">
        <f>INDEX(Jeju!$A$1:$X$263,CL$5,$C159)</f>
        <v>535</v>
      </c>
      <c r="CM159" s="481">
        <f>INDEX(Jeju!$A$1:$X$263,CM$5,$C159)</f>
        <v>634</v>
      </c>
      <c r="CN159" s="481">
        <f>INDEX(Jeju!$A$1:$X$263,CN$5,$C159)</f>
        <v>523</v>
      </c>
      <c r="CO159" s="481">
        <f>INDEX(Jeju!$A$1:$X$263,CO$5,$C159)</f>
        <v>582</v>
      </c>
      <c r="CP159" s="481">
        <f>INDEX(Jeju!$A$1:$X$263,CP$5,$C159)</f>
        <v>632</v>
      </c>
      <c r="CQ159" s="481">
        <f>INDEX(Jeju!$A$1:$X$263,CQ$5,$C159)</f>
        <v>543</v>
      </c>
      <c r="CR159" s="481">
        <f>INDEX(Jeju!$A$1:$X$263,CR$5,$C159)</f>
        <v>834</v>
      </c>
      <c r="CS159" s="481">
        <f>INDEX(Jeju!$A$1:$X$263,CS$5,$C159)</f>
        <v>643</v>
      </c>
      <c r="CT159" s="481">
        <f>INDEX(Jeju!$A$1:$X$263,CT$5,$C159)</f>
        <v>805</v>
      </c>
      <c r="CU159" s="481">
        <f>INDEX(Jeju!$A$1:$X$263,CU$5,$C159)</f>
        <v>995</v>
      </c>
      <c r="CV159" s="481">
        <f>INDEX(Jeju!$A$1:$X$263,CV$5,$C159)</f>
        <v>722</v>
      </c>
      <c r="CW159" s="481">
        <f>INDEX(Jeju!$A$1:$X$263,CW$5,$C159)</f>
        <v>495</v>
      </c>
      <c r="CX159" s="481">
        <f>INDEX(Jeju!$A$1:$X$263,CX$5,$C159)</f>
        <v>877</v>
      </c>
      <c r="CY159" s="481">
        <f>INDEX(Jeju!$A$1:$X$263,CY$5,$C159)</f>
        <v>821</v>
      </c>
      <c r="CZ159" s="481">
        <f>INDEX(Jeju!$A$1:$X$263,CZ$5,$C159)</f>
        <v>705</v>
      </c>
      <c r="DA159" s="481">
        <f>INDEX(Jeju!$A$1:$X$263,DA$5,$C159)</f>
        <v>985</v>
      </c>
      <c r="DB159" s="481">
        <f>INDEX(Jeju!$A$1:$X$263,DB$5,$C159)</f>
        <v>941</v>
      </c>
      <c r="DC159" s="481">
        <f>INDEX(Jeju!$A$1:$X$263,DC$5,$C159)</f>
        <v>1093</v>
      </c>
      <c r="DD159" s="481">
        <f>INDEX(Jeju!$A$1:$X$263,DD$5,$C159)</f>
        <v>1092</v>
      </c>
      <c r="DE159" s="481">
        <f>INDEX(Jeju!$A$1:$X$263,DE$5,$C159)</f>
        <v>1209</v>
      </c>
      <c r="DF159" s="481">
        <f>INDEX(Jeju!$A$1:$X$263,DF$5,$C159)</f>
        <v>827</v>
      </c>
      <c r="DG159" s="481">
        <f>INDEX(Jeju!$A$1:$X$263,DG$5,$C159)</f>
        <v>1099</v>
      </c>
      <c r="DH159" s="481">
        <f>INDEX(Jeju!$A$1:$X$263,DH$5,$C159)</f>
        <v>881</v>
      </c>
      <c r="DI159" s="481">
        <f>INDEX(Jeju!$A$1:$X$263,DI$5,$C159)</f>
        <v>881</v>
      </c>
      <c r="DJ159" s="481">
        <f>INDEX(Jeju!$A$1:$X$263,DJ$5,$C159)</f>
        <v>985</v>
      </c>
      <c r="DK159" s="481">
        <f>INDEX(Jeju!$A$1:$X$263,DK$5,$C159)</f>
        <v>535</v>
      </c>
      <c r="DL159" s="481">
        <f>INDEX(Jeju!$A$1:$X$263,DL$5,$C159)</f>
        <v>149</v>
      </c>
      <c r="DM159" s="481">
        <f>INDEX(Jeju!$A$1:$X$263,DM$5,$C159)</f>
        <v>126</v>
      </c>
      <c r="DN159" s="481">
        <f>INDEX(Jeju!$A$1:$X$263,DN$5,$C159)</f>
        <v>118</v>
      </c>
      <c r="DO159" s="481">
        <f>INDEX(Jeju!$A$1:$X$263,DO$5,$C159)</f>
        <v>88</v>
      </c>
      <c r="DP159" s="481">
        <f>INDEX(Jeju!$A$1:$X$263,DP$5,$C159)</f>
        <v>231</v>
      </c>
      <c r="DQ159" s="481">
        <f>INDEX(Jeju!$A$1:$X$263,DQ$5,$C159)</f>
        <v>131</v>
      </c>
      <c r="DR159" s="481">
        <f>INDEX(Jeju!$A$1:$X$263,DR$5,$C159)</f>
        <v>87</v>
      </c>
      <c r="DS159" s="481">
        <f>INDEX(Jeju!$A$1:$X$263,DS$5,$C159)</f>
        <v>72</v>
      </c>
      <c r="DT159" s="481">
        <f>INDEX(Jeju!$A$1:$X$263,DT$5,$C159)</f>
        <v>75</v>
      </c>
      <c r="DU159" s="481">
        <f>INDEX(Jeju!$A$1:$X$263,DU$5,$C159)</f>
        <v>93</v>
      </c>
      <c r="DV159" s="481">
        <f>INDEX(Jeju!$A$1:$X$263,DV$5,$C159)</f>
        <v>117</v>
      </c>
      <c r="DW159" s="481">
        <f>INDEX(Jeju!$A$1:$X$263,DW$5,$C159)</f>
        <v>155</v>
      </c>
      <c r="DX159" s="481">
        <f>INDEX(Jeju!$A$1:$X$263,DX$5,$C159)</f>
        <v>159</v>
      </c>
      <c r="DY159" s="481">
        <f>INDEX(Jeju!$A$1:$X$263,DY$5,$C159)</f>
        <v>141</v>
      </c>
      <c r="DZ159" s="481">
        <f>INDEX(Jeju!$A$1:$X$263,DZ$5,$C159)</f>
        <v>280</v>
      </c>
      <c r="EA159" s="481">
        <f>INDEX(Jeju!$A$1:$X$263,EA$5,$C159)</f>
        <v>340</v>
      </c>
      <c r="EB159" s="481">
        <f>INDEX(Jeju!$A$1:$X$263,EB$5,$C159)</f>
        <v>209</v>
      </c>
      <c r="EC159" s="481">
        <f>INDEX(Jeju!$A$1:$X$263,EC$5,$C159)</f>
        <v>193</v>
      </c>
      <c r="ED159" s="481">
        <f>INDEX(Jeju!$A$1:$X$263,ED$5,$C159)</f>
        <v>94</v>
      </c>
      <c r="EE159" s="481">
        <f>INDEX(Jeju!$A$1:$X$263,EE$5,$C159)</f>
        <v>63</v>
      </c>
      <c r="EF159" s="481">
        <f>INDEX(Jeju!$A$1:$X$263,EF$5,$C159)</f>
        <v>97</v>
      </c>
      <c r="EG159" s="481">
        <f>INDEX(Jeju!$A$1:$X$263,EG$5,$C159)</f>
        <v>72</v>
      </c>
      <c r="EH159" s="481">
        <f>INDEX(Jeju!$A$1:$X$263,EH$5,$C159)</f>
        <v>59</v>
      </c>
      <c r="EI159" s="481">
        <f>INDEX(Jeju!$A$1:$X$263,EI$5,$C159)</f>
        <v>79</v>
      </c>
      <c r="EJ159" s="481">
        <f>INDEX(Jeju!$A$1:$X$263,EJ$5,$C159)</f>
        <v>198</v>
      </c>
      <c r="EK159" s="481">
        <f>INDEX(Jeju!$A$1:$X$263,EK$5,$C159)</f>
        <v>140</v>
      </c>
      <c r="EL159" s="481">
        <f>INDEX(Jeju!$A$1:$X$263,EL$5,$C159)</f>
        <v>141</v>
      </c>
      <c r="EM159" s="481">
        <f>INDEX(Jeju!$A$1:$X$263,EM$5,$C159)</f>
        <v>146</v>
      </c>
      <c r="EN159" s="481">
        <f>INDEX(Jeju!$A$1:$X$263,EN$5,$C159)</f>
        <v>97</v>
      </c>
      <c r="EO159" s="481">
        <f>INDEX(Jeju!$A$1:$X$263,EO$5,$C159)</f>
        <v>106</v>
      </c>
      <c r="EP159" s="481">
        <f>INDEX(Jeju!$A$1:$X$263,EP$5,$C159)</f>
        <v>115</v>
      </c>
      <c r="EQ159" s="481">
        <f>INDEX(Jeju!$A$1:$X$263,EQ$5,$C159)</f>
        <v>143</v>
      </c>
      <c r="ER159" s="481">
        <f>INDEX(Jeju!$A$1:$X$263,ER$5,$C159)</f>
        <v>157</v>
      </c>
      <c r="ES159" s="481">
        <f>INDEX(Jeju!$A$1:$X$263,ES$5,$C159)</f>
        <v>155</v>
      </c>
      <c r="ET159" s="481">
        <f>INDEX(Jeju!$A$1:$X$263,ET$5,$C159)</f>
        <v>165</v>
      </c>
      <c r="EU159" s="481">
        <f>INDEX(Jeju!$A$1:$X$263,EU$5,$C159)</f>
        <v>183</v>
      </c>
      <c r="EV159" s="481">
        <f>INDEX(Jeju!$A$1:$X$263,EV$5,$C159)</f>
        <v>201</v>
      </c>
      <c r="EW159" s="481">
        <f>INDEX(Jeju!$A$1:$X$263,EW$5,$C159)</f>
        <v>503</v>
      </c>
      <c r="EX159" s="481">
        <f>INDEX(Jeju!$A$1:$X$263,EX$5,$C159)</f>
        <v>523</v>
      </c>
      <c r="EY159" s="481">
        <f>INDEX(Jeju!$A$1:$X$263,EY$5,$C159)</f>
        <v>371</v>
      </c>
      <c r="EZ159" s="481">
        <f>INDEX(Jeju!$A$1:$X$263,EZ$5,$C159)</f>
        <v>645</v>
      </c>
      <c r="FA159" s="481">
        <f>INDEX(Jeju!$A$1:$X$263,FA$5,$C159)</f>
        <v>489</v>
      </c>
      <c r="FB159" s="481">
        <f>INDEX(Jeju!$A$1:$X$263,FB$5,$C159)</f>
        <v>493</v>
      </c>
      <c r="FC159" s="481">
        <f>INDEX(Jeju!$A$1:$X$263,FC$5,$C159)</f>
        <v>687</v>
      </c>
      <c r="FD159" s="481">
        <f>INDEX(Jeju!$A$1:$X$263,FD$5,$C159)</f>
        <v>592</v>
      </c>
      <c r="FE159" s="481">
        <f>INDEX(Jeju!$A$1:$X$263,FE$5,$C159)</f>
        <v>620</v>
      </c>
      <c r="FF159" s="481">
        <f>INDEX(Jeju!$A$1:$X$263,FF$5,$C159)</f>
        <v>573</v>
      </c>
      <c r="FG159" s="481">
        <f>INDEX(Jeju!$A$1:$X$263,FG$5,$C159)</f>
        <v>622</v>
      </c>
      <c r="FH159" s="481">
        <f>INDEX(Jeju!$A$1:$X$263,FH$5,$C159)</f>
        <v>642</v>
      </c>
      <c r="FI159" s="481">
        <f>INDEX(Jeju!$A$1:$X$263,FI$5,$C159)</f>
        <v>755</v>
      </c>
      <c r="FJ159" s="481">
        <f>INDEX(Jeju!$A$1:$X$263,FJ$5,$C159)</f>
        <v>821</v>
      </c>
      <c r="FK159" s="481">
        <f>INDEX(Jeju!$A$1:$X$263,FK$5,$C159)</f>
        <v>1019</v>
      </c>
      <c r="FL159" s="481">
        <f>INDEX(Jeju!$A$1:$X$263,FL$5,$C159)</f>
        <v>841</v>
      </c>
      <c r="FM159" s="481">
        <f>INDEX(Jeju!$A$1:$X$263,FM$5,$C159)</f>
        <v>1015</v>
      </c>
      <c r="FN159" s="481">
        <f>INDEX(Jeju!$A$1:$X$263,FN$5,$C159)</f>
        <v>1018</v>
      </c>
      <c r="FO159" s="481">
        <f>INDEX(Jeju!$A$1:$X$263,FO$5,$C159)</f>
        <v>1091</v>
      </c>
      <c r="FP159" s="481">
        <f>INDEX(Jeju!$A$1:$X$263,FP$5,$C159)</f>
        <v>1015</v>
      </c>
      <c r="FQ159" s="481">
        <f>INDEX(Jeju!$A$1:$X$263,FQ$5,$C159)</f>
        <v>1084</v>
      </c>
      <c r="FR159" s="481">
        <f>INDEX(Jeju!$A$1:$X$263,FR$5,$C159)</f>
        <v>500</v>
      </c>
      <c r="FS159" s="481">
        <f>INDEX(Jeju!$A$1:$X$263,FS$5,$C159)</f>
        <v>480</v>
      </c>
      <c r="FT159" s="481">
        <f>INDEX(Jeju!$A$1:$X$263,FT$5,$C159)</f>
        <v>555</v>
      </c>
      <c r="FU159" s="481">
        <f>INDEX(Jeju!$A$1:$X$263,FU$5,$C159)</f>
        <v>568</v>
      </c>
      <c r="FV159" s="481">
        <f>INDEX(Jeju!$A$1:$X$263,FV$5,$C159)</f>
        <v>570</v>
      </c>
      <c r="FW159" s="481">
        <f>INDEX(Jeju!$A$1:$X$263,FW$5,$C159)</f>
        <v>620</v>
      </c>
      <c r="FX159" s="481">
        <f>INDEX(Jeju!$A$1:$X$263,FX$5,$C159)</f>
        <v>711</v>
      </c>
      <c r="FY159" s="481">
        <f>INDEX(Jeju!$A$1:$X$263,FY$5,$C159)</f>
        <v>682</v>
      </c>
      <c r="FZ159" s="481">
        <f>INDEX(Jeju!$A$1:$X$263,FZ$5,$C159)</f>
        <v>644</v>
      </c>
      <c r="GA159" s="481">
        <f>INDEX(Jeju!$A$1:$X$263,GA$5,$C159)</f>
        <v>637</v>
      </c>
      <c r="GB159" s="481">
        <f>INDEX(Jeju!$A$1:$X$263,GB$5,$C159)</f>
        <v>612</v>
      </c>
      <c r="GC159" s="481">
        <f>INDEX(Jeju!$A$1:$X$263,GC$5,$C159)</f>
        <v>474</v>
      </c>
      <c r="GD159" s="481">
        <f>INDEX(Jeju!$A$1:$X$263,GD$5,$C159)</f>
        <v>583</v>
      </c>
      <c r="GE159" s="481">
        <f>INDEX(Jeju!$A$1:$X$263,GE$5,$C159)</f>
        <v>464</v>
      </c>
      <c r="GF159" s="481"/>
      <c r="GG159" s="481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/>
      <c r="GX159"/>
      <c r="GY159"/>
      <c r="GZ159"/>
    </row>
    <row r="160" spans="1:208">
      <c r="A160" s="173"/>
      <c r="B160" s="188"/>
      <c r="C160" s="188"/>
      <c r="D160" s="188" t="s">
        <v>118</v>
      </c>
      <c r="E160" s="188" t="s">
        <v>119</v>
      </c>
      <c r="F160" s="207" t="e">
        <f>F159/#REF!-1</f>
        <v>#REF!</v>
      </c>
      <c r="G160" s="207" t="e">
        <f>G159/#REF!-1</f>
        <v>#REF!</v>
      </c>
      <c r="H160" s="207" t="e">
        <f>H159/#REF!-1</f>
        <v>#REF!</v>
      </c>
      <c r="I160" s="207" t="e">
        <f>I159/#REF!-1</f>
        <v>#REF!</v>
      </c>
      <c r="J160" s="207" t="e">
        <f>J159/#REF!-1</f>
        <v>#REF!</v>
      </c>
      <c r="K160" s="207" t="e">
        <f>K159/#REF!-1</f>
        <v>#REF!</v>
      </c>
      <c r="L160" s="207" t="e">
        <f t="shared" ref="L160:W160" si="946">L159/#REF!-1</f>
        <v>#REF!</v>
      </c>
      <c r="M160" s="207" t="e">
        <f t="shared" si="946"/>
        <v>#REF!</v>
      </c>
      <c r="N160" s="207" t="e">
        <f t="shared" si="946"/>
        <v>#REF!</v>
      </c>
      <c r="O160" s="207" t="e">
        <f t="shared" si="946"/>
        <v>#REF!</v>
      </c>
      <c r="P160" s="207" t="e">
        <f t="shared" si="946"/>
        <v>#REF!</v>
      </c>
      <c r="Q160" s="207" t="e">
        <f t="shared" si="946"/>
        <v>#REF!</v>
      </c>
      <c r="R160" s="207" t="e">
        <f t="shared" si="946"/>
        <v>#REF!</v>
      </c>
      <c r="S160" s="306" t="e">
        <f t="shared" si="946"/>
        <v>#REF!</v>
      </c>
      <c r="T160" s="306" t="e">
        <f t="shared" si="946"/>
        <v>#REF!</v>
      </c>
      <c r="U160" s="306" t="e">
        <f t="shared" si="946"/>
        <v>#REF!</v>
      </c>
      <c r="V160" s="306" t="e">
        <f t="shared" si="946"/>
        <v>#REF!</v>
      </c>
      <c r="W160" s="306" t="e">
        <f t="shared" si="946"/>
        <v>#REF!</v>
      </c>
      <c r="X160" s="10">
        <f t="shared" ref="X160:BC160" si="947">X159/L159-1</f>
        <v>-3.2338308457711462E-2</v>
      </c>
      <c r="Y160" s="10">
        <f t="shared" si="947"/>
        <v>0.25653923541247492</v>
      </c>
      <c r="Z160" s="10">
        <f t="shared" si="947"/>
        <v>0.3159366262814538</v>
      </c>
      <c r="AA160" s="10">
        <f t="shared" si="947"/>
        <v>0.11044327573253199</v>
      </c>
      <c r="AB160" s="10">
        <f t="shared" si="947"/>
        <v>5.5848261327713367E-2</v>
      </c>
      <c r="AC160" s="10">
        <f t="shared" si="947"/>
        <v>0.78678304239401498</v>
      </c>
      <c r="AD160" s="10">
        <f t="shared" si="947"/>
        <v>0.10533610533610527</v>
      </c>
      <c r="AE160" s="10">
        <f t="shared" si="947"/>
        <v>0.39890282131661436</v>
      </c>
      <c r="AF160" s="10">
        <f t="shared" si="947"/>
        <v>0.30190058479532156</v>
      </c>
      <c r="AG160" s="10">
        <f t="shared" si="947"/>
        <v>0.25535714285714284</v>
      </c>
      <c r="AH160" s="10">
        <f t="shared" si="947"/>
        <v>0.26726973684210531</v>
      </c>
      <c r="AI160" s="10">
        <f t="shared" si="947"/>
        <v>0.75432211101000912</v>
      </c>
      <c r="AJ160" s="10">
        <f t="shared" si="947"/>
        <v>0.63410454155955431</v>
      </c>
      <c r="AK160" s="10">
        <f t="shared" si="947"/>
        <v>0.63811048839071249</v>
      </c>
      <c r="AL160" s="10">
        <f t="shared" si="947"/>
        <v>0.23796033994334276</v>
      </c>
      <c r="AM160" s="10">
        <f t="shared" si="947"/>
        <v>0.32814614343707715</v>
      </c>
      <c r="AN160" s="10">
        <f t="shared" si="947"/>
        <v>0.92215568862275443</v>
      </c>
      <c r="AO160" s="10">
        <f t="shared" si="947"/>
        <v>0.16887648290300072</v>
      </c>
      <c r="AP160" s="10">
        <f t="shared" si="947"/>
        <v>0.22194357366771156</v>
      </c>
      <c r="AQ160" s="10">
        <f t="shared" si="947"/>
        <v>0.17086834733893563</v>
      </c>
      <c r="AR160" s="10">
        <f t="shared" si="947"/>
        <v>0.31667602470522183</v>
      </c>
      <c r="AS160" s="10">
        <f t="shared" si="947"/>
        <v>0.40398293029871968</v>
      </c>
      <c r="AT160" s="10">
        <f t="shared" si="947"/>
        <v>0.5561323815704089</v>
      </c>
      <c r="AU160" s="10">
        <f t="shared" si="947"/>
        <v>0.19761410788381739</v>
      </c>
      <c r="AV160" s="10">
        <f t="shared" si="947"/>
        <v>0.14263240692186674</v>
      </c>
      <c r="AW160" s="10">
        <f t="shared" si="947"/>
        <v>0.27859237536656889</v>
      </c>
      <c r="AX160" s="10">
        <f t="shared" si="947"/>
        <v>0.30377574370709381</v>
      </c>
      <c r="AY160" s="10">
        <f t="shared" si="947"/>
        <v>0.12939378502292409</v>
      </c>
      <c r="AZ160" s="10">
        <f t="shared" si="947"/>
        <v>3.8940809968847301E-2</v>
      </c>
      <c r="BA160" s="10">
        <f t="shared" si="947"/>
        <v>0.31104477611940307</v>
      </c>
      <c r="BB160" s="10">
        <f t="shared" si="947"/>
        <v>0.3509492047203695</v>
      </c>
      <c r="BC160" s="10">
        <f t="shared" si="947"/>
        <v>-8.6124401913875159E-3</v>
      </c>
      <c r="BD160" s="10">
        <f t="shared" ref="BD160:CI160" si="948">BD159/AR159-1</f>
        <v>-8.3155650319829411E-2</v>
      </c>
      <c r="BE160" s="10">
        <f t="shared" si="948"/>
        <v>0.1479229989868287</v>
      </c>
      <c r="BF160" s="10">
        <f t="shared" si="948"/>
        <v>2.9190992493743906E-3</v>
      </c>
      <c r="BG160" s="10">
        <f t="shared" si="948"/>
        <v>-0.3741879601559116</v>
      </c>
      <c r="BH160" s="10">
        <f t="shared" si="948"/>
        <v>-0.31206975676916016</v>
      </c>
      <c r="BI160" s="487">
        <f t="shared" si="948"/>
        <v>-0.30084097859327219</v>
      </c>
      <c r="BJ160" s="487">
        <f t="shared" si="948"/>
        <v>-0.24308907415533132</v>
      </c>
      <c r="BK160" s="487">
        <f t="shared" si="948"/>
        <v>-0.10419485791610283</v>
      </c>
      <c r="BL160" s="487">
        <f t="shared" si="948"/>
        <v>-0.31734132933533232</v>
      </c>
      <c r="BM160" s="487">
        <f t="shared" si="948"/>
        <v>-6.466302367941712E-2</v>
      </c>
      <c r="BN160" s="487">
        <f t="shared" si="948"/>
        <v>-0.35206988226357772</v>
      </c>
      <c r="BO160" s="736">
        <f t="shared" si="948"/>
        <v>-0.23117760617760619</v>
      </c>
      <c r="BP160" s="487">
        <f t="shared" si="948"/>
        <v>-0.17348837209302326</v>
      </c>
      <c r="BQ160" s="487">
        <f t="shared" si="948"/>
        <v>-0.24536628420123563</v>
      </c>
      <c r="BR160" s="487">
        <f t="shared" si="948"/>
        <v>-0.15010395010395006</v>
      </c>
      <c r="BS160" s="487">
        <f t="shared" si="948"/>
        <v>0.16470588235294126</v>
      </c>
      <c r="BT160" s="487">
        <f t="shared" si="948"/>
        <v>0.25350233488992657</v>
      </c>
      <c r="BU160" s="487">
        <f t="shared" si="948"/>
        <v>-0.11372334609075996</v>
      </c>
      <c r="BV160" s="487">
        <f t="shared" si="948"/>
        <v>-0.33275362318840584</v>
      </c>
      <c r="BW160" s="487">
        <f t="shared" si="948"/>
        <v>-8.5095669687814679E-2</v>
      </c>
      <c r="BX160" s="487">
        <f t="shared" si="948"/>
        <v>-0.20937042459736455</v>
      </c>
      <c r="BY160" s="487">
        <f t="shared" si="948"/>
        <v>-0.34518013631937683</v>
      </c>
      <c r="BZ160" s="487">
        <f t="shared" si="948"/>
        <v>-0.10726846424384529</v>
      </c>
      <c r="CA160" s="736">
        <f t="shared" si="948"/>
        <v>-0.19209039548022599</v>
      </c>
      <c r="CB160" s="487">
        <f t="shared" si="948"/>
        <v>-0.36072031513787284</v>
      </c>
      <c r="CC160" s="487">
        <f t="shared" si="948"/>
        <v>-0.50116959064327493</v>
      </c>
      <c r="CD160" s="487">
        <f t="shared" si="948"/>
        <v>-0.45058708414872795</v>
      </c>
      <c r="CE160" s="487">
        <f t="shared" si="948"/>
        <v>-0.5252525252525253</v>
      </c>
      <c r="CF160" s="487">
        <f t="shared" si="948"/>
        <v>-0.38265034592868552</v>
      </c>
      <c r="CG160" s="487">
        <f t="shared" si="948"/>
        <v>-0.32017273288093773</v>
      </c>
      <c r="CH160" s="487">
        <f t="shared" si="948"/>
        <v>-0.27715030408340569</v>
      </c>
      <c r="CI160" s="487">
        <f t="shared" si="948"/>
        <v>-0.53604843148046233</v>
      </c>
      <c r="CJ160" s="487">
        <f t="shared" ref="CJ160:DO160" si="949">CJ159/BX159-1</f>
        <v>0.13888888888888884</v>
      </c>
      <c r="CK160" s="487">
        <f t="shared" si="949"/>
        <v>-0.67434944237918215</v>
      </c>
      <c r="CL160" s="487">
        <f t="shared" si="949"/>
        <v>-0.64871963230466179</v>
      </c>
      <c r="CM160" s="487">
        <f t="shared" si="949"/>
        <v>-0.50738150738150734</v>
      </c>
      <c r="CN160" s="487">
        <f t="shared" si="949"/>
        <v>-0.539612676056338</v>
      </c>
      <c r="CO160" s="487">
        <f t="shared" si="949"/>
        <v>-0.31770222743259091</v>
      </c>
      <c r="CP160" s="487">
        <f t="shared" si="949"/>
        <v>-0.4372217275155833</v>
      </c>
      <c r="CQ160" s="487">
        <f t="shared" si="949"/>
        <v>-0.32040050062578218</v>
      </c>
      <c r="CR160" s="487">
        <f t="shared" si="949"/>
        <v>-0.28103448275862064</v>
      </c>
      <c r="CS160" s="487">
        <f t="shared" si="949"/>
        <v>-0.41651542649727769</v>
      </c>
      <c r="CT160" s="487">
        <f t="shared" si="949"/>
        <v>-3.2451923076923128E-2</v>
      </c>
      <c r="CU160" s="487">
        <f t="shared" si="949"/>
        <v>0.18030842230130495</v>
      </c>
      <c r="CV160" s="487">
        <f t="shared" si="949"/>
        <v>-0.41300813008130077</v>
      </c>
      <c r="CW160" s="487">
        <f t="shared" si="949"/>
        <v>0.13013698630136994</v>
      </c>
      <c r="CX160" s="487">
        <f t="shared" si="949"/>
        <v>0.63925233644859802</v>
      </c>
      <c r="CY160" s="487">
        <f t="shared" si="949"/>
        <v>0.29495268138801256</v>
      </c>
      <c r="CZ160" s="487">
        <f t="shared" si="949"/>
        <v>0.34799235181644361</v>
      </c>
      <c r="DA160" s="487">
        <f t="shared" si="949"/>
        <v>0.69243986254295531</v>
      </c>
      <c r="DB160" s="487">
        <f t="shared" si="949"/>
        <v>0.48892405063291133</v>
      </c>
      <c r="DC160" s="487">
        <f t="shared" si="949"/>
        <v>1.0128913443830569</v>
      </c>
      <c r="DD160" s="487">
        <f t="shared" si="949"/>
        <v>0.30935251798561159</v>
      </c>
      <c r="DE160" s="487">
        <f t="shared" si="949"/>
        <v>0.88024883359253492</v>
      </c>
      <c r="DF160" s="487">
        <f t="shared" si="949"/>
        <v>2.7329192546583947E-2</v>
      </c>
      <c r="DG160" s="487">
        <f t="shared" si="949"/>
        <v>0.10452261306532673</v>
      </c>
      <c r="DH160" s="487">
        <f t="shared" si="949"/>
        <v>0.22022160664819945</v>
      </c>
      <c r="DI160" s="487">
        <f t="shared" si="949"/>
        <v>0.77979797979797971</v>
      </c>
      <c r="DJ160" s="487">
        <f t="shared" si="949"/>
        <v>0.12314709236031929</v>
      </c>
      <c r="DK160" s="487">
        <f t="shared" si="949"/>
        <v>-0.34835566382460414</v>
      </c>
      <c r="DL160" s="487">
        <f t="shared" si="949"/>
        <v>-0.78865248226950357</v>
      </c>
      <c r="DM160" s="487">
        <f t="shared" si="949"/>
        <v>-0.87208121827411167</v>
      </c>
      <c r="DN160" s="487">
        <f t="shared" si="949"/>
        <v>-0.87460148777895852</v>
      </c>
      <c r="DO160" s="487">
        <f t="shared" si="949"/>
        <v>-0.91948764867337607</v>
      </c>
      <c r="DP160" s="487">
        <f t="shared" ref="DP160:DR160" si="950">DP159/DD159-1</f>
        <v>-0.78846153846153844</v>
      </c>
      <c r="DQ160" s="487">
        <f t="shared" si="950"/>
        <v>-0.89164598842018195</v>
      </c>
      <c r="DR160" s="487">
        <f t="shared" si="950"/>
        <v>-0.89480048367593712</v>
      </c>
      <c r="DS160" s="487">
        <f t="shared" ref="DS160:EC160" si="951">DS159/DG159-1</f>
        <v>-0.93448589626933576</v>
      </c>
      <c r="DT160" s="487">
        <f t="shared" si="951"/>
        <v>-0.91486946651532353</v>
      </c>
      <c r="DU160" s="487">
        <f t="shared" si="951"/>
        <v>-0.89443813847900111</v>
      </c>
      <c r="DV160" s="487">
        <f t="shared" si="951"/>
        <v>-0.88121827411167508</v>
      </c>
      <c r="DW160" s="487">
        <f t="shared" si="951"/>
        <v>-0.71028037383177578</v>
      </c>
      <c r="DX160" s="487">
        <f t="shared" si="951"/>
        <v>6.7114093959731447E-2</v>
      </c>
      <c r="DY160" s="487">
        <f t="shared" si="951"/>
        <v>0.11904761904761907</v>
      </c>
      <c r="DZ160" s="487">
        <f t="shared" si="951"/>
        <v>1.3728813559322033</v>
      </c>
      <c r="EA160" s="487">
        <f t="shared" si="951"/>
        <v>2.8636363636363638</v>
      </c>
      <c r="EB160" s="487">
        <f t="shared" si="951"/>
        <v>-9.5238095238095233E-2</v>
      </c>
      <c r="EC160" s="487">
        <f t="shared" si="951"/>
        <v>0.4732824427480915</v>
      </c>
      <c r="ED160" s="487">
        <f t="shared" ref="ED160:EJ160" si="952">ED159/DR159-1</f>
        <v>8.0459770114942541E-2</v>
      </c>
      <c r="EE160" s="487">
        <f t="shared" si="952"/>
        <v>-0.125</v>
      </c>
      <c r="EF160" s="487">
        <f t="shared" si="952"/>
        <v>0.29333333333333322</v>
      </c>
      <c r="EG160" s="487">
        <f t="shared" si="952"/>
        <v>-0.22580645161290325</v>
      </c>
      <c r="EH160" s="487">
        <f t="shared" si="952"/>
        <v>-0.49572649572649574</v>
      </c>
      <c r="EI160" s="487">
        <f t="shared" si="952"/>
        <v>-0.49032258064516132</v>
      </c>
      <c r="EJ160" s="487">
        <f t="shared" si="952"/>
        <v>0.24528301886792447</v>
      </c>
      <c r="EK160" s="487">
        <f t="shared" ref="EK160:FR160" si="953">EK159/DY159-1</f>
        <v>-7.0921985815602939E-3</v>
      </c>
      <c r="EL160" s="487">
        <f t="shared" si="953"/>
        <v>-0.49642857142857144</v>
      </c>
      <c r="EM160" s="487">
        <f t="shared" si="953"/>
        <v>-0.57058823529411762</v>
      </c>
      <c r="EN160" s="487">
        <f t="shared" si="953"/>
        <v>-0.53588516746411485</v>
      </c>
      <c r="EO160" s="487">
        <f t="shared" si="953"/>
        <v>-0.45077720207253891</v>
      </c>
      <c r="EP160" s="487">
        <f t="shared" si="953"/>
        <v>0.22340425531914887</v>
      </c>
      <c r="EQ160" s="487">
        <f t="shared" si="953"/>
        <v>1.2698412698412698</v>
      </c>
      <c r="ER160" s="487">
        <f t="shared" si="953"/>
        <v>0.61855670103092786</v>
      </c>
      <c r="ES160" s="487">
        <f t="shared" si="953"/>
        <v>1.1527777777777777</v>
      </c>
      <c r="ET160" s="487">
        <f t="shared" si="953"/>
        <v>1.7966101694915255</v>
      </c>
      <c r="EU160" s="487">
        <f t="shared" si="953"/>
        <v>1.3164556962025316</v>
      </c>
      <c r="EV160" s="487">
        <f t="shared" si="953"/>
        <v>1.5151515151515138E-2</v>
      </c>
      <c r="EW160" s="487">
        <f t="shared" si="953"/>
        <v>2.592857142857143</v>
      </c>
      <c r="EX160" s="487">
        <f t="shared" si="953"/>
        <v>2.7092198581560285</v>
      </c>
      <c r="EY160" s="487">
        <f t="shared" si="953"/>
        <v>1.5410958904109591</v>
      </c>
      <c r="EZ160" s="487">
        <f t="shared" si="953"/>
        <v>5.6494845360824746</v>
      </c>
      <c r="FA160" s="487">
        <f t="shared" si="953"/>
        <v>3.6132075471698117</v>
      </c>
      <c r="FB160" s="487">
        <f t="shared" si="953"/>
        <v>3.2869565217391301</v>
      </c>
      <c r="FC160" s="487">
        <f t="shared" si="953"/>
        <v>3.8041958041958042</v>
      </c>
      <c r="FD160" s="487">
        <f t="shared" si="953"/>
        <v>2.7707006369426752</v>
      </c>
      <c r="FE160" s="487">
        <f t="shared" si="953"/>
        <v>3</v>
      </c>
      <c r="FF160" s="487">
        <f t="shared" si="953"/>
        <v>2.4727272727272727</v>
      </c>
      <c r="FG160" s="487">
        <f t="shared" si="953"/>
        <v>2.3989071038251368</v>
      </c>
      <c r="FH160" s="487">
        <f t="shared" si="953"/>
        <v>2.1940298507462686</v>
      </c>
      <c r="FI160" s="487">
        <f t="shared" si="953"/>
        <v>0.50099403578528823</v>
      </c>
      <c r="FJ160" s="487">
        <f t="shared" si="953"/>
        <v>0.5697896749521989</v>
      </c>
      <c r="FK160" s="487">
        <f t="shared" si="953"/>
        <v>1.746630727762803</v>
      </c>
      <c r="FL160" s="487">
        <f t="shared" si="953"/>
        <v>0.30387596899224811</v>
      </c>
      <c r="FM160" s="487">
        <f t="shared" si="953"/>
        <v>1.0756646216768915</v>
      </c>
      <c r="FN160" s="487">
        <f t="shared" si="953"/>
        <v>1.0649087221095335</v>
      </c>
      <c r="FO160" s="487">
        <f t="shared" si="953"/>
        <v>0.58806404657933031</v>
      </c>
      <c r="FP160" s="487">
        <f t="shared" si="953"/>
        <v>0.71452702702702697</v>
      </c>
      <c r="FQ160" s="487">
        <f t="shared" si="953"/>
        <v>0.74838709677419346</v>
      </c>
      <c r="FR160" s="487">
        <f t="shared" si="953"/>
        <v>-0.12739965095986039</v>
      </c>
      <c r="FS160" s="487">
        <f t="shared" ref="FS160:GE160" si="954">FS159/FG159-1</f>
        <v>-0.22829581993569137</v>
      </c>
      <c r="FT160" s="487">
        <f t="shared" si="954"/>
        <v>-0.13551401869158874</v>
      </c>
      <c r="FU160" s="487">
        <f t="shared" si="954"/>
        <v>-0.24768211920529803</v>
      </c>
      <c r="FV160" s="487">
        <f t="shared" si="954"/>
        <v>-0.30572472594397082</v>
      </c>
      <c r="FW160" s="487">
        <f t="shared" si="954"/>
        <v>-0.3915603532875368</v>
      </c>
      <c r="FX160" s="487">
        <f t="shared" si="954"/>
        <v>-0.15457788347205703</v>
      </c>
      <c r="FY160" s="487">
        <f t="shared" si="954"/>
        <v>-0.32807881773399017</v>
      </c>
      <c r="FZ160" s="487">
        <f t="shared" si="954"/>
        <v>-0.36738703339882117</v>
      </c>
      <c r="GA160" s="487">
        <f t="shared" si="954"/>
        <v>-0.41613198900091664</v>
      </c>
      <c r="GB160" s="487">
        <f t="shared" si="954"/>
        <v>-0.39704433497536951</v>
      </c>
      <c r="GC160" s="487">
        <f t="shared" si="954"/>
        <v>-0.5627306273062731</v>
      </c>
      <c r="GD160" s="487">
        <f t="shared" si="954"/>
        <v>0.16599999999999993</v>
      </c>
      <c r="GE160" s="487">
        <f t="shared" si="954"/>
        <v>-3.3333333333333326E-2</v>
      </c>
      <c r="GF160" s="487"/>
      <c r="GG160" s="487"/>
    </row>
    <row r="161" spans="1:189">
      <c r="A161" s="173"/>
      <c r="B161" s="190"/>
      <c r="C161" s="190">
        <f>Jeju!Q1</f>
        <v>17</v>
      </c>
      <c r="D161" s="189" t="s">
        <v>120</v>
      </c>
      <c r="E161" s="190" t="s">
        <v>68</v>
      </c>
      <c r="F161" s="213">
        <f>INDEX(Jeju!$A$1:$X$263,F$5,$C161)</f>
        <v>340</v>
      </c>
      <c r="G161" s="213">
        <f>INDEX(Jeju!$A$1:$X$263,G$5,$C161)</f>
        <v>505</v>
      </c>
      <c r="H161" s="213">
        <f>INDEX(Jeju!$A$1:$X$263,H$5,$C161)</f>
        <v>369</v>
      </c>
      <c r="I161" s="213">
        <f>INDEX(Jeju!$A$1:$X$263,I$5,$C161)</f>
        <v>441</v>
      </c>
      <c r="J161" s="213">
        <f>INDEX(Jeju!$A$1:$X$263,J$5,$C161)</f>
        <v>557</v>
      </c>
      <c r="K161" s="213">
        <f>INDEX(Jeju!$A$1:$X$263,K$5,$C161)</f>
        <v>647</v>
      </c>
      <c r="L161" s="213">
        <f>INDEX(Jeju!$A$1:$X$263,L$5,$C161)</f>
        <v>891</v>
      </c>
      <c r="M161" s="213">
        <f>INDEX(Jeju!$A$1:$X$263,M$5,$C161)</f>
        <v>827</v>
      </c>
      <c r="N161" s="213">
        <f>INDEX(Jeju!$A$1:$X$263,N$5,$C161)</f>
        <v>824</v>
      </c>
      <c r="O161" s="213">
        <f>INDEX(Jeju!$A$1:$X$263,O$5,$C161)</f>
        <v>1098</v>
      </c>
      <c r="P161" s="213">
        <f>INDEX(Jeju!$A$1:$X$263,P$5,$C161)</f>
        <v>650</v>
      </c>
      <c r="Q161" s="213">
        <f>INDEX(Jeju!$A$1:$X$263,Q$5,$C161)</f>
        <v>650</v>
      </c>
      <c r="R161" s="213">
        <f>INDEX(Jeju!$A$1:$X$263,R$5,$C161)</f>
        <v>1231</v>
      </c>
      <c r="S161" s="213">
        <f>INDEX(Jeju!$A$1:$X$263,S$5,$C161)</f>
        <v>1126</v>
      </c>
      <c r="T161" s="213">
        <f>INDEX(Jeju!$A$1:$X$263,T$5,$C161)</f>
        <v>1156</v>
      </c>
      <c r="U161" s="213">
        <f>INDEX(Jeju!$A$1:$X$263,U$5,$C161)</f>
        <v>871</v>
      </c>
      <c r="V161" s="213">
        <f>INDEX(Jeju!$A$1:$X$263,V$5,$C161)</f>
        <v>939</v>
      </c>
      <c r="W161" s="213">
        <f>INDEX(Jeju!$A$1:$X$263,W$5,$C161)</f>
        <v>838</v>
      </c>
      <c r="X161" s="178">
        <f>INDEX(Jeju!$A$1:$X$263,X$5,$C161)</f>
        <v>822</v>
      </c>
      <c r="Y161" s="178">
        <f>INDEX(Jeju!$A$1:$X$263,Y$5,$C161)</f>
        <v>902</v>
      </c>
      <c r="Z161" s="178">
        <f>INDEX(Jeju!$A$1:$X$263,Z$5,$C161)</f>
        <v>1096</v>
      </c>
      <c r="AA161" s="178">
        <f>INDEX(Jeju!$A$1:$X$263,AA$5,$C161)</f>
        <v>1150</v>
      </c>
      <c r="AB161" s="178">
        <f>INDEX(Jeju!$A$1:$X$263,AB$5,$C161)</f>
        <v>656</v>
      </c>
      <c r="AC161" s="178">
        <f>INDEX(Jeju!$A$1:$X$263,AC$5,$C161)</f>
        <v>1161</v>
      </c>
      <c r="AD161" s="178">
        <f>INDEX(Jeju!$A$1:$X$263,AD$5,$C161)</f>
        <v>1313</v>
      </c>
      <c r="AE161" s="178">
        <f>INDEX(Jeju!$A$1:$X$263,AE$5,$C161)</f>
        <v>1572</v>
      </c>
      <c r="AF161" s="178">
        <f>INDEX(Jeju!$A$1:$X$263,AF$5,$C161)</f>
        <v>1536</v>
      </c>
      <c r="AG161" s="178">
        <f>INDEX(Jeju!$A$1:$X$263,AG$5,$C161)</f>
        <v>1055</v>
      </c>
      <c r="AH161" s="178">
        <f>INDEX(Jeju!$A$1:$X$263,AH$5,$C161)</f>
        <v>1202</v>
      </c>
      <c r="AI161" s="178">
        <f>INDEX(Jeju!$A$1:$X$263,AI$5,$C161)</f>
        <v>1518</v>
      </c>
      <c r="AJ161" s="178">
        <f>INDEX(Jeju!$A$1:$X$263,AJ$5,$C161)</f>
        <v>1565</v>
      </c>
      <c r="AK161" s="178">
        <f>INDEX(Jeju!$A$1:$X$263,AK$5,$C161)</f>
        <v>1699</v>
      </c>
      <c r="AL161" s="178">
        <f>INDEX(Jeju!$A$1:$X$263,AL$5,$C161)</f>
        <v>1341</v>
      </c>
      <c r="AM161" s="178">
        <f>INDEX(Jeju!$A$1:$X$263,AM$5,$C161)</f>
        <v>1656</v>
      </c>
      <c r="AN161" s="178">
        <f>INDEX(Jeju!$A$1:$X$263,AN$5,$C161)</f>
        <v>1544</v>
      </c>
      <c r="AO161" s="178">
        <f>INDEX(Jeju!$A$1:$X$263,AO$5,$C161)</f>
        <v>1440</v>
      </c>
      <c r="AP161" s="178">
        <f>INDEX(Jeju!$A$1:$X$263,AP$5,$C161)</f>
        <v>1708</v>
      </c>
      <c r="AQ161" s="178">
        <f>INDEX(Jeju!$A$1:$X$263,AQ$5,$C161)</f>
        <v>1874</v>
      </c>
      <c r="AR161" s="178">
        <f>INDEX(Jeju!$A$1:$X$263,AR$5,$C161)</f>
        <v>2092</v>
      </c>
      <c r="AS161" s="178">
        <f>INDEX(Jeju!$A$1:$X$263,AS$5,$C161)</f>
        <v>1594</v>
      </c>
      <c r="AT161" s="178">
        <f>INDEX(Jeju!$A$1:$X$263,AT$5,$C161)</f>
        <v>2003</v>
      </c>
      <c r="AU161" s="178">
        <f>INDEX(Jeju!$A$1:$X$263,AU$5,$C161)</f>
        <v>1921</v>
      </c>
      <c r="AV161" s="178">
        <f>INDEX(Jeju!$A$1:$X$263,AV$5,$C161)</f>
        <v>1827</v>
      </c>
      <c r="AW161" s="178">
        <f>INDEX(Jeju!$A$1:$X$263,AW$5,$C161)</f>
        <v>2241</v>
      </c>
      <c r="AX161" s="178">
        <f>INDEX(Jeju!$A$1:$X$263,AX$5,$C161)</f>
        <v>1848</v>
      </c>
      <c r="AY161" s="178">
        <f>INDEX(Jeju!$A$1:$X$263,AY$5,$C161)</f>
        <v>1925</v>
      </c>
      <c r="AZ161" s="178">
        <f>INDEX(Jeju!$A$1:$X$263,AZ$5,$C161)</f>
        <v>1579</v>
      </c>
      <c r="BA161" s="178">
        <f>INDEX(Jeju!$A$1:$X$263,BA$5,$C161)</f>
        <v>1801</v>
      </c>
      <c r="BB161" s="178">
        <f>INDEX(Jeju!$A$1:$X$263,BB$5,$C161)</f>
        <v>2262</v>
      </c>
      <c r="BC161" s="178">
        <f>INDEX(Jeju!$A$1:$X$263,BC$5,$C161)</f>
        <v>1720</v>
      </c>
      <c r="BD161" s="178">
        <f>INDEX(Jeju!$A$1:$X$263,BD$5,$C161)</f>
        <v>1768</v>
      </c>
      <c r="BE161" s="178">
        <f>INDEX(Jeju!$A$1:$X$263,BE$5,$C161)</f>
        <v>1901</v>
      </c>
      <c r="BF161" s="178">
        <f>INDEX(Jeju!$A$1:$X$263,BF$5,$C161)</f>
        <v>1860</v>
      </c>
      <c r="BG161" s="178">
        <f>INDEX(Jeju!$A$1:$X$263,BG$5,$C161)</f>
        <v>1120</v>
      </c>
      <c r="BH161" s="178">
        <f>INDEX(Jeju!$A$1:$X$263,BH$5,$C161)</f>
        <v>1132</v>
      </c>
      <c r="BI161" s="485">
        <f>INDEX(Jeju!$A$1:$X$263,BI$5,$C161)</f>
        <v>1263</v>
      </c>
      <c r="BJ161" s="485">
        <f>INDEX(Jeju!$A$1:$X$263,BJ$5,$C161)</f>
        <v>1190</v>
      </c>
      <c r="BK161" s="485">
        <f>INDEX(Jeju!$A$1:$X$263,BK$5,$C161)</f>
        <v>1517</v>
      </c>
      <c r="BL161" s="485">
        <f>INDEX(Jeju!$A$1:$X$263,BL$5,$C161)</f>
        <v>1032</v>
      </c>
      <c r="BM161" s="485">
        <f>INDEX(Jeju!$A$1:$X$263,BM$5,$C161)</f>
        <v>1730</v>
      </c>
      <c r="BN161" s="485">
        <f>INDEX(Jeju!$A$1:$X$263,BN$5,$C161)</f>
        <v>1238</v>
      </c>
      <c r="BO161" s="744">
        <f>INDEX(Jeju!$A$1:$X$263,BO$5,$C161)</f>
        <v>1210</v>
      </c>
      <c r="BP161" s="485">
        <f>INDEX(Jeju!$A$1:$X$263,BP$5,$C161)</f>
        <v>1279</v>
      </c>
      <c r="BQ161" s="485">
        <f>INDEX(Jeju!$A$1:$X$263,BQ$5,$C161)</f>
        <v>1277</v>
      </c>
      <c r="BR161" s="485">
        <f>INDEX(Jeju!$A$1:$X$263,BR$5,$C161)</f>
        <v>1596</v>
      </c>
      <c r="BS161" s="485">
        <f>INDEX(Jeju!$A$1:$X$263,BS$5,$C161)</f>
        <v>1354</v>
      </c>
      <c r="BT161" s="485">
        <f>INDEX(Jeju!$A$1:$X$263,BT$5,$C161)</f>
        <v>1451</v>
      </c>
      <c r="BU161" s="485">
        <f>INDEX(Jeju!$A$1:$X$263,BU$5,$C161)</f>
        <v>1149</v>
      </c>
      <c r="BV161" s="485">
        <f>INDEX(Jeju!$A$1:$X$263,BV$5,$C161)</f>
        <v>822</v>
      </c>
      <c r="BW161" s="485">
        <f>INDEX(Jeju!$A$1:$X$263,BW$5,$C161)</f>
        <v>1446</v>
      </c>
      <c r="BX161" s="485">
        <f>INDEX(Jeju!$A$1:$X$263,BX$5,$C161)</f>
        <v>826</v>
      </c>
      <c r="BY161" s="485">
        <f>INDEX(Jeju!$A$1:$X$263,BY$5,$C161)</f>
        <v>965</v>
      </c>
      <c r="BZ161" s="485">
        <f>INDEX(Jeju!$A$1:$X$263,BZ$5,$C161)</f>
        <v>1074</v>
      </c>
      <c r="CA161" s="744">
        <f>INDEX(Jeju!$A$1:$X$263,CA$5,$C161)</f>
        <v>1049</v>
      </c>
      <c r="CB161" s="485">
        <f>INDEX(Jeju!$A$1:$X$263,CB$5,$C161)</f>
        <v>761</v>
      </c>
      <c r="CC161" s="485">
        <f>INDEX(Jeju!$A$1:$X$263,CC$5,$C161)</f>
        <v>587</v>
      </c>
      <c r="CD161" s="485">
        <f>INDEX(Jeju!$A$1:$X$263,CD$5,$C161)</f>
        <v>840</v>
      </c>
      <c r="CE161" s="485">
        <f>INDEX(Jeju!$A$1:$X$263,CE$5,$C161)</f>
        <v>589</v>
      </c>
      <c r="CF161" s="485">
        <f>INDEX(Jeju!$A$1:$X$263,CF$5,$C161)</f>
        <v>827</v>
      </c>
      <c r="CG161" s="485">
        <f>INDEX(Jeju!$A$1:$X$263,CG$5,$C161)</f>
        <v>766</v>
      </c>
      <c r="CH161" s="485">
        <f>INDEX(Jeju!$A$1:$X$263,CH$5,$C161)</f>
        <v>605</v>
      </c>
      <c r="CI161" s="485">
        <f>INDEX(Jeju!$A$1:$X$263,CI$5,$C161)</f>
        <v>691</v>
      </c>
      <c r="CJ161" s="485">
        <f>INDEX(Jeju!$A$1:$X$263,CJ$5,$C161)</f>
        <v>575</v>
      </c>
      <c r="CK161" s="485">
        <f>INDEX(Jeju!$A$1:$X$263,CK$5,$C161)</f>
        <v>287</v>
      </c>
      <c r="CL161" s="485">
        <f>INDEX(Jeju!$A$1:$X$263,CL$5,$C161)</f>
        <v>274</v>
      </c>
      <c r="CM161" s="485">
        <f>INDEX(Jeju!$A$1:$X$263,CM$5,$C161)</f>
        <v>363</v>
      </c>
      <c r="CN161" s="485">
        <f>INDEX(Jeju!$A$1:$X$263,CN$5,$C161)</f>
        <v>315</v>
      </c>
      <c r="CO161" s="485">
        <f>INDEX(Jeju!$A$1:$X$263,CO$5,$C161)</f>
        <v>321</v>
      </c>
      <c r="CP161" s="485">
        <f>INDEX(Jeju!$A$1:$X$263,CP$5,$C161)</f>
        <v>466</v>
      </c>
      <c r="CQ161" s="485">
        <f>INDEX(Jeju!$A$1:$X$263,CQ$5,$C161)</f>
        <v>332</v>
      </c>
      <c r="CR161" s="485">
        <f>INDEX(Jeju!$A$1:$X$263,CR$5,$C161)</f>
        <v>438</v>
      </c>
      <c r="CS161" s="485">
        <f>INDEX(Jeju!$A$1:$X$263,CS$5,$C161)</f>
        <v>337</v>
      </c>
      <c r="CT161" s="485">
        <f>INDEX(Jeju!$A$1:$X$263,CT$5,$C161)</f>
        <v>512</v>
      </c>
      <c r="CU161" s="485">
        <f>INDEX(Jeju!$A$1:$X$263,CU$5,$C161)</f>
        <v>706</v>
      </c>
      <c r="CV161" s="485">
        <f>INDEX(Jeju!$A$1:$X$263,CV$5,$C161)</f>
        <v>414</v>
      </c>
      <c r="CW161" s="485">
        <f>INDEX(Jeju!$A$1:$X$263,CW$5,$C161)</f>
        <v>279</v>
      </c>
      <c r="CX161" s="485">
        <f>INDEX(Jeju!$A$1:$X$263,CX$5,$C161)</f>
        <v>590</v>
      </c>
      <c r="CY161" s="485">
        <f>INDEX(Jeju!$A$1:$X$263,CY$5,$C161)</f>
        <v>554</v>
      </c>
      <c r="CZ161" s="485">
        <f>INDEX(Jeju!$A$1:$X$263,CZ$5,$C161)</f>
        <v>473</v>
      </c>
      <c r="DA161" s="485">
        <f>INDEX(Jeju!$A$1:$X$263,DA$5,$C161)</f>
        <v>576</v>
      </c>
      <c r="DB161" s="485">
        <f>INDEX(Jeju!$A$1:$X$263,DB$5,$C161)</f>
        <v>617</v>
      </c>
      <c r="DC161" s="485">
        <f>INDEX(Jeju!$A$1:$X$263,DC$5,$C161)</f>
        <v>681</v>
      </c>
      <c r="DD161" s="485">
        <f>INDEX(Jeju!$A$1:$X$263,DD$5,$C161)</f>
        <v>729</v>
      </c>
      <c r="DE161" s="485">
        <f>INDEX(Jeju!$A$1:$X$263,DE$5,$C161)</f>
        <v>782</v>
      </c>
      <c r="DF161" s="485">
        <f>INDEX(Jeju!$A$1:$X$263,DF$5,$C161)</f>
        <v>430</v>
      </c>
      <c r="DG161" s="485">
        <f>INDEX(Jeju!$A$1:$X$263,DG$5,$C161)</f>
        <v>731</v>
      </c>
      <c r="DH161" s="485">
        <f>INDEX(Jeju!$A$1:$X$263,DH$5,$C161)</f>
        <v>560</v>
      </c>
      <c r="DI161" s="485">
        <f>INDEX(Jeju!$A$1:$X$263,DI$5,$C161)</f>
        <v>515</v>
      </c>
      <c r="DJ161" s="485">
        <f>INDEX(Jeju!$A$1:$X$263,DJ$5,$C161)</f>
        <v>550</v>
      </c>
      <c r="DK161" s="485">
        <f>INDEX(Jeju!$A$1:$X$263,DK$5,$C161)</f>
        <v>260</v>
      </c>
      <c r="DL161" s="485">
        <f>INDEX(Jeju!$A$1:$X$263,DL$5,$C161)</f>
        <v>84</v>
      </c>
      <c r="DM161" s="485">
        <f>INDEX(Jeju!$A$1:$X$263,DM$5,$C161)</f>
        <v>21</v>
      </c>
      <c r="DN161" s="485">
        <f>INDEX(Jeju!$A$1:$X$263,DN$5,$C161)</f>
        <v>68</v>
      </c>
      <c r="DO161" s="485">
        <f>INDEX(Jeju!$A$1:$X$263,DO$5,$C161)</f>
        <v>57</v>
      </c>
      <c r="DP161" s="485">
        <f>INDEX(Jeju!$A$1:$X$263,DP$5,$C161)</f>
        <v>65</v>
      </c>
      <c r="DQ161" s="485">
        <f>INDEX(Jeju!$A$1:$X$263,DQ$5,$C161)</f>
        <v>21</v>
      </c>
      <c r="DR161" s="485">
        <f>INDEX(Jeju!$A$1:$X$263,DR$5,$C161)</f>
        <v>18</v>
      </c>
      <c r="DS161" s="485">
        <f>INDEX(Jeju!$A$1:$X$263,DS$5,$C161)</f>
        <v>9</v>
      </c>
      <c r="DT161" s="485">
        <f>INDEX(Jeju!$A$1:$X$263,DT$5,$C161)</f>
        <v>21</v>
      </c>
      <c r="DU161" s="485">
        <f>INDEX(Jeju!$A$1:$X$263,DU$5,$C161)</f>
        <v>28</v>
      </c>
      <c r="DV161" s="485">
        <f>INDEX(Jeju!$A$1:$X$263,DV$5,$C161)</f>
        <v>46</v>
      </c>
      <c r="DW161" s="485">
        <f>INDEX(Jeju!$A$1:$X$263,DW$5,$C161)</f>
        <v>63</v>
      </c>
      <c r="DX161" s="485">
        <f>INDEX(Jeju!$A$1:$X$263,DX$5,$C161)</f>
        <v>55</v>
      </c>
      <c r="DY161" s="485">
        <f>INDEX(Jeju!$A$1:$X$263,DY$5,$C161)</f>
        <v>24</v>
      </c>
      <c r="DZ161" s="485">
        <f>INDEX(Jeju!$A$1:$X$263,DZ$5,$C161)</f>
        <v>26</v>
      </c>
      <c r="EA161" s="485">
        <f>INDEX(Jeju!$A$1:$X$263,EA$5,$C161)</f>
        <v>31</v>
      </c>
      <c r="EB161" s="485">
        <f>INDEX(Jeju!$A$1:$X$263,EB$5,$C161)</f>
        <v>35</v>
      </c>
      <c r="EC161" s="485">
        <f>INDEX(Jeju!$A$1:$X$263,EC$5,$C161)</f>
        <v>27</v>
      </c>
      <c r="ED161" s="485">
        <f>INDEX(Jeju!$A$1:$X$263,ED$5,$C161)</f>
        <v>25</v>
      </c>
      <c r="EE161" s="485">
        <f>INDEX(Jeju!$A$1:$X$263,EE$5,$C161)</f>
        <v>39</v>
      </c>
      <c r="EF161" s="485">
        <f>INDEX(Jeju!$A$1:$X$263,EF$5,$C161)</f>
        <v>37</v>
      </c>
      <c r="EG161" s="485">
        <f>INDEX(Jeju!$A$1:$X$263,EG$5,$C161)</f>
        <v>36</v>
      </c>
      <c r="EH161" s="485">
        <f>INDEX(Jeju!$A$1:$X$263,EH$5,$C161)</f>
        <v>28</v>
      </c>
      <c r="EI161" s="485">
        <f>INDEX(Jeju!$A$1:$X$263,EI$5,$C161)</f>
        <v>46</v>
      </c>
      <c r="EJ161" s="485">
        <f>INDEX(Jeju!$A$1:$X$263,EJ$5,$C161)</f>
        <v>54</v>
      </c>
      <c r="EK161" s="485">
        <f>INDEX(Jeju!$A$1:$X$263,EK$5,$C161)</f>
        <v>35</v>
      </c>
      <c r="EL161" s="485">
        <f>INDEX(Jeju!$A$1:$X$263,EL$5,$C161)</f>
        <v>44</v>
      </c>
      <c r="EM161" s="485">
        <f>INDEX(Jeju!$A$1:$X$263,EM$5,$C161)</f>
        <v>58</v>
      </c>
      <c r="EN161" s="485">
        <f>INDEX(Jeju!$A$1:$X$263,EN$5,$C161)</f>
        <v>53</v>
      </c>
      <c r="EO161" s="485">
        <f>INDEX(Jeju!$A$1:$X$263,EO$5,$C161)</f>
        <v>49</v>
      </c>
      <c r="EP161" s="485">
        <f>INDEX(Jeju!$A$1:$X$263,EP$5,$C161)</f>
        <v>50</v>
      </c>
      <c r="EQ161" s="485">
        <f>INDEX(Jeju!$A$1:$X$263,EQ$5,$C161)</f>
        <v>77</v>
      </c>
      <c r="ER161" s="485">
        <f>INDEX(Jeju!$A$1:$X$263,ER$5,$C161)</f>
        <v>96</v>
      </c>
      <c r="ES161" s="485">
        <f>INDEX(Jeju!$A$1:$X$263,ES$5,$C161)</f>
        <v>65</v>
      </c>
      <c r="ET161" s="485">
        <f>INDEX(Jeju!$A$1:$X$263,ET$5,$C161)</f>
        <v>64</v>
      </c>
      <c r="EU161" s="485">
        <f>INDEX(Jeju!$A$1:$X$263,EU$5,$C161)</f>
        <v>80</v>
      </c>
      <c r="EV161" s="485">
        <f>INDEX(Jeju!$A$1:$X$263,EV$5,$C161)</f>
        <v>92</v>
      </c>
      <c r="EW161" s="485">
        <f>INDEX(Jeju!$A$1:$X$263,EW$5,$C161)</f>
        <v>248</v>
      </c>
      <c r="EX161" s="485">
        <f>INDEX(Jeju!$A$1:$X$263,EX$5,$C161)</f>
        <v>332</v>
      </c>
      <c r="EY161" s="485">
        <f>INDEX(Jeju!$A$1:$X$263,EY$5,$C161)</f>
        <v>170</v>
      </c>
      <c r="EZ161" s="485">
        <f>INDEX(Jeju!$A$1:$X$263,EZ$5,$C161)</f>
        <v>472</v>
      </c>
      <c r="FA161" s="485">
        <f>INDEX(Jeju!$A$1:$X$263,FA$5,$C161)</f>
        <v>360</v>
      </c>
      <c r="FB161" s="485">
        <f>INDEX(Jeju!$A$1:$X$263,FB$5,$C161)</f>
        <v>321</v>
      </c>
      <c r="FC161" s="485">
        <f>INDEX(Jeju!$A$1:$X$263,FC$5,$C161)</f>
        <v>485</v>
      </c>
      <c r="FD161" s="485">
        <f>INDEX(Jeju!$A$1:$X$263,FD$5,$C161)</f>
        <v>458</v>
      </c>
      <c r="FE161" s="485">
        <f>INDEX(Jeju!$A$1:$X$263,FE$5,$C161)</f>
        <v>465</v>
      </c>
      <c r="FF161" s="485">
        <f>INDEX(Jeju!$A$1:$X$263,FF$5,$C161)</f>
        <v>413</v>
      </c>
      <c r="FG161" s="485">
        <f>INDEX(Jeju!$A$1:$X$263,FG$5,$C161)</f>
        <v>476</v>
      </c>
      <c r="FH161" s="485">
        <f>INDEX(Jeju!$A$1:$X$263,FH$5,$C161)</f>
        <v>421</v>
      </c>
      <c r="FI161" s="485">
        <f>INDEX(Jeju!$A$1:$X$263,FI$5,$C161)</f>
        <v>585</v>
      </c>
      <c r="FJ161" s="485">
        <f>INDEX(Jeju!$A$1:$X$263,FJ$5,$C161)</f>
        <v>680</v>
      </c>
      <c r="FK161" s="485">
        <f>INDEX(Jeju!$A$1:$X$263,FK$5,$C161)</f>
        <v>788</v>
      </c>
      <c r="FL161" s="485">
        <f>INDEX(Jeju!$A$1:$X$263,FL$5,$C161)</f>
        <v>588</v>
      </c>
      <c r="FM161" s="485">
        <f>INDEX(Jeju!$A$1:$X$263,FM$5,$C161)</f>
        <v>644</v>
      </c>
      <c r="FN161" s="485">
        <f>INDEX(Jeju!$A$1:$X$263,FN$5,$C161)</f>
        <v>740</v>
      </c>
      <c r="FO161" s="485">
        <f>INDEX(Jeju!$A$1:$X$263,FO$5,$C161)</f>
        <v>832</v>
      </c>
      <c r="FP161" s="485">
        <f>INDEX(Jeju!$A$1:$X$263,FP$5,$C161)</f>
        <v>726</v>
      </c>
      <c r="FQ161" s="485">
        <f>INDEX(Jeju!$A$1:$X$263,FQ$5,$C161)</f>
        <v>800</v>
      </c>
      <c r="FR161" s="485">
        <f>INDEX(Jeju!$A$1:$X$263,FR$5,$C161)</f>
        <v>382</v>
      </c>
      <c r="FS161" s="485">
        <f>INDEX(Jeju!$A$1:$X$263,FS$5,$C161)</f>
        <v>424</v>
      </c>
      <c r="FT161" s="485">
        <f>INDEX(Jeju!$A$1:$X$263,FT$5,$C161)</f>
        <v>491</v>
      </c>
      <c r="FU161" s="485">
        <f>INDEX(Jeju!$A$1:$X$263,FU$5,$C161)</f>
        <v>490</v>
      </c>
      <c r="FV161" s="485">
        <f>INDEX(Jeju!$A$1:$X$263,FV$5,$C161)</f>
        <v>476</v>
      </c>
      <c r="FW161" s="485">
        <f>INDEX(Jeju!$A$1:$X$263,FW$5,$C161)</f>
        <v>539</v>
      </c>
      <c r="FX161" s="485">
        <f>INDEX(Jeju!$A$1:$X$263,FX$5,$C161)</f>
        <v>638</v>
      </c>
      <c r="FY161" s="485">
        <f>INDEX(Jeju!$A$1:$X$263,FY$5,$C161)</f>
        <v>584</v>
      </c>
      <c r="FZ161" s="485">
        <f>INDEX(Jeju!$A$1:$X$263,FZ$5,$C161)</f>
        <v>558</v>
      </c>
      <c r="GA161" s="485">
        <f>INDEX(Jeju!$A$1:$X$263,GA$5,$C161)</f>
        <v>593</v>
      </c>
      <c r="GB161" s="485">
        <f>INDEX(Jeju!$A$1:$X$263,GB$5,$C161)</f>
        <v>579</v>
      </c>
      <c r="GC161" s="485">
        <f>INDEX(Jeju!$A$1:$X$263,GC$5,$C161)</f>
        <v>447</v>
      </c>
      <c r="GD161" s="485">
        <f>INDEX(Jeju!$A$1:$X$263,GD$5,$C161)</f>
        <v>505</v>
      </c>
      <c r="GE161" s="485">
        <f>INDEX(Jeju!$A$1:$X$263,GE$5,$C161)</f>
        <v>415</v>
      </c>
      <c r="GF161" s="485"/>
      <c r="GG161" s="485"/>
    </row>
    <row r="162" spans="1:189">
      <c r="A162" s="9"/>
      <c r="B162" s="190"/>
      <c r="C162" s="190">
        <f>C161+1</f>
        <v>18</v>
      </c>
      <c r="D162" s="189" t="s">
        <v>122</v>
      </c>
      <c r="E162" s="190" t="s">
        <v>70</v>
      </c>
      <c r="F162" s="213">
        <f>INDEX(Jeju!$A$1:$X$263,F$5,$C162)</f>
        <v>154</v>
      </c>
      <c r="G162" s="213">
        <f>INDEX(Jeju!$A$1:$X$263,G$5,$C162)</f>
        <v>177</v>
      </c>
      <c r="H162" s="213">
        <f>INDEX(Jeju!$A$1:$X$263,H$5,$C162)</f>
        <v>123</v>
      </c>
      <c r="I162" s="213">
        <f>INDEX(Jeju!$A$1:$X$263,I$5,$C162)</f>
        <v>203</v>
      </c>
      <c r="J162" s="213">
        <f>INDEX(Jeju!$A$1:$X$263,J$5,$C162)</f>
        <v>279</v>
      </c>
      <c r="K162" s="213">
        <f>INDEX(Jeju!$A$1:$X$263,K$5,$C162)</f>
        <v>219</v>
      </c>
      <c r="L162" s="213">
        <f>INDEX(Jeju!$A$1:$X$263,L$5,$C162)</f>
        <v>311</v>
      </c>
      <c r="M162" s="213">
        <f>INDEX(Jeju!$A$1:$X$263,M$5,$C162)</f>
        <v>158</v>
      </c>
      <c r="N162" s="213">
        <f>INDEX(Jeju!$A$1:$X$263,N$5,$C162)</f>
        <v>244</v>
      </c>
      <c r="O162" s="213">
        <f>INDEX(Jeju!$A$1:$X$263,O$5,$C162)</f>
        <v>221</v>
      </c>
      <c r="P162" s="213">
        <f>INDEX(Jeju!$A$1:$X$263,P$5,$C162)</f>
        <v>284</v>
      </c>
      <c r="Q162" s="213">
        <f>INDEX(Jeju!$A$1:$X$263,Q$5,$C162)</f>
        <v>137</v>
      </c>
      <c r="R162" s="213">
        <f>INDEX(Jeju!$A$1:$X$263,R$5,$C162)</f>
        <v>174</v>
      </c>
      <c r="S162" s="213">
        <f>INDEX(Jeju!$A$1:$X$263,S$5,$C162)</f>
        <v>139</v>
      </c>
      <c r="T162" s="213">
        <f>INDEX(Jeju!$A$1:$X$263,T$5,$C162)</f>
        <v>172</v>
      </c>
      <c r="U162" s="213">
        <f>INDEX(Jeju!$A$1:$X$263,U$5,$C162)</f>
        <v>228</v>
      </c>
      <c r="V162" s="213">
        <f>INDEX(Jeju!$A$1:$X$263,V$5,$C162)</f>
        <v>258</v>
      </c>
      <c r="W162" s="213">
        <f>INDEX(Jeju!$A$1:$X$263,W$5,$C162)</f>
        <v>209</v>
      </c>
      <c r="X162" s="178">
        <f>INDEX(Jeju!$A$1:$X$263,X$5,$C162)</f>
        <v>304</v>
      </c>
      <c r="Y162" s="178">
        <f>INDEX(Jeju!$A$1:$X$263,Y$5,$C162)</f>
        <v>285</v>
      </c>
      <c r="Z162" s="178">
        <f>INDEX(Jeju!$A$1:$X$263,Z$5,$C162)</f>
        <v>265</v>
      </c>
      <c r="AA162" s="178">
        <f>INDEX(Jeju!$A$1:$X$263,AA$5,$C162)</f>
        <v>273</v>
      </c>
      <c r="AB162" s="178">
        <f>INDEX(Jeju!$A$1:$X$263,AB$5,$C162)</f>
        <v>320</v>
      </c>
      <c r="AC162" s="178">
        <f>INDEX(Jeju!$A$1:$X$263,AC$5,$C162)</f>
        <v>237</v>
      </c>
      <c r="AD162" s="178">
        <f>INDEX(Jeju!$A$1:$X$263,AD$5,$C162)</f>
        <v>210</v>
      </c>
      <c r="AE162" s="178">
        <f>INDEX(Jeju!$A$1:$X$263,AE$5,$C162)</f>
        <v>135</v>
      </c>
      <c r="AF162" s="178">
        <f>INDEX(Jeju!$A$1:$X$263,AF$5,$C162)</f>
        <v>198</v>
      </c>
      <c r="AG162" s="178">
        <f>INDEX(Jeju!$A$1:$X$263,AG$5,$C162)</f>
        <v>273</v>
      </c>
      <c r="AH162" s="178">
        <f>INDEX(Jeju!$A$1:$X$263,AH$5,$C162)</f>
        <v>256</v>
      </c>
      <c r="AI162" s="178">
        <f>INDEX(Jeju!$A$1:$X$263,AI$5,$C162)</f>
        <v>299</v>
      </c>
      <c r="AJ162" s="178">
        <f>INDEX(Jeju!$A$1:$X$263,AJ$5,$C162)</f>
        <v>260</v>
      </c>
      <c r="AK162" s="178">
        <f>INDEX(Jeju!$A$1:$X$263,AK$5,$C162)</f>
        <v>286</v>
      </c>
      <c r="AL162" s="178">
        <f>INDEX(Jeju!$A$1:$X$263,AL$5,$C162)</f>
        <v>288</v>
      </c>
      <c r="AM162" s="178">
        <f>INDEX(Jeju!$A$1:$X$263,AM$5,$C162)</f>
        <v>214</v>
      </c>
      <c r="AN162" s="178">
        <f>INDEX(Jeju!$A$1:$X$263,AN$5,$C162)</f>
        <v>337</v>
      </c>
      <c r="AO162" s="178">
        <f>INDEX(Jeju!$A$1:$X$263,AO$5,$C162)</f>
        <v>170</v>
      </c>
      <c r="AP162" s="178">
        <f>INDEX(Jeju!$A$1:$X$263,AP$5,$C162)</f>
        <v>190</v>
      </c>
      <c r="AQ162" s="178">
        <f>INDEX(Jeju!$A$1:$X$263,AQ$5,$C162)</f>
        <v>178</v>
      </c>
      <c r="AR162" s="178">
        <f>INDEX(Jeju!$A$1:$X$263,AR$5,$C162)</f>
        <v>191</v>
      </c>
      <c r="AS162" s="178">
        <f>INDEX(Jeju!$A$1:$X$263,AS$5,$C162)</f>
        <v>292</v>
      </c>
      <c r="AT162" s="178">
        <f>INDEX(Jeju!$A$1:$X$263,AT$5,$C162)</f>
        <v>255</v>
      </c>
      <c r="AU162" s="178">
        <f>INDEX(Jeju!$A$1:$X$263,AU$5,$C162)</f>
        <v>236</v>
      </c>
      <c r="AV162" s="178">
        <f>INDEX(Jeju!$A$1:$X$263,AV$5,$C162)</f>
        <v>176</v>
      </c>
      <c r="AW162" s="178">
        <f>INDEX(Jeju!$A$1:$X$263,AW$5,$C162)</f>
        <v>219</v>
      </c>
      <c r="AX162" s="178">
        <f>INDEX(Jeju!$A$1:$X$263,AX$5,$C162)</f>
        <v>266</v>
      </c>
      <c r="AY162" s="178">
        <f>INDEX(Jeju!$A$1:$X$263,AY$5,$C162)</f>
        <v>129</v>
      </c>
      <c r="AZ162" s="178">
        <f>INDEX(Jeju!$A$1:$X$263,AZ$5,$C162)</f>
        <v>248</v>
      </c>
      <c r="BA162" s="178">
        <f>INDEX(Jeju!$A$1:$X$263,BA$5,$C162)</f>
        <v>195</v>
      </c>
      <c r="BB162" s="178">
        <f>INDEX(Jeju!$A$1:$X$263,BB$5,$C162)</f>
        <v>136</v>
      </c>
      <c r="BC162" s="178">
        <f>INDEX(Jeju!$A$1:$X$263,BC$5,$C162)</f>
        <v>127</v>
      </c>
      <c r="BD162" s="178">
        <f>INDEX(Jeju!$A$1:$X$263,BD$5,$C162)</f>
        <v>116</v>
      </c>
      <c r="BE162" s="178">
        <f>INDEX(Jeju!$A$1:$X$263,BE$5,$C162)</f>
        <v>90</v>
      </c>
      <c r="BF162" s="178">
        <f>INDEX(Jeju!$A$1:$X$263,BF$5,$C162)</f>
        <v>201</v>
      </c>
      <c r="BG162" s="178">
        <f>INDEX(Jeju!$A$1:$X$263,BG$5,$C162)</f>
        <v>124</v>
      </c>
      <c r="BH162" s="178">
        <f>INDEX(Jeju!$A$1:$X$263,BH$5,$C162)</f>
        <v>97</v>
      </c>
      <c r="BI162" s="485">
        <f>INDEX(Jeju!$A$1:$X$263,BI$5,$C162)</f>
        <v>233</v>
      </c>
      <c r="BJ162" s="485">
        <f>INDEX(Jeju!$A$1:$X$263,BJ$5,$C162)</f>
        <v>188</v>
      </c>
      <c r="BK162" s="485">
        <f>INDEX(Jeju!$A$1:$X$263,BK$5,$C162)</f>
        <v>113</v>
      </c>
      <c r="BL162" s="485">
        <f>INDEX(Jeju!$A$1:$X$263,BL$5,$C162)</f>
        <v>99</v>
      </c>
      <c r="BM162" s="485">
        <f>INDEX(Jeju!$A$1:$X$263,BM$5,$C162)</f>
        <v>53</v>
      </c>
      <c r="BN162" s="485">
        <f>INDEX(Jeju!$A$1:$X$263,BN$5,$C162)</f>
        <v>111</v>
      </c>
      <c r="BO162" s="744">
        <f>INDEX(Jeju!$A$1:$X$263,BO$5,$C162)</f>
        <v>51</v>
      </c>
      <c r="BP162" s="485">
        <f>INDEX(Jeju!$A$1:$X$263,BP$5,$C162)</f>
        <v>141</v>
      </c>
      <c r="BQ162" s="485">
        <f>INDEX(Jeju!$A$1:$X$263,BQ$5,$C162)</f>
        <v>114</v>
      </c>
      <c r="BR162" s="485">
        <f>INDEX(Jeju!$A$1:$X$263,BR$5,$C162)</f>
        <v>158</v>
      </c>
      <c r="BS162" s="485">
        <f>INDEX(Jeju!$A$1:$X$263,BS$5,$C162)</f>
        <v>54</v>
      </c>
      <c r="BT162" s="485">
        <f>INDEX(Jeju!$A$1:$X$263,BT$5,$C162)</f>
        <v>115</v>
      </c>
      <c r="BU162" s="485">
        <f>INDEX(Jeju!$A$1:$X$263,BU$5,$C162)</f>
        <v>172</v>
      </c>
      <c r="BV162" s="485">
        <f>INDEX(Jeju!$A$1:$X$263,BV$5,$C162)</f>
        <v>109</v>
      </c>
      <c r="BW162" s="485">
        <f>INDEX(Jeju!$A$1:$X$263,BW$5,$C162)</f>
        <v>141</v>
      </c>
      <c r="BX162" s="485">
        <f>INDEX(Jeju!$A$1:$X$263,BX$5,$C162)</f>
        <v>62</v>
      </c>
      <c r="BY162" s="485">
        <f>INDEX(Jeju!$A$1:$X$263,BY$5,$C162)</f>
        <v>113</v>
      </c>
      <c r="BZ162" s="485">
        <f>INDEX(Jeju!$A$1:$X$263,BZ$5,$C162)</f>
        <v>187</v>
      </c>
      <c r="CA162" s="744">
        <f>INDEX(Jeju!$A$1:$X$263,CA$5,$C162)</f>
        <v>95</v>
      </c>
      <c r="CB162" s="485">
        <f>INDEX(Jeju!$A$1:$X$263,CB$5,$C162)</f>
        <v>220</v>
      </c>
      <c r="CC162" s="485">
        <f>INDEX(Jeju!$A$1:$X$263,CC$5,$C162)</f>
        <v>126</v>
      </c>
      <c r="CD162" s="485">
        <f>INDEX(Jeju!$A$1:$X$263,CD$5,$C162)</f>
        <v>149</v>
      </c>
      <c r="CE162" s="485">
        <f>INDEX(Jeju!$A$1:$X$263,CE$5,$C162)</f>
        <v>89</v>
      </c>
      <c r="CF162" s="485">
        <f>INDEX(Jeju!$A$1:$X$263,CF$5,$C162)</f>
        <v>216</v>
      </c>
      <c r="CG162" s="485">
        <f>INDEX(Jeju!$A$1:$X$263,CG$5,$C162)</f>
        <v>159</v>
      </c>
      <c r="CH162" s="485">
        <f>INDEX(Jeju!$A$1:$X$263,CH$5,$C162)</f>
        <v>146</v>
      </c>
      <c r="CI162" s="485">
        <f>INDEX(Jeju!$A$1:$X$263,CI$5,$C162)</f>
        <v>108</v>
      </c>
      <c r="CJ162" s="485">
        <f>INDEX(Jeju!$A$1:$X$263,CJ$5,$C162)</f>
        <v>228</v>
      </c>
      <c r="CK162" s="485">
        <f>INDEX(Jeju!$A$1:$X$263,CK$5,$C162)</f>
        <v>61</v>
      </c>
      <c r="CL162" s="485">
        <f>INDEX(Jeju!$A$1:$X$263,CL$5,$C162)</f>
        <v>180</v>
      </c>
      <c r="CM162" s="485">
        <f>INDEX(Jeju!$A$1:$X$263,CM$5,$C162)</f>
        <v>129</v>
      </c>
      <c r="CN162" s="485">
        <f>INDEX(Jeju!$A$1:$X$263,CN$5,$C162)</f>
        <v>126</v>
      </c>
      <c r="CO162" s="485">
        <f>INDEX(Jeju!$A$1:$X$263,CO$5,$C162)</f>
        <v>185</v>
      </c>
      <c r="CP162" s="485">
        <f>INDEX(Jeju!$A$1:$X$263,CP$5,$C162)</f>
        <v>100</v>
      </c>
      <c r="CQ162" s="485">
        <f>INDEX(Jeju!$A$1:$X$263,CQ$5,$C162)</f>
        <v>131</v>
      </c>
      <c r="CR162" s="485">
        <f>INDEX(Jeju!$A$1:$X$263,CR$5,$C162)</f>
        <v>225</v>
      </c>
      <c r="CS162" s="485">
        <f>INDEX(Jeju!$A$1:$X$263,CS$5,$C162)</f>
        <v>172</v>
      </c>
      <c r="CT162" s="485">
        <f>INDEX(Jeju!$A$1:$X$263,CT$5,$C162)</f>
        <v>153</v>
      </c>
      <c r="CU162" s="485">
        <f>INDEX(Jeju!$A$1:$X$263,CU$5,$C162)</f>
        <v>106</v>
      </c>
      <c r="CV162" s="485">
        <f>INDEX(Jeju!$A$1:$X$263,CV$5,$C162)</f>
        <v>173</v>
      </c>
      <c r="CW162" s="485">
        <f>INDEX(Jeju!$A$1:$X$263,CW$5,$C162)</f>
        <v>77</v>
      </c>
      <c r="CX162" s="485">
        <f>INDEX(Jeju!$A$1:$X$263,CX$5,$C162)</f>
        <v>108</v>
      </c>
      <c r="CY162" s="485">
        <f>INDEX(Jeju!$A$1:$X$263,CY$5,$C162)</f>
        <v>101</v>
      </c>
      <c r="CZ162" s="485">
        <f>INDEX(Jeju!$A$1:$X$263,CZ$5,$C162)</f>
        <v>93</v>
      </c>
      <c r="DA162" s="485">
        <f>INDEX(Jeju!$A$1:$X$263,DA$5,$C162)</f>
        <v>261</v>
      </c>
      <c r="DB162" s="485">
        <f>INDEX(Jeju!$A$1:$X$263,DB$5,$C162)</f>
        <v>211</v>
      </c>
      <c r="DC162" s="485">
        <f>INDEX(Jeju!$A$1:$X$263,DC$5,$C162)</f>
        <v>282</v>
      </c>
      <c r="DD162" s="485">
        <f>INDEX(Jeju!$A$1:$X$263,DD$5,$C162)</f>
        <v>174</v>
      </c>
      <c r="DE162" s="485">
        <f>INDEX(Jeju!$A$1:$X$263,DE$5,$C162)</f>
        <v>260</v>
      </c>
      <c r="DF162" s="485">
        <f>INDEX(Jeju!$A$1:$X$263,DF$5,$C162)</f>
        <v>221</v>
      </c>
      <c r="DG162" s="485">
        <f>INDEX(Jeju!$A$1:$X$263,DG$5,$C162)</f>
        <v>225</v>
      </c>
      <c r="DH162" s="485">
        <f>INDEX(Jeju!$A$1:$X$263,DH$5,$C162)</f>
        <v>133</v>
      </c>
      <c r="DI162" s="485">
        <f>INDEX(Jeju!$A$1:$X$263,DI$5,$C162)</f>
        <v>125</v>
      </c>
      <c r="DJ162" s="485">
        <f>INDEX(Jeju!$A$1:$X$263,DJ$5,$C162)</f>
        <v>153</v>
      </c>
      <c r="DK162" s="485">
        <f>INDEX(Jeju!$A$1:$X$263,DK$5,$C162)</f>
        <v>116</v>
      </c>
      <c r="DL162" s="485">
        <f>INDEX(Jeju!$A$1:$X$263,DL$5,$C162)</f>
        <v>4</v>
      </c>
      <c r="DM162" s="485">
        <f>INDEX(Jeju!$A$1:$X$263,DM$5,$C162)</f>
        <v>0</v>
      </c>
      <c r="DN162" s="485">
        <f>INDEX(Jeju!$A$1:$X$263,DN$5,$C162)</f>
        <v>0</v>
      </c>
      <c r="DO162" s="485">
        <f>INDEX(Jeju!$A$1:$X$263,DO$5,$C162)</f>
        <v>0</v>
      </c>
      <c r="DP162" s="485">
        <f>INDEX(Jeju!$A$1:$X$263,DP$5,$C162)</f>
        <v>2</v>
      </c>
      <c r="DQ162" s="485">
        <f>INDEX(Jeju!$A$1:$X$263,DQ$5,$C162)</f>
        <v>0</v>
      </c>
      <c r="DR162" s="485">
        <f>INDEX(Jeju!$A$1:$X$263,DR$5,$C162)</f>
        <v>0</v>
      </c>
      <c r="DS162" s="485">
        <f>INDEX(Jeju!$A$1:$X$263,DS$5,$C162)</f>
        <v>0</v>
      </c>
      <c r="DT162" s="485">
        <f>INDEX(Jeju!$A$1:$X$263,DT$5,$C162)</f>
        <v>0</v>
      </c>
      <c r="DU162" s="485">
        <f>INDEX(Jeju!$A$1:$X$263,DU$5,$C162)</f>
        <v>0</v>
      </c>
      <c r="DV162" s="485">
        <f>INDEX(Jeju!$A$1:$X$263,DV$5,$C162)</f>
        <v>2</v>
      </c>
      <c r="DW162" s="485">
        <f>INDEX(Jeju!$A$1:$X$263,DW$5,$C162)</f>
        <v>2</v>
      </c>
      <c r="DX162" s="485">
        <f>INDEX(Jeju!$A$1:$X$263,DX$5,$C162)</f>
        <v>6</v>
      </c>
      <c r="DY162" s="485">
        <f>INDEX(Jeju!$A$1:$X$263,DY$5,$C162)</f>
        <v>5</v>
      </c>
      <c r="DZ162" s="485">
        <f>INDEX(Jeju!$A$1:$X$263,DZ$5,$C162)</f>
        <v>1</v>
      </c>
      <c r="EA162" s="485">
        <f>INDEX(Jeju!$A$1:$X$263,EA$5,$C162)</f>
        <v>0</v>
      </c>
      <c r="EB162" s="485">
        <f>INDEX(Jeju!$A$1:$X$263,EB$5,$C162)</f>
        <v>0</v>
      </c>
      <c r="EC162" s="485">
        <f>INDEX(Jeju!$A$1:$X$263,EC$5,$C162)</f>
        <v>0</v>
      </c>
      <c r="ED162" s="485">
        <f>INDEX(Jeju!$A$1:$X$263,ED$5,$C162)</f>
        <v>1</v>
      </c>
      <c r="EE162" s="485">
        <f>INDEX(Jeju!$A$1:$X$263,EE$5,$C162)</f>
        <v>0</v>
      </c>
      <c r="EF162" s="485">
        <f>INDEX(Jeju!$A$1:$X$263,EF$5,$C162)</f>
        <v>0</v>
      </c>
      <c r="EG162" s="485">
        <f>INDEX(Jeju!$A$1:$X$263,EG$5,$C162)</f>
        <v>0</v>
      </c>
      <c r="EH162" s="485">
        <f>INDEX(Jeju!$A$1:$X$263,EH$5,$C162)</f>
        <v>0</v>
      </c>
      <c r="EI162" s="485">
        <f>INDEX(Jeju!$A$1:$X$263,EI$5,$C162)</f>
        <v>0</v>
      </c>
      <c r="EJ162" s="485">
        <f>INDEX(Jeju!$A$1:$X$263,EJ$5,$C162)</f>
        <v>0</v>
      </c>
      <c r="EK162" s="485">
        <f>INDEX(Jeju!$A$1:$X$263,EK$5,$C162)</f>
        <v>3</v>
      </c>
      <c r="EL162" s="485">
        <f>INDEX(Jeju!$A$1:$X$263,EL$5,$C162)</f>
        <v>1</v>
      </c>
      <c r="EM162" s="485">
        <f>INDEX(Jeju!$A$1:$X$263,EM$5,$C162)</f>
        <v>2</v>
      </c>
      <c r="EN162" s="485">
        <f>INDEX(Jeju!$A$1:$X$263,EN$5,$C162)</f>
        <v>0</v>
      </c>
      <c r="EO162" s="485">
        <f>INDEX(Jeju!$A$1:$X$263,EO$5,$C162)</f>
        <v>20</v>
      </c>
      <c r="EP162" s="485">
        <f>INDEX(Jeju!$A$1:$X$263,EP$5,$C162)</f>
        <v>12</v>
      </c>
      <c r="EQ162" s="485">
        <f>INDEX(Jeju!$A$1:$X$263,EQ$5,$C162)</f>
        <v>7</v>
      </c>
      <c r="ER162" s="485">
        <f>INDEX(Jeju!$A$1:$X$263,ER$5,$C162)</f>
        <v>29</v>
      </c>
      <c r="ES162" s="485">
        <f>INDEX(Jeju!$A$1:$X$263,ES$5,$C162)</f>
        <v>18</v>
      </c>
      <c r="ET162" s="485">
        <f>INDEX(Jeju!$A$1:$X$263,ET$5,$C162)</f>
        <v>43</v>
      </c>
      <c r="EU162" s="485">
        <f>INDEX(Jeju!$A$1:$X$263,EU$5,$C162)</f>
        <v>20</v>
      </c>
      <c r="EV162" s="485">
        <f>INDEX(Jeju!$A$1:$X$263,EV$5,$C162)</f>
        <v>42</v>
      </c>
      <c r="EW162" s="485">
        <f>INDEX(Jeju!$A$1:$X$263,EW$5,$C162)</f>
        <v>92</v>
      </c>
      <c r="EX162" s="485">
        <f>INDEX(Jeju!$A$1:$X$263,EX$5,$C162)</f>
        <v>99</v>
      </c>
      <c r="EY162" s="485">
        <f>INDEX(Jeju!$A$1:$X$263,EY$5,$C162)</f>
        <v>86</v>
      </c>
      <c r="EZ162" s="485">
        <f>INDEX(Jeju!$A$1:$X$263,EZ$5,$C162)</f>
        <v>56</v>
      </c>
      <c r="FA162" s="485">
        <f>INDEX(Jeju!$A$1:$X$263,FA$5,$C162)</f>
        <v>52</v>
      </c>
      <c r="FB162" s="485">
        <f>INDEX(Jeju!$A$1:$X$263,FB$5,$C162)</f>
        <v>68</v>
      </c>
      <c r="FC162" s="485">
        <f>INDEX(Jeju!$A$1:$X$263,FC$5,$C162)</f>
        <v>48</v>
      </c>
      <c r="FD162" s="485">
        <f>INDEX(Jeju!$A$1:$X$263,FD$5,$C162)</f>
        <v>60</v>
      </c>
      <c r="FE162" s="485">
        <f>INDEX(Jeju!$A$1:$X$263,FE$5,$C162)</f>
        <v>61</v>
      </c>
      <c r="FF162" s="485">
        <f>INDEX(Jeju!$A$1:$X$263,FF$5,$C162)</f>
        <v>42</v>
      </c>
      <c r="FG162" s="485">
        <f>INDEX(Jeju!$A$1:$X$263,FG$5,$C162)</f>
        <v>50</v>
      </c>
      <c r="FH162" s="485">
        <f>INDEX(Jeju!$A$1:$X$263,FH$5,$C162)</f>
        <v>48</v>
      </c>
      <c r="FI162" s="485">
        <f>INDEX(Jeju!$A$1:$X$263,FI$5,$C162)</f>
        <v>48</v>
      </c>
      <c r="FJ162" s="485">
        <f>INDEX(Jeju!$A$1:$X$263,FJ$5,$C162)</f>
        <v>37</v>
      </c>
      <c r="FK162" s="485">
        <f>INDEX(Jeju!$A$1:$X$263,FK$5,$C162)</f>
        <v>67</v>
      </c>
      <c r="FL162" s="485">
        <f>INDEX(Jeju!$A$1:$X$263,FL$5,$C162)</f>
        <v>22</v>
      </c>
      <c r="FM162" s="485">
        <f>INDEX(Jeju!$A$1:$X$263,FM$5,$C162)</f>
        <v>135</v>
      </c>
      <c r="FN162" s="485">
        <f>INDEX(Jeju!$A$1:$X$263,FN$5,$C162)</f>
        <v>82</v>
      </c>
      <c r="FO162" s="485">
        <f>INDEX(Jeju!$A$1:$X$263,FO$5,$C162)</f>
        <v>32</v>
      </c>
      <c r="FP162" s="485">
        <f>INDEX(Jeju!$A$1:$X$263,FP$5,$C162)</f>
        <v>69</v>
      </c>
      <c r="FQ162" s="485">
        <f>INDEX(Jeju!$A$1:$X$263,FQ$5,$C162)</f>
        <v>27</v>
      </c>
      <c r="FR162" s="485">
        <f>INDEX(Jeju!$A$1:$X$263,FR$5,$C162)</f>
        <v>27</v>
      </c>
      <c r="FS162" s="485">
        <f>INDEX(Jeju!$A$1:$X$263,FS$5,$C162)</f>
        <v>10</v>
      </c>
      <c r="FT162" s="485">
        <f>INDEX(Jeju!$A$1:$X$263,FT$5,$C162)</f>
        <v>21</v>
      </c>
      <c r="FU162" s="485">
        <f>INDEX(Jeju!$A$1:$X$263,FU$5,$C162)</f>
        <v>47</v>
      </c>
      <c r="FV162" s="485">
        <f>INDEX(Jeju!$A$1:$X$263,FV$5,$C162)</f>
        <v>30</v>
      </c>
      <c r="FW162" s="485">
        <f>INDEX(Jeju!$A$1:$X$263,FW$5,$C162)</f>
        <v>26</v>
      </c>
      <c r="FX162" s="485">
        <f>INDEX(Jeju!$A$1:$X$263,FX$5,$C162)</f>
        <v>9</v>
      </c>
      <c r="FY162" s="485">
        <f>INDEX(Jeju!$A$1:$X$263,FY$5,$C162)</f>
        <v>34</v>
      </c>
      <c r="FZ162" s="485">
        <f>INDEX(Jeju!$A$1:$X$263,FZ$5,$C162)</f>
        <v>20</v>
      </c>
      <c r="GA162" s="485">
        <f>INDEX(Jeju!$A$1:$X$263,GA$5,$C162)</f>
        <v>5</v>
      </c>
      <c r="GB162" s="485">
        <f>INDEX(Jeju!$A$1:$X$263,GB$5,$C162)</f>
        <v>3</v>
      </c>
      <c r="GC162" s="485">
        <f>INDEX(Jeju!$A$1:$X$263,GC$5,$C162)</f>
        <v>2</v>
      </c>
      <c r="GD162" s="485">
        <f>INDEX(Jeju!$A$1:$X$263,GD$5,$C162)</f>
        <v>26</v>
      </c>
      <c r="GE162" s="485">
        <f>INDEX(Jeju!$A$1:$X$263,GE$5,$C162)</f>
        <v>18</v>
      </c>
      <c r="GF162" s="485"/>
      <c r="GG162" s="485"/>
    </row>
    <row r="163" spans="1:189">
      <c r="A163" s="173"/>
      <c r="B163" s="193"/>
      <c r="C163" s="193">
        <f>C162+1</f>
        <v>19</v>
      </c>
      <c r="D163" s="192" t="s">
        <v>124</v>
      </c>
      <c r="E163" s="193" t="s">
        <v>72</v>
      </c>
      <c r="F163" s="214">
        <f>INDEX(Jeju!$A$1:$X$263,F$5,$C163)</f>
        <v>3</v>
      </c>
      <c r="G163" s="214">
        <f>INDEX(Jeju!$A$1:$X$263,G$5,$C163)</f>
        <v>60</v>
      </c>
      <c r="H163" s="214">
        <f>INDEX(Jeju!$A$1:$X$263,H$5,$C163)</f>
        <v>17</v>
      </c>
      <c r="I163" s="214">
        <f>INDEX(Jeju!$A$1:$X$263,I$5,$C163)</f>
        <v>16</v>
      </c>
      <c r="J163" s="214">
        <f>INDEX(Jeju!$A$1:$X$263,J$5,$C163)</f>
        <v>9</v>
      </c>
      <c r="K163" s="214">
        <f>INDEX(Jeju!$A$1:$X$263,K$5,$C163)</f>
        <v>17</v>
      </c>
      <c r="L163" s="214">
        <f>INDEX(Jeju!$A$1:$X$263,L$5,$C163)</f>
        <v>4</v>
      </c>
      <c r="M163" s="214">
        <f>INDEX(Jeju!$A$1:$X$263,M$5,$C163)</f>
        <v>9</v>
      </c>
      <c r="N163" s="214">
        <f>INDEX(Jeju!$A$1:$X$263,N$5,$C163)</f>
        <v>5</v>
      </c>
      <c r="O163" s="214">
        <f>INDEX(Jeju!$A$1:$X$263,O$5,$C163)</f>
        <v>12</v>
      </c>
      <c r="P163" s="214">
        <f>INDEX(Jeju!$A$1:$X$263,P$5,$C163)</f>
        <v>15</v>
      </c>
      <c r="Q163" s="214">
        <f>INDEX(Jeju!$A$1:$X$263,Q$5,$C163)</f>
        <v>15</v>
      </c>
      <c r="R163" s="214">
        <f>INDEX(Jeju!$A$1:$X$263,R$5,$C163)</f>
        <v>38</v>
      </c>
      <c r="S163" s="214">
        <f>INDEX(Jeju!$A$1:$X$263,S$5,$C163)</f>
        <v>11</v>
      </c>
      <c r="T163" s="214">
        <f>INDEX(Jeju!$A$1:$X$263,T$5,$C163)</f>
        <v>40</v>
      </c>
      <c r="U163" s="214">
        <f>INDEX(Jeju!$A$1:$X$263,U$5,$C163)</f>
        <v>21</v>
      </c>
      <c r="V163" s="214">
        <f>INDEX(Jeju!$A$1:$X$263,V$5,$C163)</f>
        <v>19</v>
      </c>
      <c r="W163" s="214">
        <f>INDEX(Jeju!$A$1:$X$263,W$5,$C163)</f>
        <v>52</v>
      </c>
      <c r="X163" s="180">
        <f>INDEX(Jeju!$A$1:$X$263,X$5,$C163)</f>
        <v>41</v>
      </c>
      <c r="Y163" s="180">
        <f>INDEX(Jeju!$A$1:$X$263,Y$5,$C163)</f>
        <v>62</v>
      </c>
      <c r="Z163" s="180">
        <f>INDEX(Jeju!$A$1:$X$263,Z$5,$C163)</f>
        <v>51</v>
      </c>
      <c r="AA163" s="180">
        <f>INDEX(Jeju!$A$1:$X$263,AA$5,$C163)</f>
        <v>55</v>
      </c>
      <c r="AB163" s="180">
        <f>INDEX(Jeju!$A$1:$X$263,AB$5,$C163)</f>
        <v>26</v>
      </c>
      <c r="AC163" s="180">
        <f>INDEX(Jeju!$A$1:$X$263,AC$5,$C163)</f>
        <v>35</v>
      </c>
      <c r="AD163" s="180">
        <f>INDEX(Jeju!$A$1:$X$263,AD$5,$C163)</f>
        <v>72</v>
      </c>
      <c r="AE163" s="180">
        <f>INDEX(Jeju!$A$1:$X$263,AE$5,$C163)</f>
        <v>78</v>
      </c>
      <c r="AF163" s="180">
        <f>INDEX(Jeju!$A$1:$X$263,AF$5,$C163)</f>
        <v>47</v>
      </c>
      <c r="AG163" s="180">
        <f>INDEX(Jeju!$A$1:$X$263,AG$5,$C163)</f>
        <v>78</v>
      </c>
      <c r="AH163" s="180">
        <f>INDEX(Jeju!$A$1:$X$263,AH$5,$C163)</f>
        <v>83</v>
      </c>
      <c r="AI163" s="180">
        <f>INDEX(Jeju!$A$1:$X$263,AI$5,$C163)</f>
        <v>111</v>
      </c>
      <c r="AJ163" s="180">
        <f>INDEX(Jeju!$A$1:$X$263,AJ$5,$C163)</f>
        <v>82</v>
      </c>
      <c r="AK163" s="180">
        <f>INDEX(Jeju!$A$1:$X$263,AK$5,$C163)</f>
        <v>61</v>
      </c>
      <c r="AL163" s="180">
        <f>INDEX(Jeju!$A$1:$X$263,AL$5,$C163)</f>
        <v>119</v>
      </c>
      <c r="AM163" s="180">
        <f>INDEX(Jeju!$A$1:$X$263,AM$5,$C163)</f>
        <v>93</v>
      </c>
      <c r="AN163" s="180">
        <f>INDEX(Jeju!$A$1:$X$263,AN$5,$C163)</f>
        <v>45</v>
      </c>
      <c r="AO163" s="180">
        <f>INDEX(Jeju!$A$1:$X$263,AO$5,$C163)</f>
        <v>65</v>
      </c>
      <c r="AP163" s="180">
        <f>INDEX(Jeju!$A$1:$X$263,AP$5,$C163)</f>
        <v>51</v>
      </c>
      <c r="AQ163" s="180">
        <f>INDEX(Jeju!$A$1:$X$263,AQ$5,$C163)</f>
        <v>38</v>
      </c>
      <c r="AR163" s="180">
        <f>INDEX(Jeju!$A$1:$X$263,AR$5,$C163)</f>
        <v>62</v>
      </c>
      <c r="AS163" s="180">
        <f>INDEX(Jeju!$A$1:$X$263,AS$5,$C163)</f>
        <v>88</v>
      </c>
      <c r="AT163" s="180">
        <f>INDEX(Jeju!$A$1:$X$263,AT$5,$C163)</f>
        <v>140</v>
      </c>
      <c r="AU163" s="180">
        <f>INDEX(Jeju!$A$1:$X$263,AU$5,$C163)</f>
        <v>152</v>
      </c>
      <c r="AV163" s="180">
        <f>INDEX(Jeju!$A$1:$X$263,AV$5,$C163)</f>
        <v>176</v>
      </c>
      <c r="AW163" s="180">
        <f>INDEX(Jeju!$A$1:$X$263,AW$5,$C163)</f>
        <v>156</v>
      </c>
      <c r="AX163" s="180">
        <f>INDEX(Jeju!$A$1:$X$263,AX$5,$C163)</f>
        <v>165</v>
      </c>
      <c r="AY163" s="180">
        <f>INDEX(Jeju!$A$1:$X$263,AY$5,$C163)</f>
        <v>163</v>
      </c>
      <c r="AZ163" s="180">
        <f>INDEX(Jeju!$A$1:$X$263,AZ$5,$C163)</f>
        <v>174</v>
      </c>
      <c r="BA163" s="180">
        <f>INDEX(Jeju!$A$1:$X$263,BA$5,$C163)</f>
        <v>200</v>
      </c>
      <c r="BB163" s="180">
        <f>INDEX(Jeju!$A$1:$X$263,BB$5,$C163)</f>
        <v>235</v>
      </c>
      <c r="BC163" s="180">
        <f>INDEX(Jeju!$A$1:$X$263,BC$5,$C163)</f>
        <v>225</v>
      </c>
      <c r="BD163" s="180">
        <f>INDEX(Jeju!$A$1:$X$263,BD$5,$C163)</f>
        <v>266</v>
      </c>
      <c r="BE163" s="180">
        <f>INDEX(Jeju!$A$1:$X$263,BE$5,$C163)</f>
        <v>275</v>
      </c>
      <c r="BF163" s="180">
        <f>INDEX(Jeju!$A$1:$X$263,BF$5,$C163)</f>
        <v>344</v>
      </c>
      <c r="BG163" s="180">
        <f>INDEX(Jeju!$A$1:$X$263,BG$5,$C163)</f>
        <v>201</v>
      </c>
      <c r="BH163" s="180">
        <f>INDEX(Jeju!$A$1:$X$263,BH$5,$C163)</f>
        <v>270</v>
      </c>
      <c r="BI163" s="484">
        <f>INDEX(Jeju!$A$1:$X$263,BI$5,$C163)</f>
        <v>333</v>
      </c>
      <c r="BJ163" s="484">
        <f>INDEX(Jeju!$A$1:$X$263,BJ$5,$C163)</f>
        <v>347</v>
      </c>
      <c r="BK163" s="484">
        <f>INDEX(Jeju!$A$1:$X$263,BK$5,$C163)</f>
        <v>356</v>
      </c>
      <c r="BL163" s="484">
        <f>INDEX(Jeju!$A$1:$X$263,BL$5,$C163)</f>
        <v>235</v>
      </c>
      <c r="BM163" s="484">
        <f>INDEX(Jeju!$A$1:$X$263,BM$5,$C163)</f>
        <v>271</v>
      </c>
      <c r="BN163" s="484">
        <f>INDEX(Jeju!$A$1:$X$263,BN$5,$C163)</f>
        <v>357</v>
      </c>
      <c r="BO163" s="748">
        <f>INDEX(Jeju!$A$1:$X$263,BO$5,$C163)</f>
        <v>332</v>
      </c>
      <c r="BP163" s="484">
        <f>INDEX(Jeju!$A$1:$X$263,BP$5,$C163)</f>
        <v>357</v>
      </c>
      <c r="BQ163" s="484">
        <f>INDEX(Jeju!$A$1:$X$263,BQ$5,$C163)</f>
        <v>319</v>
      </c>
      <c r="BR163" s="484">
        <f>INDEX(Jeju!$A$1:$X$263,BR$5,$C163)</f>
        <v>290</v>
      </c>
      <c r="BS163" s="484">
        <f>INDEX(Jeju!$A$1:$X$263,BS$5,$C163)</f>
        <v>275</v>
      </c>
      <c r="BT163" s="484">
        <f>INDEX(Jeju!$A$1:$X$263,BT$5,$C163)</f>
        <v>313</v>
      </c>
      <c r="BU163" s="484">
        <f>INDEX(Jeju!$A$1:$X$263,BU$5,$C163)</f>
        <v>300</v>
      </c>
      <c r="BV163" s="484">
        <f>INDEX(Jeju!$A$1:$X$263,BV$5,$C163)</f>
        <v>220</v>
      </c>
      <c r="BW163" s="484">
        <f>INDEX(Jeju!$A$1:$X$263,BW$5,$C163)</f>
        <v>230</v>
      </c>
      <c r="BX163" s="484">
        <f>INDEX(Jeju!$A$1:$X$263,BX$5,$C163)</f>
        <v>192</v>
      </c>
      <c r="BY163" s="484">
        <f>INDEX(Jeju!$A$1:$X$263,BY$5,$C163)</f>
        <v>267</v>
      </c>
      <c r="BZ163" s="484">
        <f>INDEX(Jeju!$A$1:$X$263,BZ$5,$C163)</f>
        <v>262</v>
      </c>
      <c r="CA163" s="748">
        <f>INDEX(Jeju!$A$1:$X$263,CA$5,$C163)</f>
        <v>143</v>
      </c>
      <c r="CB163" s="484">
        <f>INDEX(Jeju!$A$1:$X$263,CB$5,$C163)</f>
        <v>155</v>
      </c>
      <c r="CC163" s="484">
        <f>INDEX(Jeju!$A$1:$X$263,CC$5,$C163)</f>
        <v>140</v>
      </c>
      <c r="CD163" s="484">
        <f>INDEX(Jeju!$A$1:$X$263,CD$5,$C163)</f>
        <v>134</v>
      </c>
      <c r="CE163" s="484">
        <f>INDEX(Jeju!$A$1:$X$263,CE$5,$C163)</f>
        <v>121</v>
      </c>
      <c r="CF163" s="484">
        <f>INDEX(Jeju!$A$1:$X$263,CF$5,$C163)</f>
        <v>117</v>
      </c>
      <c r="CG163" s="484">
        <f>INDEX(Jeju!$A$1:$X$263,CG$5,$C163)</f>
        <v>177</v>
      </c>
      <c r="CH163" s="484">
        <f>INDEX(Jeju!$A$1:$X$263,CH$5,$C163)</f>
        <v>81</v>
      </c>
      <c r="CI163" s="484">
        <f>INDEX(Jeju!$A$1:$X$263,CI$5,$C163)</f>
        <v>44</v>
      </c>
      <c r="CJ163" s="484">
        <f>INDEX(Jeju!$A$1:$X$263,CJ$5,$C163)</f>
        <v>427</v>
      </c>
      <c r="CK163" s="484">
        <f>INDEX(Jeju!$A$1:$X$263,CK$5,$C163)</f>
        <v>90</v>
      </c>
      <c r="CL163" s="484">
        <f>INDEX(Jeju!$A$1:$X$263,CL$5,$C163)</f>
        <v>81</v>
      </c>
      <c r="CM163" s="484">
        <f>INDEX(Jeju!$A$1:$X$263,CM$5,$C163)</f>
        <v>142</v>
      </c>
      <c r="CN163" s="484">
        <f>INDEX(Jeju!$A$1:$X$263,CN$5,$C163)</f>
        <v>82</v>
      </c>
      <c r="CO163" s="484">
        <f>INDEX(Jeju!$A$1:$X$263,CO$5,$C163)</f>
        <v>76</v>
      </c>
      <c r="CP163" s="484">
        <f>INDEX(Jeju!$A$1:$X$263,CP$5,$C163)</f>
        <v>66</v>
      </c>
      <c r="CQ163" s="484">
        <f>INDEX(Jeju!$A$1:$X$263,CQ$5,$C163)</f>
        <v>80</v>
      </c>
      <c r="CR163" s="484">
        <f>INDEX(Jeju!$A$1:$X$263,CR$5,$C163)</f>
        <v>171</v>
      </c>
      <c r="CS163" s="484">
        <f>INDEX(Jeju!$A$1:$X$263,CS$5,$C163)</f>
        <v>134</v>
      </c>
      <c r="CT163" s="484">
        <f>INDEX(Jeju!$A$1:$X$263,CT$5,$C163)</f>
        <v>140</v>
      </c>
      <c r="CU163" s="484">
        <f>INDEX(Jeju!$A$1:$X$263,CU$5,$C163)</f>
        <v>183</v>
      </c>
      <c r="CV163" s="484">
        <f>INDEX(Jeju!$A$1:$X$263,CV$5,$C163)</f>
        <v>135</v>
      </c>
      <c r="CW163" s="484">
        <f>INDEX(Jeju!$A$1:$X$263,CW$5,$C163)</f>
        <v>139</v>
      </c>
      <c r="CX163" s="484">
        <f>INDEX(Jeju!$A$1:$X$263,CX$5,$C163)</f>
        <v>179</v>
      </c>
      <c r="CY163" s="484">
        <f>INDEX(Jeju!$A$1:$X$263,CY$5,$C163)</f>
        <v>166</v>
      </c>
      <c r="CZ163" s="484">
        <f>INDEX(Jeju!$A$1:$X$263,CZ$5,$C163)</f>
        <v>139</v>
      </c>
      <c r="DA163" s="484">
        <f>INDEX(Jeju!$A$1:$X$263,DA$5,$C163)</f>
        <v>148</v>
      </c>
      <c r="DB163" s="484">
        <f>INDEX(Jeju!$A$1:$X$263,DB$5,$C163)</f>
        <v>113</v>
      </c>
      <c r="DC163" s="484">
        <f>INDEX(Jeju!$A$1:$X$263,DC$5,$C163)</f>
        <v>130</v>
      </c>
      <c r="DD163" s="484">
        <f>INDEX(Jeju!$A$1:$X$263,DD$5,$C163)</f>
        <v>189</v>
      </c>
      <c r="DE163" s="484">
        <f>INDEX(Jeju!$A$1:$X$263,DE$5,$C163)</f>
        <v>167</v>
      </c>
      <c r="DF163" s="484">
        <f>INDEX(Jeju!$A$1:$X$263,DF$5,$C163)</f>
        <v>176</v>
      </c>
      <c r="DG163" s="484">
        <f>INDEX(Jeju!$A$1:$X$263,DG$5,$C163)</f>
        <v>143</v>
      </c>
      <c r="DH163" s="484">
        <f>INDEX(Jeju!$A$1:$X$263,DH$5,$C163)</f>
        <v>188</v>
      </c>
      <c r="DI163" s="484">
        <f>INDEX(Jeju!$A$1:$X$263,DI$5,$C163)</f>
        <v>241</v>
      </c>
      <c r="DJ163" s="484">
        <f>INDEX(Jeju!$A$1:$X$263,DJ$5,$C163)</f>
        <v>282</v>
      </c>
      <c r="DK163" s="484">
        <f>INDEX(Jeju!$A$1:$X$263,DK$5,$C163)</f>
        <v>159</v>
      </c>
      <c r="DL163" s="484">
        <f>INDEX(Jeju!$A$1:$X$263,DL$5,$C163)</f>
        <v>61</v>
      </c>
      <c r="DM163" s="484">
        <f>INDEX(Jeju!$A$1:$X$263,DM$5,$C163)</f>
        <v>105</v>
      </c>
      <c r="DN163" s="484">
        <f>INDEX(Jeju!$A$1:$X$263,DN$5,$C163)</f>
        <v>50</v>
      </c>
      <c r="DO163" s="484">
        <f>INDEX(Jeju!$A$1:$X$263,DO$5,$C163)</f>
        <v>31</v>
      </c>
      <c r="DP163" s="484">
        <f>INDEX(Jeju!$A$1:$X$263,DP$5,$C163)</f>
        <v>164</v>
      </c>
      <c r="DQ163" s="484">
        <f>INDEX(Jeju!$A$1:$X$263,DQ$5,$C163)</f>
        <v>110</v>
      </c>
      <c r="DR163" s="484">
        <f>INDEX(Jeju!$A$1:$X$263,DR$5,$C163)</f>
        <v>69</v>
      </c>
      <c r="DS163" s="484">
        <f>INDEX(Jeju!$A$1:$X$263,DS$5,$C163)</f>
        <v>63</v>
      </c>
      <c r="DT163" s="484">
        <f>INDEX(Jeju!$A$1:$X$263,DT$5,$C163)</f>
        <v>54</v>
      </c>
      <c r="DU163" s="484">
        <f>INDEX(Jeju!$A$1:$X$263,DU$5,$C163)</f>
        <v>65</v>
      </c>
      <c r="DV163" s="484">
        <f>INDEX(Jeju!$A$1:$X$263,DV$5,$C163)</f>
        <v>69</v>
      </c>
      <c r="DW163" s="484">
        <f>INDEX(Jeju!$A$1:$X$263,DW$5,$C163)</f>
        <v>90</v>
      </c>
      <c r="DX163" s="484">
        <f>INDEX(Jeju!$A$1:$X$263,DX$5,$C163)</f>
        <v>98</v>
      </c>
      <c r="DY163" s="484">
        <f>INDEX(Jeju!$A$1:$X$263,DY$5,$C163)</f>
        <v>112</v>
      </c>
      <c r="DZ163" s="484">
        <f>INDEX(Jeju!$A$1:$X$263,DZ$5,$C163)</f>
        <v>253</v>
      </c>
      <c r="EA163" s="484">
        <f>INDEX(Jeju!$A$1:$X$263,EA$5,$C163)</f>
        <v>309</v>
      </c>
      <c r="EB163" s="484">
        <f>INDEX(Jeju!$A$1:$X$263,EB$5,$C163)</f>
        <v>174</v>
      </c>
      <c r="EC163" s="484">
        <f>INDEX(Jeju!$A$1:$X$263,EC$5,$C163)</f>
        <v>166</v>
      </c>
      <c r="ED163" s="484">
        <f>INDEX(Jeju!$A$1:$X$263,ED$5,$C163)</f>
        <v>68</v>
      </c>
      <c r="EE163" s="484">
        <f>INDEX(Jeju!$A$1:$X$263,EE$5,$C163)</f>
        <v>24</v>
      </c>
      <c r="EF163" s="484">
        <f>INDEX(Jeju!$A$1:$X$263,EF$5,$C163)</f>
        <v>60</v>
      </c>
      <c r="EG163" s="484">
        <f>INDEX(Jeju!$A$1:$X$263,EG$5,$C163)</f>
        <v>36</v>
      </c>
      <c r="EH163" s="484">
        <f>INDEX(Jeju!$A$1:$X$263,EH$5,$C163)</f>
        <v>31</v>
      </c>
      <c r="EI163" s="484">
        <f>INDEX(Jeju!$A$1:$X$263,EI$5,$C163)</f>
        <v>33</v>
      </c>
      <c r="EJ163" s="484">
        <f>INDEX(Jeju!$A$1:$X$263,EJ$5,$C163)</f>
        <v>144</v>
      </c>
      <c r="EK163" s="484">
        <f>INDEX(Jeju!$A$1:$X$263,EK$5,$C163)</f>
        <v>102</v>
      </c>
      <c r="EL163" s="484">
        <f>INDEX(Jeju!$A$1:$X$263,EL$5,$C163)</f>
        <v>96</v>
      </c>
      <c r="EM163" s="484">
        <f>INDEX(Jeju!$A$1:$X$263,EM$5,$C163)</f>
        <v>86</v>
      </c>
      <c r="EN163" s="484">
        <f>INDEX(Jeju!$A$1:$X$263,EN$5,$C163)</f>
        <v>44</v>
      </c>
      <c r="EO163" s="484">
        <f>INDEX(Jeju!$A$1:$X$263,EO$5,$C163)</f>
        <v>37</v>
      </c>
      <c r="EP163" s="484">
        <f>INDEX(Jeju!$A$1:$X$263,EP$5,$C163)</f>
        <v>53</v>
      </c>
      <c r="EQ163" s="484">
        <f>INDEX(Jeju!$A$1:$X$263,EQ$5,$C163)</f>
        <v>59</v>
      </c>
      <c r="ER163" s="484">
        <f>INDEX(Jeju!$A$1:$X$263,ER$5,$C163)</f>
        <v>32</v>
      </c>
      <c r="ES163" s="484">
        <f>INDEX(Jeju!$A$1:$X$263,ES$5,$C163)</f>
        <v>72</v>
      </c>
      <c r="ET163" s="484">
        <f>INDEX(Jeju!$A$1:$X$263,ET$5,$C163)</f>
        <v>58</v>
      </c>
      <c r="EU163" s="484">
        <f>INDEX(Jeju!$A$1:$X$263,EU$5,$C163)</f>
        <v>83</v>
      </c>
      <c r="EV163" s="484">
        <f>INDEX(Jeju!$A$1:$X$263,EV$5,$C163)</f>
        <v>67</v>
      </c>
      <c r="EW163" s="484">
        <f>INDEX(Jeju!$A$1:$X$263,EW$5,$C163)</f>
        <v>163</v>
      </c>
      <c r="EX163" s="484">
        <f>INDEX(Jeju!$A$1:$X$263,EX$5,$C163)</f>
        <v>92</v>
      </c>
      <c r="EY163" s="484">
        <f>INDEX(Jeju!$A$1:$X$263,EY$5,$C163)</f>
        <v>115</v>
      </c>
      <c r="EZ163" s="484">
        <f>INDEX(Jeju!$A$1:$X$263,EZ$5,$C163)</f>
        <v>117</v>
      </c>
      <c r="FA163" s="484">
        <f>INDEX(Jeju!$A$1:$X$263,FA$5,$C163)</f>
        <v>77</v>
      </c>
      <c r="FB163" s="484">
        <f>INDEX(Jeju!$A$1:$X$263,FB$5,$C163)</f>
        <v>104</v>
      </c>
      <c r="FC163" s="484">
        <f>INDEX(Jeju!$A$1:$X$263,FC$5,$C163)</f>
        <v>154</v>
      </c>
      <c r="FD163" s="484">
        <f>INDEX(Jeju!$A$1:$X$263,FD$5,$C163)</f>
        <v>74</v>
      </c>
      <c r="FE163" s="484">
        <f>INDEX(Jeju!$A$1:$X$263,FE$5,$C163)</f>
        <v>94</v>
      </c>
      <c r="FF163" s="484">
        <f>INDEX(Jeju!$A$1:$X$263,FF$5,$C163)</f>
        <v>118</v>
      </c>
      <c r="FG163" s="484">
        <f>INDEX(Jeju!$A$1:$X$263,FG$5,$C163)</f>
        <v>96</v>
      </c>
      <c r="FH163" s="484">
        <f>INDEX(Jeju!$A$1:$X$263,FH$5,$C163)</f>
        <v>173</v>
      </c>
      <c r="FI163" s="484">
        <f>INDEX(Jeju!$A$1:$X$263,FI$5,$C163)</f>
        <v>122</v>
      </c>
      <c r="FJ163" s="484">
        <f>INDEX(Jeju!$A$1:$X$263,FJ$5,$C163)</f>
        <v>104</v>
      </c>
      <c r="FK163" s="484">
        <f>INDEX(Jeju!$A$1:$X$263,FK$5,$C163)</f>
        <v>164</v>
      </c>
      <c r="FL163" s="484">
        <f>INDEX(Jeju!$A$1:$X$263,FL$5,$C163)</f>
        <v>231</v>
      </c>
      <c r="FM163" s="484">
        <f>INDEX(Jeju!$A$1:$X$263,FM$5,$C163)</f>
        <v>236</v>
      </c>
      <c r="FN163" s="484">
        <f>INDEX(Jeju!$A$1:$X$263,FN$5,$C163)</f>
        <v>196</v>
      </c>
      <c r="FO163" s="484">
        <f>INDEX(Jeju!$A$1:$X$263,FO$5,$C163)</f>
        <v>227</v>
      </c>
      <c r="FP163" s="484">
        <f>INDEX(Jeju!$A$1:$X$263,FP$5,$C163)</f>
        <v>220</v>
      </c>
      <c r="FQ163" s="484">
        <f>INDEX(Jeju!$A$1:$X$263,FQ$5,$C163)</f>
        <v>257</v>
      </c>
      <c r="FR163" s="484">
        <f>INDEX(Jeju!$A$1:$X$263,FR$5,$C163)</f>
        <v>91</v>
      </c>
      <c r="FS163" s="484">
        <f>INDEX(Jeju!$A$1:$X$263,FS$5,$C163)</f>
        <v>46</v>
      </c>
      <c r="FT163" s="484">
        <f>INDEX(Jeju!$A$1:$X$263,FT$5,$C163)</f>
        <v>43</v>
      </c>
      <c r="FU163" s="484">
        <f>INDEX(Jeju!$A$1:$X$263,FU$5,$C163)</f>
        <v>31</v>
      </c>
      <c r="FV163" s="484">
        <f>INDEX(Jeju!$A$1:$X$263,FV$5,$C163)</f>
        <v>64</v>
      </c>
      <c r="FW163" s="484">
        <f>INDEX(Jeju!$A$1:$X$263,FW$5,$C163)</f>
        <v>55</v>
      </c>
      <c r="FX163" s="484">
        <f>INDEX(Jeju!$A$1:$X$263,FX$5,$C163)</f>
        <v>64</v>
      </c>
      <c r="FY163" s="484">
        <f>INDEX(Jeju!$A$1:$X$263,FY$5,$C163)</f>
        <v>64</v>
      </c>
      <c r="FZ163" s="484">
        <f>INDEX(Jeju!$A$1:$X$263,FZ$5,$C163)</f>
        <v>66</v>
      </c>
      <c r="GA163" s="484">
        <f>INDEX(Jeju!$A$1:$X$263,GA$5,$C163)</f>
        <v>39</v>
      </c>
      <c r="GB163" s="484">
        <f>INDEX(Jeju!$A$1:$X$263,GB$5,$C163)</f>
        <v>30</v>
      </c>
      <c r="GC163" s="484">
        <f>INDEX(Jeju!$A$1:$X$263,GC$5,$C163)</f>
        <v>25</v>
      </c>
      <c r="GD163" s="484">
        <f>INDEX(Jeju!$A$1:$X$263,GD$5,$C163)</f>
        <v>52</v>
      </c>
      <c r="GE163" s="484">
        <f>INDEX(Jeju!$A$1:$X$263,GE$5,$C163)</f>
        <v>31</v>
      </c>
      <c r="GF163" s="513"/>
      <c r="GG163" s="513"/>
    </row>
    <row r="164" spans="1:189">
      <c r="B164" s="313"/>
      <c r="C164" s="313"/>
      <c r="FR164" s="477"/>
      <c r="FS164" s="477"/>
      <c r="FT164" s="477"/>
      <c r="FU164" s="477"/>
      <c r="FV164" s="477"/>
      <c r="FW164" s="477"/>
      <c r="FX164" s="477"/>
      <c r="FY164" s="477"/>
      <c r="FZ164" s="477"/>
      <c r="GA164" s="477"/>
      <c r="GB164" s="477"/>
      <c r="GC164" s="477"/>
      <c r="GD164" s="477"/>
      <c r="GE164" s="477"/>
      <c r="GF164" s="477"/>
      <c r="GG164" s="477"/>
    </row>
    <row r="165" spans="1:189">
      <c r="B165" s="313"/>
      <c r="C165" s="313"/>
      <c r="D165" s="641" t="s">
        <v>500</v>
      </c>
      <c r="E165" s="313"/>
      <c r="FR165" s="477"/>
      <c r="FS165" s="477"/>
      <c r="FT165" s="477"/>
      <c r="FU165" s="477"/>
      <c r="FV165" s="477"/>
      <c r="FW165" s="477"/>
      <c r="FX165" s="477"/>
      <c r="FY165" s="477"/>
      <c r="FZ165" s="477"/>
      <c r="GA165" s="477"/>
      <c r="GB165" s="477"/>
      <c r="GC165" s="477"/>
      <c r="GD165" s="477"/>
      <c r="GE165" s="477"/>
      <c r="GF165" s="477"/>
      <c r="GG165" s="477"/>
    </row>
    <row r="166" spans="1:189">
      <c r="B166" s="313"/>
      <c r="C166" s="313"/>
      <c r="D166" s="768" t="s">
        <v>489</v>
      </c>
      <c r="E166" s="769" t="s">
        <v>108</v>
      </c>
      <c r="F166" s="770">
        <f>SUM(F85,F158,F108,F135)</f>
        <v>0</v>
      </c>
      <c r="G166" s="770">
        <f>SUM(G85,G158,G108,G135)</f>
        <v>0</v>
      </c>
      <c r="H166" s="770">
        <f>SUM(H85,H158,H108,H135)</f>
        <v>0</v>
      </c>
      <c r="I166" s="770">
        <f>SUM(I85,I158,I108,I135)</f>
        <v>0</v>
      </c>
      <c r="J166" s="770">
        <f>SUM(J85,J158,J108,J135)</f>
        <v>0</v>
      </c>
      <c r="K166" s="770"/>
      <c r="L166" s="770"/>
      <c r="M166" s="770"/>
      <c r="N166" s="770"/>
      <c r="O166" s="770"/>
      <c r="P166" s="770"/>
      <c r="Q166" s="770"/>
      <c r="R166" s="770"/>
      <c r="S166" s="770"/>
      <c r="T166" s="770"/>
      <c r="U166" s="770"/>
      <c r="V166" s="770"/>
      <c r="W166" s="770"/>
      <c r="X166" s="770"/>
      <c r="Y166" s="770"/>
      <c r="Z166" s="770"/>
      <c r="AA166" s="770"/>
      <c r="AB166" s="770"/>
      <c r="AC166" s="770"/>
      <c r="AD166" s="770"/>
      <c r="AE166" s="770"/>
      <c r="AF166" s="770"/>
      <c r="AG166" s="770"/>
      <c r="AH166" s="770"/>
      <c r="AI166" s="770"/>
      <c r="AJ166" s="770"/>
      <c r="AK166" s="770"/>
      <c r="AL166" s="770"/>
      <c r="AM166" s="770"/>
      <c r="AN166" s="770"/>
      <c r="AO166" s="770"/>
      <c r="AP166" s="770"/>
      <c r="AQ166" s="770"/>
      <c r="AR166" s="770"/>
      <c r="AS166" s="770"/>
      <c r="AT166" s="770"/>
      <c r="AU166" s="770"/>
      <c r="AV166" s="770"/>
      <c r="AW166" s="770"/>
      <c r="AX166" s="770"/>
      <c r="AY166" s="770"/>
      <c r="AZ166" s="770"/>
      <c r="BA166" s="770"/>
      <c r="BB166" s="770"/>
      <c r="BC166" s="770"/>
      <c r="BD166" s="770"/>
      <c r="BE166" s="770"/>
      <c r="BF166" s="770"/>
      <c r="BG166" s="770"/>
      <c r="BH166" s="770"/>
      <c r="BI166" s="771"/>
      <c r="BJ166" s="771"/>
      <c r="BK166" s="771"/>
      <c r="BL166" s="771"/>
      <c r="BM166" s="771"/>
      <c r="BN166" s="771"/>
      <c r="BO166" s="772"/>
      <c r="BP166" s="771"/>
      <c r="BQ166" s="771"/>
      <c r="BR166" s="771"/>
      <c r="BS166" s="771"/>
      <c r="BT166" s="771"/>
      <c r="BU166" s="771"/>
      <c r="BV166" s="771"/>
      <c r="BW166" s="771"/>
      <c r="BX166" s="771"/>
      <c r="BY166" s="771"/>
      <c r="BZ166" s="771">
        <f>INDEX(Dart!$A$1:$W$168,BZ$5,$C24)</f>
        <v>43.518000000000001</v>
      </c>
      <c r="CA166" s="772">
        <f>INDEX(Dart!$A$1:$W$168,CA$5,$C24)</f>
        <v>42.146000000000001</v>
      </c>
      <c r="CB166" s="771">
        <f>INDEX(Dart!$A$1:$W$168,CB$5,$C24)</f>
        <v>38.965000000000003</v>
      </c>
      <c r="CC166" s="771">
        <f>INDEX(Dart!$A$1:$W$168,CC$5,$C24)</f>
        <v>38.668999999999997</v>
      </c>
      <c r="CD166" s="771">
        <f>INDEX(Dart!$A$1:$W$168,CD$5,$C24)</f>
        <v>41.512</v>
      </c>
      <c r="CE166" s="771">
        <f>INDEX(Dart!$A$1:$W$168,CE$5,$C24)</f>
        <v>34.707999999999998</v>
      </c>
      <c r="CF166" s="771">
        <f>INDEX(Dart!$A$1:$W$168,CF$5,$C24)</f>
        <v>50.378999999999998</v>
      </c>
      <c r="CG166" s="771">
        <f>INDEX(Dart!$A$1:$W$168,CG$5,$C24)</f>
        <v>52.646999999999998</v>
      </c>
      <c r="CH166" s="771">
        <f>INDEX(Dart!$A$1:$W$168,CH$5,$C24)</f>
        <v>52.569000000000003</v>
      </c>
      <c r="CI166" s="771">
        <f>INDEX(Dart!$A$1:$W$168,CI$5,$C24)</f>
        <v>50.667000000000002</v>
      </c>
      <c r="CJ166" s="771">
        <f>INDEX(Dart!$A$1:$W$168,CJ$5,$C24)</f>
        <v>54.290999999999997</v>
      </c>
      <c r="CK166" s="771">
        <f>INDEX(Dart!$A$1:$W$168,CK$5,$C24)</f>
        <v>51.222000000000001</v>
      </c>
      <c r="CL166" s="771">
        <f>INDEX(Dart!$A$1:$W$168,CL$5,$C24)</f>
        <v>53.695999999999998</v>
      </c>
      <c r="CM166" s="771">
        <f>INDEX(Dart!$A$1:$W$168,CM$5,$C24)</f>
        <v>43.462000000000003</v>
      </c>
      <c r="CN166" s="771">
        <f>INDEX(Dart!$A$1:$W$168,CN$5,$C24)</f>
        <v>51.069000000000003</v>
      </c>
      <c r="CO166" s="771">
        <f>INDEX(Dart!$A$1:$W$168,CO$5,$C24)</f>
        <v>38.213000000000001</v>
      </c>
      <c r="CP166" s="771">
        <f>INDEX(Dart!$A$1:$W$168,CP$5,$C24)</f>
        <v>5.8460000000000001</v>
      </c>
      <c r="CQ166" s="771">
        <f>INDEX(Dart!$A$1:$W$168,CQ$5,$C24)</f>
        <v>56.889000000000003</v>
      </c>
      <c r="CR166" s="771">
        <f>INDEX(Dart!$A$1:$W$168,CR$5,$C24)</f>
        <v>62.273000000000003</v>
      </c>
      <c r="CS166" s="771">
        <f>INDEX(Dart!$A$1:$W$168,CS$5,$C24)</f>
        <v>50.89</v>
      </c>
      <c r="CT166" s="771">
        <f>INDEX(Dart!$A$1:$W$168,CT$5,$C24)</f>
        <v>51.582000000000001</v>
      </c>
      <c r="CU166" s="771">
        <f>INDEX(Dart!$A$1:$W$168,CU$5,$C24)</f>
        <v>70.11</v>
      </c>
      <c r="CV166" s="771">
        <f>INDEX(Dart!$A$1:$W$168,CV$5,$C24)</f>
        <v>51.314599999999999</v>
      </c>
      <c r="CW166" s="771">
        <f>INDEX(Dart!$A$1:$W$168,CW$5,$C24)</f>
        <v>54.66</v>
      </c>
      <c r="CX166" s="771">
        <f>INDEX(Dart!$A$1:$W$168,CX$5,$C24)</f>
        <v>56.103000000000002</v>
      </c>
      <c r="CY166" s="771">
        <f>INDEX(Dart!$A$1:$W$168,CY$5,$C24)</f>
        <v>55.357999999999997</v>
      </c>
      <c r="CZ166" s="771">
        <f>INDEX(Dart!$A$1:$W$168,CZ$5,$C24)</f>
        <v>49.936999999999998</v>
      </c>
      <c r="DA166" s="771">
        <f>INDEX(Dart!$A$1:$W$168,DA$5,$C24)</f>
        <v>57.131999999999998</v>
      </c>
      <c r="DB166" s="771">
        <f>INDEX(Dart!$A$1:$W$168,DB$5,$C24)</f>
        <v>61.075000000000003</v>
      </c>
      <c r="DC166" s="771">
        <f>INDEX(Dart!$A$1:$W$168,DC$5,$C24)</f>
        <v>71.873000000000005</v>
      </c>
      <c r="DD166" s="771">
        <f>INDEX(Dart!$A$1:$W$168,DD$5,$C24)</f>
        <v>73.688000000000002</v>
      </c>
      <c r="DE166" s="771">
        <f>INDEX(Dart!$A$1:$W$168,DE$5,$C24)</f>
        <v>69.082999999999998</v>
      </c>
      <c r="DF166" s="771">
        <f>INDEX(Dart!$A$1:$W$168,DF$5,$C24)</f>
        <v>72.909000000000006</v>
      </c>
      <c r="DG166" s="771">
        <f>INDEX(Dart!$A$1:$W$168,DG$5,$C24)</f>
        <v>80.563000000000002</v>
      </c>
      <c r="DH166" s="771">
        <f>INDEX(Dart!$A$1:$W$168,DH$5,$C24)</f>
        <v>66.707999999999998</v>
      </c>
      <c r="DI166" s="771">
        <f>INDEX(Dart!$A$1:$W$168,DI$5,$C24)</f>
        <v>69.628</v>
      </c>
      <c r="DJ166" s="771">
        <f>INDEX(Dart!$A$1:$W$168,DJ$5,$C24)</f>
        <v>71.403999999999996</v>
      </c>
      <c r="DK166" s="771">
        <f>INDEX(Dart!$A$1:$W$168,DK$5,$C24)</f>
        <v>64.102000000000004</v>
      </c>
      <c r="DL166" s="771">
        <f>INDEX(Dart!$A$1:$W$168,DL$5,$C24)</f>
        <v>18.757000000000001</v>
      </c>
      <c r="DM166" s="771">
        <f>INDEX(Dart!$A$1:$W$168,DM$5,$C24)</f>
        <v>7.9569999999999999</v>
      </c>
      <c r="DN166" s="771">
        <f>INDEX(Dart!$A$1:$W$168,DN$5,$C24)</f>
        <v>29.765999999999998</v>
      </c>
      <c r="DO166" s="771">
        <f>INDEX(Dart!$A$1:$W$168,DO$5,$C24)</f>
        <v>13.736000000000001</v>
      </c>
      <c r="DP166" s="771">
        <f>INDEX(Dart!$A$1:$W$168,DP$5,$C24)</f>
        <v>17.39</v>
      </c>
      <c r="DQ166" s="771">
        <f>INDEX(Dart!$A$1:$W$168,DQ$5,$C24)</f>
        <v>17.292999999999999</v>
      </c>
      <c r="DR166" s="771">
        <f>INDEX(Dart!$A$1:$W$168,DR$5,$C24)</f>
        <v>20.507999999999999</v>
      </c>
      <c r="DS166" s="771">
        <f>INDEX(Dart!$A$1:$W$168,DS$5,$C24)</f>
        <v>22.350999999999999</v>
      </c>
      <c r="DT166" s="771">
        <f>INDEX(Dart!$A$1:$W$168,DT$5,$C24)</f>
        <v>9.7850000000000001</v>
      </c>
      <c r="DU166" s="771">
        <f>INDEX(Dart!$A$1:$W$168,DU$5,$C24)</f>
        <v>42.765000000000001</v>
      </c>
      <c r="DV166" s="771">
        <f>INDEX(Dart!$A$1:$W$168,DV$5,$C24)</f>
        <v>27.364999999999998</v>
      </c>
      <c r="DW166" s="771">
        <f>INDEX(Dart!$A$1:$W$168,DW$5,$C24)</f>
        <v>18.103000000000002</v>
      </c>
      <c r="DX166" s="771">
        <f>INDEX(Dart!$A$1:$W$168,DX$5,$C24)</f>
        <v>22.596</v>
      </c>
      <c r="DY166" s="771">
        <f>INDEX(Dart!$A$1:$W$168,DY$5,$C24)</f>
        <v>14.781000000000001</v>
      </c>
      <c r="DZ166" s="771">
        <f>INDEX(Dart!$A$1:$W$168,DZ$5,$C24)</f>
        <v>13.879</v>
      </c>
      <c r="EA166" s="771">
        <f>INDEX(Dart!$A$1:$W$168,EA$5,$C24)</f>
        <v>15.893000000000001</v>
      </c>
      <c r="EB166" s="771">
        <f>INDEX(Dart!$A$1:$W$168,EB$5,$C24)</f>
        <v>6.9</v>
      </c>
      <c r="EC166" s="771">
        <f>INDEX(Dart!$A$1:$W$168,EC$5,$C24)</f>
        <v>59.487000000000002</v>
      </c>
      <c r="ED166" s="771">
        <f>INDEX(Dart!$A$1:$W$168,ED$5,$C24)</f>
        <v>9.4860000000000007</v>
      </c>
      <c r="EE166" s="771">
        <f>INDEX(Dart!$A$1:$W$168,EE$5,$C24)</f>
        <v>21.323</v>
      </c>
      <c r="EF166" s="771">
        <f>INDEX(Dart!$A$1:$W$168,EF$5,$C24)</f>
        <v>9.8729999999999993</v>
      </c>
      <c r="EG166" s="771">
        <f>INDEX(Dart!$A$1:$W$168,EG$5,$C24)</f>
        <v>29.795000000000002</v>
      </c>
      <c r="EH166" s="771">
        <f>INDEX(Dart!$A$1:$W$168,EH$5,$C24)</f>
        <v>18.138999999999999</v>
      </c>
      <c r="EI166" s="771">
        <f>INDEX(Dart!$A$1:$W$168,EI$5,$C24)</f>
        <v>17.007999999999999</v>
      </c>
      <c r="EJ166" s="771">
        <f>INDEX(Dart!$A$1:$W$168,EJ$5,$C24)</f>
        <v>18.613</v>
      </c>
      <c r="EK166" s="771">
        <f>INDEX(Dart!$A$1:$W$168,EK$5,$C24)</f>
        <v>17.228999999999999</v>
      </c>
      <c r="EL166" s="771">
        <f>INDEX(Dart!$A$1:$W$168,EL$5,$C24)</f>
        <v>16.972000000000001</v>
      </c>
      <c r="EM166" s="771">
        <f>INDEX(Dart!$A$1:$W$168,EM$5,$C24)</f>
        <v>13.026</v>
      </c>
      <c r="EN166" s="771">
        <f>INDEX(Dart!$A$1:$W$168,EN$5,$C24)</f>
        <v>26800</v>
      </c>
      <c r="EO166" s="771">
        <f>INDEX(Dart!$A$1:$W$168,EO$5,$C24)</f>
        <v>50.478000000000002</v>
      </c>
      <c r="EP166" s="771">
        <f>INDEX(Dart!$A$1:$W$168,EP$5,$C24)</f>
        <v>38.685000000000002</v>
      </c>
      <c r="EQ166" s="771">
        <f>INDEX(Dart!$A$1:$W$168,EQ$5,$C24)</f>
        <v>46.502000000000002</v>
      </c>
      <c r="ER166" s="771">
        <f>INDEX(Dart!$A$1:$W$168,ER$5,$C24)</f>
        <v>39.350999999999999</v>
      </c>
      <c r="ES166" s="771">
        <f>INDEX(Dart!$A$1:$W$168,ES$5,$C24)</f>
        <v>46.85</v>
      </c>
      <c r="ET166" s="771">
        <f>INDEX(Dart!$A$1:$W$168,ET$5,$C24)</f>
        <v>48.112000000000002</v>
      </c>
      <c r="EU166" s="771">
        <f>INDEX(Dart!$A$1:$W$168,EU$5,$C24)</f>
        <v>44.384</v>
      </c>
      <c r="EV166" s="771">
        <f>INDEX(Dart!$A$1:$W$168,EV$5,$C24)</f>
        <v>41.877000000000002</v>
      </c>
      <c r="EW166" s="771">
        <f>INDEX(Dart!$A$1:$W$168,EW$5,$C24)</f>
        <v>53.941000000000003</v>
      </c>
      <c r="EX166" s="771">
        <f>INDEX(Dart!$A$1:$W$168,EX$5,$C24)</f>
        <v>68.545000000000002</v>
      </c>
      <c r="EY166" s="771">
        <f>INDEX(Dart!$A$1:$W$168,EY$5,$C24)</f>
        <v>94.116</v>
      </c>
      <c r="EZ166" s="771">
        <f>INDEX(Dart!$A$1:$W$168,EZ$5,$C24)</f>
        <v>62.957999999999998</v>
      </c>
      <c r="FA166" s="771">
        <f>INDEX(Dart!$A$1:$W$168,FA$5,$C24)</f>
        <v>76.995000000000005</v>
      </c>
      <c r="FB166" s="771">
        <f>INDEX(Dart!$A$1:$W$168,FB$5,$C24)</f>
        <v>73.757999999999996</v>
      </c>
      <c r="FC166" s="771">
        <f>INDEX(Dart!$A$1:$W$168,FC$5,$C24)</f>
        <v>60.298999999999999</v>
      </c>
      <c r="FD166" s="771">
        <f>INDEX(Dart!$A$1:$W$168,FD$5,$C24)</f>
        <v>54.768000000000001</v>
      </c>
      <c r="FE166" s="771">
        <f>INDEX(Dart!$A$1:$W$168,FE$5,$C24)</f>
        <v>63.325000000000003</v>
      </c>
      <c r="FF166" s="771">
        <f>INDEX(Dart!$A$1:$W$168,FF$5,$C24)</f>
        <v>73.531999999999996</v>
      </c>
      <c r="FG166" s="771">
        <f>INDEX(Dart!$A$1:$W$168,FG$5,$C24)</f>
        <v>80.307000000000002</v>
      </c>
      <c r="FH166" s="771">
        <f>INDEX(Dart!$A$1:$W$168,FH$5,$C24)</f>
        <v>52.914000000000001</v>
      </c>
      <c r="FI166" s="771">
        <f>INDEX(Dart!$A$1:$W$168,FI$5,$C24)</f>
        <v>82.995999999999995</v>
      </c>
      <c r="FJ166" s="771">
        <f>INDEX(Dart!$A$1:$W$168,FJ$5,$C24)</f>
        <v>76.168999999999997</v>
      </c>
      <c r="FK166" s="771">
        <f>INDEX(Dart!$A$1:$W$168,FK$5,$C24)</f>
        <v>57.844999999999999</v>
      </c>
      <c r="FL166" s="771">
        <f>INDEX(Dart!$A$1:$W$168,FL$5,$C24)</f>
        <v>61.573999999999998</v>
      </c>
      <c r="FM166" s="771">
        <f>INDEX(Dart!$A$1:$W$168,FM$5,$C24)</f>
        <v>72.019000000000005</v>
      </c>
      <c r="FN166" s="771">
        <f>INDEX(Dart!$A$1:$W$168,FN$5,$C24)</f>
        <v>61.076000000000001</v>
      </c>
      <c r="FO166" s="771">
        <f>INDEX(Dart!$A$1:$W$170,FO$5,$C24)</f>
        <v>62.283999999999999</v>
      </c>
      <c r="FP166" s="771">
        <f>INDEX(Dart!$A$1:$W$2000,FP$5,$C24)</f>
        <v>71.771000000000001</v>
      </c>
      <c r="FQ166" s="771">
        <f>INDEX(Dart!$A$1:$W$2000,FQ$5,$C24)</f>
        <v>69.739000000000004</v>
      </c>
      <c r="FR166" s="771">
        <f>INDEX(Dart!$A$1:$W$2000,FR$5,$C24)</f>
        <v>71.75</v>
      </c>
      <c r="FS166" s="771">
        <f>INDEX(Dart!$A$1:$W$2000,FS$5,$C24)</f>
        <v>70.216999999999999</v>
      </c>
      <c r="FT166" s="771">
        <f>INDEX(Dart!$A$1:$W$2000,FT$5,$C24)</f>
        <v>81.921000000000006</v>
      </c>
      <c r="FU166" s="771">
        <f>INDEX(Dart!$A$1:$W$2000,FU$5,$C24)</f>
        <v>67.234999999999999</v>
      </c>
      <c r="FV166" s="771">
        <f>INDEX(Dart!$A$1:$W$2000,FV$5,$C24)</f>
        <v>81.748999999999995</v>
      </c>
      <c r="FW166" s="771">
        <f>INDEX(Dart!$A$1:$W$2000,FW$5,$C24)</f>
        <v>80.802000000000007</v>
      </c>
      <c r="FX166" s="771">
        <f>INDEX(Dart!$A$1:$W$2000,FX$5,$C24)</f>
        <v>75.200999999999993</v>
      </c>
      <c r="FY166" s="771">
        <f>INDEX(Dart!$A$1:$W$190,FY$5,$C24)</f>
        <v>80.453000000000003</v>
      </c>
      <c r="FZ166" s="771">
        <f>INDEX(Dart!$A$1:$W$2000,FZ$5,$C24)</f>
        <v>63.07</v>
      </c>
      <c r="GA166" s="771">
        <f>INDEX(Dart!$A$1:$W$2000,GA$5,$C24)</f>
        <v>72.602999999999994</v>
      </c>
      <c r="GB166" s="771">
        <f>INDEX(Dart!$A$1:$W$2000,GB$5,$C24)</f>
        <v>80.331000000000003</v>
      </c>
      <c r="GC166" s="771">
        <f>INDEX(Dart!$A$1:$W$2000,GC$5,$C24)</f>
        <v>74.405000000000001</v>
      </c>
      <c r="GD166" s="771">
        <f>INDEX(Dart!$A$1:$W$2000,GD$5,$C24)</f>
        <v>91.697000000000003</v>
      </c>
      <c r="GE166" s="771">
        <f>INDEX(Dart!$A$1:$W$2000,GE$5,$C24)</f>
        <v>89.509</v>
      </c>
      <c r="GF166" s="1045"/>
      <c r="GG166" s="1045"/>
    </row>
    <row r="167" spans="1:189">
      <c r="B167" s="313"/>
      <c r="C167" s="313"/>
      <c r="D167" s="188" t="s">
        <v>97</v>
      </c>
      <c r="E167" s="188" t="s">
        <v>98</v>
      </c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487"/>
      <c r="BJ167" s="487"/>
      <c r="BK167" s="487"/>
      <c r="BL167" s="487"/>
      <c r="BM167" s="487"/>
      <c r="BN167" s="487"/>
      <c r="BO167" s="736"/>
      <c r="BP167" s="487"/>
      <c r="BQ167" s="487"/>
      <c r="BR167" s="487"/>
      <c r="BS167" s="487"/>
      <c r="BT167" s="487"/>
      <c r="BU167" s="487"/>
      <c r="BV167" s="487"/>
      <c r="BW167" s="487"/>
      <c r="BX167" s="487"/>
      <c r="BY167" s="487"/>
      <c r="BZ167" s="487" t="e">
        <f t="shared" ref="BZ167:DR167" si="955">BZ166/BN166-1</f>
        <v>#DIV/0!</v>
      </c>
      <c r="CA167" s="736" t="e">
        <f t="shared" si="955"/>
        <v>#DIV/0!</v>
      </c>
      <c r="CB167" s="487" t="e">
        <f t="shared" si="955"/>
        <v>#DIV/0!</v>
      </c>
      <c r="CC167" s="487" t="e">
        <f t="shared" si="955"/>
        <v>#DIV/0!</v>
      </c>
      <c r="CD167" s="487" t="e">
        <f t="shared" si="955"/>
        <v>#DIV/0!</v>
      </c>
      <c r="CE167" s="487" t="e">
        <f t="shared" si="955"/>
        <v>#DIV/0!</v>
      </c>
      <c r="CF167" s="487" t="e">
        <f t="shared" si="955"/>
        <v>#DIV/0!</v>
      </c>
      <c r="CG167" s="487" t="e">
        <f t="shared" si="955"/>
        <v>#DIV/0!</v>
      </c>
      <c r="CH167" s="487" t="e">
        <f t="shared" si="955"/>
        <v>#DIV/0!</v>
      </c>
      <c r="CI167" s="487" t="e">
        <f t="shared" si="955"/>
        <v>#DIV/0!</v>
      </c>
      <c r="CJ167" s="487" t="e">
        <f t="shared" si="955"/>
        <v>#DIV/0!</v>
      </c>
      <c r="CK167" s="487" t="e">
        <f t="shared" si="955"/>
        <v>#DIV/0!</v>
      </c>
      <c r="CL167" s="487">
        <f t="shared" si="955"/>
        <v>0.23388023346661146</v>
      </c>
      <c r="CM167" s="487">
        <f t="shared" si="955"/>
        <v>3.122479001565992E-2</v>
      </c>
      <c r="CN167" s="487">
        <f t="shared" si="955"/>
        <v>0.31063775182856412</v>
      </c>
      <c r="CO167" s="487">
        <f t="shared" si="955"/>
        <v>-1.1792391838423399E-2</v>
      </c>
      <c r="CP167" s="487">
        <f t="shared" si="955"/>
        <v>-0.85917325110811338</v>
      </c>
      <c r="CQ167" s="487">
        <f t="shared" si="955"/>
        <v>0.63907456494180037</v>
      </c>
      <c r="CR167" s="487">
        <f t="shared" si="955"/>
        <v>0.2360904345064414</v>
      </c>
      <c r="CS167" s="487">
        <f t="shared" si="955"/>
        <v>-3.3373221646057716E-2</v>
      </c>
      <c r="CT167" s="487">
        <f t="shared" si="955"/>
        <v>-1.8775323860069637E-2</v>
      </c>
      <c r="CU167" s="487">
        <f t="shared" si="955"/>
        <v>0.3837408964414708</v>
      </c>
      <c r="CV167" s="487">
        <f t="shared" si="955"/>
        <v>-5.4823083015601126E-2</v>
      </c>
      <c r="CW167" s="487">
        <f t="shared" si="955"/>
        <v>6.7119597048143298E-2</v>
      </c>
      <c r="CX167" s="487">
        <f t="shared" si="955"/>
        <v>4.4826430274135909E-2</v>
      </c>
      <c r="CY167" s="487">
        <f t="shared" si="955"/>
        <v>0.27371036767751122</v>
      </c>
      <c r="CZ167" s="487">
        <f t="shared" si="955"/>
        <v>-2.2166089016820489E-2</v>
      </c>
      <c r="DA167" s="487">
        <f t="shared" si="955"/>
        <v>0.49509329285845127</v>
      </c>
      <c r="DB167" s="487">
        <f t="shared" si="955"/>
        <v>9.4473144030106067</v>
      </c>
      <c r="DC167" s="487">
        <f t="shared" si="955"/>
        <v>0.26339011056619022</v>
      </c>
      <c r="DD167" s="487">
        <f t="shared" si="955"/>
        <v>0.18330576654408803</v>
      </c>
      <c r="DE167" s="487">
        <f t="shared" si="955"/>
        <v>0.35749656121045392</v>
      </c>
      <c r="DF167" s="487">
        <f t="shared" si="955"/>
        <v>0.41345818308712357</v>
      </c>
      <c r="DG167" s="487">
        <f t="shared" si="955"/>
        <v>0.14909428041648831</v>
      </c>
      <c r="DH167" s="487">
        <f t="shared" si="955"/>
        <v>0.29998090212142348</v>
      </c>
      <c r="DI167" s="487">
        <f t="shared" si="955"/>
        <v>0.2738382729601172</v>
      </c>
      <c r="DJ167" s="487">
        <f t="shared" si="955"/>
        <v>0.27273051351977595</v>
      </c>
      <c r="DK167" s="487">
        <f t="shared" si="955"/>
        <v>0.15795368329780723</v>
      </c>
      <c r="DL167" s="487">
        <f t="shared" si="955"/>
        <v>-0.62438672727636813</v>
      </c>
      <c r="DM167" s="487">
        <f t="shared" si="955"/>
        <v>-0.86072603794720992</v>
      </c>
      <c r="DN167" s="487">
        <f t="shared" si="955"/>
        <v>-0.51263200982398693</v>
      </c>
      <c r="DO167" s="487">
        <f t="shared" si="955"/>
        <v>-0.80888511680325015</v>
      </c>
      <c r="DP167" s="487">
        <f t="shared" si="955"/>
        <v>-0.76400499402887845</v>
      </c>
      <c r="DQ167" s="487">
        <f t="shared" si="955"/>
        <v>-0.74967792365705022</v>
      </c>
      <c r="DR167" s="487">
        <f t="shared" si="955"/>
        <v>-0.71871785376290998</v>
      </c>
      <c r="DS167" s="487">
        <f t="shared" ref="DS167:EC167" si="956">DS166/DG166-1</f>
        <v>-0.72256494917021463</v>
      </c>
      <c r="DT167" s="487">
        <f t="shared" si="956"/>
        <v>-0.85331594411464895</v>
      </c>
      <c r="DU167" s="487">
        <f t="shared" si="956"/>
        <v>-0.38580743379100357</v>
      </c>
      <c r="DV167" s="487">
        <f t="shared" si="956"/>
        <v>-0.61675816480869416</v>
      </c>
      <c r="DW167" s="487">
        <f t="shared" si="956"/>
        <v>-0.71759071479829029</v>
      </c>
      <c r="DX167" s="487">
        <f t="shared" si="956"/>
        <v>0.20467025643759662</v>
      </c>
      <c r="DY167" s="487">
        <f t="shared" si="956"/>
        <v>0.85760965187884897</v>
      </c>
      <c r="DZ167" s="487">
        <f t="shared" si="956"/>
        <v>-0.53372975878519113</v>
      </c>
      <c r="EA167" s="487">
        <f t="shared" si="956"/>
        <v>0.15703261502620847</v>
      </c>
      <c r="EB167" s="487">
        <f t="shared" si="956"/>
        <v>-0.60322024151811382</v>
      </c>
      <c r="EC167" s="487">
        <f t="shared" si="956"/>
        <v>2.4399467992829473</v>
      </c>
      <c r="ED167" s="487">
        <f t="shared" ref="ED167:EJ167" si="957">ED166/DR166-1</f>
        <v>-0.53744880046810994</v>
      </c>
      <c r="EE167" s="487">
        <f t="shared" si="957"/>
        <v>-4.5993467853787218E-2</v>
      </c>
      <c r="EF167" s="487">
        <f t="shared" si="957"/>
        <v>8.9933571793561207E-3</v>
      </c>
      <c r="EG167" s="487">
        <f t="shared" si="957"/>
        <v>-0.30328539693674728</v>
      </c>
      <c r="EH167" s="487">
        <f t="shared" si="957"/>
        <v>-0.3371459894025215</v>
      </c>
      <c r="EI167" s="487">
        <f t="shared" si="957"/>
        <v>-6.0487212064298856E-2</v>
      </c>
      <c r="EJ167" s="487">
        <f t="shared" si="957"/>
        <v>-0.17627013630731103</v>
      </c>
      <c r="EK167" s="487">
        <f t="shared" ref="EK167:FN167" si="958">EK166/DY166-1</f>
        <v>0.16561802313781193</v>
      </c>
      <c r="EL167" s="487">
        <f t="shared" si="958"/>
        <v>0.22285467252683921</v>
      </c>
      <c r="EM167" s="487">
        <f t="shared" si="958"/>
        <v>-0.1803938840999183</v>
      </c>
      <c r="EN167" s="487">
        <f t="shared" si="958"/>
        <v>3883.0579710144925</v>
      </c>
      <c r="EO167" s="487">
        <f t="shared" si="958"/>
        <v>-0.15144485349740278</v>
      </c>
      <c r="EP167" s="487">
        <f t="shared" si="958"/>
        <v>3.0781151170145478</v>
      </c>
      <c r="EQ167" s="487">
        <f t="shared" si="958"/>
        <v>1.180837593209211</v>
      </c>
      <c r="ER167" s="487">
        <f t="shared" si="958"/>
        <v>2.9857186265572775</v>
      </c>
      <c r="ES167" s="487">
        <f t="shared" si="958"/>
        <v>0.57241147843597906</v>
      </c>
      <c r="ET167" s="487">
        <f t="shared" si="958"/>
        <v>1.6524064171122999</v>
      </c>
      <c r="EU167" s="487">
        <f t="shared" si="958"/>
        <v>1.609595484477893</v>
      </c>
      <c r="EV167" s="487">
        <f t="shared" si="958"/>
        <v>1.2498791167463601</v>
      </c>
      <c r="EW167" s="487">
        <f t="shared" si="958"/>
        <v>2.1308259330199086</v>
      </c>
      <c r="EX167" s="487">
        <f t="shared" si="958"/>
        <v>3.0387108178175817</v>
      </c>
      <c r="EY167" s="487">
        <f t="shared" si="958"/>
        <v>6.2252418240442191</v>
      </c>
      <c r="EZ167" s="487">
        <f t="shared" si="958"/>
        <v>-0.99765082089552237</v>
      </c>
      <c r="FA167" s="487">
        <f t="shared" si="958"/>
        <v>0.52531796029953637</v>
      </c>
      <c r="FB167" s="487">
        <f t="shared" si="958"/>
        <v>0.90663047692904208</v>
      </c>
      <c r="FC167" s="487">
        <f t="shared" si="958"/>
        <v>0.29669691626166617</v>
      </c>
      <c r="FD167" s="487">
        <f t="shared" si="958"/>
        <v>0.39178165739117188</v>
      </c>
      <c r="FE167" s="487">
        <f t="shared" si="958"/>
        <v>0.35165421558164356</v>
      </c>
      <c r="FF167" s="487">
        <f t="shared" si="958"/>
        <v>0.52835051546391743</v>
      </c>
      <c r="FG167" s="487">
        <f t="shared" si="958"/>
        <v>0.80936824080749825</v>
      </c>
      <c r="FH167" s="487">
        <f t="shared" si="958"/>
        <v>0.26355756142990172</v>
      </c>
      <c r="FI167" s="487">
        <f t="shared" si="958"/>
        <v>0.53864407408094017</v>
      </c>
      <c r="FJ167" s="487">
        <f t="shared" si="958"/>
        <v>0.11122620176526365</v>
      </c>
      <c r="FK167" s="487">
        <f t="shared" si="958"/>
        <v>-0.38538611925708699</v>
      </c>
      <c r="FL167" s="487">
        <f t="shared" si="958"/>
        <v>-2.1982909241081372E-2</v>
      </c>
      <c r="FM167" s="487">
        <f t="shared" si="958"/>
        <v>-6.4627573219040224E-2</v>
      </c>
      <c r="FN167" s="487">
        <f t="shared" si="958"/>
        <v>-0.17194067084248488</v>
      </c>
      <c r="FO167" s="487">
        <f t="shared" ref="FO167:FP167" si="959">FO166/FC166-1</f>
        <v>3.2919285560291112E-2</v>
      </c>
      <c r="FP167" s="487">
        <f t="shared" si="959"/>
        <v>0.31045501022494881</v>
      </c>
      <c r="FQ167" s="487">
        <f t="shared" ref="FQ167" si="960">FQ166/FE166-1</f>
        <v>0.10128701144887486</v>
      </c>
      <c r="FR167" s="487">
        <f t="shared" ref="FR167" si="961">FR166/FF166-1</f>
        <v>-2.4234346950987251E-2</v>
      </c>
      <c r="FS167" s="487">
        <f t="shared" ref="FS167" si="962">FS166/FG166-1</f>
        <v>-0.12564284558008643</v>
      </c>
      <c r="FT167" s="487">
        <f t="shared" ref="FT167" si="963">FT166/FH166-1</f>
        <v>0.54819140492119289</v>
      </c>
      <c r="FU167" s="487">
        <f t="shared" ref="FU167" si="964">FU166/FI166-1</f>
        <v>-0.18990071810689668</v>
      </c>
      <c r="FV167" s="487">
        <f t="shared" ref="FV167" si="965">FV166/FJ166-1</f>
        <v>7.3258149640929915E-2</v>
      </c>
      <c r="FW167" s="487">
        <f t="shared" ref="FW167" si="966">FW166/FK166-1</f>
        <v>0.39687094822370139</v>
      </c>
      <c r="FX167" s="487">
        <f t="shared" ref="FX167" si="967">FX166/FL166-1</f>
        <v>0.22131094293045761</v>
      </c>
      <c r="FY167" s="487">
        <f t="shared" ref="FY167" si="968">FY166/FM166-1</f>
        <v>0.11710798539274347</v>
      </c>
      <c r="FZ167" s="487">
        <f t="shared" ref="FZ167" si="969">FZ166/FN166-1</f>
        <v>3.2647848582094463E-2</v>
      </c>
      <c r="GA167" s="487">
        <f t="shared" ref="GA167:GE167" si="970">GA166/FO166-1</f>
        <v>0.16567657825444737</v>
      </c>
      <c r="GB167" s="487">
        <f t="shared" si="970"/>
        <v>0.11926822811441951</v>
      </c>
      <c r="GC167" s="487">
        <f t="shared" si="970"/>
        <v>6.6906608927572719E-2</v>
      </c>
      <c r="GD167" s="487">
        <f t="shared" si="970"/>
        <v>0.27800696864111507</v>
      </c>
      <c r="GE167" s="487">
        <f t="shared" si="970"/>
        <v>0.27474828033097398</v>
      </c>
      <c r="GF167" s="487"/>
      <c r="GG167" s="487"/>
    </row>
    <row r="168" spans="1:189">
      <c r="B168" s="313"/>
      <c r="C168" s="313"/>
      <c r="D168" s="773" t="s">
        <v>498</v>
      </c>
      <c r="E168" s="774" t="s">
        <v>110</v>
      </c>
      <c r="F168" s="763" t="e">
        <f>SUM(F87,F160,F110,F137)</f>
        <v>#REF!</v>
      </c>
      <c r="G168" s="763" t="e">
        <f>SUM(G87,G160,G110,G137)</f>
        <v>#REF!</v>
      </c>
      <c r="H168" s="763" t="e">
        <f>SUM(H87,H160,H110,H137)</f>
        <v>#REF!</v>
      </c>
      <c r="I168" s="763" t="e">
        <f>SUM(I87,I160,I110,I137)</f>
        <v>#REF!</v>
      </c>
      <c r="J168" s="763" t="e">
        <f>SUM(J87,J160,J110,J137)</f>
        <v>#REF!</v>
      </c>
      <c r="K168" s="763"/>
      <c r="L168" s="763"/>
      <c r="M168" s="763"/>
      <c r="N168" s="763"/>
      <c r="O168" s="763"/>
      <c r="P168" s="763"/>
      <c r="Q168" s="763"/>
      <c r="R168" s="763"/>
      <c r="S168" s="763"/>
      <c r="T168" s="763"/>
      <c r="U168" s="763"/>
      <c r="V168" s="763"/>
      <c r="W168" s="763"/>
      <c r="X168" s="763"/>
      <c r="Y168" s="763"/>
      <c r="Z168" s="763"/>
      <c r="AA168" s="763"/>
      <c r="AB168" s="763"/>
      <c r="AC168" s="763"/>
      <c r="AD168" s="763"/>
      <c r="AE168" s="763"/>
      <c r="AF168" s="763"/>
      <c r="AG168" s="763"/>
      <c r="AH168" s="763"/>
      <c r="AI168" s="763"/>
      <c r="AJ168" s="763"/>
      <c r="AK168" s="763"/>
      <c r="AL168" s="763"/>
      <c r="AM168" s="763"/>
      <c r="AN168" s="763"/>
      <c r="AO168" s="763"/>
      <c r="AP168" s="763"/>
      <c r="AQ168" s="763"/>
      <c r="AR168" s="763"/>
      <c r="AS168" s="763"/>
      <c r="AT168" s="763"/>
      <c r="AU168" s="763"/>
      <c r="AV168" s="763"/>
      <c r="AW168" s="763"/>
      <c r="AX168" s="763"/>
      <c r="AY168" s="763"/>
      <c r="AZ168" s="763"/>
      <c r="BA168" s="763"/>
      <c r="BB168" s="763"/>
      <c r="BC168" s="763"/>
      <c r="BD168" s="763"/>
      <c r="BE168" s="763"/>
      <c r="BF168" s="763"/>
      <c r="BG168" s="763"/>
      <c r="BH168" s="763"/>
      <c r="BI168" s="764"/>
      <c r="BJ168" s="764"/>
      <c r="BK168" s="764"/>
      <c r="BL168" s="764"/>
      <c r="BM168" s="764"/>
      <c r="BN168" s="764"/>
      <c r="BO168" s="766"/>
      <c r="BP168" s="765"/>
      <c r="BQ168" s="765"/>
      <c r="BR168" s="765"/>
      <c r="BS168" s="765"/>
      <c r="BT168" s="765"/>
      <c r="BU168" s="765"/>
      <c r="BV168" s="765"/>
      <c r="BW168" s="765"/>
      <c r="BX168" s="765"/>
      <c r="BY168" s="765"/>
      <c r="BZ168" s="765">
        <f>INDEX(Dart!$A$1:$W$168,BZ$5,$C26)</f>
        <v>40.512</v>
      </c>
      <c r="CA168" s="766">
        <f>INDEX(Dart!$A$1:$W$168,CA$5,$C26)</f>
        <v>39.526000000000003</v>
      </c>
      <c r="CB168" s="765">
        <f>INDEX(Dart!$A$1:$W$168,CB$5,$C26)</f>
        <v>36.073</v>
      </c>
      <c r="CC168" s="765">
        <f>INDEX(Dart!$A$1:$W$168,CC$5,$C26)</f>
        <v>35.713999999999999</v>
      </c>
      <c r="CD168" s="765">
        <f>INDEX(Dart!$A$1:$W$168,CD$5,$C26)</f>
        <v>38.976999999999997</v>
      </c>
      <c r="CE168" s="765">
        <f>INDEX(Dart!$A$1:$W$168,CE$5,$C26)</f>
        <v>31.811</v>
      </c>
      <c r="CF168" s="765">
        <f>INDEX(Dart!$A$1:$W$168,CF$5,$C26)</f>
        <v>46.981999999999999</v>
      </c>
      <c r="CG168" s="765">
        <f>INDEX(Dart!$A$1:$W$168,CG$5,$C26)</f>
        <v>48.610999999999997</v>
      </c>
      <c r="CH168" s="765">
        <f>INDEX(Dart!$A$1:$W$168,CH$5,$C26)</f>
        <v>49.959000000000003</v>
      </c>
      <c r="CI168" s="765">
        <f>INDEX(Dart!$A$1:$W$168,CI$5,$C26)</f>
        <v>47.220999999999997</v>
      </c>
      <c r="CJ168" s="765">
        <f>INDEX(Dart!$A$1:$W$168,CJ$5,$C26)</f>
        <v>50.822000000000003</v>
      </c>
      <c r="CK168" s="765">
        <f>INDEX(Dart!$A$1:$W$168,CK$5,$C26)</f>
        <v>48.631999999999998</v>
      </c>
      <c r="CL168" s="765">
        <f>INDEX(Dart!$A$1:$W$168,CL$5,$C26)</f>
        <v>49.875999999999998</v>
      </c>
      <c r="CM168" s="765">
        <f>INDEX(Dart!$A$1:$W$168,CM$5,$C26)</f>
        <v>39.920999999999999</v>
      </c>
      <c r="CN168" s="765">
        <f>INDEX(Dart!$A$1:$W$168,CN$5,$C26)</f>
        <v>47.63</v>
      </c>
      <c r="CO168" s="765">
        <f>INDEX(Dart!$A$1:$W$168,CO$5,$C26)</f>
        <v>35.493000000000002</v>
      </c>
      <c r="CP168" s="765">
        <f>INDEX(Dart!$A$1:$W$168,CP$5,$C26)</f>
        <v>47.418999999999997</v>
      </c>
      <c r="CQ168" s="765">
        <f>INDEX(Dart!$A$1:$W$168,CQ$5,$C26)</f>
        <v>53.935000000000002</v>
      </c>
      <c r="CR168" s="765">
        <f>INDEX(Dart!$A$1:$W$168,CR$5,$C26)</f>
        <v>58.279000000000003</v>
      </c>
      <c r="CS168" s="765">
        <f>INDEX(Dart!$A$1:$W$168,CS$5,$C26)</f>
        <v>47.390999999999998</v>
      </c>
      <c r="CT168" s="765">
        <f>INDEX(Dart!$A$1:$W$168,CT$5,$C26)</f>
        <v>47.994999999999997</v>
      </c>
      <c r="CU168" s="765">
        <f>INDEX(Dart!$A$1:$W$168,CU$5,$C26)</f>
        <v>67.147999999999996</v>
      </c>
      <c r="CV168" s="765">
        <f>INDEX(Dart!$A$1:$W$168,CV$5,$C26)</f>
        <v>46.917000000000002</v>
      </c>
      <c r="CW168" s="765">
        <f>INDEX(Dart!$A$1:$W$168,CW$5,$C26)</f>
        <v>51.442</v>
      </c>
      <c r="CX168" s="765">
        <f>INDEX(Dart!$A$1:$W$168,CX$5,$C26)</f>
        <v>52.103000000000002</v>
      </c>
      <c r="CY168" s="765">
        <f>INDEX(Dart!$A$1:$W$168,CY$5,$C26)</f>
        <v>50.948</v>
      </c>
      <c r="CZ168" s="765">
        <f>INDEX(Dart!$A$1:$W$168,CZ$5,$C26)</f>
        <v>46.884999999999998</v>
      </c>
      <c r="DA168" s="765">
        <f>INDEX(Dart!$A$1:$W$168,DA$5,$C26)</f>
        <v>53.527000000000001</v>
      </c>
      <c r="DB168" s="765">
        <f>INDEX(Dart!$A$1:$W$168,DB$5,$C26)</f>
        <v>57.4</v>
      </c>
      <c r="DC168" s="765">
        <f>INDEX(Dart!$A$1:$W$168,DC$5,$C26)</f>
        <v>68.001999999999995</v>
      </c>
      <c r="DD168" s="765">
        <f>INDEX(Dart!$A$1:$W$168,DD$5,$C26)</f>
        <v>70.048000000000002</v>
      </c>
      <c r="DE168" s="765">
        <f>INDEX(Dart!$A$1:$W$168,DE$5,$C26)</f>
        <v>65.736000000000004</v>
      </c>
      <c r="DF168" s="765">
        <f>INDEX(Dart!$A$1:$W$168,DF$5,$C26)</f>
        <v>68.936999999999998</v>
      </c>
      <c r="DG168" s="765">
        <f>INDEX(Dart!$A$1:$W$168,DG$5,$C26)</f>
        <v>76.584000000000003</v>
      </c>
      <c r="DH168" s="765">
        <f>INDEX(Dart!$A$1:$W$168,DH$5,$C26)</f>
        <v>62.774000000000001</v>
      </c>
      <c r="DI168" s="765">
        <f>INDEX(Dart!$A$1:$W$168,DI$5,$C26)</f>
        <v>66.352000000000004</v>
      </c>
      <c r="DJ168" s="765">
        <f>INDEX(Dart!$A$1:$W$168,DJ$5,$C26)</f>
        <v>67.492999999999995</v>
      </c>
      <c r="DK168" s="765">
        <f>INDEX(Dart!$A$1:$W$168,DK$5,$C26)</f>
        <v>60.261000000000003</v>
      </c>
      <c r="DL168" s="765">
        <f>INDEX(Dart!$A$1:$W$168,DL$5,$C26)</f>
        <v>17.626999999999999</v>
      </c>
      <c r="DM168" s="765">
        <f>INDEX(Dart!$A$1:$W$168,DM$5,$C26)</f>
        <v>6.9370000000000003</v>
      </c>
      <c r="DN168" s="765">
        <f>INDEX(Dart!$A$1:$W$168,DN$5,$C26)</f>
        <v>27.283000000000001</v>
      </c>
      <c r="DO168" s="765">
        <f>INDEX(Dart!$A$1:$W$168,DO$5,$C26)</f>
        <v>12.041</v>
      </c>
      <c r="DP168" s="765">
        <f>INDEX(Dart!$A$1:$W$168,DP$5,$C26)</f>
        <v>15.4</v>
      </c>
      <c r="DQ168" s="765">
        <f>INDEX(Dart!$A$1:$W$168,DQ$5,$C26)</f>
        <v>15.397</v>
      </c>
      <c r="DR168" s="765">
        <f>INDEX(Dart!$A$1:$W$168,DR$5,$C26)</f>
        <v>18.709</v>
      </c>
      <c r="DS168" s="765">
        <f>INDEX(Dart!$A$1:$W$168,DS$5,$C26)</f>
        <v>20.398</v>
      </c>
      <c r="DT168" s="765">
        <f>INDEX(Dart!$A$1:$W$168,DT$5,$C26)</f>
        <v>7985</v>
      </c>
      <c r="DU168" s="765">
        <f>INDEX(Dart!$A$1:$W$168,DU$5,$C26)</f>
        <v>41.366999999999997</v>
      </c>
      <c r="DV168" s="765">
        <f>INDEX(Dart!$A$1:$W$168,DV$5,$C26)</f>
        <v>25.565999999999999</v>
      </c>
      <c r="DW168" s="765">
        <f>INDEX(Dart!$A$1:$W$168,DW$5,$C26)</f>
        <v>16.039000000000001</v>
      </c>
      <c r="DX168" s="765">
        <f>INDEX(Dart!$A$1:$W$168,DX$5,$C26)</f>
        <v>20.535</v>
      </c>
      <c r="DY168" s="765">
        <f>INDEX(Dart!$A$1:$W$168,DY$5,$C26)</f>
        <v>13.002000000000001</v>
      </c>
      <c r="DZ168" s="765">
        <f>INDEX(Dart!$A$1:$W$168,DZ$5,$C26)</f>
        <v>11.917999999999999</v>
      </c>
      <c r="EA168" s="765">
        <f>INDEX(Dart!$A$1:$W$168,EA$5,$C26)</f>
        <v>13.744</v>
      </c>
      <c r="EB168" s="765">
        <f>INDEX(Dart!$A$1:$W$168,EB$5,$C26)</f>
        <v>4.9850000000000003</v>
      </c>
      <c r="EC168" s="765">
        <f>INDEX(Dart!$A$1:$W$168,EC$5,$C26)</f>
        <v>57.491</v>
      </c>
      <c r="ED168" s="765">
        <f>INDEX(Dart!$A$1:$W$168,ED$5,$C26)</f>
        <v>7.7679999999999998</v>
      </c>
      <c r="EE168" s="765">
        <f>INDEX(Dart!$A$1:$W$168,EE$5,$C26)</f>
        <v>19.623000000000001</v>
      </c>
      <c r="EF168" s="765">
        <f>INDEX(Dart!$A$1:$W$168,EF$5,$C26)</f>
        <v>8.0150000000000006</v>
      </c>
      <c r="EG168" s="765">
        <f>INDEX(Dart!$A$1:$W$168,EG$5,$C26)</f>
        <v>27.87</v>
      </c>
      <c r="EH168" s="765">
        <f>INDEX(Dart!$A$1:$W$168,EH$5,$C26)</f>
        <v>16.172999999999998</v>
      </c>
      <c r="EI168" s="765">
        <f>INDEX(Dart!$A$1:$W$168,EI$5,$C26)</f>
        <v>15.31</v>
      </c>
      <c r="EJ168" s="765">
        <f>INDEX(Dart!$A$1:$W$168,EJ$5,$C26)</f>
        <v>16.494</v>
      </c>
      <c r="EK168" s="765">
        <f>INDEX(Dart!$A$1:$W$168,EK$5,$C26)</f>
        <v>14.912000000000001</v>
      </c>
      <c r="EL168" s="765">
        <f>INDEX(Dart!$A$1:$W$168,EL$5,$C26)</f>
        <v>14.811999999999999</v>
      </c>
      <c r="EM168" s="765">
        <f>INDEX(Dart!$A$1:$W$168,EM$5,$C26)</f>
        <v>10.448</v>
      </c>
      <c r="EN168" s="765">
        <f>INDEX(Dart!$A$1:$W$168,EN$5,$C26)</f>
        <v>24345</v>
      </c>
      <c r="EO168" s="765">
        <f>INDEX(Dart!$A$1:$W$168,EO$5,$C26)</f>
        <v>47.816000000000003</v>
      </c>
      <c r="EP168" s="765">
        <f>INDEX(Dart!$A$1:$W$168,EP$5,$C26)</f>
        <v>35.472000000000001</v>
      </c>
      <c r="EQ168" s="765">
        <f>INDEX(Dart!$A$1:$W$168,EQ$5,$C26)</f>
        <v>43.103999999999999</v>
      </c>
      <c r="ER168" s="765">
        <f>INDEX(Dart!$A$1:$W$168,ER$5,$C26)</f>
        <v>35.665999999999997</v>
      </c>
      <c r="ES168" s="765">
        <f>INDEX(Dart!$A$1:$W$168,ES$5,$C26)</f>
        <v>43.863999999999997</v>
      </c>
      <c r="ET168" s="765">
        <f>INDEX(Dart!$A$1:$W$168,ET$5,$C26)</f>
        <v>44.584000000000003</v>
      </c>
      <c r="EU168" s="765">
        <f>INDEX(Dart!$A$1:$W$168,EU$5,$C26)</f>
        <v>42.029000000000003</v>
      </c>
      <c r="EV168" s="765">
        <f>INDEX(Dart!$A$1:$W$168,EV$5,$C26)</f>
        <v>38.249000000000002</v>
      </c>
      <c r="EW168" s="765">
        <f>INDEX(Dart!$A$1:$W$168,EW$5,$C26)</f>
        <v>50.121000000000002</v>
      </c>
      <c r="EX168" s="765">
        <f>INDEX(Dart!$A$1:$W$168,EX$5,$C26)</f>
        <v>64.11</v>
      </c>
      <c r="EY168" s="765">
        <f>INDEX(Dart!$A$1:$W$168,EY$5,$C26)</f>
        <v>89.852999999999994</v>
      </c>
      <c r="EZ168" s="765">
        <f>INDEX(Dart!$A$1:$W$168,EZ$5,$C26)</f>
        <v>59.106999999999999</v>
      </c>
      <c r="FA168" s="765">
        <f>INDEX(Dart!$A$1:$W$168,FA$5,$C26)</f>
        <v>72.552999999999997</v>
      </c>
      <c r="FB168" s="765">
        <f>INDEX(Dart!$A$1:$W$168,FB$5,$C26)</f>
        <v>69.367999999999995</v>
      </c>
      <c r="FC168" s="765">
        <f>INDEX(Dart!$A$1:$W$168,FC$5,$C26)</f>
        <v>56.491999999999997</v>
      </c>
      <c r="FD168" s="765">
        <f>INDEX(Dart!$A$1:$W$168,FD$5,$C26)</f>
        <v>50.287999999999997</v>
      </c>
      <c r="FE168" s="765">
        <f>INDEX(Dart!$A$1:$W$168,FE$5,$C26)</f>
        <v>58.871000000000002</v>
      </c>
      <c r="FF168" s="765">
        <f>INDEX(Dart!$A$1:$W$168,FF$5,$C26)</f>
        <v>68.656999999999996</v>
      </c>
      <c r="FG168" s="765">
        <f>INDEX(Dart!$A$1:$W$168,FG$5,$C26)</f>
        <v>75.784999999999997</v>
      </c>
      <c r="FH168" s="765">
        <f>INDEX(Dart!$A$1:$W$168,FH$5,$C26)</f>
        <v>48.895000000000003</v>
      </c>
      <c r="FI168" s="765">
        <f>INDEX(Dart!$A$1:$W$168,FI$5,$C26)</f>
        <v>78.186000000000007</v>
      </c>
      <c r="FJ168" s="765">
        <f>INDEX(Dart!$A$1:$W$168,FJ$5,$C26)</f>
        <v>72.058999999999997</v>
      </c>
      <c r="FK168" s="765">
        <f>INDEX(Dart!$A$1:$W$168,FK$5,$C26)</f>
        <v>54.256</v>
      </c>
      <c r="FL168" s="765">
        <f>INDEX(Dart!$A$1:$W$168,FL$5,$C26)</f>
        <v>57.109000000000002</v>
      </c>
      <c r="FM168" s="765">
        <f>INDEX(Dart!$A$1:$W$168,FM$5,$C26)</f>
        <v>67.298000000000002</v>
      </c>
      <c r="FN168" s="765">
        <f>INDEX(Dart!$A$1:$W$168,FN$5,$C26)</f>
        <v>56.773000000000003</v>
      </c>
      <c r="FO168" s="765">
        <f>INDEX(Dart!$A$1:$W$170,FO$5,$C26)</f>
        <v>57.834000000000003</v>
      </c>
      <c r="FP168" s="765">
        <f>INDEX(Dart!$A$1:$W$2000,FP$5,$C26)</f>
        <v>67.323999999999998</v>
      </c>
      <c r="FQ168" s="765">
        <f>INDEX(Dart!$A$1:$W$2000,FQ$5,$C26)</f>
        <v>66</v>
      </c>
      <c r="FR168" s="765">
        <f>INDEX(Dart!$A$1:$W$2000,FR$5,$C26)</f>
        <v>67.096000000000004</v>
      </c>
      <c r="FS168" s="765">
        <f>INDEX(Dart!$A$1:$W$2000,FS$5,$C26)</f>
        <v>65.953000000000003</v>
      </c>
      <c r="FT168" s="765">
        <f>INDEX(Dart!$A$1:$W$2000,FT$5,$C26)</f>
        <v>77.850999999999999</v>
      </c>
      <c r="FU168" s="765">
        <f>INDEX(Dart!$A$1:$W$2000,FU$5,$C26)</f>
        <v>63.645000000000003</v>
      </c>
      <c r="FV168" s="765">
        <f>INDEX(Dart!$A$1:$W$2000,FV$5,$C26)</f>
        <v>77.076999999999998</v>
      </c>
      <c r="FW168" s="765">
        <f>INDEX(Dart!$A$1:$W$2000,FW$5,$C26)</f>
        <v>76.040000000000006</v>
      </c>
      <c r="FX168" s="765">
        <f>INDEX(Dart!$A$1:$W$2000,FX$5,$C26)</f>
        <v>70.921999999999997</v>
      </c>
      <c r="FY168" s="765">
        <f>INDEX(Dart!$A$1:$W$2000,FY$5,$C26)</f>
        <v>76.007000000000005</v>
      </c>
      <c r="FZ168" s="765">
        <f>INDEX(Dart!$A$1:$W$2000,FZ$5,$C26)</f>
        <v>58.055999999999997</v>
      </c>
      <c r="GA168" s="765">
        <f>INDEX(Dart!$A$1:$W$2000,GA$5,$C26)</f>
        <v>67.733999999999995</v>
      </c>
      <c r="GB168" s="765">
        <f>INDEX(Dart!$A$1:$W$2000,GB$5,$C26)</f>
        <v>76.352000000000004</v>
      </c>
      <c r="GC168" s="765">
        <f>INDEX(Dart!$A$1:$W$2000,GC$5,$C26)</f>
        <v>69.822000000000003</v>
      </c>
      <c r="GD168" s="765">
        <f>INDEX(Dart!$A$1:$W$2000,GD$5,$C26)</f>
        <v>86.718999999999994</v>
      </c>
      <c r="GE168" s="765">
        <f>INDEX(Dart!$A$1:$W$2000,GE$5,$C26)</f>
        <v>84.98</v>
      </c>
      <c r="GF168" s="765"/>
      <c r="GG168" s="765"/>
    </row>
    <row r="169" spans="1:189">
      <c r="B169" s="313"/>
      <c r="C169" s="313"/>
      <c r="D169" s="188" t="s">
        <v>97</v>
      </c>
      <c r="E169" s="188" t="s">
        <v>98</v>
      </c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487"/>
      <c r="BJ169" s="487"/>
      <c r="BK169" s="487"/>
      <c r="BL169" s="487"/>
      <c r="BM169" s="487"/>
      <c r="BN169" s="487"/>
      <c r="BO169" s="736"/>
      <c r="BP169" s="487"/>
      <c r="BQ169" s="487"/>
      <c r="BR169" s="487"/>
      <c r="BS169" s="487"/>
      <c r="BT169" s="487"/>
      <c r="BU169" s="487"/>
      <c r="BV169" s="487"/>
      <c r="BW169" s="487"/>
      <c r="BX169" s="487"/>
      <c r="BY169" s="487"/>
      <c r="BZ169" s="487" t="e">
        <f t="shared" ref="BZ169:DR169" si="971">BZ168/BN168-1</f>
        <v>#DIV/0!</v>
      </c>
      <c r="CA169" s="736" t="e">
        <f t="shared" si="971"/>
        <v>#DIV/0!</v>
      </c>
      <c r="CB169" s="487" t="e">
        <f t="shared" si="971"/>
        <v>#DIV/0!</v>
      </c>
      <c r="CC169" s="487" t="e">
        <f t="shared" si="971"/>
        <v>#DIV/0!</v>
      </c>
      <c r="CD169" s="487" t="e">
        <f t="shared" si="971"/>
        <v>#DIV/0!</v>
      </c>
      <c r="CE169" s="487" t="e">
        <f t="shared" si="971"/>
        <v>#DIV/0!</v>
      </c>
      <c r="CF169" s="487" t="e">
        <f t="shared" si="971"/>
        <v>#DIV/0!</v>
      </c>
      <c r="CG169" s="487" t="e">
        <f t="shared" si="971"/>
        <v>#DIV/0!</v>
      </c>
      <c r="CH169" s="487" t="e">
        <f t="shared" si="971"/>
        <v>#DIV/0!</v>
      </c>
      <c r="CI169" s="487" t="e">
        <f t="shared" si="971"/>
        <v>#DIV/0!</v>
      </c>
      <c r="CJ169" s="487" t="e">
        <f t="shared" si="971"/>
        <v>#DIV/0!</v>
      </c>
      <c r="CK169" s="487" t="e">
        <f t="shared" si="971"/>
        <v>#DIV/0!</v>
      </c>
      <c r="CL169" s="487">
        <f t="shared" si="971"/>
        <v>0.23114139020537117</v>
      </c>
      <c r="CM169" s="487">
        <f t="shared" si="971"/>
        <v>9.9934220513078209E-3</v>
      </c>
      <c r="CN169" s="487">
        <f t="shared" si="971"/>
        <v>0.32037812214121364</v>
      </c>
      <c r="CO169" s="487">
        <f t="shared" si="971"/>
        <v>-6.1880495043958872E-3</v>
      </c>
      <c r="CP169" s="487">
        <f t="shared" si="971"/>
        <v>0.2165892705954795</v>
      </c>
      <c r="CQ169" s="487">
        <f t="shared" si="971"/>
        <v>0.69548269466536738</v>
      </c>
      <c r="CR169" s="487">
        <f t="shared" si="971"/>
        <v>0.24045379081350315</v>
      </c>
      <c r="CS169" s="487">
        <f t="shared" si="971"/>
        <v>-2.5097200222171878E-2</v>
      </c>
      <c r="CT169" s="487">
        <f t="shared" si="971"/>
        <v>-3.931223603354761E-2</v>
      </c>
      <c r="CU169" s="487">
        <f t="shared" si="971"/>
        <v>0.42199445162110072</v>
      </c>
      <c r="CV169" s="487">
        <f t="shared" si="971"/>
        <v>-7.683680295934836E-2</v>
      </c>
      <c r="CW169" s="487">
        <f t="shared" si="971"/>
        <v>5.7780885013982708E-2</v>
      </c>
      <c r="CX169" s="487">
        <f t="shared" si="971"/>
        <v>4.4650733819873389E-2</v>
      </c>
      <c r="CY169" s="487">
        <f t="shared" si="971"/>
        <v>0.27622053555772652</v>
      </c>
      <c r="CZ169" s="487">
        <f t="shared" si="971"/>
        <v>-1.5641402477430288E-2</v>
      </c>
      <c r="DA169" s="487">
        <f t="shared" si="971"/>
        <v>0.50810018876961638</v>
      </c>
      <c r="DB169" s="487">
        <f t="shared" si="971"/>
        <v>0.21048524852907069</v>
      </c>
      <c r="DC169" s="487">
        <f t="shared" si="971"/>
        <v>0.26081394270881608</v>
      </c>
      <c r="DD169" s="487">
        <f t="shared" si="971"/>
        <v>0.20194238061737502</v>
      </c>
      <c r="DE169" s="487">
        <f t="shared" si="971"/>
        <v>0.38709881623093012</v>
      </c>
      <c r="DF169" s="487">
        <f t="shared" si="971"/>
        <v>0.43633711844983858</v>
      </c>
      <c r="DG169" s="487">
        <f t="shared" si="971"/>
        <v>0.14052540656460377</v>
      </c>
      <c r="DH169" s="487">
        <f t="shared" si="971"/>
        <v>0.33797983673295384</v>
      </c>
      <c r="DI169" s="487">
        <f t="shared" si="971"/>
        <v>0.28984098596477592</v>
      </c>
      <c r="DJ169" s="487">
        <f t="shared" si="971"/>
        <v>0.29537646584649613</v>
      </c>
      <c r="DK169" s="487">
        <f t="shared" si="971"/>
        <v>0.18279422155923686</v>
      </c>
      <c r="DL169" s="487">
        <f t="shared" si="971"/>
        <v>-0.6240375386584196</v>
      </c>
      <c r="DM169" s="487">
        <f t="shared" si="971"/>
        <v>-0.87040185327031216</v>
      </c>
      <c r="DN169" s="487">
        <f t="shared" si="971"/>
        <v>-0.52468641114982573</v>
      </c>
      <c r="DO169" s="487">
        <f t="shared" si="971"/>
        <v>-0.82293167848004467</v>
      </c>
      <c r="DP169" s="487">
        <f t="shared" si="971"/>
        <v>-0.78015075376884424</v>
      </c>
      <c r="DQ169" s="487">
        <f t="shared" si="971"/>
        <v>-0.76577522210052329</v>
      </c>
      <c r="DR169" s="487">
        <f t="shared" si="971"/>
        <v>-0.72860727910991196</v>
      </c>
      <c r="DS169" s="487">
        <f t="shared" ref="DS169:EC169" si="972">DS168/DG168-1</f>
        <v>-0.7336519377415649</v>
      </c>
      <c r="DT169" s="487">
        <f t="shared" si="972"/>
        <v>126.20234491987128</v>
      </c>
      <c r="DU169" s="487">
        <f t="shared" si="972"/>
        <v>-0.3765523269833615</v>
      </c>
      <c r="DV169" s="487">
        <f t="shared" si="972"/>
        <v>-0.62120516201680176</v>
      </c>
      <c r="DW169" s="487">
        <f t="shared" si="972"/>
        <v>-0.73384112444201055</v>
      </c>
      <c r="DX169" s="487">
        <f t="shared" si="972"/>
        <v>0.1649741873262609</v>
      </c>
      <c r="DY169" s="487">
        <f t="shared" si="972"/>
        <v>0.87429724664840713</v>
      </c>
      <c r="DZ169" s="487">
        <f t="shared" si="972"/>
        <v>-0.56317120551259037</v>
      </c>
      <c r="EA169" s="487">
        <f t="shared" si="972"/>
        <v>0.14143343576114931</v>
      </c>
      <c r="EB169" s="487">
        <f t="shared" si="972"/>
        <v>-0.67629870129870129</v>
      </c>
      <c r="EC169" s="487">
        <f t="shared" si="972"/>
        <v>2.7339092030915113</v>
      </c>
      <c r="ED169" s="487">
        <f t="shared" ref="ED169:EJ169" si="973">ED168/DR168-1</f>
        <v>-0.58479875995510189</v>
      </c>
      <c r="EE169" s="487">
        <f t="shared" si="973"/>
        <v>-3.7993920972644313E-2</v>
      </c>
      <c r="EF169" s="487">
        <f t="shared" si="973"/>
        <v>-0.99899624295554168</v>
      </c>
      <c r="EG169" s="487">
        <f t="shared" si="973"/>
        <v>-0.32627456668358834</v>
      </c>
      <c r="EH169" s="487">
        <f t="shared" si="973"/>
        <v>-0.36740201830556207</v>
      </c>
      <c r="EI169" s="487">
        <f t="shared" si="973"/>
        <v>-4.5451711453332599E-2</v>
      </c>
      <c r="EJ169" s="487">
        <f t="shared" si="973"/>
        <v>-0.19678597516435359</v>
      </c>
      <c r="EK169" s="487">
        <f t="shared" ref="EK169:FN169" si="974">EK168/DY168-1</f>
        <v>0.14690047684971552</v>
      </c>
      <c r="EL169" s="487">
        <f t="shared" si="974"/>
        <v>0.2428259775130055</v>
      </c>
      <c r="EM169" s="487">
        <f t="shared" si="974"/>
        <v>-0.23981373690337593</v>
      </c>
      <c r="EN169" s="487">
        <f t="shared" si="974"/>
        <v>4882.6509528585757</v>
      </c>
      <c r="EO169" s="487">
        <f t="shared" si="974"/>
        <v>-0.16828721017202686</v>
      </c>
      <c r="EP169" s="487">
        <f t="shared" si="974"/>
        <v>3.5664263645726058</v>
      </c>
      <c r="EQ169" s="487">
        <f t="shared" si="974"/>
        <v>1.1966060235438003</v>
      </c>
      <c r="ER169" s="487">
        <f t="shared" si="974"/>
        <v>3.4499064254522764</v>
      </c>
      <c r="ES169" s="487">
        <f t="shared" si="974"/>
        <v>0.57387872264083217</v>
      </c>
      <c r="ET169" s="487">
        <f t="shared" si="974"/>
        <v>1.7566932541890812</v>
      </c>
      <c r="EU169" s="487">
        <f t="shared" si="974"/>
        <v>1.745199216198563</v>
      </c>
      <c r="EV169" s="487">
        <f t="shared" si="974"/>
        <v>1.3189644719291866</v>
      </c>
      <c r="EW169" s="487">
        <f t="shared" si="974"/>
        <v>2.3611185622317596</v>
      </c>
      <c r="EX169" s="487">
        <f t="shared" si="974"/>
        <v>3.3282473669997303</v>
      </c>
      <c r="EY169" s="487">
        <f t="shared" si="974"/>
        <v>7.6000191424196011</v>
      </c>
      <c r="EZ169" s="487">
        <f t="shared" si="974"/>
        <v>-0.99757210926268225</v>
      </c>
      <c r="FA169" s="487">
        <f t="shared" si="974"/>
        <v>0.51733729295633246</v>
      </c>
      <c r="FB169" s="487">
        <f t="shared" si="974"/>
        <v>0.95557059088858787</v>
      </c>
      <c r="FC169" s="487">
        <f t="shared" si="974"/>
        <v>0.31059762435040827</v>
      </c>
      <c r="FD169" s="487">
        <f t="shared" si="974"/>
        <v>0.40997027981831446</v>
      </c>
      <c r="FE169" s="487">
        <f t="shared" si="974"/>
        <v>0.34212566113441567</v>
      </c>
      <c r="FF169" s="487">
        <f t="shared" si="974"/>
        <v>0.53994706621209376</v>
      </c>
      <c r="FG169" s="487">
        <f t="shared" si="974"/>
        <v>0.80315972304837113</v>
      </c>
      <c r="FH169" s="487">
        <f t="shared" si="974"/>
        <v>0.27833407409344035</v>
      </c>
      <c r="FI169" s="487">
        <f t="shared" si="974"/>
        <v>0.55994493326150718</v>
      </c>
      <c r="FJ169" s="487">
        <f t="shared" si="974"/>
        <v>0.12399001715800972</v>
      </c>
      <c r="FK169" s="487">
        <f t="shared" si="974"/>
        <v>-0.39616929874350326</v>
      </c>
      <c r="FL169" s="487">
        <f t="shared" si="974"/>
        <v>-3.3803102847378419E-2</v>
      </c>
      <c r="FM169" s="487">
        <f t="shared" si="974"/>
        <v>-7.2429809932049616E-2</v>
      </c>
      <c r="FN169" s="487">
        <f t="shared" si="974"/>
        <v>-0.18156786991119811</v>
      </c>
      <c r="FO169" s="487">
        <f t="shared" ref="FO169:FP169" si="975">FO168/FC168-1</f>
        <v>2.3755576010762613E-2</v>
      </c>
      <c r="FP169" s="487">
        <f t="shared" si="975"/>
        <v>0.33876869233216667</v>
      </c>
      <c r="FQ169" s="487">
        <f t="shared" ref="FQ169" si="976">FQ168/FE168-1</f>
        <v>0.12109527611217752</v>
      </c>
      <c r="FR169" s="487">
        <f t="shared" ref="FR169" si="977">FR168/FF168-1</f>
        <v>-2.2736210437391602E-2</v>
      </c>
      <c r="FS169" s="487">
        <f t="shared" ref="FS169" si="978">FS168/FG168-1</f>
        <v>-0.12973543577225033</v>
      </c>
      <c r="FT169" s="487">
        <f t="shared" ref="FT169" si="979">FT168/FH168-1</f>
        <v>0.59220779220779218</v>
      </c>
      <c r="FU169" s="487">
        <f t="shared" ref="FU169" si="980">FU168/FI168-1</f>
        <v>-0.18597958713836238</v>
      </c>
      <c r="FV169" s="487">
        <f t="shared" ref="FV169" si="981">FV168/FJ168-1</f>
        <v>6.9637380479884659E-2</v>
      </c>
      <c r="FW169" s="487">
        <f t="shared" ref="FW169" si="982">FW168/FK168-1</f>
        <v>0.40150398112651153</v>
      </c>
      <c r="FX169" s="487">
        <f t="shared" ref="FX169" si="983">FX168/FL168-1</f>
        <v>0.24187080845400888</v>
      </c>
      <c r="FY169" s="487">
        <f t="shared" ref="FY169" si="984">FY168/FM168-1</f>
        <v>0.12940949210972108</v>
      </c>
      <c r="FZ169" s="487">
        <f t="shared" ref="FZ169" si="985">FZ168/FN168-1</f>
        <v>2.2598770542335167E-2</v>
      </c>
      <c r="GA169" s="487">
        <f t="shared" ref="GA169:GE169" si="986">GA168/FO168-1</f>
        <v>0.17117958294428859</v>
      </c>
      <c r="GB169" s="487">
        <f t="shared" si="986"/>
        <v>0.13409779573406233</v>
      </c>
      <c r="GC169" s="487">
        <f t="shared" si="986"/>
        <v>5.790909090909091E-2</v>
      </c>
      <c r="GD169" s="487">
        <f t="shared" si="986"/>
        <v>0.29246154763324173</v>
      </c>
      <c r="GE169" s="487">
        <f t="shared" si="986"/>
        <v>0.28849332100131919</v>
      </c>
      <c r="GF169" s="487"/>
      <c r="GG169" s="487"/>
    </row>
    <row r="170" spans="1:189">
      <c r="B170" s="313"/>
      <c r="C170" s="313"/>
      <c r="D170" s="775" t="s">
        <v>499</v>
      </c>
      <c r="E170" s="774" t="s">
        <v>111</v>
      </c>
      <c r="F170" s="763">
        <f>SUM(F88,F161,F111,F138)</f>
        <v>4644</v>
      </c>
      <c r="G170" s="763">
        <f>SUM(G88,G161,G111,G138)</f>
        <v>5344</v>
      </c>
      <c r="H170" s="763">
        <f>SUM(H88,H161,H111,H138)</f>
        <v>3918</v>
      </c>
      <c r="I170" s="763">
        <f>SUM(I88,I161,I111,I138)</f>
        <v>4785</v>
      </c>
      <c r="J170" s="763">
        <f>SUM(J88,J161,J111,J138)</f>
        <v>5290</v>
      </c>
      <c r="K170" s="763"/>
      <c r="L170" s="763"/>
      <c r="M170" s="763"/>
      <c r="N170" s="763"/>
      <c r="O170" s="763"/>
      <c r="P170" s="763"/>
      <c r="Q170" s="763"/>
      <c r="R170" s="763"/>
      <c r="S170" s="763"/>
      <c r="T170" s="763"/>
      <c r="U170" s="763"/>
      <c r="V170" s="763"/>
      <c r="W170" s="763"/>
      <c r="X170" s="763"/>
      <c r="Y170" s="763"/>
      <c r="Z170" s="763"/>
      <c r="AA170" s="763"/>
      <c r="AB170" s="763"/>
      <c r="AC170" s="763"/>
      <c r="AD170" s="763"/>
      <c r="AE170" s="763"/>
      <c r="AF170" s="763"/>
      <c r="AG170" s="763"/>
      <c r="AH170" s="763"/>
      <c r="AI170" s="763"/>
      <c r="AJ170" s="763"/>
      <c r="AK170" s="763"/>
      <c r="AL170" s="763"/>
      <c r="AM170" s="763"/>
      <c r="AN170" s="763"/>
      <c r="AO170" s="763"/>
      <c r="AP170" s="763"/>
      <c r="AQ170" s="763"/>
      <c r="AR170" s="763"/>
      <c r="AS170" s="763"/>
      <c r="AT170" s="763"/>
      <c r="AU170" s="763"/>
      <c r="AV170" s="763"/>
      <c r="AW170" s="763"/>
      <c r="AX170" s="763"/>
      <c r="AY170" s="763"/>
      <c r="AZ170" s="763"/>
      <c r="BA170" s="763"/>
      <c r="BB170" s="763"/>
      <c r="BC170" s="763"/>
      <c r="BD170" s="763"/>
      <c r="BE170" s="763"/>
      <c r="BF170" s="763"/>
      <c r="BG170" s="763"/>
      <c r="BH170" s="763"/>
      <c r="BI170" s="764"/>
      <c r="BJ170" s="764"/>
      <c r="BK170" s="764"/>
      <c r="BL170" s="764"/>
      <c r="BM170" s="764"/>
      <c r="BN170" s="764"/>
      <c r="BO170" s="766"/>
      <c r="BP170" s="765"/>
      <c r="BQ170" s="765"/>
      <c r="BR170" s="765"/>
      <c r="BS170" s="765"/>
      <c r="BT170" s="765"/>
      <c r="BU170" s="765"/>
      <c r="BV170" s="765"/>
      <c r="BW170" s="765"/>
      <c r="BX170" s="765"/>
      <c r="BY170" s="765"/>
      <c r="BZ170" s="765">
        <f>INDEX(Dart!$A$1:$W$168,BZ$5,$C28)</f>
        <v>3.0059999999999998</v>
      </c>
      <c r="CA170" s="766">
        <f>INDEX(Dart!$A$1:$W$168,CA$5,$C28)</f>
        <v>2.62</v>
      </c>
      <c r="CB170" s="765">
        <f>INDEX(Dart!$A$1:$W$168,CB$5,$C28)</f>
        <v>2.8919999999999999</v>
      </c>
      <c r="CC170" s="765">
        <f>INDEX(Dart!$A$1:$W$168,CC$5,$C28)</f>
        <v>2.9550000000000001</v>
      </c>
      <c r="CD170" s="765">
        <f>INDEX(Dart!$A$1:$W$168,CD$5,$C28)</f>
        <v>2.5350000000000001</v>
      </c>
      <c r="CE170" s="765">
        <f>INDEX(Dart!$A$1:$W$168,CE$5,$C28)</f>
        <v>2.8969999999999998</v>
      </c>
      <c r="CF170" s="765">
        <f>INDEX(Dart!$A$1:$W$168,CF$5,$C28)</f>
        <v>3.3969999999999998</v>
      </c>
      <c r="CG170" s="765">
        <f>INDEX(Dart!$A$1:$W$168,CG$5,$C28)</f>
        <v>4.0359999999999996</v>
      </c>
      <c r="CH170" s="765">
        <f>INDEX(Dart!$A$1:$W$168,CH$5,$C28)</f>
        <v>2.61</v>
      </c>
      <c r="CI170" s="765">
        <f>INDEX(Dart!$A$1:$W$168,CI$5,$C28)</f>
        <v>3.4460000000000002</v>
      </c>
      <c r="CJ170" s="765">
        <f>INDEX(Dart!$A$1:$W$168,CJ$5,$C28)</f>
        <v>3.4689999999999999</v>
      </c>
      <c r="CK170" s="765">
        <f>INDEX(Dart!$A$1:$W$168,CK$5,$C28)</f>
        <v>2.59</v>
      </c>
      <c r="CL170" s="765">
        <f>INDEX(Dart!$A$1:$W$168,CL$5,$C28)</f>
        <v>3.82</v>
      </c>
      <c r="CM170" s="765">
        <f>INDEX(Dart!$A$1:$W$168,CM$5,$C28)</f>
        <v>3.5409999999999999</v>
      </c>
      <c r="CN170" s="765">
        <f>INDEX(Dart!$A$1:$W$168,CN$5,$C28)</f>
        <v>3.4390000000000001</v>
      </c>
      <c r="CO170" s="765">
        <f>INDEX(Dart!$A$1:$W$168,CO$5,$C28)</f>
        <v>2.72</v>
      </c>
      <c r="CP170" s="765">
        <f>INDEX(Dart!$A$1:$W$168,CP$5,$C28)</f>
        <v>4.4269999999999996</v>
      </c>
      <c r="CQ170" s="765">
        <f>INDEX(Dart!$A$1:$W$168,CQ$5,$C28)</f>
        <v>2.9540000000000002</v>
      </c>
      <c r="CR170" s="765">
        <f>INDEX(Dart!$A$1:$W$168,CR$5,$C28)</f>
        <v>3.9940000000000002</v>
      </c>
      <c r="CS170" s="765">
        <f>INDEX(Dart!$A$1:$W$168,CS$5,$C28)</f>
        <v>3.4990000000000001</v>
      </c>
      <c r="CT170" s="765">
        <f>INDEX(Dart!$A$1:$W$168,CT$5,$C28)</f>
        <v>3.5870000000000002</v>
      </c>
      <c r="CU170" s="765">
        <f>INDEX(Dart!$A$1:$W$168,CU$5,$C28)</f>
        <v>2.9620000000000002</v>
      </c>
      <c r="CV170" s="765">
        <f>INDEX(Dart!$A$1:$W$168,CV$5,$C28)</f>
        <v>4.2290000000000001</v>
      </c>
      <c r="CW170" s="765">
        <f>INDEX(Dart!$A$1:$W$168,CW$5,$C28)</f>
        <v>3.4239999999999999</v>
      </c>
      <c r="CX170" s="765">
        <f>INDEX(Dart!$A$1:$W$168,CX$5,$C28)</f>
        <v>3.98</v>
      </c>
      <c r="CY170" s="765">
        <f>INDEX(Dart!$A$1:$W$168,CY$5,$C28)</f>
        <v>4.41</v>
      </c>
      <c r="CZ170" s="765">
        <f>INDEX(Dart!$A$1:$W$168,CZ$5,$C28)</f>
        <v>3.052</v>
      </c>
      <c r="DA170" s="765">
        <f>INDEX(Dart!$A$1:$W$168,DA$5,$C28)</f>
        <v>3.605</v>
      </c>
      <c r="DB170" s="765">
        <f>INDEX(Dart!$A$1:$W$168,DB$5,$C28)</f>
        <v>3.6749999999999998</v>
      </c>
      <c r="DC170" s="765">
        <f>INDEX(Dart!$A$1:$W$168,DC$5,$C28)</f>
        <v>3.871</v>
      </c>
      <c r="DD170" s="765">
        <f>INDEX(Dart!$A$1:$W$168,DD$5,$C28)</f>
        <v>3.64</v>
      </c>
      <c r="DE170" s="765">
        <f>INDEX(Dart!$A$1:$W$168,DE$5,$C28)</f>
        <v>3.3479999999999999</v>
      </c>
      <c r="DF170" s="765">
        <f>INDEX(Dart!$A$1:$W$168,DF$5,$C28)</f>
        <v>3.972</v>
      </c>
      <c r="DG170" s="765">
        <f>INDEX(Dart!$A$1:$W$168,DG$5,$C28)</f>
        <v>3.9790000000000001</v>
      </c>
      <c r="DH170" s="765">
        <f>INDEX(Dart!$A$1:$W$168,DH$5,$C28)</f>
        <v>3.9340000000000002</v>
      </c>
      <c r="DI170" s="765">
        <f>INDEX(Dart!$A$1:$W$168,DI$5,$C28)</f>
        <v>3.2759999999999998</v>
      </c>
      <c r="DJ170" s="765">
        <f>INDEX(Dart!$A$1:$W$168,DJ$5,$C28)</f>
        <v>3.911</v>
      </c>
      <c r="DK170" s="765">
        <f>INDEX(Dart!$A$1:$W$168,DK$5,$C28)</f>
        <v>3.8410000000000002</v>
      </c>
      <c r="DL170" s="765">
        <f>INDEX(Dart!$A$1:$W$168,DL$5,$C28)</f>
        <v>1.1299999999999999</v>
      </c>
      <c r="DM170" s="765">
        <f>INDEX(Dart!$A$1:$W$168,DM$5,$C28)</f>
        <v>1.02</v>
      </c>
      <c r="DN170" s="765">
        <f>INDEX(Dart!$A$1:$W$168,DN$5,$C28)</f>
        <v>2.4830000000000001</v>
      </c>
      <c r="DO170" s="765">
        <f>INDEX(Dart!$A$1:$W$168,DO$5,$C28)</f>
        <v>1.6950000000000001</v>
      </c>
      <c r="DP170" s="765">
        <f>INDEX(Dart!$A$1:$W$168,DP$5,$C28)</f>
        <v>1.9590000000000001</v>
      </c>
      <c r="DQ170" s="765">
        <f>INDEX(Dart!$A$1:$W$168,DQ$5,$C28)</f>
        <v>1.8959999999999999</v>
      </c>
      <c r="DR170" s="765">
        <f>INDEX(Dart!$A$1:$W$168,DR$5,$C28)</f>
        <v>1.7989999999999999</v>
      </c>
      <c r="DS170" s="765">
        <f>INDEX(Dart!$A$1:$W$168,DS$5,$C28)</f>
        <v>1.9530000000000001</v>
      </c>
      <c r="DT170" s="765">
        <f>INDEX(Dart!$A$1:$W$168,DT$5,$C28)</f>
        <v>1.8</v>
      </c>
      <c r="DU170" s="765">
        <f>INDEX(Dart!$A$1:$W$168,DU$5,$C28)</f>
        <v>1.3979999999999999</v>
      </c>
      <c r="DV170" s="765">
        <f>INDEX(Dart!$A$1:$W$168,DV$5,$C28)</f>
        <v>1.7989999999999999</v>
      </c>
      <c r="DW170" s="765">
        <f>INDEX(Dart!$A$1:$W$168,DW$5,$C28)</f>
        <v>2.0640000000000001</v>
      </c>
      <c r="DX170" s="765">
        <f>INDEX(Dart!$A$1:$W$168,DX$5,$C28)</f>
        <v>2.0609999999999999</v>
      </c>
      <c r="DY170" s="765">
        <f>INDEX(Dart!$A$1:$W$168,DY$5,$C28)</f>
        <v>1.7789999999999999</v>
      </c>
      <c r="DZ170" s="765">
        <f>INDEX(Dart!$A$1:$W$168,DZ$5,$C28)</f>
        <v>1.909</v>
      </c>
      <c r="EA170" s="765">
        <f>INDEX(Dart!$A$1:$W$168,EA$5,$C28)</f>
        <v>2.149</v>
      </c>
      <c r="EB170" s="765">
        <f>INDEX(Dart!$A$1:$W$168,EB$5,$C28)</f>
        <v>1.915</v>
      </c>
      <c r="EC170" s="765">
        <f>INDEX(Dart!$A$1:$W$168,EC$5,$C28)</f>
        <v>1.996</v>
      </c>
      <c r="ED170" s="765">
        <f>INDEX(Dart!$A$1:$W$168,ED$5,$C28)</f>
        <v>1.718</v>
      </c>
      <c r="EE170" s="765">
        <f>INDEX(Dart!$A$1:$W$168,EE$5,$C28)</f>
        <v>1.7</v>
      </c>
      <c r="EF170" s="765">
        <f>INDEX(Dart!$A$1:$W$168,EF$5,$C28)</f>
        <v>1.8580000000000001</v>
      </c>
      <c r="EG170" s="765">
        <f>INDEX(Dart!$A$1:$W$168,EG$5,$C28)</f>
        <v>1.925</v>
      </c>
      <c r="EH170" s="765">
        <f>INDEX(Dart!$A$1:$W$168,EH$5,$C28)</f>
        <v>1.996</v>
      </c>
      <c r="EI170" s="765">
        <f>INDEX(Dart!$A$1:$W$168,EI$5,$C28)</f>
        <v>1.698</v>
      </c>
      <c r="EJ170" s="765">
        <f>INDEX(Dart!$A$1:$W$168,EJ$5,$C28)</f>
        <v>2.1190000000000002</v>
      </c>
      <c r="EK170" s="765">
        <f>INDEX(Dart!$A$1:$W$168,EK$5,$C28)</f>
        <v>2.3170000000000002</v>
      </c>
      <c r="EL170" s="765">
        <f>INDEX(Dart!$A$1:$W$168,EL$5,$C28)</f>
        <v>2.16</v>
      </c>
      <c r="EM170" s="765">
        <f>INDEX(Dart!$A$1:$W$168,EM$5,$C28)</f>
        <v>2.5779999999999998</v>
      </c>
      <c r="EN170" s="765">
        <f>INDEX(Dart!$A$1:$W$168,EN$5,$C28)</f>
        <v>2.4550000000000001</v>
      </c>
      <c r="EO170" s="765">
        <f>INDEX(Dart!$A$1:$W$168,EO$5,$C28)</f>
        <v>2.6619999999999999</v>
      </c>
      <c r="EP170" s="765">
        <f>INDEX(Dart!$A$1:$W$168,EP$5,$C28)</f>
        <v>3.2130000000000001</v>
      </c>
      <c r="EQ170" s="765">
        <f>INDEX(Dart!$A$1:$W$168,EQ$5,$C28)</f>
        <v>3.3980000000000001</v>
      </c>
      <c r="ER170" s="765">
        <f>INDEX(Dart!$A$1:$W$168,ER$5,$C28)</f>
        <v>3.6850000000000001</v>
      </c>
      <c r="ES170" s="765">
        <f>INDEX(Dart!$A$1:$W$168,ES$5,$C28)</f>
        <v>2.9860000000000002</v>
      </c>
      <c r="ET170" s="765">
        <f>INDEX(Dart!$A$1:$W$168,ET$5,$C28)</f>
        <v>3.528</v>
      </c>
      <c r="EU170" s="765">
        <f>INDEX(Dart!$A$1:$W$168,EU$5,$C28)</f>
        <v>2.355</v>
      </c>
      <c r="EV170" s="765">
        <f>INDEX(Dart!$A$1:$W$168,EV$5,$C28)</f>
        <v>3.6280000000000001</v>
      </c>
      <c r="EW170" s="765">
        <f>INDEX(Dart!$A$1:$W$168,EW$5,$C28)</f>
        <v>3.82</v>
      </c>
      <c r="EX170" s="765">
        <f>INDEX(Dart!$A$1:$W$168,EX$5,$C28)</f>
        <v>4.4349999999999996</v>
      </c>
      <c r="EY170" s="765">
        <f>INDEX(Dart!$A$1:$W$168,EY$5,$C28)</f>
        <v>4.2629999999999999</v>
      </c>
      <c r="EZ170" s="765">
        <f>INDEX(Dart!$A$1:$W$168,EZ$5,$C28)</f>
        <v>3.851</v>
      </c>
      <c r="FA170" s="765">
        <f>INDEX(Dart!$A$1:$W$168,FA$5,$C28)</f>
        <v>4.4420000000000002</v>
      </c>
      <c r="FB170" s="765">
        <f>INDEX(Dart!$A$1:$W$168,FB$5,$C28)</f>
        <v>4.3890000000000002</v>
      </c>
      <c r="FC170" s="765">
        <f>INDEX(Dart!$A$1:$W$168,FC$5,$C28)</f>
        <v>3.8069999999999999</v>
      </c>
      <c r="FD170" s="765">
        <f>INDEX(Dart!$A$1:$W$168,FD$5,$C28)</f>
        <v>4.4800000000000004</v>
      </c>
      <c r="FE170" s="765">
        <f>INDEX(Dart!$A$1:$W$168,FE$5,$C28)</f>
        <v>4.4539999999999997</v>
      </c>
      <c r="FF170" s="765">
        <f>INDEX(Dart!$A$1:$W$168,FF$5,$C28)</f>
        <v>4.875</v>
      </c>
      <c r="FG170" s="765">
        <f>INDEX(Dart!$A$1:$W$168,FG$5,$C28)</f>
        <v>4.5220000000000002</v>
      </c>
      <c r="FH170" s="765">
        <f>INDEX(Dart!$A$1:$W$168,FH$5,$C28)</f>
        <v>4.0190000000000001</v>
      </c>
      <c r="FI170" s="765">
        <f>INDEX(Dart!$A$1:$W$168,FI$5,$C28)</f>
        <v>4.8099999999999996</v>
      </c>
      <c r="FJ170" s="765">
        <f>INDEX(Dart!$A$1:$W$168,FJ$5,$C28)</f>
        <v>4.1100000000000003</v>
      </c>
      <c r="FK170" s="765">
        <f>INDEX(Dart!$A$1:$W$168,FK$5,$C28)</f>
        <v>3.589</v>
      </c>
      <c r="FL170" s="765">
        <f>INDEX(Dart!$A$1:$W$168,FL$5,$C28)</f>
        <v>4.4649999999999999</v>
      </c>
      <c r="FM170" s="765">
        <f>INDEX(Dart!$A$1:$W$168,FM$5,$C28)</f>
        <v>4.7210000000000001</v>
      </c>
      <c r="FN170" s="765">
        <f>INDEX(Dart!$A$1:$W$168,FN$5,$C28)</f>
        <v>4.3029999999999999</v>
      </c>
      <c r="FO170" s="765">
        <f>INDEX(Dart!$A$1:$W$170,FO$5,$C28)</f>
        <v>4.45</v>
      </c>
      <c r="FP170" s="765">
        <f>INDEX(Dart!$A$1:$W$2000,FP$5,$C28)</f>
        <v>4.4470000000000001</v>
      </c>
      <c r="FQ170" s="765">
        <f>INDEX(Dart!$A$1:$W$2000,FQ$5,$C28)</f>
        <v>3.7389999999999999</v>
      </c>
      <c r="FR170" s="765">
        <f>INDEX(Dart!$A$1:$W$2000,FR$5,$C28)</f>
        <v>4.6539999999999999</v>
      </c>
      <c r="FS170" s="765">
        <f>INDEX(Dart!$A$1:$W$2000,FS$5,$C28)</f>
        <v>4.2640000000000002</v>
      </c>
      <c r="FT170" s="765">
        <f>INDEX(Dart!$A$1:$W$2000,FT$5,$C28)</f>
        <v>4.07</v>
      </c>
      <c r="FU170" s="765">
        <f>INDEX(Dart!$A$1:$W$2000,FU$5,$C28)</f>
        <v>3.589</v>
      </c>
      <c r="FV170" s="765">
        <f>INDEX(Dart!$A$1:$W$2000,FV$5,$C28)</f>
        <v>4.6719999999999997</v>
      </c>
      <c r="FW170" s="765">
        <f>INDEX(Dart!$A$1:$W$2000,FW$5,$C28)</f>
        <v>4.7619999999999996</v>
      </c>
      <c r="FX170" s="765">
        <f>INDEX(Dart!$A$1:$W$2000,FX$5,$C28)</f>
        <v>4.2789999999999999</v>
      </c>
      <c r="FY170" s="765">
        <f>INDEX(Dart!$A$1:$W$2000,FY$5,$C28)</f>
        <v>4.4459999999999997</v>
      </c>
      <c r="FZ170" s="765">
        <f>INDEX(Dart!$A$1:$W$2000,FZ$5,$C28)</f>
        <v>5.0140000000000002</v>
      </c>
      <c r="GA170" s="765">
        <f>INDEX(Dart!$A$1:$W$2000,GA$5,$C28)</f>
        <v>4.8689999999999998</v>
      </c>
      <c r="GB170" s="765">
        <f>INDEX(Dart!$A$1:$W$2000,GB$5,$C28)</f>
        <v>3.9790000000000001</v>
      </c>
      <c r="GC170" s="765">
        <f>INDEX(Dart!$A$1:$W$2000,GC$5,$C28)</f>
        <v>5.5830000000000002</v>
      </c>
      <c r="GD170" s="765">
        <f>INDEX(Dart!$A$1:$W$2000,GD$5,$C28)</f>
        <v>4.9779999999999998</v>
      </c>
      <c r="GE170" s="765">
        <f>INDEX(Dart!$A$1:$W$2000,GE$5,$C28)</f>
        <v>4.5289999999999999</v>
      </c>
      <c r="GF170" s="765"/>
      <c r="GG170" s="765"/>
    </row>
    <row r="171" spans="1:189">
      <c r="B171" s="313"/>
      <c r="C171" s="313"/>
      <c r="D171" s="496" t="s">
        <v>97</v>
      </c>
      <c r="E171" s="496" t="s">
        <v>98</v>
      </c>
      <c r="F171" s="495"/>
      <c r="G171" s="495"/>
      <c r="H171" s="495"/>
      <c r="I171" s="495"/>
      <c r="J171" s="495"/>
      <c r="K171" s="495"/>
      <c r="L171" s="495"/>
      <c r="M171" s="495"/>
      <c r="N171" s="495"/>
      <c r="O171" s="495"/>
      <c r="P171" s="495"/>
      <c r="Q171" s="495"/>
      <c r="R171" s="495"/>
      <c r="S171" s="497"/>
      <c r="T171" s="497"/>
      <c r="U171" s="497"/>
      <c r="V171" s="497"/>
      <c r="W171" s="497"/>
      <c r="X171" s="497"/>
      <c r="Y171" s="497"/>
      <c r="Z171" s="497"/>
      <c r="AA171" s="497"/>
      <c r="AB171" s="497"/>
      <c r="AC171" s="497"/>
      <c r="AD171" s="497"/>
      <c r="AE171" s="497"/>
      <c r="AF171" s="497"/>
      <c r="AG171" s="497"/>
      <c r="AH171" s="497"/>
      <c r="AI171" s="497"/>
      <c r="AJ171" s="497"/>
      <c r="AK171" s="497"/>
      <c r="AL171" s="497"/>
      <c r="AM171" s="497"/>
      <c r="AN171" s="497"/>
      <c r="AO171" s="497"/>
      <c r="AP171" s="497"/>
      <c r="AQ171" s="497"/>
      <c r="AR171" s="497"/>
      <c r="AS171" s="497"/>
      <c r="AT171" s="497"/>
      <c r="AU171" s="497"/>
      <c r="AV171" s="497"/>
      <c r="AW171" s="497"/>
      <c r="AX171" s="497"/>
      <c r="AY171" s="497"/>
      <c r="AZ171" s="497"/>
      <c r="BA171" s="497"/>
      <c r="BB171" s="497"/>
      <c r="BC171" s="497"/>
      <c r="BD171" s="497"/>
      <c r="BE171" s="497"/>
      <c r="BF171" s="497"/>
      <c r="BG171" s="497"/>
      <c r="BH171" s="497"/>
      <c r="BI171" s="498"/>
      <c r="BJ171" s="498"/>
      <c r="BK171" s="498"/>
      <c r="BL171" s="498"/>
      <c r="BM171" s="498"/>
      <c r="BN171" s="498"/>
      <c r="BO171" s="738"/>
      <c r="BP171" s="498"/>
      <c r="BQ171" s="498"/>
      <c r="BR171" s="498"/>
      <c r="BS171" s="498"/>
      <c r="BT171" s="498"/>
      <c r="BU171" s="498"/>
      <c r="BV171" s="498"/>
      <c r="BW171" s="498"/>
      <c r="BX171" s="498"/>
      <c r="BY171" s="498"/>
      <c r="BZ171" s="498" t="e">
        <f t="shared" ref="BZ171:DR171" si="987">BZ170/BN170-1</f>
        <v>#DIV/0!</v>
      </c>
      <c r="CA171" s="738" t="e">
        <f t="shared" si="987"/>
        <v>#DIV/0!</v>
      </c>
      <c r="CB171" s="498" t="e">
        <f t="shared" si="987"/>
        <v>#DIV/0!</v>
      </c>
      <c r="CC171" s="498" t="e">
        <f t="shared" si="987"/>
        <v>#DIV/0!</v>
      </c>
      <c r="CD171" s="498" t="e">
        <f t="shared" si="987"/>
        <v>#DIV/0!</v>
      </c>
      <c r="CE171" s="498" t="e">
        <f t="shared" si="987"/>
        <v>#DIV/0!</v>
      </c>
      <c r="CF171" s="498" t="e">
        <f t="shared" si="987"/>
        <v>#DIV/0!</v>
      </c>
      <c r="CG171" s="498" t="e">
        <f t="shared" si="987"/>
        <v>#DIV/0!</v>
      </c>
      <c r="CH171" s="498" t="e">
        <f t="shared" si="987"/>
        <v>#DIV/0!</v>
      </c>
      <c r="CI171" s="498" t="e">
        <f t="shared" si="987"/>
        <v>#DIV/0!</v>
      </c>
      <c r="CJ171" s="498" t="e">
        <f t="shared" si="987"/>
        <v>#DIV/0!</v>
      </c>
      <c r="CK171" s="498" t="e">
        <f t="shared" si="987"/>
        <v>#DIV/0!</v>
      </c>
      <c r="CL171" s="498">
        <f t="shared" si="987"/>
        <v>0.27079174983366605</v>
      </c>
      <c r="CM171" s="498">
        <f t="shared" si="987"/>
        <v>0.35152671755725184</v>
      </c>
      <c r="CN171" s="498">
        <f t="shared" si="987"/>
        <v>0.18914246196403872</v>
      </c>
      <c r="CO171" s="498">
        <f t="shared" si="987"/>
        <v>-7.9526226734348504E-2</v>
      </c>
      <c r="CP171" s="498">
        <f t="shared" si="987"/>
        <v>0.74635108481262291</v>
      </c>
      <c r="CQ171" s="498">
        <f t="shared" si="987"/>
        <v>1.967552640662773E-2</v>
      </c>
      <c r="CR171" s="498">
        <f t="shared" si="987"/>
        <v>0.17574330291433626</v>
      </c>
      <c r="CS171" s="498">
        <f t="shared" si="987"/>
        <v>-0.13305252725470751</v>
      </c>
      <c r="CT171" s="498">
        <f t="shared" si="987"/>
        <v>0.37432950191570891</v>
      </c>
      <c r="CU171" s="498">
        <f t="shared" si="987"/>
        <v>-0.1404526987811956</v>
      </c>
      <c r="CV171" s="498">
        <f t="shared" si="987"/>
        <v>0.2190833093110407</v>
      </c>
      <c r="CW171" s="498">
        <f t="shared" si="987"/>
        <v>0.32200772200772199</v>
      </c>
      <c r="CX171" s="498">
        <f t="shared" si="987"/>
        <v>4.1884816753926746E-2</v>
      </c>
      <c r="CY171" s="498">
        <f t="shared" si="987"/>
        <v>0.24541090087545903</v>
      </c>
      <c r="CZ171" s="498">
        <f t="shared" si="987"/>
        <v>-0.11253271299796452</v>
      </c>
      <c r="DA171" s="498">
        <f t="shared" si="987"/>
        <v>0.32536764705882337</v>
      </c>
      <c r="DB171" s="498">
        <f t="shared" si="987"/>
        <v>-0.16986672690309457</v>
      </c>
      <c r="DC171" s="498">
        <f t="shared" si="987"/>
        <v>0.31042654028436001</v>
      </c>
      <c r="DD171" s="498">
        <f t="shared" si="987"/>
        <v>-8.8632949424136243E-2</v>
      </c>
      <c r="DE171" s="498">
        <f t="shared" si="987"/>
        <v>-4.3155187196341926E-2</v>
      </c>
      <c r="DF171" s="498">
        <f t="shared" si="987"/>
        <v>0.1073320323390019</v>
      </c>
      <c r="DG171" s="498">
        <f t="shared" si="987"/>
        <v>0.34334908845374734</v>
      </c>
      <c r="DH171" s="498">
        <f t="shared" si="987"/>
        <v>-6.9756443603688822E-2</v>
      </c>
      <c r="DI171" s="498">
        <f t="shared" si="987"/>
        <v>-4.3224299065420579E-2</v>
      </c>
      <c r="DJ171" s="498">
        <f t="shared" si="987"/>
        <v>-1.7336683417085386E-2</v>
      </c>
      <c r="DK171" s="498">
        <f t="shared" si="987"/>
        <v>-0.12902494331065761</v>
      </c>
      <c r="DL171" s="498">
        <f t="shared" si="987"/>
        <v>-0.62975098296199217</v>
      </c>
      <c r="DM171" s="498">
        <f t="shared" si="987"/>
        <v>-0.71705963938973649</v>
      </c>
      <c r="DN171" s="498">
        <f t="shared" si="987"/>
        <v>-0.32435374149659857</v>
      </c>
      <c r="DO171" s="498">
        <f t="shared" si="987"/>
        <v>-0.56212864892792558</v>
      </c>
      <c r="DP171" s="498">
        <f t="shared" si="987"/>
        <v>-0.46181318681318684</v>
      </c>
      <c r="DQ171" s="498">
        <f t="shared" si="987"/>
        <v>-0.43369175627240142</v>
      </c>
      <c r="DR171" s="498">
        <f t="shared" si="987"/>
        <v>-0.54707955689828802</v>
      </c>
      <c r="DS171" s="498">
        <f t="shared" ref="DS171:EC171" si="988">DS170/DG170-1</f>
        <v>-0.50917315908519734</v>
      </c>
      <c r="DT171" s="498">
        <f t="shared" si="988"/>
        <v>-0.54245043213014743</v>
      </c>
      <c r="DU171" s="498">
        <f t="shared" si="988"/>
        <v>-0.57326007326007322</v>
      </c>
      <c r="DV171" s="498">
        <f t="shared" si="988"/>
        <v>-0.54001534134492457</v>
      </c>
      <c r="DW171" s="498">
        <f t="shared" si="988"/>
        <v>-0.46263993751627186</v>
      </c>
      <c r="DX171" s="498">
        <f t="shared" si="988"/>
        <v>0.82389380530973466</v>
      </c>
      <c r="DY171" s="498">
        <f t="shared" si="988"/>
        <v>0.74411764705882333</v>
      </c>
      <c r="DZ171" s="498">
        <f t="shared" si="988"/>
        <v>-0.23117196939186468</v>
      </c>
      <c r="EA171" s="498">
        <f t="shared" si="988"/>
        <v>0.26784660766961643</v>
      </c>
      <c r="EB171" s="498">
        <f t="shared" si="988"/>
        <v>-2.2460438999489574E-2</v>
      </c>
      <c r="EC171" s="498">
        <f t="shared" si="988"/>
        <v>5.2742616033755407E-2</v>
      </c>
      <c r="ED171" s="498">
        <f t="shared" ref="ED171:EJ171" si="989">ED170/DR170-1</f>
        <v>-4.5025013896609178E-2</v>
      </c>
      <c r="EE171" s="498">
        <f t="shared" si="989"/>
        <v>-0.1295442908346135</v>
      </c>
      <c r="EF171" s="498">
        <f t="shared" si="989"/>
        <v>3.2222222222222152E-2</v>
      </c>
      <c r="EG171" s="498">
        <f t="shared" si="989"/>
        <v>0.37696709585121613</v>
      </c>
      <c r="EH171" s="498">
        <f t="shared" si="989"/>
        <v>0.10950528071150645</v>
      </c>
      <c r="EI171" s="498">
        <f t="shared" si="989"/>
        <v>-0.17732558139534893</v>
      </c>
      <c r="EJ171" s="498">
        <f t="shared" si="989"/>
        <v>2.814167879670082E-2</v>
      </c>
      <c r="EK171" s="498">
        <f t="shared" ref="EK171:FN171" si="990">EK170/DY170-1</f>
        <v>0.30241708825182712</v>
      </c>
      <c r="EL171" s="498">
        <f t="shared" si="990"/>
        <v>0.13148245154531168</v>
      </c>
      <c r="EM171" s="498">
        <f t="shared" si="990"/>
        <v>0.19962773382968813</v>
      </c>
      <c r="EN171" s="498">
        <f t="shared" si="990"/>
        <v>0.28198433420365543</v>
      </c>
      <c r="EO171" s="498">
        <f t="shared" si="990"/>
        <v>0.33366733466933862</v>
      </c>
      <c r="EP171" s="498">
        <f t="shared" si="990"/>
        <v>0.8701979045401631</v>
      </c>
      <c r="EQ171" s="498">
        <f t="shared" si="990"/>
        <v>0.99882352941176489</v>
      </c>
      <c r="ER171" s="498">
        <f t="shared" si="990"/>
        <v>0.98331539289558667</v>
      </c>
      <c r="ES171" s="498">
        <f t="shared" si="990"/>
        <v>0.5511688311688312</v>
      </c>
      <c r="ET171" s="498">
        <f t="shared" si="990"/>
        <v>0.76753507014028055</v>
      </c>
      <c r="EU171" s="498">
        <f t="shared" si="990"/>
        <v>0.38692579505300362</v>
      </c>
      <c r="EV171" s="498">
        <f t="shared" si="990"/>
        <v>0.71212836243511068</v>
      </c>
      <c r="EW171" s="498">
        <f t="shared" si="990"/>
        <v>0.64868364264134648</v>
      </c>
      <c r="EX171" s="498">
        <f t="shared" si="990"/>
        <v>1.0532407407407405</v>
      </c>
      <c r="EY171" s="498">
        <f t="shared" si="990"/>
        <v>0.65360744763382472</v>
      </c>
      <c r="EZ171" s="498">
        <f t="shared" si="990"/>
        <v>0.56863543788187365</v>
      </c>
      <c r="FA171" s="498">
        <f t="shared" si="990"/>
        <v>0.66867017280240426</v>
      </c>
      <c r="FB171" s="498">
        <f t="shared" si="990"/>
        <v>0.36601307189542487</v>
      </c>
      <c r="FC171" s="498">
        <f t="shared" si="990"/>
        <v>0.12036492054149495</v>
      </c>
      <c r="FD171" s="498">
        <f t="shared" si="990"/>
        <v>0.21573948439620083</v>
      </c>
      <c r="FE171" s="498">
        <f t="shared" si="990"/>
        <v>0.49162759544541168</v>
      </c>
      <c r="FF171" s="498">
        <f t="shared" si="990"/>
        <v>0.38180272108843538</v>
      </c>
      <c r="FG171" s="498">
        <f t="shared" si="990"/>
        <v>0.92016985138004248</v>
      </c>
      <c r="FH171" s="498">
        <f t="shared" si="990"/>
        <v>0.1077728776185225</v>
      </c>
      <c r="FI171" s="498">
        <f t="shared" si="990"/>
        <v>0.25916230366492132</v>
      </c>
      <c r="FJ171" s="498">
        <f t="shared" si="990"/>
        <v>-7.3280721533258042E-2</v>
      </c>
      <c r="FK171" s="498">
        <f t="shared" si="990"/>
        <v>-0.1581046211588083</v>
      </c>
      <c r="FL171" s="498">
        <f t="shared" si="990"/>
        <v>0.15943910672552586</v>
      </c>
      <c r="FM171" s="498">
        <f t="shared" si="990"/>
        <v>6.2809545249887355E-2</v>
      </c>
      <c r="FN171" s="498">
        <f t="shared" si="990"/>
        <v>-1.9594440647072275E-2</v>
      </c>
      <c r="FO171" s="498">
        <f t="shared" ref="FO171:FP171" si="991">FO170/FC170-1</f>
        <v>0.16889939584975044</v>
      </c>
      <c r="FP171" s="498">
        <f t="shared" si="991"/>
        <v>-7.3660714285714857E-3</v>
      </c>
      <c r="FQ171" s="498">
        <f t="shared" ref="FQ171" si="992">FQ170/FE170-1</f>
        <v>-0.16052986079928155</v>
      </c>
      <c r="FR171" s="498">
        <f t="shared" ref="FR171" si="993">FR170/FF170-1</f>
        <v>-4.5333333333333337E-2</v>
      </c>
      <c r="FS171" s="498">
        <f t="shared" ref="FS171" si="994">FS170/FG170-1</f>
        <v>-5.7054400707651443E-2</v>
      </c>
      <c r="FT171" s="498">
        <f t="shared" ref="FT171" si="995">FT170/FH170-1</f>
        <v>1.2689723811893483E-2</v>
      </c>
      <c r="FU171" s="498">
        <f t="shared" ref="FU171" si="996">FU170/FI170-1</f>
        <v>-0.25384615384615383</v>
      </c>
      <c r="FV171" s="498">
        <f t="shared" ref="FV171" si="997">FV170/FJ170-1</f>
        <v>0.1367396593673964</v>
      </c>
      <c r="FW171" s="498">
        <f t="shared" ref="FW171" si="998">FW170/FK170-1</f>
        <v>0.32683198662580093</v>
      </c>
      <c r="FX171" s="498">
        <f t="shared" ref="FX171" si="999">FX170/FL170-1</f>
        <v>-4.165733482642775E-2</v>
      </c>
      <c r="FY171" s="498">
        <f t="shared" ref="FY171" si="1000">FY170/FM170-1</f>
        <v>-5.8250370684177155E-2</v>
      </c>
      <c r="FZ171" s="498">
        <f t="shared" ref="FZ171" si="1001">FZ170/FN170-1</f>
        <v>0.16523355798280281</v>
      </c>
      <c r="GA171" s="498">
        <f t="shared" ref="GA171:GE171" si="1002">GA170/FO170-1</f>
        <v>9.4157303370786316E-2</v>
      </c>
      <c r="GB171" s="498">
        <f t="shared" si="1002"/>
        <v>-0.10523948729480548</v>
      </c>
      <c r="GC171" s="498">
        <f t="shared" si="1002"/>
        <v>0.49317999465097628</v>
      </c>
      <c r="GD171" s="498">
        <f t="shared" si="1002"/>
        <v>6.9617533304684009E-2</v>
      </c>
      <c r="GE171" s="498">
        <f t="shared" si="1002"/>
        <v>6.2148217636022407E-2</v>
      </c>
      <c r="GF171" s="1040"/>
      <c r="GG171" s="1040"/>
    </row>
    <row r="172" spans="1:189">
      <c r="B172" s="313"/>
      <c r="C172" s="313"/>
      <c r="FR172" s="477"/>
      <c r="FS172" s="477"/>
      <c r="FT172" s="477"/>
      <c r="FU172" s="477"/>
      <c r="FV172" s="477"/>
      <c r="FW172" s="477"/>
      <c r="FX172" s="477"/>
      <c r="FY172" s="477"/>
      <c r="FZ172" s="477"/>
      <c r="GA172" s="477"/>
      <c r="GB172" s="477"/>
      <c r="GC172" s="477"/>
      <c r="GD172" s="477"/>
      <c r="GE172" s="477"/>
      <c r="GF172" s="477"/>
      <c r="GG172" s="477"/>
    </row>
    <row r="173" spans="1:189">
      <c r="B173" s="313"/>
      <c r="C173" s="313"/>
      <c r="D173" s="641" t="s">
        <v>416</v>
      </c>
      <c r="E173" s="313"/>
      <c r="FR173" s="477"/>
      <c r="FS173" s="477"/>
      <c r="FT173" s="477"/>
      <c r="FU173" s="477"/>
      <c r="FV173" s="477"/>
      <c r="FW173" s="477"/>
      <c r="FX173" s="477"/>
      <c r="FY173" s="477"/>
      <c r="FZ173" s="477"/>
      <c r="GA173" s="477"/>
      <c r="GB173" s="477"/>
      <c r="GC173" s="477"/>
      <c r="GD173" s="477"/>
      <c r="GE173" s="477"/>
      <c r="GF173" s="477"/>
      <c r="GG173" s="477"/>
    </row>
    <row r="174" spans="1:189">
      <c r="B174" s="313"/>
      <c r="C174" s="313"/>
      <c r="D174" s="185" t="s">
        <v>419</v>
      </c>
      <c r="E174" s="642"/>
      <c r="F174" s="642"/>
      <c r="G174" s="642"/>
      <c r="H174" s="642"/>
      <c r="I174" s="642"/>
      <c r="J174" s="642"/>
      <c r="K174" s="642"/>
      <c r="L174" s="642"/>
      <c r="M174" s="642"/>
      <c r="N174" s="642"/>
      <c r="O174" s="642"/>
      <c r="P174" s="642"/>
      <c r="Q174" s="642"/>
      <c r="R174" s="642"/>
      <c r="S174" s="642"/>
      <c r="T174" s="642"/>
      <c r="U174" s="642"/>
      <c r="V174" s="642"/>
      <c r="W174" s="642"/>
      <c r="X174" s="642"/>
      <c r="Y174" s="642"/>
      <c r="Z174" s="642"/>
      <c r="AA174" s="642"/>
      <c r="AB174" s="642"/>
      <c r="AC174" s="642"/>
      <c r="AD174" s="642"/>
      <c r="AE174" s="642"/>
      <c r="AF174" s="642"/>
      <c r="AG174" s="642"/>
      <c r="AH174" s="642"/>
      <c r="AI174" s="642"/>
      <c r="AJ174" s="642"/>
      <c r="AK174" s="642"/>
      <c r="AL174" s="642"/>
      <c r="AM174" s="642"/>
      <c r="AN174" s="642"/>
      <c r="AO174" s="642"/>
      <c r="AP174" s="642"/>
      <c r="AQ174" s="642"/>
      <c r="AR174" s="642"/>
      <c r="AS174" s="642"/>
      <c r="AT174" s="642"/>
      <c r="AU174" s="642"/>
      <c r="AV174" s="642"/>
      <c r="AW174" s="642"/>
      <c r="AX174" s="642"/>
      <c r="AY174" s="642"/>
      <c r="AZ174" s="642"/>
      <c r="BA174" s="642"/>
      <c r="BB174" s="642"/>
      <c r="BC174" s="642"/>
      <c r="BD174" s="642"/>
      <c r="BE174" s="642"/>
      <c r="BF174" s="642"/>
      <c r="BG174" s="642"/>
      <c r="BH174" s="642"/>
      <c r="BI174" s="489"/>
      <c r="BJ174" s="489"/>
      <c r="BK174" s="489"/>
      <c r="BL174" s="489"/>
      <c r="BM174" s="489"/>
      <c r="BN174" s="489"/>
      <c r="BO174" s="751"/>
      <c r="BP174" s="489"/>
      <c r="BQ174" s="489"/>
      <c r="BR174" s="489"/>
      <c r="BS174" s="489"/>
      <c r="BT174" s="489"/>
      <c r="BU174" s="489"/>
      <c r="BV174" s="489"/>
      <c r="BW174" s="489"/>
      <c r="BX174" s="489"/>
      <c r="BY174" s="489"/>
      <c r="BZ174" s="489"/>
      <c r="CA174" s="751"/>
      <c r="CB174" s="489"/>
      <c r="CC174" s="489"/>
      <c r="CD174" s="489"/>
      <c r="CE174" s="489"/>
      <c r="CF174" s="489"/>
      <c r="CG174" s="489"/>
      <c r="CH174" s="489"/>
      <c r="CI174" s="489"/>
      <c r="CJ174" s="489"/>
      <c r="CK174" s="489"/>
      <c r="CL174" s="489"/>
      <c r="CM174" s="489"/>
      <c r="CN174" s="489"/>
      <c r="CO174" s="489"/>
      <c r="CP174" s="489"/>
      <c r="CQ174" s="489"/>
      <c r="CR174" s="489"/>
      <c r="CS174" s="489"/>
      <c r="CT174" s="489"/>
      <c r="CU174" s="489"/>
      <c r="CV174" s="489"/>
      <c r="CW174" s="489"/>
      <c r="CX174" s="489"/>
      <c r="CY174" s="489"/>
      <c r="CZ174" s="489"/>
      <c r="DA174" s="489"/>
      <c r="DB174" s="489"/>
      <c r="DC174" s="489"/>
      <c r="DD174" s="489"/>
      <c r="DE174" s="489"/>
      <c r="DF174" s="489"/>
      <c r="DG174" s="489"/>
      <c r="DH174" s="489"/>
      <c r="DI174" s="489"/>
      <c r="DJ174" s="489"/>
      <c r="DK174" s="489"/>
      <c r="DL174" s="489"/>
      <c r="DM174" s="489"/>
      <c r="DN174" s="489"/>
      <c r="DO174" s="489"/>
      <c r="DP174" s="489"/>
      <c r="DQ174" s="489"/>
      <c r="DR174" s="489"/>
      <c r="DS174" s="489"/>
      <c r="DT174" s="489"/>
      <c r="DU174" s="489"/>
      <c r="DV174" s="489"/>
      <c r="DW174" s="489"/>
      <c r="DX174" s="489"/>
      <c r="DY174" s="489"/>
      <c r="DZ174" s="489"/>
      <c r="EA174" s="489"/>
      <c r="EB174" s="489"/>
      <c r="EC174" s="489"/>
      <c r="ED174" s="489"/>
      <c r="EE174" s="489"/>
      <c r="EF174" s="489"/>
      <c r="EG174" s="489"/>
      <c r="EH174" s="489"/>
      <c r="EI174" s="489"/>
      <c r="EJ174" s="489"/>
      <c r="EK174" s="489"/>
      <c r="EL174" s="489"/>
      <c r="EM174" s="489"/>
      <c r="EN174" s="489"/>
      <c r="EO174" s="489"/>
      <c r="EP174" s="489"/>
      <c r="EQ174" s="489"/>
      <c r="ER174" s="489"/>
      <c r="ES174" s="489"/>
      <c r="ET174" s="489"/>
      <c r="EU174" s="489"/>
      <c r="EV174" s="489"/>
      <c r="EW174" s="489"/>
      <c r="EX174" s="489"/>
      <c r="EY174" s="489"/>
      <c r="EZ174" s="489"/>
      <c r="FA174" s="489"/>
      <c r="FB174" s="489"/>
      <c r="FC174" s="489"/>
      <c r="FD174" s="489"/>
      <c r="FE174" s="489"/>
      <c r="FF174" s="489"/>
      <c r="FG174" s="489"/>
      <c r="FH174" s="489"/>
      <c r="FI174" s="489"/>
      <c r="FJ174" s="489"/>
      <c r="FK174" s="489"/>
      <c r="FL174" s="489"/>
      <c r="FM174" s="489"/>
      <c r="FN174" s="489"/>
      <c r="FO174" s="489"/>
      <c r="FP174" s="489"/>
      <c r="FQ174" s="489"/>
      <c r="FR174" s="489"/>
      <c r="FS174" s="489"/>
      <c r="FT174" s="489"/>
      <c r="FU174" s="489"/>
      <c r="FV174" s="489"/>
      <c r="FW174" s="489"/>
      <c r="FX174" s="489"/>
      <c r="FY174" s="489"/>
      <c r="FZ174" s="489"/>
      <c r="GA174" s="489"/>
      <c r="GB174" s="489"/>
      <c r="GC174" s="489"/>
      <c r="GD174" s="489"/>
      <c r="GE174" s="489"/>
      <c r="GF174" s="665"/>
      <c r="GG174" s="665"/>
    </row>
    <row r="175" spans="1:189">
      <c r="B175" s="313"/>
      <c r="C175" s="313"/>
      <c r="D175" s="319" t="s">
        <v>422</v>
      </c>
      <c r="E175" s="2" t="s">
        <v>420</v>
      </c>
      <c r="F175" s="643">
        <f t="shared" ref="F175:AK175" si="1003">F11/F$9</f>
        <v>0.530565481859401</v>
      </c>
      <c r="G175" s="643">
        <f t="shared" si="1003"/>
        <v>0.55312728616435647</v>
      </c>
      <c r="H175" s="643">
        <f t="shared" si="1003"/>
        <v>0.41675391348593332</v>
      </c>
      <c r="I175" s="643">
        <f t="shared" si="1003"/>
        <v>0.46259471916386941</v>
      </c>
      <c r="J175" s="643">
        <f t="shared" si="1003"/>
        <v>0.49580499172307413</v>
      </c>
      <c r="K175" s="643">
        <f t="shared" si="1003"/>
        <v>0.55094542258427259</v>
      </c>
      <c r="L175" s="643">
        <f t="shared" si="1003"/>
        <v>0.50532761852676522</v>
      </c>
      <c r="M175" s="643">
        <f t="shared" si="1003"/>
        <v>0.50842774055745399</v>
      </c>
      <c r="N175" s="643">
        <f t="shared" si="1003"/>
        <v>0.42538213816830744</v>
      </c>
      <c r="O175" s="643">
        <f t="shared" si="1003"/>
        <v>0.52330733131221763</v>
      </c>
      <c r="P175" s="643">
        <f t="shared" si="1003"/>
        <v>0.49896517850578292</v>
      </c>
      <c r="Q175" s="643">
        <f t="shared" si="1003"/>
        <v>0.52364622370229286</v>
      </c>
      <c r="R175" s="643">
        <f t="shared" si="1003"/>
        <v>0.567099121450511</v>
      </c>
      <c r="S175" s="643">
        <f t="shared" si="1003"/>
        <v>0.56251870468590248</v>
      </c>
      <c r="T175" s="643">
        <f t="shared" si="1003"/>
        <v>0.55872315703117625</v>
      </c>
      <c r="U175" s="643">
        <f t="shared" si="1003"/>
        <v>0.60354022567508903</v>
      </c>
      <c r="V175" s="643">
        <f t="shared" si="1003"/>
        <v>0.58132159409366435</v>
      </c>
      <c r="W175" s="643">
        <f t="shared" si="1003"/>
        <v>0.57315510311515028</v>
      </c>
      <c r="X175" s="643">
        <f t="shared" si="1003"/>
        <v>0.57386025529620022</v>
      </c>
      <c r="Y175" s="643">
        <f t="shared" si="1003"/>
        <v>0.5847145955977805</v>
      </c>
      <c r="Z175" s="643">
        <f t="shared" si="1003"/>
        <v>0.50784491466306514</v>
      </c>
      <c r="AA175" s="643">
        <f t="shared" si="1003"/>
        <v>0.55081009671833292</v>
      </c>
      <c r="AB175" s="643">
        <f t="shared" si="1003"/>
        <v>0.55696630203095954</v>
      </c>
      <c r="AC175" s="643">
        <f t="shared" si="1003"/>
        <v>0.59167116759306826</v>
      </c>
      <c r="AD175" s="643">
        <f t="shared" si="1003"/>
        <v>0.60739433433283641</v>
      </c>
      <c r="AE175" s="643">
        <f t="shared" si="1003"/>
        <v>0.5843194347862376</v>
      </c>
      <c r="AF175" s="643">
        <f t="shared" si="1003"/>
        <v>0.5821996620906964</v>
      </c>
      <c r="AG175" s="643">
        <f t="shared" si="1003"/>
        <v>0.60109614987048832</v>
      </c>
      <c r="AH175" s="643">
        <f t="shared" si="1003"/>
        <v>0.54214551495756813</v>
      </c>
      <c r="AI175" s="643">
        <f t="shared" si="1003"/>
        <v>0.58008676939365</v>
      </c>
      <c r="AJ175" s="643">
        <f t="shared" si="1003"/>
        <v>0.59523790751870664</v>
      </c>
      <c r="AK175" s="643">
        <f t="shared" si="1003"/>
        <v>0.61074682660431745</v>
      </c>
      <c r="AL175" s="643">
        <f t="shared" ref="AL175:BQ175" si="1004">AL11/AL$9</f>
        <v>0.56904826260698793</v>
      </c>
      <c r="AM175" s="643">
        <f t="shared" si="1004"/>
        <v>0.56930596286811785</v>
      </c>
      <c r="AN175" s="643">
        <f t="shared" si="1004"/>
        <v>0.57569709546676096</v>
      </c>
      <c r="AO175" s="643">
        <f t="shared" si="1004"/>
        <v>0.59393988932841246</v>
      </c>
      <c r="AP175" s="643">
        <f t="shared" si="1004"/>
        <v>0.60907276246060937</v>
      </c>
      <c r="AQ175" s="643">
        <f t="shared" si="1004"/>
        <v>0.6469244831011427</v>
      </c>
      <c r="AR175" s="643">
        <f t="shared" si="1004"/>
        <v>0.66360790314657248</v>
      </c>
      <c r="AS175" s="643">
        <f t="shared" si="1004"/>
        <v>0.63744190045796723</v>
      </c>
      <c r="AT175" s="643">
        <f t="shared" si="1004"/>
        <v>0.63966239228932975</v>
      </c>
      <c r="AU175" s="643">
        <f t="shared" si="1004"/>
        <v>0.6261120789175979</v>
      </c>
      <c r="AV175" s="643">
        <f t="shared" si="1004"/>
        <v>0.63165346436340664</v>
      </c>
      <c r="AW175" s="643">
        <f t="shared" si="1004"/>
        <v>0.64643874274293966</v>
      </c>
      <c r="AX175" s="643">
        <f t="shared" si="1004"/>
        <v>0.62245200760917607</v>
      </c>
      <c r="AY175" s="643">
        <f t="shared" si="1004"/>
        <v>0.67574003032231211</v>
      </c>
      <c r="AZ175" s="643">
        <f t="shared" si="1004"/>
        <v>0.63726696837638619</v>
      </c>
      <c r="BA175" s="643">
        <f t="shared" si="1004"/>
        <v>0.64605574114972919</v>
      </c>
      <c r="BB175" s="643">
        <f t="shared" si="1004"/>
        <v>0.62298411842591961</v>
      </c>
      <c r="BC175" s="643">
        <f t="shared" si="1004"/>
        <v>0.61173851117313494</v>
      </c>
      <c r="BD175" s="643">
        <f t="shared" si="1004"/>
        <v>0.56410907649213582</v>
      </c>
      <c r="BE175" s="643">
        <f t="shared" si="1004"/>
        <v>0.59774151318094237</v>
      </c>
      <c r="BF175" s="643">
        <f t="shared" si="1004"/>
        <v>0.61434609912657856</v>
      </c>
      <c r="BG175" s="643">
        <f t="shared" si="1004"/>
        <v>0.43706381241320208</v>
      </c>
      <c r="BH175" s="643">
        <f t="shared" si="1004"/>
        <v>0.44646960359882804</v>
      </c>
      <c r="BI175" s="515">
        <f t="shared" si="1004"/>
        <v>0.51311524953750032</v>
      </c>
      <c r="BJ175" s="515">
        <f t="shared" si="1004"/>
        <v>0.47641564774176121</v>
      </c>
      <c r="BK175" s="515">
        <f t="shared" si="1004"/>
        <v>0.54975579967468846</v>
      </c>
      <c r="BL175" s="515">
        <f t="shared" si="1004"/>
        <v>0.52346924527256444</v>
      </c>
      <c r="BM175" s="515">
        <f t="shared" si="1004"/>
        <v>0.50983373364956441</v>
      </c>
      <c r="BN175" s="515">
        <f t="shared" si="1004"/>
        <v>0.52942723498541033</v>
      </c>
      <c r="BO175" s="752">
        <f t="shared" si="1004"/>
        <v>0.55963421553285042</v>
      </c>
      <c r="BP175" s="515">
        <f t="shared" si="1004"/>
        <v>0.4983124355296587</v>
      </c>
      <c r="BQ175" s="515">
        <f t="shared" si="1004"/>
        <v>0.52418977973920911</v>
      </c>
      <c r="BR175" s="515">
        <f t="shared" ref="BR175:CW175" si="1005">BR11/BR$9</f>
        <v>0.47461121053609273</v>
      </c>
      <c r="BS175" s="515">
        <f t="shared" si="1005"/>
        <v>0.52085686453585778</v>
      </c>
      <c r="BT175" s="515">
        <f t="shared" si="1005"/>
        <v>0.45844159924430666</v>
      </c>
      <c r="BU175" s="515">
        <f t="shared" si="1005"/>
        <v>0.43439833182990495</v>
      </c>
      <c r="BV175" s="515">
        <f t="shared" si="1005"/>
        <v>0.43248618318912468</v>
      </c>
      <c r="BW175" s="515">
        <f t="shared" si="1005"/>
        <v>0.48078267910692013</v>
      </c>
      <c r="BX175" s="515">
        <f t="shared" si="1005"/>
        <v>0.45151640603224086</v>
      </c>
      <c r="BY175" s="515">
        <f t="shared" si="1005"/>
        <v>0.44140329464363226</v>
      </c>
      <c r="BZ175" s="515">
        <f t="shared" si="1005"/>
        <v>0.46394211513345207</v>
      </c>
      <c r="CA175" s="752">
        <f t="shared" si="1005"/>
        <v>0.47523141717312228</v>
      </c>
      <c r="CB175" s="515">
        <f t="shared" si="1005"/>
        <v>0.39909222440280984</v>
      </c>
      <c r="CC175" s="515">
        <f t="shared" si="1005"/>
        <v>0.32200338556310282</v>
      </c>
      <c r="CD175" s="515">
        <f t="shared" si="1005"/>
        <v>0.38598783142559462</v>
      </c>
      <c r="CE175" s="515">
        <f t="shared" si="1005"/>
        <v>0.33233401551887209</v>
      </c>
      <c r="CF175" s="515">
        <f t="shared" si="1005"/>
        <v>0.36366414830985949</v>
      </c>
      <c r="CG175" s="515">
        <f t="shared" si="1005"/>
        <v>0.35522201339060266</v>
      </c>
      <c r="CH175" s="515">
        <f t="shared" si="1005"/>
        <v>0.34494670812291051</v>
      </c>
      <c r="CI175" s="515">
        <f t="shared" si="1005"/>
        <v>0.41459476522343708</v>
      </c>
      <c r="CJ175" s="515">
        <f t="shared" si="1005"/>
        <v>0.35222339229350874</v>
      </c>
      <c r="CK175" s="515">
        <f t="shared" si="1005"/>
        <v>0.2591631570575455</v>
      </c>
      <c r="CL175" s="515">
        <f t="shared" si="1005"/>
        <v>0.23026622062738436</v>
      </c>
      <c r="CM175" s="515">
        <f t="shared" si="1005"/>
        <v>0.22046552544737921</v>
      </c>
      <c r="CN175" s="515">
        <f t="shared" si="1005"/>
        <v>0.19388196418129205</v>
      </c>
      <c r="CO175" s="515">
        <f t="shared" si="1005"/>
        <v>0.22975251331307073</v>
      </c>
      <c r="CP175" s="515">
        <f t="shared" si="1005"/>
        <v>0.19830774806680757</v>
      </c>
      <c r="CQ175" s="515">
        <f t="shared" si="1005"/>
        <v>0.23923007452144979</v>
      </c>
      <c r="CR175" s="515">
        <f t="shared" si="1005"/>
        <v>0.23851636647419558</v>
      </c>
      <c r="CS175" s="515">
        <f t="shared" si="1005"/>
        <v>0.23822525020360041</v>
      </c>
      <c r="CT175" s="515">
        <f t="shared" si="1005"/>
        <v>0.27055558441138639</v>
      </c>
      <c r="CU175" s="515">
        <f t="shared" si="1005"/>
        <v>0.36520532069932332</v>
      </c>
      <c r="CV175" s="515">
        <f t="shared" si="1005"/>
        <v>0.24794172704838149</v>
      </c>
      <c r="CW175" s="515">
        <f t="shared" si="1005"/>
        <v>0.27216302460755754</v>
      </c>
      <c r="CX175" s="515">
        <f t="shared" ref="CX175:DK175" si="1006">CX11/CX$9</f>
        <v>0.29178830927617055</v>
      </c>
      <c r="CY175" s="515">
        <f t="shared" si="1006"/>
        <v>0.31877210079420443</v>
      </c>
      <c r="CZ175" s="515">
        <f t="shared" si="1006"/>
        <v>0.24779031136295479</v>
      </c>
      <c r="DA175" s="515">
        <f t="shared" si="1006"/>
        <v>0.30611216483787013</v>
      </c>
      <c r="DB175" s="515">
        <f t="shared" si="1006"/>
        <v>0.2463189207881529</v>
      </c>
      <c r="DC175" s="515">
        <f t="shared" si="1006"/>
        <v>0.25683648675501658</v>
      </c>
      <c r="DD175" s="515">
        <f t="shared" si="1006"/>
        <v>0.25650726693688447</v>
      </c>
      <c r="DE175" s="515">
        <f t="shared" si="1006"/>
        <v>0.23053368147201672</v>
      </c>
      <c r="DF175" s="515">
        <f t="shared" si="1006"/>
        <v>0.2248592096011692</v>
      </c>
      <c r="DG175" s="515">
        <f t="shared" si="1006"/>
        <v>0.32384381653168787</v>
      </c>
      <c r="DH175" s="515">
        <f t="shared" si="1006"/>
        <v>0.23316370786840082</v>
      </c>
      <c r="DI175" s="515">
        <f t="shared" si="1006"/>
        <v>0.22017136324115727</v>
      </c>
      <c r="DJ175" s="515">
        <f t="shared" si="1006"/>
        <v>0.2480143566726572</v>
      </c>
      <c r="DK175" s="515">
        <f t="shared" si="1006"/>
        <v>0.30423998811623454</v>
      </c>
      <c r="DL175" s="515">
        <f t="shared" ref="DL175:EQ175" si="1007">DL11/DL$9</f>
        <v>0.25818271225779926</v>
      </c>
      <c r="DM175" s="515">
        <f t="shared" si="1007"/>
        <v>8.1230819428674508E-2</v>
      </c>
      <c r="DN175" s="515">
        <f t="shared" si="1007"/>
        <v>4.0026608587918268E-2</v>
      </c>
      <c r="DO175" s="515">
        <f t="shared" si="1007"/>
        <v>3.3574626318869961E-2</v>
      </c>
      <c r="DP175" s="515">
        <f t="shared" si="1007"/>
        <v>2.9846099293200846E-2</v>
      </c>
      <c r="DQ175" s="515">
        <f t="shared" si="1007"/>
        <v>2.5189284086145236E-2</v>
      </c>
      <c r="DR175" s="515">
        <f t="shared" si="1007"/>
        <v>1.465489402439267E-2</v>
      </c>
      <c r="DS175" s="515">
        <f t="shared" si="1007"/>
        <v>2.8608064795030714E-2</v>
      </c>
      <c r="DT175" s="515">
        <f t="shared" si="1007"/>
        <v>4.7225108887321739E-2</v>
      </c>
      <c r="DU175" s="515">
        <f t="shared" si="1007"/>
        <v>9.1816868375487488E-3</v>
      </c>
      <c r="DV175" s="515">
        <f t="shared" si="1007"/>
        <v>8.2794543353294947E-2</v>
      </c>
      <c r="DW175" s="515">
        <f t="shared" si="1007"/>
        <v>5.1598666874250416E-2</v>
      </c>
      <c r="DX175" s="515">
        <f t="shared" si="1007"/>
        <v>4.0232110938022862E-2</v>
      </c>
      <c r="DY175" s="515">
        <f t="shared" si="1007"/>
        <v>0.11639188486048838</v>
      </c>
      <c r="DZ175" s="515">
        <f t="shared" si="1007"/>
        <v>6.3768877538091212E-2</v>
      </c>
      <c r="EA175" s="515">
        <f t="shared" si="1007"/>
        <v>1.7284002999348867E-2</v>
      </c>
      <c r="EB175" s="515">
        <f t="shared" si="1007"/>
        <v>7.7354189255528184E-3</v>
      </c>
      <c r="EC175" s="515">
        <f t="shared" si="1007"/>
        <v>7.5986069939444857E-3</v>
      </c>
      <c r="ED175" s="515">
        <f t="shared" si="1007"/>
        <v>2.4651799894732103E-2</v>
      </c>
      <c r="EE175" s="515">
        <f t="shared" si="1007"/>
        <v>3.7534949739575663E-2</v>
      </c>
      <c r="EF175" s="515">
        <f t="shared" si="1007"/>
        <v>3.6898904477350912E-2</v>
      </c>
      <c r="EG175" s="515">
        <f t="shared" si="1007"/>
        <v>1.7940983574395108E-2</v>
      </c>
      <c r="EH175" s="515">
        <f t="shared" si="1007"/>
        <v>3.0770614469757995E-2</v>
      </c>
      <c r="EI175" s="515">
        <f t="shared" si="1007"/>
        <v>3.9101208218101403E-2</v>
      </c>
      <c r="EJ175" s="515">
        <f t="shared" si="1007"/>
        <v>6.2434766598077611E-2</v>
      </c>
      <c r="EK175" s="515">
        <f t="shared" si="1007"/>
        <v>0.12481725733544531</v>
      </c>
      <c r="EL175" s="515">
        <f t="shared" si="1007"/>
        <v>3.8404308718084715E-2</v>
      </c>
      <c r="EM175" s="515">
        <f t="shared" si="1007"/>
        <v>3.2766978047650969E-2</v>
      </c>
      <c r="EN175" s="515">
        <f t="shared" si="1007"/>
        <v>4.4874010489256405E-2</v>
      </c>
      <c r="EO175" s="515">
        <f t="shared" si="1007"/>
        <v>3.8095273677582829E-2</v>
      </c>
      <c r="EP175" s="515">
        <f t="shared" si="1007"/>
        <v>4.0936351095182781E-2</v>
      </c>
      <c r="EQ175" s="515">
        <f t="shared" si="1007"/>
        <v>8.0308526054629903E-2</v>
      </c>
      <c r="ER175" s="515">
        <f t="shared" ref="ER175:FN175" si="1008">ER11/ER$9</f>
        <v>5.8063661364605473E-2</v>
      </c>
      <c r="ES175" s="515">
        <f t="shared" si="1008"/>
        <v>3.9363671570457733E-2</v>
      </c>
      <c r="ET175" s="515">
        <f t="shared" si="1008"/>
        <v>5.3690870929008247E-2</v>
      </c>
      <c r="EU175" s="515">
        <f t="shared" si="1008"/>
        <v>6.0609576770239412E-2</v>
      </c>
      <c r="EV175" s="515">
        <f t="shared" si="1008"/>
        <v>8.1954872422845645E-2</v>
      </c>
      <c r="EW175" s="515">
        <f t="shared" si="1008"/>
        <v>0.12325733536250871</v>
      </c>
      <c r="EX175" s="515">
        <f t="shared" si="1008"/>
        <v>0.11931715752710097</v>
      </c>
      <c r="EY175" s="515">
        <f t="shared" si="1008"/>
        <v>0.13686267636384181</v>
      </c>
      <c r="EZ175" s="515">
        <f t="shared" si="1008"/>
        <v>0.14448440830508155</v>
      </c>
      <c r="FA175" s="515">
        <f t="shared" si="1008"/>
        <v>0.15337562722323403</v>
      </c>
      <c r="FB175" s="515">
        <f t="shared" si="1008"/>
        <v>0.16314841106478087</v>
      </c>
      <c r="FC175" s="515">
        <f t="shared" si="1008"/>
        <v>0.20845403219686831</v>
      </c>
      <c r="FD175" s="515">
        <f t="shared" si="1008"/>
        <v>0.16904977584290634</v>
      </c>
      <c r="FE175" s="515">
        <f t="shared" si="1008"/>
        <v>0.16839640968357658</v>
      </c>
      <c r="FF175" s="515">
        <f t="shared" si="1008"/>
        <v>0.16242616442576036</v>
      </c>
      <c r="FG175" s="515">
        <f t="shared" si="1008"/>
        <v>0.2253230813528084</v>
      </c>
      <c r="FH175" s="515">
        <f t="shared" si="1008"/>
        <v>0.13713504219980541</v>
      </c>
      <c r="FI175" s="515">
        <f t="shared" si="1008"/>
        <v>0.1774830769665531</v>
      </c>
      <c r="FJ175" s="515">
        <f t="shared" si="1008"/>
        <v>0.177639454625315</v>
      </c>
      <c r="FK175" s="515">
        <f t="shared" si="1008"/>
        <v>0.16654014380318816</v>
      </c>
      <c r="FL175" s="515">
        <f t="shared" si="1008"/>
        <v>0.18615141974454744</v>
      </c>
      <c r="FM175" s="515">
        <f t="shared" si="1008"/>
        <v>0.1870465222198584</v>
      </c>
      <c r="FN175" s="515">
        <f t="shared" si="1008"/>
        <v>0.16385527746972453</v>
      </c>
      <c r="FO175" s="515">
        <f t="shared" ref="FO175:FP175" si="1009">FO11/FO$9</f>
        <v>0.20333347222939241</v>
      </c>
      <c r="FP175" s="515">
        <f t="shared" si="1009"/>
        <v>0.16025161283632799</v>
      </c>
      <c r="FQ175" s="515">
        <f t="shared" ref="FQ175:FR175" si="1010">FQ11/FQ$9</f>
        <v>0.17561739406924573</v>
      </c>
      <c r="FR175" s="515">
        <f t="shared" si="1010"/>
        <v>0.17052179240480114</v>
      </c>
      <c r="FS175" s="515">
        <f t="shared" ref="FS175:FX175" si="1011">FS11/FS$9</f>
        <v>0.20454428730395746</v>
      </c>
      <c r="FT175" s="515">
        <f t="shared" si="1011"/>
        <v>0.16402435525708228</v>
      </c>
      <c r="FU175" s="515">
        <f t="shared" si="1011"/>
        <v>0.15678151037137433</v>
      </c>
      <c r="FV175" s="515">
        <f t="shared" si="1011"/>
        <v>0.14176192279751892</v>
      </c>
      <c r="FW175" s="515">
        <f t="shared" si="1011"/>
        <v>0.18248668620732358</v>
      </c>
      <c r="FX175" s="515">
        <f t="shared" si="1011"/>
        <v>0.17971797796296105</v>
      </c>
      <c r="FY175" s="515">
        <f t="shared" ref="FY175:FZ175" si="1012">FY11/FY$9</f>
        <v>0.17352391313291066</v>
      </c>
      <c r="FZ175" s="515">
        <f t="shared" si="1012"/>
        <v>0.1552270513360261</v>
      </c>
      <c r="GA175" s="515">
        <f t="shared" ref="GA175:GB175" si="1013">GA11/GA$9</f>
        <v>0.21037096104654693</v>
      </c>
      <c r="GB175" s="515">
        <f t="shared" si="1013"/>
        <v>0.16035677009203914</v>
      </c>
      <c r="GC175" s="515">
        <f t="shared" ref="GC175:GD175" si="1014">GC11/GC$9</f>
        <v>0.12830001427746088</v>
      </c>
      <c r="GD175" s="515">
        <f t="shared" si="1014"/>
        <v>0.15054261136449951</v>
      </c>
      <c r="GE175" s="515">
        <f t="shared" ref="GE175" si="1015">GE11/GE$9</f>
        <v>0.15656299328792253</v>
      </c>
      <c r="GF175" s="515"/>
      <c r="GG175" s="515"/>
    </row>
    <row r="176" spans="1:189">
      <c r="B176" s="313"/>
      <c r="C176" s="313"/>
      <c r="D176" s="319" t="s">
        <v>423</v>
      </c>
      <c r="E176" s="2" t="s">
        <v>421</v>
      </c>
      <c r="F176" s="643">
        <f t="shared" ref="F176:AK176" si="1016">F13/F$9</f>
        <v>0.25481181200711006</v>
      </c>
      <c r="G176" s="643">
        <f t="shared" si="1016"/>
        <v>0.2808838228283787</v>
      </c>
      <c r="H176" s="643">
        <f t="shared" si="1016"/>
        <v>0.30442479567687947</v>
      </c>
      <c r="I176" s="643">
        <f t="shared" si="1016"/>
        <v>0.31347279123009958</v>
      </c>
      <c r="J176" s="643">
        <f t="shared" si="1016"/>
        <v>0.29171616989213173</v>
      </c>
      <c r="K176" s="643">
        <f t="shared" si="1016"/>
        <v>0.23778819507179483</v>
      </c>
      <c r="L176" s="643">
        <f t="shared" si="1016"/>
        <v>0.25669419287127687</v>
      </c>
      <c r="M176" s="643">
        <f t="shared" si="1016"/>
        <v>0.24232283512860675</v>
      </c>
      <c r="N176" s="643">
        <f t="shared" si="1016"/>
        <v>0.33010594235294566</v>
      </c>
      <c r="O176" s="643">
        <f t="shared" si="1016"/>
        <v>0.22647747063759022</v>
      </c>
      <c r="P176" s="643">
        <f t="shared" si="1016"/>
        <v>0.2568663887148791</v>
      </c>
      <c r="Q176" s="643">
        <f t="shared" si="1016"/>
        <v>0.25675617216757474</v>
      </c>
      <c r="R176" s="643">
        <f t="shared" si="1016"/>
        <v>0.24731939990046681</v>
      </c>
      <c r="S176" s="643">
        <f t="shared" si="1016"/>
        <v>0.26749429081522141</v>
      </c>
      <c r="T176" s="643">
        <f t="shared" si="1016"/>
        <v>0.24279766082480872</v>
      </c>
      <c r="U176" s="643">
        <f t="shared" si="1016"/>
        <v>0.21216686776936539</v>
      </c>
      <c r="V176" s="643">
        <f t="shared" si="1016"/>
        <v>0.24587832368954021</v>
      </c>
      <c r="W176" s="643">
        <f t="shared" si="1016"/>
        <v>0.24183030773418282</v>
      </c>
      <c r="X176" s="643">
        <f t="shared" si="1016"/>
        <v>0.24761992467066338</v>
      </c>
      <c r="Y176" s="643">
        <f t="shared" si="1016"/>
        <v>0.22579835456548669</v>
      </c>
      <c r="Z176" s="643">
        <f t="shared" si="1016"/>
        <v>0.2553910573434191</v>
      </c>
      <c r="AA176" s="643">
        <f t="shared" si="1016"/>
        <v>0.26617614973615278</v>
      </c>
      <c r="AB176" s="643">
        <f t="shared" si="1016"/>
        <v>0.23908686784615374</v>
      </c>
      <c r="AC176" s="643">
        <f t="shared" si="1016"/>
        <v>0.23685468417158173</v>
      </c>
      <c r="AD176" s="643">
        <f t="shared" si="1016"/>
        <v>0.21178164380198267</v>
      </c>
      <c r="AE176" s="643">
        <f t="shared" si="1016"/>
        <v>0.24856730335033503</v>
      </c>
      <c r="AF176" s="643">
        <f t="shared" si="1016"/>
        <v>0.22705316032851128</v>
      </c>
      <c r="AG176" s="643">
        <f t="shared" si="1016"/>
        <v>0.20514328347199162</v>
      </c>
      <c r="AH176" s="643">
        <f t="shared" si="1016"/>
        <v>0.19583589428206655</v>
      </c>
      <c r="AI176" s="643">
        <f t="shared" si="1016"/>
        <v>0.23838797656996211</v>
      </c>
      <c r="AJ176" s="643">
        <f t="shared" si="1016"/>
        <v>0.20292165555345359</v>
      </c>
      <c r="AK176" s="643">
        <f t="shared" si="1016"/>
        <v>0.21081217443653119</v>
      </c>
      <c r="AL176" s="643">
        <f t="shared" ref="AL176:BQ176" si="1017">AL13/AL$9</f>
        <v>0.22660993861506978</v>
      </c>
      <c r="AM176" s="643">
        <f t="shared" si="1017"/>
        <v>0.22063801918955944</v>
      </c>
      <c r="AN176" s="643">
        <f t="shared" si="1017"/>
        <v>0.2049782667131341</v>
      </c>
      <c r="AO176" s="643">
        <f t="shared" si="1017"/>
        <v>0.17484726868763908</v>
      </c>
      <c r="AP176" s="643">
        <f t="shared" si="1017"/>
        <v>0.20148341794084568</v>
      </c>
      <c r="AQ176" s="643">
        <f t="shared" si="1017"/>
        <v>0.21535379504344704</v>
      </c>
      <c r="AR176" s="643">
        <f t="shared" si="1017"/>
        <v>0.16216752849511232</v>
      </c>
      <c r="AS176" s="643">
        <f t="shared" si="1017"/>
        <v>0.16544481385829105</v>
      </c>
      <c r="AT176" s="643">
        <f t="shared" si="1017"/>
        <v>0.18559861330764604</v>
      </c>
      <c r="AU176" s="643">
        <f t="shared" si="1017"/>
        <v>0.17331663375023748</v>
      </c>
      <c r="AV176" s="643">
        <f t="shared" si="1017"/>
        <v>0.198582939188538</v>
      </c>
      <c r="AW176" s="643">
        <f t="shared" si="1017"/>
        <v>0.19044025273746729</v>
      </c>
      <c r="AX176" s="643">
        <f t="shared" si="1017"/>
        <v>0.19197085941297831</v>
      </c>
      <c r="AY176" s="643">
        <f t="shared" si="1017"/>
        <v>0.17251383716245727</v>
      </c>
      <c r="AZ176" s="643">
        <f t="shared" si="1017"/>
        <v>0.18252546448726262</v>
      </c>
      <c r="BA176" s="643">
        <f t="shared" si="1017"/>
        <v>0.18135269477864213</v>
      </c>
      <c r="BB176" s="643">
        <f t="shared" si="1017"/>
        <v>0.17664390980159284</v>
      </c>
      <c r="BC176" s="643">
        <f t="shared" si="1017"/>
        <v>0.21765427287593353</v>
      </c>
      <c r="BD176" s="643">
        <f t="shared" si="1017"/>
        <v>0.19909650528650391</v>
      </c>
      <c r="BE176" s="643">
        <f t="shared" si="1017"/>
        <v>0.16970935592847974</v>
      </c>
      <c r="BF176" s="643">
        <f t="shared" si="1017"/>
        <v>0.19329822042668041</v>
      </c>
      <c r="BG176" s="643">
        <f t="shared" si="1017"/>
        <v>0.20189315042022918</v>
      </c>
      <c r="BH176" s="643">
        <f t="shared" si="1017"/>
        <v>0.22098734872212281</v>
      </c>
      <c r="BI176" s="515">
        <f t="shared" si="1017"/>
        <v>0.24002088199974395</v>
      </c>
      <c r="BJ176" s="515">
        <f t="shared" si="1017"/>
        <v>0.29018477823669175</v>
      </c>
      <c r="BK176" s="515">
        <f t="shared" si="1017"/>
        <v>0.24285614746580989</v>
      </c>
      <c r="BL176" s="515">
        <f t="shared" si="1017"/>
        <v>0.23049993562529072</v>
      </c>
      <c r="BM176" s="515">
        <f t="shared" si="1017"/>
        <v>0.22722805507859423</v>
      </c>
      <c r="BN176" s="515">
        <f t="shared" si="1017"/>
        <v>0.23718284748078466</v>
      </c>
      <c r="BO176" s="752">
        <f t="shared" si="1017"/>
        <v>0.22255954136230655</v>
      </c>
      <c r="BP176" s="515">
        <f t="shared" si="1017"/>
        <v>0.26193039612699409</v>
      </c>
      <c r="BQ176" s="515">
        <f t="shared" si="1017"/>
        <v>0.23171940003335711</v>
      </c>
      <c r="BR176" s="515">
        <f t="shared" ref="BR176:CW176" si="1018">BR13/BR$9</f>
        <v>0.26882007695172028</v>
      </c>
      <c r="BS176" s="515">
        <f t="shared" si="1018"/>
        <v>0.21637634047361518</v>
      </c>
      <c r="BT176" s="515">
        <f t="shared" si="1018"/>
        <v>0.28330546830559011</v>
      </c>
      <c r="BU176" s="515">
        <f t="shared" si="1018"/>
        <v>0.27418889108801442</v>
      </c>
      <c r="BV176" s="515">
        <f t="shared" si="1018"/>
        <v>0.29180265342293377</v>
      </c>
      <c r="BW176" s="515">
        <f t="shared" si="1018"/>
        <v>0.26546690138334633</v>
      </c>
      <c r="BX176" s="515">
        <f t="shared" si="1018"/>
        <v>0.2565598013532831</v>
      </c>
      <c r="BY176" s="515">
        <f t="shared" si="1018"/>
        <v>0.22750364487671346</v>
      </c>
      <c r="BZ176" s="515">
        <f t="shared" si="1018"/>
        <v>0.25929256765818054</v>
      </c>
      <c r="CA176" s="752">
        <f t="shared" si="1018"/>
        <v>0.24813803822151859</v>
      </c>
      <c r="CB176" s="515">
        <f t="shared" si="1018"/>
        <v>0.29459017476966803</v>
      </c>
      <c r="CC176" s="515">
        <f t="shared" si="1018"/>
        <v>0.34582548992552631</v>
      </c>
      <c r="CD176" s="515">
        <f t="shared" si="1018"/>
        <v>0.29972751864051128</v>
      </c>
      <c r="CE176" s="515">
        <f t="shared" si="1018"/>
        <v>0.324451137321429</v>
      </c>
      <c r="CF176" s="515">
        <f t="shared" si="1018"/>
        <v>0.32820637983547496</v>
      </c>
      <c r="CG176" s="515">
        <f t="shared" si="1018"/>
        <v>0.32899449399723418</v>
      </c>
      <c r="CH176" s="515">
        <f t="shared" si="1018"/>
        <v>0.31839554546606214</v>
      </c>
      <c r="CI176" s="515">
        <f t="shared" si="1018"/>
        <v>0.24391862209942186</v>
      </c>
      <c r="CJ176" s="515">
        <f t="shared" si="1018"/>
        <v>0.30086968109276191</v>
      </c>
      <c r="CK176" s="515">
        <f t="shared" si="1018"/>
        <v>0.29816760021083855</v>
      </c>
      <c r="CL176" s="515">
        <f t="shared" si="1018"/>
        <v>0.33748595586976321</v>
      </c>
      <c r="CM176" s="515">
        <f t="shared" si="1018"/>
        <v>0.38188981727916699</v>
      </c>
      <c r="CN176" s="515">
        <f t="shared" si="1018"/>
        <v>0.43745625996285192</v>
      </c>
      <c r="CO176" s="515">
        <f t="shared" si="1018"/>
        <v>0.37197424519783101</v>
      </c>
      <c r="CP176" s="515">
        <f t="shared" si="1018"/>
        <v>0.40032720479384432</v>
      </c>
      <c r="CQ176" s="515">
        <f t="shared" si="1018"/>
        <v>0.34355052626683596</v>
      </c>
      <c r="CR176" s="515">
        <f t="shared" si="1018"/>
        <v>0.36826426130135376</v>
      </c>
      <c r="CS176" s="515">
        <f t="shared" si="1018"/>
        <v>0.38783993104713987</v>
      </c>
      <c r="CT176" s="515">
        <f t="shared" si="1018"/>
        <v>0.36049189185503833</v>
      </c>
      <c r="CU176" s="515">
        <f t="shared" si="1018"/>
        <v>0.28642285936706746</v>
      </c>
      <c r="CV176" s="515">
        <f t="shared" si="1018"/>
        <v>0.33313059668116807</v>
      </c>
      <c r="CW176" s="515">
        <f t="shared" si="1018"/>
        <v>0.32555020658263606</v>
      </c>
      <c r="CX176" s="515">
        <f t="shared" ref="CX176:DK176" si="1019">CX13/CX$9</f>
        <v>0.31873475527557282</v>
      </c>
      <c r="CY176" s="515">
        <f t="shared" si="1019"/>
        <v>0.32070199926484749</v>
      </c>
      <c r="CZ176" s="515">
        <f t="shared" si="1019"/>
        <v>0.34995990070755489</v>
      </c>
      <c r="DA176" s="515">
        <f t="shared" si="1019"/>
        <v>0.3514284783642378</v>
      </c>
      <c r="DB176" s="515">
        <f t="shared" si="1019"/>
        <v>0.38929258058509775</v>
      </c>
      <c r="DC176" s="515">
        <f t="shared" si="1019"/>
        <v>0.34771508624451575</v>
      </c>
      <c r="DD176" s="515">
        <f t="shared" si="1019"/>
        <v>0.34881592044464921</v>
      </c>
      <c r="DE176" s="515">
        <f t="shared" si="1019"/>
        <v>0.39812181500873467</v>
      </c>
      <c r="DF176" s="515">
        <f t="shared" si="1019"/>
        <v>0.3407674363191428</v>
      </c>
      <c r="DG176" s="515">
        <f t="shared" si="1019"/>
        <v>0.2851841538705448</v>
      </c>
      <c r="DH176" s="515">
        <f t="shared" si="1019"/>
        <v>0.35326117502576743</v>
      </c>
      <c r="DI176" s="515">
        <f t="shared" si="1019"/>
        <v>0.38673207453480118</v>
      </c>
      <c r="DJ176" s="515">
        <f t="shared" si="1019"/>
        <v>0.38523267394532928</v>
      </c>
      <c r="DK176" s="515">
        <f t="shared" si="1019"/>
        <v>0.30128953502055233</v>
      </c>
      <c r="DL176" s="515">
        <f t="shared" ref="DL176:EQ176" si="1020">DL13/DL$9</f>
        <v>0.12127262210283594</v>
      </c>
      <c r="DM176" s="515">
        <f t="shared" si="1020"/>
        <v>4.6912911237796404E-3</v>
      </c>
      <c r="DN176" s="515">
        <f t="shared" si="1020"/>
        <v>2.1283600939570537E-3</v>
      </c>
      <c r="DO176" s="515">
        <f t="shared" si="1020"/>
        <v>2.5423383371139968E-3</v>
      </c>
      <c r="DP176" s="515">
        <f t="shared" si="1020"/>
        <v>3.9220219305750685E-4</v>
      </c>
      <c r="DQ176" s="515">
        <f t="shared" si="1020"/>
        <v>1.5856143972976923E-3</v>
      </c>
      <c r="DR176" s="515">
        <f t="shared" si="1020"/>
        <v>4.4322950060250379E-4</v>
      </c>
      <c r="DS176" s="515">
        <f t="shared" si="1020"/>
        <v>1.3137322732092835E-3</v>
      </c>
      <c r="DT176" s="515">
        <f t="shared" si="1020"/>
        <v>3.6768124276603826E-3</v>
      </c>
      <c r="DU176" s="515">
        <f t="shared" si="1020"/>
        <v>2.3315785686923787E-3</v>
      </c>
      <c r="DV176" s="515">
        <f t="shared" si="1020"/>
        <v>7.7230243324831636E-3</v>
      </c>
      <c r="DW176" s="515">
        <f t="shared" si="1020"/>
        <v>8.0339029856662889E-3</v>
      </c>
      <c r="DX176" s="515">
        <f t="shared" si="1020"/>
        <v>9.7238362735609495E-3</v>
      </c>
      <c r="DY176" s="515">
        <f t="shared" si="1020"/>
        <v>7.9541972033647605E-3</v>
      </c>
      <c r="DZ176" s="515">
        <f t="shared" si="1020"/>
        <v>6.6186181970142241E-3</v>
      </c>
      <c r="EA176" s="515">
        <f t="shared" si="1020"/>
        <v>1.6709444070505338E-2</v>
      </c>
      <c r="EB176" s="515">
        <f t="shared" si="1020"/>
        <v>1.1735278188539197E-3</v>
      </c>
      <c r="EC176" s="515">
        <f t="shared" si="1020"/>
        <v>2.2625444573387758E-3</v>
      </c>
      <c r="ED176" s="515">
        <f t="shared" si="1020"/>
        <v>5.2550654688064864E-3</v>
      </c>
      <c r="EE176" s="515">
        <f t="shared" si="1020"/>
        <v>1.9389589088528822E-2</v>
      </c>
      <c r="EF176" s="515">
        <f t="shared" si="1020"/>
        <v>1.9153694565876421E-3</v>
      </c>
      <c r="EG176" s="515">
        <f t="shared" si="1020"/>
        <v>1.169881904613285E-4</v>
      </c>
      <c r="EH176" s="515">
        <f t="shared" si="1020"/>
        <v>1.3598489971792559E-3</v>
      </c>
      <c r="EI176" s="515">
        <f t="shared" si="1020"/>
        <v>2.5830982321700836E-4</v>
      </c>
      <c r="EJ176" s="515">
        <f t="shared" si="1020"/>
        <v>4.6815611373408044E-3</v>
      </c>
      <c r="EK176" s="515">
        <f t="shared" si="1020"/>
        <v>8.7851897103878075E-4</v>
      </c>
      <c r="EL176" s="515">
        <f t="shared" si="1020"/>
        <v>1.0125231414707343E-2</v>
      </c>
      <c r="EM176" s="515">
        <f t="shared" si="1020"/>
        <v>7.5692787704925962E-2</v>
      </c>
      <c r="EN176" s="515">
        <f t="shared" si="1020"/>
        <v>0.31469321383073939</v>
      </c>
      <c r="EO176" s="515">
        <f t="shared" si="1020"/>
        <v>0.39521361284603912</v>
      </c>
      <c r="EP176" s="515">
        <f t="shared" si="1020"/>
        <v>0.47471346352062693</v>
      </c>
      <c r="EQ176" s="515">
        <f t="shared" si="1020"/>
        <v>0.48922700900167038</v>
      </c>
      <c r="ER176" s="515">
        <f t="shared" ref="ER176:FN176" si="1021">ER13/ER$9</f>
        <v>0.53395437605209028</v>
      </c>
      <c r="ES176" s="515">
        <f t="shared" si="1021"/>
        <v>0.55111366669277007</v>
      </c>
      <c r="ET176" s="515">
        <f t="shared" si="1021"/>
        <v>0.49105445300726119</v>
      </c>
      <c r="EU176" s="515">
        <f t="shared" si="1021"/>
        <v>0.52488515404932201</v>
      </c>
      <c r="EV176" s="515">
        <f t="shared" si="1021"/>
        <v>0.48607961746508982</v>
      </c>
      <c r="EW176" s="515">
        <f t="shared" si="1021"/>
        <v>0.39002440621949347</v>
      </c>
      <c r="EX176" s="515">
        <f t="shared" si="1021"/>
        <v>0.45709883776463545</v>
      </c>
      <c r="EY176" s="515">
        <f t="shared" si="1021"/>
        <v>0.40571441630531724</v>
      </c>
      <c r="EZ176" s="515">
        <f t="shared" si="1021"/>
        <v>0.43960332824272025</v>
      </c>
      <c r="FA176" s="515">
        <f t="shared" si="1021"/>
        <v>0.43455181197325121</v>
      </c>
      <c r="FB176" s="515">
        <f t="shared" si="1021"/>
        <v>0.47449507671336405</v>
      </c>
      <c r="FC176" s="515">
        <f t="shared" si="1021"/>
        <v>0.42019873250204759</v>
      </c>
      <c r="FD176" s="515">
        <f t="shared" si="1021"/>
        <v>0.46799067102562181</v>
      </c>
      <c r="FE176" s="515">
        <f t="shared" si="1021"/>
        <v>0.4736259430052418</v>
      </c>
      <c r="FF176" s="515">
        <f t="shared" si="1021"/>
        <v>0.43481333783673431</v>
      </c>
      <c r="FG176" s="515">
        <f t="shared" si="1021"/>
        <v>0.38189878005618288</v>
      </c>
      <c r="FH176" s="515">
        <f t="shared" si="1021"/>
        <v>0.42671000775990581</v>
      </c>
      <c r="FI176" s="515">
        <f t="shared" si="1021"/>
        <v>0.41764535016187398</v>
      </c>
      <c r="FJ176" s="515">
        <f t="shared" si="1021"/>
        <v>0.40922376412231137</v>
      </c>
      <c r="FK176" s="515">
        <f t="shared" si="1021"/>
        <v>0.41262334019005781</v>
      </c>
      <c r="FL176" s="515">
        <f t="shared" si="1021"/>
        <v>0.41280903398349239</v>
      </c>
      <c r="FM176" s="515">
        <f t="shared" si="1021"/>
        <v>0.4614381137016717</v>
      </c>
      <c r="FN176" s="515">
        <f t="shared" si="1021"/>
        <v>0.41514479705451801</v>
      </c>
      <c r="FO176" s="515">
        <f t="shared" ref="FO176:FP176" si="1022">FO13/FO$9</f>
        <v>0.40525860663898577</v>
      </c>
      <c r="FP176" s="515">
        <f t="shared" si="1022"/>
        <v>0.4454440074035797</v>
      </c>
      <c r="FQ176" s="515">
        <f t="shared" ref="FQ176:FR176" si="1023">FQ13/FQ$9</f>
        <v>0.43127094721625014</v>
      </c>
      <c r="FR176" s="515">
        <f t="shared" si="1023"/>
        <v>0.44768010768925437</v>
      </c>
      <c r="FS176" s="515">
        <f t="shared" ref="FS176:FX176" si="1024">FS13/FS$9</f>
        <v>0.4044834178214432</v>
      </c>
      <c r="FT176" s="515">
        <f t="shared" si="1024"/>
        <v>0.42172607508080495</v>
      </c>
      <c r="FU176" s="515">
        <f t="shared" si="1024"/>
        <v>0.42731177785143071</v>
      </c>
      <c r="FV176" s="515">
        <f t="shared" si="1024"/>
        <v>0.44454137355097889</v>
      </c>
      <c r="FW176" s="515">
        <f t="shared" si="1024"/>
        <v>0.41322641016114153</v>
      </c>
      <c r="FX176" s="515">
        <f t="shared" si="1024"/>
        <v>0.40593499861283783</v>
      </c>
      <c r="FY176" s="515">
        <f t="shared" ref="FY176:FZ176" si="1025">FY13/FY$9</f>
        <v>0.44176482867168559</v>
      </c>
      <c r="FZ176" s="515">
        <f t="shared" si="1025"/>
        <v>0.40883684962417932</v>
      </c>
      <c r="GA176" s="515">
        <f t="shared" ref="GA176:GB176" si="1026">GA13/GA$9</f>
        <v>0.32358061335157867</v>
      </c>
      <c r="GB176" s="515">
        <f t="shared" si="1026"/>
        <v>0.42431869597135452</v>
      </c>
      <c r="GC176" s="515">
        <f t="shared" ref="GC176:GD176" si="1027">GC13/GC$9</f>
        <v>0.4501198227602648</v>
      </c>
      <c r="GD176" s="515">
        <f t="shared" si="1027"/>
        <v>0.43204022556506239</v>
      </c>
      <c r="GE176" s="515">
        <f t="shared" ref="GE176" si="1028">GE13/GE$9</f>
        <v>0.39577292802588776</v>
      </c>
      <c r="GF176" s="515"/>
      <c r="GG176" s="515"/>
    </row>
    <row r="177" spans="2:189">
      <c r="B177" s="313"/>
      <c r="C177" s="313"/>
      <c r="D177" s="651" t="s">
        <v>424</v>
      </c>
      <c r="E177" s="652" t="s">
        <v>425</v>
      </c>
      <c r="F177" s="653">
        <f t="shared" ref="F177:AK177" si="1029">F17/F$9</f>
        <v>8.7621365808227755E-2</v>
      </c>
      <c r="G177" s="653">
        <f t="shared" si="1029"/>
        <v>7.5266490208628301E-2</v>
      </c>
      <c r="H177" s="653">
        <f t="shared" si="1029"/>
        <v>0.10201861281038309</v>
      </c>
      <c r="I177" s="653">
        <f t="shared" si="1029"/>
        <v>9.323178742627751E-2</v>
      </c>
      <c r="J177" s="653">
        <f t="shared" si="1029"/>
        <v>8.8273015477964942E-2</v>
      </c>
      <c r="K177" s="653">
        <f t="shared" si="1029"/>
        <v>9.5786663799901917E-2</v>
      </c>
      <c r="L177" s="653">
        <f t="shared" si="1029"/>
        <v>0.1005963487174026</v>
      </c>
      <c r="M177" s="653">
        <f t="shared" si="1029"/>
        <v>0.12263975724615682</v>
      </c>
      <c r="N177" s="653">
        <f t="shared" si="1029"/>
        <v>9.2073614834391165E-2</v>
      </c>
      <c r="O177" s="653">
        <f t="shared" si="1029"/>
        <v>9.3523274821352601E-2</v>
      </c>
      <c r="P177" s="653">
        <f t="shared" si="1029"/>
        <v>0.11777208018807379</v>
      </c>
      <c r="Q177" s="653">
        <f t="shared" si="1029"/>
        <v>0.11123282173070145</v>
      </c>
      <c r="R177" s="653">
        <f t="shared" si="1029"/>
        <v>8.9156697156906786E-2</v>
      </c>
      <c r="S177" s="653">
        <f t="shared" si="1029"/>
        <v>7.7720141561199163E-2</v>
      </c>
      <c r="T177" s="653">
        <f t="shared" si="1029"/>
        <v>9.2186897128149564E-2</v>
      </c>
      <c r="U177" s="653">
        <f t="shared" si="1029"/>
        <v>8.6310551399347055E-2</v>
      </c>
      <c r="V177" s="653">
        <f t="shared" si="1029"/>
        <v>8.6592772289081466E-2</v>
      </c>
      <c r="W177" s="653">
        <f t="shared" si="1029"/>
        <v>8.8762752020149105E-2</v>
      </c>
      <c r="X177" s="653">
        <f t="shared" si="1029"/>
        <v>7.9319864015706426E-2</v>
      </c>
      <c r="Y177" s="653">
        <f t="shared" si="1029"/>
        <v>8.2552772412910341E-2</v>
      </c>
      <c r="Z177" s="653">
        <f t="shared" si="1029"/>
        <v>8.9962662505113644E-2</v>
      </c>
      <c r="AA177" s="653">
        <f t="shared" si="1029"/>
        <v>8.7199465187626682E-2</v>
      </c>
      <c r="AB177" s="653">
        <f t="shared" si="1029"/>
        <v>8.4776552338866176E-2</v>
      </c>
      <c r="AC177" s="653">
        <f t="shared" si="1029"/>
        <v>8.2253841457910828E-2</v>
      </c>
      <c r="AD177" s="653">
        <f t="shared" si="1029"/>
        <v>8.1166461155755459E-2</v>
      </c>
      <c r="AE177" s="653">
        <f t="shared" si="1029"/>
        <v>6.8727741207622497E-2</v>
      </c>
      <c r="AF177" s="653">
        <f t="shared" si="1029"/>
        <v>8.1725970678057272E-2</v>
      </c>
      <c r="AG177" s="653">
        <f t="shared" si="1029"/>
        <v>8.2697790011064004E-2</v>
      </c>
      <c r="AH177" s="653">
        <f t="shared" si="1029"/>
        <v>8.3317238371492366E-2</v>
      </c>
      <c r="AI177" s="653">
        <f t="shared" si="1029"/>
        <v>8.087045582701359E-2</v>
      </c>
      <c r="AJ177" s="653">
        <f t="shared" si="1029"/>
        <v>8.7296318644080939E-2</v>
      </c>
      <c r="AK177" s="653">
        <f t="shared" si="1029"/>
        <v>7.8089907777883383E-2</v>
      </c>
      <c r="AL177" s="653">
        <f t="shared" ref="AL177:BQ177" si="1030">AL17/AL$9</f>
        <v>9.4136684660767952E-2</v>
      </c>
      <c r="AM177" s="653">
        <f t="shared" si="1030"/>
        <v>8.2056456727212387E-2</v>
      </c>
      <c r="AN177" s="653">
        <f t="shared" si="1030"/>
        <v>7.7413913980003995E-2</v>
      </c>
      <c r="AO177" s="653">
        <f t="shared" si="1030"/>
        <v>8.556198122555933E-2</v>
      </c>
      <c r="AP177" s="653">
        <f t="shared" si="1030"/>
        <v>7.7840937876807417E-2</v>
      </c>
      <c r="AQ177" s="653">
        <f t="shared" si="1030"/>
        <v>6.2365088772213931E-2</v>
      </c>
      <c r="AR177" s="653">
        <f t="shared" si="1030"/>
        <v>8.7516239518129216E-2</v>
      </c>
      <c r="AS177" s="653">
        <f t="shared" si="1030"/>
        <v>9.4165142791891504E-2</v>
      </c>
      <c r="AT177" s="653">
        <f t="shared" si="1030"/>
        <v>9.6964148706449205E-2</v>
      </c>
      <c r="AU177" s="653">
        <f t="shared" si="1030"/>
        <v>0.10190001894325752</v>
      </c>
      <c r="AV177" s="653">
        <f t="shared" si="1030"/>
        <v>9.4025429509540001E-2</v>
      </c>
      <c r="AW177" s="653">
        <f t="shared" si="1030"/>
        <v>9.7765959416185377E-2</v>
      </c>
      <c r="AX177" s="653">
        <f t="shared" si="1030"/>
        <v>0.10178807135262631</v>
      </c>
      <c r="AY177" s="653">
        <f t="shared" si="1030"/>
        <v>9.1137843047316966E-2</v>
      </c>
      <c r="AZ177" s="653">
        <f t="shared" si="1030"/>
        <v>0.10061132189872286</v>
      </c>
      <c r="BA177" s="653">
        <f t="shared" si="1030"/>
        <v>9.5879086062144611E-2</v>
      </c>
      <c r="BB177" s="653">
        <f t="shared" si="1030"/>
        <v>0.11411924065899402</v>
      </c>
      <c r="BC177" s="653">
        <f t="shared" si="1030"/>
        <v>9.8503763573359965E-2</v>
      </c>
      <c r="BD177" s="653">
        <f t="shared" si="1030"/>
        <v>0.11184209912869535</v>
      </c>
      <c r="BE177" s="653">
        <f t="shared" si="1030"/>
        <v>0.11767432419308375</v>
      </c>
      <c r="BF177" s="653">
        <f t="shared" si="1030"/>
        <v>0.10228608677690967</v>
      </c>
      <c r="BG177" s="653">
        <f t="shared" si="1030"/>
        <v>0.14975736350085533</v>
      </c>
      <c r="BH177" s="653">
        <f t="shared" si="1030"/>
        <v>0.13585634316690778</v>
      </c>
      <c r="BI177" s="654">
        <f t="shared" si="1030"/>
        <v>0.10988323503992872</v>
      </c>
      <c r="BJ177" s="654">
        <f t="shared" si="1030"/>
        <v>0.12338593774725394</v>
      </c>
      <c r="BK177" s="654">
        <f t="shared" si="1030"/>
        <v>0.10304483002771651</v>
      </c>
      <c r="BL177" s="654">
        <f t="shared" si="1030"/>
        <v>0.10533205949720856</v>
      </c>
      <c r="BM177" s="654">
        <f t="shared" si="1030"/>
        <v>0.11753087690159555</v>
      </c>
      <c r="BN177" s="654">
        <f t="shared" si="1030"/>
        <v>9.7814911703088397E-2</v>
      </c>
      <c r="BO177" s="753">
        <f t="shared" si="1030"/>
        <v>9.8456132910608576E-2</v>
      </c>
      <c r="BP177" s="654">
        <f t="shared" si="1030"/>
        <v>9.7329465611894303E-2</v>
      </c>
      <c r="BQ177" s="654">
        <f t="shared" si="1030"/>
        <v>0.10717328593570209</v>
      </c>
      <c r="BR177" s="654">
        <f t="shared" ref="BR177:CW177" si="1031">BR17/BR$9</f>
        <v>0.1188967384990295</v>
      </c>
      <c r="BS177" s="654">
        <f t="shared" si="1031"/>
        <v>0.13163500777487641</v>
      </c>
      <c r="BT177" s="654">
        <f t="shared" si="1031"/>
        <v>0.13399791983186041</v>
      </c>
      <c r="BU177" s="654">
        <f t="shared" si="1031"/>
        <v>0.13261218726107199</v>
      </c>
      <c r="BV177" s="654">
        <f t="shared" si="1031"/>
        <v>0.13905932688959913</v>
      </c>
      <c r="BW177" s="654">
        <f t="shared" si="1031"/>
        <v>0.13302516443870632</v>
      </c>
      <c r="BX177" s="654">
        <f t="shared" si="1031"/>
        <v>0.14069282789769699</v>
      </c>
      <c r="BY177" s="654">
        <f t="shared" si="1031"/>
        <v>0.15596243360003564</v>
      </c>
      <c r="BZ177" s="654">
        <f t="shared" si="1031"/>
        <v>0.15265422322657579</v>
      </c>
      <c r="CA177" s="753">
        <f t="shared" si="1031"/>
        <v>0.14578978164767512</v>
      </c>
      <c r="CB177" s="654">
        <f t="shared" si="1031"/>
        <v>0.15198257062443535</v>
      </c>
      <c r="CC177" s="654">
        <f t="shared" si="1031"/>
        <v>0.15825081605035385</v>
      </c>
      <c r="CD177" s="654">
        <f t="shared" si="1031"/>
        <v>0.16127821581396579</v>
      </c>
      <c r="CE177" s="654">
        <f t="shared" si="1031"/>
        <v>0.16016881277197165</v>
      </c>
      <c r="CF177" s="654">
        <f t="shared" si="1031"/>
        <v>0.14795560480262215</v>
      </c>
      <c r="CG177" s="654">
        <f t="shared" si="1031"/>
        <v>0.14684922621130042</v>
      </c>
      <c r="CH177" s="654">
        <f t="shared" si="1031"/>
        <v>0.15674490038503194</v>
      </c>
      <c r="CI177" s="654">
        <f t="shared" si="1031"/>
        <v>0.15746218528488223</v>
      </c>
      <c r="CJ177" s="654">
        <f t="shared" si="1031"/>
        <v>0.16950054400995737</v>
      </c>
      <c r="CK177" s="654">
        <f t="shared" si="1031"/>
        <v>0.20321689089554984</v>
      </c>
      <c r="CL177" s="654">
        <f t="shared" si="1031"/>
        <v>0.19338554216379733</v>
      </c>
      <c r="CM177" s="654">
        <f t="shared" si="1031"/>
        <v>0.16278766698755559</v>
      </c>
      <c r="CN177" s="654">
        <f t="shared" si="1031"/>
        <v>0.14290227750841342</v>
      </c>
      <c r="CO177" s="654">
        <f t="shared" si="1031"/>
        <v>0.15876219519079562</v>
      </c>
      <c r="CP177" s="654">
        <f t="shared" si="1031"/>
        <v>0.1654971028285214</v>
      </c>
      <c r="CQ177" s="654">
        <f t="shared" si="1031"/>
        <v>0.16659463638438429</v>
      </c>
      <c r="CR177" s="654">
        <f t="shared" si="1031"/>
        <v>0.17546755288974264</v>
      </c>
      <c r="CS177" s="654">
        <f t="shared" si="1031"/>
        <v>0.16032769297157121</v>
      </c>
      <c r="CT177" s="654">
        <f t="shared" si="1031"/>
        <v>0.17418306959830451</v>
      </c>
      <c r="CU177" s="654">
        <f t="shared" si="1031"/>
        <v>0.16471406836786298</v>
      </c>
      <c r="CV177" s="654">
        <f t="shared" si="1031"/>
        <v>0.19805035776877219</v>
      </c>
      <c r="CW177" s="654">
        <f t="shared" si="1031"/>
        <v>0.18618947508329159</v>
      </c>
      <c r="CX177" s="654">
        <f t="shared" ref="CX177:DK177" si="1032">CX17/CX$9</f>
        <v>0.16775736112079942</v>
      </c>
      <c r="CY177" s="654">
        <f t="shared" si="1032"/>
        <v>0.15714724385068285</v>
      </c>
      <c r="CZ177" s="654">
        <f t="shared" si="1032"/>
        <v>0.17418834406375694</v>
      </c>
      <c r="DA177" s="654">
        <f t="shared" si="1032"/>
        <v>0.15261930284272232</v>
      </c>
      <c r="DB177" s="654">
        <f t="shared" si="1032"/>
        <v>0.17108420236425237</v>
      </c>
      <c r="DC177" s="654">
        <f t="shared" si="1032"/>
        <v>0.1764510523863414</v>
      </c>
      <c r="DD177" s="654">
        <f t="shared" si="1032"/>
        <v>0.17715758391510741</v>
      </c>
      <c r="DE177" s="654">
        <f t="shared" si="1032"/>
        <v>0.1695457691678072</v>
      </c>
      <c r="DF177" s="654">
        <f t="shared" si="1032"/>
        <v>0.19599476813388558</v>
      </c>
      <c r="DG177" s="654">
        <f t="shared" si="1032"/>
        <v>0.17544735636227407</v>
      </c>
      <c r="DH177" s="654">
        <f t="shared" si="1032"/>
        <v>0.19362231880046915</v>
      </c>
      <c r="DI177" s="654">
        <f t="shared" si="1032"/>
        <v>0.21050993044378588</v>
      </c>
      <c r="DJ177" s="654">
        <f t="shared" si="1032"/>
        <v>0.1866514138963441</v>
      </c>
      <c r="DK177" s="654">
        <f t="shared" si="1032"/>
        <v>0.15758151462694334</v>
      </c>
      <c r="DL177" s="654">
        <f t="shared" ref="DL177:EQ177" si="1033">DL17/DL$9</f>
        <v>0.26005152658800662</v>
      </c>
      <c r="DM177" s="654">
        <f t="shared" si="1033"/>
        <v>0.35275391113618842</v>
      </c>
      <c r="DN177" s="654">
        <f t="shared" si="1033"/>
        <v>0.28603186341689507</v>
      </c>
      <c r="DO177" s="654">
        <f t="shared" si="1033"/>
        <v>0.38984386818499817</v>
      </c>
      <c r="DP177" s="654">
        <f t="shared" si="1033"/>
        <v>0.36757405020417716</v>
      </c>
      <c r="DQ177" s="654">
        <f t="shared" si="1033"/>
        <v>0.36963428416146737</v>
      </c>
      <c r="DR177" s="654">
        <f t="shared" si="1033"/>
        <v>0.27492747126884443</v>
      </c>
      <c r="DS177" s="654">
        <f t="shared" si="1033"/>
        <v>0.35586777208677534</v>
      </c>
      <c r="DT177" s="654">
        <f t="shared" si="1033"/>
        <v>0.31540497887215152</v>
      </c>
      <c r="DU177" s="654">
        <f t="shared" si="1033"/>
        <v>0.22419911018224276</v>
      </c>
      <c r="DV177" s="654">
        <f t="shared" si="1033"/>
        <v>0.28708507705448</v>
      </c>
      <c r="DW177" s="654">
        <f t="shared" si="1033"/>
        <v>0.3517761235790195</v>
      </c>
      <c r="DX177" s="654">
        <f t="shared" si="1033"/>
        <v>0.37246918220632375</v>
      </c>
      <c r="DY177" s="654">
        <f t="shared" si="1033"/>
        <v>0.2599507840198817</v>
      </c>
      <c r="DZ177" s="654">
        <f t="shared" si="1033"/>
        <v>0.342994552183849</v>
      </c>
      <c r="EA177" s="654">
        <f t="shared" si="1033"/>
        <v>0.21180898990777208</v>
      </c>
      <c r="EB177" s="654">
        <f t="shared" si="1033"/>
        <v>0.30927581115855157</v>
      </c>
      <c r="EC177" s="654">
        <f t="shared" si="1033"/>
        <v>0.18651125366623539</v>
      </c>
      <c r="ED177" s="654">
        <f t="shared" si="1033"/>
        <v>0.3622110057682249</v>
      </c>
      <c r="EE177" s="654">
        <f t="shared" si="1033"/>
        <v>0.31006182229288692</v>
      </c>
      <c r="EF177" s="654">
        <f t="shared" si="1033"/>
        <v>0.27240960693101357</v>
      </c>
      <c r="EG177" s="654">
        <f t="shared" si="1033"/>
        <v>0.26900208835806477</v>
      </c>
      <c r="EH177" s="654">
        <f t="shared" si="1033"/>
        <v>0.41530646031224977</v>
      </c>
      <c r="EI177" s="654">
        <f t="shared" si="1033"/>
        <v>0.37946523451552189</v>
      </c>
      <c r="EJ177" s="654">
        <f t="shared" si="1033"/>
        <v>0.36866273484743739</v>
      </c>
      <c r="EK177" s="654">
        <f t="shared" si="1033"/>
        <v>0.42644591421009853</v>
      </c>
      <c r="EL177" s="654">
        <f t="shared" si="1033"/>
        <v>0.49580205892657397</v>
      </c>
      <c r="EM177" s="654">
        <f t="shared" si="1033"/>
        <v>0.41200226106020532</v>
      </c>
      <c r="EN177" s="654">
        <f t="shared" si="1033"/>
        <v>0.26194564457292879</v>
      </c>
      <c r="EO177" s="654">
        <f t="shared" si="1033"/>
        <v>0.19851370008143138</v>
      </c>
      <c r="EP177" s="654">
        <f t="shared" si="1033"/>
        <v>0.20932501478285515</v>
      </c>
      <c r="EQ177" s="654">
        <f t="shared" si="1033"/>
        <v>0.20883186046972504</v>
      </c>
      <c r="ER177" s="654">
        <f t="shared" ref="ER177:FN177" si="1034">ER17/ER$9</f>
        <v>0.20122405652774517</v>
      </c>
      <c r="ES177" s="654">
        <f t="shared" si="1034"/>
        <v>0.20623023701285598</v>
      </c>
      <c r="ET177" s="654">
        <f t="shared" si="1034"/>
        <v>0.23742069176557978</v>
      </c>
      <c r="EU177" s="654">
        <f t="shared" si="1034"/>
        <v>0.22078048299537148</v>
      </c>
      <c r="EV177" s="654">
        <f t="shared" si="1034"/>
        <v>0.22351758804931857</v>
      </c>
      <c r="EW177" s="654">
        <f t="shared" si="1034"/>
        <v>0.2029491412931059</v>
      </c>
      <c r="EX177" s="654">
        <f t="shared" si="1034"/>
        <v>0.20936200894024626</v>
      </c>
      <c r="EY177" s="654">
        <f t="shared" si="1034"/>
        <v>0.18385420618796752</v>
      </c>
      <c r="EZ177" s="654">
        <f t="shared" si="1034"/>
        <v>0.20713790924139477</v>
      </c>
      <c r="FA177" s="654">
        <f t="shared" si="1034"/>
        <v>0.19684125026398763</v>
      </c>
      <c r="FB177" s="654">
        <f t="shared" si="1034"/>
        <v>0.20916898145878177</v>
      </c>
      <c r="FC177" s="654">
        <f t="shared" si="1034"/>
        <v>0.20829472069027793</v>
      </c>
      <c r="FD177" s="654">
        <f t="shared" si="1034"/>
        <v>0.21313133954282418</v>
      </c>
      <c r="FE177" s="654">
        <f t="shared" si="1034"/>
        <v>0.22269493979689248</v>
      </c>
      <c r="FF177" s="654">
        <f t="shared" si="1034"/>
        <v>0.22525558496568129</v>
      </c>
      <c r="FG177" s="654">
        <f t="shared" si="1034"/>
        <v>0.19773233566684337</v>
      </c>
      <c r="FH177" s="654">
        <f t="shared" si="1034"/>
        <v>0.20757045971552188</v>
      </c>
      <c r="FI177" s="654">
        <f t="shared" si="1034"/>
        <v>0.21332577391328922</v>
      </c>
      <c r="FJ177" s="654">
        <f t="shared" si="1034"/>
        <v>0.20338605222571923</v>
      </c>
      <c r="FK177" s="654">
        <f t="shared" si="1034"/>
        <v>0.22398361907197301</v>
      </c>
      <c r="FL177" s="654">
        <f t="shared" si="1034"/>
        <v>0.2238280997832803</v>
      </c>
      <c r="FM177" s="654">
        <f t="shared" si="1034"/>
        <v>0.18888752385889321</v>
      </c>
      <c r="FN177" s="654">
        <f t="shared" si="1034"/>
        <v>0.20641973118041076</v>
      </c>
      <c r="FO177" s="654">
        <f t="shared" ref="FO177:FP177" si="1035">FO17/FO$9</f>
        <v>0.20996290368971851</v>
      </c>
      <c r="FP177" s="654">
        <f t="shared" si="1035"/>
        <v>0.20386458569159699</v>
      </c>
      <c r="FQ177" s="654">
        <f t="shared" ref="FQ177:FR177" si="1036">FQ17/FQ$9</f>
        <v>0.22746389175939058</v>
      </c>
      <c r="FR177" s="654">
        <f t="shared" si="1036"/>
        <v>0.2232394791567793</v>
      </c>
      <c r="FS177" s="654">
        <f t="shared" ref="FS177:FX177" si="1037">FS17/FS$9</f>
        <v>0.2104619423071436</v>
      </c>
      <c r="FT177" s="654">
        <f t="shared" si="1037"/>
        <v>0.21562219898416488</v>
      </c>
      <c r="FU177" s="654">
        <f t="shared" si="1037"/>
        <v>0.20508116941716192</v>
      </c>
      <c r="FV177" s="654">
        <f t="shared" si="1037"/>
        <v>0.21246980882544689</v>
      </c>
      <c r="FW177" s="654">
        <f t="shared" si="1037"/>
        <v>0.22490504892044746</v>
      </c>
      <c r="FX177" s="654">
        <f t="shared" si="1037"/>
        <v>0.24205635645612625</v>
      </c>
      <c r="FY177" s="654">
        <f t="shared" ref="FY177:FZ177" si="1038">FY17/FY$9</f>
        <v>0.23368575664355271</v>
      </c>
      <c r="FZ177" s="654">
        <f t="shared" si="1038"/>
        <v>0.25150830293240511</v>
      </c>
      <c r="GA177" s="654">
        <f t="shared" ref="GA177:GB177" si="1039">GA17/GA$9</f>
        <v>0.23873654365835287</v>
      </c>
      <c r="GB177" s="654">
        <f t="shared" si="1039"/>
        <v>0.23837442548395851</v>
      </c>
      <c r="GC177" s="654">
        <f t="shared" ref="GC177:GD177" si="1040">GC17/GC$9</f>
        <v>0.25511005645075585</v>
      </c>
      <c r="GD177" s="654">
        <f t="shared" si="1040"/>
        <v>0.24304377591326756</v>
      </c>
      <c r="GE177" s="654">
        <f t="shared" ref="GE177" si="1041">GE17/GE$9</f>
        <v>0.24660768583728626</v>
      </c>
      <c r="GF177" s="657"/>
      <c r="GG177" s="657"/>
    </row>
    <row r="178" spans="2:189">
      <c r="B178" s="313"/>
      <c r="C178" s="313"/>
      <c r="D178" s="658" t="s">
        <v>444</v>
      </c>
      <c r="E178" s="659" t="s">
        <v>445</v>
      </c>
      <c r="F178" s="660">
        <f t="shared" ref="F178:AK178" si="1042">F71/F$69</f>
        <v>0.47273452195959759</v>
      </c>
      <c r="G178" s="660">
        <f t="shared" si="1042"/>
        <v>0.54464004067815763</v>
      </c>
      <c r="H178" s="660">
        <f t="shared" si="1042"/>
        <v>0.30462736103146887</v>
      </c>
      <c r="I178" s="660">
        <f t="shared" si="1042"/>
        <v>0.39719969683327538</v>
      </c>
      <c r="J178" s="660">
        <f t="shared" si="1042"/>
        <v>0.39201995538515899</v>
      </c>
      <c r="K178" s="660">
        <f t="shared" si="1042"/>
        <v>0.48937763507483356</v>
      </c>
      <c r="L178" s="660">
        <f t="shared" si="1042"/>
        <v>0.38025575053876942</v>
      </c>
      <c r="M178" s="660">
        <f t="shared" si="1042"/>
        <v>0.38901223579581579</v>
      </c>
      <c r="N178" s="660">
        <f t="shared" si="1042"/>
        <v>0.30105198726469606</v>
      </c>
      <c r="O178" s="660">
        <f t="shared" si="1042"/>
        <v>0.41785947326771161</v>
      </c>
      <c r="P178" s="660">
        <f t="shared" si="1042"/>
        <v>0.38762950997281692</v>
      </c>
      <c r="Q178" s="660">
        <f t="shared" si="1042"/>
        <v>0.36201750256761389</v>
      </c>
      <c r="R178" s="660">
        <f t="shared" si="1042"/>
        <v>0.5057495467641786</v>
      </c>
      <c r="S178" s="660">
        <f t="shared" si="1042"/>
        <v>0.47965132977195707</v>
      </c>
      <c r="T178" s="660">
        <f t="shared" si="1042"/>
        <v>0.46883582994928136</v>
      </c>
      <c r="U178" s="660">
        <f t="shared" si="1042"/>
        <v>0.55725194210988871</v>
      </c>
      <c r="V178" s="660">
        <f t="shared" si="1042"/>
        <v>0.54907120117463748</v>
      </c>
      <c r="W178" s="660">
        <f t="shared" si="1042"/>
        <v>0.55896290035427187</v>
      </c>
      <c r="X178" s="660">
        <f t="shared" si="1042"/>
        <v>0.50267320976260266</v>
      </c>
      <c r="Y178" s="660">
        <f t="shared" si="1042"/>
        <v>0.51155404614123434</v>
      </c>
      <c r="Z178" s="660">
        <f t="shared" si="1042"/>
        <v>0.41700930232558137</v>
      </c>
      <c r="AA178" s="660">
        <f t="shared" si="1042"/>
        <v>0.44716860814307852</v>
      </c>
      <c r="AB178" s="660">
        <f t="shared" si="1042"/>
        <v>0.46869518798139254</v>
      </c>
      <c r="AC178" s="660">
        <f t="shared" si="1042"/>
        <v>0.50234600964113552</v>
      </c>
      <c r="AD178" s="660">
        <f t="shared" si="1042"/>
        <v>0.51050009086413917</v>
      </c>
      <c r="AE178" s="660">
        <f t="shared" si="1042"/>
        <v>0.46493129031435637</v>
      </c>
      <c r="AF178" s="660">
        <f t="shared" si="1042"/>
        <v>0.47945895324592713</v>
      </c>
      <c r="AG178" s="660">
        <f t="shared" si="1042"/>
        <v>0.52027744233917927</v>
      </c>
      <c r="AH178" s="660">
        <f t="shared" si="1042"/>
        <v>0.42648932844971993</v>
      </c>
      <c r="AI178" s="660">
        <f t="shared" si="1042"/>
        <v>0.46042938177640558</v>
      </c>
      <c r="AJ178" s="660">
        <f t="shared" si="1042"/>
        <v>0.47561653493133044</v>
      </c>
      <c r="AK178" s="660">
        <f t="shared" si="1042"/>
        <v>0.52550442165532663</v>
      </c>
      <c r="AL178" s="660">
        <f t="shared" ref="AL178:BQ178" si="1043">AL71/AL$69</f>
        <v>0.48140437464946723</v>
      </c>
      <c r="AM178" s="660">
        <f t="shared" si="1043"/>
        <v>0.46842007660777202</v>
      </c>
      <c r="AN178" s="660">
        <f t="shared" si="1043"/>
        <v>0.47562764887898906</v>
      </c>
      <c r="AO178" s="660">
        <f t="shared" si="1043"/>
        <v>0.49206746946548485</v>
      </c>
      <c r="AP178" s="660">
        <f t="shared" si="1043"/>
        <v>0.52909446454466891</v>
      </c>
      <c r="AQ178" s="660">
        <f t="shared" si="1043"/>
        <v>0.54046383805483789</v>
      </c>
      <c r="AR178" s="660">
        <f t="shared" si="1043"/>
        <v>0.59487005210861887</v>
      </c>
      <c r="AS178" s="660">
        <f t="shared" si="1043"/>
        <v>0.58644759551990666</v>
      </c>
      <c r="AT178" s="660">
        <f t="shared" si="1043"/>
        <v>0.59516009887344024</v>
      </c>
      <c r="AU178" s="660">
        <f t="shared" si="1043"/>
        <v>0.51359803864317766</v>
      </c>
      <c r="AV178" s="660">
        <f t="shared" si="1043"/>
        <v>0.54994529234883249</v>
      </c>
      <c r="AW178" s="660">
        <f t="shared" si="1043"/>
        <v>0.59867753131638302</v>
      </c>
      <c r="AX178" s="660">
        <f t="shared" si="1043"/>
        <v>0.54980557740833502</v>
      </c>
      <c r="AY178" s="660">
        <f t="shared" si="1043"/>
        <v>0.58501953695885367</v>
      </c>
      <c r="AZ178" s="660">
        <f t="shared" si="1043"/>
        <v>0.57835835128146362</v>
      </c>
      <c r="BA178" s="660">
        <f t="shared" si="1043"/>
        <v>0.5826708832997598</v>
      </c>
      <c r="BB178" s="660">
        <f t="shared" si="1043"/>
        <v>0.55091371653948384</v>
      </c>
      <c r="BC178" s="660">
        <f t="shared" si="1043"/>
        <v>0.52546527365790152</v>
      </c>
      <c r="BD178" s="660">
        <f t="shared" si="1043"/>
        <v>0.4568276680108519</v>
      </c>
      <c r="BE178" s="660">
        <f t="shared" si="1043"/>
        <v>0.47694184152801333</v>
      </c>
      <c r="BF178" s="660">
        <f t="shared" si="1043"/>
        <v>0.48499038181012355</v>
      </c>
      <c r="BG178" s="660">
        <f t="shared" si="1043"/>
        <v>0.27903562107850099</v>
      </c>
      <c r="BH178" s="660">
        <f t="shared" si="1043"/>
        <v>0.29853081106966456</v>
      </c>
      <c r="BI178" s="661">
        <f t="shared" si="1043"/>
        <v>0.38442286455273939</v>
      </c>
      <c r="BJ178" s="661">
        <f t="shared" si="1043"/>
        <v>0.35312517740084948</v>
      </c>
      <c r="BK178" s="661">
        <f t="shared" si="1043"/>
        <v>0.41723365395067485</v>
      </c>
      <c r="BL178" s="661">
        <f t="shared" si="1043"/>
        <v>0.41844701690055247</v>
      </c>
      <c r="BM178" s="661">
        <f t="shared" si="1043"/>
        <v>0.41009302329215586</v>
      </c>
      <c r="BN178" s="661">
        <f t="shared" si="1043"/>
        <v>0.46277321322745341</v>
      </c>
      <c r="BO178" s="754">
        <f t="shared" si="1043"/>
        <v>0.46284815720326283</v>
      </c>
      <c r="BP178" s="661">
        <f t="shared" si="1043"/>
        <v>0.37796242469337721</v>
      </c>
      <c r="BQ178" s="661">
        <f t="shared" si="1043"/>
        <v>0.41331629856982832</v>
      </c>
      <c r="BR178" s="661">
        <f t="shared" ref="BR178:CW178" si="1044">BR71/BR$69</f>
        <v>0.3045958201236037</v>
      </c>
      <c r="BS178" s="661">
        <f t="shared" si="1044"/>
        <v>0.43209043693398769</v>
      </c>
      <c r="BT178" s="661">
        <f t="shared" si="1044"/>
        <v>0.31152758102387307</v>
      </c>
      <c r="BU178" s="661">
        <f t="shared" si="1044"/>
        <v>0.33502246509163291</v>
      </c>
      <c r="BV178" s="661">
        <f t="shared" si="1044"/>
        <v>0.31242226479193591</v>
      </c>
      <c r="BW178" s="661">
        <f t="shared" si="1044"/>
        <v>0.38127754682409093</v>
      </c>
      <c r="BX178" s="661">
        <f t="shared" si="1044"/>
        <v>0.32882911232666906</v>
      </c>
      <c r="BY178" s="661">
        <f t="shared" si="1044"/>
        <v>0.2870791160276534</v>
      </c>
      <c r="BZ178" s="661">
        <f t="shared" si="1044"/>
        <v>0.32792040579215093</v>
      </c>
      <c r="CA178" s="754">
        <f t="shared" si="1044"/>
        <v>0.38395974138349759</v>
      </c>
      <c r="CB178" s="661">
        <f t="shared" si="1044"/>
        <v>0.31804017194218254</v>
      </c>
      <c r="CC178" s="661">
        <f t="shared" si="1044"/>
        <v>0.2205378982827253</v>
      </c>
      <c r="CD178" s="661">
        <f t="shared" si="1044"/>
        <v>0.27775482571009918</v>
      </c>
      <c r="CE178" s="661">
        <f t="shared" si="1044"/>
        <v>0.21815384075425903</v>
      </c>
      <c r="CF178" s="661">
        <f t="shared" si="1044"/>
        <v>0.25122703846306799</v>
      </c>
      <c r="CG178" s="661">
        <f t="shared" si="1044"/>
        <v>0.233010163408152</v>
      </c>
      <c r="CH178" s="661">
        <f t="shared" si="1044"/>
        <v>0.27382145863466462</v>
      </c>
      <c r="CI178" s="661">
        <f t="shared" si="1044"/>
        <v>0.31445189508973442</v>
      </c>
      <c r="CJ178" s="661">
        <f t="shared" si="1044"/>
        <v>0.29198863729785529</v>
      </c>
      <c r="CK178" s="661">
        <f t="shared" si="1044"/>
        <v>0.307028848698783</v>
      </c>
      <c r="CL178" s="661">
        <f t="shared" si="1044"/>
        <v>0.23037930184721525</v>
      </c>
      <c r="CM178" s="661">
        <f t="shared" si="1044"/>
        <v>0.23482629856490689</v>
      </c>
      <c r="CN178" s="661">
        <f t="shared" si="1044"/>
        <v>0.15363701062800486</v>
      </c>
      <c r="CO178" s="661">
        <f t="shared" si="1044"/>
        <v>0.20488616536097728</v>
      </c>
      <c r="CP178" s="661">
        <f t="shared" si="1044"/>
        <v>0.17158122880080262</v>
      </c>
      <c r="CQ178" s="661">
        <f t="shared" si="1044"/>
        <v>0.21445957761640275</v>
      </c>
      <c r="CR178" s="661">
        <f t="shared" si="1044"/>
        <v>0.18714524981019093</v>
      </c>
      <c r="CS178" s="661">
        <f t="shared" si="1044"/>
        <v>0.1767850001877074</v>
      </c>
      <c r="CT178" s="661">
        <f t="shared" si="1044"/>
        <v>0.20221234010121741</v>
      </c>
      <c r="CU178" s="661">
        <f t="shared" si="1044"/>
        <v>0.33650452784532192</v>
      </c>
      <c r="CV178" s="661">
        <f t="shared" si="1044"/>
        <v>0.23908441603871847</v>
      </c>
      <c r="CW178" s="661">
        <f t="shared" si="1044"/>
        <v>0.27240806602844908</v>
      </c>
      <c r="CX178" s="661">
        <f t="shared" ref="CX178:DK178" si="1045">CX71/CX$69</f>
        <v>0.31467656299945351</v>
      </c>
      <c r="CY178" s="661">
        <f t="shared" si="1045"/>
        <v>0.33851625587814432</v>
      </c>
      <c r="CZ178" s="661">
        <f t="shared" si="1045"/>
        <v>0.29191958635969584</v>
      </c>
      <c r="DA178" s="661">
        <f t="shared" si="1045"/>
        <v>0.37543579014503953</v>
      </c>
      <c r="DB178" s="661">
        <f t="shared" si="1045"/>
        <v>0.19936621654660128</v>
      </c>
      <c r="DC178" s="661">
        <f t="shared" si="1045"/>
        <v>0.22754927379054565</v>
      </c>
      <c r="DD178" s="661">
        <f t="shared" si="1045"/>
        <v>0.26487474940400457</v>
      </c>
      <c r="DE178" s="661">
        <f t="shared" si="1045"/>
        <v>0.18908934388211554</v>
      </c>
      <c r="DF178" s="661">
        <f t="shared" si="1045"/>
        <v>0.19973538957074621</v>
      </c>
      <c r="DG178" s="661">
        <f>DG71/DG$69</f>
        <v>0.28321506449637635</v>
      </c>
      <c r="DH178" s="661">
        <f t="shared" si="1045"/>
        <v>0.18739969098776874</v>
      </c>
      <c r="DI178" s="661">
        <f t="shared" si="1045"/>
        <v>0.22109145067312908</v>
      </c>
      <c r="DJ178" s="661">
        <f t="shared" si="1045"/>
        <v>0.21832182579818485</v>
      </c>
      <c r="DK178" s="661">
        <f t="shared" si="1045"/>
        <v>0.29565371225959536</v>
      </c>
      <c r="DL178" s="661">
        <f t="shared" ref="DL178:EQ178" si="1046">DL71/DL$69</f>
        <v>0.11497895047897602</v>
      </c>
      <c r="DM178" s="661">
        <f t="shared" si="1046"/>
        <v>4.8054085511925741E-2</v>
      </c>
      <c r="DN178" s="661">
        <f t="shared" si="1046"/>
        <v>3.4192685961695057E-2</v>
      </c>
      <c r="DO178" s="661">
        <f t="shared" si="1046"/>
        <v>4.1438778566685611E-2</v>
      </c>
      <c r="DP178" s="661">
        <f t="shared" si="1046"/>
        <v>2.2509923212045715E-2</v>
      </c>
      <c r="DQ178" s="661">
        <f t="shared" si="1046"/>
        <v>1.869979581148792E-2</v>
      </c>
      <c r="DR178" s="661">
        <f t="shared" si="1046"/>
        <v>1.3079557448771035E-2</v>
      </c>
      <c r="DS178" s="661">
        <f t="shared" si="1046"/>
        <v>4.0455754029011082E-2</v>
      </c>
      <c r="DT178" s="661">
        <f t="shared" si="1046"/>
        <v>6.3119879618792826E-2</v>
      </c>
      <c r="DU178" s="661">
        <f t="shared" si="1046"/>
        <v>1.6844895426780413E-3</v>
      </c>
      <c r="DV178" s="661">
        <f t="shared" si="1046"/>
        <v>0.12208470879021739</v>
      </c>
      <c r="DW178" s="661">
        <f t="shared" si="1046"/>
        <v>4.4199499423299239E-2</v>
      </c>
      <c r="DX178" s="661">
        <f t="shared" si="1046"/>
        <v>4.4232009614113846E-2</v>
      </c>
      <c r="DY178" s="661">
        <f t="shared" si="1046"/>
        <v>0.17487592544071001</v>
      </c>
      <c r="DZ178" s="661">
        <f t="shared" si="1046"/>
        <v>9.9178640709683366E-2</v>
      </c>
      <c r="EA178" s="661">
        <f t="shared" si="1046"/>
        <v>2.3811952970970513E-2</v>
      </c>
      <c r="EB178" s="661">
        <f t="shared" si="1046"/>
        <v>8.1577576445689467E-3</v>
      </c>
      <c r="EC178" s="661">
        <f t="shared" si="1046"/>
        <v>1.0132209052931551E-2</v>
      </c>
      <c r="ED178" s="661">
        <f t="shared" si="1046"/>
        <v>3.2751292273540858E-2</v>
      </c>
      <c r="EE178" s="661">
        <f t="shared" si="1046"/>
        <v>4.7448257607217055E-2</v>
      </c>
      <c r="EF178" s="661">
        <f t="shared" si="1046"/>
        <v>4.2129058085403903E-2</v>
      </c>
      <c r="EG178" s="661">
        <f t="shared" si="1046"/>
        <v>1.9466507497766496E-2</v>
      </c>
      <c r="EH178" s="661">
        <f t="shared" si="1046"/>
        <v>4.5185816750971317E-2</v>
      </c>
      <c r="EI178" s="661">
        <f t="shared" si="1046"/>
        <v>5.4163664478079347E-2</v>
      </c>
      <c r="EJ178" s="661">
        <f t="shared" si="1046"/>
        <v>8.3255197183031204E-2</v>
      </c>
      <c r="EK178" s="661">
        <f t="shared" si="1046"/>
        <v>0.18123062573876625</v>
      </c>
      <c r="EL178" s="661">
        <f t="shared" si="1046"/>
        <v>6.3302918542853734E-2</v>
      </c>
      <c r="EM178" s="661">
        <f t="shared" si="1046"/>
        <v>3.1872109425891602E-2</v>
      </c>
      <c r="EN178" s="661">
        <f t="shared" si="1046"/>
        <v>5.6447569760576612E-2</v>
      </c>
      <c r="EO178" s="661">
        <f t="shared" si="1046"/>
        <v>4.4392113183001687E-2</v>
      </c>
      <c r="EP178" s="661">
        <f t="shared" si="1046"/>
        <v>5.4257603823197519E-2</v>
      </c>
      <c r="EQ178" s="661">
        <f t="shared" si="1046"/>
        <v>0.15322995325001312</v>
      </c>
      <c r="ER178" s="661">
        <f t="shared" ref="ER178:FN178" si="1047">ER71/ER$69</f>
        <v>9.9279541196809873E-2</v>
      </c>
      <c r="ES178" s="661">
        <f t="shared" si="1047"/>
        <v>8.5350138993515068E-2</v>
      </c>
      <c r="ET178" s="661">
        <f t="shared" si="1047"/>
        <v>7.4782751764100514E-2</v>
      </c>
      <c r="EU178" s="661">
        <f t="shared" si="1047"/>
        <v>8.6457290230943853E-2</v>
      </c>
      <c r="EV178" s="661">
        <f t="shared" si="1047"/>
        <v>0.10630459276093651</v>
      </c>
      <c r="EW178" s="661">
        <f t="shared" si="1047"/>
        <v>0.14119607769546441</v>
      </c>
      <c r="EX178" s="661">
        <f t="shared" si="1047"/>
        <v>0.14544347905261695</v>
      </c>
      <c r="EY178" s="661">
        <f t="shared" si="1047"/>
        <v>0.1530753301226806</v>
      </c>
      <c r="EZ178" s="661">
        <f t="shared" si="1047"/>
        <v>0.16271341279652723</v>
      </c>
      <c r="FA178" s="661">
        <f t="shared" si="1047"/>
        <v>0.16334968072782921</v>
      </c>
      <c r="FB178" s="661">
        <f t="shared" si="1047"/>
        <v>0.19766993148375073</v>
      </c>
      <c r="FC178" s="661">
        <f t="shared" si="1047"/>
        <v>0.27107349762524652</v>
      </c>
      <c r="FD178" s="661">
        <f t="shared" si="1047"/>
        <v>0.2140245863262005</v>
      </c>
      <c r="FE178" s="661">
        <f t="shared" si="1047"/>
        <v>0.17803941944080839</v>
      </c>
      <c r="FF178" s="661">
        <f t="shared" si="1047"/>
        <v>0.16867113009441739</v>
      </c>
      <c r="FG178" s="661">
        <f t="shared" si="1047"/>
        <v>0.30424476729514316</v>
      </c>
      <c r="FH178" s="661">
        <f t="shared" si="1047"/>
        <v>0.16804061648799209</v>
      </c>
      <c r="FI178" s="661">
        <f t="shared" si="1047"/>
        <v>0.22884377867623679</v>
      </c>
      <c r="FJ178" s="661">
        <f t="shared" si="1047"/>
        <v>0.17413290295775419</v>
      </c>
      <c r="FK178" s="661">
        <f t="shared" si="1047"/>
        <v>0.18501820139702871</v>
      </c>
      <c r="FL178" s="661">
        <f t="shared" si="1047"/>
        <v>0.21895251351377118</v>
      </c>
      <c r="FM178" s="661">
        <f t="shared" si="1047"/>
        <v>0.23362170971011387</v>
      </c>
      <c r="FN178" s="661">
        <f t="shared" si="1047"/>
        <v>0.20335805174408214</v>
      </c>
      <c r="FO178" s="661">
        <f t="shared" ref="FO178:FP178" si="1048">FO71/FO$69</f>
        <v>0.20119224571323804</v>
      </c>
      <c r="FP178" s="661">
        <f t="shared" si="1048"/>
        <v>0.17623226649129536</v>
      </c>
      <c r="FQ178" s="661">
        <f t="shared" ref="FQ178:FR178" si="1049">FQ71/FQ$69</f>
        <v>0.19468313071521015</v>
      </c>
      <c r="FR178" s="661">
        <f t="shared" si="1049"/>
        <v>0.1999219125150902</v>
      </c>
      <c r="FS178" s="661">
        <f t="shared" ref="FS178:FU179" si="1050">FS71/FS$69</f>
        <v>0.23781880196941813</v>
      </c>
      <c r="FT178" s="661">
        <f t="shared" si="1050"/>
        <v>0.19934402438019933</v>
      </c>
      <c r="FU178" s="661">
        <f t="shared" si="1050"/>
        <v>0.17531824741886542</v>
      </c>
      <c r="FV178" s="661">
        <f t="shared" ref="FV178:FW178" si="1051">FV71/FV$69</f>
        <v>0.18027834183547126</v>
      </c>
      <c r="FW178" s="661">
        <f t="shared" si="1051"/>
        <v>0.27643516270033996</v>
      </c>
      <c r="FX178" s="661">
        <f t="shared" ref="FX178:FY178" si="1052">FX71/FX$69</f>
        <v>0.23068944509060516</v>
      </c>
      <c r="FY178" s="661">
        <f t="shared" si="1052"/>
        <v>0.2364915682738748</v>
      </c>
      <c r="FZ178" s="661">
        <f t="shared" ref="FZ178:GA178" si="1053">FZ71/FZ$69</f>
        <v>0.22810930583280054</v>
      </c>
      <c r="GA178" s="661">
        <f t="shared" si="1053"/>
        <v>0.26404735536267721</v>
      </c>
      <c r="GB178" s="661">
        <f t="shared" ref="GB178:GC178" si="1054">GB71/GB$69</f>
        <v>0.16826447317162727</v>
      </c>
      <c r="GC178" s="661">
        <f t="shared" si="1054"/>
        <v>0.20160181652538647</v>
      </c>
      <c r="GD178" s="661">
        <f t="shared" ref="GD178:GE178" si="1055">GD71/GD$69</f>
        <v>0.24082838807514989</v>
      </c>
      <c r="GE178" s="661">
        <f t="shared" si="1055"/>
        <v>0.23010297658811291</v>
      </c>
      <c r="GF178" s="650"/>
      <c r="GG178" s="650"/>
    </row>
    <row r="179" spans="2:189">
      <c r="B179" s="313"/>
      <c r="C179" s="313"/>
      <c r="D179" s="648" t="s">
        <v>446</v>
      </c>
      <c r="E179" s="183" t="s">
        <v>447</v>
      </c>
      <c r="F179" s="649">
        <f t="shared" ref="F179:AK179" si="1056">F72/F$69</f>
        <v>0.27045166434939066</v>
      </c>
      <c r="G179" s="649">
        <f t="shared" si="1056"/>
        <v>0.27539677682098312</v>
      </c>
      <c r="H179" s="649">
        <f t="shared" si="1056"/>
        <v>0.33715616257450176</v>
      </c>
      <c r="I179" s="649">
        <f t="shared" si="1056"/>
        <v>0.31842193741772618</v>
      </c>
      <c r="J179" s="649">
        <f t="shared" si="1056"/>
        <v>0.30930319634221592</v>
      </c>
      <c r="K179" s="649">
        <f t="shared" si="1056"/>
        <v>0.25398787480894103</v>
      </c>
      <c r="L179" s="649">
        <f t="shared" si="1056"/>
        <v>0.29890157012798524</v>
      </c>
      <c r="M179" s="649">
        <f t="shared" si="1056"/>
        <v>0.27158380688764783</v>
      </c>
      <c r="N179" s="649">
        <f t="shared" si="1056"/>
        <v>0.38968294209273746</v>
      </c>
      <c r="O179" s="649">
        <f t="shared" si="1056"/>
        <v>0.26435532910355553</v>
      </c>
      <c r="P179" s="649">
        <f t="shared" si="1056"/>
        <v>0.29328427042511968</v>
      </c>
      <c r="Q179" s="649">
        <f t="shared" si="1056"/>
        <v>0.33806380520369739</v>
      </c>
      <c r="R179" s="649">
        <f t="shared" si="1056"/>
        <v>0.26124872246560288</v>
      </c>
      <c r="S179" s="649">
        <f t="shared" si="1056"/>
        <v>0.31142416757615793</v>
      </c>
      <c r="T179" s="649">
        <f t="shared" si="1056"/>
        <v>0.28197297251756615</v>
      </c>
      <c r="U179" s="649">
        <f t="shared" si="1056"/>
        <v>0.21449990946389377</v>
      </c>
      <c r="V179" s="649">
        <f t="shared" si="1056"/>
        <v>0.24263269677199192</v>
      </c>
      <c r="W179" s="649">
        <f t="shared" si="1056"/>
        <v>0.22639685651087094</v>
      </c>
      <c r="X179" s="649">
        <f t="shared" si="1056"/>
        <v>0.27421643444639143</v>
      </c>
      <c r="Y179" s="649">
        <f t="shared" si="1056"/>
        <v>0.24948120388804312</v>
      </c>
      <c r="Z179" s="649">
        <f t="shared" si="1056"/>
        <v>0.28275813953488371</v>
      </c>
      <c r="AA179" s="649">
        <f t="shared" si="1056"/>
        <v>0.32956778360261896</v>
      </c>
      <c r="AB179" s="649">
        <f t="shared" si="1056"/>
        <v>0.26763771321080865</v>
      </c>
      <c r="AC179" s="649">
        <f t="shared" si="1056"/>
        <v>0.26259882163899301</v>
      </c>
      <c r="AD179" s="649">
        <f t="shared" si="1056"/>
        <v>0.23110765498675073</v>
      </c>
      <c r="AE179" s="649">
        <f t="shared" si="1056"/>
        <v>0.30403079825612522</v>
      </c>
      <c r="AF179" s="649">
        <f t="shared" si="1056"/>
        <v>0.24271124147436124</v>
      </c>
      <c r="AG179" s="649">
        <f t="shared" si="1056"/>
        <v>0.2133718956411127</v>
      </c>
      <c r="AH179" s="649">
        <f t="shared" si="1056"/>
        <v>0.19395933349897013</v>
      </c>
      <c r="AI179" s="649">
        <f t="shared" si="1056"/>
        <v>0.26238720949713984</v>
      </c>
      <c r="AJ179" s="649">
        <f t="shared" si="1056"/>
        <v>0.23417255295398981</v>
      </c>
      <c r="AK179" s="649">
        <f t="shared" si="1056"/>
        <v>0.21829447636228161</v>
      </c>
      <c r="AL179" s="649">
        <f t="shared" ref="AL179:BQ179" si="1057">AL72/AL$69</f>
        <v>0.23567021873247335</v>
      </c>
      <c r="AM179" s="649">
        <f t="shared" si="1057"/>
        <v>0.25395668271720989</v>
      </c>
      <c r="AN179" s="649">
        <f t="shared" si="1057"/>
        <v>0.21053903022164433</v>
      </c>
      <c r="AO179" s="649">
        <f t="shared" si="1057"/>
        <v>0.18193273099557553</v>
      </c>
      <c r="AP179" s="649">
        <f t="shared" si="1057"/>
        <v>0.19033895325843353</v>
      </c>
      <c r="AQ179" s="649">
        <f t="shared" si="1057"/>
        <v>0.26703169390400522</v>
      </c>
      <c r="AR179" s="649">
        <f t="shared" si="1057"/>
        <v>0.14562578891154479</v>
      </c>
      <c r="AS179" s="649">
        <f t="shared" si="1057"/>
        <v>0.12816594315577223</v>
      </c>
      <c r="AT179" s="649">
        <f t="shared" si="1057"/>
        <v>0.15053914923285727</v>
      </c>
      <c r="AU179" s="649">
        <f t="shared" si="1057"/>
        <v>0.1794839971634731</v>
      </c>
      <c r="AV179" s="649">
        <f t="shared" si="1057"/>
        <v>0.20444200042482513</v>
      </c>
      <c r="AW179" s="649">
        <f t="shared" si="1057"/>
        <v>0.17318606589471253</v>
      </c>
      <c r="AX179" s="649">
        <f t="shared" si="1057"/>
        <v>0.17873364316317297</v>
      </c>
      <c r="AY179" s="649">
        <f t="shared" si="1057"/>
        <v>0.202334945876852</v>
      </c>
      <c r="AZ179" s="649">
        <f t="shared" si="1057"/>
        <v>0.16380538656054563</v>
      </c>
      <c r="BA179" s="649">
        <f t="shared" si="1057"/>
        <v>0.1760904493891276</v>
      </c>
      <c r="BB179" s="649">
        <f t="shared" si="1057"/>
        <v>0.15537352652976322</v>
      </c>
      <c r="BC179" s="649">
        <f t="shared" si="1057"/>
        <v>0.25121836698829303</v>
      </c>
      <c r="BD179" s="649">
        <f t="shared" si="1057"/>
        <v>0.19914517629848222</v>
      </c>
      <c r="BE179" s="649">
        <f t="shared" si="1057"/>
        <v>0.17111550222464245</v>
      </c>
      <c r="BF179" s="649">
        <f t="shared" si="1057"/>
        <v>0.23023688646078536</v>
      </c>
      <c r="BG179" s="649">
        <f t="shared" si="1057"/>
        <v>0.20189103934488678</v>
      </c>
      <c r="BH179" s="649">
        <f t="shared" si="1057"/>
        <v>0.21889000012882576</v>
      </c>
      <c r="BI179" s="650">
        <f t="shared" si="1057"/>
        <v>0.25093735884758828</v>
      </c>
      <c r="BJ179" s="650">
        <f t="shared" si="1057"/>
        <v>0.32002598879882888</v>
      </c>
      <c r="BK179" s="650">
        <f t="shared" si="1057"/>
        <v>0.28876676308696925</v>
      </c>
      <c r="BL179" s="650">
        <f t="shared" si="1057"/>
        <v>0.22512889855628868</v>
      </c>
      <c r="BM179" s="650">
        <f t="shared" si="1057"/>
        <v>0.20900352978773273</v>
      </c>
      <c r="BN179" s="650">
        <f t="shared" si="1057"/>
        <v>0.19512992810227414</v>
      </c>
      <c r="BO179" s="755">
        <f t="shared" si="1057"/>
        <v>0.23356227248347702</v>
      </c>
      <c r="BP179" s="650">
        <f t="shared" si="1057"/>
        <v>0.28365262540815611</v>
      </c>
      <c r="BQ179" s="650">
        <f t="shared" si="1057"/>
        <v>0.23813048677294468</v>
      </c>
      <c r="BR179" s="650">
        <f t="shared" ref="BR179:CW179" si="1058">BR72/BR$69</f>
        <v>0.32213675759311777</v>
      </c>
      <c r="BS179" s="650">
        <f t="shared" si="1058"/>
        <v>0.21236047639540601</v>
      </c>
      <c r="BT179" s="650">
        <f t="shared" si="1058"/>
        <v>0.30239122256629314</v>
      </c>
      <c r="BU179" s="650">
        <f t="shared" si="1058"/>
        <v>0.25006487651199438</v>
      </c>
      <c r="BV179" s="650">
        <f t="shared" si="1058"/>
        <v>0.29422905259056886</v>
      </c>
      <c r="BW179" s="650">
        <f t="shared" si="1058"/>
        <v>0.26005809688091575</v>
      </c>
      <c r="BX179" s="650">
        <f t="shared" si="1058"/>
        <v>0.26581046898295713</v>
      </c>
      <c r="BY179" s="650">
        <f t="shared" si="1058"/>
        <v>0.23920132412096515</v>
      </c>
      <c r="BZ179" s="650">
        <f t="shared" si="1058"/>
        <v>0.2624575309347642</v>
      </c>
      <c r="CA179" s="755">
        <f t="shared" si="1058"/>
        <v>0.26017861736594705</v>
      </c>
      <c r="CB179" s="650">
        <f t="shared" si="1058"/>
        <v>0.30047473236186117</v>
      </c>
      <c r="CC179" s="650">
        <f t="shared" si="1058"/>
        <v>0.34415716046314831</v>
      </c>
      <c r="CD179" s="650">
        <f t="shared" si="1058"/>
        <v>0.30231007142895971</v>
      </c>
      <c r="CE179" s="650">
        <f t="shared" si="1058"/>
        <v>0.30177933925766781</v>
      </c>
      <c r="CF179" s="650">
        <f t="shared" si="1058"/>
        <v>0.32984642614284221</v>
      </c>
      <c r="CG179" s="650">
        <f t="shared" si="1058"/>
        <v>0.32890654529361502</v>
      </c>
      <c r="CH179" s="650">
        <f t="shared" si="1058"/>
        <v>0.29687153444991199</v>
      </c>
      <c r="CI179" s="650">
        <f t="shared" si="1058"/>
        <v>0.22222772360726617</v>
      </c>
      <c r="CJ179" s="650">
        <f t="shared" si="1058"/>
        <v>0.25132381565198303</v>
      </c>
      <c r="CK179" s="650">
        <f t="shared" si="1058"/>
        <v>0.23041129914670405</v>
      </c>
      <c r="CL179" s="650">
        <f t="shared" si="1058"/>
        <v>0.29551148997087157</v>
      </c>
      <c r="CM179" s="650">
        <f t="shared" si="1058"/>
        <v>0.29167797390414607</v>
      </c>
      <c r="CN179" s="650">
        <f t="shared" si="1058"/>
        <v>0.45925619854195138</v>
      </c>
      <c r="CO179" s="650">
        <f t="shared" si="1058"/>
        <v>0.29406115223792034</v>
      </c>
      <c r="CP179" s="650">
        <f t="shared" si="1058"/>
        <v>0.37351586331472275</v>
      </c>
      <c r="CQ179" s="650">
        <f t="shared" si="1058"/>
        <v>0.2878644898341774</v>
      </c>
      <c r="CR179" s="650">
        <f t="shared" si="1058"/>
        <v>0.31591122961218371</v>
      </c>
      <c r="CS179" s="650">
        <f t="shared" si="1058"/>
        <v>0.34210956731181247</v>
      </c>
      <c r="CT179" s="650">
        <f t="shared" si="1058"/>
        <v>0.33899221788634187</v>
      </c>
      <c r="CU179" s="650">
        <f t="shared" si="1058"/>
        <v>0.25238001094991858</v>
      </c>
      <c r="CV179" s="650">
        <f t="shared" si="1058"/>
        <v>0.26638893065472918</v>
      </c>
      <c r="CW179" s="650">
        <f t="shared" si="1058"/>
        <v>0.27274888250019796</v>
      </c>
      <c r="CX179" s="650">
        <f t="shared" ref="CX179:DK179" si="1059">CX72/CX$69</f>
        <v>0.2555883865140367</v>
      </c>
      <c r="CY179" s="650">
        <f t="shared" si="1059"/>
        <v>0.23782884985147787</v>
      </c>
      <c r="CZ179" s="650">
        <f t="shared" si="1059"/>
        <v>0.27780902460174961</v>
      </c>
      <c r="DA179" s="650">
        <f t="shared" si="1059"/>
        <v>0.26226629132214468</v>
      </c>
      <c r="DB179" s="650">
        <f t="shared" si="1059"/>
        <v>0.34976208657000335</v>
      </c>
      <c r="DC179" s="650">
        <f t="shared" si="1059"/>
        <v>0.29737532914008813</v>
      </c>
      <c r="DD179" s="650">
        <f t="shared" si="1059"/>
        <v>0.29614038319381181</v>
      </c>
      <c r="DE179" s="650">
        <f t="shared" si="1059"/>
        <v>0.39249676422168767</v>
      </c>
      <c r="DF179" s="650">
        <f t="shared" si="1059"/>
        <v>0.29241575480022142</v>
      </c>
      <c r="DG179" s="650">
        <f t="shared" si="1059"/>
        <v>0.26730852591073218</v>
      </c>
      <c r="DH179" s="650">
        <f t="shared" si="1059"/>
        <v>0.30267187930518702</v>
      </c>
      <c r="DI179" s="650">
        <f t="shared" si="1059"/>
        <v>0.36518354554266896</v>
      </c>
      <c r="DJ179" s="650">
        <f t="shared" si="1059"/>
        <v>0.32428251739702452</v>
      </c>
      <c r="DK179" s="650">
        <f t="shared" si="1059"/>
        <v>0.2838675880322255</v>
      </c>
      <c r="DL179" s="650">
        <f t="shared" ref="DL179:EQ179" si="1060">DL72/DL$69</f>
        <v>0.14531833614584735</v>
      </c>
      <c r="DM179" s="650">
        <f t="shared" si="1060"/>
        <v>3.4042260358363202E-3</v>
      </c>
      <c r="DN179" s="650">
        <f t="shared" si="1060"/>
        <v>4.9324463997926695E-4</v>
      </c>
      <c r="DO179" s="650">
        <f t="shared" si="1060"/>
        <v>3.673259494473043E-4</v>
      </c>
      <c r="DP179" s="650">
        <f t="shared" si="1060"/>
        <v>2.6862090265842838E-4</v>
      </c>
      <c r="DQ179" s="650">
        <f t="shared" si="1060"/>
        <v>2.0462490776845837E-4</v>
      </c>
      <c r="DR179" s="650">
        <f t="shared" si="1060"/>
        <v>4.2233347493083072E-4</v>
      </c>
      <c r="DS179" s="650">
        <f t="shared" si="1060"/>
        <v>2.1741175123188698E-3</v>
      </c>
      <c r="DT179" s="650">
        <f t="shared" si="1060"/>
        <v>5.4671798280946527E-3</v>
      </c>
      <c r="DU179" s="650">
        <f t="shared" si="1060"/>
        <v>0</v>
      </c>
      <c r="DV179" s="650">
        <f t="shared" si="1060"/>
        <v>9.1822078972080366E-3</v>
      </c>
      <c r="DW179" s="650">
        <f t="shared" si="1060"/>
        <v>1.112811679653875E-2</v>
      </c>
      <c r="DX179" s="650">
        <f t="shared" si="1060"/>
        <v>1.3236540809168659E-2</v>
      </c>
      <c r="DY179" s="650">
        <f t="shared" si="1060"/>
        <v>1.0642039906135544E-2</v>
      </c>
      <c r="DZ179" s="650">
        <f t="shared" si="1060"/>
        <v>6.2051338267764483E-3</v>
      </c>
      <c r="EA179" s="650">
        <f t="shared" si="1060"/>
        <v>2.1516283071434234E-2</v>
      </c>
      <c r="EB179" s="650">
        <f t="shared" si="1060"/>
        <v>5.4215660527499822E-4</v>
      </c>
      <c r="EC179" s="650">
        <f t="shared" si="1060"/>
        <v>3.5019309607713842E-3</v>
      </c>
      <c r="ED179" s="650">
        <f t="shared" si="1060"/>
        <v>5.8762532911047086E-3</v>
      </c>
      <c r="EE179" s="650">
        <f t="shared" si="1060"/>
        <v>5.7252222279577892E-3</v>
      </c>
      <c r="EF179" s="650">
        <f t="shared" si="1060"/>
        <v>2.1637815069729333E-3</v>
      </c>
      <c r="EG179" s="650">
        <f t="shared" si="1060"/>
        <v>7.9644980270385317E-5</v>
      </c>
      <c r="EH179" s="650">
        <f t="shared" si="1060"/>
        <v>1.5629222290693523E-3</v>
      </c>
      <c r="EI179" s="650">
        <f t="shared" si="1060"/>
        <v>4.301407492590422E-4</v>
      </c>
      <c r="EJ179" s="650">
        <f t="shared" si="1060"/>
        <v>5.4810349852065143E-5</v>
      </c>
      <c r="EK179" s="650">
        <f t="shared" si="1060"/>
        <v>4.8969094461872903E-4</v>
      </c>
      <c r="EL179" s="650">
        <f t="shared" si="1060"/>
        <v>7.6512990218015342E-4</v>
      </c>
      <c r="EM179" s="650">
        <f t="shared" si="1060"/>
        <v>4.4301596597269247E-2</v>
      </c>
      <c r="EN179" s="650">
        <f t="shared" si="1060"/>
        <v>0.23756254210003852</v>
      </c>
      <c r="EO179" s="650">
        <f t="shared" si="1060"/>
        <v>0.26767988987949409</v>
      </c>
      <c r="EP179" s="650">
        <f t="shared" si="1060"/>
        <v>0.42152313337067088</v>
      </c>
      <c r="EQ179" s="650">
        <f t="shared" si="1060"/>
        <v>0.31817301410234489</v>
      </c>
      <c r="ER179" s="650">
        <f t="shared" ref="ER179:FN179" si="1061">ER72/ER$69</f>
        <v>0.42714041017927051</v>
      </c>
      <c r="ES179" s="650">
        <f t="shared" si="1061"/>
        <v>0.41318532400996705</v>
      </c>
      <c r="ET179" s="650">
        <f t="shared" si="1061"/>
        <v>0.4044962945358978</v>
      </c>
      <c r="EU179" s="650">
        <f t="shared" si="1061"/>
        <v>0.4609058220347681</v>
      </c>
      <c r="EV179" s="650">
        <f t="shared" si="1061"/>
        <v>0.43551685986976363</v>
      </c>
      <c r="EW179" s="650">
        <f t="shared" si="1061"/>
        <v>0.31621648559384768</v>
      </c>
      <c r="EX179" s="650">
        <f t="shared" si="1061"/>
        <v>0.39403802210828265</v>
      </c>
      <c r="EY179" s="650">
        <f t="shared" si="1061"/>
        <v>0.31993217872688201</v>
      </c>
      <c r="EZ179" s="650">
        <f t="shared" si="1061"/>
        <v>0.36475223332054263</v>
      </c>
      <c r="FA179" s="650">
        <f t="shared" si="1061"/>
        <v>0.32782349907449115</v>
      </c>
      <c r="FB179" s="650">
        <f t="shared" si="1061"/>
        <v>0.41903919487648389</v>
      </c>
      <c r="FC179" s="650">
        <f t="shared" si="1061"/>
        <v>0.35291834122719451</v>
      </c>
      <c r="FD179" s="650">
        <f t="shared" si="1061"/>
        <v>0.38487038283521613</v>
      </c>
      <c r="FE179" s="650">
        <f t="shared" si="1061"/>
        <v>0.46406777416470746</v>
      </c>
      <c r="FF179" s="650">
        <f t="shared" si="1061"/>
        <v>0.38266549507251607</v>
      </c>
      <c r="FG179" s="650">
        <f t="shared" si="1061"/>
        <v>0.27800505097327372</v>
      </c>
      <c r="FH179" s="650">
        <f t="shared" si="1061"/>
        <v>0.39142448361736371</v>
      </c>
      <c r="FI179" s="650">
        <f t="shared" si="1061"/>
        <v>0.31494508245127883</v>
      </c>
      <c r="FJ179" s="650">
        <f t="shared" si="1061"/>
        <v>0.35548465072160423</v>
      </c>
      <c r="FK179" s="650">
        <f t="shared" si="1061"/>
        <v>0.39075508162040085</v>
      </c>
      <c r="FL179" s="650">
        <f t="shared" si="1061"/>
        <v>0.35529356582422084</v>
      </c>
      <c r="FM179" s="650">
        <f t="shared" si="1061"/>
        <v>0.42096650307212885</v>
      </c>
      <c r="FN179" s="650">
        <f t="shared" si="1061"/>
        <v>0.36679890154329403</v>
      </c>
      <c r="FO179" s="650">
        <f t="shared" ref="FO179:FP179" si="1062">FO72/FO$69</f>
        <v>0.33905313461928155</v>
      </c>
      <c r="FP179" s="650">
        <f t="shared" si="1062"/>
        <v>0.35417560420891103</v>
      </c>
      <c r="FQ179" s="650">
        <f t="shared" ref="FQ179:FR179" si="1063">FQ72/FQ$69</f>
        <v>0.37882163240192646</v>
      </c>
      <c r="FR179" s="650">
        <f t="shared" si="1063"/>
        <v>0.37738694143887408</v>
      </c>
      <c r="FS179" s="650">
        <f t="shared" si="1050"/>
        <v>0.34579475271469451</v>
      </c>
      <c r="FT179" s="650">
        <f t="shared" si="1050"/>
        <v>0.36457900708343627</v>
      </c>
      <c r="FU179" s="650">
        <f t="shared" si="1050"/>
        <v>0.31621674129445287</v>
      </c>
      <c r="FV179" s="650">
        <f t="shared" ref="FV179:FW179" si="1064">FV72/FV$69</f>
        <v>0.31020008914863062</v>
      </c>
      <c r="FW179" s="650">
        <f t="shared" si="1064"/>
        <v>0.29419621175327831</v>
      </c>
      <c r="FX179" s="650">
        <f t="shared" ref="FX179:FY179" si="1065">FX72/FX$69</f>
        <v>0.32596206617021384</v>
      </c>
      <c r="FY179" s="650">
        <f t="shared" si="1065"/>
        <v>0.36586714028108774</v>
      </c>
      <c r="FZ179" s="650">
        <f t="shared" ref="FZ179:GA179" si="1066">FZ72/FZ$69</f>
        <v>0.3412171230837559</v>
      </c>
      <c r="GA179" s="650">
        <f t="shared" si="1066"/>
        <v>0.19897236459165016</v>
      </c>
      <c r="GB179" s="650">
        <f t="shared" ref="GB179:GC179" si="1067">GB72/GB$69</f>
        <v>0.38666618904118172</v>
      </c>
      <c r="GC179" s="650">
        <f t="shared" si="1067"/>
        <v>0.37018404343382488</v>
      </c>
      <c r="GD179" s="650">
        <f t="shared" ref="GD179:GE179" si="1068">GD72/GD$69</f>
        <v>0.32759459956363457</v>
      </c>
      <c r="GE179" s="650">
        <f t="shared" si="1068"/>
        <v>0.3055745106668164</v>
      </c>
      <c r="GF179" s="650"/>
      <c r="GG179" s="650"/>
    </row>
    <row r="180" spans="2:189">
      <c r="B180" s="313"/>
      <c r="C180" s="313"/>
      <c r="D180" s="647" t="s">
        <v>448</v>
      </c>
      <c r="E180" s="645" t="s">
        <v>449</v>
      </c>
      <c r="F180" s="199">
        <f t="shared" ref="F180:AK180" si="1069">F74/F$69</f>
        <v>0.10591314304408275</v>
      </c>
      <c r="G180" s="199">
        <f t="shared" si="1069"/>
        <v>9.1078583232501092E-2</v>
      </c>
      <c r="H180" s="199">
        <f t="shared" si="1069"/>
        <v>0.13729749141311462</v>
      </c>
      <c r="I180" s="199">
        <f t="shared" si="1069"/>
        <v>0.12110142978442112</v>
      </c>
      <c r="J180" s="199">
        <f t="shared" si="1069"/>
        <v>0.12511667888389069</v>
      </c>
      <c r="K180" s="199">
        <f t="shared" si="1069"/>
        <v>0.12419601366392087</v>
      </c>
      <c r="L180" s="199">
        <f t="shared" si="1069"/>
        <v>0.14037691867880547</v>
      </c>
      <c r="M180" s="199">
        <f t="shared" si="1069"/>
        <v>0.17761954597470683</v>
      </c>
      <c r="N180" s="199">
        <f t="shared" si="1069"/>
        <v>0.11190440299836926</v>
      </c>
      <c r="O180" s="199">
        <f t="shared" si="1069"/>
        <v>0.1170986685918172</v>
      </c>
      <c r="P180" s="199">
        <f t="shared" si="1069"/>
        <v>0.15664667385692044</v>
      </c>
      <c r="Q180" s="199">
        <f t="shared" si="1069"/>
        <v>0.16049726121191374</v>
      </c>
      <c r="R180" s="199">
        <f t="shared" si="1069"/>
        <v>0.12372182362578385</v>
      </c>
      <c r="S180" s="199">
        <f t="shared" si="1069"/>
        <v>9.757405173569228E-2</v>
      </c>
      <c r="T180" s="199">
        <f t="shared" si="1069"/>
        <v>0.1153554518341281</v>
      </c>
      <c r="U180" s="199">
        <f t="shared" si="1069"/>
        <v>0.10358655472576392</v>
      </c>
      <c r="V180" s="199">
        <f t="shared" si="1069"/>
        <v>0.10136636926544743</v>
      </c>
      <c r="W180" s="199">
        <f t="shared" si="1069"/>
        <v>0.11080889096696458</v>
      </c>
      <c r="X180" s="199">
        <f t="shared" si="1069"/>
        <v>9.4719038538943479E-2</v>
      </c>
      <c r="Y180" s="199">
        <f t="shared" si="1069"/>
        <v>0.10521138306593279</v>
      </c>
      <c r="Z180" s="199">
        <f t="shared" si="1069"/>
        <v>0.11707441860465116</v>
      </c>
      <c r="AA180" s="199">
        <f t="shared" si="1069"/>
        <v>0.11212118965172063</v>
      </c>
      <c r="AB180" s="199">
        <f t="shared" si="1069"/>
        <v>0.10778616639975597</v>
      </c>
      <c r="AC180" s="199">
        <f t="shared" si="1069"/>
        <v>0.11491376539903589</v>
      </c>
      <c r="AD180" s="199">
        <f t="shared" si="1069"/>
        <v>0.11407041759467833</v>
      </c>
      <c r="AE180" s="199">
        <f t="shared" si="1069"/>
        <v>9.2832436750546032E-2</v>
      </c>
      <c r="AF180" s="199">
        <f t="shared" si="1069"/>
        <v>0.11851079619747676</v>
      </c>
      <c r="AG180" s="199">
        <f t="shared" si="1069"/>
        <v>0.11101131514372768</v>
      </c>
      <c r="AH180" s="199">
        <f t="shared" si="1069"/>
        <v>0.10342146812961345</v>
      </c>
      <c r="AI180" s="199">
        <f t="shared" si="1069"/>
        <v>0.120193389339652</v>
      </c>
      <c r="AJ180" s="199">
        <f t="shared" si="1069"/>
        <v>0.12760928609841962</v>
      </c>
      <c r="AK180" s="199">
        <f t="shared" si="1069"/>
        <v>0.11133551638267417</v>
      </c>
      <c r="AL180" s="199">
        <f t="shared" ref="AL180:BQ180" si="1070">AL74/AL$69</f>
        <v>0.12828266965787999</v>
      </c>
      <c r="AM180" s="199">
        <f t="shared" si="1070"/>
        <v>0.10105447592738248</v>
      </c>
      <c r="AN180" s="199">
        <f t="shared" si="1070"/>
        <v>0.10123025219637141</v>
      </c>
      <c r="AO180" s="199">
        <f t="shared" si="1070"/>
        <v>0.11843669010151921</v>
      </c>
      <c r="AP180" s="199">
        <f t="shared" si="1070"/>
        <v>0.10947135595951309</v>
      </c>
      <c r="AQ180" s="199">
        <f t="shared" si="1070"/>
        <v>8.3912357539089752E-2</v>
      </c>
      <c r="AR180" s="199">
        <f t="shared" si="1070"/>
        <v>0.13054989157523383</v>
      </c>
      <c r="AS180" s="199">
        <f t="shared" si="1070"/>
        <v>0.13203104930466844</v>
      </c>
      <c r="AT180" s="199">
        <f t="shared" si="1070"/>
        <v>0.14479806416813407</v>
      </c>
      <c r="AU180" s="199">
        <f t="shared" si="1070"/>
        <v>0.15556251216845138</v>
      </c>
      <c r="AV180" s="199">
        <f t="shared" si="1070"/>
        <v>0.1362553680647586</v>
      </c>
      <c r="AW180" s="199">
        <f t="shared" si="1070"/>
        <v>0.14549264945431561</v>
      </c>
      <c r="AX180" s="199">
        <f t="shared" si="1070"/>
        <v>0.1469294885831717</v>
      </c>
      <c r="AY180" s="199">
        <f t="shared" si="1070"/>
        <v>0.13349547723124588</v>
      </c>
      <c r="AZ180" s="199">
        <f t="shared" si="1070"/>
        <v>0.14767043307243083</v>
      </c>
      <c r="BA180" s="199">
        <f t="shared" si="1070"/>
        <v>0.1422133540405853</v>
      </c>
      <c r="BB180" s="199">
        <f t="shared" si="1070"/>
        <v>0.17212079996675789</v>
      </c>
      <c r="BC180" s="199">
        <f t="shared" si="1070"/>
        <v>0.13852101354781984</v>
      </c>
      <c r="BD180" s="199">
        <f t="shared" si="1070"/>
        <v>0.16757615253522934</v>
      </c>
      <c r="BE180" s="199">
        <f t="shared" si="1070"/>
        <v>0.17453178354794291</v>
      </c>
      <c r="BF180" s="199">
        <f t="shared" si="1070"/>
        <v>0.16057177847919504</v>
      </c>
      <c r="BG180" s="199">
        <f t="shared" si="1070"/>
        <v>0.2171458952318229</v>
      </c>
      <c r="BH180" s="199">
        <f t="shared" si="1070"/>
        <v>0.18622674165886538</v>
      </c>
      <c r="BI180" s="480">
        <f t="shared" si="1070"/>
        <v>0.15647842363509401</v>
      </c>
      <c r="BJ180" s="480">
        <f t="shared" si="1070"/>
        <v>0.17256725279786583</v>
      </c>
      <c r="BK180" s="480">
        <f t="shared" si="1070"/>
        <v>0.13559998521392047</v>
      </c>
      <c r="BL180" s="480">
        <f t="shared" si="1070"/>
        <v>0.16010300686158624</v>
      </c>
      <c r="BM180" s="480">
        <f t="shared" si="1070"/>
        <v>0.15085307550249516</v>
      </c>
      <c r="BN180" s="480">
        <f t="shared" si="1070"/>
        <v>0.13173094729182341</v>
      </c>
      <c r="BO180" s="741">
        <f t="shared" si="1070"/>
        <v>0.12435788817608549</v>
      </c>
      <c r="BP180" s="480">
        <f t="shared" si="1070"/>
        <v>0.12658332531509414</v>
      </c>
      <c r="BQ180" s="480">
        <f t="shared" si="1070"/>
        <v>0.13878021044725314</v>
      </c>
      <c r="BR180" s="480">
        <f t="shared" ref="BR180:CW180" si="1071">BR74/BR$69</f>
        <v>0.15584758268065896</v>
      </c>
      <c r="BS180" s="480">
        <f t="shared" si="1071"/>
        <v>0.16623407337986124</v>
      </c>
      <c r="BT180" s="480">
        <f t="shared" si="1071"/>
        <v>0.18476487231248975</v>
      </c>
      <c r="BU180" s="480">
        <f t="shared" si="1071"/>
        <v>0.1857207083903786</v>
      </c>
      <c r="BV180" s="480">
        <f t="shared" si="1071"/>
        <v>0.19713568235136497</v>
      </c>
      <c r="BW180" s="480">
        <f t="shared" si="1071"/>
        <v>0.17223133341188218</v>
      </c>
      <c r="BX180" s="480">
        <f t="shared" si="1071"/>
        <v>0.18340182235206781</v>
      </c>
      <c r="BY180" s="480">
        <f t="shared" si="1071"/>
        <v>0.20931535418830149</v>
      </c>
      <c r="BZ180" s="480">
        <f t="shared" si="1071"/>
        <v>0.22280183550247465</v>
      </c>
      <c r="CA180" s="741">
        <f t="shared" si="1071"/>
        <v>0.18525390326346827</v>
      </c>
      <c r="CB180" s="480">
        <f t="shared" si="1071"/>
        <v>0.18714888418463377</v>
      </c>
      <c r="CC180" s="480">
        <f t="shared" si="1071"/>
        <v>0.20613127112941448</v>
      </c>
      <c r="CD180" s="480">
        <f t="shared" si="1071"/>
        <v>0.20878386265085644</v>
      </c>
      <c r="CE180" s="480">
        <f t="shared" si="1071"/>
        <v>0.21891687913904515</v>
      </c>
      <c r="CF180" s="480">
        <f t="shared" si="1071"/>
        <v>0.19825755147040761</v>
      </c>
      <c r="CG180" s="480">
        <f t="shared" si="1071"/>
        <v>0.20604103564748813</v>
      </c>
      <c r="CH180" s="480">
        <f t="shared" si="1071"/>
        <v>0.18623416519854857</v>
      </c>
      <c r="CI180" s="480">
        <f t="shared" si="1071"/>
        <v>0.20553002710539156</v>
      </c>
      <c r="CJ180" s="480">
        <f t="shared" si="1071"/>
        <v>0.21566725020501504</v>
      </c>
      <c r="CK180" s="480">
        <f t="shared" si="1071"/>
        <v>0.21955697355894155</v>
      </c>
      <c r="CL180" s="480">
        <f t="shared" si="1071"/>
        <v>0.19939631132715163</v>
      </c>
      <c r="CM180" s="480">
        <f t="shared" si="1071"/>
        <v>0.19353255510027803</v>
      </c>
      <c r="CN180" s="480">
        <f t="shared" si="1071"/>
        <v>0.1548054464078783</v>
      </c>
      <c r="CO180" s="480">
        <f t="shared" si="1071"/>
        <v>0.18158786171557043</v>
      </c>
      <c r="CP180" s="480">
        <f t="shared" si="1071"/>
        <v>0.17962943664509723</v>
      </c>
      <c r="CQ180" s="480">
        <f t="shared" si="1071"/>
        <v>0.19945480486299344</v>
      </c>
      <c r="CR180" s="480">
        <f t="shared" si="1071"/>
        <v>0.21373935263265378</v>
      </c>
      <c r="CS180" s="480">
        <f t="shared" si="1071"/>
        <v>0.18603751748012612</v>
      </c>
      <c r="CT180" s="480">
        <f t="shared" si="1071"/>
        <v>0.21918908768846787</v>
      </c>
      <c r="CU180" s="480">
        <f t="shared" si="1071"/>
        <v>0.19441555981652742</v>
      </c>
      <c r="CV180" s="480">
        <f t="shared" si="1071"/>
        <v>0.23084739851235786</v>
      </c>
      <c r="CW180" s="480">
        <f t="shared" si="1071"/>
        <v>0.20824432100163623</v>
      </c>
      <c r="CX180" s="480">
        <f t="shared" ref="CX180:DK180" si="1072">CX74/CX$69</f>
        <v>0.19129241395829971</v>
      </c>
      <c r="CY180" s="480">
        <f t="shared" si="1072"/>
        <v>0.17144319399285934</v>
      </c>
      <c r="CZ180" s="480">
        <f t="shared" si="1072"/>
        <v>0.18171636260748347</v>
      </c>
      <c r="DA180" s="480">
        <f t="shared" si="1072"/>
        <v>0.15369128999631612</v>
      </c>
      <c r="DB180" s="480">
        <f t="shared" si="1072"/>
        <v>0.19761918760024261</v>
      </c>
      <c r="DC180" s="480">
        <f t="shared" si="1072"/>
        <v>0.19229930475682555</v>
      </c>
      <c r="DD180" s="480">
        <f t="shared" si="1072"/>
        <v>0.16992715934506777</v>
      </c>
      <c r="DE180" s="480">
        <f t="shared" si="1072"/>
        <v>0.17699407004861581</v>
      </c>
      <c r="DF180" s="480">
        <f t="shared" si="1072"/>
        <v>0.20207383591260841</v>
      </c>
      <c r="DG180" s="480">
        <f t="shared" si="1072"/>
        <v>0.18814077482974934</v>
      </c>
      <c r="DH180" s="480">
        <f t="shared" si="1072"/>
        <v>0.20544772392177832</v>
      </c>
      <c r="DI180" s="480">
        <f t="shared" si="1072"/>
        <v>0.19965562624858915</v>
      </c>
      <c r="DJ180" s="480">
        <f t="shared" si="1072"/>
        <v>0.19253882192934191</v>
      </c>
      <c r="DK180" s="480">
        <f t="shared" si="1072"/>
        <v>0.15953641123571541</v>
      </c>
      <c r="DL180" s="480">
        <f t="shared" ref="DL180:EQ180" si="1073">DL74/DL$69</f>
        <v>0.26647919304404499</v>
      </c>
      <c r="DM180" s="480">
        <f t="shared" si="1073"/>
        <v>0.38786870086844516</v>
      </c>
      <c r="DN180" s="480">
        <f t="shared" si="1073"/>
        <v>0.2271285993780621</v>
      </c>
      <c r="DO180" s="480">
        <f t="shared" si="1073"/>
        <v>0.36647843153633985</v>
      </c>
      <c r="DP180" s="480">
        <f t="shared" si="1073"/>
        <v>0.37415517455037101</v>
      </c>
      <c r="DQ180" s="480">
        <f t="shared" si="1073"/>
        <v>0.34402989564748226</v>
      </c>
      <c r="DR180" s="480">
        <f t="shared" si="1073"/>
        <v>0.20885964988599037</v>
      </c>
      <c r="DS180" s="480">
        <f t="shared" si="1073"/>
        <v>0.27354725997675156</v>
      </c>
      <c r="DT180" s="480">
        <f t="shared" si="1073"/>
        <v>0.21155502792335212</v>
      </c>
      <c r="DU180" s="480">
        <f t="shared" si="1073"/>
        <v>3.5792399930796713E-2</v>
      </c>
      <c r="DV180" s="480">
        <f t="shared" si="1073"/>
        <v>9.2450532258268006E-2</v>
      </c>
      <c r="DW180" s="480">
        <f t="shared" si="1073"/>
        <v>0.20213767924959253</v>
      </c>
      <c r="DX180" s="480">
        <f t="shared" si="1073"/>
        <v>0.26481662917587656</v>
      </c>
      <c r="DY180" s="480">
        <f t="shared" si="1073"/>
        <v>0.19172888530333831</v>
      </c>
      <c r="DZ180" s="480">
        <f t="shared" si="1073"/>
        <v>0.26196991682867915</v>
      </c>
      <c r="EA180" s="480">
        <f t="shared" si="1073"/>
        <v>0.17769843795144991</v>
      </c>
      <c r="EB180" s="480">
        <f t="shared" si="1073"/>
        <v>0.22784207991214681</v>
      </c>
      <c r="EC180" s="480">
        <f t="shared" si="1073"/>
        <v>0.11952957279640689</v>
      </c>
      <c r="ED180" s="480">
        <f t="shared" si="1073"/>
        <v>0.27534754441961878</v>
      </c>
      <c r="EE180" s="480">
        <f t="shared" si="1073"/>
        <v>0.21192314045754054</v>
      </c>
      <c r="EF180" s="480">
        <f t="shared" si="1073"/>
        <v>0.18431231130449319</v>
      </c>
      <c r="EG180" s="480">
        <f t="shared" si="1073"/>
        <v>0.17482901477144391</v>
      </c>
      <c r="EH180" s="480">
        <f t="shared" si="1073"/>
        <v>0.32456652285751247</v>
      </c>
      <c r="EI180" s="480">
        <f t="shared" si="1073"/>
        <v>0.32484720838021636</v>
      </c>
      <c r="EJ180" s="480">
        <f t="shared" si="1073"/>
        <v>0.28373569896630302</v>
      </c>
      <c r="EK180" s="480">
        <f t="shared" si="1073"/>
        <v>0.35208665912484016</v>
      </c>
      <c r="EL180" s="480">
        <f t="shared" si="1073"/>
        <v>0.49083059090877124</v>
      </c>
      <c r="EM180" s="480">
        <f t="shared" si="1073"/>
        <v>0.39579750768560995</v>
      </c>
      <c r="EN180" s="480">
        <f t="shared" si="1073"/>
        <v>0.23604189874941878</v>
      </c>
      <c r="EO180" s="480">
        <f t="shared" si="1073"/>
        <v>0.17965425772698065</v>
      </c>
      <c r="EP180" s="480">
        <f t="shared" si="1073"/>
        <v>0.19236092294946877</v>
      </c>
      <c r="EQ180" s="480">
        <f t="shared" si="1073"/>
        <v>0.23438005068529685</v>
      </c>
      <c r="ER180" s="480">
        <f t="shared" ref="ER180:FN180" si="1074">ER74/ER$69</f>
        <v>0.21575033231527663</v>
      </c>
      <c r="ES180" s="480">
        <f t="shared" si="1074"/>
        <v>0.21693974744670785</v>
      </c>
      <c r="ET180" s="480">
        <f t="shared" si="1074"/>
        <v>0.23181179933374421</v>
      </c>
      <c r="EU180" s="480">
        <f t="shared" si="1074"/>
        <v>0.22750887490943569</v>
      </c>
      <c r="EV180" s="480">
        <f t="shared" si="1074"/>
        <v>0.21855650325886133</v>
      </c>
      <c r="EW180" s="480">
        <f t="shared" si="1074"/>
        <v>0.17277211553199595</v>
      </c>
      <c r="EX180" s="480">
        <f t="shared" si="1074"/>
        <v>0.19584504153825666</v>
      </c>
      <c r="EY180" s="480">
        <f t="shared" si="1074"/>
        <v>0.1530520512949593</v>
      </c>
      <c r="EZ180" s="480">
        <f t="shared" si="1074"/>
        <v>0.20504436234891898</v>
      </c>
      <c r="FA180" s="480">
        <f t="shared" si="1074"/>
        <v>0.19077001032176544</v>
      </c>
      <c r="FB180" s="480">
        <f t="shared" si="1074"/>
        <v>0.20647333960344078</v>
      </c>
      <c r="FC180" s="480">
        <f t="shared" si="1074"/>
        <v>0.22477611884951712</v>
      </c>
      <c r="FD180" s="480">
        <f t="shared" si="1074"/>
        <v>0.2290210793663417</v>
      </c>
      <c r="FE180" s="480">
        <f t="shared" si="1074"/>
        <v>0.22335784169666195</v>
      </c>
      <c r="FF180" s="480">
        <f t="shared" si="1074"/>
        <v>0.2412702092133395</v>
      </c>
      <c r="FG180" s="480">
        <f t="shared" si="1074"/>
        <v>0.20644260191983241</v>
      </c>
      <c r="FH180" s="480">
        <f t="shared" si="1074"/>
        <v>0.22051296346908725</v>
      </c>
      <c r="FI180" s="480">
        <f t="shared" si="1074"/>
        <v>0.22799254985690276</v>
      </c>
      <c r="FJ180" s="480">
        <f t="shared" si="1074"/>
        <v>0.19898011178790087</v>
      </c>
      <c r="FK180" s="480">
        <f t="shared" si="1074"/>
        <v>0.24512326443485138</v>
      </c>
      <c r="FL180" s="480">
        <f t="shared" si="1074"/>
        <v>0.22838988302365265</v>
      </c>
      <c r="FM180" s="480">
        <f t="shared" si="1074"/>
        <v>0.21741672028698436</v>
      </c>
      <c r="FN180" s="480">
        <f t="shared" si="1074"/>
        <v>0.21567087679039978</v>
      </c>
      <c r="FO180" s="480">
        <f t="shared" ref="FO180:FP180" si="1075">FO74/FO$69</f>
        <v>0.21431879806625304</v>
      </c>
      <c r="FP180" s="480">
        <f t="shared" si="1075"/>
        <v>0.19632907692588736</v>
      </c>
      <c r="FQ180" s="480">
        <f t="shared" ref="FQ180:FR180" si="1076">FQ74/FQ$69</f>
        <v>0.23763605117433645</v>
      </c>
      <c r="FR180" s="480">
        <f t="shared" si="1076"/>
        <v>0.21816027680667066</v>
      </c>
      <c r="FS180" s="480">
        <f t="shared" ref="FS180:FX180" si="1077">FS74/FS$69</f>
        <v>0.21292165685490475</v>
      </c>
      <c r="FT180" s="480">
        <f t="shared" si="1077"/>
        <v>0.20381352442138212</v>
      </c>
      <c r="FU180" s="480">
        <f t="shared" si="1077"/>
        <v>0.20247104318543463</v>
      </c>
      <c r="FV180" s="480">
        <f t="shared" si="1077"/>
        <v>0.20181021247090286</v>
      </c>
      <c r="FW180" s="480">
        <f t="shared" si="1077"/>
        <v>0.22027683341427876</v>
      </c>
      <c r="FX180" s="480">
        <f t="shared" si="1077"/>
        <v>0.24285404991717391</v>
      </c>
      <c r="FY180" s="480">
        <f t="shared" ref="FY180:FZ180" si="1078">FY74/FY$69</f>
        <v>0.21603523111356779</v>
      </c>
      <c r="FZ180" s="480">
        <f t="shared" si="1078"/>
        <v>0.2195438594778738</v>
      </c>
      <c r="GA180" s="480">
        <f t="shared" ref="GA180:GB180" si="1079">GA74/GA$69</f>
        <v>0.21760630489092644</v>
      </c>
      <c r="GB180" s="480">
        <f t="shared" si="1079"/>
        <v>0.21440757275206312</v>
      </c>
      <c r="GC180" s="480">
        <f t="shared" ref="GC180:GD180" si="1080">GC74/GC$69</f>
        <v>0.23204196660608492</v>
      </c>
      <c r="GD180" s="480">
        <f t="shared" si="1080"/>
        <v>0.21811993068301816</v>
      </c>
      <c r="GE180" s="480">
        <f t="shared" ref="GE180" si="1081">GE74/GE$69</f>
        <v>0.23134626480492623</v>
      </c>
      <c r="GF180" s="650"/>
      <c r="GG180" s="650"/>
    </row>
    <row r="181" spans="2:189">
      <c r="B181" s="313"/>
      <c r="C181" s="313"/>
      <c r="D181" s="646" t="s">
        <v>426</v>
      </c>
      <c r="E181" s="2" t="s">
        <v>429</v>
      </c>
      <c r="F181" s="643">
        <f t="shared" ref="F181:AK181" si="1082">F94/F$92</f>
        <v>0.77272926242066109</v>
      </c>
      <c r="G181" s="643">
        <f t="shared" si="1082"/>
        <v>0.62431259524282789</v>
      </c>
      <c r="H181" s="643">
        <f t="shared" si="1082"/>
        <v>0.61583827583326367</v>
      </c>
      <c r="I181" s="643">
        <f t="shared" si="1082"/>
        <v>0.61083471531232725</v>
      </c>
      <c r="J181" s="643">
        <f t="shared" si="1082"/>
        <v>0.73814366385911179</v>
      </c>
      <c r="K181" s="643">
        <f t="shared" si="1082"/>
        <v>0.72946866878429106</v>
      </c>
      <c r="L181" s="643">
        <f t="shared" si="1082"/>
        <v>0.72864957957653731</v>
      </c>
      <c r="M181" s="643">
        <f t="shared" si="1082"/>
        <v>0.74369263666532437</v>
      </c>
      <c r="N181" s="643">
        <f t="shared" si="1082"/>
        <v>0.67547602051826894</v>
      </c>
      <c r="O181" s="643">
        <f t="shared" si="1082"/>
        <v>0.7170092613508019</v>
      </c>
      <c r="P181" s="643">
        <f t="shared" si="1082"/>
        <v>0.70155397756509208</v>
      </c>
      <c r="Q181" s="643">
        <f t="shared" si="1082"/>
        <v>0.81015034858165835</v>
      </c>
      <c r="R181" s="643">
        <f t="shared" si="1082"/>
        <v>0.72053741079309985</v>
      </c>
      <c r="S181" s="643">
        <f t="shared" si="1082"/>
        <v>0.7086421804886156</v>
      </c>
      <c r="T181" s="643">
        <f t="shared" si="1082"/>
        <v>0.69568776277114264</v>
      </c>
      <c r="U181" s="643">
        <f t="shared" si="1082"/>
        <v>0.76918529581058159</v>
      </c>
      <c r="V181" s="643">
        <f t="shared" si="1082"/>
        <v>0.6972795367859933</v>
      </c>
      <c r="W181" s="643">
        <f t="shared" si="1082"/>
        <v>0.66688568907578805</v>
      </c>
      <c r="X181" s="643">
        <f t="shared" si="1082"/>
        <v>0.7297250540624034</v>
      </c>
      <c r="Y181" s="643">
        <f t="shared" si="1082"/>
        <v>0.69437589119227816</v>
      </c>
      <c r="Z181" s="643">
        <f t="shared" si="1082"/>
        <v>0.63342325920524967</v>
      </c>
      <c r="AA181" s="643">
        <f t="shared" si="1082"/>
        <v>0.69387547390651638</v>
      </c>
      <c r="AB181" s="643">
        <f t="shared" si="1082"/>
        <v>0.70863425537137759</v>
      </c>
      <c r="AC181" s="643">
        <f t="shared" si="1082"/>
        <v>0.69113069724059151</v>
      </c>
      <c r="AD181" s="643">
        <f t="shared" si="1082"/>
        <v>0.73946184605131626</v>
      </c>
      <c r="AE181" s="643">
        <f t="shared" si="1082"/>
        <v>0.72765009349760612</v>
      </c>
      <c r="AF181" s="643">
        <f t="shared" si="1082"/>
        <v>0.68950587670904295</v>
      </c>
      <c r="AG181" s="643">
        <f t="shared" si="1082"/>
        <v>0.71975984677340143</v>
      </c>
      <c r="AH181" s="643">
        <f t="shared" si="1082"/>
        <v>0.69639966702122735</v>
      </c>
      <c r="AI181" s="643">
        <f t="shared" si="1082"/>
        <v>0.72164361181869974</v>
      </c>
      <c r="AJ181" s="643">
        <f t="shared" si="1082"/>
        <v>0.65240058486540908</v>
      </c>
      <c r="AK181" s="643">
        <f t="shared" si="1082"/>
        <v>0.65057906699859291</v>
      </c>
      <c r="AL181" s="643">
        <f t="shared" ref="AL181:BQ181" si="1083">AL94/AL$92</f>
        <v>0.65862271924661564</v>
      </c>
      <c r="AM181" s="643">
        <f t="shared" si="1083"/>
        <v>0.73068932955618504</v>
      </c>
      <c r="AN181" s="643">
        <f t="shared" si="1083"/>
        <v>0.73099366628595164</v>
      </c>
      <c r="AO181" s="643">
        <f t="shared" si="1083"/>
        <v>0.76428023243065446</v>
      </c>
      <c r="AP181" s="643">
        <f t="shared" si="1083"/>
        <v>0.71800537537314224</v>
      </c>
      <c r="AQ181" s="643">
        <f t="shared" si="1083"/>
        <v>0.74200379361909252</v>
      </c>
      <c r="AR181" s="643">
        <f t="shared" si="1083"/>
        <v>0.67393369386315549</v>
      </c>
      <c r="AS181" s="643">
        <f t="shared" si="1083"/>
        <v>0.69578938978820426</v>
      </c>
      <c r="AT181" s="643">
        <f t="shared" si="1083"/>
        <v>0.68054673177106961</v>
      </c>
      <c r="AU181" s="643">
        <f t="shared" si="1083"/>
        <v>0.67209133415043809</v>
      </c>
      <c r="AV181" s="643">
        <f t="shared" si="1083"/>
        <v>0.66275651115136747</v>
      </c>
      <c r="AW181" s="643">
        <f t="shared" si="1083"/>
        <v>0.58480311624975456</v>
      </c>
      <c r="AX181" s="643">
        <f t="shared" si="1083"/>
        <v>0.65106253596985597</v>
      </c>
      <c r="AY181" s="643">
        <f t="shared" si="1083"/>
        <v>0.74332567261668192</v>
      </c>
      <c r="AZ181" s="643">
        <f t="shared" si="1083"/>
        <v>0.74111247873149189</v>
      </c>
      <c r="BA181" s="643">
        <f t="shared" si="1083"/>
        <v>0.68526756176264003</v>
      </c>
      <c r="BB181" s="643">
        <f t="shared" si="1083"/>
        <v>0.632700180992115</v>
      </c>
      <c r="BC181" s="643">
        <f t="shared" si="1083"/>
        <v>0.67223176482172353</v>
      </c>
      <c r="BD181" s="643">
        <f t="shared" si="1083"/>
        <v>0.63109941723927976</v>
      </c>
      <c r="BE181" s="643">
        <f t="shared" si="1083"/>
        <v>0.69902026524503602</v>
      </c>
      <c r="BF181" s="643">
        <f t="shared" si="1083"/>
        <v>0.76614177397523342</v>
      </c>
      <c r="BG181" s="643">
        <f t="shared" si="1083"/>
        <v>0.56044861113694311</v>
      </c>
      <c r="BH181" s="643">
        <f t="shared" si="1083"/>
        <v>0.53673803185603663</v>
      </c>
      <c r="BI181" s="515">
        <f t="shared" si="1083"/>
        <v>0.61079059251077739</v>
      </c>
      <c r="BJ181" s="515">
        <f t="shared" si="1083"/>
        <v>0.5512794763786949</v>
      </c>
      <c r="BK181" s="515">
        <f t="shared" si="1083"/>
        <v>0.61077154003677436</v>
      </c>
      <c r="BL181" s="515">
        <f t="shared" si="1083"/>
        <v>0.490637100096942</v>
      </c>
      <c r="BM181" s="515">
        <f t="shared" si="1083"/>
        <v>0.49695096042656167</v>
      </c>
      <c r="BN181" s="515">
        <f t="shared" si="1083"/>
        <v>0.49742449954196638</v>
      </c>
      <c r="BO181" s="752">
        <f t="shared" si="1083"/>
        <v>0.59460647970009128</v>
      </c>
      <c r="BP181" s="515">
        <f t="shared" si="1083"/>
        <v>0.59477393716727889</v>
      </c>
      <c r="BQ181" s="515">
        <f t="shared" si="1083"/>
        <v>0.49920801680943916</v>
      </c>
      <c r="BR181" s="515">
        <f t="shared" ref="BR181:CW181" si="1084">BR94/BR$92</f>
        <v>0.54638332652227217</v>
      </c>
      <c r="BS181" s="515">
        <f t="shared" si="1084"/>
        <v>0.42656361320408465</v>
      </c>
      <c r="BT181" s="515">
        <f t="shared" si="1084"/>
        <v>0.47371865050901635</v>
      </c>
      <c r="BU181" s="515">
        <f t="shared" si="1084"/>
        <v>0.44892633788649655</v>
      </c>
      <c r="BV181" s="515">
        <f t="shared" si="1084"/>
        <v>0.49164103406983028</v>
      </c>
      <c r="BW181" s="515">
        <f t="shared" si="1084"/>
        <v>0.45716902769238493</v>
      </c>
      <c r="BX181" s="515">
        <f t="shared" si="1084"/>
        <v>0.5404347085863459</v>
      </c>
      <c r="BY181" s="515">
        <f t="shared" si="1084"/>
        <v>0.54908789386401324</v>
      </c>
      <c r="BZ181" s="515">
        <f t="shared" si="1084"/>
        <v>0.53692102290233124</v>
      </c>
      <c r="CA181" s="752">
        <f t="shared" si="1084"/>
        <v>0.54420776598280762</v>
      </c>
      <c r="CB181" s="515">
        <f t="shared" si="1084"/>
        <v>0.47542257947140354</v>
      </c>
      <c r="CC181" s="515">
        <f t="shared" si="1084"/>
        <v>0.28162645065624198</v>
      </c>
      <c r="CD181" s="515">
        <f t="shared" si="1084"/>
        <v>0.34570124377067718</v>
      </c>
      <c r="CE181" s="515">
        <f t="shared" si="1084"/>
        <v>0.26548741256931929</v>
      </c>
      <c r="CF181" s="515">
        <f t="shared" si="1084"/>
        <v>0.26230289203516072</v>
      </c>
      <c r="CG181" s="515">
        <f t="shared" si="1084"/>
        <v>0.23825859803451013</v>
      </c>
      <c r="CH181" s="515">
        <f t="shared" si="1084"/>
        <v>0.25063419923904956</v>
      </c>
      <c r="CI181" s="515">
        <f t="shared" si="1084"/>
        <v>0.35162864010731787</v>
      </c>
      <c r="CJ181" s="515">
        <f t="shared" si="1084"/>
        <v>0.21668620830920057</v>
      </c>
      <c r="CK181" s="515">
        <f t="shared" si="1084"/>
        <v>0.18378558035406331</v>
      </c>
      <c r="CL181" s="515">
        <f t="shared" si="1084"/>
        <v>0.18226975134831369</v>
      </c>
      <c r="CM181" s="515">
        <f t="shared" si="1084"/>
        <v>0.16803560257088418</v>
      </c>
      <c r="CN181" s="515">
        <f t="shared" si="1084"/>
        <v>0.17822739841658666</v>
      </c>
      <c r="CO181" s="515">
        <f t="shared" si="1084"/>
        <v>0.15059329595493745</v>
      </c>
      <c r="CP181" s="515">
        <f t="shared" si="1084"/>
        <v>0.16048520427180907</v>
      </c>
      <c r="CQ181" s="515">
        <f t="shared" si="1084"/>
        <v>0.21295272474064408</v>
      </c>
      <c r="CR181" s="515">
        <f t="shared" si="1084"/>
        <v>0.18498541314738656</v>
      </c>
      <c r="CS181" s="515">
        <f t="shared" si="1084"/>
        <v>0.20702650935951625</v>
      </c>
      <c r="CT181" s="515">
        <f t="shared" si="1084"/>
        <v>0.24680576233402057</v>
      </c>
      <c r="CU181" s="515">
        <f t="shared" si="1084"/>
        <v>0.30322335198426137</v>
      </c>
      <c r="CV181" s="515">
        <f t="shared" si="1084"/>
        <v>0.1901215411550948</v>
      </c>
      <c r="CW181" s="515">
        <f t="shared" si="1084"/>
        <v>0.20391760860374872</v>
      </c>
      <c r="CX181" s="515">
        <f t="shared" ref="CX181:DK181" si="1085">CX94/CX$92</f>
        <v>0.1936993320179711</v>
      </c>
      <c r="CY181" s="515">
        <f t="shared" si="1085"/>
        <v>0.20381809243598623</v>
      </c>
      <c r="CZ181" s="515">
        <f t="shared" si="1085"/>
        <v>0.1422382041077479</v>
      </c>
      <c r="DA181" s="515">
        <f t="shared" si="1085"/>
        <v>0.17054129453012565</v>
      </c>
      <c r="DB181" s="515">
        <f t="shared" si="1085"/>
        <v>0.22361959073848559</v>
      </c>
      <c r="DC181" s="515">
        <f t="shared" si="1085"/>
        <v>0.19613355011300709</v>
      </c>
      <c r="DD181" s="515">
        <f t="shared" si="1085"/>
        <v>0.1787422486429166</v>
      </c>
      <c r="DE181" s="515">
        <f t="shared" si="1085"/>
        <v>0.14995896461630348</v>
      </c>
      <c r="DF181" s="515">
        <f t="shared" si="1085"/>
        <v>0.21594503448048449</v>
      </c>
      <c r="DG181" s="515">
        <f t="shared" si="1085"/>
        <v>0.26609531907339451</v>
      </c>
      <c r="DH181" s="515">
        <f t="shared" si="1085"/>
        <v>0.1867241157021064</v>
      </c>
      <c r="DI181" s="515">
        <f t="shared" si="1085"/>
        <v>0.17711419878832771</v>
      </c>
      <c r="DJ181" s="515">
        <f t="shared" si="1085"/>
        <v>0.22276838828230441</v>
      </c>
      <c r="DK181" s="515">
        <f t="shared" si="1085"/>
        <v>0.26984119323478445</v>
      </c>
      <c r="DL181" s="515">
        <f t="shared" ref="DL181:EQ181" si="1086">DL94/DL$92</f>
        <v>0.25019697163251292</v>
      </c>
      <c r="DM181" s="515">
        <f t="shared" si="1086"/>
        <v>0.13359454718485558</v>
      </c>
      <c r="DN181" s="515">
        <f t="shared" si="1086"/>
        <v>5.0689373196351535E-2</v>
      </c>
      <c r="DO181" s="515">
        <f t="shared" si="1086"/>
        <v>1.5622236574377786E-2</v>
      </c>
      <c r="DP181" s="515">
        <f t="shared" si="1086"/>
        <v>2.3496252666840339E-2</v>
      </c>
      <c r="DQ181" s="515">
        <f t="shared" si="1086"/>
        <v>3.2827852117145069E-2</v>
      </c>
      <c r="DR181" s="515">
        <f t="shared" si="1086"/>
        <v>9.5592108740865499E-3</v>
      </c>
      <c r="DS181" s="515">
        <f t="shared" si="1086"/>
        <v>1.3866820918956638E-2</v>
      </c>
      <c r="DT181" s="515">
        <f t="shared" si="1086"/>
        <v>1.0061356272255337E-2</v>
      </c>
      <c r="DU181" s="515">
        <f t="shared" si="1086"/>
        <v>1.6669886233812575E-2</v>
      </c>
      <c r="DV181" s="515">
        <f t="shared" si="1086"/>
        <v>3.3880710480290295E-2</v>
      </c>
      <c r="DW181" s="515">
        <f t="shared" si="1086"/>
        <v>2.916933718859805E-2</v>
      </c>
      <c r="DX181" s="515">
        <f t="shared" si="1086"/>
        <v>2.6805165232881772E-2</v>
      </c>
      <c r="DY181" s="515">
        <f t="shared" si="1086"/>
        <v>1.4327046707118296E-2</v>
      </c>
      <c r="DZ181" s="515">
        <f t="shared" si="1086"/>
        <v>8.646841506200105E-3</v>
      </c>
      <c r="EA181" s="515">
        <f t="shared" si="1086"/>
        <v>7.3681121467199743E-3</v>
      </c>
      <c r="EB181" s="515">
        <f t="shared" si="1086"/>
        <v>4.4808812862089402E-3</v>
      </c>
      <c r="EC181" s="515">
        <f t="shared" si="1086"/>
        <v>4.443123556712782E-3</v>
      </c>
      <c r="ED181" s="515">
        <f t="shared" si="1086"/>
        <v>1.2392794462116661E-2</v>
      </c>
      <c r="EE181" s="515">
        <f t="shared" si="1086"/>
        <v>9.512109280965025E-4</v>
      </c>
      <c r="EF181" s="515">
        <f t="shared" si="1086"/>
        <v>1.1129099422315021E-2</v>
      </c>
      <c r="EG181" s="515">
        <f t="shared" si="1086"/>
        <v>9.8832104426119696E-3</v>
      </c>
      <c r="EH181" s="515">
        <f t="shared" si="1086"/>
        <v>9.4722353606333746E-3</v>
      </c>
      <c r="EI181" s="515">
        <f t="shared" si="1086"/>
        <v>1.8919795443325026E-2</v>
      </c>
      <c r="EJ181" s="515">
        <f t="shared" si="1086"/>
        <v>1.2946853704110339E-2</v>
      </c>
      <c r="EK181" s="515">
        <f t="shared" si="1086"/>
        <v>2.8609180474380207E-2</v>
      </c>
      <c r="EL181" s="515">
        <f t="shared" si="1086"/>
        <v>5.5990736766333067E-4</v>
      </c>
      <c r="EM181" s="515">
        <f t="shared" si="1086"/>
        <v>1.0733799788579905E-2</v>
      </c>
      <c r="EN181" s="515">
        <f t="shared" si="1086"/>
        <v>3.2903786181817885E-2</v>
      </c>
      <c r="EO181" s="515">
        <f t="shared" si="1086"/>
        <v>3.1169196732078398E-2</v>
      </c>
      <c r="EP181" s="515">
        <f t="shared" si="1086"/>
        <v>1.9876863627937835E-2</v>
      </c>
      <c r="EQ181" s="515">
        <f t="shared" si="1086"/>
        <v>3.2144800663093019E-2</v>
      </c>
      <c r="ER181" s="515">
        <f t="shared" ref="ER181:FN181" si="1087">ER94/ER$92</f>
        <v>1.7379619781680896E-2</v>
      </c>
      <c r="ES181" s="515">
        <f t="shared" si="1087"/>
        <v>1.0286807898036543E-2</v>
      </c>
      <c r="ET181" s="515">
        <f t="shared" si="1087"/>
        <v>3.739516405888977E-2</v>
      </c>
      <c r="EU181" s="515">
        <f t="shared" si="1087"/>
        <v>2.9835325725425996E-2</v>
      </c>
      <c r="EV181" s="515">
        <f t="shared" si="1087"/>
        <v>5.2695068196213522E-2</v>
      </c>
      <c r="EW181" s="515">
        <f t="shared" si="1087"/>
        <v>8.807349543480518E-2</v>
      </c>
      <c r="EX181" s="515">
        <f t="shared" si="1087"/>
        <v>6.9053335281648393E-2</v>
      </c>
      <c r="EY181" s="515">
        <f t="shared" si="1087"/>
        <v>0.11397889489518014</v>
      </c>
      <c r="EZ181" s="515">
        <f t="shared" si="1087"/>
        <v>8.3717643744188178E-2</v>
      </c>
      <c r="FA181" s="515">
        <f t="shared" si="1087"/>
        <v>0.11776263915933403</v>
      </c>
      <c r="FB181" s="515">
        <f t="shared" si="1087"/>
        <v>0.11622240688058534</v>
      </c>
      <c r="FC181" s="515">
        <f t="shared" si="1087"/>
        <v>9.9990366722159801E-2</v>
      </c>
      <c r="FD181" s="515">
        <f t="shared" si="1087"/>
        <v>7.444579893950147E-2</v>
      </c>
      <c r="FE181" s="515">
        <f t="shared" si="1087"/>
        <v>0.10311629931125815</v>
      </c>
      <c r="FF181" s="515">
        <f t="shared" si="1087"/>
        <v>0.12998118526027047</v>
      </c>
      <c r="FG181" s="515">
        <f t="shared" si="1087"/>
        <v>0.11684126932011482</v>
      </c>
      <c r="FH181" s="515">
        <f t="shared" si="1087"/>
        <v>8.2783635893177207E-2</v>
      </c>
      <c r="FI181" s="515">
        <f t="shared" si="1087"/>
        <v>9.5322787030151679E-2</v>
      </c>
      <c r="FJ181" s="515">
        <f t="shared" si="1087"/>
        <v>0.14308914394624178</v>
      </c>
      <c r="FK181" s="515">
        <f t="shared" si="1087"/>
        <v>0.11531448965729225</v>
      </c>
      <c r="FL181" s="515">
        <f t="shared" si="1087"/>
        <v>0.13321403439606053</v>
      </c>
      <c r="FM181" s="515">
        <f t="shared" si="1087"/>
        <v>0.12383888496036324</v>
      </c>
      <c r="FN181" s="515">
        <f t="shared" si="1087"/>
        <v>0.11028901092224817</v>
      </c>
      <c r="FO181" s="515">
        <f t="shared" ref="FO181:FP181" si="1088">FO94/FO$92</f>
        <v>0.15096264565522896</v>
      </c>
      <c r="FP181" s="515">
        <f t="shared" si="1088"/>
        <v>0.11162144211526126</v>
      </c>
      <c r="FQ181" s="515">
        <f t="shared" ref="FQ181:FR181" si="1089">FQ94/FQ$92</f>
        <v>0.13760706066573347</v>
      </c>
      <c r="FR181" s="515">
        <f t="shared" si="1089"/>
        <v>0.13833150918156392</v>
      </c>
      <c r="FS181" s="515">
        <f t="shared" ref="FS181:FU182" si="1090">FS94/FS$92</f>
        <v>0.15153629499201807</v>
      </c>
      <c r="FT181" s="515">
        <f t="shared" si="1090"/>
        <v>0.10224290215382917</v>
      </c>
      <c r="FU181" s="515">
        <f t="shared" si="1090"/>
        <v>0.11524788796348298</v>
      </c>
      <c r="FV181" s="515">
        <f t="shared" ref="FV181:FW181" si="1091">FV94/FV$92</f>
        <v>8.5445218589694505E-2</v>
      </c>
      <c r="FW181" s="515">
        <f t="shared" si="1091"/>
        <v>0.1017819999379094</v>
      </c>
      <c r="FX181" s="515">
        <f t="shared" ref="FX181:FY181" si="1092">FX94/FX$92</f>
        <v>0.12049391101838823</v>
      </c>
      <c r="FY181" s="515">
        <f t="shared" si="1092"/>
        <v>0.10933644767575747</v>
      </c>
      <c r="FZ181" s="515">
        <f t="shared" ref="FZ181:GA181" si="1093">FZ94/FZ$92</f>
        <v>9.1422893789437007E-2</v>
      </c>
      <c r="GA181" s="515">
        <f t="shared" si="1093"/>
        <v>0.14602556094592975</v>
      </c>
      <c r="GB181" s="515">
        <f t="shared" ref="GB181:GC181" si="1094">GB94/GB$92</f>
        <v>0.11641955523301718</v>
      </c>
      <c r="GC181" s="515">
        <f t="shared" si="1094"/>
        <v>6.7661696784293526E-2</v>
      </c>
      <c r="GD181" s="515">
        <f t="shared" ref="GD181:GE181" si="1095">GD94/GD$92</f>
        <v>8.3817461349454808E-2</v>
      </c>
      <c r="GE181" s="515">
        <f t="shared" si="1095"/>
        <v>9.6609905071334601E-2</v>
      </c>
      <c r="GF181" s="515"/>
      <c r="GG181" s="515"/>
    </row>
    <row r="182" spans="2:189">
      <c r="B182" s="313"/>
      <c r="C182" s="313"/>
      <c r="D182" s="646" t="s">
        <v>427</v>
      </c>
      <c r="E182" s="2" t="s">
        <v>430</v>
      </c>
      <c r="F182" s="643">
        <f t="shared" ref="F182:AK182" si="1096">F95/F$92</f>
        <v>0.11404391916538995</v>
      </c>
      <c r="G182" s="643">
        <f t="shared" si="1096"/>
        <v>0.24670376995958393</v>
      </c>
      <c r="H182" s="643">
        <f t="shared" si="1096"/>
        <v>0.23510149528026064</v>
      </c>
      <c r="I182" s="643">
        <f t="shared" si="1096"/>
        <v>0.25076008844665559</v>
      </c>
      <c r="J182" s="643">
        <f t="shared" si="1096"/>
        <v>0.17146822358346095</v>
      </c>
      <c r="K182" s="643">
        <f t="shared" si="1096"/>
        <v>0.14344498989315621</v>
      </c>
      <c r="L182" s="643">
        <f t="shared" si="1096"/>
        <v>0.12962212541789078</v>
      </c>
      <c r="M182" s="643">
        <f t="shared" si="1096"/>
        <v>0.13070162040572625</v>
      </c>
      <c r="N182" s="643">
        <f t="shared" si="1096"/>
        <v>0.17996646690682117</v>
      </c>
      <c r="O182" s="643">
        <f t="shared" si="1096"/>
        <v>0.14163090128755362</v>
      </c>
      <c r="P182" s="643">
        <f t="shared" si="1096"/>
        <v>0.16632705567562003</v>
      </c>
      <c r="Q182" s="643">
        <f t="shared" si="1096"/>
        <v>9.8126828416318576E-2</v>
      </c>
      <c r="R182" s="643">
        <f t="shared" si="1096"/>
        <v>0.19932973264112272</v>
      </c>
      <c r="S182" s="643">
        <f t="shared" si="1096"/>
        <v>0.1974738241648662</v>
      </c>
      <c r="T182" s="643">
        <f t="shared" si="1096"/>
        <v>0.14919819920378019</v>
      </c>
      <c r="U182" s="643">
        <f t="shared" si="1096"/>
        <v>0.13563883573684291</v>
      </c>
      <c r="V182" s="643">
        <f t="shared" si="1096"/>
        <v>0.15713891824824228</v>
      </c>
      <c r="W182" s="643">
        <f t="shared" si="1096"/>
        <v>0.20218897253458987</v>
      </c>
      <c r="X182" s="643">
        <f t="shared" si="1096"/>
        <v>0.17539697250540626</v>
      </c>
      <c r="Y182" s="643">
        <f t="shared" si="1096"/>
        <v>0.15787813973894921</v>
      </c>
      <c r="Z182" s="643">
        <f t="shared" si="1096"/>
        <v>0.18573824279985418</v>
      </c>
      <c r="AA182" s="643">
        <f t="shared" si="1096"/>
        <v>0.15397827027302102</v>
      </c>
      <c r="AB182" s="643">
        <f t="shared" si="1096"/>
        <v>0.18130256715029522</v>
      </c>
      <c r="AC182" s="643">
        <f t="shared" si="1096"/>
        <v>0.20874249363334346</v>
      </c>
      <c r="AD182" s="643">
        <f t="shared" si="1096"/>
        <v>0.17527490836387871</v>
      </c>
      <c r="AE182" s="643">
        <f t="shared" si="1096"/>
        <v>0.16882617402490616</v>
      </c>
      <c r="AF182" s="643">
        <f t="shared" si="1096"/>
        <v>0.21749820100743586</v>
      </c>
      <c r="AG182" s="643">
        <f t="shared" si="1096"/>
        <v>0.1749091444848247</v>
      </c>
      <c r="AH182" s="643">
        <f t="shared" si="1096"/>
        <v>0.20451602460343152</v>
      </c>
      <c r="AI182" s="643">
        <f t="shared" si="1096"/>
        <v>0.18538462365244684</v>
      </c>
      <c r="AJ182" s="643">
        <f t="shared" si="1096"/>
        <v>0.19636137011913038</v>
      </c>
      <c r="AK182" s="643">
        <f t="shared" si="1096"/>
        <v>0.24942093300140708</v>
      </c>
      <c r="AL182" s="643">
        <f t="shared" ref="AL182:BQ182" si="1097">AL95/AL$92</f>
        <v>0.24021333077080156</v>
      </c>
      <c r="AM182" s="643">
        <f t="shared" si="1097"/>
        <v>0.15942898405821254</v>
      </c>
      <c r="AN182" s="643">
        <f t="shared" si="1097"/>
        <v>0.17458207870418441</v>
      </c>
      <c r="AO182" s="643">
        <f t="shared" si="1097"/>
        <v>0.14475087460505726</v>
      </c>
      <c r="AP182" s="643">
        <f t="shared" si="1097"/>
        <v>0.19768837708348827</v>
      </c>
      <c r="AQ182" s="643">
        <f t="shared" si="1097"/>
        <v>0.17803916058650554</v>
      </c>
      <c r="AR182" s="643">
        <f t="shared" si="1097"/>
        <v>0.24376205031742298</v>
      </c>
      <c r="AS182" s="643">
        <f t="shared" si="1097"/>
        <v>0.21952031131201019</v>
      </c>
      <c r="AT182" s="643">
        <f t="shared" si="1097"/>
        <v>0.22022653427964639</v>
      </c>
      <c r="AU182" s="643">
        <f t="shared" si="1097"/>
        <v>0.19123655181805801</v>
      </c>
      <c r="AV182" s="643">
        <f t="shared" si="1097"/>
        <v>0.24108336055593499</v>
      </c>
      <c r="AW182" s="643">
        <f t="shared" si="1097"/>
        <v>0.30441296508684373</v>
      </c>
      <c r="AX182" s="643">
        <f t="shared" si="1097"/>
        <v>0.24052296098424383</v>
      </c>
      <c r="AY182" s="643">
        <f t="shared" si="1097"/>
        <v>0.15824851825612135</v>
      </c>
      <c r="AZ182" s="643">
        <f t="shared" si="1097"/>
        <v>0.1703381240270789</v>
      </c>
      <c r="BA182" s="643">
        <f t="shared" si="1097"/>
        <v>0.19719256099919583</v>
      </c>
      <c r="BB182" s="643">
        <f t="shared" si="1097"/>
        <v>0.24244086448379773</v>
      </c>
      <c r="BC182" s="643">
        <f t="shared" si="1097"/>
        <v>0.21553997133573297</v>
      </c>
      <c r="BD182" s="643">
        <f t="shared" si="1097"/>
        <v>0.22682004001043748</v>
      </c>
      <c r="BE182" s="643">
        <f t="shared" si="1097"/>
        <v>0.19804940328953649</v>
      </c>
      <c r="BF182" s="643">
        <f t="shared" si="1097"/>
        <v>0.13347699648930661</v>
      </c>
      <c r="BG182" s="643">
        <f t="shared" si="1097"/>
        <v>0.19862081943412679</v>
      </c>
      <c r="BH182" s="643">
        <f t="shared" si="1097"/>
        <v>0.2580676495640008</v>
      </c>
      <c r="BI182" s="515">
        <f t="shared" si="1097"/>
        <v>0.24526766179642984</v>
      </c>
      <c r="BJ182" s="515">
        <f t="shared" si="1097"/>
        <v>0.31697448493328295</v>
      </c>
      <c r="BK182" s="515">
        <f t="shared" si="1097"/>
        <v>0.26164152928513207</v>
      </c>
      <c r="BL182" s="515">
        <f t="shared" si="1097"/>
        <v>0.3224716990694339</v>
      </c>
      <c r="BM182" s="515">
        <f t="shared" si="1097"/>
        <v>0.31766111766955263</v>
      </c>
      <c r="BN182" s="515">
        <f t="shared" si="1097"/>
        <v>0.2860382345432429</v>
      </c>
      <c r="BO182" s="752">
        <f t="shared" si="1097"/>
        <v>0.2331548685700465</v>
      </c>
      <c r="BP182" s="515">
        <f t="shared" si="1097"/>
        <v>0.25236809877283745</v>
      </c>
      <c r="BQ182" s="515">
        <f t="shared" si="1097"/>
        <v>0.33916276062712142</v>
      </c>
      <c r="BR182" s="515">
        <f t="shared" ref="BR182:CW182" si="1098">BR95/BR$92</f>
        <v>0.27535174265864903</v>
      </c>
      <c r="BS182" s="515">
        <f t="shared" si="1098"/>
        <v>0.39227962607137462</v>
      </c>
      <c r="BT182" s="515">
        <f t="shared" si="1098"/>
        <v>0.38076182566348293</v>
      </c>
      <c r="BU182" s="515">
        <f t="shared" si="1098"/>
        <v>0.33730338061431264</v>
      </c>
      <c r="BV182" s="515">
        <f t="shared" si="1098"/>
        <v>0.31431825119162227</v>
      </c>
      <c r="BW182" s="515">
        <f t="shared" si="1098"/>
        <v>0.39333977439552303</v>
      </c>
      <c r="BX182" s="515">
        <f t="shared" si="1098"/>
        <v>0.26874184212019753</v>
      </c>
      <c r="BY182" s="515">
        <f t="shared" si="1098"/>
        <v>0.28730705447123356</v>
      </c>
      <c r="BZ182" s="515">
        <f t="shared" si="1098"/>
        <v>0.28836984110682373</v>
      </c>
      <c r="CA182" s="752">
        <f t="shared" si="1098"/>
        <v>0.23965447125969344</v>
      </c>
      <c r="CB182" s="515">
        <f t="shared" si="1098"/>
        <v>0.27184016406999434</v>
      </c>
      <c r="CC182" s="515">
        <f t="shared" si="1098"/>
        <v>0.40389210916532886</v>
      </c>
      <c r="CD182" s="515">
        <f t="shared" si="1098"/>
        <v>0.29961472423468316</v>
      </c>
      <c r="CE182" s="515">
        <f t="shared" si="1098"/>
        <v>0.42436760989745492</v>
      </c>
      <c r="CF182" s="515">
        <f t="shared" si="1098"/>
        <v>0.41953297993692545</v>
      </c>
      <c r="CG182" s="515">
        <f t="shared" si="1098"/>
        <v>0.42043228187232967</v>
      </c>
      <c r="CH182" s="515">
        <f t="shared" si="1098"/>
        <v>0.41165503106005669</v>
      </c>
      <c r="CI182" s="515">
        <f t="shared" si="1098"/>
        <v>0.31538570371770785</v>
      </c>
      <c r="CJ182" s="515">
        <f t="shared" si="1098"/>
        <v>0.419493141589795</v>
      </c>
      <c r="CK182" s="515">
        <f t="shared" si="1098"/>
        <v>0.35628327574421653</v>
      </c>
      <c r="CL182" s="515">
        <f t="shared" si="1098"/>
        <v>0.36050533383952116</v>
      </c>
      <c r="CM182" s="515">
        <f t="shared" si="1098"/>
        <v>0.46822472199556897</v>
      </c>
      <c r="CN182" s="515">
        <f t="shared" si="1098"/>
        <v>0.41830471764536792</v>
      </c>
      <c r="CO182" s="515">
        <f t="shared" si="1098"/>
        <v>0.46051842270609183</v>
      </c>
      <c r="CP182" s="515">
        <f t="shared" si="1098"/>
        <v>0.40823649198523576</v>
      </c>
      <c r="CQ182" s="515">
        <f t="shared" si="1098"/>
        <v>0.38095152247531838</v>
      </c>
      <c r="CR182" s="515">
        <f t="shared" si="1098"/>
        <v>0.45758455376527124</v>
      </c>
      <c r="CS182" s="515">
        <f t="shared" si="1098"/>
        <v>0.45768726700222467</v>
      </c>
      <c r="CT182" s="515">
        <f t="shared" si="1098"/>
        <v>0.40003857105138335</v>
      </c>
      <c r="CU182" s="515">
        <f t="shared" si="1098"/>
        <v>0.34044110660004684</v>
      </c>
      <c r="CV182" s="515">
        <f t="shared" si="1098"/>
        <v>0.4081515273924764</v>
      </c>
      <c r="CW182" s="515">
        <f t="shared" si="1098"/>
        <v>0.41006696531843473</v>
      </c>
      <c r="CX182" s="515">
        <f t="shared" ref="CX182:DK182" si="1099">CX95/CX$92</f>
        <v>0.4002178044384932</v>
      </c>
      <c r="CY182" s="515">
        <f t="shared" si="1099"/>
        <v>0.43595653495896064</v>
      </c>
      <c r="CZ182" s="515">
        <f t="shared" si="1099"/>
        <v>0.44311269744358217</v>
      </c>
      <c r="DA182" s="515">
        <f t="shared" si="1099"/>
        <v>0.45392331292956584</v>
      </c>
      <c r="DB182" s="515">
        <f t="shared" si="1099"/>
        <v>0.43462621988656841</v>
      </c>
      <c r="DC182" s="515">
        <f t="shared" si="1099"/>
        <v>0.41665961944919339</v>
      </c>
      <c r="DD182" s="515">
        <f t="shared" si="1099"/>
        <v>0.42644101892324965</v>
      </c>
      <c r="DE182" s="515">
        <f t="shared" si="1099"/>
        <v>0.45063136323012631</v>
      </c>
      <c r="DF182" s="515">
        <f t="shared" si="1099"/>
        <v>0.37440962826378044</v>
      </c>
      <c r="DG182" s="515">
        <f t="shared" si="1099"/>
        <v>0.32609818145350872</v>
      </c>
      <c r="DH182" s="515">
        <f t="shared" si="1099"/>
        <v>0.42996430847492384</v>
      </c>
      <c r="DI182" s="515">
        <f t="shared" si="1099"/>
        <v>0.4367782435267305</v>
      </c>
      <c r="DJ182" s="515">
        <f t="shared" si="1099"/>
        <v>0.45982885607576335</v>
      </c>
      <c r="DK182" s="515">
        <f t="shared" si="1099"/>
        <v>0.32328497010926138</v>
      </c>
      <c r="DL182" s="515">
        <f t="shared" ref="DL182:EQ182" si="1100">DL95/DL$92</f>
        <v>0.14508179192969553</v>
      </c>
      <c r="DM182" s="515">
        <f t="shared" si="1100"/>
        <v>7.3252912883561812E-3</v>
      </c>
      <c r="DN182" s="515">
        <f t="shared" si="1100"/>
        <v>2.1785519713701015E-3</v>
      </c>
      <c r="DO182" s="515">
        <f t="shared" si="1100"/>
        <v>4.0360392474142913E-5</v>
      </c>
      <c r="DP182" s="515">
        <f t="shared" si="1100"/>
        <v>4.1080057987788263E-5</v>
      </c>
      <c r="DQ182" s="515">
        <f t="shared" si="1100"/>
        <v>2.7147805219311546E-4</v>
      </c>
      <c r="DR182" s="515">
        <f t="shared" si="1100"/>
        <v>4.9187077452529778E-4</v>
      </c>
      <c r="DS182" s="515">
        <f t="shared" si="1100"/>
        <v>1.7483095914144089E-4</v>
      </c>
      <c r="DT182" s="515">
        <f t="shared" si="1100"/>
        <v>0</v>
      </c>
      <c r="DU182" s="515">
        <f t="shared" si="1100"/>
        <v>6.2931561564180966E-3</v>
      </c>
      <c r="DV182" s="515">
        <f t="shared" si="1100"/>
        <v>5.8400088493927981E-3</v>
      </c>
      <c r="DW182" s="515">
        <f t="shared" si="1100"/>
        <v>2.9467096552917875E-3</v>
      </c>
      <c r="DX182" s="515">
        <f t="shared" si="1100"/>
        <v>1.8471522691319278E-3</v>
      </c>
      <c r="DY182" s="515">
        <f t="shared" si="1100"/>
        <v>5.3104067014954164E-4</v>
      </c>
      <c r="DZ182" s="515">
        <f t="shared" si="1100"/>
        <v>9.8116487529039866E-3</v>
      </c>
      <c r="EA182" s="515">
        <f t="shared" si="1100"/>
        <v>1.3062764118834773E-2</v>
      </c>
      <c r="EB182" s="515">
        <f t="shared" si="1100"/>
        <v>3.6281194755731628E-3</v>
      </c>
      <c r="EC182" s="515">
        <f t="shared" si="1100"/>
        <v>6.7695147618094067E-4</v>
      </c>
      <c r="ED182" s="515">
        <f t="shared" si="1100"/>
        <v>5.9908693678312848E-3</v>
      </c>
      <c r="EE182" s="515">
        <f t="shared" si="1100"/>
        <v>7.403677088767735E-2</v>
      </c>
      <c r="EF182" s="515">
        <f t="shared" si="1100"/>
        <v>8.1057912784338146E-4</v>
      </c>
      <c r="EG182" s="515">
        <f t="shared" si="1100"/>
        <v>3.4965609715230828E-4</v>
      </c>
      <c r="EH182" s="515">
        <f t="shared" si="1100"/>
        <v>1.4223219521656116E-3</v>
      </c>
      <c r="EI182" s="515">
        <f t="shared" si="1100"/>
        <v>0</v>
      </c>
      <c r="EJ182" s="515">
        <f t="shared" si="1100"/>
        <v>1.9135239667558684E-2</v>
      </c>
      <c r="EK182" s="515">
        <f t="shared" si="1100"/>
        <v>3.1371779365287414E-4</v>
      </c>
      <c r="EL182" s="515">
        <f t="shared" si="1100"/>
        <v>2.9110582940589859E-2</v>
      </c>
      <c r="EM182" s="515">
        <f t="shared" si="1100"/>
        <v>0.13795129124495001</v>
      </c>
      <c r="EN182" s="515">
        <f t="shared" si="1100"/>
        <v>0.4540333105242354</v>
      </c>
      <c r="EO182" s="515">
        <f t="shared" si="1100"/>
        <v>0.58582213396712446</v>
      </c>
      <c r="EP182" s="515">
        <f t="shared" si="1100"/>
        <v>0.58052495077054234</v>
      </c>
      <c r="EQ182" s="515">
        <f t="shared" si="1100"/>
        <v>0.60569206693794531</v>
      </c>
      <c r="ER182" s="515">
        <f t="shared" ref="ER182:FN182" si="1101">ER95/ER$92</f>
        <v>0.61635191966458991</v>
      </c>
      <c r="ES182" s="515">
        <f t="shared" si="1101"/>
        <v>0.65586150409004007</v>
      </c>
      <c r="ET182" s="515">
        <f t="shared" si="1101"/>
        <v>0.552330851562714</v>
      </c>
      <c r="EU182" s="515">
        <f t="shared" si="1101"/>
        <v>0.59057004136039792</v>
      </c>
      <c r="EV182" s="515">
        <f t="shared" si="1101"/>
        <v>0.54554148920947299</v>
      </c>
      <c r="EW182" s="515">
        <f t="shared" si="1101"/>
        <v>0.48123507855899422</v>
      </c>
      <c r="EX182" s="515">
        <f t="shared" si="1101"/>
        <v>0.53451167266451272</v>
      </c>
      <c r="EY182" s="515">
        <f t="shared" si="1101"/>
        <v>0.50909294832591867</v>
      </c>
      <c r="EZ182" s="515">
        <f t="shared" si="1101"/>
        <v>0.53931355416685045</v>
      </c>
      <c r="FA182" s="515">
        <f t="shared" si="1101"/>
        <v>0.54492012981968729</v>
      </c>
      <c r="FB182" s="515">
        <f t="shared" si="1101"/>
        <v>0.54150662192256849</v>
      </c>
      <c r="FC182" s="515">
        <f t="shared" si="1101"/>
        <v>0.51748061046243277</v>
      </c>
      <c r="FD182" s="515">
        <f t="shared" si="1101"/>
        <v>0.56894324290644083</v>
      </c>
      <c r="FE182" s="515">
        <f t="shared" si="1101"/>
        <v>0.51718105430317762</v>
      </c>
      <c r="FF182" s="515">
        <f t="shared" si="1101"/>
        <v>0.4895943180708236</v>
      </c>
      <c r="FG182" s="515">
        <f t="shared" si="1101"/>
        <v>0.49980454239384853</v>
      </c>
      <c r="FH182" s="515">
        <f t="shared" si="1101"/>
        <v>0.48491924206923404</v>
      </c>
      <c r="FI182" s="515">
        <f t="shared" si="1101"/>
        <v>0.52749923182691905</v>
      </c>
      <c r="FJ182" s="515">
        <f t="shared" si="1101"/>
        <v>0.48596869241064239</v>
      </c>
      <c r="FK182" s="515">
        <f t="shared" si="1101"/>
        <v>0.46096388495706192</v>
      </c>
      <c r="FL182" s="515">
        <f t="shared" si="1101"/>
        <v>0.49706573485874112</v>
      </c>
      <c r="FM182" s="515">
        <f t="shared" si="1101"/>
        <v>0.52229557940663673</v>
      </c>
      <c r="FN182" s="515">
        <f t="shared" si="1101"/>
        <v>0.46660319769404196</v>
      </c>
      <c r="FO182" s="515">
        <f t="shared" ref="FO182:FP182" si="1102">FO95/FO$92</f>
        <v>0.49836771357887338</v>
      </c>
      <c r="FP182" s="515">
        <f t="shared" si="1102"/>
        <v>0.53925581370896225</v>
      </c>
      <c r="FQ182" s="515">
        <f t="shared" ref="FQ182:FR182" si="1103">FQ95/FQ$92</f>
        <v>0.48990486132529837</v>
      </c>
      <c r="FR182" s="515">
        <f t="shared" si="1103"/>
        <v>0.51564610175566605</v>
      </c>
      <c r="FS182" s="515">
        <f t="shared" si="1090"/>
        <v>0.46545482441560154</v>
      </c>
      <c r="FT182" s="515">
        <f t="shared" si="1090"/>
        <v>0.498865682137834</v>
      </c>
      <c r="FU182" s="515">
        <f t="shared" si="1090"/>
        <v>0.51940265513162143</v>
      </c>
      <c r="FV182" s="515">
        <f t="shared" ref="FV182:FW182" si="1104">FV95/FV$92</f>
        <v>0.55321774160301074</v>
      </c>
      <c r="FW182" s="515">
        <f t="shared" si="1104"/>
        <v>0.50732668964018501</v>
      </c>
      <c r="FX182" s="515">
        <f t="shared" ref="FX182:FY182" si="1105">FX95/FX$92</f>
        <v>0.4735517442142545</v>
      </c>
      <c r="FY182" s="515">
        <f t="shared" si="1105"/>
        <v>0.50622046035244705</v>
      </c>
      <c r="FZ182" s="515">
        <f t="shared" ref="FZ182:GA182" si="1106">FZ95/FZ$92</f>
        <v>0.46628579170806617</v>
      </c>
      <c r="GA182" s="515">
        <f t="shared" si="1106"/>
        <v>0.42240288426373923</v>
      </c>
      <c r="GB182" s="515">
        <f t="shared" ref="GB182:GC182" si="1107">GB95/GB$92</f>
        <v>0.46884648853140881</v>
      </c>
      <c r="GC182" s="515">
        <f t="shared" si="1107"/>
        <v>0.52452970105873165</v>
      </c>
      <c r="GD182" s="515">
        <f t="shared" ref="GD182:GE182" si="1108">GD95/GD$92</f>
        <v>0.52612446089024945</v>
      </c>
      <c r="GE182" s="515">
        <f t="shared" si="1108"/>
        <v>0.5084714640977912</v>
      </c>
      <c r="GF182" s="515"/>
      <c r="GG182" s="515"/>
    </row>
    <row r="183" spans="2:189">
      <c r="B183" s="313"/>
      <c r="C183" s="313"/>
      <c r="D183" s="655" t="s">
        <v>428</v>
      </c>
      <c r="E183" s="491" t="s">
        <v>431</v>
      </c>
      <c r="F183" s="656">
        <f t="shared" ref="F183:AK183" si="1109">F97/F$92</f>
        <v>5.2600860874005985E-2</v>
      </c>
      <c r="G183" s="656">
        <f t="shared" si="1109"/>
        <v>4.3463857417345791E-2</v>
      </c>
      <c r="H183" s="656">
        <f t="shared" si="1109"/>
        <v>4.5025478239077772E-2</v>
      </c>
      <c r="I183" s="656">
        <f t="shared" si="1109"/>
        <v>5.3897180762852402E-2</v>
      </c>
      <c r="J183" s="656">
        <f t="shared" si="1109"/>
        <v>3.605953292496171E-2</v>
      </c>
      <c r="K183" s="656">
        <f t="shared" si="1109"/>
        <v>3.5662720184810856E-2</v>
      </c>
      <c r="L183" s="656">
        <f t="shared" si="1109"/>
        <v>4.0130179313139495E-2</v>
      </c>
      <c r="M183" s="656">
        <f t="shared" si="1109"/>
        <v>3.7573418125772362E-2</v>
      </c>
      <c r="N183" s="656">
        <f t="shared" si="1109"/>
        <v>4.7211939109214958E-2</v>
      </c>
      <c r="O183" s="656">
        <f t="shared" si="1109"/>
        <v>5.5477750169414954E-2</v>
      </c>
      <c r="P183" s="656">
        <f t="shared" si="1109"/>
        <v>6.4320263455799109E-2</v>
      </c>
      <c r="Q183" s="656">
        <f t="shared" si="1109"/>
        <v>4.6676466735558239E-2</v>
      </c>
      <c r="R183" s="656">
        <f t="shared" si="1109"/>
        <v>3.3573213243764874E-2</v>
      </c>
      <c r="S183" s="656">
        <f t="shared" si="1109"/>
        <v>4.2845271730098049E-2</v>
      </c>
      <c r="T183" s="656">
        <f t="shared" si="1109"/>
        <v>5.5735387133980727E-2</v>
      </c>
      <c r="U183" s="656">
        <f t="shared" si="1109"/>
        <v>4.5409996733093753E-2</v>
      </c>
      <c r="V183" s="656">
        <f t="shared" si="1109"/>
        <v>6.3944671660309732E-2</v>
      </c>
      <c r="W183" s="656">
        <f t="shared" si="1109"/>
        <v>5.6733061745546015E-2</v>
      </c>
      <c r="X183" s="656">
        <f t="shared" si="1109"/>
        <v>3.8418288538770468E-2</v>
      </c>
      <c r="Y183" s="656">
        <f t="shared" si="1109"/>
        <v>4.9385762860590099E-2</v>
      </c>
      <c r="Z183" s="656">
        <f t="shared" si="1109"/>
        <v>3.4152387896463729E-2</v>
      </c>
      <c r="AA183" s="656">
        <f t="shared" si="1109"/>
        <v>4.272155924785629E-2</v>
      </c>
      <c r="AB183" s="656">
        <f t="shared" si="1109"/>
        <v>3.5154584566090878E-2</v>
      </c>
      <c r="AC183" s="656">
        <f t="shared" si="1109"/>
        <v>3.7906496609689894E-2</v>
      </c>
      <c r="AD183" s="656">
        <f t="shared" si="1109"/>
        <v>3.8612129290236594E-2</v>
      </c>
      <c r="AE183" s="656">
        <f t="shared" si="1109"/>
        <v>3.6430911236953432E-2</v>
      </c>
      <c r="AF183" s="656">
        <f t="shared" si="1109"/>
        <v>3.481650275845527E-2</v>
      </c>
      <c r="AG183" s="656">
        <f t="shared" si="1109"/>
        <v>3.5973872900500935E-2</v>
      </c>
      <c r="AH183" s="656">
        <f t="shared" si="1109"/>
        <v>4.1044258428525181E-2</v>
      </c>
      <c r="AI183" s="656">
        <f t="shared" si="1109"/>
        <v>3.482410602005611E-2</v>
      </c>
      <c r="AJ183" s="656">
        <f t="shared" si="1109"/>
        <v>4.2522591624919101E-2</v>
      </c>
      <c r="AK183" s="656">
        <f t="shared" si="1109"/>
        <v>3.5036259335425909E-2</v>
      </c>
      <c r="AL183" s="656">
        <f t="shared" ref="AL183:BQ183" si="1110">AL97/AL$92</f>
        <v>3.6456018546323771E-2</v>
      </c>
      <c r="AM183" s="656">
        <f t="shared" si="1110"/>
        <v>4.0559906682219628E-2</v>
      </c>
      <c r="AN183" s="656">
        <f t="shared" si="1110"/>
        <v>3.4378569203613332E-2</v>
      </c>
      <c r="AO183" s="656">
        <f t="shared" si="1110"/>
        <v>3.1904396447757923E-2</v>
      </c>
      <c r="AP183" s="656">
        <f t="shared" si="1110"/>
        <v>3.4823069486789968E-2</v>
      </c>
      <c r="AQ183" s="656">
        <f t="shared" si="1110"/>
        <v>3.294828434078341E-2</v>
      </c>
      <c r="AR183" s="656">
        <f t="shared" si="1110"/>
        <v>3.2795673642134961E-2</v>
      </c>
      <c r="AS183" s="656">
        <f t="shared" si="1110"/>
        <v>3.4976221347810442E-2</v>
      </c>
      <c r="AT183" s="656">
        <f t="shared" si="1110"/>
        <v>3.0422392042257353E-2</v>
      </c>
      <c r="AU183" s="656">
        <f t="shared" si="1110"/>
        <v>4.5803259339960954E-2</v>
      </c>
      <c r="AV183" s="656">
        <f t="shared" si="1110"/>
        <v>3.6854453122679889E-2</v>
      </c>
      <c r="AW183" s="656">
        <f t="shared" si="1110"/>
        <v>3.6287364516495668E-2</v>
      </c>
      <c r="AX183" s="656">
        <f t="shared" si="1110"/>
        <v>4.666036854850094E-2</v>
      </c>
      <c r="AY183" s="656">
        <f t="shared" si="1110"/>
        <v>3.3185878937637157E-2</v>
      </c>
      <c r="AZ183" s="656">
        <f t="shared" si="1110"/>
        <v>3.8600079643775112E-2</v>
      </c>
      <c r="BA183" s="656">
        <f t="shared" si="1110"/>
        <v>4.0299677317562267E-2</v>
      </c>
      <c r="BB183" s="656">
        <f t="shared" si="1110"/>
        <v>4.6775597127915486E-2</v>
      </c>
      <c r="BC183" s="656">
        <f t="shared" si="1110"/>
        <v>4.1825760642429675E-2</v>
      </c>
      <c r="BD183" s="656">
        <f t="shared" si="1110"/>
        <v>4.7414542924241104E-2</v>
      </c>
      <c r="BE183" s="656">
        <f t="shared" si="1110"/>
        <v>3.7336938831156505E-2</v>
      </c>
      <c r="BF183" s="656">
        <f t="shared" si="1110"/>
        <v>3.0817077983262997E-2</v>
      </c>
      <c r="BG183" s="656">
        <f t="shared" si="1110"/>
        <v>6.1502525653130496E-2</v>
      </c>
      <c r="BH183" s="656">
        <f t="shared" si="1110"/>
        <v>9.3493950339774978E-2</v>
      </c>
      <c r="BI183" s="657">
        <f t="shared" si="1110"/>
        <v>6.035395686326319E-2</v>
      </c>
      <c r="BJ183" s="657">
        <f t="shared" si="1110"/>
        <v>6.3907039657246811E-2</v>
      </c>
      <c r="BK183" s="657">
        <f t="shared" si="1110"/>
        <v>5.4799707438854456E-2</v>
      </c>
      <c r="BL183" s="657">
        <f t="shared" si="1110"/>
        <v>7.5775837821189032E-2</v>
      </c>
      <c r="BM183" s="657">
        <f t="shared" si="1110"/>
        <v>9.6281375050141269E-2</v>
      </c>
      <c r="BN183" s="657">
        <f t="shared" si="1110"/>
        <v>8.2866539518539103E-2</v>
      </c>
      <c r="BO183" s="756">
        <f t="shared" si="1110"/>
        <v>5.8167786194083186E-2</v>
      </c>
      <c r="BP183" s="657">
        <f t="shared" si="1110"/>
        <v>5.7096798380445374E-2</v>
      </c>
      <c r="BQ183" s="657">
        <f t="shared" si="1110"/>
        <v>7.0260223048327144E-2</v>
      </c>
      <c r="BR183" s="657">
        <f t="shared" ref="BR183:CW183" si="1111">BR97/BR$92</f>
        <v>8.2214373285072098E-2</v>
      </c>
      <c r="BS183" s="657">
        <f t="shared" si="1111"/>
        <v>9.1582288045942262E-2</v>
      </c>
      <c r="BT183" s="657">
        <f t="shared" si="1111"/>
        <v>7.3288283186731598E-2</v>
      </c>
      <c r="BU183" s="657">
        <f t="shared" si="1111"/>
        <v>6.9347055993702347E-2</v>
      </c>
      <c r="BV183" s="657">
        <f t="shared" si="1111"/>
        <v>5.4474159994364738E-2</v>
      </c>
      <c r="BW183" s="657">
        <f t="shared" si="1111"/>
        <v>7.7644076941415605E-2</v>
      </c>
      <c r="BX183" s="657">
        <f t="shared" si="1111"/>
        <v>8.3437375858350843E-2</v>
      </c>
      <c r="BY183" s="657">
        <f t="shared" si="1111"/>
        <v>9.5445847684653654E-2</v>
      </c>
      <c r="BZ183" s="657">
        <f t="shared" si="1111"/>
        <v>9.7199195997593857E-2</v>
      </c>
      <c r="CA183" s="756">
        <f t="shared" si="1111"/>
        <v>0.10302758340228015</v>
      </c>
      <c r="CB183" s="657">
        <f t="shared" si="1111"/>
        <v>0.14031953954549964</v>
      </c>
      <c r="CC183" s="657">
        <f t="shared" si="1111"/>
        <v>0.13612578277226994</v>
      </c>
      <c r="CD183" s="657">
        <f t="shared" si="1111"/>
        <v>0.17844130826249005</v>
      </c>
      <c r="CE183" s="657">
        <f t="shared" si="1111"/>
        <v>0.14225219708665016</v>
      </c>
      <c r="CF183" s="657">
        <f t="shared" si="1111"/>
        <v>0.14622559216265182</v>
      </c>
      <c r="CG183" s="657">
        <f t="shared" si="1111"/>
        <v>0.14661704421171898</v>
      </c>
      <c r="CH183" s="657">
        <f t="shared" si="1111"/>
        <v>0.15391666654430647</v>
      </c>
      <c r="CI183" s="657">
        <f t="shared" si="1111"/>
        <v>0.14128337806116437</v>
      </c>
      <c r="CJ183" s="657">
        <f t="shared" si="1111"/>
        <v>0.15944567658817049</v>
      </c>
      <c r="CK183" s="657">
        <f t="shared" si="1111"/>
        <v>0.19060847971002678</v>
      </c>
      <c r="CL183" s="657">
        <f t="shared" si="1111"/>
        <v>0.19585687277730884</v>
      </c>
      <c r="CM183" s="657">
        <f t="shared" si="1111"/>
        <v>0.13276855098028814</v>
      </c>
      <c r="CN183" s="657">
        <f t="shared" si="1111"/>
        <v>0.12679710668848793</v>
      </c>
      <c r="CO183" s="657">
        <f t="shared" si="1111"/>
        <v>0.14864396301948318</v>
      </c>
      <c r="CP183" s="657">
        <f t="shared" si="1111"/>
        <v>0.16223299888247486</v>
      </c>
      <c r="CQ183" s="657">
        <f t="shared" si="1111"/>
        <v>0.13649907474993636</v>
      </c>
      <c r="CR183" s="657">
        <f t="shared" si="1111"/>
        <v>0.14942444041619068</v>
      </c>
      <c r="CS183" s="657">
        <f t="shared" si="1111"/>
        <v>0.1415503575107884</v>
      </c>
      <c r="CT183" s="657">
        <f t="shared" si="1111"/>
        <v>0.13866337727749561</v>
      </c>
      <c r="CU183" s="657">
        <f t="shared" si="1111"/>
        <v>0.14755835980781296</v>
      </c>
      <c r="CV183" s="657">
        <f t="shared" si="1111"/>
        <v>0.17356832085015658</v>
      </c>
      <c r="CW183" s="657">
        <f t="shared" si="1111"/>
        <v>0.16405255025960666</v>
      </c>
      <c r="CX183" s="657">
        <f t="shared" ref="CX183:DK183" si="1112">CX97/CX$92</f>
        <v>0.15539578690722794</v>
      </c>
      <c r="CY183" s="657">
        <f t="shared" si="1112"/>
        <v>0.15037618970814709</v>
      </c>
      <c r="CZ183" s="657">
        <f t="shared" si="1112"/>
        <v>0.15515812453130198</v>
      </c>
      <c r="DA183" s="657">
        <f t="shared" si="1112"/>
        <v>0.15554887043895299</v>
      </c>
      <c r="DB183" s="657">
        <f t="shared" si="1112"/>
        <v>0.14943897367759179</v>
      </c>
      <c r="DC183" s="657">
        <f t="shared" si="1112"/>
        <v>0.16584019770408301</v>
      </c>
      <c r="DD183" s="657">
        <f t="shared" si="1112"/>
        <v>0.17667152658470009</v>
      </c>
      <c r="DE183" s="657">
        <f t="shared" si="1112"/>
        <v>0.17190369576554201</v>
      </c>
      <c r="DF183" s="657">
        <f t="shared" si="1112"/>
        <v>0.18142611737906153</v>
      </c>
      <c r="DG183" s="657">
        <f t="shared" si="1112"/>
        <v>0.17060230565128026</v>
      </c>
      <c r="DH183" s="657">
        <f t="shared" si="1112"/>
        <v>0.19410518852192493</v>
      </c>
      <c r="DI183" s="657">
        <f t="shared" si="1112"/>
        <v>0.2076678202869971</v>
      </c>
      <c r="DJ183" s="657">
        <f t="shared" si="1112"/>
        <v>0.18212126663006553</v>
      </c>
      <c r="DK183" s="657">
        <f t="shared" si="1112"/>
        <v>0.15092567403674029</v>
      </c>
      <c r="DL183" s="657">
        <f t="shared" ref="DL183:EQ183" si="1113">DL97/DL$92</f>
        <v>0.23620282341251309</v>
      </c>
      <c r="DM183" s="657">
        <f t="shared" si="1113"/>
        <v>0.25704076750945243</v>
      </c>
      <c r="DN183" s="657">
        <f t="shared" si="1113"/>
        <v>0.29974105074310797</v>
      </c>
      <c r="DO183" s="657">
        <f t="shared" si="1113"/>
        <v>0.37355561254442976</v>
      </c>
      <c r="DP183" s="657">
        <f t="shared" si="1113"/>
        <v>0.3430672051468055</v>
      </c>
      <c r="DQ183" s="657">
        <f t="shared" si="1113"/>
        <v>0.34649108797335065</v>
      </c>
      <c r="DR183" s="657">
        <f t="shared" si="1113"/>
        <v>0.3213800760380382</v>
      </c>
      <c r="DS183" s="657">
        <f t="shared" si="1113"/>
        <v>0.41130141628116129</v>
      </c>
      <c r="DT183" s="657">
        <f t="shared" si="1113"/>
        <v>0.4730827748811281</v>
      </c>
      <c r="DU183" s="657">
        <f t="shared" si="1113"/>
        <v>0.4181135724548285</v>
      </c>
      <c r="DV183" s="657">
        <f t="shared" si="1113"/>
        <v>0.38824167271891769</v>
      </c>
      <c r="DW183" s="657">
        <f t="shared" si="1113"/>
        <v>0.5072369906623323</v>
      </c>
      <c r="DX183" s="657">
        <f t="shared" si="1113"/>
        <v>0.4558670586394632</v>
      </c>
      <c r="DY183" s="657">
        <f t="shared" si="1113"/>
        <v>0.3519759500496995</v>
      </c>
      <c r="DZ183" s="657">
        <f t="shared" si="1113"/>
        <v>0.50766800775748533</v>
      </c>
      <c r="EA183" s="657">
        <f t="shared" si="1113"/>
        <v>0.23117368588121351</v>
      </c>
      <c r="EB183" s="657">
        <f t="shared" si="1113"/>
        <v>0.49717701558025185</v>
      </c>
      <c r="EC183" s="657">
        <f t="shared" si="1113"/>
        <v>0.25939384305807994</v>
      </c>
      <c r="ED183" s="657">
        <f t="shared" si="1113"/>
        <v>0.5303410459915322</v>
      </c>
      <c r="EE183" s="657">
        <f t="shared" si="1113"/>
        <v>0.51410257090362843</v>
      </c>
      <c r="EF183" s="657">
        <f t="shared" si="1113"/>
        <v>0.48710035674555269</v>
      </c>
      <c r="EG183" s="657">
        <f t="shared" si="1113"/>
        <v>0.58857253139479704</v>
      </c>
      <c r="EH183" s="657">
        <f t="shared" si="1113"/>
        <v>0.55922925988712446</v>
      </c>
      <c r="EI183" s="657">
        <f t="shared" si="1113"/>
        <v>0.41649601945381376</v>
      </c>
      <c r="EJ183" s="657">
        <f t="shared" si="1113"/>
        <v>0.52566629637503726</v>
      </c>
      <c r="EK183" s="657">
        <f t="shared" si="1113"/>
        <v>0.51130946371762742</v>
      </c>
      <c r="EL183" s="657">
        <f t="shared" si="1113"/>
        <v>0.45160022708581071</v>
      </c>
      <c r="EM183" s="657">
        <f t="shared" si="1113"/>
        <v>0.38074101295209667</v>
      </c>
      <c r="EN183" s="657">
        <f t="shared" si="1113"/>
        <v>0.24325625913208432</v>
      </c>
      <c r="EO183" s="657">
        <f t="shared" si="1113"/>
        <v>0.18230605421074092</v>
      </c>
      <c r="EP183" s="657">
        <f t="shared" si="1113"/>
        <v>0.19425240348269138</v>
      </c>
      <c r="EQ183" s="657">
        <f t="shared" si="1113"/>
        <v>0.18070394251080465</v>
      </c>
      <c r="ER183" s="657">
        <f t="shared" ref="ER183:FN183" si="1114">ER97/ER$92</f>
        <v>0.18568816620471315</v>
      </c>
      <c r="ES183" s="657">
        <f t="shared" si="1114"/>
        <v>0.18285075730251268</v>
      </c>
      <c r="ET183" s="657">
        <f t="shared" si="1114"/>
        <v>0.23337220788782626</v>
      </c>
      <c r="EU183" s="657">
        <f t="shared" si="1114"/>
        <v>0.20126681480472497</v>
      </c>
      <c r="EV183" s="657">
        <f t="shared" si="1114"/>
        <v>0.21096866528340205</v>
      </c>
      <c r="EW183" s="657">
        <f t="shared" si="1114"/>
        <v>0.21740907848591343</v>
      </c>
      <c r="EX183" s="657">
        <f t="shared" si="1114"/>
        <v>0.2133430582337974</v>
      </c>
      <c r="EY183" s="657">
        <f t="shared" si="1114"/>
        <v>0.20075777965198358</v>
      </c>
      <c r="EZ183" s="657">
        <f t="shared" si="1114"/>
        <v>0.20812145208928745</v>
      </c>
      <c r="FA183" s="657">
        <f t="shared" si="1114"/>
        <v>0.1924484353371772</v>
      </c>
      <c r="FB183" s="657">
        <f t="shared" si="1114"/>
        <v>0.20076043605469407</v>
      </c>
      <c r="FC183" s="657">
        <f t="shared" si="1114"/>
        <v>0.20352610579714997</v>
      </c>
      <c r="FD183" s="657">
        <f t="shared" si="1114"/>
        <v>0.2112756024582369</v>
      </c>
      <c r="FE183" s="657">
        <f t="shared" si="1114"/>
        <v>0.23222251283060003</v>
      </c>
      <c r="FF183" s="657">
        <f t="shared" si="1114"/>
        <v>0.21556419839539329</v>
      </c>
      <c r="FG183" s="657">
        <f t="shared" si="1114"/>
        <v>0.1869668752658577</v>
      </c>
      <c r="FH183" s="657">
        <f t="shared" si="1114"/>
        <v>0.19016268304041789</v>
      </c>
      <c r="FI183" s="657">
        <f t="shared" si="1114"/>
        <v>0.2035272824211132</v>
      </c>
      <c r="FJ183" s="657">
        <f t="shared" si="1114"/>
        <v>0.20450834892406439</v>
      </c>
      <c r="FK183" s="657">
        <f t="shared" si="1114"/>
        <v>0.206641646332902</v>
      </c>
      <c r="FL183" s="657">
        <f t="shared" si="1114"/>
        <v>0.2106647127958701</v>
      </c>
      <c r="FM183" s="657">
        <f t="shared" si="1114"/>
        <v>0.16830376441824577</v>
      </c>
      <c r="FN183" s="657">
        <f t="shared" si="1114"/>
        <v>0.19738014553996946</v>
      </c>
      <c r="FO183" s="657">
        <f t="shared" ref="FO183:FP183" si="1115">FO97/FO$92</f>
        <v>0.20498594683218177</v>
      </c>
      <c r="FP183" s="657">
        <f t="shared" si="1115"/>
        <v>0.20315298422456426</v>
      </c>
      <c r="FQ183" s="657">
        <f t="shared" ref="FQ183:FR183" si="1116">FQ97/FQ$92</f>
        <v>0.214778862742041</v>
      </c>
      <c r="FR183" s="657">
        <f t="shared" si="1116"/>
        <v>0.21341615622419785</v>
      </c>
      <c r="FS183" s="657">
        <f t="shared" ref="FS183:FX183" si="1117">FS97/FS$92</f>
        <v>0.20380429819209989</v>
      </c>
      <c r="FT183" s="657">
        <f t="shared" si="1117"/>
        <v>0.21473139185350648</v>
      </c>
      <c r="FU183" s="657">
        <f t="shared" si="1117"/>
        <v>0.19878834227538328</v>
      </c>
      <c r="FV183" s="657">
        <f t="shared" si="1117"/>
        <v>0.21216127873351667</v>
      </c>
      <c r="FW183" s="657">
        <f t="shared" si="1117"/>
        <v>0.21666200987240383</v>
      </c>
      <c r="FX183" s="657">
        <f t="shared" si="1117"/>
        <v>0.23499890834991025</v>
      </c>
      <c r="FY183" s="657">
        <f t="shared" ref="FY183:FZ183" si="1118">FY97/FY$92</f>
        <v>0.24294338257064843</v>
      </c>
      <c r="FZ183" s="657">
        <f t="shared" si="1118"/>
        <v>0.2625617765849001</v>
      </c>
      <c r="GA183" s="657">
        <f t="shared" ref="GA183:GB183" si="1119">GA97/GA$92</f>
        <v>0.24438568612918987</v>
      </c>
      <c r="GB183" s="657">
        <f t="shared" si="1119"/>
        <v>0.261595422642866</v>
      </c>
      <c r="GC183" s="657">
        <f t="shared" ref="GC183:GD183" si="1120">GC97/GC$92</f>
        <v>0.25693260333932977</v>
      </c>
      <c r="GD183" s="657">
        <f t="shared" si="1120"/>
        <v>0.2585609292832538</v>
      </c>
      <c r="GE183" s="657">
        <f t="shared" ref="GE183" si="1121">GE97/GE$92</f>
        <v>0.26049213327722398</v>
      </c>
      <c r="GF183" s="657"/>
      <c r="GG183" s="657"/>
    </row>
    <row r="184" spans="2:189">
      <c r="B184" s="313"/>
      <c r="C184" s="313"/>
      <c r="D184" s="185" t="s">
        <v>418</v>
      </c>
      <c r="E184" s="642"/>
      <c r="F184" s="642"/>
      <c r="G184" s="642"/>
      <c r="H184" s="642"/>
      <c r="I184" s="642"/>
      <c r="J184" s="642"/>
      <c r="K184" s="642"/>
      <c r="L184" s="642"/>
      <c r="M184" s="642"/>
      <c r="N184" s="642"/>
      <c r="O184" s="642"/>
      <c r="P184" s="642"/>
      <c r="Q184" s="642"/>
      <c r="R184" s="642"/>
      <c r="S184" s="642"/>
      <c r="T184" s="642"/>
      <c r="U184" s="642"/>
      <c r="V184" s="642"/>
      <c r="W184" s="642"/>
      <c r="X184" s="642"/>
      <c r="Y184" s="642"/>
      <c r="Z184" s="642"/>
      <c r="AA184" s="642"/>
      <c r="AB184" s="642"/>
      <c r="AC184" s="642"/>
      <c r="AD184" s="642"/>
      <c r="AE184" s="642"/>
      <c r="AF184" s="642"/>
      <c r="AG184" s="642"/>
      <c r="AH184" s="642"/>
      <c r="AI184" s="642"/>
      <c r="AJ184" s="642"/>
      <c r="AK184" s="642"/>
      <c r="AL184" s="642"/>
      <c r="AM184" s="642"/>
      <c r="AN184" s="642"/>
      <c r="AO184" s="642"/>
      <c r="AP184" s="642"/>
      <c r="AQ184" s="642"/>
      <c r="AR184" s="642"/>
      <c r="AS184" s="642"/>
      <c r="AT184" s="642"/>
      <c r="AU184" s="642"/>
      <c r="AV184" s="642"/>
      <c r="AW184" s="642"/>
      <c r="AX184" s="642"/>
      <c r="AY184" s="642"/>
      <c r="AZ184" s="642"/>
      <c r="BA184" s="642"/>
      <c r="BB184" s="642"/>
      <c r="BC184" s="642"/>
      <c r="BD184" s="642"/>
      <c r="BE184" s="642"/>
      <c r="BF184" s="642"/>
      <c r="BG184" s="642"/>
      <c r="BH184" s="642"/>
      <c r="BI184" s="489"/>
      <c r="BJ184" s="489"/>
      <c r="BK184" s="489"/>
      <c r="BL184" s="489"/>
      <c r="BM184" s="489"/>
      <c r="BN184" s="489"/>
      <c r="BO184" s="751"/>
      <c r="BP184" s="489"/>
      <c r="BQ184" s="489"/>
      <c r="BR184" s="489"/>
      <c r="BS184" s="489"/>
      <c r="BT184" s="489"/>
      <c r="BU184" s="489"/>
      <c r="BV184" s="489"/>
      <c r="BW184" s="489"/>
      <c r="BX184" s="489"/>
      <c r="BY184" s="489"/>
      <c r="BZ184" s="489"/>
      <c r="CA184" s="751"/>
      <c r="CB184" s="489"/>
      <c r="CC184" s="489"/>
      <c r="CD184" s="489"/>
      <c r="CE184" s="489"/>
      <c r="CF184" s="489"/>
      <c r="CG184" s="489"/>
      <c r="CH184" s="489"/>
      <c r="CI184" s="489"/>
      <c r="CJ184" s="489"/>
      <c r="CK184" s="489"/>
      <c r="CL184" s="489"/>
      <c r="CM184" s="489"/>
      <c r="CN184" s="489"/>
      <c r="CO184" s="489"/>
      <c r="CP184" s="489"/>
      <c r="CQ184" s="489"/>
      <c r="CR184" s="489"/>
      <c r="CS184" s="489"/>
      <c r="CT184" s="489"/>
      <c r="CU184" s="489"/>
      <c r="CV184" s="489"/>
      <c r="CW184" s="489"/>
      <c r="CX184" s="489"/>
      <c r="CY184" s="489"/>
      <c r="CZ184" s="489"/>
      <c r="DA184" s="489"/>
      <c r="DB184" s="489"/>
      <c r="DC184" s="489"/>
      <c r="DD184" s="489"/>
      <c r="DE184" s="489"/>
      <c r="DF184" s="489"/>
      <c r="DG184" s="489"/>
      <c r="DH184" s="489"/>
      <c r="DI184" s="489"/>
      <c r="DJ184" s="489"/>
      <c r="DK184" s="489"/>
      <c r="DL184" s="489"/>
      <c r="DM184" s="489"/>
      <c r="DN184" s="489"/>
      <c r="DO184" s="489"/>
      <c r="DP184" s="489"/>
      <c r="DQ184" s="489"/>
      <c r="DR184" s="489"/>
      <c r="DS184" s="489"/>
      <c r="DT184" s="489"/>
      <c r="DU184" s="489"/>
      <c r="DV184" s="489"/>
      <c r="DW184" s="489"/>
      <c r="DX184" s="489"/>
      <c r="DY184" s="489"/>
      <c r="DZ184" s="489"/>
      <c r="EA184" s="489"/>
      <c r="EB184" s="489"/>
      <c r="EC184" s="489"/>
      <c r="ED184" s="489"/>
      <c r="EE184" s="489"/>
      <c r="EF184" s="489"/>
      <c r="EG184" s="489"/>
      <c r="EH184" s="489"/>
      <c r="EI184" s="489"/>
      <c r="EJ184" s="489"/>
      <c r="EK184" s="489"/>
      <c r="EL184" s="489"/>
      <c r="EM184" s="489"/>
      <c r="EN184" s="489"/>
      <c r="EO184" s="489"/>
      <c r="EP184" s="489"/>
      <c r="EQ184" s="489"/>
      <c r="ER184" s="489"/>
      <c r="ES184" s="489"/>
      <c r="ET184" s="489"/>
      <c r="EU184" s="489"/>
      <c r="EV184" s="489"/>
      <c r="EW184" s="489"/>
      <c r="EX184" s="489"/>
      <c r="EY184" s="489"/>
      <c r="EZ184" s="489"/>
      <c r="FA184" s="489"/>
      <c r="FB184" s="489"/>
      <c r="FC184" s="489"/>
      <c r="FD184" s="489"/>
      <c r="FE184" s="489"/>
      <c r="FF184" s="489"/>
      <c r="FG184" s="489"/>
      <c r="FH184" s="489"/>
      <c r="FI184" s="489"/>
      <c r="FJ184" s="489"/>
      <c r="FK184" s="489"/>
      <c r="FL184" s="489"/>
      <c r="FM184" s="489"/>
      <c r="FN184" s="489"/>
      <c r="FO184" s="489"/>
      <c r="FP184" s="489"/>
      <c r="FQ184" s="489"/>
      <c r="FR184" s="489"/>
      <c r="FS184" s="489"/>
      <c r="FT184" s="489"/>
      <c r="FU184" s="489"/>
      <c r="FV184" s="489"/>
      <c r="FW184" s="489"/>
      <c r="FX184" s="489"/>
      <c r="FY184" s="489"/>
      <c r="FZ184" s="489"/>
      <c r="GA184" s="489"/>
      <c r="GB184" s="489"/>
      <c r="GC184" s="489"/>
      <c r="GD184" s="489"/>
      <c r="GE184" s="489"/>
      <c r="GF184" s="665"/>
      <c r="GG184" s="665"/>
    </row>
    <row r="185" spans="2:189">
      <c r="B185" s="313"/>
      <c r="C185" s="313"/>
      <c r="D185" s="319" t="s">
        <v>434</v>
      </c>
      <c r="E185" s="2" t="s">
        <v>436</v>
      </c>
      <c r="F185" s="643">
        <f t="shared" ref="F185:AK185" si="1122">F37/F$33</f>
        <v>0.34154592924909905</v>
      </c>
      <c r="G185" s="643">
        <f t="shared" si="1122"/>
        <v>0.39061472114611506</v>
      </c>
      <c r="H185" s="643">
        <f t="shared" si="1122"/>
        <v>0.3306050122352544</v>
      </c>
      <c r="I185" s="643">
        <f t="shared" si="1122"/>
        <v>0.36061496721682118</v>
      </c>
      <c r="J185" s="643">
        <f t="shared" si="1122"/>
        <v>0.35632493600969956</v>
      </c>
      <c r="K185" s="643">
        <f t="shared" si="1122"/>
        <v>0.38398587933247752</v>
      </c>
      <c r="L185" s="643">
        <f t="shared" si="1122"/>
        <v>0.35955297657425317</v>
      </c>
      <c r="M185" s="643">
        <f t="shared" si="1122"/>
        <v>0.38800029483305076</v>
      </c>
      <c r="N185" s="643">
        <f t="shared" si="1122"/>
        <v>0.33008570800673942</v>
      </c>
      <c r="O185" s="643">
        <f t="shared" si="1122"/>
        <v>0.45978508629111037</v>
      </c>
      <c r="P185" s="643">
        <f t="shared" si="1122"/>
        <v>0.38511549640507881</v>
      </c>
      <c r="Q185" s="643">
        <f t="shared" si="1122"/>
        <v>0.37873093079814285</v>
      </c>
      <c r="R185" s="643">
        <f t="shared" si="1122"/>
        <v>0.42172961138478382</v>
      </c>
      <c r="S185" s="643">
        <f t="shared" si="1122"/>
        <v>0.42626437687096264</v>
      </c>
      <c r="T185" s="643">
        <f t="shared" si="1122"/>
        <v>0.400360810435748</v>
      </c>
      <c r="U185" s="643">
        <f t="shared" si="1122"/>
        <v>0.41461513478402079</v>
      </c>
      <c r="V185" s="643">
        <f t="shared" si="1122"/>
        <v>0.3786439354502863</v>
      </c>
      <c r="W185" s="643">
        <f t="shared" si="1122"/>
        <v>0.40878927410617549</v>
      </c>
      <c r="X185" s="643">
        <f t="shared" si="1122"/>
        <v>0.39629702580263937</v>
      </c>
      <c r="Y185" s="643">
        <f t="shared" si="1122"/>
        <v>0.39680131487451797</v>
      </c>
      <c r="Z185" s="643">
        <f t="shared" si="1122"/>
        <v>0.37581452774538721</v>
      </c>
      <c r="AA185" s="643">
        <f t="shared" si="1122"/>
        <v>0.46373844531298469</v>
      </c>
      <c r="AB185" s="643">
        <f t="shared" si="1122"/>
        <v>0.39539909376089227</v>
      </c>
      <c r="AC185" s="643">
        <f t="shared" si="1122"/>
        <v>0.44734743943575589</v>
      </c>
      <c r="AD185" s="643">
        <f t="shared" si="1122"/>
        <v>0.41981564007081373</v>
      </c>
      <c r="AE185" s="643">
        <f t="shared" si="1122"/>
        <v>0.45201342281879192</v>
      </c>
      <c r="AF185" s="643">
        <f t="shared" si="1122"/>
        <v>0.41751378645937148</v>
      </c>
      <c r="AG185" s="643">
        <f t="shared" si="1122"/>
        <v>0.41004840139068782</v>
      </c>
      <c r="AH185" s="643">
        <f t="shared" si="1122"/>
        <v>0.39014427827920151</v>
      </c>
      <c r="AI185" s="643">
        <f t="shared" si="1122"/>
        <v>0.43156281920326867</v>
      </c>
      <c r="AJ185" s="643">
        <f t="shared" si="1122"/>
        <v>0.43833600856072769</v>
      </c>
      <c r="AK185" s="643">
        <f t="shared" si="1122"/>
        <v>0.43760593839499679</v>
      </c>
      <c r="AL185" s="643">
        <f t="shared" ref="AL185:BQ185" si="1123">AL37/AL$33</f>
        <v>0.40040342914775595</v>
      </c>
      <c r="AM185" s="643">
        <f t="shared" si="1123"/>
        <v>0.48939195722655138</v>
      </c>
      <c r="AN185" s="643">
        <f t="shared" si="1123"/>
        <v>0.4514521813100012</v>
      </c>
      <c r="AO185" s="643">
        <f t="shared" si="1123"/>
        <v>0.47885915907086152</v>
      </c>
      <c r="AP185" s="643">
        <f t="shared" si="1123"/>
        <v>0.43233105451025472</v>
      </c>
      <c r="AQ185" s="643">
        <f t="shared" si="1123"/>
        <v>0.52860802732707091</v>
      </c>
      <c r="AR185" s="643">
        <f t="shared" si="1123"/>
        <v>0.49936657837153059</v>
      </c>
      <c r="AS185" s="643">
        <f t="shared" si="1123"/>
        <v>0.47360656789173239</v>
      </c>
      <c r="AT185" s="643">
        <f t="shared" si="1123"/>
        <v>0.48383404864091561</v>
      </c>
      <c r="AU185" s="643">
        <f t="shared" si="1123"/>
        <v>0.47197922361946421</v>
      </c>
      <c r="AV185" s="643">
        <f t="shared" si="1123"/>
        <v>0.48457338750634837</v>
      </c>
      <c r="AW185" s="643">
        <f t="shared" si="1123"/>
        <v>0.49930248074240313</v>
      </c>
      <c r="AX185" s="643">
        <f t="shared" si="1123"/>
        <v>0.44007731958762886</v>
      </c>
      <c r="AY185" s="643">
        <f t="shared" si="1123"/>
        <v>0.52050377220734967</v>
      </c>
      <c r="AZ185" s="643">
        <f t="shared" si="1123"/>
        <v>0.46468053213415778</v>
      </c>
      <c r="BA185" s="643">
        <f t="shared" si="1123"/>
        <v>0.46548246470167221</v>
      </c>
      <c r="BB185" s="643">
        <f t="shared" si="1123"/>
        <v>0.45977366891348709</v>
      </c>
      <c r="BC185" s="643">
        <f t="shared" si="1123"/>
        <v>0.50112258643915586</v>
      </c>
      <c r="BD185" s="643">
        <f t="shared" si="1123"/>
        <v>0.4200714285714286</v>
      </c>
      <c r="BE185" s="643">
        <f t="shared" si="1123"/>
        <v>0.43856402664692823</v>
      </c>
      <c r="BF185" s="643">
        <f t="shared" si="1123"/>
        <v>0.4146326429980276</v>
      </c>
      <c r="BG185" s="643">
        <f t="shared" si="1123"/>
        <v>0.30930064888248016</v>
      </c>
      <c r="BH185" s="643">
        <f t="shared" si="1123"/>
        <v>0.33256952400791584</v>
      </c>
      <c r="BI185" s="515">
        <f t="shared" si="1123"/>
        <v>0.35965115381646984</v>
      </c>
      <c r="BJ185" s="515">
        <f t="shared" si="1123"/>
        <v>0.32663425959515346</v>
      </c>
      <c r="BK185" s="515">
        <f t="shared" si="1123"/>
        <v>0.38760011046672188</v>
      </c>
      <c r="BL185" s="515">
        <f t="shared" si="1123"/>
        <v>0.3635985006247397</v>
      </c>
      <c r="BM185" s="515">
        <f t="shared" si="1123"/>
        <v>0.36962750716332377</v>
      </c>
      <c r="BN185" s="515">
        <f t="shared" si="1123"/>
        <v>0.35551588718314886</v>
      </c>
      <c r="BO185" s="752">
        <f t="shared" si="1123"/>
        <v>0.39453125</v>
      </c>
      <c r="BP185" s="515">
        <f t="shared" si="1123"/>
        <v>0.31595505617977526</v>
      </c>
      <c r="BQ185" s="515">
        <f t="shared" si="1123"/>
        <v>0.34215114075646175</v>
      </c>
      <c r="BR185" s="515">
        <f t="shared" ref="BR185:CW185" si="1124">BR37/BR$33</f>
        <v>0.34357231553493234</v>
      </c>
      <c r="BS185" s="515">
        <f t="shared" si="1124"/>
        <v>0.37891561605692631</v>
      </c>
      <c r="BT185" s="515">
        <f t="shared" si="1124"/>
        <v>0.33745179260105701</v>
      </c>
      <c r="BU185" s="515">
        <f t="shared" si="1124"/>
        <v>0.29781829049611475</v>
      </c>
      <c r="BV185" s="515">
        <f t="shared" si="1124"/>
        <v>0.29904879746345991</v>
      </c>
      <c r="BW185" s="515">
        <f t="shared" si="1124"/>
        <v>0.35944396864088546</v>
      </c>
      <c r="BX185" s="515">
        <f t="shared" si="1124"/>
        <v>0.28971598002496879</v>
      </c>
      <c r="BY185" s="515">
        <f t="shared" si="1124"/>
        <v>0.29309855154785575</v>
      </c>
      <c r="BZ185" s="515">
        <f t="shared" si="1124"/>
        <v>0.32423588386827262</v>
      </c>
      <c r="CA185" s="752">
        <f t="shared" si="1124"/>
        <v>0.34853249475890985</v>
      </c>
      <c r="CB185" s="515">
        <f t="shared" si="1124"/>
        <v>0.24660786974219809</v>
      </c>
      <c r="CC185" s="515">
        <f t="shared" si="1124"/>
        <v>0.20644652710869757</v>
      </c>
      <c r="CD185" s="515">
        <f t="shared" si="1124"/>
        <v>0.24775830034736246</v>
      </c>
      <c r="CE185" s="515">
        <f t="shared" si="1124"/>
        <v>0.23437368553882393</v>
      </c>
      <c r="CF185" s="515">
        <f t="shared" si="1124"/>
        <v>0.25667253759653164</v>
      </c>
      <c r="CG185" s="515">
        <f t="shared" si="1124"/>
        <v>0.23556168159889732</v>
      </c>
      <c r="CH185" s="515">
        <f t="shared" si="1124"/>
        <v>0.23622803130999853</v>
      </c>
      <c r="CI185" s="515">
        <f t="shared" si="1124"/>
        <v>0.33481984851702412</v>
      </c>
      <c r="CJ185" s="515">
        <f t="shared" si="1124"/>
        <v>0.23560541913632516</v>
      </c>
      <c r="CK185" s="515">
        <f t="shared" si="1124"/>
        <v>0.17457416477812707</v>
      </c>
      <c r="CL185" s="515">
        <f t="shared" si="1124"/>
        <v>0.18332044160045005</v>
      </c>
      <c r="CM185" s="515">
        <f t="shared" si="1124"/>
        <v>0.22186751795690343</v>
      </c>
      <c r="CN185" s="515">
        <f t="shared" si="1124"/>
        <v>0.19217267906490404</v>
      </c>
      <c r="CO185" s="515">
        <f t="shared" si="1124"/>
        <v>0.20182387006589894</v>
      </c>
      <c r="CP185" s="515">
        <f t="shared" si="1124"/>
        <v>0.1782042045975506</v>
      </c>
      <c r="CQ185" s="515">
        <f t="shared" si="1124"/>
        <v>0.20880238216282954</v>
      </c>
      <c r="CR185" s="515">
        <f t="shared" si="1124"/>
        <v>0.21118133837232031</v>
      </c>
      <c r="CS185" s="515">
        <f t="shared" si="1124"/>
        <v>0.20594651873091069</v>
      </c>
      <c r="CT185" s="515">
        <f t="shared" si="1124"/>
        <v>0.23383084577114427</v>
      </c>
      <c r="CU185" s="515">
        <f t="shared" si="1124"/>
        <v>0.30771911482836733</v>
      </c>
      <c r="CV185" s="515">
        <f t="shared" si="1124"/>
        <v>0.19457123729535633</v>
      </c>
      <c r="CW185" s="515">
        <f t="shared" si="1124"/>
        <v>0.21982187988927668</v>
      </c>
      <c r="CX185" s="515">
        <f t="shared" ref="CX185:DK185" si="1125">CX37/CX$33</f>
        <v>0.21232876712328766</v>
      </c>
      <c r="CY185" s="515">
        <f t="shared" si="1125"/>
        <v>0.23854780459988595</v>
      </c>
      <c r="CZ185" s="515">
        <f t="shared" si="1125"/>
        <v>0.19556868537666175</v>
      </c>
      <c r="DA185" s="515">
        <f t="shared" si="1125"/>
        <v>0.18914226183586064</v>
      </c>
      <c r="DB185" s="515">
        <f t="shared" si="1125"/>
        <v>0.22153812918556923</v>
      </c>
      <c r="DC185" s="515">
        <f t="shared" si="1125"/>
        <v>0.22673986389889633</v>
      </c>
      <c r="DD185" s="515">
        <f t="shared" si="1125"/>
        <v>0.21956662164542839</v>
      </c>
      <c r="DE185" s="515">
        <f t="shared" si="1125"/>
        <v>0.22957412814720951</v>
      </c>
      <c r="DF185" s="515">
        <f t="shared" si="1125"/>
        <v>0.19408842828233275</v>
      </c>
      <c r="DG185" s="515">
        <f t="shared" si="1125"/>
        <v>0.29311433986102337</v>
      </c>
      <c r="DH185" s="515">
        <f t="shared" si="1125"/>
        <v>0.22183055040197897</v>
      </c>
      <c r="DI185" s="515">
        <f t="shared" si="1125"/>
        <v>0.22358011571614123</v>
      </c>
      <c r="DJ185" s="515">
        <f t="shared" si="1125"/>
        <v>0.2247555118338059</v>
      </c>
      <c r="DK185" s="515">
        <f t="shared" si="1125"/>
        <v>0.20577097849136625</v>
      </c>
      <c r="DL185" s="515">
        <f t="shared" ref="DL185:EQ185" si="1126">DL37/DL$33</f>
        <v>0.11867594508181305</v>
      </c>
      <c r="DM185" s="515">
        <f t="shared" si="1126"/>
        <v>7.6532604451386183E-2</v>
      </c>
      <c r="DN185" s="515">
        <f t="shared" si="1126"/>
        <v>8.6643204290263121E-2</v>
      </c>
      <c r="DO185" s="515">
        <f t="shared" si="1126"/>
        <v>7.4880611270296091E-2</v>
      </c>
      <c r="DP185" s="515">
        <f t="shared" si="1126"/>
        <v>6.8924063313965139E-2</v>
      </c>
      <c r="DQ185" s="515">
        <f t="shared" si="1126"/>
        <v>6.5762433210028767E-2</v>
      </c>
      <c r="DR185" s="515">
        <f t="shared" si="1126"/>
        <v>6.8351063829787229E-2</v>
      </c>
      <c r="DS185" s="515">
        <f t="shared" si="1126"/>
        <v>5.9664694280078895E-2</v>
      </c>
      <c r="DT185" s="515">
        <f t="shared" si="1126"/>
        <v>6.7453193126442684E-2</v>
      </c>
      <c r="DU185" s="515">
        <f t="shared" si="1126"/>
        <v>7.4547723019338735E-2</v>
      </c>
      <c r="DV185" s="515">
        <f t="shared" si="1126"/>
        <v>7.8987730061349695E-2</v>
      </c>
      <c r="DW185" s="515">
        <f t="shared" si="1126"/>
        <v>6.7418263810597526E-2</v>
      </c>
      <c r="DX185" s="515">
        <f t="shared" si="1126"/>
        <v>6.7390321121664404E-2</v>
      </c>
      <c r="DY185" s="515">
        <f t="shared" si="1126"/>
        <v>6.8507157464212681E-2</v>
      </c>
      <c r="DZ185" s="515">
        <f t="shared" si="1126"/>
        <v>4.3977055449330782E-2</v>
      </c>
      <c r="EA185" s="515">
        <f t="shared" si="1126"/>
        <v>4.085893229943334E-2</v>
      </c>
      <c r="EB185" s="515">
        <f t="shared" si="1126"/>
        <v>4.2766455061810892E-2</v>
      </c>
      <c r="EC185" s="515">
        <f t="shared" si="1126"/>
        <v>3.8188976377952759E-2</v>
      </c>
      <c r="ED185" s="515">
        <f t="shared" si="1126"/>
        <v>3.1733439111463702E-2</v>
      </c>
      <c r="EE185" s="515">
        <f t="shared" si="1126"/>
        <v>5.6107954545454544E-2</v>
      </c>
      <c r="EF185" s="515">
        <f t="shared" si="1126"/>
        <v>4.8183839881393624E-2</v>
      </c>
      <c r="EG185" s="515">
        <f t="shared" si="1126"/>
        <v>5.9701492537313432E-2</v>
      </c>
      <c r="EH185" s="515">
        <f t="shared" si="1126"/>
        <v>5.946556266465939E-2</v>
      </c>
      <c r="EI185" s="515">
        <f t="shared" si="1126"/>
        <v>5.9311981020166077E-2</v>
      </c>
      <c r="EJ185" s="515">
        <f t="shared" si="1126"/>
        <v>5.8976865428478333E-2</v>
      </c>
      <c r="EK185" s="515">
        <f t="shared" si="1126"/>
        <v>6.6107707191228632E-2</v>
      </c>
      <c r="EL185" s="515">
        <f t="shared" si="1126"/>
        <v>5.9293804130579615E-2</v>
      </c>
      <c r="EM185" s="515">
        <f t="shared" si="1126"/>
        <v>5.3430287701549159E-2</v>
      </c>
      <c r="EN185" s="515">
        <f t="shared" si="1126"/>
        <v>4.948626546445796E-2</v>
      </c>
      <c r="EO185" s="515">
        <f t="shared" si="1126"/>
        <v>4.5604474401262009E-2</v>
      </c>
      <c r="EP185" s="515">
        <f t="shared" si="1126"/>
        <v>3.8537829413431569E-2</v>
      </c>
      <c r="EQ185" s="515">
        <f t="shared" si="1126"/>
        <v>4.6021840873634944E-2</v>
      </c>
      <c r="ER185" s="515">
        <f t="shared" ref="ER185:FN185" si="1127">ER37/ER$33</f>
        <v>6.306526521632852E-2</v>
      </c>
      <c r="ES185" s="515">
        <f t="shared" si="1127"/>
        <v>4.5118866970156803E-2</v>
      </c>
      <c r="ET185" s="515">
        <f t="shared" si="1127"/>
        <v>5.8708223071645596E-2</v>
      </c>
      <c r="EU185" s="515">
        <f t="shared" si="1127"/>
        <v>6.4840823970037459E-2</v>
      </c>
      <c r="EV185" s="515">
        <f t="shared" si="1127"/>
        <v>8.6418530983963571E-2</v>
      </c>
      <c r="EW185" s="515">
        <f t="shared" si="1127"/>
        <v>0.15533428165007113</v>
      </c>
      <c r="EX185" s="515">
        <f t="shared" si="1127"/>
        <v>0.15119236883942766</v>
      </c>
      <c r="EY185" s="515">
        <f t="shared" si="1127"/>
        <v>0.18224423025908568</v>
      </c>
      <c r="EZ185" s="515">
        <f t="shared" si="1127"/>
        <v>0.17183382421330026</v>
      </c>
      <c r="FA185" s="515">
        <f t="shared" si="1127"/>
        <v>0.17981145090825476</v>
      </c>
      <c r="FB185" s="515">
        <f t="shared" si="1127"/>
        <v>0.1944762340733959</v>
      </c>
      <c r="FC185" s="515">
        <f t="shared" si="1127"/>
        <v>0.23636917453548584</v>
      </c>
      <c r="FD185" s="515">
        <f t="shared" si="1127"/>
        <v>0.20832431652600447</v>
      </c>
      <c r="FE185" s="515">
        <f t="shared" si="1127"/>
        <v>0.20711266579215859</v>
      </c>
      <c r="FF185" s="515">
        <f t="shared" si="1127"/>
        <v>0.17966053947461089</v>
      </c>
      <c r="FG185" s="515">
        <f t="shared" si="1127"/>
        <v>0.23001136794240243</v>
      </c>
      <c r="FH185" s="515">
        <f t="shared" si="1127"/>
        <v>0.18794813119755913</v>
      </c>
      <c r="FI185" s="515">
        <f t="shared" si="1127"/>
        <v>0.2111738312346215</v>
      </c>
      <c r="FJ185" s="515">
        <f t="shared" si="1127"/>
        <v>0.22746900682546314</v>
      </c>
      <c r="FK185" s="515">
        <f t="shared" si="1127"/>
        <v>0.21492427041004802</v>
      </c>
      <c r="FL185" s="515">
        <f t="shared" si="1127"/>
        <v>0.22591997551832302</v>
      </c>
      <c r="FM185" s="515">
        <f t="shared" si="1127"/>
        <v>0.20884760296219307</v>
      </c>
      <c r="FN185" s="515">
        <f t="shared" si="1127"/>
        <v>0.22118971715390354</v>
      </c>
      <c r="FO185" s="515">
        <f t="shared" ref="FO185:FP185" si="1128">FO37/FO$33</f>
        <v>0.26563484837873802</v>
      </c>
      <c r="FP185" s="515">
        <f t="shared" si="1128"/>
        <v>0.21051187045423356</v>
      </c>
      <c r="FQ185" s="515">
        <f t="shared" ref="FQ185:FR185" si="1129">FQ37/FQ$33</f>
        <v>0.22248586782050386</v>
      </c>
      <c r="FR185" s="515">
        <f t="shared" si="1129"/>
        <v>0.19122081200476826</v>
      </c>
      <c r="FS185" s="515">
        <f t="shared" ref="FS185:FX185" si="1130">FS37/FS$33</f>
        <v>0.22730204805676504</v>
      </c>
      <c r="FT185" s="515">
        <f t="shared" si="1130"/>
        <v>0.20334928229665072</v>
      </c>
      <c r="FU185" s="515">
        <f t="shared" si="1130"/>
        <v>0.22338568935427575</v>
      </c>
      <c r="FV185" s="515">
        <f t="shared" si="1130"/>
        <v>0.21791645697030698</v>
      </c>
      <c r="FW185" s="515">
        <f t="shared" si="1130"/>
        <v>0.23686489607390301</v>
      </c>
      <c r="FX185" s="515">
        <f t="shared" si="1130"/>
        <v>0.24241993893346589</v>
      </c>
      <c r="FY185" s="515">
        <f t="shared" ref="FY185:FZ185" si="1131">FY37/FY$33</f>
        <v>0.19699034302980034</v>
      </c>
      <c r="FZ185" s="515">
        <f t="shared" si="1131"/>
        <v>0.20076062312586851</v>
      </c>
      <c r="GA185" s="515">
        <f t="shared" ref="GA185:GB185" si="1132">GA37/GA$33</f>
        <v>0.27978638955040774</v>
      </c>
      <c r="GB185" s="515">
        <f t="shared" si="1132"/>
        <v>0.22004448151237141</v>
      </c>
      <c r="GC185" s="515">
        <f t="shared" ref="GC185:GD185" si="1133">GC37/GC$33</f>
        <v>0.19544289770759748</v>
      </c>
      <c r="GD185" s="515">
        <f t="shared" si="1133"/>
        <v>0.18241830065359477</v>
      </c>
      <c r="GE185" s="515">
        <f t="shared" ref="GE185" si="1134">GE37/GE$33</f>
        <v>0.2164232135807343</v>
      </c>
      <c r="GF185" s="515"/>
      <c r="GG185" s="515"/>
    </row>
    <row r="186" spans="2:189">
      <c r="B186" s="313"/>
      <c r="C186" s="313"/>
      <c r="D186" s="644" t="s">
        <v>435</v>
      </c>
      <c r="E186" s="645" t="s">
        <v>437</v>
      </c>
      <c r="F186" s="199">
        <f t="shared" ref="F186:AK186" si="1135">F43/F$33</f>
        <v>0.47723762594690006</v>
      </c>
      <c r="G186" s="199">
        <f t="shared" si="1135"/>
        <v>0.45113661282070022</v>
      </c>
      <c r="H186" s="199">
        <f t="shared" si="1135"/>
        <v>0.44991983798835539</v>
      </c>
      <c r="I186" s="199">
        <f t="shared" si="1135"/>
        <v>0.4524078679629211</v>
      </c>
      <c r="J186" s="199">
        <f t="shared" si="1135"/>
        <v>0.49211908931698772</v>
      </c>
      <c r="K186" s="199">
        <f t="shared" si="1135"/>
        <v>0.45178112965340178</v>
      </c>
      <c r="L186" s="199">
        <f t="shared" si="1135"/>
        <v>0.48785729636793468</v>
      </c>
      <c r="M186" s="199">
        <f t="shared" si="1135"/>
        <v>0.45669639566595416</v>
      </c>
      <c r="N186" s="199">
        <f t="shared" si="1135"/>
        <v>0.49578785436964323</v>
      </c>
      <c r="O186" s="199">
        <f t="shared" si="1135"/>
        <v>0.37994138717030285</v>
      </c>
      <c r="P186" s="199">
        <f t="shared" si="1135"/>
        <v>0.43942175309775128</v>
      </c>
      <c r="Q186" s="199">
        <f t="shared" si="1135"/>
        <v>0.4639988208416243</v>
      </c>
      <c r="R186" s="199">
        <f t="shared" si="1135"/>
        <v>0.439792008757526</v>
      </c>
      <c r="S186" s="199">
        <f t="shared" si="1135"/>
        <v>0.42776114699858203</v>
      </c>
      <c r="T186" s="199">
        <f t="shared" si="1135"/>
        <v>0.42395226200388564</v>
      </c>
      <c r="U186" s="199">
        <f t="shared" si="1135"/>
        <v>0.40909386164339073</v>
      </c>
      <c r="V186" s="199">
        <f t="shared" si="1135"/>
        <v>0.44260801665799065</v>
      </c>
      <c r="W186" s="199">
        <f t="shared" si="1135"/>
        <v>0.41813380281690143</v>
      </c>
      <c r="X186" s="199">
        <f t="shared" si="1135"/>
        <v>0.44133674742301882</v>
      </c>
      <c r="Y186" s="199">
        <f t="shared" si="1135"/>
        <v>0.44497123711991909</v>
      </c>
      <c r="Z186" s="199">
        <f t="shared" si="1135"/>
        <v>0.44673845942794432</v>
      </c>
      <c r="AA186" s="199">
        <f t="shared" si="1135"/>
        <v>0.38631428748681679</v>
      </c>
      <c r="AB186" s="199">
        <f t="shared" si="1135"/>
        <v>0.44161728825374696</v>
      </c>
      <c r="AC186" s="199">
        <f t="shared" si="1135"/>
        <v>0.39987733823980376</v>
      </c>
      <c r="AD186" s="199">
        <f t="shared" si="1135"/>
        <v>0.42836212685428238</v>
      </c>
      <c r="AE186" s="199">
        <f t="shared" si="1135"/>
        <v>0.38791946308724834</v>
      </c>
      <c r="AF186" s="199">
        <f t="shared" si="1135"/>
        <v>0.40382698823998403</v>
      </c>
      <c r="AG186" s="199">
        <f t="shared" si="1135"/>
        <v>0.40616265594110029</v>
      </c>
      <c r="AH186" s="199">
        <f t="shared" si="1135"/>
        <v>0.42315040516503061</v>
      </c>
      <c r="AI186" s="199">
        <f t="shared" si="1135"/>
        <v>0.40564351378958119</v>
      </c>
      <c r="AJ186" s="199">
        <f t="shared" si="1135"/>
        <v>0.3890449438202247</v>
      </c>
      <c r="AK186" s="199">
        <f t="shared" si="1135"/>
        <v>0.41872698579694895</v>
      </c>
      <c r="AL186" s="199">
        <f t="shared" ref="AL186:BQ186" si="1136">AL43/AL$33</f>
        <v>0.44074634392334844</v>
      </c>
      <c r="AM186" s="199">
        <f t="shared" si="1136"/>
        <v>0.3558955690802571</v>
      </c>
      <c r="AN186" s="199">
        <f t="shared" si="1136"/>
        <v>0.38710657431036577</v>
      </c>
      <c r="AO186" s="199">
        <f t="shared" si="1136"/>
        <v>0.35830638047633051</v>
      </c>
      <c r="AP186" s="199">
        <f t="shared" si="1136"/>
        <v>0.39252223364994859</v>
      </c>
      <c r="AQ186" s="199">
        <f t="shared" si="1136"/>
        <v>0.307124557765036</v>
      </c>
      <c r="AR186" s="199">
        <f t="shared" si="1136"/>
        <v>0.32816998733156744</v>
      </c>
      <c r="AS186" s="199">
        <f t="shared" si="1136"/>
        <v>0.34314668719132835</v>
      </c>
      <c r="AT186" s="199">
        <f t="shared" si="1136"/>
        <v>0.34191702432045779</v>
      </c>
      <c r="AU186" s="199">
        <f t="shared" si="1136"/>
        <v>0.33884636413340624</v>
      </c>
      <c r="AV186" s="199">
        <f t="shared" si="1136"/>
        <v>0.34116302691721684</v>
      </c>
      <c r="AW186" s="199">
        <f t="shared" si="1136"/>
        <v>0.35470370595014256</v>
      </c>
      <c r="AX186" s="199">
        <f t="shared" si="1136"/>
        <v>0.38466494845360827</v>
      </c>
      <c r="AY186" s="199">
        <f t="shared" si="1136"/>
        <v>0.30786079338038452</v>
      </c>
      <c r="AZ186" s="199">
        <f t="shared" si="1136"/>
        <v>0.37592904877896444</v>
      </c>
      <c r="BA186" s="199">
        <f t="shared" si="1136"/>
        <v>0.35493525928817748</v>
      </c>
      <c r="BB186" s="199">
        <f t="shared" si="1136"/>
        <v>0.34778306845587781</v>
      </c>
      <c r="BC186" s="199">
        <f t="shared" si="1136"/>
        <v>0.30115252207753329</v>
      </c>
      <c r="BD186" s="199">
        <f t="shared" si="1136"/>
        <v>0.35278571428571426</v>
      </c>
      <c r="BE186" s="199">
        <f t="shared" si="1136"/>
        <v>0.3226498889711325</v>
      </c>
      <c r="BF186" s="199">
        <f t="shared" si="1136"/>
        <v>0.37524654832347137</v>
      </c>
      <c r="BG186" s="199">
        <f t="shared" si="1136"/>
        <v>0.33657774573419852</v>
      </c>
      <c r="BH186" s="199">
        <f t="shared" si="1136"/>
        <v>0.31309238620976981</v>
      </c>
      <c r="BI186" s="480">
        <f t="shared" si="1136"/>
        <v>0.36459056880450724</v>
      </c>
      <c r="BJ186" s="480">
        <f t="shared" si="1136"/>
        <v>0.41674526590727706</v>
      </c>
      <c r="BK186" s="480">
        <f t="shared" si="1136"/>
        <v>0.34306821320077324</v>
      </c>
      <c r="BL186" s="480">
        <f t="shared" si="1136"/>
        <v>0.43265306122448982</v>
      </c>
      <c r="BM186" s="480">
        <f t="shared" si="1136"/>
        <v>0.37286985371738801</v>
      </c>
      <c r="BN186" s="480">
        <f t="shared" si="1136"/>
        <v>0.37929310960371299</v>
      </c>
      <c r="BO186" s="741">
        <f t="shared" si="1136"/>
        <v>0.31752232142857145</v>
      </c>
      <c r="BP186" s="480">
        <f t="shared" si="1136"/>
        <v>0.38659176029962544</v>
      </c>
      <c r="BQ186" s="480">
        <f t="shared" si="1136"/>
        <v>0.35480936860456302</v>
      </c>
      <c r="BR186" s="480">
        <f t="shared" ref="BR186:CW186" si="1137">BR43/BR$33</f>
        <v>0.3995817266845304</v>
      </c>
      <c r="BS186" s="480">
        <f t="shared" si="1137"/>
        <v>0.3325083146415036</v>
      </c>
      <c r="BT186" s="480">
        <f t="shared" si="1137"/>
        <v>0.37880302813883732</v>
      </c>
      <c r="BU186" s="480">
        <f t="shared" si="1137"/>
        <v>0.4027943813508667</v>
      </c>
      <c r="BV186" s="480">
        <f t="shared" si="1137"/>
        <v>0.41450777202072536</v>
      </c>
      <c r="BW186" s="480">
        <f t="shared" si="1137"/>
        <v>0.38461031688517028</v>
      </c>
      <c r="BX186" s="480">
        <f t="shared" si="1137"/>
        <v>0.42439138576779029</v>
      </c>
      <c r="BY186" s="480">
        <f t="shared" si="1137"/>
        <v>0.41153081510934392</v>
      </c>
      <c r="BZ186" s="480">
        <f t="shared" si="1137"/>
        <v>0.41418923623198495</v>
      </c>
      <c r="CA186" s="741">
        <f t="shared" si="1137"/>
        <v>0.35639412997903563</v>
      </c>
      <c r="CB186" s="480">
        <f t="shared" si="1137"/>
        <v>0.42554274084124832</v>
      </c>
      <c r="CC186" s="480">
        <f t="shared" si="1137"/>
        <v>0.41525794867303145</v>
      </c>
      <c r="CD186" s="480">
        <f t="shared" si="1137"/>
        <v>0.39736650779546007</v>
      </c>
      <c r="CE186" s="480">
        <f t="shared" si="1137"/>
        <v>0.40439135189703035</v>
      </c>
      <c r="CF186" s="480">
        <f t="shared" si="1137"/>
        <v>0.43605202547080341</v>
      </c>
      <c r="CG186" s="480">
        <f t="shared" si="1137"/>
        <v>0.43542384562370778</v>
      </c>
      <c r="CH186" s="480">
        <f t="shared" si="1137"/>
        <v>0.41751587653226996</v>
      </c>
      <c r="CI186" s="480">
        <f t="shared" si="1137"/>
        <v>0.34954342747929495</v>
      </c>
      <c r="CJ186" s="480">
        <f t="shared" si="1137"/>
        <v>0.40537679932260795</v>
      </c>
      <c r="CK186" s="480">
        <f t="shared" si="1137"/>
        <v>0.43482710724468165</v>
      </c>
      <c r="CL186" s="480">
        <f t="shared" si="1137"/>
        <v>0.43175585401870475</v>
      </c>
      <c r="CM186" s="480">
        <f t="shared" si="1137"/>
        <v>0.38212290502793295</v>
      </c>
      <c r="CN186" s="480">
        <f t="shared" si="1137"/>
        <v>0.41026215550078421</v>
      </c>
      <c r="CO186" s="480">
        <f t="shared" si="1137"/>
        <v>0.4396591892431605</v>
      </c>
      <c r="CP186" s="480">
        <f t="shared" si="1137"/>
        <v>0.44567424192808958</v>
      </c>
      <c r="CQ186" s="480">
        <f t="shared" si="1137"/>
        <v>0.41034207277216939</v>
      </c>
      <c r="CR186" s="480">
        <f t="shared" si="1137"/>
        <v>0.42027757867987231</v>
      </c>
      <c r="CS186" s="480">
        <f t="shared" si="1137"/>
        <v>0.45028984603877081</v>
      </c>
      <c r="CT186" s="480">
        <f t="shared" si="1137"/>
        <v>0.40435978004713274</v>
      </c>
      <c r="CU186" s="480">
        <f t="shared" si="1137"/>
        <v>0.33745716443050472</v>
      </c>
      <c r="CV186" s="480">
        <f t="shared" si="1137"/>
        <v>0.44896841336498083</v>
      </c>
      <c r="CW186" s="480">
        <f t="shared" si="1137"/>
        <v>0.41286556745697439</v>
      </c>
      <c r="CX186" s="480">
        <f t="shared" ref="CX186:DK186" si="1138">CX43/CX$33</f>
        <v>0.41101744526402062</v>
      </c>
      <c r="CY186" s="480">
        <f t="shared" si="1138"/>
        <v>0.3677374390166635</v>
      </c>
      <c r="CZ186" s="480">
        <f t="shared" si="1138"/>
        <v>0.39172821270310193</v>
      </c>
      <c r="DA186" s="480">
        <f t="shared" si="1138"/>
        <v>0.43627734691515224</v>
      </c>
      <c r="DB186" s="480">
        <f t="shared" si="1138"/>
        <v>0.42179736444156407</v>
      </c>
      <c r="DC186" s="480">
        <f t="shared" si="1138"/>
        <v>0.39886773031394751</v>
      </c>
      <c r="DD186" s="480">
        <f t="shared" si="1138"/>
        <v>0.3951494509366375</v>
      </c>
      <c r="DE186" s="480">
        <f t="shared" si="1138"/>
        <v>0.41099663930361963</v>
      </c>
      <c r="DF186" s="480">
        <f t="shared" si="1138"/>
        <v>0.40356901943950452</v>
      </c>
      <c r="DG186" s="480">
        <f t="shared" si="1138"/>
        <v>0.32780106816746107</v>
      </c>
      <c r="DH186" s="480">
        <f t="shared" si="1138"/>
        <v>0.38874458874458873</v>
      </c>
      <c r="DI186" s="480">
        <f t="shared" si="1138"/>
        <v>0.39496989018774353</v>
      </c>
      <c r="DJ186" s="480">
        <f t="shared" si="1138"/>
        <v>0.43631734274636885</v>
      </c>
      <c r="DK186" s="480">
        <f t="shared" si="1138"/>
        <v>0.36079975764919719</v>
      </c>
      <c r="DL186" s="480">
        <f t="shared" ref="DL186:EQ186" si="1139">DL43/DL$33</f>
        <v>0.11115290577393266</v>
      </c>
      <c r="DM186" s="480">
        <f t="shared" si="1139"/>
        <v>4.6856696602889493E-3</v>
      </c>
      <c r="DN186" s="480">
        <f t="shared" si="1139"/>
        <v>4.0221216691804923E-3</v>
      </c>
      <c r="DO186" s="480">
        <f t="shared" si="1139"/>
        <v>4.9665711556829036E-3</v>
      </c>
      <c r="DP186" s="480">
        <f t="shared" si="1139"/>
        <v>3.806852334201563E-3</v>
      </c>
      <c r="DQ186" s="480">
        <f t="shared" si="1139"/>
        <v>4.110152075626798E-3</v>
      </c>
      <c r="DR186" s="480">
        <f t="shared" si="1139"/>
        <v>3.7234042553191491E-3</v>
      </c>
      <c r="DS186" s="480">
        <f t="shared" si="1139"/>
        <v>4.6844181459566071E-3</v>
      </c>
      <c r="DT186" s="480">
        <f t="shared" si="1139"/>
        <v>4.3600923313670175E-3</v>
      </c>
      <c r="DU186" s="480">
        <f t="shared" si="1139"/>
        <v>5.3025577043044293E-3</v>
      </c>
      <c r="DV186" s="480">
        <f t="shared" si="1139"/>
        <v>1.303680981595092E-2</v>
      </c>
      <c r="DW186" s="480">
        <f t="shared" si="1139"/>
        <v>1.2852311161217588E-2</v>
      </c>
      <c r="DX186" s="480">
        <f t="shared" si="1139"/>
        <v>1.1533242876526458E-2</v>
      </c>
      <c r="DY186" s="480">
        <f t="shared" si="1139"/>
        <v>9.202453987730062E-3</v>
      </c>
      <c r="DZ186" s="480">
        <f t="shared" si="1139"/>
        <v>1.1472275334608031E-2</v>
      </c>
      <c r="EA186" s="480">
        <f t="shared" si="1139"/>
        <v>8.0524903071875938E-3</v>
      </c>
      <c r="EB186" s="480">
        <f t="shared" si="1139"/>
        <v>7.6845973939191443E-3</v>
      </c>
      <c r="EC186" s="480">
        <f t="shared" si="1139"/>
        <v>9.8425196850393699E-3</v>
      </c>
      <c r="ED186" s="480">
        <f t="shared" si="1139"/>
        <v>1.0710035700119001E-2</v>
      </c>
      <c r="EE186" s="480">
        <f t="shared" si="1139"/>
        <v>1.065340909090909E-2</v>
      </c>
      <c r="EF186" s="480">
        <f t="shared" si="1139"/>
        <v>5.1890289103039286E-3</v>
      </c>
      <c r="EG186" s="480">
        <f t="shared" si="1139"/>
        <v>1.7768301350390902E-3</v>
      </c>
      <c r="EH186" s="480">
        <f t="shared" si="1139"/>
        <v>2.6345502446368085E-3</v>
      </c>
      <c r="EI186" s="480">
        <f t="shared" si="1139"/>
        <v>1.9770660340055358E-3</v>
      </c>
      <c r="EJ186" s="480">
        <f t="shared" si="1139"/>
        <v>2.9325513196480938E-3</v>
      </c>
      <c r="EK186" s="480">
        <f t="shared" si="1139"/>
        <v>4.8371493066752657E-3</v>
      </c>
      <c r="EL186" s="480">
        <f t="shared" si="1139"/>
        <v>8.327781479013991E-3</v>
      </c>
      <c r="EM186" s="480">
        <f t="shared" si="1139"/>
        <v>5.5643376541258296E-2</v>
      </c>
      <c r="EN186" s="480">
        <f t="shared" si="1139"/>
        <v>0.28622352694485215</v>
      </c>
      <c r="EO186" s="480">
        <f t="shared" si="1139"/>
        <v>0.45461064104402699</v>
      </c>
      <c r="EP186" s="480">
        <f t="shared" si="1139"/>
        <v>0.51601020119013885</v>
      </c>
      <c r="EQ186" s="480">
        <f t="shared" si="1139"/>
        <v>0.58558056607978604</v>
      </c>
      <c r="ER186" s="480">
        <f t="shared" ref="ER186:FN186" si="1140">ER43/ER$33</f>
        <v>0.5487655829870447</v>
      </c>
      <c r="ES186" s="480">
        <f t="shared" si="1140"/>
        <v>0.61163378856853823</v>
      </c>
      <c r="ET186" s="480">
        <f t="shared" si="1140"/>
        <v>0.59237479172792318</v>
      </c>
      <c r="EU186" s="480">
        <f t="shared" si="1140"/>
        <v>0.5702247191011236</v>
      </c>
      <c r="EV186" s="480">
        <f t="shared" si="1140"/>
        <v>0.57048109285290038</v>
      </c>
      <c r="EW186" s="480">
        <f t="shared" si="1140"/>
        <v>0.50564248458985306</v>
      </c>
      <c r="EX186" s="480">
        <f t="shared" si="1140"/>
        <v>0.54968203497615264</v>
      </c>
      <c r="EY186" s="480">
        <f t="shared" si="1140"/>
        <v>0.5071182244230259</v>
      </c>
      <c r="EZ186" s="480">
        <f t="shared" si="1140"/>
        <v>0.53658347543016582</v>
      </c>
      <c r="FA186" s="480">
        <f t="shared" si="1140"/>
        <v>0.53291944508316091</v>
      </c>
      <c r="FB186" s="480">
        <f t="shared" si="1140"/>
        <v>0.53139543755245289</v>
      </c>
      <c r="FC186" s="480">
        <f t="shared" si="1140"/>
        <v>0.48096253426743829</v>
      </c>
      <c r="FD186" s="480">
        <f t="shared" si="1140"/>
        <v>0.52477818653970998</v>
      </c>
      <c r="FE186" s="480">
        <f t="shared" si="1140"/>
        <v>0.5297332750327941</v>
      </c>
      <c r="FF186" s="480">
        <f t="shared" si="1140"/>
        <v>0.53841819846468064</v>
      </c>
      <c r="FG186" s="480">
        <f t="shared" si="1140"/>
        <v>0.48237968927624097</v>
      </c>
      <c r="FH186" s="480">
        <f t="shared" si="1140"/>
        <v>0.51106025934401222</v>
      </c>
      <c r="FI186" s="480">
        <f t="shared" si="1140"/>
        <v>0.49956578376031263</v>
      </c>
      <c r="FJ186" s="480">
        <f t="shared" si="1140"/>
        <v>0.48614013093745645</v>
      </c>
      <c r="FK186" s="480">
        <f t="shared" si="1140"/>
        <v>0.48718138160325081</v>
      </c>
      <c r="FL186" s="480">
        <f t="shared" si="1140"/>
        <v>0.46706449391783339</v>
      </c>
      <c r="FM186" s="480">
        <f t="shared" si="1140"/>
        <v>0.51799402364557623</v>
      </c>
      <c r="FN186" s="480">
        <f t="shared" si="1140"/>
        <v>0.48436546157498472</v>
      </c>
      <c r="FO186" s="480">
        <f t="shared" ref="FO186:FP186" si="1141">FO43/FO$33</f>
        <v>0.4239092373415505</v>
      </c>
      <c r="FP186" s="480">
        <f t="shared" si="1141"/>
        <v>0.51022368601619317</v>
      </c>
      <c r="FQ186" s="480">
        <f t="shared" ref="FQ186:FR186" si="1142">FQ43/FQ$33</f>
        <v>0.47393398004047738</v>
      </c>
      <c r="FR186" s="480">
        <f t="shared" si="1142"/>
        <v>0.53747984012341354</v>
      </c>
      <c r="FS186" s="480">
        <f t="shared" ref="FS186:FX186" si="1143">FS43/FS$33</f>
        <v>0.46919851636832771</v>
      </c>
      <c r="FT186" s="480">
        <f t="shared" si="1143"/>
        <v>0.47419167754095981</v>
      </c>
      <c r="FU186" s="480">
        <f t="shared" si="1143"/>
        <v>0.46527050610820242</v>
      </c>
      <c r="FV186" s="480">
        <f t="shared" si="1143"/>
        <v>0.51226723704076493</v>
      </c>
      <c r="FW186" s="480">
        <f t="shared" si="1143"/>
        <v>0.48556581986143188</v>
      </c>
      <c r="FX186" s="480">
        <f t="shared" si="1143"/>
        <v>0.47475679897749057</v>
      </c>
      <c r="FY186" s="480">
        <f t="shared" ref="FY186:FZ186" si="1144">FY43/FY$33</f>
        <v>0.54606315540020145</v>
      </c>
      <c r="FZ186" s="480">
        <f t="shared" si="1144"/>
        <v>0.49396621078037006</v>
      </c>
      <c r="GA186" s="480">
        <f t="shared" ref="GA186:GB186" si="1145">GA43/GA$33</f>
        <v>0.41415890885473045</v>
      </c>
      <c r="GB186" s="480">
        <f t="shared" si="1145"/>
        <v>0.48950514317486793</v>
      </c>
      <c r="GC186" s="480">
        <f t="shared" ref="GC186:GD186" si="1146">GC43/GC$33</f>
        <v>0.51402451693330564</v>
      </c>
      <c r="GD186" s="480">
        <f t="shared" si="1146"/>
        <v>0.54071895424836602</v>
      </c>
      <c r="GE186" s="480">
        <f t="shared" ref="GE186" si="1147">GE43/GE$33</f>
        <v>0.47769443347808921</v>
      </c>
      <c r="GF186" s="650"/>
      <c r="GG186" s="650"/>
    </row>
    <row r="187" spans="2:189">
      <c r="B187" s="313"/>
      <c r="C187" s="313"/>
      <c r="D187" s="648" t="s">
        <v>450</v>
      </c>
      <c r="E187" s="183" t="s">
        <v>451</v>
      </c>
      <c r="F187" s="649">
        <f t="shared" ref="F187:AK187" si="1148">F88/F$86</f>
        <v>0.26352037936095746</v>
      </c>
      <c r="G187" s="649">
        <f t="shared" si="1148"/>
        <v>0.32181737391690735</v>
      </c>
      <c r="H187" s="649">
        <f t="shared" si="1148"/>
        <v>0.23958060288335517</v>
      </c>
      <c r="I187" s="649">
        <f t="shared" si="1148"/>
        <v>0.28099372889532082</v>
      </c>
      <c r="J187" s="649">
        <f t="shared" si="1148"/>
        <v>0.26724872231686542</v>
      </c>
      <c r="K187" s="649">
        <f t="shared" si="1148"/>
        <v>0.29166129655883488</v>
      </c>
      <c r="L187" s="649">
        <f t="shared" si="1148"/>
        <v>0.25113782238300852</v>
      </c>
      <c r="M187" s="649">
        <f t="shared" si="1148"/>
        <v>0.27605361671295736</v>
      </c>
      <c r="N187" s="649">
        <f t="shared" si="1148"/>
        <v>0.22869433786768981</v>
      </c>
      <c r="O187" s="649">
        <f t="shared" si="1148"/>
        <v>0.36775497181750505</v>
      </c>
      <c r="P187" s="649">
        <f t="shared" si="1148"/>
        <v>0.30986088883417456</v>
      </c>
      <c r="Q187" s="649">
        <f t="shared" si="1148"/>
        <v>0.26764219966957753</v>
      </c>
      <c r="R187" s="649">
        <f t="shared" si="1148"/>
        <v>0.31961034442769337</v>
      </c>
      <c r="S187" s="649">
        <f t="shared" si="1148"/>
        <v>0.32931726907630521</v>
      </c>
      <c r="T187" s="649">
        <f t="shared" si="1148"/>
        <v>0.30169987616796129</v>
      </c>
      <c r="U187" s="649">
        <f t="shared" si="1148"/>
        <v>0.34358974358974359</v>
      </c>
      <c r="V187" s="649">
        <f t="shared" si="1148"/>
        <v>0.30772316950852557</v>
      </c>
      <c r="W187" s="649">
        <f t="shared" si="1148"/>
        <v>0.33507682249101012</v>
      </c>
      <c r="X187" s="649">
        <f t="shared" si="1148"/>
        <v>0.30271883289124668</v>
      </c>
      <c r="Y187" s="649">
        <f t="shared" si="1148"/>
        <v>0.29835066708687885</v>
      </c>
      <c r="Z187" s="649">
        <f t="shared" si="1148"/>
        <v>0.26410783641763763</v>
      </c>
      <c r="AA187" s="649">
        <f t="shared" si="1148"/>
        <v>0.35367255250235086</v>
      </c>
      <c r="AB187" s="649">
        <f t="shared" si="1148"/>
        <v>0.30398613518197576</v>
      </c>
      <c r="AC187" s="649">
        <f t="shared" si="1148"/>
        <v>0.32702182284980746</v>
      </c>
      <c r="AD187" s="649">
        <f t="shared" si="1148"/>
        <v>0.29456956430225217</v>
      </c>
      <c r="AE187" s="649">
        <f t="shared" si="1148"/>
        <v>0.32589182968929803</v>
      </c>
      <c r="AF187" s="649">
        <f t="shared" si="1148"/>
        <v>0.29857655363962504</v>
      </c>
      <c r="AG187" s="649">
        <f t="shared" si="1148"/>
        <v>0.29918815663801335</v>
      </c>
      <c r="AH187" s="649">
        <f t="shared" si="1148"/>
        <v>0.28305505415162457</v>
      </c>
      <c r="AI187" s="649">
        <f t="shared" si="1148"/>
        <v>0.30631040363843093</v>
      </c>
      <c r="AJ187" s="649">
        <f t="shared" si="1148"/>
        <v>0.30003610542784931</v>
      </c>
      <c r="AK187" s="649">
        <f t="shared" si="1148"/>
        <v>0.32587011884550082</v>
      </c>
      <c r="AL187" s="649">
        <f t="shared" ref="AL187:BQ187" si="1149">AL88/AL$86</f>
        <v>0.28802950709735109</v>
      </c>
      <c r="AM187" s="649">
        <f t="shared" si="1149"/>
        <v>0.38396877814470132</v>
      </c>
      <c r="AN187" s="649">
        <f t="shared" si="1149"/>
        <v>0.34178705189941144</v>
      </c>
      <c r="AO187" s="649">
        <f t="shared" si="1149"/>
        <v>0.35980148883374691</v>
      </c>
      <c r="AP187" s="649">
        <f t="shared" si="1149"/>
        <v>0.32356339951675595</v>
      </c>
      <c r="AQ187" s="649">
        <f t="shared" si="1149"/>
        <v>0.39931286711736674</v>
      </c>
      <c r="AR187" s="649">
        <f t="shared" si="1149"/>
        <v>0.37574531516183984</v>
      </c>
      <c r="AS187" s="649">
        <f t="shared" si="1149"/>
        <v>0.3700207230025328</v>
      </c>
      <c r="AT187" s="649">
        <f t="shared" si="1149"/>
        <v>0.3803700552956189</v>
      </c>
      <c r="AU187" s="649">
        <f t="shared" si="1149"/>
        <v>0.32547669491525422</v>
      </c>
      <c r="AV187" s="649">
        <f t="shared" si="1149"/>
        <v>0.35437589670014347</v>
      </c>
      <c r="AW187" s="649">
        <f t="shared" si="1149"/>
        <v>0.38923419725577579</v>
      </c>
      <c r="AX187" s="649">
        <f t="shared" si="1149"/>
        <v>0.34241383394528013</v>
      </c>
      <c r="AY187" s="649">
        <f t="shared" si="1149"/>
        <v>0.42491216139635046</v>
      </c>
      <c r="AZ187" s="649">
        <f t="shared" si="1149"/>
        <v>0.36894438663429296</v>
      </c>
      <c r="BA187" s="649">
        <f t="shared" si="1149"/>
        <v>0.35991820040899797</v>
      </c>
      <c r="BB187" s="649">
        <f t="shared" si="1149"/>
        <v>0.34126606377915281</v>
      </c>
      <c r="BC187" s="649">
        <f t="shared" si="1149"/>
        <v>0.39827513077901883</v>
      </c>
      <c r="BD187" s="649">
        <f t="shared" si="1149"/>
        <v>0.288042049934297</v>
      </c>
      <c r="BE187" s="649">
        <f t="shared" si="1149"/>
        <v>0.325219473264166</v>
      </c>
      <c r="BF187" s="649">
        <f t="shared" si="1149"/>
        <v>0.29885993485342022</v>
      </c>
      <c r="BG187" s="649">
        <f t="shared" si="1149"/>
        <v>0.15081822202565237</v>
      </c>
      <c r="BH187" s="649">
        <f t="shared" si="1149"/>
        <v>0.18323330832708176</v>
      </c>
      <c r="BI187" s="650">
        <f t="shared" si="1149"/>
        <v>0.23023857430296063</v>
      </c>
      <c r="BJ187" s="650">
        <f t="shared" si="1149"/>
        <v>0.23179396092362345</v>
      </c>
      <c r="BK187" s="650">
        <f t="shared" si="1149"/>
        <v>0.27706621556307393</v>
      </c>
      <c r="BL187" s="650">
        <f t="shared" si="1149"/>
        <v>0.23969270166453266</v>
      </c>
      <c r="BM187" s="650">
        <f t="shared" si="1149"/>
        <v>0.25195183273785893</v>
      </c>
      <c r="BN187" s="650">
        <f t="shared" si="1149"/>
        <v>0.25046543378428693</v>
      </c>
      <c r="BO187" s="755">
        <f t="shared" si="1149"/>
        <v>0.26987507098239638</v>
      </c>
      <c r="BP187" s="650">
        <f t="shared" si="1149"/>
        <v>0.20088888888888889</v>
      </c>
      <c r="BQ187" s="650">
        <f t="shared" si="1149"/>
        <v>0.22484255661262226</v>
      </c>
      <c r="BR187" s="650">
        <f t="shared" ref="BR187:CW187" si="1150">BR88/BR$86</f>
        <v>0.21931355439208841</v>
      </c>
      <c r="BS187" s="650">
        <f t="shared" si="1150"/>
        <v>0.25071595938557667</v>
      </c>
      <c r="BT187" s="650">
        <f t="shared" si="1150"/>
        <v>0.21280837278843759</v>
      </c>
      <c r="BU187" s="650">
        <f t="shared" si="1150"/>
        <v>0.19548053362374082</v>
      </c>
      <c r="BV187" s="650">
        <f t="shared" si="1150"/>
        <v>0.2000276090557703</v>
      </c>
      <c r="BW187" s="650">
        <f t="shared" si="1150"/>
        <v>0.25406969733510187</v>
      </c>
      <c r="BX187" s="650">
        <f t="shared" si="1150"/>
        <v>0.17689631176061238</v>
      </c>
      <c r="BY187" s="650">
        <f t="shared" si="1150"/>
        <v>0.18176020408163265</v>
      </c>
      <c r="BZ187" s="650">
        <f t="shared" si="1150"/>
        <v>0.21566296883254094</v>
      </c>
      <c r="CA187" s="755">
        <f t="shared" si="1150"/>
        <v>0.21551165803108807</v>
      </c>
      <c r="CB187" s="650">
        <f t="shared" si="1150"/>
        <v>0.13016437139049311</v>
      </c>
      <c r="CC187" s="650">
        <f t="shared" si="1150"/>
        <v>0.12757271644837556</v>
      </c>
      <c r="CD187" s="650">
        <f t="shared" si="1150"/>
        <v>0.15907937045185311</v>
      </c>
      <c r="CE187" s="650">
        <f t="shared" si="1150"/>
        <v>0.15874749681412706</v>
      </c>
      <c r="CF187" s="650">
        <f t="shared" si="1150"/>
        <v>0.16365635307051987</v>
      </c>
      <c r="CG187" s="650">
        <f t="shared" si="1150"/>
        <v>0.1638748419721871</v>
      </c>
      <c r="CH187" s="650">
        <f t="shared" si="1150"/>
        <v>0.14232270657124269</v>
      </c>
      <c r="CI187" s="650">
        <f t="shared" si="1150"/>
        <v>0.24841168996188057</v>
      </c>
      <c r="CJ187" s="650">
        <f t="shared" si="1150"/>
        <v>0.18471858638743455</v>
      </c>
      <c r="CK187" s="650">
        <f t="shared" si="1150"/>
        <v>0.16568937001954592</v>
      </c>
      <c r="CL187" s="650">
        <f t="shared" si="1150"/>
        <v>0.16310122038765254</v>
      </c>
      <c r="CM187" s="650">
        <f t="shared" si="1150"/>
        <v>0.20435869953554842</v>
      </c>
      <c r="CN187" s="650">
        <f t="shared" si="1150"/>
        <v>0.14775336175795342</v>
      </c>
      <c r="CO187" s="650">
        <f t="shared" si="1150"/>
        <v>0.17325483599663583</v>
      </c>
      <c r="CP187" s="650">
        <f t="shared" si="1150"/>
        <v>0.14807006162828415</v>
      </c>
      <c r="CQ187" s="650">
        <f t="shared" si="1150"/>
        <v>0.16527456904211835</v>
      </c>
      <c r="CR187" s="650">
        <f t="shared" si="1150"/>
        <v>0.16230278616985566</v>
      </c>
      <c r="CS187" s="650">
        <f t="shared" si="1150"/>
        <v>0.17330846192979482</v>
      </c>
      <c r="CT187" s="650">
        <f t="shared" si="1150"/>
        <v>0.18625317373957201</v>
      </c>
      <c r="CU187" s="650">
        <f t="shared" si="1150"/>
        <v>0.24650295306185888</v>
      </c>
      <c r="CV187" s="650">
        <f t="shared" si="1150"/>
        <v>0.1785774910881005</v>
      </c>
      <c r="CW187" s="650">
        <f t="shared" si="1150"/>
        <v>0.18134796238244513</v>
      </c>
      <c r="CX187" s="650">
        <f t="shared" ref="CX187:DK187" si="1151">CX88/CX$86</f>
        <v>0.18940936863543789</v>
      </c>
      <c r="CY187" s="650">
        <f t="shared" si="1151"/>
        <v>0.19205639614855571</v>
      </c>
      <c r="CZ187" s="650">
        <f t="shared" si="1151"/>
        <v>0.18653453803555814</v>
      </c>
      <c r="DA187" s="650">
        <f t="shared" si="1151"/>
        <v>0.19723897175499841</v>
      </c>
      <c r="DB187" s="650">
        <f t="shared" si="1151"/>
        <v>0.19705838211016058</v>
      </c>
      <c r="DC187" s="650">
        <f t="shared" si="1151"/>
        <v>0.2102213638389541</v>
      </c>
      <c r="DD187" s="650">
        <f t="shared" si="1151"/>
        <v>0.18322784810126583</v>
      </c>
      <c r="DE187" s="650">
        <f t="shared" si="1151"/>
        <v>0.17641597028783659</v>
      </c>
      <c r="DF187" s="650">
        <f t="shared" si="1151"/>
        <v>0.18104776579352849</v>
      </c>
      <c r="DG187" s="650">
        <f t="shared" si="1151"/>
        <v>0.2430080795525171</v>
      </c>
      <c r="DH187" s="650">
        <f t="shared" si="1151"/>
        <v>0.16870456047587573</v>
      </c>
      <c r="DI187" s="650">
        <f t="shared" si="1151"/>
        <v>0.18896507734013715</v>
      </c>
      <c r="DJ187" s="650">
        <f t="shared" si="1151"/>
        <v>0.18859445219277854</v>
      </c>
      <c r="DK187" s="650">
        <f t="shared" si="1151"/>
        <v>0.16869009584664538</v>
      </c>
      <c r="DL187" s="650">
        <f t="shared" ref="DL187:EQ187" si="1152">DL88/DL$86</f>
        <v>0.11362683438155136</v>
      </c>
      <c r="DM187" s="650">
        <f t="shared" si="1152"/>
        <v>8.7561374795417354E-2</v>
      </c>
      <c r="DN187" s="650">
        <f t="shared" si="1152"/>
        <v>8.5106382978723402E-2</v>
      </c>
      <c r="DO187" s="650">
        <f t="shared" si="1152"/>
        <v>9.1874234381380149E-2</v>
      </c>
      <c r="DP187" s="650">
        <f t="shared" si="1152"/>
        <v>6.6337965038099508E-2</v>
      </c>
      <c r="DQ187" s="650">
        <f t="shared" si="1152"/>
        <v>6.4324817518248173E-2</v>
      </c>
      <c r="DR187" s="650">
        <f t="shared" si="1152"/>
        <v>7.2365225837785332E-2</v>
      </c>
      <c r="DS187" s="650">
        <f t="shared" si="1152"/>
        <v>5.0395256916996048E-2</v>
      </c>
      <c r="DT187" s="650">
        <f t="shared" si="1152"/>
        <v>6.5269175797999041E-2</v>
      </c>
      <c r="DU187" s="650">
        <f t="shared" si="1152"/>
        <v>4.9319727891156462E-2</v>
      </c>
      <c r="DV187" s="650">
        <f t="shared" si="1152"/>
        <v>6.25E-2</v>
      </c>
      <c r="DW187" s="650">
        <f t="shared" si="1152"/>
        <v>4.6232876712328765E-2</v>
      </c>
      <c r="DX187" s="650">
        <f t="shared" si="1152"/>
        <v>5.7366900536524969E-2</v>
      </c>
      <c r="DY187" s="650">
        <f t="shared" si="1152"/>
        <v>6.816292601828762E-2</v>
      </c>
      <c r="DZ187" s="650">
        <f t="shared" si="1152"/>
        <v>2.6934378060724781E-2</v>
      </c>
      <c r="EA187" s="650">
        <f t="shared" si="1152"/>
        <v>2.8199566160520606E-2</v>
      </c>
      <c r="EB187" s="650">
        <f t="shared" si="1152"/>
        <v>3.2627361190612478E-2</v>
      </c>
      <c r="EC187" s="650">
        <f t="shared" si="1152"/>
        <v>2.8179741051028179E-2</v>
      </c>
      <c r="ED187" s="650">
        <f t="shared" si="1152"/>
        <v>2.7546444586803331E-2</v>
      </c>
      <c r="EE187" s="650">
        <f t="shared" si="1152"/>
        <v>4.7365620010643962E-2</v>
      </c>
      <c r="EF187" s="650">
        <f t="shared" si="1152"/>
        <v>3.8002171552660155E-2</v>
      </c>
      <c r="EG187" s="650">
        <f t="shared" si="1152"/>
        <v>5.4038997214484678E-2</v>
      </c>
      <c r="EH187" s="650">
        <f t="shared" si="1152"/>
        <v>6.5323565323565327E-2</v>
      </c>
      <c r="EI187" s="650">
        <f t="shared" si="1152"/>
        <v>4.8387096774193547E-2</v>
      </c>
      <c r="EJ187" s="650">
        <f t="shared" si="1152"/>
        <v>5.818596691386195E-2</v>
      </c>
      <c r="EK187" s="650">
        <f t="shared" si="1152"/>
        <v>7.4947589098532497E-2</v>
      </c>
      <c r="EL187" s="650">
        <f t="shared" si="1152"/>
        <v>6.8739770867430439E-2</v>
      </c>
      <c r="EM187" s="650">
        <f t="shared" si="1152"/>
        <v>4.8154093097913325E-2</v>
      </c>
      <c r="EN187" s="650">
        <f t="shared" si="1152"/>
        <v>5.6493030080704332E-2</v>
      </c>
      <c r="EO187" s="650">
        <f t="shared" si="1152"/>
        <v>5.7917261055634807E-2</v>
      </c>
      <c r="EP187" s="650">
        <f t="shared" si="1152"/>
        <v>4.0105540897097627E-2</v>
      </c>
      <c r="EQ187" s="650">
        <f t="shared" si="1152"/>
        <v>6.1538461538461542E-2</v>
      </c>
      <c r="ER187" s="650">
        <f t="shared" ref="ER187:FN187" si="1153">ER88/ER$86</f>
        <v>9.0142329994728515E-2</v>
      </c>
      <c r="ES187" s="650">
        <f t="shared" si="1153"/>
        <v>6.9225163954335686E-2</v>
      </c>
      <c r="ET187" s="650">
        <f t="shared" si="1153"/>
        <v>6.6557683325548803E-2</v>
      </c>
      <c r="EU187" s="650">
        <f t="shared" si="1153"/>
        <v>9.4402888831570803E-2</v>
      </c>
      <c r="EV187" s="650">
        <f t="shared" si="1153"/>
        <v>0.10113378684807256</v>
      </c>
      <c r="EW187" s="650">
        <f t="shared" si="1153"/>
        <v>0.15221664118803233</v>
      </c>
      <c r="EX187" s="650">
        <f t="shared" si="1153"/>
        <v>0.1538740700417347</v>
      </c>
      <c r="EY187" s="650">
        <f t="shared" si="1153"/>
        <v>0.17333058532563891</v>
      </c>
      <c r="EZ187" s="650">
        <f t="shared" si="1153"/>
        <v>0.15268065268065267</v>
      </c>
      <c r="FA187" s="650">
        <f t="shared" si="1153"/>
        <v>0.16415094339622641</v>
      </c>
      <c r="FB187" s="650">
        <f t="shared" si="1153"/>
        <v>0.21686068343972964</v>
      </c>
      <c r="FC187" s="650">
        <f t="shared" si="1153"/>
        <v>0.21074138937536485</v>
      </c>
      <c r="FD187" s="650">
        <f t="shared" si="1153"/>
        <v>0.21739950934138516</v>
      </c>
      <c r="FE187" s="650">
        <f t="shared" si="1153"/>
        <v>0.17987971569163477</v>
      </c>
      <c r="FF187" s="650">
        <f t="shared" si="1153"/>
        <v>0.16411997736276174</v>
      </c>
      <c r="FG187" s="650">
        <f t="shared" si="1153"/>
        <v>0.22127937336814621</v>
      </c>
      <c r="FH187" s="650">
        <f t="shared" si="1153"/>
        <v>0.16562677254679523</v>
      </c>
      <c r="FI187" s="650">
        <f t="shared" si="1153"/>
        <v>0.22142441296332233</v>
      </c>
      <c r="FJ187" s="650">
        <f t="shared" si="1153"/>
        <v>0.20394618834080719</v>
      </c>
      <c r="FK187" s="650">
        <f t="shared" si="1153"/>
        <v>0.18962935230250844</v>
      </c>
      <c r="FL187" s="650">
        <f t="shared" si="1153"/>
        <v>0.2068068068068068</v>
      </c>
      <c r="FM187" s="650">
        <f t="shared" si="1153"/>
        <v>0.20591304347826087</v>
      </c>
      <c r="FN187" s="650">
        <f t="shared" si="1153"/>
        <v>0.21052631578947367</v>
      </c>
      <c r="FO187" s="650">
        <f t="shared" ref="FO187:FP187" si="1154">FO88/FO$86</f>
        <v>0.22020678396517324</v>
      </c>
      <c r="FP187" s="650">
        <f t="shared" si="1154"/>
        <v>0.20170840613473112</v>
      </c>
      <c r="FQ187" s="650">
        <f t="shared" ref="FQ187:FR187" si="1155">FQ88/FQ$86</f>
        <v>0.20045700041545492</v>
      </c>
      <c r="FR187" s="650">
        <f t="shared" si="1155"/>
        <v>0.18709295441089402</v>
      </c>
      <c r="FS187" s="650">
        <f t="shared" ref="FS187:FU188" si="1156">FS88/FS$86</f>
        <v>0.20054887059320245</v>
      </c>
      <c r="FT187" s="650">
        <f t="shared" si="1156"/>
        <v>0.18026129943502825</v>
      </c>
      <c r="FU187" s="650">
        <f t="shared" si="1156"/>
        <v>0.21690590111642744</v>
      </c>
      <c r="FV187" s="650">
        <f t="shared" ref="FV187:FW187" si="1157">FV88/FV$86</f>
        <v>0.2026236482893104</v>
      </c>
      <c r="FW187" s="650">
        <f t="shared" si="1157"/>
        <v>0.23499282933825036</v>
      </c>
      <c r="FX187" s="650">
        <f t="shared" ref="FX187:FY187" si="1158">FX88/FX$86</f>
        <v>0.23034170440510499</v>
      </c>
      <c r="FY187" s="650">
        <f t="shared" si="1158"/>
        <v>0.21054592882429662</v>
      </c>
      <c r="FZ187" s="650">
        <f t="shared" ref="FZ187:GA187" si="1159">FZ88/FZ$86</f>
        <v>0.21847593061781329</v>
      </c>
      <c r="GA187" s="650">
        <f t="shared" si="1159"/>
        <v>0.27151277013752456</v>
      </c>
      <c r="GB187" s="650">
        <f t="shared" ref="GB187:GC187" si="1160">GB88/GB$86</f>
        <v>0.20782041998551773</v>
      </c>
      <c r="GC187" s="650">
        <f t="shared" si="1160"/>
        <v>0.23236594272535077</v>
      </c>
      <c r="GD187" s="650">
        <f t="shared" ref="GD187:GE187" si="1161">GD88/GD$86</f>
        <v>0.20536357091432686</v>
      </c>
      <c r="GE187" s="650">
        <f t="shared" si="1161"/>
        <v>0.22141857209519367</v>
      </c>
      <c r="GF187" s="650"/>
      <c r="GG187" s="650"/>
    </row>
    <row r="188" spans="2:189">
      <c r="B188" s="313"/>
      <c r="C188" s="313"/>
      <c r="D188" s="647" t="s">
        <v>452</v>
      </c>
      <c r="E188" s="645" t="s">
        <v>453</v>
      </c>
      <c r="F188" s="199">
        <f t="shared" ref="F188:AK188" si="1162">F89/F$86</f>
        <v>0.51710511459862252</v>
      </c>
      <c r="G188" s="199">
        <f t="shared" si="1162"/>
        <v>0.49333481448566985</v>
      </c>
      <c r="H188" s="199">
        <f t="shared" si="1162"/>
        <v>0.50157273918741807</v>
      </c>
      <c r="I188" s="199">
        <f t="shared" si="1162"/>
        <v>0.49119633381572608</v>
      </c>
      <c r="J188" s="199">
        <f t="shared" si="1162"/>
        <v>0.54386712095400336</v>
      </c>
      <c r="K188" s="199">
        <f t="shared" si="1162"/>
        <v>0.51282381750225547</v>
      </c>
      <c r="L188" s="199">
        <f t="shared" si="1162"/>
        <v>0.55945851324541951</v>
      </c>
      <c r="M188" s="199">
        <f t="shared" si="1162"/>
        <v>0.53616712957372303</v>
      </c>
      <c r="N188" s="199">
        <f t="shared" si="1162"/>
        <v>0.56191140565050579</v>
      </c>
      <c r="O188" s="199">
        <f t="shared" si="1162"/>
        <v>0.43688184621929171</v>
      </c>
      <c r="P188" s="199">
        <f t="shared" si="1162"/>
        <v>0.48171857688046288</v>
      </c>
      <c r="Q188" s="199">
        <f t="shared" si="1162"/>
        <v>0.55074345055463769</v>
      </c>
      <c r="R188" s="199">
        <f t="shared" si="1162"/>
        <v>0.51803316711121417</v>
      </c>
      <c r="S188" s="199">
        <f t="shared" si="1162"/>
        <v>0.49993522477004793</v>
      </c>
      <c r="T188" s="199">
        <f t="shared" si="1162"/>
        <v>0.49183834290217271</v>
      </c>
      <c r="U188" s="199">
        <f t="shared" si="1162"/>
        <v>0.45015384615384613</v>
      </c>
      <c r="V188" s="199">
        <f t="shared" si="1162"/>
        <v>0.48786359077231695</v>
      </c>
      <c r="W188" s="199">
        <f t="shared" si="1162"/>
        <v>0.45232646834477497</v>
      </c>
      <c r="X188" s="199">
        <f t="shared" si="1162"/>
        <v>0.49568965517241381</v>
      </c>
      <c r="Y188" s="199">
        <f t="shared" si="1162"/>
        <v>0.51412963546591028</v>
      </c>
      <c r="Z188" s="199">
        <f t="shared" si="1162"/>
        <v>0.51130911583276217</v>
      </c>
      <c r="AA188" s="199">
        <f t="shared" si="1162"/>
        <v>0.46045345313969283</v>
      </c>
      <c r="AB188" s="199">
        <f t="shared" si="1162"/>
        <v>0.49716926632004621</v>
      </c>
      <c r="AC188" s="199">
        <f t="shared" si="1162"/>
        <v>0.48277706461275138</v>
      </c>
      <c r="AD188" s="199">
        <f t="shared" si="1162"/>
        <v>0.51020837718375078</v>
      </c>
      <c r="AE188" s="199">
        <f t="shared" si="1162"/>
        <v>0.47491369390103566</v>
      </c>
      <c r="AF188" s="199">
        <f t="shared" si="1162"/>
        <v>0.48212012498553408</v>
      </c>
      <c r="AG188" s="199">
        <f t="shared" si="1162"/>
        <v>0.48042024832855779</v>
      </c>
      <c r="AH188" s="199">
        <f t="shared" si="1162"/>
        <v>0.48398014440433212</v>
      </c>
      <c r="AI188" s="199">
        <f t="shared" si="1162"/>
        <v>0.49323479249573621</v>
      </c>
      <c r="AJ188" s="199">
        <f t="shared" si="1162"/>
        <v>0.46949091346732458</v>
      </c>
      <c r="AK188" s="199">
        <f t="shared" si="1162"/>
        <v>0.49522495755517826</v>
      </c>
      <c r="AL188" s="199">
        <f t="shared" ref="AL188:BQ188" si="1163">AL89/AL$86</f>
        <v>0.51860958980663907</v>
      </c>
      <c r="AM188" s="199">
        <f t="shared" si="1163"/>
        <v>0.43330331231862301</v>
      </c>
      <c r="AN188" s="199">
        <f t="shared" si="1163"/>
        <v>0.46420545746388442</v>
      </c>
      <c r="AO188" s="199">
        <f t="shared" si="1163"/>
        <v>0.44003308519437551</v>
      </c>
      <c r="AP188" s="199">
        <f t="shared" si="1163"/>
        <v>0.45981720768988338</v>
      </c>
      <c r="AQ188" s="199">
        <f t="shared" si="1163"/>
        <v>0.38457275850604011</v>
      </c>
      <c r="AR188" s="199">
        <f t="shared" si="1163"/>
        <v>0.39214224872231684</v>
      </c>
      <c r="AS188" s="199">
        <f t="shared" si="1163"/>
        <v>0.38890168086576099</v>
      </c>
      <c r="AT188" s="199">
        <f t="shared" si="1163"/>
        <v>0.38526159081242023</v>
      </c>
      <c r="AU188" s="199">
        <f t="shared" si="1163"/>
        <v>0.41710805084745761</v>
      </c>
      <c r="AV188" s="199">
        <f t="shared" si="1163"/>
        <v>0.40447154471544716</v>
      </c>
      <c r="AW188" s="199">
        <f t="shared" si="1163"/>
        <v>0.41468277237011847</v>
      </c>
      <c r="AX188" s="199">
        <f t="shared" si="1163"/>
        <v>0.43148170081724507</v>
      </c>
      <c r="AY188" s="199">
        <f t="shared" si="1163"/>
        <v>0.35600136008160488</v>
      </c>
      <c r="AZ188" s="199">
        <f t="shared" si="1163"/>
        <v>0.42467337264423632</v>
      </c>
      <c r="BA188" s="199">
        <f t="shared" si="1163"/>
        <v>0.39696860339227713</v>
      </c>
      <c r="BB188" s="199">
        <f t="shared" si="1163"/>
        <v>0.38469776297001429</v>
      </c>
      <c r="BC188" s="199">
        <f t="shared" si="1163"/>
        <v>0.35246712851689521</v>
      </c>
      <c r="BD188" s="199">
        <f t="shared" si="1163"/>
        <v>0.41511169513797636</v>
      </c>
      <c r="BE188" s="199">
        <f t="shared" si="1163"/>
        <v>0.36299547752061717</v>
      </c>
      <c r="BF188" s="199">
        <f t="shared" si="1163"/>
        <v>0.42543043275942299</v>
      </c>
      <c r="BG188" s="199">
        <f t="shared" si="1163"/>
        <v>0.35493144626271561</v>
      </c>
      <c r="BH188" s="199">
        <f t="shared" si="1163"/>
        <v>0.33664666166541635</v>
      </c>
      <c r="BI188" s="480">
        <f t="shared" si="1163"/>
        <v>0.39221040528887613</v>
      </c>
      <c r="BJ188" s="480">
        <f t="shared" si="1163"/>
        <v>0.43605683836589698</v>
      </c>
      <c r="BK188" s="480">
        <f t="shared" si="1163"/>
        <v>0.35935234412759787</v>
      </c>
      <c r="BL188" s="480">
        <f t="shared" si="1163"/>
        <v>0.40883482714468627</v>
      </c>
      <c r="BM188" s="480">
        <f t="shared" si="1163"/>
        <v>0.39248378986370253</v>
      </c>
      <c r="BN188" s="480">
        <f t="shared" si="1163"/>
        <v>0.39133672582847212</v>
      </c>
      <c r="BO188" s="741">
        <f t="shared" si="1163"/>
        <v>0.3363145939806928</v>
      </c>
      <c r="BP188" s="480">
        <f t="shared" si="1163"/>
        <v>0.41066666666666668</v>
      </c>
      <c r="BQ188" s="480">
        <f t="shared" si="1163"/>
        <v>0.36392871499397023</v>
      </c>
      <c r="BR188" s="480">
        <f t="shared" ref="BR188:CW188" si="1164">BR89/BR$86</f>
        <v>0.41896451425247239</v>
      </c>
      <c r="BS188" s="480">
        <f t="shared" si="1164"/>
        <v>0.37334027596979952</v>
      </c>
      <c r="BT188" s="480">
        <f t="shared" si="1164"/>
        <v>0.41502616496386741</v>
      </c>
      <c r="BU188" s="480">
        <f t="shared" si="1164"/>
        <v>0.40743261638987205</v>
      </c>
      <c r="BV188" s="480">
        <f t="shared" si="1164"/>
        <v>0.4244892324682496</v>
      </c>
      <c r="BW188" s="480">
        <f t="shared" si="1164"/>
        <v>0.39201736404196308</v>
      </c>
      <c r="BX188" s="480">
        <f t="shared" si="1164"/>
        <v>0.42755741127348645</v>
      </c>
      <c r="BY188" s="480">
        <f t="shared" si="1164"/>
        <v>0.41823979591836735</v>
      </c>
      <c r="BZ188" s="480">
        <f t="shared" si="1164"/>
        <v>0.42089276281035393</v>
      </c>
      <c r="CA188" s="741">
        <f t="shared" si="1164"/>
        <v>0.39475388601036271</v>
      </c>
      <c r="CB188" s="480">
        <f t="shared" si="1164"/>
        <v>0.45091070635273212</v>
      </c>
      <c r="CC188" s="480">
        <f t="shared" si="1164"/>
        <v>0.38884163973464875</v>
      </c>
      <c r="CD188" s="480">
        <f t="shared" si="1164"/>
        <v>0.3770519546454561</v>
      </c>
      <c r="CE188" s="480">
        <f t="shared" si="1164"/>
        <v>0.35627161842344801</v>
      </c>
      <c r="CF188" s="480">
        <f t="shared" si="1164"/>
        <v>0.37945657295429558</v>
      </c>
      <c r="CG188" s="480">
        <f t="shared" si="1164"/>
        <v>0.38242730720606827</v>
      </c>
      <c r="CH188" s="480">
        <f t="shared" si="1164"/>
        <v>0.37621990891346779</v>
      </c>
      <c r="CI188" s="480">
        <f t="shared" si="1164"/>
        <v>0.28589580686149935</v>
      </c>
      <c r="CJ188" s="480">
        <f t="shared" si="1164"/>
        <v>0.32166230366492149</v>
      </c>
      <c r="CK188" s="480">
        <f t="shared" si="1164"/>
        <v>0.34175311983160428</v>
      </c>
      <c r="CL188" s="480">
        <f t="shared" si="1164"/>
        <v>0.34256999282124911</v>
      </c>
      <c r="CM188" s="480">
        <f t="shared" si="1164"/>
        <v>0.29456948910325115</v>
      </c>
      <c r="CN188" s="480">
        <f t="shared" si="1164"/>
        <v>0.35601836667759923</v>
      </c>
      <c r="CO188" s="480">
        <f t="shared" si="1164"/>
        <v>0.34667788057190918</v>
      </c>
      <c r="CP188" s="480">
        <f t="shared" si="1164"/>
        <v>0.38225754135582224</v>
      </c>
      <c r="CQ188" s="480">
        <f t="shared" si="1164"/>
        <v>0.3403234405544695</v>
      </c>
      <c r="CR188" s="480">
        <f t="shared" si="1164"/>
        <v>0.34592145015105741</v>
      </c>
      <c r="CS188" s="480">
        <f t="shared" si="1164"/>
        <v>0.3647617432592844</v>
      </c>
      <c r="CT188" s="480">
        <f t="shared" si="1164"/>
        <v>0.34367065651070006</v>
      </c>
      <c r="CU188" s="480">
        <f t="shared" si="1164"/>
        <v>0.29686042897109111</v>
      </c>
      <c r="CV188" s="480">
        <f t="shared" si="1164"/>
        <v>0.35138346630453232</v>
      </c>
      <c r="CW188" s="480">
        <f t="shared" si="1164"/>
        <v>0.3603448275862069</v>
      </c>
      <c r="CX188" s="480">
        <f t="shared" ref="CX188:DK188" si="1165">CX89/CX$86</f>
        <v>0.3434121886260379</v>
      </c>
      <c r="CY188" s="480">
        <f t="shared" si="1165"/>
        <v>0.28008940852819808</v>
      </c>
      <c r="CZ188" s="480">
        <f t="shared" si="1165"/>
        <v>0.34348586417953947</v>
      </c>
      <c r="DA188" s="480">
        <f t="shared" si="1165"/>
        <v>0.36194858774992067</v>
      </c>
      <c r="DB188" s="480">
        <f t="shared" si="1165"/>
        <v>0.37010355695632596</v>
      </c>
      <c r="DC188" s="480">
        <f t="shared" si="1165"/>
        <v>0.33813697816074878</v>
      </c>
      <c r="DD188" s="480">
        <f t="shared" si="1165"/>
        <v>0.33623417721518989</v>
      </c>
      <c r="DE188" s="480">
        <f t="shared" si="1165"/>
        <v>0.34076137418755803</v>
      </c>
      <c r="DF188" s="480">
        <f t="shared" si="1165"/>
        <v>0.31818181818181818</v>
      </c>
      <c r="DG188" s="480">
        <f t="shared" si="1165"/>
        <v>0.27330640149160967</v>
      </c>
      <c r="DH188" s="480">
        <f t="shared" si="1165"/>
        <v>0.34963648380700596</v>
      </c>
      <c r="DI188" s="480">
        <f t="shared" si="1165"/>
        <v>0.35496730983894115</v>
      </c>
      <c r="DJ188" s="480">
        <f t="shared" si="1165"/>
        <v>0.37780877111421046</v>
      </c>
      <c r="DK188" s="480">
        <f t="shared" si="1165"/>
        <v>0.33482428115015972</v>
      </c>
      <c r="DL188" s="480">
        <f t="shared" ref="DL188:EQ188" si="1166">DL89/DL$86</f>
        <v>8.6373165618448641E-2</v>
      </c>
      <c r="DM188" s="480">
        <f t="shared" si="1166"/>
        <v>5.7283142389525366E-3</v>
      </c>
      <c r="DN188" s="480">
        <f t="shared" si="1166"/>
        <v>4.559270516717325E-3</v>
      </c>
      <c r="DO188" s="480">
        <f t="shared" si="1166"/>
        <v>3.2666394446712946E-3</v>
      </c>
      <c r="DP188" s="480">
        <f t="shared" si="1166"/>
        <v>3.1376064545047063E-3</v>
      </c>
      <c r="DQ188" s="480">
        <f t="shared" si="1166"/>
        <v>2.2810218978102188E-3</v>
      </c>
      <c r="DR188" s="480">
        <f t="shared" si="1166"/>
        <v>3.3997085964060222E-3</v>
      </c>
      <c r="DS188" s="480">
        <f t="shared" si="1166"/>
        <v>8.399209486166008E-3</v>
      </c>
      <c r="DT188" s="480">
        <f t="shared" si="1166"/>
        <v>7.6226774654597424E-3</v>
      </c>
      <c r="DU188" s="480">
        <f t="shared" si="1166"/>
        <v>0</v>
      </c>
      <c r="DV188" s="480">
        <f t="shared" si="1166"/>
        <v>1.0533707865168539E-2</v>
      </c>
      <c r="DW188" s="480">
        <f t="shared" si="1166"/>
        <v>1.5839041095890412E-2</v>
      </c>
      <c r="DX188" s="480">
        <f t="shared" si="1166"/>
        <v>1.2381345439537762E-2</v>
      </c>
      <c r="DY188" s="480">
        <f t="shared" si="1166"/>
        <v>1.0806317539484621E-2</v>
      </c>
      <c r="DZ188" s="480">
        <f t="shared" si="1166"/>
        <v>1.2732615083251714E-2</v>
      </c>
      <c r="EA188" s="480">
        <f t="shared" si="1166"/>
        <v>8.6767895878524948E-3</v>
      </c>
      <c r="EB188" s="480">
        <f t="shared" si="1166"/>
        <v>5.7240984544934172E-3</v>
      </c>
      <c r="EC188" s="480">
        <f t="shared" si="1166"/>
        <v>8.3777608530083772E-3</v>
      </c>
      <c r="ED188" s="480">
        <f t="shared" si="1166"/>
        <v>7.6873798846893021E-3</v>
      </c>
      <c r="EE188" s="480">
        <f t="shared" si="1166"/>
        <v>5.3219797764768491E-3</v>
      </c>
      <c r="EF188" s="480">
        <f t="shared" si="1166"/>
        <v>4.3431053203040176E-3</v>
      </c>
      <c r="EG188" s="480">
        <f t="shared" si="1166"/>
        <v>1.6713091922005571E-3</v>
      </c>
      <c r="EH188" s="480">
        <f t="shared" si="1166"/>
        <v>2.442002442002442E-3</v>
      </c>
      <c r="EI188" s="480">
        <f t="shared" si="1166"/>
        <v>3.2258064516129032E-3</v>
      </c>
      <c r="EJ188" s="480">
        <f t="shared" si="1166"/>
        <v>2.2818026240730175E-3</v>
      </c>
      <c r="EK188" s="480">
        <f t="shared" si="1166"/>
        <v>3.6687631027253671E-3</v>
      </c>
      <c r="EL188" s="480">
        <f t="shared" si="1166"/>
        <v>6.0010911074740861E-3</v>
      </c>
      <c r="EM188" s="480">
        <f t="shared" si="1166"/>
        <v>3.7988228999464954E-2</v>
      </c>
      <c r="EN188" s="480">
        <f t="shared" si="1166"/>
        <v>0.20432868672046955</v>
      </c>
      <c r="EO188" s="480">
        <f t="shared" si="1166"/>
        <v>0.33380884450784593</v>
      </c>
      <c r="EP188" s="480">
        <f t="shared" si="1166"/>
        <v>0.45303430079155671</v>
      </c>
      <c r="EQ188" s="480">
        <f t="shared" si="1166"/>
        <v>0.40997150997151</v>
      </c>
      <c r="ER188" s="480">
        <f t="shared" ref="ER188:FN188" si="1167">ER89/ER$86</f>
        <v>0.4330521876647338</v>
      </c>
      <c r="ES188" s="480">
        <f t="shared" si="1167"/>
        <v>0.46538741802283218</v>
      </c>
      <c r="ET188" s="480">
        <f t="shared" si="1167"/>
        <v>0.47244278374591314</v>
      </c>
      <c r="EU188" s="480">
        <f t="shared" si="1167"/>
        <v>0.48104204281661078</v>
      </c>
      <c r="EV188" s="480">
        <f t="shared" si="1167"/>
        <v>0.47800453514739227</v>
      </c>
      <c r="EW188" s="480">
        <f t="shared" si="1167"/>
        <v>0.42629395064424547</v>
      </c>
      <c r="EX188" s="480">
        <f t="shared" si="1167"/>
        <v>0.46634004717837052</v>
      </c>
      <c r="EY188" s="480">
        <f t="shared" si="1167"/>
        <v>0.43816982687551526</v>
      </c>
      <c r="EZ188" s="480">
        <f t="shared" si="1167"/>
        <v>0.46095571095571097</v>
      </c>
      <c r="FA188" s="480">
        <f t="shared" si="1167"/>
        <v>0.44</v>
      </c>
      <c r="FB188" s="480">
        <f t="shared" si="1167"/>
        <v>0.43935411190386781</v>
      </c>
      <c r="FC188" s="480">
        <f t="shared" si="1167"/>
        <v>0.43938509437633783</v>
      </c>
      <c r="FD188" s="480">
        <f t="shared" si="1167"/>
        <v>0.42876014342328739</v>
      </c>
      <c r="FE188" s="480">
        <f t="shared" si="1167"/>
        <v>0.49699289229086935</v>
      </c>
      <c r="FF188" s="480">
        <f t="shared" si="1167"/>
        <v>0.47198641765704585</v>
      </c>
      <c r="FG188" s="480">
        <f t="shared" si="1167"/>
        <v>0.4081810269799826</v>
      </c>
      <c r="FH188" s="480">
        <f t="shared" si="1167"/>
        <v>0.47475893363584798</v>
      </c>
      <c r="FI188" s="480">
        <f t="shared" si="1167"/>
        <v>0.40209586648554241</v>
      </c>
      <c r="FJ188" s="480">
        <f t="shared" si="1167"/>
        <v>0.44484304932735425</v>
      </c>
      <c r="FK188" s="480">
        <f t="shared" si="1167"/>
        <v>0.45451141894421565</v>
      </c>
      <c r="FL188" s="480">
        <f t="shared" si="1167"/>
        <v>0.38778778778778777</v>
      </c>
      <c r="FM188" s="480">
        <f t="shared" si="1167"/>
        <v>0.44139130434782609</v>
      </c>
      <c r="FN188" s="480">
        <f t="shared" si="1167"/>
        <v>0.39939133548156103</v>
      </c>
      <c r="FO188" s="480">
        <f t="shared" ref="FO188:FP188" si="1168">FO89/FO$86</f>
        <v>0.37583892617449666</v>
      </c>
      <c r="FP188" s="480">
        <f t="shared" si="1168"/>
        <v>0.43292564550572704</v>
      </c>
      <c r="FQ188" s="480">
        <f t="shared" ref="FQ188:FR188" si="1169">FQ89/FQ$86</f>
        <v>0.45243041130037392</v>
      </c>
      <c r="FR188" s="480">
        <f t="shared" si="1169"/>
        <v>0.45608841523583976</v>
      </c>
      <c r="FS188" s="480">
        <f t="shared" si="1156"/>
        <v>0.41270846527337979</v>
      </c>
      <c r="FT188" s="480">
        <f t="shared" si="1156"/>
        <v>0.41719632768361581</v>
      </c>
      <c r="FU188" s="480">
        <f t="shared" si="1156"/>
        <v>0.34077618288144607</v>
      </c>
      <c r="FV188" s="480">
        <f t="shared" ref="FV188:FW188" si="1170">FV89/FV$86</f>
        <v>0.40063818471902146</v>
      </c>
      <c r="FW188" s="480">
        <f t="shared" si="1170"/>
        <v>0.35341118623232942</v>
      </c>
      <c r="FX188" s="480">
        <f t="shared" ref="FX188:FY188" si="1171">FX89/FX$86</f>
        <v>0.37031700288184438</v>
      </c>
      <c r="FY188" s="480">
        <f t="shared" si="1171"/>
        <v>0.42835848705049379</v>
      </c>
      <c r="FZ188" s="480">
        <f t="shared" ref="FZ188:GA188" si="1172">FZ89/FZ$86</f>
        <v>0.38978756577665175</v>
      </c>
      <c r="GA188" s="480">
        <f t="shared" si="1172"/>
        <v>0.31100196463654223</v>
      </c>
      <c r="GB188" s="480">
        <f t="shared" ref="GB188:GC188" si="1173">GB89/GB$86</f>
        <v>0.40061549601737872</v>
      </c>
      <c r="GC188" s="480">
        <f t="shared" si="1173"/>
        <v>0.39976936382856043</v>
      </c>
      <c r="GD188" s="480">
        <f t="shared" ref="GD188:GE188" si="1174">GD89/GD$86</f>
        <v>0.4240460763138949</v>
      </c>
      <c r="GE188" s="480">
        <f t="shared" si="1174"/>
        <v>0.3677088194120392</v>
      </c>
      <c r="GF188" s="650"/>
      <c r="GG188" s="650"/>
    </row>
    <row r="189" spans="2:189">
      <c r="B189" s="313"/>
      <c r="C189" s="313"/>
      <c r="D189" s="646" t="s">
        <v>432</v>
      </c>
      <c r="E189" s="2" t="s">
        <v>438</v>
      </c>
      <c r="F189" s="643">
        <f>F111/F$109</f>
        <v>0.57714586624539232</v>
      </c>
      <c r="G189" s="643">
        <f t="shared" ref="G189:BR189" si="1175">G111/G$109</f>
        <v>0.55871446229913468</v>
      </c>
      <c r="H189" s="643">
        <f t="shared" si="1175"/>
        <v>0.52135678391959794</v>
      </c>
      <c r="I189" s="643">
        <f t="shared" si="1175"/>
        <v>0.51893753074274473</v>
      </c>
      <c r="J189" s="643">
        <f t="shared" si="1175"/>
        <v>0.59698180204172213</v>
      </c>
      <c r="K189" s="643">
        <f t="shared" si="1175"/>
        <v>0.62284820031298904</v>
      </c>
      <c r="L189" s="643">
        <f t="shared" si="1175"/>
        <v>0.61778975741239894</v>
      </c>
      <c r="M189" s="643">
        <f t="shared" si="1175"/>
        <v>0.59968102073365226</v>
      </c>
      <c r="N189" s="643">
        <f t="shared" si="1175"/>
        <v>0.56338862559241709</v>
      </c>
      <c r="O189" s="643">
        <f t="shared" si="1175"/>
        <v>0.61925365062195781</v>
      </c>
      <c r="P189" s="643">
        <f t="shared" si="1175"/>
        <v>0.57512953367875652</v>
      </c>
      <c r="Q189" s="643">
        <f t="shared" si="1175"/>
        <v>0.63654925982644206</v>
      </c>
      <c r="R189" s="643">
        <f t="shared" si="1175"/>
        <v>0.60372731731240803</v>
      </c>
      <c r="S189" s="643">
        <f t="shared" si="1175"/>
        <v>0.5731850117096019</v>
      </c>
      <c r="T189" s="643">
        <f t="shared" si="1175"/>
        <v>0.53264604810996563</v>
      </c>
      <c r="U189" s="643">
        <f t="shared" si="1175"/>
        <v>0.54422426292895121</v>
      </c>
      <c r="V189" s="643">
        <f t="shared" si="1175"/>
        <v>0.47110332749562173</v>
      </c>
      <c r="W189" s="643">
        <f t="shared" si="1175"/>
        <v>0.48662846227316137</v>
      </c>
      <c r="X189" s="643">
        <f t="shared" si="1175"/>
        <v>0.5304975922953451</v>
      </c>
      <c r="Y189" s="643">
        <f t="shared" si="1175"/>
        <v>0.54103343465045595</v>
      </c>
      <c r="Z189" s="643">
        <f t="shared" si="1175"/>
        <v>0.50648788927335642</v>
      </c>
      <c r="AA189" s="643">
        <f t="shared" si="1175"/>
        <v>0.59135177249707827</v>
      </c>
      <c r="AB189" s="643">
        <f t="shared" si="1175"/>
        <v>0.54802259887005644</v>
      </c>
      <c r="AC189" s="643">
        <f t="shared" si="1175"/>
        <v>0.57658909343522058</v>
      </c>
      <c r="AD189" s="643">
        <f t="shared" si="1175"/>
        <v>0.58173944424395529</v>
      </c>
      <c r="AE189" s="643">
        <f t="shared" si="1175"/>
        <v>0.55713020372010624</v>
      </c>
      <c r="AF189" s="643">
        <f t="shared" si="1175"/>
        <v>0.47693541917368631</v>
      </c>
      <c r="AG189" s="643">
        <f t="shared" si="1175"/>
        <v>0.53236831523924411</v>
      </c>
      <c r="AH189" s="643">
        <f t="shared" si="1175"/>
        <v>0.49172385950746872</v>
      </c>
      <c r="AI189" s="643">
        <f t="shared" si="1175"/>
        <v>0.52468652037617558</v>
      </c>
      <c r="AJ189" s="643">
        <f t="shared" si="1175"/>
        <v>0.54447786850021485</v>
      </c>
      <c r="AK189" s="643">
        <f t="shared" si="1175"/>
        <v>0.4818971759594497</v>
      </c>
      <c r="AL189" s="643">
        <f t="shared" si="1175"/>
        <v>0.46128440366972479</v>
      </c>
      <c r="AM189" s="643">
        <f t="shared" si="1175"/>
        <v>0.56800798137678754</v>
      </c>
      <c r="AN189" s="643">
        <f t="shared" si="1175"/>
        <v>0.50172294968986908</v>
      </c>
      <c r="AO189" s="643">
        <f t="shared" si="1175"/>
        <v>0.57317839195979903</v>
      </c>
      <c r="AP189" s="643">
        <f t="shared" si="1175"/>
        <v>0.49983215844243034</v>
      </c>
      <c r="AQ189" s="643">
        <f t="shared" si="1175"/>
        <v>0.56154133931911709</v>
      </c>
      <c r="AR189" s="643">
        <f t="shared" si="1175"/>
        <v>0.51435628280333434</v>
      </c>
      <c r="AS189" s="643">
        <f t="shared" si="1175"/>
        <v>0.53281994866153282</v>
      </c>
      <c r="AT189" s="643">
        <f t="shared" si="1175"/>
        <v>0.52356524527092019</v>
      </c>
      <c r="AU189" s="643">
        <f t="shared" si="1175"/>
        <v>0.5130574527922861</v>
      </c>
      <c r="AV189" s="643">
        <f t="shared" si="1175"/>
        <v>0.54310039020929413</v>
      </c>
      <c r="AW189" s="643">
        <f t="shared" si="1175"/>
        <v>0.48350824587706148</v>
      </c>
      <c r="AX189" s="643">
        <f t="shared" si="1175"/>
        <v>0.44057450628366246</v>
      </c>
      <c r="AY189" s="643">
        <f t="shared" si="1175"/>
        <v>0.48726430697982137</v>
      </c>
      <c r="AZ189" s="643">
        <f t="shared" si="1175"/>
        <v>0.52523240371845947</v>
      </c>
      <c r="BA189" s="643">
        <f t="shared" si="1175"/>
        <v>0.46029962546816477</v>
      </c>
      <c r="BB189" s="643">
        <f t="shared" si="1175"/>
        <v>0.44848926101201309</v>
      </c>
      <c r="BC189" s="643">
        <f t="shared" si="1175"/>
        <v>0.49715215622457282</v>
      </c>
      <c r="BD189" s="643">
        <f t="shared" si="1175"/>
        <v>0.48332694518972785</v>
      </c>
      <c r="BE189" s="643">
        <f t="shared" si="1175"/>
        <v>0.42476276547672842</v>
      </c>
      <c r="BF189" s="643">
        <f t="shared" si="1175"/>
        <v>0.45162441985005353</v>
      </c>
      <c r="BG189" s="643">
        <f t="shared" si="1175"/>
        <v>0.30544593528018943</v>
      </c>
      <c r="BH189" s="643">
        <f t="shared" si="1175"/>
        <v>0.33743842364532017</v>
      </c>
      <c r="BI189" s="515">
        <f t="shared" si="1175"/>
        <v>0.42679558011049723</v>
      </c>
      <c r="BJ189" s="515">
        <f t="shared" si="1175"/>
        <v>0.33572635135135137</v>
      </c>
      <c r="BK189" s="515">
        <f t="shared" si="1175"/>
        <v>0.38591433278418452</v>
      </c>
      <c r="BL189" s="515">
        <f t="shared" si="1175"/>
        <v>0.24816280384397965</v>
      </c>
      <c r="BM189" s="515">
        <f t="shared" si="1175"/>
        <v>0.25435356200527703</v>
      </c>
      <c r="BN189" s="515">
        <f t="shared" si="1175"/>
        <v>0.30052083333333335</v>
      </c>
      <c r="BO189" s="752">
        <f t="shared" si="1175"/>
        <v>0.37917860553963706</v>
      </c>
      <c r="BP189" s="515">
        <f t="shared" si="1175"/>
        <v>0.30537740503206712</v>
      </c>
      <c r="BQ189" s="515">
        <f t="shared" si="1175"/>
        <v>0.2776639344262295</v>
      </c>
      <c r="BR189" s="515">
        <f t="shared" si="1175"/>
        <v>0.3141891891891892</v>
      </c>
      <c r="BS189" s="515">
        <f t="shared" ref="BS189:DJ189" si="1176">BS111/BS$109</f>
        <v>0.38428217821782179</v>
      </c>
      <c r="BT189" s="515">
        <f t="shared" si="1176"/>
        <v>0.32791453785415697</v>
      </c>
      <c r="BU189" s="515">
        <f t="shared" si="1176"/>
        <v>0.25624232501023331</v>
      </c>
      <c r="BV189" s="515">
        <f t="shared" si="1176"/>
        <v>0.28514636790748105</v>
      </c>
      <c r="BW189" s="515">
        <f t="shared" si="1176"/>
        <v>0.31171983356449373</v>
      </c>
      <c r="BX189" s="515">
        <f t="shared" si="1176"/>
        <v>0.2774265526217925</v>
      </c>
      <c r="BY189" s="515">
        <f t="shared" si="1176"/>
        <v>0.32990375041486891</v>
      </c>
      <c r="BZ189" s="515">
        <f t="shared" si="1176"/>
        <v>0.33233644859813083</v>
      </c>
      <c r="CA189" s="752">
        <f t="shared" si="1176"/>
        <v>0.42330677290836655</v>
      </c>
      <c r="CB189" s="515">
        <f t="shared" si="1176"/>
        <v>0.2924582613701785</v>
      </c>
      <c r="CC189" s="515">
        <f t="shared" si="1176"/>
        <v>0.14947138169886984</v>
      </c>
      <c r="CD189" s="515">
        <f t="shared" si="1176"/>
        <v>0.15450643776824036</v>
      </c>
      <c r="CE189" s="515">
        <f t="shared" si="1176"/>
        <v>0.1778003556007112</v>
      </c>
      <c r="CF189" s="515">
        <f t="shared" si="1176"/>
        <v>0.17128139085640695</v>
      </c>
      <c r="CG189" s="515">
        <f t="shared" si="1176"/>
        <v>0.16092700888022526</v>
      </c>
      <c r="CH189" s="515">
        <f t="shared" si="1176"/>
        <v>0.1995827538247566</v>
      </c>
      <c r="CI189" s="515">
        <f t="shared" si="1176"/>
        <v>0.30552592276509494</v>
      </c>
      <c r="CJ189" s="515">
        <f t="shared" si="1176"/>
        <v>0.17518097207859359</v>
      </c>
      <c r="CK189" s="515">
        <f t="shared" si="1176"/>
        <v>0.12646883091017724</v>
      </c>
      <c r="CL189" s="515">
        <f t="shared" si="1176"/>
        <v>0.16839999999999999</v>
      </c>
      <c r="CM189" s="515">
        <f t="shared" si="1176"/>
        <v>0.18990484071162597</v>
      </c>
      <c r="CN189" s="515">
        <f t="shared" si="1176"/>
        <v>0.19014221702707967</v>
      </c>
      <c r="CO189" s="515">
        <f t="shared" si="1176"/>
        <v>0.1614307931570762</v>
      </c>
      <c r="CP189" s="515">
        <f t="shared" si="1176"/>
        <v>0.1384782946942586</v>
      </c>
      <c r="CQ189" s="515">
        <f t="shared" si="1176"/>
        <v>0.20121317157712304</v>
      </c>
      <c r="CR189" s="515">
        <f t="shared" si="1176"/>
        <v>0.18197492163009404</v>
      </c>
      <c r="CS189" s="515">
        <f t="shared" si="1176"/>
        <v>0.17549668874172186</v>
      </c>
      <c r="CT189" s="515">
        <f t="shared" si="1176"/>
        <v>0.20739894300814168</v>
      </c>
      <c r="CU189" s="515">
        <f t="shared" si="1176"/>
        <v>0.27562364425162689</v>
      </c>
      <c r="CV189" s="515">
        <f t="shared" si="1176"/>
        <v>0.15365396627108058</v>
      </c>
      <c r="CW189" s="515">
        <f t="shared" si="1176"/>
        <v>0.19377835385612444</v>
      </c>
      <c r="CX189" s="515">
        <f t="shared" si="1176"/>
        <v>0.15215981320534441</v>
      </c>
      <c r="CY189" s="515">
        <f t="shared" si="1176"/>
        <v>0.19023383768913343</v>
      </c>
      <c r="CZ189" s="515">
        <f t="shared" si="1176"/>
        <v>0.13386464946643253</v>
      </c>
      <c r="DA189" s="515">
        <f t="shared" si="1176"/>
        <v>0.12745338567222766</v>
      </c>
      <c r="DB189" s="515">
        <f t="shared" si="1176"/>
        <v>0.17992725619458969</v>
      </c>
      <c r="DC189" s="515">
        <f t="shared" si="1176"/>
        <v>0.17639609978472837</v>
      </c>
      <c r="DD189" s="515">
        <f t="shared" si="1176"/>
        <v>0.15559282673203459</v>
      </c>
      <c r="DE189" s="515">
        <f t="shared" si="1176"/>
        <v>0.17691842900302115</v>
      </c>
      <c r="DF189" s="515">
        <f t="shared" si="1176"/>
        <v>0.14863013698630137</v>
      </c>
      <c r="DG189" s="515">
        <f t="shared" si="1176"/>
        <v>0.2443937666286583</v>
      </c>
      <c r="DH189" s="515">
        <f t="shared" si="1176"/>
        <v>0.17727717923604311</v>
      </c>
      <c r="DI189" s="515">
        <f t="shared" si="1176"/>
        <v>0.15786090757166732</v>
      </c>
      <c r="DJ189" s="515">
        <f t="shared" si="1176"/>
        <v>0.2</v>
      </c>
      <c r="DK189" s="515">
        <f t="shared" ref="DK189:EP189" si="1177">DK111/DK$109</f>
        <v>0.18042083271153558</v>
      </c>
      <c r="DL189" s="515">
        <f t="shared" si="1177"/>
        <v>9.4448727833461837E-2</v>
      </c>
      <c r="DM189" s="515">
        <f t="shared" si="1177"/>
        <v>5.5311676909569799E-2</v>
      </c>
      <c r="DN189" s="515">
        <f t="shared" si="1177"/>
        <v>6.5948855989232835E-2</v>
      </c>
      <c r="DO189" s="515">
        <f t="shared" si="1177"/>
        <v>3.6855036855036855E-2</v>
      </c>
      <c r="DP189" s="515">
        <f t="shared" si="1177"/>
        <v>5.2092609082813893E-2</v>
      </c>
      <c r="DQ189" s="515">
        <f t="shared" si="1177"/>
        <v>6.2583222370173108E-2</v>
      </c>
      <c r="DR189" s="515">
        <f t="shared" si="1177"/>
        <v>5.445881552076242E-2</v>
      </c>
      <c r="DS189" s="515">
        <f t="shared" si="1177"/>
        <v>6.7471201316511242E-2</v>
      </c>
      <c r="DT189" s="515">
        <f t="shared" si="1177"/>
        <v>5.024813895781638E-2</v>
      </c>
      <c r="DU189" s="515">
        <f t="shared" si="1177"/>
        <v>6.3566552901023893E-2</v>
      </c>
      <c r="DV189" s="515">
        <f t="shared" si="1177"/>
        <v>5.9523809523809521E-2</v>
      </c>
      <c r="DW189" s="515">
        <f t="shared" si="1177"/>
        <v>5.8020477815699661E-2</v>
      </c>
      <c r="DX189" s="515">
        <f t="shared" si="1177"/>
        <v>5.6648777579010136E-2</v>
      </c>
      <c r="DY189" s="515">
        <f t="shared" si="1177"/>
        <v>5.9663865546218491E-2</v>
      </c>
      <c r="DZ189" s="515">
        <f t="shared" si="1177"/>
        <v>6.5335753176043551E-2</v>
      </c>
      <c r="EA189" s="515">
        <f t="shared" si="1177"/>
        <v>3.7142857142857144E-2</v>
      </c>
      <c r="EB189" s="515">
        <f t="shared" si="1177"/>
        <v>3.3878504672897193E-2</v>
      </c>
      <c r="EC189" s="515">
        <f t="shared" si="1177"/>
        <v>3.3707865168539325E-2</v>
      </c>
      <c r="ED189" s="515">
        <f t="shared" si="1177"/>
        <v>1.1142061281337047E-2</v>
      </c>
      <c r="EE189" s="515">
        <f t="shared" si="1177"/>
        <v>1.5759312320916905E-2</v>
      </c>
      <c r="EF189" s="515">
        <f t="shared" si="1177"/>
        <v>2.7649769585253458E-2</v>
      </c>
      <c r="EG189" s="515">
        <f t="shared" si="1177"/>
        <v>2.9925187032418952E-2</v>
      </c>
      <c r="EH189" s="515">
        <f t="shared" si="1177"/>
        <v>2.7431421446384038E-2</v>
      </c>
      <c r="EI189" s="515">
        <f t="shared" si="1177"/>
        <v>3.5294117647058823E-2</v>
      </c>
      <c r="EJ189" s="515">
        <f t="shared" si="1177"/>
        <v>1.8358531317494601E-2</v>
      </c>
      <c r="EK189" s="515">
        <f t="shared" si="1177"/>
        <v>2.2857142857142857E-2</v>
      </c>
      <c r="EL189" s="515">
        <f t="shared" si="1177"/>
        <v>4.6728971962616819E-3</v>
      </c>
      <c r="EM189" s="515">
        <f t="shared" si="1177"/>
        <v>1.0427528675703858E-2</v>
      </c>
      <c r="EN189" s="515">
        <f t="shared" si="1177"/>
        <v>1.4409221902017291E-2</v>
      </c>
      <c r="EO189" s="515">
        <f t="shared" si="1177"/>
        <v>1.8217306441119064E-2</v>
      </c>
      <c r="EP189" s="515">
        <f t="shared" si="1177"/>
        <v>1.9607843137254902E-2</v>
      </c>
      <c r="EQ189" s="515">
        <f t="shared" ref="EQ189:FN189" si="1178">EQ111/EQ$109</f>
        <v>2.0872865275142316E-2</v>
      </c>
      <c r="ER189" s="515">
        <f t="shared" si="1178"/>
        <v>1.9367701509541441E-2</v>
      </c>
      <c r="ES189" s="515">
        <f t="shared" si="1178"/>
        <v>1.7370228236719853E-2</v>
      </c>
      <c r="ET189" s="515">
        <f t="shared" si="1178"/>
        <v>4.8275862068965517E-2</v>
      </c>
      <c r="EU189" s="515">
        <f t="shared" si="1178"/>
        <v>2.851762173796072E-2</v>
      </c>
      <c r="EV189" s="515">
        <f t="shared" si="1178"/>
        <v>6.263406263406264E-2</v>
      </c>
      <c r="EW189" s="515">
        <f t="shared" si="1178"/>
        <v>0.12272627657243042</v>
      </c>
      <c r="EX189" s="515">
        <f t="shared" si="1178"/>
        <v>0.10843812648077274</v>
      </c>
      <c r="EY189" s="515">
        <f t="shared" si="1178"/>
        <v>0.16790171606864274</v>
      </c>
      <c r="EZ189" s="515">
        <f t="shared" si="1178"/>
        <v>0.13217821782178218</v>
      </c>
      <c r="FA189" s="515">
        <f t="shared" si="1178"/>
        <v>0.15217748562037797</v>
      </c>
      <c r="FB189" s="515">
        <f t="shared" si="1178"/>
        <v>0.13907178416572988</v>
      </c>
      <c r="FC189" s="515">
        <f t="shared" si="1178"/>
        <v>0.20193548387096774</v>
      </c>
      <c r="FD189" s="515">
        <f t="shared" si="1178"/>
        <v>0.12822892498066513</v>
      </c>
      <c r="FE189" s="515">
        <f t="shared" si="1178"/>
        <v>0.15837531486146095</v>
      </c>
      <c r="FF189" s="515">
        <f t="shared" si="1178"/>
        <v>0.15088168373151309</v>
      </c>
      <c r="FG189" s="515">
        <f t="shared" si="1178"/>
        <v>0.17775196049956432</v>
      </c>
      <c r="FH189" s="515">
        <f t="shared" si="1178"/>
        <v>0.15676278476979449</v>
      </c>
      <c r="FI189" s="515">
        <f t="shared" si="1178"/>
        <v>0.13632378725891292</v>
      </c>
      <c r="FJ189" s="515">
        <f t="shared" si="1178"/>
        <v>0.18427663661888577</v>
      </c>
      <c r="FK189" s="515">
        <f t="shared" si="1178"/>
        <v>0.15086137497987442</v>
      </c>
      <c r="FL189" s="515">
        <f t="shared" si="1178"/>
        <v>0.17132982225148125</v>
      </c>
      <c r="FM189" s="515">
        <f t="shared" si="1178"/>
        <v>0.14812775330396477</v>
      </c>
      <c r="FN189" s="515">
        <f t="shared" si="1178"/>
        <v>0.15470171890798787</v>
      </c>
      <c r="FO189" s="515">
        <f t="shared" ref="FO189:FP189" si="1179">FO111/FO$109</f>
        <v>0.20938516338857055</v>
      </c>
      <c r="FP189" s="515">
        <f t="shared" si="1179"/>
        <v>0.14614515673538547</v>
      </c>
      <c r="FQ189" s="515">
        <f t="shared" ref="FQ189:FR189" si="1180">FQ111/FQ$109</f>
        <v>0.16202496913156811</v>
      </c>
      <c r="FR189" s="515">
        <f t="shared" si="1180"/>
        <v>0.15804673142557102</v>
      </c>
      <c r="FS189" s="515">
        <f t="shared" ref="FS189:FX189" si="1181">FS111/FS$109</f>
        <v>0.18665811417575368</v>
      </c>
      <c r="FT189" s="515">
        <f t="shared" si="1181"/>
        <v>0.15240050536955149</v>
      </c>
      <c r="FU189" s="515">
        <f t="shared" si="1181"/>
        <v>0.16308579668348955</v>
      </c>
      <c r="FV189" s="515">
        <f t="shared" si="1181"/>
        <v>0.1615536862939139</v>
      </c>
      <c r="FW189" s="515">
        <f t="shared" si="1181"/>
        <v>0.16023275617371557</v>
      </c>
      <c r="FX189" s="515">
        <f t="shared" si="1181"/>
        <v>0.16134952004517222</v>
      </c>
      <c r="FY189" s="515">
        <f t="shared" ref="FY189:FZ189" si="1182">FY111/FY$109</f>
        <v>0.1255187885586091</v>
      </c>
      <c r="FZ189" s="515">
        <f t="shared" si="1182"/>
        <v>0.13377876763177432</v>
      </c>
      <c r="GA189" s="515">
        <f t="shared" ref="GA189:GB189" si="1183">GA111/GA$109</f>
        <v>0.22487122884473879</v>
      </c>
      <c r="GB189" s="515">
        <f t="shared" si="1183"/>
        <v>0.14683847767455799</v>
      </c>
      <c r="GC189" s="515">
        <f t="shared" ref="GC189:GD189" si="1184">GC111/GC$109</f>
        <v>0.1206896551724138</v>
      </c>
      <c r="GD189" s="515">
        <f t="shared" si="1184"/>
        <v>0.11368939590355198</v>
      </c>
      <c r="GE189" s="515">
        <f t="shared" ref="GE189" si="1185">GE111/GE$109</f>
        <v>0.15876258572887786</v>
      </c>
      <c r="GF189" s="515"/>
      <c r="GG189" s="515"/>
    </row>
    <row r="190" spans="2:189">
      <c r="B190" s="313"/>
      <c r="C190" s="313"/>
      <c r="D190" s="646" t="s">
        <v>433</v>
      </c>
      <c r="E190" s="2" t="s">
        <v>439</v>
      </c>
      <c r="F190" s="643">
        <f>F114/F$109</f>
        <v>0.31964191679831488</v>
      </c>
      <c r="G190" s="643">
        <f t="shared" ref="G190:BR190" si="1186">G114/G$109</f>
        <v>0.32385661310259578</v>
      </c>
      <c r="H190" s="643">
        <f t="shared" si="1186"/>
        <v>0.32851758793969849</v>
      </c>
      <c r="I190" s="643">
        <f t="shared" si="1186"/>
        <v>0.35956714215445157</v>
      </c>
      <c r="J190" s="643">
        <f t="shared" si="1186"/>
        <v>0.31469152241455839</v>
      </c>
      <c r="K190" s="643">
        <f t="shared" si="1186"/>
        <v>0.26030255607720398</v>
      </c>
      <c r="L190" s="643">
        <f t="shared" si="1186"/>
        <v>0.26037735849056604</v>
      </c>
      <c r="M190" s="643">
        <f t="shared" si="1186"/>
        <v>0.27591706539074962</v>
      </c>
      <c r="N190" s="643">
        <f t="shared" si="1186"/>
        <v>0.30805687203791471</v>
      </c>
      <c r="O190" s="643">
        <f t="shared" si="1186"/>
        <v>0.25959978366684694</v>
      </c>
      <c r="P190" s="643">
        <f t="shared" si="1186"/>
        <v>0.30116580310880831</v>
      </c>
      <c r="Q190" s="643">
        <f t="shared" si="1186"/>
        <v>0.23226135783563043</v>
      </c>
      <c r="R190" s="643">
        <f t="shared" si="1186"/>
        <v>0.28249141736145167</v>
      </c>
      <c r="S190" s="643">
        <f t="shared" si="1186"/>
        <v>0.29449648711943793</v>
      </c>
      <c r="T190" s="643">
        <f t="shared" si="1186"/>
        <v>0.27147766323024053</v>
      </c>
      <c r="U190" s="643">
        <f t="shared" si="1186"/>
        <v>0.29869502174963752</v>
      </c>
      <c r="V190" s="643">
        <f t="shared" si="1186"/>
        <v>0.33917104495037947</v>
      </c>
      <c r="W190" s="643">
        <f t="shared" si="1186"/>
        <v>0.37774594078319007</v>
      </c>
      <c r="X190" s="643">
        <f t="shared" si="1186"/>
        <v>0.34069020866773675</v>
      </c>
      <c r="Y190" s="643">
        <f t="shared" si="1186"/>
        <v>0.31089882761615284</v>
      </c>
      <c r="Z190" s="643">
        <f t="shared" si="1186"/>
        <v>0.36548442906574397</v>
      </c>
      <c r="AA190" s="643">
        <f t="shared" si="1186"/>
        <v>0.28749513050253211</v>
      </c>
      <c r="AB190" s="643">
        <f t="shared" si="1186"/>
        <v>0.32203389830508472</v>
      </c>
      <c r="AC190" s="643">
        <f t="shared" si="1186"/>
        <v>0.28864188954498088</v>
      </c>
      <c r="AD190" s="643">
        <f t="shared" si="1186"/>
        <v>0.31721400216528328</v>
      </c>
      <c r="AE190" s="643">
        <f t="shared" si="1186"/>
        <v>0.31045172719220548</v>
      </c>
      <c r="AF190" s="643">
        <f t="shared" si="1186"/>
        <v>0.33493782591255516</v>
      </c>
      <c r="AG190" s="643">
        <f t="shared" si="1186"/>
        <v>0.28186570164857255</v>
      </c>
      <c r="AH190" s="643">
        <f t="shared" si="1186"/>
        <v>0.35728704077513118</v>
      </c>
      <c r="AI190" s="643">
        <f t="shared" si="1186"/>
        <v>0.32170846394984326</v>
      </c>
      <c r="AJ190" s="643">
        <f t="shared" si="1186"/>
        <v>0.32531155994843147</v>
      </c>
      <c r="AK190" s="643">
        <f t="shared" si="1186"/>
        <v>0.36893555394641558</v>
      </c>
      <c r="AL190" s="643">
        <f t="shared" si="1186"/>
        <v>0.3838532110091743</v>
      </c>
      <c r="AM190" s="643">
        <f t="shared" si="1186"/>
        <v>0.27003658131027602</v>
      </c>
      <c r="AN190" s="643">
        <f t="shared" si="1186"/>
        <v>0.32736044107512063</v>
      </c>
      <c r="AO190" s="643">
        <f t="shared" si="1186"/>
        <v>0.269786432160804</v>
      </c>
      <c r="AP190" s="643">
        <f t="shared" si="1186"/>
        <v>0.33333333333333331</v>
      </c>
      <c r="AQ190" s="643">
        <f t="shared" si="1186"/>
        <v>0.26112981668537222</v>
      </c>
      <c r="AR190" s="643">
        <f t="shared" si="1186"/>
        <v>0.32726150046310587</v>
      </c>
      <c r="AS190" s="643">
        <f t="shared" si="1186"/>
        <v>0.29409607627429407</v>
      </c>
      <c r="AT190" s="643">
        <f t="shared" si="1186"/>
        <v>0.31003526771401091</v>
      </c>
      <c r="AU190" s="643">
        <f t="shared" si="1186"/>
        <v>0.30534351145038169</v>
      </c>
      <c r="AV190" s="643">
        <f t="shared" si="1186"/>
        <v>0.33522525718339835</v>
      </c>
      <c r="AW190" s="643">
        <f t="shared" si="1186"/>
        <v>0.38080959520239882</v>
      </c>
      <c r="AX190" s="643">
        <f t="shared" si="1186"/>
        <v>0.39712746858168763</v>
      </c>
      <c r="AY190" s="643">
        <f t="shared" si="1186"/>
        <v>0.34039034072113794</v>
      </c>
      <c r="AZ190" s="643">
        <f t="shared" si="1186"/>
        <v>0.34960159362549803</v>
      </c>
      <c r="BA190" s="643">
        <f t="shared" si="1186"/>
        <v>0.41835205992509361</v>
      </c>
      <c r="BB190" s="643">
        <f t="shared" si="1186"/>
        <v>0.40152894066254097</v>
      </c>
      <c r="BC190" s="643">
        <f t="shared" si="1186"/>
        <v>0.32180634662327096</v>
      </c>
      <c r="BD190" s="643">
        <f t="shared" si="1186"/>
        <v>0.34036029129934842</v>
      </c>
      <c r="BE190" s="643">
        <f t="shared" si="1186"/>
        <v>0.39042024401265252</v>
      </c>
      <c r="BF190" s="643">
        <f t="shared" si="1186"/>
        <v>0.40556943948589791</v>
      </c>
      <c r="BG190" s="643">
        <f t="shared" si="1186"/>
        <v>0.42462509865824782</v>
      </c>
      <c r="BH190" s="643">
        <f t="shared" si="1186"/>
        <v>0.42980295566502463</v>
      </c>
      <c r="BI190" s="515">
        <f t="shared" si="1186"/>
        <v>0.41114180478821361</v>
      </c>
      <c r="BJ190" s="515">
        <f t="shared" si="1186"/>
        <v>0.51984797297297303</v>
      </c>
      <c r="BK190" s="515">
        <f t="shared" si="1186"/>
        <v>0.4596375617792422</v>
      </c>
      <c r="BL190" s="515">
        <f t="shared" si="1186"/>
        <v>0.57490107405313728</v>
      </c>
      <c r="BM190" s="515">
        <f t="shared" si="1186"/>
        <v>0.58469656992084429</v>
      </c>
      <c r="BN190" s="515">
        <f t="shared" si="1186"/>
        <v>0.53437500000000004</v>
      </c>
      <c r="BO190" s="752">
        <f t="shared" si="1186"/>
        <v>0.47230181470869148</v>
      </c>
      <c r="BP190" s="515">
        <f t="shared" si="1186"/>
        <v>0.51800690675875682</v>
      </c>
      <c r="BQ190" s="515">
        <f t="shared" si="1186"/>
        <v>0.53278688524590168</v>
      </c>
      <c r="BR190" s="515">
        <f t="shared" si="1186"/>
        <v>0.53505067567567566</v>
      </c>
      <c r="BS190" s="515">
        <f t="shared" ref="BS190:DJ190" si="1187">BS114/BS$109</f>
        <v>0.3972772277227723</v>
      </c>
      <c r="BT190" s="515">
        <f t="shared" si="1187"/>
        <v>0.45332094751509522</v>
      </c>
      <c r="BU190" s="515">
        <f t="shared" si="1187"/>
        <v>0.53213262382316828</v>
      </c>
      <c r="BV190" s="515">
        <f t="shared" si="1187"/>
        <v>0.5074087459342248</v>
      </c>
      <c r="BW190" s="515">
        <f t="shared" si="1187"/>
        <v>0.51664355062413314</v>
      </c>
      <c r="BX190" s="515">
        <f t="shared" si="1187"/>
        <v>0.55039047973224242</v>
      </c>
      <c r="BY190" s="515">
        <f t="shared" si="1187"/>
        <v>0.53468304015930967</v>
      </c>
      <c r="BZ190" s="515">
        <f t="shared" si="1187"/>
        <v>0.51177570093457947</v>
      </c>
      <c r="CA190" s="752">
        <f t="shared" si="1187"/>
        <v>0.32818725099601592</v>
      </c>
      <c r="CB190" s="515">
        <f t="shared" si="1187"/>
        <v>0.42544617156016118</v>
      </c>
      <c r="CC190" s="515">
        <f t="shared" si="1187"/>
        <v>0.48487057965730951</v>
      </c>
      <c r="CD190" s="515">
        <f t="shared" si="1187"/>
        <v>0.4739423666462293</v>
      </c>
      <c r="CE190" s="515">
        <f t="shared" si="1187"/>
        <v>0.51816103632207267</v>
      </c>
      <c r="CF190" s="515">
        <f t="shared" si="1187"/>
        <v>0.58467482292337414</v>
      </c>
      <c r="CG190" s="515">
        <f t="shared" si="1187"/>
        <v>0.54884123889971848</v>
      </c>
      <c r="CH190" s="515">
        <f t="shared" si="1187"/>
        <v>0.50486787204450623</v>
      </c>
      <c r="CI190" s="515">
        <f t="shared" si="1187"/>
        <v>0.44314060166417751</v>
      </c>
      <c r="CJ190" s="515">
        <f t="shared" si="1187"/>
        <v>0.54436401240951393</v>
      </c>
      <c r="CK190" s="515">
        <f t="shared" si="1187"/>
        <v>0.56622186815375419</v>
      </c>
      <c r="CL190" s="515">
        <f t="shared" si="1187"/>
        <v>0.51019999999999999</v>
      </c>
      <c r="CM190" s="515">
        <f t="shared" si="1187"/>
        <v>0.46586677699627638</v>
      </c>
      <c r="CN190" s="515">
        <f t="shared" si="1187"/>
        <v>0.45217221897525811</v>
      </c>
      <c r="CO190" s="515">
        <f t="shared" si="1187"/>
        <v>0.52752721617418352</v>
      </c>
      <c r="CP190" s="515">
        <f t="shared" si="1187"/>
        <v>0.49992220320522796</v>
      </c>
      <c r="CQ190" s="515">
        <f t="shared" si="1187"/>
        <v>0.44176776429809361</v>
      </c>
      <c r="CR190" s="515">
        <f t="shared" si="1187"/>
        <v>0.47319749216300938</v>
      </c>
      <c r="CS190" s="515">
        <f t="shared" si="1187"/>
        <v>0.49779249448123619</v>
      </c>
      <c r="CT190" s="515">
        <f t="shared" si="1187"/>
        <v>0.43765176403370948</v>
      </c>
      <c r="CU190" s="515">
        <f t="shared" si="1187"/>
        <v>0.36279826464208242</v>
      </c>
      <c r="CV190" s="515">
        <f t="shared" si="1187"/>
        <v>0.51767645221736414</v>
      </c>
      <c r="CW190" s="515">
        <f t="shared" si="1187"/>
        <v>0.45236552171095268</v>
      </c>
      <c r="CX190" s="515">
        <f t="shared" si="1187"/>
        <v>0.46750551303671034</v>
      </c>
      <c r="CY190" s="515">
        <f t="shared" si="1187"/>
        <v>0.44277854195323246</v>
      </c>
      <c r="CZ190" s="515">
        <f t="shared" si="1187"/>
        <v>0.43333783601242737</v>
      </c>
      <c r="DA190" s="515">
        <f t="shared" si="1187"/>
        <v>0.47963689892051031</v>
      </c>
      <c r="DB190" s="515">
        <f t="shared" si="1187"/>
        <v>0.44839736303705385</v>
      </c>
      <c r="DC190" s="515">
        <f t="shared" si="1187"/>
        <v>0.43168291756363175</v>
      </c>
      <c r="DD190" s="515">
        <f t="shared" si="1187"/>
        <v>0.45116759127854472</v>
      </c>
      <c r="DE190" s="515">
        <f t="shared" si="1187"/>
        <v>0.476012084592145</v>
      </c>
      <c r="DF190" s="515">
        <f t="shared" si="1187"/>
        <v>0.46904109589041099</v>
      </c>
      <c r="DG190" s="515">
        <f t="shared" si="1187"/>
        <v>0.38211073102749271</v>
      </c>
      <c r="DH190" s="515">
        <f t="shared" si="1187"/>
        <v>0.44242339443122991</v>
      </c>
      <c r="DI190" s="515">
        <f t="shared" si="1187"/>
        <v>0.45198611646741227</v>
      </c>
      <c r="DJ190" s="515">
        <f t="shared" si="1187"/>
        <v>0.49345911949685534</v>
      </c>
      <c r="DK190" s="515">
        <f t="shared" ref="DK190:EP190" si="1188">DK114/DK$109</f>
        <v>0.37636173705417103</v>
      </c>
      <c r="DL190" s="515">
        <f t="shared" si="1188"/>
        <v>0.14148033924441017</v>
      </c>
      <c r="DM190" s="515">
        <f t="shared" si="1188"/>
        <v>4.3898156277436349E-3</v>
      </c>
      <c r="DN190" s="515">
        <f t="shared" si="1188"/>
        <v>1.3458950201884253E-3</v>
      </c>
      <c r="DO190" s="515">
        <f t="shared" si="1188"/>
        <v>8.1900081900081905E-4</v>
      </c>
      <c r="DP190" s="515">
        <f t="shared" si="1188"/>
        <v>8.9047195013357077E-4</v>
      </c>
      <c r="DQ190" s="515">
        <f t="shared" si="1188"/>
        <v>2.6631158455392811E-3</v>
      </c>
      <c r="DR190" s="515">
        <f t="shared" si="1188"/>
        <v>4.0844111640571815E-3</v>
      </c>
      <c r="DS190" s="515">
        <f t="shared" si="1188"/>
        <v>1.0970927043335162E-3</v>
      </c>
      <c r="DT190" s="515">
        <f t="shared" si="1188"/>
        <v>0</v>
      </c>
      <c r="DU190" s="515">
        <f t="shared" si="1188"/>
        <v>6.8259385665529011E-3</v>
      </c>
      <c r="DV190" s="515">
        <f t="shared" si="1188"/>
        <v>1.282051282051282E-2</v>
      </c>
      <c r="DW190" s="515">
        <f t="shared" si="1188"/>
        <v>9.6700796359499436E-3</v>
      </c>
      <c r="DX190" s="515">
        <f t="shared" si="1188"/>
        <v>8.9445438282647581E-3</v>
      </c>
      <c r="DY190" s="515">
        <f t="shared" si="1188"/>
        <v>4.2016806722689074E-3</v>
      </c>
      <c r="DZ190" s="515">
        <f t="shared" si="1188"/>
        <v>1.3611615245009074E-2</v>
      </c>
      <c r="EA190" s="515">
        <f t="shared" si="1188"/>
        <v>9.5238095238095247E-3</v>
      </c>
      <c r="EB190" s="515">
        <f t="shared" si="1188"/>
        <v>1.5186915887850467E-2</v>
      </c>
      <c r="EC190" s="515">
        <f t="shared" si="1188"/>
        <v>1.5730337078651686E-2</v>
      </c>
      <c r="ED190" s="515">
        <f t="shared" si="1188"/>
        <v>1.9498607242339833E-2</v>
      </c>
      <c r="EE190" s="515">
        <f t="shared" si="1188"/>
        <v>2.5787965616045846E-2</v>
      </c>
      <c r="EF190" s="515">
        <f t="shared" si="1188"/>
        <v>6.1443932411674347E-3</v>
      </c>
      <c r="EG190" s="515">
        <f t="shared" si="1188"/>
        <v>2.4937655860349127E-3</v>
      </c>
      <c r="EH190" s="515">
        <f t="shared" si="1188"/>
        <v>3.740648379052369E-3</v>
      </c>
      <c r="EI190" s="515">
        <f t="shared" si="1188"/>
        <v>0</v>
      </c>
      <c r="EJ190" s="515">
        <f t="shared" si="1188"/>
        <v>4.3196544276457886E-3</v>
      </c>
      <c r="EK190" s="515">
        <f t="shared" si="1188"/>
        <v>1.1428571428571429E-3</v>
      </c>
      <c r="EL190" s="515">
        <f t="shared" si="1188"/>
        <v>1.2850467289719626E-2</v>
      </c>
      <c r="EM190" s="515">
        <f t="shared" si="1188"/>
        <v>0.10114702815432743</v>
      </c>
      <c r="EN190" s="515">
        <f t="shared" si="1188"/>
        <v>0.43112391930835736</v>
      </c>
      <c r="EO190" s="515">
        <f t="shared" si="1188"/>
        <v>0.61060507482108006</v>
      </c>
      <c r="EP190" s="515">
        <f t="shared" si="1188"/>
        <v>0.61889483065953654</v>
      </c>
      <c r="EQ190" s="515">
        <f t="shared" ref="EQ190:FN190" si="1189">EQ114/EQ$109</f>
        <v>0.72696605523930002</v>
      </c>
      <c r="ER190" s="515">
        <f t="shared" si="1189"/>
        <v>0.67786955283395045</v>
      </c>
      <c r="ES190" s="515">
        <f t="shared" si="1189"/>
        <v>0.746515855382751</v>
      </c>
      <c r="ET190" s="515">
        <f t="shared" si="1189"/>
        <v>0.7075050709939148</v>
      </c>
      <c r="EU190" s="515">
        <f t="shared" si="1189"/>
        <v>0.67850417002959373</v>
      </c>
      <c r="EV190" s="515">
        <f t="shared" si="1189"/>
        <v>0.6784641784641785</v>
      </c>
      <c r="EW190" s="515">
        <f t="shared" si="1189"/>
        <v>0.6050843743151435</v>
      </c>
      <c r="EX190" s="515">
        <f t="shared" si="1189"/>
        <v>0.66848915618735194</v>
      </c>
      <c r="EY190" s="515">
        <f t="shared" si="1189"/>
        <v>0.60393915756630268</v>
      </c>
      <c r="EZ190" s="515">
        <f t="shared" si="1189"/>
        <v>0.65099009900990101</v>
      </c>
      <c r="FA190" s="515">
        <f t="shared" si="1189"/>
        <v>0.63845521774856206</v>
      </c>
      <c r="FB190" s="515">
        <f t="shared" si="1189"/>
        <v>0.63754616990525137</v>
      </c>
      <c r="FC190" s="515">
        <f t="shared" si="1189"/>
        <v>0.5569354838709677</v>
      </c>
      <c r="FD190" s="515">
        <f t="shared" si="1189"/>
        <v>0.63758700696055681</v>
      </c>
      <c r="FE190" s="515">
        <f t="shared" si="1189"/>
        <v>0.60642317380352639</v>
      </c>
      <c r="FF190" s="515">
        <f t="shared" si="1189"/>
        <v>0.61305460750853247</v>
      </c>
      <c r="FG190" s="515">
        <f t="shared" si="1189"/>
        <v>0.57362765030496665</v>
      </c>
      <c r="FH190" s="515">
        <f t="shared" si="1189"/>
        <v>0.58722319579416915</v>
      </c>
      <c r="FI190" s="515">
        <f t="shared" si="1189"/>
        <v>0.6203974284044419</v>
      </c>
      <c r="FJ190" s="515">
        <f t="shared" si="1189"/>
        <v>0.56849416284912069</v>
      </c>
      <c r="FK190" s="515">
        <f t="shared" si="1189"/>
        <v>0.57011753340846882</v>
      </c>
      <c r="FL190" s="515">
        <f t="shared" si="1189"/>
        <v>0.58903884134298878</v>
      </c>
      <c r="FM190" s="515">
        <f t="shared" si="1189"/>
        <v>0.63215859030837007</v>
      </c>
      <c r="FN190" s="515">
        <f t="shared" si="1189"/>
        <v>0.59973999711107906</v>
      </c>
      <c r="FO190" s="515">
        <f t="shared" ref="FO190:FP190" si="1190">FO114/FO$109</f>
        <v>0.54003407155025551</v>
      </c>
      <c r="FP190" s="515">
        <f t="shared" si="1190"/>
        <v>0.61663371928833666</v>
      </c>
      <c r="FQ190" s="515">
        <f t="shared" ref="FQ190:FR190" si="1191">FQ114/FQ$109</f>
        <v>0.54890931540677734</v>
      </c>
      <c r="FR190" s="515">
        <f t="shared" si="1191"/>
        <v>0.61945392491467577</v>
      </c>
      <c r="FS190" s="515">
        <f t="shared" ref="FS190:FX190" si="1192">FS114/FS$109</f>
        <v>0.54249518922386142</v>
      </c>
      <c r="FT190" s="515">
        <f t="shared" si="1192"/>
        <v>0.56838281743524954</v>
      </c>
      <c r="FU190" s="515">
        <f t="shared" si="1192"/>
        <v>0.60519105984138433</v>
      </c>
      <c r="FV190" s="515">
        <f t="shared" si="1192"/>
        <v>0.63248391885205346</v>
      </c>
      <c r="FW190" s="515">
        <f t="shared" si="1192"/>
        <v>0.62489355662787394</v>
      </c>
      <c r="FX190" s="515">
        <f t="shared" si="1192"/>
        <v>0.6019198193111237</v>
      </c>
      <c r="FY190" s="515">
        <f t="shared" ref="FY190:FZ190" si="1193">FY114/FY$109</f>
        <v>0.65754346606842395</v>
      </c>
      <c r="FZ190" s="515">
        <f t="shared" si="1193"/>
        <v>0.60252412769116559</v>
      </c>
      <c r="GA190" s="515">
        <f t="shared" ref="GA190:GB190" si="1194">GA114/GA$109</f>
        <v>0.52744665194996321</v>
      </c>
      <c r="GB190" s="515">
        <f t="shared" si="1194"/>
        <v>0.60248726400958941</v>
      </c>
      <c r="GC190" s="515">
        <f t="shared" ref="GC190:GD190" si="1195">GC114/GC$109</f>
        <v>0.62771883289124664</v>
      </c>
      <c r="GD190" s="515">
        <f t="shared" si="1195"/>
        <v>0.64998703655690948</v>
      </c>
      <c r="GE190" s="515">
        <f t="shared" ref="GE190" si="1196">GE114/GE$109</f>
        <v>0.58135123303662628</v>
      </c>
      <c r="GF190" s="515"/>
      <c r="GG190" s="515"/>
    </row>
    <row r="191" spans="2:189">
      <c r="B191" s="313"/>
      <c r="C191" s="313"/>
      <c r="D191" s="185" t="s">
        <v>440</v>
      </c>
      <c r="E191" s="642"/>
      <c r="F191" s="642"/>
      <c r="G191" s="642"/>
      <c r="H191" s="642"/>
      <c r="I191" s="642"/>
      <c r="J191" s="642"/>
      <c r="K191" s="642"/>
      <c r="L191" s="642"/>
      <c r="M191" s="642"/>
      <c r="N191" s="642"/>
      <c r="O191" s="642"/>
      <c r="P191" s="642"/>
      <c r="Q191" s="642"/>
      <c r="R191" s="642"/>
      <c r="S191" s="642"/>
      <c r="T191" s="642"/>
      <c r="U191" s="642"/>
      <c r="V191" s="642"/>
      <c r="W191" s="642"/>
      <c r="X191" s="642"/>
      <c r="Y191" s="642"/>
      <c r="Z191" s="642"/>
      <c r="AA191" s="642"/>
      <c r="AB191" s="642"/>
      <c r="AC191" s="642"/>
      <c r="AD191" s="642"/>
      <c r="AE191" s="642"/>
      <c r="AF191" s="642"/>
      <c r="AG191" s="642"/>
      <c r="AH191" s="642"/>
      <c r="AI191" s="642"/>
      <c r="AJ191" s="642"/>
      <c r="AK191" s="642"/>
      <c r="AL191" s="642"/>
      <c r="AM191" s="642"/>
      <c r="AN191" s="642"/>
      <c r="AO191" s="642"/>
      <c r="AP191" s="642"/>
      <c r="AQ191" s="642"/>
      <c r="AR191" s="642"/>
      <c r="AS191" s="642"/>
      <c r="AT191" s="642"/>
      <c r="AU191" s="642"/>
      <c r="AV191" s="642"/>
      <c r="AW191" s="642"/>
      <c r="AX191" s="642"/>
      <c r="AY191" s="642"/>
      <c r="AZ191" s="642"/>
      <c r="BA191" s="642"/>
      <c r="BB191" s="642"/>
      <c r="BC191" s="642"/>
      <c r="BD191" s="642"/>
      <c r="BE191" s="642"/>
      <c r="BF191" s="642"/>
      <c r="BG191" s="642"/>
      <c r="BH191" s="642"/>
      <c r="BI191" s="489"/>
      <c r="BJ191" s="489"/>
      <c r="BK191" s="489"/>
      <c r="BL191" s="489"/>
      <c r="BM191" s="489"/>
      <c r="BN191" s="489"/>
      <c r="BO191" s="751"/>
      <c r="BP191" s="489"/>
      <c r="BQ191" s="489"/>
      <c r="BR191" s="489"/>
      <c r="BS191" s="489"/>
      <c r="BT191" s="489"/>
      <c r="BU191" s="489"/>
      <c r="BV191" s="489"/>
      <c r="BW191" s="489"/>
      <c r="BX191" s="489"/>
      <c r="BY191" s="489"/>
      <c r="BZ191" s="489"/>
      <c r="CA191" s="751"/>
      <c r="CB191" s="489"/>
      <c r="CC191" s="489"/>
      <c r="CD191" s="489"/>
      <c r="CE191" s="489"/>
      <c r="CF191" s="489"/>
      <c r="CG191" s="489"/>
      <c r="CH191" s="489"/>
      <c r="CI191" s="489"/>
      <c r="CJ191" s="489"/>
      <c r="CK191" s="489"/>
      <c r="CL191" s="489"/>
      <c r="CM191" s="489"/>
      <c r="CN191" s="489"/>
      <c r="CO191" s="489"/>
      <c r="CP191" s="489"/>
      <c r="CQ191" s="489"/>
      <c r="CR191" s="489"/>
      <c r="CS191" s="489"/>
      <c r="CT191" s="489"/>
      <c r="CU191" s="489"/>
      <c r="CV191" s="489"/>
      <c r="CW191" s="489"/>
      <c r="CX191" s="489"/>
      <c r="CY191" s="489"/>
      <c r="CZ191" s="489"/>
      <c r="DA191" s="489"/>
      <c r="DB191" s="489"/>
      <c r="DC191" s="489"/>
      <c r="DD191" s="489"/>
      <c r="DE191" s="489"/>
      <c r="DF191" s="489"/>
      <c r="DG191" s="489"/>
      <c r="DH191" s="489"/>
      <c r="DI191" s="489"/>
      <c r="DJ191" s="489"/>
      <c r="DK191" s="489"/>
      <c r="DL191" s="489"/>
      <c r="DM191" s="489"/>
      <c r="DN191" s="489"/>
      <c r="DO191" s="489"/>
      <c r="DP191" s="489"/>
      <c r="DQ191" s="489"/>
      <c r="DR191" s="489"/>
      <c r="DS191" s="489"/>
      <c r="DT191" s="489"/>
      <c r="DU191" s="489"/>
      <c r="DV191" s="489"/>
      <c r="DW191" s="489"/>
      <c r="DX191" s="489"/>
      <c r="DY191" s="489"/>
      <c r="DZ191" s="489"/>
      <c r="EA191" s="489"/>
      <c r="EB191" s="489"/>
      <c r="EC191" s="489"/>
      <c r="ED191" s="489"/>
      <c r="EE191" s="489"/>
      <c r="EF191" s="489"/>
      <c r="EG191" s="489"/>
      <c r="EH191" s="489"/>
      <c r="EI191" s="489"/>
      <c r="EJ191" s="489"/>
      <c r="EK191" s="489"/>
      <c r="EL191" s="489"/>
      <c r="EM191" s="489"/>
      <c r="EN191" s="489"/>
      <c r="EO191" s="489"/>
      <c r="EP191" s="489"/>
      <c r="EQ191" s="489"/>
      <c r="ER191" s="489"/>
      <c r="ES191" s="489"/>
      <c r="ET191" s="489"/>
      <c r="EU191" s="489"/>
      <c r="EV191" s="489"/>
      <c r="EW191" s="489"/>
      <c r="EX191" s="489"/>
      <c r="EY191" s="489"/>
      <c r="EZ191" s="489"/>
      <c r="FA191" s="489"/>
      <c r="FB191" s="489"/>
      <c r="FC191" s="489"/>
      <c r="FD191" s="489"/>
      <c r="FE191" s="489"/>
      <c r="FF191" s="489"/>
      <c r="FG191" s="489"/>
      <c r="FH191" s="489"/>
      <c r="FI191" s="489"/>
      <c r="FJ191" s="489"/>
      <c r="FK191" s="489"/>
      <c r="FL191" s="489"/>
      <c r="FM191" s="489"/>
      <c r="FN191" s="489"/>
      <c r="FO191" s="489"/>
      <c r="FP191" s="489"/>
      <c r="FQ191" s="489"/>
      <c r="FR191" s="489"/>
      <c r="FS191" s="489"/>
      <c r="FT191" s="489"/>
      <c r="FU191" s="489"/>
      <c r="FV191" s="489"/>
      <c r="FW191" s="489"/>
      <c r="FX191" s="489"/>
      <c r="FY191" s="489"/>
      <c r="FZ191" s="489"/>
      <c r="GA191" s="489"/>
      <c r="GB191" s="489"/>
      <c r="GC191" s="489"/>
      <c r="GD191" s="489"/>
      <c r="GE191" s="489"/>
      <c r="GF191" s="665"/>
      <c r="GG191" s="665"/>
    </row>
    <row r="192" spans="2:189">
      <c r="B192" s="313"/>
      <c r="C192" s="313"/>
      <c r="D192" s="319" t="s">
        <v>441</v>
      </c>
      <c r="E192" s="2" t="s">
        <v>454</v>
      </c>
      <c r="F192" s="643">
        <f t="shared" ref="F192:AK192" si="1197">F30</f>
        <v>0.15129033954869894</v>
      </c>
      <c r="G192" s="643">
        <f t="shared" si="1197"/>
        <v>0.10995989953684385</v>
      </c>
      <c r="H192" s="643">
        <f t="shared" si="1197"/>
        <v>0.11625802222097677</v>
      </c>
      <c r="I192" s="643">
        <f t="shared" si="1197"/>
        <v>0.11098177439774724</v>
      </c>
      <c r="J192" s="643">
        <f t="shared" si="1197"/>
        <v>0.10125058268406879</v>
      </c>
      <c r="K192" s="643">
        <f t="shared" si="1197"/>
        <v>0.10614692368440164</v>
      </c>
      <c r="L192" s="643">
        <f t="shared" si="1197"/>
        <v>0.12749250454139818</v>
      </c>
      <c r="M192" s="643">
        <f t="shared" si="1197"/>
        <v>0.12131187350300912</v>
      </c>
      <c r="N192" s="643">
        <f t="shared" si="1197"/>
        <v>9.5188633873830572E-2</v>
      </c>
      <c r="O192" s="643">
        <f t="shared" si="1197"/>
        <v>0.1318730747526409</v>
      </c>
      <c r="P192" s="643">
        <f t="shared" si="1197"/>
        <v>0.14343580466138578</v>
      </c>
      <c r="Q192" s="643">
        <f t="shared" si="1197"/>
        <v>0.11266113263468761</v>
      </c>
      <c r="R192" s="643">
        <f t="shared" si="1197"/>
        <v>0.16358028702192745</v>
      </c>
      <c r="S192" s="643">
        <f t="shared" si="1197"/>
        <v>0.10759311136510416</v>
      </c>
      <c r="T192" s="643">
        <f t="shared" si="1197"/>
        <v>0.11773058428349686</v>
      </c>
      <c r="U192" s="643">
        <f t="shared" si="1197"/>
        <v>0.13347665287190164</v>
      </c>
      <c r="V192" s="643">
        <f t="shared" si="1197"/>
        <v>0.14542254707747418</v>
      </c>
      <c r="W192" s="643">
        <f t="shared" si="1197"/>
        <v>9.0787567016455795E-2</v>
      </c>
      <c r="X192" s="643">
        <f t="shared" si="1197"/>
        <v>0.10369889797388064</v>
      </c>
      <c r="Y192" s="643">
        <f t="shared" si="1197"/>
        <v>0.10864224123901808</v>
      </c>
      <c r="Z192" s="643">
        <f t="shared" si="1197"/>
        <v>0.1374565496658402</v>
      </c>
      <c r="AA192" s="643">
        <f t="shared" si="1197"/>
        <v>0.10593133096265571</v>
      </c>
      <c r="AB192" s="643">
        <f t="shared" si="1197"/>
        <v>0.10704422307364701</v>
      </c>
      <c r="AC192" s="643">
        <f t="shared" si="1197"/>
        <v>7.5992163487538539E-2</v>
      </c>
      <c r="AD192" s="643">
        <f t="shared" si="1197"/>
        <v>0.1251900036405576</v>
      </c>
      <c r="AE192" s="643">
        <f t="shared" si="1197"/>
        <v>0.1104709048516543</v>
      </c>
      <c r="AF192" s="643">
        <f t="shared" si="1197"/>
        <v>0.12666358014374524</v>
      </c>
      <c r="AG192" s="643">
        <f t="shared" si="1197"/>
        <v>0.1267557121410143</v>
      </c>
      <c r="AH192" s="643">
        <f t="shared" si="1197"/>
        <v>0.11131035137001905</v>
      </c>
      <c r="AI192" s="643">
        <f t="shared" si="1197"/>
        <v>0.12129532665109267</v>
      </c>
      <c r="AJ192" s="643">
        <f t="shared" si="1197"/>
        <v>8.8895642782197762E-2</v>
      </c>
      <c r="AK192" s="643">
        <f t="shared" si="1197"/>
        <v>0.11432958487743938</v>
      </c>
      <c r="AL192" s="643">
        <f t="shared" ref="AL192:BQ192" si="1198">AL30</f>
        <v>0.11183875693740297</v>
      </c>
      <c r="AM192" s="643">
        <f t="shared" si="1198"/>
        <v>0.1038400245681584</v>
      </c>
      <c r="AN192" s="643">
        <f t="shared" si="1198"/>
        <v>9.4579097389730943E-2</v>
      </c>
      <c r="AO192" s="643">
        <f t="shared" si="1198"/>
        <v>0.10336139827350738</v>
      </c>
      <c r="AP192" s="643">
        <f t="shared" si="1198"/>
        <v>0.12185508303695372</v>
      </c>
      <c r="AQ192" s="643">
        <f t="shared" si="1198"/>
        <v>8.5603626013138451E-2</v>
      </c>
      <c r="AR192" s="643">
        <f t="shared" si="1198"/>
        <v>8.1978970358921169E-2</v>
      </c>
      <c r="AS192" s="643">
        <f t="shared" si="1198"/>
        <v>0.100543236692567</v>
      </c>
      <c r="AT192" s="643">
        <f t="shared" si="1198"/>
        <v>0.1105690606672167</v>
      </c>
      <c r="AU192" s="643">
        <f t="shared" si="1198"/>
        <v>9.2734515774585996E-2</v>
      </c>
      <c r="AV192" s="643">
        <f t="shared" si="1198"/>
        <v>0.1015506533757146</v>
      </c>
      <c r="AW192" s="643">
        <f t="shared" si="1198"/>
        <v>9.5901322550980536E-2</v>
      </c>
      <c r="AX192" s="643">
        <f t="shared" si="1198"/>
        <v>0.1151655462826538</v>
      </c>
      <c r="AY192" s="643">
        <f t="shared" si="1198"/>
        <v>9.0178705491950326E-2</v>
      </c>
      <c r="AZ192" s="643">
        <f t="shared" si="1198"/>
        <v>0.11328822617088737</v>
      </c>
      <c r="BA192" s="643">
        <f t="shared" si="1198"/>
        <v>0.10898860320526652</v>
      </c>
      <c r="BB192" s="643">
        <f t="shared" si="1198"/>
        <v>0.12197833835070741</v>
      </c>
      <c r="BC192" s="643">
        <f t="shared" si="1198"/>
        <v>0.11074720396775939</v>
      </c>
      <c r="BD192" s="643">
        <f t="shared" si="1198"/>
        <v>8.6739260246301353E-2</v>
      </c>
      <c r="BE192" s="643">
        <f t="shared" si="1198"/>
        <v>0.10962149021832522</v>
      </c>
      <c r="BF192" s="643">
        <f t="shared" si="1198"/>
        <v>0.1317996372247609</v>
      </c>
      <c r="BG192" s="643">
        <f t="shared" si="1198"/>
        <v>8.2667810087453372E-2</v>
      </c>
      <c r="BH192" s="643">
        <f t="shared" si="1198"/>
        <v>0.11474703921028853</v>
      </c>
      <c r="BI192" s="515">
        <f t="shared" si="1198"/>
        <v>0.1136112843458101</v>
      </c>
      <c r="BJ192" s="515">
        <f t="shared" si="1198"/>
        <v>8.5164988903324523E-2</v>
      </c>
      <c r="BK192" s="515">
        <f t="shared" si="1198"/>
        <v>0.14414451629119021</v>
      </c>
      <c r="BL192" s="515">
        <f t="shared" si="1198"/>
        <v>0.13640343468147328</v>
      </c>
      <c r="BM192" s="515">
        <f t="shared" si="1198"/>
        <v>9.7755414988866099E-2</v>
      </c>
      <c r="BN192" s="515">
        <f t="shared" si="1198"/>
        <v>0.12869131924033728</v>
      </c>
      <c r="BO192" s="752">
        <f t="shared" si="1198"/>
        <v>8.4833166574211027E-2</v>
      </c>
      <c r="BP192" s="515">
        <f t="shared" si="1198"/>
        <v>0.10177167599930768</v>
      </c>
      <c r="BQ192" s="515">
        <f t="shared" si="1198"/>
        <v>0.12707681704476179</v>
      </c>
      <c r="BR192" s="515">
        <f t="shared" ref="BR192:CW192" si="1199">BR30</f>
        <v>0.137415956315808</v>
      </c>
      <c r="BS192" s="515">
        <f t="shared" si="1199"/>
        <v>0.12852548676215808</v>
      </c>
      <c r="BT192" s="515">
        <f t="shared" si="1199"/>
        <v>0.1135268110094816</v>
      </c>
      <c r="BU192" s="515">
        <f t="shared" si="1199"/>
        <v>0.14628450204856908</v>
      </c>
      <c r="BV192" s="515">
        <f t="shared" si="1199"/>
        <v>9.6930177691654351E-2</v>
      </c>
      <c r="BW192" s="515">
        <f t="shared" si="1199"/>
        <v>0.1149502215621391</v>
      </c>
      <c r="BX192" s="515">
        <f t="shared" si="1199"/>
        <v>0.13239449876353815</v>
      </c>
      <c r="BY192" s="515">
        <f t="shared" si="1199"/>
        <v>0.10057973155338695</v>
      </c>
      <c r="BZ192" s="515">
        <f t="shared" si="1199"/>
        <v>9.4921985852294138E-2</v>
      </c>
      <c r="CA192" s="752">
        <f t="shared" si="1199"/>
        <v>0.10394548949789222</v>
      </c>
      <c r="CB192" s="515">
        <f t="shared" si="1199"/>
        <v>9.2041539365033259E-2</v>
      </c>
      <c r="CC192" s="515">
        <f t="shared" si="1199"/>
        <v>0.1012902550308753</v>
      </c>
      <c r="CD192" s="515">
        <f t="shared" si="1199"/>
        <v>9.8027506839837408E-2</v>
      </c>
      <c r="CE192" s="515">
        <f t="shared" si="1199"/>
        <v>8.5280341260768958E-2</v>
      </c>
      <c r="CF192" s="515">
        <f t="shared" si="1199"/>
        <v>9.8470565703402416E-2</v>
      </c>
      <c r="CG192" s="515">
        <f t="shared" si="1199"/>
        <v>0.10289206304032515</v>
      </c>
      <c r="CH192" s="515">
        <f t="shared" si="1199"/>
        <v>0.10820356127458282</v>
      </c>
      <c r="CI192" s="515">
        <f t="shared" si="1199"/>
        <v>9.6574495016916478E-2</v>
      </c>
      <c r="CJ192" s="515">
        <f t="shared" si="1199"/>
        <v>0.11758813069823318</v>
      </c>
      <c r="CK192" s="515">
        <f t="shared" si="1199"/>
        <v>0.11553085141015891</v>
      </c>
      <c r="CL192" s="515">
        <f t="shared" si="1199"/>
        <v>0.11913050771597868</v>
      </c>
      <c r="CM192" s="515">
        <f t="shared" si="1199"/>
        <v>9.7139559006475223E-2</v>
      </c>
      <c r="CN192" s="515">
        <f t="shared" si="1199"/>
        <v>9.6015490340646617E-2</v>
      </c>
      <c r="CO192" s="515">
        <f t="shared" si="1199"/>
        <v>7.2677601661543204E-2</v>
      </c>
      <c r="CP192" s="515">
        <f t="shared" si="1199"/>
        <v>0.10808125663147337</v>
      </c>
      <c r="CQ192" s="515">
        <f t="shared" si="1199"/>
        <v>0.11986418702251025</v>
      </c>
      <c r="CR192" s="515">
        <f t="shared" si="1199"/>
        <v>0.12699530660976424</v>
      </c>
      <c r="CS192" s="515">
        <f t="shared" si="1199"/>
        <v>9.6790017780389467E-2</v>
      </c>
      <c r="CT192" s="515">
        <f t="shared" si="1199"/>
        <v>0.10251402451570228</v>
      </c>
      <c r="CU192" s="515">
        <f t="shared" si="1199"/>
        <v>0.12726043571866921</v>
      </c>
      <c r="CV192" s="515">
        <f t="shared" si="1199"/>
        <v>9.7277352496935823E-2</v>
      </c>
      <c r="CW192" s="515">
        <f t="shared" si="1199"/>
        <v>0.10282645837732692</v>
      </c>
      <c r="CX192" s="515">
        <f t="shared" ref="CX192:DK192" si="1200">CX30</f>
        <v>9.7791805646248411E-2</v>
      </c>
      <c r="CY192" s="515">
        <f t="shared" si="1200"/>
        <v>0.10497297337595599</v>
      </c>
      <c r="CZ192" s="515">
        <f t="shared" si="1200"/>
        <v>9.549662597975872E-2</v>
      </c>
      <c r="DA192" s="515">
        <f t="shared" si="1200"/>
        <v>8.8208583021713971E-2</v>
      </c>
      <c r="DB192" s="515">
        <f t="shared" si="1200"/>
        <v>9.0779889638602618E-2</v>
      </c>
      <c r="DC192" s="515">
        <f t="shared" si="1200"/>
        <v>0.10447625383167089</v>
      </c>
      <c r="DD192" s="515">
        <f t="shared" si="1200"/>
        <v>0.13043190241125385</v>
      </c>
      <c r="DE192" s="515">
        <f t="shared" si="1200"/>
        <v>0.10372221218842415</v>
      </c>
      <c r="DF192" s="515">
        <f t="shared" si="1200"/>
        <v>0.13288880154998331</v>
      </c>
      <c r="DG192" s="515">
        <f t="shared" si="1200"/>
        <v>0.13635793638477225</v>
      </c>
      <c r="DH192" s="515">
        <f t="shared" si="1200"/>
        <v>0.12594370706499583</v>
      </c>
      <c r="DI192" s="515">
        <f t="shared" si="1200"/>
        <v>0.1308409421276466</v>
      </c>
      <c r="DJ192" s="515">
        <f t="shared" si="1200"/>
        <v>0.12187629574304891</v>
      </c>
      <c r="DK192" s="515">
        <f t="shared" si="1200"/>
        <v>0.10977075366582216</v>
      </c>
      <c r="DL192" s="515">
        <f t="shared" ref="DL192:EQ192" si="1201">DL30</f>
        <v>0.14248066274837989</v>
      </c>
      <c r="DM192" s="515">
        <f t="shared" si="1201"/>
        <v>0.1221197043893248</v>
      </c>
      <c r="DN192" s="515">
        <f t="shared" si="1201"/>
        <v>0.14671008280359307</v>
      </c>
      <c r="DO192" s="515">
        <f t="shared" si="1201"/>
        <v>0.10103832187739407</v>
      </c>
      <c r="DP192" s="515">
        <f t="shared" si="1201"/>
        <v>0.12230857241689085</v>
      </c>
      <c r="DQ192" s="515">
        <f t="shared" si="1201"/>
        <v>0.12728187938035904</v>
      </c>
      <c r="DR192" s="515">
        <f t="shared" si="1201"/>
        <v>0.13791078189478606</v>
      </c>
      <c r="DS192" s="515">
        <f t="shared" si="1201"/>
        <v>0.16208571399712898</v>
      </c>
      <c r="DT192" s="515">
        <f t="shared" si="1201"/>
        <v>5.6997181898319565E-2</v>
      </c>
      <c r="DU192" s="515">
        <f t="shared" si="1201"/>
        <v>0.27216284010877717</v>
      </c>
      <c r="DV192" s="515">
        <f t="shared" si="1201"/>
        <v>0.1857550940633679</v>
      </c>
      <c r="DW192" s="515">
        <f t="shared" si="1201"/>
        <v>0.14613714510869041</v>
      </c>
      <c r="DX192" s="515">
        <f t="shared" si="1201"/>
        <v>0.12786211238442183</v>
      </c>
      <c r="DY192" s="515">
        <f t="shared" si="1201"/>
        <v>7.993139532835862E-2</v>
      </c>
      <c r="DZ192" s="515">
        <f t="shared" si="1201"/>
        <v>8.5935278729452766E-2</v>
      </c>
      <c r="EA192" s="515">
        <f t="shared" si="1201"/>
        <v>7.0503571813017016E-2</v>
      </c>
      <c r="EB192" s="515">
        <f t="shared" si="1201"/>
        <v>3.4209620346729329E-2</v>
      </c>
      <c r="EC192" s="515">
        <f t="shared" si="1201"/>
        <v>0.31609121029840809</v>
      </c>
      <c r="ED192" s="515">
        <f t="shared" si="1201"/>
        <v>7.5562930633171085E-2</v>
      </c>
      <c r="EE192" s="515">
        <f t="shared" si="1201"/>
        <v>0.1802780322013896</v>
      </c>
      <c r="EF192" s="515">
        <f t="shared" si="1201"/>
        <v>5.6866647711117435E-2</v>
      </c>
      <c r="EG192" s="515">
        <f t="shared" si="1201"/>
        <v>0.17704629893345433</v>
      </c>
      <c r="EH192" s="515">
        <f t="shared" si="1201"/>
        <v>0.13109673909021116</v>
      </c>
      <c r="EI192" s="515">
        <f t="shared" si="1201"/>
        <v>0.14528741342587798</v>
      </c>
      <c r="EJ192" s="515">
        <f t="shared" si="1201"/>
        <v>0.12649862191819911</v>
      </c>
      <c r="EK192" s="515">
        <f t="shared" si="1201"/>
        <v>0.12063052390543555</v>
      </c>
      <c r="EL192" s="515">
        <f t="shared" si="1201"/>
        <v>0.12157441493851781</v>
      </c>
      <c r="EM192" s="515">
        <f t="shared" si="1201"/>
        <v>7.7277939606816837E-2</v>
      </c>
      <c r="EN192" s="515">
        <f t="shared" si="1201"/>
        <v>0.10338767763952286</v>
      </c>
      <c r="EO192" s="515">
        <f t="shared" si="1201"/>
        <v>0.14430638344751068</v>
      </c>
      <c r="EP192" s="515">
        <f t="shared" si="1201"/>
        <v>0.10814414396122106</v>
      </c>
      <c r="EQ192" s="515">
        <f t="shared" si="1201"/>
        <v>0.10438929042893455</v>
      </c>
      <c r="ER192" s="515">
        <f t="shared" ref="ER192:FN192" si="1202">ER30</f>
        <v>9.716312682928839E-2</v>
      </c>
      <c r="ES192" s="515">
        <f t="shared" si="1202"/>
        <v>9.3788445198978915E-2</v>
      </c>
      <c r="ET192" s="515">
        <f t="shared" si="1202"/>
        <v>9.3581143029385416E-2</v>
      </c>
      <c r="EU192" s="515">
        <f t="shared" si="1202"/>
        <v>0.11594237667741489</v>
      </c>
      <c r="EV192" s="515">
        <f t="shared" si="1202"/>
        <v>8.9904440953812725E-2</v>
      </c>
      <c r="EW192" s="515">
        <f t="shared" si="1202"/>
        <v>9.6982456276140716E-2</v>
      </c>
      <c r="EX192" s="515">
        <f t="shared" si="1202"/>
        <v>0.12199700989056661</v>
      </c>
      <c r="EY192" s="515">
        <f t="shared" si="1202"/>
        <v>0.1686536246315119</v>
      </c>
      <c r="EZ192" s="515">
        <f t="shared" si="1202"/>
        <v>0.11138989505017002</v>
      </c>
      <c r="FA192" s="515">
        <f t="shared" si="1202"/>
        <v>0.12703519120451781</v>
      </c>
      <c r="FB192" s="515">
        <f t="shared" si="1202"/>
        <v>0.12225919123376305</v>
      </c>
      <c r="FC192" s="515">
        <f t="shared" si="1202"/>
        <v>0.10490407653839455</v>
      </c>
      <c r="FD192" s="515">
        <f t="shared" si="1202"/>
        <v>9.2177636227602708E-2</v>
      </c>
      <c r="FE192" s="515">
        <f t="shared" si="1202"/>
        <v>0.10123185108378387</v>
      </c>
      <c r="FF192" s="515">
        <f t="shared" si="1202"/>
        <v>0.11818553585546061</v>
      </c>
      <c r="FG192" s="515">
        <f t="shared" si="1202"/>
        <v>0.13233974585537386</v>
      </c>
      <c r="FH192" s="515">
        <f t="shared" si="1202"/>
        <v>8.2928727205956884E-2</v>
      </c>
      <c r="FI192" s="515">
        <f t="shared" si="1202"/>
        <v>0.13500000000000001</v>
      </c>
      <c r="FJ192" s="515">
        <f t="shared" si="1202"/>
        <v>0.11700000000000001</v>
      </c>
      <c r="FK192" s="515">
        <f t="shared" si="1202"/>
        <v>0.10199999999999999</v>
      </c>
      <c r="FL192" s="515">
        <f t="shared" si="1202"/>
        <v>0.105</v>
      </c>
      <c r="FM192" s="515">
        <f t="shared" si="1202"/>
        <v>0.10100000000000001</v>
      </c>
      <c r="FN192" s="515">
        <f t="shared" si="1202"/>
        <v>0.10100000000000001</v>
      </c>
      <c r="FO192" s="515">
        <f t="shared" ref="FO192:FP192" si="1203">FO30</f>
        <v>0.107</v>
      </c>
      <c r="FP192" s="515">
        <f t="shared" si="1203"/>
        <v>0.11600000000000001</v>
      </c>
      <c r="FQ192" s="515">
        <f t="shared" ref="FQ192:FR192" si="1204">FQ30</f>
        <v>0.122</v>
      </c>
      <c r="FR192" s="515">
        <f t="shared" si="1204"/>
        <v>0.11600000000000001</v>
      </c>
      <c r="FS192" s="515">
        <f t="shared" ref="FS192:FT192" si="1205">FS30</f>
        <v>0.125</v>
      </c>
      <c r="FT192" s="515">
        <f t="shared" si="1205"/>
        <v>0.13200000000000001</v>
      </c>
      <c r="FU192" s="515">
        <f t="shared" ref="FU192:FV192" si="1206">FU30</f>
        <v>0.104</v>
      </c>
      <c r="FV192" s="515">
        <f t="shared" si="1206"/>
        <v>0.12</v>
      </c>
      <c r="FW192" s="515">
        <f t="shared" ref="FW192:FX192" si="1207">FW30</f>
        <v>0.13100000000000001</v>
      </c>
      <c r="FX192" s="515">
        <f t="shared" si="1207"/>
        <v>0.121</v>
      </c>
      <c r="FY192" s="515">
        <f t="shared" ref="FY192:FZ192" si="1208">FY30</f>
        <v>0.114</v>
      </c>
      <c r="FZ192" s="515">
        <f t="shared" si="1208"/>
        <v>0.10199999999999999</v>
      </c>
      <c r="GA192" s="515">
        <f t="shared" ref="GA192:GB192" si="1209">GA30</f>
        <v>0.11113506206597717</v>
      </c>
      <c r="GB192" s="515">
        <f t="shared" si="1209"/>
        <v>0.12669560896421442</v>
      </c>
      <c r="GC192" s="515">
        <f t="shared" ref="GC192:GD192" si="1210">GC30</f>
        <v>0.11423988382022193</v>
      </c>
      <c r="GD192" s="515">
        <f t="shared" si="1210"/>
        <v>0.1370831091031092</v>
      </c>
      <c r="GE192" s="515">
        <f t="shared" ref="GE192" si="1211">GE30</f>
        <v>0.15866758450027049</v>
      </c>
      <c r="GF192" s="515"/>
      <c r="GG192" s="515"/>
    </row>
    <row r="193" spans="2:189">
      <c r="B193" s="313"/>
      <c r="C193" s="313"/>
      <c r="D193" s="319" t="s">
        <v>443</v>
      </c>
      <c r="E193" s="2" t="s">
        <v>455</v>
      </c>
      <c r="F193" s="643">
        <f t="shared" ref="F193:AK193" si="1212">F83</f>
        <v>0.1573362231127832</v>
      </c>
      <c r="G193" s="643">
        <f t="shared" si="1212"/>
        <v>0.13103639847645235</v>
      </c>
      <c r="H193" s="643">
        <f t="shared" si="1212"/>
        <v>0.14200072981285514</v>
      </c>
      <c r="I193" s="643">
        <f t="shared" si="1212"/>
        <v>0.14301263384639931</v>
      </c>
      <c r="J193" s="643">
        <f t="shared" si="1212"/>
        <v>0.12287011596694494</v>
      </c>
      <c r="K193" s="643">
        <f t="shared" si="1212"/>
        <v>0.12658104490013644</v>
      </c>
      <c r="L193" s="643">
        <f t="shared" si="1212"/>
        <v>0.14033293750274883</v>
      </c>
      <c r="M193" s="643">
        <f t="shared" si="1212"/>
        <v>0.13981181717706204</v>
      </c>
      <c r="N193" s="643">
        <f t="shared" si="1212"/>
        <v>8.3176882773994029E-2</v>
      </c>
      <c r="O193" s="643">
        <f t="shared" si="1212"/>
        <v>0.13098196559719003</v>
      </c>
      <c r="P193" s="643">
        <f t="shared" si="1212"/>
        <v>0.18167266125608203</v>
      </c>
      <c r="Q193" s="643">
        <f t="shared" si="1212"/>
        <v>0.12894235706949675</v>
      </c>
      <c r="R193" s="643">
        <f t="shared" si="1212"/>
        <v>0.18893642372541869</v>
      </c>
      <c r="S193" s="643">
        <f t="shared" si="1212"/>
        <v>0.11530913129224347</v>
      </c>
      <c r="T193" s="643">
        <f t="shared" si="1212"/>
        <v>0.13261832948590493</v>
      </c>
      <c r="U193" s="643">
        <f t="shared" si="1212"/>
        <v>0.15441926608340806</v>
      </c>
      <c r="V193" s="643">
        <f t="shared" si="1212"/>
        <v>0.16076279596061194</v>
      </c>
      <c r="W193" s="643">
        <f t="shared" si="1212"/>
        <v>9.2254572266081608E-2</v>
      </c>
      <c r="X193" s="643">
        <f t="shared" si="1212"/>
        <v>0.118816550725934</v>
      </c>
      <c r="Y193" s="643">
        <f t="shared" si="1212"/>
        <v>0.13364562595151658</v>
      </c>
      <c r="Z193" s="643">
        <f t="shared" si="1212"/>
        <v>0.15353953488372094</v>
      </c>
      <c r="AA193" s="643">
        <f t="shared" si="1212"/>
        <v>0.12440402482519297</v>
      </c>
      <c r="AB193" s="643">
        <f t="shared" si="1212"/>
        <v>0.10884364117033987</v>
      </c>
      <c r="AC193" s="643">
        <f t="shared" si="1212"/>
        <v>8.8471344402785215E-2</v>
      </c>
      <c r="AD193" s="643">
        <f t="shared" si="1212"/>
        <v>0.14677305519045547</v>
      </c>
      <c r="AE193" s="643">
        <f t="shared" si="1212"/>
        <v>0.12621846025716205</v>
      </c>
      <c r="AF193" s="643">
        <f t="shared" si="1212"/>
        <v>0.15970774287026893</v>
      </c>
      <c r="AG193" s="643">
        <f t="shared" si="1212"/>
        <v>0.14163912727710284</v>
      </c>
      <c r="AH193" s="643">
        <f t="shared" si="1212"/>
        <v>0.15407827139319233</v>
      </c>
      <c r="AI193" s="643">
        <f t="shared" si="1212"/>
        <v>0.15485029080203919</v>
      </c>
      <c r="AJ193" s="643">
        <f t="shared" si="1212"/>
        <v>0.11618921080817256</v>
      </c>
      <c r="AK193" s="643">
        <f t="shared" si="1212"/>
        <v>0.13165356183454577</v>
      </c>
      <c r="AL193" s="643">
        <f t="shared" ref="AL193:BQ193" si="1213">AL83</f>
        <v>0.13761076836791925</v>
      </c>
      <c r="AM193" s="643">
        <f t="shared" si="1213"/>
        <v>0.12701351187164681</v>
      </c>
      <c r="AN193" s="643">
        <f t="shared" si="1213"/>
        <v>0.10756091755569529</v>
      </c>
      <c r="AO193" s="643">
        <f t="shared" si="1213"/>
        <v>0.12432523375191512</v>
      </c>
      <c r="AP193" s="643">
        <f t="shared" si="1213"/>
        <v>0.15812081618304061</v>
      </c>
      <c r="AQ193" s="643">
        <f t="shared" si="1213"/>
        <v>9.1713841796915926E-2</v>
      </c>
      <c r="AR193" s="643">
        <f t="shared" si="1213"/>
        <v>9.5572385668511506E-2</v>
      </c>
      <c r="AS193" s="643">
        <f t="shared" si="1213"/>
        <v>0.11321830791387671</v>
      </c>
      <c r="AT193" s="643">
        <f t="shared" si="1213"/>
        <v>0.13992830282585714</v>
      </c>
      <c r="AU193" s="643">
        <f t="shared" si="1213"/>
        <v>0.11064803208838996</v>
      </c>
      <c r="AV193" s="643">
        <f t="shared" si="1213"/>
        <v>0.1027582506945013</v>
      </c>
      <c r="AW193" s="643">
        <f t="shared" si="1213"/>
        <v>0.11916146628578839</v>
      </c>
      <c r="AX193" s="643">
        <f t="shared" si="1213"/>
        <v>0.13449207967506538</v>
      </c>
      <c r="AY193" s="643">
        <f t="shared" si="1213"/>
        <v>0.10152699432682114</v>
      </c>
      <c r="AZ193" s="643">
        <f t="shared" si="1213"/>
        <v>0.13938984864501869</v>
      </c>
      <c r="BA193" s="643">
        <f t="shared" si="1213"/>
        <v>0.13021790707376291</v>
      </c>
      <c r="BB193" s="643">
        <f t="shared" si="1213"/>
        <v>0.15018428572290157</v>
      </c>
      <c r="BC193" s="643">
        <f t="shared" si="1213"/>
        <v>0.12217447984668892</v>
      </c>
      <c r="BD193" s="643">
        <f t="shared" si="1213"/>
        <v>9.581883519860733E-2</v>
      </c>
      <c r="BE193" s="643">
        <f t="shared" si="1213"/>
        <v>0.12067490402897853</v>
      </c>
      <c r="BF193" s="643">
        <f t="shared" si="1213"/>
        <v>0.154665492380897</v>
      </c>
      <c r="BG193" s="643">
        <f t="shared" si="1213"/>
        <v>0.12870359943561466</v>
      </c>
      <c r="BH193" s="643">
        <f t="shared" si="1213"/>
        <v>0.12805838427737498</v>
      </c>
      <c r="BI193" s="515">
        <f t="shared" si="1213"/>
        <v>0.15938557701857378</v>
      </c>
      <c r="BJ193" s="515">
        <f t="shared" si="1213"/>
        <v>0.11903660388609683</v>
      </c>
      <c r="BK193" s="515">
        <f t="shared" si="1213"/>
        <v>0.20039744718556082</v>
      </c>
      <c r="BL193" s="515">
        <f t="shared" si="1213"/>
        <v>0.16922010896160886</v>
      </c>
      <c r="BM193" s="515">
        <f t="shared" si="1213"/>
        <v>0.12177998915779563</v>
      </c>
      <c r="BN193" s="515">
        <f t="shared" si="1213"/>
        <v>0.18574252589979695</v>
      </c>
      <c r="BO193" s="752">
        <f t="shared" si="1213"/>
        <v>8.6413901038584734E-2</v>
      </c>
      <c r="BP193" s="515">
        <f t="shared" si="1213"/>
        <v>0.14662930091678811</v>
      </c>
      <c r="BQ193" s="515">
        <f t="shared" si="1213"/>
        <v>0.15326284887684716</v>
      </c>
      <c r="BR193" s="515">
        <f t="shared" ref="BR193:CW193" si="1214">BR83</f>
        <v>0.15598598037661621</v>
      </c>
      <c r="BS193" s="515">
        <f t="shared" si="1214"/>
        <v>0.14577429702667888</v>
      </c>
      <c r="BT193" s="515">
        <f t="shared" si="1214"/>
        <v>0.12959631278003333</v>
      </c>
      <c r="BU193" s="515">
        <f t="shared" si="1214"/>
        <v>0.14006485215334519</v>
      </c>
      <c r="BV193" s="515">
        <f t="shared" si="1214"/>
        <v>9.1210723600694182E-2</v>
      </c>
      <c r="BW193" s="515">
        <f t="shared" si="1214"/>
        <v>0.129314569807784</v>
      </c>
      <c r="BX193" s="515">
        <f t="shared" si="1214"/>
        <v>0.13594386929099153</v>
      </c>
      <c r="BY193" s="515">
        <f t="shared" si="1214"/>
        <v>0.10633259840404613</v>
      </c>
      <c r="BZ193" s="515">
        <f t="shared" si="1214"/>
        <v>0.11422903380462994</v>
      </c>
      <c r="CA193" s="752">
        <f t="shared" si="1214"/>
        <v>0.11021043872499491</v>
      </c>
      <c r="CB193" s="515">
        <f t="shared" si="1214"/>
        <v>0.10232840698905747</v>
      </c>
      <c r="CC193" s="515">
        <f t="shared" si="1214"/>
        <v>9.9208670562521611E-2</v>
      </c>
      <c r="CD193" s="515">
        <f t="shared" si="1214"/>
        <v>0.13778798813330642</v>
      </c>
      <c r="CE193" s="515">
        <f t="shared" si="1214"/>
        <v>0.10030510046701525</v>
      </c>
      <c r="CF193" s="515">
        <f t="shared" si="1214"/>
        <v>9.536510000944641E-2</v>
      </c>
      <c r="CG193" s="515">
        <f t="shared" si="1214"/>
        <v>9.1747191534546912E-2</v>
      </c>
      <c r="CH193" s="515">
        <f t="shared" si="1214"/>
        <v>0.12021792391391906</v>
      </c>
      <c r="CI193" s="515">
        <f t="shared" si="1214"/>
        <v>0.10074414734369654</v>
      </c>
      <c r="CJ193" s="515">
        <f t="shared" si="1214"/>
        <v>0.11837181816744478</v>
      </c>
      <c r="CK193" s="515">
        <f t="shared" si="1214"/>
        <v>0.11372058815717803</v>
      </c>
      <c r="CL193" s="515">
        <f t="shared" si="1214"/>
        <v>0.11841884073464272</v>
      </c>
      <c r="CM193" s="515">
        <f t="shared" si="1214"/>
        <v>9.2603555017383432E-2</v>
      </c>
      <c r="CN193" s="515">
        <f t="shared" si="1214"/>
        <v>0.1077489423811311</v>
      </c>
      <c r="CO193" s="515">
        <f t="shared" si="1214"/>
        <v>0.10155650049313725</v>
      </c>
      <c r="CP193" s="515">
        <f t="shared" si="1214"/>
        <v>0.11863011575543064</v>
      </c>
      <c r="CQ193" s="515">
        <f t="shared" si="1214"/>
        <v>0.1105041076021218</v>
      </c>
      <c r="CR193" s="515">
        <f t="shared" si="1214"/>
        <v>0.14446134711543412</v>
      </c>
      <c r="CS193" s="515">
        <f t="shared" si="1214"/>
        <v>9.5501396907631805E-2</v>
      </c>
      <c r="CT193" s="515">
        <f t="shared" si="1214"/>
        <v>0.10419402729093413</v>
      </c>
      <c r="CU193" s="515">
        <f t="shared" si="1214"/>
        <v>0.15107605377889013</v>
      </c>
      <c r="CV193" s="515">
        <f t="shared" si="1214"/>
        <v>0.10378578505470266</v>
      </c>
      <c r="CW193" s="515">
        <f t="shared" si="1214"/>
        <v>0.11385212394108983</v>
      </c>
      <c r="CX193" s="515">
        <f t="shared" ref="CX193:DK193" si="1215">CX83</f>
        <v>0.10357894628460199</v>
      </c>
      <c r="CY193" s="515">
        <f t="shared" si="1215"/>
        <v>9.7259188077322326E-2</v>
      </c>
      <c r="CZ193" s="515">
        <f t="shared" si="1215"/>
        <v>8.9273059249339148E-2</v>
      </c>
      <c r="DA193" s="515">
        <f t="shared" si="1215"/>
        <v>9.5508617064600024E-2</v>
      </c>
      <c r="DB193" s="515">
        <f t="shared" si="1215"/>
        <v>0.10311944309667936</v>
      </c>
      <c r="DC193" s="515">
        <f t="shared" si="1215"/>
        <v>8.549170044103778E-2</v>
      </c>
      <c r="DD193" s="515">
        <f t="shared" si="1215"/>
        <v>0.12308895369955716</v>
      </c>
      <c r="DE193" s="515">
        <f t="shared" si="1215"/>
        <v>7.9413795793725844E-2</v>
      </c>
      <c r="DF193" s="515">
        <f t="shared" si="1215"/>
        <v>0.11452765257497641</v>
      </c>
      <c r="DG193" s="515">
        <f t="shared" si="1215"/>
        <v>0.13638493494383472</v>
      </c>
      <c r="DH193" s="515">
        <f t="shared" si="1215"/>
        <v>0.13028060474958675</v>
      </c>
      <c r="DI193" s="515">
        <f t="shared" si="1215"/>
        <v>0.10061983855240078</v>
      </c>
      <c r="DJ193" s="515">
        <f t="shared" si="1215"/>
        <v>0.10239635642702986</v>
      </c>
      <c r="DK193" s="515">
        <f t="shared" si="1215"/>
        <v>0.13943542552227395</v>
      </c>
      <c r="DL193" s="515">
        <f t="shared" ref="DL193:EQ193" si="1216">DL83</f>
        <v>0.17854825815806111</v>
      </c>
      <c r="DM193" s="515">
        <f t="shared" si="1216"/>
        <v>0.12088947403687826</v>
      </c>
      <c r="DN193" s="515">
        <f t="shared" si="1216"/>
        <v>0.15942235892560655</v>
      </c>
      <c r="DO193" s="515">
        <f t="shared" si="1216"/>
        <v>0.11452031295601672</v>
      </c>
      <c r="DP193" s="515">
        <f t="shared" si="1216"/>
        <v>0.15396977291178685</v>
      </c>
      <c r="DQ193" s="515">
        <f t="shared" si="1216"/>
        <v>0.16313295543757447</v>
      </c>
      <c r="DR193" s="515">
        <f t="shared" si="1216"/>
        <v>0.1599353712897329</v>
      </c>
      <c r="DS193" s="515">
        <f t="shared" si="1216"/>
        <v>0.20482957970508156</v>
      </c>
      <c r="DT193" s="515">
        <f t="shared" si="1216"/>
        <v>1.6383619900018315E-2</v>
      </c>
      <c r="DU193" s="515">
        <f t="shared" si="1216"/>
        <v>0.36482037378588039</v>
      </c>
      <c r="DV193" s="515">
        <f t="shared" si="1216"/>
        <v>0.25988800260300798</v>
      </c>
      <c r="DW193" s="515">
        <f t="shared" si="1216"/>
        <v>0.14038935849672712</v>
      </c>
      <c r="DX193" s="515">
        <f t="shared" si="1216"/>
        <v>8.7483938562032251E-2</v>
      </c>
      <c r="DY193" s="515">
        <f t="shared" si="1216"/>
        <v>7.1488687911763105E-2</v>
      </c>
      <c r="DZ193" s="515">
        <f t="shared" si="1216"/>
        <v>7.5276619344939011E-2</v>
      </c>
      <c r="EA193" s="515">
        <f t="shared" si="1216"/>
        <v>9.0342210957069652E-2</v>
      </c>
      <c r="EB193" s="515">
        <f t="shared" si="1216"/>
        <v>-5.8965025291921893E-4</v>
      </c>
      <c r="EC193" s="515">
        <f t="shared" si="1216"/>
        <v>0.36324543569560985</v>
      </c>
      <c r="ED193" s="515">
        <f t="shared" si="1216"/>
        <v>9.8709234859684653E-3</v>
      </c>
      <c r="EE193" s="515">
        <f t="shared" si="1216"/>
        <v>0.19797856338437986</v>
      </c>
      <c r="EF193" s="515">
        <f t="shared" si="1216"/>
        <v>4.2240651948818958E-2</v>
      </c>
      <c r="EG193" s="515">
        <f t="shared" si="1216"/>
        <v>0.1857639519826467</v>
      </c>
      <c r="EH193" s="515">
        <f t="shared" si="1216"/>
        <v>9.5391236387775205E-2</v>
      </c>
      <c r="EI193" s="515">
        <f t="shared" si="1216"/>
        <v>0.10198855237758482</v>
      </c>
      <c r="EJ193" s="515">
        <f t="shared" si="1216"/>
        <v>9.7002900415269475E-2</v>
      </c>
      <c r="EK193" s="515">
        <f t="shared" si="1216"/>
        <v>9.1471757219165159E-2</v>
      </c>
      <c r="EL193" s="515">
        <f t="shared" si="1216"/>
        <v>7.7394225248914428E-2</v>
      </c>
      <c r="EM193" s="515">
        <f t="shared" si="1216"/>
        <v>6.9337575558375428E-2</v>
      </c>
      <c r="EN193" s="515">
        <f t="shared" si="1216"/>
        <v>8.9024781058822972E-2</v>
      </c>
      <c r="EO193" s="515">
        <f t="shared" si="1216"/>
        <v>0.16705317011711338</v>
      </c>
      <c r="EP193" s="515">
        <f t="shared" si="1216"/>
        <v>8.9486244846471996E-2</v>
      </c>
      <c r="EQ193" s="515">
        <f t="shared" si="1216"/>
        <v>8.3500336551744214E-2</v>
      </c>
      <c r="ER193" s="515">
        <f t="shared" ref="ER193:FN193" si="1217">ER83</f>
        <v>0.1047863750262131</v>
      </c>
      <c r="ES193" s="515">
        <f t="shared" si="1217"/>
        <v>8.3480998254929856E-2</v>
      </c>
      <c r="ET193" s="515">
        <f t="shared" si="1217"/>
        <v>0.12029416227016533</v>
      </c>
      <c r="EU193" s="515">
        <f t="shared" si="1217"/>
        <v>0.12961537443026577</v>
      </c>
      <c r="EV193" s="515">
        <f t="shared" si="1217"/>
        <v>5.6344366293779799E-2</v>
      </c>
      <c r="EW193" s="515">
        <f t="shared" si="1217"/>
        <v>8.8367902932908499E-2</v>
      </c>
      <c r="EX193" s="515">
        <f t="shared" si="1217"/>
        <v>0.13755533322404367</v>
      </c>
      <c r="EY193" s="515">
        <f t="shared" si="1217"/>
        <v>0.2244136721329551</v>
      </c>
      <c r="EZ193" s="515">
        <f t="shared" si="1217"/>
        <v>0.11138915845816116</v>
      </c>
      <c r="FA193" s="515">
        <f t="shared" si="1217"/>
        <v>0.14988257017951448</v>
      </c>
      <c r="FB193" s="515">
        <f t="shared" si="1217"/>
        <v>0.14055178816739938</v>
      </c>
      <c r="FC193" s="515">
        <f t="shared" si="1217"/>
        <v>0.10163220934765603</v>
      </c>
      <c r="FD193" s="515">
        <f t="shared" si="1217"/>
        <v>0.10826409300947164</v>
      </c>
      <c r="FE193" s="515">
        <f t="shared" si="1217"/>
        <v>0.11421570879236781</v>
      </c>
      <c r="FF193" s="515">
        <f t="shared" si="1217"/>
        <v>0.10967578515540106</v>
      </c>
      <c r="FG193" s="515">
        <f t="shared" si="1217"/>
        <v>0.16641669306217566</v>
      </c>
      <c r="FH193" s="515">
        <f t="shared" si="1217"/>
        <v>6.5586579836228814E-2</v>
      </c>
      <c r="FI193" s="515">
        <f t="shared" si="1217"/>
        <v>0.16056852505753239</v>
      </c>
      <c r="FJ193" s="515">
        <f t="shared" si="1217"/>
        <v>0.11726341700917133</v>
      </c>
      <c r="FK193" s="515">
        <f t="shared" si="1217"/>
        <v>0.10085109201896925</v>
      </c>
      <c r="FL193" s="515">
        <f t="shared" si="1217"/>
        <v>0.11555105730075446</v>
      </c>
      <c r="FM193" s="515">
        <f t="shared" si="1217"/>
        <v>8.5283561702614835E-2</v>
      </c>
      <c r="FN193" s="515">
        <f t="shared" si="1217"/>
        <v>7.4517299696386319E-2</v>
      </c>
      <c r="FO193" s="515">
        <f t="shared" ref="FO193:FP193" si="1218">FO83</f>
        <v>0.12490687106961175</v>
      </c>
      <c r="FP193" s="515">
        <f t="shared" si="1218"/>
        <v>0.12800707241701101</v>
      </c>
      <c r="FQ193" s="515">
        <f t="shared" ref="FQ193:FR193" si="1219">FQ83</f>
        <v>0.128</v>
      </c>
      <c r="FR193" s="515">
        <f t="shared" si="1219"/>
        <v>0.125</v>
      </c>
      <c r="FS193" s="515">
        <f t="shared" ref="FS193:FT193" si="1220">FS83</f>
        <v>0.129</v>
      </c>
      <c r="FT193" s="515">
        <f t="shared" si="1220"/>
        <v>0.14599999999999999</v>
      </c>
      <c r="FU193" s="515">
        <f t="shared" ref="FU193:FV193" si="1221">FU83</f>
        <v>0.106</v>
      </c>
      <c r="FV193" s="515">
        <f t="shared" si="1221"/>
        <v>0.115</v>
      </c>
      <c r="FW193" s="515">
        <f t="shared" ref="FW193:FX193" si="1222">FW83</f>
        <v>0.14599999999999999</v>
      </c>
      <c r="FX193" s="515">
        <f t="shared" si="1222"/>
        <v>0.14099999999999999</v>
      </c>
      <c r="FY193" s="515">
        <f t="shared" ref="FY193:FZ193" si="1223">FY83</f>
        <v>0.126</v>
      </c>
      <c r="FZ193" s="515">
        <f t="shared" si="1223"/>
        <v>0.112</v>
      </c>
      <c r="GA193" s="515">
        <f t="shared" ref="GA193:GB193" si="1224">GA83</f>
        <v>8.3784739564712635E-2</v>
      </c>
      <c r="GB193" s="515">
        <f t="shared" si="1224"/>
        <v>0.11050913209403256</v>
      </c>
      <c r="GC193" s="515">
        <f t="shared" ref="GC193:GD193" si="1225">GC83</f>
        <v>0.1288679893765132</v>
      </c>
      <c r="GD193" s="515">
        <f t="shared" si="1225"/>
        <v>0.12068356847613489</v>
      </c>
      <c r="GE193" s="515">
        <f t="shared" ref="GE193" si="1226">GE83</f>
        <v>0.14740011225382574</v>
      </c>
      <c r="GF193" s="515"/>
      <c r="GG193" s="515"/>
    </row>
    <row r="194" spans="2:189">
      <c r="B194" s="313"/>
      <c r="C194" s="313"/>
      <c r="D194" s="319" t="s">
        <v>442</v>
      </c>
      <c r="E194" s="2" t="s">
        <v>442</v>
      </c>
      <c r="F194" s="643">
        <f t="shared" ref="F194:BQ194" si="1227">F106</f>
        <v>0.14181075362953235</v>
      </c>
      <c r="G194" s="643">
        <f t="shared" si="1227"/>
        <v>5.7642615782150665E-2</v>
      </c>
      <c r="H194" s="643">
        <f t="shared" si="1227"/>
        <v>5.2777545735527523E-2</v>
      </c>
      <c r="I194" s="643">
        <f t="shared" si="1227"/>
        <v>6.8933112216694306E-2</v>
      </c>
      <c r="J194" s="643">
        <f t="shared" si="1227"/>
        <v>6.0597722052067378E-2</v>
      </c>
      <c r="K194" s="643">
        <f t="shared" si="1227"/>
        <v>6.1103089806526137E-2</v>
      </c>
      <c r="L194" s="643">
        <f t="shared" si="1227"/>
        <v>0.10977864451423361</v>
      </c>
      <c r="M194" s="643">
        <f t="shared" si="1227"/>
        <v>7.9978894458406807E-2</v>
      </c>
      <c r="N194" s="643">
        <f t="shared" si="1227"/>
        <v>0.12850478925612974</v>
      </c>
      <c r="O194" s="643">
        <f t="shared" si="1227"/>
        <v>0.15409984187937656</v>
      </c>
      <c r="P194" s="643">
        <f t="shared" si="1227"/>
        <v>0.12812596480395183</v>
      </c>
      <c r="Q194" s="643">
        <f t="shared" si="1227"/>
        <v>5.9790123277104222E-2</v>
      </c>
      <c r="R194" s="643">
        <f t="shared" si="1227"/>
        <v>0.1268570744625144</v>
      </c>
      <c r="S194" s="643">
        <f t="shared" si="1227"/>
        <v>8.3513378760179488E-2</v>
      </c>
      <c r="T194" s="643">
        <f t="shared" si="1227"/>
        <v>0.12709751832421773</v>
      </c>
      <c r="U194" s="643">
        <f t="shared" si="1227"/>
        <v>9.5518115772934453E-2</v>
      </c>
      <c r="V194" s="643">
        <f t="shared" si="1227"/>
        <v>0.16722577087450025</v>
      </c>
      <c r="W194" s="643">
        <f t="shared" si="1227"/>
        <v>7.9899374847466537E-2</v>
      </c>
      <c r="X194" s="643">
        <f t="shared" si="1227"/>
        <v>6.9620018535681186E-2</v>
      </c>
      <c r="Y194" s="643">
        <f t="shared" si="1227"/>
        <v>8.1290446418778112E-2</v>
      </c>
      <c r="Z194" s="643">
        <f t="shared" si="1227"/>
        <v>7.6762668611009846E-2</v>
      </c>
      <c r="AA194" s="643">
        <f t="shared" si="1227"/>
        <v>7.5570596168036436E-2</v>
      </c>
      <c r="AB194" s="643">
        <f t="shared" si="1227"/>
        <v>9.8319143163525025E-2</v>
      </c>
      <c r="AC194" s="643">
        <f t="shared" si="1227"/>
        <v>6.5469141365975328E-2</v>
      </c>
      <c r="AD194" s="643">
        <f t="shared" si="1227"/>
        <v>9.6696934355214925E-2</v>
      </c>
      <c r="AE194" s="643">
        <f t="shared" si="1227"/>
        <v>9.3113006113815094E-2</v>
      </c>
      <c r="AF194" s="643">
        <f t="shared" si="1227"/>
        <v>7.796833773087071E-2</v>
      </c>
      <c r="AG194" s="643">
        <f t="shared" si="1227"/>
        <v>9.4624791277870546E-2</v>
      </c>
      <c r="AH194" s="643">
        <f t="shared" si="1227"/>
        <v>2.7482310502705453E-2</v>
      </c>
      <c r="AI194" s="643">
        <f t="shared" si="1227"/>
        <v>0.10598781156289298</v>
      </c>
      <c r="AJ194" s="643">
        <f t="shared" si="1227"/>
        <v>6.650447038519619E-2</v>
      </c>
      <c r="AK194" s="643">
        <f t="shared" si="1227"/>
        <v>7.9564887974889059E-2</v>
      </c>
      <c r="AL194" s="643">
        <f t="shared" si="1227"/>
        <v>0.110316993189271</v>
      </c>
      <c r="AM194" s="643">
        <f t="shared" si="1227"/>
        <v>9.6406154529800586E-2</v>
      </c>
      <c r="AN194" s="643">
        <f t="shared" si="1227"/>
        <v>5.2881320735126157E-2</v>
      </c>
      <c r="AO194" s="643">
        <f t="shared" si="1227"/>
        <v>7.216114660473831E-2</v>
      </c>
      <c r="AP194" s="643">
        <f t="shared" si="1227"/>
        <v>7.9642633295443674E-2</v>
      </c>
      <c r="AQ194" s="643">
        <f t="shared" si="1227"/>
        <v>9.0846137634106441E-2</v>
      </c>
      <c r="AR194" s="643">
        <f t="shared" si="1227"/>
        <v>9.6233247119680232E-2</v>
      </c>
      <c r="AS194" s="643">
        <f t="shared" si="1227"/>
        <v>8.8448075677420857E-2</v>
      </c>
      <c r="AT194" s="643">
        <f t="shared" si="1227"/>
        <v>8.1192935325189231E-2</v>
      </c>
      <c r="AU194" s="643">
        <f t="shared" si="1227"/>
        <v>0.10343183984747378</v>
      </c>
      <c r="AV194" s="643">
        <f t="shared" si="1227"/>
        <v>9.6942159395757233E-2</v>
      </c>
      <c r="AW194" s="643">
        <f t="shared" si="1227"/>
        <v>8.752570182780034E-2</v>
      </c>
      <c r="AX194" s="643">
        <f t="shared" si="1227"/>
        <v>6.7064099640572916E-2</v>
      </c>
      <c r="AY194" s="643">
        <f t="shared" si="1227"/>
        <v>0.10843082027267543</v>
      </c>
      <c r="AZ194" s="643">
        <f t="shared" si="1227"/>
        <v>7.5824494081019433E-2</v>
      </c>
      <c r="BA194" s="643">
        <f t="shared" si="1227"/>
        <v>7.4664847972801027E-2</v>
      </c>
      <c r="BB194" s="643">
        <f t="shared" si="1227"/>
        <v>0.10182625012991604</v>
      </c>
      <c r="BC194" s="643">
        <f t="shared" si="1227"/>
        <v>7.9833265866547057E-2</v>
      </c>
      <c r="BD194" s="643">
        <f t="shared" si="1227"/>
        <v>9.8884491606506045E-2</v>
      </c>
      <c r="BE194" s="643">
        <f t="shared" si="1227"/>
        <v>9.5760260951598175E-2</v>
      </c>
      <c r="BF194" s="643">
        <f t="shared" si="1227"/>
        <v>9.4861270419928784E-2</v>
      </c>
      <c r="BG194" s="643">
        <f t="shared" si="1227"/>
        <v>4.072116504981832E-2</v>
      </c>
      <c r="BH194" s="643">
        <f t="shared" si="1227"/>
        <v>0.1008699036710158</v>
      </c>
      <c r="BI194" s="515">
        <f t="shared" si="1227"/>
        <v>2.3206898497274957E-2</v>
      </c>
      <c r="BJ194" s="515">
        <f t="shared" si="1227"/>
        <v>5.649605374279628E-2</v>
      </c>
      <c r="BK194" s="515">
        <f t="shared" si="1227"/>
        <v>0.11839545943807957</v>
      </c>
      <c r="BL194" s="515">
        <f t="shared" si="1227"/>
        <v>0.16784087960194347</v>
      </c>
      <c r="BM194" s="515">
        <f t="shared" si="1227"/>
        <v>7.4784442258230457E-2</v>
      </c>
      <c r="BN194" s="515">
        <f t="shared" si="1227"/>
        <v>3.3864452086680985E-2</v>
      </c>
      <c r="BO194" s="752">
        <f t="shared" si="1227"/>
        <v>8.9818713514583176E-2</v>
      </c>
      <c r="BP194" s="515">
        <f t="shared" si="1227"/>
        <v>0.12714003648996525</v>
      </c>
      <c r="BQ194" s="515">
        <f t="shared" si="1227"/>
        <v>9.5280426701147572E-2</v>
      </c>
      <c r="BR194" s="515">
        <f t="shared" ref="BR194:DI194" si="1228">BR106</f>
        <v>0.17086519936949035</v>
      </c>
      <c r="BS194" s="515">
        <f t="shared" si="1228"/>
        <v>0.12830587879703792</v>
      </c>
      <c r="BT194" s="515">
        <f t="shared" si="1228"/>
        <v>7.9190104068355416E-2</v>
      </c>
      <c r="BU194" s="515">
        <f t="shared" si="1228"/>
        <v>0.1606775806522151</v>
      </c>
      <c r="BV194" s="515">
        <f t="shared" si="1228"/>
        <v>5.353495033928949E-2</v>
      </c>
      <c r="BW194" s="515">
        <f t="shared" si="1228"/>
        <v>9.2876770769288686E-2</v>
      </c>
      <c r="BX194" s="515">
        <f t="shared" si="1228"/>
        <v>9.8887690823449295E-2</v>
      </c>
      <c r="BY194" s="515">
        <f t="shared" si="1228"/>
        <v>0.12610026789131268</v>
      </c>
      <c r="BZ194" s="515">
        <f t="shared" si="1228"/>
        <v>4.3838671342009125E-2</v>
      </c>
      <c r="CA194" s="752">
        <f t="shared" si="1228"/>
        <v>0.13739815736702612</v>
      </c>
      <c r="CB194" s="515">
        <f t="shared" si="1228"/>
        <v>0.13802057490655287</v>
      </c>
      <c r="CC194" s="515">
        <f t="shared" si="1228"/>
        <v>0.14990012377299297</v>
      </c>
      <c r="CD194" s="515">
        <f t="shared" si="1228"/>
        <v>0.12228317768750785</v>
      </c>
      <c r="CE194" s="515">
        <f t="shared" si="1228"/>
        <v>7.9181364220476239E-2</v>
      </c>
      <c r="CF194" s="515">
        <f t="shared" si="1228"/>
        <v>0.12318996175266725</v>
      </c>
      <c r="CG194" s="515">
        <f t="shared" si="1228"/>
        <v>0.15203040293328507</v>
      </c>
      <c r="CH194" s="515">
        <f t="shared" si="1228"/>
        <v>0.11105272463060453</v>
      </c>
      <c r="CI194" s="515">
        <f t="shared" si="1228"/>
        <v>0.10896801631553805</v>
      </c>
      <c r="CJ194" s="515">
        <f t="shared" si="1228"/>
        <v>0.13808642585712469</v>
      </c>
      <c r="CK194" s="515">
        <f t="shared" si="1228"/>
        <v>0.1381198146278447</v>
      </c>
      <c r="CL194" s="515">
        <f t="shared" si="1228"/>
        <v>0.15368296210772128</v>
      </c>
      <c r="CM194" s="515">
        <f t="shared" si="1228"/>
        <v>0.10749581578609785</v>
      </c>
      <c r="CN194" s="515">
        <f t="shared" si="1228"/>
        <v>8.7847614211359171E-2</v>
      </c>
      <c r="CO194" s="515">
        <f t="shared" si="1228"/>
        <v>4.0904350926029995E-2</v>
      </c>
      <c r="CP194" s="515">
        <f t="shared" si="1228"/>
        <v>9.5861499614354209E-2</v>
      </c>
      <c r="CQ194" s="515">
        <f t="shared" si="1228"/>
        <v>0.14354773756481323</v>
      </c>
      <c r="CR194" s="515">
        <f t="shared" si="1228"/>
        <v>0.12668898535073769</v>
      </c>
      <c r="CS194" s="515">
        <f t="shared" si="1228"/>
        <v>9.1781836778914189E-2</v>
      </c>
      <c r="CT194" s="515">
        <f t="shared" si="1228"/>
        <v>0.11237683957888285</v>
      </c>
      <c r="CU194" s="515">
        <f t="shared" si="1228"/>
        <v>0.13379920981648671</v>
      </c>
      <c r="CV194" s="515">
        <f t="shared" si="1228"/>
        <v>0.10025531551265886</v>
      </c>
      <c r="CW194" s="515">
        <f t="shared" si="1228"/>
        <v>9.1791059210810752E-2</v>
      </c>
      <c r="CX194" s="515">
        <f t="shared" si="1228"/>
        <v>0.11672255908144269</v>
      </c>
      <c r="CY194" s="515">
        <f t="shared" si="1228"/>
        <v>0.13026862952480614</v>
      </c>
      <c r="CZ194" s="515">
        <f t="shared" si="1228"/>
        <v>0.11107406507056951</v>
      </c>
      <c r="DA194" s="515">
        <f t="shared" si="1228"/>
        <v>7.8228815605886945E-2</v>
      </c>
      <c r="DB194" s="515">
        <f t="shared" si="1228"/>
        <v>8.1382169658136397E-2</v>
      </c>
      <c r="DC194" s="515">
        <f t="shared" si="1228"/>
        <v>0.13537213099847989</v>
      </c>
      <c r="DD194" s="515">
        <f t="shared" si="1228"/>
        <v>0.14077322885448049</v>
      </c>
      <c r="DE194" s="515">
        <f t="shared" si="1228"/>
        <v>0.12083539582500041</v>
      </c>
      <c r="DF194" s="515">
        <f t="shared" si="1228"/>
        <v>0.15575005392221256</v>
      </c>
      <c r="DG194" s="515">
        <f t="shared" si="1228"/>
        <v>0.15190612574242734</v>
      </c>
      <c r="DH194" s="515">
        <f t="shared" si="1228"/>
        <v>0.14466069698626433</v>
      </c>
      <c r="DI194" s="515">
        <f t="shared" si="1228"/>
        <v>0.16158046982214302</v>
      </c>
      <c r="DJ194" s="515">
        <f t="shared" ref="DJ194:EO194" si="1229">DJ106</f>
        <v>0.14526070279479397</v>
      </c>
      <c r="DK194" s="515">
        <f t="shared" si="1229"/>
        <v>0.10529233479612216</v>
      </c>
      <c r="DL194" s="515">
        <f t="shared" si="1229"/>
        <v>0.1407331059208024</v>
      </c>
      <c r="DM194" s="515">
        <f t="shared" si="1229"/>
        <v>0.12358342549962704</v>
      </c>
      <c r="DN194" s="515">
        <f t="shared" si="1229"/>
        <v>0.10995409464897857</v>
      </c>
      <c r="DO194" s="515">
        <f t="shared" si="1229"/>
        <v>7.886420689447525E-2</v>
      </c>
      <c r="DP194" s="515">
        <f t="shared" si="1229"/>
        <v>0.1060070896374876</v>
      </c>
      <c r="DQ194" s="515">
        <f t="shared" si="1229"/>
        <v>9.6852162661046806E-2</v>
      </c>
      <c r="DR194" s="515">
        <f t="shared" si="1229"/>
        <v>7.7582859861430861E-2</v>
      </c>
      <c r="DS194" s="515">
        <f t="shared" si="1229"/>
        <v>9.41126332475095E-2</v>
      </c>
      <c r="DT194" s="515">
        <f t="shared" si="1229"/>
        <v>0.13612793518357599</v>
      </c>
      <c r="DU194" s="515">
        <f t="shared" si="1229"/>
        <v>0.14402014847823244</v>
      </c>
      <c r="DV194" s="515">
        <f t="shared" si="1229"/>
        <v>0.12919851085514311</v>
      </c>
      <c r="DW194" s="515">
        <f t="shared" si="1229"/>
        <v>0.15972444127211666</v>
      </c>
      <c r="DX194" s="515">
        <f t="shared" si="1229"/>
        <v>0.18943179106341457</v>
      </c>
      <c r="DY194" s="515">
        <f t="shared" si="1229"/>
        <v>9.2101725494661821E-2</v>
      </c>
      <c r="DZ194" s="515">
        <f t="shared" si="1229"/>
        <v>0.10970155657511893</v>
      </c>
      <c r="EA194" s="515">
        <f t="shared" si="1229"/>
        <v>3.8678775369891283E-2</v>
      </c>
      <c r="EB194" s="515">
        <f t="shared" si="1229"/>
        <v>0.1067220567772411</v>
      </c>
      <c r="EC194" s="515">
        <f t="shared" si="1229"/>
        <v>0.29964711923652299</v>
      </c>
      <c r="ED194" s="515">
        <f t="shared" si="1229"/>
        <v>0.23119475932852934</v>
      </c>
      <c r="EE194" s="515">
        <f t="shared" si="1229"/>
        <v>0.14807793197963823</v>
      </c>
      <c r="EF194" s="515">
        <f t="shared" si="1229"/>
        <v>9.1977310143728522E-2</v>
      </c>
      <c r="EG194" s="515">
        <f t="shared" si="1229"/>
        <v>0.14528813692018328</v>
      </c>
      <c r="EH194" s="515">
        <f t="shared" si="1229"/>
        <v>0.20904559023587843</v>
      </c>
      <c r="EI194" s="515">
        <f t="shared" si="1229"/>
        <v>0.23742175374068894</v>
      </c>
      <c r="EJ194" s="515">
        <f t="shared" si="1229"/>
        <v>0.17662960592116431</v>
      </c>
      <c r="EK194" s="515">
        <f t="shared" si="1229"/>
        <v>0.1588039471470849</v>
      </c>
      <c r="EL194" s="515">
        <f t="shared" si="1229"/>
        <v>0.19365434636505904</v>
      </c>
      <c r="EM194" s="515">
        <f t="shared" si="1229"/>
        <v>7.1462387526251656E-2</v>
      </c>
      <c r="EN194" s="515">
        <f t="shared" si="1229"/>
        <v>0.11695998962909158</v>
      </c>
      <c r="EO194" s="515">
        <f t="shared" si="1229"/>
        <v>0.111610589879199</v>
      </c>
      <c r="EP194" s="515">
        <f t="shared" ref="EP194:FN194" si="1230">EP106</f>
        <v>0.12829463632873103</v>
      </c>
      <c r="EQ194" s="515">
        <f t="shared" si="1230"/>
        <v>0.12292594734117791</v>
      </c>
      <c r="ER194" s="515">
        <f t="shared" si="1230"/>
        <v>9.6786069853174991E-2</v>
      </c>
      <c r="ES194" s="515">
        <f t="shared" si="1230"/>
        <v>9.4897371864259131E-2</v>
      </c>
      <c r="ET194" s="515">
        <f t="shared" si="1230"/>
        <v>7.1728969071116214E-2</v>
      </c>
      <c r="EU194" s="515">
        <f t="shared" si="1230"/>
        <v>9.8732966475890332E-2</v>
      </c>
      <c r="EV194" s="515">
        <f t="shared" si="1230"/>
        <v>0.11602902399978239</v>
      </c>
      <c r="EW194" s="515">
        <f t="shared" si="1230"/>
        <v>0.10735736404089119</v>
      </c>
      <c r="EX194" s="515">
        <f t="shared" si="1230"/>
        <v>0.10770132448978911</v>
      </c>
      <c r="EY194" s="515">
        <f t="shared" si="1230"/>
        <v>0.11816585244962445</v>
      </c>
      <c r="EZ194" s="515">
        <f t="shared" si="1230"/>
        <v>0.11294069194717393</v>
      </c>
      <c r="FA194" s="515">
        <f t="shared" si="1230"/>
        <v>0.11152468599676052</v>
      </c>
      <c r="FB194" s="515">
        <f t="shared" si="1230"/>
        <v>0.11096431803328674</v>
      </c>
      <c r="FC194" s="515">
        <f t="shared" si="1230"/>
        <v>0.1176462418416859</v>
      </c>
      <c r="FD194" s="515">
        <f t="shared" si="1230"/>
        <v>7.7988594946026293E-2</v>
      </c>
      <c r="FE194" s="515">
        <f t="shared" si="1230"/>
        <v>9.3317712532594382E-2</v>
      </c>
      <c r="FF194" s="515">
        <f t="shared" si="1230"/>
        <v>0.1254375026344294</v>
      </c>
      <c r="FG194" s="515">
        <f t="shared" si="1230"/>
        <v>0.10895680896202548</v>
      </c>
      <c r="FH194" s="515">
        <f t="shared" si="1230"/>
        <v>9.8353371491552169E-2</v>
      </c>
      <c r="FI194" s="515">
        <f t="shared" si="1230"/>
        <v>0.12171873333595357</v>
      </c>
      <c r="FJ194" s="515">
        <f t="shared" si="1230"/>
        <v>0.11761358277750639</v>
      </c>
      <c r="FK194" s="515">
        <f t="shared" si="1230"/>
        <v>0.10741907463888055</v>
      </c>
      <c r="FL194" s="515">
        <f t="shared" si="1230"/>
        <v>0.10298360527708539</v>
      </c>
      <c r="FM194" s="515">
        <f t="shared" si="1230"/>
        <v>0.115388845637277</v>
      </c>
      <c r="FN194" s="515">
        <f t="shared" si="1230"/>
        <v>0.11969233904765753</v>
      </c>
      <c r="FO194" s="515">
        <f t="shared" ref="FO194:FP194" si="1231">FO106</f>
        <v>9.4207374042495684E-2</v>
      </c>
      <c r="FP194" s="515">
        <f t="shared" si="1231"/>
        <v>0.11639684859580554</v>
      </c>
      <c r="FQ194" s="515">
        <f t="shared" ref="FQ194:FR194" si="1232">FQ106</f>
        <v>0.11700000000000001</v>
      </c>
      <c r="FR194" s="515">
        <f t="shared" si="1232"/>
        <v>0.104</v>
      </c>
      <c r="FS194" s="515">
        <f t="shared" ref="FS194:FT194" si="1233">FS106</f>
        <v>0.124</v>
      </c>
      <c r="FT194" s="515">
        <f t="shared" si="1233"/>
        <v>0.12</v>
      </c>
      <c r="FU194" s="515">
        <f t="shared" ref="FU194:FV194" si="1234">FU106</f>
        <v>0.11</v>
      </c>
      <c r="FV194" s="515">
        <f t="shared" si="1234"/>
        <v>0.13</v>
      </c>
      <c r="FW194" s="515">
        <f t="shared" ref="FW194:FX194" si="1235">FW106</f>
        <v>0.124</v>
      </c>
      <c r="FX194" s="515">
        <f t="shared" si="1235"/>
        <v>0.115</v>
      </c>
      <c r="FY194" s="515">
        <f t="shared" ref="FY194:FZ194" si="1236">FY106</f>
        <v>0.11799999999999999</v>
      </c>
      <c r="FZ194" s="515">
        <f t="shared" si="1236"/>
        <v>9.1999999999999998E-2</v>
      </c>
      <c r="GA194" s="515">
        <f t="shared" ref="GA194:GB194" si="1237">GA106</f>
        <v>0.13300000000000001</v>
      </c>
      <c r="GB194" s="515">
        <f t="shared" si="1237"/>
        <v>0.13500000000000001</v>
      </c>
      <c r="GC194" s="515">
        <f t="shared" ref="GC194:GD194" si="1238">GC106</f>
        <v>0.10463049557507423</v>
      </c>
      <c r="GD194" s="515">
        <f t="shared" si="1238"/>
        <v>0.14964712095630262</v>
      </c>
      <c r="GE194" s="515">
        <f t="shared" ref="GE194" si="1239">GE106</f>
        <v>0.13750917594423409</v>
      </c>
      <c r="GF194" s="515"/>
      <c r="GG194" s="515"/>
    </row>
    <row r="195" spans="2:189">
      <c r="B195" s="313"/>
      <c r="C195" s="313"/>
      <c r="D195" s="185" t="s">
        <v>456</v>
      </c>
      <c r="E195" s="642"/>
      <c r="F195" s="642"/>
      <c r="G195" s="642"/>
      <c r="H195" s="642"/>
      <c r="I195" s="642"/>
      <c r="J195" s="642"/>
      <c r="K195" s="642"/>
      <c r="L195" s="642"/>
      <c r="M195" s="642"/>
      <c r="N195" s="642"/>
      <c r="O195" s="642"/>
      <c r="P195" s="642"/>
      <c r="Q195" s="642"/>
      <c r="R195" s="642"/>
      <c r="S195" s="642"/>
      <c r="T195" s="642"/>
      <c r="U195" s="642"/>
      <c r="V195" s="642"/>
      <c r="W195" s="642"/>
      <c r="X195" s="642"/>
      <c r="Y195" s="642"/>
      <c r="Z195" s="642"/>
      <c r="AA195" s="642"/>
      <c r="AB195" s="642"/>
      <c r="AC195" s="642"/>
      <c r="AD195" s="642"/>
      <c r="AE195" s="642"/>
      <c r="AF195" s="642"/>
      <c r="AG195" s="642"/>
      <c r="AH195" s="642"/>
      <c r="AI195" s="642"/>
      <c r="AJ195" s="642"/>
      <c r="AK195" s="642"/>
      <c r="AL195" s="642"/>
      <c r="AM195" s="642"/>
      <c r="AN195" s="642"/>
      <c r="AO195" s="642"/>
      <c r="AP195" s="642"/>
      <c r="AQ195" s="642"/>
      <c r="AR195" s="642"/>
      <c r="AS195" s="642"/>
      <c r="AT195" s="642"/>
      <c r="AU195" s="642"/>
      <c r="AV195" s="642"/>
      <c r="AW195" s="642"/>
      <c r="AX195" s="642"/>
      <c r="AY195" s="642"/>
      <c r="AZ195" s="642"/>
      <c r="BA195" s="642"/>
      <c r="BB195" s="642"/>
      <c r="BC195" s="642"/>
      <c r="BD195" s="642"/>
      <c r="BE195" s="642"/>
      <c r="BF195" s="642"/>
      <c r="BG195" s="642"/>
      <c r="BH195" s="642"/>
      <c r="BI195" s="489"/>
      <c r="BJ195" s="489"/>
      <c r="BK195" s="489"/>
      <c r="BL195" s="489"/>
      <c r="BM195" s="489"/>
      <c r="BN195" s="489"/>
      <c r="BO195" s="751"/>
      <c r="BP195" s="489"/>
      <c r="BQ195" s="489"/>
      <c r="BR195" s="489"/>
      <c r="BS195" s="489"/>
      <c r="BT195" s="489"/>
      <c r="BU195" s="489"/>
      <c r="BV195" s="489"/>
      <c r="BW195" s="489"/>
      <c r="BX195" s="489"/>
      <c r="BY195" s="489"/>
      <c r="BZ195" s="489"/>
      <c r="CA195" s="751"/>
      <c r="CB195" s="489"/>
      <c r="CC195" s="489"/>
      <c r="CD195" s="489"/>
      <c r="CE195" s="489"/>
      <c r="CF195" s="489"/>
      <c r="CG195" s="489"/>
      <c r="CH195" s="489"/>
      <c r="CI195" s="489"/>
      <c r="CJ195" s="489"/>
      <c r="CK195" s="489"/>
      <c r="CL195" s="489"/>
      <c r="CM195" s="489"/>
      <c r="CN195" s="489"/>
      <c r="CO195" s="489"/>
      <c r="CP195" s="489"/>
      <c r="CQ195" s="489"/>
      <c r="CR195" s="489"/>
      <c r="CS195" s="489"/>
      <c r="CT195" s="489"/>
      <c r="CU195" s="489"/>
      <c r="CV195" s="489"/>
      <c r="CW195" s="489"/>
      <c r="CX195" s="489"/>
      <c r="CY195" s="489"/>
      <c r="CZ195" s="489"/>
      <c r="DA195" s="489"/>
      <c r="DB195" s="489"/>
      <c r="DC195" s="489"/>
      <c r="DD195" s="489"/>
      <c r="DE195" s="489"/>
      <c r="DF195" s="489"/>
      <c r="DG195" s="489"/>
      <c r="DH195" s="489"/>
      <c r="DI195" s="489"/>
      <c r="DJ195" s="489"/>
      <c r="DK195" s="489"/>
      <c r="DL195" s="489"/>
      <c r="DM195" s="489"/>
      <c r="DN195" s="489"/>
      <c r="DO195" s="489"/>
      <c r="DP195" s="489"/>
      <c r="DQ195" s="489"/>
      <c r="DR195" s="489"/>
      <c r="DS195" s="489"/>
      <c r="DT195" s="489"/>
      <c r="DU195" s="489"/>
      <c r="DV195" s="489"/>
      <c r="DW195" s="489"/>
      <c r="DX195" s="489"/>
      <c r="DY195" s="489"/>
      <c r="DZ195" s="489"/>
      <c r="EA195" s="489"/>
      <c r="EB195" s="489"/>
      <c r="EC195" s="489"/>
      <c r="ED195" s="489"/>
      <c r="EE195" s="489"/>
      <c r="EF195" s="489"/>
      <c r="EG195" s="489"/>
      <c r="EH195" s="489"/>
      <c r="EI195" s="489"/>
      <c r="EJ195" s="489"/>
      <c r="EK195" s="489"/>
      <c r="EL195" s="489"/>
      <c r="EM195" s="489"/>
      <c r="EN195" s="489"/>
      <c r="EO195" s="489"/>
      <c r="EP195" s="489"/>
      <c r="EQ195" s="489"/>
      <c r="ER195" s="489"/>
      <c r="ES195" s="489"/>
      <c r="ET195" s="489"/>
      <c r="EU195" s="489"/>
      <c r="EV195" s="489"/>
      <c r="EW195" s="489"/>
      <c r="EX195" s="489"/>
      <c r="EY195" s="489"/>
      <c r="EZ195" s="489"/>
      <c r="FA195" s="489"/>
      <c r="FB195" s="489"/>
      <c r="FC195" s="489"/>
      <c r="FD195" s="489"/>
      <c r="FE195" s="489"/>
      <c r="FF195" s="489"/>
      <c r="FG195" s="489"/>
      <c r="FH195" s="489"/>
      <c r="FI195" s="489"/>
      <c r="FJ195" s="489"/>
      <c r="FK195" s="489"/>
      <c r="FL195" s="489"/>
      <c r="FM195" s="489"/>
      <c r="FN195" s="489"/>
      <c r="FO195" s="489"/>
      <c r="FP195" s="489"/>
      <c r="FQ195" s="489"/>
      <c r="FR195" s="489"/>
      <c r="FS195" s="489"/>
      <c r="FT195" s="489"/>
      <c r="FU195" s="489"/>
      <c r="FV195" s="489"/>
      <c r="FW195" s="489"/>
      <c r="FX195" s="489"/>
      <c r="FY195" s="489"/>
      <c r="FZ195" s="489"/>
      <c r="GA195" s="489"/>
      <c r="GB195" s="489"/>
      <c r="GC195" s="489"/>
      <c r="GD195" s="489"/>
      <c r="GE195" s="489"/>
      <c r="GF195" s="665"/>
      <c r="GG195" s="665"/>
    </row>
    <row r="196" spans="2:189">
      <c r="B196" s="313"/>
      <c r="C196" s="313"/>
      <c r="D196" s="667" t="s">
        <v>458</v>
      </c>
      <c r="E196" s="183"/>
      <c r="F196" s="183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3"/>
      <c r="V196" s="183"/>
      <c r="W196" s="183"/>
      <c r="X196" s="183"/>
      <c r="Y196" s="183"/>
      <c r="Z196" s="183"/>
      <c r="AA196" s="183"/>
      <c r="AB196" s="183"/>
      <c r="AC196" s="183"/>
      <c r="AD196" s="183"/>
      <c r="AE196" s="183"/>
      <c r="AF196" s="183"/>
      <c r="AG196" s="183"/>
      <c r="AH196" s="183"/>
      <c r="AI196" s="183"/>
      <c r="AJ196" s="183"/>
      <c r="AK196" s="183"/>
      <c r="AL196" s="183"/>
      <c r="AM196" s="183"/>
      <c r="AN196" s="183"/>
      <c r="AO196" s="183"/>
      <c r="AP196" s="183"/>
      <c r="AQ196" s="183"/>
      <c r="AR196" s="183"/>
      <c r="AS196" s="183"/>
      <c r="AT196" s="183"/>
      <c r="AU196" s="183"/>
      <c r="AV196" s="183"/>
      <c r="AW196" s="183"/>
      <c r="AX196" s="183"/>
      <c r="AY196" s="183"/>
      <c r="AZ196" s="183"/>
      <c r="BA196" s="183"/>
      <c r="BB196" s="183"/>
      <c r="BC196" s="183"/>
      <c r="BD196" s="183"/>
      <c r="BE196" s="183"/>
      <c r="BF196" s="183"/>
      <c r="BG196" s="183"/>
      <c r="BH196" s="183"/>
      <c r="BI196" s="665"/>
      <c r="BJ196" s="665"/>
      <c r="BK196" s="665"/>
      <c r="BL196" s="665"/>
      <c r="BM196" s="665"/>
      <c r="BN196" s="665"/>
      <c r="BO196" s="757"/>
      <c r="BP196" s="665"/>
      <c r="BQ196" s="665"/>
      <c r="BR196" s="665"/>
      <c r="BS196" s="665"/>
      <c r="BT196" s="665"/>
      <c r="BU196" s="665"/>
      <c r="BV196" s="665"/>
      <c r="BW196" s="665"/>
      <c r="BX196" s="665"/>
      <c r="BY196" s="665"/>
      <c r="BZ196" s="665"/>
      <c r="CA196" s="757"/>
      <c r="CB196" s="665"/>
      <c r="CC196" s="665"/>
      <c r="CD196" s="665"/>
      <c r="CE196" s="665"/>
      <c r="CF196" s="665"/>
      <c r="CG196" s="665"/>
      <c r="CH196" s="665"/>
      <c r="CI196" s="665"/>
      <c r="CJ196" s="665"/>
      <c r="CK196" s="665"/>
      <c r="CL196" s="665"/>
      <c r="CM196" s="665"/>
      <c r="CN196" s="665"/>
      <c r="CO196" s="665"/>
      <c r="CP196" s="665"/>
      <c r="CQ196" s="665"/>
      <c r="CR196" s="665"/>
      <c r="CS196" s="665"/>
      <c r="CT196" s="665"/>
      <c r="CU196" s="665"/>
      <c r="CV196" s="665"/>
      <c r="CW196" s="665"/>
      <c r="CX196" s="665"/>
      <c r="CY196" s="665"/>
      <c r="CZ196" s="665"/>
      <c r="DA196" s="665"/>
      <c r="DB196" s="665"/>
      <c r="DC196" s="665"/>
      <c r="DD196" s="665"/>
      <c r="DE196" s="665"/>
      <c r="DF196" s="665"/>
      <c r="DG196" s="665"/>
      <c r="DH196" s="665"/>
      <c r="DI196" s="665"/>
      <c r="DJ196" s="665"/>
      <c r="DK196" s="665"/>
      <c r="DL196" s="665"/>
      <c r="DM196" s="665"/>
      <c r="DN196" s="665"/>
      <c r="DO196" s="665"/>
      <c r="DP196" s="665"/>
      <c r="DQ196" s="665"/>
      <c r="DR196" s="665"/>
      <c r="DS196" s="665"/>
      <c r="DT196" s="665"/>
      <c r="DU196" s="665"/>
      <c r="DV196" s="665"/>
      <c r="DW196" s="665"/>
      <c r="DX196" s="665"/>
      <c r="DY196" s="665"/>
      <c r="DZ196" s="665"/>
      <c r="EA196" s="665"/>
      <c r="EB196" s="665"/>
      <c r="EC196" s="665"/>
      <c r="ED196" s="665"/>
      <c r="EE196" s="665"/>
      <c r="EF196" s="665"/>
      <c r="EG196" s="665"/>
      <c r="EH196" s="665"/>
      <c r="EI196" s="665"/>
      <c r="EJ196" s="665"/>
      <c r="EK196" s="665"/>
      <c r="EL196" s="665"/>
      <c r="EM196" s="665"/>
      <c r="EN196" s="665"/>
      <c r="EO196" s="665"/>
      <c r="EP196" s="665"/>
      <c r="EQ196" s="665"/>
      <c r="ER196" s="665"/>
      <c r="ES196" s="665"/>
      <c r="ET196" s="665"/>
      <c r="EU196" s="665"/>
      <c r="EV196" s="665"/>
      <c r="EW196" s="665"/>
      <c r="EX196" s="665"/>
      <c r="EY196" s="665"/>
      <c r="EZ196" s="665"/>
      <c r="FA196" s="665"/>
      <c r="FB196" s="665"/>
      <c r="FC196" s="665"/>
      <c r="FD196" s="665"/>
      <c r="FE196" s="665"/>
      <c r="FF196" s="665"/>
      <c r="FG196" s="665"/>
      <c r="FH196" s="665"/>
      <c r="FI196" s="665"/>
      <c r="FJ196" s="665"/>
      <c r="FK196" s="665"/>
      <c r="FL196" s="665"/>
      <c r="FM196" s="665"/>
      <c r="FN196" s="665"/>
      <c r="FO196" s="665"/>
      <c r="FP196" s="665"/>
      <c r="FQ196" s="665"/>
      <c r="FR196" s="665"/>
      <c r="FS196" s="665"/>
      <c r="FT196" s="665"/>
      <c r="FU196" s="665"/>
      <c r="FV196" s="665"/>
      <c r="FW196" s="665"/>
      <c r="FX196" s="665"/>
      <c r="FY196" s="665"/>
      <c r="FZ196" s="665"/>
      <c r="GA196" s="665"/>
      <c r="GB196" s="665"/>
      <c r="GC196" s="665"/>
      <c r="GD196" s="665"/>
      <c r="GE196" s="665"/>
      <c r="GF196" s="665"/>
      <c r="GG196" s="665"/>
    </row>
    <row r="197" spans="2:189">
      <c r="B197" s="313"/>
      <c r="C197" s="313"/>
      <c r="D197" s="205" t="s">
        <v>441</v>
      </c>
      <c r="E197" s="2" t="s">
        <v>454</v>
      </c>
      <c r="BN197" s="662"/>
      <c r="BO197" s="758"/>
      <c r="BP197" s="662"/>
      <c r="BQ197" s="662"/>
      <c r="BR197" s="662"/>
      <c r="BS197" s="662"/>
      <c r="BT197" s="662"/>
      <c r="BU197" s="662"/>
      <c r="BV197" s="662"/>
      <c r="BW197" s="662"/>
      <c r="BX197" s="662"/>
      <c r="BY197" s="662"/>
      <c r="BZ197" s="662"/>
      <c r="CA197" s="758"/>
      <c r="CB197" s="662"/>
      <c r="CC197" s="662"/>
      <c r="CD197" s="662"/>
      <c r="CE197" s="662"/>
      <c r="CF197" s="662"/>
      <c r="CG197" s="662"/>
      <c r="CH197" s="662"/>
      <c r="CI197" s="662"/>
      <c r="CJ197" s="662"/>
      <c r="CK197" s="662"/>
      <c r="CL197" s="662"/>
      <c r="CM197" s="662"/>
      <c r="CN197" s="662"/>
      <c r="CO197" s="662"/>
      <c r="CP197" s="662"/>
      <c r="CQ197" s="662"/>
      <c r="CR197" s="662"/>
      <c r="CS197" s="662"/>
      <c r="CT197" s="662"/>
      <c r="CU197" s="662"/>
      <c r="CV197" s="662">
        <f>CORREL($CT177:CV177,$CT192:CV192)</f>
        <v>-0.8232160579705724</v>
      </c>
      <c r="CW197" s="662">
        <f>CORREL($CT177:CW177,$CT192:CW192)</f>
        <v>-0.83320048013848547</v>
      </c>
      <c r="CX197" s="662">
        <f>CORREL($CT177:CX177,$CT192:CX192)</f>
        <v>-0.56139717374481113</v>
      </c>
      <c r="CY197" s="662">
        <f>CORREL($CT177:CY177,$CT192:CY192)</f>
        <v>-0.44931409303046999</v>
      </c>
      <c r="CZ197" s="662">
        <f>CORREL($CT177:CZ177,$CT192:CZ192)</f>
        <v>-0.41662774274807807</v>
      </c>
      <c r="DA197" s="662">
        <f>CORREL($CT177:DA177,$CT192:DA192)</f>
        <v>-5.6326839536410191E-2</v>
      </c>
      <c r="DB197" s="662">
        <f>CORREL($CT177:DB177,$CT192:DB192)</f>
        <v>-4.7061313072439825E-2</v>
      </c>
      <c r="DC197" s="662">
        <f>CORREL($CT177:DC177,$CT192:DC192)</f>
        <v>-3.4403840522098689E-2</v>
      </c>
      <c r="DD197" s="662">
        <f>CORREL($CT177:DD177,$CT192:DD192)</f>
        <v>5.0781654115923593E-2</v>
      </c>
      <c r="DE197" s="662">
        <f>CORREL($CT177:DE177,$CT192:DE192)</f>
        <v>5.0805445766231319E-2</v>
      </c>
      <c r="DF197" s="662">
        <f>CORREL($CT177:DF177,$CT192:DF192)</f>
        <v>0.30618722297364565</v>
      </c>
      <c r="DG197" s="662">
        <f>CORREL($CT177:DG177,$CT192:DG192)</f>
        <v>0.27823860710555853</v>
      </c>
      <c r="DH197" s="662">
        <f>CORREL($CT177:DH177,$CT192:DH192)</f>
        <v>0.35254299211530871</v>
      </c>
      <c r="DI197" s="662">
        <f>CORREL($CT177:DI177,$CT192:DI192)</f>
        <v>0.45663135861977511</v>
      </c>
      <c r="DJ197" s="662">
        <f>CORREL($CT177:DJ177,$CT192:DJ192)</f>
        <v>0.46918561792476876</v>
      </c>
      <c r="DK197" s="662">
        <f>CORREL($CT177:DK177,$CT192:DK192)</f>
        <v>0.45274313745212713</v>
      </c>
      <c r="DL197" s="662">
        <f>CORREL($CT177:DL177,$CT192:DL192)</f>
        <v>0.58433294287527948</v>
      </c>
      <c r="DM197" s="662">
        <f>CORREL($CT177:DM177,$CT192:DM192)</f>
        <v>0.40901515910460196</v>
      </c>
      <c r="DN197" s="662">
        <f>CORREL($CT177:DN177,$CT192:DN192)</f>
        <v>0.51268281822021178</v>
      </c>
      <c r="DO197" s="662">
        <f>CORREL($CT177:DO177,$CT192:DO192)</f>
        <v>0.26871200784183813</v>
      </c>
      <c r="DP197" s="662">
        <f>CORREL($CT177:DP177,$CT192:DP192)</f>
        <v>0.2803280569253036</v>
      </c>
      <c r="DQ197" s="662">
        <f>CORREL($CT177:DQ177,$CT192:DQ192)</f>
        <v>0.31458647284009689</v>
      </c>
      <c r="DR197" s="662">
        <f>CORREL($CT177:DR177,$CT192:DR192)</f>
        <v>0.33998670101881273</v>
      </c>
      <c r="DS197" s="662">
        <f>CORREL($CT177:DS177,$CT192:DS192)</f>
        <v>0.44158331659408884</v>
      </c>
      <c r="DT197" s="662">
        <f>CORREL($CT177:DT177,$CT192:DT192)</f>
        <v>0.24978260635553834</v>
      </c>
      <c r="DU197" s="662">
        <f>CORREL($CT177:DU177,$CT192:DU192)</f>
        <v>0.14045286280203889</v>
      </c>
      <c r="DV197" s="662">
        <f>CORREL($CT177:DV177,$CT192:DV192)</f>
        <v>0.176818571582045</v>
      </c>
      <c r="DW197" s="662">
        <f>CORREL($CT177:DW177,$CT192:DW192)</f>
        <v>0.1996593331032816</v>
      </c>
      <c r="DX197" s="662">
        <f>CORREL($CT177:DX177,$CT192:DX192)</f>
        <v>0.19550847374878261</v>
      </c>
      <c r="DY197" s="662">
        <f>CORREL($CT177:DY177,$CT192:DY192)</f>
        <v>0.1809619399756757</v>
      </c>
      <c r="DZ197" s="662">
        <f>CORREL($CT177:DZ177,$CT192:DZ192)</f>
        <v>0.13507478838919706</v>
      </c>
      <c r="EA197" s="662">
        <f>CORREL($CT177:EA177,$CT192:EA192)</f>
        <v>0.1464060643220903</v>
      </c>
      <c r="EB197" s="662">
        <f>CORREL($CT177:EB177,$CT192:EB192)</f>
        <v>8.2262123785195262E-2</v>
      </c>
      <c r="EC197" s="662">
        <f>CORREL($CT177:EC177,$CT192:EC192)</f>
        <v>-1.4875694712719705E-2</v>
      </c>
      <c r="ED197" s="662">
        <f>CORREL($CT177:ED177,$CT192:ED192)</f>
        <v>-5.2042612859703817E-2</v>
      </c>
      <c r="EE197" s="662">
        <f>CORREL($CT177:EE177,$CT192:EE192)</f>
        <v>-2.6488065083962831E-2</v>
      </c>
      <c r="EF197" s="662">
        <f>CORREL($CT177:EF177,$CT192:EF192)</f>
        <v>-3.6581275227771139E-2</v>
      </c>
      <c r="EG197" s="662">
        <f>CORREL($CT177:EG177,$CT192:EG192)</f>
        <v>-2.8697266626290477E-2</v>
      </c>
      <c r="EH197" s="662">
        <f>CORREL($CT177:EH177,$CT192:EH192)</f>
        <v>-1.9508568531683958E-2</v>
      </c>
      <c r="EI197" s="662">
        <f>CORREL($CT177:EI177,$CT192:EI192)</f>
        <v>-3.1368863791595902E-3</v>
      </c>
      <c r="EJ197" s="662">
        <f>CORREL($CT177:EJ177,$CT192:EJ192)</f>
        <v>-1.4800495207468831E-3</v>
      </c>
      <c r="EK197" s="662">
        <f>CORREL($CT177:EK177,$CT192:EK192)</f>
        <v>-4.4650052906803194E-3</v>
      </c>
      <c r="EL197" s="662">
        <f>CORREL($CT177:EL177,$CT192:EL192)</f>
        <v>-6.8794911504089186E-3</v>
      </c>
      <c r="EM197" s="662">
        <f>CORREL($CT177:EM177,$CT192:EM192)</f>
        <v>-3.8732335034405568E-2</v>
      </c>
      <c r="EN197" s="662">
        <f>CORREL($CT177:EN177,$CT192:EN192)</f>
        <v>-3.7921719344013428E-2</v>
      </c>
      <c r="EO197" s="662">
        <f>CORREL($CT177:EO177,$CT192:EO192)</f>
        <v>-4.4913697889541075E-2</v>
      </c>
      <c r="EP197" s="662">
        <f>CORREL($CT177:EP177,$CT192:EP192)</f>
        <v>-4.0601321851172642E-2</v>
      </c>
      <c r="EQ197" s="662">
        <f>CORREL($CT177:EQ177,$CT192:EQ192)</f>
        <v>-3.5430265524098899E-2</v>
      </c>
      <c r="ER197" s="662">
        <f>CORREL($CT177:ER177,$CT192:ER192)</f>
        <v>-2.7653395599588348E-2</v>
      </c>
      <c r="ES197" s="662">
        <f>CORREL($CT177:ES177,$CT192:ES192)</f>
        <v>-1.9948842628937122E-2</v>
      </c>
      <c r="ET197" s="662">
        <f>CORREL($CT177:ET177,$CT192:ET192)</f>
        <v>-1.6566151504890728E-2</v>
      </c>
      <c r="EU197" s="662">
        <f>CORREL($CT177:EU177,$CT192:EU192)</f>
        <v>-1.561023815188819E-2</v>
      </c>
      <c r="EV197" s="662">
        <f>CORREL($CT177:EV177,$CT192:EV192)</f>
        <v>-1.0121990845230747E-2</v>
      </c>
      <c r="EW197" s="662">
        <f>CORREL($CT177:EW177,$CT192:EW192)</f>
        <v>-3.9615854156402055E-3</v>
      </c>
      <c r="EX197" s="662">
        <f>CORREL($CT177:EX177,$CT192:EX192)</f>
        <v>-4.4878325591250793E-3</v>
      </c>
      <c r="EY197" s="662">
        <f>CORREL($CT177:EY177,$CT192:EY192)</f>
        <v>-2.0803667554673676E-2</v>
      </c>
      <c r="EZ197" s="662">
        <f>CORREL($CT177:EZ177,$CT192:EZ192)</f>
        <v>-1.8671265349153456E-2</v>
      </c>
      <c r="FA197" s="662">
        <f>CORREL($CT177:FA177,$CT192:FA192)</f>
        <v>-2.0358690034097463E-2</v>
      </c>
      <c r="FB197" s="662">
        <f>CORREL($CT177:FB177,$CT192:FB192)</f>
        <v>-2.0672227526987864E-2</v>
      </c>
      <c r="FC197" s="662">
        <f>CORREL($CT177:FC177,$CT192:FC192)</f>
        <v>-1.7370366951322925E-2</v>
      </c>
      <c r="FD197" s="662">
        <f>CORREL($CT177:FD177,$CT192:FD192)</f>
        <v>-1.2184027628799204E-2</v>
      </c>
      <c r="FE197" s="662">
        <f>CORREL($CT177:FE177,$CT192:FE192)</f>
        <v>-9.6123652513151418E-3</v>
      </c>
      <c r="FF197" s="662">
        <f>CORREL($CT177:FF177,$CT192:FF192)</f>
        <v>-9.4370869066365513E-3</v>
      </c>
      <c r="FG197" s="662">
        <f>CORREL($CT177:FG177,$CT192:FG192)</f>
        <v>-1.2471317948373783E-2</v>
      </c>
      <c r="FH197" s="662">
        <f>CORREL($CT177:FH177,$CT192:FH192)</f>
        <v>-5.3080430986933783E-3</v>
      </c>
      <c r="FI197" s="662">
        <f>CORREL($CT177:FI177,$CT192:FI192)</f>
        <v>-7.8946308177835246E-3</v>
      </c>
      <c r="FJ197" s="662">
        <f>CORREL($CT177:FJ177,$CT192:FJ192)</f>
        <v>-7.3870741952132878E-3</v>
      </c>
      <c r="FK197" s="662">
        <f>CORREL($CT177:FK177,$CT192:FK192)</f>
        <v>-5.4129531184045968E-3</v>
      </c>
      <c r="FL197" s="662">
        <f>CORREL($CT177:FL177,$CT192:FL192)</f>
        <v>-3.8273748429730834E-3</v>
      </c>
      <c r="FM197" s="662">
        <f>CORREL($CT177:FM177,$CT192:FM192)</f>
        <v>7.9967628881580767E-4</v>
      </c>
      <c r="FN197" s="662">
        <f>CORREL($CT177:FN177,$CT192:FN192)</f>
        <v>3.959227928430599E-3</v>
      </c>
      <c r="FO197" s="662">
        <f>CORREL($CT177:FO177,$CT192:FO192)</f>
        <v>5.7935845681891607E-3</v>
      </c>
      <c r="FP197" s="662">
        <f>CORREL($CT177:FP177,$CT192:FP192)</f>
        <v>6.1996511923095628E-3</v>
      </c>
      <c r="FQ197" s="662">
        <f>CORREL($CT177:FQ177,$CT192:FQ192)</f>
        <v>5.8844843090453914E-3</v>
      </c>
      <c r="FR197" s="662">
        <f>CORREL($CT177:FR177,$CT192:FR192)</f>
        <v>6.1084298316350033E-3</v>
      </c>
      <c r="FS197" s="662">
        <f>CORREL($CT177:FS177,$CT192:FS192)</f>
        <v>5.0765635702269812E-3</v>
      </c>
      <c r="FT197" s="662">
        <f>CORREL($CT177:FT177,$CT192:FT192)</f>
        <v>3.3216620850480259E-3</v>
      </c>
      <c r="FU197" s="662">
        <f>CORREL($CT177:FU177,$CT192:FU192)</f>
        <v>5.7785753641194258E-3</v>
      </c>
      <c r="FV197" s="662">
        <f>CORREL($CT177:FV177,$CT192:FV192)</f>
        <v>5.5441159372284247E-3</v>
      </c>
      <c r="FW197" s="662">
        <f>CORREL($CT177:FW177,$CT192:FW192)</f>
        <v>4.4854494404663846E-3</v>
      </c>
      <c r="FX197" s="662">
        <f>CORREL($CT177:FX177,$CT192:FX192)</f>
        <v>4.4581969953028473E-3</v>
      </c>
      <c r="FY197" s="662">
        <f>CORREL($CT177:FY177,$CT192:FY192)</f>
        <v>4.6641463210354908E-3</v>
      </c>
      <c r="FZ197" s="662">
        <f>CORREL($CT177:FZ177,$CT192:FZ192)</f>
        <v>4.1792183518865825E-3</v>
      </c>
      <c r="GA197" s="662">
        <f>CORREL($CT177:GA177,$CT192:GA192)</f>
        <v>4.3523431568113476E-3</v>
      </c>
      <c r="GB197" s="662">
        <f>CORREL($CT177:GB177,$CT192:GB192)</f>
        <v>4.1340115444434156E-3</v>
      </c>
      <c r="GC197" s="662">
        <f>CORREL($CT177:GC177,$CT192:GC192)</f>
        <v>3.9532267970484817E-3</v>
      </c>
      <c r="GD197" s="662">
        <f>CORREL($CT177:GD177,$CT192:GD192)</f>
        <v>3.8279131711670585E-3</v>
      </c>
      <c r="GE197" s="662">
        <f>CORREL($CT177:GE177,$CT192:GE192)</f>
        <v>4.1425855377322119E-3</v>
      </c>
      <c r="GF197" s="662"/>
      <c r="GG197" s="662"/>
    </row>
    <row r="198" spans="2:189">
      <c r="B198" s="313"/>
      <c r="C198" s="313"/>
      <c r="D198" s="205" t="s">
        <v>443</v>
      </c>
      <c r="E198" s="2" t="s">
        <v>455</v>
      </c>
      <c r="BN198" s="662"/>
      <c r="BO198" s="758"/>
      <c r="BP198" s="662"/>
      <c r="BQ198" s="662"/>
      <c r="BR198" s="662"/>
      <c r="BS198" s="662"/>
      <c r="BT198" s="662"/>
      <c r="BU198" s="662"/>
      <c r="BV198" s="662"/>
      <c r="BW198" s="662"/>
      <c r="BX198" s="662"/>
      <c r="BY198" s="662"/>
      <c r="BZ198" s="662"/>
      <c r="CA198" s="758"/>
      <c r="CB198" s="662"/>
      <c r="CC198" s="662"/>
      <c r="CD198" s="662"/>
      <c r="CE198" s="662"/>
      <c r="CF198" s="662"/>
      <c r="CG198" s="662"/>
      <c r="CH198" s="662"/>
      <c r="CI198" s="662"/>
      <c r="CJ198" s="662"/>
      <c r="CK198" s="662"/>
      <c r="CL198" s="662"/>
      <c r="CM198" s="662"/>
      <c r="CN198" s="662"/>
      <c r="CO198" s="662"/>
      <c r="CP198" s="662"/>
      <c r="CQ198" s="662"/>
      <c r="CR198" s="662"/>
      <c r="CS198" s="662"/>
      <c r="CT198" s="662"/>
      <c r="CU198" s="662"/>
      <c r="CV198" s="662">
        <f>CORREL($CT180:CV180,$CT193:CV193)</f>
        <v>-0.95197730895490607</v>
      </c>
      <c r="CW198" s="662">
        <f>CORREL($CT180:CW180,$CT193:CW193)</f>
        <v>-0.89497524183033816</v>
      </c>
      <c r="CX198" s="662">
        <f>CORREL($CT180:CX180,$CT193:CX193)</f>
        <v>-0.49757571301941905</v>
      </c>
      <c r="CY198" s="662">
        <f>CORREL($CT180:CY180,$CT193:CY193)</f>
        <v>-5.5339196932430043E-2</v>
      </c>
      <c r="CZ198" s="662">
        <f>CORREL($CT180:CZ180,$CT193:CZ193)</f>
        <v>0.11716078918964708</v>
      </c>
      <c r="DA198" s="662">
        <f>CORREL($CT180:DA180,$CT193:DA193)</f>
        <v>0.24699730255847618</v>
      </c>
      <c r="DB198" s="662">
        <f>CORREL($CT180:DB180,$CT193:DB193)</f>
        <v>0.24177596928465359</v>
      </c>
      <c r="DC198" s="662">
        <f>CORREL($CT180:DC180,$CT193:DC193)</f>
        <v>0.234801172716018</v>
      </c>
      <c r="DD198" s="662">
        <f>CORREL($CT180:DD180,$CT193:DD193)</f>
        <v>0.1124033172867559</v>
      </c>
      <c r="DE198" s="662">
        <f>CORREL($CT180:DE180,$CT193:DE193)</f>
        <v>0.18131913850473416</v>
      </c>
      <c r="DF198" s="662">
        <f>CORREL($CT180:DF180,$CT193:DF193)</f>
        <v>0.2005680600242688</v>
      </c>
      <c r="DG198" s="662">
        <f>CORREL($CT180:DG180,$CT193:DG193)</f>
        <v>0.16185736165141401</v>
      </c>
      <c r="DH198" s="662">
        <f>CORREL($CT180:DH180,$CT193:DH193)</f>
        <v>0.207083599602809</v>
      </c>
      <c r="DI198" s="662">
        <f>CORREL($CT180:DI180,$CT193:DI193)</f>
        <v>0.19484328293827358</v>
      </c>
      <c r="DJ198" s="662">
        <f>CORREL($CT180:DJ180,$CT193:DJ193)</f>
        <v>0.19443011015282649</v>
      </c>
      <c r="DK198" s="662">
        <f>CORREL($CT180:DK180,$CT193:DK193)</f>
        <v>1.4986878819547975E-2</v>
      </c>
      <c r="DL198" s="662">
        <f>CORREL($CT180:DL180,$CT193:DL193)</f>
        <v>0.43707730270903955</v>
      </c>
      <c r="DM198" s="662">
        <f>CORREL($CT180:DM180,$CT193:DM193)</f>
        <v>0.28089113149146777</v>
      </c>
      <c r="DN198" s="662">
        <f>CORREL($CT180:DN180,$CT193:DN193)</f>
        <v>0.29668776251375489</v>
      </c>
      <c r="DO198" s="662">
        <f>CORREL($CT180:DO180,$CT193:DO193)</f>
        <v>0.23452899774141067</v>
      </c>
      <c r="DP198" s="662">
        <f>CORREL($CT180:DP180,$CT193:DP193)</f>
        <v>0.3493528671942786</v>
      </c>
      <c r="DQ198" s="662">
        <f>CORREL($CT180:DQ180,$CT193:DQ193)</f>
        <v>0.43160568118693837</v>
      </c>
      <c r="DR198" s="662">
        <f>CORREL($CT180:DR180,$CT193:DR193)</f>
        <v>0.39777232683252256</v>
      </c>
      <c r="DS198" s="662">
        <f>CORREL($CT180:DS180,$CT193:DS193)</f>
        <v>0.41002282519609418</v>
      </c>
      <c r="DT198" s="662">
        <f>CORREL($CT180:DT180,$CT193:DT193)</f>
        <v>0.36384979021999075</v>
      </c>
      <c r="DU198" s="662">
        <f>CORREL($CT180:DU180,$CT193:DU193)</f>
        <v>-0.18044433153399028</v>
      </c>
      <c r="DV198" s="662">
        <f>CORREL($CT180:DV180,$CT193:DV193)</f>
        <v>-0.27684960306180001</v>
      </c>
      <c r="DW198" s="662">
        <f>CORREL($CT180:DW180,$CT193:DW193)</f>
        <v>-0.27728535781182778</v>
      </c>
      <c r="DX198" s="662">
        <f>CORREL($CT180:DX180,$CT193:DX193)</f>
        <v>-0.28916002512309896</v>
      </c>
      <c r="DY198" s="662">
        <f>CORREL($CT180:DY180,$CT193:DY193)</f>
        <v>-0.27407053956776739</v>
      </c>
      <c r="DZ198" s="662">
        <f>CORREL($CT180:DZ180,$CT193:DZ193)</f>
        <v>-0.28653301953087318</v>
      </c>
      <c r="EA198" s="662">
        <f>CORREL($CT180:EA180,$CT193:EA193)</f>
        <v>-0.27361244301260734</v>
      </c>
      <c r="EB198" s="662">
        <f>CORREL($CT180:EB180,$CT193:EB193)</f>
        <v>-0.2671478161325096</v>
      </c>
      <c r="EC198" s="662">
        <f>CORREL($CT180:EC180,$CT193:EC193)</f>
        <v>-0.33939880261374517</v>
      </c>
      <c r="ED198" s="662">
        <f>CORREL($CT180:ED180,$CT193:ED193)</f>
        <v>-0.36161915446204823</v>
      </c>
      <c r="EE198" s="662">
        <f>CORREL($CT180:EE180,$CT193:EE193)</f>
        <v>-0.35838353134957279</v>
      </c>
      <c r="EF198" s="662">
        <f>CORREL($CT180:EF180,$CT193:EF193)</f>
        <v>-0.33871610818073289</v>
      </c>
      <c r="EG198" s="662">
        <f>CORREL($CT180:EG180,$CT193:EG193)</f>
        <v>-0.34578431448420588</v>
      </c>
      <c r="EH198" s="662">
        <f>CORREL($CT180:EH180,$CT193:EH193)</f>
        <v>-0.35130005190284375</v>
      </c>
      <c r="EI198" s="662">
        <f>CORREL($CT180:EI180,$CT193:EI193)</f>
        <v>-0.35352515302160631</v>
      </c>
      <c r="EJ198" s="662">
        <f>CORREL($CT180:EJ180,$CT193:EJ193)</f>
        <v>-0.3580937844696096</v>
      </c>
      <c r="EK198" s="662">
        <f>CORREL($CT180:EK180,$CT193:EK193)</f>
        <v>-0.36338741592330681</v>
      </c>
      <c r="EL198" s="662">
        <f>CORREL($CT180:EL180,$CT193:EL193)</f>
        <v>-0.36481545865047094</v>
      </c>
      <c r="EM198" s="662">
        <f>CORREL($CT180:EM180,$CT193:EM193)</f>
        <v>-0.3797404548697636</v>
      </c>
      <c r="EN198" s="662">
        <f>CORREL($CT180:EN180,$CT193:EN193)</f>
        <v>-0.37924488810055712</v>
      </c>
      <c r="EO198" s="662">
        <f>CORREL($CT180:EO180,$CT193:EO193)</f>
        <v>-0.3843728418398234</v>
      </c>
      <c r="EP198" s="662">
        <f>CORREL($CT180:EP180,$CT193:EP193)</f>
        <v>-0.3779851650660751</v>
      </c>
      <c r="EQ198" s="662">
        <f>CORREL($CT180:EQ180,$CT193:EQ193)</f>
        <v>-0.37729960698075449</v>
      </c>
      <c r="ER198" s="662">
        <f>CORREL($CT180:ER180,$CT193:ER193)</f>
        <v>-0.37606419663758078</v>
      </c>
      <c r="ES198" s="662">
        <f>CORREL($CT180:ES180,$CT193:ES193)</f>
        <v>-0.37307353101599811</v>
      </c>
      <c r="ET198" s="662">
        <f>CORREL($CT180:ET180,$CT193:ET193)</f>
        <v>-0.37307488117220139</v>
      </c>
      <c r="EU198" s="662">
        <f>CORREL($CT180:EU180,$CT193:EU193)</f>
        <v>-0.37309044599865548</v>
      </c>
      <c r="EV198" s="662">
        <f>CORREL($CT180:EV180,$CT193:EV193)</f>
        <v>-0.36729072030899768</v>
      </c>
      <c r="EW198" s="662">
        <f>CORREL($CT180:EW180,$CT193:EW193)</f>
        <v>-0.35867837746140252</v>
      </c>
      <c r="EX198" s="662">
        <f>CORREL($CT180:EX180,$CT193:EX193)</f>
        <v>-0.3599342385077105</v>
      </c>
      <c r="EY198" s="662">
        <f>CORREL($CT180:EY180,$CT193:EY193)</f>
        <v>-0.37551595669703464</v>
      </c>
      <c r="EZ198" s="662">
        <f>CORREL($CT180:EZ180,$CT193:EZ193)</f>
        <v>-0.37446276208531393</v>
      </c>
      <c r="FA198" s="662">
        <f>CORREL($CT180:FA180,$CT193:FA193)</f>
        <v>-0.37658254715145839</v>
      </c>
      <c r="FB198" s="662">
        <f>CORREL($CT180:FB180,$CT193:FB193)</f>
        <v>-0.37733660734211538</v>
      </c>
      <c r="FC198" s="662">
        <f>CORREL($CT180:FC180,$CT193:FC193)</f>
        <v>-0.37697719599953566</v>
      </c>
      <c r="FD198" s="662">
        <f>CORREL($CT180:FD180,$CT193:FD193)</f>
        <v>-0.37699098751322185</v>
      </c>
      <c r="FE198" s="662">
        <f>CORREL($CT180:FE180,$CT193:FE193)</f>
        <v>-0.37689461399059571</v>
      </c>
      <c r="FF198" s="662">
        <f>CORREL($CT180:FF180,$CT193:FF193)</f>
        <v>-0.37726694388978543</v>
      </c>
      <c r="FG198" s="662">
        <f>CORREL($CT180:FG180,$CT193:FG193)</f>
        <v>-0.37848260474103479</v>
      </c>
      <c r="FH198" s="662">
        <f>CORREL($CT180:FH180,$CT193:FH193)</f>
        <v>-0.3752725143580849</v>
      </c>
      <c r="FI198" s="662">
        <f>CORREL($CT180:FI180,$CT193:FI193)</f>
        <v>-0.37384881367795425</v>
      </c>
      <c r="FJ198" s="662">
        <f>CORREL($CT180:FJ180,$CT193:FJ193)</f>
        <v>-0.37308801823409782</v>
      </c>
      <c r="FK198" s="662">
        <f>CORREL($CT180:FK180,$CT193:FK193)</f>
        <v>-0.37392119270129981</v>
      </c>
      <c r="FL198" s="662">
        <f>CORREL($CT180:FL180,$CT193:FL193)</f>
        <v>-0.37394828709690209</v>
      </c>
      <c r="FM198" s="662">
        <f>CORREL($CT180:FM180,$CT193:FM193)</f>
        <v>-0.37207708513309928</v>
      </c>
      <c r="FN198" s="662">
        <f>CORREL($CT180:FN180,$CT193:FN193)</f>
        <v>-0.36911354791508355</v>
      </c>
      <c r="FO198" s="662">
        <f>CORREL($CT180:FO180,$CT193:FO193)</f>
        <v>-0.36920764868655404</v>
      </c>
      <c r="FP198" s="662">
        <f>CORREL($CT180:FP180,$CT193:FP193)</f>
        <v>-0.36946952069613975</v>
      </c>
      <c r="FQ198" s="662">
        <f>CORREL($CT180:FQ180,$CT193:FQ193)</f>
        <v>-0.3690152759043292</v>
      </c>
      <c r="FR198" s="662">
        <f>CORREL($CT180:FR180,$CT193:FR193)</f>
        <v>-0.36907887830383157</v>
      </c>
      <c r="FS198" s="662">
        <f>CORREL($CT180:FS180,$CT193:FS193)</f>
        <v>-0.36928604082354904</v>
      </c>
      <c r="FT198" s="662">
        <f>CORREL($CT180:FT180,$CT193:FT193)</f>
        <v>-0.37033092208593299</v>
      </c>
      <c r="FU198" s="662">
        <f>CORREL($CT180:FU180,$CT193:FU193)</f>
        <v>-0.36888820082211432</v>
      </c>
      <c r="FV198" s="662">
        <f>CORREL($CT180:FV180,$CT193:FV193)</f>
        <v>-0.36820697986963297</v>
      </c>
      <c r="FW198" s="662">
        <f>CORREL($CT180:FW180,$CT193:FW193)</f>
        <v>-0.36805266863312763</v>
      </c>
      <c r="FX198" s="662">
        <f>CORREL($CT180:FX180,$CT193:FX193)</f>
        <v>-0.36635697859323585</v>
      </c>
      <c r="FY198" s="662">
        <f>CORREL($CT180:FY180,$CT193:FY193)</f>
        <v>-0.36643393591281082</v>
      </c>
      <c r="FZ198" s="662">
        <f>CORREL($CT180:FZ180,$CT193:FZ193)</f>
        <v>-0.36623907500991143</v>
      </c>
      <c r="GA198" s="662">
        <f>CORREL($CT180:GA180,$CT193:GA193)</f>
        <v>-0.36454144456224929</v>
      </c>
      <c r="GB198" s="662">
        <f>CORREL($CT180:GB180,$CT193:GB193)</f>
        <v>-0.36412469295615968</v>
      </c>
      <c r="GC198" s="662">
        <f>CORREL($CT180:GC180,$CT193:GC193)</f>
        <v>-0.36381847250395594</v>
      </c>
      <c r="GD198" s="662">
        <f>CORREL($CT180:GD180,$CT193:GD193)</f>
        <v>-0.36380385805478144</v>
      </c>
      <c r="GE198" s="662">
        <f>CORREL($CT180:GE180,$CT193:GE193)</f>
        <v>-0.36264406584818254</v>
      </c>
      <c r="GF198" s="662"/>
      <c r="GG198" s="662"/>
    </row>
    <row r="199" spans="2:189">
      <c r="B199" s="313"/>
      <c r="C199" s="313"/>
      <c r="D199" s="645" t="s">
        <v>442</v>
      </c>
      <c r="E199" s="645" t="s">
        <v>442</v>
      </c>
      <c r="F199" s="645"/>
      <c r="G199" s="645"/>
      <c r="H199" s="645"/>
      <c r="I199" s="645"/>
      <c r="J199" s="645"/>
      <c r="K199" s="645"/>
      <c r="L199" s="645"/>
      <c r="M199" s="645"/>
      <c r="N199" s="645"/>
      <c r="O199" s="645"/>
      <c r="P199" s="645"/>
      <c r="Q199" s="645"/>
      <c r="R199" s="645"/>
      <c r="S199" s="645"/>
      <c r="T199" s="645"/>
      <c r="U199" s="645"/>
      <c r="V199" s="645"/>
      <c r="W199" s="645"/>
      <c r="X199" s="645"/>
      <c r="Y199" s="645"/>
      <c r="Z199" s="645"/>
      <c r="AA199" s="645"/>
      <c r="AB199" s="645"/>
      <c r="AC199" s="645"/>
      <c r="AD199" s="645"/>
      <c r="AE199" s="645"/>
      <c r="AF199" s="645"/>
      <c r="AG199" s="645"/>
      <c r="AH199" s="645"/>
      <c r="AI199" s="645"/>
      <c r="AJ199" s="645"/>
      <c r="AK199" s="645"/>
      <c r="AL199" s="645"/>
      <c r="AM199" s="645"/>
      <c r="AN199" s="645"/>
      <c r="AO199" s="645"/>
      <c r="AP199" s="645"/>
      <c r="AQ199" s="645"/>
      <c r="AR199" s="645"/>
      <c r="AS199" s="645"/>
      <c r="AT199" s="645"/>
      <c r="AU199" s="645"/>
      <c r="AV199" s="645"/>
      <c r="AW199" s="645"/>
      <c r="AX199" s="645"/>
      <c r="AY199" s="645"/>
      <c r="AZ199" s="645"/>
      <c r="BA199" s="645"/>
      <c r="BB199" s="645"/>
      <c r="BC199" s="645"/>
      <c r="BD199" s="645"/>
      <c r="BE199" s="645"/>
      <c r="BF199" s="645"/>
      <c r="BG199" s="645"/>
      <c r="BH199" s="645"/>
      <c r="BI199" s="663"/>
      <c r="BJ199" s="663"/>
      <c r="BK199" s="663"/>
      <c r="BL199" s="663"/>
      <c r="BM199" s="663"/>
      <c r="BN199" s="664"/>
      <c r="BO199" s="759"/>
      <c r="BP199" s="664"/>
      <c r="BQ199" s="664"/>
      <c r="BR199" s="664"/>
      <c r="BS199" s="664"/>
      <c r="BT199" s="664"/>
      <c r="BU199" s="664"/>
      <c r="BV199" s="664"/>
      <c r="BW199" s="664"/>
      <c r="BX199" s="664"/>
      <c r="BY199" s="664"/>
      <c r="BZ199" s="664"/>
      <c r="CA199" s="759"/>
      <c r="CB199" s="664"/>
      <c r="CC199" s="664"/>
      <c r="CD199" s="664"/>
      <c r="CE199" s="664"/>
      <c r="CF199" s="664"/>
      <c r="CG199" s="664"/>
      <c r="CH199" s="664"/>
      <c r="CI199" s="664"/>
      <c r="CJ199" s="664"/>
      <c r="CK199" s="664"/>
      <c r="CL199" s="664"/>
      <c r="CM199" s="664"/>
      <c r="CN199" s="664"/>
      <c r="CO199" s="664"/>
      <c r="CP199" s="664"/>
      <c r="CQ199" s="664"/>
      <c r="CR199" s="664"/>
      <c r="CS199" s="664"/>
      <c r="CT199" s="664"/>
      <c r="CU199" s="664"/>
      <c r="CV199" s="664">
        <f>CORREL($CT183:CV183,$CT194:CV194)</f>
        <v>-0.59778544937573719</v>
      </c>
      <c r="CW199" s="664">
        <f>CORREL($CT183:CW183,$CT194:CW194)</f>
        <v>-0.64939378972987427</v>
      </c>
      <c r="CX199" s="664">
        <f>CORREL($CT183:CX183,$CT194:CX194)</f>
        <v>-0.63999206464418268</v>
      </c>
      <c r="CY199" s="664">
        <f>CORREL($CT183:CY183,$CT194:CY194)</f>
        <v>-0.63877506649107807</v>
      </c>
      <c r="CZ199" s="664">
        <f>CORREL($CT183:CZ183,$CT194:CZ194)</f>
        <v>-0.63736342629381604</v>
      </c>
      <c r="DA199" s="664">
        <f>CORREL($CT183:DA183,$CT194:DA194)</f>
        <v>-0.48627811195247256</v>
      </c>
      <c r="DB199" s="664">
        <f>CORREL($CT183:DB183,$CT194:DB194)</f>
        <v>-0.33434456616687247</v>
      </c>
      <c r="DC199" s="664">
        <f>CORREL($CT183:DC183,$CT194:DC194)</f>
        <v>-0.12187380261231801</v>
      </c>
      <c r="DD199" s="664">
        <f>CORREL($CT183:DD183,$CT194:DD194)</f>
        <v>0.14898075202756433</v>
      </c>
      <c r="DE199" s="664">
        <f>CORREL($CT183:DE183,$CT194:DE194)</f>
        <v>0.18113932332367932</v>
      </c>
      <c r="DF199" s="664">
        <f>CORREL($CT183:DF183,$CT194:DF194)</f>
        <v>0.38500287143291262</v>
      </c>
      <c r="DG199" s="664">
        <f>CORREL($CT183:DG183,$CT194:DG194)</f>
        <v>0.43001966861373192</v>
      </c>
      <c r="DH199" s="664">
        <f>CORREL($CT183:DH183,$CT194:DH194)</f>
        <v>0.49595590411326079</v>
      </c>
      <c r="DI199" s="664">
        <f>CORREL($CT183:DI183,$CT194:DI194)</f>
        <v>0.6036078710699716</v>
      </c>
      <c r="DJ199" s="664">
        <f>CORREL($CT183:DJ183,$CT194:DJ194)</f>
        <v>0.62167741986824987</v>
      </c>
      <c r="DK199" s="664">
        <f>CORREL($CT183:DK183,$CT194:DK194)</f>
        <v>0.63550118794815336</v>
      </c>
      <c r="DL199" s="664">
        <f>CORREL($CT183:DL183,$CT194:DL194)</f>
        <v>0.57023827193345955</v>
      </c>
      <c r="DM199" s="664">
        <f>CORREL($CT183:DM183,$CT194:DM194)</f>
        <v>0.4320572804451267</v>
      </c>
      <c r="DN199" s="664">
        <f>CORREL($CT183:DN183,$CT194:DN194)</f>
        <v>0.22515830886305802</v>
      </c>
      <c r="DO199" s="664">
        <f>CORREL($CT183:DO183,$CT194:DO194)</f>
        <v>-0.13064154732877895</v>
      </c>
      <c r="DP199" s="664">
        <f>CORREL($CT183:DP183,$CT194:DP194)</f>
        <v>-0.17706380974348851</v>
      </c>
      <c r="DQ199" s="664">
        <f>CORREL($CT183:DQ183,$CT194:DQ194)</f>
        <v>-0.24280096777221408</v>
      </c>
      <c r="DR199" s="664">
        <f>CORREL($CT183:DR183,$CT194:DR194)</f>
        <v>-0.32500134074420484</v>
      </c>
      <c r="DS199" s="664">
        <f>CORREL($CT183:DS183,$CT194:DS194)</f>
        <v>-0.3686707993905935</v>
      </c>
      <c r="DT199" s="664">
        <f>CORREL($CT183:DT183,$CT194:DT194)</f>
        <v>-0.23330933516262042</v>
      </c>
      <c r="DU199" s="664">
        <f>CORREL($CT183:DU183,$CT194:DU194)</f>
        <v>-0.14050113412255172</v>
      </c>
      <c r="DV199" s="664">
        <f>CORREL($CT183:DV183,$CT194:DV194)</f>
        <v>-0.11191463819401737</v>
      </c>
      <c r="DW199" s="664">
        <f>CORREL($CT183:DW183,$CT194:DW194)</f>
        <v>3.230324362434743E-2</v>
      </c>
      <c r="DX199" s="664">
        <f>CORREL($CT183:DX183,$CT194:DX194)</f>
        <v>0.17119441038540081</v>
      </c>
      <c r="DY199" s="664">
        <f>CORREL($CT183:DY183,$CT194:DY194)</f>
        <v>0.13668935622850556</v>
      </c>
      <c r="DZ199" s="664">
        <f>CORREL($CT183:DZ183,$CT194:DZ194)</f>
        <v>9.9947303836489129E-2</v>
      </c>
      <c r="EA199" s="664">
        <f>CORREL($CT183:EA183,$CT194:EA194)</f>
        <v>0.10959425764408297</v>
      </c>
      <c r="EB199" s="664">
        <f>CORREL($CT183:EB183,$CT194:EB194)</f>
        <v>8.2041702657653107E-2</v>
      </c>
      <c r="EC199" s="664">
        <f>CORREL($CT183:EC183,$CT194:EC194)</f>
        <v>4.8681653011773678E-2</v>
      </c>
      <c r="ED199" s="664">
        <f>CORREL($CT183:ED183,$CT194:ED194)</f>
        <v>0.17214033805210624</v>
      </c>
      <c r="EE199" s="664">
        <f>CORREL($CT183:EE183,$CT194:EE194)</f>
        <v>0.18679883853029822</v>
      </c>
      <c r="EF199" s="664">
        <f>CORREL($CT183:EF183,$CT194:EF194)</f>
        <v>0.14921561518357671</v>
      </c>
      <c r="EG199" s="664">
        <f>CORREL($CT183:EG183,$CT194:EG194)</f>
        <v>0.16311968928503151</v>
      </c>
      <c r="EH199" s="664">
        <f>CORREL($CT183:EH183,$CT194:EH194)</f>
        <v>0.23001678684249996</v>
      </c>
      <c r="EI199" s="664">
        <f>CORREL($CT183:EI183,$CT194:EI194)</f>
        <v>0.25672205118234137</v>
      </c>
      <c r="EJ199" s="664">
        <f>CORREL($CT183:EJ183,$CT194:EJ194)</f>
        <v>0.28034814858475665</v>
      </c>
      <c r="EK199" s="664">
        <f>CORREL($CT183:EK183,$CT194:EK194)</f>
        <v>0.29062133975300375</v>
      </c>
      <c r="EL199" s="664">
        <f>CORREL($CT183:EL183,$CT194:EL194)</f>
        <v>0.30880091227498868</v>
      </c>
      <c r="EM199" s="664">
        <f>CORREL($CT183:EM183,$CT194:EM194)</f>
        <v>0.2901358547143893</v>
      </c>
      <c r="EN199" s="664">
        <f>CORREL($CT183:EN183,$CT194:EN194)</f>
        <v>0.29262306076054356</v>
      </c>
      <c r="EO199" s="664">
        <f>CORREL($CT183:EO183,$CT194:EO194)</f>
        <v>0.29792487986547356</v>
      </c>
      <c r="EP199" s="664">
        <f>CORREL($CT183:EP183,$CT194:EP194)</f>
        <v>0.29721261717338021</v>
      </c>
      <c r="EQ199" s="664">
        <f>CORREL($CT183:EQ183,$CT194:EQ194)</f>
        <v>0.29821867227797244</v>
      </c>
      <c r="ER199" s="664">
        <f>CORREL($CT183:ER183,$CT194:ER194)</f>
        <v>0.30709210426735661</v>
      </c>
      <c r="ES199" s="664">
        <f>CORREL($CT183:ES183,$CT194:ES194)</f>
        <v>0.31608087514082411</v>
      </c>
      <c r="ET199" s="664">
        <f>CORREL($CT183:ET183,$CT194:ET194)</f>
        <v>0.32234335356931793</v>
      </c>
      <c r="EU199" s="664">
        <f>CORREL($CT183:EU183,$CT194:EU194)</f>
        <v>0.32828447848492337</v>
      </c>
      <c r="EV199" s="664">
        <f>CORREL($CT183:EV183,$CT194:EV194)</f>
        <v>0.33007730281502456</v>
      </c>
      <c r="EW199" s="664">
        <f>CORREL($CT183:EW183,$CT194:EW194)</f>
        <v>0.33329324978051977</v>
      </c>
      <c r="EX199" s="664">
        <f>CORREL($CT183:EX183,$CT194:EX194)</f>
        <v>0.33644171936470935</v>
      </c>
      <c r="EY199" s="664">
        <f>CORREL($CT183:EY183,$CT194:EY194)</f>
        <v>0.33750242496462562</v>
      </c>
      <c r="EZ199" s="664">
        <f>CORREL($CT183:EZ183,$CT194:EZ194)</f>
        <v>0.3395906178273394</v>
      </c>
      <c r="FA199" s="664">
        <f>CORREL($CT183:FA183,$CT194:FA194)</f>
        <v>0.3421113405109959</v>
      </c>
      <c r="FB199" s="664">
        <f>CORREL($CT183:FB183,$CT194:FB194)</f>
        <v>0.34451973531354496</v>
      </c>
      <c r="FC199" s="664">
        <f>CORREL($CT183:FC183,$CT194:FC194)</f>
        <v>0.34545913066853146</v>
      </c>
      <c r="FD199" s="664">
        <f>CORREL($CT183:FD183,$CT194:FD194)</f>
        <v>0.35124954774427586</v>
      </c>
      <c r="FE199" s="664">
        <f>CORREL($CT183:FE183,$CT194:FE194)</f>
        <v>0.35404386221211892</v>
      </c>
      <c r="FF199" s="664">
        <f>CORREL($CT183:FF183,$CT194:FF194)</f>
        <v>0.35328662669262473</v>
      </c>
      <c r="FG199" s="664">
        <f>CORREL($CT183:FG183,$CT194:FG194)</f>
        <v>0.35575416532821458</v>
      </c>
      <c r="FH199" s="664">
        <f>CORREL($CT183:FH183,$CT194:FH194)</f>
        <v>0.36002854256535721</v>
      </c>
      <c r="FI199" s="664">
        <f>CORREL($CT183:FI183,$CT194:FI194)</f>
        <v>0.3597161567657336</v>
      </c>
      <c r="FJ199" s="664">
        <f>CORREL($CT183:FJ183,$CT194:FJ194)</f>
        <v>0.36019876500107545</v>
      </c>
      <c r="FK199" s="664">
        <f>CORREL($CT183:FK183,$CT194:FK194)</f>
        <v>0.36227188165352403</v>
      </c>
      <c r="FL199" s="664">
        <f>CORREL($CT183:FL183,$CT194:FL194)</f>
        <v>0.36471743967866777</v>
      </c>
      <c r="FM199" s="664">
        <f>CORREL($CT183:FM183,$CT194:FM194)</f>
        <v>0.365286088675846</v>
      </c>
      <c r="FN199" s="664">
        <f>CORREL($CT183:FN183,$CT194:FN194)</f>
        <v>0.3652046287251936</v>
      </c>
      <c r="FO199" s="664">
        <f>CORREL($CT183:FO183,$CT194:FO194)</f>
        <v>0.36855572204206516</v>
      </c>
      <c r="FP199" s="664">
        <f>CORREL($CT183:FP183,$CT194:FP194)</f>
        <v>0.3690288669672146</v>
      </c>
      <c r="FQ199" s="664">
        <f>CORREL($CT183:FQ183,$CT194:FQ194)</f>
        <v>0.36942366766377593</v>
      </c>
      <c r="FR199" s="664">
        <f>CORREL($CT183:FR183,$CT194:FR194)</f>
        <v>0.37128295886491203</v>
      </c>
      <c r="FS199" s="664">
        <f>CORREL($CT183:FS183,$CT194:FS194)</f>
        <v>0.37042872871518528</v>
      </c>
      <c r="FT199" s="664">
        <f>CORREL($CT183:FT183,$CT194:FT194)</f>
        <v>0.3703899058641274</v>
      </c>
      <c r="FU199" s="664">
        <f>CORREL($CT183:FU183,$CT194:FU194)</f>
        <v>0.37176248935608203</v>
      </c>
      <c r="FV199" s="664">
        <f>CORREL($CT183:FV183,$CT194:FV194)</f>
        <v>0.37016058713550265</v>
      </c>
      <c r="FW199" s="664">
        <f>CORREL($CT183:FW183,$CT194:FW194)</f>
        <v>0.3696244597782849</v>
      </c>
      <c r="FX199" s="664">
        <f>CORREL($CT183:FX183,$CT194:FX194)</f>
        <v>0.37004286196253372</v>
      </c>
      <c r="FY199" s="664">
        <f>CORREL($CT183:FY183,$CT194:FY194)</f>
        <v>0.37022644874354749</v>
      </c>
      <c r="FZ199" s="664">
        <f>CORREL($CT183:FZ183,$CT194:FZ194)</f>
        <v>0.36918436555305217</v>
      </c>
      <c r="GA199" s="664">
        <f>CORREL($CT183:GA183,$CT194:GA194)</f>
        <v>0.36832665258396069</v>
      </c>
      <c r="GB199" s="664">
        <f>CORREL($CT183:GB183,$CT194:GB194)</f>
        <v>0.36791763329295513</v>
      </c>
      <c r="GC199" s="664">
        <f>CORREL($CT183:GC183,$CT194:GC194)</f>
        <v>0.36788371289653554</v>
      </c>
      <c r="GD199" s="664">
        <f>CORREL($CT183:GD183,$CT194:GD194)</f>
        <v>0.36621148825417948</v>
      </c>
      <c r="GE199" s="664">
        <f>CORREL($CT183:GE183,$CT194:GE194)</f>
        <v>0.36565293709631852</v>
      </c>
      <c r="GF199" s="666"/>
      <c r="GG199" s="666"/>
    </row>
    <row r="200" spans="2:189">
      <c r="B200" s="313"/>
      <c r="C200" s="313"/>
      <c r="D200" s="667" t="s">
        <v>459</v>
      </c>
      <c r="E200" s="183"/>
      <c r="F200" s="183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3"/>
      <c r="V200" s="183"/>
      <c r="W200" s="183"/>
      <c r="X200" s="183"/>
      <c r="Y200" s="183"/>
      <c r="Z200" s="183"/>
      <c r="AA200" s="183"/>
      <c r="AB200" s="183"/>
      <c r="AC200" s="183"/>
      <c r="AD200" s="183"/>
      <c r="AE200" s="183"/>
      <c r="AF200" s="183"/>
      <c r="AG200" s="183"/>
      <c r="AH200" s="183"/>
      <c r="AI200" s="183"/>
      <c r="AJ200" s="183"/>
      <c r="AK200" s="183"/>
      <c r="AL200" s="183"/>
      <c r="AM200" s="183"/>
      <c r="AN200" s="183"/>
      <c r="AO200" s="183"/>
      <c r="AP200" s="183"/>
      <c r="AQ200" s="183"/>
      <c r="AR200" s="183"/>
      <c r="AS200" s="183"/>
      <c r="AT200" s="183"/>
      <c r="AU200" s="183"/>
      <c r="AV200" s="183"/>
      <c r="AW200" s="183"/>
      <c r="AX200" s="183"/>
      <c r="AY200" s="183"/>
      <c r="AZ200" s="183"/>
      <c r="BA200" s="183"/>
      <c r="BB200" s="183"/>
      <c r="BC200" s="183"/>
      <c r="BD200" s="183"/>
      <c r="BE200" s="183"/>
      <c r="BF200" s="183"/>
      <c r="BG200" s="183"/>
      <c r="BH200" s="183"/>
      <c r="BI200" s="665"/>
      <c r="BJ200" s="665"/>
      <c r="BK200" s="665"/>
      <c r="BL200" s="665"/>
      <c r="BM200" s="665"/>
      <c r="BN200" s="666"/>
      <c r="BO200" s="760"/>
      <c r="BP200" s="666"/>
      <c r="BQ200" s="666"/>
      <c r="BR200" s="666"/>
      <c r="BS200" s="666"/>
      <c r="BT200" s="666"/>
      <c r="BU200" s="666"/>
      <c r="BV200" s="666"/>
      <c r="BW200" s="666"/>
      <c r="BX200" s="666"/>
      <c r="BY200" s="666"/>
      <c r="BZ200" s="666"/>
      <c r="CA200" s="760"/>
      <c r="CB200" s="666"/>
      <c r="CC200" s="666"/>
      <c r="CD200" s="666"/>
      <c r="CE200" s="666"/>
      <c r="CF200" s="666"/>
      <c r="CG200" s="666"/>
      <c r="CH200" s="666"/>
      <c r="CI200" s="666"/>
      <c r="CJ200" s="666"/>
      <c r="CK200" s="666"/>
      <c r="CL200" s="666"/>
      <c r="CM200" s="666"/>
      <c r="CN200" s="666"/>
      <c r="CO200" s="666"/>
      <c r="CP200" s="666"/>
      <c r="CQ200" s="666"/>
      <c r="CR200" s="666"/>
      <c r="CS200" s="666"/>
      <c r="CT200" s="666"/>
      <c r="CU200" s="666"/>
      <c r="CV200" s="666"/>
      <c r="CW200" s="666"/>
      <c r="CX200" s="666"/>
      <c r="CY200" s="666"/>
      <c r="CZ200" s="666"/>
      <c r="DA200" s="666"/>
      <c r="DB200" s="666"/>
      <c r="DC200" s="666"/>
      <c r="DD200" s="666"/>
      <c r="DE200" s="666"/>
      <c r="DF200" s="666"/>
      <c r="DG200" s="666"/>
      <c r="DH200" s="666"/>
      <c r="DI200" s="666"/>
      <c r="DJ200" s="666"/>
      <c r="DK200" s="666"/>
      <c r="DL200" s="666"/>
      <c r="DM200" s="666"/>
      <c r="DN200" s="666"/>
      <c r="DO200" s="666"/>
      <c r="DP200" s="666"/>
      <c r="DQ200" s="666"/>
      <c r="DR200" s="666"/>
      <c r="DS200" s="666"/>
      <c r="DT200" s="666"/>
      <c r="DU200" s="666"/>
      <c r="DV200" s="666"/>
      <c r="DW200" s="666"/>
      <c r="DX200" s="666"/>
      <c r="DY200" s="666"/>
      <c r="DZ200" s="666"/>
      <c r="EA200" s="666"/>
      <c r="EB200" s="666"/>
      <c r="EC200" s="666"/>
      <c r="ED200" s="666"/>
      <c r="EE200" s="666"/>
      <c r="EF200" s="666"/>
      <c r="EG200" s="666"/>
      <c r="EH200" s="666"/>
      <c r="EI200" s="666"/>
      <c r="EJ200" s="666"/>
      <c r="EK200" s="666"/>
      <c r="EL200" s="666"/>
      <c r="EM200" s="666"/>
      <c r="EN200" s="666"/>
      <c r="EO200" s="666"/>
      <c r="EP200" s="666"/>
      <c r="EQ200" s="666"/>
      <c r="ER200" s="666"/>
      <c r="ES200" s="666"/>
      <c r="ET200" s="666"/>
      <c r="EU200" s="666"/>
      <c r="EV200" s="666"/>
      <c r="EW200" s="666"/>
      <c r="EX200" s="666"/>
      <c r="EY200" s="666"/>
      <c r="EZ200" s="666"/>
      <c r="FA200" s="666"/>
      <c r="FB200" s="666"/>
      <c r="FC200" s="666"/>
      <c r="FD200" s="666"/>
      <c r="FE200" s="666"/>
      <c r="FF200" s="666"/>
      <c r="FG200" s="666"/>
      <c r="FH200" s="666"/>
      <c r="FI200" s="666"/>
      <c r="FJ200" s="666"/>
      <c r="FK200" s="666"/>
      <c r="FL200" s="666"/>
      <c r="FM200" s="666"/>
      <c r="FN200" s="666"/>
      <c r="FO200" s="666"/>
      <c r="FP200" s="666"/>
      <c r="FQ200" s="666"/>
      <c r="FR200" s="666"/>
      <c r="FS200" s="666"/>
      <c r="FT200" s="666"/>
      <c r="FU200" s="666"/>
      <c r="FV200" s="666"/>
      <c r="FW200" s="666"/>
      <c r="FX200" s="666"/>
      <c r="FY200" s="666"/>
      <c r="FZ200" s="666"/>
      <c r="GA200" s="666"/>
      <c r="GB200" s="666"/>
      <c r="GC200" s="666"/>
      <c r="GD200" s="666"/>
      <c r="GE200" s="666"/>
      <c r="GF200" s="666"/>
      <c r="GG200" s="666"/>
    </row>
    <row r="201" spans="2:189">
      <c r="B201" s="313"/>
      <c r="C201" s="313"/>
      <c r="D201" s="205" t="s">
        <v>441</v>
      </c>
      <c r="E201" s="2" t="s">
        <v>454</v>
      </c>
      <c r="BN201" s="662">
        <f>CORREL($BB175:BN175,$BB192:BN192)</f>
        <v>0.40285872877468976</v>
      </c>
      <c r="BO201" s="758">
        <f>CORREL($BB175:BO175,$BB192:BO192)</f>
        <v>0.34010737720635781</v>
      </c>
      <c r="BP201" s="662">
        <f>CORREL($BB175:BP175,$BB192:BP192)</f>
        <v>0.35296161373508811</v>
      </c>
      <c r="BQ201" s="662">
        <f>CORREL($BB175:BQ175,$BB192:BQ192)</f>
        <v>0.33220270235698468</v>
      </c>
      <c r="BR201" s="662">
        <f>CORREL($BB175:BR175,$BB192:BR192)</f>
        <v>0.2223244028745614</v>
      </c>
      <c r="BS201" s="662">
        <f>CORREL($BB175:BS175,$BB192:BS192)</f>
        <v>0.20887374788060917</v>
      </c>
      <c r="BT201" s="662">
        <f>CORREL($BB175:BT175,$BB192:BT192)</f>
        <v>0.19948608600478995</v>
      </c>
      <c r="BU201" s="662">
        <f>CORREL($BB175:BU175,$BB192:BU192)</f>
        <v>4.5814105497902345E-2</v>
      </c>
      <c r="BV201" s="662">
        <f>CORREL($BB175:BV175,$BB192:BV192)</f>
        <v>0.10682128636588555</v>
      </c>
      <c r="BW201" s="662">
        <f>CORREL($BB175:BW175,$BB192:BW192)</f>
        <v>0.1048780526608252</v>
      </c>
      <c r="BX201" s="662">
        <f>CORREL($BB175:BX175,$BB192:BX192)</f>
        <v>5.6375313759459221E-2</v>
      </c>
      <c r="BY201" s="662">
        <f>CORREL($BB175:BY175,$BB192:BY192)</f>
        <v>9.1618024074553647E-2</v>
      </c>
      <c r="BZ201" s="662">
        <f>CORREL($BB175:BZ175,$BB192:BZ192)</f>
        <v>0.1204980455409803</v>
      </c>
      <c r="CA201" s="758">
        <f>CORREL($BB175:CA175,$BB192:CA192)</f>
        <v>0.13050479664392337</v>
      </c>
      <c r="CB201" s="662">
        <f>CORREL($BB175:CB175,$BB192:CB192)</f>
        <v>0.19259946133093953</v>
      </c>
      <c r="CC201" s="662">
        <f>CORREL($BB175:CC175,$BB192:CC192)</f>
        <v>0.22205129831473425</v>
      </c>
      <c r="CD201" s="662">
        <f>CORREL($BB175:CD175,$BB192:CD192)</f>
        <v>0.25097258705463138</v>
      </c>
      <c r="CE201" s="662">
        <f>CORREL($BB175:CE175,$BB192:CE192)</f>
        <v>0.32171197943580299</v>
      </c>
      <c r="CF201" s="662">
        <f>CORREL($BB175:CF175,$BB192:CF192)</f>
        <v>0.33971928030627146</v>
      </c>
      <c r="CG201" s="662">
        <f>CORREL($BB175:CG175,$BB192:CG192)</f>
        <v>0.34515368824610876</v>
      </c>
      <c r="CH201" s="662">
        <f>CORREL($BB175:CH175,$BB192:CH192)</f>
        <v>0.33603055304551943</v>
      </c>
      <c r="CI201" s="662">
        <f>CORREL($BB175:CI175,$BB192:CI192)</f>
        <v>0.34696734608436552</v>
      </c>
      <c r="CJ201" s="662">
        <f>CORREL($BB175:CJ175,$BB192:CJ192)</f>
        <v>0.31680801727475966</v>
      </c>
      <c r="CK201" s="662">
        <f>CORREL($BB175:CK175,$BB192:CK192)</f>
        <v>0.26985133826518637</v>
      </c>
      <c r="CL201" s="662">
        <f>CORREL($BB175:CL175,$BB192:CL192)</f>
        <v>0.21227484852901171</v>
      </c>
      <c r="CM201" s="662">
        <f>CORREL($BB175:CM175,$BB192:CM192)</f>
        <v>0.24141075559139927</v>
      </c>
      <c r="CN201" s="662">
        <f>CORREL($BB175:CN175,$BB192:CN192)</f>
        <v>0.2704041505235778</v>
      </c>
      <c r="CO201" s="662">
        <f>CORREL($BB175:CO175,$BB192:CO192)</f>
        <v>0.34148377210270314</v>
      </c>
      <c r="CP201" s="662">
        <f>CORREL($BB175:CP175,$BB192:CP192)</f>
        <v>0.32519092764181712</v>
      </c>
      <c r="CQ201" s="662">
        <f>CORREL($BB175:CQ175,$BB192:CQ192)</f>
        <v>0.28897290712528595</v>
      </c>
      <c r="CR201" s="662">
        <f>CORREL($BB175:CR175,$BB192:CR192)</f>
        <v>0.24025405462740981</v>
      </c>
      <c r="CS201" s="662">
        <f>CORREL($BB175:CS175,$BB192:CS192)</f>
        <v>0.2570604753698747</v>
      </c>
      <c r="CT201" s="662">
        <f>CORREL($BB175:CT175,$BB192:CT192)</f>
        <v>0.26256657895936414</v>
      </c>
      <c r="CU201" s="662">
        <f>CORREL($BB175:CU175,$BB192:CU192)</f>
        <v>0.24920400361095149</v>
      </c>
      <c r="CV201" s="662">
        <f>CORREL($BB175:CV175,$BB192:CV192)</f>
        <v>0.26303268565454196</v>
      </c>
      <c r="CW201" s="662">
        <f>CORREL($BB175:CW175,$BB192:CW192)</f>
        <v>0.26770803515987579</v>
      </c>
      <c r="CX201" s="662">
        <f>CORREL($BB175:CX175,$BB192:CX192)</f>
        <v>0.27670660967199484</v>
      </c>
      <c r="CY201" s="662">
        <f>CORREL($BB175:CY175,$BB192:CY192)</f>
        <v>0.27832165858133961</v>
      </c>
      <c r="CZ201" s="662">
        <f>CORREL($BB175:CZ175,$BB192:CZ192)</f>
        <v>0.29162733428346393</v>
      </c>
      <c r="DA201" s="662">
        <f>CORREL($BB175:DA175,$BB192:DA192)</f>
        <v>0.30374883707443945</v>
      </c>
      <c r="DB201" s="662">
        <f>CORREL($BB175:DB175,$BB192:DB192)</f>
        <v>0.32012375074019467</v>
      </c>
      <c r="DC201" s="662">
        <f>CORREL($BB175:DC175,$BB192:DC192)</f>
        <v>0.32021660630977461</v>
      </c>
      <c r="DD201" s="662">
        <f>CORREL($BB175:DD175,$BB192:DD192)</f>
        <v>0.28422234281771602</v>
      </c>
      <c r="DE201" s="662">
        <f>CORREL($BB175:DE175,$BB192:DE192)</f>
        <v>0.28573911455401957</v>
      </c>
      <c r="DF201" s="662">
        <f>CORREL($BB175:DF175,$BB192:DF192)</f>
        <v>0.24252536350677539</v>
      </c>
      <c r="DG201" s="662">
        <f>CORREL($BB175:DG175,$BB192:DG192)</f>
        <v>0.22235281550853167</v>
      </c>
      <c r="DH201" s="662">
        <f>CORREL($BB175:DH175,$BB192:DH192)</f>
        <v>0.19744714952391246</v>
      </c>
      <c r="DI201" s="662">
        <f>CORREL($BB175:DI175,$BB192:DI192)</f>
        <v>0.16534234559122585</v>
      </c>
      <c r="DJ201" s="662">
        <f>CORREL($BB175:DJ175,$BB192:DJ192)</f>
        <v>0.1509176654431458</v>
      </c>
      <c r="DK201" s="662">
        <f>CORREL($BB175:DK175,$BB192:DK192)</f>
        <v>0.1504764746813794</v>
      </c>
      <c r="DL201" s="662">
        <f>CORREL($BB175:DL175,$BB192:DL192)</f>
        <v>0.11706594156203709</v>
      </c>
      <c r="DM201" s="662">
        <f>CORREL($BB175:DM175,$BB192:DM192)</f>
        <v>8.7897930340120903E-2</v>
      </c>
      <c r="DN201" s="662">
        <f>CORREL($BB175:DN175,$BB192:DN192)</f>
        <v>4.8472239181860284E-3</v>
      </c>
      <c r="DO201" s="662">
        <f>CORREL($BB175:DO175,$BB192:DO192)</f>
        <v>2.4694387585184486E-2</v>
      </c>
      <c r="DP201" s="662">
        <f>CORREL($BB175:DP175,$BB192:DP192)</f>
        <v>1.5979732091896584E-3</v>
      </c>
      <c r="DQ201" s="662">
        <f>CORREL($BB175:DQ175,$BB192:DQ192)</f>
        <v>-2.8416736341545061E-2</v>
      </c>
      <c r="DR201" s="662">
        <f>CORREL($BB175:DR175,$BB192:DR192)</f>
        <v>-7.435903096036868E-2</v>
      </c>
      <c r="DS201" s="662">
        <f>CORREL($BB175:DS175,$BB192:DS192)</f>
        <v>-0.14605653517252123</v>
      </c>
      <c r="DT201" s="662">
        <f>CORREL($BB175:DT175,$BB192:DT192)</f>
        <v>-6.1550019867527242E-2</v>
      </c>
      <c r="DU201" s="662">
        <f>CORREL($BB175:DU175,$BB192:DU192)</f>
        <v>-0.20702878570072272</v>
      </c>
      <c r="DV201" s="662">
        <f>CORREL($BB175:DV175,$BB192:DV192)</f>
        <v>-0.24715410227750884</v>
      </c>
      <c r="DW201" s="662">
        <f>CORREL($BB175:DW175,$BB192:DW192)</f>
        <v>-0.26530733190599348</v>
      </c>
      <c r="DX201" s="662">
        <f>CORREL($BB175:DX175,$BB192:DX192)</f>
        <v>-0.26998092957027364</v>
      </c>
      <c r="DY201" s="662">
        <f>CORREL($BB175:DY175,$BB192:DY192)</f>
        <v>-0.24466851922828378</v>
      </c>
      <c r="DZ201" s="662">
        <f>CORREL($BB175:DZ175,$BB192:DZ192)</f>
        <v>-0.21964910586424849</v>
      </c>
      <c r="EA201" s="662">
        <f>CORREL($BB175:EA175,$BB192:EA192)</f>
        <v>-0.17812267351726638</v>
      </c>
      <c r="EB201" s="662">
        <f>CORREL($BB175:EB175,$BB192:EB192)</f>
        <v>-0.10784198588882039</v>
      </c>
      <c r="EC201" s="662">
        <f>CORREL($BB175:EC175,$BB192:EC192)</f>
        <v>-0.19893280493869039</v>
      </c>
      <c r="ED201" s="662">
        <f>CORREL($BB175:ED175,$BB192:ED192)</f>
        <v>-0.17395585913962675</v>
      </c>
      <c r="EE201" s="662">
        <f>CORREL($BB175:EE175,$BB192:EE192)</f>
        <v>-0.19922227385966446</v>
      </c>
      <c r="EF201" s="662">
        <f>CORREL($BB175:EF175,$BB192:EF192)</f>
        <v>-0.16716910669219739</v>
      </c>
      <c r="EG201" s="662">
        <f>CORREL($BB175:EG175,$BB192:EG192)</f>
        <v>-0.19124060226768286</v>
      </c>
      <c r="EH201" s="662">
        <f>CORREL($BB175:EH175,$BB192:EH192)</f>
        <v>-0.19543349648675645</v>
      </c>
      <c r="EI201" s="662">
        <f>CORREL($BB175:EI175,$BB192:EI192)</f>
        <v>-0.20469191103173237</v>
      </c>
      <c r="EJ201" s="662">
        <f>CORREL($BB175:EJ175,$BB192:EJ192)</f>
        <v>-0.20659330546450408</v>
      </c>
      <c r="EK201" s="662">
        <f>CORREL($BB175:EK175,$BB192:EK192)</f>
        <v>-0.20679248160157548</v>
      </c>
      <c r="EL201" s="662">
        <f>CORREL($BB175:EL175,$BB192:EL192)</f>
        <v>-0.20676340949689101</v>
      </c>
      <c r="EM201" s="662">
        <f>CORREL($BB175:EM175,$BB192:EM192)</f>
        <v>-0.18826156164851349</v>
      </c>
      <c r="EN201" s="662">
        <f>CORREL($BB175:EN175,$BB192:EN192)</f>
        <v>-0.18195912450790233</v>
      </c>
      <c r="EO201" s="662">
        <f>CORREL($BB175:EO175,$BB192:EO192)</f>
        <v>-0.19015079274349428</v>
      </c>
      <c r="EP201" s="662">
        <f>CORREL($BB175:EP175,$BB192:EP192)</f>
        <v>-0.18570170362835936</v>
      </c>
      <c r="EQ201" s="662">
        <f>CORREL($BB175:EQ175,$BB192:EQ192)</f>
        <v>-0.18122611428129418</v>
      </c>
      <c r="ER201" s="662">
        <f>CORREL($BB175:ER175,$BB192:ER192)</f>
        <v>-0.17384332056489388</v>
      </c>
      <c r="ES201" s="662">
        <f>CORREL($BB175:ES175,$BB192:ES192)</f>
        <v>-0.16477955830527402</v>
      </c>
      <c r="ET201" s="662">
        <f>CORREL($BB175:ET175,$BB192:ET192)</f>
        <v>-0.15660360394373965</v>
      </c>
      <c r="EU201" s="662">
        <f>CORREL($BB175:EU175,$BB192:EU192)</f>
        <v>-0.15587112022007543</v>
      </c>
      <c r="EV201" s="662">
        <f>CORREL($BB175:EV175,$BB192:EV192)</f>
        <v>-0.14820950261752205</v>
      </c>
      <c r="EW201" s="662">
        <f>CORREL($BB175:EW175,$BB192:EW192)</f>
        <v>-0.14412453301164568</v>
      </c>
      <c r="EX201" s="662">
        <f>CORREL($BB175:EX175,$BB192:EX192)</f>
        <v>-0.1451118255838437</v>
      </c>
      <c r="EY201" s="662">
        <f>CORREL($BB175:EY175,$BB192:EY192)</f>
        <v>-0.15224962847611373</v>
      </c>
      <c r="EZ201" s="662">
        <f>CORREL($BB175:EZ175,$BB192:EZ192)</f>
        <v>-0.15134566724195775</v>
      </c>
      <c r="FA201" s="662">
        <f>CORREL($BB175:FA175,$BB192:FA192)</f>
        <v>-0.15268124833682292</v>
      </c>
      <c r="FB201" s="662">
        <f>CORREL($BB175:FB175,$BB192:FB192)</f>
        <v>-0.15331952637415125</v>
      </c>
      <c r="FC201" s="662">
        <f>CORREL($BB175:FC175,$BB192:FC192)</f>
        <v>-0.15258779275334325</v>
      </c>
      <c r="FD201" s="662">
        <f>CORREL($BB175:FD175,$BB192:FD192)</f>
        <v>-0.14946894725750412</v>
      </c>
      <c r="FE201" s="662">
        <f>CORREL($BB175:FE175,$BB192:FE192)</f>
        <v>-0.14761597014849856</v>
      </c>
      <c r="FF201" s="662">
        <f>CORREL($BB175:FF175,$BB192:FF192)</f>
        <v>-0.14781816177009041</v>
      </c>
      <c r="FG201" s="662">
        <f>CORREL($BB175:FG175,$BB192:FG192)</f>
        <v>-0.14815910751571901</v>
      </c>
      <c r="FH201" s="662">
        <f>CORREL($BB175:FH175,$BB192:FH192)</f>
        <v>-0.14230221481135968</v>
      </c>
      <c r="FI201" s="662">
        <f>CORREL($BB175:FI175,$BB192:FI192)</f>
        <v>-0.14390896549390397</v>
      </c>
      <c r="FJ201" s="662">
        <f>CORREL($BB175:FJ175,$BB192:FJ192)</f>
        <v>-0.14397668205318997</v>
      </c>
      <c r="FK201" s="662">
        <f>CORREL($BB175:FK175,$BB192:FK192)</f>
        <v>-0.14230187219792692</v>
      </c>
      <c r="FL201" s="662">
        <f>CORREL($BB175:FL175,$BB192:FL192)</f>
        <v>-0.14135717234765155</v>
      </c>
      <c r="FM201" s="662">
        <f>CORREL($BB175:FM175,$BB192:FM192)</f>
        <v>-0.14008021524273817</v>
      </c>
      <c r="FN201" s="662">
        <f>CORREL($BB175:FN175,$BB192:FN192)</f>
        <v>-0.13831044450778643</v>
      </c>
      <c r="FO201" s="662">
        <f>CORREL($BB175:FO175,$BB192:FO192)</f>
        <v>-0.13782463960239819</v>
      </c>
      <c r="FP201" s="662">
        <f>CORREL($BB175:FP175,$BB192:FP192)</f>
        <v>-0.13783341284923656</v>
      </c>
      <c r="FQ201" s="662">
        <f>CORREL($BB175:FQ175,$BB192:FQ192)</f>
        <v>-0.13838261230208565</v>
      </c>
      <c r="FR201" s="662">
        <f>CORREL($BB175:FR175,$BB192:FR192)</f>
        <v>-0.13839797126674253</v>
      </c>
      <c r="FS201" s="662">
        <f>CORREL($BB175:FS175,$BB192:FS192)</f>
        <v>-0.13881857313973925</v>
      </c>
      <c r="FT201" s="662">
        <f>CORREL($BB175:FT175,$BB192:FT192)</f>
        <v>-0.14035971671502706</v>
      </c>
      <c r="FU201" s="662">
        <f>CORREL($BB175:FU175,$BB192:FU192)</f>
        <v>-0.13889164018660058</v>
      </c>
      <c r="FV201" s="662">
        <f>CORREL($BB175:FV175,$BB192:FV192)</f>
        <v>-0.13937287916258601</v>
      </c>
      <c r="FW201" s="662">
        <f>CORREL($BB175:FW175,$BB192:FW192)</f>
        <v>-0.14040440158539821</v>
      </c>
      <c r="FX201" s="662">
        <f>CORREL($BB175:FX175,$BB192:FX192)</f>
        <v>-0.14078673015073803</v>
      </c>
      <c r="FY201" s="662">
        <f>CORREL($BB175:FY175,$BB192:FY192)</f>
        <v>-0.14060084047418503</v>
      </c>
      <c r="FZ201" s="662">
        <f>CORREL($BB175:FZ175,$BB192:FZ192)</f>
        <v>-0.13889928388000711</v>
      </c>
      <c r="GA201" s="662">
        <f>CORREL($BB175:GA175,$BB192:GA192)</f>
        <v>-0.13874097179990666</v>
      </c>
      <c r="GB201" s="662">
        <f>CORREL($BB175:GB175,$BB192:GB192)</f>
        <v>-0.1397736091419787</v>
      </c>
      <c r="GC201" s="662">
        <f>CORREL($BB175:GC175,$BB192:GC192)</f>
        <v>-0.13942042618840458</v>
      </c>
      <c r="GD201" s="662">
        <f>CORREL($BB175:GD175,$BB192:GD192)</f>
        <v>-0.14157272720982325</v>
      </c>
      <c r="GE201" s="662">
        <f>CORREL($BB175:GE175,$BB192:GE192)</f>
        <v>-0.14506858708690082</v>
      </c>
      <c r="GF201" s="662"/>
      <c r="GG201" s="662"/>
    </row>
    <row r="202" spans="2:189">
      <c r="B202" s="313"/>
      <c r="C202" s="313"/>
      <c r="D202" s="205" t="s">
        <v>443</v>
      </c>
      <c r="E202" s="2" t="s">
        <v>455</v>
      </c>
      <c r="BN202" s="662">
        <f>CORREL($BB178:BN178,$BB193:BN193)</f>
        <v>0.10897690018864009</v>
      </c>
      <c r="BO202" s="758">
        <f>CORREL($BB178:BO178,$BB193:BO193)</f>
        <v>3.5721451455582767E-2</v>
      </c>
      <c r="BP202" s="662">
        <f>CORREL($BB178:BP178,$BB193:BP193)</f>
        <v>2.4433872362844236E-2</v>
      </c>
      <c r="BQ202" s="662">
        <f>CORREL($BB178:BQ178,$BB193:BQ193)</f>
        <v>2.0159265684670077E-2</v>
      </c>
      <c r="BR202" s="662">
        <f>CORREL($BB178:BR178,$BB193:BR193)</f>
        <v>-2.9207918527785582E-2</v>
      </c>
      <c r="BS202" s="662">
        <f>CORREL($BB178:BS178,$BB193:BS193)</f>
        <v>-2.7264122682085581E-2</v>
      </c>
      <c r="BT202" s="662">
        <f>CORREL($BB178:BT178,$BB193:BT193)</f>
        <v>4.1127352643108147E-3</v>
      </c>
      <c r="BU202" s="662">
        <f>CORREL($BB178:BU178,$BB193:BU193)</f>
        <v>5.1753535044638576E-3</v>
      </c>
      <c r="BV202" s="662">
        <f>CORREL($BB178:BV178,$BB193:BV193)</f>
        <v>0.1042757586724998</v>
      </c>
      <c r="BW202" s="662">
        <f>CORREL($BB178:BW178,$BB193:BW193)</f>
        <v>0.10801344042846694</v>
      </c>
      <c r="BX202" s="662">
        <f>CORREL($BB178:BX178,$BB193:BX193)</f>
        <v>0.10877362538626743</v>
      </c>
      <c r="BY202" s="662">
        <f>CORREL($BB178:BY178,$BB193:BY193)</f>
        <v>0.16911991960738662</v>
      </c>
      <c r="BZ202" s="662">
        <f>CORREL($BB178:BZ178,$BB193:BZ193)</f>
        <v>0.19221427951432288</v>
      </c>
      <c r="CA202" s="758">
        <f>CORREL($BB178:CA178,$BB193:CA193)</f>
        <v>0.1926515744783581</v>
      </c>
      <c r="CB202" s="662">
        <f>CORREL($BB178:CB178,$BB193:CB193)</f>
        <v>0.22644391693905055</v>
      </c>
      <c r="CC202" s="662">
        <f>CORREL($BB178:CC178,$BB193:CC193)</f>
        <v>0.29379281766873699</v>
      </c>
      <c r="CD202" s="662">
        <f>CORREL($BB178:CD178,$BB193:CD193)</f>
        <v>0.27607977382963211</v>
      </c>
      <c r="CE202" s="662">
        <f>CORREL($BB178:CE178,$BB193:CE193)</f>
        <v>0.32644261121471363</v>
      </c>
      <c r="CF202" s="662">
        <f>CORREL($BB178:CF178,$BB193:CF193)</f>
        <v>0.36595136112243609</v>
      </c>
      <c r="CG202" s="662">
        <f>CORREL($BB178:CG178,$BB193:CG193)</f>
        <v>0.40730477028182732</v>
      </c>
      <c r="CH202" s="662">
        <f>CORREL($BB178:CH178,$BB193:CH193)</f>
        <v>0.40991546125184497</v>
      </c>
      <c r="CI202" s="662">
        <f>CORREL($BB178:CI178,$BB193:CI193)</f>
        <v>0.41823559632529994</v>
      </c>
      <c r="CJ202" s="662">
        <f>CORREL($BB178:CJ178,$BB193:CJ193)</f>
        <v>0.42160264429683941</v>
      </c>
      <c r="CK202" s="662">
        <f>CORREL($BB178:CK178,$BB193:CK193)</f>
        <v>0.4265217151282617</v>
      </c>
      <c r="CL202" s="662">
        <f>CORREL($BB178:CL178,$BB193:CL193)</f>
        <v>0.4264778075924604</v>
      </c>
      <c r="CM202" s="662">
        <f>CORREL($BB178:CM178,$BB193:CM193)</f>
        <v>0.45229729120208195</v>
      </c>
      <c r="CN202" s="662">
        <f>CORREL($BB178:CN178,$BB193:CN193)</f>
        <v>0.45998643555331264</v>
      </c>
      <c r="CO202" s="662">
        <f>CORREL($BB178:CO178,$BB193:CO193)</f>
        <v>0.47599208257066283</v>
      </c>
      <c r="CP202" s="662">
        <f>CORREL($BB178:CP178,$BB193:CP193)</f>
        <v>0.46768002742712916</v>
      </c>
      <c r="CQ202" s="662">
        <f>CORREL($BB178:CQ178,$BB193:CQ193)</f>
        <v>0.47352743496871369</v>
      </c>
      <c r="CR202" s="662">
        <f>CORREL($BB178:CR178,$BB193:CR193)</f>
        <v>0.43137572490554349</v>
      </c>
      <c r="CS202" s="662">
        <f>CORREL($BB178:CS178,$BB193:CS193)</f>
        <v>0.45291483866942034</v>
      </c>
      <c r="CT202" s="662">
        <f>CORREL($BB178:CT178,$BB193:CT193)</f>
        <v>0.46345706189196084</v>
      </c>
      <c r="CU202" s="662">
        <f>CORREL($BB178:CU178,$BB193:CU193)</f>
        <v>0.46030916498991553</v>
      </c>
      <c r="CV202" s="662">
        <f>CORREL($BB178:CV178,$BB193:CV193)</f>
        <v>0.46822544803408578</v>
      </c>
      <c r="CW202" s="662">
        <f>CORREL($BB178:CW178,$BB193:CW193)</f>
        <v>0.47043037004402716</v>
      </c>
      <c r="CX202" s="662">
        <f>CORREL($BB178:CX178,$BB193:CX193)</f>
        <v>0.4687700730177527</v>
      </c>
      <c r="CY202" s="662">
        <f>CORREL($BB178:CY178,$BB193:CY193)</f>
        <v>0.46047382673207826</v>
      </c>
      <c r="CZ202" s="662">
        <f>CORREL($BB178:CZ178,$BB193:CZ193)</f>
        <v>0.46057461003858219</v>
      </c>
      <c r="DA202" s="662">
        <f>CORREL($BB178:DA178,$BB193:DA193)</f>
        <v>0.44349182291602846</v>
      </c>
      <c r="DB202" s="662">
        <f>CORREL($BB178:DB178,$BB193:DB193)</f>
        <v>0.45191888172385025</v>
      </c>
      <c r="DC202" s="662">
        <f>CORREL($BB178:DC178,$BB193:DC193)</f>
        <v>0.46487142584881991</v>
      </c>
      <c r="DD202" s="662">
        <f>CORREL($BB178:DD178,$BB193:DD193)</f>
        <v>0.462480814229629</v>
      </c>
      <c r="DE202" s="662">
        <f>CORREL($BB178:DE178,$BB193:DE193)</f>
        <v>0.48269683520050982</v>
      </c>
      <c r="DF202" s="662">
        <f>CORREL($BB178:DF178,$BB193:DF193)</f>
        <v>0.48080267439657126</v>
      </c>
      <c r="DG202" s="662">
        <f>CORREL($BB178:DG178,$BB193:DG193)</f>
        <v>0.47508562716866404</v>
      </c>
      <c r="DH202" s="662">
        <f>CORREL($BB178:DH178,$BB193:DH193)</f>
        <v>0.45874050478743683</v>
      </c>
      <c r="DI202" s="662">
        <f>CORREL($BB178:DI178,$BB193:DI193)</f>
        <v>0.46521442004081154</v>
      </c>
      <c r="DJ202" s="662">
        <f>CORREL($BB178:DJ178,$BB193:DJ193)</f>
        <v>0.47078231545690874</v>
      </c>
      <c r="DK202" s="662">
        <f>CORREL($BB178:DK178,$BB193:DK193)</f>
        <v>0.46669243456030562</v>
      </c>
      <c r="DL202" s="662">
        <f>CORREL($BB178:DL178,$BB193:DL193)</f>
        <v>0.36317051672164058</v>
      </c>
      <c r="DM202" s="662">
        <f>CORREL($BB178:DM178,$BB193:DM193)</f>
        <v>0.34490025081814124</v>
      </c>
      <c r="DN202" s="662">
        <f>CORREL($BB178:DN178,$BB193:DN193)</f>
        <v>0.2656373352934977</v>
      </c>
      <c r="DO202" s="662">
        <f>CORREL($BB178:DO178,$BB193:DO193)</f>
        <v>0.26403542649556894</v>
      </c>
      <c r="DP202" s="662">
        <f>CORREL($BB178:DP178,$BB193:DP193)</f>
        <v>0.20572894644101769</v>
      </c>
      <c r="DQ202" s="662">
        <f>CORREL($BB178:DQ178,$BB193:DQ193)</f>
        <v>0.14140098275186261</v>
      </c>
      <c r="DR202" s="662">
        <f>CORREL($BB178:DR178,$BB193:DR193)</f>
        <v>8.8561733124339029E-2</v>
      </c>
      <c r="DS202" s="662">
        <f>CORREL($BB178:DS178,$BB193:DS193)</f>
        <v>1.8250091354401839E-4</v>
      </c>
      <c r="DT202" s="662">
        <f>CORREL($BB178:DT178,$BB193:DT193)</f>
        <v>8.4565427465802062E-2</v>
      </c>
      <c r="DU202" s="662">
        <f>CORREL($BB178:DU178,$BB193:DU193)</f>
        <v>-0.1105094727302067</v>
      </c>
      <c r="DV202" s="662">
        <f>CORREL($BB178:DV178,$BB193:DV193)</f>
        <v>-0.14999723042019719</v>
      </c>
      <c r="DW202" s="662">
        <f>CORREL($BB178:DW178,$BB193:DW193)</f>
        <v>-0.15346226278878658</v>
      </c>
      <c r="DX202" s="662">
        <f>CORREL($BB178:DX178,$BB193:DX193)</f>
        <v>-0.1291719362768094</v>
      </c>
      <c r="DY202" s="662">
        <f>CORREL($BB178:DY178,$BB193:DY193)</f>
        <v>-0.1162944902679976</v>
      </c>
      <c r="DZ202" s="662">
        <f>CORREL($BB178:DZ178,$BB193:DZ193)</f>
        <v>-9.5603311907575567E-2</v>
      </c>
      <c r="EA202" s="662">
        <f>CORREL($BB178:EA178,$BB193:EA193)</f>
        <v>-7.5076062287601136E-2</v>
      </c>
      <c r="EB202" s="662">
        <f>CORREL($BB178:EB178,$BB193:EB193)</f>
        <v>-6.8381129655949828E-3</v>
      </c>
      <c r="EC202" s="662">
        <f>CORREL($BB178:EC178,$BB193:EC193)</f>
        <v>-0.10485447354502211</v>
      </c>
      <c r="ED202" s="662">
        <f>CORREL($BB178:ED178,$BB193:ED193)</f>
        <v>-5.8715193167828979E-2</v>
      </c>
      <c r="EE202" s="662">
        <f>CORREL($BB178:EE178,$BB193:EE193)</f>
        <v>-8.0403661494434467E-2</v>
      </c>
      <c r="EF202" s="662">
        <f>CORREL($BB178:EF178,$BB193:EF193)</f>
        <v>-5.1748750594653364E-2</v>
      </c>
      <c r="EG202" s="662">
        <f>CORREL($BB178:EG178,$BB193:EG193)</f>
        <v>-7.1016215850339112E-2</v>
      </c>
      <c r="EH202" s="662">
        <f>CORREL($BB178:EH178,$BB193:EH193)</f>
        <v>-6.1113186315518271E-2</v>
      </c>
      <c r="EI202" s="662">
        <f>CORREL($BB178:EI178,$BB193:EI193)</f>
        <v>-5.3970126120190143E-2</v>
      </c>
      <c r="EJ202" s="662">
        <f>CORREL($BB178:EJ178,$BB193:EJ193)</f>
        <v>-4.7133362101982802E-2</v>
      </c>
      <c r="EK202" s="662">
        <f>CORREL($BB178:EK178,$BB193:EK193)</f>
        <v>-4.4379247600179021E-2</v>
      </c>
      <c r="EL202" s="662">
        <f>CORREL($BB178:EL178,$BB193:EL193)</f>
        <v>-3.2152059355562125E-2</v>
      </c>
      <c r="EM202" s="662">
        <f>CORREL($BB178:EM178,$BB193:EM193)</f>
        <v>-1.5998947048128331E-2</v>
      </c>
      <c r="EN202" s="662">
        <f>CORREL($BB178:EN178,$BB193:EN193)</f>
        <v>-7.3855693044160816E-3</v>
      </c>
      <c r="EO202" s="662">
        <f>CORREL($BB178:EO178,$BB193:EO193)</f>
        <v>-1.8426432949192956E-2</v>
      </c>
      <c r="EP202" s="662">
        <f>CORREL($BB178:EP178,$BB193:EP193)</f>
        <v>-1.0147263455356969E-2</v>
      </c>
      <c r="EQ202" s="662">
        <f>CORREL($BB178:EQ178,$BB193:EQ193)</f>
        <v>-6.2452051144411182E-3</v>
      </c>
      <c r="ER202" s="662">
        <f>CORREL($BB178:ER178,$BB193:ER193)</f>
        <v>-3.1365373788942142E-3</v>
      </c>
      <c r="ES202" s="662">
        <f>CORREL($BB178:ES178,$BB193:ES193)</f>
        <v>4.1583792841808735E-3</v>
      </c>
      <c r="ET202" s="662">
        <f>CORREL($BB178:ET178,$BB193:ET193)</f>
        <v>4.5551597139844259E-3</v>
      </c>
      <c r="EU202" s="662">
        <f>CORREL($BB178:EU178,$BB193:EU193)</f>
        <v>3.2546777210184638E-3</v>
      </c>
      <c r="EV202" s="662">
        <f>CORREL($BB178:EV178,$BB193:EV193)</f>
        <v>1.2975082539996251E-2</v>
      </c>
      <c r="EW202" s="662">
        <f>CORREL($BB178:EW178,$BB193:EW193)</f>
        <v>1.6252833622646092E-2</v>
      </c>
      <c r="EX202" s="662">
        <f>CORREL($BB178:EX178,$BB193:EX193)</f>
        <v>1.4737783761657068E-2</v>
      </c>
      <c r="EY202" s="662">
        <f>CORREL($BB178:EY178,$BB193:EY193)</f>
        <v>6.2318838286464593E-3</v>
      </c>
      <c r="EZ202" s="662">
        <f>CORREL($BB178:EZ178,$BB193:EZ193)</f>
        <v>6.9764313160604408E-3</v>
      </c>
      <c r="FA202" s="662">
        <f>CORREL($BB178:FA178,$BB193:FA193)</f>
        <v>5.1843835114507358E-3</v>
      </c>
      <c r="FB202" s="662">
        <f>CORREL($BB178:FB178,$BB193:FB193)</f>
        <v>4.8261182412004337E-3</v>
      </c>
      <c r="FC202" s="662">
        <f>CORREL($BB178:FC178,$BB193:FC193)</f>
        <v>3.2184674991190161E-3</v>
      </c>
      <c r="FD202" s="662">
        <f>CORREL($BB178:FD178,$BB193:FD193)</f>
        <v>3.2082057340175507E-3</v>
      </c>
      <c r="FE202" s="662">
        <f>CORREL($BB178:FE178,$BB193:FE193)</f>
        <v>3.5923120225752241E-3</v>
      </c>
      <c r="FF202" s="662">
        <f>CORREL($BB178:FF178,$BB193:FF193)</f>
        <v>4.3291477382997835E-3</v>
      </c>
      <c r="FG202" s="662">
        <f>CORREL($BB178:FG178,$BB193:FG193)</f>
        <v>9.4648736080142123E-3</v>
      </c>
      <c r="FH202" s="662">
        <f>CORREL($BB178:FH178,$BB193:FH193)</f>
        <v>1.273546241276984E-2</v>
      </c>
      <c r="FI202" s="662">
        <f>CORREL($BB178:FI178,$BB193:FI193)</f>
        <v>1.3462933217100568E-2</v>
      </c>
      <c r="FJ202" s="662">
        <f>CORREL($BB178:FJ178,$BB193:FJ193)</f>
        <v>1.3726486794662953E-2</v>
      </c>
      <c r="FK202" s="662">
        <f>CORREL($BB178:FK178,$BB193:FK193)</f>
        <v>1.4486939531627113E-2</v>
      </c>
      <c r="FL202" s="662">
        <f>CORREL($BB178:FL178,$BB193:FL193)</f>
        <v>1.443172936532282E-2</v>
      </c>
      <c r="FM202" s="662">
        <f>CORREL($BB178:FM178,$BB193:FM193)</f>
        <v>1.3419713301052693E-2</v>
      </c>
      <c r="FN202" s="662">
        <f>CORREL($BB178:FN178,$BB193:FN193)</f>
        <v>1.3947645948981091E-2</v>
      </c>
      <c r="FO202" s="662">
        <f>CORREL($BB178:FO178,$BB193:FO193)</f>
        <v>1.3898475481116277E-2</v>
      </c>
      <c r="FP202" s="662">
        <f>CORREL($BB178:FP178,$BB193:FP193)</f>
        <v>1.3600077026755383E-2</v>
      </c>
      <c r="FQ202" s="662">
        <f>CORREL($BB178:FQ178,$BB193:FQ193)</f>
        <v>1.3456708043670336E-2</v>
      </c>
      <c r="FR202" s="662">
        <f>CORREL($BB178:FR178,$BB193:FR193)</f>
        <v>1.3405212126765504E-2</v>
      </c>
      <c r="FS202" s="662">
        <f>CORREL($BB178:FS178,$BB193:FS193)</f>
        <v>1.3634293406101521E-2</v>
      </c>
      <c r="FT202" s="662">
        <f>CORREL($BB178:FT178,$BB193:FT193)</f>
        <v>1.3220760563396657E-2</v>
      </c>
      <c r="FU202" s="662">
        <f>CORREL($BB178:FU178,$BB193:FU193)</f>
        <v>1.3959974934164579E-2</v>
      </c>
      <c r="FV202" s="662">
        <f>CORREL($BB178:FV178,$BB193:FV193)</f>
        <v>1.4232638791361015E-2</v>
      </c>
      <c r="FW202" s="662">
        <f>CORREL($BB178:FW178,$BB193:FW193)</f>
        <v>1.6165346691180624E-2</v>
      </c>
      <c r="FX202" s="662">
        <f>CORREL($BB178:FX178,$BB193:FX193)</f>
        <v>1.6591416982004968E-2</v>
      </c>
      <c r="FY202" s="662">
        <f>CORREL($BB178:FY178,$BB193:FY193)</f>
        <v>1.6703212576477031E-2</v>
      </c>
      <c r="FZ202" s="662">
        <f>CORREL($BB178:FZ178,$BB193:FZ193)</f>
        <v>1.6500728530826785E-2</v>
      </c>
      <c r="GA202" s="662">
        <f>CORREL($BB178:GA178,$BB193:GA193)</f>
        <v>1.3986735617703538E-2</v>
      </c>
      <c r="GB202" s="662">
        <f>CORREL($BB178:GB178,$BB193:GB193)</f>
        <v>1.461512581516387E-2</v>
      </c>
      <c r="GC202" s="662">
        <f>CORREL($BB178:GC178,$BB193:GC193)</f>
        <v>1.4513796420676921E-2</v>
      </c>
      <c r="GD202" s="662">
        <f>CORREL($BB178:GD178,$BB193:GD193)</f>
        <v>1.4470813861293813E-2</v>
      </c>
      <c r="GE202" s="662">
        <f>CORREL($BB178:GE178,$BB193:GE193)</f>
        <v>1.5002386666180624E-2</v>
      </c>
      <c r="GF202" s="662"/>
      <c r="GG202" s="662"/>
    </row>
    <row r="203" spans="2:189">
      <c r="B203" s="313"/>
      <c r="C203" s="313"/>
      <c r="D203" s="310" t="s">
        <v>457</v>
      </c>
      <c r="E203" s="310" t="s">
        <v>457</v>
      </c>
      <c r="F203" s="310"/>
      <c r="G203" s="310"/>
      <c r="H203" s="310"/>
      <c r="I203" s="310"/>
      <c r="J203" s="310"/>
      <c r="K203" s="310"/>
      <c r="L203" s="310"/>
      <c r="M203" s="310"/>
      <c r="N203" s="310"/>
      <c r="O203" s="310"/>
      <c r="P203" s="310"/>
      <c r="Q203" s="310"/>
      <c r="R203" s="310"/>
      <c r="S203" s="310"/>
      <c r="T203" s="310"/>
      <c r="U203" s="310"/>
      <c r="V203" s="310"/>
      <c r="W203" s="310"/>
      <c r="X203" s="310"/>
      <c r="Y203" s="310"/>
      <c r="Z203" s="310"/>
      <c r="AA203" s="310"/>
      <c r="AB203" s="310"/>
      <c r="AC203" s="310"/>
      <c r="AD203" s="310"/>
      <c r="AE203" s="310"/>
      <c r="AF203" s="310"/>
      <c r="AG203" s="310"/>
      <c r="AH203" s="310"/>
      <c r="AI203" s="310"/>
      <c r="AJ203" s="310"/>
      <c r="AK203" s="310"/>
      <c r="AL203" s="310"/>
      <c r="AM203" s="310"/>
      <c r="AN203" s="310"/>
      <c r="AO203" s="310"/>
      <c r="AP203" s="310"/>
      <c r="AQ203" s="310"/>
      <c r="AR203" s="310"/>
      <c r="AS203" s="310"/>
      <c r="AT203" s="310"/>
      <c r="AU203" s="310"/>
      <c r="AV203" s="310"/>
      <c r="AW203" s="310"/>
      <c r="AX203" s="310"/>
      <c r="AY203" s="310"/>
      <c r="AZ203" s="310"/>
      <c r="BA203" s="310"/>
      <c r="BB203" s="310"/>
      <c r="BC203" s="310"/>
      <c r="BD203" s="310"/>
      <c r="BE203" s="310"/>
      <c r="BF203" s="310"/>
      <c r="BG203" s="310"/>
      <c r="BH203" s="310"/>
      <c r="BI203" s="490"/>
      <c r="BJ203" s="490"/>
      <c r="BK203" s="490"/>
      <c r="BL203" s="490"/>
      <c r="BM203" s="490"/>
      <c r="BN203" s="717">
        <f>CORREL($BB181:BN181,$BB194:BN194)</f>
        <v>5.8673653875696154E-2</v>
      </c>
      <c r="BO203" s="761">
        <f>CORREL($BB181:BO181,$BB194:BO194)</f>
        <v>5.83217617523549E-2</v>
      </c>
      <c r="BP203" s="717">
        <f>CORREL($BB181:BP181,$BB194:BP194)</f>
        <v>5.4077077674630936E-2</v>
      </c>
      <c r="BQ203" s="717">
        <f>CORREL($BB181:BQ181,$BB194:BQ194)</f>
        <v>3.3996039980015845E-2</v>
      </c>
      <c r="BR203" s="717">
        <f>CORREL($BB181:BR181,$BB194:BR194)</f>
        <v>-3.8797177216247543E-2</v>
      </c>
      <c r="BS203" s="717">
        <f>CORREL($BB181:BS181,$BB194:BS194)</f>
        <v>-0.12811325184508204</v>
      </c>
      <c r="BT203" s="717">
        <f>CORREL($BB181:BT181,$BB194:BT194)</f>
        <v>-9.7543766815662444E-2</v>
      </c>
      <c r="BU203" s="717">
        <f>CORREL($BB181:BU181,$BB194:BU194)</f>
        <v>-0.20148035256625521</v>
      </c>
      <c r="BV203" s="717">
        <f>CORREL($BB181:BV181,$BB194:BV194)</f>
        <v>-0.14925018091155942</v>
      </c>
      <c r="BW203" s="717">
        <f>CORREL($BB181:BW181,$BB194:BW194)</f>
        <v>-0.14149216315531565</v>
      </c>
      <c r="BX203" s="717">
        <f>CORREL($BB181:BX181,$BB194:BX194)</f>
        <v>-0.14228056913840628</v>
      </c>
      <c r="BY203" s="717">
        <f>CORREL($BB181:BY181,$BB194:BY194)</f>
        <v>-0.14379756457698784</v>
      </c>
      <c r="BZ203" s="717">
        <f>CORREL($BB181:BZ181,$BB194:BZ194)</f>
        <v>-0.12533491131197536</v>
      </c>
      <c r="CA203" s="761">
        <f>CORREL($BB181:CA181,$BB194:CA194)</f>
        <v>-0.12882381866410653</v>
      </c>
      <c r="CB203" s="717">
        <f>CORREL($BB181:CB181,$BB194:CB194)</f>
        <v>-0.16300610535923021</v>
      </c>
      <c r="CC203" s="717">
        <f>CORREL($BB181:CC181,$BB194:CC194)</f>
        <v>-0.26644224075294082</v>
      </c>
      <c r="CD203" s="717">
        <f>CORREL($BB181:CD181,$BB194:CD194)</f>
        <v>-0.28583372526520284</v>
      </c>
      <c r="CE203" s="717">
        <f>CORREL($BB181:CE181,$BB194:CE194)</f>
        <v>-0.2102018293298886</v>
      </c>
      <c r="CF203" s="717">
        <f>CORREL($BB181:CF181,$BB194:CF194)</f>
        <v>-0.23559123159048889</v>
      </c>
      <c r="CG203" s="717">
        <f>CORREL($BB181:CG181,$BB194:CG194)</f>
        <v>-0.30236229191701619</v>
      </c>
      <c r="CH203" s="717">
        <f>CORREL($BB181:CH181,$BB194:CH194)</f>
        <v>-0.29818918334319039</v>
      </c>
      <c r="CI203" s="717">
        <f>CORREL($BB181:CI181,$BB194:CI194)</f>
        <v>-0.29840735495721238</v>
      </c>
      <c r="CJ203" s="717">
        <f>CORREL($BB181:CJ181,$BB194:CJ194)</f>
        <v>-0.33123226957597768</v>
      </c>
      <c r="CK203" s="717">
        <f>CORREL($BB181:CK181,$BB194:CK194)</f>
        <v>-0.36011596937664681</v>
      </c>
      <c r="CL203" s="717">
        <f>CORREL($BB181:CL181,$BB194:CL194)</f>
        <v>-0.4015326701206216</v>
      </c>
      <c r="CM203" s="717">
        <f>CORREL($BB181:CM181,$BB194:CM194)</f>
        <v>-0.38395757681019793</v>
      </c>
      <c r="CN203" s="717">
        <f>CORREL($BB181:CN181,$BB194:CN194)</f>
        <v>-0.34581350210155531</v>
      </c>
      <c r="CO203" s="717">
        <f>CORREL($BB181:CO181,$BB194:CO194)</f>
        <v>-0.24242146331745229</v>
      </c>
      <c r="CP203" s="717">
        <f>CORREL($BB181:CP181,$BB194:CP194)</f>
        <v>-0.22539437921826444</v>
      </c>
      <c r="CQ203" s="717">
        <f>CORREL($BB181:CQ181,$BB194:CQ194)</f>
        <v>-0.25115853986077213</v>
      </c>
      <c r="CR203" s="717">
        <f>CORREL($BB181:CR181,$BB194:CR194)</f>
        <v>-0.26393596334441249</v>
      </c>
      <c r="CS203" s="717">
        <f>CORREL($BB181:CS181,$BB194:CS194)</f>
        <v>-0.24854396443517818</v>
      </c>
      <c r="CT203" s="717">
        <f>CORREL($BB181:CT181,$BB194:CT194)</f>
        <v>-0.25035768946985676</v>
      </c>
      <c r="CU203" s="717">
        <f>CORREL($BB181:CU181,$BB194:CU194)</f>
        <v>-0.25911428567928352</v>
      </c>
      <c r="CV203" s="717">
        <f>CORREL($BB181:CV181,$BB194:CV194)</f>
        <v>-0.25048412777009504</v>
      </c>
      <c r="CW203" s="717">
        <f>CORREL($BB181:CW181,$BB194:CW194)</f>
        <v>-0.23713946338205807</v>
      </c>
      <c r="CX203" s="717">
        <f>CORREL($BB181:CX181,$BB194:CX194)</f>
        <v>-0.24147660473261082</v>
      </c>
      <c r="CY203" s="717">
        <f>CORREL($BB181:CY181,$BB194:CY194)</f>
        <v>-0.25318882189115588</v>
      </c>
      <c r="CZ203" s="717">
        <f>CORREL($BB181:CZ181,$BB194:CZ194)</f>
        <v>-0.25227322367613725</v>
      </c>
      <c r="DA203" s="717">
        <f>CORREL($BB181:DA181,$BB194:DA194)</f>
        <v>-0.22806045709058539</v>
      </c>
      <c r="DB203" s="717">
        <f>CORREL($BB181:DB181,$BB194:DB194)</f>
        <v>-0.21308150821795416</v>
      </c>
      <c r="DC203" s="717">
        <f>CORREL($BB181:DC181,$BB194:DC194)</f>
        <v>-0.22668326342068068</v>
      </c>
      <c r="DD203" s="717">
        <f>CORREL($BB181:DD181,$BB194:DD194)</f>
        <v>-0.24297508355270972</v>
      </c>
      <c r="DE203" s="717">
        <f>CORREL($BB181:DE181,$BB194:DE194)</f>
        <v>-0.24880657017843988</v>
      </c>
      <c r="DF203" s="717">
        <f>CORREL($BB181:DF181,$BB194:DF194)</f>
        <v>-0.26480549790753638</v>
      </c>
      <c r="DG203" s="717">
        <f>CORREL($BB181:DG181,$BB194:DG194)</f>
        <v>-0.2734849747399305</v>
      </c>
      <c r="DH203" s="717">
        <f>CORREL($BB181:DH181,$BB194:DH194)</f>
        <v>-0.28676548886018172</v>
      </c>
      <c r="DI203" s="717">
        <f>CORREL($BB181:DI181,$BB194:DI194)</f>
        <v>-0.30521854290468015</v>
      </c>
      <c r="DJ203" s="717">
        <f>CORREL($BB181:DJ181,$BB194:DJ194)</f>
        <v>-0.3142781808764667</v>
      </c>
      <c r="DK203" s="717">
        <f>CORREL($BB181:DK181,$BB194:DK194)</f>
        <v>-0.31238363125478286</v>
      </c>
      <c r="DL203" s="717">
        <f>CORREL($BB181:DL181,$BB194:DL194)</f>
        <v>-0.3182713596889159</v>
      </c>
      <c r="DM203" s="717">
        <f>CORREL($BB181:DM181,$BB194:DM194)</f>
        <v>-0.32139791297141218</v>
      </c>
      <c r="DN203" s="717">
        <f>CORREL($BB181:DN181,$BB194:DN194)</f>
        <v>-0.31383661401930202</v>
      </c>
      <c r="DO203" s="717">
        <f>CORREL($BB181:DO181,$BB194:DO194)</f>
        <v>-0.27859891465450154</v>
      </c>
      <c r="DP203" s="717">
        <f>CORREL($BB181:DP181,$BB194:DP194)</f>
        <v>-0.26926373789640828</v>
      </c>
      <c r="DQ203" s="717">
        <f>CORREL($BB181:DQ181,$BB194:DQ194)</f>
        <v>-0.25440500894984946</v>
      </c>
      <c r="DR203" s="717">
        <f>CORREL($BB181:DR181,$BB194:DR194)</f>
        <v>-0.22397947323444473</v>
      </c>
      <c r="DS203" s="717">
        <f>CORREL($BB181:DS181,$BB194:DS194)</f>
        <v>-0.20879163975753467</v>
      </c>
      <c r="DT203" s="717">
        <f>CORREL($BB181:DT181,$BB194:DT194)</f>
        <v>-0.22215418392030747</v>
      </c>
      <c r="DU203" s="717">
        <f>CORREL($BB181:DU181,$BB194:DU194)</f>
        <v>-0.2387338350456715</v>
      </c>
      <c r="DV203" s="717">
        <f>CORREL($BB181:DV181,$BB194:DV194)</f>
        <v>-0.24600295576643622</v>
      </c>
      <c r="DW203" s="717">
        <f>CORREL($BB181:DW181,$BB194:DW194)</f>
        <v>-0.26708845280212584</v>
      </c>
      <c r="DX203" s="717">
        <f>CORREL($BB181:DX181,$BB194:DX194)</f>
        <v>-0.29655278333722968</v>
      </c>
      <c r="DY203" s="717">
        <f>CORREL($BB181:DY181,$BB194:DY194)</f>
        <v>-0.28103958035159493</v>
      </c>
      <c r="DZ203" s="717">
        <f>CORREL($BB181:DZ181,$BB194:DZ194)</f>
        <v>-0.27616020628466781</v>
      </c>
      <c r="EA203" s="717">
        <f>CORREL($BB181:EA181,$BB194:EA194)</f>
        <v>-0.22736468000192897</v>
      </c>
      <c r="EB203" s="717">
        <f>CORREL($BB181:EB181,$BB194:EB194)</f>
        <v>-0.22245542024665804</v>
      </c>
      <c r="EC203" s="717">
        <f>CORREL($BB181:EC181,$BB194:EC194)</f>
        <v>-0.26739296352541003</v>
      </c>
      <c r="ED203" s="717">
        <f>CORREL($BB181:ED181,$BB194:ED194)</f>
        <v>-0.29656584170484929</v>
      </c>
      <c r="EE203" s="717">
        <f>CORREL($BB181:EE181,$BB194:EE194)</f>
        <v>-0.30511851776818316</v>
      </c>
      <c r="EF203" s="717">
        <f>CORREL($BB181:EF181,$BB194:EF194)</f>
        <v>-0.29321726633294454</v>
      </c>
      <c r="EG203" s="717">
        <f>CORREL($BB181:EG181,$BB194:EG194)</f>
        <v>-0.30042581814330599</v>
      </c>
      <c r="EH203" s="717">
        <f>CORREL($BB181:EH181,$BB194:EH194)</f>
        <v>-0.32111393090445972</v>
      </c>
      <c r="EI203" s="717">
        <f>CORREL($BB181:EI181,$BB194:EI194)</f>
        <v>-0.34178043593492213</v>
      </c>
      <c r="EJ203" s="717">
        <f>CORREL($BB181:EJ181,$BB194:EJ194)</f>
        <v>-0.35360315699192579</v>
      </c>
      <c r="EK203" s="717">
        <f>CORREL($BB181:EK181,$BB194:EK194)</f>
        <v>-0.36085279323904162</v>
      </c>
      <c r="EL203" s="717">
        <f>CORREL($BB181:EL181,$BB194:EL194)</f>
        <v>-0.37492066894014597</v>
      </c>
      <c r="EM203" s="717">
        <f>CORREL($BB181:EM181,$BB194:EM194)</f>
        <v>-0.35616675466060316</v>
      </c>
      <c r="EN203" s="717">
        <f>CORREL($BB181:EN181,$BB194:EN194)</f>
        <v>-0.35351522407453145</v>
      </c>
      <c r="EO203" s="717">
        <f>CORREL($BB181:EO181,$BB194:EO194)</f>
        <v>-0.34953602183593968</v>
      </c>
      <c r="EP203" s="717">
        <f>CORREL($BB181:EP181,$BB194:EP194)</f>
        <v>-0.34970230323202234</v>
      </c>
      <c r="EQ203" s="717">
        <f>CORREL($BB181:EQ181,$BB194:EQ194)</f>
        <v>-0.34873564187266182</v>
      </c>
      <c r="ER203" s="717">
        <f>CORREL($BB181:ER181,$BB194:ER194)</f>
        <v>-0.34053271450397882</v>
      </c>
      <c r="ES203" s="717">
        <f>CORREL($BB181:ES181,$BB194:ES194)</f>
        <v>-0.3317699663954235</v>
      </c>
      <c r="ET203" s="717">
        <f>CORREL($BB181:ET181,$BB194:ET194)</f>
        <v>-0.31786901830056291</v>
      </c>
      <c r="EU203" s="717">
        <f>CORREL($BB181:EU181,$BB194:EU194)</f>
        <v>-0.31161374776802647</v>
      </c>
      <c r="EV203" s="717">
        <f>CORREL($BB181:EV181,$BB194:EV194)</f>
        <v>-0.31006684128607609</v>
      </c>
      <c r="EW203" s="717">
        <f>CORREL($BB181:EW181,$BB194:EW194)</f>
        <v>-0.307554615127417</v>
      </c>
      <c r="EX203" s="717">
        <f>CORREL($BB181:EX181,$BB194:EX194)</f>
        <v>-0.30476977373276687</v>
      </c>
      <c r="EY203" s="717">
        <f>CORREL($BB181:EY181,$BB194:EY194)</f>
        <v>-0.30436053431314392</v>
      </c>
      <c r="EZ203" s="717">
        <f>CORREL($BB181:EZ181,$BB194:EZ194)</f>
        <v>-0.30287139760127507</v>
      </c>
      <c r="FA203" s="717">
        <f>CORREL($BB181:FA181,$BB194:FA194)</f>
        <v>-0.30168676100739217</v>
      </c>
      <c r="FB203" s="717">
        <f>CORREL($BB181:FB181,$BB194:FB194)</f>
        <v>-0.30043426521211103</v>
      </c>
      <c r="FC203" s="717">
        <f>CORREL($BB181:FC181,$BB194:FC194)</f>
        <v>-0.29992183113877685</v>
      </c>
      <c r="FD203" s="717">
        <f>CORREL($BB181:FD181,$BB194:FD194)</f>
        <v>-0.29157840071235425</v>
      </c>
      <c r="FE203" s="717">
        <f>CORREL($BB181:FE181,$BB194:FE194)</f>
        <v>-0.28759619158100458</v>
      </c>
      <c r="FF203" s="717">
        <f>CORREL($BB181:FF181,$BB194:FF194)</f>
        <v>-0.28811775553176194</v>
      </c>
      <c r="FG203" s="717">
        <f>CORREL($BB181:FG181,$BB194:FG194)</f>
        <v>-0.28681208557582766</v>
      </c>
      <c r="FH203" s="717">
        <f>CORREL($BB181:FH181,$BB194:FH194)</f>
        <v>-0.28324066747714688</v>
      </c>
      <c r="FI203" s="717">
        <f>CORREL($BB181:FI181,$BB194:FI194)</f>
        <v>-0.28340353562299836</v>
      </c>
      <c r="FJ203" s="717">
        <f>CORREL($BB181:FJ181,$BB194:FJ194)</f>
        <v>-0.28328804127615836</v>
      </c>
      <c r="FK203" s="717">
        <f>CORREL($BB181:FK181,$BB194:FK194)</f>
        <v>-0.28187109338069666</v>
      </c>
      <c r="FL203" s="717">
        <f>CORREL($BB181:FL181,$BB194:FL194)</f>
        <v>-0.28027891150490114</v>
      </c>
      <c r="FM203" s="717">
        <f>CORREL($BB181:FM181,$BB194:FM194)</f>
        <v>-0.27989567920149289</v>
      </c>
      <c r="FN203" s="717">
        <f>CORREL($BB181:FN181,$BB194:FN194)</f>
        <v>-0.27989921255642197</v>
      </c>
      <c r="FO203" s="717">
        <f>CORREL($BB181:FO181,$BB194:FO194)</f>
        <v>-0.27786449380579259</v>
      </c>
      <c r="FP203" s="717">
        <f>CORREL($BB181:FP181,$BB194:FP194)</f>
        <v>-0.27754625182785037</v>
      </c>
      <c r="FQ203" s="717">
        <f>CORREL($BB181:FQ181,$BB194:FQ194)</f>
        <v>-0.27741706639784502</v>
      </c>
      <c r="FR203" s="717">
        <f>CORREL($BB181:FR181,$BB194:FR194)</f>
        <v>-0.27615071704450511</v>
      </c>
      <c r="FS203" s="717">
        <f>CORREL($BB181:FS181,$BB194:FS194)</f>
        <v>-0.27649412179392652</v>
      </c>
      <c r="FT203" s="717">
        <f>CORREL($BB181:FT181,$BB194:FT194)</f>
        <v>-0.2765469658844899</v>
      </c>
      <c r="FU203" s="717">
        <f>CORREL($BB181:FU181,$BB194:FU194)</f>
        <v>-0.27560195001416965</v>
      </c>
      <c r="FV203" s="717">
        <f>CORREL($BB181:FV181,$BB194:FV194)</f>
        <v>-0.2767894180412106</v>
      </c>
      <c r="FW203" s="717">
        <f>CORREL($BB181:FW181,$BB194:FW194)</f>
        <v>-0.27725531058818087</v>
      </c>
      <c r="FX203" s="717">
        <f>CORREL($BB181:FX181,$BB194:FX194)</f>
        <v>-0.2768847139554636</v>
      </c>
      <c r="FY203" s="717">
        <f>CORREL($BB181:FY181,$BB194:FY194)</f>
        <v>-0.27675265922401737</v>
      </c>
      <c r="FZ203" s="717">
        <f>CORREL($BB181:FZ181,$BB194:FZ194)</f>
        <v>-0.27300279239194575</v>
      </c>
      <c r="GA203" s="717">
        <f>CORREL($BB181:GA181,$BB194:GA194)</f>
        <v>-0.27375419673931389</v>
      </c>
      <c r="GB203" s="717">
        <f>CORREL($BB181:GB181,$BB194:GB194)</f>
        <v>-0.27499799556062354</v>
      </c>
      <c r="GC203" s="717">
        <f>CORREL($BB181:GC181,$BB194:GC194)</f>
        <v>-0.27267836396251094</v>
      </c>
      <c r="GD203" s="717">
        <f>CORREL($BB181:GD181,$BB194:GD194)</f>
        <v>-0.27557746291309532</v>
      </c>
      <c r="GE203" s="717">
        <f>CORREL($BB181:GE181,$BB194:GE194)</f>
        <v>-0.27721156490491961</v>
      </c>
      <c r="GF203" s="666"/>
      <c r="GG203" s="666"/>
    </row>
  </sheetData>
  <phoneticPr fontId="9" type="noConversion"/>
  <conditionalFormatting sqref="A10 E10 CH10:CJ10 CV10:CY10 G10:CD10 CF10 CM10:CT10 GH55:GW55 GX37:GZ37 GH39:GW40 A28 GX52:GZ52 GT105:GV105 GT122:GV122 GT96:GV96 GT74:GV74 GT131:GV131 GT90:GV90 GT68:GV68 GT83:GV83 GX61:GZ61 GT138:GV138 GT112:GV112 GX39:GZ39 GT114:GV115 GX41:GZ41 GX43:GZ43 GX45:GZ45 GX47:GZ47 GX49:GZ49 A30:A38 B70 B143 B79 B120 B137 B87 B152 B160 B129 B167 B169 B171 GH44:GW44 GH48:GW48 GH64:GS64 GH108:GS108 GH99:GS99 GH125:GS125 GH134:GS134 GH141:GS141 GH115:GS115 GK93:GS93 GH120:GS121 GH117:GV118 GK77:GS77 GK71:GS71 GK86:GS86 FU4">
    <cfRule type="cellIs" dxfId="20074" priority="25873" operator="greaterThan">
      <formula>0</formula>
    </cfRule>
  </conditionalFormatting>
  <conditionalFormatting sqref="A24:A25 CH23:CJ23 E23 CV23:CY23 G23:CD23 CF23 CM23:CT23">
    <cfRule type="cellIs" dxfId="20073" priority="25872" operator="greaterThan">
      <formula>0</formula>
    </cfRule>
  </conditionalFormatting>
  <conditionalFormatting sqref="A76">
    <cfRule type="cellIs" dxfId="20072" priority="25871" operator="greaterThan">
      <formula>0</formula>
    </cfRule>
  </conditionalFormatting>
  <conditionalFormatting sqref="A129">
    <cfRule type="cellIs" dxfId="20071" priority="25737" operator="greaterThan">
      <formula>0</formula>
    </cfRule>
  </conditionalFormatting>
  <conditionalFormatting sqref="CL10">
    <cfRule type="cellIs" dxfId="20070" priority="25833" operator="greaterThan">
      <formula>0</formula>
    </cfRule>
  </conditionalFormatting>
  <conditionalFormatting sqref="CL23">
    <cfRule type="cellIs" dxfId="20069" priority="25832" operator="greaterThan">
      <formula>0</formula>
    </cfRule>
  </conditionalFormatting>
  <conditionalFormatting sqref="CK10:CO10">
    <cfRule type="cellIs" dxfId="20068" priority="25843" operator="greaterThan">
      <formula>0</formula>
    </cfRule>
  </conditionalFormatting>
  <conditionalFormatting sqref="CK23:CO23">
    <cfRule type="cellIs" dxfId="20067" priority="25842" operator="greaterThan">
      <formula>0</formula>
    </cfRule>
  </conditionalFormatting>
  <conditionalFormatting sqref="CX10:CY10 DE10">
    <cfRule type="cellIs" dxfId="20066" priority="25853" operator="greaterThan">
      <formula>0</formula>
    </cfRule>
  </conditionalFormatting>
  <conditionalFormatting sqref="CX23:CY23 DE23">
    <cfRule type="cellIs" dxfId="20065" priority="25852" operator="greaterThan">
      <formula>0</formula>
    </cfRule>
  </conditionalFormatting>
  <conditionalFormatting sqref="D10">
    <cfRule type="cellIs" dxfId="20064" priority="25863" operator="greaterThan">
      <formula>0</formula>
    </cfRule>
  </conditionalFormatting>
  <conditionalFormatting sqref="D23">
    <cfRule type="cellIs" dxfId="20063" priority="25862" operator="greaterThan">
      <formula>0</formula>
    </cfRule>
  </conditionalFormatting>
  <conditionalFormatting sqref="A146">
    <cfRule type="cellIs" dxfId="20062" priority="25789" operator="greaterThan">
      <formula>0</formula>
    </cfRule>
  </conditionalFormatting>
  <conditionalFormatting sqref="CG10">
    <cfRule type="cellIs" dxfId="20061" priority="25823" operator="greaterThan">
      <formula>0</formula>
    </cfRule>
  </conditionalFormatting>
  <conditionalFormatting sqref="CG23">
    <cfRule type="cellIs" dxfId="20060" priority="25822" operator="greaterThan">
      <formula>0</formula>
    </cfRule>
  </conditionalFormatting>
  <conditionalFormatting sqref="A120">
    <cfRule type="cellIs" dxfId="20059" priority="25801" operator="greaterThan">
      <formula>0</formula>
    </cfRule>
  </conditionalFormatting>
  <conditionalFormatting sqref="A98">
    <cfRule type="cellIs" dxfId="20058" priority="25813" operator="greaterThan">
      <formula>0</formula>
    </cfRule>
  </conditionalFormatting>
  <conditionalFormatting sqref="A155">
    <cfRule type="cellIs" dxfId="20057" priority="25788" operator="greaterThan">
      <formula>0</formula>
    </cfRule>
  </conditionalFormatting>
  <conditionalFormatting sqref="A114">
    <cfRule type="cellIs" dxfId="20056" priority="25749" operator="greaterThan">
      <formula>0</formula>
    </cfRule>
  </conditionalFormatting>
  <conditionalFormatting sqref="A92">
    <cfRule type="cellIs" dxfId="20055" priority="25768" operator="greaterThan">
      <formula>0</formula>
    </cfRule>
  </conditionalFormatting>
  <conditionalFormatting sqref="CK70:CO70">
    <cfRule type="cellIs" dxfId="20054" priority="25685" operator="greaterThan">
      <formula>0</formula>
    </cfRule>
  </conditionalFormatting>
  <conditionalFormatting sqref="CG87">
    <cfRule type="cellIs" dxfId="20053" priority="25672" operator="greaterThan">
      <formula>0</formula>
    </cfRule>
  </conditionalFormatting>
  <conditionalFormatting sqref="CL79">
    <cfRule type="cellIs" dxfId="20052" priority="25682" operator="greaterThan">
      <formula>0</formula>
    </cfRule>
  </conditionalFormatting>
  <conditionalFormatting sqref="CL87">
    <cfRule type="cellIs" dxfId="20051" priority="25673" operator="greaterThan">
      <formula>0</formula>
    </cfRule>
  </conditionalFormatting>
  <conditionalFormatting sqref="CK152:CO152">
    <cfRule type="cellIs" dxfId="20050" priority="25663" operator="greaterThan">
      <formula>0</formula>
    </cfRule>
  </conditionalFormatting>
  <conditionalFormatting sqref="CL143">
    <cfRule type="cellIs" dxfId="20049" priority="25662" operator="greaterThan">
      <formula>0</formula>
    </cfRule>
  </conditionalFormatting>
  <conditionalFormatting sqref="CL70">
    <cfRule type="cellIs" dxfId="20048" priority="25683" operator="greaterThan">
      <formula>0</formula>
    </cfRule>
  </conditionalFormatting>
  <conditionalFormatting sqref="A107">
    <cfRule type="cellIs" dxfId="20047" priority="25755" operator="greaterThan">
      <formula>0</formula>
    </cfRule>
  </conditionalFormatting>
  <conditionalFormatting sqref="CX70:CY70 DE70">
    <cfRule type="cellIs" dxfId="20046" priority="25687" operator="greaterThan">
      <formula>0</formula>
    </cfRule>
  </conditionalFormatting>
  <conditionalFormatting sqref="CX79:CY79 DE79">
    <cfRule type="cellIs" dxfId="20045" priority="25686" operator="greaterThan">
      <formula>0</formula>
    </cfRule>
  </conditionalFormatting>
  <conditionalFormatting sqref="CK143:CO143">
    <cfRule type="cellIs" dxfId="20044" priority="25664" operator="greaterThan">
      <formula>0</formula>
    </cfRule>
  </conditionalFormatting>
  <conditionalFormatting sqref="D79">
    <cfRule type="cellIs" dxfId="20043" priority="25688" operator="greaterThan">
      <formula>0</formula>
    </cfRule>
  </conditionalFormatting>
  <conditionalFormatting sqref="CG143">
    <cfRule type="cellIs" dxfId="20042" priority="25660" operator="greaterThan">
      <formula>0</formula>
    </cfRule>
  </conditionalFormatting>
  <conditionalFormatting sqref="CK93:CO93">
    <cfRule type="cellIs" dxfId="20041" priority="25643" operator="greaterThan">
      <formula>0</formula>
    </cfRule>
  </conditionalFormatting>
  <conditionalFormatting sqref="CK102:CO102">
    <cfRule type="cellIs" dxfId="20040" priority="25642" operator="greaterThan">
      <formula>0</formula>
    </cfRule>
  </conditionalFormatting>
  <conditionalFormatting sqref="CK160:CO160">
    <cfRule type="cellIs" dxfId="20039" priority="25653" operator="greaterThan">
      <formula>0</formula>
    </cfRule>
  </conditionalFormatting>
  <conditionalFormatting sqref="CL160">
    <cfRule type="cellIs" dxfId="20038" priority="25652" operator="greaterThan">
      <formula>0</formula>
    </cfRule>
  </conditionalFormatting>
  <conditionalFormatting sqref="A85">
    <cfRule type="cellIs" dxfId="20037" priority="25774" operator="greaterThan">
      <formula>0</formula>
    </cfRule>
  </conditionalFormatting>
  <conditionalFormatting sqref="E70 CH70:CJ70 CV70:CY70 G70:CD70 CF70 CM70:CT70">
    <cfRule type="cellIs" dxfId="20036" priority="25691" operator="greaterThan">
      <formula>0</formula>
    </cfRule>
  </conditionalFormatting>
  <conditionalFormatting sqref="A162">
    <cfRule type="cellIs" dxfId="20035" priority="25719" operator="greaterThan">
      <formula>0</formula>
    </cfRule>
  </conditionalFormatting>
  <conditionalFormatting sqref="CX129:CY129 DE129">
    <cfRule type="cellIs" dxfId="20034" priority="25623" operator="greaterThan">
      <formula>0</formula>
    </cfRule>
  </conditionalFormatting>
  <conditionalFormatting sqref="CG79">
    <cfRule type="cellIs" dxfId="20033" priority="25680" operator="greaterThan">
      <formula>0</formula>
    </cfRule>
  </conditionalFormatting>
  <conditionalFormatting sqref="CX143:CY143 DE143">
    <cfRule type="cellIs" dxfId="20032" priority="25666" operator="greaterThan">
      <formula>0</formula>
    </cfRule>
  </conditionalFormatting>
  <conditionalFormatting sqref="CK110:CO110">
    <cfRule type="cellIs" dxfId="20031" priority="25632" operator="greaterThan">
      <formula>0</formula>
    </cfRule>
  </conditionalFormatting>
  <conditionalFormatting sqref="D143">
    <cfRule type="cellIs" dxfId="20030" priority="25668" operator="greaterThan">
      <formula>0</formula>
    </cfRule>
  </conditionalFormatting>
  <conditionalFormatting sqref="CK120:CO120">
    <cfRule type="cellIs" dxfId="20029" priority="25622" operator="greaterThan">
      <formula>0</formula>
    </cfRule>
  </conditionalFormatting>
  <conditionalFormatting sqref="CX110:CY110 DE110">
    <cfRule type="cellIs" dxfId="20028" priority="25633" operator="greaterThan">
      <formula>0</formula>
    </cfRule>
  </conditionalFormatting>
  <conditionalFormatting sqref="F70">
    <cfRule type="cellIs" dxfId="20027" priority="25679" operator="greaterThan">
      <formula>0</formula>
    </cfRule>
  </conditionalFormatting>
  <conditionalFormatting sqref="CG70">
    <cfRule type="cellIs" dxfId="20026" priority="25681" operator="greaterThan">
      <formula>0</formula>
    </cfRule>
  </conditionalFormatting>
  <conditionalFormatting sqref="D70">
    <cfRule type="cellIs" dxfId="20025" priority="25689" operator="greaterThan">
      <formula>0</formula>
    </cfRule>
  </conditionalFormatting>
  <conditionalFormatting sqref="CX160:CY160 DE160">
    <cfRule type="cellIs" dxfId="20024" priority="25654" operator="greaterThan">
      <formula>0</formula>
    </cfRule>
  </conditionalFormatting>
  <conditionalFormatting sqref="E143 CH143:CJ143 CV143:CY143 G143:CD143 CF143 CM143:CT143">
    <cfRule type="cellIs" dxfId="20023" priority="25670" operator="greaterThan">
      <formula>0</formula>
    </cfRule>
  </conditionalFormatting>
  <conditionalFormatting sqref="CK79:CO79">
    <cfRule type="cellIs" dxfId="20022" priority="25684" operator="greaterThan">
      <formula>0</formula>
    </cfRule>
  </conditionalFormatting>
  <conditionalFormatting sqref="CH160:CJ160 CV160:CY160 F160:CD160 CF160 CM160:CT160">
    <cfRule type="cellIs" dxfId="20021" priority="25656" operator="greaterThan">
      <formula>0</formula>
    </cfRule>
  </conditionalFormatting>
  <conditionalFormatting sqref="CH79:CJ79 E79 CV79:CY79 G79:CD79 CF79 CM79:CT79">
    <cfRule type="cellIs" dxfId="20020" priority="25690" operator="greaterThan">
      <formula>0</formula>
    </cfRule>
  </conditionalFormatting>
  <conditionalFormatting sqref="F143">
    <cfRule type="cellIs" dxfId="20019" priority="25658" operator="greaterThan">
      <formula>0</formula>
    </cfRule>
  </conditionalFormatting>
  <conditionalFormatting sqref="CL93">
    <cfRule type="cellIs" dxfId="20018" priority="25641" operator="greaterThan">
      <formula>0</formula>
    </cfRule>
  </conditionalFormatting>
  <conditionalFormatting sqref="CL102">
    <cfRule type="cellIs" dxfId="20017" priority="25640" operator="greaterThan">
      <formula>0</formula>
    </cfRule>
  </conditionalFormatting>
  <conditionalFormatting sqref="A40 CH34:CJ34 CV34:CY34 F34:CD34 CF34 CM34:CT34">
    <cfRule type="cellIs" dxfId="20016" priority="25710" operator="greaterThan">
      <formula>0</formula>
    </cfRule>
  </conditionalFormatting>
  <conditionalFormatting sqref="A136">
    <cfRule type="cellIs" dxfId="20015" priority="25731" operator="greaterThan">
      <formula>0</formula>
    </cfRule>
  </conditionalFormatting>
  <conditionalFormatting sqref="E120 CH120:CJ120 CV120:CY120 G120:CD120 CF120 CM120:CT120">
    <cfRule type="cellIs" dxfId="20014" priority="25628" operator="greaterThan">
      <formula>0</formula>
    </cfRule>
  </conditionalFormatting>
  <conditionalFormatting sqref="E34">
    <cfRule type="cellIs" dxfId="20013" priority="25704" operator="greaterThan">
      <formula>0</formula>
    </cfRule>
  </conditionalFormatting>
  <conditionalFormatting sqref="CH137:CJ137 CV137:CY137 F137:CD137 CF137 CM137:CT137">
    <cfRule type="cellIs" dxfId="20012" priority="25614" operator="greaterThan">
      <formula>0</formula>
    </cfRule>
  </conditionalFormatting>
  <conditionalFormatting sqref="F23">
    <cfRule type="cellIs" dxfId="20011" priority="25711" operator="greaterThan">
      <formula>0</formula>
    </cfRule>
  </conditionalFormatting>
  <conditionalFormatting sqref="F10">
    <cfRule type="cellIs" dxfId="20010" priority="25712" operator="greaterThan">
      <formula>0</formula>
    </cfRule>
  </conditionalFormatting>
  <conditionalFormatting sqref="CG120">
    <cfRule type="cellIs" dxfId="20009" priority="25618" operator="greaterThan">
      <formula>0</formula>
    </cfRule>
  </conditionalFormatting>
  <conditionalFormatting sqref="F129">
    <cfRule type="cellIs" dxfId="20008" priority="25615" operator="greaterThan">
      <formula>0</formula>
    </cfRule>
  </conditionalFormatting>
  <conditionalFormatting sqref="CL129">
    <cfRule type="cellIs" dxfId="20007" priority="25619" operator="greaterThan">
      <formula>0</formula>
    </cfRule>
  </conditionalFormatting>
  <conditionalFormatting sqref="CG129">
    <cfRule type="cellIs" dxfId="20006" priority="25617" operator="greaterThan">
      <formula>0</formula>
    </cfRule>
  </conditionalFormatting>
  <conditionalFormatting sqref="F120">
    <cfRule type="cellIs" dxfId="20005" priority="25616" operator="greaterThan">
      <formula>0</formula>
    </cfRule>
  </conditionalFormatting>
  <conditionalFormatting sqref="CX34:CY34 DE34">
    <cfRule type="cellIs" dxfId="20004" priority="25708" operator="greaterThan">
      <formula>0</formula>
    </cfRule>
  </conditionalFormatting>
  <conditionalFormatting sqref="D34">
    <cfRule type="cellIs" dxfId="20003" priority="25709" operator="greaterThan">
      <formula>0</formula>
    </cfRule>
  </conditionalFormatting>
  <conditionalFormatting sqref="E137">
    <cfRule type="cellIs" dxfId="20002" priority="25608" operator="greaterThan">
      <formula>0</formula>
    </cfRule>
  </conditionalFormatting>
  <conditionalFormatting sqref="CL120">
    <cfRule type="cellIs" dxfId="20001" priority="25620" operator="greaterThan">
      <formula>0</formula>
    </cfRule>
  </conditionalFormatting>
  <conditionalFormatting sqref="CK129:CO129">
    <cfRule type="cellIs" dxfId="20000" priority="25621" operator="greaterThan">
      <formula>0</formula>
    </cfRule>
  </conditionalFormatting>
  <conditionalFormatting sqref="D137">
    <cfRule type="cellIs" dxfId="19999" priority="25613" operator="greaterThan">
      <formula>0</formula>
    </cfRule>
  </conditionalFormatting>
  <conditionalFormatting sqref="CL34">
    <cfRule type="cellIs" dxfId="19998" priority="25706" operator="greaterThan">
      <formula>0</formula>
    </cfRule>
  </conditionalFormatting>
  <conditionalFormatting sqref="CG34">
    <cfRule type="cellIs" dxfId="19997" priority="25705" operator="greaterThan">
      <formula>0</formula>
    </cfRule>
  </conditionalFormatting>
  <conditionalFormatting sqref="CK34:CO34">
    <cfRule type="cellIs" dxfId="19996" priority="25707" operator="greaterThan">
      <formula>0</formula>
    </cfRule>
  </conditionalFormatting>
  <conditionalFormatting sqref="CX137:CY137 DE137">
    <cfRule type="cellIs" dxfId="19995" priority="25612" operator="greaterThan">
      <formula>0</formula>
    </cfRule>
  </conditionalFormatting>
  <conditionalFormatting sqref="F93">
    <cfRule type="cellIs" dxfId="19994" priority="25637" operator="greaterThan">
      <formula>0</formula>
    </cfRule>
  </conditionalFormatting>
  <conditionalFormatting sqref="F102">
    <cfRule type="cellIs" dxfId="19993" priority="25636" operator="greaterThan">
      <formula>0</formula>
    </cfRule>
  </conditionalFormatting>
  <conditionalFormatting sqref="CH110:CJ110 CV110:CY110 F110:CD110 CF110 CM110:CT110">
    <cfRule type="cellIs" dxfId="19992" priority="25635" operator="greaterThan">
      <formula>0</formula>
    </cfRule>
  </conditionalFormatting>
  <conditionalFormatting sqref="D160">
    <cfRule type="cellIs" dxfId="19991" priority="25655" operator="greaterThan">
      <formula>0</formula>
    </cfRule>
  </conditionalFormatting>
  <conditionalFormatting sqref="E87">
    <cfRule type="cellIs" dxfId="19990" priority="25671" operator="greaterThan">
      <formula>0</formula>
    </cfRule>
  </conditionalFormatting>
  <conditionalFormatting sqref="CH87:CJ87 CV87:CY87 F87:CD87 CF87 CM87:CT87">
    <cfRule type="cellIs" dxfId="19989" priority="25677" operator="greaterThan">
      <formula>0</formula>
    </cfRule>
  </conditionalFormatting>
  <conditionalFormatting sqref="F79">
    <cfRule type="cellIs" dxfId="19988" priority="25678" operator="greaterThan">
      <formula>0</formula>
    </cfRule>
  </conditionalFormatting>
  <conditionalFormatting sqref="CX87:CY87 DE87">
    <cfRule type="cellIs" dxfId="19987" priority="25675" operator="greaterThan">
      <formula>0</formula>
    </cfRule>
  </conditionalFormatting>
  <conditionalFormatting sqref="D87">
    <cfRule type="cellIs" dxfId="19986" priority="25676" operator="greaterThan">
      <formula>0</formula>
    </cfRule>
  </conditionalFormatting>
  <conditionalFormatting sqref="CK87:CO87">
    <cfRule type="cellIs" dxfId="19985" priority="25674" operator="greaterThan">
      <formula>0</formula>
    </cfRule>
  </conditionalFormatting>
  <conditionalFormatting sqref="CH152:CJ152 E152 CV152:CY152 G152:CD152 CF152 CM152:CT152">
    <cfRule type="cellIs" dxfId="19984" priority="25669" operator="greaterThan">
      <formula>0</formula>
    </cfRule>
  </conditionalFormatting>
  <conditionalFormatting sqref="CL152">
    <cfRule type="cellIs" dxfId="19983" priority="25661" operator="greaterThan">
      <formula>0</formula>
    </cfRule>
  </conditionalFormatting>
  <conditionalFormatting sqref="CX152:CY152 DE152">
    <cfRule type="cellIs" dxfId="19982" priority="25665" operator="greaterThan">
      <formula>0</formula>
    </cfRule>
  </conditionalFormatting>
  <conditionalFormatting sqref="D152">
    <cfRule type="cellIs" dxfId="19981" priority="25667" operator="greaterThan">
      <formula>0</formula>
    </cfRule>
  </conditionalFormatting>
  <conditionalFormatting sqref="CG152">
    <cfRule type="cellIs" dxfId="19980" priority="25659" operator="greaterThan">
      <formula>0</formula>
    </cfRule>
  </conditionalFormatting>
  <conditionalFormatting sqref="E160">
    <cfRule type="cellIs" dxfId="19979" priority="25650" operator="greaterThan">
      <formula>0</formula>
    </cfRule>
  </conditionalFormatting>
  <conditionalFormatting sqref="F152">
    <cfRule type="cellIs" dxfId="19978" priority="25657" operator="greaterThan">
      <formula>0</formula>
    </cfRule>
  </conditionalFormatting>
  <conditionalFormatting sqref="CG160">
    <cfRule type="cellIs" dxfId="19977" priority="25651" operator="greaterThan">
      <formula>0</formula>
    </cfRule>
  </conditionalFormatting>
  <conditionalFormatting sqref="E93 CH93:CJ93 CV93:CY93 G93:CD93 CF93 CM93:CT93">
    <cfRule type="cellIs" dxfId="19976" priority="25649" operator="greaterThan">
      <formula>0</formula>
    </cfRule>
  </conditionalFormatting>
  <conditionalFormatting sqref="CH102:CJ102 E102 CV102:CY102 G102:CD102 CF102 CM102:CT102">
    <cfRule type="cellIs" dxfId="19975" priority="25648" operator="greaterThan">
      <formula>0</formula>
    </cfRule>
  </conditionalFormatting>
  <conditionalFormatting sqref="CX93:CY93 DE93">
    <cfRule type="cellIs" dxfId="19974" priority="25645" operator="greaterThan">
      <formula>0</formula>
    </cfRule>
  </conditionalFormatting>
  <conditionalFormatting sqref="CX102:CY102 DE102">
    <cfRule type="cellIs" dxfId="19973" priority="25644" operator="greaterThan">
      <formula>0</formula>
    </cfRule>
  </conditionalFormatting>
  <conditionalFormatting sqref="D93">
    <cfRule type="cellIs" dxfId="19972" priority="25647" operator="greaterThan">
      <formula>0</formula>
    </cfRule>
  </conditionalFormatting>
  <conditionalFormatting sqref="D102">
    <cfRule type="cellIs" dxfId="19971" priority="25646" operator="greaterThan">
      <formula>0</formula>
    </cfRule>
  </conditionalFormatting>
  <conditionalFormatting sqref="CG93">
    <cfRule type="cellIs" dxfId="19970" priority="25639" operator="greaterThan">
      <formula>0</formula>
    </cfRule>
  </conditionalFormatting>
  <conditionalFormatting sqref="CG102">
    <cfRule type="cellIs" dxfId="19969" priority="25638" operator="greaterThan">
      <formula>0</formula>
    </cfRule>
  </conditionalFormatting>
  <conditionalFormatting sqref="E110">
    <cfRule type="cellIs" dxfId="19968" priority="25629" operator="greaterThan">
      <formula>0</formula>
    </cfRule>
  </conditionalFormatting>
  <conditionalFormatting sqref="D110">
    <cfRule type="cellIs" dxfId="19967" priority="25634" operator="greaterThan">
      <formula>0</formula>
    </cfRule>
  </conditionalFormatting>
  <conditionalFormatting sqref="CL110">
    <cfRule type="cellIs" dxfId="19966" priority="25631" operator="greaterThan">
      <formula>0</formula>
    </cfRule>
  </conditionalFormatting>
  <conditionalFormatting sqref="CG110">
    <cfRule type="cellIs" dxfId="19965" priority="25630" operator="greaterThan">
      <formula>0</formula>
    </cfRule>
  </conditionalFormatting>
  <conditionalFormatting sqref="CH129:CJ129 E129 CV129:CY129 G129:CD129 CF129 CM129:CT129">
    <cfRule type="cellIs" dxfId="19964" priority="25627" operator="greaterThan">
      <formula>0</formula>
    </cfRule>
  </conditionalFormatting>
  <conditionalFormatting sqref="CX120:CY120 DE120">
    <cfRule type="cellIs" dxfId="19963" priority="25624" operator="greaterThan">
      <formula>0</formula>
    </cfRule>
  </conditionalFormatting>
  <conditionalFormatting sqref="D120">
    <cfRule type="cellIs" dxfId="19962" priority="25626" operator="greaterThan">
      <formula>0</formula>
    </cfRule>
  </conditionalFormatting>
  <conditionalFormatting sqref="D129">
    <cfRule type="cellIs" dxfId="19961" priority="25625" operator="greaterThan">
      <formula>0</formula>
    </cfRule>
  </conditionalFormatting>
  <conditionalFormatting sqref="CL137">
    <cfRule type="cellIs" dxfId="19960" priority="25610" operator="greaterThan">
      <formula>0</formula>
    </cfRule>
  </conditionalFormatting>
  <conditionalFormatting sqref="CG137">
    <cfRule type="cellIs" dxfId="19959" priority="25609" operator="greaterThan">
      <formula>0</formula>
    </cfRule>
  </conditionalFormatting>
  <conditionalFormatting sqref="CK137:CO137">
    <cfRule type="cellIs" dxfId="19958" priority="25611" operator="greaterThan">
      <formula>0</formula>
    </cfRule>
  </conditionalFormatting>
  <conditionalFormatting sqref="CG51">
    <cfRule type="cellIs" dxfId="19957" priority="25526" operator="greaterThan">
      <formula>0</formula>
    </cfRule>
  </conditionalFormatting>
  <conditionalFormatting sqref="CL51">
    <cfRule type="cellIs" dxfId="19956" priority="25527" operator="greaterThan">
      <formula>0</formula>
    </cfRule>
  </conditionalFormatting>
  <conditionalFormatting sqref="CG57">
    <cfRule type="cellIs" dxfId="19955" priority="25519" operator="greaterThan">
      <formula>0</formula>
    </cfRule>
  </conditionalFormatting>
  <conditionalFormatting sqref="A57 E51 CH51:CJ51 CV51:CY51 G51:CD51 CF51 CM51:CT51">
    <cfRule type="cellIs" dxfId="19954" priority="25531" operator="greaterThan">
      <formula>0</formula>
    </cfRule>
  </conditionalFormatting>
  <conditionalFormatting sqref="F57">
    <cfRule type="cellIs" dxfId="19953" priority="25518" operator="greaterThan">
      <formula>0</formula>
    </cfRule>
  </conditionalFormatting>
  <conditionalFormatting sqref="CX51:CY51 DE51">
    <cfRule type="cellIs" dxfId="19952" priority="25529" operator="greaterThan">
      <formula>0</formula>
    </cfRule>
  </conditionalFormatting>
  <conditionalFormatting sqref="CK51:CO51">
    <cfRule type="cellIs" dxfId="19951" priority="25528" operator="greaterThan">
      <formula>0</formula>
    </cfRule>
  </conditionalFormatting>
  <conditionalFormatting sqref="CL64">
    <cfRule type="cellIs" dxfId="19950" priority="25513" operator="greaterThan">
      <formula>0</formula>
    </cfRule>
  </conditionalFormatting>
  <conditionalFormatting sqref="CG64">
    <cfRule type="cellIs" dxfId="19949" priority="25512" operator="greaterThan">
      <formula>0</formula>
    </cfRule>
  </conditionalFormatting>
  <conditionalFormatting sqref="F64">
    <cfRule type="cellIs" dxfId="19948" priority="25511" operator="greaterThan">
      <formula>0</formula>
    </cfRule>
  </conditionalFormatting>
  <conditionalFormatting sqref="A70 E64 CH64:CJ64 CV64:CY64 G64:CD64 CF64 CM64:CT64">
    <cfRule type="cellIs" dxfId="19947" priority="25517" operator="greaterThan">
      <formula>0</formula>
    </cfRule>
  </conditionalFormatting>
  <conditionalFormatting sqref="D64">
    <cfRule type="cellIs" dxfId="19946" priority="25516" operator="greaterThan">
      <formula>0</formula>
    </cfRule>
  </conditionalFormatting>
  <conditionalFormatting sqref="CX64:CY64 DE64">
    <cfRule type="cellIs" dxfId="19945" priority="25515" operator="greaterThan">
      <formula>0</formula>
    </cfRule>
  </conditionalFormatting>
  <conditionalFormatting sqref="CK64:CO64">
    <cfRule type="cellIs" dxfId="19944" priority="25514" operator="greaterThan">
      <formula>0</formula>
    </cfRule>
  </conditionalFormatting>
  <conditionalFormatting sqref="CK57:CO57">
    <cfRule type="cellIs" dxfId="19943" priority="25521" operator="greaterThan">
      <formula>0</formula>
    </cfRule>
  </conditionalFormatting>
  <conditionalFormatting sqref="D57">
    <cfRule type="cellIs" dxfId="19942" priority="25523" operator="greaterThan">
      <formula>0</formula>
    </cfRule>
  </conditionalFormatting>
  <conditionalFormatting sqref="F51">
    <cfRule type="cellIs" dxfId="19941" priority="25525" operator="greaterThan">
      <formula>0</formula>
    </cfRule>
  </conditionalFormatting>
  <conditionalFormatting sqref="D51">
    <cfRule type="cellIs" dxfId="19940" priority="25530" operator="greaterThan">
      <formula>0</formula>
    </cfRule>
  </conditionalFormatting>
  <conditionalFormatting sqref="A63 E57 CH57:CJ57 CV57:CY57 G57:CD57 CF57 CM57:CT57">
    <cfRule type="cellIs" dxfId="19939" priority="25524" operator="greaterThan">
      <formula>0</formula>
    </cfRule>
  </conditionalFormatting>
  <conditionalFormatting sqref="CL57">
    <cfRule type="cellIs" dxfId="19938" priority="25520" operator="greaterThan">
      <formula>0</formula>
    </cfRule>
  </conditionalFormatting>
  <conditionalFormatting sqref="CX57:CY57 DE57">
    <cfRule type="cellIs" dxfId="19937" priority="25522" operator="greaterThan">
      <formula>0</formula>
    </cfRule>
  </conditionalFormatting>
  <conditionalFormatting sqref="CZ10">
    <cfRule type="cellIs" dxfId="19936" priority="25510" operator="greaterThan">
      <formula>0</formula>
    </cfRule>
  </conditionalFormatting>
  <conditionalFormatting sqref="CZ23">
    <cfRule type="cellIs" dxfId="19935" priority="25509" operator="greaterThan">
      <formula>0</formula>
    </cfRule>
  </conditionalFormatting>
  <conditionalFormatting sqref="CZ10">
    <cfRule type="cellIs" dxfId="19934" priority="25508" operator="greaterThan">
      <formula>0</formula>
    </cfRule>
  </conditionalFormatting>
  <conditionalFormatting sqref="CZ23">
    <cfRule type="cellIs" dxfId="19933" priority="25507" operator="greaterThan">
      <formula>0</formula>
    </cfRule>
  </conditionalFormatting>
  <conditionalFormatting sqref="CZ70">
    <cfRule type="cellIs" dxfId="19932" priority="25502" operator="greaterThan">
      <formula>0</formula>
    </cfRule>
  </conditionalFormatting>
  <conditionalFormatting sqref="CZ79">
    <cfRule type="cellIs" dxfId="19931" priority="25501" operator="greaterThan">
      <formula>0</formula>
    </cfRule>
  </conditionalFormatting>
  <conditionalFormatting sqref="CZ70">
    <cfRule type="cellIs" dxfId="19930" priority="25504" operator="greaterThan">
      <formula>0</formula>
    </cfRule>
  </conditionalFormatting>
  <conditionalFormatting sqref="CZ129">
    <cfRule type="cellIs" dxfId="19929" priority="25483" operator="greaterThan">
      <formula>0</formula>
    </cfRule>
  </conditionalFormatting>
  <conditionalFormatting sqref="CZ143">
    <cfRule type="cellIs" dxfId="19928" priority="25496" operator="greaterThan">
      <formula>0</formula>
    </cfRule>
  </conditionalFormatting>
  <conditionalFormatting sqref="CZ110">
    <cfRule type="cellIs" dxfId="19927" priority="25487" operator="greaterThan">
      <formula>0</formula>
    </cfRule>
  </conditionalFormatting>
  <conditionalFormatting sqref="CZ160">
    <cfRule type="cellIs" dxfId="19926" priority="25493" operator="greaterThan">
      <formula>0</formula>
    </cfRule>
  </conditionalFormatting>
  <conditionalFormatting sqref="CZ143">
    <cfRule type="cellIs" dxfId="19925" priority="25498" operator="greaterThan">
      <formula>0</formula>
    </cfRule>
  </conditionalFormatting>
  <conditionalFormatting sqref="CZ160">
    <cfRule type="cellIs" dxfId="19924" priority="25494" operator="greaterThan">
      <formula>0</formula>
    </cfRule>
  </conditionalFormatting>
  <conditionalFormatting sqref="CZ79">
    <cfRule type="cellIs" dxfId="19923" priority="25503" operator="greaterThan">
      <formula>0</formula>
    </cfRule>
  </conditionalFormatting>
  <conditionalFormatting sqref="CZ34">
    <cfRule type="cellIs" dxfId="19922" priority="25506" operator="greaterThan">
      <formula>0</formula>
    </cfRule>
  </conditionalFormatting>
  <conditionalFormatting sqref="CZ120">
    <cfRule type="cellIs" dxfId="19921" priority="25486" operator="greaterThan">
      <formula>0</formula>
    </cfRule>
  </conditionalFormatting>
  <conditionalFormatting sqref="CZ137">
    <cfRule type="cellIs" dxfId="19920" priority="25482" operator="greaterThan">
      <formula>0</formula>
    </cfRule>
  </conditionalFormatting>
  <conditionalFormatting sqref="CZ34">
    <cfRule type="cellIs" dxfId="19919" priority="25505" operator="greaterThan">
      <formula>0</formula>
    </cfRule>
  </conditionalFormatting>
  <conditionalFormatting sqref="CZ137">
    <cfRule type="cellIs" dxfId="19918" priority="25481" operator="greaterThan">
      <formula>0</formula>
    </cfRule>
  </conditionalFormatting>
  <conditionalFormatting sqref="CZ110">
    <cfRule type="cellIs" dxfId="19917" priority="25488" operator="greaterThan">
      <formula>0</formula>
    </cfRule>
  </conditionalFormatting>
  <conditionalFormatting sqref="CZ87">
    <cfRule type="cellIs" dxfId="19916" priority="25500" operator="greaterThan">
      <formula>0</formula>
    </cfRule>
  </conditionalFormatting>
  <conditionalFormatting sqref="CZ87">
    <cfRule type="cellIs" dxfId="19915" priority="25499" operator="greaterThan">
      <formula>0</formula>
    </cfRule>
  </conditionalFormatting>
  <conditionalFormatting sqref="CZ152">
    <cfRule type="cellIs" dxfId="19914" priority="25497" operator="greaterThan">
      <formula>0</formula>
    </cfRule>
  </conditionalFormatting>
  <conditionalFormatting sqref="CZ152">
    <cfRule type="cellIs" dxfId="19913" priority="25495" operator="greaterThan">
      <formula>0</formula>
    </cfRule>
  </conditionalFormatting>
  <conditionalFormatting sqref="CZ93">
    <cfRule type="cellIs" dxfId="19912" priority="25492" operator="greaterThan">
      <formula>0</formula>
    </cfRule>
  </conditionalFormatting>
  <conditionalFormatting sqref="CZ102">
    <cfRule type="cellIs" dxfId="19911" priority="25491" operator="greaterThan">
      <formula>0</formula>
    </cfRule>
  </conditionalFormatting>
  <conditionalFormatting sqref="CZ93">
    <cfRule type="cellIs" dxfId="19910" priority="25490" operator="greaterThan">
      <formula>0</formula>
    </cfRule>
  </conditionalFormatting>
  <conditionalFormatting sqref="CZ102">
    <cfRule type="cellIs" dxfId="19909" priority="25489" operator="greaterThan">
      <formula>0</formula>
    </cfRule>
  </conditionalFormatting>
  <conditionalFormatting sqref="CZ129">
    <cfRule type="cellIs" dxfId="19908" priority="25485" operator="greaterThan">
      <formula>0</formula>
    </cfRule>
  </conditionalFormatting>
  <conditionalFormatting sqref="CZ120">
    <cfRule type="cellIs" dxfId="19907" priority="25484" operator="greaterThan">
      <formula>0</formula>
    </cfRule>
  </conditionalFormatting>
  <conditionalFormatting sqref="CZ51">
    <cfRule type="cellIs" dxfId="19906" priority="25480" operator="greaterThan">
      <formula>0</formula>
    </cfRule>
  </conditionalFormatting>
  <conditionalFormatting sqref="CZ51">
    <cfRule type="cellIs" dxfId="19905" priority="25479" operator="greaterThan">
      <formula>0</formula>
    </cfRule>
  </conditionalFormatting>
  <conditionalFormatting sqref="CZ64">
    <cfRule type="cellIs" dxfId="19904" priority="25476" operator="greaterThan">
      <formula>0</formula>
    </cfRule>
  </conditionalFormatting>
  <conditionalFormatting sqref="CZ64">
    <cfRule type="cellIs" dxfId="19903" priority="25475" operator="greaterThan">
      <formula>0</formula>
    </cfRule>
  </conditionalFormatting>
  <conditionalFormatting sqref="CZ57">
    <cfRule type="cellIs" dxfId="19902" priority="25478" operator="greaterThan">
      <formula>0</formula>
    </cfRule>
  </conditionalFormatting>
  <conditionalFormatting sqref="CZ57">
    <cfRule type="cellIs" dxfId="19901" priority="25477" operator="greaterThan">
      <formula>0</formula>
    </cfRule>
  </conditionalFormatting>
  <conditionalFormatting sqref="DA10">
    <cfRule type="cellIs" dxfId="19900" priority="25474" operator="greaterThan">
      <formula>0</formula>
    </cfRule>
  </conditionalFormatting>
  <conditionalFormatting sqref="DA23">
    <cfRule type="cellIs" dxfId="19899" priority="25473" operator="greaterThan">
      <formula>0</formula>
    </cfRule>
  </conditionalFormatting>
  <conditionalFormatting sqref="DA10">
    <cfRule type="cellIs" dxfId="19898" priority="25472" operator="greaterThan">
      <formula>0</formula>
    </cfRule>
  </conditionalFormatting>
  <conditionalFormatting sqref="DA23">
    <cfRule type="cellIs" dxfId="19897" priority="25471" operator="greaterThan">
      <formula>0</formula>
    </cfRule>
  </conditionalFormatting>
  <conditionalFormatting sqref="CG48">
    <cfRule type="cellIs" dxfId="19896" priority="25389" operator="greaterThan">
      <formula>0</formula>
    </cfRule>
  </conditionalFormatting>
  <conditionalFormatting sqref="DA79">
    <cfRule type="cellIs" dxfId="19895" priority="25465" operator="greaterThan">
      <formula>0</formula>
    </cfRule>
  </conditionalFormatting>
  <conditionalFormatting sqref="CK48:CO48">
    <cfRule type="cellIs" dxfId="19894" priority="25391" operator="greaterThan">
      <formula>0</formula>
    </cfRule>
  </conditionalFormatting>
  <conditionalFormatting sqref="DA129">
    <cfRule type="cellIs" dxfId="19893" priority="25447" operator="greaterThan">
      <formula>0</formula>
    </cfRule>
  </conditionalFormatting>
  <conditionalFormatting sqref="DA143">
    <cfRule type="cellIs" dxfId="19892" priority="25460" operator="greaterThan">
      <formula>0</formula>
    </cfRule>
  </conditionalFormatting>
  <conditionalFormatting sqref="DA110">
    <cfRule type="cellIs" dxfId="19891" priority="25451" operator="greaterThan">
      <formula>0</formula>
    </cfRule>
  </conditionalFormatting>
  <conditionalFormatting sqref="DA160">
    <cfRule type="cellIs" dxfId="19890" priority="25457" operator="greaterThan">
      <formula>0</formula>
    </cfRule>
  </conditionalFormatting>
  <conditionalFormatting sqref="DA143">
    <cfRule type="cellIs" dxfId="19889" priority="25462" operator="greaterThan">
      <formula>0</formula>
    </cfRule>
  </conditionalFormatting>
  <conditionalFormatting sqref="DA160">
    <cfRule type="cellIs" dxfId="19888" priority="25458" operator="greaterThan">
      <formula>0</formula>
    </cfRule>
  </conditionalFormatting>
  <conditionalFormatting sqref="DA79">
    <cfRule type="cellIs" dxfId="19887" priority="25467" operator="greaterThan">
      <formula>0</formula>
    </cfRule>
  </conditionalFormatting>
  <conditionalFormatting sqref="DA34">
    <cfRule type="cellIs" dxfId="19886" priority="25470" operator="greaterThan">
      <formula>0</formula>
    </cfRule>
  </conditionalFormatting>
  <conditionalFormatting sqref="DA120">
    <cfRule type="cellIs" dxfId="19885" priority="25450" operator="greaterThan">
      <formula>0</formula>
    </cfRule>
  </conditionalFormatting>
  <conditionalFormatting sqref="DA137">
    <cfRule type="cellIs" dxfId="19884" priority="25446" operator="greaterThan">
      <formula>0</formula>
    </cfRule>
  </conditionalFormatting>
  <conditionalFormatting sqref="DA34">
    <cfRule type="cellIs" dxfId="19883" priority="25469" operator="greaterThan">
      <formula>0</formula>
    </cfRule>
  </conditionalFormatting>
  <conditionalFormatting sqref="DA137">
    <cfRule type="cellIs" dxfId="19882" priority="25445" operator="greaterThan">
      <formula>0</formula>
    </cfRule>
  </conditionalFormatting>
  <conditionalFormatting sqref="DA110">
    <cfRule type="cellIs" dxfId="19881" priority="25452" operator="greaterThan">
      <formula>0</formula>
    </cfRule>
  </conditionalFormatting>
  <conditionalFormatting sqref="DA87">
    <cfRule type="cellIs" dxfId="19880" priority="25464" operator="greaterThan">
      <formula>0</formula>
    </cfRule>
  </conditionalFormatting>
  <conditionalFormatting sqref="DA87">
    <cfRule type="cellIs" dxfId="19879" priority="25463" operator="greaterThan">
      <formula>0</formula>
    </cfRule>
  </conditionalFormatting>
  <conditionalFormatting sqref="DA152">
    <cfRule type="cellIs" dxfId="19878" priority="25461" operator="greaterThan">
      <formula>0</formula>
    </cfRule>
  </conditionalFormatting>
  <conditionalFormatting sqref="DA152">
    <cfRule type="cellIs" dxfId="19877" priority="25459" operator="greaterThan">
      <formula>0</formula>
    </cfRule>
  </conditionalFormatting>
  <conditionalFormatting sqref="DA93">
    <cfRule type="cellIs" dxfId="19876" priority="25456" operator="greaterThan">
      <formula>0</formula>
    </cfRule>
  </conditionalFormatting>
  <conditionalFormatting sqref="DA102">
    <cfRule type="cellIs" dxfId="19875" priority="25455" operator="greaterThan">
      <formula>0</formula>
    </cfRule>
  </conditionalFormatting>
  <conditionalFormatting sqref="DA93">
    <cfRule type="cellIs" dxfId="19874" priority="25454" operator="greaterThan">
      <formula>0</formula>
    </cfRule>
  </conditionalFormatting>
  <conditionalFormatting sqref="DA102">
    <cfRule type="cellIs" dxfId="19873" priority="25453" operator="greaterThan">
      <formula>0</formula>
    </cfRule>
  </conditionalFormatting>
  <conditionalFormatting sqref="DA129">
    <cfRule type="cellIs" dxfId="19872" priority="25449" operator="greaterThan">
      <formula>0</formula>
    </cfRule>
  </conditionalFormatting>
  <conditionalFormatting sqref="DA120">
    <cfRule type="cellIs" dxfId="19871" priority="25448" operator="greaterThan">
      <formula>0</formula>
    </cfRule>
  </conditionalFormatting>
  <conditionalFormatting sqref="DA51">
    <cfRule type="cellIs" dxfId="19870" priority="25444" operator="greaterThan">
      <formula>0</formula>
    </cfRule>
  </conditionalFormatting>
  <conditionalFormatting sqref="DA51">
    <cfRule type="cellIs" dxfId="19869" priority="25443" operator="greaterThan">
      <formula>0</formula>
    </cfRule>
  </conditionalFormatting>
  <conditionalFormatting sqref="DA64">
    <cfRule type="cellIs" dxfId="19868" priority="25440" operator="greaterThan">
      <formula>0</formula>
    </cfRule>
  </conditionalFormatting>
  <conditionalFormatting sqref="DA64">
    <cfRule type="cellIs" dxfId="19867" priority="25439" operator="greaterThan">
      <formula>0</formula>
    </cfRule>
  </conditionalFormatting>
  <conditionalFormatting sqref="DA57">
    <cfRule type="cellIs" dxfId="19866" priority="25442" operator="greaterThan">
      <formula>0</formula>
    </cfRule>
  </conditionalFormatting>
  <conditionalFormatting sqref="DA57">
    <cfRule type="cellIs" dxfId="19865" priority="25441" operator="greaterThan">
      <formula>0</formula>
    </cfRule>
  </conditionalFormatting>
  <conditionalFormatting sqref="CK12:CO12">
    <cfRule type="cellIs" dxfId="19864" priority="25424" operator="greaterThan">
      <formula>0</formula>
    </cfRule>
  </conditionalFormatting>
  <conditionalFormatting sqref="CZ12">
    <cfRule type="cellIs" dxfId="19863" priority="25420" operator="greaterThan">
      <formula>0</formula>
    </cfRule>
  </conditionalFormatting>
  <conditionalFormatting sqref="F12">
    <cfRule type="cellIs" dxfId="19862" priority="25421" operator="greaterThan">
      <formula>0</formula>
    </cfRule>
  </conditionalFormatting>
  <conditionalFormatting sqref="CG12">
    <cfRule type="cellIs" dxfId="19861" priority="25422" operator="greaterThan">
      <formula>0</formula>
    </cfRule>
  </conditionalFormatting>
  <conditionalFormatting sqref="CL12">
    <cfRule type="cellIs" dxfId="19860" priority="25423" operator="greaterThan">
      <formula>0</formula>
    </cfRule>
  </conditionalFormatting>
  <conditionalFormatting sqref="CZ12">
    <cfRule type="cellIs" dxfId="19859" priority="25419" operator="greaterThan">
      <formula>0</formula>
    </cfRule>
  </conditionalFormatting>
  <conditionalFormatting sqref="DA12">
    <cfRule type="cellIs" dxfId="19858" priority="25418" operator="greaterThan">
      <formula>0</formula>
    </cfRule>
  </conditionalFormatting>
  <conditionalFormatting sqref="DA12">
    <cfRule type="cellIs" dxfId="19857" priority="25417" operator="greaterThan">
      <formula>0</formula>
    </cfRule>
  </conditionalFormatting>
  <conditionalFormatting sqref="A26 E25 E27 CH25:CJ25 CH27:CJ27 CV25:CY25 CV27:CY27 G25:CD25 G27:CD27 CF25 CF27 CM25:CT25 CM27:CT27">
    <cfRule type="cellIs" dxfId="19856" priority="25416" operator="greaterThan">
      <formula>0</formula>
    </cfRule>
  </conditionalFormatting>
  <conditionalFormatting sqref="D25 D27">
    <cfRule type="cellIs" dxfId="19855" priority="25415" operator="greaterThan">
      <formula>0</formula>
    </cfRule>
  </conditionalFormatting>
  <conditionalFormatting sqref="CX25:CY25 CX27:CY27 DE25 DE27">
    <cfRule type="cellIs" dxfId="19854" priority="25414" operator="greaterThan">
      <formula>0</formula>
    </cfRule>
  </conditionalFormatting>
  <conditionalFormatting sqref="A12 E12 CH12:CJ12 G12:CD12 CF12 CM12:CT12 CV12:CY12">
    <cfRule type="cellIs" dxfId="19853" priority="25427" operator="greaterThan">
      <formula>0</formula>
    </cfRule>
  </conditionalFormatting>
  <conditionalFormatting sqref="CX12:CY12 DE12">
    <cfRule type="cellIs" dxfId="19852" priority="25425" operator="greaterThan">
      <formula>0</formula>
    </cfRule>
  </conditionalFormatting>
  <conditionalFormatting sqref="D12">
    <cfRule type="cellIs" dxfId="19851" priority="25426" operator="greaterThan">
      <formula>0</formula>
    </cfRule>
  </conditionalFormatting>
  <conditionalFormatting sqref="CL25 CL27">
    <cfRule type="cellIs" dxfId="19850" priority="25412" operator="greaterThan">
      <formula>0</formula>
    </cfRule>
  </conditionalFormatting>
  <conditionalFormatting sqref="CK25:CO25 CK27:CO27">
    <cfRule type="cellIs" dxfId="19849" priority="25413" operator="greaterThan">
      <formula>0</formula>
    </cfRule>
  </conditionalFormatting>
  <conditionalFormatting sqref="CG25 CG27">
    <cfRule type="cellIs" dxfId="19848" priority="25411" operator="greaterThan">
      <formula>0</formula>
    </cfRule>
  </conditionalFormatting>
  <conditionalFormatting sqref="F25 F27">
    <cfRule type="cellIs" dxfId="19847" priority="25410" operator="greaterThan">
      <formula>0</formula>
    </cfRule>
  </conditionalFormatting>
  <conditionalFormatting sqref="CZ25 CZ27">
    <cfRule type="cellIs" dxfId="19846" priority="25409" operator="greaterThan">
      <formula>0</formula>
    </cfRule>
  </conditionalFormatting>
  <conditionalFormatting sqref="CZ25 CZ27">
    <cfRule type="cellIs" dxfId="19845" priority="25408" operator="greaterThan">
      <formula>0</formula>
    </cfRule>
  </conditionalFormatting>
  <conditionalFormatting sqref="DA25 DA27">
    <cfRule type="cellIs" dxfId="19844" priority="25407" operator="greaterThan">
      <formula>0</formula>
    </cfRule>
  </conditionalFormatting>
  <conditionalFormatting sqref="DA25 DA27">
    <cfRule type="cellIs" dxfId="19843" priority="25406" operator="greaterThan">
      <formula>0</formula>
    </cfRule>
  </conditionalFormatting>
  <conditionalFormatting sqref="A50 E44 CH44:CJ44 CV44:CY44 G44:CD44 CF44 CM44:CT44">
    <cfRule type="cellIs" dxfId="19842" priority="25405" operator="greaterThan">
      <formula>0</formula>
    </cfRule>
  </conditionalFormatting>
  <conditionalFormatting sqref="CL44">
    <cfRule type="cellIs" dxfId="19841" priority="25401" operator="greaterThan">
      <formula>0</formula>
    </cfRule>
  </conditionalFormatting>
  <conditionalFormatting sqref="CK44:CO44">
    <cfRule type="cellIs" dxfId="19840" priority="25402" operator="greaterThan">
      <formula>0</formula>
    </cfRule>
  </conditionalFormatting>
  <conditionalFormatting sqref="CX44:CY44 DE44">
    <cfRule type="cellIs" dxfId="19839" priority="25403" operator="greaterThan">
      <formula>0</formula>
    </cfRule>
  </conditionalFormatting>
  <conditionalFormatting sqref="D44">
    <cfRule type="cellIs" dxfId="19838" priority="25404" operator="greaterThan">
      <formula>0</formula>
    </cfRule>
  </conditionalFormatting>
  <conditionalFormatting sqref="CG44">
    <cfRule type="cellIs" dxfId="19837" priority="25400" operator="greaterThan">
      <formula>0</formula>
    </cfRule>
  </conditionalFormatting>
  <conditionalFormatting sqref="F44">
    <cfRule type="cellIs" dxfId="19836" priority="25399" operator="greaterThan">
      <formula>0</formula>
    </cfRule>
  </conditionalFormatting>
  <conditionalFormatting sqref="CZ44">
    <cfRule type="cellIs" dxfId="19835" priority="25398" operator="greaterThan">
      <formula>0</formula>
    </cfRule>
  </conditionalFormatting>
  <conditionalFormatting sqref="CZ44">
    <cfRule type="cellIs" dxfId="19834" priority="25397" operator="greaterThan">
      <formula>0</formula>
    </cfRule>
  </conditionalFormatting>
  <conditionalFormatting sqref="DA44">
    <cfRule type="cellIs" dxfId="19833" priority="25396" operator="greaterThan">
      <formula>0</formula>
    </cfRule>
  </conditionalFormatting>
  <conditionalFormatting sqref="DA44">
    <cfRule type="cellIs" dxfId="19832" priority="25395" operator="greaterThan">
      <formula>0</formula>
    </cfRule>
  </conditionalFormatting>
  <conditionalFormatting sqref="A54 E48 CH48:CJ48 CV48:CY48 G48:CD48 CF48 CM48:CT48">
    <cfRule type="cellIs" dxfId="19831" priority="25394" operator="greaterThan">
      <formula>0</formula>
    </cfRule>
  </conditionalFormatting>
  <conditionalFormatting sqref="CL48">
    <cfRule type="cellIs" dxfId="19830" priority="25390" operator="greaterThan">
      <formula>0</formula>
    </cfRule>
  </conditionalFormatting>
  <conditionalFormatting sqref="CX48:CY48 DE48">
    <cfRule type="cellIs" dxfId="19829" priority="25392" operator="greaterThan">
      <formula>0</formula>
    </cfRule>
  </conditionalFormatting>
  <conditionalFormatting sqref="D48">
    <cfRule type="cellIs" dxfId="19828" priority="25393" operator="greaterThan">
      <formula>0</formula>
    </cfRule>
  </conditionalFormatting>
  <conditionalFormatting sqref="F48">
    <cfRule type="cellIs" dxfId="19827" priority="25388" operator="greaterThan">
      <formula>0</formula>
    </cfRule>
  </conditionalFormatting>
  <conditionalFormatting sqref="CZ48">
    <cfRule type="cellIs" dxfId="19826" priority="25387" operator="greaterThan">
      <formula>0</formula>
    </cfRule>
  </conditionalFormatting>
  <conditionalFormatting sqref="CZ48">
    <cfRule type="cellIs" dxfId="19825" priority="25386" operator="greaterThan">
      <formula>0</formula>
    </cfRule>
  </conditionalFormatting>
  <conditionalFormatting sqref="DA48">
    <cfRule type="cellIs" dxfId="19824" priority="25385" operator="greaterThan">
      <formula>0</formula>
    </cfRule>
  </conditionalFormatting>
  <conditionalFormatting sqref="DA48">
    <cfRule type="cellIs" dxfId="19823" priority="25384" operator="greaterThan">
      <formula>0</formula>
    </cfRule>
  </conditionalFormatting>
  <conditionalFormatting sqref="A46 CH40:CJ40 CV40:CY40 F40:CD40 CF40 CM40:CT40">
    <cfRule type="cellIs" dxfId="19822" priority="25383" operator="greaterThan">
      <formula>0</formula>
    </cfRule>
  </conditionalFormatting>
  <conditionalFormatting sqref="E40">
    <cfRule type="cellIs" dxfId="19821" priority="25377" operator="greaterThan">
      <formula>0</formula>
    </cfRule>
  </conditionalFormatting>
  <conditionalFormatting sqref="CX40:CY40 DE40">
    <cfRule type="cellIs" dxfId="19820" priority="25381" operator="greaterThan">
      <formula>0</formula>
    </cfRule>
  </conditionalFormatting>
  <conditionalFormatting sqref="D40">
    <cfRule type="cellIs" dxfId="19819" priority="25382" operator="greaterThan">
      <formula>0</formula>
    </cfRule>
  </conditionalFormatting>
  <conditionalFormatting sqref="CL40">
    <cfRule type="cellIs" dxfId="19818" priority="25379" operator="greaterThan">
      <formula>0</formula>
    </cfRule>
  </conditionalFormatting>
  <conditionalFormatting sqref="CG40">
    <cfRule type="cellIs" dxfId="19817" priority="25378" operator="greaterThan">
      <formula>0</formula>
    </cfRule>
  </conditionalFormatting>
  <conditionalFormatting sqref="CK40:CO40">
    <cfRule type="cellIs" dxfId="19816" priority="25380" operator="greaterThan">
      <formula>0</formula>
    </cfRule>
  </conditionalFormatting>
  <conditionalFormatting sqref="CZ40">
    <cfRule type="cellIs" dxfId="19815" priority="25376" operator="greaterThan">
      <formula>0</formula>
    </cfRule>
  </conditionalFormatting>
  <conditionalFormatting sqref="CZ40">
    <cfRule type="cellIs" dxfId="19814" priority="25375" operator="greaterThan">
      <formula>0</formula>
    </cfRule>
  </conditionalFormatting>
  <conditionalFormatting sqref="DA40">
    <cfRule type="cellIs" dxfId="19813" priority="25374" operator="greaterThan">
      <formula>0</formula>
    </cfRule>
  </conditionalFormatting>
  <conditionalFormatting sqref="DA40">
    <cfRule type="cellIs" dxfId="19812" priority="25373" operator="greaterThan">
      <formula>0</formula>
    </cfRule>
  </conditionalFormatting>
  <conditionalFormatting sqref="A44 CH38:CJ38 CV38:CY38 F38:CD38 CF38 CM38:CT38">
    <cfRule type="cellIs" dxfId="19811" priority="25372" operator="greaterThan">
      <formula>0</formula>
    </cfRule>
  </conditionalFormatting>
  <conditionalFormatting sqref="E38">
    <cfRule type="cellIs" dxfId="19810" priority="25366" operator="greaterThan">
      <formula>0</formula>
    </cfRule>
  </conditionalFormatting>
  <conditionalFormatting sqref="CX38:CY38 DE38">
    <cfRule type="cellIs" dxfId="19809" priority="25370" operator="greaterThan">
      <formula>0</formula>
    </cfRule>
  </conditionalFormatting>
  <conditionalFormatting sqref="D38">
    <cfRule type="cellIs" dxfId="19808" priority="25371" operator="greaterThan">
      <formula>0</formula>
    </cfRule>
  </conditionalFormatting>
  <conditionalFormatting sqref="CL38">
    <cfRule type="cellIs" dxfId="19807" priority="25368" operator="greaterThan">
      <formula>0</formula>
    </cfRule>
  </conditionalFormatting>
  <conditionalFormatting sqref="CG38">
    <cfRule type="cellIs" dxfId="19806" priority="25367" operator="greaterThan">
      <formula>0</formula>
    </cfRule>
  </conditionalFormatting>
  <conditionalFormatting sqref="CK38:CO38">
    <cfRule type="cellIs" dxfId="19805" priority="25369" operator="greaterThan">
      <formula>0</formula>
    </cfRule>
  </conditionalFormatting>
  <conditionalFormatting sqref="CZ38">
    <cfRule type="cellIs" dxfId="19804" priority="25365" operator="greaterThan">
      <formula>0</formula>
    </cfRule>
  </conditionalFormatting>
  <conditionalFormatting sqref="CZ38">
    <cfRule type="cellIs" dxfId="19803" priority="25364" operator="greaterThan">
      <formula>0</formula>
    </cfRule>
  </conditionalFormatting>
  <conditionalFormatting sqref="DA38">
    <cfRule type="cellIs" dxfId="19802" priority="25363" operator="greaterThan">
      <formula>0</formula>
    </cfRule>
  </conditionalFormatting>
  <conditionalFormatting sqref="DA38">
    <cfRule type="cellIs" dxfId="19801" priority="25362" operator="greaterThan">
      <formula>0</formula>
    </cfRule>
  </conditionalFormatting>
  <conditionalFormatting sqref="DA70">
    <cfRule type="cellIs" dxfId="19800" priority="25260" operator="greaterThan">
      <formula>0</formula>
    </cfRule>
  </conditionalFormatting>
  <conditionalFormatting sqref="DA70">
    <cfRule type="cellIs" dxfId="19799" priority="25261" operator="greaterThan">
      <formula>0</formula>
    </cfRule>
  </conditionalFormatting>
  <conditionalFormatting sqref="CU10">
    <cfRule type="cellIs" dxfId="19798" priority="25259" operator="greaterThan">
      <formula>0</formula>
    </cfRule>
  </conditionalFormatting>
  <conditionalFormatting sqref="CU23">
    <cfRule type="cellIs" dxfId="19797" priority="25258" operator="greaterThan">
      <formula>0</formula>
    </cfRule>
  </conditionalFormatting>
  <conditionalFormatting sqref="CU70">
    <cfRule type="cellIs" dxfId="19796" priority="25256" operator="greaterThan">
      <formula>0</formula>
    </cfRule>
  </conditionalFormatting>
  <conditionalFormatting sqref="CU143">
    <cfRule type="cellIs" dxfId="19795" priority="25253" operator="greaterThan">
      <formula>0</formula>
    </cfRule>
  </conditionalFormatting>
  <conditionalFormatting sqref="CU160">
    <cfRule type="cellIs" dxfId="19794" priority="25251" operator="greaterThan">
      <formula>0</formula>
    </cfRule>
  </conditionalFormatting>
  <conditionalFormatting sqref="CU79">
    <cfRule type="cellIs" dxfId="19793" priority="25255" operator="greaterThan">
      <formula>0</formula>
    </cfRule>
  </conditionalFormatting>
  <conditionalFormatting sqref="CU34">
    <cfRule type="cellIs" dxfId="19792" priority="25257" operator="greaterThan">
      <formula>0</formula>
    </cfRule>
  </conditionalFormatting>
  <conditionalFormatting sqref="CU120">
    <cfRule type="cellIs" dxfId="19791" priority="25247" operator="greaterThan">
      <formula>0</formula>
    </cfRule>
  </conditionalFormatting>
  <conditionalFormatting sqref="CU137">
    <cfRule type="cellIs" dxfId="19790" priority="25245" operator="greaterThan">
      <formula>0</formula>
    </cfRule>
  </conditionalFormatting>
  <conditionalFormatting sqref="CU110">
    <cfRule type="cellIs" dxfId="19789" priority="25248" operator="greaterThan">
      <formula>0</formula>
    </cfRule>
  </conditionalFormatting>
  <conditionalFormatting sqref="CU87">
    <cfRule type="cellIs" dxfId="19788" priority="25254" operator="greaterThan">
      <formula>0</formula>
    </cfRule>
  </conditionalFormatting>
  <conditionalFormatting sqref="CU152">
    <cfRule type="cellIs" dxfId="19787" priority="25252" operator="greaterThan">
      <formula>0</formula>
    </cfRule>
  </conditionalFormatting>
  <conditionalFormatting sqref="CU93">
    <cfRule type="cellIs" dxfId="19786" priority="25250" operator="greaterThan">
      <formula>0</formula>
    </cfRule>
  </conditionalFormatting>
  <conditionalFormatting sqref="CU102">
    <cfRule type="cellIs" dxfId="19785" priority="25249" operator="greaterThan">
      <formula>0</formula>
    </cfRule>
  </conditionalFormatting>
  <conditionalFormatting sqref="CU129">
    <cfRule type="cellIs" dxfId="19784" priority="25246" operator="greaterThan">
      <formula>0</formula>
    </cfRule>
  </conditionalFormatting>
  <conditionalFormatting sqref="CU51">
    <cfRule type="cellIs" dxfId="19783" priority="25244" operator="greaterThan">
      <formula>0</formula>
    </cfRule>
  </conditionalFormatting>
  <conditionalFormatting sqref="CU64">
    <cfRule type="cellIs" dxfId="19782" priority="25242" operator="greaterThan">
      <formula>0</formula>
    </cfRule>
  </conditionalFormatting>
  <conditionalFormatting sqref="CU57">
    <cfRule type="cellIs" dxfId="19781" priority="25243" operator="greaterThan">
      <formula>0</formula>
    </cfRule>
  </conditionalFormatting>
  <conditionalFormatting sqref="DB79">
    <cfRule type="cellIs" dxfId="19780" priority="25227" operator="greaterThan">
      <formula>0</formula>
    </cfRule>
  </conditionalFormatting>
  <conditionalFormatting sqref="CU12">
    <cfRule type="cellIs" dxfId="19779" priority="25240" operator="greaterThan">
      <formula>0</formula>
    </cfRule>
  </conditionalFormatting>
  <conditionalFormatting sqref="CU25 CU27">
    <cfRule type="cellIs" dxfId="19778" priority="25239" operator="greaterThan">
      <formula>0</formula>
    </cfRule>
  </conditionalFormatting>
  <conditionalFormatting sqref="CU44">
    <cfRule type="cellIs" dxfId="19777" priority="25238" operator="greaterThan">
      <formula>0</formula>
    </cfRule>
  </conditionalFormatting>
  <conditionalFormatting sqref="CU48">
    <cfRule type="cellIs" dxfId="19776" priority="25237" operator="greaterThan">
      <formula>0</formula>
    </cfRule>
  </conditionalFormatting>
  <conditionalFormatting sqref="CU40">
    <cfRule type="cellIs" dxfId="19775" priority="25236" operator="greaterThan">
      <formula>0</formula>
    </cfRule>
  </conditionalFormatting>
  <conditionalFormatting sqref="CU38">
    <cfRule type="cellIs" dxfId="19774" priority="25235" operator="greaterThan">
      <formula>0</formula>
    </cfRule>
  </conditionalFormatting>
  <conditionalFormatting sqref="DB10">
    <cfRule type="cellIs" dxfId="19773" priority="25234" operator="greaterThan">
      <formula>0</formula>
    </cfRule>
  </conditionalFormatting>
  <conditionalFormatting sqref="DB23">
    <cfRule type="cellIs" dxfId="19772" priority="25233" operator="greaterThan">
      <formula>0</formula>
    </cfRule>
  </conditionalFormatting>
  <conditionalFormatting sqref="DB10">
    <cfRule type="cellIs" dxfId="19771" priority="25232" operator="greaterThan">
      <formula>0</formula>
    </cfRule>
  </conditionalFormatting>
  <conditionalFormatting sqref="DB23">
    <cfRule type="cellIs" dxfId="19770" priority="25231" operator="greaterThan">
      <formula>0</formula>
    </cfRule>
  </conditionalFormatting>
  <conditionalFormatting sqref="DB129">
    <cfRule type="cellIs" dxfId="19769" priority="25209" operator="greaterThan">
      <formula>0</formula>
    </cfRule>
  </conditionalFormatting>
  <conditionalFormatting sqref="DB143">
    <cfRule type="cellIs" dxfId="19768" priority="25222" operator="greaterThan">
      <formula>0</formula>
    </cfRule>
  </conditionalFormatting>
  <conditionalFormatting sqref="DB110">
    <cfRule type="cellIs" dxfId="19767" priority="25213" operator="greaterThan">
      <formula>0</formula>
    </cfRule>
  </conditionalFormatting>
  <conditionalFormatting sqref="DB160">
    <cfRule type="cellIs" dxfId="19766" priority="25219" operator="greaterThan">
      <formula>0</formula>
    </cfRule>
  </conditionalFormatting>
  <conditionalFormatting sqref="DB143">
    <cfRule type="cellIs" dxfId="19765" priority="25224" operator="greaterThan">
      <formula>0</formula>
    </cfRule>
  </conditionalFormatting>
  <conditionalFormatting sqref="DB160">
    <cfRule type="cellIs" dxfId="19764" priority="25220" operator="greaterThan">
      <formula>0</formula>
    </cfRule>
  </conditionalFormatting>
  <conditionalFormatting sqref="DB79">
    <cfRule type="cellIs" dxfId="19763" priority="25228" operator="greaterThan">
      <formula>0</formula>
    </cfRule>
  </conditionalFormatting>
  <conditionalFormatting sqref="DB34">
    <cfRule type="cellIs" dxfId="19762" priority="25230" operator="greaterThan">
      <formula>0</formula>
    </cfRule>
  </conditionalFormatting>
  <conditionalFormatting sqref="DB120">
    <cfRule type="cellIs" dxfId="19761" priority="25212" operator="greaterThan">
      <formula>0</formula>
    </cfRule>
  </conditionalFormatting>
  <conditionalFormatting sqref="DB137">
    <cfRule type="cellIs" dxfId="19760" priority="25208" operator="greaterThan">
      <formula>0</formula>
    </cfRule>
  </conditionalFormatting>
  <conditionalFormatting sqref="DB34">
    <cfRule type="cellIs" dxfId="19759" priority="25229" operator="greaterThan">
      <formula>0</formula>
    </cfRule>
  </conditionalFormatting>
  <conditionalFormatting sqref="DB137">
    <cfRule type="cellIs" dxfId="19758" priority="25207" operator="greaterThan">
      <formula>0</formula>
    </cfRule>
  </conditionalFormatting>
  <conditionalFormatting sqref="DB110">
    <cfRule type="cellIs" dxfId="19757" priority="25214" operator="greaterThan">
      <formula>0</formula>
    </cfRule>
  </conditionalFormatting>
  <conditionalFormatting sqref="DB51">
    <cfRule type="cellIs" dxfId="19756" priority="25206" operator="greaterThan">
      <formula>0</formula>
    </cfRule>
  </conditionalFormatting>
  <conditionalFormatting sqref="DB152">
    <cfRule type="cellIs" dxfId="19755" priority="25223" operator="greaterThan">
      <formula>0</formula>
    </cfRule>
  </conditionalFormatting>
  <conditionalFormatting sqref="DB51">
    <cfRule type="cellIs" dxfId="19754" priority="25205" operator="greaterThan">
      <formula>0</formula>
    </cfRule>
  </conditionalFormatting>
  <conditionalFormatting sqref="DB152">
    <cfRule type="cellIs" dxfId="19753" priority="25221" operator="greaterThan">
      <formula>0</formula>
    </cfRule>
  </conditionalFormatting>
  <conditionalFormatting sqref="DB93">
    <cfRule type="cellIs" dxfId="19752" priority="25218" operator="greaterThan">
      <formula>0</formula>
    </cfRule>
  </conditionalFormatting>
  <conditionalFormatting sqref="DB102">
    <cfRule type="cellIs" dxfId="19751" priority="25217" operator="greaterThan">
      <formula>0</formula>
    </cfRule>
  </conditionalFormatting>
  <conditionalFormatting sqref="DB93">
    <cfRule type="cellIs" dxfId="19750" priority="25216" operator="greaterThan">
      <formula>0</formula>
    </cfRule>
  </conditionalFormatting>
  <conditionalFormatting sqref="DB102">
    <cfRule type="cellIs" dxfId="19749" priority="25215" operator="greaterThan">
      <formula>0</formula>
    </cfRule>
  </conditionalFormatting>
  <conditionalFormatting sqref="DB129">
    <cfRule type="cellIs" dxfId="19748" priority="25211" operator="greaterThan">
      <formula>0</formula>
    </cfRule>
  </conditionalFormatting>
  <conditionalFormatting sqref="DB120">
    <cfRule type="cellIs" dxfId="19747" priority="25210" operator="greaterThan">
      <formula>0</formula>
    </cfRule>
  </conditionalFormatting>
  <conditionalFormatting sqref="DB48">
    <cfRule type="cellIs" dxfId="19746" priority="25191" operator="greaterThan">
      <formula>0</formula>
    </cfRule>
  </conditionalFormatting>
  <conditionalFormatting sqref="CA40:DB40">
    <cfRule type="cellIs" dxfId="19745" priority="25190" operator="greaterThan">
      <formula>0</formula>
    </cfRule>
  </conditionalFormatting>
  <conditionalFormatting sqref="DB64">
    <cfRule type="cellIs" dxfId="19744" priority="25202" operator="greaterThan">
      <formula>0</formula>
    </cfRule>
  </conditionalFormatting>
  <conditionalFormatting sqref="DB64">
    <cfRule type="cellIs" dxfId="19743" priority="25201" operator="greaterThan">
      <formula>0</formula>
    </cfRule>
  </conditionalFormatting>
  <conditionalFormatting sqref="DB57">
    <cfRule type="cellIs" dxfId="19742" priority="25204" operator="greaterThan">
      <formula>0</formula>
    </cfRule>
  </conditionalFormatting>
  <conditionalFormatting sqref="DB57">
    <cfRule type="cellIs" dxfId="19741" priority="25203" operator="greaterThan">
      <formula>0</formula>
    </cfRule>
  </conditionalFormatting>
  <conditionalFormatting sqref="DB70">
    <cfRule type="cellIs" dxfId="19740" priority="25186" operator="greaterThan">
      <formula>0</formula>
    </cfRule>
  </conditionalFormatting>
  <conditionalFormatting sqref="DB70">
    <cfRule type="cellIs" dxfId="19739" priority="25185" operator="greaterThan">
      <formula>0</formula>
    </cfRule>
  </conditionalFormatting>
  <conditionalFormatting sqref="DB12">
    <cfRule type="cellIs" dxfId="19738" priority="25198" operator="greaterThan">
      <formula>0</formula>
    </cfRule>
  </conditionalFormatting>
  <conditionalFormatting sqref="DB12">
    <cfRule type="cellIs" dxfId="19737" priority="25197" operator="greaterThan">
      <formula>0</formula>
    </cfRule>
  </conditionalFormatting>
  <conditionalFormatting sqref="DB25 DB27">
    <cfRule type="cellIs" dxfId="19736" priority="25196" operator="greaterThan">
      <formula>0</formula>
    </cfRule>
  </conditionalFormatting>
  <conditionalFormatting sqref="DB25 DB27">
    <cfRule type="cellIs" dxfId="19735" priority="25195" operator="greaterThan">
      <formula>0</formula>
    </cfRule>
  </conditionalFormatting>
  <conditionalFormatting sqref="DB44">
    <cfRule type="cellIs" dxfId="19734" priority="25194" operator="greaterThan">
      <formula>0</formula>
    </cfRule>
  </conditionalFormatting>
  <conditionalFormatting sqref="DB44">
    <cfRule type="cellIs" dxfId="19733" priority="25193" operator="greaterThan">
      <formula>0</formula>
    </cfRule>
  </conditionalFormatting>
  <conditionalFormatting sqref="DB48">
    <cfRule type="cellIs" dxfId="19732" priority="25192" operator="greaterThan">
      <formula>0</formula>
    </cfRule>
  </conditionalFormatting>
  <conditionalFormatting sqref="CA40:DB40">
    <cfRule type="cellIs" dxfId="19731" priority="25189" operator="greaterThan">
      <formula>0</formula>
    </cfRule>
  </conditionalFormatting>
  <conditionalFormatting sqref="DB38">
    <cfRule type="cellIs" dxfId="19730" priority="25188" operator="greaterThan">
      <formula>0</formula>
    </cfRule>
  </conditionalFormatting>
  <conditionalFormatting sqref="DB38">
    <cfRule type="cellIs" dxfId="19729" priority="25187" operator="greaterThan">
      <formula>0</formula>
    </cfRule>
  </conditionalFormatting>
  <conditionalFormatting sqref="DB87">
    <cfRule type="cellIs" dxfId="19728" priority="25183" operator="greaterThan">
      <formula>0</formula>
    </cfRule>
  </conditionalFormatting>
  <conditionalFormatting sqref="DB87">
    <cfRule type="cellIs" dxfId="19727" priority="25184" operator="greaterThan">
      <formula>0</formula>
    </cfRule>
  </conditionalFormatting>
  <conditionalFormatting sqref="E27 CH27:CJ27 CV27:CY27 G27:CD27 CF27 CM27:CT27">
    <cfRule type="cellIs" dxfId="19726" priority="25182" operator="greaterThan">
      <formula>0</formula>
    </cfRule>
  </conditionalFormatting>
  <conditionalFormatting sqref="CL27">
    <cfRule type="cellIs" dxfId="19725" priority="25178" operator="greaterThan">
      <formula>0</formula>
    </cfRule>
  </conditionalFormatting>
  <conditionalFormatting sqref="CK27:CO27">
    <cfRule type="cellIs" dxfId="19724" priority="25179" operator="greaterThan">
      <formula>0</formula>
    </cfRule>
  </conditionalFormatting>
  <conditionalFormatting sqref="CX27:CY27 DE27">
    <cfRule type="cellIs" dxfId="19723" priority="25180" operator="greaterThan">
      <formula>0</formula>
    </cfRule>
  </conditionalFormatting>
  <conditionalFormatting sqref="D27">
    <cfRule type="cellIs" dxfId="19722" priority="25181" operator="greaterThan">
      <formula>0</formula>
    </cfRule>
  </conditionalFormatting>
  <conditionalFormatting sqref="CG27">
    <cfRule type="cellIs" dxfId="19721" priority="25177" operator="greaterThan">
      <formula>0</formula>
    </cfRule>
  </conditionalFormatting>
  <conditionalFormatting sqref="F27">
    <cfRule type="cellIs" dxfId="19720" priority="25176" operator="greaterThan">
      <formula>0</formula>
    </cfRule>
  </conditionalFormatting>
  <conditionalFormatting sqref="CZ27">
    <cfRule type="cellIs" dxfId="19719" priority="25175" operator="greaterThan">
      <formula>0</formula>
    </cfRule>
  </conditionalFormatting>
  <conditionalFormatting sqref="CZ27">
    <cfRule type="cellIs" dxfId="19718" priority="25174" operator="greaterThan">
      <formula>0</formula>
    </cfRule>
  </conditionalFormatting>
  <conditionalFormatting sqref="DA27">
    <cfRule type="cellIs" dxfId="19717" priority="25173" operator="greaterThan">
      <formula>0</formula>
    </cfRule>
  </conditionalFormatting>
  <conditionalFormatting sqref="DA27">
    <cfRule type="cellIs" dxfId="19716" priority="25172" operator="greaterThan">
      <formula>0</formula>
    </cfRule>
  </conditionalFormatting>
  <conditionalFormatting sqref="CU27">
    <cfRule type="cellIs" dxfId="19715" priority="25171" operator="greaterThan">
      <formula>0</formula>
    </cfRule>
  </conditionalFormatting>
  <conditionalFormatting sqref="DB27">
    <cfRule type="cellIs" dxfId="19714" priority="25170" operator="greaterThan">
      <formula>0</formula>
    </cfRule>
  </conditionalFormatting>
  <conditionalFormatting sqref="DB27">
    <cfRule type="cellIs" dxfId="19713" priority="25169" operator="greaterThan">
      <formula>0</formula>
    </cfRule>
  </conditionalFormatting>
  <conditionalFormatting sqref="A27">
    <cfRule type="cellIs" dxfId="19712" priority="25168" operator="greaterThan">
      <formula>0</formula>
    </cfRule>
  </conditionalFormatting>
  <conditionalFormatting sqref="DB113">
    <cfRule type="cellIs" dxfId="19711" priority="25151" operator="greaterThan">
      <formula>0</formula>
    </cfRule>
  </conditionalFormatting>
  <conditionalFormatting sqref="DB113">
    <cfRule type="cellIs" dxfId="19710" priority="25150" operator="greaterThan">
      <formula>0</formula>
    </cfRule>
  </conditionalFormatting>
  <conditionalFormatting sqref="CK113:CO113">
    <cfRule type="cellIs" dxfId="19709" priority="25160" operator="greaterThan">
      <formula>0</formula>
    </cfRule>
  </conditionalFormatting>
  <conditionalFormatting sqref="CX113:CY113 DE113">
    <cfRule type="cellIs" dxfId="19708" priority="25161" operator="greaterThan">
      <formula>0</formula>
    </cfRule>
  </conditionalFormatting>
  <conditionalFormatting sqref="A139">
    <cfRule type="cellIs" dxfId="19707" priority="25164" operator="greaterThan">
      <formula>0</formula>
    </cfRule>
  </conditionalFormatting>
  <conditionalFormatting sqref="CH113:CJ113 CV113:CY113 F113:CD113 CF113 CM113:CT113">
    <cfRule type="cellIs" dxfId="19706" priority="25163" operator="greaterThan">
      <formula>0</formula>
    </cfRule>
  </conditionalFormatting>
  <conditionalFormatting sqref="E113">
    <cfRule type="cellIs" dxfId="19705" priority="25157" operator="greaterThan">
      <formula>0</formula>
    </cfRule>
  </conditionalFormatting>
  <conditionalFormatting sqref="D113">
    <cfRule type="cellIs" dxfId="19704" priority="25162" operator="greaterThan">
      <formula>0</formula>
    </cfRule>
  </conditionalFormatting>
  <conditionalFormatting sqref="CL113">
    <cfRule type="cellIs" dxfId="19703" priority="25159" operator="greaterThan">
      <formula>0</formula>
    </cfRule>
  </conditionalFormatting>
  <conditionalFormatting sqref="CG113">
    <cfRule type="cellIs" dxfId="19702" priority="25158" operator="greaterThan">
      <formula>0</formula>
    </cfRule>
  </conditionalFormatting>
  <conditionalFormatting sqref="CZ113">
    <cfRule type="cellIs" dxfId="19701" priority="25155" operator="greaterThan">
      <formula>0</formula>
    </cfRule>
  </conditionalFormatting>
  <conditionalFormatting sqref="CZ113">
    <cfRule type="cellIs" dxfId="19700" priority="25156" operator="greaterThan">
      <formula>0</formula>
    </cfRule>
  </conditionalFormatting>
  <conditionalFormatting sqref="DA113">
    <cfRule type="cellIs" dxfId="19699" priority="25153" operator="greaterThan">
      <formula>0</formula>
    </cfRule>
  </conditionalFormatting>
  <conditionalFormatting sqref="DA113">
    <cfRule type="cellIs" dxfId="19698" priority="25154" operator="greaterThan">
      <formula>0</formula>
    </cfRule>
  </conditionalFormatting>
  <conditionalFormatting sqref="CU113">
    <cfRule type="cellIs" dxfId="19697" priority="25152" operator="greaterThan">
      <formula>0</formula>
    </cfRule>
  </conditionalFormatting>
  <conditionalFormatting sqref="DB112">
    <cfRule type="cellIs" dxfId="19696" priority="25136" operator="greaterThan">
      <formula>0</formula>
    </cfRule>
  </conditionalFormatting>
  <conditionalFormatting sqref="DB112">
    <cfRule type="cellIs" dxfId="19695" priority="25135" operator="greaterThan">
      <formula>0</formula>
    </cfRule>
  </conditionalFormatting>
  <conditionalFormatting sqref="CK112:CO112">
    <cfRule type="cellIs" dxfId="19694" priority="25145" operator="greaterThan">
      <formula>0</formula>
    </cfRule>
  </conditionalFormatting>
  <conditionalFormatting sqref="CX112:CY112 DE112">
    <cfRule type="cellIs" dxfId="19693" priority="25146" operator="greaterThan">
      <formula>0</formula>
    </cfRule>
  </conditionalFormatting>
  <conditionalFormatting sqref="A138">
    <cfRule type="cellIs" dxfId="19692" priority="25149" operator="greaterThan">
      <formula>0</formula>
    </cfRule>
  </conditionalFormatting>
  <conditionalFormatting sqref="CH112:CJ112 CV112:CY112 F112:CD112 CF112 CM112:CT112">
    <cfRule type="cellIs" dxfId="19691" priority="25148" operator="greaterThan">
      <formula>0</formula>
    </cfRule>
  </conditionalFormatting>
  <conditionalFormatting sqref="E112">
    <cfRule type="cellIs" dxfId="19690" priority="25142" operator="greaterThan">
      <formula>0</formula>
    </cfRule>
  </conditionalFormatting>
  <conditionalFormatting sqref="D112">
    <cfRule type="cellIs" dxfId="19689" priority="25147" operator="greaterThan">
      <formula>0</formula>
    </cfRule>
  </conditionalFormatting>
  <conditionalFormatting sqref="CL112">
    <cfRule type="cellIs" dxfId="19688" priority="25144" operator="greaterThan">
      <formula>0</formula>
    </cfRule>
  </conditionalFormatting>
  <conditionalFormatting sqref="CG112">
    <cfRule type="cellIs" dxfId="19687" priority="25143" operator="greaterThan">
      <formula>0</formula>
    </cfRule>
  </conditionalFormatting>
  <conditionalFormatting sqref="CZ112">
    <cfRule type="cellIs" dxfId="19686" priority="25140" operator="greaterThan">
      <formula>0</formula>
    </cfRule>
  </conditionalFormatting>
  <conditionalFormatting sqref="CZ112">
    <cfRule type="cellIs" dxfId="19685" priority="25141" operator="greaterThan">
      <formula>0</formula>
    </cfRule>
  </conditionalFormatting>
  <conditionalFormatting sqref="DA112">
    <cfRule type="cellIs" dxfId="19684" priority="25138" operator="greaterThan">
      <formula>0</formula>
    </cfRule>
  </conditionalFormatting>
  <conditionalFormatting sqref="DA112">
    <cfRule type="cellIs" dxfId="19683" priority="25139" operator="greaterThan">
      <formula>0</formula>
    </cfRule>
  </conditionalFormatting>
  <conditionalFormatting sqref="CU112">
    <cfRule type="cellIs" dxfId="19682" priority="25137" operator="greaterThan">
      <formula>0</formula>
    </cfRule>
  </conditionalFormatting>
  <conditionalFormatting sqref="DE112 CF112:DB112 GT114:GV114 A138 A141 D112:CD112 D115:CD115 GH120:GS120 GH117:GV117">
    <cfRule type="cellIs" dxfId="19681" priority="25134" operator="lessThan">
      <formula>0</formula>
    </cfRule>
  </conditionalFormatting>
  <conditionalFormatting sqref="DB116">
    <cfRule type="cellIs" dxfId="19680" priority="25120" operator="greaterThan">
      <formula>0</formula>
    </cfRule>
  </conditionalFormatting>
  <conditionalFormatting sqref="DB116">
    <cfRule type="cellIs" dxfId="19679" priority="25119" operator="greaterThan">
      <formula>0</formula>
    </cfRule>
  </conditionalFormatting>
  <conditionalFormatting sqref="CK116:CO116">
    <cfRule type="cellIs" dxfId="19678" priority="25129" operator="greaterThan">
      <formula>0</formula>
    </cfRule>
  </conditionalFormatting>
  <conditionalFormatting sqref="CX116:CY116 DE116">
    <cfRule type="cellIs" dxfId="19677" priority="25130" operator="greaterThan">
      <formula>0</formula>
    </cfRule>
  </conditionalFormatting>
  <conditionalFormatting sqref="A142">
    <cfRule type="cellIs" dxfId="19676" priority="25133" operator="greaterThan">
      <formula>0</formula>
    </cfRule>
  </conditionalFormatting>
  <conditionalFormatting sqref="CH116:CJ116 CV116:CY116 F116:CD116 CF116 CM116:CT116">
    <cfRule type="cellIs" dxfId="19675" priority="25132" operator="greaterThan">
      <formula>0</formula>
    </cfRule>
  </conditionalFormatting>
  <conditionalFormatting sqref="E116">
    <cfRule type="cellIs" dxfId="19674" priority="25126" operator="greaterThan">
      <formula>0</formula>
    </cfRule>
  </conditionalFormatting>
  <conditionalFormatting sqref="D116">
    <cfRule type="cellIs" dxfId="19673" priority="25131" operator="greaterThan">
      <formula>0</formula>
    </cfRule>
  </conditionalFormatting>
  <conditionalFormatting sqref="CL116">
    <cfRule type="cellIs" dxfId="19672" priority="25128" operator="greaterThan">
      <formula>0</formula>
    </cfRule>
  </conditionalFormatting>
  <conditionalFormatting sqref="CG116">
    <cfRule type="cellIs" dxfId="19671" priority="25127" operator="greaterThan">
      <formula>0</formula>
    </cfRule>
  </conditionalFormatting>
  <conditionalFormatting sqref="CZ116">
    <cfRule type="cellIs" dxfId="19670" priority="25124" operator="greaterThan">
      <formula>0</formula>
    </cfRule>
  </conditionalFormatting>
  <conditionalFormatting sqref="CZ116">
    <cfRule type="cellIs" dxfId="19669" priority="25125" operator="greaterThan">
      <formula>0</formula>
    </cfRule>
  </conditionalFormatting>
  <conditionalFormatting sqref="DA116">
    <cfRule type="cellIs" dxfId="19668" priority="25122" operator="greaterThan">
      <formula>0</formula>
    </cfRule>
  </conditionalFormatting>
  <conditionalFormatting sqref="DA116">
    <cfRule type="cellIs" dxfId="19667" priority="25123" operator="greaterThan">
      <formula>0</formula>
    </cfRule>
  </conditionalFormatting>
  <conditionalFormatting sqref="CU116">
    <cfRule type="cellIs" dxfId="19666" priority="25121" operator="greaterThan">
      <formula>0</formula>
    </cfRule>
  </conditionalFormatting>
  <conditionalFormatting sqref="DB115">
    <cfRule type="cellIs" dxfId="19665" priority="25105" operator="greaterThan">
      <formula>0</formula>
    </cfRule>
  </conditionalFormatting>
  <conditionalFormatting sqref="DB115">
    <cfRule type="cellIs" dxfId="19664" priority="25104" operator="greaterThan">
      <formula>0</formula>
    </cfRule>
  </conditionalFormatting>
  <conditionalFormatting sqref="CK115:CO115">
    <cfRule type="cellIs" dxfId="19663" priority="25114" operator="greaterThan">
      <formula>0</formula>
    </cfRule>
  </conditionalFormatting>
  <conditionalFormatting sqref="CX115:CY115 DE115">
    <cfRule type="cellIs" dxfId="19662" priority="25115" operator="greaterThan">
      <formula>0</formula>
    </cfRule>
  </conditionalFormatting>
  <conditionalFormatting sqref="A141">
    <cfRule type="cellIs" dxfId="19661" priority="25118" operator="greaterThan">
      <formula>0</formula>
    </cfRule>
  </conditionalFormatting>
  <conditionalFormatting sqref="CH115:CJ115 CV115:CY115 F115:CD115 CF115 CM115:CT115">
    <cfRule type="cellIs" dxfId="19660" priority="25117" operator="greaterThan">
      <formula>0</formula>
    </cfRule>
  </conditionalFormatting>
  <conditionalFormatting sqref="E115">
    <cfRule type="cellIs" dxfId="19659" priority="25111" operator="greaterThan">
      <formula>0</formula>
    </cfRule>
  </conditionalFormatting>
  <conditionalFormatting sqref="D115">
    <cfRule type="cellIs" dxfId="19658" priority="25116" operator="greaterThan">
      <formula>0</formula>
    </cfRule>
  </conditionalFormatting>
  <conditionalFormatting sqref="CL115">
    <cfRule type="cellIs" dxfId="19657" priority="25113" operator="greaterThan">
      <formula>0</formula>
    </cfRule>
  </conditionalFormatting>
  <conditionalFormatting sqref="CG115">
    <cfRule type="cellIs" dxfId="19656" priority="25112" operator="greaterThan">
      <formula>0</formula>
    </cfRule>
  </conditionalFormatting>
  <conditionalFormatting sqref="CZ115">
    <cfRule type="cellIs" dxfId="19655" priority="25109" operator="greaterThan">
      <formula>0</formula>
    </cfRule>
  </conditionalFormatting>
  <conditionalFormatting sqref="CZ115">
    <cfRule type="cellIs" dxfId="19654" priority="25110" operator="greaterThan">
      <formula>0</formula>
    </cfRule>
  </conditionalFormatting>
  <conditionalFormatting sqref="DA115">
    <cfRule type="cellIs" dxfId="19653" priority="25107" operator="greaterThan">
      <formula>0</formula>
    </cfRule>
  </conditionalFormatting>
  <conditionalFormatting sqref="DA115">
    <cfRule type="cellIs" dxfId="19652" priority="25108" operator="greaterThan">
      <formula>0</formula>
    </cfRule>
  </conditionalFormatting>
  <conditionalFormatting sqref="CU115">
    <cfRule type="cellIs" dxfId="19651" priority="25106" operator="greaterThan">
      <formula>0</formula>
    </cfRule>
  </conditionalFormatting>
  <conditionalFormatting sqref="DE115 CF115:DB115">
    <cfRule type="cellIs" dxfId="19650" priority="25103" operator="lessThan">
      <formula>0</formula>
    </cfRule>
  </conditionalFormatting>
  <conditionalFormatting sqref="A14 E14 CH14:CJ14 CV14:CY14 G14:CD14 CF14 CM14:CT14">
    <cfRule type="cellIs" dxfId="19649" priority="25102" operator="greaterThan">
      <formula>0</formula>
    </cfRule>
  </conditionalFormatting>
  <conditionalFormatting sqref="CL14">
    <cfRule type="cellIs" dxfId="19648" priority="25098" operator="greaterThan">
      <formula>0</formula>
    </cfRule>
  </conditionalFormatting>
  <conditionalFormatting sqref="CK14:CO14">
    <cfRule type="cellIs" dxfId="19647" priority="25099" operator="greaterThan">
      <formula>0</formula>
    </cfRule>
  </conditionalFormatting>
  <conditionalFormatting sqref="CX14:CY14 DE14">
    <cfRule type="cellIs" dxfId="19646" priority="25100" operator="greaterThan">
      <formula>0</formula>
    </cfRule>
  </conditionalFormatting>
  <conditionalFormatting sqref="D14">
    <cfRule type="cellIs" dxfId="19645" priority="25101" operator="greaterThan">
      <formula>0</formula>
    </cfRule>
  </conditionalFormatting>
  <conditionalFormatting sqref="CG14">
    <cfRule type="cellIs" dxfId="19644" priority="25097" operator="greaterThan">
      <formula>0</formula>
    </cfRule>
  </conditionalFormatting>
  <conditionalFormatting sqref="F14">
    <cfRule type="cellIs" dxfId="19643" priority="25096" operator="greaterThan">
      <formula>0</formula>
    </cfRule>
  </conditionalFormatting>
  <conditionalFormatting sqref="CZ14">
    <cfRule type="cellIs" dxfId="19642" priority="25095" operator="greaterThan">
      <formula>0</formula>
    </cfRule>
  </conditionalFormatting>
  <conditionalFormatting sqref="CZ14">
    <cfRule type="cellIs" dxfId="19641" priority="25094" operator="greaterThan">
      <formula>0</formula>
    </cfRule>
  </conditionalFormatting>
  <conditionalFormatting sqref="DA14">
    <cfRule type="cellIs" dxfId="19640" priority="25093" operator="greaterThan">
      <formula>0</formula>
    </cfRule>
  </conditionalFormatting>
  <conditionalFormatting sqref="DA14">
    <cfRule type="cellIs" dxfId="19639" priority="25092" operator="greaterThan">
      <formula>0</formula>
    </cfRule>
  </conditionalFormatting>
  <conditionalFormatting sqref="CU14">
    <cfRule type="cellIs" dxfId="19638" priority="25091" operator="greaterThan">
      <formula>0</formula>
    </cfRule>
  </conditionalFormatting>
  <conditionalFormatting sqref="DB14">
    <cfRule type="cellIs" dxfId="19637" priority="25090" operator="greaterThan">
      <formula>0</formula>
    </cfRule>
  </conditionalFormatting>
  <conditionalFormatting sqref="DB14">
    <cfRule type="cellIs" dxfId="19636" priority="25089" operator="greaterThan">
      <formula>0</formula>
    </cfRule>
  </conditionalFormatting>
  <conditionalFormatting sqref="A16 E16 CH16:CJ16 CV16:CY16 G16:CD16 CF16 CM16:CT16">
    <cfRule type="cellIs" dxfId="19635" priority="25088" operator="greaterThan">
      <formula>0</formula>
    </cfRule>
  </conditionalFormatting>
  <conditionalFormatting sqref="CL16">
    <cfRule type="cellIs" dxfId="19634" priority="25084" operator="greaterThan">
      <formula>0</formula>
    </cfRule>
  </conditionalFormatting>
  <conditionalFormatting sqref="CK16:CO16">
    <cfRule type="cellIs" dxfId="19633" priority="25085" operator="greaterThan">
      <formula>0</formula>
    </cfRule>
  </conditionalFormatting>
  <conditionalFormatting sqref="CX16:CY16 DE16">
    <cfRule type="cellIs" dxfId="19632" priority="25086" operator="greaterThan">
      <formula>0</formula>
    </cfRule>
  </conditionalFormatting>
  <conditionalFormatting sqref="D16">
    <cfRule type="cellIs" dxfId="19631" priority="25087" operator="greaterThan">
      <formula>0</formula>
    </cfRule>
  </conditionalFormatting>
  <conditionalFormatting sqref="CG16">
    <cfRule type="cellIs" dxfId="19630" priority="25083" operator="greaterThan">
      <formula>0</formula>
    </cfRule>
  </conditionalFormatting>
  <conditionalFormatting sqref="F16">
    <cfRule type="cellIs" dxfId="19629" priority="25082" operator="greaterThan">
      <formula>0</formula>
    </cfRule>
  </conditionalFormatting>
  <conditionalFormatting sqref="CZ16">
    <cfRule type="cellIs" dxfId="19628" priority="25081" operator="greaterThan">
      <formula>0</formula>
    </cfRule>
  </conditionalFormatting>
  <conditionalFormatting sqref="CZ16">
    <cfRule type="cellIs" dxfId="19627" priority="25080" operator="greaterThan">
      <formula>0</formula>
    </cfRule>
  </conditionalFormatting>
  <conditionalFormatting sqref="DA16">
    <cfRule type="cellIs" dxfId="19626" priority="25079" operator="greaterThan">
      <formula>0</formula>
    </cfRule>
  </conditionalFormatting>
  <conditionalFormatting sqref="DA16">
    <cfRule type="cellIs" dxfId="19625" priority="25078" operator="greaterThan">
      <formula>0</formula>
    </cfRule>
  </conditionalFormatting>
  <conditionalFormatting sqref="CU16">
    <cfRule type="cellIs" dxfId="19624" priority="25077" operator="greaterThan">
      <formula>0</formula>
    </cfRule>
  </conditionalFormatting>
  <conditionalFormatting sqref="DB16">
    <cfRule type="cellIs" dxfId="19623" priority="25076" operator="greaterThan">
      <formula>0</formula>
    </cfRule>
  </conditionalFormatting>
  <conditionalFormatting sqref="DB16">
    <cfRule type="cellIs" dxfId="19622" priority="25075" operator="greaterThan">
      <formula>0</formula>
    </cfRule>
  </conditionalFormatting>
  <conditionalFormatting sqref="A48 CH42:CJ42 CV42:CY42 F42:CD42 CF42 CM42:CT42">
    <cfRule type="cellIs" dxfId="19621" priority="25045" operator="greaterThan">
      <formula>0</formula>
    </cfRule>
  </conditionalFormatting>
  <conditionalFormatting sqref="CL42">
    <cfRule type="cellIs" dxfId="19620" priority="25041" operator="greaterThan">
      <formula>0</formula>
    </cfRule>
  </conditionalFormatting>
  <conditionalFormatting sqref="CK42:CO42">
    <cfRule type="cellIs" dxfId="19619" priority="25042" operator="greaterThan">
      <formula>0</formula>
    </cfRule>
  </conditionalFormatting>
  <conditionalFormatting sqref="CX42:CY42 DE42">
    <cfRule type="cellIs" dxfId="19618" priority="25043" operator="greaterThan">
      <formula>0</formula>
    </cfRule>
  </conditionalFormatting>
  <conditionalFormatting sqref="D42">
    <cfRule type="cellIs" dxfId="19617" priority="25044" operator="greaterThan">
      <formula>0</formula>
    </cfRule>
  </conditionalFormatting>
  <conditionalFormatting sqref="CG42">
    <cfRule type="cellIs" dxfId="19616" priority="25040" operator="greaterThan">
      <formula>0</formula>
    </cfRule>
  </conditionalFormatting>
  <conditionalFormatting sqref="E42">
    <cfRule type="cellIs" dxfId="19615" priority="25039" operator="greaterThan">
      <formula>0</formula>
    </cfRule>
  </conditionalFormatting>
  <conditionalFormatting sqref="CZ42">
    <cfRule type="cellIs" dxfId="19614" priority="25038" operator="greaterThan">
      <formula>0</formula>
    </cfRule>
  </conditionalFormatting>
  <conditionalFormatting sqref="CZ42">
    <cfRule type="cellIs" dxfId="19613" priority="25037" operator="greaterThan">
      <formula>0</formula>
    </cfRule>
  </conditionalFormatting>
  <conditionalFormatting sqref="DA42">
    <cfRule type="cellIs" dxfId="19612" priority="25036" operator="greaterThan">
      <formula>0</formula>
    </cfRule>
  </conditionalFormatting>
  <conditionalFormatting sqref="DA42">
    <cfRule type="cellIs" dxfId="19611" priority="25035" operator="greaterThan">
      <formula>0</formula>
    </cfRule>
  </conditionalFormatting>
  <conditionalFormatting sqref="CU42">
    <cfRule type="cellIs" dxfId="19610" priority="25034" operator="greaterThan">
      <formula>0</formula>
    </cfRule>
  </conditionalFormatting>
  <conditionalFormatting sqref="CA42:DB42">
    <cfRule type="cellIs" dxfId="19609" priority="25033" operator="greaterThan">
      <formula>0</formula>
    </cfRule>
  </conditionalFormatting>
  <conditionalFormatting sqref="CA42:DB42">
    <cfRule type="cellIs" dxfId="19608" priority="25032" operator="greaterThan">
      <formula>0</formula>
    </cfRule>
  </conditionalFormatting>
  <conditionalFormatting sqref="E18 CH18:CJ18 CV18:CY18 G18:CD18 CF18 CM18:CT18 CM21:CT21 CF21 G21:CD21 CV21:CY21 CH21:CJ21">
    <cfRule type="cellIs" dxfId="19607" priority="25060" operator="greaterThan">
      <formula>0</formula>
    </cfRule>
  </conditionalFormatting>
  <conditionalFormatting sqref="CL18 CL21">
    <cfRule type="cellIs" dxfId="19606" priority="25056" operator="greaterThan">
      <formula>0</formula>
    </cfRule>
  </conditionalFormatting>
  <conditionalFormatting sqref="CK18:CO18 CK21:CO21">
    <cfRule type="cellIs" dxfId="19605" priority="25057" operator="greaterThan">
      <formula>0</formula>
    </cfRule>
  </conditionalFormatting>
  <conditionalFormatting sqref="CX18:CY18 DE18 DE21 CX21:CY21">
    <cfRule type="cellIs" dxfId="19604" priority="25058" operator="greaterThan">
      <formula>0</formula>
    </cfRule>
  </conditionalFormatting>
  <conditionalFormatting sqref="D18">
    <cfRule type="cellIs" dxfId="19603" priority="25059" operator="greaterThan">
      <formula>0</formula>
    </cfRule>
  </conditionalFormatting>
  <conditionalFormatting sqref="CG18 CG21">
    <cfRule type="cellIs" dxfId="19602" priority="25055" operator="greaterThan">
      <formula>0</formula>
    </cfRule>
  </conditionalFormatting>
  <conditionalFormatting sqref="F18 F21">
    <cfRule type="cellIs" dxfId="19601" priority="25054" operator="greaterThan">
      <formula>0</formula>
    </cfRule>
  </conditionalFormatting>
  <conditionalFormatting sqref="CZ18 CZ21">
    <cfRule type="cellIs" dxfId="19600" priority="25053" operator="greaterThan">
      <formula>0</formula>
    </cfRule>
  </conditionalFormatting>
  <conditionalFormatting sqref="CZ18 CZ21">
    <cfRule type="cellIs" dxfId="19599" priority="25052" operator="greaterThan">
      <formula>0</formula>
    </cfRule>
  </conditionalFormatting>
  <conditionalFormatting sqref="DA18 DA21">
    <cfRule type="cellIs" dxfId="19598" priority="25051" operator="greaterThan">
      <formula>0</formula>
    </cfRule>
  </conditionalFormatting>
  <conditionalFormatting sqref="DA18 DA21">
    <cfRule type="cellIs" dxfId="19597" priority="25050" operator="greaterThan">
      <formula>0</formula>
    </cfRule>
  </conditionalFormatting>
  <conditionalFormatting sqref="CU18 CU21">
    <cfRule type="cellIs" dxfId="19596" priority="25049" operator="greaterThan">
      <formula>0</formula>
    </cfRule>
  </conditionalFormatting>
  <conditionalFormatting sqref="DB18 DB21">
    <cfRule type="cellIs" dxfId="19595" priority="25048" operator="greaterThan">
      <formula>0</formula>
    </cfRule>
  </conditionalFormatting>
  <conditionalFormatting sqref="DB18 DB21">
    <cfRule type="cellIs" dxfId="19594" priority="25047" operator="greaterThan">
      <formula>0</formula>
    </cfRule>
  </conditionalFormatting>
  <conditionalFormatting sqref="A18 A21">
    <cfRule type="cellIs" dxfId="19593" priority="25046" operator="greaterThan">
      <formula>0</formula>
    </cfRule>
  </conditionalFormatting>
  <conditionalFormatting sqref="A52 CH46:CJ46 CV46:CY46 F46:CD46 CF46 CM46:CT46">
    <cfRule type="cellIs" dxfId="19592" priority="25031" operator="greaterThan">
      <formula>0</formula>
    </cfRule>
  </conditionalFormatting>
  <conditionalFormatting sqref="CL46">
    <cfRule type="cellIs" dxfId="19591" priority="25027" operator="greaterThan">
      <formula>0</formula>
    </cfRule>
  </conditionalFormatting>
  <conditionalFormatting sqref="CK46:CO46">
    <cfRule type="cellIs" dxfId="19590" priority="25028" operator="greaterThan">
      <formula>0</formula>
    </cfRule>
  </conditionalFormatting>
  <conditionalFormatting sqref="CX46:CY46 DE46">
    <cfRule type="cellIs" dxfId="19589" priority="25029" operator="greaterThan">
      <formula>0</formula>
    </cfRule>
  </conditionalFormatting>
  <conditionalFormatting sqref="D46">
    <cfRule type="cellIs" dxfId="19588" priority="25030" operator="greaterThan">
      <formula>0</formula>
    </cfRule>
  </conditionalFormatting>
  <conditionalFormatting sqref="CG46">
    <cfRule type="cellIs" dxfId="19587" priority="25026" operator="greaterThan">
      <formula>0</formula>
    </cfRule>
  </conditionalFormatting>
  <conditionalFormatting sqref="E46">
    <cfRule type="cellIs" dxfId="19586" priority="25025" operator="greaterThan">
      <formula>0</formula>
    </cfRule>
  </conditionalFormatting>
  <conditionalFormatting sqref="CZ46">
    <cfRule type="cellIs" dxfId="19585" priority="25024" operator="greaterThan">
      <formula>0</formula>
    </cfRule>
  </conditionalFormatting>
  <conditionalFormatting sqref="CZ46">
    <cfRule type="cellIs" dxfId="19584" priority="25023" operator="greaterThan">
      <formula>0</formula>
    </cfRule>
  </conditionalFormatting>
  <conditionalFormatting sqref="DA46">
    <cfRule type="cellIs" dxfId="19583" priority="25022" operator="greaterThan">
      <formula>0</formula>
    </cfRule>
  </conditionalFormatting>
  <conditionalFormatting sqref="DA46">
    <cfRule type="cellIs" dxfId="19582" priority="25021" operator="greaterThan">
      <formula>0</formula>
    </cfRule>
  </conditionalFormatting>
  <conditionalFormatting sqref="CU46">
    <cfRule type="cellIs" dxfId="19581" priority="25020" operator="greaterThan">
      <formula>0</formula>
    </cfRule>
  </conditionalFormatting>
  <conditionalFormatting sqref="CA46:DB46">
    <cfRule type="cellIs" dxfId="19580" priority="25019" operator="greaterThan">
      <formula>0</formula>
    </cfRule>
  </conditionalFormatting>
  <conditionalFormatting sqref="CA46:DB46">
    <cfRule type="cellIs" dxfId="19579" priority="25018" operator="greaterThan">
      <formula>0</formula>
    </cfRule>
  </conditionalFormatting>
  <conditionalFormatting sqref="CE10">
    <cfRule type="cellIs" dxfId="19578" priority="24947" operator="greaterThan">
      <formula>0</formula>
    </cfRule>
  </conditionalFormatting>
  <conditionalFormatting sqref="CE23">
    <cfRule type="cellIs" dxfId="19577" priority="24946" operator="greaterThan">
      <formula>0</formula>
    </cfRule>
  </conditionalFormatting>
  <conditionalFormatting sqref="CE70">
    <cfRule type="cellIs" dxfId="19576" priority="24944" operator="greaterThan">
      <formula>0</formula>
    </cfRule>
  </conditionalFormatting>
  <conditionalFormatting sqref="CE143">
    <cfRule type="cellIs" dxfId="19575" priority="24941" operator="greaterThan">
      <formula>0</formula>
    </cfRule>
  </conditionalFormatting>
  <conditionalFormatting sqref="CE160">
    <cfRule type="cellIs" dxfId="19574" priority="24939" operator="greaterThan">
      <formula>0</formula>
    </cfRule>
  </conditionalFormatting>
  <conditionalFormatting sqref="CE79">
    <cfRule type="cellIs" dxfId="19573" priority="24943" operator="greaterThan">
      <formula>0</formula>
    </cfRule>
  </conditionalFormatting>
  <conditionalFormatting sqref="CE34">
    <cfRule type="cellIs" dxfId="19572" priority="24945" operator="greaterThan">
      <formula>0</formula>
    </cfRule>
  </conditionalFormatting>
  <conditionalFormatting sqref="CE120">
    <cfRule type="cellIs" dxfId="19571" priority="24935" operator="greaterThan">
      <formula>0</formula>
    </cfRule>
  </conditionalFormatting>
  <conditionalFormatting sqref="CE137">
    <cfRule type="cellIs" dxfId="19570" priority="24933" operator="greaterThan">
      <formula>0</formula>
    </cfRule>
  </conditionalFormatting>
  <conditionalFormatting sqref="CE110">
    <cfRule type="cellIs" dxfId="19569" priority="24936" operator="greaterThan">
      <formula>0</formula>
    </cfRule>
  </conditionalFormatting>
  <conditionalFormatting sqref="CE87">
    <cfRule type="cellIs" dxfId="19568" priority="24942" operator="greaterThan">
      <formula>0</formula>
    </cfRule>
  </conditionalFormatting>
  <conditionalFormatting sqref="CE152">
    <cfRule type="cellIs" dxfId="19567" priority="24940" operator="greaterThan">
      <formula>0</formula>
    </cfRule>
  </conditionalFormatting>
  <conditionalFormatting sqref="CE93">
    <cfRule type="cellIs" dxfId="19566" priority="24938" operator="greaterThan">
      <formula>0</formula>
    </cfRule>
  </conditionalFormatting>
  <conditionalFormatting sqref="CE102">
    <cfRule type="cellIs" dxfId="19565" priority="24937" operator="greaterThan">
      <formula>0</formula>
    </cfRule>
  </conditionalFormatting>
  <conditionalFormatting sqref="CE129">
    <cfRule type="cellIs" dxfId="19564" priority="24934" operator="greaterThan">
      <formula>0</formula>
    </cfRule>
  </conditionalFormatting>
  <conditionalFormatting sqref="CE51">
    <cfRule type="cellIs" dxfId="19563" priority="24932" operator="greaterThan">
      <formula>0</formula>
    </cfRule>
  </conditionalFormatting>
  <conditionalFormatting sqref="CE64">
    <cfRule type="cellIs" dxfId="19562" priority="24930" operator="greaterThan">
      <formula>0</formula>
    </cfRule>
  </conditionalFormatting>
  <conditionalFormatting sqref="CE57">
    <cfRule type="cellIs" dxfId="19561" priority="24931" operator="greaterThan">
      <formula>0</formula>
    </cfRule>
  </conditionalFormatting>
  <conditionalFormatting sqref="CE25 CE27">
    <cfRule type="cellIs" dxfId="19560" priority="24928" operator="greaterThan">
      <formula>0</formula>
    </cfRule>
  </conditionalFormatting>
  <conditionalFormatting sqref="CE12">
    <cfRule type="cellIs" dxfId="19559" priority="24929" operator="greaterThan">
      <formula>0</formula>
    </cfRule>
  </conditionalFormatting>
  <conditionalFormatting sqref="CE44">
    <cfRule type="cellIs" dxfId="19558" priority="24927" operator="greaterThan">
      <formula>0</formula>
    </cfRule>
  </conditionalFormatting>
  <conditionalFormatting sqref="CE48">
    <cfRule type="cellIs" dxfId="19557" priority="24926" operator="greaterThan">
      <formula>0</formula>
    </cfRule>
  </conditionalFormatting>
  <conditionalFormatting sqref="CE40">
    <cfRule type="cellIs" dxfId="19556" priority="24925" operator="greaterThan">
      <formula>0</formula>
    </cfRule>
  </conditionalFormatting>
  <conditionalFormatting sqref="CE38">
    <cfRule type="cellIs" dxfId="19555" priority="24924" operator="greaterThan">
      <formula>0</formula>
    </cfRule>
  </conditionalFormatting>
  <conditionalFormatting sqref="CE27">
    <cfRule type="cellIs" dxfId="19554" priority="24923" operator="greaterThan">
      <formula>0</formula>
    </cfRule>
  </conditionalFormatting>
  <conditionalFormatting sqref="CE113">
    <cfRule type="cellIs" dxfId="19553" priority="24922" operator="greaterThan">
      <formula>0</formula>
    </cfRule>
  </conditionalFormatting>
  <conditionalFormatting sqref="CE112">
    <cfRule type="cellIs" dxfId="19552" priority="24921" operator="greaterThan">
      <formula>0</formula>
    </cfRule>
  </conditionalFormatting>
  <conditionalFormatting sqref="CE112">
    <cfRule type="cellIs" dxfId="19551" priority="24920" operator="lessThan">
      <formula>0</formula>
    </cfRule>
  </conditionalFormatting>
  <conditionalFormatting sqref="CE116">
    <cfRule type="cellIs" dxfId="19550" priority="24919" operator="greaterThan">
      <formula>0</formula>
    </cfRule>
  </conditionalFormatting>
  <conditionalFormatting sqref="CE115">
    <cfRule type="cellIs" dxfId="19549" priority="24918" operator="greaterThan">
      <formula>0</formula>
    </cfRule>
  </conditionalFormatting>
  <conditionalFormatting sqref="CE115">
    <cfRule type="cellIs" dxfId="19548" priority="24917" operator="lessThan">
      <formula>0</formula>
    </cfRule>
  </conditionalFormatting>
  <conditionalFormatting sqref="CE14">
    <cfRule type="cellIs" dxfId="19547" priority="24916" operator="greaterThan">
      <formula>0</formula>
    </cfRule>
  </conditionalFormatting>
  <conditionalFormatting sqref="CE16">
    <cfRule type="cellIs" dxfId="19546" priority="24915" operator="greaterThan">
      <formula>0</formula>
    </cfRule>
  </conditionalFormatting>
  <conditionalFormatting sqref="CE42">
    <cfRule type="cellIs" dxfId="19545" priority="24913" operator="greaterThan">
      <formula>0</formula>
    </cfRule>
  </conditionalFormatting>
  <conditionalFormatting sqref="CE18 CE21">
    <cfRule type="cellIs" dxfId="19544" priority="24914" operator="greaterThan">
      <formula>0</formula>
    </cfRule>
  </conditionalFormatting>
  <conditionalFormatting sqref="CE46">
    <cfRule type="cellIs" dxfId="19543" priority="24912" operator="greaterThan">
      <formula>0</formula>
    </cfRule>
  </conditionalFormatting>
  <conditionalFormatting sqref="A42 CH36:CJ36 CV36:CY36 F36:CD36 CF36 CM36:CT36">
    <cfRule type="cellIs" dxfId="19542" priority="24909" operator="greaterThan">
      <formula>0</formula>
    </cfRule>
  </conditionalFormatting>
  <conditionalFormatting sqref="E36">
    <cfRule type="cellIs" dxfId="19541" priority="24903" operator="greaterThan">
      <formula>0</formula>
    </cfRule>
  </conditionalFormatting>
  <conditionalFormatting sqref="CX36:CY36 DE36">
    <cfRule type="cellIs" dxfId="19540" priority="24907" operator="greaterThan">
      <formula>0</formula>
    </cfRule>
  </conditionalFormatting>
  <conditionalFormatting sqref="D36">
    <cfRule type="cellIs" dxfId="19539" priority="24908" operator="greaterThan">
      <formula>0</formula>
    </cfRule>
  </conditionalFormatting>
  <conditionalFormatting sqref="CL36">
    <cfRule type="cellIs" dxfId="19538" priority="24905" operator="greaterThan">
      <formula>0</formula>
    </cfRule>
  </conditionalFormatting>
  <conditionalFormatting sqref="CG36">
    <cfRule type="cellIs" dxfId="19537" priority="24904" operator="greaterThan">
      <formula>0</formula>
    </cfRule>
  </conditionalFormatting>
  <conditionalFormatting sqref="CK36:CO36">
    <cfRule type="cellIs" dxfId="19536" priority="24906" operator="greaterThan">
      <formula>0</formula>
    </cfRule>
  </conditionalFormatting>
  <conditionalFormatting sqref="CZ36">
    <cfRule type="cellIs" dxfId="19535" priority="24902" operator="greaterThan">
      <formula>0</formula>
    </cfRule>
  </conditionalFormatting>
  <conditionalFormatting sqref="CZ36">
    <cfRule type="cellIs" dxfId="19534" priority="24901" operator="greaterThan">
      <formula>0</formula>
    </cfRule>
  </conditionalFormatting>
  <conditionalFormatting sqref="DA36">
    <cfRule type="cellIs" dxfId="19533" priority="24900" operator="greaterThan">
      <formula>0</formula>
    </cfRule>
  </conditionalFormatting>
  <conditionalFormatting sqref="DA36">
    <cfRule type="cellIs" dxfId="19532" priority="24899" operator="greaterThan">
      <formula>0</formula>
    </cfRule>
  </conditionalFormatting>
  <conditionalFormatting sqref="CU36">
    <cfRule type="cellIs" dxfId="19531" priority="24898" operator="greaterThan">
      <formula>0</formula>
    </cfRule>
  </conditionalFormatting>
  <conditionalFormatting sqref="DB36">
    <cfRule type="cellIs" dxfId="19530" priority="24897" operator="greaterThan">
      <formula>0</formula>
    </cfRule>
  </conditionalFormatting>
  <conditionalFormatting sqref="DB36">
    <cfRule type="cellIs" dxfId="19529" priority="24896" operator="greaterThan">
      <formula>0</formula>
    </cfRule>
  </conditionalFormatting>
  <conditionalFormatting sqref="CE36">
    <cfRule type="cellIs" dxfId="19528" priority="24893" operator="greaterThan">
      <formula>0</formula>
    </cfRule>
  </conditionalFormatting>
  <conditionalFormatting sqref="DD79:DE79">
    <cfRule type="cellIs" dxfId="19527" priority="24881" operator="greaterThan">
      <formula>0</formula>
    </cfRule>
  </conditionalFormatting>
  <conditionalFormatting sqref="DD10:DE10">
    <cfRule type="cellIs" dxfId="19526" priority="24888" operator="greaterThan">
      <formula>0</formula>
    </cfRule>
  </conditionalFormatting>
  <conditionalFormatting sqref="DD23:DE23">
    <cfRule type="cellIs" dxfId="19525" priority="24887" operator="greaterThan">
      <formula>0</formula>
    </cfRule>
  </conditionalFormatting>
  <conditionalFormatting sqref="DD10:DE10">
    <cfRule type="cellIs" dxfId="19524" priority="24886" operator="greaterThan">
      <formula>0</formula>
    </cfRule>
  </conditionalFormatting>
  <conditionalFormatting sqref="DD23:DE23">
    <cfRule type="cellIs" dxfId="19523" priority="24885" operator="greaterThan">
      <formula>0</formula>
    </cfRule>
  </conditionalFormatting>
  <conditionalFormatting sqref="DD129:DE129">
    <cfRule type="cellIs" dxfId="19522" priority="24865" operator="greaterThan">
      <formula>0</formula>
    </cfRule>
  </conditionalFormatting>
  <conditionalFormatting sqref="DD143:DE143">
    <cfRule type="cellIs" dxfId="19521" priority="24878" operator="greaterThan">
      <formula>0</formula>
    </cfRule>
  </conditionalFormatting>
  <conditionalFormatting sqref="DD110:DE110">
    <cfRule type="cellIs" dxfId="19520" priority="24869" operator="greaterThan">
      <formula>0</formula>
    </cfRule>
  </conditionalFormatting>
  <conditionalFormatting sqref="DD160:DE160">
    <cfRule type="cellIs" dxfId="19519" priority="24875" operator="greaterThan">
      <formula>0</formula>
    </cfRule>
  </conditionalFormatting>
  <conditionalFormatting sqref="DD143:DE143">
    <cfRule type="cellIs" dxfId="19518" priority="24880" operator="greaterThan">
      <formula>0</formula>
    </cfRule>
  </conditionalFormatting>
  <conditionalFormatting sqref="DD160:DE160">
    <cfRule type="cellIs" dxfId="19517" priority="24876" operator="greaterThan">
      <formula>0</formula>
    </cfRule>
  </conditionalFormatting>
  <conditionalFormatting sqref="DD79:DE79">
    <cfRule type="cellIs" dxfId="19516" priority="24882" operator="greaterThan">
      <formula>0</formula>
    </cfRule>
  </conditionalFormatting>
  <conditionalFormatting sqref="DD34:DE34">
    <cfRule type="cellIs" dxfId="19515" priority="24884" operator="greaterThan">
      <formula>0</formula>
    </cfRule>
  </conditionalFormatting>
  <conditionalFormatting sqref="DD120:DE120">
    <cfRule type="cellIs" dxfId="19514" priority="24868" operator="greaterThan">
      <formula>0</formula>
    </cfRule>
  </conditionalFormatting>
  <conditionalFormatting sqref="DD137:DE137">
    <cfRule type="cellIs" dxfId="19513" priority="24864" operator="greaterThan">
      <formula>0</formula>
    </cfRule>
  </conditionalFormatting>
  <conditionalFormatting sqref="DD34:DE34">
    <cfRule type="cellIs" dxfId="19512" priority="24883" operator="greaterThan">
      <formula>0</formula>
    </cfRule>
  </conditionalFormatting>
  <conditionalFormatting sqref="DD137:DE137">
    <cfRule type="cellIs" dxfId="19511" priority="24863" operator="greaterThan">
      <formula>0</formula>
    </cfRule>
  </conditionalFormatting>
  <conditionalFormatting sqref="DD110:DE110">
    <cfRule type="cellIs" dxfId="19510" priority="24870" operator="greaterThan">
      <formula>0</formula>
    </cfRule>
  </conditionalFormatting>
  <conditionalFormatting sqref="DD51:DE51">
    <cfRule type="cellIs" dxfId="19509" priority="24862" operator="greaterThan">
      <formula>0</formula>
    </cfRule>
  </conditionalFormatting>
  <conditionalFormatting sqref="DD152:DE152">
    <cfRule type="cellIs" dxfId="19508" priority="24879" operator="greaterThan">
      <formula>0</formula>
    </cfRule>
  </conditionalFormatting>
  <conditionalFormatting sqref="DD51:DE51">
    <cfRule type="cellIs" dxfId="19507" priority="24861" operator="greaterThan">
      <formula>0</formula>
    </cfRule>
  </conditionalFormatting>
  <conditionalFormatting sqref="DD152:DE152">
    <cfRule type="cellIs" dxfId="19506" priority="24877" operator="greaterThan">
      <formula>0</formula>
    </cfRule>
  </conditionalFormatting>
  <conditionalFormatting sqref="DD93:DE93">
    <cfRule type="cellIs" dxfId="19505" priority="24874" operator="greaterThan">
      <formula>0</formula>
    </cfRule>
  </conditionalFormatting>
  <conditionalFormatting sqref="DD102:DE102">
    <cfRule type="cellIs" dxfId="19504" priority="24873" operator="greaterThan">
      <formula>0</formula>
    </cfRule>
  </conditionalFormatting>
  <conditionalFormatting sqref="DD93:DE93">
    <cfRule type="cellIs" dxfId="19503" priority="24872" operator="greaterThan">
      <formula>0</formula>
    </cfRule>
  </conditionalFormatting>
  <conditionalFormatting sqref="DD102:DE102">
    <cfRule type="cellIs" dxfId="19502" priority="24871" operator="greaterThan">
      <formula>0</formula>
    </cfRule>
  </conditionalFormatting>
  <conditionalFormatting sqref="DD129:DE129">
    <cfRule type="cellIs" dxfId="19501" priority="24867" operator="greaterThan">
      <formula>0</formula>
    </cfRule>
  </conditionalFormatting>
  <conditionalFormatting sqref="DD120:DE120">
    <cfRule type="cellIs" dxfId="19500" priority="24866" operator="greaterThan">
      <formula>0</formula>
    </cfRule>
  </conditionalFormatting>
  <conditionalFormatting sqref="DD48:DE48">
    <cfRule type="cellIs" dxfId="19499" priority="24849" operator="greaterThan">
      <formula>0</formula>
    </cfRule>
  </conditionalFormatting>
  <conditionalFormatting sqref="DD40:DE40">
    <cfRule type="cellIs" dxfId="19498" priority="24848" operator="greaterThan">
      <formula>0</formula>
    </cfRule>
  </conditionalFormatting>
  <conditionalFormatting sqref="DD64:DE64">
    <cfRule type="cellIs" dxfId="19497" priority="24858" operator="greaterThan">
      <formula>0</formula>
    </cfRule>
  </conditionalFormatting>
  <conditionalFormatting sqref="DD64:DE64">
    <cfRule type="cellIs" dxfId="19496" priority="24857" operator="greaterThan">
      <formula>0</formula>
    </cfRule>
  </conditionalFormatting>
  <conditionalFormatting sqref="DD57:DE57">
    <cfRule type="cellIs" dxfId="19495" priority="24860" operator="greaterThan">
      <formula>0</formula>
    </cfRule>
  </conditionalFormatting>
  <conditionalFormatting sqref="DD57:DE57">
    <cfRule type="cellIs" dxfId="19494" priority="24859" operator="greaterThan">
      <formula>0</formula>
    </cfRule>
  </conditionalFormatting>
  <conditionalFormatting sqref="DD70:DE70">
    <cfRule type="cellIs" dxfId="19493" priority="24844" operator="greaterThan">
      <formula>0</formula>
    </cfRule>
  </conditionalFormatting>
  <conditionalFormatting sqref="DD70:DE70">
    <cfRule type="cellIs" dxfId="19492" priority="24843" operator="greaterThan">
      <formula>0</formula>
    </cfRule>
  </conditionalFormatting>
  <conditionalFormatting sqref="DD12:DE12">
    <cfRule type="cellIs" dxfId="19491" priority="24856" operator="greaterThan">
      <formula>0</formula>
    </cfRule>
  </conditionalFormatting>
  <conditionalFormatting sqref="DD12:DE12">
    <cfRule type="cellIs" dxfId="19490" priority="24855" operator="greaterThan">
      <formula>0</formula>
    </cfRule>
  </conditionalFormatting>
  <conditionalFormatting sqref="DD25:DE25 DD27:DE27">
    <cfRule type="cellIs" dxfId="19489" priority="24854" operator="greaterThan">
      <formula>0</formula>
    </cfRule>
  </conditionalFormatting>
  <conditionalFormatting sqref="DD25:DE25 DD27:DE27">
    <cfRule type="cellIs" dxfId="19488" priority="24853" operator="greaterThan">
      <formula>0</formula>
    </cfRule>
  </conditionalFormatting>
  <conditionalFormatting sqref="DD44:DE44">
    <cfRule type="cellIs" dxfId="19487" priority="24852" operator="greaterThan">
      <formula>0</formula>
    </cfRule>
  </conditionalFormatting>
  <conditionalFormatting sqref="DD44:DE44">
    <cfRule type="cellIs" dxfId="19486" priority="24851" operator="greaterThan">
      <formula>0</formula>
    </cfRule>
  </conditionalFormatting>
  <conditionalFormatting sqref="DD48:DE48">
    <cfRule type="cellIs" dxfId="19485" priority="24850" operator="greaterThan">
      <formula>0</formula>
    </cfRule>
  </conditionalFormatting>
  <conditionalFormatting sqref="DD40:DE40">
    <cfRule type="cellIs" dxfId="19484" priority="24847" operator="greaterThan">
      <formula>0</formula>
    </cfRule>
  </conditionalFormatting>
  <conditionalFormatting sqref="DD38:DE38">
    <cfRule type="cellIs" dxfId="19483" priority="24846" operator="greaterThan">
      <formula>0</formula>
    </cfRule>
  </conditionalFormatting>
  <conditionalFormatting sqref="DD38:DE38">
    <cfRule type="cellIs" dxfId="19482" priority="24845" operator="greaterThan">
      <formula>0</formula>
    </cfRule>
  </conditionalFormatting>
  <conditionalFormatting sqref="DD87:DE87">
    <cfRule type="cellIs" dxfId="19481" priority="24841" operator="greaterThan">
      <formula>0</formula>
    </cfRule>
  </conditionalFormatting>
  <conditionalFormatting sqref="DD87:DE87">
    <cfRule type="cellIs" dxfId="19480" priority="24842" operator="greaterThan">
      <formula>0</formula>
    </cfRule>
  </conditionalFormatting>
  <conditionalFormatting sqref="DD27:DE27">
    <cfRule type="cellIs" dxfId="19479" priority="24840" operator="greaterThan">
      <formula>0</formula>
    </cfRule>
  </conditionalFormatting>
  <conditionalFormatting sqref="DD27:DE27">
    <cfRule type="cellIs" dxfId="19478" priority="24839" operator="greaterThan">
      <formula>0</formula>
    </cfRule>
  </conditionalFormatting>
  <conditionalFormatting sqref="DD113:DE113">
    <cfRule type="cellIs" dxfId="19477" priority="24838" operator="greaterThan">
      <formula>0</formula>
    </cfRule>
  </conditionalFormatting>
  <conditionalFormatting sqref="DD113:DE113">
    <cfRule type="cellIs" dxfId="19476" priority="24837" operator="greaterThan">
      <formula>0</formula>
    </cfRule>
  </conditionalFormatting>
  <conditionalFormatting sqref="DD112:DE112">
    <cfRule type="cellIs" dxfId="19475" priority="24836" operator="greaterThan">
      <formula>0</formula>
    </cfRule>
  </conditionalFormatting>
  <conditionalFormatting sqref="DD112:DE112">
    <cfRule type="cellIs" dxfId="19474" priority="24835" operator="greaterThan">
      <formula>0</formula>
    </cfRule>
  </conditionalFormatting>
  <conditionalFormatting sqref="DD112:DE112">
    <cfRule type="cellIs" dxfId="19473" priority="24834" operator="lessThan">
      <formula>0</formula>
    </cfRule>
  </conditionalFormatting>
  <conditionalFormatting sqref="DD116:DE116">
    <cfRule type="cellIs" dxfId="19472" priority="24833" operator="greaterThan">
      <formula>0</formula>
    </cfRule>
  </conditionalFormatting>
  <conditionalFormatting sqref="DD116:DE116">
    <cfRule type="cellIs" dxfId="19471" priority="24832" operator="greaterThan">
      <formula>0</formula>
    </cfRule>
  </conditionalFormatting>
  <conditionalFormatting sqref="DD115:DE115">
    <cfRule type="cellIs" dxfId="19470" priority="24831" operator="greaterThan">
      <formula>0</formula>
    </cfRule>
  </conditionalFormatting>
  <conditionalFormatting sqref="DD115:DE115">
    <cfRule type="cellIs" dxfId="19469" priority="24830" operator="greaterThan">
      <formula>0</formula>
    </cfRule>
  </conditionalFormatting>
  <conditionalFormatting sqref="DD115:DE115">
    <cfRule type="cellIs" dxfId="19468" priority="24829" operator="lessThan">
      <formula>0</formula>
    </cfRule>
  </conditionalFormatting>
  <conditionalFormatting sqref="DD14:DE14">
    <cfRule type="cellIs" dxfId="19467" priority="24828" operator="greaterThan">
      <formula>0</formula>
    </cfRule>
  </conditionalFormatting>
  <conditionalFormatting sqref="DD14:DE14">
    <cfRule type="cellIs" dxfId="19466" priority="24827" operator="greaterThan">
      <formula>0</formula>
    </cfRule>
  </conditionalFormatting>
  <conditionalFormatting sqref="DD16:DE16">
    <cfRule type="cellIs" dxfId="19465" priority="24826" operator="greaterThan">
      <formula>0</formula>
    </cfRule>
  </conditionalFormatting>
  <conditionalFormatting sqref="DD16:DE16">
    <cfRule type="cellIs" dxfId="19464" priority="24825" operator="greaterThan">
      <formula>0</formula>
    </cfRule>
  </conditionalFormatting>
  <conditionalFormatting sqref="DD42:DE42">
    <cfRule type="cellIs" dxfId="19463" priority="24822" operator="greaterThan">
      <formula>0</formula>
    </cfRule>
  </conditionalFormatting>
  <conditionalFormatting sqref="DD42:DE42">
    <cfRule type="cellIs" dxfId="19462" priority="24821" operator="greaterThan">
      <formula>0</formula>
    </cfRule>
  </conditionalFormatting>
  <conditionalFormatting sqref="DD18:DE18 DD21:DE21">
    <cfRule type="cellIs" dxfId="19461" priority="24824" operator="greaterThan">
      <formula>0</formula>
    </cfRule>
  </conditionalFormatting>
  <conditionalFormatting sqref="DD18:DE18 DD21:DE21">
    <cfRule type="cellIs" dxfId="19460" priority="24823" operator="greaterThan">
      <formula>0</formula>
    </cfRule>
  </conditionalFormatting>
  <conditionalFormatting sqref="DD46:DE46">
    <cfRule type="cellIs" dxfId="19459" priority="24820" operator="greaterThan">
      <formula>0</formula>
    </cfRule>
  </conditionalFormatting>
  <conditionalFormatting sqref="DD46:DE46">
    <cfRule type="cellIs" dxfId="19458" priority="24819" operator="greaterThan">
      <formula>0</formula>
    </cfRule>
  </conditionalFormatting>
  <conditionalFormatting sqref="DD79:DE79">
    <cfRule type="cellIs" dxfId="19457" priority="24811" operator="greaterThan">
      <formula>0</formula>
    </cfRule>
  </conditionalFormatting>
  <conditionalFormatting sqref="DD10:DE10">
    <cfRule type="cellIs" dxfId="19456" priority="24818" operator="greaterThan">
      <formula>0</formula>
    </cfRule>
  </conditionalFormatting>
  <conditionalFormatting sqref="DD23:DE23">
    <cfRule type="cellIs" dxfId="19455" priority="24817" operator="greaterThan">
      <formula>0</formula>
    </cfRule>
  </conditionalFormatting>
  <conditionalFormatting sqref="DD10:DE10">
    <cfRule type="cellIs" dxfId="19454" priority="24816" operator="greaterThan">
      <formula>0</formula>
    </cfRule>
  </conditionalFormatting>
  <conditionalFormatting sqref="DD23:DE23">
    <cfRule type="cellIs" dxfId="19453" priority="24815" operator="greaterThan">
      <formula>0</formula>
    </cfRule>
  </conditionalFormatting>
  <conditionalFormatting sqref="DD129:DE129">
    <cfRule type="cellIs" dxfId="19452" priority="24795" operator="greaterThan">
      <formula>0</formula>
    </cfRule>
  </conditionalFormatting>
  <conditionalFormatting sqref="DD143:DE143">
    <cfRule type="cellIs" dxfId="19451" priority="24808" operator="greaterThan">
      <formula>0</formula>
    </cfRule>
  </conditionalFormatting>
  <conditionalFormatting sqref="DD110:DE110">
    <cfRule type="cellIs" dxfId="19450" priority="24799" operator="greaterThan">
      <formula>0</formula>
    </cfRule>
  </conditionalFormatting>
  <conditionalFormatting sqref="DD160:DE160">
    <cfRule type="cellIs" dxfId="19449" priority="24805" operator="greaterThan">
      <formula>0</formula>
    </cfRule>
  </conditionalFormatting>
  <conditionalFormatting sqref="DD143:DE143">
    <cfRule type="cellIs" dxfId="19448" priority="24810" operator="greaterThan">
      <formula>0</formula>
    </cfRule>
  </conditionalFormatting>
  <conditionalFormatting sqref="DD160:DE160">
    <cfRule type="cellIs" dxfId="19447" priority="24806" operator="greaterThan">
      <formula>0</formula>
    </cfRule>
  </conditionalFormatting>
  <conditionalFormatting sqref="DD79:DE79">
    <cfRule type="cellIs" dxfId="19446" priority="24812" operator="greaterThan">
      <formula>0</formula>
    </cfRule>
  </conditionalFormatting>
  <conditionalFormatting sqref="DD34:DE34">
    <cfRule type="cellIs" dxfId="19445" priority="24814" operator="greaterThan">
      <formula>0</formula>
    </cfRule>
  </conditionalFormatting>
  <conditionalFormatting sqref="DD120:DE120">
    <cfRule type="cellIs" dxfId="19444" priority="24798" operator="greaterThan">
      <formula>0</formula>
    </cfRule>
  </conditionalFormatting>
  <conditionalFormatting sqref="DD137:DE137">
    <cfRule type="cellIs" dxfId="19443" priority="24794" operator="greaterThan">
      <formula>0</formula>
    </cfRule>
  </conditionalFormatting>
  <conditionalFormatting sqref="DD34:DE34">
    <cfRule type="cellIs" dxfId="19442" priority="24813" operator="greaterThan">
      <formula>0</formula>
    </cfRule>
  </conditionalFormatting>
  <conditionalFormatting sqref="DD137:DE137">
    <cfRule type="cellIs" dxfId="19441" priority="24793" operator="greaterThan">
      <formula>0</formula>
    </cfRule>
  </conditionalFormatting>
  <conditionalFormatting sqref="DD110:DE110">
    <cfRule type="cellIs" dxfId="19440" priority="24800" operator="greaterThan">
      <formula>0</formula>
    </cfRule>
  </conditionalFormatting>
  <conditionalFormatting sqref="DD51:DE51">
    <cfRule type="cellIs" dxfId="19439" priority="24792" operator="greaterThan">
      <formula>0</formula>
    </cfRule>
  </conditionalFormatting>
  <conditionalFormatting sqref="DD152:DE152">
    <cfRule type="cellIs" dxfId="19438" priority="24809" operator="greaterThan">
      <formula>0</formula>
    </cfRule>
  </conditionalFormatting>
  <conditionalFormatting sqref="DD51:DE51">
    <cfRule type="cellIs" dxfId="19437" priority="24791" operator="greaterThan">
      <formula>0</formula>
    </cfRule>
  </conditionalFormatting>
  <conditionalFormatting sqref="DD152:DE152">
    <cfRule type="cellIs" dxfId="19436" priority="24807" operator="greaterThan">
      <formula>0</formula>
    </cfRule>
  </conditionalFormatting>
  <conditionalFormatting sqref="DD93:DE93">
    <cfRule type="cellIs" dxfId="19435" priority="24804" operator="greaterThan">
      <formula>0</formula>
    </cfRule>
  </conditionalFormatting>
  <conditionalFormatting sqref="DD102:DE102">
    <cfRule type="cellIs" dxfId="19434" priority="24803" operator="greaterThan">
      <formula>0</formula>
    </cfRule>
  </conditionalFormatting>
  <conditionalFormatting sqref="DD93:DE93">
    <cfRule type="cellIs" dxfId="19433" priority="24802" operator="greaterThan">
      <formula>0</formula>
    </cfRule>
  </conditionalFormatting>
  <conditionalFormatting sqref="DD102:DE102">
    <cfRule type="cellIs" dxfId="19432" priority="24801" operator="greaterThan">
      <formula>0</formula>
    </cfRule>
  </conditionalFormatting>
  <conditionalFormatting sqref="DD129:DE129">
    <cfRule type="cellIs" dxfId="19431" priority="24797" operator="greaterThan">
      <formula>0</formula>
    </cfRule>
  </conditionalFormatting>
  <conditionalFormatting sqref="DD120:DE120">
    <cfRule type="cellIs" dxfId="19430" priority="24796" operator="greaterThan">
      <formula>0</formula>
    </cfRule>
  </conditionalFormatting>
  <conditionalFormatting sqref="DD48:DE48">
    <cfRule type="cellIs" dxfId="19429" priority="24779" operator="greaterThan">
      <formula>0</formula>
    </cfRule>
  </conditionalFormatting>
  <conditionalFormatting sqref="DD40:DE40">
    <cfRule type="cellIs" dxfId="19428" priority="24778" operator="greaterThan">
      <formula>0</formula>
    </cfRule>
  </conditionalFormatting>
  <conditionalFormatting sqref="DD64:DE64">
    <cfRule type="cellIs" dxfId="19427" priority="24788" operator="greaterThan">
      <formula>0</formula>
    </cfRule>
  </conditionalFormatting>
  <conditionalFormatting sqref="DD64:DE64">
    <cfRule type="cellIs" dxfId="19426" priority="24787" operator="greaterThan">
      <formula>0</formula>
    </cfRule>
  </conditionalFormatting>
  <conditionalFormatting sqref="DD57:DE57">
    <cfRule type="cellIs" dxfId="19425" priority="24790" operator="greaterThan">
      <formula>0</formula>
    </cfRule>
  </conditionalFormatting>
  <conditionalFormatting sqref="DD57:DE57">
    <cfRule type="cellIs" dxfId="19424" priority="24789" operator="greaterThan">
      <formula>0</formula>
    </cfRule>
  </conditionalFormatting>
  <conditionalFormatting sqref="DD70:DE70">
    <cfRule type="cellIs" dxfId="19423" priority="24774" operator="greaterThan">
      <formula>0</formula>
    </cfRule>
  </conditionalFormatting>
  <conditionalFormatting sqref="DD70:DE70">
    <cfRule type="cellIs" dxfId="19422" priority="24773" operator="greaterThan">
      <formula>0</formula>
    </cfRule>
  </conditionalFormatting>
  <conditionalFormatting sqref="DD12:DE12">
    <cfRule type="cellIs" dxfId="19421" priority="24786" operator="greaterThan">
      <formula>0</formula>
    </cfRule>
  </conditionalFormatting>
  <conditionalFormatting sqref="DD12:DE12">
    <cfRule type="cellIs" dxfId="19420" priority="24785" operator="greaterThan">
      <formula>0</formula>
    </cfRule>
  </conditionalFormatting>
  <conditionalFormatting sqref="DD25:DE25 DD27:DE27">
    <cfRule type="cellIs" dxfId="19419" priority="24784" operator="greaterThan">
      <formula>0</formula>
    </cfRule>
  </conditionalFormatting>
  <conditionalFormatting sqref="DD25:DE25 DD27:DE27">
    <cfRule type="cellIs" dxfId="19418" priority="24783" operator="greaterThan">
      <formula>0</formula>
    </cfRule>
  </conditionalFormatting>
  <conditionalFormatting sqref="DD44:DE44">
    <cfRule type="cellIs" dxfId="19417" priority="24782" operator="greaterThan">
      <formula>0</formula>
    </cfRule>
  </conditionalFormatting>
  <conditionalFormatting sqref="DD44:DE44">
    <cfRule type="cellIs" dxfId="19416" priority="24781" operator="greaterThan">
      <formula>0</formula>
    </cfRule>
  </conditionalFormatting>
  <conditionalFormatting sqref="DD48:DE48">
    <cfRule type="cellIs" dxfId="19415" priority="24780" operator="greaterThan">
      <formula>0</formula>
    </cfRule>
  </conditionalFormatting>
  <conditionalFormatting sqref="DD40:DE40">
    <cfRule type="cellIs" dxfId="19414" priority="24777" operator="greaterThan">
      <formula>0</formula>
    </cfRule>
  </conditionalFormatting>
  <conditionalFormatting sqref="DD38:DE38">
    <cfRule type="cellIs" dxfId="19413" priority="24776" operator="greaterThan">
      <formula>0</formula>
    </cfRule>
  </conditionalFormatting>
  <conditionalFormatting sqref="DD38:DE38">
    <cfRule type="cellIs" dxfId="19412" priority="24775" operator="greaterThan">
      <formula>0</formula>
    </cfRule>
  </conditionalFormatting>
  <conditionalFormatting sqref="DD87:DE87">
    <cfRule type="cellIs" dxfId="19411" priority="24771" operator="greaterThan">
      <formula>0</formula>
    </cfRule>
  </conditionalFormatting>
  <conditionalFormatting sqref="DD87:DE87">
    <cfRule type="cellIs" dxfId="19410" priority="24772" operator="greaterThan">
      <formula>0</formula>
    </cfRule>
  </conditionalFormatting>
  <conditionalFormatting sqref="DD27:DE27">
    <cfRule type="cellIs" dxfId="19409" priority="24770" operator="greaterThan">
      <formula>0</formula>
    </cfRule>
  </conditionalFormatting>
  <conditionalFormatting sqref="DD27:DE27">
    <cfRule type="cellIs" dxfId="19408" priority="24769" operator="greaterThan">
      <formula>0</formula>
    </cfRule>
  </conditionalFormatting>
  <conditionalFormatting sqref="DD113:DE113">
    <cfRule type="cellIs" dxfId="19407" priority="24768" operator="greaterThan">
      <formula>0</formula>
    </cfRule>
  </conditionalFormatting>
  <conditionalFormatting sqref="DD113:DE113">
    <cfRule type="cellIs" dxfId="19406" priority="24767" operator="greaterThan">
      <formula>0</formula>
    </cfRule>
  </conditionalFormatting>
  <conditionalFormatting sqref="DD112:DE112">
    <cfRule type="cellIs" dxfId="19405" priority="24766" operator="greaterThan">
      <formula>0</formula>
    </cfRule>
  </conditionalFormatting>
  <conditionalFormatting sqref="DD112:DE112">
    <cfRule type="cellIs" dxfId="19404" priority="24765" operator="greaterThan">
      <formula>0</formula>
    </cfRule>
  </conditionalFormatting>
  <conditionalFormatting sqref="DD112:DE112">
    <cfRule type="cellIs" dxfId="19403" priority="24764" operator="lessThan">
      <formula>0</formula>
    </cfRule>
  </conditionalFormatting>
  <conditionalFormatting sqref="DD116:DE116">
    <cfRule type="cellIs" dxfId="19402" priority="24763" operator="greaterThan">
      <formula>0</formula>
    </cfRule>
  </conditionalFormatting>
  <conditionalFormatting sqref="DD116:DE116">
    <cfRule type="cellIs" dxfId="19401" priority="24762" operator="greaterThan">
      <formula>0</formula>
    </cfRule>
  </conditionalFormatting>
  <conditionalFormatting sqref="DD115:DE115">
    <cfRule type="cellIs" dxfId="19400" priority="24761" operator="greaterThan">
      <formula>0</formula>
    </cfRule>
  </conditionalFormatting>
  <conditionalFormatting sqref="DD115:DE115">
    <cfRule type="cellIs" dxfId="19399" priority="24760" operator="greaterThan">
      <formula>0</formula>
    </cfRule>
  </conditionalFormatting>
  <conditionalFormatting sqref="DD115:DE115">
    <cfRule type="cellIs" dxfId="19398" priority="24759" operator="lessThan">
      <formula>0</formula>
    </cfRule>
  </conditionalFormatting>
  <conditionalFormatting sqref="DD14:DE14">
    <cfRule type="cellIs" dxfId="19397" priority="24758" operator="greaterThan">
      <formula>0</formula>
    </cfRule>
  </conditionalFormatting>
  <conditionalFormatting sqref="DD14:DE14">
    <cfRule type="cellIs" dxfId="19396" priority="24757" operator="greaterThan">
      <formula>0</formula>
    </cfRule>
  </conditionalFormatting>
  <conditionalFormatting sqref="DD16:DE16">
    <cfRule type="cellIs" dxfId="19395" priority="24756" operator="greaterThan">
      <formula>0</formula>
    </cfRule>
  </conditionalFormatting>
  <conditionalFormatting sqref="DD16:DE16">
    <cfRule type="cellIs" dxfId="19394" priority="24755" operator="greaterThan">
      <formula>0</formula>
    </cfRule>
  </conditionalFormatting>
  <conditionalFormatting sqref="DD42:DE42">
    <cfRule type="cellIs" dxfId="19393" priority="24752" operator="greaterThan">
      <formula>0</formula>
    </cfRule>
  </conditionalFormatting>
  <conditionalFormatting sqref="DD42:DE42">
    <cfRule type="cellIs" dxfId="19392" priority="24751" operator="greaterThan">
      <formula>0</formula>
    </cfRule>
  </conditionalFormatting>
  <conditionalFormatting sqref="DD18:DE18 DD21:DE21">
    <cfRule type="cellIs" dxfId="19391" priority="24754" operator="greaterThan">
      <formula>0</formula>
    </cfRule>
  </conditionalFormatting>
  <conditionalFormatting sqref="DD18:DE18 DD21:DE21">
    <cfRule type="cellIs" dxfId="19390" priority="24753" operator="greaterThan">
      <formula>0</formula>
    </cfRule>
  </conditionalFormatting>
  <conditionalFormatting sqref="DD46:DE46">
    <cfRule type="cellIs" dxfId="19389" priority="24750" operator="greaterThan">
      <formula>0</formula>
    </cfRule>
  </conditionalFormatting>
  <conditionalFormatting sqref="DD46:DE46">
    <cfRule type="cellIs" dxfId="19388" priority="24749" operator="greaterThan">
      <formula>0</formula>
    </cfRule>
  </conditionalFormatting>
  <conditionalFormatting sqref="DD36:DE36">
    <cfRule type="cellIs" dxfId="19387" priority="24748" operator="greaterThan">
      <formula>0</formula>
    </cfRule>
  </conditionalFormatting>
  <conditionalFormatting sqref="DD36:DE36">
    <cfRule type="cellIs" dxfId="19386" priority="24747" operator="greaterThan">
      <formula>0</formula>
    </cfRule>
  </conditionalFormatting>
  <conditionalFormatting sqref="DD36:DE36">
    <cfRule type="cellIs" dxfId="19385" priority="24746" operator="greaterThan">
      <formula>0</formula>
    </cfRule>
  </conditionalFormatting>
  <conditionalFormatting sqref="DD36:DE36">
    <cfRule type="cellIs" dxfId="19384" priority="24745" operator="greaterThan">
      <formula>0</formula>
    </cfRule>
  </conditionalFormatting>
  <conditionalFormatting sqref="DC79">
    <cfRule type="cellIs" dxfId="19383" priority="24737" operator="greaterThan">
      <formula>0</formula>
    </cfRule>
  </conditionalFormatting>
  <conditionalFormatting sqref="DC10">
    <cfRule type="cellIs" dxfId="19382" priority="24744" operator="greaterThan">
      <formula>0</formula>
    </cfRule>
  </conditionalFormatting>
  <conditionalFormatting sqref="DC23">
    <cfRule type="cellIs" dxfId="19381" priority="24743" operator="greaterThan">
      <formula>0</formula>
    </cfRule>
  </conditionalFormatting>
  <conditionalFormatting sqref="DC10">
    <cfRule type="cellIs" dxfId="19380" priority="24742" operator="greaterThan">
      <formula>0</formula>
    </cfRule>
  </conditionalFormatting>
  <conditionalFormatting sqref="DC23">
    <cfRule type="cellIs" dxfId="19379" priority="24741" operator="greaterThan">
      <formula>0</formula>
    </cfRule>
  </conditionalFormatting>
  <conditionalFormatting sqref="DC129">
    <cfRule type="cellIs" dxfId="19378" priority="24721" operator="greaterThan">
      <formula>0</formula>
    </cfRule>
  </conditionalFormatting>
  <conditionalFormatting sqref="DC143">
    <cfRule type="cellIs" dxfId="19377" priority="24734" operator="greaterThan">
      <formula>0</formula>
    </cfRule>
  </conditionalFormatting>
  <conditionalFormatting sqref="DC110">
    <cfRule type="cellIs" dxfId="19376" priority="24725" operator="greaterThan">
      <formula>0</formula>
    </cfRule>
  </conditionalFormatting>
  <conditionalFormatting sqref="DC160">
    <cfRule type="cellIs" dxfId="19375" priority="24731" operator="greaterThan">
      <formula>0</formula>
    </cfRule>
  </conditionalFormatting>
  <conditionalFormatting sqref="DC143">
    <cfRule type="cellIs" dxfId="19374" priority="24736" operator="greaterThan">
      <formula>0</formula>
    </cfRule>
  </conditionalFormatting>
  <conditionalFormatting sqref="DC160">
    <cfRule type="cellIs" dxfId="19373" priority="24732" operator="greaterThan">
      <formula>0</formula>
    </cfRule>
  </conditionalFormatting>
  <conditionalFormatting sqref="DC79">
    <cfRule type="cellIs" dxfId="19372" priority="24738" operator="greaterThan">
      <formula>0</formula>
    </cfRule>
  </conditionalFormatting>
  <conditionalFormatting sqref="DC34">
    <cfRule type="cellIs" dxfId="19371" priority="24740" operator="greaterThan">
      <formula>0</formula>
    </cfRule>
  </conditionalFormatting>
  <conditionalFormatting sqref="DC120">
    <cfRule type="cellIs" dxfId="19370" priority="24724" operator="greaterThan">
      <formula>0</formula>
    </cfRule>
  </conditionalFormatting>
  <conditionalFormatting sqref="DC137">
    <cfRule type="cellIs" dxfId="19369" priority="24720" operator="greaterThan">
      <formula>0</formula>
    </cfRule>
  </conditionalFormatting>
  <conditionalFormatting sqref="DC34">
    <cfRule type="cellIs" dxfId="19368" priority="24739" operator="greaterThan">
      <formula>0</formula>
    </cfRule>
  </conditionalFormatting>
  <conditionalFormatting sqref="DC137">
    <cfRule type="cellIs" dxfId="19367" priority="24719" operator="greaterThan">
      <formula>0</formula>
    </cfRule>
  </conditionalFormatting>
  <conditionalFormatting sqref="DC110">
    <cfRule type="cellIs" dxfId="19366" priority="24726" operator="greaterThan">
      <formula>0</formula>
    </cfRule>
  </conditionalFormatting>
  <conditionalFormatting sqref="DC51">
    <cfRule type="cellIs" dxfId="19365" priority="24718" operator="greaterThan">
      <formula>0</formula>
    </cfRule>
  </conditionalFormatting>
  <conditionalFormatting sqref="DC152">
    <cfRule type="cellIs" dxfId="19364" priority="24735" operator="greaterThan">
      <formula>0</formula>
    </cfRule>
  </conditionalFormatting>
  <conditionalFormatting sqref="DC51">
    <cfRule type="cellIs" dxfId="19363" priority="24717" operator="greaterThan">
      <formula>0</formula>
    </cfRule>
  </conditionalFormatting>
  <conditionalFormatting sqref="DC152">
    <cfRule type="cellIs" dxfId="19362" priority="24733" operator="greaterThan">
      <formula>0</formula>
    </cfRule>
  </conditionalFormatting>
  <conditionalFormatting sqref="DC93">
    <cfRule type="cellIs" dxfId="19361" priority="24730" operator="greaterThan">
      <formula>0</formula>
    </cfRule>
  </conditionalFormatting>
  <conditionalFormatting sqref="DC102">
    <cfRule type="cellIs" dxfId="19360" priority="24729" operator="greaterThan">
      <formula>0</formula>
    </cfRule>
  </conditionalFormatting>
  <conditionalFormatting sqref="DC93">
    <cfRule type="cellIs" dxfId="19359" priority="24728" operator="greaterThan">
      <formula>0</formula>
    </cfRule>
  </conditionalFormatting>
  <conditionalFormatting sqref="DC102">
    <cfRule type="cellIs" dxfId="19358" priority="24727" operator="greaterThan">
      <formula>0</formula>
    </cfRule>
  </conditionalFormatting>
  <conditionalFormatting sqref="DC129">
    <cfRule type="cellIs" dxfId="19357" priority="24723" operator="greaterThan">
      <formula>0</formula>
    </cfRule>
  </conditionalFormatting>
  <conditionalFormatting sqref="DC120">
    <cfRule type="cellIs" dxfId="19356" priority="24722" operator="greaterThan">
      <formula>0</formula>
    </cfRule>
  </conditionalFormatting>
  <conditionalFormatting sqref="DC48">
    <cfRule type="cellIs" dxfId="19355" priority="24705" operator="greaterThan">
      <formula>0</formula>
    </cfRule>
  </conditionalFormatting>
  <conditionalFormatting sqref="DC40">
    <cfRule type="cellIs" dxfId="19354" priority="24704" operator="greaterThan">
      <formula>0</formula>
    </cfRule>
  </conditionalFormatting>
  <conditionalFormatting sqref="DC64">
    <cfRule type="cellIs" dxfId="19353" priority="24714" operator="greaterThan">
      <formula>0</formula>
    </cfRule>
  </conditionalFormatting>
  <conditionalFormatting sqref="DC64">
    <cfRule type="cellIs" dxfId="19352" priority="24713" operator="greaterThan">
      <formula>0</formula>
    </cfRule>
  </conditionalFormatting>
  <conditionalFormatting sqref="DC57">
    <cfRule type="cellIs" dxfId="19351" priority="24716" operator="greaterThan">
      <formula>0</formula>
    </cfRule>
  </conditionalFormatting>
  <conditionalFormatting sqref="DC57">
    <cfRule type="cellIs" dxfId="19350" priority="24715" operator="greaterThan">
      <formula>0</formula>
    </cfRule>
  </conditionalFormatting>
  <conditionalFormatting sqref="DC70">
    <cfRule type="cellIs" dxfId="19349" priority="24700" operator="greaterThan">
      <formula>0</formula>
    </cfRule>
  </conditionalFormatting>
  <conditionalFormatting sqref="DC70">
    <cfRule type="cellIs" dxfId="19348" priority="24699" operator="greaterThan">
      <formula>0</formula>
    </cfRule>
  </conditionalFormatting>
  <conditionalFormatting sqref="DC12">
    <cfRule type="cellIs" dxfId="19347" priority="24712" operator="greaterThan">
      <formula>0</formula>
    </cfRule>
  </conditionalFormatting>
  <conditionalFormatting sqref="DC12">
    <cfRule type="cellIs" dxfId="19346" priority="24711" operator="greaterThan">
      <formula>0</formula>
    </cfRule>
  </conditionalFormatting>
  <conditionalFormatting sqref="DC25 DC27">
    <cfRule type="cellIs" dxfId="19345" priority="24710" operator="greaterThan">
      <formula>0</formula>
    </cfRule>
  </conditionalFormatting>
  <conditionalFormatting sqref="DC25 DC27">
    <cfRule type="cellIs" dxfId="19344" priority="24709" operator="greaterThan">
      <formula>0</formula>
    </cfRule>
  </conditionalFormatting>
  <conditionalFormatting sqref="DC44">
    <cfRule type="cellIs" dxfId="19343" priority="24708" operator="greaterThan">
      <formula>0</formula>
    </cfRule>
  </conditionalFormatting>
  <conditionalFormatting sqref="DC44">
    <cfRule type="cellIs" dxfId="19342" priority="24707" operator="greaterThan">
      <formula>0</formula>
    </cfRule>
  </conditionalFormatting>
  <conditionalFormatting sqref="DC48">
    <cfRule type="cellIs" dxfId="19341" priority="24706" operator="greaterThan">
      <formula>0</formula>
    </cfRule>
  </conditionalFormatting>
  <conditionalFormatting sqref="DC40">
    <cfRule type="cellIs" dxfId="19340" priority="24703" operator="greaterThan">
      <formula>0</formula>
    </cfRule>
  </conditionalFormatting>
  <conditionalFormatting sqref="DC38">
    <cfRule type="cellIs" dxfId="19339" priority="24702" operator="greaterThan">
      <formula>0</formula>
    </cfRule>
  </conditionalFormatting>
  <conditionalFormatting sqref="DC38">
    <cfRule type="cellIs" dxfId="19338" priority="24701" operator="greaterThan">
      <formula>0</formula>
    </cfRule>
  </conditionalFormatting>
  <conditionalFormatting sqref="DC87">
    <cfRule type="cellIs" dxfId="19337" priority="24697" operator="greaterThan">
      <formula>0</formula>
    </cfRule>
  </conditionalFormatting>
  <conditionalFormatting sqref="DC87">
    <cfRule type="cellIs" dxfId="19336" priority="24698" operator="greaterThan">
      <formula>0</formula>
    </cfRule>
  </conditionalFormatting>
  <conditionalFormatting sqref="DC27">
    <cfRule type="cellIs" dxfId="19335" priority="24696" operator="greaterThan">
      <formula>0</formula>
    </cfRule>
  </conditionalFormatting>
  <conditionalFormatting sqref="DC27">
    <cfRule type="cellIs" dxfId="19334" priority="24695" operator="greaterThan">
      <formula>0</formula>
    </cfRule>
  </conditionalFormatting>
  <conditionalFormatting sqref="DC113">
    <cfRule type="cellIs" dxfId="19333" priority="24694" operator="greaterThan">
      <formula>0</formula>
    </cfRule>
  </conditionalFormatting>
  <conditionalFormatting sqref="DC113">
    <cfRule type="cellIs" dxfId="19332" priority="24693" operator="greaterThan">
      <formula>0</formula>
    </cfRule>
  </conditionalFormatting>
  <conditionalFormatting sqref="DC112">
    <cfRule type="cellIs" dxfId="19331" priority="24692" operator="greaterThan">
      <formula>0</formula>
    </cfRule>
  </conditionalFormatting>
  <conditionalFormatting sqref="DC112">
    <cfRule type="cellIs" dxfId="19330" priority="24691" operator="greaterThan">
      <formula>0</formula>
    </cfRule>
  </conditionalFormatting>
  <conditionalFormatting sqref="DC112">
    <cfRule type="cellIs" dxfId="19329" priority="24690" operator="lessThan">
      <formula>0</formula>
    </cfRule>
  </conditionalFormatting>
  <conditionalFormatting sqref="DC116">
    <cfRule type="cellIs" dxfId="19328" priority="24689" operator="greaterThan">
      <formula>0</formula>
    </cfRule>
  </conditionalFormatting>
  <conditionalFormatting sqref="DC116">
    <cfRule type="cellIs" dxfId="19327" priority="24688" operator="greaterThan">
      <formula>0</formula>
    </cfRule>
  </conditionalFormatting>
  <conditionalFormatting sqref="DC115">
    <cfRule type="cellIs" dxfId="19326" priority="24687" operator="greaterThan">
      <formula>0</formula>
    </cfRule>
  </conditionalFormatting>
  <conditionalFormatting sqref="DC115">
    <cfRule type="cellIs" dxfId="19325" priority="24686" operator="greaterThan">
      <formula>0</formula>
    </cfRule>
  </conditionalFormatting>
  <conditionalFormatting sqref="DC115">
    <cfRule type="cellIs" dxfId="19324" priority="24685" operator="lessThan">
      <formula>0</formula>
    </cfRule>
  </conditionalFormatting>
  <conditionalFormatting sqref="DC14">
    <cfRule type="cellIs" dxfId="19323" priority="24684" operator="greaterThan">
      <formula>0</formula>
    </cfRule>
  </conditionalFormatting>
  <conditionalFormatting sqref="DC14">
    <cfRule type="cellIs" dxfId="19322" priority="24683" operator="greaterThan">
      <formula>0</formula>
    </cfRule>
  </conditionalFormatting>
  <conditionalFormatting sqref="DC16">
    <cfRule type="cellIs" dxfId="19321" priority="24682" operator="greaterThan">
      <formula>0</formula>
    </cfRule>
  </conditionalFormatting>
  <conditionalFormatting sqref="DC16">
    <cfRule type="cellIs" dxfId="19320" priority="24681" operator="greaterThan">
      <formula>0</formula>
    </cfRule>
  </conditionalFormatting>
  <conditionalFormatting sqref="DC42">
    <cfRule type="cellIs" dxfId="19319" priority="24678" operator="greaterThan">
      <formula>0</formula>
    </cfRule>
  </conditionalFormatting>
  <conditionalFormatting sqref="DC42">
    <cfRule type="cellIs" dxfId="19318" priority="24677" operator="greaterThan">
      <formula>0</formula>
    </cfRule>
  </conditionalFormatting>
  <conditionalFormatting sqref="DC18 DC21">
    <cfRule type="cellIs" dxfId="19317" priority="24680" operator="greaterThan">
      <formula>0</formula>
    </cfRule>
  </conditionalFormatting>
  <conditionalFormatting sqref="DC18 DC21">
    <cfRule type="cellIs" dxfId="19316" priority="24679" operator="greaterThan">
      <formula>0</formula>
    </cfRule>
  </conditionalFormatting>
  <conditionalFormatting sqref="DC46">
    <cfRule type="cellIs" dxfId="19315" priority="24676" operator="greaterThan">
      <formula>0</formula>
    </cfRule>
  </conditionalFormatting>
  <conditionalFormatting sqref="DC46">
    <cfRule type="cellIs" dxfId="19314" priority="24675" operator="greaterThan">
      <formula>0</formula>
    </cfRule>
  </conditionalFormatting>
  <conditionalFormatting sqref="DC36">
    <cfRule type="cellIs" dxfId="19313" priority="24674" operator="greaterThan">
      <formula>0</formula>
    </cfRule>
  </conditionalFormatting>
  <conditionalFormatting sqref="DC36">
    <cfRule type="cellIs" dxfId="19312" priority="24673" operator="greaterThan">
      <formula>0</formula>
    </cfRule>
  </conditionalFormatting>
  <conditionalFormatting sqref="DF10">
    <cfRule type="cellIs" dxfId="19311" priority="24672" operator="greaterThan">
      <formula>0</formula>
    </cfRule>
  </conditionalFormatting>
  <conditionalFormatting sqref="DF23">
    <cfRule type="cellIs" dxfId="19310" priority="24671" operator="greaterThan">
      <formula>0</formula>
    </cfRule>
  </conditionalFormatting>
  <conditionalFormatting sqref="DF70">
    <cfRule type="cellIs" dxfId="19309" priority="24669" operator="greaterThan">
      <formula>0</formula>
    </cfRule>
  </conditionalFormatting>
  <conditionalFormatting sqref="DF79">
    <cfRule type="cellIs" dxfId="19308" priority="24668" operator="greaterThan">
      <formula>0</formula>
    </cfRule>
  </conditionalFormatting>
  <conditionalFormatting sqref="DF129">
    <cfRule type="cellIs" dxfId="19307" priority="24659" operator="greaterThan">
      <formula>0</formula>
    </cfRule>
  </conditionalFormatting>
  <conditionalFormatting sqref="DF143">
    <cfRule type="cellIs" dxfId="19306" priority="24666" operator="greaterThan">
      <formula>0</formula>
    </cfRule>
  </conditionalFormatting>
  <conditionalFormatting sqref="DF110">
    <cfRule type="cellIs" dxfId="19305" priority="24661" operator="greaterThan">
      <formula>0</formula>
    </cfRule>
  </conditionalFormatting>
  <conditionalFormatting sqref="DF160">
    <cfRule type="cellIs" dxfId="19304" priority="24664" operator="greaterThan">
      <formula>0</formula>
    </cfRule>
  </conditionalFormatting>
  <conditionalFormatting sqref="DF34">
    <cfRule type="cellIs" dxfId="19303" priority="24670" operator="greaterThan">
      <formula>0</formula>
    </cfRule>
  </conditionalFormatting>
  <conditionalFormatting sqref="DF137">
    <cfRule type="cellIs" dxfId="19302" priority="24658" operator="greaterThan">
      <formula>0</formula>
    </cfRule>
  </conditionalFormatting>
  <conditionalFormatting sqref="DF87">
    <cfRule type="cellIs" dxfId="19301" priority="24667" operator="greaterThan">
      <formula>0</formula>
    </cfRule>
  </conditionalFormatting>
  <conditionalFormatting sqref="DF152">
    <cfRule type="cellIs" dxfId="19300" priority="24665" operator="greaterThan">
      <formula>0</formula>
    </cfRule>
  </conditionalFormatting>
  <conditionalFormatting sqref="DF93">
    <cfRule type="cellIs" dxfId="19299" priority="24663" operator="greaterThan">
      <formula>0</formula>
    </cfRule>
  </conditionalFormatting>
  <conditionalFormatting sqref="DF102">
    <cfRule type="cellIs" dxfId="19298" priority="24662" operator="greaterThan">
      <formula>0</formula>
    </cfRule>
  </conditionalFormatting>
  <conditionalFormatting sqref="DF120">
    <cfRule type="cellIs" dxfId="19297" priority="24660" operator="greaterThan">
      <formula>0</formula>
    </cfRule>
  </conditionalFormatting>
  <conditionalFormatting sqref="DF51">
    <cfRule type="cellIs" dxfId="19296" priority="24657" operator="greaterThan">
      <formula>0</formula>
    </cfRule>
  </conditionalFormatting>
  <conditionalFormatting sqref="DF64">
    <cfRule type="cellIs" dxfId="19295" priority="24655" operator="greaterThan">
      <formula>0</formula>
    </cfRule>
  </conditionalFormatting>
  <conditionalFormatting sqref="DF57">
    <cfRule type="cellIs" dxfId="19294" priority="24656" operator="greaterThan">
      <formula>0</formula>
    </cfRule>
  </conditionalFormatting>
  <conditionalFormatting sqref="DF25 DF27">
    <cfRule type="cellIs" dxfId="19293" priority="24653" operator="greaterThan">
      <formula>0</formula>
    </cfRule>
  </conditionalFormatting>
  <conditionalFormatting sqref="DF12">
    <cfRule type="cellIs" dxfId="19292" priority="24654" operator="greaterThan">
      <formula>0</formula>
    </cfRule>
  </conditionalFormatting>
  <conditionalFormatting sqref="DF44">
    <cfRule type="cellIs" dxfId="19291" priority="24652" operator="greaterThan">
      <formula>0</formula>
    </cfRule>
  </conditionalFormatting>
  <conditionalFormatting sqref="DF48">
    <cfRule type="cellIs" dxfId="19290" priority="24651" operator="greaterThan">
      <formula>0</formula>
    </cfRule>
  </conditionalFormatting>
  <conditionalFormatting sqref="DF40">
    <cfRule type="cellIs" dxfId="19289" priority="24650" operator="greaterThan">
      <formula>0</formula>
    </cfRule>
  </conditionalFormatting>
  <conditionalFormatting sqref="DF38">
    <cfRule type="cellIs" dxfId="19288" priority="24649" operator="greaterThan">
      <formula>0</formula>
    </cfRule>
  </conditionalFormatting>
  <conditionalFormatting sqref="DF27">
    <cfRule type="cellIs" dxfId="19287" priority="24648" operator="greaterThan">
      <formula>0</formula>
    </cfRule>
  </conditionalFormatting>
  <conditionalFormatting sqref="DF113">
    <cfRule type="cellIs" dxfId="19286" priority="24647" operator="greaterThan">
      <formula>0</formula>
    </cfRule>
  </conditionalFormatting>
  <conditionalFormatting sqref="DF112">
    <cfRule type="cellIs" dxfId="19285" priority="24646" operator="greaterThan">
      <formula>0</formula>
    </cfRule>
  </conditionalFormatting>
  <conditionalFormatting sqref="DF112">
    <cfRule type="cellIs" dxfId="19284" priority="24645" operator="lessThan">
      <formula>0</formula>
    </cfRule>
  </conditionalFormatting>
  <conditionalFormatting sqref="DF116">
    <cfRule type="cellIs" dxfId="19283" priority="24644" operator="greaterThan">
      <formula>0</formula>
    </cfRule>
  </conditionalFormatting>
  <conditionalFormatting sqref="DF115">
    <cfRule type="cellIs" dxfId="19282" priority="24643" operator="greaterThan">
      <formula>0</formula>
    </cfRule>
  </conditionalFormatting>
  <conditionalFormatting sqref="DF115">
    <cfRule type="cellIs" dxfId="19281" priority="24642" operator="lessThan">
      <formula>0</formula>
    </cfRule>
  </conditionalFormatting>
  <conditionalFormatting sqref="DF14">
    <cfRule type="cellIs" dxfId="19280" priority="24641" operator="greaterThan">
      <formula>0</formula>
    </cfRule>
  </conditionalFormatting>
  <conditionalFormatting sqref="DF16">
    <cfRule type="cellIs" dxfId="19279" priority="24640" operator="greaterThan">
      <formula>0</formula>
    </cfRule>
  </conditionalFormatting>
  <conditionalFormatting sqref="DF42">
    <cfRule type="cellIs" dxfId="19278" priority="24638" operator="greaterThan">
      <formula>0</formula>
    </cfRule>
  </conditionalFormatting>
  <conditionalFormatting sqref="DF18 DF21">
    <cfRule type="cellIs" dxfId="19277" priority="24639" operator="greaterThan">
      <formula>0</formula>
    </cfRule>
  </conditionalFormatting>
  <conditionalFormatting sqref="DF46">
    <cfRule type="cellIs" dxfId="19276" priority="24637" operator="greaterThan">
      <formula>0</formula>
    </cfRule>
  </conditionalFormatting>
  <conditionalFormatting sqref="DF36">
    <cfRule type="cellIs" dxfId="19275" priority="24636" operator="greaterThan">
      <formula>0</formula>
    </cfRule>
  </conditionalFormatting>
  <conditionalFormatting sqref="DF79">
    <cfRule type="cellIs" dxfId="19274" priority="24628" operator="greaterThan">
      <formula>0</formula>
    </cfRule>
  </conditionalFormatting>
  <conditionalFormatting sqref="DF10">
    <cfRule type="cellIs" dxfId="19273" priority="24635" operator="greaterThan">
      <formula>0</formula>
    </cfRule>
  </conditionalFormatting>
  <conditionalFormatting sqref="DF23">
    <cfRule type="cellIs" dxfId="19272" priority="24634" operator="greaterThan">
      <formula>0</formula>
    </cfRule>
  </conditionalFormatting>
  <conditionalFormatting sqref="DF10">
    <cfRule type="cellIs" dxfId="19271" priority="24633" operator="greaterThan">
      <formula>0</formula>
    </cfRule>
  </conditionalFormatting>
  <conditionalFormatting sqref="DF23">
    <cfRule type="cellIs" dxfId="19270" priority="24632" operator="greaterThan">
      <formula>0</formula>
    </cfRule>
  </conditionalFormatting>
  <conditionalFormatting sqref="DF129">
    <cfRule type="cellIs" dxfId="19269" priority="24612" operator="greaterThan">
      <formula>0</formula>
    </cfRule>
  </conditionalFormatting>
  <conditionalFormatting sqref="DF143">
    <cfRule type="cellIs" dxfId="19268" priority="24625" operator="greaterThan">
      <formula>0</formula>
    </cfRule>
  </conditionalFormatting>
  <conditionalFormatting sqref="DF110">
    <cfRule type="cellIs" dxfId="19267" priority="24616" operator="greaterThan">
      <formula>0</formula>
    </cfRule>
  </conditionalFormatting>
  <conditionalFormatting sqref="DF160">
    <cfRule type="cellIs" dxfId="19266" priority="24622" operator="greaterThan">
      <formula>0</formula>
    </cfRule>
  </conditionalFormatting>
  <conditionalFormatting sqref="DF143">
    <cfRule type="cellIs" dxfId="19265" priority="24627" operator="greaterThan">
      <formula>0</formula>
    </cfRule>
  </conditionalFormatting>
  <conditionalFormatting sqref="DF160">
    <cfRule type="cellIs" dxfId="19264" priority="24623" operator="greaterThan">
      <formula>0</formula>
    </cfRule>
  </conditionalFormatting>
  <conditionalFormatting sqref="DF79">
    <cfRule type="cellIs" dxfId="19263" priority="24629" operator="greaterThan">
      <formula>0</formula>
    </cfRule>
  </conditionalFormatting>
  <conditionalFormatting sqref="DF34">
    <cfRule type="cellIs" dxfId="19262" priority="24631" operator="greaterThan">
      <formula>0</formula>
    </cfRule>
  </conditionalFormatting>
  <conditionalFormatting sqref="DF120">
    <cfRule type="cellIs" dxfId="19261" priority="24615" operator="greaterThan">
      <formula>0</formula>
    </cfRule>
  </conditionalFormatting>
  <conditionalFormatting sqref="DF137">
    <cfRule type="cellIs" dxfId="19260" priority="24611" operator="greaterThan">
      <formula>0</formula>
    </cfRule>
  </conditionalFormatting>
  <conditionalFormatting sqref="DF34">
    <cfRule type="cellIs" dxfId="19259" priority="24630" operator="greaterThan">
      <formula>0</formula>
    </cfRule>
  </conditionalFormatting>
  <conditionalFormatting sqref="DF137">
    <cfRule type="cellIs" dxfId="19258" priority="24610" operator="greaterThan">
      <formula>0</formula>
    </cfRule>
  </conditionalFormatting>
  <conditionalFormatting sqref="DF110">
    <cfRule type="cellIs" dxfId="19257" priority="24617" operator="greaterThan">
      <formula>0</formula>
    </cfRule>
  </conditionalFormatting>
  <conditionalFormatting sqref="DF51">
    <cfRule type="cellIs" dxfId="19256" priority="24609" operator="greaterThan">
      <formula>0</formula>
    </cfRule>
  </conditionalFormatting>
  <conditionalFormatting sqref="DF152">
    <cfRule type="cellIs" dxfId="19255" priority="24626" operator="greaterThan">
      <formula>0</formula>
    </cfRule>
  </conditionalFormatting>
  <conditionalFormatting sqref="DF51">
    <cfRule type="cellIs" dxfId="19254" priority="24608" operator="greaterThan">
      <formula>0</formula>
    </cfRule>
  </conditionalFormatting>
  <conditionalFormatting sqref="DF152">
    <cfRule type="cellIs" dxfId="19253" priority="24624" operator="greaterThan">
      <formula>0</formula>
    </cfRule>
  </conditionalFormatting>
  <conditionalFormatting sqref="DF93">
    <cfRule type="cellIs" dxfId="19252" priority="24621" operator="greaterThan">
      <formula>0</formula>
    </cfRule>
  </conditionalFormatting>
  <conditionalFormatting sqref="DF102">
    <cfRule type="cellIs" dxfId="19251" priority="24620" operator="greaterThan">
      <formula>0</formula>
    </cfRule>
  </conditionalFormatting>
  <conditionalFormatting sqref="DF93">
    <cfRule type="cellIs" dxfId="19250" priority="24619" operator="greaterThan">
      <formula>0</formula>
    </cfRule>
  </conditionalFormatting>
  <conditionalFormatting sqref="DF102">
    <cfRule type="cellIs" dxfId="19249" priority="24618" operator="greaterThan">
      <formula>0</formula>
    </cfRule>
  </conditionalFormatting>
  <conditionalFormatting sqref="DF129">
    <cfRule type="cellIs" dxfId="19248" priority="24614" operator="greaterThan">
      <formula>0</formula>
    </cfRule>
  </conditionalFormatting>
  <conditionalFormatting sqref="DF120">
    <cfRule type="cellIs" dxfId="19247" priority="24613" operator="greaterThan">
      <formula>0</formula>
    </cfRule>
  </conditionalFormatting>
  <conditionalFormatting sqref="DF48">
    <cfRule type="cellIs" dxfId="19246" priority="24596" operator="greaterThan">
      <formula>0</formula>
    </cfRule>
  </conditionalFormatting>
  <conditionalFormatting sqref="DF40">
    <cfRule type="cellIs" dxfId="19245" priority="24595" operator="greaterThan">
      <formula>0</formula>
    </cfRule>
  </conditionalFormatting>
  <conditionalFormatting sqref="DF64">
    <cfRule type="cellIs" dxfId="19244" priority="24605" operator="greaterThan">
      <formula>0</formula>
    </cfRule>
  </conditionalFormatting>
  <conditionalFormatting sqref="DF64">
    <cfRule type="cellIs" dxfId="19243" priority="24604" operator="greaterThan">
      <formula>0</formula>
    </cfRule>
  </conditionalFormatting>
  <conditionalFormatting sqref="DF57">
    <cfRule type="cellIs" dxfId="19242" priority="24607" operator="greaterThan">
      <formula>0</formula>
    </cfRule>
  </conditionalFormatting>
  <conditionalFormatting sqref="DF57">
    <cfRule type="cellIs" dxfId="19241" priority="24606" operator="greaterThan">
      <formula>0</formula>
    </cfRule>
  </conditionalFormatting>
  <conditionalFormatting sqref="DF70">
    <cfRule type="cellIs" dxfId="19240" priority="24591" operator="greaterThan">
      <formula>0</formula>
    </cfRule>
  </conditionalFormatting>
  <conditionalFormatting sqref="DF70">
    <cfRule type="cellIs" dxfId="19239" priority="24590" operator="greaterThan">
      <formula>0</formula>
    </cfRule>
  </conditionalFormatting>
  <conditionalFormatting sqref="DF12">
    <cfRule type="cellIs" dxfId="19238" priority="24603" operator="greaterThan">
      <formula>0</formula>
    </cfRule>
  </conditionalFormatting>
  <conditionalFormatting sqref="DF12">
    <cfRule type="cellIs" dxfId="19237" priority="24602" operator="greaterThan">
      <formula>0</formula>
    </cfRule>
  </conditionalFormatting>
  <conditionalFormatting sqref="DF25 DF27">
    <cfRule type="cellIs" dxfId="19236" priority="24601" operator="greaterThan">
      <formula>0</formula>
    </cfRule>
  </conditionalFormatting>
  <conditionalFormatting sqref="DF25 DF27">
    <cfRule type="cellIs" dxfId="19235" priority="24600" operator="greaterThan">
      <formula>0</formula>
    </cfRule>
  </conditionalFormatting>
  <conditionalFormatting sqref="DF44">
    <cfRule type="cellIs" dxfId="19234" priority="24599" operator="greaterThan">
      <formula>0</formula>
    </cfRule>
  </conditionalFormatting>
  <conditionalFormatting sqref="DF44">
    <cfRule type="cellIs" dxfId="19233" priority="24598" operator="greaterThan">
      <formula>0</formula>
    </cfRule>
  </conditionalFormatting>
  <conditionalFormatting sqref="DF48">
    <cfRule type="cellIs" dxfId="19232" priority="24597" operator="greaterThan">
      <formula>0</formula>
    </cfRule>
  </conditionalFormatting>
  <conditionalFormatting sqref="DF40">
    <cfRule type="cellIs" dxfId="19231" priority="24594" operator="greaterThan">
      <formula>0</formula>
    </cfRule>
  </conditionalFormatting>
  <conditionalFormatting sqref="DF38">
    <cfRule type="cellIs" dxfId="19230" priority="24593" operator="greaterThan">
      <formula>0</formula>
    </cfRule>
  </conditionalFormatting>
  <conditionalFormatting sqref="DF38">
    <cfRule type="cellIs" dxfId="19229" priority="24592" operator="greaterThan">
      <formula>0</formula>
    </cfRule>
  </conditionalFormatting>
  <conditionalFormatting sqref="DF87">
    <cfRule type="cellIs" dxfId="19228" priority="24588" operator="greaterThan">
      <formula>0</formula>
    </cfRule>
  </conditionalFormatting>
  <conditionalFormatting sqref="DF87">
    <cfRule type="cellIs" dxfId="19227" priority="24589" operator="greaterThan">
      <formula>0</formula>
    </cfRule>
  </conditionalFormatting>
  <conditionalFormatting sqref="DF27">
    <cfRule type="cellIs" dxfId="19226" priority="24587" operator="greaterThan">
      <formula>0</formula>
    </cfRule>
  </conditionalFormatting>
  <conditionalFormatting sqref="DF27">
    <cfRule type="cellIs" dxfId="19225" priority="24586" operator="greaterThan">
      <formula>0</formula>
    </cfRule>
  </conditionalFormatting>
  <conditionalFormatting sqref="DF113">
    <cfRule type="cellIs" dxfId="19224" priority="24585" operator="greaterThan">
      <formula>0</formula>
    </cfRule>
  </conditionalFormatting>
  <conditionalFormatting sqref="DF113">
    <cfRule type="cellIs" dxfId="19223" priority="24584" operator="greaterThan">
      <formula>0</formula>
    </cfRule>
  </conditionalFormatting>
  <conditionalFormatting sqref="DF112">
    <cfRule type="cellIs" dxfId="19222" priority="24583" operator="greaterThan">
      <formula>0</formula>
    </cfRule>
  </conditionalFormatting>
  <conditionalFormatting sqref="DF112">
    <cfRule type="cellIs" dxfId="19221" priority="24582" operator="greaterThan">
      <formula>0</formula>
    </cfRule>
  </conditionalFormatting>
  <conditionalFormatting sqref="DF112">
    <cfRule type="cellIs" dxfId="19220" priority="24581" operator="lessThan">
      <formula>0</formula>
    </cfRule>
  </conditionalFormatting>
  <conditionalFormatting sqref="DF116">
    <cfRule type="cellIs" dxfId="19219" priority="24580" operator="greaterThan">
      <formula>0</formula>
    </cfRule>
  </conditionalFormatting>
  <conditionalFormatting sqref="DF116">
    <cfRule type="cellIs" dxfId="19218" priority="24579" operator="greaterThan">
      <formula>0</formula>
    </cfRule>
  </conditionalFormatting>
  <conditionalFormatting sqref="DF115">
    <cfRule type="cellIs" dxfId="19217" priority="24578" operator="greaterThan">
      <formula>0</formula>
    </cfRule>
  </conditionalFormatting>
  <conditionalFormatting sqref="DF115">
    <cfRule type="cellIs" dxfId="19216" priority="24577" operator="greaterThan">
      <formula>0</formula>
    </cfRule>
  </conditionalFormatting>
  <conditionalFormatting sqref="DF115">
    <cfRule type="cellIs" dxfId="19215" priority="24576" operator="lessThan">
      <formula>0</formula>
    </cfRule>
  </conditionalFormatting>
  <conditionalFormatting sqref="DF14">
    <cfRule type="cellIs" dxfId="19214" priority="24575" operator="greaterThan">
      <formula>0</formula>
    </cfRule>
  </conditionalFormatting>
  <conditionalFormatting sqref="DF14">
    <cfRule type="cellIs" dxfId="19213" priority="24574" operator="greaterThan">
      <formula>0</formula>
    </cfRule>
  </conditionalFormatting>
  <conditionalFormatting sqref="DF16">
    <cfRule type="cellIs" dxfId="19212" priority="24573" operator="greaterThan">
      <formula>0</formula>
    </cfRule>
  </conditionalFormatting>
  <conditionalFormatting sqref="DF16">
    <cfRule type="cellIs" dxfId="19211" priority="24572" operator="greaterThan">
      <formula>0</formula>
    </cfRule>
  </conditionalFormatting>
  <conditionalFormatting sqref="DF42">
    <cfRule type="cellIs" dxfId="19210" priority="24569" operator="greaterThan">
      <formula>0</formula>
    </cfRule>
  </conditionalFormatting>
  <conditionalFormatting sqref="DF42">
    <cfRule type="cellIs" dxfId="19209" priority="24568" operator="greaterThan">
      <formula>0</formula>
    </cfRule>
  </conditionalFormatting>
  <conditionalFormatting sqref="DF18 DF21">
    <cfRule type="cellIs" dxfId="19208" priority="24571" operator="greaterThan">
      <formula>0</formula>
    </cfRule>
  </conditionalFormatting>
  <conditionalFormatting sqref="DF18 DF21">
    <cfRule type="cellIs" dxfId="19207" priority="24570" operator="greaterThan">
      <formula>0</formula>
    </cfRule>
  </conditionalFormatting>
  <conditionalFormatting sqref="DF46">
    <cfRule type="cellIs" dxfId="19206" priority="24567" operator="greaterThan">
      <formula>0</formula>
    </cfRule>
  </conditionalFormatting>
  <conditionalFormatting sqref="DF46">
    <cfRule type="cellIs" dxfId="19205" priority="24566" operator="greaterThan">
      <formula>0</formula>
    </cfRule>
  </conditionalFormatting>
  <conditionalFormatting sqref="DF79">
    <cfRule type="cellIs" dxfId="19204" priority="24558" operator="greaterThan">
      <formula>0</formula>
    </cfRule>
  </conditionalFormatting>
  <conditionalFormatting sqref="DF10">
    <cfRule type="cellIs" dxfId="19203" priority="24565" operator="greaterThan">
      <formula>0</formula>
    </cfRule>
  </conditionalFormatting>
  <conditionalFormatting sqref="DF23">
    <cfRule type="cellIs" dxfId="19202" priority="24564" operator="greaterThan">
      <formula>0</formula>
    </cfRule>
  </conditionalFormatting>
  <conditionalFormatting sqref="DF10">
    <cfRule type="cellIs" dxfId="19201" priority="24563" operator="greaterThan">
      <formula>0</formula>
    </cfRule>
  </conditionalFormatting>
  <conditionalFormatting sqref="DF23">
    <cfRule type="cellIs" dxfId="19200" priority="24562" operator="greaterThan">
      <formula>0</formula>
    </cfRule>
  </conditionalFormatting>
  <conditionalFormatting sqref="DF129">
    <cfRule type="cellIs" dxfId="19199" priority="24542" operator="greaterThan">
      <formula>0</formula>
    </cfRule>
  </conditionalFormatting>
  <conditionalFormatting sqref="DF143">
    <cfRule type="cellIs" dxfId="19198" priority="24555" operator="greaterThan">
      <formula>0</formula>
    </cfRule>
  </conditionalFormatting>
  <conditionalFormatting sqref="DF110">
    <cfRule type="cellIs" dxfId="19197" priority="24546" operator="greaterThan">
      <formula>0</formula>
    </cfRule>
  </conditionalFormatting>
  <conditionalFormatting sqref="DF160">
    <cfRule type="cellIs" dxfId="19196" priority="24552" operator="greaterThan">
      <formula>0</formula>
    </cfRule>
  </conditionalFormatting>
  <conditionalFormatting sqref="DF143">
    <cfRule type="cellIs" dxfId="19195" priority="24557" operator="greaterThan">
      <formula>0</formula>
    </cfRule>
  </conditionalFormatting>
  <conditionalFormatting sqref="DF160">
    <cfRule type="cellIs" dxfId="19194" priority="24553" operator="greaterThan">
      <formula>0</formula>
    </cfRule>
  </conditionalFormatting>
  <conditionalFormatting sqref="DF79">
    <cfRule type="cellIs" dxfId="19193" priority="24559" operator="greaterThan">
      <formula>0</formula>
    </cfRule>
  </conditionalFormatting>
  <conditionalFormatting sqref="DF34">
    <cfRule type="cellIs" dxfId="19192" priority="24561" operator="greaterThan">
      <formula>0</formula>
    </cfRule>
  </conditionalFormatting>
  <conditionalFormatting sqref="DF120">
    <cfRule type="cellIs" dxfId="19191" priority="24545" operator="greaterThan">
      <formula>0</formula>
    </cfRule>
  </conditionalFormatting>
  <conditionalFormatting sqref="DF137">
    <cfRule type="cellIs" dxfId="19190" priority="24541" operator="greaterThan">
      <formula>0</formula>
    </cfRule>
  </conditionalFormatting>
  <conditionalFormatting sqref="DF34">
    <cfRule type="cellIs" dxfId="19189" priority="24560" operator="greaterThan">
      <formula>0</formula>
    </cfRule>
  </conditionalFormatting>
  <conditionalFormatting sqref="DF137">
    <cfRule type="cellIs" dxfId="19188" priority="24540" operator="greaterThan">
      <formula>0</formula>
    </cfRule>
  </conditionalFormatting>
  <conditionalFormatting sqref="DF110">
    <cfRule type="cellIs" dxfId="19187" priority="24547" operator="greaterThan">
      <formula>0</formula>
    </cfRule>
  </conditionalFormatting>
  <conditionalFormatting sqref="DF51">
    <cfRule type="cellIs" dxfId="19186" priority="24539" operator="greaterThan">
      <formula>0</formula>
    </cfRule>
  </conditionalFormatting>
  <conditionalFormatting sqref="DF152">
    <cfRule type="cellIs" dxfId="19185" priority="24556" operator="greaterThan">
      <formula>0</formula>
    </cfRule>
  </conditionalFormatting>
  <conditionalFormatting sqref="DF51">
    <cfRule type="cellIs" dxfId="19184" priority="24538" operator="greaterThan">
      <formula>0</formula>
    </cfRule>
  </conditionalFormatting>
  <conditionalFormatting sqref="DF152">
    <cfRule type="cellIs" dxfId="19183" priority="24554" operator="greaterThan">
      <formula>0</formula>
    </cfRule>
  </conditionalFormatting>
  <conditionalFormatting sqref="DF93">
    <cfRule type="cellIs" dxfId="19182" priority="24551" operator="greaterThan">
      <formula>0</formula>
    </cfRule>
  </conditionalFormatting>
  <conditionalFormatting sqref="DF102">
    <cfRule type="cellIs" dxfId="19181" priority="24550" operator="greaterThan">
      <formula>0</formula>
    </cfRule>
  </conditionalFormatting>
  <conditionalFormatting sqref="DF93">
    <cfRule type="cellIs" dxfId="19180" priority="24549" operator="greaterThan">
      <formula>0</formula>
    </cfRule>
  </conditionalFormatting>
  <conditionalFormatting sqref="DF102">
    <cfRule type="cellIs" dxfId="19179" priority="24548" operator="greaterThan">
      <formula>0</formula>
    </cfRule>
  </conditionalFormatting>
  <conditionalFormatting sqref="DF129">
    <cfRule type="cellIs" dxfId="19178" priority="24544" operator="greaterThan">
      <formula>0</formula>
    </cfRule>
  </conditionalFormatting>
  <conditionalFormatting sqref="DF120">
    <cfRule type="cellIs" dxfId="19177" priority="24543" operator="greaterThan">
      <formula>0</formula>
    </cfRule>
  </conditionalFormatting>
  <conditionalFormatting sqref="DF48">
    <cfRule type="cellIs" dxfId="19176" priority="24526" operator="greaterThan">
      <formula>0</formula>
    </cfRule>
  </conditionalFormatting>
  <conditionalFormatting sqref="DF40">
    <cfRule type="cellIs" dxfId="19175" priority="24525" operator="greaterThan">
      <formula>0</formula>
    </cfRule>
  </conditionalFormatting>
  <conditionalFormatting sqref="DF64">
    <cfRule type="cellIs" dxfId="19174" priority="24535" operator="greaterThan">
      <formula>0</formula>
    </cfRule>
  </conditionalFormatting>
  <conditionalFormatting sqref="DF64">
    <cfRule type="cellIs" dxfId="19173" priority="24534" operator="greaterThan">
      <formula>0</formula>
    </cfRule>
  </conditionalFormatting>
  <conditionalFormatting sqref="DF57">
    <cfRule type="cellIs" dxfId="19172" priority="24537" operator="greaterThan">
      <formula>0</formula>
    </cfRule>
  </conditionalFormatting>
  <conditionalFormatting sqref="DF57">
    <cfRule type="cellIs" dxfId="19171" priority="24536" operator="greaterThan">
      <formula>0</formula>
    </cfRule>
  </conditionalFormatting>
  <conditionalFormatting sqref="DF70">
    <cfRule type="cellIs" dxfId="19170" priority="24521" operator="greaterThan">
      <formula>0</formula>
    </cfRule>
  </conditionalFormatting>
  <conditionalFormatting sqref="DF70">
    <cfRule type="cellIs" dxfId="19169" priority="24520" operator="greaterThan">
      <formula>0</formula>
    </cfRule>
  </conditionalFormatting>
  <conditionalFormatting sqref="DF12">
    <cfRule type="cellIs" dxfId="19168" priority="24533" operator="greaterThan">
      <formula>0</formula>
    </cfRule>
  </conditionalFormatting>
  <conditionalFormatting sqref="DF12">
    <cfRule type="cellIs" dxfId="19167" priority="24532" operator="greaterThan">
      <formula>0</formula>
    </cfRule>
  </conditionalFormatting>
  <conditionalFormatting sqref="DF25 DF27">
    <cfRule type="cellIs" dxfId="19166" priority="24531" operator="greaterThan">
      <formula>0</formula>
    </cfRule>
  </conditionalFormatting>
  <conditionalFormatting sqref="DF25 DF27">
    <cfRule type="cellIs" dxfId="19165" priority="24530" operator="greaterThan">
      <formula>0</formula>
    </cfRule>
  </conditionalFormatting>
  <conditionalFormatting sqref="DF44">
    <cfRule type="cellIs" dxfId="19164" priority="24529" operator="greaterThan">
      <formula>0</formula>
    </cfRule>
  </conditionalFormatting>
  <conditionalFormatting sqref="DF44">
    <cfRule type="cellIs" dxfId="19163" priority="24528" operator="greaterThan">
      <formula>0</formula>
    </cfRule>
  </conditionalFormatting>
  <conditionalFormatting sqref="DF48">
    <cfRule type="cellIs" dxfId="19162" priority="24527" operator="greaterThan">
      <formula>0</formula>
    </cfRule>
  </conditionalFormatting>
  <conditionalFormatting sqref="DF40">
    <cfRule type="cellIs" dxfId="19161" priority="24524" operator="greaterThan">
      <formula>0</formula>
    </cfRule>
  </conditionalFormatting>
  <conditionalFormatting sqref="DF38">
    <cfRule type="cellIs" dxfId="19160" priority="24523" operator="greaterThan">
      <formula>0</formula>
    </cfRule>
  </conditionalFormatting>
  <conditionalFormatting sqref="DF38">
    <cfRule type="cellIs" dxfId="19159" priority="24522" operator="greaterThan">
      <formula>0</formula>
    </cfRule>
  </conditionalFormatting>
  <conditionalFormatting sqref="DF87">
    <cfRule type="cellIs" dxfId="19158" priority="24518" operator="greaterThan">
      <formula>0</formula>
    </cfRule>
  </conditionalFormatting>
  <conditionalFormatting sqref="DF87">
    <cfRule type="cellIs" dxfId="19157" priority="24519" operator="greaterThan">
      <formula>0</formula>
    </cfRule>
  </conditionalFormatting>
  <conditionalFormatting sqref="DF27">
    <cfRule type="cellIs" dxfId="19156" priority="24517" operator="greaterThan">
      <formula>0</formula>
    </cfRule>
  </conditionalFormatting>
  <conditionalFormatting sqref="DF27">
    <cfRule type="cellIs" dxfId="19155" priority="24516" operator="greaterThan">
      <formula>0</formula>
    </cfRule>
  </conditionalFormatting>
  <conditionalFormatting sqref="DF113">
    <cfRule type="cellIs" dxfId="19154" priority="24515" operator="greaterThan">
      <formula>0</formula>
    </cfRule>
  </conditionalFormatting>
  <conditionalFormatting sqref="DF113">
    <cfRule type="cellIs" dxfId="19153" priority="24514" operator="greaterThan">
      <formula>0</formula>
    </cfRule>
  </conditionalFormatting>
  <conditionalFormatting sqref="DF112">
    <cfRule type="cellIs" dxfId="19152" priority="24513" operator="greaterThan">
      <formula>0</formula>
    </cfRule>
  </conditionalFormatting>
  <conditionalFormatting sqref="DF112">
    <cfRule type="cellIs" dxfId="19151" priority="24512" operator="greaterThan">
      <formula>0</formula>
    </cfRule>
  </conditionalFormatting>
  <conditionalFormatting sqref="DF112">
    <cfRule type="cellIs" dxfId="19150" priority="24511" operator="lessThan">
      <formula>0</formula>
    </cfRule>
  </conditionalFormatting>
  <conditionalFormatting sqref="DF116">
    <cfRule type="cellIs" dxfId="19149" priority="24510" operator="greaterThan">
      <formula>0</formula>
    </cfRule>
  </conditionalFormatting>
  <conditionalFormatting sqref="DF116">
    <cfRule type="cellIs" dxfId="19148" priority="24509" operator="greaterThan">
      <formula>0</formula>
    </cfRule>
  </conditionalFormatting>
  <conditionalFormatting sqref="DF115">
    <cfRule type="cellIs" dxfId="19147" priority="24508" operator="greaterThan">
      <formula>0</formula>
    </cfRule>
  </conditionalFormatting>
  <conditionalFormatting sqref="DF115">
    <cfRule type="cellIs" dxfId="19146" priority="24507" operator="greaterThan">
      <formula>0</formula>
    </cfRule>
  </conditionalFormatting>
  <conditionalFormatting sqref="DF115">
    <cfRule type="cellIs" dxfId="19145" priority="24506" operator="lessThan">
      <formula>0</formula>
    </cfRule>
  </conditionalFormatting>
  <conditionalFormatting sqref="DF14">
    <cfRule type="cellIs" dxfId="19144" priority="24505" operator="greaterThan">
      <formula>0</formula>
    </cfRule>
  </conditionalFormatting>
  <conditionalFormatting sqref="DF14">
    <cfRule type="cellIs" dxfId="19143" priority="24504" operator="greaterThan">
      <formula>0</formula>
    </cfRule>
  </conditionalFormatting>
  <conditionalFormatting sqref="DF16">
    <cfRule type="cellIs" dxfId="19142" priority="24503" operator="greaterThan">
      <formula>0</formula>
    </cfRule>
  </conditionalFormatting>
  <conditionalFormatting sqref="DF16">
    <cfRule type="cellIs" dxfId="19141" priority="24502" operator="greaterThan">
      <formula>0</formula>
    </cfRule>
  </conditionalFormatting>
  <conditionalFormatting sqref="DF42">
    <cfRule type="cellIs" dxfId="19140" priority="24499" operator="greaterThan">
      <formula>0</formula>
    </cfRule>
  </conditionalFormatting>
  <conditionalFormatting sqref="DF42">
    <cfRule type="cellIs" dxfId="19139" priority="24498" operator="greaterThan">
      <formula>0</formula>
    </cfRule>
  </conditionalFormatting>
  <conditionalFormatting sqref="DF18 DF21">
    <cfRule type="cellIs" dxfId="19138" priority="24501" operator="greaterThan">
      <formula>0</formula>
    </cfRule>
  </conditionalFormatting>
  <conditionalFormatting sqref="DF18 DF21">
    <cfRule type="cellIs" dxfId="19137" priority="24500" operator="greaterThan">
      <formula>0</formula>
    </cfRule>
  </conditionalFormatting>
  <conditionalFormatting sqref="DF46">
    <cfRule type="cellIs" dxfId="19136" priority="24497" operator="greaterThan">
      <formula>0</formula>
    </cfRule>
  </conditionalFormatting>
  <conditionalFormatting sqref="DF46">
    <cfRule type="cellIs" dxfId="19135" priority="24496" operator="greaterThan">
      <formula>0</formula>
    </cfRule>
  </conditionalFormatting>
  <conditionalFormatting sqref="DF36">
    <cfRule type="cellIs" dxfId="19134" priority="24495" operator="greaterThan">
      <formula>0</formula>
    </cfRule>
  </conditionalFormatting>
  <conditionalFormatting sqref="DF36">
    <cfRule type="cellIs" dxfId="19133" priority="24494" operator="greaterThan">
      <formula>0</formula>
    </cfRule>
  </conditionalFormatting>
  <conditionalFormatting sqref="DF36">
    <cfRule type="cellIs" dxfId="19132" priority="24493" operator="greaterThan">
      <formula>0</formula>
    </cfRule>
  </conditionalFormatting>
  <conditionalFormatting sqref="DF36">
    <cfRule type="cellIs" dxfId="19131" priority="24492" operator="greaterThan">
      <formula>0</formula>
    </cfRule>
  </conditionalFormatting>
  <conditionalFormatting sqref="DG10">
    <cfRule type="cellIs" dxfId="19130" priority="24491" operator="greaterThan">
      <formula>0</formula>
    </cfRule>
  </conditionalFormatting>
  <conditionalFormatting sqref="DG23">
    <cfRule type="cellIs" dxfId="19129" priority="24490" operator="greaterThan">
      <formula>0</formula>
    </cfRule>
  </conditionalFormatting>
  <conditionalFormatting sqref="DG70">
    <cfRule type="cellIs" dxfId="19128" priority="24488" operator="greaterThan">
      <formula>0</formula>
    </cfRule>
  </conditionalFormatting>
  <conditionalFormatting sqref="DG79">
    <cfRule type="cellIs" dxfId="19127" priority="24487" operator="greaterThan">
      <formula>0</formula>
    </cfRule>
  </conditionalFormatting>
  <conditionalFormatting sqref="DG129">
    <cfRule type="cellIs" dxfId="19126" priority="24478" operator="greaterThan">
      <formula>0</formula>
    </cfRule>
  </conditionalFormatting>
  <conditionalFormatting sqref="DG143">
    <cfRule type="cellIs" dxfId="19125" priority="24485" operator="greaterThan">
      <formula>0</formula>
    </cfRule>
  </conditionalFormatting>
  <conditionalFormatting sqref="DG110">
    <cfRule type="cellIs" dxfId="19124" priority="24480" operator="greaterThan">
      <formula>0</formula>
    </cfRule>
  </conditionalFormatting>
  <conditionalFormatting sqref="DG160">
    <cfRule type="cellIs" dxfId="19123" priority="24483" operator="greaterThan">
      <formula>0</formula>
    </cfRule>
  </conditionalFormatting>
  <conditionalFormatting sqref="DG34">
    <cfRule type="cellIs" dxfId="19122" priority="24489" operator="greaterThan">
      <formula>0</formula>
    </cfRule>
  </conditionalFormatting>
  <conditionalFormatting sqref="DG137">
    <cfRule type="cellIs" dxfId="19121" priority="24477" operator="greaterThan">
      <formula>0</formula>
    </cfRule>
  </conditionalFormatting>
  <conditionalFormatting sqref="DG87">
    <cfRule type="cellIs" dxfId="19120" priority="24486" operator="greaterThan">
      <formula>0</formula>
    </cfRule>
  </conditionalFormatting>
  <conditionalFormatting sqref="DG152">
    <cfRule type="cellIs" dxfId="19119" priority="24484" operator="greaterThan">
      <formula>0</formula>
    </cfRule>
  </conditionalFormatting>
  <conditionalFormatting sqref="DG93">
    <cfRule type="cellIs" dxfId="19118" priority="24482" operator="greaterThan">
      <formula>0</formula>
    </cfRule>
  </conditionalFormatting>
  <conditionalFormatting sqref="DG102">
    <cfRule type="cellIs" dxfId="19117" priority="24481" operator="greaterThan">
      <formula>0</formula>
    </cfRule>
  </conditionalFormatting>
  <conditionalFormatting sqref="DG120">
    <cfRule type="cellIs" dxfId="19116" priority="24479" operator="greaterThan">
      <formula>0</formula>
    </cfRule>
  </conditionalFormatting>
  <conditionalFormatting sqref="DG51">
    <cfRule type="cellIs" dxfId="19115" priority="24476" operator="greaterThan">
      <formula>0</formula>
    </cfRule>
  </conditionalFormatting>
  <conditionalFormatting sqref="DG64">
    <cfRule type="cellIs" dxfId="19114" priority="24474" operator="greaterThan">
      <formula>0</formula>
    </cfRule>
  </conditionalFormatting>
  <conditionalFormatting sqref="DG57">
    <cfRule type="cellIs" dxfId="19113" priority="24475" operator="greaterThan">
      <formula>0</formula>
    </cfRule>
  </conditionalFormatting>
  <conditionalFormatting sqref="DG25 DG27">
    <cfRule type="cellIs" dxfId="19112" priority="24472" operator="greaterThan">
      <formula>0</formula>
    </cfRule>
  </conditionalFormatting>
  <conditionalFormatting sqref="DG12">
    <cfRule type="cellIs" dxfId="19111" priority="24473" operator="greaterThan">
      <formula>0</formula>
    </cfRule>
  </conditionalFormatting>
  <conditionalFormatting sqref="DG44">
    <cfRule type="cellIs" dxfId="19110" priority="24471" operator="greaterThan">
      <formula>0</formula>
    </cfRule>
  </conditionalFormatting>
  <conditionalFormatting sqref="DG48">
    <cfRule type="cellIs" dxfId="19109" priority="24470" operator="greaterThan">
      <formula>0</formula>
    </cfRule>
  </conditionalFormatting>
  <conditionalFormatting sqref="DG40">
    <cfRule type="cellIs" dxfId="19108" priority="24469" operator="greaterThan">
      <formula>0</formula>
    </cfRule>
  </conditionalFormatting>
  <conditionalFormatting sqref="DG38">
    <cfRule type="cellIs" dxfId="19107" priority="24468" operator="greaterThan">
      <formula>0</formula>
    </cfRule>
  </conditionalFormatting>
  <conditionalFormatting sqref="DG27">
    <cfRule type="cellIs" dxfId="19106" priority="24467" operator="greaterThan">
      <formula>0</formula>
    </cfRule>
  </conditionalFormatting>
  <conditionalFormatting sqref="DG113">
    <cfRule type="cellIs" dxfId="19105" priority="24466" operator="greaterThan">
      <formula>0</formula>
    </cfRule>
  </conditionalFormatting>
  <conditionalFormatting sqref="DG112">
    <cfRule type="cellIs" dxfId="19104" priority="24465" operator="greaterThan">
      <formula>0</formula>
    </cfRule>
  </conditionalFormatting>
  <conditionalFormatting sqref="DG112">
    <cfRule type="cellIs" dxfId="19103" priority="24464" operator="lessThan">
      <formula>0</formula>
    </cfRule>
  </conditionalFormatting>
  <conditionalFormatting sqref="DG116">
    <cfRule type="cellIs" dxfId="19102" priority="24463" operator="greaterThan">
      <formula>0</formula>
    </cfRule>
  </conditionalFormatting>
  <conditionalFormatting sqref="DG115">
    <cfRule type="cellIs" dxfId="19101" priority="24462" operator="greaterThan">
      <formula>0</formula>
    </cfRule>
  </conditionalFormatting>
  <conditionalFormatting sqref="DG115">
    <cfRule type="cellIs" dxfId="19100" priority="24461" operator="lessThan">
      <formula>0</formula>
    </cfRule>
  </conditionalFormatting>
  <conditionalFormatting sqref="DG14">
    <cfRule type="cellIs" dxfId="19099" priority="24460" operator="greaterThan">
      <formula>0</formula>
    </cfRule>
  </conditionalFormatting>
  <conditionalFormatting sqref="DG16">
    <cfRule type="cellIs" dxfId="19098" priority="24459" operator="greaterThan">
      <formula>0</formula>
    </cfRule>
  </conditionalFormatting>
  <conditionalFormatting sqref="DG42">
    <cfRule type="cellIs" dxfId="19097" priority="24457" operator="greaterThan">
      <formula>0</formula>
    </cfRule>
  </conditionalFormatting>
  <conditionalFormatting sqref="DG18 DG21">
    <cfRule type="cellIs" dxfId="19096" priority="24458" operator="greaterThan">
      <formula>0</formula>
    </cfRule>
  </conditionalFormatting>
  <conditionalFormatting sqref="DG46">
    <cfRule type="cellIs" dxfId="19095" priority="24456" operator="greaterThan">
      <formula>0</formula>
    </cfRule>
  </conditionalFormatting>
  <conditionalFormatting sqref="DG36">
    <cfRule type="cellIs" dxfId="19094" priority="24455" operator="greaterThan">
      <formula>0</formula>
    </cfRule>
  </conditionalFormatting>
  <conditionalFormatting sqref="DG79">
    <cfRule type="cellIs" dxfId="19093" priority="24447" operator="greaterThan">
      <formula>0</formula>
    </cfRule>
  </conditionalFormatting>
  <conditionalFormatting sqref="DG10">
    <cfRule type="cellIs" dxfId="19092" priority="24454" operator="greaterThan">
      <formula>0</formula>
    </cfRule>
  </conditionalFormatting>
  <conditionalFormatting sqref="DG23">
    <cfRule type="cellIs" dxfId="19091" priority="24453" operator="greaterThan">
      <formula>0</formula>
    </cfRule>
  </conditionalFormatting>
  <conditionalFormatting sqref="DG10">
    <cfRule type="cellIs" dxfId="19090" priority="24452" operator="greaterThan">
      <formula>0</formula>
    </cfRule>
  </conditionalFormatting>
  <conditionalFormatting sqref="DG23">
    <cfRule type="cellIs" dxfId="19089" priority="24451" operator="greaterThan">
      <formula>0</formula>
    </cfRule>
  </conditionalFormatting>
  <conditionalFormatting sqref="DG129">
    <cfRule type="cellIs" dxfId="19088" priority="24431" operator="greaterThan">
      <formula>0</formula>
    </cfRule>
  </conditionalFormatting>
  <conditionalFormatting sqref="DG143">
    <cfRule type="cellIs" dxfId="19087" priority="24444" operator="greaterThan">
      <formula>0</formula>
    </cfRule>
  </conditionalFormatting>
  <conditionalFormatting sqref="DG110">
    <cfRule type="cellIs" dxfId="19086" priority="24435" operator="greaterThan">
      <formula>0</formula>
    </cfRule>
  </conditionalFormatting>
  <conditionalFormatting sqref="DG160">
    <cfRule type="cellIs" dxfId="19085" priority="24441" operator="greaterThan">
      <formula>0</formula>
    </cfRule>
  </conditionalFormatting>
  <conditionalFormatting sqref="DG143">
    <cfRule type="cellIs" dxfId="19084" priority="24446" operator="greaterThan">
      <formula>0</formula>
    </cfRule>
  </conditionalFormatting>
  <conditionalFormatting sqref="DG160">
    <cfRule type="cellIs" dxfId="19083" priority="24442" operator="greaterThan">
      <formula>0</formula>
    </cfRule>
  </conditionalFormatting>
  <conditionalFormatting sqref="DG79">
    <cfRule type="cellIs" dxfId="19082" priority="24448" operator="greaterThan">
      <formula>0</formula>
    </cfRule>
  </conditionalFormatting>
  <conditionalFormatting sqref="DG34">
    <cfRule type="cellIs" dxfId="19081" priority="24450" operator="greaterThan">
      <formula>0</formula>
    </cfRule>
  </conditionalFormatting>
  <conditionalFormatting sqref="DG120">
    <cfRule type="cellIs" dxfId="19080" priority="24434" operator="greaterThan">
      <formula>0</formula>
    </cfRule>
  </conditionalFormatting>
  <conditionalFormatting sqref="DG137">
    <cfRule type="cellIs" dxfId="19079" priority="24430" operator="greaterThan">
      <formula>0</formula>
    </cfRule>
  </conditionalFormatting>
  <conditionalFormatting sqref="DG34">
    <cfRule type="cellIs" dxfId="19078" priority="24449" operator="greaterThan">
      <formula>0</formula>
    </cfRule>
  </conditionalFormatting>
  <conditionalFormatting sqref="DG137">
    <cfRule type="cellIs" dxfId="19077" priority="24429" operator="greaterThan">
      <formula>0</formula>
    </cfRule>
  </conditionalFormatting>
  <conditionalFormatting sqref="DG110">
    <cfRule type="cellIs" dxfId="19076" priority="24436" operator="greaterThan">
      <formula>0</formula>
    </cfRule>
  </conditionalFormatting>
  <conditionalFormatting sqref="DG51">
    <cfRule type="cellIs" dxfId="19075" priority="24428" operator="greaterThan">
      <formula>0</formula>
    </cfRule>
  </conditionalFormatting>
  <conditionalFormatting sqref="DG152">
    <cfRule type="cellIs" dxfId="19074" priority="24445" operator="greaterThan">
      <formula>0</formula>
    </cfRule>
  </conditionalFormatting>
  <conditionalFormatting sqref="DG51">
    <cfRule type="cellIs" dxfId="19073" priority="24427" operator="greaterThan">
      <formula>0</formula>
    </cfRule>
  </conditionalFormatting>
  <conditionalFormatting sqref="DG152">
    <cfRule type="cellIs" dxfId="19072" priority="24443" operator="greaterThan">
      <formula>0</formula>
    </cfRule>
  </conditionalFormatting>
  <conditionalFormatting sqref="DG93">
    <cfRule type="cellIs" dxfId="19071" priority="24440" operator="greaterThan">
      <formula>0</formula>
    </cfRule>
  </conditionalFormatting>
  <conditionalFormatting sqref="DG102">
    <cfRule type="cellIs" dxfId="19070" priority="24439" operator="greaterThan">
      <formula>0</formula>
    </cfRule>
  </conditionalFormatting>
  <conditionalFormatting sqref="DG93">
    <cfRule type="cellIs" dxfId="19069" priority="24438" operator="greaterThan">
      <formula>0</formula>
    </cfRule>
  </conditionalFormatting>
  <conditionalFormatting sqref="DG102">
    <cfRule type="cellIs" dxfId="19068" priority="24437" operator="greaterThan">
      <formula>0</formula>
    </cfRule>
  </conditionalFormatting>
  <conditionalFormatting sqref="DG129">
    <cfRule type="cellIs" dxfId="19067" priority="24433" operator="greaterThan">
      <formula>0</formula>
    </cfRule>
  </conditionalFormatting>
  <conditionalFormatting sqref="DG120">
    <cfRule type="cellIs" dxfId="19066" priority="24432" operator="greaterThan">
      <formula>0</formula>
    </cfRule>
  </conditionalFormatting>
  <conditionalFormatting sqref="DG48">
    <cfRule type="cellIs" dxfId="19065" priority="24415" operator="greaterThan">
      <formula>0</formula>
    </cfRule>
  </conditionalFormatting>
  <conditionalFormatting sqref="DG40">
    <cfRule type="cellIs" dxfId="19064" priority="24414" operator="greaterThan">
      <formula>0</formula>
    </cfRule>
  </conditionalFormatting>
  <conditionalFormatting sqref="DG64">
    <cfRule type="cellIs" dxfId="19063" priority="24424" operator="greaterThan">
      <formula>0</formula>
    </cfRule>
  </conditionalFormatting>
  <conditionalFormatting sqref="DG64">
    <cfRule type="cellIs" dxfId="19062" priority="24423" operator="greaterThan">
      <formula>0</formula>
    </cfRule>
  </conditionalFormatting>
  <conditionalFormatting sqref="DG57">
    <cfRule type="cellIs" dxfId="19061" priority="24426" operator="greaterThan">
      <formula>0</formula>
    </cfRule>
  </conditionalFormatting>
  <conditionalFormatting sqref="DG57">
    <cfRule type="cellIs" dxfId="19060" priority="24425" operator="greaterThan">
      <formula>0</formula>
    </cfRule>
  </conditionalFormatting>
  <conditionalFormatting sqref="DG70">
    <cfRule type="cellIs" dxfId="19059" priority="24410" operator="greaterThan">
      <formula>0</formula>
    </cfRule>
  </conditionalFormatting>
  <conditionalFormatting sqref="DG70">
    <cfRule type="cellIs" dxfId="19058" priority="24409" operator="greaterThan">
      <formula>0</formula>
    </cfRule>
  </conditionalFormatting>
  <conditionalFormatting sqref="DG12">
    <cfRule type="cellIs" dxfId="19057" priority="24422" operator="greaterThan">
      <formula>0</formula>
    </cfRule>
  </conditionalFormatting>
  <conditionalFormatting sqref="DG12">
    <cfRule type="cellIs" dxfId="19056" priority="24421" operator="greaterThan">
      <formula>0</formula>
    </cfRule>
  </conditionalFormatting>
  <conditionalFormatting sqref="DG25 DG27">
    <cfRule type="cellIs" dxfId="19055" priority="24420" operator="greaterThan">
      <formula>0</formula>
    </cfRule>
  </conditionalFormatting>
  <conditionalFormatting sqref="DG25 DG27">
    <cfRule type="cellIs" dxfId="19054" priority="24419" operator="greaterThan">
      <formula>0</formula>
    </cfRule>
  </conditionalFormatting>
  <conditionalFormatting sqref="DG44">
    <cfRule type="cellIs" dxfId="19053" priority="24418" operator="greaterThan">
      <formula>0</formula>
    </cfRule>
  </conditionalFormatting>
  <conditionalFormatting sqref="DG44">
    <cfRule type="cellIs" dxfId="19052" priority="24417" operator="greaterThan">
      <formula>0</formula>
    </cfRule>
  </conditionalFormatting>
  <conditionalFormatting sqref="DG48">
    <cfRule type="cellIs" dxfId="19051" priority="24416" operator="greaterThan">
      <formula>0</formula>
    </cfRule>
  </conditionalFormatting>
  <conditionalFormatting sqref="DG40">
    <cfRule type="cellIs" dxfId="19050" priority="24413" operator="greaterThan">
      <formula>0</formula>
    </cfRule>
  </conditionalFormatting>
  <conditionalFormatting sqref="DG38">
    <cfRule type="cellIs" dxfId="19049" priority="24412" operator="greaterThan">
      <formula>0</formula>
    </cfRule>
  </conditionalFormatting>
  <conditionalFormatting sqref="DG38">
    <cfRule type="cellIs" dxfId="19048" priority="24411" operator="greaterThan">
      <formula>0</formula>
    </cfRule>
  </conditionalFormatting>
  <conditionalFormatting sqref="DG87">
    <cfRule type="cellIs" dxfId="19047" priority="24407" operator="greaterThan">
      <formula>0</formula>
    </cfRule>
  </conditionalFormatting>
  <conditionalFormatting sqref="DG87">
    <cfRule type="cellIs" dxfId="19046" priority="24408" operator="greaterThan">
      <formula>0</formula>
    </cfRule>
  </conditionalFormatting>
  <conditionalFormatting sqref="DG27">
    <cfRule type="cellIs" dxfId="19045" priority="24406" operator="greaterThan">
      <formula>0</formula>
    </cfRule>
  </conditionalFormatting>
  <conditionalFormatting sqref="DG27">
    <cfRule type="cellIs" dxfId="19044" priority="24405" operator="greaterThan">
      <formula>0</formula>
    </cfRule>
  </conditionalFormatting>
  <conditionalFormatting sqref="DG113">
    <cfRule type="cellIs" dxfId="19043" priority="24404" operator="greaterThan">
      <formula>0</formula>
    </cfRule>
  </conditionalFormatting>
  <conditionalFormatting sqref="DG113">
    <cfRule type="cellIs" dxfId="19042" priority="24403" operator="greaterThan">
      <formula>0</formula>
    </cfRule>
  </conditionalFormatting>
  <conditionalFormatting sqref="DG112">
    <cfRule type="cellIs" dxfId="19041" priority="24402" operator="greaterThan">
      <formula>0</formula>
    </cfRule>
  </conditionalFormatting>
  <conditionalFormatting sqref="DG112">
    <cfRule type="cellIs" dxfId="19040" priority="24401" operator="greaterThan">
      <formula>0</formula>
    </cfRule>
  </conditionalFormatting>
  <conditionalFormatting sqref="DG112">
    <cfRule type="cellIs" dxfId="19039" priority="24400" operator="lessThan">
      <formula>0</formula>
    </cfRule>
  </conditionalFormatting>
  <conditionalFormatting sqref="DG116">
    <cfRule type="cellIs" dxfId="19038" priority="24399" operator="greaterThan">
      <formula>0</formula>
    </cfRule>
  </conditionalFormatting>
  <conditionalFormatting sqref="DG116">
    <cfRule type="cellIs" dxfId="19037" priority="24398" operator="greaterThan">
      <formula>0</formula>
    </cfRule>
  </conditionalFormatting>
  <conditionalFormatting sqref="DG115">
    <cfRule type="cellIs" dxfId="19036" priority="24397" operator="greaterThan">
      <formula>0</formula>
    </cfRule>
  </conditionalFormatting>
  <conditionalFormatting sqref="DG115">
    <cfRule type="cellIs" dxfId="19035" priority="24396" operator="greaterThan">
      <formula>0</formula>
    </cfRule>
  </conditionalFormatting>
  <conditionalFormatting sqref="DG115">
    <cfRule type="cellIs" dxfId="19034" priority="24395" operator="lessThan">
      <formula>0</formula>
    </cfRule>
  </conditionalFormatting>
  <conditionalFormatting sqref="DG14">
    <cfRule type="cellIs" dxfId="19033" priority="24394" operator="greaterThan">
      <formula>0</formula>
    </cfRule>
  </conditionalFormatting>
  <conditionalFormatting sqref="DG14">
    <cfRule type="cellIs" dxfId="19032" priority="24393" operator="greaterThan">
      <formula>0</formula>
    </cfRule>
  </conditionalFormatting>
  <conditionalFormatting sqref="DG16">
    <cfRule type="cellIs" dxfId="19031" priority="24392" operator="greaterThan">
      <formula>0</formula>
    </cfRule>
  </conditionalFormatting>
  <conditionalFormatting sqref="DG16">
    <cfRule type="cellIs" dxfId="19030" priority="24391" operator="greaterThan">
      <formula>0</formula>
    </cfRule>
  </conditionalFormatting>
  <conditionalFormatting sqref="DG42">
    <cfRule type="cellIs" dxfId="19029" priority="24388" operator="greaterThan">
      <formula>0</formula>
    </cfRule>
  </conditionalFormatting>
  <conditionalFormatting sqref="DG42">
    <cfRule type="cellIs" dxfId="19028" priority="24387" operator="greaterThan">
      <formula>0</formula>
    </cfRule>
  </conditionalFormatting>
  <conditionalFormatting sqref="DG18 DG21">
    <cfRule type="cellIs" dxfId="19027" priority="24390" operator="greaterThan">
      <formula>0</formula>
    </cfRule>
  </conditionalFormatting>
  <conditionalFormatting sqref="DG18 DG21">
    <cfRule type="cellIs" dxfId="19026" priority="24389" operator="greaterThan">
      <formula>0</formula>
    </cfRule>
  </conditionalFormatting>
  <conditionalFormatting sqref="DG46">
    <cfRule type="cellIs" dxfId="19025" priority="24386" operator="greaterThan">
      <formula>0</formula>
    </cfRule>
  </conditionalFormatting>
  <conditionalFormatting sqref="DG46">
    <cfRule type="cellIs" dxfId="19024" priority="24385" operator="greaterThan">
      <formula>0</formula>
    </cfRule>
  </conditionalFormatting>
  <conditionalFormatting sqref="DG79">
    <cfRule type="cellIs" dxfId="19023" priority="24377" operator="greaterThan">
      <formula>0</formula>
    </cfRule>
  </conditionalFormatting>
  <conditionalFormatting sqref="DG10">
    <cfRule type="cellIs" dxfId="19022" priority="24384" operator="greaterThan">
      <formula>0</formula>
    </cfRule>
  </conditionalFormatting>
  <conditionalFormatting sqref="DG23">
    <cfRule type="cellIs" dxfId="19021" priority="24383" operator="greaterThan">
      <formula>0</formula>
    </cfRule>
  </conditionalFormatting>
  <conditionalFormatting sqref="DG10">
    <cfRule type="cellIs" dxfId="19020" priority="24382" operator="greaterThan">
      <formula>0</formula>
    </cfRule>
  </conditionalFormatting>
  <conditionalFormatting sqref="DG23">
    <cfRule type="cellIs" dxfId="19019" priority="24381" operator="greaterThan">
      <formula>0</formula>
    </cfRule>
  </conditionalFormatting>
  <conditionalFormatting sqref="DG129">
    <cfRule type="cellIs" dxfId="19018" priority="24361" operator="greaterThan">
      <formula>0</formula>
    </cfRule>
  </conditionalFormatting>
  <conditionalFormatting sqref="DG143">
    <cfRule type="cellIs" dxfId="19017" priority="24374" operator="greaterThan">
      <formula>0</formula>
    </cfRule>
  </conditionalFormatting>
  <conditionalFormatting sqref="DG110">
    <cfRule type="cellIs" dxfId="19016" priority="24365" operator="greaterThan">
      <formula>0</formula>
    </cfRule>
  </conditionalFormatting>
  <conditionalFormatting sqref="DG160">
    <cfRule type="cellIs" dxfId="19015" priority="24371" operator="greaterThan">
      <formula>0</formula>
    </cfRule>
  </conditionalFormatting>
  <conditionalFormatting sqref="DG143">
    <cfRule type="cellIs" dxfId="19014" priority="24376" operator="greaterThan">
      <formula>0</formula>
    </cfRule>
  </conditionalFormatting>
  <conditionalFormatting sqref="DG160">
    <cfRule type="cellIs" dxfId="19013" priority="24372" operator="greaterThan">
      <formula>0</formula>
    </cfRule>
  </conditionalFormatting>
  <conditionalFormatting sqref="DG79">
    <cfRule type="cellIs" dxfId="19012" priority="24378" operator="greaterThan">
      <formula>0</formula>
    </cfRule>
  </conditionalFormatting>
  <conditionalFormatting sqref="DG34">
    <cfRule type="cellIs" dxfId="19011" priority="24380" operator="greaterThan">
      <formula>0</formula>
    </cfRule>
  </conditionalFormatting>
  <conditionalFormatting sqref="DG120">
    <cfRule type="cellIs" dxfId="19010" priority="24364" operator="greaterThan">
      <formula>0</formula>
    </cfRule>
  </conditionalFormatting>
  <conditionalFormatting sqref="DG137">
    <cfRule type="cellIs" dxfId="19009" priority="24360" operator="greaterThan">
      <formula>0</formula>
    </cfRule>
  </conditionalFormatting>
  <conditionalFormatting sqref="DG34">
    <cfRule type="cellIs" dxfId="19008" priority="24379" operator="greaterThan">
      <formula>0</formula>
    </cfRule>
  </conditionalFormatting>
  <conditionalFormatting sqref="DG137">
    <cfRule type="cellIs" dxfId="19007" priority="24359" operator="greaterThan">
      <formula>0</formula>
    </cfRule>
  </conditionalFormatting>
  <conditionalFormatting sqref="DG110">
    <cfRule type="cellIs" dxfId="19006" priority="24366" operator="greaterThan">
      <formula>0</formula>
    </cfRule>
  </conditionalFormatting>
  <conditionalFormatting sqref="DG51">
    <cfRule type="cellIs" dxfId="19005" priority="24358" operator="greaterThan">
      <formula>0</formula>
    </cfRule>
  </conditionalFormatting>
  <conditionalFormatting sqref="DG152">
    <cfRule type="cellIs" dxfId="19004" priority="24375" operator="greaterThan">
      <formula>0</formula>
    </cfRule>
  </conditionalFormatting>
  <conditionalFormatting sqref="DG51">
    <cfRule type="cellIs" dxfId="19003" priority="24357" operator="greaterThan">
      <formula>0</formula>
    </cfRule>
  </conditionalFormatting>
  <conditionalFormatting sqref="DG152">
    <cfRule type="cellIs" dxfId="19002" priority="24373" operator="greaterThan">
      <formula>0</formula>
    </cfRule>
  </conditionalFormatting>
  <conditionalFormatting sqref="DG93">
    <cfRule type="cellIs" dxfId="19001" priority="24370" operator="greaterThan">
      <formula>0</formula>
    </cfRule>
  </conditionalFormatting>
  <conditionalFormatting sqref="DG102">
    <cfRule type="cellIs" dxfId="19000" priority="24369" operator="greaterThan">
      <formula>0</formula>
    </cfRule>
  </conditionalFormatting>
  <conditionalFormatting sqref="DG93">
    <cfRule type="cellIs" dxfId="18999" priority="24368" operator="greaterThan">
      <formula>0</formula>
    </cfRule>
  </conditionalFormatting>
  <conditionalFormatting sqref="DG102">
    <cfRule type="cellIs" dxfId="18998" priority="24367" operator="greaterThan">
      <formula>0</formula>
    </cfRule>
  </conditionalFormatting>
  <conditionalFormatting sqref="DG129">
    <cfRule type="cellIs" dxfId="18997" priority="24363" operator="greaterThan">
      <formula>0</formula>
    </cfRule>
  </conditionalFormatting>
  <conditionalFormatting sqref="DG120">
    <cfRule type="cellIs" dxfId="18996" priority="24362" operator="greaterThan">
      <formula>0</formula>
    </cfRule>
  </conditionalFormatting>
  <conditionalFormatting sqref="DG48">
    <cfRule type="cellIs" dxfId="18995" priority="24345" operator="greaterThan">
      <formula>0</formula>
    </cfRule>
  </conditionalFormatting>
  <conditionalFormatting sqref="DG40">
    <cfRule type="cellIs" dxfId="18994" priority="24344" operator="greaterThan">
      <formula>0</formula>
    </cfRule>
  </conditionalFormatting>
  <conditionalFormatting sqref="DG64">
    <cfRule type="cellIs" dxfId="18993" priority="24354" operator="greaterThan">
      <formula>0</formula>
    </cfRule>
  </conditionalFormatting>
  <conditionalFormatting sqref="DG64">
    <cfRule type="cellIs" dxfId="18992" priority="24353" operator="greaterThan">
      <formula>0</formula>
    </cfRule>
  </conditionalFormatting>
  <conditionalFormatting sqref="DG57">
    <cfRule type="cellIs" dxfId="18991" priority="24356" operator="greaterThan">
      <formula>0</formula>
    </cfRule>
  </conditionalFormatting>
  <conditionalFormatting sqref="DG57">
    <cfRule type="cellIs" dxfId="18990" priority="24355" operator="greaterThan">
      <formula>0</formula>
    </cfRule>
  </conditionalFormatting>
  <conditionalFormatting sqref="DG70">
    <cfRule type="cellIs" dxfId="18989" priority="24340" operator="greaterThan">
      <formula>0</formula>
    </cfRule>
  </conditionalFormatting>
  <conditionalFormatting sqref="DG70">
    <cfRule type="cellIs" dxfId="18988" priority="24339" operator="greaterThan">
      <formula>0</formula>
    </cfRule>
  </conditionalFormatting>
  <conditionalFormatting sqref="DG12">
    <cfRule type="cellIs" dxfId="18987" priority="24352" operator="greaterThan">
      <formula>0</formula>
    </cfRule>
  </conditionalFormatting>
  <conditionalFormatting sqref="DG12">
    <cfRule type="cellIs" dxfId="18986" priority="24351" operator="greaterThan">
      <formula>0</formula>
    </cfRule>
  </conditionalFormatting>
  <conditionalFormatting sqref="DG25 DG27">
    <cfRule type="cellIs" dxfId="18985" priority="24350" operator="greaterThan">
      <formula>0</formula>
    </cfRule>
  </conditionalFormatting>
  <conditionalFormatting sqref="DG25 DG27">
    <cfRule type="cellIs" dxfId="18984" priority="24349" operator="greaterThan">
      <formula>0</formula>
    </cfRule>
  </conditionalFormatting>
  <conditionalFormatting sqref="DG44">
    <cfRule type="cellIs" dxfId="18983" priority="24348" operator="greaterThan">
      <formula>0</formula>
    </cfRule>
  </conditionalFormatting>
  <conditionalFormatting sqref="DG44">
    <cfRule type="cellIs" dxfId="18982" priority="24347" operator="greaterThan">
      <formula>0</formula>
    </cfRule>
  </conditionalFormatting>
  <conditionalFormatting sqref="DG48">
    <cfRule type="cellIs" dxfId="18981" priority="24346" operator="greaterThan">
      <formula>0</formula>
    </cfRule>
  </conditionalFormatting>
  <conditionalFormatting sqref="DG40">
    <cfRule type="cellIs" dxfId="18980" priority="24343" operator="greaterThan">
      <formula>0</formula>
    </cfRule>
  </conditionalFormatting>
  <conditionalFormatting sqref="DG38">
    <cfRule type="cellIs" dxfId="18979" priority="24342" operator="greaterThan">
      <formula>0</formula>
    </cfRule>
  </conditionalFormatting>
  <conditionalFormatting sqref="DG38">
    <cfRule type="cellIs" dxfId="18978" priority="24341" operator="greaterThan">
      <formula>0</formula>
    </cfRule>
  </conditionalFormatting>
  <conditionalFormatting sqref="DG87">
    <cfRule type="cellIs" dxfId="18977" priority="24337" operator="greaterThan">
      <formula>0</formula>
    </cfRule>
  </conditionalFormatting>
  <conditionalFormatting sqref="DG87">
    <cfRule type="cellIs" dxfId="18976" priority="24338" operator="greaterThan">
      <formula>0</formula>
    </cfRule>
  </conditionalFormatting>
  <conditionalFormatting sqref="DG27">
    <cfRule type="cellIs" dxfId="18975" priority="24336" operator="greaterThan">
      <formula>0</formula>
    </cfRule>
  </conditionalFormatting>
  <conditionalFormatting sqref="DG27">
    <cfRule type="cellIs" dxfId="18974" priority="24335" operator="greaterThan">
      <formula>0</formula>
    </cfRule>
  </conditionalFormatting>
  <conditionalFormatting sqref="DG113">
    <cfRule type="cellIs" dxfId="18973" priority="24334" operator="greaterThan">
      <formula>0</formula>
    </cfRule>
  </conditionalFormatting>
  <conditionalFormatting sqref="DG113">
    <cfRule type="cellIs" dxfId="18972" priority="24333" operator="greaterThan">
      <formula>0</formula>
    </cfRule>
  </conditionalFormatting>
  <conditionalFormatting sqref="DG112">
    <cfRule type="cellIs" dxfId="18971" priority="24332" operator="greaterThan">
      <formula>0</formula>
    </cfRule>
  </conditionalFormatting>
  <conditionalFormatting sqref="DG112">
    <cfRule type="cellIs" dxfId="18970" priority="24331" operator="greaterThan">
      <formula>0</formula>
    </cfRule>
  </conditionalFormatting>
  <conditionalFormatting sqref="DG112">
    <cfRule type="cellIs" dxfId="18969" priority="24330" operator="lessThan">
      <formula>0</formula>
    </cfRule>
  </conditionalFormatting>
  <conditionalFormatting sqref="DG116">
    <cfRule type="cellIs" dxfId="18968" priority="24329" operator="greaterThan">
      <formula>0</formula>
    </cfRule>
  </conditionalFormatting>
  <conditionalFormatting sqref="DG116">
    <cfRule type="cellIs" dxfId="18967" priority="24328" operator="greaterThan">
      <formula>0</formula>
    </cfRule>
  </conditionalFormatting>
  <conditionalFormatting sqref="DG115">
    <cfRule type="cellIs" dxfId="18966" priority="24327" operator="greaterThan">
      <formula>0</formula>
    </cfRule>
  </conditionalFormatting>
  <conditionalFormatting sqref="DG115">
    <cfRule type="cellIs" dxfId="18965" priority="24326" operator="greaterThan">
      <formula>0</formula>
    </cfRule>
  </conditionalFormatting>
  <conditionalFormatting sqref="DG115">
    <cfRule type="cellIs" dxfId="18964" priority="24325" operator="lessThan">
      <formula>0</formula>
    </cfRule>
  </conditionalFormatting>
  <conditionalFormatting sqref="DG14">
    <cfRule type="cellIs" dxfId="18963" priority="24324" operator="greaterThan">
      <formula>0</formula>
    </cfRule>
  </conditionalFormatting>
  <conditionalFormatting sqref="DG14">
    <cfRule type="cellIs" dxfId="18962" priority="24323" operator="greaterThan">
      <formula>0</formula>
    </cfRule>
  </conditionalFormatting>
  <conditionalFormatting sqref="DG16">
    <cfRule type="cellIs" dxfId="18961" priority="24322" operator="greaterThan">
      <formula>0</formula>
    </cfRule>
  </conditionalFormatting>
  <conditionalFormatting sqref="DG16">
    <cfRule type="cellIs" dxfId="18960" priority="24321" operator="greaterThan">
      <formula>0</formula>
    </cfRule>
  </conditionalFormatting>
  <conditionalFormatting sqref="DG42">
    <cfRule type="cellIs" dxfId="18959" priority="24318" operator="greaterThan">
      <formula>0</formula>
    </cfRule>
  </conditionalFormatting>
  <conditionalFormatting sqref="DG42">
    <cfRule type="cellIs" dxfId="18958" priority="24317" operator="greaterThan">
      <formula>0</formula>
    </cfRule>
  </conditionalFormatting>
  <conditionalFormatting sqref="DG18 DG21">
    <cfRule type="cellIs" dxfId="18957" priority="24320" operator="greaterThan">
      <formula>0</formula>
    </cfRule>
  </conditionalFormatting>
  <conditionalFormatting sqref="DG18 DG21">
    <cfRule type="cellIs" dxfId="18956" priority="24319" operator="greaterThan">
      <formula>0</formula>
    </cfRule>
  </conditionalFormatting>
  <conditionalFormatting sqref="DG46">
    <cfRule type="cellIs" dxfId="18955" priority="24316" operator="greaterThan">
      <formula>0</formula>
    </cfRule>
  </conditionalFormatting>
  <conditionalFormatting sqref="DG46">
    <cfRule type="cellIs" dxfId="18954" priority="24315" operator="greaterThan">
      <formula>0</formula>
    </cfRule>
  </conditionalFormatting>
  <conditionalFormatting sqref="DG36">
    <cfRule type="cellIs" dxfId="18953" priority="24314" operator="greaterThan">
      <formula>0</formula>
    </cfRule>
  </conditionalFormatting>
  <conditionalFormatting sqref="DG36">
    <cfRule type="cellIs" dxfId="18952" priority="24313" operator="greaterThan">
      <formula>0</formula>
    </cfRule>
  </conditionalFormatting>
  <conditionalFormatting sqref="DG36">
    <cfRule type="cellIs" dxfId="18951" priority="24312" operator="greaterThan">
      <formula>0</formula>
    </cfRule>
  </conditionalFormatting>
  <conditionalFormatting sqref="DG36">
    <cfRule type="cellIs" dxfId="18950" priority="24311" operator="greaterThan">
      <formula>0</formula>
    </cfRule>
  </conditionalFormatting>
  <conditionalFormatting sqref="DH10">
    <cfRule type="cellIs" dxfId="18949" priority="24310" operator="greaterThan">
      <formula>0</formula>
    </cfRule>
  </conditionalFormatting>
  <conditionalFormatting sqref="DH23">
    <cfRule type="cellIs" dxfId="18948" priority="24309" operator="greaterThan">
      <formula>0</formula>
    </cfRule>
  </conditionalFormatting>
  <conditionalFormatting sqref="DH70">
    <cfRule type="cellIs" dxfId="18947" priority="24307" operator="greaterThan">
      <formula>0</formula>
    </cfRule>
  </conditionalFormatting>
  <conditionalFormatting sqref="DH79">
    <cfRule type="cellIs" dxfId="18946" priority="24306" operator="greaterThan">
      <formula>0</formula>
    </cfRule>
  </conditionalFormatting>
  <conditionalFormatting sqref="DH129">
    <cfRule type="cellIs" dxfId="18945" priority="24297" operator="greaterThan">
      <formula>0</formula>
    </cfRule>
  </conditionalFormatting>
  <conditionalFormatting sqref="DH143">
    <cfRule type="cellIs" dxfId="18944" priority="24304" operator="greaterThan">
      <formula>0</formula>
    </cfRule>
  </conditionalFormatting>
  <conditionalFormatting sqref="DH110">
    <cfRule type="cellIs" dxfId="18943" priority="24299" operator="greaterThan">
      <formula>0</formula>
    </cfRule>
  </conditionalFormatting>
  <conditionalFormatting sqref="DH160">
    <cfRule type="cellIs" dxfId="18942" priority="24302" operator="greaterThan">
      <formula>0</formula>
    </cfRule>
  </conditionalFormatting>
  <conditionalFormatting sqref="DH34">
    <cfRule type="cellIs" dxfId="18941" priority="24308" operator="greaterThan">
      <formula>0</formula>
    </cfRule>
  </conditionalFormatting>
  <conditionalFormatting sqref="DH137">
    <cfRule type="cellIs" dxfId="18940" priority="24296" operator="greaterThan">
      <formula>0</formula>
    </cfRule>
  </conditionalFormatting>
  <conditionalFormatting sqref="DH87">
    <cfRule type="cellIs" dxfId="18939" priority="24305" operator="greaterThan">
      <formula>0</formula>
    </cfRule>
  </conditionalFormatting>
  <conditionalFormatting sqref="DH152">
    <cfRule type="cellIs" dxfId="18938" priority="24303" operator="greaterThan">
      <formula>0</formula>
    </cfRule>
  </conditionalFormatting>
  <conditionalFormatting sqref="DH93">
    <cfRule type="cellIs" dxfId="18937" priority="24301" operator="greaterThan">
      <formula>0</formula>
    </cfRule>
  </conditionalFormatting>
  <conditionalFormatting sqref="DH102">
    <cfRule type="cellIs" dxfId="18936" priority="24300" operator="greaterThan">
      <formula>0</formula>
    </cfRule>
  </conditionalFormatting>
  <conditionalFormatting sqref="DH120">
    <cfRule type="cellIs" dxfId="18935" priority="24298" operator="greaterThan">
      <formula>0</formula>
    </cfRule>
  </conditionalFormatting>
  <conditionalFormatting sqref="DH51">
    <cfRule type="cellIs" dxfId="18934" priority="24295" operator="greaterThan">
      <formula>0</formula>
    </cfRule>
  </conditionalFormatting>
  <conditionalFormatting sqref="DH64">
    <cfRule type="cellIs" dxfId="18933" priority="24293" operator="greaterThan">
      <formula>0</formula>
    </cfRule>
  </conditionalFormatting>
  <conditionalFormatting sqref="DH57">
    <cfRule type="cellIs" dxfId="18932" priority="24294" operator="greaterThan">
      <formula>0</formula>
    </cfRule>
  </conditionalFormatting>
  <conditionalFormatting sqref="DH25 DH27">
    <cfRule type="cellIs" dxfId="18931" priority="24291" operator="greaterThan">
      <formula>0</formula>
    </cfRule>
  </conditionalFormatting>
  <conditionalFormatting sqref="DH12">
    <cfRule type="cellIs" dxfId="18930" priority="24292" operator="greaterThan">
      <formula>0</formula>
    </cfRule>
  </conditionalFormatting>
  <conditionalFormatting sqref="DH44">
    <cfRule type="cellIs" dxfId="18929" priority="24290" operator="greaterThan">
      <formula>0</formula>
    </cfRule>
  </conditionalFormatting>
  <conditionalFormatting sqref="DH48">
    <cfRule type="cellIs" dxfId="18928" priority="24289" operator="greaterThan">
      <formula>0</formula>
    </cfRule>
  </conditionalFormatting>
  <conditionalFormatting sqref="DH40">
    <cfRule type="cellIs" dxfId="18927" priority="24288" operator="greaterThan">
      <formula>0</formula>
    </cfRule>
  </conditionalFormatting>
  <conditionalFormatting sqref="DH38">
    <cfRule type="cellIs" dxfId="18926" priority="24287" operator="greaterThan">
      <formula>0</formula>
    </cfRule>
  </conditionalFormatting>
  <conditionalFormatting sqref="DH27">
    <cfRule type="cellIs" dxfId="18925" priority="24286" operator="greaterThan">
      <formula>0</formula>
    </cfRule>
  </conditionalFormatting>
  <conditionalFormatting sqref="DH113">
    <cfRule type="cellIs" dxfId="18924" priority="24285" operator="greaterThan">
      <formula>0</formula>
    </cfRule>
  </conditionalFormatting>
  <conditionalFormatting sqref="DH112">
    <cfRule type="cellIs" dxfId="18923" priority="24284" operator="greaterThan">
      <formula>0</formula>
    </cfRule>
  </conditionalFormatting>
  <conditionalFormatting sqref="DH112">
    <cfRule type="cellIs" dxfId="18922" priority="24283" operator="lessThan">
      <formula>0</formula>
    </cfRule>
  </conditionalFormatting>
  <conditionalFormatting sqref="DH116">
    <cfRule type="cellIs" dxfId="18921" priority="24282" operator="greaterThan">
      <formula>0</formula>
    </cfRule>
  </conditionalFormatting>
  <conditionalFormatting sqref="DH115">
    <cfRule type="cellIs" dxfId="18920" priority="24281" operator="greaterThan">
      <formula>0</formula>
    </cfRule>
  </conditionalFormatting>
  <conditionalFormatting sqref="DH115">
    <cfRule type="cellIs" dxfId="18919" priority="24280" operator="lessThan">
      <formula>0</formula>
    </cfRule>
  </conditionalFormatting>
  <conditionalFormatting sqref="DH14">
    <cfRule type="cellIs" dxfId="18918" priority="24279" operator="greaterThan">
      <formula>0</formula>
    </cfRule>
  </conditionalFormatting>
  <conditionalFormatting sqref="DH16">
    <cfRule type="cellIs" dxfId="18917" priority="24278" operator="greaterThan">
      <formula>0</formula>
    </cfRule>
  </conditionalFormatting>
  <conditionalFormatting sqref="DH42">
    <cfRule type="cellIs" dxfId="18916" priority="24276" operator="greaterThan">
      <formula>0</formula>
    </cfRule>
  </conditionalFormatting>
  <conditionalFormatting sqref="DH18 DH21">
    <cfRule type="cellIs" dxfId="18915" priority="24277" operator="greaterThan">
      <formula>0</formula>
    </cfRule>
  </conditionalFormatting>
  <conditionalFormatting sqref="DH46">
    <cfRule type="cellIs" dxfId="18914" priority="24275" operator="greaterThan">
      <formula>0</formula>
    </cfRule>
  </conditionalFormatting>
  <conditionalFormatting sqref="DH36">
    <cfRule type="cellIs" dxfId="18913" priority="24274" operator="greaterThan">
      <formula>0</formula>
    </cfRule>
  </conditionalFormatting>
  <conditionalFormatting sqref="DH79">
    <cfRule type="cellIs" dxfId="18912" priority="24266" operator="greaterThan">
      <formula>0</formula>
    </cfRule>
  </conditionalFormatting>
  <conditionalFormatting sqref="DH10">
    <cfRule type="cellIs" dxfId="18911" priority="24273" operator="greaterThan">
      <formula>0</formula>
    </cfRule>
  </conditionalFormatting>
  <conditionalFormatting sqref="DH23">
    <cfRule type="cellIs" dxfId="18910" priority="24272" operator="greaterThan">
      <formula>0</formula>
    </cfRule>
  </conditionalFormatting>
  <conditionalFormatting sqref="DH10">
    <cfRule type="cellIs" dxfId="18909" priority="24271" operator="greaterThan">
      <formula>0</formula>
    </cfRule>
  </conditionalFormatting>
  <conditionalFormatting sqref="DH23">
    <cfRule type="cellIs" dxfId="18908" priority="24270" operator="greaterThan">
      <formula>0</formula>
    </cfRule>
  </conditionalFormatting>
  <conditionalFormatting sqref="DH129">
    <cfRule type="cellIs" dxfId="18907" priority="24250" operator="greaterThan">
      <formula>0</formula>
    </cfRule>
  </conditionalFormatting>
  <conditionalFormatting sqref="DH143">
    <cfRule type="cellIs" dxfId="18906" priority="24263" operator="greaterThan">
      <formula>0</formula>
    </cfRule>
  </conditionalFormatting>
  <conditionalFormatting sqref="DH110">
    <cfRule type="cellIs" dxfId="18905" priority="24254" operator="greaterThan">
      <formula>0</formula>
    </cfRule>
  </conditionalFormatting>
  <conditionalFormatting sqref="DH160">
    <cfRule type="cellIs" dxfId="18904" priority="24260" operator="greaterThan">
      <formula>0</formula>
    </cfRule>
  </conditionalFormatting>
  <conditionalFormatting sqref="DH143">
    <cfRule type="cellIs" dxfId="18903" priority="24265" operator="greaterThan">
      <formula>0</formula>
    </cfRule>
  </conditionalFormatting>
  <conditionalFormatting sqref="DH160">
    <cfRule type="cellIs" dxfId="18902" priority="24261" operator="greaterThan">
      <formula>0</formula>
    </cfRule>
  </conditionalFormatting>
  <conditionalFormatting sqref="DH79">
    <cfRule type="cellIs" dxfId="18901" priority="24267" operator="greaterThan">
      <formula>0</formula>
    </cfRule>
  </conditionalFormatting>
  <conditionalFormatting sqref="DH34">
    <cfRule type="cellIs" dxfId="18900" priority="24269" operator="greaterThan">
      <formula>0</formula>
    </cfRule>
  </conditionalFormatting>
  <conditionalFormatting sqref="DH120">
    <cfRule type="cellIs" dxfId="18899" priority="24253" operator="greaterThan">
      <formula>0</formula>
    </cfRule>
  </conditionalFormatting>
  <conditionalFormatting sqref="DH137">
    <cfRule type="cellIs" dxfId="18898" priority="24249" operator="greaterThan">
      <formula>0</formula>
    </cfRule>
  </conditionalFormatting>
  <conditionalFormatting sqref="DH34">
    <cfRule type="cellIs" dxfId="18897" priority="24268" operator="greaterThan">
      <formula>0</formula>
    </cfRule>
  </conditionalFormatting>
  <conditionalFormatting sqref="DH137">
    <cfRule type="cellIs" dxfId="18896" priority="24248" operator="greaterThan">
      <formula>0</formula>
    </cfRule>
  </conditionalFormatting>
  <conditionalFormatting sqref="DH110">
    <cfRule type="cellIs" dxfId="18895" priority="24255" operator="greaterThan">
      <formula>0</formula>
    </cfRule>
  </conditionalFormatting>
  <conditionalFormatting sqref="DH51">
    <cfRule type="cellIs" dxfId="18894" priority="24247" operator="greaterThan">
      <formula>0</formula>
    </cfRule>
  </conditionalFormatting>
  <conditionalFormatting sqref="DH152">
    <cfRule type="cellIs" dxfId="18893" priority="24264" operator="greaterThan">
      <formula>0</formula>
    </cfRule>
  </conditionalFormatting>
  <conditionalFormatting sqref="DH51">
    <cfRule type="cellIs" dxfId="18892" priority="24246" operator="greaterThan">
      <formula>0</formula>
    </cfRule>
  </conditionalFormatting>
  <conditionalFormatting sqref="DH152">
    <cfRule type="cellIs" dxfId="18891" priority="24262" operator="greaterThan">
      <formula>0</formula>
    </cfRule>
  </conditionalFormatting>
  <conditionalFormatting sqref="DH93">
    <cfRule type="cellIs" dxfId="18890" priority="24259" operator="greaterThan">
      <formula>0</formula>
    </cfRule>
  </conditionalFormatting>
  <conditionalFormatting sqref="DH102">
    <cfRule type="cellIs" dxfId="18889" priority="24258" operator="greaterThan">
      <formula>0</formula>
    </cfRule>
  </conditionalFormatting>
  <conditionalFormatting sqref="DH93">
    <cfRule type="cellIs" dxfId="18888" priority="24257" operator="greaterThan">
      <formula>0</formula>
    </cfRule>
  </conditionalFormatting>
  <conditionalFormatting sqref="DH102">
    <cfRule type="cellIs" dxfId="18887" priority="24256" operator="greaterThan">
      <formula>0</formula>
    </cfRule>
  </conditionalFormatting>
  <conditionalFormatting sqref="DH129">
    <cfRule type="cellIs" dxfId="18886" priority="24252" operator="greaterThan">
      <formula>0</formula>
    </cfRule>
  </conditionalFormatting>
  <conditionalFormatting sqref="DH120">
    <cfRule type="cellIs" dxfId="18885" priority="24251" operator="greaterThan">
      <formula>0</formula>
    </cfRule>
  </conditionalFormatting>
  <conditionalFormatting sqref="DH48">
    <cfRule type="cellIs" dxfId="18884" priority="24234" operator="greaterThan">
      <formula>0</formula>
    </cfRule>
  </conditionalFormatting>
  <conditionalFormatting sqref="DH40">
    <cfRule type="cellIs" dxfId="18883" priority="24233" operator="greaterThan">
      <formula>0</formula>
    </cfRule>
  </conditionalFormatting>
  <conditionalFormatting sqref="DH64">
    <cfRule type="cellIs" dxfId="18882" priority="24243" operator="greaterThan">
      <formula>0</formula>
    </cfRule>
  </conditionalFormatting>
  <conditionalFormatting sqref="DH64">
    <cfRule type="cellIs" dxfId="18881" priority="24242" operator="greaterThan">
      <formula>0</formula>
    </cfRule>
  </conditionalFormatting>
  <conditionalFormatting sqref="DH57">
    <cfRule type="cellIs" dxfId="18880" priority="24245" operator="greaterThan">
      <formula>0</formula>
    </cfRule>
  </conditionalFormatting>
  <conditionalFormatting sqref="DH57">
    <cfRule type="cellIs" dxfId="18879" priority="24244" operator="greaterThan">
      <formula>0</formula>
    </cfRule>
  </conditionalFormatting>
  <conditionalFormatting sqref="DH70">
    <cfRule type="cellIs" dxfId="18878" priority="24229" operator="greaterThan">
      <formula>0</formula>
    </cfRule>
  </conditionalFormatting>
  <conditionalFormatting sqref="DH70">
    <cfRule type="cellIs" dxfId="18877" priority="24228" operator="greaterThan">
      <formula>0</formula>
    </cfRule>
  </conditionalFormatting>
  <conditionalFormatting sqref="DH12">
    <cfRule type="cellIs" dxfId="18876" priority="24241" operator="greaterThan">
      <formula>0</formula>
    </cfRule>
  </conditionalFormatting>
  <conditionalFormatting sqref="DH12">
    <cfRule type="cellIs" dxfId="18875" priority="24240" operator="greaterThan">
      <formula>0</formula>
    </cfRule>
  </conditionalFormatting>
  <conditionalFormatting sqref="DH25 DH27">
    <cfRule type="cellIs" dxfId="18874" priority="24239" operator="greaterThan">
      <formula>0</formula>
    </cfRule>
  </conditionalFormatting>
  <conditionalFormatting sqref="DH25 DH27">
    <cfRule type="cellIs" dxfId="18873" priority="24238" operator="greaterThan">
      <formula>0</formula>
    </cfRule>
  </conditionalFormatting>
  <conditionalFormatting sqref="DH44">
    <cfRule type="cellIs" dxfId="18872" priority="24237" operator="greaterThan">
      <formula>0</formula>
    </cfRule>
  </conditionalFormatting>
  <conditionalFormatting sqref="DH44">
    <cfRule type="cellIs" dxfId="18871" priority="24236" operator="greaterThan">
      <formula>0</formula>
    </cfRule>
  </conditionalFormatting>
  <conditionalFormatting sqref="DH48">
    <cfRule type="cellIs" dxfId="18870" priority="24235" operator="greaterThan">
      <formula>0</formula>
    </cfRule>
  </conditionalFormatting>
  <conditionalFormatting sqref="DH40">
    <cfRule type="cellIs" dxfId="18869" priority="24232" operator="greaterThan">
      <formula>0</formula>
    </cfRule>
  </conditionalFormatting>
  <conditionalFormatting sqref="DH38">
    <cfRule type="cellIs" dxfId="18868" priority="24231" operator="greaterThan">
      <formula>0</formula>
    </cfRule>
  </conditionalFormatting>
  <conditionalFormatting sqref="DH38">
    <cfRule type="cellIs" dxfId="18867" priority="24230" operator="greaterThan">
      <formula>0</formula>
    </cfRule>
  </conditionalFormatting>
  <conditionalFormatting sqref="DH87">
    <cfRule type="cellIs" dxfId="18866" priority="24226" operator="greaterThan">
      <formula>0</formula>
    </cfRule>
  </conditionalFormatting>
  <conditionalFormatting sqref="DH87">
    <cfRule type="cellIs" dxfId="18865" priority="24227" operator="greaterThan">
      <formula>0</formula>
    </cfRule>
  </conditionalFormatting>
  <conditionalFormatting sqref="DH27">
    <cfRule type="cellIs" dxfId="18864" priority="24225" operator="greaterThan">
      <formula>0</formula>
    </cfRule>
  </conditionalFormatting>
  <conditionalFormatting sqref="DH27">
    <cfRule type="cellIs" dxfId="18863" priority="24224" operator="greaterThan">
      <formula>0</formula>
    </cfRule>
  </conditionalFormatting>
  <conditionalFormatting sqref="DH113">
    <cfRule type="cellIs" dxfId="18862" priority="24223" operator="greaterThan">
      <formula>0</formula>
    </cfRule>
  </conditionalFormatting>
  <conditionalFormatting sqref="DH113">
    <cfRule type="cellIs" dxfId="18861" priority="24222" operator="greaterThan">
      <formula>0</formula>
    </cfRule>
  </conditionalFormatting>
  <conditionalFormatting sqref="DH112">
    <cfRule type="cellIs" dxfId="18860" priority="24221" operator="greaterThan">
      <formula>0</formula>
    </cfRule>
  </conditionalFormatting>
  <conditionalFormatting sqref="DH112">
    <cfRule type="cellIs" dxfId="18859" priority="24220" operator="greaterThan">
      <formula>0</formula>
    </cfRule>
  </conditionalFormatting>
  <conditionalFormatting sqref="DH112">
    <cfRule type="cellIs" dxfId="18858" priority="24219" operator="lessThan">
      <formula>0</formula>
    </cfRule>
  </conditionalFormatting>
  <conditionalFormatting sqref="DH116">
    <cfRule type="cellIs" dxfId="18857" priority="24218" operator="greaterThan">
      <formula>0</formula>
    </cfRule>
  </conditionalFormatting>
  <conditionalFormatting sqref="DH116">
    <cfRule type="cellIs" dxfId="18856" priority="24217" operator="greaterThan">
      <formula>0</formula>
    </cfRule>
  </conditionalFormatting>
  <conditionalFormatting sqref="DH115">
    <cfRule type="cellIs" dxfId="18855" priority="24216" operator="greaterThan">
      <formula>0</formula>
    </cfRule>
  </conditionalFormatting>
  <conditionalFormatting sqref="DH115">
    <cfRule type="cellIs" dxfId="18854" priority="24215" operator="greaterThan">
      <formula>0</formula>
    </cfRule>
  </conditionalFormatting>
  <conditionalFormatting sqref="DH115">
    <cfRule type="cellIs" dxfId="18853" priority="24214" operator="lessThan">
      <formula>0</formula>
    </cfRule>
  </conditionalFormatting>
  <conditionalFormatting sqref="DH14">
    <cfRule type="cellIs" dxfId="18852" priority="24213" operator="greaterThan">
      <formula>0</formula>
    </cfRule>
  </conditionalFormatting>
  <conditionalFormatting sqref="DH14">
    <cfRule type="cellIs" dxfId="18851" priority="24212" operator="greaterThan">
      <formula>0</formula>
    </cfRule>
  </conditionalFormatting>
  <conditionalFormatting sqref="DH16">
    <cfRule type="cellIs" dxfId="18850" priority="24211" operator="greaterThan">
      <formula>0</formula>
    </cfRule>
  </conditionalFormatting>
  <conditionalFormatting sqref="DH16">
    <cfRule type="cellIs" dxfId="18849" priority="24210" operator="greaterThan">
      <formula>0</formula>
    </cfRule>
  </conditionalFormatting>
  <conditionalFormatting sqref="DH42">
    <cfRule type="cellIs" dxfId="18848" priority="24207" operator="greaterThan">
      <formula>0</formula>
    </cfRule>
  </conditionalFormatting>
  <conditionalFormatting sqref="DH42">
    <cfRule type="cellIs" dxfId="18847" priority="24206" operator="greaterThan">
      <formula>0</formula>
    </cfRule>
  </conditionalFormatting>
  <conditionalFormatting sqref="DH18 DH21">
    <cfRule type="cellIs" dxfId="18846" priority="24209" operator="greaterThan">
      <formula>0</formula>
    </cfRule>
  </conditionalFormatting>
  <conditionalFormatting sqref="DH18 DH21">
    <cfRule type="cellIs" dxfId="18845" priority="24208" operator="greaterThan">
      <formula>0</formula>
    </cfRule>
  </conditionalFormatting>
  <conditionalFormatting sqref="DH46">
    <cfRule type="cellIs" dxfId="18844" priority="24205" operator="greaterThan">
      <formula>0</formula>
    </cfRule>
  </conditionalFormatting>
  <conditionalFormatting sqref="DH46">
    <cfRule type="cellIs" dxfId="18843" priority="24204" operator="greaterThan">
      <formula>0</formula>
    </cfRule>
  </conditionalFormatting>
  <conditionalFormatting sqref="DH79">
    <cfRule type="cellIs" dxfId="18842" priority="24196" operator="greaterThan">
      <formula>0</formula>
    </cfRule>
  </conditionalFormatting>
  <conditionalFormatting sqref="DH10">
    <cfRule type="cellIs" dxfId="18841" priority="24203" operator="greaterThan">
      <formula>0</formula>
    </cfRule>
  </conditionalFormatting>
  <conditionalFormatting sqref="DH23">
    <cfRule type="cellIs" dxfId="18840" priority="24202" operator="greaterThan">
      <formula>0</formula>
    </cfRule>
  </conditionalFormatting>
  <conditionalFormatting sqref="DH10">
    <cfRule type="cellIs" dxfId="18839" priority="24201" operator="greaterThan">
      <formula>0</formula>
    </cfRule>
  </conditionalFormatting>
  <conditionalFormatting sqref="DH23">
    <cfRule type="cellIs" dxfId="18838" priority="24200" operator="greaterThan">
      <formula>0</formula>
    </cfRule>
  </conditionalFormatting>
  <conditionalFormatting sqref="DH129">
    <cfRule type="cellIs" dxfId="18837" priority="24180" operator="greaterThan">
      <formula>0</formula>
    </cfRule>
  </conditionalFormatting>
  <conditionalFormatting sqref="DH143">
    <cfRule type="cellIs" dxfId="18836" priority="24193" operator="greaterThan">
      <formula>0</formula>
    </cfRule>
  </conditionalFormatting>
  <conditionalFormatting sqref="DH110">
    <cfRule type="cellIs" dxfId="18835" priority="24184" operator="greaterThan">
      <formula>0</formula>
    </cfRule>
  </conditionalFormatting>
  <conditionalFormatting sqref="DH160">
    <cfRule type="cellIs" dxfId="18834" priority="24190" operator="greaterThan">
      <formula>0</formula>
    </cfRule>
  </conditionalFormatting>
  <conditionalFormatting sqref="DH143">
    <cfRule type="cellIs" dxfId="18833" priority="24195" operator="greaterThan">
      <formula>0</formula>
    </cfRule>
  </conditionalFormatting>
  <conditionalFormatting sqref="DH160">
    <cfRule type="cellIs" dxfId="18832" priority="24191" operator="greaterThan">
      <formula>0</formula>
    </cfRule>
  </conditionalFormatting>
  <conditionalFormatting sqref="DH79">
    <cfRule type="cellIs" dxfId="18831" priority="24197" operator="greaterThan">
      <formula>0</formula>
    </cfRule>
  </conditionalFormatting>
  <conditionalFormatting sqref="DH34">
    <cfRule type="cellIs" dxfId="18830" priority="24199" operator="greaterThan">
      <formula>0</formula>
    </cfRule>
  </conditionalFormatting>
  <conditionalFormatting sqref="DH120">
    <cfRule type="cellIs" dxfId="18829" priority="24183" operator="greaterThan">
      <formula>0</formula>
    </cfRule>
  </conditionalFormatting>
  <conditionalFormatting sqref="DH137">
    <cfRule type="cellIs" dxfId="18828" priority="24179" operator="greaterThan">
      <formula>0</formula>
    </cfRule>
  </conditionalFormatting>
  <conditionalFormatting sqref="DH34">
    <cfRule type="cellIs" dxfId="18827" priority="24198" operator="greaterThan">
      <formula>0</formula>
    </cfRule>
  </conditionalFormatting>
  <conditionalFormatting sqref="DH137">
    <cfRule type="cellIs" dxfId="18826" priority="24178" operator="greaterThan">
      <formula>0</formula>
    </cfRule>
  </conditionalFormatting>
  <conditionalFormatting sqref="DH110">
    <cfRule type="cellIs" dxfId="18825" priority="24185" operator="greaterThan">
      <formula>0</formula>
    </cfRule>
  </conditionalFormatting>
  <conditionalFormatting sqref="DH51">
    <cfRule type="cellIs" dxfId="18824" priority="24177" operator="greaterThan">
      <formula>0</formula>
    </cfRule>
  </conditionalFormatting>
  <conditionalFormatting sqref="DH152">
    <cfRule type="cellIs" dxfId="18823" priority="24194" operator="greaterThan">
      <formula>0</formula>
    </cfRule>
  </conditionalFormatting>
  <conditionalFormatting sqref="DH51">
    <cfRule type="cellIs" dxfId="18822" priority="24176" operator="greaterThan">
      <formula>0</formula>
    </cfRule>
  </conditionalFormatting>
  <conditionalFormatting sqref="DH152">
    <cfRule type="cellIs" dxfId="18821" priority="24192" operator="greaterThan">
      <formula>0</formula>
    </cfRule>
  </conditionalFormatting>
  <conditionalFormatting sqref="DH93">
    <cfRule type="cellIs" dxfId="18820" priority="24189" operator="greaterThan">
      <formula>0</formula>
    </cfRule>
  </conditionalFormatting>
  <conditionalFormatting sqref="DH102">
    <cfRule type="cellIs" dxfId="18819" priority="24188" operator="greaterThan">
      <formula>0</formula>
    </cfRule>
  </conditionalFormatting>
  <conditionalFormatting sqref="DH93">
    <cfRule type="cellIs" dxfId="18818" priority="24187" operator="greaterThan">
      <formula>0</formula>
    </cfRule>
  </conditionalFormatting>
  <conditionalFormatting sqref="DH102">
    <cfRule type="cellIs" dxfId="18817" priority="24186" operator="greaterThan">
      <formula>0</formula>
    </cfRule>
  </conditionalFormatting>
  <conditionalFormatting sqref="DH129">
    <cfRule type="cellIs" dxfId="18816" priority="24182" operator="greaterThan">
      <formula>0</formula>
    </cfRule>
  </conditionalFormatting>
  <conditionalFormatting sqref="DH120">
    <cfRule type="cellIs" dxfId="18815" priority="24181" operator="greaterThan">
      <formula>0</formula>
    </cfRule>
  </conditionalFormatting>
  <conditionalFormatting sqref="DH48">
    <cfRule type="cellIs" dxfId="18814" priority="24164" operator="greaterThan">
      <formula>0</formula>
    </cfRule>
  </conditionalFormatting>
  <conditionalFormatting sqref="DH40">
    <cfRule type="cellIs" dxfId="18813" priority="24163" operator="greaterThan">
      <formula>0</formula>
    </cfRule>
  </conditionalFormatting>
  <conditionalFormatting sqref="DH64">
    <cfRule type="cellIs" dxfId="18812" priority="24173" operator="greaterThan">
      <formula>0</formula>
    </cfRule>
  </conditionalFormatting>
  <conditionalFormatting sqref="DH64">
    <cfRule type="cellIs" dxfId="18811" priority="24172" operator="greaterThan">
      <formula>0</formula>
    </cfRule>
  </conditionalFormatting>
  <conditionalFormatting sqref="DH57">
    <cfRule type="cellIs" dxfId="18810" priority="24175" operator="greaterThan">
      <formula>0</formula>
    </cfRule>
  </conditionalFormatting>
  <conditionalFormatting sqref="DH57">
    <cfRule type="cellIs" dxfId="18809" priority="24174" operator="greaterThan">
      <formula>0</formula>
    </cfRule>
  </conditionalFormatting>
  <conditionalFormatting sqref="DH70">
    <cfRule type="cellIs" dxfId="18808" priority="24159" operator="greaterThan">
      <formula>0</formula>
    </cfRule>
  </conditionalFormatting>
  <conditionalFormatting sqref="DH70">
    <cfRule type="cellIs" dxfId="18807" priority="24158" operator="greaterThan">
      <formula>0</formula>
    </cfRule>
  </conditionalFormatting>
  <conditionalFormatting sqref="DH12">
    <cfRule type="cellIs" dxfId="18806" priority="24171" operator="greaterThan">
      <formula>0</formula>
    </cfRule>
  </conditionalFormatting>
  <conditionalFormatting sqref="DH12">
    <cfRule type="cellIs" dxfId="18805" priority="24170" operator="greaterThan">
      <formula>0</formula>
    </cfRule>
  </conditionalFormatting>
  <conditionalFormatting sqref="DH25 DH27">
    <cfRule type="cellIs" dxfId="18804" priority="24169" operator="greaterThan">
      <formula>0</formula>
    </cfRule>
  </conditionalFormatting>
  <conditionalFormatting sqref="DH25 DH27">
    <cfRule type="cellIs" dxfId="18803" priority="24168" operator="greaterThan">
      <formula>0</formula>
    </cfRule>
  </conditionalFormatting>
  <conditionalFormatting sqref="DH44">
    <cfRule type="cellIs" dxfId="18802" priority="24167" operator="greaterThan">
      <formula>0</formula>
    </cfRule>
  </conditionalFormatting>
  <conditionalFormatting sqref="DH44">
    <cfRule type="cellIs" dxfId="18801" priority="24166" operator="greaterThan">
      <formula>0</formula>
    </cfRule>
  </conditionalFormatting>
  <conditionalFormatting sqref="DH48">
    <cfRule type="cellIs" dxfId="18800" priority="24165" operator="greaterThan">
      <formula>0</formula>
    </cfRule>
  </conditionalFormatting>
  <conditionalFormatting sqref="DH40">
    <cfRule type="cellIs" dxfId="18799" priority="24162" operator="greaterThan">
      <formula>0</formula>
    </cfRule>
  </conditionalFormatting>
  <conditionalFormatting sqref="DH38">
    <cfRule type="cellIs" dxfId="18798" priority="24161" operator="greaterThan">
      <formula>0</formula>
    </cfRule>
  </conditionalFormatting>
  <conditionalFormatting sqref="DH38">
    <cfRule type="cellIs" dxfId="18797" priority="24160" operator="greaterThan">
      <formula>0</formula>
    </cfRule>
  </conditionalFormatting>
  <conditionalFormatting sqref="DH87">
    <cfRule type="cellIs" dxfId="18796" priority="24156" operator="greaterThan">
      <formula>0</formula>
    </cfRule>
  </conditionalFormatting>
  <conditionalFormatting sqref="DH87">
    <cfRule type="cellIs" dxfId="18795" priority="24157" operator="greaterThan">
      <formula>0</formula>
    </cfRule>
  </conditionalFormatting>
  <conditionalFormatting sqref="DH27">
    <cfRule type="cellIs" dxfId="18794" priority="24155" operator="greaterThan">
      <formula>0</formula>
    </cfRule>
  </conditionalFormatting>
  <conditionalFormatting sqref="DH27">
    <cfRule type="cellIs" dxfId="18793" priority="24154" operator="greaterThan">
      <formula>0</formula>
    </cfRule>
  </conditionalFormatting>
  <conditionalFormatting sqref="DH113">
    <cfRule type="cellIs" dxfId="18792" priority="24153" operator="greaterThan">
      <formula>0</formula>
    </cfRule>
  </conditionalFormatting>
  <conditionalFormatting sqref="DH113">
    <cfRule type="cellIs" dxfId="18791" priority="24152" operator="greaterThan">
      <formula>0</formula>
    </cfRule>
  </conditionalFormatting>
  <conditionalFormatting sqref="DH112">
    <cfRule type="cellIs" dxfId="18790" priority="24151" operator="greaterThan">
      <formula>0</formula>
    </cfRule>
  </conditionalFormatting>
  <conditionalFormatting sqref="DH112">
    <cfRule type="cellIs" dxfId="18789" priority="24150" operator="greaterThan">
      <formula>0</formula>
    </cfRule>
  </conditionalFormatting>
  <conditionalFormatting sqref="DH112">
    <cfRule type="cellIs" dxfId="18788" priority="24149" operator="lessThan">
      <formula>0</formula>
    </cfRule>
  </conditionalFormatting>
  <conditionalFormatting sqref="DH116">
    <cfRule type="cellIs" dxfId="18787" priority="24148" operator="greaterThan">
      <formula>0</formula>
    </cfRule>
  </conditionalFormatting>
  <conditionalFormatting sqref="DH116">
    <cfRule type="cellIs" dxfId="18786" priority="24147" operator="greaterThan">
      <formula>0</formula>
    </cfRule>
  </conditionalFormatting>
  <conditionalFormatting sqref="DH115">
    <cfRule type="cellIs" dxfId="18785" priority="24146" operator="greaterThan">
      <formula>0</formula>
    </cfRule>
  </conditionalFormatting>
  <conditionalFormatting sqref="DH115">
    <cfRule type="cellIs" dxfId="18784" priority="24145" operator="greaterThan">
      <formula>0</formula>
    </cfRule>
  </conditionalFormatting>
  <conditionalFormatting sqref="DH115">
    <cfRule type="cellIs" dxfId="18783" priority="24144" operator="lessThan">
      <formula>0</formula>
    </cfRule>
  </conditionalFormatting>
  <conditionalFormatting sqref="DH14">
    <cfRule type="cellIs" dxfId="18782" priority="24143" operator="greaterThan">
      <formula>0</formula>
    </cfRule>
  </conditionalFormatting>
  <conditionalFormatting sqref="DH14">
    <cfRule type="cellIs" dxfId="18781" priority="24142" operator="greaterThan">
      <formula>0</formula>
    </cfRule>
  </conditionalFormatting>
  <conditionalFormatting sqref="DH16">
    <cfRule type="cellIs" dxfId="18780" priority="24141" operator="greaterThan">
      <formula>0</formula>
    </cfRule>
  </conditionalFormatting>
  <conditionalFormatting sqref="DH16">
    <cfRule type="cellIs" dxfId="18779" priority="24140" operator="greaterThan">
      <formula>0</formula>
    </cfRule>
  </conditionalFormatting>
  <conditionalFormatting sqref="DH42">
    <cfRule type="cellIs" dxfId="18778" priority="24137" operator="greaterThan">
      <formula>0</formula>
    </cfRule>
  </conditionalFormatting>
  <conditionalFormatting sqref="DH42">
    <cfRule type="cellIs" dxfId="18777" priority="24136" operator="greaterThan">
      <formula>0</formula>
    </cfRule>
  </conditionalFormatting>
  <conditionalFormatting sqref="DH18 DH21">
    <cfRule type="cellIs" dxfId="18776" priority="24139" operator="greaterThan">
      <formula>0</formula>
    </cfRule>
  </conditionalFormatting>
  <conditionalFormatting sqref="DH18 DH21">
    <cfRule type="cellIs" dxfId="18775" priority="24138" operator="greaterThan">
      <formula>0</formula>
    </cfRule>
  </conditionalFormatting>
  <conditionalFormatting sqref="DH46">
    <cfRule type="cellIs" dxfId="18774" priority="24135" operator="greaterThan">
      <formula>0</formula>
    </cfRule>
  </conditionalFormatting>
  <conditionalFormatting sqref="DH46">
    <cfRule type="cellIs" dxfId="18773" priority="24134" operator="greaterThan">
      <formula>0</formula>
    </cfRule>
  </conditionalFormatting>
  <conditionalFormatting sqref="DH36">
    <cfRule type="cellIs" dxfId="18772" priority="24133" operator="greaterThan">
      <formula>0</formula>
    </cfRule>
  </conditionalFormatting>
  <conditionalFormatting sqref="DH36">
    <cfRule type="cellIs" dxfId="18771" priority="24132" operator="greaterThan">
      <formula>0</formula>
    </cfRule>
  </conditionalFormatting>
  <conditionalFormatting sqref="DH36">
    <cfRule type="cellIs" dxfId="18770" priority="24131" operator="greaterThan">
      <formula>0</formula>
    </cfRule>
  </conditionalFormatting>
  <conditionalFormatting sqref="DH36">
    <cfRule type="cellIs" dxfId="18769" priority="24130" operator="greaterThan">
      <formula>0</formula>
    </cfRule>
  </conditionalFormatting>
  <conditionalFormatting sqref="DI10">
    <cfRule type="cellIs" dxfId="18768" priority="24127" operator="greaterThan">
      <formula>0</formula>
    </cfRule>
  </conditionalFormatting>
  <conditionalFormatting sqref="DI23">
    <cfRule type="cellIs" dxfId="18767" priority="24126" operator="greaterThan">
      <formula>0</formula>
    </cfRule>
  </conditionalFormatting>
  <conditionalFormatting sqref="DI70">
    <cfRule type="cellIs" dxfId="18766" priority="24124" operator="greaterThan">
      <formula>0</formula>
    </cfRule>
  </conditionalFormatting>
  <conditionalFormatting sqref="DI79">
    <cfRule type="cellIs" dxfId="18765" priority="24123" operator="greaterThan">
      <formula>0</formula>
    </cfRule>
  </conditionalFormatting>
  <conditionalFormatting sqref="DI129">
    <cfRule type="cellIs" dxfId="18764" priority="24114" operator="greaterThan">
      <formula>0</formula>
    </cfRule>
  </conditionalFormatting>
  <conditionalFormatting sqref="DI143">
    <cfRule type="cellIs" dxfId="18763" priority="24121" operator="greaterThan">
      <formula>0</formula>
    </cfRule>
  </conditionalFormatting>
  <conditionalFormatting sqref="DI110">
    <cfRule type="cellIs" dxfId="18762" priority="24116" operator="greaterThan">
      <formula>0</formula>
    </cfRule>
  </conditionalFormatting>
  <conditionalFormatting sqref="DI160">
    <cfRule type="cellIs" dxfId="18761" priority="24119" operator="greaterThan">
      <formula>0</formula>
    </cfRule>
  </conditionalFormatting>
  <conditionalFormatting sqref="DI34">
    <cfRule type="cellIs" dxfId="18760" priority="24125" operator="greaterThan">
      <formula>0</formula>
    </cfRule>
  </conditionalFormatting>
  <conditionalFormatting sqref="DI137">
    <cfRule type="cellIs" dxfId="18759" priority="24113" operator="greaterThan">
      <formula>0</formula>
    </cfRule>
  </conditionalFormatting>
  <conditionalFormatting sqref="DI87">
    <cfRule type="cellIs" dxfId="18758" priority="24122" operator="greaterThan">
      <formula>0</formula>
    </cfRule>
  </conditionalFormatting>
  <conditionalFormatting sqref="DI152">
    <cfRule type="cellIs" dxfId="18757" priority="24120" operator="greaterThan">
      <formula>0</formula>
    </cfRule>
  </conditionalFormatting>
  <conditionalFormatting sqref="DI93">
    <cfRule type="cellIs" dxfId="18756" priority="24118" operator="greaterThan">
      <formula>0</formula>
    </cfRule>
  </conditionalFormatting>
  <conditionalFormatting sqref="DI102">
    <cfRule type="cellIs" dxfId="18755" priority="24117" operator="greaterThan">
      <formula>0</formula>
    </cfRule>
  </conditionalFormatting>
  <conditionalFormatting sqref="DI120">
    <cfRule type="cellIs" dxfId="18754" priority="24115" operator="greaterThan">
      <formula>0</formula>
    </cfRule>
  </conditionalFormatting>
  <conditionalFormatting sqref="DI51">
    <cfRule type="cellIs" dxfId="18753" priority="24112" operator="greaterThan">
      <formula>0</formula>
    </cfRule>
  </conditionalFormatting>
  <conditionalFormatting sqref="DI64">
    <cfRule type="cellIs" dxfId="18752" priority="24110" operator="greaterThan">
      <formula>0</formula>
    </cfRule>
  </conditionalFormatting>
  <conditionalFormatting sqref="DI57">
    <cfRule type="cellIs" dxfId="18751" priority="24111" operator="greaterThan">
      <formula>0</formula>
    </cfRule>
  </conditionalFormatting>
  <conditionalFormatting sqref="DI25 DI27">
    <cfRule type="cellIs" dxfId="18750" priority="24108" operator="greaterThan">
      <formula>0</formula>
    </cfRule>
  </conditionalFormatting>
  <conditionalFormatting sqref="DI12">
    <cfRule type="cellIs" dxfId="18749" priority="24109" operator="greaterThan">
      <formula>0</formula>
    </cfRule>
  </conditionalFormatting>
  <conditionalFormatting sqref="DI44">
    <cfRule type="cellIs" dxfId="18748" priority="24107" operator="greaterThan">
      <formula>0</formula>
    </cfRule>
  </conditionalFormatting>
  <conditionalFormatting sqref="DI48">
    <cfRule type="cellIs" dxfId="18747" priority="24106" operator="greaterThan">
      <formula>0</formula>
    </cfRule>
  </conditionalFormatting>
  <conditionalFormatting sqref="DI40">
    <cfRule type="cellIs" dxfId="18746" priority="24105" operator="greaterThan">
      <formula>0</formula>
    </cfRule>
  </conditionalFormatting>
  <conditionalFormatting sqref="DI38">
    <cfRule type="cellIs" dxfId="18745" priority="24104" operator="greaterThan">
      <formula>0</formula>
    </cfRule>
  </conditionalFormatting>
  <conditionalFormatting sqref="DI27">
    <cfRule type="cellIs" dxfId="18744" priority="24103" operator="greaterThan">
      <formula>0</formula>
    </cfRule>
  </conditionalFormatting>
  <conditionalFormatting sqref="DI113">
    <cfRule type="cellIs" dxfId="18743" priority="24102" operator="greaterThan">
      <formula>0</formula>
    </cfRule>
  </conditionalFormatting>
  <conditionalFormatting sqref="DI112">
    <cfRule type="cellIs" dxfId="18742" priority="24101" operator="greaterThan">
      <formula>0</formula>
    </cfRule>
  </conditionalFormatting>
  <conditionalFormatting sqref="DI112">
    <cfRule type="cellIs" dxfId="18741" priority="24100" operator="lessThan">
      <formula>0</formula>
    </cfRule>
  </conditionalFormatting>
  <conditionalFormatting sqref="DI116">
    <cfRule type="cellIs" dxfId="18740" priority="24099" operator="greaterThan">
      <formula>0</formula>
    </cfRule>
  </conditionalFormatting>
  <conditionalFormatting sqref="DI115">
    <cfRule type="cellIs" dxfId="18739" priority="24098" operator="greaterThan">
      <formula>0</formula>
    </cfRule>
  </conditionalFormatting>
  <conditionalFormatting sqref="DI115">
    <cfRule type="cellIs" dxfId="18738" priority="24097" operator="lessThan">
      <formula>0</formula>
    </cfRule>
  </conditionalFormatting>
  <conditionalFormatting sqref="DI14">
    <cfRule type="cellIs" dxfId="18737" priority="24096" operator="greaterThan">
      <formula>0</formula>
    </cfRule>
  </conditionalFormatting>
  <conditionalFormatting sqref="DI16">
    <cfRule type="cellIs" dxfId="18736" priority="24095" operator="greaterThan">
      <formula>0</formula>
    </cfRule>
  </conditionalFormatting>
  <conditionalFormatting sqref="DI42">
    <cfRule type="cellIs" dxfId="18735" priority="24093" operator="greaterThan">
      <formula>0</formula>
    </cfRule>
  </conditionalFormatting>
  <conditionalFormatting sqref="DI18 DI21">
    <cfRule type="cellIs" dxfId="18734" priority="24094" operator="greaterThan">
      <formula>0</formula>
    </cfRule>
  </conditionalFormatting>
  <conditionalFormatting sqref="DI46">
    <cfRule type="cellIs" dxfId="18733" priority="24092" operator="greaterThan">
      <formula>0</formula>
    </cfRule>
  </conditionalFormatting>
  <conditionalFormatting sqref="DI36">
    <cfRule type="cellIs" dxfId="18732" priority="24091" operator="greaterThan">
      <formula>0</formula>
    </cfRule>
  </conditionalFormatting>
  <conditionalFormatting sqref="DI79">
    <cfRule type="cellIs" dxfId="18731" priority="24083" operator="greaterThan">
      <formula>0</formula>
    </cfRule>
  </conditionalFormatting>
  <conditionalFormatting sqref="DI10">
    <cfRule type="cellIs" dxfId="18730" priority="24090" operator="greaterThan">
      <formula>0</formula>
    </cfRule>
  </conditionalFormatting>
  <conditionalFormatting sqref="DI23">
    <cfRule type="cellIs" dxfId="18729" priority="24089" operator="greaterThan">
      <formula>0</formula>
    </cfRule>
  </conditionalFormatting>
  <conditionalFormatting sqref="DI10">
    <cfRule type="cellIs" dxfId="18728" priority="24088" operator="greaterThan">
      <formula>0</formula>
    </cfRule>
  </conditionalFormatting>
  <conditionalFormatting sqref="DI23">
    <cfRule type="cellIs" dxfId="18727" priority="24087" operator="greaterThan">
      <formula>0</formula>
    </cfRule>
  </conditionalFormatting>
  <conditionalFormatting sqref="DI129">
    <cfRule type="cellIs" dxfId="18726" priority="24067" operator="greaterThan">
      <formula>0</formula>
    </cfRule>
  </conditionalFormatting>
  <conditionalFormatting sqref="DI143">
    <cfRule type="cellIs" dxfId="18725" priority="24080" operator="greaterThan">
      <formula>0</formula>
    </cfRule>
  </conditionalFormatting>
  <conditionalFormatting sqref="DI110">
    <cfRule type="cellIs" dxfId="18724" priority="24071" operator="greaterThan">
      <formula>0</formula>
    </cfRule>
  </conditionalFormatting>
  <conditionalFormatting sqref="DI160">
    <cfRule type="cellIs" dxfId="18723" priority="24077" operator="greaterThan">
      <formula>0</formula>
    </cfRule>
  </conditionalFormatting>
  <conditionalFormatting sqref="DI143">
    <cfRule type="cellIs" dxfId="18722" priority="24082" operator="greaterThan">
      <formula>0</formula>
    </cfRule>
  </conditionalFormatting>
  <conditionalFormatting sqref="DI160">
    <cfRule type="cellIs" dxfId="18721" priority="24078" operator="greaterThan">
      <formula>0</formula>
    </cfRule>
  </conditionalFormatting>
  <conditionalFormatting sqref="DI79">
    <cfRule type="cellIs" dxfId="18720" priority="24084" operator="greaterThan">
      <formula>0</formula>
    </cfRule>
  </conditionalFormatting>
  <conditionalFormatting sqref="DI34">
    <cfRule type="cellIs" dxfId="18719" priority="24086" operator="greaterThan">
      <formula>0</formula>
    </cfRule>
  </conditionalFormatting>
  <conditionalFormatting sqref="DI120">
    <cfRule type="cellIs" dxfId="18718" priority="24070" operator="greaterThan">
      <formula>0</formula>
    </cfRule>
  </conditionalFormatting>
  <conditionalFormatting sqref="DI137">
    <cfRule type="cellIs" dxfId="18717" priority="24066" operator="greaterThan">
      <formula>0</formula>
    </cfRule>
  </conditionalFormatting>
  <conditionalFormatting sqref="DI34">
    <cfRule type="cellIs" dxfId="18716" priority="24085" operator="greaterThan">
      <formula>0</formula>
    </cfRule>
  </conditionalFormatting>
  <conditionalFormatting sqref="DI137">
    <cfRule type="cellIs" dxfId="18715" priority="24065" operator="greaterThan">
      <formula>0</formula>
    </cfRule>
  </conditionalFormatting>
  <conditionalFormatting sqref="DI110">
    <cfRule type="cellIs" dxfId="18714" priority="24072" operator="greaterThan">
      <formula>0</formula>
    </cfRule>
  </conditionalFormatting>
  <conditionalFormatting sqref="DI51">
    <cfRule type="cellIs" dxfId="18713" priority="24064" operator="greaterThan">
      <formula>0</formula>
    </cfRule>
  </conditionalFormatting>
  <conditionalFormatting sqref="DI152">
    <cfRule type="cellIs" dxfId="18712" priority="24081" operator="greaterThan">
      <formula>0</formula>
    </cfRule>
  </conditionalFormatting>
  <conditionalFormatting sqref="DI51">
    <cfRule type="cellIs" dxfId="18711" priority="24063" operator="greaterThan">
      <formula>0</formula>
    </cfRule>
  </conditionalFormatting>
  <conditionalFormatting sqref="DI152">
    <cfRule type="cellIs" dxfId="18710" priority="24079" operator="greaterThan">
      <formula>0</formula>
    </cfRule>
  </conditionalFormatting>
  <conditionalFormatting sqref="DI93">
    <cfRule type="cellIs" dxfId="18709" priority="24076" operator="greaterThan">
      <formula>0</formula>
    </cfRule>
  </conditionalFormatting>
  <conditionalFormatting sqref="DI102">
    <cfRule type="cellIs" dxfId="18708" priority="24075" operator="greaterThan">
      <formula>0</formula>
    </cfRule>
  </conditionalFormatting>
  <conditionalFormatting sqref="DI93">
    <cfRule type="cellIs" dxfId="18707" priority="24074" operator="greaterThan">
      <formula>0</formula>
    </cfRule>
  </conditionalFormatting>
  <conditionalFormatting sqref="DI102">
    <cfRule type="cellIs" dxfId="18706" priority="24073" operator="greaterThan">
      <formula>0</formula>
    </cfRule>
  </conditionalFormatting>
  <conditionalFormatting sqref="DI129">
    <cfRule type="cellIs" dxfId="18705" priority="24069" operator="greaterThan">
      <formula>0</formula>
    </cfRule>
  </conditionalFormatting>
  <conditionalFormatting sqref="DI120">
    <cfRule type="cellIs" dxfId="18704" priority="24068" operator="greaterThan">
      <formula>0</formula>
    </cfRule>
  </conditionalFormatting>
  <conditionalFormatting sqref="DI48">
    <cfRule type="cellIs" dxfId="18703" priority="24051" operator="greaterThan">
      <formula>0</formula>
    </cfRule>
  </conditionalFormatting>
  <conditionalFormatting sqref="DI40">
    <cfRule type="cellIs" dxfId="18702" priority="24050" operator="greaterThan">
      <formula>0</formula>
    </cfRule>
  </conditionalFormatting>
  <conditionalFormatting sqref="DI64">
    <cfRule type="cellIs" dxfId="18701" priority="24060" operator="greaterThan">
      <formula>0</formula>
    </cfRule>
  </conditionalFormatting>
  <conditionalFormatting sqref="DI64">
    <cfRule type="cellIs" dxfId="18700" priority="24059" operator="greaterThan">
      <formula>0</formula>
    </cfRule>
  </conditionalFormatting>
  <conditionalFormatting sqref="DI57">
    <cfRule type="cellIs" dxfId="18699" priority="24062" operator="greaterThan">
      <formula>0</formula>
    </cfRule>
  </conditionalFormatting>
  <conditionalFormatting sqref="DI57">
    <cfRule type="cellIs" dxfId="18698" priority="24061" operator="greaterThan">
      <formula>0</formula>
    </cfRule>
  </conditionalFormatting>
  <conditionalFormatting sqref="DI70">
    <cfRule type="cellIs" dxfId="18697" priority="24046" operator="greaterThan">
      <formula>0</formula>
    </cfRule>
  </conditionalFormatting>
  <conditionalFormatting sqref="DI70">
    <cfRule type="cellIs" dxfId="18696" priority="24045" operator="greaterThan">
      <formula>0</formula>
    </cfRule>
  </conditionalFormatting>
  <conditionalFormatting sqref="DI12">
    <cfRule type="cellIs" dxfId="18695" priority="24058" operator="greaterThan">
      <formula>0</formula>
    </cfRule>
  </conditionalFormatting>
  <conditionalFormatting sqref="DI12">
    <cfRule type="cellIs" dxfId="18694" priority="24057" operator="greaterThan">
      <formula>0</formula>
    </cfRule>
  </conditionalFormatting>
  <conditionalFormatting sqref="DI25 DI27">
    <cfRule type="cellIs" dxfId="18693" priority="24056" operator="greaterThan">
      <formula>0</formula>
    </cfRule>
  </conditionalFormatting>
  <conditionalFormatting sqref="DI25 DI27">
    <cfRule type="cellIs" dxfId="18692" priority="24055" operator="greaterThan">
      <formula>0</formula>
    </cfRule>
  </conditionalFormatting>
  <conditionalFormatting sqref="DI44">
    <cfRule type="cellIs" dxfId="18691" priority="24054" operator="greaterThan">
      <formula>0</formula>
    </cfRule>
  </conditionalFormatting>
  <conditionalFormatting sqref="DI44">
    <cfRule type="cellIs" dxfId="18690" priority="24053" operator="greaterThan">
      <formula>0</formula>
    </cfRule>
  </conditionalFormatting>
  <conditionalFormatting sqref="DI48">
    <cfRule type="cellIs" dxfId="18689" priority="24052" operator="greaterThan">
      <formula>0</formula>
    </cfRule>
  </conditionalFormatting>
  <conditionalFormatting sqref="DI40">
    <cfRule type="cellIs" dxfId="18688" priority="24049" operator="greaterThan">
      <formula>0</formula>
    </cfRule>
  </conditionalFormatting>
  <conditionalFormatting sqref="DI38">
    <cfRule type="cellIs" dxfId="18687" priority="24048" operator="greaterThan">
      <formula>0</formula>
    </cfRule>
  </conditionalFormatting>
  <conditionalFormatting sqref="DI38">
    <cfRule type="cellIs" dxfId="18686" priority="24047" operator="greaterThan">
      <formula>0</formula>
    </cfRule>
  </conditionalFormatting>
  <conditionalFormatting sqref="DI87">
    <cfRule type="cellIs" dxfId="18685" priority="24043" operator="greaterThan">
      <formula>0</formula>
    </cfRule>
  </conditionalFormatting>
  <conditionalFormatting sqref="DI87">
    <cfRule type="cellIs" dxfId="18684" priority="24044" operator="greaterThan">
      <formula>0</formula>
    </cfRule>
  </conditionalFormatting>
  <conditionalFormatting sqref="DI27">
    <cfRule type="cellIs" dxfId="18683" priority="24042" operator="greaterThan">
      <formula>0</formula>
    </cfRule>
  </conditionalFormatting>
  <conditionalFormatting sqref="DI27">
    <cfRule type="cellIs" dxfId="18682" priority="24041" operator="greaterThan">
      <formula>0</formula>
    </cfRule>
  </conditionalFormatting>
  <conditionalFormatting sqref="DI113">
    <cfRule type="cellIs" dxfId="18681" priority="24040" operator="greaterThan">
      <formula>0</formula>
    </cfRule>
  </conditionalFormatting>
  <conditionalFormatting sqref="DI113">
    <cfRule type="cellIs" dxfId="18680" priority="24039" operator="greaterThan">
      <formula>0</formula>
    </cfRule>
  </conditionalFormatting>
  <conditionalFormatting sqref="DI112">
    <cfRule type="cellIs" dxfId="18679" priority="24038" operator="greaterThan">
      <formula>0</formula>
    </cfRule>
  </conditionalFormatting>
  <conditionalFormatting sqref="DI112">
    <cfRule type="cellIs" dxfId="18678" priority="24037" operator="greaterThan">
      <formula>0</formula>
    </cfRule>
  </conditionalFormatting>
  <conditionalFormatting sqref="DI112">
    <cfRule type="cellIs" dxfId="18677" priority="24036" operator="lessThan">
      <formula>0</formula>
    </cfRule>
  </conditionalFormatting>
  <conditionalFormatting sqref="DI116">
    <cfRule type="cellIs" dxfId="18676" priority="24035" operator="greaterThan">
      <formula>0</formula>
    </cfRule>
  </conditionalFormatting>
  <conditionalFormatting sqref="DI116">
    <cfRule type="cellIs" dxfId="18675" priority="24034" operator="greaterThan">
      <formula>0</formula>
    </cfRule>
  </conditionalFormatting>
  <conditionalFormatting sqref="DI115">
    <cfRule type="cellIs" dxfId="18674" priority="24033" operator="greaterThan">
      <formula>0</formula>
    </cfRule>
  </conditionalFormatting>
  <conditionalFormatting sqref="DI115">
    <cfRule type="cellIs" dxfId="18673" priority="24032" operator="greaterThan">
      <formula>0</formula>
    </cfRule>
  </conditionalFormatting>
  <conditionalFormatting sqref="DI115">
    <cfRule type="cellIs" dxfId="18672" priority="24031" operator="lessThan">
      <formula>0</formula>
    </cfRule>
  </conditionalFormatting>
  <conditionalFormatting sqref="DI14">
    <cfRule type="cellIs" dxfId="18671" priority="24030" operator="greaterThan">
      <formula>0</formula>
    </cfRule>
  </conditionalFormatting>
  <conditionalFormatting sqref="DI14">
    <cfRule type="cellIs" dxfId="18670" priority="24029" operator="greaterThan">
      <formula>0</formula>
    </cfRule>
  </conditionalFormatting>
  <conditionalFormatting sqref="DI16">
    <cfRule type="cellIs" dxfId="18669" priority="24028" operator="greaterThan">
      <formula>0</formula>
    </cfRule>
  </conditionalFormatting>
  <conditionalFormatting sqref="DI16">
    <cfRule type="cellIs" dxfId="18668" priority="24027" operator="greaterThan">
      <formula>0</formula>
    </cfRule>
  </conditionalFormatting>
  <conditionalFormatting sqref="DI42">
    <cfRule type="cellIs" dxfId="18667" priority="24024" operator="greaterThan">
      <formula>0</formula>
    </cfRule>
  </conditionalFormatting>
  <conditionalFormatting sqref="DI42">
    <cfRule type="cellIs" dxfId="18666" priority="24023" operator="greaterThan">
      <formula>0</formula>
    </cfRule>
  </conditionalFormatting>
  <conditionalFormatting sqref="DI18 DI21">
    <cfRule type="cellIs" dxfId="18665" priority="24026" operator="greaterThan">
      <formula>0</formula>
    </cfRule>
  </conditionalFormatting>
  <conditionalFormatting sqref="DI18 DI21">
    <cfRule type="cellIs" dxfId="18664" priority="24025" operator="greaterThan">
      <formula>0</formula>
    </cfRule>
  </conditionalFormatting>
  <conditionalFormatting sqref="DI46">
    <cfRule type="cellIs" dxfId="18663" priority="24022" operator="greaterThan">
      <formula>0</formula>
    </cfRule>
  </conditionalFormatting>
  <conditionalFormatting sqref="DI46">
    <cfRule type="cellIs" dxfId="18662" priority="24021" operator="greaterThan">
      <formula>0</formula>
    </cfRule>
  </conditionalFormatting>
  <conditionalFormatting sqref="DI79">
    <cfRule type="cellIs" dxfId="18661" priority="24013" operator="greaterThan">
      <formula>0</formula>
    </cfRule>
  </conditionalFormatting>
  <conditionalFormatting sqref="DI10">
    <cfRule type="cellIs" dxfId="18660" priority="24020" operator="greaterThan">
      <formula>0</formula>
    </cfRule>
  </conditionalFormatting>
  <conditionalFormatting sqref="DI23">
    <cfRule type="cellIs" dxfId="18659" priority="24019" operator="greaterThan">
      <formula>0</formula>
    </cfRule>
  </conditionalFormatting>
  <conditionalFormatting sqref="DI10">
    <cfRule type="cellIs" dxfId="18658" priority="24018" operator="greaterThan">
      <formula>0</formula>
    </cfRule>
  </conditionalFormatting>
  <conditionalFormatting sqref="DI23">
    <cfRule type="cellIs" dxfId="18657" priority="24017" operator="greaterThan">
      <formula>0</formula>
    </cfRule>
  </conditionalFormatting>
  <conditionalFormatting sqref="DI129">
    <cfRule type="cellIs" dxfId="18656" priority="23997" operator="greaterThan">
      <formula>0</formula>
    </cfRule>
  </conditionalFormatting>
  <conditionalFormatting sqref="DI143">
    <cfRule type="cellIs" dxfId="18655" priority="24010" operator="greaterThan">
      <formula>0</formula>
    </cfRule>
  </conditionalFormatting>
  <conditionalFormatting sqref="DI110">
    <cfRule type="cellIs" dxfId="18654" priority="24001" operator="greaterThan">
      <formula>0</formula>
    </cfRule>
  </conditionalFormatting>
  <conditionalFormatting sqref="DI160">
    <cfRule type="cellIs" dxfId="18653" priority="24007" operator="greaterThan">
      <formula>0</formula>
    </cfRule>
  </conditionalFormatting>
  <conditionalFormatting sqref="DI143">
    <cfRule type="cellIs" dxfId="18652" priority="24012" operator="greaterThan">
      <formula>0</formula>
    </cfRule>
  </conditionalFormatting>
  <conditionalFormatting sqref="DI160">
    <cfRule type="cellIs" dxfId="18651" priority="24008" operator="greaterThan">
      <formula>0</formula>
    </cfRule>
  </conditionalFormatting>
  <conditionalFormatting sqref="DI79">
    <cfRule type="cellIs" dxfId="18650" priority="24014" operator="greaterThan">
      <formula>0</formula>
    </cfRule>
  </conditionalFormatting>
  <conditionalFormatting sqref="DI34">
    <cfRule type="cellIs" dxfId="18649" priority="24016" operator="greaterThan">
      <formula>0</formula>
    </cfRule>
  </conditionalFormatting>
  <conditionalFormatting sqref="DI120">
    <cfRule type="cellIs" dxfId="18648" priority="24000" operator="greaterThan">
      <formula>0</formula>
    </cfRule>
  </conditionalFormatting>
  <conditionalFormatting sqref="DI137">
    <cfRule type="cellIs" dxfId="18647" priority="23996" operator="greaterThan">
      <formula>0</formula>
    </cfRule>
  </conditionalFormatting>
  <conditionalFormatting sqref="DI34">
    <cfRule type="cellIs" dxfId="18646" priority="24015" operator="greaterThan">
      <formula>0</formula>
    </cfRule>
  </conditionalFormatting>
  <conditionalFormatting sqref="DI137">
    <cfRule type="cellIs" dxfId="18645" priority="23995" operator="greaterThan">
      <formula>0</formula>
    </cfRule>
  </conditionalFormatting>
  <conditionalFormatting sqref="DI110">
    <cfRule type="cellIs" dxfId="18644" priority="24002" operator="greaterThan">
      <formula>0</formula>
    </cfRule>
  </conditionalFormatting>
  <conditionalFormatting sqref="DI51">
    <cfRule type="cellIs" dxfId="18643" priority="23994" operator="greaterThan">
      <formula>0</formula>
    </cfRule>
  </conditionalFormatting>
  <conditionalFormatting sqref="DI152">
    <cfRule type="cellIs" dxfId="18642" priority="24011" operator="greaterThan">
      <formula>0</formula>
    </cfRule>
  </conditionalFormatting>
  <conditionalFormatting sqref="DI51">
    <cfRule type="cellIs" dxfId="18641" priority="23993" operator="greaterThan">
      <formula>0</formula>
    </cfRule>
  </conditionalFormatting>
  <conditionalFormatting sqref="DI152">
    <cfRule type="cellIs" dxfId="18640" priority="24009" operator="greaterThan">
      <formula>0</formula>
    </cfRule>
  </conditionalFormatting>
  <conditionalFormatting sqref="DI93">
    <cfRule type="cellIs" dxfId="18639" priority="24006" operator="greaterThan">
      <formula>0</formula>
    </cfRule>
  </conditionalFormatting>
  <conditionalFormatting sqref="DI102">
    <cfRule type="cellIs" dxfId="18638" priority="24005" operator="greaterThan">
      <formula>0</formula>
    </cfRule>
  </conditionalFormatting>
  <conditionalFormatting sqref="DI93">
    <cfRule type="cellIs" dxfId="18637" priority="24004" operator="greaterThan">
      <formula>0</formula>
    </cfRule>
  </conditionalFormatting>
  <conditionalFormatting sqref="DI102">
    <cfRule type="cellIs" dxfId="18636" priority="24003" operator="greaterThan">
      <formula>0</formula>
    </cfRule>
  </conditionalFormatting>
  <conditionalFormatting sqref="DI129">
    <cfRule type="cellIs" dxfId="18635" priority="23999" operator="greaterThan">
      <formula>0</formula>
    </cfRule>
  </conditionalFormatting>
  <conditionalFormatting sqref="DI120">
    <cfRule type="cellIs" dxfId="18634" priority="23998" operator="greaterThan">
      <formula>0</formula>
    </cfRule>
  </conditionalFormatting>
  <conditionalFormatting sqref="DI48">
    <cfRule type="cellIs" dxfId="18633" priority="23981" operator="greaterThan">
      <formula>0</formula>
    </cfRule>
  </conditionalFormatting>
  <conditionalFormatting sqref="DI40">
    <cfRule type="cellIs" dxfId="18632" priority="23980" operator="greaterThan">
      <formula>0</formula>
    </cfRule>
  </conditionalFormatting>
  <conditionalFormatting sqref="DI64">
    <cfRule type="cellIs" dxfId="18631" priority="23990" operator="greaterThan">
      <formula>0</formula>
    </cfRule>
  </conditionalFormatting>
  <conditionalFormatting sqref="DI64">
    <cfRule type="cellIs" dxfId="18630" priority="23989" operator="greaterThan">
      <formula>0</formula>
    </cfRule>
  </conditionalFormatting>
  <conditionalFormatting sqref="DI57">
    <cfRule type="cellIs" dxfId="18629" priority="23992" operator="greaterThan">
      <formula>0</formula>
    </cfRule>
  </conditionalFormatting>
  <conditionalFormatting sqref="DI57">
    <cfRule type="cellIs" dxfId="18628" priority="23991" operator="greaterThan">
      <formula>0</formula>
    </cfRule>
  </conditionalFormatting>
  <conditionalFormatting sqref="DI70">
    <cfRule type="cellIs" dxfId="18627" priority="23976" operator="greaterThan">
      <formula>0</formula>
    </cfRule>
  </conditionalFormatting>
  <conditionalFormatting sqref="DI70">
    <cfRule type="cellIs" dxfId="18626" priority="23975" operator="greaterThan">
      <formula>0</formula>
    </cfRule>
  </conditionalFormatting>
  <conditionalFormatting sqref="DI12">
    <cfRule type="cellIs" dxfId="18625" priority="23988" operator="greaterThan">
      <formula>0</formula>
    </cfRule>
  </conditionalFormatting>
  <conditionalFormatting sqref="DI12">
    <cfRule type="cellIs" dxfId="18624" priority="23987" operator="greaterThan">
      <formula>0</formula>
    </cfRule>
  </conditionalFormatting>
  <conditionalFormatting sqref="DI25 DI27">
    <cfRule type="cellIs" dxfId="18623" priority="23986" operator="greaterThan">
      <formula>0</formula>
    </cfRule>
  </conditionalFormatting>
  <conditionalFormatting sqref="DI25 DI27">
    <cfRule type="cellIs" dxfId="18622" priority="23985" operator="greaterThan">
      <formula>0</formula>
    </cfRule>
  </conditionalFormatting>
  <conditionalFormatting sqref="DI44">
    <cfRule type="cellIs" dxfId="18621" priority="23984" operator="greaterThan">
      <formula>0</formula>
    </cfRule>
  </conditionalFormatting>
  <conditionalFormatting sqref="DI44">
    <cfRule type="cellIs" dxfId="18620" priority="23983" operator="greaterThan">
      <formula>0</formula>
    </cfRule>
  </conditionalFormatting>
  <conditionalFormatting sqref="DI48">
    <cfRule type="cellIs" dxfId="18619" priority="23982" operator="greaterThan">
      <formula>0</formula>
    </cfRule>
  </conditionalFormatting>
  <conditionalFormatting sqref="DI40">
    <cfRule type="cellIs" dxfId="18618" priority="23979" operator="greaterThan">
      <formula>0</formula>
    </cfRule>
  </conditionalFormatting>
  <conditionalFormatting sqref="DI38">
    <cfRule type="cellIs" dxfId="18617" priority="23978" operator="greaterThan">
      <formula>0</formula>
    </cfRule>
  </conditionalFormatting>
  <conditionalFormatting sqref="DI38">
    <cfRule type="cellIs" dxfId="18616" priority="23977" operator="greaterThan">
      <formula>0</formula>
    </cfRule>
  </conditionalFormatting>
  <conditionalFormatting sqref="DI87">
    <cfRule type="cellIs" dxfId="18615" priority="23973" operator="greaterThan">
      <formula>0</formula>
    </cfRule>
  </conditionalFormatting>
  <conditionalFormatting sqref="DI87">
    <cfRule type="cellIs" dxfId="18614" priority="23974" operator="greaterThan">
      <formula>0</formula>
    </cfRule>
  </conditionalFormatting>
  <conditionalFormatting sqref="DI27">
    <cfRule type="cellIs" dxfId="18613" priority="23972" operator="greaterThan">
      <formula>0</formula>
    </cfRule>
  </conditionalFormatting>
  <conditionalFormatting sqref="DI27">
    <cfRule type="cellIs" dxfId="18612" priority="23971" operator="greaterThan">
      <formula>0</formula>
    </cfRule>
  </conditionalFormatting>
  <conditionalFormatting sqref="DI113">
    <cfRule type="cellIs" dxfId="18611" priority="23970" operator="greaterThan">
      <formula>0</formula>
    </cfRule>
  </conditionalFormatting>
  <conditionalFormatting sqref="DI113">
    <cfRule type="cellIs" dxfId="18610" priority="23969" operator="greaterThan">
      <formula>0</formula>
    </cfRule>
  </conditionalFormatting>
  <conditionalFormatting sqref="DI112">
    <cfRule type="cellIs" dxfId="18609" priority="23968" operator="greaterThan">
      <formula>0</formula>
    </cfRule>
  </conditionalFormatting>
  <conditionalFormatting sqref="DI112">
    <cfRule type="cellIs" dxfId="18608" priority="23967" operator="greaterThan">
      <formula>0</formula>
    </cfRule>
  </conditionalFormatting>
  <conditionalFormatting sqref="DI112">
    <cfRule type="cellIs" dxfId="18607" priority="23966" operator="lessThan">
      <formula>0</formula>
    </cfRule>
  </conditionalFormatting>
  <conditionalFormatting sqref="DI116">
    <cfRule type="cellIs" dxfId="18606" priority="23965" operator="greaterThan">
      <formula>0</formula>
    </cfRule>
  </conditionalFormatting>
  <conditionalFormatting sqref="DI116">
    <cfRule type="cellIs" dxfId="18605" priority="23964" operator="greaterThan">
      <formula>0</formula>
    </cfRule>
  </conditionalFormatting>
  <conditionalFormatting sqref="DI115">
    <cfRule type="cellIs" dxfId="18604" priority="23963" operator="greaterThan">
      <formula>0</formula>
    </cfRule>
  </conditionalFormatting>
  <conditionalFormatting sqref="DI115">
    <cfRule type="cellIs" dxfId="18603" priority="23962" operator="greaterThan">
      <formula>0</formula>
    </cfRule>
  </conditionalFormatting>
  <conditionalFormatting sqref="DI115">
    <cfRule type="cellIs" dxfId="18602" priority="23961" operator="lessThan">
      <formula>0</formula>
    </cfRule>
  </conditionalFormatting>
  <conditionalFormatting sqref="DI14">
    <cfRule type="cellIs" dxfId="18601" priority="23960" operator="greaterThan">
      <formula>0</formula>
    </cfRule>
  </conditionalFormatting>
  <conditionalFormatting sqref="DI14">
    <cfRule type="cellIs" dxfId="18600" priority="23959" operator="greaterThan">
      <formula>0</formula>
    </cfRule>
  </conditionalFormatting>
  <conditionalFormatting sqref="DI16">
    <cfRule type="cellIs" dxfId="18599" priority="23958" operator="greaterThan">
      <formula>0</formula>
    </cfRule>
  </conditionalFormatting>
  <conditionalFormatting sqref="DI16">
    <cfRule type="cellIs" dxfId="18598" priority="23957" operator="greaterThan">
      <formula>0</formula>
    </cfRule>
  </conditionalFormatting>
  <conditionalFormatting sqref="DI42">
    <cfRule type="cellIs" dxfId="18597" priority="23954" operator="greaterThan">
      <formula>0</formula>
    </cfRule>
  </conditionalFormatting>
  <conditionalFormatting sqref="DI42">
    <cfRule type="cellIs" dxfId="18596" priority="23953" operator="greaterThan">
      <formula>0</formula>
    </cfRule>
  </conditionalFormatting>
  <conditionalFormatting sqref="DI18 DI21">
    <cfRule type="cellIs" dxfId="18595" priority="23956" operator="greaterThan">
      <formula>0</formula>
    </cfRule>
  </conditionalFormatting>
  <conditionalFormatting sqref="DI18 DI21">
    <cfRule type="cellIs" dxfId="18594" priority="23955" operator="greaterThan">
      <formula>0</formula>
    </cfRule>
  </conditionalFormatting>
  <conditionalFormatting sqref="DI46">
    <cfRule type="cellIs" dxfId="18593" priority="23952" operator="greaterThan">
      <formula>0</formula>
    </cfRule>
  </conditionalFormatting>
  <conditionalFormatting sqref="DI46">
    <cfRule type="cellIs" dxfId="18592" priority="23951" operator="greaterThan">
      <formula>0</formula>
    </cfRule>
  </conditionalFormatting>
  <conditionalFormatting sqref="DI36">
    <cfRule type="cellIs" dxfId="18591" priority="23950" operator="greaterThan">
      <formula>0</formula>
    </cfRule>
  </conditionalFormatting>
  <conditionalFormatting sqref="DI36">
    <cfRule type="cellIs" dxfId="18590" priority="23949" operator="greaterThan">
      <formula>0</formula>
    </cfRule>
  </conditionalFormatting>
  <conditionalFormatting sqref="DI36">
    <cfRule type="cellIs" dxfId="18589" priority="23948" operator="greaterThan">
      <formula>0</formula>
    </cfRule>
  </conditionalFormatting>
  <conditionalFormatting sqref="DI36">
    <cfRule type="cellIs" dxfId="18588" priority="23947" operator="greaterThan">
      <formula>0</formula>
    </cfRule>
  </conditionalFormatting>
  <conditionalFormatting sqref="DJ10">
    <cfRule type="cellIs" dxfId="18587" priority="23946" operator="greaterThan">
      <formula>0</formula>
    </cfRule>
  </conditionalFormatting>
  <conditionalFormatting sqref="DJ23">
    <cfRule type="cellIs" dxfId="18586" priority="23945" operator="greaterThan">
      <formula>0</formula>
    </cfRule>
  </conditionalFormatting>
  <conditionalFormatting sqref="DJ70">
    <cfRule type="cellIs" dxfId="18585" priority="23943" operator="greaterThan">
      <formula>0</formula>
    </cfRule>
  </conditionalFormatting>
  <conditionalFormatting sqref="DJ79">
    <cfRule type="cellIs" dxfId="18584" priority="23942" operator="greaterThan">
      <formula>0</formula>
    </cfRule>
  </conditionalFormatting>
  <conditionalFormatting sqref="DJ129">
    <cfRule type="cellIs" dxfId="18583" priority="23933" operator="greaterThan">
      <formula>0</formula>
    </cfRule>
  </conditionalFormatting>
  <conditionalFormatting sqref="DJ110">
    <cfRule type="cellIs" dxfId="18582" priority="23935" operator="greaterThan">
      <formula>0</formula>
    </cfRule>
  </conditionalFormatting>
  <conditionalFormatting sqref="DJ34">
    <cfRule type="cellIs" dxfId="18581" priority="23944" operator="greaterThan">
      <formula>0</formula>
    </cfRule>
  </conditionalFormatting>
  <conditionalFormatting sqref="DJ137">
    <cfRule type="cellIs" dxfId="18580" priority="23932" operator="greaterThan">
      <formula>0</formula>
    </cfRule>
  </conditionalFormatting>
  <conditionalFormatting sqref="DJ87">
    <cfRule type="cellIs" dxfId="18579" priority="23941" operator="greaterThan">
      <formula>0</formula>
    </cfRule>
  </conditionalFormatting>
  <conditionalFormatting sqref="DJ93">
    <cfRule type="cellIs" dxfId="18578" priority="23937" operator="greaterThan">
      <formula>0</formula>
    </cfRule>
  </conditionalFormatting>
  <conditionalFormatting sqref="DJ102">
    <cfRule type="cellIs" dxfId="18577" priority="23936" operator="greaterThan">
      <formula>0</formula>
    </cfRule>
  </conditionalFormatting>
  <conditionalFormatting sqref="DJ120">
    <cfRule type="cellIs" dxfId="18576" priority="23934" operator="greaterThan">
      <formula>0</formula>
    </cfRule>
  </conditionalFormatting>
  <conditionalFormatting sqref="DJ51">
    <cfRule type="cellIs" dxfId="18575" priority="23931" operator="greaterThan">
      <formula>0</formula>
    </cfRule>
  </conditionalFormatting>
  <conditionalFormatting sqref="DJ64">
    <cfRule type="cellIs" dxfId="18574" priority="23929" operator="greaterThan">
      <formula>0</formula>
    </cfRule>
  </conditionalFormatting>
  <conditionalFormatting sqref="DJ57">
    <cfRule type="cellIs" dxfId="18573" priority="23930" operator="greaterThan">
      <formula>0</formula>
    </cfRule>
  </conditionalFormatting>
  <conditionalFormatting sqref="DJ25 DJ27">
    <cfRule type="cellIs" dxfId="18572" priority="23927" operator="greaterThan">
      <formula>0</formula>
    </cfRule>
  </conditionalFormatting>
  <conditionalFormatting sqref="DJ12">
    <cfRule type="cellIs" dxfId="18571" priority="23928" operator="greaterThan">
      <formula>0</formula>
    </cfRule>
  </conditionalFormatting>
  <conditionalFormatting sqref="DJ44">
    <cfRule type="cellIs" dxfId="18570" priority="23926" operator="greaterThan">
      <formula>0</formula>
    </cfRule>
  </conditionalFormatting>
  <conditionalFormatting sqref="DJ48">
    <cfRule type="cellIs" dxfId="18569" priority="23925" operator="greaterThan">
      <formula>0</formula>
    </cfRule>
  </conditionalFormatting>
  <conditionalFormatting sqref="DJ40">
    <cfRule type="cellIs" dxfId="18568" priority="23924" operator="greaterThan">
      <formula>0</formula>
    </cfRule>
  </conditionalFormatting>
  <conditionalFormatting sqref="DJ38">
    <cfRule type="cellIs" dxfId="18567" priority="23923" operator="greaterThan">
      <formula>0</formula>
    </cfRule>
  </conditionalFormatting>
  <conditionalFormatting sqref="DJ27">
    <cfRule type="cellIs" dxfId="18566" priority="23922" operator="greaterThan">
      <formula>0</formula>
    </cfRule>
  </conditionalFormatting>
  <conditionalFormatting sqref="DJ113">
    <cfRule type="cellIs" dxfId="18565" priority="23921" operator="greaterThan">
      <formula>0</formula>
    </cfRule>
  </conditionalFormatting>
  <conditionalFormatting sqref="DJ112">
    <cfRule type="cellIs" dxfId="18564" priority="23920" operator="greaterThan">
      <formula>0</formula>
    </cfRule>
  </conditionalFormatting>
  <conditionalFormatting sqref="DJ112">
    <cfRule type="cellIs" dxfId="18563" priority="23919" operator="lessThan">
      <formula>0</formula>
    </cfRule>
  </conditionalFormatting>
  <conditionalFormatting sqref="DJ116">
    <cfRule type="cellIs" dxfId="18562" priority="23918" operator="greaterThan">
      <formula>0</formula>
    </cfRule>
  </conditionalFormatting>
  <conditionalFormatting sqref="DJ115">
    <cfRule type="cellIs" dxfId="18561" priority="23917" operator="greaterThan">
      <formula>0</formula>
    </cfRule>
  </conditionalFormatting>
  <conditionalFormatting sqref="DJ115">
    <cfRule type="cellIs" dxfId="18560" priority="23916" operator="lessThan">
      <formula>0</formula>
    </cfRule>
  </conditionalFormatting>
  <conditionalFormatting sqref="DJ14">
    <cfRule type="cellIs" dxfId="18559" priority="23915" operator="greaterThan">
      <formula>0</formula>
    </cfRule>
  </conditionalFormatting>
  <conditionalFormatting sqref="DJ16">
    <cfRule type="cellIs" dxfId="18558" priority="23914" operator="greaterThan">
      <formula>0</formula>
    </cfRule>
  </conditionalFormatting>
  <conditionalFormatting sqref="DJ42">
    <cfRule type="cellIs" dxfId="18557" priority="23912" operator="greaterThan">
      <formula>0</formula>
    </cfRule>
  </conditionalFormatting>
  <conditionalFormatting sqref="DJ18 DJ21">
    <cfRule type="cellIs" dxfId="18556" priority="23913" operator="greaterThan">
      <formula>0</formula>
    </cfRule>
  </conditionalFormatting>
  <conditionalFormatting sqref="DJ46">
    <cfRule type="cellIs" dxfId="18555" priority="23911" operator="greaterThan">
      <formula>0</formula>
    </cfRule>
  </conditionalFormatting>
  <conditionalFormatting sqref="DJ36">
    <cfRule type="cellIs" dxfId="18554" priority="23910" operator="greaterThan">
      <formula>0</formula>
    </cfRule>
  </conditionalFormatting>
  <conditionalFormatting sqref="DJ79">
    <cfRule type="cellIs" dxfId="18553" priority="23902" operator="greaterThan">
      <formula>0</formula>
    </cfRule>
  </conditionalFormatting>
  <conditionalFormatting sqref="DJ10">
    <cfRule type="cellIs" dxfId="18552" priority="23909" operator="greaterThan">
      <formula>0</formula>
    </cfRule>
  </conditionalFormatting>
  <conditionalFormatting sqref="DJ23">
    <cfRule type="cellIs" dxfId="18551" priority="23908" operator="greaterThan">
      <formula>0</formula>
    </cfRule>
  </conditionalFormatting>
  <conditionalFormatting sqref="DJ10">
    <cfRule type="cellIs" dxfId="18550" priority="23907" operator="greaterThan">
      <formula>0</formula>
    </cfRule>
  </conditionalFormatting>
  <conditionalFormatting sqref="DJ23">
    <cfRule type="cellIs" dxfId="18549" priority="23906" operator="greaterThan">
      <formula>0</formula>
    </cfRule>
  </conditionalFormatting>
  <conditionalFormatting sqref="DJ129">
    <cfRule type="cellIs" dxfId="18548" priority="23886" operator="greaterThan">
      <formula>0</formula>
    </cfRule>
  </conditionalFormatting>
  <conditionalFormatting sqref="DJ110">
    <cfRule type="cellIs" dxfId="18547" priority="23890" operator="greaterThan">
      <formula>0</formula>
    </cfRule>
  </conditionalFormatting>
  <conditionalFormatting sqref="DJ79">
    <cfRule type="cellIs" dxfId="18546" priority="23903" operator="greaterThan">
      <formula>0</formula>
    </cfRule>
  </conditionalFormatting>
  <conditionalFormatting sqref="DJ34">
    <cfRule type="cellIs" dxfId="18545" priority="23905" operator="greaterThan">
      <formula>0</formula>
    </cfRule>
  </conditionalFormatting>
  <conditionalFormatting sqref="DJ120">
    <cfRule type="cellIs" dxfId="18544" priority="23889" operator="greaterThan">
      <formula>0</formula>
    </cfRule>
  </conditionalFormatting>
  <conditionalFormatting sqref="DJ137">
    <cfRule type="cellIs" dxfId="18543" priority="23885" operator="greaterThan">
      <formula>0</formula>
    </cfRule>
  </conditionalFormatting>
  <conditionalFormatting sqref="DJ34">
    <cfRule type="cellIs" dxfId="18542" priority="23904" operator="greaterThan">
      <formula>0</formula>
    </cfRule>
  </conditionalFormatting>
  <conditionalFormatting sqref="DJ137">
    <cfRule type="cellIs" dxfId="18541" priority="23884" operator="greaterThan">
      <formula>0</formula>
    </cfRule>
  </conditionalFormatting>
  <conditionalFormatting sqref="DJ110">
    <cfRule type="cellIs" dxfId="18540" priority="23891" operator="greaterThan">
      <formula>0</formula>
    </cfRule>
  </conditionalFormatting>
  <conditionalFormatting sqref="DJ51">
    <cfRule type="cellIs" dxfId="18539" priority="23883" operator="greaterThan">
      <formula>0</formula>
    </cfRule>
  </conditionalFormatting>
  <conditionalFormatting sqref="DJ51">
    <cfRule type="cellIs" dxfId="18538" priority="23882" operator="greaterThan">
      <formula>0</formula>
    </cfRule>
  </conditionalFormatting>
  <conditionalFormatting sqref="DJ93">
    <cfRule type="cellIs" dxfId="18537" priority="23895" operator="greaterThan">
      <formula>0</formula>
    </cfRule>
  </conditionalFormatting>
  <conditionalFormatting sqref="DJ102">
    <cfRule type="cellIs" dxfId="18536" priority="23894" operator="greaterThan">
      <formula>0</formula>
    </cfRule>
  </conditionalFormatting>
  <conditionalFormatting sqref="DJ93">
    <cfRule type="cellIs" dxfId="18535" priority="23893" operator="greaterThan">
      <formula>0</formula>
    </cfRule>
  </conditionalFormatting>
  <conditionalFormatting sqref="DJ102">
    <cfRule type="cellIs" dxfId="18534" priority="23892" operator="greaterThan">
      <formula>0</formula>
    </cfRule>
  </conditionalFormatting>
  <conditionalFormatting sqref="DJ129">
    <cfRule type="cellIs" dxfId="18533" priority="23888" operator="greaterThan">
      <formula>0</formula>
    </cfRule>
  </conditionalFormatting>
  <conditionalFormatting sqref="DJ120">
    <cfRule type="cellIs" dxfId="18532" priority="23887" operator="greaterThan">
      <formula>0</formula>
    </cfRule>
  </conditionalFormatting>
  <conditionalFormatting sqref="DJ48">
    <cfRule type="cellIs" dxfId="18531" priority="23870" operator="greaterThan">
      <formula>0</formula>
    </cfRule>
  </conditionalFormatting>
  <conditionalFormatting sqref="DJ40">
    <cfRule type="cellIs" dxfId="18530" priority="23869" operator="greaterThan">
      <formula>0</formula>
    </cfRule>
  </conditionalFormatting>
  <conditionalFormatting sqref="DJ64">
    <cfRule type="cellIs" dxfId="18529" priority="23879" operator="greaterThan">
      <formula>0</formula>
    </cfRule>
  </conditionalFormatting>
  <conditionalFormatting sqref="DJ64">
    <cfRule type="cellIs" dxfId="18528" priority="23878" operator="greaterThan">
      <formula>0</formula>
    </cfRule>
  </conditionalFormatting>
  <conditionalFormatting sqref="DJ57">
    <cfRule type="cellIs" dxfId="18527" priority="23881" operator="greaterThan">
      <formula>0</formula>
    </cfRule>
  </conditionalFormatting>
  <conditionalFormatting sqref="DJ57">
    <cfRule type="cellIs" dxfId="18526" priority="23880" operator="greaterThan">
      <formula>0</formula>
    </cfRule>
  </conditionalFormatting>
  <conditionalFormatting sqref="DJ70">
    <cfRule type="cellIs" dxfId="18525" priority="23865" operator="greaterThan">
      <formula>0</formula>
    </cfRule>
  </conditionalFormatting>
  <conditionalFormatting sqref="DJ70">
    <cfRule type="cellIs" dxfId="18524" priority="23864" operator="greaterThan">
      <formula>0</formula>
    </cfRule>
  </conditionalFormatting>
  <conditionalFormatting sqref="DJ12">
    <cfRule type="cellIs" dxfId="18523" priority="23877" operator="greaterThan">
      <formula>0</formula>
    </cfRule>
  </conditionalFormatting>
  <conditionalFormatting sqref="DJ12">
    <cfRule type="cellIs" dxfId="18522" priority="23876" operator="greaterThan">
      <formula>0</formula>
    </cfRule>
  </conditionalFormatting>
  <conditionalFormatting sqref="DJ25 DJ27">
    <cfRule type="cellIs" dxfId="18521" priority="23875" operator="greaterThan">
      <formula>0</formula>
    </cfRule>
  </conditionalFormatting>
  <conditionalFormatting sqref="DJ25 DJ27">
    <cfRule type="cellIs" dxfId="18520" priority="23874" operator="greaterThan">
      <formula>0</formula>
    </cfRule>
  </conditionalFormatting>
  <conditionalFormatting sqref="DJ44">
    <cfRule type="cellIs" dxfId="18519" priority="23873" operator="greaterThan">
      <formula>0</formula>
    </cfRule>
  </conditionalFormatting>
  <conditionalFormatting sqref="DJ44">
    <cfRule type="cellIs" dxfId="18518" priority="23872" operator="greaterThan">
      <formula>0</formula>
    </cfRule>
  </conditionalFormatting>
  <conditionalFormatting sqref="DJ48">
    <cfRule type="cellIs" dxfId="18517" priority="23871" operator="greaterThan">
      <formula>0</formula>
    </cfRule>
  </conditionalFormatting>
  <conditionalFormatting sqref="DJ40">
    <cfRule type="cellIs" dxfId="18516" priority="23868" operator="greaterThan">
      <formula>0</formula>
    </cfRule>
  </conditionalFormatting>
  <conditionalFormatting sqref="DJ38">
    <cfRule type="cellIs" dxfId="18515" priority="23867" operator="greaterThan">
      <formula>0</formula>
    </cfRule>
  </conditionalFormatting>
  <conditionalFormatting sqref="DJ38">
    <cfRule type="cellIs" dxfId="18514" priority="23866" operator="greaterThan">
      <formula>0</formula>
    </cfRule>
  </conditionalFormatting>
  <conditionalFormatting sqref="DJ87">
    <cfRule type="cellIs" dxfId="18513" priority="23862" operator="greaterThan">
      <formula>0</formula>
    </cfRule>
  </conditionalFormatting>
  <conditionalFormatting sqref="DJ87">
    <cfRule type="cellIs" dxfId="18512" priority="23863" operator="greaterThan">
      <formula>0</formula>
    </cfRule>
  </conditionalFormatting>
  <conditionalFormatting sqref="DJ27">
    <cfRule type="cellIs" dxfId="18511" priority="23861" operator="greaterThan">
      <formula>0</formula>
    </cfRule>
  </conditionalFormatting>
  <conditionalFormatting sqref="DJ27">
    <cfRule type="cellIs" dxfId="18510" priority="23860" operator="greaterThan">
      <formula>0</formula>
    </cfRule>
  </conditionalFormatting>
  <conditionalFormatting sqref="DJ113">
    <cfRule type="cellIs" dxfId="18509" priority="23859" operator="greaterThan">
      <formula>0</formula>
    </cfRule>
  </conditionalFormatting>
  <conditionalFormatting sqref="DJ113">
    <cfRule type="cellIs" dxfId="18508" priority="23858" operator="greaterThan">
      <formula>0</formula>
    </cfRule>
  </conditionalFormatting>
  <conditionalFormatting sqref="DJ112">
    <cfRule type="cellIs" dxfId="18507" priority="23857" operator="greaterThan">
      <formula>0</formula>
    </cfRule>
  </conditionalFormatting>
  <conditionalFormatting sqref="DJ112">
    <cfRule type="cellIs" dxfId="18506" priority="23856" operator="greaterThan">
      <formula>0</formula>
    </cfRule>
  </conditionalFormatting>
  <conditionalFormatting sqref="DJ112">
    <cfRule type="cellIs" dxfId="18505" priority="23855" operator="lessThan">
      <formula>0</formula>
    </cfRule>
  </conditionalFormatting>
  <conditionalFormatting sqref="DJ116">
    <cfRule type="cellIs" dxfId="18504" priority="23854" operator="greaterThan">
      <formula>0</formula>
    </cfRule>
  </conditionalFormatting>
  <conditionalFormatting sqref="DJ116">
    <cfRule type="cellIs" dxfId="18503" priority="23853" operator="greaterThan">
      <formula>0</formula>
    </cfRule>
  </conditionalFormatting>
  <conditionalFormatting sqref="DJ115">
    <cfRule type="cellIs" dxfId="18502" priority="23852" operator="greaterThan">
      <formula>0</formula>
    </cfRule>
  </conditionalFormatting>
  <conditionalFormatting sqref="DJ115">
    <cfRule type="cellIs" dxfId="18501" priority="23851" operator="greaterThan">
      <formula>0</formula>
    </cfRule>
  </conditionalFormatting>
  <conditionalFormatting sqref="DJ115">
    <cfRule type="cellIs" dxfId="18500" priority="23850" operator="lessThan">
      <formula>0</formula>
    </cfRule>
  </conditionalFormatting>
  <conditionalFormatting sqref="DJ14">
    <cfRule type="cellIs" dxfId="18499" priority="23849" operator="greaterThan">
      <formula>0</formula>
    </cfRule>
  </conditionalFormatting>
  <conditionalFormatting sqref="DJ14">
    <cfRule type="cellIs" dxfId="18498" priority="23848" operator="greaterThan">
      <formula>0</formula>
    </cfRule>
  </conditionalFormatting>
  <conditionalFormatting sqref="DJ16">
    <cfRule type="cellIs" dxfId="18497" priority="23847" operator="greaterThan">
      <formula>0</formula>
    </cfRule>
  </conditionalFormatting>
  <conditionalFormatting sqref="DJ16">
    <cfRule type="cellIs" dxfId="18496" priority="23846" operator="greaterThan">
      <formula>0</formula>
    </cfRule>
  </conditionalFormatting>
  <conditionalFormatting sqref="DJ42">
    <cfRule type="cellIs" dxfId="18495" priority="23843" operator="greaterThan">
      <formula>0</formula>
    </cfRule>
  </conditionalFormatting>
  <conditionalFormatting sqref="DJ42">
    <cfRule type="cellIs" dxfId="18494" priority="23842" operator="greaterThan">
      <formula>0</formula>
    </cfRule>
  </conditionalFormatting>
  <conditionalFormatting sqref="DJ18 DJ21">
    <cfRule type="cellIs" dxfId="18493" priority="23845" operator="greaterThan">
      <formula>0</formula>
    </cfRule>
  </conditionalFormatting>
  <conditionalFormatting sqref="DJ18 DJ21">
    <cfRule type="cellIs" dxfId="18492" priority="23844" operator="greaterThan">
      <formula>0</formula>
    </cfRule>
  </conditionalFormatting>
  <conditionalFormatting sqref="DJ46">
    <cfRule type="cellIs" dxfId="18491" priority="23841" operator="greaterThan">
      <formula>0</formula>
    </cfRule>
  </conditionalFormatting>
  <conditionalFormatting sqref="DJ46">
    <cfRule type="cellIs" dxfId="18490" priority="23840" operator="greaterThan">
      <formula>0</formula>
    </cfRule>
  </conditionalFormatting>
  <conditionalFormatting sqref="DJ79">
    <cfRule type="cellIs" dxfId="18489" priority="23832" operator="greaterThan">
      <formula>0</formula>
    </cfRule>
  </conditionalFormatting>
  <conditionalFormatting sqref="DJ10">
    <cfRule type="cellIs" dxfId="18488" priority="23839" operator="greaterThan">
      <formula>0</formula>
    </cfRule>
  </conditionalFormatting>
  <conditionalFormatting sqref="DJ23">
    <cfRule type="cellIs" dxfId="18487" priority="23838" operator="greaterThan">
      <formula>0</formula>
    </cfRule>
  </conditionalFormatting>
  <conditionalFormatting sqref="DJ10">
    <cfRule type="cellIs" dxfId="18486" priority="23837" operator="greaterThan">
      <formula>0</formula>
    </cfRule>
  </conditionalFormatting>
  <conditionalFormatting sqref="DJ23">
    <cfRule type="cellIs" dxfId="18485" priority="23836" operator="greaterThan">
      <formula>0</formula>
    </cfRule>
  </conditionalFormatting>
  <conditionalFormatting sqref="DJ129">
    <cfRule type="cellIs" dxfId="18484" priority="23816" operator="greaterThan">
      <formula>0</formula>
    </cfRule>
  </conditionalFormatting>
  <conditionalFormatting sqref="DJ110">
    <cfRule type="cellIs" dxfId="18483" priority="23820" operator="greaterThan">
      <formula>0</formula>
    </cfRule>
  </conditionalFormatting>
  <conditionalFormatting sqref="DJ79">
    <cfRule type="cellIs" dxfId="18482" priority="23833" operator="greaterThan">
      <formula>0</formula>
    </cfRule>
  </conditionalFormatting>
  <conditionalFormatting sqref="DJ34">
    <cfRule type="cellIs" dxfId="18481" priority="23835" operator="greaterThan">
      <formula>0</formula>
    </cfRule>
  </conditionalFormatting>
  <conditionalFormatting sqref="DJ120">
    <cfRule type="cellIs" dxfId="18480" priority="23819" operator="greaterThan">
      <formula>0</formula>
    </cfRule>
  </conditionalFormatting>
  <conditionalFormatting sqref="DJ137">
    <cfRule type="cellIs" dxfId="18479" priority="23815" operator="greaterThan">
      <formula>0</formula>
    </cfRule>
  </conditionalFormatting>
  <conditionalFormatting sqref="DJ34">
    <cfRule type="cellIs" dxfId="18478" priority="23834" operator="greaterThan">
      <formula>0</formula>
    </cfRule>
  </conditionalFormatting>
  <conditionalFormatting sqref="DJ137">
    <cfRule type="cellIs" dxfId="18477" priority="23814" operator="greaterThan">
      <formula>0</formula>
    </cfRule>
  </conditionalFormatting>
  <conditionalFormatting sqref="DJ110">
    <cfRule type="cellIs" dxfId="18476" priority="23821" operator="greaterThan">
      <formula>0</formula>
    </cfRule>
  </conditionalFormatting>
  <conditionalFormatting sqref="DJ51">
    <cfRule type="cellIs" dxfId="18475" priority="23813" operator="greaterThan">
      <formula>0</formula>
    </cfRule>
  </conditionalFormatting>
  <conditionalFormatting sqref="DJ51">
    <cfRule type="cellIs" dxfId="18474" priority="23812" operator="greaterThan">
      <formula>0</formula>
    </cfRule>
  </conditionalFormatting>
  <conditionalFormatting sqref="DJ93">
    <cfRule type="cellIs" dxfId="18473" priority="23825" operator="greaterThan">
      <formula>0</formula>
    </cfRule>
  </conditionalFormatting>
  <conditionalFormatting sqref="DJ102">
    <cfRule type="cellIs" dxfId="18472" priority="23824" operator="greaterThan">
      <formula>0</formula>
    </cfRule>
  </conditionalFormatting>
  <conditionalFormatting sqref="DJ93">
    <cfRule type="cellIs" dxfId="18471" priority="23823" operator="greaterThan">
      <formula>0</formula>
    </cfRule>
  </conditionalFormatting>
  <conditionalFormatting sqref="DJ102">
    <cfRule type="cellIs" dxfId="18470" priority="23822" operator="greaterThan">
      <formula>0</formula>
    </cfRule>
  </conditionalFormatting>
  <conditionalFormatting sqref="DJ129">
    <cfRule type="cellIs" dxfId="18469" priority="23818" operator="greaterThan">
      <formula>0</formula>
    </cfRule>
  </conditionalFormatting>
  <conditionalFormatting sqref="DJ120">
    <cfRule type="cellIs" dxfId="18468" priority="23817" operator="greaterThan">
      <formula>0</formula>
    </cfRule>
  </conditionalFormatting>
  <conditionalFormatting sqref="DJ48">
    <cfRule type="cellIs" dxfId="18467" priority="23800" operator="greaterThan">
      <formula>0</formula>
    </cfRule>
  </conditionalFormatting>
  <conditionalFormatting sqref="DJ40">
    <cfRule type="cellIs" dxfId="18466" priority="23799" operator="greaterThan">
      <formula>0</formula>
    </cfRule>
  </conditionalFormatting>
  <conditionalFormatting sqref="DJ64">
    <cfRule type="cellIs" dxfId="18465" priority="23809" operator="greaterThan">
      <formula>0</formula>
    </cfRule>
  </conditionalFormatting>
  <conditionalFormatting sqref="DJ64">
    <cfRule type="cellIs" dxfId="18464" priority="23808" operator="greaterThan">
      <formula>0</formula>
    </cfRule>
  </conditionalFormatting>
  <conditionalFormatting sqref="DJ57">
    <cfRule type="cellIs" dxfId="18463" priority="23811" operator="greaterThan">
      <formula>0</formula>
    </cfRule>
  </conditionalFormatting>
  <conditionalFormatting sqref="DJ57">
    <cfRule type="cellIs" dxfId="18462" priority="23810" operator="greaterThan">
      <formula>0</formula>
    </cfRule>
  </conditionalFormatting>
  <conditionalFormatting sqref="DJ70">
    <cfRule type="cellIs" dxfId="18461" priority="23795" operator="greaterThan">
      <formula>0</formula>
    </cfRule>
  </conditionalFormatting>
  <conditionalFormatting sqref="DJ70">
    <cfRule type="cellIs" dxfId="18460" priority="23794" operator="greaterThan">
      <formula>0</formula>
    </cfRule>
  </conditionalFormatting>
  <conditionalFormatting sqref="DJ12">
    <cfRule type="cellIs" dxfId="18459" priority="23807" operator="greaterThan">
      <formula>0</formula>
    </cfRule>
  </conditionalFormatting>
  <conditionalFormatting sqref="DJ12">
    <cfRule type="cellIs" dxfId="18458" priority="23806" operator="greaterThan">
      <formula>0</formula>
    </cfRule>
  </conditionalFormatting>
  <conditionalFormatting sqref="DJ25 DJ27">
    <cfRule type="cellIs" dxfId="18457" priority="23805" operator="greaterThan">
      <formula>0</formula>
    </cfRule>
  </conditionalFormatting>
  <conditionalFormatting sqref="DJ25 DJ27">
    <cfRule type="cellIs" dxfId="18456" priority="23804" operator="greaterThan">
      <formula>0</formula>
    </cfRule>
  </conditionalFormatting>
  <conditionalFormatting sqref="DJ44">
    <cfRule type="cellIs" dxfId="18455" priority="23803" operator="greaterThan">
      <formula>0</formula>
    </cfRule>
  </conditionalFormatting>
  <conditionalFormatting sqref="DJ44">
    <cfRule type="cellIs" dxfId="18454" priority="23802" operator="greaterThan">
      <formula>0</formula>
    </cfRule>
  </conditionalFormatting>
  <conditionalFormatting sqref="DJ48">
    <cfRule type="cellIs" dxfId="18453" priority="23801" operator="greaterThan">
      <formula>0</formula>
    </cfRule>
  </conditionalFormatting>
  <conditionalFormatting sqref="DJ40">
    <cfRule type="cellIs" dxfId="18452" priority="23798" operator="greaterThan">
      <formula>0</formula>
    </cfRule>
  </conditionalFormatting>
  <conditionalFormatting sqref="DJ38">
    <cfRule type="cellIs" dxfId="18451" priority="23797" operator="greaterThan">
      <formula>0</formula>
    </cfRule>
  </conditionalFormatting>
  <conditionalFormatting sqref="DJ38">
    <cfRule type="cellIs" dxfId="18450" priority="23796" operator="greaterThan">
      <formula>0</formula>
    </cfRule>
  </conditionalFormatting>
  <conditionalFormatting sqref="DJ87">
    <cfRule type="cellIs" dxfId="18449" priority="23792" operator="greaterThan">
      <formula>0</formula>
    </cfRule>
  </conditionalFormatting>
  <conditionalFormatting sqref="DJ87">
    <cfRule type="cellIs" dxfId="18448" priority="23793" operator="greaterThan">
      <formula>0</formula>
    </cfRule>
  </conditionalFormatting>
  <conditionalFormatting sqref="DJ27">
    <cfRule type="cellIs" dxfId="18447" priority="23791" operator="greaterThan">
      <formula>0</formula>
    </cfRule>
  </conditionalFormatting>
  <conditionalFormatting sqref="DJ27">
    <cfRule type="cellIs" dxfId="18446" priority="23790" operator="greaterThan">
      <formula>0</formula>
    </cfRule>
  </conditionalFormatting>
  <conditionalFormatting sqref="DJ113">
    <cfRule type="cellIs" dxfId="18445" priority="23789" operator="greaterThan">
      <formula>0</formula>
    </cfRule>
  </conditionalFormatting>
  <conditionalFormatting sqref="DJ113">
    <cfRule type="cellIs" dxfId="18444" priority="23788" operator="greaterThan">
      <formula>0</formula>
    </cfRule>
  </conditionalFormatting>
  <conditionalFormatting sqref="DJ112">
    <cfRule type="cellIs" dxfId="18443" priority="23787" operator="greaterThan">
      <formula>0</formula>
    </cfRule>
  </conditionalFormatting>
  <conditionalFormatting sqref="DJ112">
    <cfRule type="cellIs" dxfId="18442" priority="23786" operator="greaterThan">
      <formula>0</formula>
    </cfRule>
  </conditionalFormatting>
  <conditionalFormatting sqref="DJ112">
    <cfRule type="cellIs" dxfId="18441" priority="23785" operator="lessThan">
      <formula>0</formula>
    </cfRule>
  </conditionalFormatting>
  <conditionalFormatting sqref="DJ116">
    <cfRule type="cellIs" dxfId="18440" priority="23784" operator="greaterThan">
      <formula>0</formula>
    </cfRule>
  </conditionalFormatting>
  <conditionalFormatting sqref="DJ116">
    <cfRule type="cellIs" dxfId="18439" priority="23783" operator="greaterThan">
      <formula>0</formula>
    </cfRule>
  </conditionalFormatting>
  <conditionalFormatting sqref="DJ115">
    <cfRule type="cellIs" dxfId="18438" priority="23782" operator="greaterThan">
      <formula>0</formula>
    </cfRule>
  </conditionalFormatting>
  <conditionalFormatting sqref="DJ115">
    <cfRule type="cellIs" dxfId="18437" priority="23781" operator="greaterThan">
      <formula>0</formula>
    </cfRule>
  </conditionalFormatting>
  <conditionalFormatting sqref="DJ115">
    <cfRule type="cellIs" dxfId="18436" priority="23780" operator="lessThan">
      <formula>0</formula>
    </cfRule>
  </conditionalFormatting>
  <conditionalFormatting sqref="DJ14">
    <cfRule type="cellIs" dxfId="18435" priority="23779" operator="greaterThan">
      <formula>0</formula>
    </cfRule>
  </conditionalFormatting>
  <conditionalFormatting sqref="DJ14">
    <cfRule type="cellIs" dxfId="18434" priority="23778" operator="greaterThan">
      <formula>0</formula>
    </cfRule>
  </conditionalFormatting>
  <conditionalFormatting sqref="DJ16">
    <cfRule type="cellIs" dxfId="18433" priority="23777" operator="greaterThan">
      <formula>0</formula>
    </cfRule>
  </conditionalFormatting>
  <conditionalFormatting sqref="DJ16">
    <cfRule type="cellIs" dxfId="18432" priority="23776" operator="greaterThan">
      <formula>0</formula>
    </cfRule>
  </conditionalFormatting>
  <conditionalFormatting sqref="DJ42">
    <cfRule type="cellIs" dxfId="18431" priority="23773" operator="greaterThan">
      <formula>0</formula>
    </cfRule>
  </conditionalFormatting>
  <conditionalFormatting sqref="DJ42">
    <cfRule type="cellIs" dxfId="18430" priority="23772" operator="greaterThan">
      <formula>0</formula>
    </cfRule>
  </conditionalFormatting>
  <conditionalFormatting sqref="DJ18 DJ21">
    <cfRule type="cellIs" dxfId="18429" priority="23775" operator="greaterThan">
      <formula>0</formula>
    </cfRule>
  </conditionalFormatting>
  <conditionalFormatting sqref="DJ18 DJ21">
    <cfRule type="cellIs" dxfId="18428" priority="23774" operator="greaterThan">
      <formula>0</formula>
    </cfRule>
  </conditionalFormatting>
  <conditionalFormatting sqref="DJ46">
    <cfRule type="cellIs" dxfId="18427" priority="23771" operator="greaterThan">
      <formula>0</formula>
    </cfRule>
  </conditionalFormatting>
  <conditionalFormatting sqref="DJ46">
    <cfRule type="cellIs" dxfId="18426" priority="23770" operator="greaterThan">
      <formula>0</formula>
    </cfRule>
  </conditionalFormatting>
  <conditionalFormatting sqref="DJ36">
    <cfRule type="cellIs" dxfId="18425" priority="23769" operator="greaterThan">
      <formula>0</formula>
    </cfRule>
  </conditionalFormatting>
  <conditionalFormatting sqref="DJ36">
    <cfRule type="cellIs" dxfId="18424" priority="23768" operator="greaterThan">
      <formula>0</formula>
    </cfRule>
  </conditionalFormatting>
  <conditionalFormatting sqref="DJ36">
    <cfRule type="cellIs" dxfId="18423" priority="23767" operator="greaterThan">
      <formula>0</formula>
    </cfRule>
  </conditionalFormatting>
  <conditionalFormatting sqref="DJ36">
    <cfRule type="cellIs" dxfId="18422" priority="23766" operator="greaterThan">
      <formula>0</formula>
    </cfRule>
  </conditionalFormatting>
  <conditionalFormatting sqref="DJ143">
    <cfRule type="cellIs" dxfId="18421" priority="23765" operator="greaterThan">
      <formula>0</formula>
    </cfRule>
  </conditionalFormatting>
  <conditionalFormatting sqref="DJ152">
    <cfRule type="cellIs" dxfId="18420" priority="23764" operator="greaterThan">
      <formula>0</formula>
    </cfRule>
  </conditionalFormatting>
  <conditionalFormatting sqref="DJ160">
    <cfRule type="cellIs" dxfId="18419" priority="23763" operator="greaterThan">
      <formula>0</formula>
    </cfRule>
  </conditionalFormatting>
  <conditionalFormatting sqref="DJ152">
    <cfRule type="cellIs" dxfId="18418" priority="23761" operator="greaterThan">
      <formula>0</formula>
    </cfRule>
  </conditionalFormatting>
  <conditionalFormatting sqref="DJ152">
    <cfRule type="cellIs" dxfId="18417" priority="23762" operator="greaterThan">
      <formula>0</formula>
    </cfRule>
  </conditionalFormatting>
  <conditionalFormatting sqref="DJ143">
    <cfRule type="cellIs" dxfId="18416" priority="23760" operator="greaterThan">
      <formula>0</formula>
    </cfRule>
  </conditionalFormatting>
  <conditionalFormatting sqref="DJ143">
    <cfRule type="cellIs" dxfId="18415" priority="23759" operator="greaterThan">
      <formula>0</formula>
    </cfRule>
  </conditionalFormatting>
  <conditionalFormatting sqref="DJ160">
    <cfRule type="cellIs" dxfId="18414" priority="23757" operator="greaterThan">
      <formula>0</formula>
    </cfRule>
  </conditionalFormatting>
  <conditionalFormatting sqref="DJ160">
    <cfRule type="cellIs" dxfId="18413" priority="23758" operator="greaterThan">
      <formula>0</formula>
    </cfRule>
  </conditionalFormatting>
  <conditionalFormatting sqref="DJ152">
    <cfRule type="cellIs" dxfId="18412" priority="23755" operator="greaterThan">
      <formula>0</formula>
    </cfRule>
  </conditionalFormatting>
  <conditionalFormatting sqref="DJ152">
    <cfRule type="cellIs" dxfId="18411" priority="23756" operator="greaterThan">
      <formula>0</formula>
    </cfRule>
  </conditionalFormatting>
  <conditionalFormatting sqref="DJ143">
    <cfRule type="cellIs" dxfId="18410" priority="23754" operator="greaterThan">
      <formula>0</formula>
    </cfRule>
  </conditionalFormatting>
  <conditionalFormatting sqref="DJ143">
    <cfRule type="cellIs" dxfId="18409" priority="23753" operator="greaterThan">
      <formula>0</formula>
    </cfRule>
  </conditionalFormatting>
  <conditionalFormatting sqref="DJ160">
    <cfRule type="cellIs" dxfId="18408" priority="23751" operator="greaterThan">
      <formula>0</formula>
    </cfRule>
  </conditionalFormatting>
  <conditionalFormatting sqref="DJ160">
    <cfRule type="cellIs" dxfId="18407" priority="23752" operator="greaterThan">
      <formula>0</formula>
    </cfRule>
  </conditionalFormatting>
  <conditionalFormatting sqref="BN197:DJ202">
    <cfRule type="cellIs" dxfId="18406" priority="23750" operator="greaterThan">
      <formula>0.5</formula>
    </cfRule>
  </conditionalFormatting>
  <conditionalFormatting sqref="BN203:DJ203">
    <cfRule type="cellIs" dxfId="18405" priority="23749" operator="greaterThan">
      <formula>0.5</formula>
    </cfRule>
  </conditionalFormatting>
  <conditionalFormatting sqref="E167 G167:BN167">
    <cfRule type="cellIs" dxfId="18404" priority="23552" operator="greaterThan">
      <formula>0</formula>
    </cfRule>
  </conditionalFormatting>
  <conditionalFormatting sqref="DB167">
    <cfRule type="cellIs" dxfId="18403" priority="23378" operator="greaterThan">
      <formula>0</formula>
    </cfRule>
  </conditionalFormatting>
  <conditionalFormatting sqref="DB167">
    <cfRule type="cellIs" dxfId="18402" priority="23379" operator="greaterThan">
      <formula>0</formula>
    </cfRule>
  </conditionalFormatting>
  <conditionalFormatting sqref="CU169">
    <cfRule type="cellIs" dxfId="18401" priority="23380" operator="greaterThan">
      <formula>0</formula>
    </cfRule>
  </conditionalFormatting>
  <conditionalFormatting sqref="D167">
    <cfRule type="cellIs" dxfId="18400" priority="23551" operator="greaterThan">
      <formula>0</formula>
    </cfRule>
  </conditionalFormatting>
  <conditionalFormatting sqref="DB169">
    <cfRule type="cellIs" dxfId="18399" priority="23377" operator="greaterThan">
      <formula>0</formula>
    </cfRule>
  </conditionalFormatting>
  <conditionalFormatting sqref="F167">
    <cfRule type="cellIs" dxfId="18398" priority="23546" operator="greaterThan">
      <formula>0</formula>
    </cfRule>
  </conditionalFormatting>
  <conditionalFormatting sqref="CH171:CJ171 CV171:CY171 BO171:CD171 CF171 CM171:CT171">
    <cfRule type="cellIs" dxfId="18397" priority="23375" operator="greaterThan">
      <formula>0</formula>
    </cfRule>
  </conditionalFormatting>
  <conditionalFormatting sqref="CX171:CY171 DE171">
    <cfRule type="cellIs" dxfId="18396" priority="23374" operator="greaterThan">
      <formula>0</formula>
    </cfRule>
  </conditionalFormatting>
  <conditionalFormatting sqref="CK171:CO171">
    <cfRule type="cellIs" dxfId="18395" priority="23373" operator="greaterThan">
      <formula>0</formula>
    </cfRule>
  </conditionalFormatting>
  <conditionalFormatting sqref="CL171">
    <cfRule type="cellIs" dxfId="18394" priority="23372" operator="greaterThan">
      <formula>0</formula>
    </cfRule>
  </conditionalFormatting>
  <conditionalFormatting sqref="E169 G169:BN169">
    <cfRule type="cellIs" dxfId="18393" priority="23541" operator="greaterThan">
      <formula>0</formula>
    </cfRule>
  </conditionalFormatting>
  <conditionalFormatting sqref="D169">
    <cfRule type="cellIs" dxfId="18392" priority="23540" operator="greaterThan">
      <formula>0</formula>
    </cfRule>
  </conditionalFormatting>
  <conditionalFormatting sqref="CZ171">
    <cfRule type="cellIs" dxfId="18391" priority="23369" operator="greaterThan">
      <formula>0</formula>
    </cfRule>
  </conditionalFormatting>
  <conditionalFormatting sqref="DA171">
    <cfRule type="cellIs" dxfId="18390" priority="23367" operator="greaterThan">
      <formula>0</formula>
    </cfRule>
  </conditionalFormatting>
  <conditionalFormatting sqref="DA171">
    <cfRule type="cellIs" dxfId="18389" priority="23368" operator="greaterThan">
      <formula>0</formula>
    </cfRule>
  </conditionalFormatting>
  <conditionalFormatting sqref="CU171">
    <cfRule type="cellIs" dxfId="18388" priority="23366" operator="greaterThan">
      <formula>0</formula>
    </cfRule>
  </conditionalFormatting>
  <conditionalFormatting sqref="F169">
    <cfRule type="cellIs" dxfId="18387" priority="23535" operator="greaterThan">
      <formula>0</formula>
    </cfRule>
  </conditionalFormatting>
  <conditionalFormatting sqref="DB171">
    <cfRule type="cellIs" dxfId="18386" priority="23364" operator="greaterThan">
      <formula>0</formula>
    </cfRule>
  </conditionalFormatting>
  <conditionalFormatting sqref="CE167">
    <cfRule type="cellIs" dxfId="18385" priority="23363" operator="greaterThan">
      <formula>0</formula>
    </cfRule>
  </conditionalFormatting>
  <conditionalFormatting sqref="CE169">
    <cfRule type="cellIs" dxfId="18384" priority="23362" operator="greaterThan">
      <formula>0</formula>
    </cfRule>
  </conditionalFormatting>
  <conditionalFormatting sqref="CE171">
    <cfRule type="cellIs" dxfId="18383" priority="23361" operator="greaterThan">
      <formula>0</formula>
    </cfRule>
  </conditionalFormatting>
  <conditionalFormatting sqref="DD167:DE167">
    <cfRule type="cellIs" dxfId="18382" priority="23360" operator="greaterThan">
      <formula>0</formula>
    </cfRule>
  </conditionalFormatting>
  <conditionalFormatting sqref="DD167:DE167">
    <cfRule type="cellIs" dxfId="18381" priority="23359" operator="greaterThan">
      <formula>0</formula>
    </cfRule>
  </conditionalFormatting>
  <conditionalFormatting sqref="DD169:DE169">
    <cfRule type="cellIs" dxfId="18380" priority="23358" operator="greaterThan">
      <formula>0</formula>
    </cfRule>
  </conditionalFormatting>
  <conditionalFormatting sqref="DD169:DE169">
    <cfRule type="cellIs" dxfId="18379" priority="23357" operator="greaterThan">
      <formula>0</formula>
    </cfRule>
  </conditionalFormatting>
  <conditionalFormatting sqref="DD171:DE171">
    <cfRule type="cellIs" dxfId="18378" priority="23356" operator="greaterThan">
      <formula>0</formula>
    </cfRule>
  </conditionalFormatting>
  <conditionalFormatting sqref="DD171:DE171">
    <cfRule type="cellIs" dxfId="18377" priority="23355" operator="greaterThan">
      <formula>0</formula>
    </cfRule>
  </conditionalFormatting>
  <conditionalFormatting sqref="E171 G171:BN171">
    <cfRule type="cellIs" dxfId="18376" priority="23524" operator="greaterThan">
      <formula>0</formula>
    </cfRule>
  </conditionalFormatting>
  <conditionalFormatting sqref="DD171:DE171">
    <cfRule type="cellIs" dxfId="18375" priority="23350" operator="greaterThan">
      <formula>0</formula>
    </cfRule>
  </conditionalFormatting>
  <conditionalFormatting sqref="DD169:DE169">
    <cfRule type="cellIs" dxfId="18374" priority="23351" operator="greaterThan">
      <formula>0</formula>
    </cfRule>
  </conditionalFormatting>
  <conditionalFormatting sqref="DD169:DE169">
    <cfRule type="cellIs" dxfId="18373" priority="23352" operator="greaterThan">
      <formula>0</formula>
    </cfRule>
  </conditionalFormatting>
  <conditionalFormatting sqref="D171">
    <cfRule type="cellIs" dxfId="18372" priority="23523" operator="greaterThan">
      <formula>0</formula>
    </cfRule>
  </conditionalFormatting>
  <conditionalFormatting sqref="DD171:DE171">
    <cfRule type="cellIs" dxfId="18371" priority="23349" operator="greaterThan">
      <formula>0</formula>
    </cfRule>
  </conditionalFormatting>
  <conditionalFormatting sqref="F171">
    <cfRule type="cellIs" dxfId="18370" priority="23518" operator="greaterThan">
      <formula>0</formula>
    </cfRule>
  </conditionalFormatting>
  <conditionalFormatting sqref="DC167">
    <cfRule type="cellIs" dxfId="18369" priority="23347" operator="greaterThan">
      <formula>0</formula>
    </cfRule>
  </conditionalFormatting>
  <conditionalFormatting sqref="DC169">
    <cfRule type="cellIs" dxfId="18368" priority="23346" operator="greaterThan">
      <formula>0</formula>
    </cfRule>
  </conditionalFormatting>
  <conditionalFormatting sqref="DC169">
    <cfRule type="cellIs" dxfId="18367" priority="23345" operator="greaterThan">
      <formula>0</formula>
    </cfRule>
  </conditionalFormatting>
  <conditionalFormatting sqref="DC171">
    <cfRule type="cellIs" dxfId="18366" priority="23344" operator="greaterThan">
      <formula>0</formula>
    </cfRule>
  </conditionalFormatting>
  <conditionalFormatting sqref="DC171">
    <cfRule type="cellIs" dxfId="18365" priority="23343" operator="greaterThan">
      <formula>0</formula>
    </cfRule>
  </conditionalFormatting>
  <conditionalFormatting sqref="DF167">
    <cfRule type="cellIs" dxfId="18364" priority="23342" operator="greaterThan">
      <formula>0</formula>
    </cfRule>
  </conditionalFormatting>
  <conditionalFormatting sqref="DF169">
    <cfRule type="cellIs" dxfId="18363" priority="23341" operator="greaterThan">
      <formula>0</formula>
    </cfRule>
  </conditionalFormatting>
  <conditionalFormatting sqref="DF171">
    <cfRule type="cellIs" dxfId="18362" priority="23340" operator="greaterThan">
      <formula>0</formula>
    </cfRule>
  </conditionalFormatting>
  <conditionalFormatting sqref="DF167">
    <cfRule type="cellIs" dxfId="18361" priority="23339" operator="greaterThan">
      <formula>0</formula>
    </cfRule>
  </conditionalFormatting>
  <conditionalFormatting sqref="DF167">
    <cfRule type="cellIs" dxfId="18360" priority="23338" operator="greaterThan">
      <formula>0</formula>
    </cfRule>
  </conditionalFormatting>
  <conditionalFormatting sqref="DF169">
    <cfRule type="cellIs" dxfId="18359" priority="23337" operator="greaterThan">
      <formula>0</formula>
    </cfRule>
  </conditionalFormatting>
  <conditionalFormatting sqref="DF169">
    <cfRule type="cellIs" dxfId="18358" priority="23336" operator="greaterThan">
      <formula>0</formula>
    </cfRule>
  </conditionalFormatting>
  <conditionalFormatting sqref="DF171">
    <cfRule type="cellIs" dxfId="18357" priority="23335" operator="greaterThan">
      <formula>0</formula>
    </cfRule>
  </conditionalFormatting>
  <conditionalFormatting sqref="DF171">
    <cfRule type="cellIs" dxfId="18356" priority="23334" operator="greaterThan">
      <formula>0</formula>
    </cfRule>
  </conditionalFormatting>
  <conditionalFormatting sqref="DF167">
    <cfRule type="cellIs" dxfId="18355" priority="23333" operator="greaterThan">
      <formula>0</formula>
    </cfRule>
  </conditionalFormatting>
  <conditionalFormatting sqref="DF167">
    <cfRule type="cellIs" dxfId="18354" priority="23332" operator="greaterThan">
      <formula>0</formula>
    </cfRule>
  </conditionalFormatting>
  <conditionalFormatting sqref="DF169">
    <cfRule type="cellIs" dxfId="18353" priority="23331" operator="greaterThan">
      <formula>0</formula>
    </cfRule>
  </conditionalFormatting>
  <conditionalFormatting sqref="DF169">
    <cfRule type="cellIs" dxfId="18352" priority="23330" operator="greaterThan">
      <formula>0</formula>
    </cfRule>
  </conditionalFormatting>
  <conditionalFormatting sqref="DF171">
    <cfRule type="cellIs" dxfId="18351" priority="23329" operator="greaterThan">
      <formula>0</formula>
    </cfRule>
  </conditionalFormatting>
  <conditionalFormatting sqref="DF171">
    <cfRule type="cellIs" dxfId="18350" priority="23328" operator="greaterThan">
      <formula>0</formula>
    </cfRule>
  </conditionalFormatting>
  <conditionalFormatting sqref="DG167">
    <cfRule type="cellIs" dxfId="18349" priority="23327" operator="greaterThan">
      <formula>0</formula>
    </cfRule>
  </conditionalFormatting>
  <conditionalFormatting sqref="DG169">
    <cfRule type="cellIs" dxfId="18348" priority="23326" operator="greaterThan">
      <formula>0</formula>
    </cfRule>
  </conditionalFormatting>
  <conditionalFormatting sqref="DG171">
    <cfRule type="cellIs" dxfId="18347" priority="23325" operator="greaterThan">
      <formula>0</formula>
    </cfRule>
  </conditionalFormatting>
  <conditionalFormatting sqref="DG167">
    <cfRule type="cellIs" dxfId="18346" priority="23324" operator="greaterThan">
      <formula>0</formula>
    </cfRule>
  </conditionalFormatting>
  <conditionalFormatting sqref="DG167">
    <cfRule type="cellIs" dxfId="18345" priority="23323" operator="greaterThan">
      <formula>0</formula>
    </cfRule>
  </conditionalFormatting>
  <conditionalFormatting sqref="DG169">
    <cfRule type="cellIs" dxfId="18344" priority="23322" operator="greaterThan">
      <formula>0</formula>
    </cfRule>
  </conditionalFormatting>
  <conditionalFormatting sqref="DG169">
    <cfRule type="cellIs" dxfId="18343" priority="23321" operator="greaterThan">
      <formula>0</formula>
    </cfRule>
  </conditionalFormatting>
  <conditionalFormatting sqref="DG171">
    <cfRule type="cellIs" dxfId="18342" priority="23320" operator="greaterThan">
      <formula>0</formula>
    </cfRule>
  </conditionalFormatting>
  <conditionalFormatting sqref="DG171">
    <cfRule type="cellIs" dxfId="18341" priority="23319" operator="greaterThan">
      <formula>0</formula>
    </cfRule>
  </conditionalFormatting>
  <conditionalFormatting sqref="DG167">
    <cfRule type="cellIs" dxfId="18340" priority="23318" operator="greaterThan">
      <formula>0</formula>
    </cfRule>
  </conditionalFormatting>
  <conditionalFormatting sqref="DG167">
    <cfRule type="cellIs" dxfId="18339" priority="23317" operator="greaterThan">
      <formula>0</formula>
    </cfRule>
  </conditionalFormatting>
  <conditionalFormatting sqref="DG169">
    <cfRule type="cellIs" dxfId="18338" priority="23316" operator="greaterThan">
      <formula>0</formula>
    </cfRule>
  </conditionalFormatting>
  <conditionalFormatting sqref="DG169">
    <cfRule type="cellIs" dxfId="18337" priority="23315" operator="greaterThan">
      <formula>0</formula>
    </cfRule>
  </conditionalFormatting>
  <conditionalFormatting sqref="DG171">
    <cfRule type="cellIs" dxfId="18336" priority="23314" operator="greaterThan">
      <formula>0</formula>
    </cfRule>
  </conditionalFormatting>
  <conditionalFormatting sqref="DG171">
    <cfRule type="cellIs" dxfId="18335" priority="23313" operator="greaterThan">
      <formula>0</formula>
    </cfRule>
  </conditionalFormatting>
  <conditionalFormatting sqref="DH167">
    <cfRule type="cellIs" dxfId="18334" priority="23312" operator="greaterThan">
      <formula>0</formula>
    </cfRule>
  </conditionalFormatting>
  <conditionalFormatting sqref="DH169">
    <cfRule type="cellIs" dxfId="18333" priority="23311" operator="greaterThan">
      <formula>0</formula>
    </cfRule>
  </conditionalFormatting>
  <conditionalFormatting sqref="DH171">
    <cfRule type="cellIs" dxfId="18332" priority="23310" operator="greaterThan">
      <formula>0</formula>
    </cfRule>
  </conditionalFormatting>
  <conditionalFormatting sqref="DH167">
    <cfRule type="cellIs" dxfId="18331" priority="23309" operator="greaterThan">
      <formula>0</formula>
    </cfRule>
  </conditionalFormatting>
  <conditionalFormatting sqref="DH167">
    <cfRule type="cellIs" dxfId="18330" priority="23308" operator="greaterThan">
      <formula>0</formula>
    </cfRule>
  </conditionalFormatting>
  <conditionalFormatting sqref="DH169">
    <cfRule type="cellIs" dxfId="18329" priority="23307" operator="greaterThan">
      <formula>0</formula>
    </cfRule>
  </conditionalFormatting>
  <conditionalFormatting sqref="DH169">
    <cfRule type="cellIs" dxfId="18328" priority="23306" operator="greaterThan">
      <formula>0</formula>
    </cfRule>
  </conditionalFormatting>
  <conditionalFormatting sqref="DH171">
    <cfRule type="cellIs" dxfId="18327" priority="23305" operator="greaterThan">
      <formula>0</formula>
    </cfRule>
  </conditionalFormatting>
  <conditionalFormatting sqref="DH171">
    <cfRule type="cellIs" dxfId="18326" priority="23304" operator="greaterThan">
      <formula>0</formula>
    </cfRule>
  </conditionalFormatting>
  <conditionalFormatting sqref="DH167">
    <cfRule type="cellIs" dxfId="18325" priority="23303" operator="greaterThan">
      <formula>0</formula>
    </cfRule>
  </conditionalFormatting>
  <conditionalFormatting sqref="DH167">
    <cfRule type="cellIs" dxfId="18324" priority="23302" operator="greaterThan">
      <formula>0</formula>
    </cfRule>
  </conditionalFormatting>
  <conditionalFormatting sqref="DH169">
    <cfRule type="cellIs" dxfId="18323" priority="23301" operator="greaterThan">
      <formula>0</formula>
    </cfRule>
  </conditionalFormatting>
  <conditionalFormatting sqref="DH169">
    <cfRule type="cellIs" dxfId="18322" priority="23300" operator="greaterThan">
      <formula>0</formula>
    </cfRule>
  </conditionalFormatting>
  <conditionalFormatting sqref="DH171">
    <cfRule type="cellIs" dxfId="18321" priority="23299" operator="greaterThan">
      <formula>0</formula>
    </cfRule>
  </conditionalFormatting>
  <conditionalFormatting sqref="DH171">
    <cfRule type="cellIs" dxfId="18320" priority="23298" operator="greaterThan">
      <formula>0</formula>
    </cfRule>
  </conditionalFormatting>
  <conditionalFormatting sqref="DI167">
    <cfRule type="cellIs" dxfId="18319" priority="23297" operator="greaterThan">
      <formula>0</formula>
    </cfRule>
  </conditionalFormatting>
  <conditionalFormatting sqref="DI169">
    <cfRule type="cellIs" dxfId="18318" priority="23296" operator="greaterThan">
      <formula>0</formula>
    </cfRule>
  </conditionalFormatting>
  <conditionalFormatting sqref="DI171">
    <cfRule type="cellIs" dxfId="18317" priority="23295" operator="greaterThan">
      <formula>0</formula>
    </cfRule>
  </conditionalFormatting>
  <conditionalFormatting sqref="DI167">
    <cfRule type="cellIs" dxfId="18316" priority="23294" operator="greaterThan">
      <formula>0</formula>
    </cfRule>
  </conditionalFormatting>
  <conditionalFormatting sqref="DI167">
    <cfRule type="cellIs" dxfId="18315" priority="23293" operator="greaterThan">
      <formula>0</formula>
    </cfRule>
  </conditionalFormatting>
  <conditionalFormatting sqref="DI169">
    <cfRule type="cellIs" dxfId="18314" priority="23292" operator="greaterThan">
      <formula>0</formula>
    </cfRule>
  </conditionalFormatting>
  <conditionalFormatting sqref="DI169">
    <cfRule type="cellIs" dxfId="18313" priority="23291" operator="greaterThan">
      <formula>0</formula>
    </cfRule>
  </conditionalFormatting>
  <conditionalFormatting sqref="DI171">
    <cfRule type="cellIs" dxfId="18312" priority="23290" operator="greaterThan">
      <formula>0</formula>
    </cfRule>
  </conditionalFormatting>
  <conditionalFormatting sqref="DI171">
    <cfRule type="cellIs" dxfId="18311" priority="23289" operator="greaterThan">
      <formula>0</formula>
    </cfRule>
  </conditionalFormatting>
  <conditionalFormatting sqref="DI167">
    <cfRule type="cellIs" dxfId="18310" priority="23288" operator="greaterThan">
      <formula>0</formula>
    </cfRule>
  </conditionalFormatting>
  <conditionalFormatting sqref="DI167">
    <cfRule type="cellIs" dxfId="18309" priority="23287" operator="greaterThan">
      <formula>0</formula>
    </cfRule>
  </conditionalFormatting>
  <conditionalFormatting sqref="DI169">
    <cfRule type="cellIs" dxfId="18308" priority="23286" operator="greaterThan">
      <formula>0</formula>
    </cfRule>
  </conditionalFormatting>
  <conditionalFormatting sqref="DI169">
    <cfRule type="cellIs" dxfId="18307" priority="23285" operator="greaterThan">
      <formula>0</formula>
    </cfRule>
  </conditionalFormatting>
  <conditionalFormatting sqref="DI171">
    <cfRule type="cellIs" dxfId="18306" priority="23284" operator="greaterThan">
      <formula>0</formula>
    </cfRule>
  </conditionalFormatting>
  <conditionalFormatting sqref="DI171">
    <cfRule type="cellIs" dxfId="18305" priority="23283" operator="greaterThan">
      <formula>0</formula>
    </cfRule>
  </conditionalFormatting>
  <conditionalFormatting sqref="DJ167">
    <cfRule type="cellIs" dxfId="18304" priority="23282" operator="greaterThan">
      <formula>0</formula>
    </cfRule>
  </conditionalFormatting>
  <conditionalFormatting sqref="DJ169">
    <cfRule type="cellIs" dxfId="18303" priority="23281" operator="greaterThan">
      <formula>0</formula>
    </cfRule>
  </conditionalFormatting>
  <conditionalFormatting sqref="DJ171">
    <cfRule type="cellIs" dxfId="18302" priority="23280" operator="greaterThan">
      <formula>0</formula>
    </cfRule>
  </conditionalFormatting>
  <conditionalFormatting sqref="DJ167">
    <cfRule type="cellIs" dxfId="18301" priority="23279" operator="greaterThan">
      <formula>0</formula>
    </cfRule>
  </conditionalFormatting>
  <conditionalFormatting sqref="DJ167">
    <cfRule type="cellIs" dxfId="18300" priority="23278" operator="greaterThan">
      <formula>0</formula>
    </cfRule>
  </conditionalFormatting>
  <conditionalFormatting sqref="DJ169">
    <cfRule type="cellIs" dxfId="18299" priority="23277" operator="greaterThan">
      <formula>0</formula>
    </cfRule>
  </conditionalFormatting>
  <conditionalFormatting sqref="DJ169">
    <cfRule type="cellIs" dxfId="18298" priority="23276" operator="greaterThan">
      <formula>0</formula>
    </cfRule>
  </conditionalFormatting>
  <conditionalFormatting sqref="DJ171">
    <cfRule type="cellIs" dxfId="18297" priority="23275" operator="greaterThan">
      <formula>0</formula>
    </cfRule>
  </conditionalFormatting>
  <conditionalFormatting sqref="DJ171">
    <cfRule type="cellIs" dxfId="18296" priority="23274" operator="greaterThan">
      <formula>0</formula>
    </cfRule>
  </conditionalFormatting>
  <conditionalFormatting sqref="DJ167">
    <cfRule type="cellIs" dxfId="18295" priority="23273" operator="greaterThan">
      <formula>0</formula>
    </cfRule>
  </conditionalFormatting>
  <conditionalFormatting sqref="DJ167">
    <cfRule type="cellIs" dxfId="18294" priority="23272" operator="greaterThan">
      <formula>0</formula>
    </cfRule>
  </conditionalFormatting>
  <conditionalFormatting sqref="DJ169">
    <cfRule type="cellIs" dxfId="18293" priority="23271" operator="greaterThan">
      <formula>0</formula>
    </cfRule>
  </conditionalFormatting>
  <conditionalFormatting sqref="DJ169">
    <cfRule type="cellIs" dxfId="18292" priority="23270" operator="greaterThan">
      <formula>0</formula>
    </cfRule>
  </conditionalFormatting>
  <conditionalFormatting sqref="DJ171">
    <cfRule type="cellIs" dxfId="18291" priority="23269" operator="greaterThan">
      <formula>0</formula>
    </cfRule>
  </conditionalFormatting>
  <conditionalFormatting sqref="DJ171">
    <cfRule type="cellIs" dxfId="18290" priority="23268" operator="greaterThan">
      <formula>0</formula>
    </cfRule>
  </conditionalFormatting>
  <conditionalFormatting sqref="CH167:CJ167 CV167:CY167 BO167:CD167 CF167 CM167:CT167">
    <cfRule type="cellIs" dxfId="18289" priority="23399" operator="greaterThan">
      <formula>0</formula>
    </cfRule>
  </conditionalFormatting>
  <conditionalFormatting sqref="CL167">
    <cfRule type="cellIs" dxfId="18288" priority="23396" operator="greaterThan">
      <formula>0</formula>
    </cfRule>
  </conditionalFormatting>
  <conditionalFormatting sqref="CK167:CO167">
    <cfRule type="cellIs" dxfId="18287" priority="23397" operator="greaterThan">
      <formula>0</formula>
    </cfRule>
  </conditionalFormatting>
  <conditionalFormatting sqref="CX167:CY167 DE167">
    <cfRule type="cellIs" dxfId="18286" priority="23398" operator="greaterThan">
      <formula>0</formula>
    </cfRule>
  </conditionalFormatting>
  <conditionalFormatting sqref="CG167">
    <cfRule type="cellIs" dxfId="18285" priority="23395" operator="greaterThan">
      <formula>0</formula>
    </cfRule>
  </conditionalFormatting>
  <conditionalFormatting sqref="CZ167">
    <cfRule type="cellIs" dxfId="18284" priority="23394" operator="greaterThan">
      <formula>0</formula>
    </cfRule>
  </conditionalFormatting>
  <conditionalFormatting sqref="CZ167">
    <cfRule type="cellIs" dxfId="18283" priority="23393" operator="greaterThan">
      <formula>0</formula>
    </cfRule>
  </conditionalFormatting>
  <conditionalFormatting sqref="DA167">
    <cfRule type="cellIs" dxfId="18282" priority="23392" operator="greaterThan">
      <formula>0</formula>
    </cfRule>
  </conditionalFormatting>
  <conditionalFormatting sqref="DA167">
    <cfRule type="cellIs" dxfId="18281" priority="23391" operator="greaterThan">
      <formula>0</formula>
    </cfRule>
  </conditionalFormatting>
  <conditionalFormatting sqref="CH169:CJ169 CV169:CY169 BO169:CD169 CF169 CM169:CT169">
    <cfRule type="cellIs" dxfId="18280" priority="23390" operator="greaterThan">
      <formula>0</formula>
    </cfRule>
  </conditionalFormatting>
  <conditionalFormatting sqref="CX169:CY169 DE169">
    <cfRule type="cellIs" dxfId="18279" priority="23389" operator="greaterThan">
      <formula>0</formula>
    </cfRule>
  </conditionalFormatting>
  <conditionalFormatting sqref="CL169">
    <cfRule type="cellIs" dxfId="18278" priority="23387" operator="greaterThan">
      <formula>0</formula>
    </cfRule>
  </conditionalFormatting>
  <conditionalFormatting sqref="CK169:CO169">
    <cfRule type="cellIs" dxfId="18277" priority="23388" operator="greaterThan">
      <formula>0</formula>
    </cfRule>
  </conditionalFormatting>
  <conditionalFormatting sqref="CG169">
    <cfRule type="cellIs" dxfId="18276" priority="23386" operator="greaterThan">
      <formula>0</formula>
    </cfRule>
  </conditionalFormatting>
  <conditionalFormatting sqref="CZ169">
    <cfRule type="cellIs" dxfId="18275" priority="23385" operator="greaterThan">
      <formula>0</formula>
    </cfRule>
  </conditionalFormatting>
  <conditionalFormatting sqref="CZ169">
    <cfRule type="cellIs" dxfId="18274" priority="23384" operator="greaterThan">
      <formula>0</formula>
    </cfRule>
  </conditionalFormatting>
  <conditionalFormatting sqref="DA169">
    <cfRule type="cellIs" dxfId="18273" priority="23383" operator="greaterThan">
      <formula>0</formula>
    </cfRule>
  </conditionalFormatting>
  <conditionalFormatting sqref="DA169">
    <cfRule type="cellIs" dxfId="18272" priority="23382" operator="greaterThan">
      <formula>0</formula>
    </cfRule>
  </conditionalFormatting>
  <conditionalFormatting sqref="CU167">
    <cfRule type="cellIs" dxfId="18271" priority="23381" operator="greaterThan">
      <formula>0</formula>
    </cfRule>
  </conditionalFormatting>
  <conditionalFormatting sqref="DB169">
    <cfRule type="cellIs" dxfId="18270" priority="23376" operator="greaterThan">
      <formula>0</formula>
    </cfRule>
  </conditionalFormatting>
  <conditionalFormatting sqref="CZ171">
    <cfRule type="cellIs" dxfId="18269" priority="23370" operator="greaterThan">
      <formula>0</formula>
    </cfRule>
  </conditionalFormatting>
  <conditionalFormatting sqref="CG171">
    <cfRule type="cellIs" dxfId="18268" priority="23371" operator="greaterThan">
      <formula>0</formula>
    </cfRule>
  </conditionalFormatting>
  <conditionalFormatting sqref="DB171">
    <cfRule type="cellIs" dxfId="18267" priority="23365" operator="greaterThan">
      <formula>0</formula>
    </cfRule>
  </conditionalFormatting>
  <conditionalFormatting sqref="DD167:DE167">
    <cfRule type="cellIs" dxfId="18266" priority="23354" operator="greaterThan">
      <formula>0</formula>
    </cfRule>
  </conditionalFormatting>
  <conditionalFormatting sqref="DD167:DE167">
    <cfRule type="cellIs" dxfId="18265" priority="23353" operator="greaterThan">
      <formula>0</formula>
    </cfRule>
  </conditionalFormatting>
  <conditionalFormatting sqref="DC167">
    <cfRule type="cellIs" dxfId="18264" priority="23348" operator="greaterThan">
      <formula>0</formula>
    </cfRule>
  </conditionalFormatting>
  <conditionalFormatting sqref="DL14">
    <cfRule type="cellIs" dxfId="18263" priority="23145" operator="greaterThan">
      <formula>0</formula>
    </cfRule>
  </conditionalFormatting>
  <conditionalFormatting sqref="E29 G29:BZ29">
    <cfRule type="cellIs" dxfId="18262" priority="23224" operator="greaterThan">
      <formula>0</formula>
    </cfRule>
  </conditionalFormatting>
  <conditionalFormatting sqref="D29">
    <cfRule type="cellIs" dxfId="18261" priority="23223" operator="greaterThan">
      <formula>0</formula>
    </cfRule>
  </conditionalFormatting>
  <conditionalFormatting sqref="F29">
    <cfRule type="cellIs" dxfId="18260" priority="23218" operator="greaterThan">
      <formula>0</formula>
    </cfRule>
  </conditionalFormatting>
  <conditionalFormatting sqref="A29">
    <cfRule type="cellIs" dxfId="18259" priority="23210" operator="greaterThan">
      <formula>0</formula>
    </cfRule>
  </conditionalFormatting>
  <conditionalFormatting sqref="DL10">
    <cfRule type="cellIs" dxfId="18258" priority="23172" operator="greaterThan">
      <formula>0</formula>
    </cfRule>
  </conditionalFormatting>
  <conditionalFormatting sqref="DL23">
    <cfRule type="cellIs" dxfId="18257" priority="23171" operator="greaterThan">
      <formula>0</formula>
    </cfRule>
  </conditionalFormatting>
  <conditionalFormatting sqref="DL70">
    <cfRule type="cellIs" dxfId="18256" priority="23169" operator="greaterThan">
      <formula>0</formula>
    </cfRule>
  </conditionalFormatting>
  <conditionalFormatting sqref="DL79">
    <cfRule type="cellIs" dxfId="18255" priority="23168" operator="greaterThan">
      <formula>0</formula>
    </cfRule>
  </conditionalFormatting>
  <conditionalFormatting sqref="DL129">
    <cfRule type="cellIs" dxfId="18254" priority="23162" operator="greaterThan">
      <formula>0</formula>
    </cfRule>
  </conditionalFormatting>
  <conditionalFormatting sqref="DL110">
    <cfRule type="cellIs" dxfId="18253" priority="23164" operator="greaterThan">
      <formula>0</formula>
    </cfRule>
  </conditionalFormatting>
  <conditionalFormatting sqref="DL34">
    <cfRule type="cellIs" dxfId="18252" priority="23170" operator="greaterThan">
      <formula>0</formula>
    </cfRule>
  </conditionalFormatting>
  <conditionalFormatting sqref="DL137">
    <cfRule type="cellIs" dxfId="18251" priority="23161" operator="greaterThan">
      <formula>0</formula>
    </cfRule>
  </conditionalFormatting>
  <conditionalFormatting sqref="DL87">
    <cfRule type="cellIs" dxfId="18250" priority="23167" operator="greaterThan">
      <formula>0</formula>
    </cfRule>
  </conditionalFormatting>
  <conditionalFormatting sqref="DL93">
    <cfRule type="cellIs" dxfId="18249" priority="23166" operator="greaterThan">
      <formula>0</formula>
    </cfRule>
  </conditionalFormatting>
  <conditionalFormatting sqref="DL102">
    <cfRule type="cellIs" dxfId="18248" priority="23165" operator="greaterThan">
      <formula>0</formula>
    </cfRule>
  </conditionalFormatting>
  <conditionalFormatting sqref="DL120">
    <cfRule type="cellIs" dxfId="18247" priority="23163" operator="greaterThan">
      <formula>0</formula>
    </cfRule>
  </conditionalFormatting>
  <conditionalFormatting sqref="DL51">
    <cfRule type="cellIs" dxfId="18246" priority="23160" operator="greaterThan">
      <formula>0</formula>
    </cfRule>
  </conditionalFormatting>
  <conditionalFormatting sqref="DL64">
    <cfRule type="cellIs" dxfId="18245" priority="23158" operator="greaterThan">
      <formula>0</formula>
    </cfRule>
  </conditionalFormatting>
  <conditionalFormatting sqref="DL57">
    <cfRule type="cellIs" dxfId="18244" priority="23159" operator="greaterThan">
      <formula>0</formula>
    </cfRule>
  </conditionalFormatting>
  <conditionalFormatting sqref="DL25 DL27">
    <cfRule type="cellIs" dxfId="18243" priority="23156" operator="greaterThan">
      <formula>0</formula>
    </cfRule>
  </conditionalFormatting>
  <conditionalFormatting sqref="DL12">
    <cfRule type="cellIs" dxfId="18242" priority="23157" operator="greaterThan">
      <formula>0</formula>
    </cfRule>
  </conditionalFormatting>
  <conditionalFormatting sqref="DL44">
    <cfRule type="cellIs" dxfId="18241" priority="23155" operator="greaterThan">
      <formula>0</formula>
    </cfRule>
  </conditionalFormatting>
  <conditionalFormatting sqref="DL48">
    <cfRule type="cellIs" dxfId="18240" priority="23154" operator="greaterThan">
      <formula>0</formula>
    </cfRule>
  </conditionalFormatting>
  <conditionalFormatting sqref="DL40">
    <cfRule type="cellIs" dxfId="18239" priority="23153" operator="greaterThan">
      <formula>0</formula>
    </cfRule>
  </conditionalFormatting>
  <conditionalFormatting sqref="DL38">
    <cfRule type="cellIs" dxfId="18238" priority="23152" operator="greaterThan">
      <formula>0</formula>
    </cfRule>
  </conditionalFormatting>
  <conditionalFormatting sqref="DL16">
    <cfRule type="cellIs" dxfId="18237" priority="23144" operator="greaterThan">
      <formula>0</formula>
    </cfRule>
  </conditionalFormatting>
  <conditionalFormatting sqref="DL113">
    <cfRule type="cellIs" dxfId="18236" priority="23151" operator="greaterThan">
      <formula>0</formula>
    </cfRule>
  </conditionalFormatting>
  <conditionalFormatting sqref="DL112">
    <cfRule type="cellIs" dxfId="18235" priority="23150" operator="greaterThan">
      <formula>0</formula>
    </cfRule>
  </conditionalFormatting>
  <conditionalFormatting sqref="DL112">
    <cfRule type="cellIs" dxfId="18234" priority="23149" operator="lessThan">
      <formula>0</formula>
    </cfRule>
  </conditionalFormatting>
  <conditionalFormatting sqref="DL116">
    <cfRule type="cellIs" dxfId="18233" priority="23148" operator="greaterThan">
      <formula>0</formula>
    </cfRule>
  </conditionalFormatting>
  <conditionalFormatting sqref="DL115">
    <cfRule type="cellIs" dxfId="18232" priority="23147" operator="greaterThan">
      <formula>0</formula>
    </cfRule>
  </conditionalFormatting>
  <conditionalFormatting sqref="DL115">
    <cfRule type="cellIs" dxfId="18231" priority="23146" operator="lessThan">
      <formula>0</formula>
    </cfRule>
  </conditionalFormatting>
  <conditionalFormatting sqref="DL46">
    <cfRule type="cellIs" dxfId="18230" priority="23141" operator="greaterThan">
      <formula>0</formula>
    </cfRule>
  </conditionalFormatting>
  <conditionalFormatting sqref="DL42">
    <cfRule type="cellIs" dxfId="18229" priority="23142" operator="greaterThan">
      <formula>0</formula>
    </cfRule>
  </conditionalFormatting>
  <conditionalFormatting sqref="DL18 DL21">
    <cfRule type="cellIs" dxfId="18228" priority="23143" operator="greaterThan">
      <formula>0</formula>
    </cfRule>
  </conditionalFormatting>
  <conditionalFormatting sqref="DL36">
    <cfRule type="cellIs" dxfId="18227" priority="23140" operator="greaterThan">
      <formula>0</formula>
    </cfRule>
  </conditionalFormatting>
  <conditionalFormatting sqref="DL79">
    <cfRule type="cellIs" dxfId="18226" priority="23132" operator="greaterThan">
      <formula>0</formula>
    </cfRule>
  </conditionalFormatting>
  <conditionalFormatting sqref="DL10">
    <cfRule type="cellIs" dxfId="18225" priority="23139" operator="greaterThan">
      <formula>0</formula>
    </cfRule>
  </conditionalFormatting>
  <conditionalFormatting sqref="DL23">
    <cfRule type="cellIs" dxfId="18224" priority="23138" operator="greaterThan">
      <formula>0</formula>
    </cfRule>
  </conditionalFormatting>
  <conditionalFormatting sqref="DL10">
    <cfRule type="cellIs" dxfId="18223" priority="23137" operator="greaterThan">
      <formula>0</formula>
    </cfRule>
  </conditionalFormatting>
  <conditionalFormatting sqref="DL23">
    <cfRule type="cellIs" dxfId="18222" priority="23136" operator="greaterThan">
      <formula>0</formula>
    </cfRule>
  </conditionalFormatting>
  <conditionalFormatting sqref="DL129">
    <cfRule type="cellIs" dxfId="18221" priority="23122" operator="greaterThan">
      <formula>0</formula>
    </cfRule>
  </conditionalFormatting>
  <conditionalFormatting sqref="DL110">
    <cfRule type="cellIs" dxfId="18220" priority="23126" operator="greaterThan">
      <formula>0</formula>
    </cfRule>
  </conditionalFormatting>
  <conditionalFormatting sqref="DL79">
    <cfRule type="cellIs" dxfId="18219" priority="23133" operator="greaterThan">
      <formula>0</formula>
    </cfRule>
  </conditionalFormatting>
  <conditionalFormatting sqref="DL34">
    <cfRule type="cellIs" dxfId="18218" priority="23135" operator="greaterThan">
      <formula>0</formula>
    </cfRule>
  </conditionalFormatting>
  <conditionalFormatting sqref="DL120">
    <cfRule type="cellIs" dxfId="18217" priority="23125" operator="greaterThan">
      <formula>0</formula>
    </cfRule>
  </conditionalFormatting>
  <conditionalFormatting sqref="DL137">
    <cfRule type="cellIs" dxfId="18216" priority="23121" operator="greaterThan">
      <formula>0</formula>
    </cfRule>
  </conditionalFormatting>
  <conditionalFormatting sqref="DL34">
    <cfRule type="cellIs" dxfId="18215" priority="23134" operator="greaterThan">
      <formula>0</formula>
    </cfRule>
  </conditionalFormatting>
  <conditionalFormatting sqref="DL137">
    <cfRule type="cellIs" dxfId="18214" priority="23120" operator="greaterThan">
      <formula>0</formula>
    </cfRule>
  </conditionalFormatting>
  <conditionalFormatting sqref="DL110">
    <cfRule type="cellIs" dxfId="18213" priority="23127" operator="greaterThan">
      <formula>0</formula>
    </cfRule>
  </conditionalFormatting>
  <conditionalFormatting sqref="DL51">
    <cfRule type="cellIs" dxfId="18212" priority="23119" operator="greaterThan">
      <formula>0</formula>
    </cfRule>
  </conditionalFormatting>
  <conditionalFormatting sqref="DL51">
    <cfRule type="cellIs" dxfId="18211" priority="23118" operator="greaterThan">
      <formula>0</formula>
    </cfRule>
  </conditionalFormatting>
  <conditionalFormatting sqref="DL93">
    <cfRule type="cellIs" dxfId="18210" priority="23131" operator="greaterThan">
      <formula>0</formula>
    </cfRule>
  </conditionalFormatting>
  <conditionalFormatting sqref="DL102">
    <cfRule type="cellIs" dxfId="18209" priority="23130" operator="greaterThan">
      <formula>0</formula>
    </cfRule>
  </conditionalFormatting>
  <conditionalFormatting sqref="DL93">
    <cfRule type="cellIs" dxfId="18208" priority="23129" operator="greaterThan">
      <formula>0</formula>
    </cfRule>
  </conditionalFormatting>
  <conditionalFormatting sqref="DL102">
    <cfRule type="cellIs" dxfId="18207" priority="23128" operator="greaterThan">
      <formula>0</formula>
    </cfRule>
  </conditionalFormatting>
  <conditionalFormatting sqref="DL129">
    <cfRule type="cellIs" dxfId="18206" priority="23124" operator="greaterThan">
      <formula>0</formula>
    </cfRule>
  </conditionalFormatting>
  <conditionalFormatting sqref="DL120">
    <cfRule type="cellIs" dxfId="18205" priority="23123" operator="greaterThan">
      <formula>0</formula>
    </cfRule>
  </conditionalFormatting>
  <conditionalFormatting sqref="DL48">
    <cfRule type="cellIs" dxfId="18204" priority="23106" operator="greaterThan">
      <formula>0</formula>
    </cfRule>
  </conditionalFormatting>
  <conditionalFormatting sqref="DL40">
    <cfRule type="cellIs" dxfId="18203" priority="23105" operator="greaterThan">
      <formula>0</formula>
    </cfRule>
  </conditionalFormatting>
  <conditionalFormatting sqref="DL64">
    <cfRule type="cellIs" dxfId="18202" priority="23115" operator="greaterThan">
      <formula>0</formula>
    </cfRule>
  </conditionalFormatting>
  <conditionalFormatting sqref="DL64">
    <cfRule type="cellIs" dxfId="18201" priority="23114" operator="greaterThan">
      <formula>0</formula>
    </cfRule>
  </conditionalFormatting>
  <conditionalFormatting sqref="DL57">
    <cfRule type="cellIs" dxfId="18200" priority="23117" operator="greaterThan">
      <formula>0</formula>
    </cfRule>
  </conditionalFormatting>
  <conditionalFormatting sqref="DL57">
    <cfRule type="cellIs" dxfId="18199" priority="23116" operator="greaterThan">
      <formula>0</formula>
    </cfRule>
  </conditionalFormatting>
  <conditionalFormatting sqref="DL70">
    <cfRule type="cellIs" dxfId="18198" priority="23101" operator="greaterThan">
      <formula>0</formula>
    </cfRule>
  </conditionalFormatting>
  <conditionalFormatting sqref="DL70">
    <cfRule type="cellIs" dxfId="18197" priority="23100" operator="greaterThan">
      <formula>0</formula>
    </cfRule>
  </conditionalFormatting>
  <conditionalFormatting sqref="DL12">
    <cfRule type="cellIs" dxfId="18196" priority="23113" operator="greaterThan">
      <formula>0</formula>
    </cfRule>
  </conditionalFormatting>
  <conditionalFormatting sqref="DL12">
    <cfRule type="cellIs" dxfId="18195" priority="23112" operator="greaterThan">
      <formula>0</formula>
    </cfRule>
  </conditionalFormatting>
  <conditionalFormatting sqref="DL25 DL27">
    <cfRule type="cellIs" dxfId="18194" priority="23111" operator="greaterThan">
      <formula>0</formula>
    </cfRule>
  </conditionalFormatting>
  <conditionalFormatting sqref="DL25 DL27">
    <cfRule type="cellIs" dxfId="18193" priority="23110" operator="greaterThan">
      <formula>0</formula>
    </cfRule>
  </conditionalFormatting>
  <conditionalFormatting sqref="DL44">
    <cfRule type="cellIs" dxfId="18192" priority="23109" operator="greaterThan">
      <formula>0</formula>
    </cfRule>
  </conditionalFormatting>
  <conditionalFormatting sqref="DL44">
    <cfRule type="cellIs" dxfId="18191" priority="23108" operator="greaterThan">
      <formula>0</formula>
    </cfRule>
  </conditionalFormatting>
  <conditionalFormatting sqref="DL48">
    <cfRule type="cellIs" dxfId="18190" priority="23107" operator="greaterThan">
      <formula>0</formula>
    </cfRule>
  </conditionalFormatting>
  <conditionalFormatting sqref="DL40">
    <cfRule type="cellIs" dxfId="18189" priority="23104" operator="greaterThan">
      <formula>0</formula>
    </cfRule>
  </conditionalFormatting>
  <conditionalFormatting sqref="DL38">
    <cfRule type="cellIs" dxfId="18188" priority="23103" operator="greaterThan">
      <formula>0</formula>
    </cfRule>
  </conditionalFormatting>
  <conditionalFormatting sqref="DL38">
    <cfRule type="cellIs" dxfId="18187" priority="23102" operator="greaterThan">
      <formula>0</formula>
    </cfRule>
  </conditionalFormatting>
  <conditionalFormatting sqref="DL87">
    <cfRule type="cellIs" dxfId="18186" priority="23098" operator="greaterThan">
      <formula>0</formula>
    </cfRule>
  </conditionalFormatting>
  <conditionalFormatting sqref="DL87">
    <cfRule type="cellIs" dxfId="18185" priority="23099" operator="greaterThan">
      <formula>0</formula>
    </cfRule>
  </conditionalFormatting>
  <conditionalFormatting sqref="DL116">
    <cfRule type="cellIs" dxfId="18184" priority="23091" operator="greaterThan">
      <formula>0</formula>
    </cfRule>
  </conditionalFormatting>
  <conditionalFormatting sqref="DL115">
    <cfRule type="cellIs" dxfId="18183" priority="23090" operator="greaterThan">
      <formula>0</formula>
    </cfRule>
  </conditionalFormatting>
  <conditionalFormatting sqref="DL113">
    <cfRule type="cellIs" dxfId="18182" priority="23097" operator="greaterThan">
      <formula>0</formula>
    </cfRule>
  </conditionalFormatting>
  <conditionalFormatting sqref="DL113">
    <cfRule type="cellIs" dxfId="18181" priority="23096" operator="greaterThan">
      <formula>0</formula>
    </cfRule>
  </conditionalFormatting>
  <conditionalFormatting sqref="DL112">
    <cfRule type="cellIs" dxfId="18180" priority="23095" operator="greaterThan">
      <formula>0</formula>
    </cfRule>
  </conditionalFormatting>
  <conditionalFormatting sqref="DL112">
    <cfRule type="cellIs" dxfId="18179" priority="23094" operator="greaterThan">
      <formula>0</formula>
    </cfRule>
  </conditionalFormatting>
  <conditionalFormatting sqref="DL112">
    <cfRule type="cellIs" dxfId="18178" priority="23093" operator="lessThan">
      <formula>0</formula>
    </cfRule>
  </conditionalFormatting>
  <conditionalFormatting sqref="DL116">
    <cfRule type="cellIs" dxfId="18177" priority="23092" operator="greaterThan">
      <formula>0</formula>
    </cfRule>
  </conditionalFormatting>
  <conditionalFormatting sqref="DL14">
    <cfRule type="cellIs" dxfId="18176" priority="23087" operator="greaterThan">
      <formula>0</formula>
    </cfRule>
  </conditionalFormatting>
  <conditionalFormatting sqref="DL115">
    <cfRule type="cellIs" dxfId="18175" priority="23089" operator="greaterThan">
      <formula>0</formula>
    </cfRule>
  </conditionalFormatting>
  <conditionalFormatting sqref="DL115">
    <cfRule type="cellIs" dxfId="18174" priority="23088" operator="lessThan">
      <formula>0</formula>
    </cfRule>
  </conditionalFormatting>
  <conditionalFormatting sqref="DL14">
    <cfRule type="cellIs" dxfId="18173" priority="23086" operator="greaterThan">
      <formula>0</formula>
    </cfRule>
  </conditionalFormatting>
  <conditionalFormatting sqref="DL16">
    <cfRule type="cellIs" dxfId="18172" priority="23085" operator="greaterThan">
      <formula>0</formula>
    </cfRule>
  </conditionalFormatting>
  <conditionalFormatting sqref="DL16">
    <cfRule type="cellIs" dxfId="18171" priority="23084" operator="greaterThan">
      <formula>0</formula>
    </cfRule>
  </conditionalFormatting>
  <conditionalFormatting sqref="DL42">
    <cfRule type="cellIs" dxfId="18170" priority="23081" operator="greaterThan">
      <formula>0</formula>
    </cfRule>
  </conditionalFormatting>
  <conditionalFormatting sqref="DL42">
    <cfRule type="cellIs" dxfId="18169" priority="23080" operator="greaterThan">
      <formula>0</formula>
    </cfRule>
  </conditionalFormatting>
  <conditionalFormatting sqref="DL18 DL21">
    <cfRule type="cellIs" dxfId="18168" priority="23083" operator="greaterThan">
      <formula>0</formula>
    </cfRule>
  </conditionalFormatting>
  <conditionalFormatting sqref="DL18 DL21">
    <cfRule type="cellIs" dxfId="18167" priority="23082" operator="greaterThan">
      <formula>0</formula>
    </cfRule>
  </conditionalFormatting>
  <conditionalFormatting sqref="DL46">
    <cfRule type="cellIs" dxfId="18166" priority="23079" operator="greaterThan">
      <formula>0</formula>
    </cfRule>
  </conditionalFormatting>
  <conditionalFormatting sqref="DL46">
    <cfRule type="cellIs" dxfId="18165" priority="23078" operator="greaterThan">
      <formula>0</formula>
    </cfRule>
  </conditionalFormatting>
  <conditionalFormatting sqref="DL79">
    <cfRule type="cellIs" dxfId="18164" priority="23070" operator="greaterThan">
      <formula>0</formula>
    </cfRule>
  </conditionalFormatting>
  <conditionalFormatting sqref="DL10">
    <cfRule type="cellIs" dxfId="18163" priority="23077" operator="greaterThan">
      <formula>0</formula>
    </cfRule>
  </conditionalFormatting>
  <conditionalFormatting sqref="DL23">
    <cfRule type="cellIs" dxfId="18162" priority="23076" operator="greaterThan">
      <formula>0</formula>
    </cfRule>
  </conditionalFormatting>
  <conditionalFormatting sqref="DL10">
    <cfRule type="cellIs" dxfId="18161" priority="23075" operator="greaterThan">
      <formula>0</formula>
    </cfRule>
  </conditionalFormatting>
  <conditionalFormatting sqref="DL23">
    <cfRule type="cellIs" dxfId="18160" priority="23074" operator="greaterThan">
      <formula>0</formula>
    </cfRule>
  </conditionalFormatting>
  <conditionalFormatting sqref="DL129">
    <cfRule type="cellIs" dxfId="18159" priority="23060" operator="greaterThan">
      <formula>0</formula>
    </cfRule>
  </conditionalFormatting>
  <conditionalFormatting sqref="DL110">
    <cfRule type="cellIs" dxfId="18158" priority="23064" operator="greaterThan">
      <formula>0</formula>
    </cfRule>
  </conditionalFormatting>
  <conditionalFormatting sqref="DL79">
    <cfRule type="cellIs" dxfId="18157" priority="23071" operator="greaterThan">
      <formula>0</formula>
    </cfRule>
  </conditionalFormatting>
  <conditionalFormatting sqref="DL34">
    <cfRule type="cellIs" dxfId="18156" priority="23073" operator="greaterThan">
      <formula>0</formula>
    </cfRule>
  </conditionalFormatting>
  <conditionalFormatting sqref="DL120">
    <cfRule type="cellIs" dxfId="18155" priority="23063" operator="greaterThan">
      <formula>0</formula>
    </cfRule>
  </conditionalFormatting>
  <conditionalFormatting sqref="DL137">
    <cfRule type="cellIs" dxfId="18154" priority="23059" operator="greaterThan">
      <formula>0</formula>
    </cfRule>
  </conditionalFormatting>
  <conditionalFormatting sqref="DL34">
    <cfRule type="cellIs" dxfId="18153" priority="23072" operator="greaterThan">
      <formula>0</formula>
    </cfRule>
  </conditionalFormatting>
  <conditionalFormatting sqref="DL137">
    <cfRule type="cellIs" dxfId="18152" priority="23058" operator="greaterThan">
      <formula>0</formula>
    </cfRule>
  </conditionalFormatting>
  <conditionalFormatting sqref="DL110">
    <cfRule type="cellIs" dxfId="18151" priority="23065" operator="greaterThan">
      <formula>0</formula>
    </cfRule>
  </conditionalFormatting>
  <conditionalFormatting sqref="DL51">
    <cfRule type="cellIs" dxfId="18150" priority="23057" operator="greaterThan">
      <formula>0</formula>
    </cfRule>
  </conditionalFormatting>
  <conditionalFormatting sqref="DL51">
    <cfRule type="cellIs" dxfId="18149" priority="23056" operator="greaterThan">
      <formula>0</formula>
    </cfRule>
  </conditionalFormatting>
  <conditionalFormatting sqref="DL93">
    <cfRule type="cellIs" dxfId="18148" priority="23069" operator="greaterThan">
      <formula>0</formula>
    </cfRule>
  </conditionalFormatting>
  <conditionalFormatting sqref="DL102">
    <cfRule type="cellIs" dxfId="18147" priority="23068" operator="greaterThan">
      <formula>0</formula>
    </cfRule>
  </conditionalFormatting>
  <conditionalFormatting sqref="DL93">
    <cfRule type="cellIs" dxfId="18146" priority="23067" operator="greaterThan">
      <formula>0</formula>
    </cfRule>
  </conditionalFormatting>
  <conditionalFormatting sqref="DL102">
    <cfRule type="cellIs" dxfId="18145" priority="23066" operator="greaterThan">
      <formula>0</formula>
    </cfRule>
  </conditionalFormatting>
  <conditionalFormatting sqref="DL129">
    <cfRule type="cellIs" dxfId="18144" priority="23062" operator="greaterThan">
      <formula>0</formula>
    </cfRule>
  </conditionalFormatting>
  <conditionalFormatting sqref="DL120">
    <cfRule type="cellIs" dxfId="18143" priority="23061" operator="greaterThan">
      <formula>0</formula>
    </cfRule>
  </conditionalFormatting>
  <conditionalFormatting sqref="DL48">
    <cfRule type="cellIs" dxfId="18142" priority="23044" operator="greaterThan">
      <formula>0</formula>
    </cfRule>
  </conditionalFormatting>
  <conditionalFormatting sqref="DL40">
    <cfRule type="cellIs" dxfId="18141" priority="23043" operator="greaterThan">
      <formula>0</formula>
    </cfRule>
  </conditionalFormatting>
  <conditionalFormatting sqref="DL64">
    <cfRule type="cellIs" dxfId="18140" priority="23053" operator="greaterThan">
      <formula>0</formula>
    </cfRule>
  </conditionalFormatting>
  <conditionalFormatting sqref="DL64">
    <cfRule type="cellIs" dxfId="18139" priority="23052" operator="greaterThan">
      <formula>0</formula>
    </cfRule>
  </conditionalFormatting>
  <conditionalFormatting sqref="DL57">
    <cfRule type="cellIs" dxfId="18138" priority="23055" operator="greaterThan">
      <formula>0</formula>
    </cfRule>
  </conditionalFormatting>
  <conditionalFormatting sqref="DL57">
    <cfRule type="cellIs" dxfId="18137" priority="23054" operator="greaterThan">
      <formula>0</formula>
    </cfRule>
  </conditionalFormatting>
  <conditionalFormatting sqref="DL70">
    <cfRule type="cellIs" dxfId="18136" priority="23039" operator="greaterThan">
      <formula>0</formula>
    </cfRule>
  </conditionalFormatting>
  <conditionalFormatting sqref="DL70">
    <cfRule type="cellIs" dxfId="18135" priority="23038" operator="greaterThan">
      <formula>0</formula>
    </cfRule>
  </conditionalFormatting>
  <conditionalFormatting sqref="DL12">
    <cfRule type="cellIs" dxfId="18134" priority="23051" operator="greaterThan">
      <formula>0</formula>
    </cfRule>
  </conditionalFormatting>
  <conditionalFormatting sqref="DL12">
    <cfRule type="cellIs" dxfId="18133" priority="23050" operator="greaterThan">
      <formula>0</formula>
    </cfRule>
  </conditionalFormatting>
  <conditionalFormatting sqref="DL25 DL27">
    <cfRule type="cellIs" dxfId="18132" priority="23049" operator="greaterThan">
      <formula>0</formula>
    </cfRule>
  </conditionalFormatting>
  <conditionalFormatting sqref="DL25 DL27">
    <cfRule type="cellIs" dxfId="18131" priority="23048" operator="greaterThan">
      <formula>0</formula>
    </cfRule>
  </conditionalFormatting>
  <conditionalFormatting sqref="DL44">
    <cfRule type="cellIs" dxfId="18130" priority="23047" operator="greaterThan">
      <formula>0</formula>
    </cfRule>
  </conditionalFormatting>
  <conditionalFormatting sqref="DL44">
    <cfRule type="cellIs" dxfId="18129" priority="23046" operator="greaterThan">
      <formula>0</formula>
    </cfRule>
  </conditionalFormatting>
  <conditionalFormatting sqref="DL48">
    <cfRule type="cellIs" dxfId="18128" priority="23045" operator="greaterThan">
      <formula>0</formula>
    </cfRule>
  </conditionalFormatting>
  <conditionalFormatting sqref="DL40">
    <cfRule type="cellIs" dxfId="18127" priority="23042" operator="greaterThan">
      <formula>0</formula>
    </cfRule>
  </conditionalFormatting>
  <conditionalFormatting sqref="DL38">
    <cfRule type="cellIs" dxfId="18126" priority="23041" operator="greaterThan">
      <formula>0</formula>
    </cfRule>
  </conditionalFormatting>
  <conditionalFormatting sqref="DL38">
    <cfRule type="cellIs" dxfId="18125" priority="23040" operator="greaterThan">
      <formula>0</formula>
    </cfRule>
  </conditionalFormatting>
  <conditionalFormatting sqref="DL87">
    <cfRule type="cellIs" dxfId="18124" priority="23036" operator="greaterThan">
      <formula>0</formula>
    </cfRule>
  </conditionalFormatting>
  <conditionalFormatting sqref="DL87">
    <cfRule type="cellIs" dxfId="18123" priority="23037" operator="greaterThan">
      <formula>0</formula>
    </cfRule>
  </conditionalFormatting>
  <conditionalFormatting sqref="DL116">
    <cfRule type="cellIs" dxfId="18122" priority="23029" operator="greaterThan">
      <formula>0</formula>
    </cfRule>
  </conditionalFormatting>
  <conditionalFormatting sqref="DL115">
    <cfRule type="cellIs" dxfId="18121" priority="23028" operator="greaterThan">
      <formula>0</formula>
    </cfRule>
  </conditionalFormatting>
  <conditionalFormatting sqref="DL113">
    <cfRule type="cellIs" dxfId="18120" priority="23035" operator="greaterThan">
      <formula>0</formula>
    </cfRule>
  </conditionalFormatting>
  <conditionalFormatting sqref="DL113">
    <cfRule type="cellIs" dxfId="18119" priority="23034" operator="greaterThan">
      <formula>0</formula>
    </cfRule>
  </conditionalFormatting>
  <conditionalFormatting sqref="DL112">
    <cfRule type="cellIs" dxfId="18118" priority="23033" operator="greaterThan">
      <formula>0</formula>
    </cfRule>
  </conditionalFormatting>
  <conditionalFormatting sqref="DL112">
    <cfRule type="cellIs" dxfId="18117" priority="23032" operator="greaterThan">
      <formula>0</formula>
    </cfRule>
  </conditionalFormatting>
  <conditionalFormatting sqref="DL112">
    <cfRule type="cellIs" dxfId="18116" priority="23031" operator="lessThan">
      <formula>0</formula>
    </cfRule>
  </conditionalFormatting>
  <conditionalFormatting sqref="DL116">
    <cfRule type="cellIs" dxfId="18115" priority="23030" operator="greaterThan">
      <formula>0</formula>
    </cfRule>
  </conditionalFormatting>
  <conditionalFormatting sqref="DL14">
    <cfRule type="cellIs" dxfId="18114" priority="23025" operator="greaterThan">
      <formula>0</formula>
    </cfRule>
  </conditionalFormatting>
  <conditionalFormatting sqref="DL115">
    <cfRule type="cellIs" dxfId="18113" priority="23027" operator="greaterThan">
      <formula>0</formula>
    </cfRule>
  </conditionalFormatting>
  <conditionalFormatting sqref="DL115">
    <cfRule type="cellIs" dxfId="18112" priority="23026" operator="lessThan">
      <formula>0</formula>
    </cfRule>
  </conditionalFormatting>
  <conditionalFormatting sqref="DL14">
    <cfRule type="cellIs" dxfId="18111" priority="23024" operator="greaterThan">
      <formula>0</formula>
    </cfRule>
  </conditionalFormatting>
  <conditionalFormatting sqref="DL16">
    <cfRule type="cellIs" dxfId="18110" priority="23023" operator="greaterThan">
      <formula>0</formula>
    </cfRule>
  </conditionalFormatting>
  <conditionalFormatting sqref="DL16">
    <cfRule type="cellIs" dxfId="18109" priority="23022" operator="greaterThan">
      <formula>0</formula>
    </cfRule>
  </conditionalFormatting>
  <conditionalFormatting sqref="DL42">
    <cfRule type="cellIs" dxfId="18108" priority="23019" operator="greaterThan">
      <formula>0</formula>
    </cfRule>
  </conditionalFormatting>
  <conditionalFormatting sqref="DL42">
    <cfRule type="cellIs" dxfId="18107" priority="23018" operator="greaterThan">
      <formula>0</formula>
    </cfRule>
  </conditionalFormatting>
  <conditionalFormatting sqref="DL18 DL21">
    <cfRule type="cellIs" dxfId="18106" priority="23021" operator="greaterThan">
      <formula>0</formula>
    </cfRule>
  </conditionalFormatting>
  <conditionalFormatting sqref="DL18 DL21">
    <cfRule type="cellIs" dxfId="18105" priority="23020" operator="greaterThan">
      <formula>0</formula>
    </cfRule>
  </conditionalFormatting>
  <conditionalFormatting sqref="DL46">
    <cfRule type="cellIs" dxfId="18104" priority="23017" operator="greaterThan">
      <formula>0</formula>
    </cfRule>
  </conditionalFormatting>
  <conditionalFormatting sqref="DL46">
    <cfRule type="cellIs" dxfId="18103" priority="23016" operator="greaterThan">
      <formula>0</formula>
    </cfRule>
  </conditionalFormatting>
  <conditionalFormatting sqref="DL36">
    <cfRule type="cellIs" dxfId="18102" priority="23015" operator="greaterThan">
      <formula>0</formula>
    </cfRule>
  </conditionalFormatting>
  <conditionalFormatting sqref="DL36">
    <cfRule type="cellIs" dxfId="18101" priority="23014" operator="greaterThan">
      <formula>0</formula>
    </cfRule>
  </conditionalFormatting>
  <conditionalFormatting sqref="DL36">
    <cfRule type="cellIs" dxfId="18100" priority="23013" operator="greaterThan">
      <formula>0</formula>
    </cfRule>
  </conditionalFormatting>
  <conditionalFormatting sqref="DL36">
    <cfRule type="cellIs" dxfId="18099" priority="23012" operator="greaterThan">
      <formula>0</formula>
    </cfRule>
  </conditionalFormatting>
  <conditionalFormatting sqref="DL143">
    <cfRule type="cellIs" dxfId="18098" priority="23011" operator="greaterThan">
      <formula>0</formula>
    </cfRule>
  </conditionalFormatting>
  <conditionalFormatting sqref="DL152">
    <cfRule type="cellIs" dxfId="18097" priority="23010" operator="greaterThan">
      <formula>0</formula>
    </cfRule>
  </conditionalFormatting>
  <conditionalFormatting sqref="DL160">
    <cfRule type="cellIs" dxfId="18096" priority="23009" operator="greaterThan">
      <formula>0</formula>
    </cfRule>
  </conditionalFormatting>
  <conditionalFormatting sqref="DL152">
    <cfRule type="cellIs" dxfId="18095" priority="23007" operator="greaterThan">
      <formula>0</formula>
    </cfRule>
  </conditionalFormatting>
  <conditionalFormatting sqref="DL152">
    <cfRule type="cellIs" dxfId="18094" priority="23008" operator="greaterThan">
      <formula>0</formula>
    </cfRule>
  </conditionalFormatting>
  <conditionalFormatting sqref="DL143">
    <cfRule type="cellIs" dxfId="18093" priority="23006" operator="greaterThan">
      <formula>0</formula>
    </cfRule>
  </conditionalFormatting>
  <conditionalFormatting sqref="DL143">
    <cfRule type="cellIs" dxfId="18092" priority="23005" operator="greaterThan">
      <formula>0</formula>
    </cfRule>
  </conditionalFormatting>
  <conditionalFormatting sqref="DL160">
    <cfRule type="cellIs" dxfId="18091" priority="23003" operator="greaterThan">
      <formula>0</formula>
    </cfRule>
  </conditionalFormatting>
  <conditionalFormatting sqref="DL160">
    <cfRule type="cellIs" dxfId="18090" priority="23004" operator="greaterThan">
      <formula>0</formula>
    </cfRule>
  </conditionalFormatting>
  <conditionalFormatting sqref="DL152">
    <cfRule type="cellIs" dxfId="18089" priority="23001" operator="greaterThan">
      <formula>0</formula>
    </cfRule>
  </conditionalFormatting>
  <conditionalFormatting sqref="DL152">
    <cfRule type="cellIs" dxfId="18088" priority="23002" operator="greaterThan">
      <formula>0</formula>
    </cfRule>
  </conditionalFormatting>
  <conditionalFormatting sqref="DL143">
    <cfRule type="cellIs" dxfId="18087" priority="23000" operator="greaterThan">
      <formula>0</formula>
    </cfRule>
  </conditionalFormatting>
  <conditionalFormatting sqref="DL143">
    <cfRule type="cellIs" dxfId="18086" priority="22999" operator="greaterThan">
      <formula>0</formula>
    </cfRule>
  </conditionalFormatting>
  <conditionalFormatting sqref="DL160">
    <cfRule type="cellIs" dxfId="18085" priority="22997" operator="greaterThan">
      <formula>0</formula>
    </cfRule>
  </conditionalFormatting>
  <conditionalFormatting sqref="DL160">
    <cfRule type="cellIs" dxfId="18084" priority="22998" operator="greaterThan">
      <formula>0</formula>
    </cfRule>
  </conditionalFormatting>
  <conditionalFormatting sqref="DL197:DL202">
    <cfRule type="cellIs" dxfId="18083" priority="22996" operator="greaterThan">
      <formula>0.5</formula>
    </cfRule>
  </conditionalFormatting>
  <conditionalFormatting sqref="DL203">
    <cfRule type="cellIs" dxfId="18082" priority="22995" operator="greaterThan">
      <formula>0.5</formula>
    </cfRule>
  </conditionalFormatting>
  <conditionalFormatting sqref="DL167">
    <cfRule type="cellIs" dxfId="18081" priority="22992" operator="greaterThan">
      <formula>0</formula>
    </cfRule>
  </conditionalFormatting>
  <conditionalFormatting sqref="DL27">
    <cfRule type="cellIs" dxfId="18080" priority="22994" operator="greaterThan">
      <formula>0</formula>
    </cfRule>
  </conditionalFormatting>
  <conditionalFormatting sqref="DL27">
    <cfRule type="cellIs" dxfId="18079" priority="22993" operator="greaterThan">
      <formula>0</formula>
    </cfRule>
  </conditionalFormatting>
  <conditionalFormatting sqref="DL167">
    <cfRule type="cellIs" dxfId="18078" priority="22991" operator="greaterThan">
      <formula>0</formula>
    </cfRule>
  </conditionalFormatting>
  <conditionalFormatting sqref="DL169">
    <cfRule type="cellIs" dxfId="18077" priority="22990" operator="greaterThan">
      <formula>0</formula>
    </cfRule>
  </conditionalFormatting>
  <conditionalFormatting sqref="DL169">
    <cfRule type="cellIs" dxfId="18076" priority="22989" operator="greaterThan">
      <formula>0</formula>
    </cfRule>
  </conditionalFormatting>
  <conditionalFormatting sqref="DL171">
    <cfRule type="cellIs" dxfId="18075" priority="22988" operator="greaterThan">
      <formula>0</formula>
    </cfRule>
  </conditionalFormatting>
  <conditionalFormatting sqref="DL171">
    <cfRule type="cellIs" dxfId="18074" priority="22987" operator="greaterThan">
      <formula>0</formula>
    </cfRule>
  </conditionalFormatting>
  <conditionalFormatting sqref="DK10">
    <cfRule type="cellIs" dxfId="18073" priority="22986" operator="greaterThan">
      <formula>0</formula>
    </cfRule>
  </conditionalFormatting>
  <conditionalFormatting sqref="DK23">
    <cfRule type="cellIs" dxfId="18072" priority="22985" operator="greaterThan">
      <formula>0</formula>
    </cfRule>
  </conditionalFormatting>
  <conditionalFormatting sqref="DK70">
    <cfRule type="cellIs" dxfId="18071" priority="22983" operator="greaterThan">
      <formula>0</formula>
    </cfRule>
  </conditionalFormatting>
  <conditionalFormatting sqref="DK79">
    <cfRule type="cellIs" dxfId="18070" priority="22982" operator="greaterThan">
      <formula>0</formula>
    </cfRule>
  </conditionalFormatting>
  <conditionalFormatting sqref="DK129">
    <cfRule type="cellIs" dxfId="18069" priority="22976" operator="greaterThan">
      <formula>0</formula>
    </cfRule>
  </conditionalFormatting>
  <conditionalFormatting sqref="DK110">
    <cfRule type="cellIs" dxfId="18068" priority="22978" operator="greaterThan">
      <formula>0</formula>
    </cfRule>
  </conditionalFormatting>
  <conditionalFormatting sqref="DK34">
    <cfRule type="cellIs" dxfId="18067" priority="22984" operator="greaterThan">
      <formula>0</formula>
    </cfRule>
  </conditionalFormatting>
  <conditionalFormatting sqref="DK137">
    <cfRule type="cellIs" dxfId="18066" priority="22975" operator="greaterThan">
      <formula>0</formula>
    </cfRule>
  </conditionalFormatting>
  <conditionalFormatting sqref="DK87">
    <cfRule type="cellIs" dxfId="18065" priority="22981" operator="greaterThan">
      <formula>0</formula>
    </cfRule>
  </conditionalFormatting>
  <conditionalFormatting sqref="DK93">
    <cfRule type="cellIs" dxfId="18064" priority="22980" operator="greaterThan">
      <formula>0</formula>
    </cfRule>
  </conditionalFormatting>
  <conditionalFormatting sqref="DK102">
    <cfRule type="cellIs" dxfId="18063" priority="22979" operator="greaterThan">
      <formula>0</formula>
    </cfRule>
  </conditionalFormatting>
  <conditionalFormatting sqref="DK120">
    <cfRule type="cellIs" dxfId="18062" priority="22977" operator="greaterThan">
      <formula>0</formula>
    </cfRule>
  </conditionalFormatting>
  <conditionalFormatting sqref="DK51">
    <cfRule type="cellIs" dxfId="18061" priority="22974" operator="greaterThan">
      <formula>0</formula>
    </cfRule>
  </conditionalFormatting>
  <conditionalFormatting sqref="DK64">
    <cfRule type="cellIs" dxfId="18060" priority="22972" operator="greaterThan">
      <formula>0</formula>
    </cfRule>
  </conditionalFormatting>
  <conditionalFormatting sqref="DK57">
    <cfRule type="cellIs" dxfId="18059" priority="22973" operator="greaterThan">
      <formula>0</formula>
    </cfRule>
  </conditionalFormatting>
  <conditionalFormatting sqref="DK25 DK27">
    <cfRule type="cellIs" dxfId="18058" priority="22970" operator="greaterThan">
      <formula>0</formula>
    </cfRule>
  </conditionalFormatting>
  <conditionalFormatting sqref="DK12">
    <cfRule type="cellIs" dxfId="18057" priority="22971" operator="greaterThan">
      <formula>0</formula>
    </cfRule>
  </conditionalFormatting>
  <conditionalFormatting sqref="DK44">
    <cfRule type="cellIs" dxfId="18056" priority="22969" operator="greaterThan">
      <formula>0</formula>
    </cfRule>
  </conditionalFormatting>
  <conditionalFormatting sqref="DK48">
    <cfRule type="cellIs" dxfId="18055" priority="22968" operator="greaterThan">
      <formula>0</formula>
    </cfRule>
  </conditionalFormatting>
  <conditionalFormatting sqref="DK40">
    <cfRule type="cellIs" dxfId="18054" priority="22967" operator="greaterThan">
      <formula>0</formula>
    </cfRule>
  </conditionalFormatting>
  <conditionalFormatting sqref="DK38">
    <cfRule type="cellIs" dxfId="18053" priority="22966" operator="greaterThan">
      <formula>0</formula>
    </cfRule>
  </conditionalFormatting>
  <conditionalFormatting sqref="DK27">
    <cfRule type="cellIs" dxfId="18052" priority="22965" operator="greaterThan">
      <formula>0</formula>
    </cfRule>
  </conditionalFormatting>
  <conditionalFormatting sqref="DK113">
    <cfRule type="cellIs" dxfId="18051" priority="22964" operator="greaterThan">
      <formula>0</formula>
    </cfRule>
  </conditionalFormatting>
  <conditionalFormatting sqref="DK112">
    <cfRule type="cellIs" dxfId="18050" priority="22963" operator="greaterThan">
      <formula>0</formula>
    </cfRule>
  </conditionalFormatting>
  <conditionalFormatting sqref="DK112">
    <cfRule type="cellIs" dxfId="18049" priority="22962" operator="lessThan">
      <formula>0</formula>
    </cfRule>
  </conditionalFormatting>
  <conditionalFormatting sqref="DK116">
    <cfRule type="cellIs" dxfId="18048" priority="22961" operator="greaterThan">
      <formula>0</formula>
    </cfRule>
  </conditionalFormatting>
  <conditionalFormatting sqref="DK115">
    <cfRule type="cellIs" dxfId="18047" priority="22960" operator="greaterThan">
      <formula>0</formula>
    </cfRule>
  </conditionalFormatting>
  <conditionalFormatting sqref="DK115">
    <cfRule type="cellIs" dxfId="18046" priority="22959" operator="lessThan">
      <formula>0</formula>
    </cfRule>
  </conditionalFormatting>
  <conditionalFormatting sqref="DK14">
    <cfRule type="cellIs" dxfId="18045" priority="22958" operator="greaterThan">
      <formula>0</formula>
    </cfRule>
  </conditionalFormatting>
  <conditionalFormatting sqref="DK16">
    <cfRule type="cellIs" dxfId="18044" priority="22957" operator="greaterThan">
      <formula>0</formula>
    </cfRule>
  </conditionalFormatting>
  <conditionalFormatting sqref="DK42">
    <cfRule type="cellIs" dxfId="18043" priority="22955" operator="greaterThan">
      <formula>0</formula>
    </cfRule>
  </conditionalFormatting>
  <conditionalFormatting sqref="DK18 DK21">
    <cfRule type="cellIs" dxfId="18042" priority="22956" operator="greaterThan">
      <formula>0</formula>
    </cfRule>
  </conditionalFormatting>
  <conditionalFormatting sqref="DK46">
    <cfRule type="cellIs" dxfId="18041" priority="22954" operator="greaterThan">
      <formula>0</formula>
    </cfRule>
  </conditionalFormatting>
  <conditionalFormatting sqref="DK36">
    <cfRule type="cellIs" dxfId="18040" priority="22953" operator="greaterThan">
      <formula>0</formula>
    </cfRule>
  </conditionalFormatting>
  <conditionalFormatting sqref="DK79">
    <cfRule type="cellIs" dxfId="18039" priority="22945" operator="greaterThan">
      <formula>0</formula>
    </cfRule>
  </conditionalFormatting>
  <conditionalFormatting sqref="DK10">
    <cfRule type="cellIs" dxfId="18038" priority="22952" operator="greaterThan">
      <formula>0</formula>
    </cfRule>
  </conditionalFormatting>
  <conditionalFormatting sqref="DK23">
    <cfRule type="cellIs" dxfId="18037" priority="22951" operator="greaterThan">
      <formula>0</formula>
    </cfRule>
  </conditionalFormatting>
  <conditionalFormatting sqref="DK10">
    <cfRule type="cellIs" dxfId="18036" priority="22950" operator="greaterThan">
      <formula>0</formula>
    </cfRule>
  </conditionalFormatting>
  <conditionalFormatting sqref="DK23">
    <cfRule type="cellIs" dxfId="18035" priority="22949" operator="greaterThan">
      <formula>0</formula>
    </cfRule>
  </conditionalFormatting>
  <conditionalFormatting sqref="DK129">
    <cfRule type="cellIs" dxfId="18034" priority="22935" operator="greaterThan">
      <formula>0</formula>
    </cfRule>
  </conditionalFormatting>
  <conditionalFormatting sqref="DK110">
    <cfRule type="cellIs" dxfId="18033" priority="22939" operator="greaterThan">
      <formula>0</formula>
    </cfRule>
  </conditionalFormatting>
  <conditionalFormatting sqref="DK79">
    <cfRule type="cellIs" dxfId="18032" priority="22946" operator="greaterThan">
      <formula>0</formula>
    </cfRule>
  </conditionalFormatting>
  <conditionalFormatting sqref="DK34">
    <cfRule type="cellIs" dxfId="18031" priority="22948" operator="greaterThan">
      <formula>0</formula>
    </cfRule>
  </conditionalFormatting>
  <conditionalFormatting sqref="DK120">
    <cfRule type="cellIs" dxfId="18030" priority="22938" operator="greaterThan">
      <formula>0</formula>
    </cfRule>
  </conditionalFormatting>
  <conditionalFormatting sqref="DK137">
    <cfRule type="cellIs" dxfId="18029" priority="22934" operator="greaterThan">
      <formula>0</formula>
    </cfRule>
  </conditionalFormatting>
  <conditionalFormatting sqref="DK34">
    <cfRule type="cellIs" dxfId="18028" priority="22947" operator="greaterThan">
      <formula>0</formula>
    </cfRule>
  </conditionalFormatting>
  <conditionalFormatting sqref="DK137">
    <cfRule type="cellIs" dxfId="18027" priority="22933" operator="greaterThan">
      <formula>0</formula>
    </cfRule>
  </conditionalFormatting>
  <conditionalFormatting sqref="DK110">
    <cfRule type="cellIs" dxfId="18026" priority="22940" operator="greaterThan">
      <formula>0</formula>
    </cfRule>
  </conditionalFormatting>
  <conditionalFormatting sqref="DK51">
    <cfRule type="cellIs" dxfId="18025" priority="22932" operator="greaterThan">
      <formula>0</formula>
    </cfRule>
  </conditionalFormatting>
  <conditionalFormatting sqref="DK51">
    <cfRule type="cellIs" dxfId="18024" priority="22931" operator="greaterThan">
      <formula>0</formula>
    </cfRule>
  </conditionalFormatting>
  <conditionalFormatting sqref="DK93">
    <cfRule type="cellIs" dxfId="18023" priority="22944" operator="greaterThan">
      <formula>0</formula>
    </cfRule>
  </conditionalFormatting>
  <conditionalFormatting sqref="DK102">
    <cfRule type="cellIs" dxfId="18022" priority="22943" operator="greaterThan">
      <formula>0</formula>
    </cfRule>
  </conditionalFormatting>
  <conditionalFormatting sqref="DK93">
    <cfRule type="cellIs" dxfId="18021" priority="22942" operator="greaterThan">
      <formula>0</formula>
    </cfRule>
  </conditionalFormatting>
  <conditionalFormatting sqref="DK102">
    <cfRule type="cellIs" dxfId="18020" priority="22941" operator="greaterThan">
      <formula>0</formula>
    </cfRule>
  </conditionalFormatting>
  <conditionalFormatting sqref="DK129">
    <cfRule type="cellIs" dxfId="18019" priority="22937" operator="greaterThan">
      <formula>0</formula>
    </cfRule>
  </conditionalFormatting>
  <conditionalFormatting sqref="DK120">
    <cfRule type="cellIs" dxfId="18018" priority="22936" operator="greaterThan">
      <formula>0</formula>
    </cfRule>
  </conditionalFormatting>
  <conditionalFormatting sqref="DK48">
    <cfRule type="cellIs" dxfId="18017" priority="22919" operator="greaterThan">
      <formula>0</formula>
    </cfRule>
  </conditionalFormatting>
  <conditionalFormatting sqref="DK40">
    <cfRule type="cellIs" dxfId="18016" priority="22918" operator="greaterThan">
      <formula>0</formula>
    </cfRule>
  </conditionalFormatting>
  <conditionalFormatting sqref="DK64">
    <cfRule type="cellIs" dxfId="18015" priority="22928" operator="greaterThan">
      <formula>0</formula>
    </cfRule>
  </conditionalFormatting>
  <conditionalFormatting sqref="DK64">
    <cfRule type="cellIs" dxfId="18014" priority="22927" operator="greaterThan">
      <formula>0</formula>
    </cfRule>
  </conditionalFormatting>
  <conditionalFormatting sqref="DK57">
    <cfRule type="cellIs" dxfId="18013" priority="22930" operator="greaterThan">
      <formula>0</formula>
    </cfRule>
  </conditionalFormatting>
  <conditionalFormatting sqref="DK57">
    <cfRule type="cellIs" dxfId="18012" priority="22929" operator="greaterThan">
      <formula>0</formula>
    </cfRule>
  </conditionalFormatting>
  <conditionalFormatting sqref="DK70">
    <cfRule type="cellIs" dxfId="18011" priority="22914" operator="greaterThan">
      <formula>0</formula>
    </cfRule>
  </conditionalFormatting>
  <conditionalFormatting sqref="DK70">
    <cfRule type="cellIs" dxfId="18010" priority="22913" operator="greaterThan">
      <formula>0</formula>
    </cfRule>
  </conditionalFormatting>
  <conditionalFormatting sqref="DK12">
    <cfRule type="cellIs" dxfId="18009" priority="22926" operator="greaterThan">
      <formula>0</formula>
    </cfRule>
  </conditionalFormatting>
  <conditionalFormatting sqref="DK12">
    <cfRule type="cellIs" dxfId="18008" priority="22925" operator="greaterThan">
      <formula>0</formula>
    </cfRule>
  </conditionalFormatting>
  <conditionalFormatting sqref="DK25 DK27">
    <cfRule type="cellIs" dxfId="18007" priority="22924" operator="greaterThan">
      <formula>0</formula>
    </cfRule>
  </conditionalFormatting>
  <conditionalFormatting sqref="DK25 DK27">
    <cfRule type="cellIs" dxfId="18006" priority="22923" operator="greaterThan">
      <formula>0</formula>
    </cfRule>
  </conditionalFormatting>
  <conditionalFormatting sqref="DK44">
    <cfRule type="cellIs" dxfId="18005" priority="22922" operator="greaterThan">
      <formula>0</formula>
    </cfRule>
  </conditionalFormatting>
  <conditionalFormatting sqref="DK44">
    <cfRule type="cellIs" dxfId="18004" priority="22921" operator="greaterThan">
      <formula>0</formula>
    </cfRule>
  </conditionalFormatting>
  <conditionalFormatting sqref="DK48">
    <cfRule type="cellIs" dxfId="18003" priority="22920" operator="greaterThan">
      <formula>0</formula>
    </cfRule>
  </conditionalFormatting>
  <conditionalFormatting sqref="DK40">
    <cfRule type="cellIs" dxfId="18002" priority="22917" operator="greaterThan">
      <formula>0</formula>
    </cfRule>
  </conditionalFormatting>
  <conditionalFormatting sqref="DK38">
    <cfRule type="cellIs" dxfId="18001" priority="22916" operator="greaterThan">
      <formula>0</formula>
    </cfRule>
  </conditionalFormatting>
  <conditionalFormatting sqref="DK38">
    <cfRule type="cellIs" dxfId="18000" priority="22915" operator="greaterThan">
      <formula>0</formula>
    </cfRule>
  </conditionalFormatting>
  <conditionalFormatting sqref="DK87">
    <cfRule type="cellIs" dxfId="17999" priority="22911" operator="greaterThan">
      <formula>0</formula>
    </cfRule>
  </conditionalFormatting>
  <conditionalFormatting sqref="DK87">
    <cfRule type="cellIs" dxfId="17998" priority="22912" operator="greaterThan">
      <formula>0</formula>
    </cfRule>
  </conditionalFormatting>
  <conditionalFormatting sqref="DK27">
    <cfRule type="cellIs" dxfId="17997" priority="22910" operator="greaterThan">
      <formula>0</formula>
    </cfRule>
  </conditionalFormatting>
  <conditionalFormatting sqref="DK27">
    <cfRule type="cellIs" dxfId="17996" priority="22909" operator="greaterThan">
      <formula>0</formula>
    </cfRule>
  </conditionalFormatting>
  <conditionalFormatting sqref="DK113">
    <cfRule type="cellIs" dxfId="17995" priority="22908" operator="greaterThan">
      <formula>0</formula>
    </cfRule>
  </conditionalFormatting>
  <conditionalFormatting sqref="DK113">
    <cfRule type="cellIs" dxfId="17994" priority="22907" operator="greaterThan">
      <formula>0</formula>
    </cfRule>
  </conditionalFormatting>
  <conditionalFormatting sqref="DK112">
    <cfRule type="cellIs" dxfId="17993" priority="22906" operator="greaterThan">
      <formula>0</formula>
    </cfRule>
  </conditionalFormatting>
  <conditionalFormatting sqref="DK112">
    <cfRule type="cellIs" dxfId="17992" priority="22905" operator="greaterThan">
      <formula>0</formula>
    </cfRule>
  </conditionalFormatting>
  <conditionalFormatting sqref="DK112">
    <cfRule type="cellIs" dxfId="17991" priority="22904" operator="lessThan">
      <formula>0</formula>
    </cfRule>
  </conditionalFormatting>
  <conditionalFormatting sqref="DK116">
    <cfRule type="cellIs" dxfId="17990" priority="22903" operator="greaterThan">
      <formula>0</formula>
    </cfRule>
  </conditionalFormatting>
  <conditionalFormatting sqref="DK116">
    <cfRule type="cellIs" dxfId="17989" priority="22902" operator="greaterThan">
      <formula>0</formula>
    </cfRule>
  </conditionalFormatting>
  <conditionalFormatting sqref="DK115">
    <cfRule type="cellIs" dxfId="17988" priority="22901" operator="greaterThan">
      <formula>0</formula>
    </cfRule>
  </conditionalFormatting>
  <conditionalFormatting sqref="DK115">
    <cfRule type="cellIs" dxfId="17987" priority="22900" operator="greaterThan">
      <formula>0</formula>
    </cfRule>
  </conditionalFormatting>
  <conditionalFormatting sqref="DK115">
    <cfRule type="cellIs" dxfId="17986" priority="22899" operator="lessThan">
      <formula>0</formula>
    </cfRule>
  </conditionalFormatting>
  <conditionalFormatting sqref="DK14">
    <cfRule type="cellIs" dxfId="17985" priority="22898" operator="greaterThan">
      <formula>0</formula>
    </cfRule>
  </conditionalFormatting>
  <conditionalFormatting sqref="DK14">
    <cfRule type="cellIs" dxfId="17984" priority="22897" operator="greaterThan">
      <formula>0</formula>
    </cfRule>
  </conditionalFormatting>
  <conditionalFormatting sqref="DK16">
    <cfRule type="cellIs" dxfId="17983" priority="22896" operator="greaterThan">
      <formula>0</formula>
    </cfRule>
  </conditionalFormatting>
  <conditionalFormatting sqref="DK16">
    <cfRule type="cellIs" dxfId="17982" priority="22895" operator="greaterThan">
      <formula>0</formula>
    </cfRule>
  </conditionalFormatting>
  <conditionalFormatting sqref="DK42">
    <cfRule type="cellIs" dxfId="17981" priority="22892" operator="greaterThan">
      <formula>0</formula>
    </cfRule>
  </conditionalFormatting>
  <conditionalFormatting sqref="DK42">
    <cfRule type="cellIs" dxfId="17980" priority="22891" operator="greaterThan">
      <formula>0</formula>
    </cfRule>
  </conditionalFormatting>
  <conditionalFormatting sqref="DK18 DK21">
    <cfRule type="cellIs" dxfId="17979" priority="22894" operator="greaterThan">
      <formula>0</formula>
    </cfRule>
  </conditionalFormatting>
  <conditionalFormatting sqref="DK18 DK21">
    <cfRule type="cellIs" dxfId="17978" priority="22893" operator="greaterThan">
      <formula>0</formula>
    </cfRule>
  </conditionalFormatting>
  <conditionalFormatting sqref="DK46">
    <cfRule type="cellIs" dxfId="17977" priority="22890" operator="greaterThan">
      <formula>0</formula>
    </cfRule>
  </conditionalFormatting>
  <conditionalFormatting sqref="DK46">
    <cfRule type="cellIs" dxfId="17976" priority="22889" operator="greaterThan">
      <formula>0</formula>
    </cfRule>
  </conditionalFormatting>
  <conditionalFormatting sqref="DK79">
    <cfRule type="cellIs" dxfId="17975" priority="22881" operator="greaterThan">
      <formula>0</formula>
    </cfRule>
  </conditionalFormatting>
  <conditionalFormatting sqref="DK10">
    <cfRule type="cellIs" dxfId="17974" priority="22888" operator="greaterThan">
      <formula>0</formula>
    </cfRule>
  </conditionalFormatting>
  <conditionalFormatting sqref="DK23">
    <cfRule type="cellIs" dxfId="17973" priority="22887" operator="greaterThan">
      <formula>0</formula>
    </cfRule>
  </conditionalFormatting>
  <conditionalFormatting sqref="DK10">
    <cfRule type="cellIs" dxfId="17972" priority="22886" operator="greaterThan">
      <formula>0</formula>
    </cfRule>
  </conditionalFormatting>
  <conditionalFormatting sqref="DK23">
    <cfRule type="cellIs" dxfId="17971" priority="22885" operator="greaterThan">
      <formula>0</formula>
    </cfRule>
  </conditionalFormatting>
  <conditionalFormatting sqref="DK129">
    <cfRule type="cellIs" dxfId="17970" priority="22871" operator="greaterThan">
      <formula>0</formula>
    </cfRule>
  </conditionalFormatting>
  <conditionalFormatting sqref="DK110">
    <cfRule type="cellIs" dxfId="17969" priority="22875" operator="greaterThan">
      <formula>0</formula>
    </cfRule>
  </conditionalFormatting>
  <conditionalFormatting sqref="DK79">
    <cfRule type="cellIs" dxfId="17968" priority="22882" operator="greaterThan">
      <formula>0</formula>
    </cfRule>
  </conditionalFormatting>
  <conditionalFormatting sqref="DK34">
    <cfRule type="cellIs" dxfId="17967" priority="22884" operator="greaterThan">
      <formula>0</formula>
    </cfRule>
  </conditionalFormatting>
  <conditionalFormatting sqref="DK120">
    <cfRule type="cellIs" dxfId="17966" priority="22874" operator="greaterThan">
      <formula>0</formula>
    </cfRule>
  </conditionalFormatting>
  <conditionalFormatting sqref="DK137">
    <cfRule type="cellIs" dxfId="17965" priority="22870" operator="greaterThan">
      <formula>0</formula>
    </cfRule>
  </conditionalFormatting>
  <conditionalFormatting sqref="DK34">
    <cfRule type="cellIs" dxfId="17964" priority="22883" operator="greaterThan">
      <formula>0</formula>
    </cfRule>
  </conditionalFormatting>
  <conditionalFormatting sqref="DK137">
    <cfRule type="cellIs" dxfId="17963" priority="22869" operator="greaterThan">
      <formula>0</formula>
    </cfRule>
  </conditionalFormatting>
  <conditionalFormatting sqref="DK110">
    <cfRule type="cellIs" dxfId="17962" priority="22876" operator="greaterThan">
      <formula>0</formula>
    </cfRule>
  </conditionalFormatting>
  <conditionalFormatting sqref="DK51">
    <cfRule type="cellIs" dxfId="17961" priority="22868" operator="greaterThan">
      <formula>0</formula>
    </cfRule>
  </conditionalFormatting>
  <conditionalFormatting sqref="DK51">
    <cfRule type="cellIs" dxfId="17960" priority="22867" operator="greaterThan">
      <formula>0</formula>
    </cfRule>
  </conditionalFormatting>
  <conditionalFormatting sqref="DK93">
    <cfRule type="cellIs" dxfId="17959" priority="22880" operator="greaterThan">
      <formula>0</formula>
    </cfRule>
  </conditionalFormatting>
  <conditionalFormatting sqref="DK102">
    <cfRule type="cellIs" dxfId="17958" priority="22879" operator="greaterThan">
      <formula>0</formula>
    </cfRule>
  </conditionalFormatting>
  <conditionalFormatting sqref="DK93">
    <cfRule type="cellIs" dxfId="17957" priority="22878" operator="greaterThan">
      <formula>0</formula>
    </cfRule>
  </conditionalFormatting>
  <conditionalFormatting sqref="DK102">
    <cfRule type="cellIs" dxfId="17956" priority="22877" operator="greaterThan">
      <formula>0</formula>
    </cfRule>
  </conditionalFormatting>
  <conditionalFormatting sqref="DK129">
    <cfRule type="cellIs" dxfId="17955" priority="22873" operator="greaterThan">
      <formula>0</formula>
    </cfRule>
  </conditionalFormatting>
  <conditionalFormatting sqref="DK120">
    <cfRule type="cellIs" dxfId="17954" priority="22872" operator="greaterThan">
      <formula>0</formula>
    </cfRule>
  </conditionalFormatting>
  <conditionalFormatting sqref="DK48">
    <cfRule type="cellIs" dxfId="17953" priority="22855" operator="greaterThan">
      <formula>0</formula>
    </cfRule>
  </conditionalFormatting>
  <conditionalFormatting sqref="DK40">
    <cfRule type="cellIs" dxfId="17952" priority="22854" operator="greaterThan">
      <formula>0</formula>
    </cfRule>
  </conditionalFormatting>
  <conditionalFormatting sqref="DK64">
    <cfRule type="cellIs" dxfId="17951" priority="22864" operator="greaterThan">
      <formula>0</formula>
    </cfRule>
  </conditionalFormatting>
  <conditionalFormatting sqref="DK64">
    <cfRule type="cellIs" dxfId="17950" priority="22863" operator="greaterThan">
      <formula>0</formula>
    </cfRule>
  </conditionalFormatting>
  <conditionalFormatting sqref="DK57">
    <cfRule type="cellIs" dxfId="17949" priority="22866" operator="greaterThan">
      <formula>0</formula>
    </cfRule>
  </conditionalFormatting>
  <conditionalFormatting sqref="DK57">
    <cfRule type="cellIs" dxfId="17948" priority="22865" operator="greaterThan">
      <formula>0</formula>
    </cfRule>
  </conditionalFormatting>
  <conditionalFormatting sqref="DK70">
    <cfRule type="cellIs" dxfId="17947" priority="22850" operator="greaterThan">
      <formula>0</formula>
    </cfRule>
  </conditionalFormatting>
  <conditionalFormatting sqref="DK70">
    <cfRule type="cellIs" dxfId="17946" priority="22849" operator="greaterThan">
      <formula>0</formula>
    </cfRule>
  </conditionalFormatting>
  <conditionalFormatting sqref="DK12">
    <cfRule type="cellIs" dxfId="17945" priority="22862" operator="greaterThan">
      <formula>0</formula>
    </cfRule>
  </conditionalFormatting>
  <conditionalFormatting sqref="DK12">
    <cfRule type="cellIs" dxfId="17944" priority="22861" operator="greaterThan">
      <formula>0</formula>
    </cfRule>
  </conditionalFormatting>
  <conditionalFormatting sqref="DK25 DK27">
    <cfRule type="cellIs" dxfId="17943" priority="22860" operator="greaterThan">
      <formula>0</formula>
    </cfRule>
  </conditionalFormatting>
  <conditionalFormatting sqref="DK25 DK27">
    <cfRule type="cellIs" dxfId="17942" priority="22859" operator="greaterThan">
      <formula>0</formula>
    </cfRule>
  </conditionalFormatting>
  <conditionalFormatting sqref="DK44">
    <cfRule type="cellIs" dxfId="17941" priority="22858" operator="greaterThan">
      <formula>0</formula>
    </cfRule>
  </conditionalFormatting>
  <conditionalFormatting sqref="DK44">
    <cfRule type="cellIs" dxfId="17940" priority="22857" operator="greaterThan">
      <formula>0</formula>
    </cfRule>
  </conditionalFormatting>
  <conditionalFormatting sqref="DK48">
    <cfRule type="cellIs" dxfId="17939" priority="22856" operator="greaterThan">
      <formula>0</formula>
    </cfRule>
  </conditionalFormatting>
  <conditionalFormatting sqref="DK40">
    <cfRule type="cellIs" dxfId="17938" priority="22853" operator="greaterThan">
      <formula>0</formula>
    </cfRule>
  </conditionalFormatting>
  <conditionalFormatting sqref="DK38">
    <cfRule type="cellIs" dxfId="17937" priority="22852" operator="greaterThan">
      <formula>0</formula>
    </cfRule>
  </conditionalFormatting>
  <conditionalFormatting sqref="DK38">
    <cfRule type="cellIs" dxfId="17936" priority="22851" operator="greaterThan">
      <formula>0</formula>
    </cfRule>
  </conditionalFormatting>
  <conditionalFormatting sqref="DK87">
    <cfRule type="cellIs" dxfId="17935" priority="22847" operator="greaterThan">
      <formula>0</formula>
    </cfRule>
  </conditionalFormatting>
  <conditionalFormatting sqref="DK87">
    <cfRule type="cellIs" dxfId="17934" priority="22848" operator="greaterThan">
      <formula>0</formula>
    </cfRule>
  </conditionalFormatting>
  <conditionalFormatting sqref="DK27">
    <cfRule type="cellIs" dxfId="17933" priority="22846" operator="greaterThan">
      <formula>0</formula>
    </cfRule>
  </conditionalFormatting>
  <conditionalFormatting sqref="DK27">
    <cfRule type="cellIs" dxfId="17932" priority="22845" operator="greaterThan">
      <formula>0</formula>
    </cfRule>
  </conditionalFormatting>
  <conditionalFormatting sqref="DK113">
    <cfRule type="cellIs" dxfId="17931" priority="22844" operator="greaterThan">
      <formula>0</formula>
    </cfRule>
  </conditionalFormatting>
  <conditionalFormatting sqref="DK113">
    <cfRule type="cellIs" dxfId="17930" priority="22843" operator="greaterThan">
      <formula>0</formula>
    </cfRule>
  </conditionalFormatting>
  <conditionalFormatting sqref="DK112">
    <cfRule type="cellIs" dxfId="17929" priority="22842" operator="greaterThan">
      <formula>0</formula>
    </cfRule>
  </conditionalFormatting>
  <conditionalFormatting sqref="DK112">
    <cfRule type="cellIs" dxfId="17928" priority="22841" operator="greaterThan">
      <formula>0</formula>
    </cfRule>
  </conditionalFormatting>
  <conditionalFormatting sqref="DK112">
    <cfRule type="cellIs" dxfId="17927" priority="22840" operator="lessThan">
      <formula>0</formula>
    </cfRule>
  </conditionalFormatting>
  <conditionalFormatting sqref="DK116">
    <cfRule type="cellIs" dxfId="17926" priority="22839" operator="greaterThan">
      <formula>0</formula>
    </cfRule>
  </conditionalFormatting>
  <conditionalFormatting sqref="DK116">
    <cfRule type="cellIs" dxfId="17925" priority="22838" operator="greaterThan">
      <formula>0</formula>
    </cfRule>
  </conditionalFormatting>
  <conditionalFormatting sqref="DK115">
    <cfRule type="cellIs" dxfId="17924" priority="22837" operator="greaterThan">
      <formula>0</formula>
    </cfRule>
  </conditionalFormatting>
  <conditionalFormatting sqref="DK115">
    <cfRule type="cellIs" dxfId="17923" priority="22836" operator="greaterThan">
      <formula>0</formula>
    </cfRule>
  </conditionalFormatting>
  <conditionalFormatting sqref="DK115">
    <cfRule type="cellIs" dxfId="17922" priority="22835" operator="lessThan">
      <formula>0</formula>
    </cfRule>
  </conditionalFormatting>
  <conditionalFormatting sqref="DK14">
    <cfRule type="cellIs" dxfId="17921" priority="22834" operator="greaterThan">
      <formula>0</formula>
    </cfRule>
  </conditionalFormatting>
  <conditionalFormatting sqref="DK14">
    <cfRule type="cellIs" dxfId="17920" priority="22833" operator="greaterThan">
      <formula>0</formula>
    </cfRule>
  </conditionalFormatting>
  <conditionalFormatting sqref="DK16">
    <cfRule type="cellIs" dxfId="17919" priority="22832" operator="greaterThan">
      <formula>0</formula>
    </cfRule>
  </conditionalFormatting>
  <conditionalFormatting sqref="DK16">
    <cfRule type="cellIs" dxfId="17918" priority="22831" operator="greaterThan">
      <formula>0</formula>
    </cfRule>
  </conditionalFormatting>
  <conditionalFormatting sqref="DK42">
    <cfRule type="cellIs" dxfId="17917" priority="22828" operator="greaterThan">
      <formula>0</formula>
    </cfRule>
  </conditionalFormatting>
  <conditionalFormatting sqref="DK42">
    <cfRule type="cellIs" dxfId="17916" priority="22827" operator="greaterThan">
      <formula>0</formula>
    </cfRule>
  </conditionalFormatting>
  <conditionalFormatting sqref="DK18 DK21">
    <cfRule type="cellIs" dxfId="17915" priority="22830" operator="greaterThan">
      <formula>0</formula>
    </cfRule>
  </conditionalFormatting>
  <conditionalFormatting sqref="DK18 DK21">
    <cfRule type="cellIs" dxfId="17914" priority="22829" operator="greaterThan">
      <formula>0</formula>
    </cfRule>
  </conditionalFormatting>
  <conditionalFormatting sqref="DK46">
    <cfRule type="cellIs" dxfId="17913" priority="22826" operator="greaterThan">
      <formula>0</formula>
    </cfRule>
  </conditionalFormatting>
  <conditionalFormatting sqref="DK46">
    <cfRule type="cellIs" dxfId="17912" priority="22825" operator="greaterThan">
      <formula>0</formula>
    </cfRule>
  </conditionalFormatting>
  <conditionalFormatting sqref="DK36">
    <cfRule type="cellIs" dxfId="17911" priority="22824" operator="greaterThan">
      <formula>0</formula>
    </cfRule>
  </conditionalFormatting>
  <conditionalFormatting sqref="DK36">
    <cfRule type="cellIs" dxfId="17910" priority="22823" operator="greaterThan">
      <formula>0</formula>
    </cfRule>
  </conditionalFormatting>
  <conditionalFormatting sqref="DK36">
    <cfRule type="cellIs" dxfId="17909" priority="22822" operator="greaterThan">
      <formula>0</formula>
    </cfRule>
  </conditionalFormatting>
  <conditionalFormatting sqref="DK36">
    <cfRule type="cellIs" dxfId="17908" priority="22821" operator="greaterThan">
      <formula>0</formula>
    </cfRule>
  </conditionalFormatting>
  <conditionalFormatting sqref="DK143">
    <cfRule type="cellIs" dxfId="17907" priority="22820" operator="greaterThan">
      <formula>0</formula>
    </cfRule>
  </conditionalFormatting>
  <conditionalFormatting sqref="DK152">
    <cfRule type="cellIs" dxfId="17906" priority="22819" operator="greaterThan">
      <formula>0</formula>
    </cfRule>
  </conditionalFormatting>
  <conditionalFormatting sqref="DK160">
    <cfRule type="cellIs" dxfId="17905" priority="22818" operator="greaterThan">
      <formula>0</formula>
    </cfRule>
  </conditionalFormatting>
  <conditionalFormatting sqref="DK152">
    <cfRule type="cellIs" dxfId="17904" priority="22816" operator="greaterThan">
      <formula>0</formula>
    </cfRule>
  </conditionalFormatting>
  <conditionalFormatting sqref="DK152">
    <cfRule type="cellIs" dxfId="17903" priority="22817" operator="greaterThan">
      <formula>0</formula>
    </cfRule>
  </conditionalFormatting>
  <conditionalFormatting sqref="DK143">
    <cfRule type="cellIs" dxfId="17902" priority="22815" operator="greaterThan">
      <formula>0</formula>
    </cfRule>
  </conditionalFormatting>
  <conditionalFormatting sqref="DK143">
    <cfRule type="cellIs" dxfId="17901" priority="22814" operator="greaterThan">
      <formula>0</formula>
    </cfRule>
  </conditionalFormatting>
  <conditionalFormatting sqref="DK160">
    <cfRule type="cellIs" dxfId="17900" priority="22812" operator="greaterThan">
      <formula>0</formula>
    </cfRule>
  </conditionalFormatting>
  <conditionalFormatting sqref="DK160">
    <cfRule type="cellIs" dxfId="17899" priority="22813" operator="greaterThan">
      <formula>0</formula>
    </cfRule>
  </conditionalFormatting>
  <conditionalFormatting sqref="DK152">
    <cfRule type="cellIs" dxfId="17898" priority="22810" operator="greaterThan">
      <formula>0</formula>
    </cfRule>
  </conditionalFormatting>
  <conditionalFormatting sqref="DK152">
    <cfRule type="cellIs" dxfId="17897" priority="22811" operator="greaterThan">
      <formula>0</formula>
    </cfRule>
  </conditionalFormatting>
  <conditionalFormatting sqref="DK143">
    <cfRule type="cellIs" dxfId="17896" priority="22809" operator="greaterThan">
      <formula>0</formula>
    </cfRule>
  </conditionalFormatting>
  <conditionalFormatting sqref="DK143">
    <cfRule type="cellIs" dxfId="17895" priority="22808" operator="greaterThan">
      <formula>0</formula>
    </cfRule>
  </conditionalFormatting>
  <conditionalFormatting sqref="DK160">
    <cfRule type="cellIs" dxfId="17894" priority="22806" operator="greaterThan">
      <formula>0</formula>
    </cfRule>
  </conditionalFormatting>
  <conditionalFormatting sqref="DK160">
    <cfRule type="cellIs" dxfId="17893" priority="22807" operator="greaterThan">
      <formula>0</formula>
    </cfRule>
  </conditionalFormatting>
  <conditionalFormatting sqref="DK197:DK202">
    <cfRule type="cellIs" dxfId="17892" priority="22805" operator="greaterThan">
      <formula>0.5</formula>
    </cfRule>
  </conditionalFormatting>
  <conditionalFormatting sqref="DK203">
    <cfRule type="cellIs" dxfId="17891" priority="22804" operator="greaterThan">
      <formula>0.5</formula>
    </cfRule>
  </conditionalFormatting>
  <conditionalFormatting sqref="DK167">
    <cfRule type="cellIs" dxfId="17890" priority="22803" operator="greaterThan">
      <formula>0</formula>
    </cfRule>
  </conditionalFormatting>
  <conditionalFormatting sqref="DK169">
    <cfRule type="cellIs" dxfId="17889" priority="22802" operator="greaterThan">
      <formula>0</formula>
    </cfRule>
  </conditionalFormatting>
  <conditionalFormatting sqref="DK171">
    <cfRule type="cellIs" dxfId="17888" priority="22801" operator="greaterThan">
      <formula>0</formula>
    </cfRule>
  </conditionalFormatting>
  <conditionalFormatting sqref="DK167">
    <cfRule type="cellIs" dxfId="17887" priority="22800" operator="greaterThan">
      <formula>0</formula>
    </cfRule>
  </conditionalFormatting>
  <conditionalFormatting sqref="DK167">
    <cfRule type="cellIs" dxfId="17886" priority="22799" operator="greaterThan">
      <formula>0</formula>
    </cfRule>
  </conditionalFormatting>
  <conditionalFormatting sqref="DK169">
    <cfRule type="cellIs" dxfId="17885" priority="22798" operator="greaterThan">
      <formula>0</formula>
    </cfRule>
  </conditionalFormatting>
  <conditionalFormatting sqref="DK169">
    <cfRule type="cellIs" dxfId="17884" priority="22797" operator="greaterThan">
      <formula>0</formula>
    </cfRule>
  </conditionalFormatting>
  <conditionalFormatting sqref="DK171">
    <cfRule type="cellIs" dxfId="17883" priority="22796" operator="greaterThan">
      <formula>0</formula>
    </cfRule>
  </conditionalFormatting>
  <conditionalFormatting sqref="DK171">
    <cfRule type="cellIs" dxfId="17882" priority="22795" operator="greaterThan">
      <formula>0</formula>
    </cfRule>
  </conditionalFormatting>
  <conditionalFormatting sqref="DK167">
    <cfRule type="cellIs" dxfId="17881" priority="22794" operator="greaterThan">
      <formula>0</formula>
    </cfRule>
  </conditionalFormatting>
  <conditionalFormatting sqref="DK167">
    <cfRule type="cellIs" dxfId="17880" priority="22793" operator="greaterThan">
      <formula>0</formula>
    </cfRule>
  </conditionalFormatting>
  <conditionalFormatting sqref="DK169">
    <cfRule type="cellIs" dxfId="17879" priority="22792" operator="greaterThan">
      <formula>0</formula>
    </cfRule>
  </conditionalFormatting>
  <conditionalFormatting sqref="DK169">
    <cfRule type="cellIs" dxfId="17878" priority="22791" operator="greaterThan">
      <formula>0</formula>
    </cfRule>
  </conditionalFormatting>
  <conditionalFormatting sqref="DK171">
    <cfRule type="cellIs" dxfId="17877" priority="22790" operator="greaterThan">
      <formula>0</formula>
    </cfRule>
  </conditionalFormatting>
  <conditionalFormatting sqref="DK171">
    <cfRule type="cellIs" dxfId="17876" priority="22789" operator="greaterThan">
      <formula>0</formula>
    </cfRule>
  </conditionalFormatting>
  <conditionalFormatting sqref="B64">
    <cfRule type="cellIs" dxfId="17875" priority="22731" operator="greaterThan">
      <formula>0</formula>
    </cfRule>
  </conditionalFormatting>
  <conditionalFormatting sqref="B51">
    <cfRule type="cellIs" dxfId="17874" priority="22733" operator="greaterThan">
      <formula>0</formula>
    </cfRule>
  </conditionalFormatting>
  <conditionalFormatting sqref="B57">
    <cfRule type="cellIs" dxfId="17873" priority="22732" operator="greaterThan">
      <formula>0</formula>
    </cfRule>
  </conditionalFormatting>
  <conditionalFormatting sqref="C120">
    <cfRule type="cellIs" dxfId="17872" priority="22611" operator="greaterThan">
      <formula>0</formula>
    </cfRule>
  </conditionalFormatting>
  <conditionalFormatting sqref="C169">
    <cfRule type="cellIs" dxfId="17871" priority="22586" operator="greaterThan">
      <formula>0</formula>
    </cfRule>
  </conditionalFormatting>
  <conditionalFormatting sqref="C171">
    <cfRule type="cellIs" dxfId="17870" priority="22585" operator="greaterThan">
      <formula>0</formula>
    </cfRule>
  </conditionalFormatting>
  <conditionalFormatting sqref="B10:C10">
    <cfRule type="cellIs" dxfId="17869" priority="22583" operator="greaterThan">
      <formula>0</formula>
    </cfRule>
  </conditionalFormatting>
  <conditionalFormatting sqref="B23:C23">
    <cfRule type="cellIs" dxfId="17868" priority="22582" operator="greaterThan">
      <formula>0</formula>
    </cfRule>
  </conditionalFormatting>
  <conditionalFormatting sqref="C113">
    <cfRule type="cellIs" dxfId="17867" priority="22598" operator="greaterThan">
      <formula>0</formula>
    </cfRule>
  </conditionalFormatting>
  <conditionalFormatting sqref="C112">
    <cfRule type="cellIs" dxfId="17866" priority="22597" operator="greaterThan">
      <formula>0</formula>
    </cfRule>
  </conditionalFormatting>
  <conditionalFormatting sqref="C116">
    <cfRule type="cellIs" dxfId="17865" priority="22595" operator="greaterThan">
      <formula>0</formula>
    </cfRule>
  </conditionalFormatting>
  <conditionalFormatting sqref="C115">
    <cfRule type="cellIs" dxfId="17864" priority="22594" operator="greaterThan">
      <formula>0</formula>
    </cfRule>
  </conditionalFormatting>
  <conditionalFormatting sqref="B40:C40">
    <cfRule type="cellIs" dxfId="17863" priority="22576" operator="greaterThan">
      <formula>0</formula>
    </cfRule>
  </conditionalFormatting>
  <conditionalFormatting sqref="B38:C38">
    <cfRule type="cellIs" dxfId="17862" priority="22575" operator="greaterThan">
      <formula>0</formula>
    </cfRule>
  </conditionalFormatting>
  <conditionalFormatting sqref="B14:C14">
    <cfRule type="cellIs" dxfId="17861" priority="22573" operator="greaterThan">
      <formula>0</formula>
    </cfRule>
  </conditionalFormatting>
  <conditionalFormatting sqref="B27:C27">
    <cfRule type="cellIs" dxfId="17860" priority="22574" operator="greaterThan">
      <formula>0</formula>
    </cfRule>
  </conditionalFormatting>
  <conditionalFormatting sqref="B16:C16">
    <cfRule type="cellIs" dxfId="17859" priority="22572" operator="greaterThan">
      <formula>0</formula>
    </cfRule>
  </conditionalFormatting>
  <conditionalFormatting sqref="B18:C18">
    <cfRule type="cellIs" dxfId="17858" priority="22571" operator="greaterThan">
      <formula>0</formula>
    </cfRule>
  </conditionalFormatting>
  <conditionalFormatting sqref="C167">
    <cfRule type="cellIs" dxfId="17857" priority="22587" operator="greaterThan">
      <formula>0</formula>
    </cfRule>
  </conditionalFormatting>
  <conditionalFormatting sqref="B29:C29">
    <cfRule type="cellIs" dxfId="17856" priority="22567" operator="greaterThan">
      <formula>0</formula>
    </cfRule>
  </conditionalFormatting>
  <conditionalFormatting sqref="B25:C25 B27:C27">
    <cfRule type="cellIs" dxfId="17855" priority="22579" operator="greaterThan">
      <formula>0</formula>
    </cfRule>
  </conditionalFormatting>
  <conditionalFormatting sqref="C64">
    <cfRule type="cellIs" dxfId="17854" priority="22606" operator="greaterThan">
      <formula>0</formula>
    </cfRule>
  </conditionalFormatting>
  <conditionalFormatting sqref="B12:C12">
    <cfRule type="cellIs" dxfId="17853" priority="22580" operator="greaterThan">
      <formula>0</formula>
    </cfRule>
  </conditionalFormatting>
  <conditionalFormatting sqref="B34:C34">
    <cfRule type="cellIs" dxfId="17852" priority="22581" operator="greaterThan">
      <formula>0</formula>
    </cfRule>
  </conditionalFormatting>
  <conditionalFormatting sqref="B44:C44">
    <cfRule type="cellIs" dxfId="17851" priority="22578" operator="greaterThan">
      <formula>0</formula>
    </cfRule>
  </conditionalFormatting>
  <conditionalFormatting sqref="B48:C48">
    <cfRule type="cellIs" dxfId="17850" priority="22577" operator="greaterThan">
      <formula>0</formula>
    </cfRule>
  </conditionalFormatting>
  <conditionalFormatting sqref="B42:C42">
    <cfRule type="cellIs" dxfId="17849" priority="22570" operator="greaterThan">
      <formula>0</formula>
    </cfRule>
  </conditionalFormatting>
  <conditionalFormatting sqref="B46:C46">
    <cfRule type="cellIs" dxfId="17848" priority="22569" operator="greaterThan">
      <formula>0</formula>
    </cfRule>
  </conditionalFormatting>
  <conditionalFormatting sqref="B36:C36">
    <cfRule type="cellIs" dxfId="17847" priority="22568" operator="greaterThan">
      <formula>0</formula>
    </cfRule>
  </conditionalFormatting>
  <conditionalFormatting sqref="C70">
    <cfRule type="cellIs" dxfId="17846" priority="22620" operator="greaterThan">
      <formula>0</formula>
    </cfRule>
  </conditionalFormatting>
  <conditionalFormatting sqref="C143">
    <cfRule type="cellIs" dxfId="17845" priority="22617" operator="greaterThan">
      <formula>0</formula>
    </cfRule>
  </conditionalFormatting>
  <conditionalFormatting sqref="C79">
    <cfRule type="cellIs" dxfId="17844" priority="22619" operator="greaterThan">
      <formula>0</formula>
    </cfRule>
  </conditionalFormatting>
  <conditionalFormatting sqref="C137">
    <cfRule type="cellIs" dxfId="17843" priority="22609" operator="greaterThan">
      <formula>0</formula>
    </cfRule>
  </conditionalFormatting>
  <conditionalFormatting sqref="C87">
    <cfRule type="cellIs" dxfId="17842" priority="22618" operator="greaterThan">
      <formula>0</formula>
    </cfRule>
  </conditionalFormatting>
  <conditionalFormatting sqref="C152">
    <cfRule type="cellIs" dxfId="17841" priority="22616" operator="greaterThan">
      <formula>0</formula>
    </cfRule>
  </conditionalFormatting>
  <conditionalFormatting sqref="C160">
    <cfRule type="cellIs" dxfId="17840" priority="22615" operator="greaterThan">
      <formula>0</formula>
    </cfRule>
  </conditionalFormatting>
  <conditionalFormatting sqref="C93">
    <cfRule type="cellIs" dxfId="17839" priority="22614" operator="greaterThan">
      <formula>0</formula>
    </cfRule>
  </conditionalFormatting>
  <conditionalFormatting sqref="C102">
    <cfRule type="cellIs" dxfId="17838" priority="22613" operator="greaterThan">
      <formula>0</formula>
    </cfRule>
  </conditionalFormatting>
  <conditionalFormatting sqref="C110">
    <cfRule type="cellIs" dxfId="17837" priority="22612" operator="greaterThan">
      <formula>0</formula>
    </cfRule>
  </conditionalFormatting>
  <conditionalFormatting sqref="C129">
    <cfRule type="cellIs" dxfId="17836" priority="22610" operator="greaterThan">
      <formula>0</formula>
    </cfRule>
  </conditionalFormatting>
  <conditionalFormatting sqref="C51">
    <cfRule type="cellIs" dxfId="17835" priority="22608" operator="greaterThan">
      <formula>0</formula>
    </cfRule>
  </conditionalFormatting>
  <conditionalFormatting sqref="C57">
    <cfRule type="cellIs" dxfId="17834" priority="22607" operator="greaterThan">
      <formula>0</formula>
    </cfRule>
  </conditionalFormatting>
  <conditionalFormatting sqref="C112 C115">
    <cfRule type="cellIs" dxfId="17833" priority="22596" operator="lessThan">
      <formula>0</formula>
    </cfRule>
  </conditionalFormatting>
  <conditionalFormatting sqref="DM14">
    <cfRule type="cellIs" dxfId="17832" priority="22539" operator="greaterThan">
      <formula>0</formula>
    </cfRule>
  </conditionalFormatting>
  <conditionalFormatting sqref="DM10">
    <cfRule type="cellIs" dxfId="17831" priority="22566" operator="greaterThan">
      <formula>0</formula>
    </cfRule>
  </conditionalFormatting>
  <conditionalFormatting sqref="DM23">
    <cfRule type="cellIs" dxfId="17830" priority="22565" operator="greaterThan">
      <formula>0</formula>
    </cfRule>
  </conditionalFormatting>
  <conditionalFormatting sqref="DM70">
    <cfRule type="cellIs" dxfId="17829" priority="22563" operator="greaterThan">
      <formula>0</formula>
    </cfRule>
  </conditionalFormatting>
  <conditionalFormatting sqref="DM79">
    <cfRule type="cellIs" dxfId="17828" priority="22562" operator="greaterThan">
      <formula>0</formula>
    </cfRule>
  </conditionalFormatting>
  <conditionalFormatting sqref="DM129">
    <cfRule type="cellIs" dxfId="17827" priority="22556" operator="greaterThan">
      <formula>0</formula>
    </cfRule>
  </conditionalFormatting>
  <conditionalFormatting sqref="DM110">
    <cfRule type="cellIs" dxfId="17826" priority="22558" operator="greaterThan">
      <formula>0</formula>
    </cfRule>
  </conditionalFormatting>
  <conditionalFormatting sqref="DM34">
    <cfRule type="cellIs" dxfId="17825" priority="22564" operator="greaterThan">
      <formula>0</formula>
    </cfRule>
  </conditionalFormatting>
  <conditionalFormatting sqref="DM137">
    <cfRule type="cellIs" dxfId="17824" priority="22555" operator="greaterThan">
      <formula>0</formula>
    </cfRule>
  </conditionalFormatting>
  <conditionalFormatting sqref="DM87">
    <cfRule type="cellIs" dxfId="17823" priority="22561" operator="greaterThan">
      <formula>0</formula>
    </cfRule>
  </conditionalFormatting>
  <conditionalFormatting sqref="DM93">
    <cfRule type="cellIs" dxfId="17822" priority="22560" operator="greaterThan">
      <formula>0</formula>
    </cfRule>
  </conditionalFormatting>
  <conditionalFormatting sqref="DM102">
    <cfRule type="cellIs" dxfId="17821" priority="22559" operator="greaterThan">
      <formula>0</formula>
    </cfRule>
  </conditionalFormatting>
  <conditionalFormatting sqref="DM120">
    <cfRule type="cellIs" dxfId="17820" priority="22557" operator="greaterThan">
      <formula>0</formula>
    </cfRule>
  </conditionalFormatting>
  <conditionalFormatting sqref="DM51">
    <cfRule type="cellIs" dxfId="17819" priority="22554" operator="greaterThan">
      <formula>0</formula>
    </cfRule>
  </conditionalFormatting>
  <conditionalFormatting sqref="DM64">
    <cfRule type="cellIs" dxfId="17818" priority="22552" operator="greaterThan">
      <formula>0</formula>
    </cfRule>
  </conditionalFormatting>
  <conditionalFormatting sqref="DM57">
    <cfRule type="cellIs" dxfId="17817" priority="22553" operator="greaterThan">
      <formula>0</formula>
    </cfRule>
  </conditionalFormatting>
  <conditionalFormatting sqref="DM25 DM27">
    <cfRule type="cellIs" dxfId="17816" priority="22550" operator="greaterThan">
      <formula>0</formula>
    </cfRule>
  </conditionalFormatting>
  <conditionalFormatting sqref="DM12">
    <cfRule type="cellIs" dxfId="17815" priority="22551" operator="greaterThan">
      <formula>0</formula>
    </cfRule>
  </conditionalFormatting>
  <conditionalFormatting sqref="DM44">
    <cfRule type="cellIs" dxfId="17814" priority="22549" operator="greaterThan">
      <formula>0</formula>
    </cfRule>
  </conditionalFormatting>
  <conditionalFormatting sqref="DM48">
    <cfRule type="cellIs" dxfId="17813" priority="22548" operator="greaterThan">
      <formula>0</formula>
    </cfRule>
  </conditionalFormatting>
  <conditionalFormatting sqref="DM40">
    <cfRule type="cellIs" dxfId="17812" priority="22547" operator="greaterThan">
      <formula>0</formula>
    </cfRule>
  </conditionalFormatting>
  <conditionalFormatting sqref="DM38">
    <cfRule type="cellIs" dxfId="17811" priority="22546" operator="greaterThan">
      <formula>0</formula>
    </cfRule>
  </conditionalFormatting>
  <conditionalFormatting sqref="DM16">
    <cfRule type="cellIs" dxfId="17810" priority="22538" operator="greaterThan">
      <formula>0</formula>
    </cfRule>
  </conditionalFormatting>
  <conditionalFormatting sqref="DM113">
    <cfRule type="cellIs" dxfId="17809" priority="22545" operator="greaterThan">
      <formula>0</formula>
    </cfRule>
  </conditionalFormatting>
  <conditionalFormatting sqref="DM112">
    <cfRule type="cellIs" dxfId="17808" priority="22544" operator="greaterThan">
      <formula>0</formula>
    </cfRule>
  </conditionalFormatting>
  <conditionalFormatting sqref="DM112">
    <cfRule type="cellIs" dxfId="17807" priority="22543" operator="lessThan">
      <formula>0</formula>
    </cfRule>
  </conditionalFormatting>
  <conditionalFormatting sqref="DM116">
    <cfRule type="cellIs" dxfId="17806" priority="22542" operator="greaterThan">
      <formula>0</formula>
    </cfRule>
  </conditionalFormatting>
  <conditionalFormatting sqref="DM115">
    <cfRule type="cellIs" dxfId="17805" priority="22541" operator="greaterThan">
      <formula>0</formula>
    </cfRule>
  </conditionalFormatting>
  <conditionalFormatting sqref="DM115">
    <cfRule type="cellIs" dxfId="17804" priority="22540" operator="lessThan">
      <formula>0</formula>
    </cfRule>
  </conditionalFormatting>
  <conditionalFormatting sqref="DM46">
    <cfRule type="cellIs" dxfId="17803" priority="22535" operator="greaterThan">
      <formula>0</formula>
    </cfRule>
  </conditionalFormatting>
  <conditionalFormatting sqref="DM42">
    <cfRule type="cellIs" dxfId="17802" priority="22536" operator="greaterThan">
      <formula>0</formula>
    </cfRule>
  </conditionalFormatting>
  <conditionalFormatting sqref="DM18 DM21">
    <cfRule type="cellIs" dxfId="17801" priority="22537" operator="greaterThan">
      <formula>0</formula>
    </cfRule>
  </conditionalFormatting>
  <conditionalFormatting sqref="DM36">
    <cfRule type="cellIs" dxfId="17800" priority="22534" operator="greaterThan">
      <formula>0</formula>
    </cfRule>
  </conditionalFormatting>
  <conditionalFormatting sqref="DM79">
    <cfRule type="cellIs" dxfId="17799" priority="22526" operator="greaterThan">
      <formula>0</formula>
    </cfRule>
  </conditionalFormatting>
  <conditionalFormatting sqref="DM10">
    <cfRule type="cellIs" dxfId="17798" priority="22533" operator="greaterThan">
      <formula>0</formula>
    </cfRule>
  </conditionalFormatting>
  <conditionalFormatting sqref="DM23">
    <cfRule type="cellIs" dxfId="17797" priority="22532" operator="greaterThan">
      <formula>0</formula>
    </cfRule>
  </conditionalFormatting>
  <conditionalFormatting sqref="DM10">
    <cfRule type="cellIs" dxfId="17796" priority="22531" operator="greaterThan">
      <formula>0</formula>
    </cfRule>
  </conditionalFormatting>
  <conditionalFormatting sqref="DM23">
    <cfRule type="cellIs" dxfId="17795" priority="22530" operator="greaterThan">
      <formula>0</formula>
    </cfRule>
  </conditionalFormatting>
  <conditionalFormatting sqref="DM129">
    <cfRule type="cellIs" dxfId="17794" priority="22516" operator="greaterThan">
      <formula>0</formula>
    </cfRule>
  </conditionalFormatting>
  <conditionalFormatting sqref="DM110">
    <cfRule type="cellIs" dxfId="17793" priority="22520" operator="greaterThan">
      <formula>0</formula>
    </cfRule>
  </conditionalFormatting>
  <conditionalFormatting sqref="DM79">
    <cfRule type="cellIs" dxfId="17792" priority="22527" operator="greaterThan">
      <formula>0</formula>
    </cfRule>
  </conditionalFormatting>
  <conditionalFormatting sqref="DM34">
    <cfRule type="cellIs" dxfId="17791" priority="22529" operator="greaterThan">
      <formula>0</formula>
    </cfRule>
  </conditionalFormatting>
  <conditionalFormatting sqref="DM120">
    <cfRule type="cellIs" dxfId="17790" priority="22519" operator="greaterThan">
      <formula>0</formula>
    </cfRule>
  </conditionalFormatting>
  <conditionalFormatting sqref="DM137">
    <cfRule type="cellIs" dxfId="17789" priority="22515" operator="greaterThan">
      <formula>0</formula>
    </cfRule>
  </conditionalFormatting>
  <conditionalFormatting sqref="DM34">
    <cfRule type="cellIs" dxfId="17788" priority="22528" operator="greaterThan">
      <formula>0</formula>
    </cfRule>
  </conditionalFormatting>
  <conditionalFormatting sqref="DM137">
    <cfRule type="cellIs" dxfId="17787" priority="22514" operator="greaterThan">
      <formula>0</formula>
    </cfRule>
  </conditionalFormatting>
  <conditionalFormatting sqref="DM110">
    <cfRule type="cellIs" dxfId="17786" priority="22521" operator="greaterThan">
      <formula>0</formula>
    </cfRule>
  </conditionalFormatting>
  <conditionalFormatting sqref="DM51">
    <cfRule type="cellIs" dxfId="17785" priority="22513" operator="greaterThan">
      <formula>0</formula>
    </cfRule>
  </conditionalFormatting>
  <conditionalFormatting sqref="DM51">
    <cfRule type="cellIs" dxfId="17784" priority="22512" operator="greaterThan">
      <formula>0</formula>
    </cfRule>
  </conditionalFormatting>
  <conditionalFormatting sqref="DM93">
    <cfRule type="cellIs" dxfId="17783" priority="22525" operator="greaterThan">
      <formula>0</formula>
    </cfRule>
  </conditionalFormatting>
  <conditionalFormatting sqref="DM102">
    <cfRule type="cellIs" dxfId="17782" priority="22524" operator="greaterThan">
      <formula>0</formula>
    </cfRule>
  </conditionalFormatting>
  <conditionalFormatting sqref="DM93">
    <cfRule type="cellIs" dxfId="17781" priority="22523" operator="greaterThan">
      <formula>0</formula>
    </cfRule>
  </conditionalFormatting>
  <conditionalFormatting sqref="DM102">
    <cfRule type="cellIs" dxfId="17780" priority="22522" operator="greaterThan">
      <formula>0</formula>
    </cfRule>
  </conditionalFormatting>
  <conditionalFormatting sqref="DM129">
    <cfRule type="cellIs" dxfId="17779" priority="22518" operator="greaterThan">
      <formula>0</formula>
    </cfRule>
  </conditionalFormatting>
  <conditionalFormatting sqref="DM120">
    <cfRule type="cellIs" dxfId="17778" priority="22517" operator="greaterThan">
      <formula>0</formula>
    </cfRule>
  </conditionalFormatting>
  <conditionalFormatting sqref="DM48">
    <cfRule type="cellIs" dxfId="17777" priority="22500" operator="greaterThan">
      <formula>0</formula>
    </cfRule>
  </conditionalFormatting>
  <conditionalFormatting sqref="DM40">
    <cfRule type="cellIs" dxfId="17776" priority="22499" operator="greaterThan">
      <formula>0</formula>
    </cfRule>
  </conditionalFormatting>
  <conditionalFormatting sqref="DM64">
    <cfRule type="cellIs" dxfId="17775" priority="22509" operator="greaterThan">
      <formula>0</formula>
    </cfRule>
  </conditionalFormatting>
  <conditionalFormatting sqref="DM64">
    <cfRule type="cellIs" dxfId="17774" priority="22508" operator="greaterThan">
      <formula>0</formula>
    </cfRule>
  </conditionalFormatting>
  <conditionalFormatting sqref="DM57">
    <cfRule type="cellIs" dxfId="17773" priority="22511" operator="greaterThan">
      <formula>0</formula>
    </cfRule>
  </conditionalFormatting>
  <conditionalFormatting sqref="DM57">
    <cfRule type="cellIs" dxfId="17772" priority="22510" operator="greaterThan">
      <formula>0</formula>
    </cfRule>
  </conditionalFormatting>
  <conditionalFormatting sqref="DM70">
    <cfRule type="cellIs" dxfId="17771" priority="22495" operator="greaterThan">
      <formula>0</formula>
    </cfRule>
  </conditionalFormatting>
  <conditionalFormatting sqref="DM70">
    <cfRule type="cellIs" dxfId="17770" priority="22494" operator="greaterThan">
      <formula>0</formula>
    </cfRule>
  </conditionalFormatting>
  <conditionalFormatting sqref="DM12">
    <cfRule type="cellIs" dxfId="17769" priority="22507" operator="greaterThan">
      <formula>0</formula>
    </cfRule>
  </conditionalFormatting>
  <conditionalFormatting sqref="DM12">
    <cfRule type="cellIs" dxfId="17768" priority="22506" operator="greaterThan">
      <formula>0</formula>
    </cfRule>
  </conditionalFormatting>
  <conditionalFormatting sqref="DM25 DM27">
    <cfRule type="cellIs" dxfId="17767" priority="22505" operator="greaterThan">
      <formula>0</formula>
    </cfRule>
  </conditionalFormatting>
  <conditionalFormatting sqref="DM25 DM27">
    <cfRule type="cellIs" dxfId="17766" priority="22504" operator="greaterThan">
      <formula>0</formula>
    </cfRule>
  </conditionalFormatting>
  <conditionalFormatting sqref="DM44">
    <cfRule type="cellIs" dxfId="17765" priority="22503" operator="greaterThan">
      <formula>0</formula>
    </cfRule>
  </conditionalFormatting>
  <conditionalFormatting sqref="DM44">
    <cfRule type="cellIs" dxfId="17764" priority="22502" operator="greaterThan">
      <formula>0</formula>
    </cfRule>
  </conditionalFormatting>
  <conditionalFormatting sqref="DM48">
    <cfRule type="cellIs" dxfId="17763" priority="22501" operator="greaterThan">
      <formula>0</formula>
    </cfRule>
  </conditionalFormatting>
  <conditionalFormatting sqref="DM40">
    <cfRule type="cellIs" dxfId="17762" priority="22498" operator="greaterThan">
      <formula>0</formula>
    </cfRule>
  </conditionalFormatting>
  <conditionalFormatting sqref="DM38">
    <cfRule type="cellIs" dxfId="17761" priority="22497" operator="greaterThan">
      <formula>0</formula>
    </cfRule>
  </conditionalFormatting>
  <conditionalFormatting sqref="DM38">
    <cfRule type="cellIs" dxfId="17760" priority="22496" operator="greaterThan">
      <formula>0</formula>
    </cfRule>
  </conditionalFormatting>
  <conditionalFormatting sqref="DM87">
    <cfRule type="cellIs" dxfId="17759" priority="22492" operator="greaterThan">
      <formula>0</formula>
    </cfRule>
  </conditionalFormatting>
  <conditionalFormatting sqref="DM87">
    <cfRule type="cellIs" dxfId="17758" priority="22493" operator="greaterThan">
      <formula>0</formula>
    </cfRule>
  </conditionalFormatting>
  <conditionalFormatting sqref="DM116">
    <cfRule type="cellIs" dxfId="17757" priority="22485" operator="greaterThan">
      <formula>0</formula>
    </cfRule>
  </conditionalFormatting>
  <conditionalFormatting sqref="DM115">
    <cfRule type="cellIs" dxfId="17756" priority="22484" operator="greaterThan">
      <formula>0</formula>
    </cfRule>
  </conditionalFormatting>
  <conditionalFormatting sqref="DM113">
    <cfRule type="cellIs" dxfId="17755" priority="22491" operator="greaterThan">
      <formula>0</formula>
    </cfRule>
  </conditionalFormatting>
  <conditionalFormatting sqref="DM113">
    <cfRule type="cellIs" dxfId="17754" priority="22490" operator="greaterThan">
      <formula>0</formula>
    </cfRule>
  </conditionalFormatting>
  <conditionalFormatting sqref="DM112">
    <cfRule type="cellIs" dxfId="17753" priority="22489" operator="greaterThan">
      <formula>0</formula>
    </cfRule>
  </conditionalFormatting>
  <conditionalFormatting sqref="DM112">
    <cfRule type="cellIs" dxfId="17752" priority="22488" operator="greaterThan">
      <formula>0</formula>
    </cfRule>
  </conditionalFormatting>
  <conditionalFormatting sqref="DM112">
    <cfRule type="cellIs" dxfId="17751" priority="22487" operator="lessThan">
      <formula>0</formula>
    </cfRule>
  </conditionalFormatting>
  <conditionalFormatting sqref="DM116">
    <cfRule type="cellIs" dxfId="17750" priority="22486" operator="greaterThan">
      <formula>0</formula>
    </cfRule>
  </conditionalFormatting>
  <conditionalFormatting sqref="DM14">
    <cfRule type="cellIs" dxfId="17749" priority="22481" operator="greaterThan">
      <formula>0</formula>
    </cfRule>
  </conditionalFormatting>
  <conditionalFormatting sqref="DM115">
    <cfRule type="cellIs" dxfId="17748" priority="22483" operator="greaterThan">
      <formula>0</formula>
    </cfRule>
  </conditionalFormatting>
  <conditionalFormatting sqref="DM115">
    <cfRule type="cellIs" dxfId="17747" priority="22482" operator="lessThan">
      <formula>0</formula>
    </cfRule>
  </conditionalFormatting>
  <conditionalFormatting sqref="DM14">
    <cfRule type="cellIs" dxfId="17746" priority="22480" operator="greaterThan">
      <formula>0</formula>
    </cfRule>
  </conditionalFormatting>
  <conditionalFormatting sqref="DM16">
    <cfRule type="cellIs" dxfId="17745" priority="22479" operator="greaterThan">
      <formula>0</formula>
    </cfRule>
  </conditionalFormatting>
  <conditionalFormatting sqref="DM16">
    <cfRule type="cellIs" dxfId="17744" priority="22478" operator="greaterThan">
      <formula>0</formula>
    </cfRule>
  </conditionalFormatting>
  <conditionalFormatting sqref="DM42">
    <cfRule type="cellIs" dxfId="17743" priority="22475" operator="greaterThan">
      <formula>0</formula>
    </cfRule>
  </conditionalFormatting>
  <conditionalFormatting sqref="DM42">
    <cfRule type="cellIs" dxfId="17742" priority="22474" operator="greaterThan">
      <formula>0</formula>
    </cfRule>
  </conditionalFormatting>
  <conditionalFormatting sqref="DM18 DM21">
    <cfRule type="cellIs" dxfId="17741" priority="22477" operator="greaterThan">
      <formula>0</formula>
    </cfRule>
  </conditionalFormatting>
  <conditionalFormatting sqref="DM18 DM21">
    <cfRule type="cellIs" dxfId="17740" priority="22476" operator="greaterThan">
      <formula>0</formula>
    </cfRule>
  </conditionalFormatting>
  <conditionalFormatting sqref="DM46">
    <cfRule type="cellIs" dxfId="17739" priority="22473" operator="greaterThan">
      <formula>0</formula>
    </cfRule>
  </conditionalFormatting>
  <conditionalFormatting sqref="DM46">
    <cfRule type="cellIs" dxfId="17738" priority="22472" operator="greaterThan">
      <formula>0</formula>
    </cfRule>
  </conditionalFormatting>
  <conditionalFormatting sqref="DM79">
    <cfRule type="cellIs" dxfId="17737" priority="22464" operator="greaterThan">
      <formula>0</formula>
    </cfRule>
  </conditionalFormatting>
  <conditionalFormatting sqref="DM10">
    <cfRule type="cellIs" dxfId="17736" priority="22471" operator="greaterThan">
      <formula>0</formula>
    </cfRule>
  </conditionalFormatting>
  <conditionalFormatting sqref="DM23">
    <cfRule type="cellIs" dxfId="17735" priority="22470" operator="greaterThan">
      <formula>0</formula>
    </cfRule>
  </conditionalFormatting>
  <conditionalFormatting sqref="DM10">
    <cfRule type="cellIs" dxfId="17734" priority="22469" operator="greaterThan">
      <formula>0</formula>
    </cfRule>
  </conditionalFormatting>
  <conditionalFormatting sqref="DM23">
    <cfRule type="cellIs" dxfId="17733" priority="22468" operator="greaterThan">
      <formula>0</formula>
    </cfRule>
  </conditionalFormatting>
  <conditionalFormatting sqref="DM129">
    <cfRule type="cellIs" dxfId="17732" priority="22454" operator="greaterThan">
      <formula>0</formula>
    </cfRule>
  </conditionalFormatting>
  <conditionalFormatting sqref="DM110">
    <cfRule type="cellIs" dxfId="17731" priority="22458" operator="greaterThan">
      <formula>0</formula>
    </cfRule>
  </conditionalFormatting>
  <conditionalFormatting sqref="DM79">
    <cfRule type="cellIs" dxfId="17730" priority="22465" operator="greaterThan">
      <formula>0</formula>
    </cfRule>
  </conditionalFormatting>
  <conditionalFormatting sqref="DM34">
    <cfRule type="cellIs" dxfId="17729" priority="22467" operator="greaterThan">
      <formula>0</formula>
    </cfRule>
  </conditionalFormatting>
  <conditionalFormatting sqref="DM120">
    <cfRule type="cellIs" dxfId="17728" priority="22457" operator="greaterThan">
      <formula>0</formula>
    </cfRule>
  </conditionalFormatting>
  <conditionalFormatting sqref="DM137">
    <cfRule type="cellIs" dxfId="17727" priority="22453" operator="greaterThan">
      <formula>0</formula>
    </cfRule>
  </conditionalFormatting>
  <conditionalFormatting sqref="DM34">
    <cfRule type="cellIs" dxfId="17726" priority="22466" operator="greaterThan">
      <formula>0</formula>
    </cfRule>
  </conditionalFormatting>
  <conditionalFormatting sqref="DM137">
    <cfRule type="cellIs" dxfId="17725" priority="22452" operator="greaterThan">
      <formula>0</formula>
    </cfRule>
  </conditionalFormatting>
  <conditionalFormatting sqref="DM110">
    <cfRule type="cellIs" dxfId="17724" priority="22459" operator="greaterThan">
      <formula>0</formula>
    </cfRule>
  </conditionalFormatting>
  <conditionalFormatting sqref="DM51">
    <cfRule type="cellIs" dxfId="17723" priority="22451" operator="greaterThan">
      <formula>0</formula>
    </cfRule>
  </conditionalFormatting>
  <conditionalFormatting sqref="DM51">
    <cfRule type="cellIs" dxfId="17722" priority="22450" operator="greaterThan">
      <formula>0</formula>
    </cfRule>
  </conditionalFormatting>
  <conditionalFormatting sqref="DM93">
    <cfRule type="cellIs" dxfId="17721" priority="22463" operator="greaterThan">
      <formula>0</formula>
    </cfRule>
  </conditionalFormatting>
  <conditionalFormatting sqref="DM102">
    <cfRule type="cellIs" dxfId="17720" priority="22462" operator="greaterThan">
      <formula>0</formula>
    </cfRule>
  </conditionalFormatting>
  <conditionalFormatting sqref="DM93">
    <cfRule type="cellIs" dxfId="17719" priority="22461" operator="greaterThan">
      <formula>0</formula>
    </cfRule>
  </conditionalFormatting>
  <conditionalFormatting sqref="DM102">
    <cfRule type="cellIs" dxfId="17718" priority="22460" operator="greaterThan">
      <formula>0</formula>
    </cfRule>
  </conditionalFormatting>
  <conditionalFormatting sqref="DM129">
    <cfRule type="cellIs" dxfId="17717" priority="22456" operator="greaterThan">
      <formula>0</formula>
    </cfRule>
  </conditionalFormatting>
  <conditionalFormatting sqref="DM120">
    <cfRule type="cellIs" dxfId="17716" priority="22455" operator="greaterThan">
      <formula>0</formula>
    </cfRule>
  </conditionalFormatting>
  <conditionalFormatting sqref="DM48">
    <cfRule type="cellIs" dxfId="17715" priority="22438" operator="greaterThan">
      <formula>0</formula>
    </cfRule>
  </conditionalFormatting>
  <conditionalFormatting sqref="DM40">
    <cfRule type="cellIs" dxfId="17714" priority="22437" operator="greaterThan">
      <formula>0</formula>
    </cfRule>
  </conditionalFormatting>
  <conditionalFormatting sqref="DM64">
    <cfRule type="cellIs" dxfId="17713" priority="22447" operator="greaterThan">
      <formula>0</formula>
    </cfRule>
  </conditionalFormatting>
  <conditionalFormatting sqref="DM64">
    <cfRule type="cellIs" dxfId="17712" priority="22446" operator="greaterThan">
      <formula>0</formula>
    </cfRule>
  </conditionalFormatting>
  <conditionalFormatting sqref="DM57">
    <cfRule type="cellIs" dxfId="17711" priority="22449" operator="greaterThan">
      <formula>0</formula>
    </cfRule>
  </conditionalFormatting>
  <conditionalFormatting sqref="DM57">
    <cfRule type="cellIs" dxfId="17710" priority="22448" operator="greaterThan">
      <formula>0</formula>
    </cfRule>
  </conditionalFormatting>
  <conditionalFormatting sqref="DM70">
    <cfRule type="cellIs" dxfId="17709" priority="22433" operator="greaterThan">
      <formula>0</formula>
    </cfRule>
  </conditionalFormatting>
  <conditionalFormatting sqref="DM70">
    <cfRule type="cellIs" dxfId="17708" priority="22432" operator="greaterThan">
      <formula>0</formula>
    </cfRule>
  </conditionalFormatting>
  <conditionalFormatting sqref="DM12">
    <cfRule type="cellIs" dxfId="17707" priority="22445" operator="greaterThan">
      <formula>0</formula>
    </cfRule>
  </conditionalFormatting>
  <conditionalFormatting sqref="DM12">
    <cfRule type="cellIs" dxfId="17706" priority="22444" operator="greaterThan">
      <formula>0</formula>
    </cfRule>
  </conditionalFormatting>
  <conditionalFormatting sqref="DM25 DM27">
    <cfRule type="cellIs" dxfId="17705" priority="22443" operator="greaterThan">
      <formula>0</formula>
    </cfRule>
  </conditionalFormatting>
  <conditionalFormatting sqref="DM25 DM27">
    <cfRule type="cellIs" dxfId="17704" priority="22442" operator="greaterThan">
      <formula>0</formula>
    </cfRule>
  </conditionalFormatting>
  <conditionalFormatting sqref="DM44">
    <cfRule type="cellIs" dxfId="17703" priority="22441" operator="greaterThan">
      <formula>0</formula>
    </cfRule>
  </conditionalFormatting>
  <conditionalFormatting sqref="DM44">
    <cfRule type="cellIs" dxfId="17702" priority="22440" operator="greaterThan">
      <formula>0</formula>
    </cfRule>
  </conditionalFormatting>
  <conditionalFormatting sqref="DM48">
    <cfRule type="cellIs" dxfId="17701" priority="22439" operator="greaterThan">
      <formula>0</formula>
    </cfRule>
  </conditionalFormatting>
  <conditionalFormatting sqref="DM40">
    <cfRule type="cellIs" dxfId="17700" priority="22436" operator="greaterThan">
      <formula>0</formula>
    </cfRule>
  </conditionalFormatting>
  <conditionalFormatting sqref="DM38">
    <cfRule type="cellIs" dxfId="17699" priority="22435" operator="greaterThan">
      <formula>0</formula>
    </cfRule>
  </conditionalFormatting>
  <conditionalFormatting sqref="DM38">
    <cfRule type="cellIs" dxfId="17698" priority="22434" operator="greaterThan">
      <formula>0</formula>
    </cfRule>
  </conditionalFormatting>
  <conditionalFormatting sqref="DM87">
    <cfRule type="cellIs" dxfId="17697" priority="22430" operator="greaterThan">
      <formula>0</formula>
    </cfRule>
  </conditionalFormatting>
  <conditionalFormatting sqref="DM87">
    <cfRule type="cellIs" dxfId="17696" priority="22431" operator="greaterThan">
      <formula>0</formula>
    </cfRule>
  </conditionalFormatting>
  <conditionalFormatting sqref="DM116">
    <cfRule type="cellIs" dxfId="17695" priority="22423" operator="greaterThan">
      <formula>0</formula>
    </cfRule>
  </conditionalFormatting>
  <conditionalFormatting sqref="DM115">
    <cfRule type="cellIs" dxfId="17694" priority="22422" operator="greaterThan">
      <formula>0</formula>
    </cfRule>
  </conditionalFormatting>
  <conditionalFormatting sqref="DM113">
    <cfRule type="cellIs" dxfId="17693" priority="22429" operator="greaterThan">
      <formula>0</formula>
    </cfRule>
  </conditionalFormatting>
  <conditionalFormatting sqref="DM113">
    <cfRule type="cellIs" dxfId="17692" priority="22428" operator="greaterThan">
      <formula>0</formula>
    </cfRule>
  </conditionalFormatting>
  <conditionalFormatting sqref="DM112">
    <cfRule type="cellIs" dxfId="17691" priority="22427" operator="greaterThan">
      <formula>0</formula>
    </cfRule>
  </conditionalFormatting>
  <conditionalFormatting sqref="DM112">
    <cfRule type="cellIs" dxfId="17690" priority="22426" operator="greaterThan">
      <formula>0</formula>
    </cfRule>
  </conditionalFormatting>
  <conditionalFormatting sqref="DM112">
    <cfRule type="cellIs" dxfId="17689" priority="22425" operator="lessThan">
      <formula>0</formula>
    </cfRule>
  </conditionalFormatting>
  <conditionalFormatting sqref="DM116">
    <cfRule type="cellIs" dxfId="17688" priority="22424" operator="greaterThan">
      <formula>0</formula>
    </cfRule>
  </conditionalFormatting>
  <conditionalFormatting sqref="DM14">
    <cfRule type="cellIs" dxfId="17687" priority="22419" operator="greaterThan">
      <formula>0</formula>
    </cfRule>
  </conditionalFormatting>
  <conditionalFormatting sqref="DM115">
    <cfRule type="cellIs" dxfId="17686" priority="22421" operator="greaterThan">
      <formula>0</formula>
    </cfRule>
  </conditionalFormatting>
  <conditionalFormatting sqref="DM115">
    <cfRule type="cellIs" dxfId="17685" priority="22420" operator="lessThan">
      <formula>0</formula>
    </cfRule>
  </conditionalFormatting>
  <conditionalFormatting sqref="DM14">
    <cfRule type="cellIs" dxfId="17684" priority="22418" operator="greaterThan">
      <formula>0</formula>
    </cfRule>
  </conditionalFormatting>
  <conditionalFormatting sqref="DM16">
    <cfRule type="cellIs" dxfId="17683" priority="22417" operator="greaterThan">
      <formula>0</formula>
    </cfRule>
  </conditionalFormatting>
  <conditionalFormatting sqref="DM16">
    <cfRule type="cellIs" dxfId="17682" priority="22416" operator="greaterThan">
      <formula>0</formula>
    </cfRule>
  </conditionalFormatting>
  <conditionalFormatting sqref="DM42">
    <cfRule type="cellIs" dxfId="17681" priority="22413" operator="greaterThan">
      <formula>0</formula>
    </cfRule>
  </conditionalFormatting>
  <conditionalFormatting sqref="DM42">
    <cfRule type="cellIs" dxfId="17680" priority="22412" operator="greaterThan">
      <formula>0</formula>
    </cfRule>
  </conditionalFormatting>
  <conditionalFormatting sqref="DM18 DM21">
    <cfRule type="cellIs" dxfId="17679" priority="22415" operator="greaterThan">
      <formula>0</formula>
    </cfRule>
  </conditionalFormatting>
  <conditionalFormatting sqref="DM18 DM21">
    <cfRule type="cellIs" dxfId="17678" priority="22414" operator="greaterThan">
      <formula>0</formula>
    </cfRule>
  </conditionalFormatting>
  <conditionalFormatting sqref="DM46">
    <cfRule type="cellIs" dxfId="17677" priority="22411" operator="greaterThan">
      <formula>0</formula>
    </cfRule>
  </conditionalFormatting>
  <conditionalFormatting sqref="DM46">
    <cfRule type="cellIs" dxfId="17676" priority="22410" operator="greaterThan">
      <formula>0</formula>
    </cfRule>
  </conditionalFormatting>
  <conditionalFormatting sqref="DM36">
    <cfRule type="cellIs" dxfId="17675" priority="22409" operator="greaterThan">
      <formula>0</formula>
    </cfRule>
  </conditionalFormatting>
  <conditionalFormatting sqref="DM36">
    <cfRule type="cellIs" dxfId="17674" priority="22408" operator="greaterThan">
      <formula>0</formula>
    </cfRule>
  </conditionalFormatting>
  <conditionalFormatting sqref="DM36">
    <cfRule type="cellIs" dxfId="17673" priority="22407" operator="greaterThan">
      <formula>0</formula>
    </cfRule>
  </conditionalFormatting>
  <conditionalFormatting sqref="DM36">
    <cfRule type="cellIs" dxfId="17672" priority="22406" operator="greaterThan">
      <formula>0</formula>
    </cfRule>
  </conditionalFormatting>
  <conditionalFormatting sqref="DM143">
    <cfRule type="cellIs" dxfId="17671" priority="22405" operator="greaterThan">
      <formula>0</formula>
    </cfRule>
  </conditionalFormatting>
  <conditionalFormatting sqref="DM152">
    <cfRule type="cellIs" dxfId="17670" priority="22404" operator="greaterThan">
      <formula>0</formula>
    </cfRule>
  </conditionalFormatting>
  <conditionalFormatting sqref="DM160">
    <cfRule type="cellIs" dxfId="17669" priority="22403" operator="greaterThan">
      <formula>0</formula>
    </cfRule>
  </conditionalFormatting>
  <conditionalFormatting sqref="DM152">
    <cfRule type="cellIs" dxfId="17668" priority="22401" operator="greaterThan">
      <formula>0</formula>
    </cfRule>
  </conditionalFormatting>
  <conditionalFormatting sqref="DM152">
    <cfRule type="cellIs" dxfId="17667" priority="22402" operator="greaterThan">
      <formula>0</formula>
    </cfRule>
  </conditionalFormatting>
  <conditionalFormatting sqref="DM143">
    <cfRule type="cellIs" dxfId="17666" priority="22400" operator="greaterThan">
      <formula>0</formula>
    </cfRule>
  </conditionalFormatting>
  <conditionalFormatting sqref="DM143">
    <cfRule type="cellIs" dxfId="17665" priority="22399" operator="greaterThan">
      <formula>0</formula>
    </cfRule>
  </conditionalFormatting>
  <conditionalFormatting sqref="DM160">
    <cfRule type="cellIs" dxfId="17664" priority="22397" operator="greaterThan">
      <formula>0</formula>
    </cfRule>
  </conditionalFormatting>
  <conditionalFormatting sqref="DM160">
    <cfRule type="cellIs" dxfId="17663" priority="22398" operator="greaterThan">
      <formula>0</formula>
    </cfRule>
  </conditionalFormatting>
  <conditionalFormatting sqref="DM152">
    <cfRule type="cellIs" dxfId="17662" priority="22395" operator="greaterThan">
      <formula>0</formula>
    </cfRule>
  </conditionalFormatting>
  <conditionalFormatting sqref="DM152">
    <cfRule type="cellIs" dxfId="17661" priority="22396" operator="greaterThan">
      <formula>0</formula>
    </cfRule>
  </conditionalFormatting>
  <conditionalFormatting sqref="DM143">
    <cfRule type="cellIs" dxfId="17660" priority="22394" operator="greaterThan">
      <formula>0</formula>
    </cfRule>
  </conditionalFormatting>
  <conditionalFormatting sqref="DM143">
    <cfRule type="cellIs" dxfId="17659" priority="22393" operator="greaterThan">
      <formula>0</formula>
    </cfRule>
  </conditionalFormatting>
  <conditionalFormatting sqref="DM160">
    <cfRule type="cellIs" dxfId="17658" priority="22391" operator="greaterThan">
      <formula>0</formula>
    </cfRule>
  </conditionalFormatting>
  <conditionalFormatting sqref="DM160">
    <cfRule type="cellIs" dxfId="17657" priority="22392" operator="greaterThan">
      <formula>0</formula>
    </cfRule>
  </conditionalFormatting>
  <conditionalFormatting sqref="DM197:DM202">
    <cfRule type="cellIs" dxfId="17656" priority="22390" operator="greaterThan">
      <formula>0.5</formula>
    </cfRule>
  </conditionalFormatting>
  <conditionalFormatting sqref="DM203">
    <cfRule type="cellIs" dxfId="17655" priority="22389" operator="greaterThan">
      <formula>0.5</formula>
    </cfRule>
  </conditionalFormatting>
  <conditionalFormatting sqref="DM167">
    <cfRule type="cellIs" dxfId="17654" priority="22386" operator="greaterThan">
      <formula>0</formula>
    </cfRule>
  </conditionalFormatting>
  <conditionalFormatting sqref="DM27">
    <cfRule type="cellIs" dxfId="17653" priority="22388" operator="greaterThan">
      <formula>0</formula>
    </cfRule>
  </conditionalFormatting>
  <conditionalFormatting sqref="DM27">
    <cfRule type="cellIs" dxfId="17652" priority="22387" operator="greaterThan">
      <formula>0</formula>
    </cfRule>
  </conditionalFormatting>
  <conditionalFormatting sqref="DM167">
    <cfRule type="cellIs" dxfId="17651" priority="22385" operator="greaterThan">
      <formula>0</formula>
    </cfRule>
  </conditionalFormatting>
  <conditionalFormatting sqref="DM169">
    <cfRule type="cellIs" dxfId="17650" priority="22384" operator="greaterThan">
      <formula>0</formula>
    </cfRule>
  </conditionalFormatting>
  <conditionalFormatting sqref="DM169">
    <cfRule type="cellIs" dxfId="17649" priority="22383" operator="greaterThan">
      <formula>0</formula>
    </cfRule>
  </conditionalFormatting>
  <conditionalFormatting sqref="DM171">
    <cfRule type="cellIs" dxfId="17648" priority="22382" operator="greaterThan">
      <formula>0</formula>
    </cfRule>
  </conditionalFormatting>
  <conditionalFormatting sqref="DM171">
    <cfRule type="cellIs" dxfId="17647" priority="22381" operator="greaterThan">
      <formula>0</formula>
    </cfRule>
  </conditionalFormatting>
  <conditionalFormatting sqref="DN14">
    <cfRule type="cellIs" dxfId="17646" priority="22353" operator="greaterThan">
      <formula>0</formula>
    </cfRule>
  </conditionalFormatting>
  <conditionalFormatting sqref="DN10">
    <cfRule type="cellIs" dxfId="17645" priority="22380" operator="greaterThan">
      <formula>0</formula>
    </cfRule>
  </conditionalFormatting>
  <conditionalFormatting sqref="DN23">
    <cfRule type="cellIs" dxfId="17644" priority="22379" operator="greaterThan">
      <formula>0</formula>
    </cfRule>
  </conditionalFormatting>
  <conditionalFormatting sqref="DN70">
    <cfRule type="cellIs" dxfId="17643" priority="22377" operator="greaterThan">
      <formula>0</formula>
    </cfRule>
  </conditionalFormatting>
  <conditionalFormatting sqref="DN79">
    <cfRule type="cellIs" dxfId="17642" priority="22376" operator="greaterThan">
      <formula>0</formula>
    </cfRule>
  </conditionalFormatting>
  <conditionalFormatting sqref="DN129">
    <cfRule type="cellIs" dxfId="17641" priority="22370" operator="greaterThan">
      <formula>0</formula>
    </cfRule>
  </conditionalFormatting>
  <conditionalFormatting sqref="DN110">
    <cfRule type="cellIs" dxfId="17640" priority="22372" operator="greaterThan">
      <formula>0</formula>
    </cfRule>
  </conditionalFormatting>
  <conditionalFormatting sqref="DN34">
    <cfRule type="cellIs" dxfId="17639" priority="22378" operator="greaterThan">
      <formula>0</formula>
    </cfRule>
  </conditionalFormatting>
  <conditionalFormatting sqref="DN137">
    <cfRule type="cellIs" dxfId="17638" priority="22369" operator="greaterThan">
      <formula>0</formula>
    </cfRule>
  </conditionalFormatting>
  <conditionalFormatting sqref="DN87">
    <cfRule type="cellIs" dxfId="17637" priority="22375" operator="greaterThan">
      <formula>0</formula>
    </cfRule>
  </conditionalFormatting>
  <conditionalFormatting sqref="DN93">
    <cfRule type="cellIs" dxfId="17636" priority="22374" operator="greaterThan">
      <formula>0</formula>
    </cfRule>
  </conditionalFormatting>
  <conditionalFormatting sqref="DN102">
    <cfRule type="cellIs" dxfId="17635" priority="22373" operator="greaterThan">
      <formula>0</formula>
    </cfRule>
  </conditionalFormatting>
  <conditionalFormatting sqref="DN120">
    <cfRule type="cellIs" dxfId="17634" priority="22371" operator="greaterThan">
      <formula>0</formula>
    </cfRule>
  </conditionalFormatting>
  <conditionalFormatting sqref="DN51">
    <cfRule type="cellIs" dxfId="17633" priority="22368" operator="greaterThan">
      <formula>0</formula>
    </cfRule>
  </conditionalFormatting>
  <conditionalFormatting sqref="DN64">
    <cfRule type="cellIs" dxfId="17632" priority="22366" operator="greaterThan">
      <formula>0</formula>
    </cfRule>
  </conditionalFormatting>
  <conditionalFormatting sqref="DN57">
    <cfRule type="cellIs" dxfId="17631" priority="22367" operator="greaterThan">
      <formula>0</formula>
    </cfRule>
  </conditionalFormatting>
  <conditionalFormatting sqref="DN25 DN27">
    <cfRule type="cellIs" dxfId="17630" priority="22364" operator="greaterThan">
      <formula>0</formula>
    </cfRule>
  </conditionalFormatting>
  <conditionalFormatting sqref="DN12">
    <cfRule type="cellIs" dxfId="17629" priority="22365" operator="greaterThan">
      <formula>0</formula>
    </cfRule>
  </conditionalFormatting>
  <conditionalFormatting sqref="DN44">
    <cfRule type="cellIs" dxfId="17628" priority="22363" operator="greaterThan">
      <formula>0</formula>
    </cfRule>
  </conditionalFormatting>
  <conditionalFormatting sqref="DN48">
    <cfRule type="cellIs" dxfId="17627" priority="22362" operator="greaterThan">
      <formula>0</formula>
    </cfRule>
  </conditionalFormatting>
  <conditionalFormatting sqref="DN40">
    <cfRule type="cellIs" dxfId="17626" priority="22361" operator="greaterThan">
      <formula>0</formula>
    </cfRule>
  </conditionalFormatting>
  <conditionalFormatting sqref="DN38">
    <cfRule type="cellIs" dxfId="17625" priority="22360" operator="greaterThan">
      <formula>0</formula>
    </cfRule>
  </conditionalFormatting>
  <conditionalFormatting sqref="DN16">
    <cfRule type="cellIs" dxfId="17624" priority="22352" operator="greaterThan">
      <formula>0</formula>
    </cfRule>
  </conditionalFormatting>
  <conditionalFormatting sqref="DN113">
    <cfRule type="cellIs" dxfId="17623" priority="22359" operator="greaterThan">
      <formula>0</formula>
    </cfRule>
  </conditionalFormatting>
  <conditionalFormatting sqref="DN112">
    <cfRule type="cellIs" dxfId="17622" priority="22358" operator="greaterThan">
      <formula>0</formula>
    </cfRule>
  </conditionalFormatting>
  <conditionalFormatting sqref="DN112">
    <cfRule type="cellIs" dxfId="17621" priority="22357" operator="lessThan">
      <formula>0</formula>
    </cfRule>
  </conditionalFormatting>
  <conditionalFormatting sqref="DN116">
    <cfRule type="cellIs" dxfId="17620" priority="22356" operator="greaterThan">
      <formula>0</formula>
    </cfRule>
  </conditionalFormatting>
  <conditionalFormatting sqref="DN115">
    <cfRule type="cellIs" dxfId="17619" priority="22355" operator="greaterThan">
      <formula>0</formula>
    </cfRule>
  </conditionalFormatting>
  <conditionalFormatting sqref="DN115">
    <cfRule type="cellIs" dxfId="17618" priority="22354" operator="lessThan">
      <formula>0</formula>
    </cfRule>
  </conditionalFormatting>
  <conditionalFormatting sqref="DN46">
    <cfRule type="cellIs" dxfId="17617" priority="22349" operator="greaterThan">
      <formula>0</formula>
    </cfRule>
  </conditionalFormatting>
  <conditionalFormatting sqref="DN42">
    <cfRule type="cellIs" dxfId="17616" priority="22350" operator="greaterThan">
      <formula>0</formula>
    </cfRule>
  </conditionalFormatting>
  <conditionalFormatting sqref="DN18 DN21">
    <cfRule type="cellIs" dxfId="17615" priority="22351" operator="greaterThan">
      <formula>0</formula>
    </cfRule>
  </conditionalFormatting>
  <conditionalFormatting sqref="DN36">
    <cfRule type="cellIs" dxfId="17614" priority="22348" operator="greaterThan">
      <formula>0</formula>
    </cfRule>
  </conditionalFormatting>
  <conditionalFormatting sqref="DN79">
    <cfRule type="cellIs" dxfId="17613" priority="22340" operator="greaterThan">
      <formula>0</formula>
    </cfRule>
  </conditionalFormatting>
  <conditionalFormatting sqref="DN10">
    <cfRule type="cellIs" dxfId="17612" priority="22347" operator="greaterThan">
      <formula>0</formula>
    </cfRule>
  </conditionalFormatting>
  <conditionalFormatting sqref="DN23">
    <cfRule type="cellIs" dxfId="17611" priority="22346" operator="greaterThan">
      <formula>0</formula>
    </cfRule>
  </conditionalFormatting>
  <conditionalFormatting sqref="DN10">
    <cfRule type="cellIs" dxfId="17610" priority="22345" operator="greaterThan">
      <formula>0</formula>
    </cfRule>
  </conditionalFormatting>
  <conditionalFormatting sqref="DN23">
    <cfRule type="cellIs" dxfId="17609" priority="22344" operator="greaterThan">
      <formula>0</formula>
    </cfRule>
  </conditionalFormatting>
  <conditionalFormatting sqref="DN129">
    <cfRule type="cellIs" dxfId="17608" priority="22330" operator="greaterThan">
      <formula>0</formula>
    </cfRule>
  </conditionalFormatting>
  <conditionalFormatting sqref="DN110">
    <cfRule type="cellIs" dxfId="17607" priority="22334" operator="greaterThan">
      <formula>0</formula>
    </cfRule>
  </conditionalFormatting>
  <conditionalFormatting sqref="DN79">
    <cfRule type="cellIs" dxfId="17606" priority="22341" operator="greaterThan">
      <formula>0</formula>
    </cfRule>
  </conditionalFormatting>
  <conditionalFormatting sqref="DN34">
    <cfRule type="cellIs" dxfId="17605" priority="22343" operator="greaterThan">
      <formula>0</formula>
    </cfRule>
  </conditionalFormatting>
  <conditionalFormatting sqref="DN120">
    <cfRule type="cellIs" dxfId="17604" priority="22333" operator="greaterThan">
      <formula>0</formula>
    </cfRule>
  </conditionalFormatting>
  <conditionalFormatting sqref="DN137">
    <cfRule type="cellIs" dxfId="17603" priority="22329" operator="greaterThan">
      <formula>0</formula>
    </cfRule>
  </conditionalFormatting>
  <conditionalFormatting sqref="DN34">
    <cfRule type="cellIs" dxfId="17602" priority="22342" operator="greaterThan">
      <formula>0</formula>
    </cfRule>
  </conditionalFormatting>
  <conditionalFormatting sqref="DN137">
    <cfRule type="cellIs" dxfId="17601" priority="22328" operator="greaterThan">
      <formula>0</formula>
    </cfRule>
  </conditionalFormatting>
  <conditionalFormatting sqref="DN110">
    <cfRule type="cellIs" dxfId="17600" priority="22335" operator="greaterThan">
      <formula>0</formula>
    </cfRule>
  </conditionalFormatting>
  <conditionalFormatting sqref="DN51">
    <cfRule type="cellIs" dxfId="17599" priority="22327" operator="greaterThan">
      <formula>0</formula>
    </cfRule>
  </conditionalFormatting>
  <conditionalFormatting sqref="DN51">
    <cfRule type="cellIs" dxfId="17598" priority="22326" operator="greaterThan">
      <formula>0</formula>
    </cfRule>
  </conditionalFormatting>
  <conditionalFormatting sqref="DN93">
    <cfRule type="cellIs" dxfId="17597" priority="22339" operator="greaterThan">
      <formula>0</formula>
    </cfRule>
  </conditionalFormatting>
  <conditionalFormatting sqref="DN102">
    <cfRule type="cellIs" dxfId="17596" priority="22338" operator="greaterThan">
      <formula>0</formula>
    </cfRule>
  </conditionalFormatting>
  <conditionalFormatting sqref="DN93">
    <cfRule type="cellIs" dxfId="17595" priority="22337" operator="greaterThan">
      <formula>0</formula>
    </cfRule>
  </conditionalFormatting>
  <conditionalFormatting sqref="DN102">
    <cfRule type="cellIs" dxfId="17594" priority="22336" operator="greaterThan">
      <formula>0</formula>
    </cfRule>
  </conditionalFormatting>
  <conditionalFormatting sqref="DN129">
    <cfRule type="cellIs" dxfId="17593" priority="22332" operator="greaterThan">
      <formula>0</formula>
    </cfRule>
  </conditionalFormatting>
  <conditionalFormatting sqref="DN120">
    <cfRule type="cellIs" dxfId="17592" priority="22331" operator="greaterThan">
      <formula>0</formula>
    </cfRule>
  </conditionalFormatting>
  <conditionalFormatting sqref="DN48">
    <cfRule type="cellIs" dxfId="17591" priority="22314" operator="greaterThan">
      <formula>0</formula>
    </cfRule>
  </conditionalFormatting>
  <conditionalFormatting sqref="DN40">
    <cfRule type="cellIs" dxfId="17590" priority="22313" operator="greaterThan">
      <formula>0</formula>
    </cfRule>
  </conditionalFormatting>
  <conditionalFormatting sqref="DN64">
    <cfRule type="cellIs" dxfId="17589" priority="22323" operator="greaterThan">
      <formula>0</formula>
    </cfRule>
  </conditionalFormatting>
  <conditionalFormatting sqref="DN64">
    <cfRule type="cellIs" dxfId="17588" priority="22322" operator="greaterThan">
      <formula>0</formula>
    </cfRule>
  </conditionalFormatting>
  <conditionalFormatting sqref="DN57">
    <cfRule type="cellIs" dxfId="17587" priority="22325" operator="greaterThan">
      <formula>0</formula>
    </cfRule>
  </conditionalFormatting>
  <conditionalFormatting sqref="DN57">
    <cfRule type="cellIs" dxfId="17586" priority="22324" operator="greaterThan">
      <formula>0</formula>
    </cfRule>
  </conditionalFormatting>
  <conditionalFormatting sqref="DN70">
    <cfRule type="cellIs" dxfId="17585" priority="22309" operator="greaterThan">
      <formula>0</formula>
    </cfRule>
  </conditionalFormatting>
  <conditionalFormatting sqref="DN70">
    <cfRule type="cellIs" dxfId="17584" priority="22308" operator="greaterThan">
      <formula>0</formula>
    </cfRule>
  </conditionalFormatting>
  <conditionalFormatting sqref="DN12">
    <cfRule type="cellIs" dxfId="17583" priority="22321" operator="greaterThan">
      <formula>0</formula>
    </cfRule>
  </conditionalFormatting>
  <conditionalFormatting sqref="DN12">
    <cfRule type="cellIs" dxfId="17582" priority="22320" operator="greaterThan">
      <formula>0</formula>
    </cfRule>
  </conditionalFormatting>
  <conditionalFormatting sqref="DN25 DN27">
    <cfRule type="cellIs" dxfId="17581" priority="22319" operator="greaterThan">
      <formula>0</formula>
    </cfRule>
  </conditionalFormatting>
  <conditionalFormatting sqref="DN25 DN27">
    <cfRule type="cellIs" dxfId="17580" priority="22318" operator="greaterThan">
      <formula>0</formula>
    </cfRule>
  </conditionalFormatting>
  <conditionalFormatting sqref="DN44">
    <cfRule type="cellIs" dxfId="17579" priority="22317" operator="greaterThan">
      <formula>0</formula>
    </cfRule>
  </conditionalFormatting>
  <conditionalFormatting sqref="DN44">
    <cfRule type="cellIs" dxfId="17578" priority="22316" operator="greaterThan">
      <formula>0</formula>
    </cfRule>
  </conditionalFormatting>
  <conditionalFormatting sqref="DN48">
    <cfRule type="cellIs" dxfId="17577" priority="22315" operator="greaterThan">
      <formula>0</formula>
    </cfRule>
  </conditionalFormatting>
  <conditionalFormatting sqref="DN40">
    <cfRule type="cellIs" dxfId="17576" priority="22312" operator="greaterThan">
      <formula>0</formula>
    </cfRule>
  </conditionalFormatting>
  <conditionalFormatting sqref="DN38">
    <cfRule type="cellIs" dxfId="17575" priority="22311" operator="greaterThan">
      <formula>0</formula>
    </cfRule>
  </conditionalFormatting>
  <conditionalFormatting sqref="DN38">
    <cfRule type="cellIs" dxfId="17574" priority="22310" operator="greaterThan">
      <formula>0</formula>
    </cfRule>
  </conditionalFormatting>
  <conditionalFormatting sqref="DN87">
    <cfRule type="cellIs" dxfId="17573" priority="22306" operator="greaterThan">
      <formula>0</formula>
    </cfRule>
  </conditionalFormatting>
  <conditionalFormatting sqref="DN87">
    <cfRule type="cellIs" dxfId="17572" priority="22307" operator="greaterThan">
      <formula>0</formula>
    </cfRule>
  </conditionalFormatting>
  <conditionalFormatting sqref="DN116">
    <cfRule type="cellIs" dxfId="17571" priority="22299" operator="greaterThan">
      <formula>0</formula>
    </cfRule>
  </conditionalFormatting>
  <conditionalFormatting sqref="DN115">
    <cfRule type="cellIs" dxfId="17570" priority="22298" operator="greaterThan">
      <formula>0</formula>
    </cfRule>
  </conditionalFormatting>
  <conditionalFormatting sqref="DN113">
    <cfRule type="cellIs" dxfId="17569" priority="22305" operator="greaterThan">
      <formula>0</formula>
    </cfRule>
  </conditionalFormatting>
  <conditionalFormatting sqref="DN113">
    <cfRule type="cellIs" dxfId="17568" priority="22304" operator="greaterThan">
      <formula>0</formula>
    </cfRule>
  </conditionalFormatting>
  <conditionalFormatting sqref="DN112">
    <cfRule type="cellIs" dxfId="17567" priority="22303" operator="greaterThan">
      <formula>0</formula>
    </cfRule>
  </conditionalFormatting>
  <conditionalFormatting sqref="DN112">
    <cfRule type="cellIs" dxfId="17566" priority="22302" operator="greaterThan">
      <formula>0</formula>
    </cfRule>
  </conditionalFormatting>
  <conditionalFormatting sqref="DN112">
    <cfRule type="cellIs" dxfId="17565" priority="22301" operator="lessThan">
      <formula>0</formula>
    </cfRule>
  </conditionalFormatting>
  <conditionalFormatting sqref="DN116">
    <cfRule type="cellIs" dxfId="17564" priority="22300" operator="greaterThan">
      <formula>0</formula>
    </cfRule>
  </conditionalFormatting>
  <conditionalFormatting sqref="DN14">
    <cfRule type="cellIs" dxfId="17563" priority="22295" operator="greaterThan">
      <formula>0</formula>
    </cfRule>
  </conditionalFormatting>
  <conditionalFormatting sqref="DN115">
    <cfRule type="cellIs" dxfId="17562" priority="22297" operator="greaterThan">
      <formula>0</formula>
    </cfRule>
  </conditionalFormatting>
  <conditionalFormatting sqref="DN115">
    <cfRule type="cellIs" dxfId="17561" priority="22296" operator="lessThan">
      <formula>0</formula>
    </cfRule>
  </conditionalFormatting>
  <conditionalFormatting sqref="DN14">
    <cfRule type="cellIs" dxfId="17560" priority="22294" operator="greaterThan">
      <formula>0</formula>
    </cfRule>
  </conditionalFormatting>
  <conditionalFormatting sqref="DN16">
    <cfRule type="cellIs" dxfId="17559" priority="22293" operator="greaterThan">
      <formula>0</formula>
    </cfRule>
  </conditionalFormatting>
  <conditionalFormatting sqref="DN16">
    <cfRule type="cellIs" dxfId="17558" priority="22292" operator="greaterThan">
      <formula>0</formula>
    </cfRule>
  </conditionalFormatting>
  <conditionalFormatting sqref="DN42">
    <cfRule type="cellIs" dxfId="17557" priority="22289" operator="greaterThan">
      <formula>0</formula>
    </cfRule>
  </conditionalFormatting>
  <conditionalFormatting sqref="DN42">
    <cfRule type="cellIs" dxfId="17556" priority="22288" operator="greaterThan">
      <formula>0</formula>
    </cfRule>
  </conditionalFormatting>
  <conditionalFormatting sqref="DN18 DN21">
    <cfRule type="cellIs" dxfId="17555" priority="22291" operator="greaterThan">
      <formula>0</formula>
    </cfRule>
  </conditionalFormatting>
  <conditionalFormatting sqref="DN18 DN21">
    <cfRule type="cellIs" dxfId="17554" priority="22290" operator="greaterThan">
      <formula>0</formula>
    </cfRule>
  </conditionalFormatting>
  <conditionalFormatting sqref="DN46">
    <cfRule type="cellIs" dxfId="17553" priority="22287" operator="greaterThan">
      <formula>0</formula>
    </cfRule>
  </conditionalFormatting>
  <conditionalFormatting sqref="DN46">
    <cfRule type="cellIs" dxfId="17552" priority="22286" operator="greaterThan">
      <formula>0</formula>
    </cfRule>
  </conditionalFormatting>
  <conditionalFormatting sqref="DN79">
    <cfRule type="cellIs" dxfId="17551" priority="22278" operator="greaterThan">
      <formula>0</formula>
    </cfRule>
  </conditionalFormatting>
  <conditionalFormatting sqref="DN10">
    <cfRule type="cellIs" dxfId="17550" priority="22285" operator="greaterThan">
      <formula>0</formula>
    </cfRule>
  </conditionalFormatting>
  <conditionalFormatting sqref="DN23">
    <cfRule type="cellIs" dxfId="17549" priority="22284" operator="greaterThan">
      <formula>0</formula>
    </cfRule>
  </conditionalFormatting>
  <conditionalFormatting sqref="DN10">
    <cfRule type="cellIs" dxfId="17548" priority="22283" operator="greaterThan">
      <formula>0</formula>
    </cfRule>
  </conditionalFormatting>
  <conditionalFormatting sqref="DN23">
    <cfRule type="cellIs" dxfId="17547" priority="22282" operator="greaterThan">
      <formula>0</formula>
    </cfRule>
  </conditionalFormatting>
  <conditionalFormatting sqref="DN129">
    <cfRule type="cellIs" dxfId="17546" priority="22268" operator="greaterThan">
      <formula>0</formula>
    </cfRule>
  </conditionalFormatting>
  <conditionalFormatting sqref="DN110">
    <cfRule type="cellIs" dxfId="17545" priority="22272" operator="greaterThan">
      <formula>0</formula>
    </cfRule>
  </conditionalFormatting>
  <conditionalFormatting sqref="DN79">
    <cfRule type="cellIs" dxfId="17544" priority="22279" operator="greaterThan">
      <formula>0</formula>
    </cfRule>
  </conditionalFormatting>
  <conditionalFormatting sqref="DN34">
    <cfRule type="cellIs" dxfId="17543" priority="22281" operator="greaterThan">
      <formula>0</formula>
    </cfRule>
  </conditionalFormatting>
  <conditionalFormatting sqref="DN120">
    <cfRule type="cellIs" dxfId="17542" priority="22271" operator="greaterThan">
      <formula>0</formula>
    </cfRule>
  </conditionalFormatting>
  <conditionalFormatting sqref="DN137">
    <cfRule type="cellIs" dxfId="17541" priority="22267" operator="greaterThan">
      <formula>0</formula>
    </cfRule>
  </conditionalFormatting>
  <conditionalFormatting sqref="DN34">
    <cfRule type="cellIs" dxfId="17540" priority="22280" operator="greaterThan">
      <formula>0</formula>
    </cfRule>
  </conditionalFormatting>
  <conditionalFormatting sqref="DN137">
    <cfRule type="cellIs" dxfId="17539" priority="22266" operator="greaterThan">
      <formula>0</formula>
    </cfRule>
  </conditionalFormatting>
  <conditionalFormatting sqref="DN110">
    <cfRule type="cellIs" dxfId="17538" priority="22273" operator="greaterThan">
      <formula>0</formula>
    </cfRule>
  </conditionalFormatting>
  <conditionalFormatting sqref="DN51">
    <cfRule type="cellIs" dxfId="17537" priority="22265" operator="greaterThan">
      <formula>0</formula>
    </cfRule>
  </conditionalFormatting>
  <conditionalFormatting sqref="DN51">
    <cfRule type="cellIs" dxfId="17536" priority="22264" operator="greaterThan">
      <formula>0</formula>
    </cfRule>
  </conditionalFormatting>
  <conditionalFormatting sqref="DN93">
    <cfRule type="cellIs" dxfId="17535" priority="22277" operator="greaterThan">
      <formula>0</formula>
    </cfRule>
  </conditionalFormatting>
  <conditionalFormatting sqref="DN102">
    <cfRule type="cellIs" dxfId="17534" priority="22276" operator="greaterThan">
      <formula>0</formula>
    </cfRule>
  </conditionalFormatting>
  <conditionalFormatting sqref="DN93">
    <cfRule type="cellIs" dxfId="17533" priority="22275" operator="greaterThan">
      <formula>0</formula>
    </cfRule>
  </conditionalFormatting>
  <conditionalFormatting sqref="DN102">
    <cfRule type="cellIs" dxfId="17532" priority="22274" operator="greaterThan">
      <formula>0</formula>
    </cfRule>
  </conditionalFormatting>
  <conditionalFormatting sqref="DN129">
    <cfRule type="cellIs" dxfId="17531" priority="22270" operator="greaterThan">
      <formula>0</formula>
    </cfRule>
  </conditionalFormatting>
  <conditionalFormatting sqref="DN120">
    <cfRule type="cellIs" dxfId="17530" priority="22269" operator="greaterThan">
      <formula>0</formula>
    </cfRule>
  </conditionalFormatting>
  <conditionalFormatting sqref="DN48">
    <cfRule type="cellIs" dxfId="17529" priority="22252" operator="greaterThan">
      <formula>0</formula>
    </cfRule>
  </conditionalFormatting>
  <conditionalFormatting sqref="DN40">
    <cfRule type="cellIs" dxfId="17528" priority="22251" operator="greaterThan">
      <formula>0</formula>
    </cfRule>
  </conditionalFormatting>
  <conditionalFormatting sqref="DN64">
    <cfRule type="cellIs" dxfId="17527" priority="22261" operator="greaterThan">
      <formula>0</formula>
    </cfRule>
  </conditionalFormatting>
  <conditionalFormatting sqref="DN64">
    <cfRule type="cellIs" dxfId="17526" priority="22260" operator="greaterThan">
      <formula>0</formula>
    </cfRule>
  </conditionalFormatting>
  <conditionalFormatting sqref="DN57">
    <cfRule type="cellIs" dxfId="17525" priority="22263" operator="greaterThan">
      <formula>0</formula>
    </cfRule>
  </conditionalFormatting>
  <conditionalFormatting sqref="DN57">
    <cfRule type="cellIs" dxfId="17524" priority="22262" operator="greaterThan">
      <formula>0</formula>
    </cfRule>
  </conditionalFormatting>
  <conditionalFormatting sqref="DN70">
    <cfRule type="cellIs" dxfId="17523" priority="22247" operator="greaterThan">
      <formula>0</formula>
    </cfRule>
  </conditionalFormatting>
  <conditionalFormatting sqref="DN70">
    <cfRule type="cellIs" dxfId="17522" priority="22246" operator="greaterThan">
      <formula>0</formula>
    </cfRule>
  </conditionalFormatting>
  <conditionalFormatting sqref="DN12">
    <cfRule type="cellIs" dxfId="17521" priority="22259" operator="greaterThan">
      <formula>0</formula>
    </cfRule>
  </conditionalFormatting>
  <conditionalFormatting sqref="DN12">
    <cfRule type="cellIs" dxfId="17520" priority="22258" operator="greaterThan">
      <formula>0</formula>
    </cfRule>
  </conditionalFormatting>
  <conditionalFormatting sqref="DN25 DN27">
    <cfRule type="cellIs" dxfId="17519" priority="22257" operator="greaterThan">
      <formula>0</formula>
    </cfRule>
  </conditionalFormatting>
  <conditionalFormatting sqref="DN25 DN27">
    <cfRule type="cellIs" dxfId="17518" priority="22256" operator="greaterThan">
      <formula>0</formula>
    </cfRule>
  </conditionalFormatting>
  <conditionalFormatting sqref="DN44">
    <cfRule type="cellIs" dxfId="17517" priority="22255" operator="greaterThan">
      <formula>0</formula>
    </cfRule>
  </conditionalFormatting>
  <conditionalFormatting sqref="DN44">
    <cfRule type="cellIs" dxfId="17516" priority="22254" operator="greaterThan">
      <formula>0</formula>
    </cfRule>
  </conditionalFormatting>
  <conditionalFormatting sqref="DN48">
    <cfRule type="cellIs" dxfId="17515" priority="22253" operator="greaterThan">
      <formula>0</formula>
    </cfRule>
  </conditionalFormatting>
  <conditionalFormatting sqref="DN40">
    <cfRule type="cellIs" dxfId="17514" priority="22250" operator="greaterThan">
      <formula>0</formula>
    </cfRule>
  </conditionalFormatting>
  <conditionalFormatting sqref="DN38">
    <cfRule type="cellIs" dxfId="17513" priority="22249" operator="greaterThan">
      <formula>0</formula>
    </cfRule>
  </conditionalFormatting>
  <conditionalFormatting sqref="DN38">
    <cfRule type="cellIs" dxfId="17512" priority="22248" operator="greaterThan">
      <formula>0</formula>
    </cfRule>
  </conditionalFormatting>
  <conditionalFormatting sqref="DN87">
    <cfRule type="cellIs" dxfId="17511" priority="22244" operator="greaterThan">
      <formula>0</formula>
    </cfRule>
  </conditionalFormatting>
  <conditionalFormatting sqref="DN87">
    <cfRule type="cellIs" dxfId="17510" priority="22245" operator="greaterThan">
      <formula>0</formula>
    </cfRule>
  </conditionalFormatting>
  <conditionalFormatting sqref="DN116">
    <cfRule type="cellIs" dxfId="17509" priority="22237" operator="greaterThan">
      <formula>0</formula>
    </cfRule>
  </conditionalFormatting>
  <conditionalFormatting sqref="DN115">
    <cfRule type="cellIs" dxfId="17508" priority="22236" operator="greaterThan">
      <formula>0</formula>
    </cfRule>
  </conditionalFormatting>
  <conditionalFormatting sqref="DN113">
    <cfRule type="cellIs" dxfId="17507" priority="22243" operator="greaterThan">
      <formula>0</formula>
    </cfRule>
  </conditionalFormatting>
  <conditionalFormatting sqref="DN113">
    <cfRule type="cellIs" dxfId="17506" priority="22242" operator="greaterThan">
      <formula>0</formula>
    </cfRule>
  </conditionalFormatting>
  <conditionalFormatting sqref="DN112">
    <cfRule type="cellIs" dxfId="17505" priority="22241" operator="greaterThan">
      <formula>0</formula>
    </cfRule>
  </conditionalFormatting>
  <conditionalFormatting sqref="DN112">
    <cfRule type="cellIs" dxfId="17504" priority="22240" operator="greaterThan">
      <formula>0</formula>
    </cfRule>
  </conditionalFormatting>
  <conditionalFormatting sqref="DN112">
    <cfRule type="cellIs" dxfId="17503" priority="22239" operator="lessThan">
      <formula>0</formula>
    </cfRule>
  </conditionalFormatting>
  <conditionalFormatting sqref="DN116">
    <cfRule type="cellIs" dxfId="17502" priority="22238" operator="greaterThan">
      <formula>0</formula>
    </cfRule>
  </conditionalFormatting>
  <conditionalFormatting sqref="DN14">
    <cfRule type="cellIs" dxfId="17501" priority="22233" operator="greaterThan">
      <formula>0</formula>
    </cfRule>
  </conditionalFormatting>
  <conditionalFormatting sqref="DN115">
    <cfRule type="cellIs" dxfId="17500" priority="22235" operator="greaterThan">
      <formula>0</formula>
    </cfRule>
  </conditionalFormatting>
  <conditionalFormatting sqref="DN115">
    <cfRule type="cellIs" dxfId="17499" priority="22234" operator="lessThan">
      <formula>0</formula>
    </cfRule>
  </conditionalFormatting>
  <conditionalFormatting sqref="DN14">
    <cfRule type="cellIs" dxfId="17498" priority="22232" operator="greaterThan">
      <formula>0</formula>
    </cfRule>
  </conditionalFormatting>
  <conditionalFormatting sqref="DN16">
    <cfRule type="cellIs" dxfId="17497" priority="22231" operator="greaterThan">
      <formula>0</formula>
    </cfRule>
  </conditionalFormatting>
  <conditionalFormatting sqref="DN16">
    <cfRule type="cellIs" dxfId="17496" priority="22230" operator="greaterThan">
      <formula>0</formula>
    </cfRule>
  </conditionalFormatting>
  <conditionalFormatting sqref="DN42">
    <cfRule type="cellIs" dxfId="17495" priority="22227" operator="greaterThan">
      <formula>0</formula>
    </cfRule>
  </conditionalFormatting>
  <conditionalFormatting sqref="DN42">
    <cfRule type="cellIs" dxfId="17494" priority="22226" operator="greaterThan">
      <formula>0</formula>
    </cfRule>
  </conditionalFormatting>
  <conditionalFormatting sqref="DN18 DN21">
    <cfRule type="cellIs" dxfId="17493" priority="22229" operator="greaterThan">
      <formula>0</formula>
    </cfRule>
  </conditionalFormatting>
  <conditionalFormatting sqref="DN18 DN21">
    <cfRule type="cellIs" dxfId="17492" priority="22228" operator="greaterThan">
      <formula>0</formula>
    </cfRule>
  </conditionalFormatting>
  <conditionalFormatting sqref="DN46">
    <cfRule type="cellIs" dxfId="17491" priority="22225" operator="greaterThan">
      <formula>0</formula>
    </cfRule>
  </conditionalFormatting>
  <conditionalFormatting sqref="DN46">
    <cfRule type="cellIs" dxfId="17490" priority="22224" operator="greaterThan">
      <formula>0</formula>
    </cfRule>
  </conditionalFormatting>
  <conditionalFormatting sqref="DN36">
    <cfRule type="cellIs" dxfId="17489" priority="22223" operator="greaterThan">
      <formula>0</formula>
    </cfRule>
  </conditionalFormatting>
  <conditionalFormatting sqref="DN36">
    <cfRule type="cellIs" dxfId="17488" priority="22222" operator="greaterThan">
      <formula>0</formula>
    </cfRule>
  </conditionalFormatting>
  <conditionalFormatting sqref="DN36">
    <cfRule type="cellIs" dxfId="17487" priority="22221" operator="greaterThan">
      <formula>0</formula>
    </cfRule>
  </conditionalFormatting>
  <conditionalFormatting sqref="DN36">
    <cfRule type="cellIs" dxfId="17486" priority="22220" operator="greaterThan">
      <formula>0</formula>
    </cfRule>
  </conditionalFormatting>
  <conditionalFormatting sqref="DN143">
    <cfRule type="cellIs" dxfId="17485" priority="22219" operator="greaterThan">
      <formula>0</formula>
    </cfRule>
  </conditionalFormatting>
  <conditionalFormatting sqref="DN152">
    <cfRule type="cellIs" dxfId="17484" priority="22218" operator="greaterThan">
      <formula>0</formula>
    </cfRule>
  </conditionalFormatting>
  <conditionalFormatting sqref="DN160">
    <cfRule type="cellIs" dxfId="17483" priority="22217" operator="greaterThan">
      <formula>0</formula>
    </cfRule>
  </conditionalFormatting>
  <conditionalFormatting sqref="DN152">
    <cfRule type="cellIs" dxfId="17482" priority="22215" operator="greaterThan">
      <formula>0</formula>
    </cfRule>
  </conditionalFormatting>
  <conditionalFormatting sqref="DN152">
    <cfRule type="cellIs" dxfId="17481" priority="22216" operator="greaterThan">
      <formula>0</formula>
    </cfRule>
  </conditionalFormatting>
  <conditionalFormatting sqref="DN143">
    <cfRule type="cellIs" dxfId="17480" priority="22214" operator="greaterThan">
      <formula>0</formula>
    </cfRule>
  </conditionalFormatting>
  <conditionalFormatting sqref="DN143">
    <cfRule type="cellIs" dxfId="17479" priority="22213" operator="greaterThan">
      <formula>0</formula>
    </cfRule>
  </conditionalFormatting>
  <conditionalFormatting sqref="DN160">
    <cfRule type="cellIs" dxfId="17478" priority="22211" operator="greaterThan">
      <formula>0</formula>
    </cfRule>
  </conditionalFormatting>
  <conditionalFormatting sqref="DN160">
    <cfRule type="cellIs" dxfId="17477" priority="22212" operator="greaterThan">
      <formula>0</formula>
    </cfRule>
  </conditionalFormatting>
  <conditionalFormatting sqref="DN152">
    <cfRule type="cellIs" dxfId="17476" priority="22209" operator="greaterThan">
      <formula>0</formula>
    </cfRule>
  </conditionalFormatting>
  <conditionalFormatting sqref="DN152">
    <cfRule type="cellIs" dxfId="17475" priority="22210" operator="greaterThan">
      <formula>0</formula>
    </cfRule>
  </conditionalFormatting>
  <conditionalFormatting sqref="DN143">
    <cfRule type="cellIs" dxfId="17474" priority="22208" operator="greaterThan">
      <formula>0</formula>
    </cfRule>
  </conditionalFormatting>
  <conditionalFormatting sqref="DN143">
    <cfRule type="cellIs" dxfId="17473" priority="22207" operator="greaterThan">
      <formula>0</formula>
    </cfRule>
  </conditionalFormatting>
  <conditionalFormatting sqref="DN160">
    <cfRule type="cellIs" dxfId="17472" priority="22205" operator="greaterThan">
      <formula>0</formula>
    </cfRule>
  </conditionalFormatting>
  <conditionalFormatting sqref="DN160">
    <cfRule type="cellIs" dxfId="17471" priority="22206" operator="greaterThan">
      <formula>0</formula>
    </cfRule>
  </conditionalFormatting>
  <conditionalFormatting sqref="DN197:DO202">
    <cfRule type="cellIs" dxfId="17470" priority="22204" operator="greaterThan">
      <formula>0.5</formula>
    </cfRule>
  </conditionalFormatting>
  <conditionalFormatting sqref="DN203:DO203">
    <cfRule type="cellIs" dxfId="17469" priority="22203" operator="greaterThan">
      <formula>0.5</formula>
    </cfRule>
  </conditionalFormatting>
  <conditionalFormatting sqref="DN167:DO167">
    <cfRule type="cellIs" dxfId="17468" priority="22200" operator="greaterThan">
      <formula>0</formula>
    </cfRule>
  </conditionalFormatting>
  <conditionalFormatting sqref="DN27">
    <cfRule type="cellIs" dxfId="17467" priority="22202" operator="greaterThan">
      <formula>0</formula>
    </cfRule>
  </conditionalFormatting>
  <conditionalFormatting sqref="DN27">
    <cfRule type="cellIs" dxfId="17466" priority="22201" operator="greaterThan">
      <formula>0</formula>
    </cfRule>
  </conditionalFormatting>
  <conditionalFormatting sqref="DN167:DO167">
    <cfRule type="cellIs" dxfId="17465" priority="22199" operator="greaterThan">
      <formula>0</formula>
    </cfRule>
  </conditionalFormatting>
  <conditionalFormatting sqref="DN169:DO169">
    <cfRule type="cellIs" dxfId="17464" priority="22198" operator="greaterThan">
      <formula>0</formula>
    </cfRule>
  </conditionalFormatting>
  <conditionalFormatting sqref="DN169:DO169">
    <cfRule type="cellIs" dxfId="17463" priority="22197" operator="greaterThan">
      <formula>0</formula>
    </cfRule>
  </conditionalFormatting>
  <conditionalFormatting sqref="DN171:DO171">
    <cfRule type="cellIs" dxfId="17462" priority="22196" operator="greaterThan">
      <formula>0</formula>
    </cfRule>
  </conditionalFormatting>
  <conditionalFormatting sqref="DN171:DO171">
    <cfRule type="cellIs" dxfId="17461" priority="22195" operator="greaterThan">
      <formula>0</formula>
    </cfRule>
  </conditionalFormatting>
  <conditionalFormatting sqref="DO14">
    <cfRule type="cellIs" dxfId="17460" priority="22167" operator="greaterThan">
      <formula>0</formula>
    </cfRule>
  </conditionalFormatting>
  <conditionalFormatting sqref="DO10">
    <cfRule type="cellIs" dxfId="17459" priority="22194" operator="greaterThan">
      <formula>0</formula>
    </cfRule>
  </conditionalFormatting>
  <conditionalFormatting sqref="DO23">
    <cfRule type="cellIs" dxfId="17458" priority="22193" operator="greaterThan">
      <formula>0</formula>
    </cfRule>
  </conditionalFormatting>
  <conditionalFormatting sqref="DO70">
    <cfRule type="cellIs" dxfId="17457" priority="22191" operator="greaterThan">
      <formula>0</formula>
    </cfRule>
  </conditionalFormatting>
  <conditionalFormatting sqref="DO79">
    <cfRule type="cellIs" dxfId="17456" priority="22190" operator="greaterThan">
      <formula>0</formula>
    </cfRule>
  </conditionalFormatting>
  <conditionalFormatting sqref="DO129">
    <cfRule type="cellIs" dxfId="17455" priority="22184" operator="greaterThan">
      <formula>0</formula>
    </cfRule>
  </conditionalFormatting>
  <conditionalFormatting sqref="DO110">
    <cfRule type="cellIs" dxfId="17454" priority="22186" operator="greaterThan">
      <formula>0</formula>
    </cfRule>
  </conditionalFormatting>
  <conditionalFormatting sqref="DO34">
    <cfRule type="cellIs" dxfId="17453" priority="22192" operator="greaterThan">
      <formula>0</formula>
    </cfRule>
  </conditionalFormatting>
  <conditionalFormatting sqref="DO137">
    <cfRule type="cellIs" dxfId="17452" priority="22183" operator="greaterThan">
      <formula>0</formula>
    </cfRule>
  </conditionalFormatting>
  <conditionalFormatting sqref="DO87">
    <cfRule type="cellIs" dxfId="17451" priority="22189" operator="greaterThan">
      <formula>0</formula>
    </cfRule>
  </conditionalFormatting>
  <conditionalFormatting sqref="DO93">
    <cfRule type="cellIs" dxfId="17450" priority="22188" operator="greaterThan">
      <formula>0</formula>
    </cfRule>
  </conditionalFormatting>
  <conditionalFormatting sqref="DO102">
    <cfRule type="cellIs" dxfId="17449" priority="22187" operator="greaterThan">
      <formula>0</formula>
    </cfRule>
  </conditionalFormatting>
  <conditionalFormatting sqref="DO120">
    <cfRule type="cellIs" dxfId="17448" priority="22185" operator="greaterThan">
      <formula>0</formula>
    </cfRule>
  </conditionalFormatting>
  <conditionalFormatting sqref="DO51">
    <cfRule type="cellIs" dxfId="17447" priority="22182" operator="greaterThan">
      <formula>0</formula>
    </cfRule>
  </conditionalFormatting>
  <conditionalFormatting sqref="DO64">
    <cfRule type="cellIs" dxfId="17446" priority="22180" operator="greaterThan">
      <formula>0</formula>
    </cfRule>
  </conditionalFormatting>
  <conditionalFormatting sqref="DO57">
    <cfRule type="cellIs" dxfId="17445" priority="22181" operator="greaterThan">
      <formula>0</formula>
    </cfRule>
  </conditionalFormatting>
  <conditionalFormatting sqref="DO25 DO27">
    <cfRule type="cellIs" dxfId="17444" priority="22178" operator="greaterThan">
      <formula>0</formula>
    </cfRule>
  </conditionalFormatting>
  <conditionalFormatting sqref="DO12">
    <cfRule type="cellIs" dxfId="17443" priority="22179" operator="greaterThan">
      <formula>0</formula>
    </cfRule>
  </conditionalFormatting>
  <conditionalFormatting sqref="DO44">
    <cfRule type="cellIs" dxfId="17442" priority="22177" operator="greaterThan">
      <formula>0</formula>
    </cfRule>
  </conditionalFormatting>
  <conditionalFormatting sqref="DO48">
    <cfRule type="cellIs" dxfId="17441" priority="22176" operator="greaterThan">
      <formula>0</formula>
    </cfRule>
  </conditionalFormatting>
  <conditionalFormatting sqref="DO40">
    <cfRule type="cellIs" dxfId="17440" priority="22175" operator="greaterThan">
      <formula>0</formula>
    </cfRule>
  </conditionalFormatting>
  <conditionalFormatting sqref="DO38">
    <cfRule type="cellIs" dxfId="17439" priority="22174" operator="greaterThan">
      <formula>0</formula>
    </cfRule>
  </conditionalFormatting>
  <conditionalFormatting sqref="DO16">
    <cfRule type="cellIs" dxfId="17438" priority="22166" operator="greaterThan">
      <formula>0</formula>
    </cfRule>
  </conditionalFormatting>
  <conditionalFormatting sqref="DO113">
    <cfRule type="cellIs" dxfId="17437" priority="22173" operator="greaterThan">
      <formula>0</formula>
    </cfRule>
  </conditionalFormatting>
  <conditionalFormatting sqref="DO112">
    <cfRule type="cellIs" dxfId="17436" priority="22172" operator="greaterThan">
      <formula>0</formula>
    </cfRule>
  </conditionalFormatting>
  <conditionalFormatting sqref="DO112">
    <cfRule type="cellIs" dxfId="17435" priority="22171" operator="lessThan">
      <formula>0</formula>
    </cfRule>
  </conditionalFormatting>
  <conditionalFormatting sqref="DO116">
    <cfRule type="cellIs" dxfId="17434" priority="22170" operator="greaterThan">
      <formula>0</formula>
    </cfRule>
  </conditionalFormatting>
  <conditionalFormatting sqref="DO115">
    <cfRule type="cellIs" dxfId="17433" priority="22169" operator="greaterThan">
      <formula>0</formula>
    </cfRule>
  </conditionalFormatting>
  <conditionalFormatting sqref="DO115">
    <cfRule type="cellIs" dxfId="17432" priority="22168" operator="lessThan">
      <formula>0</formula>
    </cfRule>
  </conditionalFormatting>
  <conditionalFormatting sqref="DO46">
    <cfRule type="cellIs" dxfId="17431" priority="22163" operator="greaterThan">
      <formula>0</formula>
    </cfRule>
  </conditionalFormatting>
  <conditionalFormatting sqref="DO42">
    <cfRule type="cellIs" dxfId="17430" priority="22164" operator="greaterThan">
      <formula>0</formula>
    </cfRule>
  </conditionalFormatting>
  <conditionalFormatting sqref="DO18 DO21">
    <cfRule type="cellIs" dxfId="17429" priority="22165" operator="greaterThan">
      <formula>0</formula>
    </cfRule>
  </conditionalFormatting>
  <conditionalFormatting sqref="DO36">
    <cfRule type="cellIs" dxfId="17428" priority="22162" operator="greaterThan">
      <formula>0</formula>
    </cfRule>
  </conditionalFormatting>
  <conditionalFormatting sqref="DO79">
    <cfRule type="cellIs" dxfId="17427" priority="22154" operator="greaterThan">
      <formula>0</formula>
    </cfRule>
  </conditionalFormatting>
  <conditionalFormatting sqref="DO10">
    <cfRule type="cellIs" dxfId="17426" priority="22161" operator="greaterThan">
      <formula>0</formula>
    </cfRule>
  </conditionalFormatting>
  <conditionalFormatting sqref="DO23">
    <cfRule type="cellIs" dxfId="17425" priority="22160" operator="greaterThan">
      <formula>0</formula>
    </cfRule>
  </conditionalFormatting>
  <conditionalFormatting sqref="DO10">
    <cfRule type="cellIs" dxfId="17424" priority="22159" operator="greaterThan">
      <formula>0</formula>
    </cfRule>
  </conditionalFormatting>
  <conditionalFormatting sqref="DO23">
    <cfRule type="cellIs" dxfId="17423" priority="22158" operator="greaterThan">
      <formula>0</formula>
    </cfRule>
  </conditionalFormatting>
  <conditionalFormatting sqref="DO129">
    <cfRule type="cellIs" dxfId="17422" priority="22144" operator="greaterThan">
      <formula>0</formula>
    </cfRule>
  </conditionalFormatting>
  <conditionalFormatting sqref="DO110">
    <cfRule type="cellIs" dxfId="17421" priority="22148" operator="greaterThan">
      <formula>0</formula>
    </cfRule>
  </conditionalFormatting>
  <conditionalFormatting sqref="DO79">
    <cfRule type="cellIs" dxfId="17420" priority="22155" operator="greaterThan">
      <formula>0</formula>
    </cfRule>
  </conditionalFormatting>
  <conditionalFormatting sqref="DO34">
    <cfRule type="cellIs" dxfId="17419" priority="22157" operator="greaterThan">
      <formula>0</formula>
    </cfRule>
  </conditionalFormatting>
  <conditionalFormatting sqref="DO120">
    <cfRule type="cellIs" dxfId="17418" priority="22147" operator="greaterThan">
      <formula>0</formula>
    </cfRule>
  </conditionalFormatting>
  <conditionalFormatting sqref="DO137">
    <cfRule type="cellIs" dxfId="17417" priority="22143" operator="greaterThan">
      <formula>0</formula>
    </cfRule>
  </conditionalFormatting>
  <conditionalFormatting sqref="DO34">
    <cfRule type="cellIs" dxfId="17416" priority="22156" operator="greaterThan">
      <formula>0</formula>
    </cfRule>
  </conditionalFormatting>
  <conditionalFormatting sqref="DO137">
    <cfRule type="cellIs" dxfId="17415" priority="22142" operator="greaterThan">
      <formula>0</formula>
    </cfRule>
  </conditionalFormatting>
  <conditionalFormatting sqref="DO110">
    <cfRule type="cellIs" dxfId="17414" priority="22149" operator="greaterThan">
      <formula>0</formula>
    </cfRule>
  </conditionalFormatting>
  <conditionalFormatting sqref="DO51">
    <cfRule type="cellIs" dxfId="17413" priority="22141" operator="greaterThan">
      <formula>0</formula>
    </cfRule>
  </conditionalFormatting>
  <conditionalFormatting sqref="DO51">
    <cfRule type="cellIs" dxfId="17412" priority="22140" operator="greaterThan">
      <formula>0</formula>
    </cfRule>
  </conditionalFormatting>
  <conditionalFormatting sqref="DO93">
    <cfRule type="cellIs" dxfId="17411" priority="22153" operator="greaterThan">
      <formula>0</formula>
    </cfRule>
  </conditionalFormatting>
  <conditionalFormatting sqref="DO102">
    <cfRule type="cellIs" dxfId="17410" priority="22152" operator="greaterThan">
      <formula>0</formula>
    </cfRule>
  </conditionalFormatting>
  <conditionalFormatting sqref="DO93">
    <cfRule type="cellIs" dxfId="17409" priority="22151" operator="greaterThan">
      <formula>0</formula>
    </cfRule>
  </conditionalFormatting>
  <conditionalFormatting sqref="DO102">
    <cfRule type="cellIs" dxfId="17408" priority="22150" operator="greaterThan">
      <formula>0</formula>
    </cfRule>
  </conditionalFormatting>
  <conditionalFormatting sqref="DO129">
    <cfRule type="cellIs" dxfId="17407" priority="22146" operator="greaterThan">
      <formula>0</formula>
    </cfRule>
  </conditionalFormatting>
  <conditionalFormatting sqref="DO120">
    <cfRule type="cellIs" dxfId="17406" priority="22145" operator="greaterThan">
      <formula>0</formula>
    </cfRule>
  </conditionalFormatting>
  <conditionalFormatting sqref="DO48">
    <cfRule type="cellIs" dxfId="17405" priority="22128" operator="greaterThan">
      <formula>0</formula>
    </cfRule>
  </conditionalFormatting>
  <conditionalFormatting sqref="DO40">
    <cfRule type="cellIs" dxfId="17404" priority="22127" operator="greaterThan">
      <formula>0</formula>
    </cfRule>
  </conditionalFormatting>
  <conditionalFormatting sqref="DO64">
    <cfRule type="cellIs" dxfId="17403" priority="22137" operator="greaterThan">
      <formula>0</formula>
    </cfRule>
  </conditionalFormatting>
  <conditionalFormatting sqref="DO64">
    <cfRule type="cellIs" dxfId="17402" priority="22136" operator="greaterThan">
      <formula>0</formula>
    </cfRule>
  </conditionalFormatting>
  <conditionalFormatting sqref="DO57">
    <cfRule type="cellIs" dxfId="17401" priority="22139" operator="greaterThan">
      <formula>0</formula>
    </cfRule>
  </conditionalFormatting>
  <conditionalFormatting sqref="DO57">
    <cfRule type="cellIs" dxfId="17400" priority="22138" operator="greaterThan">
      <formula>0</formula>
    </cfRule>
  </conditionalFormatting>
  <conditionalFormatting sqref="DO70">
    <cfRule type="cellIs" dxfId="17399" priority="22123" operator="greaterThan">
      <formula>0</formula>
    </cfRule>
  </conditionalFormatting>
  <conditionalFormatting sqref="DO70">
    <cfRule type="cellIs" dxfId="17398" priority="22122" operator="greaterThan">
      <formula>0</formula>
    </cfRule>
  </conditionalFormatting>
  <conditionalFormatting sqref="DO12">
    <cfRule type="cellIs" dxfId="17397" priority="22135" operator="greaterThan">
      <formula>0</formula>
    </cfRule>
  </conditionalFormatting>
  <conditionalFormatting sqref="DO12">
    <cfRule type="cellIs" dxfId="17396" priority="22134" operator="greaterThan">
      <formula>0</formula>
    </cfRule>
  </conditionalFormatting>
  <conditionalFormatting sqref="DO25 DO27">
    <cfRule type="cellIs" dxfId="17395" priority="22133" operator="greaterThan">
      <formula>0</formula>
    </cfRule>
  </conditionalFormatting>
  <conditionalFormatting sqref="DO25 DO27">
    <cfRule type="cellIs" dxfId="17394" priority="22132" operator="greaterThan">
      <formula>0</formula>
    </cfRule>
  </conditionalFormatting>
  <conditionalFormatting sqref="DO44">
    <cfRule type="cellIs" dxfId="17393" priority="22131" operator="greaterThan">
      <formula>0</formula>
    </cfRule>
  </conditionalFormatting>
  <conditionalFormatting sqref="DO44">
    <cfRule type="cellIs" dxfId="17392" priority="22130" operator="greaterThan">
      <formula>0</formula>
    </cfRule>
  </conditionalFormatting>
  <conditionalFormatting sqref="DO48">
    <cfRule type="cellIs" dxfId="17391" priority="22129" operator="greaterThan">
      <formula>0</formula>
    </cfRule>
  </conditionalFormatting>
  <conditionalFormatting sqref="DO40">
    <cfRule type="cellIs" dxfId="17390" priority="22126" operator="greaterThan">
      <formula>0</formula>
    </cfRule>
  </conditionalFormatting>
  <conditionalFormatting sqref="DO38">
    <cfRule type="cellIs" dxfId="17389" priority="22125" operator="greaterThan">
      <formula>0</formula>
    </cfRule>
  </conditionalFormatting>
  <conditionalFormatting sqref="DO38">
    <cfRule type="cellIs" dxfId="17388" priority="22124" operator="greaterThan">
      <formula>0</formula>
    </cfRule>
  </conditionalFormatting>
  <conditionalFormatting sqref="DO87">
    <cfRule type="cellIs" dxfId="17387" priority="22120" operator="greaterThan">
      <formula>0</formula>
    </cfRule>
  </conditionalFormatting>
  <conditionalFormatting sqref="DO87">
    <cfRule type="cellIs" dxfId="17386" priority="22121" operator="greaterThan">
      <formula>0</formula>
    </cfRule>
  </conditionalFormatting>
  <conditionalFormatting sqref="DO116">
    <cfRule type="cellIs" dxfId="17385" priority="22113" operator="greaterThan">
      <formula>0</formula>
    </cfRule>
  </conditionalFormatting>
  <conditionalFormatting sqref="DO115">
    <cfRule type="cellIs" dxfId="17384" priority="22112" operator="greaterThan">
      <formula>0</formula>
    </cfRule>
  </conditionalFormatting>
  <conditionalFormatting sqref="DO113">
    <cfRule type="cellIs" dxfId="17383" priority="22119" operator="greaterThan">
      <formula>0</formula>
    </cfRule>
  </conditionalFormatting>
  <conditionalFormatting sqref="DO113">
    <cfRule type="cellIs" dxfId="17382" priority="22118" operator="greaterThan">
      <formula>0</formula>
    </cfRule>
  </conditionalFormatting>
  <conditionalFormatting sqref="DO112">
    <cfRule type="cellIs" dxfId="17381" priority="22117" operator="greaterThan">
      <formula>0</formula>
    </cfRule>
  </conditionalFormatting>
  <conditionalFormatting sqref="DO112">
    <cfRule type="cellIs" dxfId="17380" priority="22116" operator="greaterThan">
      <formula>0</formula>
    </cfRule>
  </conditionalFormatting>
  <conditionalFormatting sqref="DO112">
    <cfRule type="cellIs" dxfId="17379" priority="22115" operator="lessThan">
      <formula>0</formula>
    </cfRule>
  </conditionalFormatting>
  <conditionalFormatting sqref="DO116">
    <cfRule type="cellIs" dxfId="17378" priority="22114" operator="greaterThan">
      <formula>0</formula>
    </cfRule>
  </conditionalFormatting>
  <conditionalFormatting sqref="DO14">
    <cfRule type="cellIs" dxfId="17377" priority="22109" operator="greaterThan">
      <formula>0</formula>
    </cfRule>
  </conditionalFormatting>
  <conditionalFormatting sqref="DO115">
    <cfRule type="cellIs" dxfId="17376" priority="22111" operator="greaterThan">
      <formula>0</formula>
    </cfRule>
  </conditionalFormatting>
  <conditionalFormatting sqref="DO115">
    <cfRule type="cellIs" dxfId="17375" priority="22110" operator="lessThan">
      <formula>0</formula>
    </cfRule>
  </conditionalFormatting>
  <conditionalFormatting sqref="DO14">
    <cfRule type="cellIs" dxfId="17374" priority="22108" operator="greaterThan">
      <formula>0</formula>
    </cfRule>
  </conditionalFormatting>
  <conditionalFormatting sqref="DO16">
    <cfRule type="cellIs" dxfId="17373" priority="22107" operator="greaterThan">
      <formula>0</formula>
    </cfRule>
  </conditionalFormatting>
  <conditionalFormatting sqref="DO16">
    <cfRule type="cellIs" dxfId="17372" priority="22106" operator="greaterThan">
      <formula>0</formula>
    </cfRule>
  </conditionalFormatting>
  <conditionalFormatting sqref="DO42">
    <cfRule type="cellIs" dxfId="17371" priority="22103" operator="greaterThan">
      <formula>0</formula>
    </cfRule>
  </conditionalFormatting>
  <conditionalFormatting sqref="DO42">
    <cfRule type="cellIs" dxfId="17370" priority="22102" operator="greaterThan">
      <formula>0</formula>
    </cfRule>
  </conditionalFormatting>
  <conditionalFormatting sqref="DO18 DO21">
    <cfRule type="cellIs" dxfId="17369" priority="22105" operator="greaterThan">
      <formula>0</formula>
    </cfRule>
  </conditionalFormatting>
  <conditionalFormatting sqref="DO18 DO21">
    <cfRule type="cellIs" dxfId="17368" priority="22104" operator="greaterThan">
      <formula>0</formula>
    </cfRule>
  </conditionalFormatting>
  <conditionalFormatting sqref="DO46">
    <cfRule type="cellIs" dxfId="17367" priority="22101" operator="greaterThan">
      <formula>0</formula>
    </cfRule>
  </conditionalFormatting>
  <conditionalFormatting sqref="DO46">
    <cfRule type="cellIs" dxfId="17366" priority="22100" operator="greaterThan">
      <formula>0</formula>
    </cfRule>
  </conditionalFormatting>
  <conditionalFormatting sqref="DO79">
    <cfRule type="cellIs" dxfId="17365" priority="22092" operator="greaterThan">
      <formula>0</formula>
    </cfRule>
  </conditionalFormatting>
  <conditionalFormatting sqref="DO10">
    <cfRule type="cellIs" dxfId="17364" priority="22099" operator="greaterThan">
      <formula>0</formula>
    </cfRule>
  </conditionalFormatting>
  <conditionalFormatting sqref="DO23">
    <cfRule type="cellIs" dxfId="17363" priority="22098" operator="greaterThan">
      <formula>0</formula>
    </cfRule>
  </conditionalFormatting>
  <conditionalFormatting sqref="DO10">
    <cfRule type="cellIs" dxfId="17362" priority="22097" operator="greaterThan">
      <formula>0</formula>
    </cfRule>
  </conditionalFormatting>
  <conditionalFormatting sqref="DO23">
    <cfRule type="cellIs" dxfId="17361" priority="22096" operator="greaterThan">
      <formula>0</formula>
    </cfRule>
  </conditionalFormatting>
  <conditionalFormatting sqref="DO129">
    <cfRule type="cellIs" dxfId="17360" priority="22082" operator="greaterThan">
      <formula>0</formula>
    </cfRule>
  </conditionalFormatting>
  <conditionalFormatting sqref="DO110">
    <cfRule type="cellIs" dxfId="17359" priority="22086" operator="greaterThan">
      <formula>0</formula>
    </cfRule>
  </conditionalFormatting>
  <conditionalFormatting sqref="DO79">
    <cfRule type="cellIs" dxfId="17358" priority="22093" operator="greaterThan">
      <formula>0</formula>
    </cfRule>
  </conditionalFormatting>
  <conditionalFormatting sqref="DO34">
    <cfRule type="cellIs" dxfId="17357" priority="22095" operator="greaterThan">
      <formula>0</formula>
    </cfRule>
  </conditionalFormatting>
  <conditionalFormatting sqref="DO120">
    <cfRule type="cellIs" dxfId="17356" priority="22085" operator="greaterThan">
      <formula>0</formula>
    </cfRule>
  </conditionalFormatting>
  <conditionalFormatting sqref="DO137">
    <cfRule type="cellIs" dxfId="17355" priority="22081" operator="greaterThan">
      <formula>0</formula>
    </cfRule>
  </conditionalFormatting>
  <conditionalFormatting sqref="DO34">
    <cfRule type="cellIs" dxfId="17354" priority="22094" operator="greaterThan">
      <formula>0</formula>
    </cfRule>
  </conditionalFormatting>
  <conditionalFormatting sqref="DO137">
    <cfRule type="cellIs" dxfId="17353" priority="22080" operator="greaterThan">
      <formula>0</formula>
    </cfRule>
  </conditionalFormatting>
  <conditionalFormatting sqref="DO110">
    <cfRule type="cellIs" dxfId="17352" priority="22087" operator="greaterThan">
      <formula>0</formula>
    </cfRule>
  </conditionalFormatting>
  <conditionalFormatting sqref="DO51">
    <cfRule type="cellIs" dxfId="17351" priority="22079" operator="greaterThan">
      <formula>0</formula>
    </cfRule>
  </conditionalFormatting>
  <conditionalFormatting sqref="DO51">
    <cfRule type="cellIs" dxfId="17350" priority="22078" operator="greaterThan">
      <formula>0</formula>
    </cfRule>
  </conditionalFormatting>
  <conditionalFormatting sqref="DO93">
    <cfRule type="cellIs" dxfId="17349" priority="22091" operator="greaterThan">
      <formula>0</formula>
    </cfRule>
  </conditionalFormatting>
  <conditionalFormatting sqref="DO102">
    <cfRule type="cellIs" dxfId="17348" priority="22090" operator="greaterThan">
      <formula>0</formula>
    </cfRule>
  </conditionalFormatting>
  <conditionalFormatting sqref="DO93">
    <cfRule type="cellIs" dxfId="17347" priority="22089" operator="greaterThan">
      <formula>0</formula>
    </cfRule>
  </conditionalFormatting>
  <conditionalFormatting sqref="DO102">
    <cfRule type="cellIs" dxfId="17346" priority="22088" operator="greaterThan">
      <formula>0</formula>
    </cfRule>
  </conditionalFormatting>
  <conditionalFormatting sqref="DO129">
    <cfRule type="cellIs" dxfId="17345" priority="22084" operator="greaterThan">
      <formula>0</formula>
    </cfRule>
  </conditionalFormatting>
  <conditionalFormatting sqref="DO120">
    <cfRule type="cellIs" dxfId="17344" priority="22083" operator="greaterThan">
      <formula>0</formula>
    </cfRule>
  </conditionalFormatting>
  <conditionalFormatting sqref="DO48">
    <cfRule type="cellIs" dxfId="17343" priority="22066" operator="greaterThan">
      <formula>0</formula>
    </cfRule>
  </conditionalFormatting>
  <conditionalFormatting sqref="DO40">
    <cfRule type="cellIs" dxfId="17342" priority="22065" operator="greaterThan">
      <formula>0</formula>
    </cfRule>
  </conditionalFormatting>
  <conditionalFormatting sqref="DO64">
    <cfRule type="cellIs" dxfId="17341" priority="22075" operator="greaterThan">
      <formula>0</formula>
    </cfRule>
  </conditionalFormatting>
  <conditionalFormatting sqref="DO64">
    <cfRule type="cellIs" dxfId="17340" priority="22074" operator="greaterThan">
      <formula>0</formula>
    </cfRule>
  </conditionalFormatting>
  <conditionalFormatting sqref="DO57">
    <cfRule type="cellIs" dxfId="17339" priority="22077" operator="greaterThan">
      <formula>0</formula>
    </cfRule>
  </conditionalFormatting>
  <conditionalFormatting sqref="DO57">
    <cfRule type="cellIs" dxfId="17338" priority="22076" operator="greaterThan">
      <formula>0</formula>
    </cfRule>
  </conditionalFormatting>
  <conditionalFormatting sqref="DO70">
    <cfRule type="cellIs" dxfId="17337" priority="22061" operator="greaterThan">
      <formula>0</formula>
    </cfRule>
  </conditionalFormatting>
  <conditionalFormatting sqref="DO70">
    <cfRule type="cellIs" dxfId="17336" priority="22060" operator="greaterThan">
      <formula>0</formula>
    </cfRule>
  </conditionalFormatting>
  <conditionalFormatting sqref="DO12">
    <cfRule type="cellIs" dxfId="17335" priority="22073" operator="greaterThan">
      <formula>0</formula>
    </cfRule>
  </conditionalFormatting>
  <conditionalFormatting sqref="DO12">
    <cfRule type="cellIs" dxfId="17334" priority="22072" operator="greaterThan">
      <formula>0</formula>
    </cfRule>
  </conditionalFormatting>
  <conditionalFormatting sqref="DO25 DO27">
    <cfRule type="cellIs" dxfId="17333" priority="22071" operator="greaterThan">
      <formula>0</formula>
    </cfRule>
  </conditionalFormatting>
  <conditionalFormatting sqref="DO25 DO27">
    <cfRule type="cellIs" dxfId="17332" priority="22070" operator="greaterThan">
      <formula>0</formula>
    </cfRule>
  </conditionalFormatting>
  <conditionalFormatting sqref="DO44">
    <cfRule type="cellIs" dxfId="17331" priority="22069" operator="greaterThan">
      <formula>0</formula>
    </cfRule>
  </conditionalFormatting>
  <conditionalFormatting sqref="DO44">
    <cfRule type="cellIs" dxfId="17330" priority="22068" operator="greaterThan">
      <formula>0</formula>
    </cfRule>
  </conditionalFormatting>
  <conditionalFormatting sqref="DO48">
    <cfRule type="cellIs" dxfId="17329" priority="22067" operator="greaterThan">
      <formula>0</formula>
    </cfRule>
  </conditionalFormatting>
  <conditionalFormatting sqref="DO40">
    <cfRule type="cellIs" dxfId="17328" priority="22064" operator="greaterThan">
      <formula>0</formula>
    </cfRule>
  </conditionalFormatting>
  <conditionalFormatting sqref="DO38">
    <cfRule type="cellIs" dxfId="17327" priority="22063" operator="greaterThan">
      <formula>0</formula>
    </cfRule>
  </conditionalFormatting>
  <conditionalFormatting sqref="DO38">
    <cfRule type="cellIs" dxfId="17326" priority="22062" operator="greaterThan">
      <formula>0</formula>
    </cfRule>
  </conditionalFormatting>
  <conditionalFormatting sqref="DO87">
    <cfRule type="cellIs" dxfId="17325" priority="22058" operator="greaterThan">
      <formula>0</formula>
    </cfRule>
  </conditionalFormatting>
  <conditionalFormatting sqref="DO87">
    <cfRule type="cellIs" dxfId="17324" priority="22059" operator="greaterThan">
      <formula>0</formula>
    </cfRule>
  </conditionalFormatting>
  <conditionalFormatting sqref="DO116">
    <cfRule type="cellIs" dxfId="17323" priority="22051" operator="greaterThan">
      <formula>0</formula>
    </cfRule>
  </conditionalFormatting>
  <conditionalFormatting sqref="DO115">
    <cfRule type="cellIs" dxfId="17322" priority="22050" operator="greaterThan">
      <formula>0</formula>
    </cfRule>
  </conditionalFormatting>
  <conditionalFormatting sqref="DO113">
    <cfRule type="cellIs" dxfId="17321" priority="22057" operator="greaterThan">
      <formula>0</formula>
    </cfRule>
  </conditionalFormatting>
  <conditionalFormatting sqref="DO113">
    <cfRule type="cellIs" dxfId="17320" priority="22056" operator="greaterThan">
      <formula>0</formula>
    </cfRule>
  </conditionalFormatting>
  <conditionalFormatting sqref="DO112">
    <cfRule type="cellIs" dxfId="17319" priority="22055" operator="greaterThan">
      <formula>0</formula>
    </cfRule>
  </conditionalFormatting>
  <conditionalFormatting sqref="DO112">
    <cfRule type="cellIs" dxfId="17318" priority="22054" operator="greaterThan">
      <formula>0</formula>
    </cfRule>
  </conditionalFormatting>
  <conditionalFormatting sqref="DO112">
    <cfRule type="cellIs" dxfId="17317" priority="22053" operator="lessThan">
      <formula>0</formula>
    </cfRule>
  </conditionalFormatting>
  <conditionalFormatting sqref="DO116">
    <cfRule type="cellIs" dxfId="17316" priority="22052" operator="greaterThan">
      <formula>0</formula>
    </cfRule>
  </conditionalFormatting>
  <conditionalFormatting sqref="DO14">
    <cfRule type="cellIs" dxfId="17315" priority="22047" operator="greaterThan">
      <formula>0</formula>
    </cfRule>
  </conditionalFormatting>
  <conditionalFormatting sqref="DO115">
    <cfRule type="cellIs" dxfId="17314" priority="22049" operator="greaterThan">
      <formula>0</formula>
    </cfRule>
  </conditionalFormatting>
  <conditionalFormatting sqref="DO115">
    <cfRule type="cellIs" dxfId="17313" priority="22048" operator="lessThan">
      <formula>0</formula>
    </cfRule>
  </conditionalFormatting>
  <conditionalFormatting sqref="DO14">
    <cfRule type="cellIs" dxfId="17312" priority="22046" operator="greaterThan">
      <formula>0</formula>
    </cfRule>
  </conditionalFormatting>
  <conditionalFormatting sqref="DO16">
    <cfRule type="cellIs" dxfId="17311" priority="22045" operator="greaterThan">
      <formula>0</formula>
    </cfRule>
  </conditionalFormatting>
  <conditionalFormatting sqref="DO16">
    <cfRule type="cellIs" dxfId="17310" priority="22044" operator="greaterThan">
      <formula>0</formula>
    </cfRule>
  </conditionalFormatting>
  <conditionalFormatting sqref="DO42">
    <cfRule type="cellIs" dxfId="17309" priority="22041" operator="greaterThan">
      <formula>0</formula>
    </cfRule>
  </conditionalFormatting>
  <conditionalFormatting sqref="DO42">
    <cfRule type="cellIs" dxfId="17308" priority="22040" operator="greaterThan">
      <formula>0</formula>
    </cfRule>
  </conditionalFormatting>
  <conditionalFormatting sqref="DO18 DO21">
    <cfRule type="cellIs" dxfId="17307" priority="22043" operator="greaterThan">
      <formula>0</formula>
    </cfRule>
  </conditionalFormatting>
  <conditionalFormatting sqref="DO18 DO21">
    <cfRule type="cellIs" dxfId="17306" priority="22042" operator="greaterThan">
      <formula>0</formula>
    </cfRule>
  </conditionalFormatting>
  <conditionalFormatting sqref="DO46">
    <cfRule type="cellIs" dxfId="17305" priority="22039" operator="greaterThan">
      <formula>0</formula>
    </cfRule>
  </conditionalFormatting>
  <conditionalFormatting sqref="DO46">
    <cfRule type="cellIs" dxfId="17304" priority="22038" operator="greaterThan">
      <formula>0</formula>
    </cfRule>
  </conditionalFormatting>
  <conditionalFormatting sqref="DO36">
    <cfRule type="cellIs" dxfId="17303" priority="22037" operator="greaterThan">
      <formula>0</formula>
    </cfRule>
  </conditionalFormatting>
  <conditionalFormatting sqref="DO36">
    <cfRule type="cellIs" dxfId="17302" priority="22036" operator="greaterThan">
      <formula>0</formula>
    </cfRule>
  </conditionalFormatting>
  <conditionalFormatting sqref="DO36">
    <cfRule type="cellIs" dxfId="17301" priority="22035" operator="greaterThan">
      <formula>0</formula>
    </cfRule>
  </conditionalFormatting>
  <conditionalFormatting sqref="DO36">
    <cfRule type="cellIs" dxfId="17300" priority="22034" operator="greaterThan">
      <formula>0</formula>
    </cfRule>
  </conditionalFormatting>
  <conditionalFormatting sqref="DO143">
    <cfRule type="cellIs" dxfId="17299" priority="22033" operator="greaterThan">
      <formula>0</formula>
    </cfRule>
  </conditionalFormatting>
  <conditionalFormatting sqref="DO152">
    <cfRule type="cellIs" dxfId="17298" priority="22032" operator="greaterThan">
      <formula>0</formula>
    </cfRule>
  </conditionalFormatting>
  <conditionalFormatting sqref="DO160">
    <cfRule type="cellIs" dxfId="17297" priority="22031" operator="greaterThan">
      <formula>0</formula>
    </cfRule>
  </conditionalFormatting>
  <conditionalFormatting sqref="DO152">
    <cfRule type="cellIs" dxfId="17296" priority="22029" operator="greaterThan">
      <formula>0</formula>
    </cfRule>
  </conditionalFormatting>
  <conditionalFormatting sqref="DO152">
    <cfRule type="cellIs" dxfId="17295" priority="22030" operator="greaterThan">
      <formula>0</formula>
    </cfRule>
  </conditionalFormatting>
  <conditionalFormatting sqref="DO143">
    <cfRule type="cellIs" dxfId="17294" priority="22028" operator="greaterThan">
      <formula>0</formula>
    </cfRule>
  </conditionalFormatting>
  <conditionalFormatting sqref="DO143">
    <cfRule type="cellIs" dxfId="17293" priority="22027" operator="greaterThan">
      <formula>0</formula>
    </cfRule>
  </conditionalFormatting>
  <conditionalFormatting sqref="DO160">
    <cfRule type="cellIs" dxfId="17292" priority="22025" operator="greaterThan">
      <formula>0</formula>
    </cfRule>
  </conditionalFormatting>
  <conditionalFormatting sqref="DO160">
    <cfRule type="cellIs" dxfId="17291" priority="22026" operator="greaterThan">
      <formula>0</formula>
    </cfRule>
  </conditionalFormatting>
  <conditionalFormatting sqref="DO152">
    <cfRule type="cellIs" dxfId="17290" priority="22023" operator="greaterThan">
      <formula>0</formula>
    </cfRule>
  </conditionalFormatting>
  <conditionalFormatting sqref="DO152">
    <cfRule type="cellIs" dxfId="17289" priority="22024" operator="greaterThan">
      <formula>0</formula>
    </cfRule>
  </conditionalFormatting>
  <conditionalFormatting sqref="DO143">
    <cfRule type="cellIs" dxfId="17288" priority="22022" operator="greaterThan">
      <formula>0</formula>
    </cfRule>
  </conditionalFormatting>
  <conditionalFormatting sqref="DO143">
    <cfRule type="cellIs" dxfId="17287" priority="22021" operator="greaterThan">
      <formula>0</formula>
    </cfRule>
  </conditionalFormatting>
  <conditionalFormatting sqref="DO160">
    <cfRule type="cellIs" dxfId="17286" priority="22019" operator="greaterThan">
      <formula>0</formula>
    </cfRule>
  </conditionalFormatting>
  <conditionalFormatting sqref="DO160">
    <cfRule type="cellIs" dxfId="17285" priority="22020" operator="greaterThan">
      <formula>0</formula>
    </cfRule>
  </conditionalFormatting>
  <conditionalFormatting sqref="DO27">
    <cfRule type="cellIs" dxfId="17284" priority="22016" operator="greaterThan">
      <formula>0</formula>
    </cfRule>
  </conditionalFormatting>
  <conditionalFormatting sqref="DO27">
    <cfRule type="cellIs" dxfId="17283" priority="22015" operator="greaterThan">
      <formula>0</formula>
    </cfRule>
  </conditionalFormatting>
  <conditionalFormatting sqref="DP197:EG202">
    <cfRule type="cellIs" dxfId="17282" priority="22008" operator="greaterThan">
      <formula>0.5</formula>
    </cfRule>
  </conditionalFormatting>
  <conditionalFormatting sqref="DP203:EG203">
    <cfRule type="cellIs" dxfId="17281" priority="22007" operator="greaterThan">
      <formula>0.5</formula>
    </cfRule>
  </conditionalFormatting>
  <conditionalFormatting sqref="DP167:EG167">
    <cfRule type="cellIs" dxfId="17280" priority="22006" operator="greaterThan">
      <formula>0</formula>
    </cfRule>
  </conditionalFormatting>
  <conditionalFormatting sqref="DP167:EG167">
    <cfRule type="cellIs" dxfId="17279" priority="22005" operator="greaterThan">
      <formula>0</formula>
    </cfRule>
  </conditionalFormatting>
  <conditionalFormatting sqref="DP169:EG169">
    <cfRule type="cellIs" dxfId="17278" priority="22004" operator="greaterThan">
      <formula>0</formula>
    </cfRule>
  </conditionalFormatting>
  <conditionalFormatting sqref="DP169:EG169">
    <cfRule type="cellIs" dxfId="17277" priority="22003" operator="greaterThan">
      <formula>0</formula>
    </cfRule>
  </conditionalFormatting>
  <conditionalFormatting sqref="DP171:EG171">
    <cfRule type="cellIs" dxfId="17276" priority="22002" operator="greaterThan">
      <formula>0</formula>
    </cfRule>
  </conditionalFormatting>
  <conditionalFormatting sqref="DP171:EG171">
    <cfRule type="cellIs" dxfId="17275" priority="22001" operator="greaterThan">
      <formula>0</formula>
    </cfRule>
  </conditionalFormatting>
  <conditionalFormatting sqref="DP14:EG14">
    <cfRule type="cellIs" dxfId="17274" priority="21973" operator="greaterThan">
      <formula>0</formula>
    </cfRule>
  </conditionalFormatting>
  <conditionalFormatting sqref="DP10:EG10">
    <cfRule type="cellIs" dxfId="17273" priority="22000" operator="greaterThan">
      <formula>0</formula>
    </cfRule>
  </conditionalFormatting>
  <conditionalFormatting sqref="DP23:EG23">
    <cfRule type="cellIs" dxfId="17272" priority="21999" operator="greaterThan">
      <formula>0</formula>
    </cfRule>
  </conditionalFormatting>
  <conditionalFormatting sqref="DP70:EG70">
    <cfRule type="cellIs" dxfId="17271" priority="21997" operator="greaterThan">
      <formula>0</formula>
    </cfRule>
  </conditionalFormatting>
  <conditionalFormatting sqref="DP79:EG79">
    <cfRule type="cellIs" dxfId="17270" priority="21996" operator="greaterThan">
      <formula>0</formula>
    </cfRule>
  </conditionalFormatting>
  <conditionalFormatting sqref="DP129:EG129">
    <cfRule type="cellIs" dxfId="17269" priority="21990" operator="greaterThan">
      <formula>0</formula>
    </cfRule>
  </conditionalFormatting>
  <conditionalFormatting sqref="DP110:EG110">
    <cfRule type="cellIs" dxfId="17268" priority="21992" operator="greaterThan">
      <formula>0</formula>
    </cfRule>
  </conditionalFormatting>
  <conditionalFormatting sqref="DP34:EG34">
    <cfRule type="cellIs" dxfId="17267" priority="21998" operator="greaterThan">
      <formula>0</formula>
    </cfRule>
  </conditionalFormatting>
  <conditionalFormatting sqref="DP137:EG137">
    <cfRule type="cellIs" dxfId="17266" priority="21989" operator="greaterThan">
      <formula>0</formula>
    </cfRule>
  </conditionalFormatting>
  <conditionalFormatting sqref="DP87:EG87">
    <cfRule type="cellIs" dxfId="17265" priority="21995" operator="greaterThan">
      <formula>0</formula>
    </cfRule>
  </conditionalFormatting>
  <conditionalFormatting sqref="DP93:EG93">
    <cfRule type="cellIs" dxfId="17264" priority="21994" operator="greaterThan">
      <formula>0</formula>
    </cfRule>
  </conditionalFormatting>
  <conditionalFormatting sqref="DP102:EG102">
    <cfRule type="cellIs" dxfId="17263" priority="21993" operator="greaterThan">
      <formula>0</formula>
    </cfRule>
  </conditionalFormatting>
  <conditionalFormatting sqref="DP120:EG120">
    <cfRule type="cellIs" dxfId="17262" priority="21991" operator="greaterThan">
      <formula>0</formula>
    </cfRule>
  </conditionalFormatting>
  <conditionalFormatting sqref="DP51:EG51">
    <cfRule type="cellIs" dxfId="17261" priority="21988" operator="greaterThan">
      <formula>0</formula>
    </cfRule>
  </conditionalFormatting>
  <conditionalFormatting sqref="DP64:EG64">
    <cfRule type="cellIs" dxfId="17260" priority="21986" operator="greaterThan">
      <formula>0</formula>
    </cfRule>
  </conditionalFormatting>
  <conditionalFormatting sqref="DP57:EG57">
    <cfRule type="cellIs" dxfId="17259" priority="21987" operator="greaterThan">
      <formula>0</formula>
    </cfRule>
  </conditionalFormatting>
  <conditionalFormatting sqref="DP25:EG25 DP27:EG27">
    <cfRule type="cellIs" dxfId="17258" priority="21984" operator="greaterThan">
      <formula>0</formula>
    </cfRule>
  </conditionalFormatting>
  <conditionalFormatting sqref="DP12:EG12">
    <cfRule type="cellIs" dxfId="17257" priority="21985" operator="greaterThan">
      <formula>0</formula>
    </cfRule>
  </conditionalFormatting>
  <conditionalFormatting sqref="DP44:EG44">
    <cfRule type="cellIs" dxfId="17256" priority="21983" operator="greaterThan">
      <formula>0</formula>
    </cfRule>
  </conditionalFormatting>
  <conditionalFormatting sqref="DP48:EG48">
    <cfRule type="cellIs" dxfId="17255" priority="21982" operator="greaterThan">
      <formula>0</formula>
    </cfRule>
  </conditionalFormatting>
  <conditionalFormatting sqref="DP40:EG40">
    <cfRule type="cellIs" dxfId="17254" priority="21981" operator="greaterThan">
      <formula>0</formula>
    </cfRule>
  </conditionalFormatting>
  <conditionalFormatting sqref="DP38:EG38">
    <cfRule type="cellIs" dxfId="17253" priority="21980" operator="greaterThan">
      <formula>0</formula>
    </cfRule>
  </conditionalFormatting>
  <conditionalFormatting sqref="DP16:EG16">
    <cfRule type="cellIs" dxfId="17252" priority="21972" operator="greaterThan">
      <formula>0</formula>
    </cfRule>
  </conditionalFormatting>
  <conditionalFormatting sqref="DP113:EG113">
    <cfRule type="cellIs" dxfId="17251" priority="21979" operator="greaterThan">
      <formula>0</formula>
    </cfRule>
  </conditionalFormatting>
  <conditionalFormatting sqref="DP112:EG112">
    <cfRule type="cellIs" dxfId="17250" priority="21978" operator="greaterThan">
      <formula>0</formula>
    </cfRule>
  </conditionalFormatting>
  <conditionalFormatting sqref="DP112:EG112">
    <cfRule type="cellIs" dxfId="17249" priority="21977" operator="lessThan">
      <formula>0</formula>
    </cfRule>
  </conditionalFormatting>
  <conditionalFormatting sqref="DP116:EG116">
    <cfRule type="cellIs" dxfId="17248" priority="21976" operator="greaterThan">
      <formula>0</formula>
    </cfRule>
  </conditionalFormatting>
  <conditionalFormatting sqref="DP115:EG115">
    <cfRule type="cellIs" dxfId="17247" priority="21975" operator="greaterThan">
      <formula>0</formula>
    </cfRule>
  </conditionalFormatting>
  <conditionalFormatting sqref="DP115:EG115">
    <cfRule type="cellIs" dxfId="17246" priority="21974" operator="lessThan">
      <formula>0</formula>
    </cfRule>
  </conditionalFormatting>
  <conditionalFormatting sqref="DP46:EG46">
    <cfRule type="cellIs" dxfId="17245" priority="21969" operator="greaterThan">
      <formula>0</formula>
    </cfRule>
  </conditionalFormatting>
  <conditionalFormatting sqref="DP42:EG42">
    <cfRule type="cellIs" dxfId="17244" priority="21970" operator="greaterThan">
      <formula>0</formula>
    </cfRule>
  </conditionalFormatting>
  <conditionalFormatting sqref="DP18:EG18 DP21:EG21">
    <cfRule type="cellIs" dxfId="17243" priority="21971" operator="greaterThan">
      <formula>0</formula>
    </cfRule>
  </conditionalFormatting>
  <conditionalFormatting sqref="DP36:EG36">
    <cfRule type="cellIs" dxfId="17242" priority="21968" operator="greaterThan">
      <formula>0</formula>
    </cfRule>
  </conditionalFormatting>
  <conditionalFormatting sqref="DP79:EG79">
    <cfRule type="cellIs" dxfId="17241" priority="21960" operator="greaterThan">
      <formula>0</formula>
    </cfRule>
  </conditionalFormatting>
  <conditionalFormatting sqref="DP10:EG10">
    <cfRule type="cellIs" dxfId="17240" priority="21967" operator="greaterThan">
      <formula>0</formula>
    </cfRule>
  </conditionalFormatting>
  <conditionalFormatting sqref="DP23:EG23">
    <cfRule type="cellIs" dxfId="17239" priority="21966" operator="greaterThan">
      <formula>0</formula>
    </cfRule>
  </conditionalFormatting>
  <conditionalFormatting sqref="DP10:EG10">
    <cfRule type="cellIs" dxfId="17238" priority="21965" operator="greaterThan">
      <formula>0</formula>
    </cfRule>
  </conditionalFormatting>
  <conditionalFormatting sqref="DP23:EG23">
    <cfRule type="cellIs" dxfId="17237" priority="21964" operator="greaterThan">
      <formula>0</formula>
    </cfRule>
  </conditionalFormatting>
  <conditionalFormatting sqref="DP129:EG129">
    <cfRule type="cellIs" dxfId="17236" priority="21950" operator="greaterThan">
      <formula>0</formula>
    </cfRule>
  </conditionalFormatting>
  <conditionalFormatting sqref="DP110:EG110">
    <cfRule type="cellIs" dxfId="17235" priority="21954" operator="greaterThan">
      <formula>0</formula>
    </cfRule>
  </conditionalFormatting>
  <conditionalFormatting sqref="DP79:EG79">
    <cfRule type="cellIs" dxfId="17234" priority="21961" operator="greaterThan">
      <formula>0</formula>
    </cfRule>
  </conditionalFormatting>
  <conditionalFormatting sqref="DP34:EG34">
    <cfRule type="cellIs" dxfId="17233" priority="21963" operator="greaterThan">
      <formula>0</formula>
    </cfRule>
  </conditionalFormatting>
  <conditionalFormatting sqref="DP120:EG120">
    <cfRule type="cellIs" dxfId="17232" priority="21953" operator="greaterThan">
      <formula>0</formula>
    </cfRule>
  </conditionalFormatting>
  <conditionalFormatting sqref="DP137:EG137">
    <cfRule type="cellIs" dxfId="17231" priority="21949" operator="greaterThan">
      <formula>0</formula>
    </cfRule>
  </conditionalFormatting>
  <conditionalFormatting sqref="DP34:EG34">
    <cfRule type="cellIs" dxfId="17230" priority="21962" operator="greaterThan">
      <formula>0</formula>
    </cfRule>
  </conditionalFormatting>
  <conditionalFormatting sqref="DP137:EG137">
    <cfRule type="cellIs" dxfId="17229" priority="21948" operator="greaterThan">
      <formula>0</formula>
    </cfRule>
  </conditionalFormatting>
  <conditionalFormatting sqref="DP110:EG110">
    <cfRule type="cellIs" dxfId="17228" priority="21955" operator="greaterThan">
      <formula>0</formula>
    </cfRule>
  </conditionalFormatting>
  <conditionalFormatting sqref="DP51:EG51">
    <cfRule type="cellIs" dxfId="17227" priority="21947" operator="greaterThan">
      <formula>0</formula>
    </cfRule>
  </conditionalFormatting>
  <conditionalFormatting sqref="DP51:EG51">
    <cfRule type="cellIs" dxfId="17226" priority="21946" operator="greaterThan">
      <formula>0</formula>
    </cfRule>
  </conditionalFormatting>
  <conditionalFormatting sqref="DP93:EG93">
    <cfRule type="cellIs" dxfId="17225" priority="21959" operator="greaterThan">
      <formula>0</formula>
    </cfRule>
  </conditionalFormatting>
  <conditionalFormatting sqref="DP102:EG102">
    <cfRule type="cellIs" dxfId="17224" priority="21958" operator="greaterThan">
      <formula>0</formula>
    </cfRule>
  </conditionalFormatting>
  <conditionalFormatting sqref="DP93:EG93">
    <cfRule type="cellIs" dxfId="17223" priority="21957" operator="greaterThan">
      <formula>0</formula>
    </cfRule>
  </conditionalFormatting>
  <conditionalFormatting sqref="DP102:EG102">
    <cfRule type="cellIs" dxfId="17222" priority="21956" operator="greaterThan">
      <formula>0</formula>
    </cfRule>
  </conditionalFormatting>
  <conditionalFormatting sqref="DP129:EG129">
    <cfRule type="cellIs" dxfId="17221" priority="21952" operator="greaterThan">
      <formula>0</formula>
    </cfRule>
  </conditionalFormatting>
  <conditionalFormatting sqref="DP120:EG120">
    <cfRule type="cellIs" dxfId="17220" priority="21951" operator="greaterThan">
      <formula>0</formula>
    </cfRule>
  </conditionalFormatting>
  <conditionalFormatting sqref="DP48:EG48">
    <cfRule type="cellIs" dxfId="17219" priority="21934" operator="greaterThan">
      <formula>0</formula>
    </cfRule>
  </conditionalFormatting>
  <conditionalFormatting sqref="DP40:EG40">
    <cfRule type="cellIs" dxfId="17218" priority="21933" operator="greaterThan">
      <formula>0</formula>
    </cfRule>
  </conditionalFormatting>
  <conditionalFormatting sqref="DP64:EG64">
    <cfRule type="cellIs" dxfId="17217" priority="21943" operator="greaterThan">
      <formula>0</formula>
    </cfRule>
  </conditionalFormatting>
  <conditionalFormatting sqref="DP64:EG64">
    <cfRule type="cellIs" dxfId="17216" priority="21942" operator="greaterThan">
      <formula>0</formula>
    </cfRule>
  </conditionalFormatting>
  <conditionalFormatting sqref="DP57:EG57">
    <cfRule type="cellIs" dxfId="17215" priority="21945" operator="greaterThan">
      <formula>0</formula>
    </cfRule>
  </conditionalFormatting>
  <conditionalFormatting sqref="DP57:EG57">
    <cfRule type="cellIs" dxfId="17214" priority="21944" operator="greaterThan">
      <formula>0</formula>
    </cfRule>
  </conditionalFormatting>
  <conditionalFormatting sqref="DP70:EG70">
    <cfRule type="cellIs" dxfId="17213" priority="21929" operator="greaterThan">
      <formula>0</formula>
    </cfRule>
  </conditionalFormatting>
  <conditionalFormatting sqref="DP70:EG70">
    <cfRule type="cellIs" dxfId="17212" priority="21928" operator="greaterThan">
      <formula>0</formula>
    </cfRule>
  </conditionalFormatting>
  <conditionalFormatting sqref="DP12:EG12">
    <cfRule type="cellIs" dxfId="17211" priority="21941" operator="greaterThan">
      <formula>0</formula>
    </cfRule>
  </conditionalFormatting>
  <conditionalFormatting sqref="DP12:EG12">
    <cfRule type="cellIs" dxfId="17210" priority="21940" operator="greaterThan">
      <formula>0</formula>
    </cfRule>
  </conditionalFormatting>
  <conditionalFormatting sqref="DP25:EG25 DP27:EG27">
    <cfRule type="cellIs" dxfId="17209" priority="21939" operator="greaterThan">
      <formula>0</formula>
    </cfRule>
  </conditionalFormatting>
  <conditionalFormatting sqref="DP25:EG25 DP27:EG27">
    <cfRule type="cellIs" dxfId="17208" priority="21938" operator="greaterThan">
      <formula>0</formula>
    </cfRule>
  </conditionalFormatting>
  <conditionalFormatting sqref="DP44:EG44">
    <cfRule type="cellIs" dxfId="17207" priority="21937" operator="greaterThan">
      <formula>0</formula>
    </cfRule>
  </conditionalFormatting>
  <conditionalFormatting sqref="DP44:EG44">
    <cfRule type="cellIs" dxfId="17206" priority="21936" operator="greaterThan">
      <formula>0</formula>
    </cfRule>
  </conditionalFormatting>
  <conditionalFormatting sqref="DP48:EG48">
    <cfRule type="cellIs" dxfId="17205" priority="21935" operator="greaterThan">
      <formula>0</formula>
    </cfRule>
  </conditionalFormatting>
  <conditionalFormatting sqref="DP40:EG40">
    <cfRule type="cellIs" dxfId="17204" priority="21932" operator="greaterThan">
      <formula>0</formula>
    </cfRule>
  </conditionalFormatting>
  <conditionalFormatting sqref="DP38:EG38">
    <cfRule type="cellIs" dxfId="17203" priority="21931" operator="greaterThan">
      <formula>0</formula>
    </cfRule>
  </conditionalFormatting>
  <conditionalFormatting sqref="DP38:EG38">
    <cfRule type="cellIs" dxfId="17202" priority="21930" operator="greaterThan">
      <formula>0</formula>
    </cfRule>
  </conditionalFormatting>
  <conditionalFormatting sqref="DP87:EG87">
    <cfRule type="cellIs" dxfId="17201" priority="21926" operator="greaterThan">
      <formula>0</formula>
    </cfRule>
  </conditionalFormatting>
  <conditionalFormatting sqref="DP87:EG87">
    <cfRule type="cellIs" dxfId="17200" priority="21927" operator="greaterThan">
      <formula>0</formula>
    </cfRule>
  </conditionalFormatting>
  <conditionalFormatting sqref="DP116:EG116">
    <cfRule type="cellIs" dxfId="17199" priority="21919" operator="greaterThan">
      <formula>0</formula>
    </cfRule>
  </conditionalFormatting>
  <conditionalFormatting sqref="DP115:EG115">
    <cfRule type="cellIs" dxfId="17198" priority="21918" operator="greaterThan">
      <formula>0</formula>
    </cfRule>
  </conditionalFormatting>
  <conditionalFormatting sqref="DP113:EG113">
    <cfRule type="cellIs" dxfId="17197" priority="21925" operator="greaterThan">
      <formula>0</formula>
    </cfRule>
  </conditionalFormatting>
  <conditionalFormatting sqref="DP113:EG113">
    <cfRule type="cellIs" dxfId="17196" priority="21924" operator="greaterThan">
      <formula>0</formula>
    </cfRule>
  </conditionalFormatting>
  <conditionalFormatting sqref="DP112:EG112">
    <cfRule type="cellIs" dxfId="17195" priority="21923" operator="greaterThan">
      <formula>0</formula>
    </cfRule>
  </conditionalFormatting>
  <conditionalFormatting sqref="DP112:EG112">
    <cfRule type="cellIs" dxfId="17194" priority="21922" operator="greaterThan">
      <formula>0</formula>
    </cfRule>
  </conditionalFormatting>
  <conditionalFormatting sqref="DP112:EG112">
    <cfRule type="cellIs" dxfId="17193" priority="21921" operator="lessThan">
      <formula>0</formula>
    </cfRule>
  </conditionalFormatting>
  <conditionalFormatting sqref="DP116:EG116">
    <cfRule type="cellIs" dxfId="17192" priority="21920" operator="greaterThan">
      <formula>0</formula>
    </cfRule>
  </conditionalFormatting>
  <conditionalFormatting sqref="DP14:EG14">
    <cfRule type="cellIs" dxfId="17191" priority="21915" operator="greaterThan">
      <formula>0</formula>
    </cfRule>
  </conditionalFormatting>
  <conditionalFormatting sqref="DP115:EG115">
    <cfRule type="cellIs" dxfId="17190" priority="21917" operator="greaterThan">
      <formula>0</formula>
    </cfRule>
  </conditionalFormatting>
  <conditionalFormatting sqref="DP115:EG115">
    <cfRule type="cellIs" dxfId="17189" priority="21916" operator="lessThan">
      <formula>0</formula>
    </cfRule>
  </conditionalFormatting>
  <conditionalFormatting sqref="DP14:EG14">
    <cfRule type="cellIs" dxfId="17188" priority="21914" operator="greaterThan">
      <formula>0</formula>
    </cfRule>
  </conditionalFormatting>
  <conditionalFormatting sqref="DP16:EG16">
    <cfRule type="cellIs" dxfId="17187" priority="21913" operator="greaterThan">
      <formula>0</formula>
    </cfRule>
  </conditionalFormatting>
  <conditionalFormatting sqref="DP16:EG16">
    <cfRule type="cellIs" dxfId="17186" priority="21912" operator="greaterThan">
      <formula>0</formula>
    </cfRule>
  </conditionalFormatting>
  <conditionalFormatting sqref="DP42:EG42">
    <cfRule type="cellIs" dxfId="17185" priority="21909" operator="greaterThan">
      <formula>0</formula>
    </cfRule>
  </conditionalFormatting>
  <conditionalFormatting sqref="DP42:EG42">
    <cfRule type="cellIs" dxfId="17184" priority="21908" operator="greaterThan">
      <formula>0</formula>
    </cfRule>
  </conditionalFormatting>
  <conditionalFormatting sqref="DP18:EG18 DP21:EG21">
    <cfRule type="cellIs" dxfId="17183" priority="21911" operator="greaterThan">
      <formula>0</formula>
    </cfRule>
  </conditionalFormatting>
  <conditionalFormatting sqref="DP18:EG18 DP21:EG21">
    <cfRule type="cellIs" dxfId="17182" priority="21910" operator="greaterThan">
      <formula>0</formula>
    </cfRule>
  </conditionalFormatting>
  <conditionalFormatting sqref="DP46:EG46">
    <cfRule type="cellIs" dxfId="17181" priority="21907" operator="greaterThan">
      <formula>0</formula>
    </cfRule>
  </conditionalFormatting>
  <conditionalFormatting sqref="DP46:EG46">
    <cfRule type="cellIs" dxfId="17180" priority="21906" operator="greaterThan">
      <formula>0</formula>
    </cfRule>
  </conditionalFormatting>
  <conditionalFormatting sqref="DP79:EG79">
    <cfRule type="cellIs" dxfId="17179" priority="21898" operator="greaterThan">
      <formula>0</formula>
    </cfRule>
  </conditionalFormatting>
  <conditionalFormatting sqref="DP10:EG10">
    <cfRule type="cellIs" dxfId="17178" priority="21905" operator="greaterThan">
      <formula>0</formula>
    </cfRule>
  </conditionalFormatting>
  <conditionalFormatting sqref="DP23:EG23">
    <cfRule type="cellIs" dxfId="17177" priority="21904" operator="greaterThan">
      <formula>0</formula>
    </cfRule>
  </conditionalFormatting>
  <conditionalFormatting sqref="DP10:EG10">
    <cfRule type="cellIs" dxfId="17176" priority="21903" operator="greaterThan">
      <formula>0</formula>
    </cfRule>
  </conditionalFormatting>
  <conditionalFormatting sqref="DP23:EG23">
    <cfRule type="cellIs" dxfId="17175" priority="21902" operator="greaterThan">
      <formula>0</formula>
    </cfRule>
  </conditionalFormatting>
  <conditionalFormatting sqref="DP129:EG129">
    <cfRule type="cellIs" dxfId="17174" priority="21888" operator="greaterThan">
      <formula>0</formula>
    </cfRule>
  </conditionalFormatting>
  <conditionalFormatting sqref="DP110:EG110">
    <cfRule type="cellIs" dxfId="17173" priority="21892" operator="greaterThan">
      <formula>0</formula>
    </cfRule>
  </conditionalFormatting>
  <conditionalFormatting sqref="DP79:EG79">
    <cfRule type="cellIs" dxfId="17172" priority="21899" operator="greaterThan">
      <formula>0</formula>
    </cfRule>
  </conditionalFormatting>
  <conditionalFormatting sqref="DP34:EG34">
    <cfRule type="cellIs" dxfId="17171" priority="21901" operator="greaterThan">
      <formula>0</formula>
    </cfRule>
  </conditionalFormatting>
  <conditionalFormatting sqref="DP120:EG120">
    <cfRule type="cellIs" dxfId="17170" priority="21891" operator="greaterThan">
      <formula>0</formula>
    </cfRule>
  </conditionalFormatting>
  <conditionalFormatting sqref="DP137:EG137">
    <cfRule type="cellIs" dxfId="17169" priority="21887" operator="greaterThan">
      <formula>0</formula>
    </cfRule>
  </conditionalFormatting>
  <conditionalFormatting sqref="DP34:EG34">
    <cfRule type="cellIs" dxfId="17168" priority="21900" operator="greaterThan">
      <formula>0</formula>
    </cfRule>
  </conditionalFormatting>
  <conditionalFormatting sqref="DP137:EG137">
    <cfRule type="cellIs" dxfId="17167" priority="21886" operator="greaterThan">
      <formula>0</formula>
    </cfRule>
  </conditionalFormatting>
  <conditionalFormatting sqref="DP110:EG110">
    <cfRule type="cellIs" dxfId="17166" priority="21893" operator="greaterThan">
      <formula>0</formula>
    </cfRule>
  </conditionalFormatting>
  <conditionalFormatting sqref="DP51:EG51">
    <cfRule type="cellIs" dxfId="17165" priority="21885" operator="greaterThan">
      <formula>0</formula>
    </cfRule>
  </conditionalFormatting>
  <conditionalFormatting sqref="DP51:EG51">
    <cfRule type="cellIs" dxfId="17164" priority="21884" operator="greaterThan">
      <formula>0</formula>
    </cfRule>
  </conditionalFormatting>
  <conditionalFormatting sqref="DP93:EG93">
    <cfRule type="cellIs" dxfId="17163" priority="21897" operator="greaterThan">
      <formula>0</formula>
    </cfRule>
  </conditionalFormatting>
  <conditionalFormatting sqref="DP102:EG102">
    <cfRule type="cellIs" dxfId="17162" priority="21896" operator="greaterThan">
      <formula>0</formula>
    </cfRule>
  </conditionalFormatting>
  <conditionalFormatting sqref="DP93:EG93">
    <cfRule type="cellIs" dxfId="17161" priority="21895" operator="greaterThan">
      <formula>0</formula>
    </cfRule>
  </conditionalFormatting>
  <conditionalFormatting sqref="DP102:EG102">
    <cfRule type="cellIs" dxfId="17160" priority="21894" operator="greaterThan">
      <formula>0</formula>
    </cfRule>
  </conditionalFormatting>
  <conditionalFormatting sqref="DP129:EG129">
    <cfRule type="cellIs" dxfId="17159" priority="21890" operator="greaterThan">
      <formula>0</formula>
    </cfRule>
  </conditionalFormatting>
  <conditionalFormatting sqref="DP120:EG120">
    <cfRule type="cellIs" dxfId="17158" priority="21889" operator="greaterThan">
      <formula>0</formula>
    </cfRule>
  </conditionalFormatting>
  <conditionalFormatting sqref="DP48:EG48">
    <cfRule type="cellIs" dxfId="17157" priority="21872" operator="greaterThan">
      <formula>0</formula>
    </cfRule>
  </conditionalFormatting>
  <conditionalFormatting sqref="DP40:EG40">
    <cfRule type="cellIs" dxfId="17156" priority="21871" operator="greaterThan">
      <formula>0</formula>
    </cfRule>
  </conditionalFormatting>
  <conditionalFormatting sqref="DP64:EG64">
    <cfRule type="cellIs" dxfId="17155" priority="21881" operator="greaterThan">
      <formula>0</formula>
    </cfRule>
  </conditionalFormatting>
  <conditionalFormatting sqref="DP64:EG64">
    <cfRule type="cellIs" dxfId="17154" priority="21880" operator="greaterThan">
      <formula>0</formula>
    </cfRule>
  </conditionalFormatting>
  <conditionalFormatting sqref="DP57:EG57">
    <cfRule type="cellIs" dxfId="17153" priority="21883" operator="greaterThan">
      <formula>0</formula>
    </cfRule>
  </conditionalFormatting>
  <conditionalFormatting sqref="DP57:EG57">
    <cfRule type="cellIs" dxfId="17152" priority="21882" operator="greaterThan">
      <formula>0</formula>
    </cfRule>
  </conditionalFormatting>
  <conditionalFormatting sqref="DP70:EG70">
    <cfRule type="cellIs" dxfId="17151" priority="21867" operator="greaterThan">
      <formula>0</formula>
    </cfRule>
  </conditionalFormatting>
  <conditionalFormatting sqref="DP70:EG70">
    <cfRule type="cellIs" dxfId="17150" priority="21866" operator="greaterThan">
      <formula>0</formula>
    </cfRule>
  </conditionalFormatting>
  <conditionalFormatting sqref="DP12:EG12">
    <cfRule type="cellIs" dxfId="17149" priority="21879" operator="greaterThan">
      <formula>0</formula>
    </cfRule>
  </conditionalFormatting>
  <conditionalFormatting sqref="DP12:EG12">
    <cfRule type="cellIs" dxfId="17148" priority="21878" operator="greaterThan">
      <formula>0</formula>
    </cfRule>
  </conditionalFormatting>
  <conditionalFormatting sqref="DP25:EG25 DP27:EG27">
    <cfRule type="cellIs" dxfId="17147" priority="21877" operator="greaterThan">
      <formula>0</formula>
    </cfRule>
  </conditionalFormatting>
  <conditionalFormatting sqref="DP25:EG25 DP27:EG27">
    <cfRule type="cellIs" dxfId="17146" priority="21876" operator="greaterThan">
      <formula>0</formula>
    </cfRule>
  </conditionalFormatting>
  <conditionalFormatting sqref="DP44:EG44">
    <cfRule type="cellIs" dxfId="17145" priority="21875" operator="greaterThan">
      <formula>0</formula>
    </cfRule>
  </conditionalFormatting>
  <conditionalFormatting sqref="DP44:EG44">
    <cfRule type="cellIs" dxfId="17144" priority="21874" operator="greaterThan">
      <formula>0</formula>
    </cfRule>
  </conditionalFormatting>
  <conditionalFormatting sqref="DP48:EG48">
    <cfRule type="cellIs" dxfId="17143" priority="21873" operator="greaterThan">
      <formula>0</formula>
    </cfRule>
  </conditionalFormatting>
  <conditionalFormatting sqref="DP40:EG40">
    <cfRule type="cellIs" dxfId="17142" priority="21870" operator="greaterThan">
      <formula>0</formula>
    </cfRule>
  </conditionalFormatting>
  <conditionalFormatting sqref="DP38:EG38">
    <cfRule type="cellIs" dxfId="17141" priority="21869" operator="greaterThan">
      <formula>0</formula>
    </cfRule>
  </conditionalFormatting>
  <conditionalFormatting sqref="DP38:EG38">
    <cfRule type="cellIs" dxfId="17140" priority="21868" operator="greaterThan">
      <formula>0</formula>
    </cfRule>
  </conditionalFormatting>
  <conditionalFormatting sqref="DP87:EG87">
    <cfRule type="cellIs" dxfId="17139" priority="21864" operator="greaterThan">
      <formula>0</formula>
    </cfRule>
  </conditionalFormatting>
  <conditionalFormatting sqref="DP87:EG87">
    <cfRule type="cellIs" dxfId="17138" priority="21865" operator="greaterThan">
      <formula>0</formula>
    </cfRule>
  </conditionalFormatting>
  <conditionalFormatting sqref="DP116:EG116">
    <cfRule type="cellIs" dxfId="17137" priority="21857" operator="greaterThan">
      <formula>0</formula>
    </cfRule>
  </conditionalFormatting>
  <conditionalFormatting sqref="DP115:EG115">
    <cfRule type="cellIs" dxfId="17136" priority="21856" operator="greaterThan">
      <formula>0</formula>
    </cfRule>
  </conditionalFormatting>
  <conditionalFormatting sqref="DP113:EG113">
    <cfRule type="cellIs" dxfId="17135" priority="21863" operator="greaterThan">
      <formula>0</formula>
    </cfRule>
  </conditionalFormatting>
  <conditionalFormatting sqref="DP113:EG113">
    <cfRule type="cellIs" dxfId="17134" priority="21862" operator="greaterThan">
      <formula>0</formula>
    </cfRule>
  </conditionalFormatting>
  <conditionalFormatting sqref="DP112:EG112">
    <cfRule type="cellIs" dxfId="17133" priority="21861" operator="greaterThan">
      <formula>0</formula>
    </cfRule>
  </conditionalFormatting>
  <conditionalFormatting sqref="DP112:EG112">
    <cfRule type="cellIs" dxfId="17132" priority="21860" operator="greaterThan">
      <formula>0</formula>
    </cfRule>
  </conditionalFormatting>
  <conditionalFormatting sqref="DP112:EG112">
    <cfRule type="cellIs" dxfId="17131" priority="21859" operator="lessThan">
      <formula>0</formula>
    </cfRule>
  </conditionalFormatting>
  <conditionalFormatting sqref="DP116:EG116">
    <cfRule type="cellIs" dxfId="17130" priority="21858" operator="greaterThan">
      <formula>0</formula>
    </cfRule>
  </conditionalFormatting>
  <conditionalFormatting sqref="DP14:EG14">
    <cfRule type="cellIs" dxfId="17129" priority="21853" operator="greaterThan">
      <formula>0</formula>
    </cfRule>
  </conditionalFormatting>
  <conditionalFormatting sqref="DP115:EG115">
    <cfRule type="cellIs" dxfId="17128" priority="21855" operator="greaterThan">
      <formula>0</formula>
    </cfRule>
  </conditionalFormatting>
  <conditionalFormatting sqref="DP115:EG115">
    <cfRule type="cellIs" dxfId="17127" priority="21854" operator="lessThan">
      <formula>0</formula>
    </cfRule>
  </conditionalFormatting>
  <conditionalFormatting sqref="DP14:EG14">
    <cfRule type="cellIs" dxfId="17126" priority="21852" operator="greaterThan">
      <formula>0</formula>
    </cfRule>
  </conditionalFormatting>
  <conditionalFormatting sqref="DP16:EG16">
    <cfRule type="cellIs" dxfId="17125" priority="21851" operator="greaterThan">
      <formula>0</formula>
    </cfRule>
  </conditionalFormatting>
  <conditionalFormatting sqref="DP16:EG16">
    <cfRule type="cellIs" dxfId="17124" priority="21850" operator="greaterThan">
      <formula>0</formula>
    </cfRule>
  </conditionalFormatting>
  <conditionalFormatting sqref="DP42:EG42">
    <cfRule type="cellIs" dxfId="17123" priority="21847" operator="greaterThan">
      <formula>0</formula>
    </cfRule>
  </conditionalFormatting>
  <conditionalFormatting sqref="DP42:EG42">
    <cfRule type="cellIs" dxfId="17122" priority="21846" operator="greaterThan">
      <formula>0</formula>
    </cfRule>
  </conditionalFormatting>
  <conditionalFormatting sqref="DP18:EG18 DP21:EG21">
    <cfRule type="cellIs" dxfId="17121" priority="21849" operator="greaterThan">
      <formula>0</formula>
    </cfRule>
  </conditionalFormatting>
  <conditionalFormatting sqref="DP18:EG18 DP21:EG21">
    <cfRule type="cellIs" dxfId="17120" priority="21848" operator="greaterThan">
      <formula>0</formula>
    </cfRule>
  </conditionalFormatting>
  <conditionalFormatting sqref="DP46:EG46">
    <cfRule type="cellIs" dxfId="17119" priority="21845" operator="greaterThan">
      <formula>0</formula>
    </cfRule>
  </conditionalFormatting>
  <conditionalFormatting sqref="DP46:EG46">
    <cfRule type="cellIs" dxfId="17118" priority="21844" operator="greaterThan">
      <formula>0</formula>
    </cfRule>
  </conditionalFormatting>
  <conditionalFormatting sqref="DP36:EG36">
    <cfRule type="cellIs" dxfId="17117" priority="21843" operator="greaterThan">
      <formula>0</formula>
    </cfRule>
  </conditionalFormatting>
  <conditionalFormatting sqref="DP36:EG36">
    <cfRule type="cellIs" dxfId="17116" priority="21842" operator="greaterThan">
      <formula>0</formula>
    </cfRule>
  </conditionalFormatting>
  <conditionalFormatting sqref="DP36:EG36">
    <cfRule type="cellIs" dxfId="17115" priority="21841" operator="greaterThan">
      <formula>0</formula>
    </cfRule>
  </conditionalFormatting>
  <conditionalFormatting sqref="DP36:EG36">
    <cfRule type="cellIs" dxfId="17114" priority="21840" operator="greaterThan">
      <formula>0</formula>
    </cfRule>
  </conditionalFormatting>
  <conditionalFormatting sqref="DP143:EG143">
    <cfRule type="cellIs" dxfId="17113" priority="21839" operator="greaterThan">
      <formula>0</formula>
    </cfRule>
  </conditionalFormatting>
  <conditionalFormatting sqref="DP152:EG152">
    <cfRule type="cellIs" dxfId="17112" priority="21838" operator="greaterThan">
      <formula>0</formula>
    </cfRule>
  </conditionalFormatting>
  <conditionalFormatting sqref="DP160:EG160">
    <cfRule type="cellIs" dxfId="17111" priority="21837" operator="greaterThan">
      <formula>0</formula>
    </cfRule>
  </conditionalFormatting>
  <conditionalFormatting sqref="DP152:EG152">
    <cfRule type="cellIs" dxfId="17110" priority="21835" operator="greaterThan">
      <formula>0</formula>
    </cfRule>
  </conditionalFormatting>
  <conditionalFormatting sqref="DP152:EG152">
    <cfRule type="cellIs" dxfId="17109" priority="21836" operator="greaterThan">
      <formula>0</formula>
    </cfRule>
  </conditionalFormatting>
  <conditionalFormatting sqref="DP143:EG143">
    <cfRule type="cellIs" dxfId="17108" priority="21834" operator="greaterThan">
      <formula>0</formula>
    </cfRule>
  </conditionalFormatting>
  <conditionalFormatting sqref="DP143:EG143">
    <cfRule type="cellIs" dxfId="17107" priority="21833" operator="greaterThan">
      <formula>0</formula>
    </cfRule>
  </conditionalFormatting>
  <conditionalFormatting sqref="DP160:EG160">
    <cfRule type="cellIs" dxfId="17106" priority="21831" operator="greaterThan">
      <formula>0</formula>
    </cfRule>
  </conditionalFormatting>
  <conditionalFormatting sqref="DP160:EG160">
    <cfRule type="cellIs" dxfId="17105" priority="21832" operator="greaterThan">
      <formula>0</formula>
    </cfRule>
  </conditionalFormatting>
  <conditionalFormatting sqref="DP152:EG152">
    <cfRule type="cellIs" dxfId="17104" priority="21829" operator="greaterThan">
      <formula>0</formula>
    </cfRule>
  </conditionalFormatting>
  <conditionalFormatting sqref="DP152:EG152">
    <cfRule type="cellIs" dxfId="17103" priority="21830" operator="greaterThan">
      <formula>0</formula>
    </cfRule>
  </conditionalFormatting>
  <conditionalFormatting sqref="DP143:EG143">
    <cfRule type="cellIs" dxfId="17102" priority="21828" operator="greaterThan">
      <formula>0</formula>
    </cfRule>
  </conditionalFormatting>
  <conditionalFormatting sqref="DP143:EG143">
    <cfRule type="cellIs" dxfId="17101" priority="21827" operator="greaterThan">
      <formula>0</formula>
    </cfRule>
  </conditionalFormatting>
  <conditionalFormatting sqref="DP160:EG160">
    <cfRule type="cellIs" dxfId="17100" priority="21825" operator="greaterThan">
      <formula>0</formula>
    </cfRule>
  </conditionalFormatting>
  <conditionalFormatting sqref="DP160:EG160">
    <cfRule type="cellIs" dxfId="17099" priority="21826" operator="greaterThan">
      <formula>0</formula>
    </cfRule>
  </conditionalFormatting>
  <conditionalFormatting sqref="DP27:EG27">
    <cfRule type="cellIs" dxfId="17098" priority="21824" operator="greaterThan">
      <formula>0</formula>
    </cfRule>
  </conditionalFormatting>
  <conditionalFormatting sqref="DP27:EG27">
    <cfRule type="cellIs" dxfId="17097" priority="21823" operator="greaterThan">
      <formula>0</formula>
    </cfRule>
  </conditionalFormatting>
  <conditionalFormatting sqref="EA197:EA202">
    <cfRule type="cellIs" dxfId="17096" priority="21636" operator="greaterThan">
      <formula>0.5</formula>
    </cfRule>
  </conditionalFormatting>
  <conditionalFormatting sqref="EA203">
    <cfRule type="cellIs" dxfId="17095" priority="21635" operator="greaterThan">
      <formula>0.5</formula>
    </cfRule>
  </conditionalFormatting>
  <conditionalFormatting sqref="EA167">
    <cfRule type="cellIs" dxfId="17094" priority="21634" operator="greaterThan">
      <formula>0</formula>
    </cfRule>
  </conditionalFormatting>
  <conditionalFormatting sqref="EA167">
    <cfRule type="cellIs" dxfId="17093" priority="21633" operator="greaterThan">
      <formula>0</formula>
    </cfRule>
  </conditionalFormatting>
  <conditionalFormatting sqref="EA169">
    <cfRule type="cellIs" dxfId="17092" priority="21632" operator="greaterThan">
      <formula>0</formula>
    </cfRule>
  </conditionalFormatting>
  <conditionalFormatting sqref="EA169">
    <cfRule type="cellIs" dxfId="17091" priority="21631" operator="greaterThan">
      <formula>0</formula>
    </cfRule>
  </conditionalFormatting>
  <conditionalFormatting sqref="EA171">
    <cfRule type="cellIs" dxfId="17090" priority="21630" operator="greaterThan">
      <formula>0</formula>
    </cfRule>
  </conditionalFormatting>
  <conditionalFormatting sqref="EA171">
    <cfRule type="cellIs" dxfId="17089" priority="21629" operator="greaterThan">
      <formula>0</formula>
    </cfRule>
  </conditionalFormatting>
  <conditionalFormatting sqref="EA14">
    <cfRule type="cellIs" dxfId="17088" priority="21601" operator="greaterThan">
      <formula>0</formula>
    </cfRule>
  </conditionalFormatting>
  <conditionalFormatting sqref="EA10">
    <cfRule type="cellIs" dxfId="17087" priority="21628" operator="greaterThan">
      <formula>0</formula>
    </cfRule>
  </conditionalFormatting>
  <conditionalFormatting sqref="EA23">
    <cfRule type="cellIs" dxfId="17086" priority="21627" operator="greaterThan">
      <formula>0</formula>
    </cfRule>
  </conditionalFormatting>
  <conditionalFormatting sqref="EA70">
    <cfRule type="cellIs" dxfId="17085" priority="21625" operator="greaterThan">
      <formula>0</formula>
    </cfRule>
  </conditionalFormatting>
  <conditionalFormatting sqref="EA79">
    <cfRule type="cellIs" dxfId="17084" priority="21624" operator="greaterThan">
      <formula>0</formula>
    </cfRule>
  </conditionalFormatting>
  <conditionalFormatting sqref="EA129">
    <cfRule type="cellIs" dxfId="17083" priority="21618" operator="greaterThan">
      <formula>0</formula>
    </cfRule>
  </conditionalFormatting>
  <conditionalFormatting sqref="EA110">
    <cfRule type="cellIs" dxfId="17082" priority="21620" operator="greaterThan">
      <formula>0</formula>
    </cfRule>
  </conditionalFormatting>
  <conditionalFormatting sqref="EA34">
    <cfRule type="cellIs" dxfId="17081" priority="21626" operator="greaterThan">
      <formula>0</formula>
    </cfRule>
  </conditionalFormatting>
  <conditionalFormatting sqref="EA137">
    <cfRule type="cellIs" dxfId="17080" priority="21617" operator="greaterThan">
      <formula>0</formula>
    </cfRule>
  </conditionalFormatting>
  <conditionalFormatting sqref="EA87">
    <cfRule type="cellIs" dxfId="17079" priority="21623" operator="greaterThan">
      <formula>0</formula>
    </cfRule>
  </conditionalFormatting>
  <conditionalFormatting sqref="EA93">
    <cfRule type="cellIs" dxfId="17078" priority="21622" operator="greaterThan">
      <formula>0</formula>
    </cfRule>
  </conditionalFormatting>
  <conditionalFormatting sqref="EA102">
    <cfRule type="cellIs" dxfId="17077" priority="21621" operator="greaterThan">
      <formula>0</formula>
    </cfRule>
  </conditionalFormatting>
  <conditionalFormatting sqref="EA120">
    <cfRule type="cellIs" dxfId="17076" priority="21619" operator="greaterThan">
      <formula>0</formula>
    </cfRule>
  </conditionalFormatting>
  <conditionalFormatting sqref="EA51">
    <cfRule type="cellIs" dxfId="17075" priority="21616" operator="greaterThan">
      <formula>0</formula>
    </cfRule>
  </conditionalFormatting>
  <conditionalFormatting sqref="EA64">
    <cfRule type="cellIs" dxfId="17074" priority="21614" operator="greaterThan">
      <formula>0</formula>
    </cfRule>
  </conditionalFormatting>
  <conditionalFormatting sqref="EA57">
    <cfRule type="cellIs" dxfId="17073" priority="21615" operator="greaterThan">
      <formula>0</formula>
    </cfRule>
  </conditionalFormatting>
  <conditionalFormatting sqref="EA25 EA27">
    <cfRule type="cellIs" dxfId="17072" priority="21612" operator="greaterThan">
      <formula>0</formula>
    </cfRule>
  </conditionalFormatting>
  <conditionalFormatting sqref="EA12">
    <cfRule type="cellIs" dxfId="17071" priority="21613" operator="greaterThan">
      <formula>0</formula>
    </cfRule>
  </conditionalFormatting>
  <conditionalFormatting sqref="EA44">
    <cfRule type="cellIs" dxfId="17070" priority="21611" operator="greaterThan">
      <formula>0</formula>
    </cfRule>
  </conditionalFormatting>
  <conditionalFormatting sqref="EA48">
    <cfRule type="cellIs" dxfId="17069" priority="21610" operator="greaterThan">
      <formula>0</formula>
    </cfRule>
  </conditionalFormatting>
  <conditionalFormatting sqref="EA40">
    <cfRule type="cellIs" dxfId="17068" priority="21609" operator="greaterThan">
      <formula>0</formula>
    </cfRule>
  </conditionalFormatting>
  <conditionalFormatting sqref="EA38">
    <cfRule type="cellIs" dxfId="17067" priority="21608" operator="greaterThan">
      <formula>0</formula>
    </cfRule>
  </conditionalFormatting>
  <conditionalFormatting sqref="EA16">
    <cfRule type="cellIs" dxfId="17066" priority="21600" operator="greaterThan">
      <formula>0</formula>
    </cfRule>
  </conditionalFormatting>
  <conditionalFormatting sqref="EA113">
    <cfRule type="cellIs" dxfId="17065" priority="21607" operator="greaterThan">
      <formula>0</formula>
    </cfRule>
  </conditionalFormatting>
  <conditionalFormatting sqref="EA112">
    <cfRule type="cellIs" dxfId="17064" priority="21606" operator="greaterThan">
      <formula>0</formula>
    </cfRule>
  </conditionalFormatting>
  <conditionalFormatting sqref="EA112">
    <cfRule type="cellIs" dxfId="17063" priority="21605" operator="lessThan">
      <formula>0</formula>
    </cfRule>
  </conditionalFormatting>
  <conditionalFormatting sqref="EA116">
    <cfRule type="cellIs" dxfId="17062" priority="21604" operator="greaterThan">
      <formula>0</formula>
    </cfRule>
  </conditionalFormatting>
  <conditionalFormatting sqref="EA115">
    <cfRule type="cellIs" dxfId="17061" priority="21603" operator="greaterThan">
      <formula>0</formula>
    </cfRule>
  </conditionalFormatting>
  <conditionalFormatting sqref="EA115">
    <cfRule type="cellIs" dxfId="17060" priority="21602" operator="lessThan">
      <formula>0</formula>
    </cfRule>
  </conditionalFormatting>
  <conditionalFormatting sqref="EA46">
    <cfRule type="cellIs" dxfId="17059" priority="21597" operator="greaterThan">
      <formula>0</formula>
    </cfRule>
  </conditionalFormatting>
  <conditionalFormatting sqref="EA42">
    <cfRule type="cellIs" dxfId="17058" priority="21598" operator="greaterThan">
      <formula>0</formula>
    </cfRule>
  </conditionalFormatting>
  <conditionalFormatting sqref="EA18 EA21">
    <cfRule type="cellIs" dxfId="17057" priority="21599" operator="greaterThan">
      <formula>0</formula>
    </cfRule>
  </conditionalFormatting>
  <conditionalFormatting sqref="EA36">
    <cfRule type="cellIs" dxfId="17056" priority="21596" operator="greaterThan">
      <formula>0</formula>
    </cfRule>
  </conditionalFormatting>
  <conditionalFormatting sqref="EA79">
    <cfRule type="cellIs" dxfId="17055" priority="21588" operator="greaterThan">
      <formula>0</formula>
    </cfRule>
  </conditionalFormatting>
  <conditionalFormatting sqref="EA10">
    <cfRule type="cellIs" dxfId="17054" priority="21595" operator="greaterThan">
      <formula>0</formula>
    </cfRule>
  </conditionalFormatting>
  <conditionalFormatting sqref="EA23">
    <cfRule type="cellIs" dxfId="17053" priority="21594" operator="greaterThan">
      <formula>0</formula>
    </cfRule>
  </conditionalFormatting>
  <conditionalFormatting sqref="EA10">
    <cfRule type="cellIs" dxfId="17052" priority="21593" operator="greaterThan">
      <formula>0</formula>
    </cfRule>
  </conditionalFormatting>
  <conditionalFormatting sqref="EA23">
    <cfRule type="cellIs" dxfId="17051" priority="21592" operator="greaterThan">
      <formula>0</formula>
    </cfRule>
  </conditionalFormatting>
  <conditionalFormatting sqref="EA129">
    <cfRule type="cellIs" dxfId="17050" priority="21578" operator="greaterThan">
      <formula>0</formula>
    </cfRule>
  </conditionalFormatting>
  <conditionalFormatting sqref="EA110">
    <cfRule type="cellIs" dxfId="17049" priority="21582" operator="greaterThan">
      <formula>0</formula>
    </cfRule>
  </conditionalFormatting>
  <conditionalFormatting sqref="EA79">
    <cfRule type="cellIs" dxfId="17048" priority="21589" operator="greaterThan">
      <formula>0</formula>
    </cfRule>
  </conditionalFormatting>
  <conditionalFormatting sqref="EA34">
    <cfRule type="cellIs" dxfId="17047" priority="21591" operator="greaterThan">
      <formula>0</formula>
    </cfRule>
  </conditionalFormatting>
  <conditionalFormatting sqref="EA120">
    <cfRule type="cellIs" dxfId="17046" priority="21581" operator="greaterThan">
      <formula>0</formula>
    </cfRule>
  </conditionalFormatting>
  <conditionalFormatting sqref="EA137">
    <cfRule type="cellIs" dxfId="17045" priority="21577" operator="greaterThan">
      <formula>0</formula>
    </cfRule>
  </conditionalFormatting>
  <conditionalFormatting sqref="EA34">
    <cfRule type="cellIs" dxfId="17044" priority="21590" operator="greaterThan">
      <formula>0</formula>
    </cfRule>
  </conditionalFormatting>
  <conditionalFormatting sqref="EA137">
    <cfRule type="cellIs" dxfId="17043" priority="21576" operator="greaterThan">
      <formula>0</formula>
    </cfRule>
  </conditionalFormatting>
  <conditionalFormatting sqref="EA110">
    <cfRule type="cellIs" dxfId="17042" priority="21583" operator="greaterThan">
      <formula>0</formula>
    </cfRule>
  </conditionalFormatting>
  <conditionalFormatting sqref="EA51">
    <cfRule type="cellIs" dxfId="17041" priority="21575" operator="greaterThan">
      <formula>0</formula>
    </cfRule>
  </conditionalFormatting>
  <conditionalFormatting sqref="EA51">
    <cfRule type="cellIs" dxfId="17040" priority="21574" operator="greaterThan">
      <formula>0</formula>
    </cfRule>
  </conditionalFormatting>
  <conditionalFormatting sqref="EA93">
    <cfRule type="cellIs" dxfId="17039" priority="21587" operator="greaterThan">
      <formula>0</formula>
    </cfRule>
  </conditionalFormatting>
  <conditionalFormatting sqref="EA102">
    <cfRule type="cellIs" dxfId="17038" priority="21586" operator="greaterThan">
      <formula>0</formula>
    </cfRule>
  </conditionalFormatting>
  <conditionalFormatting sqref="EA93">
    <cfRule type="cellIs" dxfId="17037" priority="21585" operator="greaterThan">
      <formula>0</formula>
    </cfRule>
  </conditionalFormatting>
  <conditionalFormatting sqref="EA102">
    <cfRule type="cellIs" dxfId="17036" priority="21584" operator="greaterThan">
      <formula>0</formula>
    </cfRule>
  </conditionalFormatting>
  <conditionalFormatting sqref="EA129">
    <cfRule type="cellIs" dxfId="17035" priority="21580" operator="greaterThan">
      <formula>0</formula>
    </cfRule>
  </conditionalFormatting>
  <conditionalFormatting sqref="EA120">
    <cfRule type="cellIs" dxfId="17034" priority="21579" operator="greaterThan">
      <formula>0</formula>
    </cfRule>
  </conditionalFormatting>
  <conditionalFormatting sqref="EA48">
    <cfRule type="cellIs" dxfId="17033" priority="21562" operator="greaterThan">
      <formula>0</formula>
    </cfRule>
  </conditionalFormatting>
  <conditionalFormatting sqref="EA40">
    <cfRule type="cellIs" dxfId="17032" priority="21561" operator="greaterThan">
      <formula>0</formula>
    </cfRule>
  </conditionalFormatting>
  <conditionalFormatting sqref="EA64">
    <cfRule type="cellIs" dxfId="17031" priority="21571" operator="greaterThan">
      <formula>0</formula>
    </cfRule>
  </conditionalFormatting>
  <conditionalFormatting sqref="EA64">
    <cfRule type="cellIs" dxfId="17030" priority="21570" operator="greaterThan">
      <formula>0</formula>
    </cfRule>
  </conditionalFormatting>
  <conditionalFormatting sqref="EA57">
    <cfRule type="cellIs" dxfId="17029" priority="21573" operator="greaterThan">
      <formula>0</formula>
    </cfRule>
  </conditionalFormatting>
  <conditionalFormatting sqref="EA57">
    <cfRule type="cellIs" dxfId="17028" priority="21572" operator="greaterThan">
      <formula>0</formula>
    </cfRule>
  </conditionalFormatting>
  <conditionalFormatting sqref="EA70">
    <cfRule type="cellIs" dxfId="17027" priority="21557" operator="greaterThan">
      <formula>0</formula>
    </cfRule>
  </conditionalFormatting>
  <conditionalFormatting sqref="EA70">
    <cfRule type="cellIs" dxfId="17026" priority="21556" operator="greaterThan">
      <formula>0</formula>
    </cfRule>
  </conditionalFormatting>
  <conditionalFormatting sqref="EA12">
    <cfRule type="cellIs" dxfId="17025" priority="21569" operator="greaterThan">
      <formula>0</formula>
    </cfRule>
  </conditionalFormatting>
  <conditionalFormatting sqref="EA12">
    <cfRule type="cellIs" dxfId="17024" priority="21568" operator="greaterThan">
      <formula>0</formula>
    </cfRule>
  </conditionalFormatting>
  <conditionalFormatting sqref="EA25 EA27">
    <cfRule type="cellIs" dxfId="17023" priority="21567" operator="greaterThan">
      <formula>0</formula>
    </cfRule>
  </conditionalFormatting>
  <conditionalFormatting sqref="EA25 EA27">
    <cfRule type="cellIs" dxfId="17022" priority="21566" operator="greaterThan">
      <formula>0</formula>
    </cfRule>
  </conditionalFormatting>
  <conditionalFormatting sqref="EA44">
    <cfRule type="cellIs" dxfId="17021" priority="21565" operator="greaterThan">
      <formula>0</formula>
    </cfRule>
  </conditionalFormatting>
  <conditionalFormatting sqref="EA44">
    <cfRule type="cellIs" dxfId="17020" priority="21564" operator="greaterThan">
      <formula>0</formula>
    </cfRule>
  </conditionalFormatting>
  <conditionalFormatting sqref="EA48">
    <cfRule type="cellIs" dxfId="17019" priority="21563" operator="greaterThan">
      <formula>0</formula>
    </cfRule>
  </conditionalFormatting>
  <conditionalFormatting sqref="EA40">
    <cfRule type="cellIs" dxfId="17018" priority="21560" operator="greaterThan">
      <formula>0</formula>
    </cfRule>
  </conditionalFormatting>
  <conditionalFormatting sqref="EA38">
    <cfRule type="cellIs" dxfId="17017" priority="21559" operator="greaterThan">
      <formula>0</formula>
    </cfRule>
  </conditionalFormatting>
  <conditionalFormatting sqref="EA38">
    <cfRule type="cellIs" dxfId="17016" priority="21558" operator="greaterThan">
      <formula>0</formula>
    </cfRule>
  </conditionalFormatting>
  <conditionalFormatting sqref="EA87">
    <cfRule type="cellIs" dxfId="17015" priority="21554" operator="greaterThan">
      <formula>0</formula>
    </cfRule>
  </conditionalFormatting>
  <conditionalFormatting sqref="EA87">
    <cfRule type="cellIs" dxfId="17014" priority="21555" operator="greaterThan">
      <formula>0</formula>
    </cfRule>
  </conditionalFormatting>
  <conditionalFormatting sqref="EA116">
    <cfRule type="cellIs" dxfId="17013" priority="21547" operator="greaterThan">
      <formula>0</formula>
    </cfRule>
  </conditionalFormatting>
  <conditionalFormatting sqref="EA115">
    <cfRule type="cellIs" dxfId="17012" priority="21546" operator="greaterThan">
      <formula>0</formula>
    </cfRule>
  </conditionalFormatting>
  <conditionalFormatting sqref="EA113">
    <cfRule type="cellIs" dxfId="17011" priority="21553" operator="greaterThan">
      <formula>0</formula>
    </cfRule>
  </conditionalFormatting>
  <conditionalFormatting sqref="EA113">
    <cfRule type="cellIs" dxfId="17010" priority="21552" operator="greaterThan">
      <formula>0</formula>
    </cfRule>
  </conditionalFormatting>
  <conditionalFormatting sqref="EA112">
    <cfRule type="cellIs" dxfId="17009" priority="21551" operator="greaterThan">
      <formula>0</formula>
    </cfRule>
  </conditionalFormatting>
  <conditionalFormatting sqref="EA112">
    <cfRule type="cellIs" dxfId="17008" priority="21550" operator="greaterThan">
      <formula>0</formula>
    </cfRule>
  </conditionalFormatting>
  <conditionalFormatting sqref="EA112">
    <cfRule type="cellIs" dxfId="17007" priority="21549" operator="lessThan">
      <formula>0</formula>
    </cfRule>
  </conditionalFormatting>
  <conditionalFormatting sqref="EA116">
    <cfRule type="cellIs" dxfId="17006" priority="21548" operator="greaterThan">
      <formula>0</formula>
    </cfRule>
  </conditionalFormatting>
  <conditionalFormatting sqref="EA14">
    <cfRule type="cellIs" dxfId="17005" priority="21543" operator="greaterThan">
      <formula>0</formula>
    </cfRule>
  </conditionalFormatting>
  <conditionalFormatting sqref="EA115">
    <cfRule type="cellIs" dxfId="17004" priority="21545" operator="greaterThan">
      <formula>0</formula>
    </cfRule>
  </conditionalFormatting>
  <conditionalFormatting sqref="EA115">
    <cfRule type="cellIs" dxfId="17003" priority="21544" operator="lessThan">
      <formula>0</formula>
    </cfRule>
  </conditionalFormatting>
  <conditionalFormatting sqref="EA14">
    <cfRule type="cellIs" dxfId="17002" priority="21542" operator="greaterThan">
      <formula>0</formula>
    </cfRule>
  </conditionalFormatting>
  <conditionalFormatting sqref="EA16">
    <cfRule type="cellIs" dxfId="17001" priority="21541" operator="greaterThan">
      <formula>0</formula>
    </cfRule>
  </conditionalFormatting>
  <conditionalFormatting sqref="EA16">
    <cfRule type="cellIs" dxfId="17000" priority="21540" operator="greaterThan">
      <formula>0</formula>
    </cfRule>
  </conditionalFormatting>
  <conditionalFormatting sqref="EA42">
    <cfRule type="cellIs" dxfId="16999" priority="21537" operator="greaterThan">
      <formula>0</formula>
    </cfRule>
  </conditionalFormatting>
  <conditionalFormatting sqref="EA42">
    <cfRule type="cellIs" dxfId="16998" priority="21536" operator="greaterThan">
      <formula>0</formula>
    </cfRule>
  </conditionalFormatting>
  <conditionalFormatting sqref="EA18 EA21">
    <cfRule type="cellIs" dxfId="16997" priority="21539" operator="greaterThan">
      <formula>0</formula>
    </cfRule>
  </conditionalFormatting>
  <conditionalFormatting sqref="EA18 EA21">
    <cfRule type="cellIs" dxfId="16996" priority="21538" operator="greaterThan">
      <formula>0</formula>
    </cfRule>
  </conditionalFormatting>
  <conditionalFormatting sqref="EA46">
    <cfRule type="cellIs" dxfId="16995" priority="21535" operator="greaterThan">
      <formula>0</formula>
    </cfRule>
  </conditionalFormatting>
  <conditionalFormatting sqref="EA46">
    <cfRule type="cellIs" dxfId="16994" priority="21534" operator="greaterThan">
      <formula>0</formula>
    </cfRule>
  </conditionalFormatting>
  <conditionalFormatting sqref="EA79">
    <cfRule type="cellIs" dxfId="16993" priority="21526" operator="greaterThan">
      <formula>0</formula>
    </cfRule>
  </conditionalFormatting>
  <conditionalFormatting sqref="EA10">
    <cfRule type="cellIs" dxfId="16992" priority="21533" operator="greaterThan">
      <formula>0</formula>
    </cfRule>
  </conditionalFormatting>
  <conditionalFormatting sqref="EA23">
    <cfRule type="cellIs" dxfId="16991" priority="21532" operator="greaterThan">
      <formula>0</formula>
    </cfRule>
  </conditionalFormatting>
  <conditionalFormatting sqref="EA10">
    <cfRule type="cellIs" dxfId="16990" priority="21531" operator="greaterThan">
      <formula>0</formula>
    </cfRule>
  </conditionalFormatting>
  <conditionalFormatting sqref="EA23">
    <cfRule type="cellIs" dxfId="16989" priority="21530" operator="greaterThan">
      <formula>0</formula>
    </cfRule>
  </conditionalFormatting>
  <conditionalFormatting sqref="EA129">
    <cfRule type="cellIs" dxfId="16988" priority="21516" operator="greaterThan">
      <formula>0</formula>
    </cfRule>
  </conditionalFormatting>
  <conditionalFormatting sqref="EA110">
    <cfRule type="cellIs" dxfId="16987" priority="21520" operator="greaterThan">
      <formula>0</formula>
    </cfRule>
  </conditionalFormatting>
  <conditionalFormatting sqref="EA79">
    <cfRule type="cellIs" dxfId="16986" priority="21527" operator="greaterThan">
      <formula>0</formula>
    </cfRule>
  </conditionalFormatting>
  <conditionalFormatting sqref="EA34">
    <cfRule type="cellIs" dxfId="16985" priority="21529" operator="greaterThan">
      <formula>0</formula>
    </cfRule>
  </conditionalFormatting>
  <conditionalFormatting sqref="EA120">
    <cfRule type="cellIs" dxfId="16984" priority="21519" operator="greaterThan">
      <formula>0</formula>
    </cfRule>
  </conditionalFormatting>
  <conditionalFormatting sqref="EA137">
    <cfRule type="cellIs" dxfId="16983" priority="21515" operator="greaterThan">
      <formula>0</formula>
    </cfRule>
  </conditionalFormatting>
  <conditionalFormatting sqref="EA34">
    <cfRule type="cellIs" dxfId="16982" priority="21528" operator="greaterThan">
      <formula>0</formula>
    </cfRule>
  </conditionalFormatting>
  <conditionalFormatting sqref="EA137">
    <cfRule type="cellIs" dxfId="16981" priority="21514" operator="greaterThan">
      <formula>0</formula>
    </cfRule>
  </conditionalFormatting>
  <conditionalFormatting sqref="EA110">
    <cfRule type="cellIs" dxfId="16980" priority="21521" operator="greaterThan">
      <formula>0</formula>
    </cfRule>
  </conditionalFormatting>
  <conditionalFormatting sqref="EA51">
    <cfRule type="cellIs" dxfId="16979" priority="21513" operator="greaterThan">
      <formula>0</formula>
    </cfRule>
  </conditionalFormatting>
  <conditionalFormatting sqref="EA51">
    <cfRule type="cellIs" dxfId="16978" priority="21512" operator="greaterThan">
      <formula>0</formula>
    </cfRule>
  </conditionalFormatting>
  <conditionalFormatting sqref="EA93">
    <cfRule type="cellIs" dxfId="16977" priority="21525" operator="greaterThan">
      <formula>0</formula>
    </cfRule>
  </conditionalFormatting>
  <conditionalFormatting sqref="EA102">
    <cfRule type="cellIs" dxfId="16976" priority="21524" operator="greaterThan">
      <formula>0</formula>
    </cfRule>
  </conditionalFormatting>
  <conditionalFormatting sqref="EA93">
    <cfRule type="cellIs" dxfId="16975" priority="21523" operator="greaterThan">
      <formula>0</formula>
    </cfRule>
  </conditionalFormatting>
  <conditionalFormatting sqref="EA102">
    <cfRule type="cellIs" dxfId="16974" priority="21522" operator="greaterThan">
      <formula>0</formula>
    </cfRule>
  </conditionalFormatting>
  <conditionalFormatting sqref="EA129">
    <cfRule type="cellIs" dxfId="16973" priority="21518" operator="greaterThan">
      <formula>0</formula>
    </cfRule>
  </conditionalFormatting>
  <conditionalFormatting sqref="EA120">
    <cfRule type="cellIs" dxfId="16972" priority="21517" operator="greaterThan">
      <formula>0</formula>
    </cfRule>
  </conditionalFormatting>
  <conditionalFormatting sqref="EA48">
    <cfRule type="cellIs" dxfId="16971" priority="21500" operator="greaterThan">
      <formula>0</formula>
    </cfRule>
  </conditionalFormatting>
  <conditionalFormatting sqref="EA40">
    <cfRule type="cellIs" dxfId="16970" priority="21499" operator="greaterThan">
      <formula>0</formula>
    </cfRule>
  </conditionalFormatting>
  <conditionalFormatting sqref="EA64">
    <cfRule type="cellIs" dxfId="16969" priority="21509" operator="greaterThan">
      <formula>0</formula>
    </cfRule>
  </conditionalFormatting>
  <conditionalFormatting sqref="EA64">
    <cfRule type="cellIs" dxfId="16968" priority="21508" operator="greaterThan">
      <formula>0</formula>
    </cfRule>
  </conditionalFormatting>
  <conditionalFormatting sqref="EA57">
    <cfRule type="cellIs" dxfId="16967" priority="21511" operator="greaterThan">
      <formula>0</formula>
    </cfRule>
  </conditionalFormatting>
  <conditionalFormatting sqref="EA57">
    <cfRule type="cellIs" dxfId="16966" priority="21510" operator="greaterThan">
      <formula>0</formula>
    </cfRule>
  </conditionalFormatting>
  <conditionalFormatting sqref="EA70">
    <cfRule type="cellIs" dxfId="16965" priority="21495" operator="greaterThan">
      <formula>0</formula>
    </cfRule>
  </conditionalFormatting>
  <conditionalFormatting sqref="EA70">
    <cfRule type="cellIs" dxfId="16964" priority="21494" operator="greaterThan">
      <formula>0</formula>
    </cfRule>
  </conditionalFormatting>
  <conditionalFormatting sqref="EA12">
    <cfRule type="cellIs" dxfId="16963" priority="21507" operator="greaterThan">
      <formula>0</formula>
    </cfRule>
  </conditionalFormatting>
  <conditionalFormatting sqref="EA12">
    <cfRule type="cellIs" dxfId="16962" priority="21506" operator="greaterThan">
      <formula>0</formula>
    </cfRule>
  </conditionalFormatting>
  <conditionalFormatting sqref="EA25 EA27">
    <cfRule type="cellIs" dxfId="16961" priority="21505" operator="greaterThan">
      <formula>0</formula>
    </cfRule>
  </conditionalFormatting>
  <conditionalFormatting sqref="EA25 EA27">
    <cfRule type="cellIs" dxfId="16960" priority="21504" operator="greaterThan">
      <formula>0</formula>
    </cfRule>
  </conditionalFormatting>
  <conditionalFormatting sqref="EA44">
    <cfRule type="cellIs" dxfId="16959" priority="21503" operator="greaterThan">
      <formula>0</formula>
    </cfRule>
  </conditionalFormatting>
  <conditionalFormatting sqref="EA44">
    <cfRule type="cellIs" dxfId="16958" priority="21502" operator="greaterThan">
      <formula>0</formula>
    </cfRule>
  </conditionalFormatting>
  <conditionalFormatting sqref="EA48">
    <cfRule type="cellIs" dxfId="16957" priority="21501" operator="greaterThan">
      <formula>0</formula>
    </cfRule>
  </conditionalFormatting>
  <conditionalFormatting sqref="EA40">
    <cfRule type="cellIs" dxfId="16956" priority="21498" operator="greaterThan">
      <formula>0</formula>
    </cfRule>
  </conditionalFormatting>
  <conditionalFormatting sqref="EA38">
    <cfRule type="cellIs" dxfId="16955" priority="21497" operator="greaterThan">
      <formula>0</formula>
    </cfRule>
  </conditionalFormatting>
  <conditionalFormatting sqref="EA38">
    <cfRule type="cellIs" dxfId="16954" priority="21496" operator="greaterThan">
      <formula>0</formula>
    </cfRule>
  </conditionalFormatting>
  <conditionalFormatting sqref="EA87">
    <cfRule type="cellIs" dxfId="16953" priority="21492" operator="greaterThan">
      <formula>0</formula>
    </cfRule>
  </conditionalFormatting>
  <conditionalFormatting sqref="EA87">
    <cfRule type="cellIs" dxfId="16952" priority="21493" operator="greaterThan">
      <formula>0</formula>
    </cfRule>
  </conditionalFormatting>
  <conditionalFormatting sqref="EA116">
    <cfRule type="cellIs" dxfId="16951" priority="21485" operator="greaterThan">
      <formula>0</formula>
    </cfRule>
  </conditionalFormatting>
  <conditionalFormatting sqref="EA115">
    <cfRule type="cellIs" dxfId="16950" priority="21484" operator="greaterThan">
      <formula>0</formula>
    </cfRule>
  </conditionalFormatting>
  <conditionalFormatting sqref="EA113">
    <cfRule type="cellIs" dxfId="16949" priority="21491" operator="greaterThan">
      <formula>0</formula>
    </cfRule>
  </conditionalFormatting>
  <conditionalFormatting sqref="EA113">
    <cfRule type="cellIs" dxfId="16948" priority="21490" operator="greaterThan">
      <formula>0</formula>
    </cfRule>
  </conditionalFormatting>
  <conditionalFormatting sqref="EA112">
    <cfRule type="cellIs" dxfId="16947" priority="21489" operator="greaterThan">
      <formula>0</formula>
    </cfRule>
  </conditionalFormatting>
  <conditionalFormatting sqref="EA112">
    <cfRule type="cellIs" dxfId="16946" priority="21488" operator="greaterThan">
      <formula>0</formula>
    </cfRule>
  </conditionalFormatting>
  <conditionalFormatting sqref="EA112">
    <cfRule type="cellIs" dxfId="16945" priority="21487" operator="lessThan">
      <formula>0</formula>
    </cfRule>
  </conditionalFormatting>
  <conditionalFormatting sqref="EA116">
    <cfRule type="cellIs" dxfId="16944" priority="21486" operator="greaterThan">
      <formula>0</formula>
    </cfRule>
  </conditionalFormatting>
  <conditionalFormatting sqref="EA14">
    <cfRule type="cellIs" dxfId="16943" priority="21481" operator="greaterThan">
      <formula>0</formula>
    </cfRule>
  </conditionalFormatting>
  <conditionalFormatting sqref="EA115">
    <cfRule type="cellIs" dxfId="16942" priority="21483" operator="greaterThan">
      <formula>0</formula>
    </cfRule>
  </conditionalFormatting>
  <conditionalFormatting sqref="EA115">
    <cfRule type="cellIs" dxfId="16941" priority="21482" operator="lessThan">
      <formula>0</formula>
    </cfRule>
  </conditionalFormatting>
  <conditionalFormatting sqref="EA14">
    <cfRule type="cellIs" dxfId="16940" priority="21480" operator="greaterThan">
      <formula>0</formula>
    </cfRule>
  </conditionalFormatting>
  <conditionalFormatting sqref="EA16">
    <cfRule type="cellIs" dxfId="16939" priority="21479" operator="greaterThan">
      <formula>0</formula>
    </cfRule>
  </conditionalFormatting>
  <conditionalFormatting sqref="EA16">
    <cfRule type="cellIs" dxfId="16938" priority="21478" operator="greaterThan">
      <formula>0</formula>
    </cfRule>
  </conditionalFormatting>
  <conditionalFormatting sqref="EA42">
    <cfRule type="cellIs" dxfId="16937" priority="21475" operator="greaterThan">
      <formula>0</formula>
    </cfRule>
  </conditionalFormatting>
  <conditionalFormatting sqref="EA42">
    <cfRule type="cellIs" dxfId="16936" priority="21474" operator="greaterThan">
      <formula>0</formula>
    </cfRule>
  </conditionalFormatting>
  <conditionalFormatting sqref="EA18 EA21">
    <cfRule type="cellIs" dxfId="16935" priority="21477" operator="greaterThan">
      <formula>0</formula>
    </cfRule>
  </conditionalFormatting>
  <conditionalFormatting sqref="EA18 EA21">
    <cfRule type="cellIs" dxfId="16934" priority="21476" operator="greaterThan">
      <formula>0</formula>
    </cfRule>
  </conditionalFormatting>
  <conditionalFormatting sqref="EA46">
    <cfRule type="cellIs" dxfId="16933" priority="21473" operator="greaterThan">
      <formula>0</formula>
    </cfRule>
  </conditionalFormatting>
  <conditionalFormatting sqref="EA46">
    <cfRule type="cellIs" dxfId="16932" priority="21472" operator="greaterThan">
      <formula>0</formula>
    </cfRule>
  </conditionalFormatting>
  <conditionalFormatting sqref="EA36">
    <cfRule type="cellIs" dxfId="16931" priority="21471" operator="greaterThan">
      <formula>0</formula>
    </cfRule>
  </conditionalFormatting>
  <conditionalFormatting sqref="EA36">
    <cfRule type="cellIs" dxfId="16930" priority="21470" operator="greaterThan">
      <formula>0</formula>
    </cfRule>
  </conditionalFormatting>
  <conditionalFormatting sqref="EA36">
    <cfRule type="cellIs" dxfId="16929" priority="21469" operator="greaterThan">
      <formula>0</formula>
    </cfRule>
  </conditionalFormatting>
  <conditionalFormatting sqref="EA36">
    <cfRule type="cellIs" dxfId="16928" priority="21468" operator="greaterThan">
      <formula>0</formula>
    </cfRule>
  </conditionalFormatting>
  <conditionalFormatting sqref="EA143">
    <cfRule type="cellIs" dxfId="16927" priority="21467" operator="greaterThan">
      <formula>0</formula>
    </cfRule>
  </conditionalFormatting>
  <conditionalFormatting sqref="EA152">
    <cfRule type="cellIs" dxfId="16926" priority="21466" operator="greaterThan">
      <formula>0</formula>
    </cfRule>
  </conditionalFormatting>
  <conditionalFormatting sqref="EA160">
    <cfRule type="cellIs" dxfId="16925" priority="21465" operator="greaterThan">
      <formula>0</formula>
    </cfRule>
  </conditionalFormatting>
  <conditionalFormatting sqref="EA152">
    <cfRule type="cellIs" dxfId="16924" priority="21463" operator="greaterThan">
      <formula>0</formula>
    </cfRule>
  </conditionalFormatting>
  <conditionalFormatting sqref="EA152">
    <cfRule type="cellIs" dxfId="16923" priority="21464" operator="greaterThan">
      <formula>0</formula>
    </cfRule>
  </conditionalFormatting>
  <conditionalFormatting sqref="EA143">
    <cfRule type="cellIs" dxfId="16922" priority="21462" operator="greaterThan">
      <formula>0</formula>
    </cfRule>
  </conditionalFormatting>
  <conditionalFormatting sqref="EA143">
    <cfRule type="cellIs" dxfId="16921" priority="21461" operator="greaterThan">
      <formula>0</formula>
    </cfRule>
  </conditionalFormatting>
  <conditionalFormatting sqref="EA160">
    <cfRule type="cellIs" dxfId="16920" priority="21459" operator="greaterThan">
      <formula>0</formula>
    </cfRule>
  </conditionalFormatting>
  <conditionalFormatting sqref="EA160">
    <cfRule type="cellIs" dxfId="16919" priority="21460" operator="greaterThan">
      <formula>0</formula>
    </cfRule>
  </conditionalFormatting>
  <conditionalFormatting sqref="EA152">
    <cfRule type="cellIs" dxfId="16918" priority="21457" operator="greaterThan">
      <formula>0</formula>
    </cfRule>
  </conditionalFormatting>
  <conditionalFormatting sqref="EA152">
    <cfRule type="cellIs" dxfId="16917" priority="21458" operator="greaterThan">
      <formula>0</formula>
    </cfRule>
  </conditionalFormatting>
  <conditionalFormatting sqref="EA143">
    <cfRule type="cellIs" dxfId="16916" priority="21456" operator="greaterThan">
      <formula>0</formula>
    </cfRule>
  </conditionalFormatting>
  <conditionalFormatting sqref="EA143">
    <cfRule type="cellIs" dxfId="16915" priority="21455" operator="greaterThan">
      <formula>0</formula>
    </cfRule>
  </conditionalFormatting>
  <conditionalFormatting sqref="EA160">
    <cfRule type="cellIs" dxfId="16914" priority="21453" operator="greaterThan">
      <formula>0</formula>
    </cfRule>
  </conditionalFormatting>
  <conditionalFormatting sqref="EA160">
    <cfRule type="cellIs" dxfId="16913" priority="21454" operator="greaterThan">
      <formula>0</formula>
    </cfRule>
  </conditionalFormatting>
  <conditionalFormatting sqref="EA27">
    <cfRule type="cellIs" dxfId="16912" priority="21452" operator="greaterThan">
      <formula>0</formula>
    </cfRule>
  </conditionalFormatting>
  <conditionalFormatting sqref="EA27">
    <cfRule type="cellIs" dxfId="16911" priority="21451" operator="greaterThan">
      <formula>0</formula>
    </cfRule>
  </conditionalFormatting>
  <conditionalFormatting sqref="EB197:EB202">
    <cfRule type="cellIs" dxfId="16910" priority="21443" operator="greaterThan">
      <formula>0.5</formula>
    </cfRule>
  </conditionalFormatting>
  <conditionalFormatting sqref="EB203">
    <cfRule type="cellIs" dxfId="16909" priority="21442" operator="greaterThan">
      <formula>0.5</formula>
    </cfRule>
  </conditionalFormatting>
  <conditionalFormatting sqref="EB167">
    <cfRule type="cellIs" dxfId="16908" priority="21441" operator="greaterThan">
      <formula>0</formula>
    </cfRule>
  </conditionalFormatting>
  <conditionalFormatting sqref="EB167">
    <cfRule type="cellIs" dxfId="16907" priority="21440" operator="greaterThan">
      <formula>0</formula>
    </cfRule>
  </conditionalFormatting>
  <conditionalFormatting sqref="EB169">
    <cfRule type="cellIs" dxfId="16906" priority="21439" operator="greaterThan">
      <formula>0</formula>
    </cfRule>
  </conditionalFormatting>
  <conditionalFormatting sqref="EB169">
    <cfRule type="cellIs" dxfId="16905" priority="21438" operator="greaterThan">
      <formula>0</formula>
    </cfRule>
  </conditionalFormatting>
  <conditionalFormatting sqref="EB171">
    <cfRule type="cellIs" dxfId="16904" priority="21437" operator="greaterThan">
      <formula>0</formula>
    </cfRule>
  </conditionalFormatting>
  <conditionalFormatting sqref="EB171">
    <cfRule type="cellIs" dxfId="16903" priority="21436" operator="greaterThan">
      <formula>0</formula>
    </cfRule>
  </conditionalFormatting>
  <conditionalFormatting sqref="EB14">
    <cfRule type="cellIs" dxfId="16902" priority="21408" operator="greaterThan">
      <formula>0</formula>
    </cfRule>
  </conditionalFormatting>
  <conditionalFormatting sqref="EB10">
    <cfRule type="cellIs" dxfId="16901" priority="21435" operator="greaterThan">
      <formula>0</formula>
    </cfRule>
  </conditionalFormatting>
  <conditionalFormatting sqref="EB23">
    <cfRule type="cellIs" dxfId="16900" priority="21434" operator="greaterThan">
      <formula>0</formula>
    </cfRule>
  </conditionalFormatting>
  <conditionalFormatting sqref="EB70">
    <cfRule type="cellIs" dxfId="16899" priority="21432" operator="greaterThan">
      <formula>0</formula>
    </cfRule>
  </conditionalFormatting>
  <conditionalFormatting sqref="EB79">
    <cfRule type="cellIs" dxfId="16898" priority="21431" operator="greaterThan">
      <formula>0</formula>
    </cfRule>
  </conditionalFormatting>
  <conditionalFormatting sqref="EB129">
    <cfRule type="cellIs" dxfId="16897" priority="21425" operator="greaterThan">
      <formula>0</formula>
    </cfRule>
  </conditionalFormatting>
  <conditionalFormatting sqref="EB110">
    <cfRule type="cellIs" dxfId="16896" priority="21427" operator="greaterThan">
      <formula>0</formula>
    </cfRule>
  </conditionalFormatting>
  <conditionalFormatting sqref="EB34">
    <cfRule type="cellIs" dxfId="16895" priority="21433" operator="greaterThan">
      <formula>0</formula>
    </cfRule>
  </conditionalFormatting>
  <conditionalFormatting sqref="EB137">
    <cfRule type="cellIs" dxfId="16894" priority="21424" operator="greaterThan">
      <formula>0</formula>
    </cfRule>
  </conditionalFormatting>
  <conditionalFormatting sqref="EB87">
    <cfRule type="cellIs" dxfId="16893" priority="21430" operator="greaterThan">
      <formula>0</formula>
    </cfRule>
  </conditionalFormatting>
  <conditionalFormatting sqref="EB93">
    <cfRule type="cellIs" dxfId="16892" priority="21429" operator="greaterThan">
      <formula>0</formula>
    </cfRule>
  </conditionalFormatting>
  <conditionalFormatting sqref="EB102">
    <cfRule type="cellIs" dxfId="16891" priority="21428" operator="greaterThan">
      <formula>0</formula>
    </cfRule>
  </conditionalFormatting>
  <conditionalFormatting sqref="EB120">
    <cfRule type="cellIs" dxfId="16890" priority="21426" operator="greaterThan">
      <formula>0</formula>
    </cfRule>
  </conditionalFormatting>
  <conditionalFormatting sqref="EB51">
    <cfRule type="cellIs" dxfId="16889" priority="21423" operator="greaterThan">
      <formula>0</formula>
    </cfRule>
  </conditionalFormatting>
  <conditionalFormatting sqref="EB64">
    <cfRule type="cellIs" dxfId="16888" priority="21421" operator="greaterThan">
      <formula>0</formula>
    </cfRule>
  </conditionalFormatting>
  <conditionalFormatting sqref="EB57">
    <cfRule type="cellIs" dxfId="16887" priority="21422" operator="greaterThan">
      <formula>0</formula>
    </cfRule>
  </conditionalFormatting>
  <conditionalFormatting sqref="EB25 EB27">
    <cfRule type="cellIs" dxfId="16886" priority="21419" operator="greaterThan">
      <formula>0</formula>
    </cfRule>
  </conditionalFormatting>
  <conditionalFormatting sqref="EB12">
    <cfRule type="cellIs" dxfId="16885" priority="21420" operator="greaterThan">
      <formula>0</formula>
    </cfRule>
  </conditionalFormatting>
  <conditionalFormatting sqref="EB44">
    <cfRule type="cellIs" dxfId="16884" priority="21418" operator="greaterThan">
      <formula>0</formula>
    </cfRule>
  </conditionalFormatting>
  <conditionalFormatting sqref="EB48">
    <cfRule type="cellIs" dxfId="16883" priority="21417" operator="greaterThan">
      <formula>0</formula>
    </cfRule>
  </conditionalFormatting>
  <conditionalFormatting sqref="EB40">
    <cfRule type="cellIs" dxfId="16882" priority="21416" operator="greaterThan">
      <formula>0</formula>
    </cfRule>
  </conditionalFormatting>
  <conditionalFormatting sqref="EB38">
    <cfRule type="cellIs" dxfId="16881" priority="21415" operator="greaterThan">
      <formula>0</formula>
    </cfRule>
  </conditionalFormatting>
  <conditionalFormatting sqref="EB16">
    <cfRule type="cellIs" dxfId="16880" priority="21407" operator="greaterThan">
      <formula>0</formula>
    </cfRule>
  </conditionalFormatting>
  <conditionalFormatting sqref="EB113">
    <cfRule type="cellIs" dxfId="16879" priority="21414" operator="greaterThan">
      <formula>0</formula>
    </cfRule>
  </conditionalFormatting>
  <conditionalFormatting sqref="EB112">
    <cfRule type="cellIs" dxfId="16878" priority="21413" operator="greaterThan">
      <formula>0</formula>
    </cfRule>
  </conditionalFormatting>
  <conditionalFormatting sqref="EB112">
    <cfRule type="cellIs" dxfId="16877" priority="21412" operator="lessThan">
      <formula>0</formula>
    </cfRule>
  </conditionalFormatting>
  <conditionalFormatting sqref="EB116">
    <cfRule type="cellIs" dxfId="16876" priority="21411" operator="greaterThan">
      <formula>0</formula>
    </cfRule>
  </conditionalFormatting>
  <conditionalFormatting sqref="EB115">
    <cfRule type="cellIs" dxfId="16875" priority="21410" operator="greaterThan">
      <formula>0</formula>
    </cfRule>
  </conditionalFormatting>
  <conditionalFormatting sqref="EB115">
    <cfRule type="cellIs" dxfId="16874" priority="21409" operator="lessThan">
      <formula>0</formula>
    </cfRule>
  </conditionalFormatting>
  <conditionalFormatting sqref="EB46">
    <cfRule type="cellIs" dxfId="16873" priority="21404" operator="greaterThan">
      <formula>0</formula>
    </cfRule>
  </conditionalFormatting>
  <conditionalFormatting sqref="EB42">
    <cfRule type="cellIs" dxfId="16872" priority="21405" operator="greaterThan">
      <formula>0</formula>
    </cfRule>
  </conditionalFormatting>
  <conditionalFormatting sqref="EB18 EB21">
    <cfRule type="cellIs" dxfId="16871" priority="21406" operator="greaterThan">
      <formula>0</formula>
    </cfRule>
  </conditionalFormatting>
  <conditionalFormatting sqref="EB36">
    <cfRule type="cellIs" dxfId="16870" priority="21403" operator="greaterThan">
      <formula>0</formula>
    </cfRule>
  </conditionalFormatting>
  <conditionalFormatting sqref="EB79">
    <cfRule type="cellIs" dxfId="16869" priority="21395" operator="greaterThan">
      <formula>0</formula>
    </cfRule>
  </conditionalFormatting>
  <conditionalFormatting sqref="EB10">
    <cfRule type="cellIs" dxfId="16868" priority="21402" operator="greaterThan">
      <formula>0</formula>
    </cfRule>
  </conditionalFormatting>
  <conditionalFormatting sqref="EB23">
    <cfRule type="cellIs" dxfId="16867" priority="21401" operator="greaterThan">
      <formula>0</formula>
    </cfRule>
  </conditionalFormatting>
  <conditionalFormatting sqref="EB10">
    <cfRule type="cellIs" dxfId="16866" priority="21400" operator="greaterThan">
      <formula>0</formula>
    </cfRule>
  </conditionalFormatting>
  <conditionalFormatting sqref="EB23">
    <cfRule type="cellIs" dxfId="16865" priority="21399" operator="greaterThan">
      <formula>0</formula>
    </cfRule>
  </conditionalFormatting>
  <conditionalFormatting sqref="EB129">
    <cfRule type="cellIs" dxfId="16864" priority="21385" operator="greaterThan">
      <formula>0</formula>
    </cfRule>
  </conditionalFormatting>
  <conditionalFormatting sqref="EB110">
    <cfRule type="cellIs" dxfId="16863" priority="21389" operator="greaterThan">
      <formula>0</formula>
    </cfRule>
  </conditionalFormatting>
  <conditionalFormatting sqref="EB79">
    <cfRule type="cellIs" dxfId="16862" priority="21396" operator="greaterThan">
      <formula>0</formula>
    </cfRule>
  </conditionalFormatting>
  <conditionalFormatting sqref="EB34">
    <cfRule type="cellIs" dxfId="16861" priority="21398" operator="greaterThan">
      <formula>0</formula>
    </cfRule>
  </conditionalFormatting>
  <conditionalFormatting sqref="EB120">
    <cfRule type="cellIs" dxfId="16860" priority="21388" operator="greaterThan">
      <formula>0</formula>
    </cfRule>
  </conditionalFormatting>
  <conditionalFormatting sqref="EB137">
    <cfRule type="cellIs" dxfId="16859" priority="21384" operator="greaterThan">
      <formula>0</formula>
    </cfRule>
  </conditionalFormatting>
  <conditionalFormatting sqref="EB34">
    <cfRule type="cellIs" dxfId="16858" priority="21397" operator="greaterThan">
      <formula>0</formula>
    </cfRule>
  </conditionalFormatting>
  <conditionalFormatting sqref="EB137">
    <cfRule type="cellIs" dxfId="16857" priority="21383" operator="greaterThan">
      <formula>0</formula>
    </cfRule>
  </conditionalFormatting>
  <conditionalFormatting sqref="EB110">
    <cfRule type="cellIs" dxfId="16856" priority="21390" operator="greaterThan">
      <formula>0</formula>
    </cfRule>
  </conditionalFormatting>
  <conditionalFormatting sqref="EB51">
    <cfRule type="cellIs" dxfId="16855" priority="21382" operator="greaterThan">
      <formula>0</formula>
    </cfRule>
  </conditionalFormatting>
  <conditionalFormatting sqref="EB51">
    <cfRule type="cellIs" dxfId="16854" priority="21381" operator="greaterThan">
      <formula>0</formula>
    </cfRule>
  </conditionalFormatting>
  <conditionalFormatting sqref="EB93">
    <cfRule type="cellIs" dxfId="16853" priority="21394" operator="greaterThan">
      <formula>0</formula>
    </cfRule>
  </conditionalFormatting>
  <conditionalFormatting sqref="EB102">
    <cfRule type="cellIs" dxfId="16852" priority="21393" operator="greaterThan">
      <formula>0</formula>
    </cfRule>
  </conditionalFormatting>
  <conditionalFormatting sqref="EB93">
    <cfRule type="cellIs" dxfId="16851" priority="21392" operator="greaterThan">
      <formula>0</formula>
    </cfRule>
  </conditionalFormatting>
  <conditionalFormatting sqref="EB102">
    <cfRule type="cellIs" dxfId="16850" priority="21391" operator="greaterThan">
      <formula>0</formula>
    </cfRule>
  </conditionalFormatting>
  <conditionalFormatting sqref="EB129">
    <cfRule type="cellIs" dxfId="16849" priority="21387" operator="greaterThan">
      <formula>0</formula>
    </cfRule>
  </conditionalFormatting>
  <conditionalFormatting sqref="EB120">
    <cfRule type="cellIs" dxfId="16848" priority="21386" operator="greaterThan">
      <formula>0</formula>
    </cfRule>
  </conditionalFormatting>
  <conditionalFormatting sqref="EB48">
    <cfRule type="cellIs" dxfId="16847" priority="21369" operator="greaterThan">
      <formula>0</formula>
    </cfRule>
  </conditionalFormatting>
  <conditionalFormatting sqref="EB40">
    <cfRule type="cellIs" dxfId="16846" priority="21368" operator="greaterThan">
      <formula>0</formula>
    </cfRule>
  </conditionalFormatting>
  <conditionalFormatting sqref="EB64">
    <cfRule type="cellIs" dxfId="16845" priority="21378" operator="greaterThan">
      <formula>0</formula>
    </cfRule>
  </conditionalFormatting>
  <conditionalFormatting sqref="EB64">
    <cfRule type="cellIs" dxfId="16844" priority="21377" operator="greaterThan">
      <formula>0</formula>
    </cfRule>
  </conditionalFormatting>
  <conditionalFormatting sqref="EB57">
    <cfRule type="cellIs" dxfId="16843" priority="21380" operator="greaterThan">
      <formula>0</formula>
    </cfRule>
  </conditionalFormatting>
  <conditionalFormatting sqref="EB57">
    <cfRule type="cellIs" dxfId="16842" priority="21379" operator="greaterThan">
      <formula>0</formula>
    </cfRule>
  </conditionalFormatting>
  <conditionalFormatting sqref="EB70">
    <cfRule type="cellIs" dxfId="16841" priority="21364" operator="greaterThan">
      <formula>0</formula>
    </cfRule>
  </conditionalFormatting>
  <conditionalFormatting sqref="EB70">
    <cfRule type="cellIs" dxfId="16840" priority="21363" operator="greaterThan">
      <formula>0</formula>
    </cfRule>
  </conditionalFormatting>
  <conditionalFormatting sqref="EB12">
    <cfRule type="cellIs" dxfId="16839" priority="21376" operator="greaterThan">
      <formula>0</formula>
    </cfRule>
  </conditionalFormatting>
  <conditionalFormatting sqref="EB12">
    <cfRule type="cellIs" dxfId="16838" priority="21375" operator="greaterThan">
      <formula>0</formula>
    </cfRule>
  </conditionalFormatting>
  <conditionalFormatting sqref="EB25 EB27">
    <cfRule type="cellIs" dxfId="16837" priority="21374" operator="greaterThan">
      <formula>0</formula>
    </cfRule>
  </conditionalFormatting>
  <conditionalFormatting sqref="EB25 EB27">
    <cfRule type="cellIs" dxfId="16836" priority="21373" operator="greaterThan">
      <formula>0</formula>
    </cfRule>
  </conditionalFormatting>
  <conditionalFormatting sqref="EB44">
    <cfRule type="cellIs" dxfId="16835" priority="21372" operator="greaterThan">
      <formula>0</formula>
    </cfRule>
  </conditionalFormatting>
  <conditionalFormatting sqref="EB44">
    <cfRule type="cellIs" dxfId="16834" priority="21371" operator="greaterThan">
      <formula>0</formula>
    </cfRule>
  </conditionalFormatting>
  <conditionalFormatting sqref="EB48">
    <cfRule type="cellIs" dxfId="16833" priority="21370" operator="greaterThan">
      <formula>0</formula>
    </cfRule>
  </conditionalFormatting>
  <conditionalFormatting sqref="EB40">
    <cfRule type="cellIs" dxfId="16832" priority="21367" operator="greaterThan">
      <formula>0</formula>
    </cfRule>
  </conditionalFormatting>
  <conditionalFormatting sqref="EB38">
    <cfRule type="cellIs" dxfId="16831" priority="21366" operator="greaterThan">
      <formula>0</formula>
    </cfRule>
  </conditionalFormatting>
  <conditionalFormatting sqref="EB38">
    <cfRule type="cellIs" dxfId="16830" priority="21365" operator="greaterThan">
      <formula>0</formula>
    </cfRule>
  </conditionalFormatting>
  <conditionalFormatting sqref="EB87">
    <cfRule type="cellIs" dxfId="16829" priority="21361" operator="greaterThan">
      <formula>0</formula>
    </cfRule>
  </conditionalFormatting>
  <conditionalFormatting sqref="EB87">
    <cfRule type="cellIs" dxfId="16828" priority="21362" operator="greaterThan">
      <formula>0</formula>
    </cfRule>
  </conditionalFormatting>
  <conditionalFormatting sqref="EB116">
    <cfRule type="cellIs" dxfId="16827" priority="21354" operator="greaterThan">
      <formula>0</formula>
    </cfRule>
  </conditionalFormatting>
  <conditionalFormatting sqref="EB115">
    <cfRule type="cellIs" dxfId="16826" priority="21353" operator="greaterThan">
      <formula>0</formula>
    </cfRule>
  </conditionalFormatting>
  <conditionalFormatting sqref="EB113">
    <cfRule type="cellIs" dxfId="16825" priority="21360" operator="greaterThan">
      <formula>0</formula>
    </cfRule>
  </conditionalFormatting>
  <conditionalFormatting sqref="EB113">
    <cfRule type="cellIs" dxfId="16824" priority="21359" operator="greaterThan">
      <formula>0</formula>
    </cfRule>
  </conditionalFormatting>
  <conditionalFormatting sqref="EB112">
    <cfRule type="cellIs" dxfId="16823" priority="21358" operator="greaterThan">
      <formula>0</formula>
    </cfRule>
  </conditionalFormatting>
  <conditionalFormatting sqref="EB112">
    <cfRule type="cellIs" dxfId="16822" priority="21357" operator="greaterThan">
      <formula>0</formula>
    </cfRule>
  </conditionalFormatting>
  <conditionalFormatting sqref="EB112">
    <cfRule type="cellIs" dxfId="16821" priority="21356" operator="lessThan">
      <formula>0</formula>
    </cfRule>
  </conditionalFormatting>
  <conditionalFormatting sqref="EB116">
    <cfRule type="cellIs" dxfId="16820" priority="21355" operator="greaterThan">
      <formula>0</formula>
    </cfRule>
  </conditionalFormatting>
  <conditionalFormatting sqref="EB14">
    <cfRule type="cellIs" dxfId="16819" priority="21350" operator="greaterThan">
      <formula>0</formula>
    </cfRule>
  </conditionalFormatting>
  <conditionalFormatting sqref="EB115">
    <cfRule type="cellIs" dxfId="16818" priority="21352" operator="greaterThan">
      <formula>0</formula>
    </cfRule>
  </conditionalFormatting>
  <conditionalFormatting sqref="EB115">
    <cfRule type="cellIs" dxfId="16817" priority="21351" operator="lessThan">
      <formula>0</formula>
    </cfRule>
  </conditionalFormatting>
  <conditionalFormatting sqref="EB14">
    <cfRule type="cellIs" dxfId="16816" priority="21349" operator="greaterThan">
      <formula>0</formula>
    </cfRule>
  </conditionalFormatting>
  <conditionalFormatting sqref="EB16">
    <cfRule type="cellIs" dxfId="16815" priority="21348" operator="greaterThan">
      <formula>0</formula>
    </cfRule>
  </conditionalFormatting>
  <conditionalFormatting sqref="EB16">
    <cfRule type="cellIs" dxfId="16814" priority="21347" operator="greaterThan">
      <formula>0</formula>
    </cfRule>
  </conditionalFormatting>
  <conditionalFormatting sqref="EB42">
    <cfRule type="cellIs" dxfId="16813" priority="21344" operator="greaterThan">
      <formula>0</formula>
    </cfRule>
  </conditionalFormatting>
  <conditionalFormatting sqref="EB42">
    <cfRule type="cellIs" dxfId="16812" priority="21343" operator="greaterThan">
      <formula>0</formula>
    </cfRule>
  </conditionalFormatting>
  <conditionalFormatting sqref="EB18 EB21">
    <cfRule type="cellIs" dxfId="16811" priority="21346" operator="greaterThan">
      <formula>0</formula>
    </cfRule>
  </conditionalFormatting>
  <conditionalFormatting sqref="EB18 EB21">
    <cfRule type="cellIs" dxfId="16810" priority="21345" operator="greaterThan">
      <formula>0</formula>
    </cfRule>
  </conditionalFormatting>
  <conditionalFormatting sqref="EB46">
    <cfRule type="cellIs" dxfId="16809" priority="21342" operator="greaterThan">
      <formula>0</formula>
    </cfRule>
  </conditionalFormatting>
  <conditionalFormatting sqref="EB46">
    <cfRule type="cellIs" dxfId="16808" priority="21341" operator="greaterThan">
      <formula>0</formula>
    </cfRule>
  </conditionalFormatting>
  <conditionalFormatting sqref="EB79">
    <cfRule type="cellIs" dxfId="16807" priority="21333" operator="greaterThan">
      <formula>0</formula>
    </cfRule>
  </conditionalFormatting>
  <conditionalFormatting sqref="EB10">
    <cfRule type="cellIs" dxfId="16806" priority="21340" operator="greaterThan">
      <formula>0</formula>
    </cfRule>
  </conditionalFormatting>
  <conditionalFormatting sqref="EB23">
    <cfRule type="cellIs" dxfId="16805" priority="21339" operator="greaterThan">
      <formula>0</formula>
    </cfRule>
  </conditionalFormatting>
  <conditionalFormatting sqref="EB10">
    <cfRule type="cellIs" dxfId="16804" priority="21338" operator="greaterThan">
      <formula>0</formula>
    </cfRule>
  </conditionalFormatting>
  <conditionalFormatting sqref="EB23">
    <cfRule type="cellIs" dxfId="16803" priority="21337" operator="greaterThan">
      <formula>0</formula>
    </cfRule>
  </conditionalFormatting>
  <conditionalFormatting sqref="EB129">
    <cfRule type="cellIs" dxfId="16802" priority="21323" operator="greaterThan">
      <formula>0</formula>
    </cfRule>
  </conditionalFormatting>
  <conditionalFormatting sqref="EB110">
    <cfRule type="cellIs" dxfId="16801" priority="21327" operator="greaterThan">
      <formula>0</formula>
    </cfRule>
  </conditionalFormatting>
  <conditionalFormatting sqref="EB79">
    <cfRule type="cellIs" dxfId="16800" priority="21334" operator="greaterThan">
      <formula>0</formula>
    </cfRule>
  </conditionalFormatting>
  <conditionalFormatting sqref="EB34">
    <cfRule type="cellIs" dxfId="16799" priority="21336" operator="greaterThan">
      <formula>0</formula>
    </cfRule>
  </conditionalFormatting>
  <conditionalFormatting sqref="EB120">
    <cfRule type="cellIs" dxfId="16798" priority="21326" operator="greaterThan">
      <formula>0</formula>
    </cfRule>
  </conditionalFormatting>
  <conditionalFormatting sqref="EB137">
    <cfRule type="cellIs" dxfId="16797" priority="21322" operator="greaterThan">
      <formula>0</formula>
    </cfRule>
  </conditionalFormatting>
  <conditionalFormatting sqref="EB34">
    <cfRule type="cellIs" dxfId="16796" priority="21335" operator="greaterThan">
      <formula>0</formula>
    </cfRule>
  </conditionalFormatting>
  <conditionalFormatting sqref="EB137">
    <cfRule type="cellIs" dxfId="16795" priority="21321" operator="greaterThan">
      <formula>0</formula>
    </cfRule>
  </conditionalFormatting>
  <conditionalFormatting sqref="EB110">
    <cfRule type="cellIs" dxfId="16794" priority="21328" operator="greaterThan">
      <formula>0</formula>
    </cfRule>
  </conditionalFormatting>
  <conditionalFormatting sqref="EB51">
    <cfRule type="cellIs" dxfId="16793" priority="21320" operator="greaterThan">
      <formula>0</formula>
    </cfRule>
  </conditionalFormatting>
  <conditionalFormatting sqref="EB51">
    <cfRule type="cellIs" dxfId="16792" priority="21319" operator="greaterThan">
      <formula>0</formula>
    </cfRule>
  </conditionalFormatting>
  <conditionalFormatting sqref="EB93">
    <cfRule type="cellIs" dxfId="16791" priority="21332" operator="greaterThan">
      <formula>0</formula>
    </cfRule>
  </conditionalFormatting>
  <conditionalFormatting sqref="EB102">
    <cfRule type="cellIs" dxfId="16790" priority="21331" operator="greaterThan">
      <formula>0</formula>
    </cfRule>
  </conditionalFormatting>
  <conditionalFormatting sqref="EB93">
    <cfRule type="cellIs" dxfId="16789" priority="21330" operator="greaterThan">
      <formula>0</formula>
    </cfRule>
  </conditionalFormatting>
  <conditionalFormatting sqref="EB102">
    <cfRule type="cellIs" dxfId="16788" priority="21329" operator="greaterThan">
      <formula>0</formula>
    </cfRule>
  </conditionalFormatting>
  <conditionalFormatting sqref="EB129">
    <cfRule type="cellIs" dxfId="16787" priority="21325" operator="greaterThan">
      <formula>0</formula>
    </cfRule>
  </conditionalFormatting>
  <conditionalFormatting sqref="EB120">
    <cfRule type="cellIs" dxfId="16786" priority="21324" operator="greaterThan">
      <formula>0</formula>
    </cfRule>
  </conditionalFormatting>
  <conditionalFormatting sqref="EB48">
    <cfRule type="cellIs" dxfId="16785" priority="21307" operator="greaterThan">
      <formula>0</formula>
    </cfRule>
  </conditionalFormatting>
  <conditionalFormatting sqref="EB40">
    <cfRule type="cellIs" dxfId="16784" priority="21306" operator="greaterThan">
      <formula>0</formula>
    </cfRule>
  </conditionalFormatting>
  <conditionalFormatting sqref="EB64">
    <cfRule type="cellIs" dxfId="16783" priority="21316" operator="greaterThan">
      <formula>0</formula>
    </cfRule>
  </conditionalFormatting>
  <conditionalFormatting sqref="EB64">
    <cfRule type="cellIs" dxfId="16782" priority="21315" operator="greaterThan">
      <formula>0</formula>
    </cfRule>
  </conditionalFormatting>
  <conditionalFormatting sqref="EB57">
    <cfRule type="cellIs" dxfId="16781" priority="21318" operator="greaterThan">
      <formula>0</formula>
    </cfRule>
  </conditionalFormatting>
  <conditionalFormatting sqref="EB57">
    <cfRule type="cellIs" dxfId="16780" priority="21317" operator="greaterThan">
      <formula>0</formula>
    </cfRule>
  </conditionalFormatting>
  <conditionalFormatting sqref="EB70">
    <cfRule type="cellIs" dxfId="16779" priority="21302" operator="greaterThan">
      <formula>0</formula>
    </cfRule>
  </conditionalFormatting>
  <conditionalFormatting sqref="EB70">
    <cfRule type="cellIs" dxfId="16778" priority="21301" operator="greaterThan">
      <formula>0</formula>
    </cfRule>
  </conditionalFormatting>
  <conditionalFormatting sqref="EB12">
    <cfRule type="cellIs" dxfId="16777" priority="21314" operator="greaterThan">
      <formula>0</formula>
    </cfRule>
  </conditionalFormatting>
  <conditionalFormatting sqref="EB12">
    <cfRule type="cellIs" dxfId="16776" priority="21313" operator="greaterThan">
      <formula>0</formula>
    </cfRule>
  </conditionalFormatting>
  <conditionalFormatting sqref="EB25 EB27">
    <cfRule type="cellIs" dxfId="16775" priority="21312" operator="greaterThan">
      <formula>0</formula>
    </cfRule>
  </conditionalFormatting>
  <conditionalFormatting sqref="EB25 EB27">
    <cfRule type="cellIs" dxfId="16774" priority="21311" operator="greaterThan">
      <formula>0</formula>
    </cfRule>
  </conditionalFormatting>
  <conditionalFormatting sqref="EB44">
    <cfRule type="cellIs" dxfId="16773" priority="21310" operator="greaterThan">
      <formula>0</formula>
    </cfRule>
  </conditionalFormatting>
  <conditionalFormatting sqref="EB44">
    <cfRule type="cellIs" dxfId="16772" priority="21309" operator="greaterThan">
      <formula>0</formula>
    </cfRule>
  </conditionalFormatting>
  <conditionalFormatting sqref="EB48">
    <cfRule type="cellIs" dxfId="16771" priority="21308" operator="greaterThan">
      <formula>0</formula>
    </cfRule>
  </conditionalFormatting>
  <conditionalFormatting sqref="EB40">
    <cfRule type="cellIs" dxfId="16770" priority="21305" operator="greaterThan">
      <formula>0</formula>
    </cfRule>
  </conditionalFormatting>
  <conditionalFormatting sqref="EB38">
    <cfRule type="cellIs" dxfId="16769" priority="21304" operator="greaterThan">
      <formula>0</formula>
    </cfRule>
  </conditionalFormatting>
  <conditionalFormatting sqref="EB38">
    <cfRule type="cellIs" dxfId="16768" priority="21303" operator="greaterThan">
      <formula>0</formula>
    </cfRule>
  </conditionalFormatting>
  <conditionalFormatting sqref="EB87">
    <cfRule type="cellIs" dxfId="16767" priority="21299" operator="greaterThan">
      <formula>0</formula>
    </cfRule>
  </conditionalFormatting>
  <conditionalFormatting sqref="EB87">
    <cfRule type="cellIs" dxfId="16766" priority="21300" operator="greaterThan">
      <formula>0</formula>
    </cfRule>
  </conditionalFormatting>
  <conditionalFormatting sqref="EB116">
    <cfRule type="cellIs" dxfId="16765" priority="21292" operator="greaterThan">
      <formula>0</formula>
    </cfRule>
  </conditionalFormatting>
  <conditionalFormatting sqref="EB115">
    <cfRule type="cellIs" dxfId="16764" priority="21291" operator="greaterThan">
      <formula>0</formula>
    </cfRule>
  </conditionalFormatting>
  <conditionalFormatting sqref="EB113">
    <cfRule type="cellIs" dxfId="16763" priority="21298" operator="greaterThan">
      <formula>0</formula>
    </cfRule>
  </conditionalFormatting>
  <conditionalFormatting sqref="EB113">
    <cfRule type="cellIs" dxfId="16762" priority="21297" operator="greaterThan">
      <formula>0</formula>
    </cfRule>
  </conditionalFormatting>
  <conditionalFormatting sqref="EB112">
    <cfRule type="cellIs" dxfId="16761" priority="21296" operator="greaterThan">
      <formula>0</formula>
    </cfRule>
  </conditionalFormatting>
  <conditionalFormatting sqref="EB112">
    <cfRule type="cellIs" dxfId="16760" priority="21295" operator="greaterThan">
      <formula>0</formula>
    </cfRule>
  </conditionalFormatting>
  <conditionalFormatting sqref="EB112">
    <cfRule type="cellIs" dxfId="16759" priority="21294" operator="lessThan">
      <formula>0</formula>
    </cfRule>
  </conditionalFormatting>
  <conditionalFormatting sqref="EB116">
    <cfRule type="cellIs" dxfId="16758" priority="21293" operator="greaterThan">
      <formula>0</formula>
    </cfRule>
  </conditionalFormatting>
  <conditionalFormatting sqref="EB14">
    <cfRule type="cellIs" dxfId="16757" priority="21288" operator="greaterThan">
      <formula>0</formula>
    </cfRule>
  </conditionalFormatting>
  <conditionalFormatting sqref="EB115">
    <cfRule type="cellIs" dxfId="16756" priority="21290" operator="greaterThan">
      <formula>0</formula>
    </cfRule>
  </conditionalFormatting>
  <conditionalFormatting sqref="EB115">
    <cfRule type="cellIs" dxfId="16755" priority="21289" operator="lessThan">
      <formula>0</formula>
    </cfRule>
  </conditionalFormatting>
  <conditionalFormatting sqref="EB14">
    <cfRule type="cellIs" dxfId="16754" priority="21287" operator="greaterThan">
      <formula>0</formula>
    </cfRule>
  </conditionalFormatting>
  <conditionalFormatting sqref="EB16">
    <cfRule type="cellIs" dxfId="16753" priority="21286" operator="greaterThan">
      <formula>0</formula>
    </cfRule>
  </conditionalFormatting>
  <conditionalFormatting sqref="EB16">
    <cfRule type="cellIs" dxfId="16752" priority="21285" operator="greaterThan">
      <formula>0</formula>
    </cfRule>
  </conditionalFormatting>
  <conditionalFormatting sqref="EB42">
    <cfRule type="cellIs" dxfId="16751" priority="21282" operator="greaterThan">
      <formula>0</formula>
    </cfRule>
  </conditionalFormatting>
  <conditionalFormatting sqref="EB42">
    <cfRule type="cellIs" dxfId="16750" priority="21281" operator="greaterThan">
      <formula>0</formula>
    </cfRule>
  </conditionalFormatting>
  <conditionalFormatting sqref="EB18 EB21">
    <cfRule type="cellIs" dxfId="16749" priority="21284" operator="greaterThan">
      <formula>0</formula>
    </cfRule>
  </conditionalFormatting>
  <conditionalFormatting sqref="EB18 EB21">
    <cfRule type="cellIs" dxfId="16748" priority="21283" operator="greaterThan">
      <formula>0</formula>
    </cfRule>
  </conditionalFormatting>
  <conditionalFormatting sqref="EB46">
    <cfRule type="cellIs" dxfId="16747" priority="21280" operator="greaterThan">
      <formula>0</formula>
    </cfRule>
  </conditionalFormatting>
  <conditionalFormatting sqref="EB46">
    <cfRule type="cellIs" dxfId="16746" priority="21279" operator="greaterThan">
      <formula>0</formula>
    </cfRule>
  </conditionalFormatting>
  <conditionalFormatting sqref="EB36">
    <cfRule type="cellIs" dxfId="16745" priority="21278" operator="greaterThan">
      <formula>0</formula>
    </cfRule>
  </conditionalFormatting>
  <conditionalFormatting sqref="EB36">
    <cfRule type="cellIs" dxfId="16744" priority="21277" operator="greaterThan">
      <formula>0</formula>
    </cfRule>
  </conditionalFormatting>
  <conditionalFormatting sqref="EB36">
    <cfRule type="cellIs" dxfId="16743" priority="21276" operator="greaterThan">
      <formula>0</formula>
    </cfRule>
  </conditionalFormatting>
  <conditionalFormatting sqref="EB36">
    <cfRule type="cellIs" dxfId="16742" priority="21275" operator="greaterThan">
      <formula>0</formula>
    </cfRule>
  </conditionalFormatting>
  <conditionalFormatting sqref="EB143">
    <cfRule type="cellIs" dxfId="16741" priority="21274" operator="greaterThan">
      <formula>0</formula>
    </cfRule>
  </conditionalFormatting>
  <conditionalFormatting sqref="EB152">
    <cfRule type="cellIs" dxfId="16740" priority="21273" operator="greaterThan">
      <formula>0</formula>
    </cfRule>
  </conditionalFormatting>
  <conditionalFormatting sqref="EB160">
    <cfRule type="cellIs" dxfId="16739" priority="21272" operator="greaterThan">
      <formula>0</formula>
    </cfRule>
  </conditionalFormatting>
  <conditionalFormatting sqref="EB152">
    <cfRule type="cellIs" dxfId="16738" priority="21270" operator="greaterThan">
      <formula>0</formula>
    </cfRule>
  </conditionalFormatting>
  <conditionalFormatting sqref="EB152">
    <cfRule type="cellIs" dxfId="16737" priority="21271" operator="greaterThan">
      <formula>0</formula>
    </cfRule>
  </conditionalFormatting>
  <conditionalFormatting sqref="EB143">
    <cfRule type="cellIs" dxfId="16736" priority="21269" operator="greaterThan">
      <formula>0</formula>
    </cfRule>
  </conditionalFormatting>
  <conditionalFormatting sqref="EB143">
    <cfRule type="cellIs" dxfId="16735" priority="21268" operator="greaterThan">
      <formula>0</formula>
    </cfRule>
  </conditionalFormatting>
  <conditionalFormatting sqref="EB160">
    <cfRule type="cellIs" dxfId="16734" priority="21266" operator="greaterThan">
      <formula>0</formula>
    </cfRule>
  </conditionalFormatting>
  <conditionalFormatting sqref="EB160">
    <cfRule type="cellIs" dxfId="16733" priority="21267" operator="greaterThan">
      <formula>0</formula>
    </cfRule>
  </conditionalFormatting>
  <conditionalFormatting sqref="EB152">
    <cfRule type="cellIs" dxfId="16732" priority="21264" operator="greaterThan">
      <formula>0</formula>
    </cfRule>
  </conditionalFormatting>
  <conditionalFormatting sqref="EB152">
    <cfRule type="cellIs" dxfId="16731" priority="21265" operator="greaterThan">
      <formula>0</formula>
    </cfRule>
  </conditionalFormatting>
  <conditionalFormatting sqref="EB143">
    <cfRule type="cellIs" dxfId="16730" priority="21263" operator="greaterThan">
      <formula>0</formula>
    </cfRule>
  </conditionalFormatting>
  <conditionalFormatting sqref="EB143">
    <cfRule type="cellIs" dxfId="16729" priority="21262" operator="greaterThan">
      <formula>0</formula>
    </cfRule>
  </conditionalFormatting>
  <conditionalFormatting sqref="EB160">
    <cfRule type="cellIs" dxfId="16728" priority="21260" operator="greaterThan">
      <formula>0</formula>
    </cfRule>
  </conditionalFormatting>
  <conditionalFormatting sqref="EB160">
    <cfRule type="cellIs" dxfId="16727" priority="21261" operator="greaterThan">
      <formula>0</formula>
    </cfRule>
  </conditionalFormatting>
  <conditionalFormatting sqref="EB27">
    <cfRule type="cellIs" dxfId="16726" priority="21259" operator="greaterThan">
      <formula>0</formula>
    </cfRule>
  </conditionalFormatting>
  <conditionalFormatting sqref="EB27">
    <cfRule type="cellIs" dxfId="16725" priority="21258" operator="greaterThan">
      <formula>0</formula>
    </cfRule>
  </conditionalFormatting>
  <conditionalFormatting sqref="EC197:EE202">
    <cfRule type="cellIs" dxfId="16724" priority="21257" operator="greaterThan">
      <formula>0.5</formula>
    </cfRule>
  </conditionalFormatting>
  <conditionalFormatting sqref="EC203:EE203">
    <cfRule type="cellIs" dxfId="16723" priority="21256" operator="greaterThan">
      <formula>0.5</formula>
    </cfRule>
  </conditionalFormatting>
  <conditionalFormatting sqref="EC167:EE167">
    <cfRule type="cellIs" dxfId="16722" priority="21255" operator="greaterThan">
      <formula>0</formula>
    </cfRule>
  </conditionalFormatting>
  <conditionalFormatting sqref="EC167:EE167">
    <cfRule type="cellIs" dxfId="16721" priority="21254" operator="greaterThan">
      <formula>0</formula>
    </cfRule>
  </conditionalFormatting>
  <conditionalFormatting sqref="EC169:EE169">
    <cfRule type="cellIs" dxfId="16720" priority="21253" operator="greaterThan">
      <formula>0</formula>
    </cfRule>
  </conditionalFormatting>
  <conditionalFormatting sqref="EC169:EE169">
    <cfRule type="cellIs" dxfId="16719" priority="21252" operator="greaterThan">
      <formula>0</formula>
    </cfRule>
  </conditionalFormatting>
  <conditionalFormatting sqref="EC171:EE171">
    <cfRule type="cellIs" dxfId="16718" priority="21251" operator="greaterThan">
      <formula>0</formula>
    </cfRule>
  </conditionalFormatting>
  <conditionalFormatting sqref="EC171:EE171">
    <cfRule type="cellIs" dxfId="16717" priority="21250" operator="greaterThan">
      <formula>0</formula>
    </cfRule>
  </conditionalFormatting>
  <conditionalFormatting sqref="EC14:EE14">
    <cfRule type="cellIs" dxfId="16716" priority="21222" operator="greaterThan">
      <formula>0</formula>
    </cfRule>
  </conditionalFormatting>
  <conditionalFormatting sqref="EC10:EE10">
    <cfRule type="cellIs" dxfId="16715" priority="21249" operator="greaterThan">
      <formula>0</formula>
    </cfRule>
  </conditionalFormatting>
  <conditionalFormatting sqref="EC23:EE23">
    <cfRule type="cellIs" dxfId="16714" priority="21248" operator="greaterThan">
      <formula>0</formula>
    </cfRule>
  </conditionalFormatting>
  <conditionalFormatting sqref="EC70:EE70">
    <cfRule type="cellIs" dxfId="16713" priority="21246" operator="greaterThan">
      <formula>0</formula>
    </cfRule>
  </conditionalFormatting>
  <conditionalFormatting sqref="EC79:EE79">
    <cfRule type="cellIs" dxfId="16712" priority="21245" operator="greaterThan">
      <formula>0</formula>
    </cfRule>
  </conditionalFormatting>
  <conditionalFormatting sqref="EC129:EE129">
    <cfRule type="cellIs" dxfId="16711" priority="21239" operator="greaterThan">
      <formula>0</formula>
    </cfRule>
  </conditionalFormatting>
  <conditionalFormatting sqref="EC110:EE110">
    <cfRule type="cellIs" dxfId="16710" priority="21241" operator="greaterThan">
      <formula>0</formula>
    </cfRule>
  </conditionalFormatting>
  <conditionalFormatting sqref="EC34:EE34">
    <cfRule type="cellIs" dxfId="16709" priority="21247" operator="greaterThan">
      <formula>0</formula>
    </cfRule>
  </conditionalFormatting>
  <conditionalFormatting sqref="EC137:EE137">
    <cfRule type="cellIs" dxfId="16708" priority="21238" operator="greaterThan">
      <formula>0</formula>
    </cfRule>
  </conditionalFormatting>
  <conditionalFormatting sqref="EC87:EE87">
    <cfRule type="cellIs" dxfId="16707" priority="21244" operator="greaterThan">
      <formula>0</formula>
    </cfRule>
  </conditionalFormatting>
  <conditionalFormatting sqref="EC93:EE93">
    <cfRule type="cellIs" dxfId="16706" priority="21243" operator="greaterThan">
      <formula>0</formula>
    </cfRule>
  </conditionalFormatting>
  <conditionalFormatting sqref="EC102:EE102">
    <cfRule type="cellIs" dxfId="16705" priority="21242" operator="greaterThan">
      <formula>0</formula>
    </cfRule>
  </conditionalFormatting>
  <conditionalFormatting sqref="EC120:EE120">
    <cfRule type="cellIs" dxfId="16704" priority="21240" operator="greaterThan">
      <formula>0</formula>
    </cfRule>
  </conditionalFormatting>
  <conditionalFormatting sqref="EC51:EE51">
    <cfRule type="cellIs" dxfId="16703" priority="21237" operator="greaterThan">
      <formula>0</formula>
    </cfRule>
  </conditionalFormatting>
  <conditionalFormatting sqref="EC64:EE64">
    <cfRule type="cellIs" dxfId="16702" priority="21235" operator="greaterThan">
      <formula>0</formula>
    </cfRule>
  </conditionalFormatting>
  <conditionalFormatting sqref="EC57:EE57">
    <cfRule type="cellIs" dxfId="16701" priority="21236" operator="greaterThan">
      <formula>0</formula>
    </cfRule>
  </conditionalFormatting>
  <conditionalFormatting sqref="EC25:EE25 EC27:EE27">
    <cfRule type="cellIs" dxfId="16700" priority="21233" operator="greaterThan">
      <formula>0</formula>
    </cfRule>
  </conditionalFormatting>
  <conditionalFormatting sqref="EC12:EE12">
    <cfRule type="cellIs" dxfId="16699" priority="21234" operator="greaterThan">
      <formula>0</formula>
    </cfRule>
  </conditionalFormatting>
  <conditionalFormatting sqref="EC44:EE44">
    <cfRule type="cellIs" dxfId="16698" priority="21232" operator="greaterThan">
      <formula>0</formula>
    </cfRule>
  </conditionalFormatting>
  <conditionalFormatting sqref="EC48:EE48">
    <cfRule type="cellIs" dxfId="16697" priority="21231" operator="greaterThan">
      <formula>0</formula>
    </cfRule>
  </conditionalFormatting>
  <conditionalFormatting sqref="EC40:EE40">
    <cfRule type="cellIs" dxfId="16696" priority="21230" operator="greaterThan">
      <formula>0</formula>
    </cfRule>
  </conditionalFormatting>
  <conditionalFormatting sqref="EC38:EE38">
    <cfRule type="cellIs" dxfId="16695" priority="21229" operator="greaterThan">
      <formula>0</formula>
    </cfRule>
  </conditionalFormatting>
  <conditionalFormatting sqref="EC16:EE16">
    <cfRule type="cellIs" dxfId="16694" priority="21221" operator="greaterThan">
      <formula>0</formula>
    </cfRule>
  </conditionalFormatting>
  <conditionalFormatting sqref="EC113:EE113">
    <cfRule type="cellIs" dxfId="16693" priority="21228" operator="greaterThan">
      <formula>0</formula>
    </cfRule>
  </conditionalFormatting>
  <conditionalFormatting sqref="EC112:EE112">
    <cfRule type="cellIs" dxfId="16692" priority="21227" operator="greaterThan">
      <formula>0</formula>
    </cfRule>
  </conditionalFormatting>
  <conditionalFormatting sqref="EC112:EE112">
    <cfRule type="cellIs" dxfId="16691" priority="21226" operator="lessThan">
      <formula>0</formula>
    </cfRule>
  </conditionalFormatting>
  <conditionalFormatting sqref="EC116:EE116">
    <cfRule type="cellIs" dxfId="16690" priority="21225" operator="greaterThan">
      <formula>0</formula>
    </cfRule>
  </conditionalFormatting>
  <conditionalFormatting sqref="EC115:EE115">
    <cfRule type="cellIs" dxfId="16689" priority="21224" operator="greaterThan">
      <formula>0</formula>
    </cfRule>
  </conditionalFormatting>
  <conditionalFormatting sqref="EC115:EE115">
    <cfRule type="cellIs" dxfId="16688" priority="21223" operator="lessThan">
      <formula>0</formula>
    </cfRule>
  </conditionalFormatting>
  <conditionalFormatting sqref="EC46:EE46">
    <cfRule type="cellIs" dxfId="16687" priority="21218" operator="greaterThan">
      <formula>0</formula>
    </cfRule>
  </conditionalFormatting>
  <conditionalFormatting sqref="EC42:EE42">
    <cfRule type="cellIs" dxfId="16686" priority="21219" operator="greaterThan">
      <formula>0</formula>
    </cfRule>
  </conditionalFormatting>
  <conditionalFormatting sqref="EC18:EE18 EC21:EE21">
    <cfRule type="cellIs" dxfId="16685" priority="21220" operator="greaterThan">
      <formula>0</formula>
    </cfRule>
  </conditionalFormatting>
  <conditionalFormatting sqref="EC36:EE36">
    <cfRule type="cellIs" dxfId="16684" priority="21217" operator="greaterThan">
      <formula>0</formula>
    </cfRule>
  </conditionalFormatting>
  <conditionalFormatting sqref="EC79:EE79">
    <cfRule type="cellIs" dxfId="16683" priority="21209" operator="greaterThan">
      <formula>0</formula>
    </cfRule>
  </conditionalFormatting>
  <conditionalFormatting sqref="EC10:EE10">
    <cfRule type="cellIs" dxfId="16682" priority="21216" operator="greaterThan">
      <formula>0</formula>
    </cfRule>
  </conditionalFormatting>
  <conditionalFormatting sqref="EC23:EE23">
    <cfRule type="cellIs" dxfId="16681" priority="21215" operator="greaterThan">
      <formula>0</formula>
    </cfRule>
  </conditionalFormatting>
  <conditionalFormatting sqref="EC10:EE10">
    <cfRule type="cellIs" dxfId="16680" priority="21214" operator="greaterThan">
      <formula>0</formula>
    </cfRule>
  </conditionalFormatting>
  <conditionalFormatting sqref="EC23:EE23">
    <cfRule type="cellIs" dxfId="16679" priority="21213" operator="greaterThan">
      <formula>0</formula>
    </cfRule>
  </conditionalFormatting>
  <conditionalFormatting sqref="EC129:EE129">
    <cfRule type="cellIs" dxfId="16678" priority="21199" operator="greaterThan">
      <formula>0</formula>
    </cfRule>
  </conditionalFormatting>
  <conditionalFormatting sqref="EC110:EE110">
    <cfRule type="cellIs" dxfId="16677" priority="21203" operator="greaterThan">
      <formula>0</formula>
    </cfRule>
  </conditionalFormatting>
  <conditionalFormatting sqref="EC79:EE79">
    <cfRule type="cellIs" dxfId="16676" priority="21210" operator="greaterThan">
      <formula>0</formula>
    </cfRule>
  </conditionalFormatting>
  <conditionalFormatting sqref="EC34:EE34">
    <cfRule type="cellIs" dxfId="16675" priority="21212" operator="greaterThan">
      <formula>0</formula>
    </cfRule>
  </conditionalFormatting>
  <conditionalFormatting sqref="EC120:EE120">
    <cfRule type="cellIs" dxfId="16674" priority="21202" operator="greaterThan">
      <formula>0</formula>
    </cfRule>
  </conditionalFormatting>
  <conditionalFormatting sqref="EC137:EE137">
    <cfRule type="cellIs" dxfId="16673" priority="21198" operator="greaterThan">
      <formula>0</formula>
    </cfRule>
  </conditionalFormatting>
  <conditionalFormatting sqref="EC34:EE34">
    <cfRule type="cellIs" dxfId="16672" priority="21211" operator="greaterThan">
      <formula>0</formula>
    </cfRule>
  </conditionalFormatting>
  <conditionalFormatting sqref="EC137:EE137">
    <cfRule type="cellIs" dxfId="16671" priority="21197" operator="greaterThan">
      <formula>0</formula>
    </cfRule>
  </conditionalFormatting>
  <conditionalFormatting sqref="EC110:EE110">
    <cfRule type="cellIs" dxfId="16670" priority="21204" operator="greaterThan">
      <formula>0</formula>
    </cfRule>
  </conditionalFormatting>
  <conditionalFormatting sqref="EC51:EE51">
    <cfRule type="cellIs" dxfId="16669" priority="21196" operator="greaterThan">
      <formula>0</formula>
    </cfRule>
  </conditionalFormatting>
  <conditionalFormatting sqref="EC51:EE51">
    <cfRule type="cellIs" dxfId="16668" priority="21195" operator="greaterThan">
      <formula>0</formula>
    </cfRule>
  </conditionalFormatting>
  <conditionalFormatting sqref="EC93:EE93">
    <cfRule type="cellIs" dxfId="16667" priority="21208" operator="greaterThan">
      <formula>0</formula>
    </cfRule>
  </conditionalFormatting>
  <conditionalFormatting sqref="EC102:EE102">
    <cfRule type="cellIs" dxfId="16666" priority="21207" operator="greaterThan">
      <formula>0</formula>
    </cfRule>
  </conditionalFormatting>
  <conditionalFormatting sqref="EC93:EE93">
    <cfRule type="cellIs" dxfId="16665" priority="21206" operator="greaterThan">
      <formula>0</formula>
    </cfRule>
  </conditionalFormatting>
  <conditionalFormatting sqref="EC102:EE102">
    <cfRule type="cellIs" dxfId="16664" priority="21205" operator="greaterThan">
      <formula>0</formula>
    </cfRule>
  </conditionalFormatting>
  <conditionalFormatting sqref="EC129:EE129">
    <cfRule type="cellIs" dxfId="16663" priority="21201" operator="greaterThan">
      <formula>0</formula>
    </cfRule>
  </conditionalFormatting>
  <conditionalFormatting sqref="EC120:EE120">
    <cfRule type="cellIs" dxfId="16662" priority="21200" operator="greaterThan">
      <formula>0</formula>
    </cfRule>
  </conditionalFormatting>
  <conditionalFormatting sqref="EC48:EE48">
    <cfRule type="cellIs" dxfId="16661" priority="21183" operator="greaterThan">
      <formula>0</formula>
    </cfRule>
  </conditionalFormatting>
  <conditionalFormatting sqref="EC40:EE40">
    <cfRule type="cellIs" dxfId="16660" priority="21182" operator="greaterThan">
      <formula>0</formula>
    </cfRule>
  </conditionalFormatting>
  <conditionalFormatting sqref="EC64:EE64">
    <cfRule type="cellIs" dxfId="16659" priority="21192" operator="greaterThan">
      <formula>0</formula>
    </cfRule>
  </conditionalFormatting>
  <conditionalFormatting sqref="EC64:EE64">
    <cfRule type="cellIs" dxfId="16658" priority="21191" operator="greaterThan">
      <formula>0</formula>
    </cfRule>
  </conditionalFormatting>
  <conditionalFormatting sqref="EC57:EE57">
    <cfRule type="cellIs" dxfId="16657" priority="21194" operator="greaterThan">
      <formula>0</formula>
    </cfRule>
  </conditionalFormatting>
  <conditionalFormatting sqref="EC57:EE57">
    <cfRule type="cellIs" dxfId="16656" priority="21193" operator="greaterThan">
      <formula>0</formula>
    </cfRule>
  </conditionalFormatting>
  <conditionalFormatting sqref="EC70:EE70">
    <cfRule type="cellIs" dxfId="16655" priority="21178" operator="greaterThan">
      <formula>0</formula>
    </cfRule>
  </conditionalFormatting>
  <conditionalFormatting sqref="EC70:EE70">
    <cfRule type="cellIs" dxfId="16654" priority="21177" operator="greaterThan">
      <formula>0</formula>
    </cfRule>
  </conditionalFormatting>
  <conditionalFormatting sqref="EC12:EE12">
    <cfRule type="cellIs" dxfId="16653" priority="21190" operator="greaterThan">
      <formula>0</formula>
    </cfRule>
  </conditionalFormatting>
  <conditionalFormatting sqref="EC12:EE12">
    <cfRule type="cellIs" dxfId="16652" priority="21189" operator="greaterThan">
      <formula>0</formula>
    </cfRule>
  </conditionalFormatting>
  <conditionalFormatting sqref="EC25:EE25 EC27:EE27">
    <cfRule type="cellIs" dxfId="16651" priority="21188" operator="greaterThan">
      <formula>0</formula>
    </cfRule>
  </conditionalFormatting>
  <conditionalFormatting sqref="EC25:EE25 EC27:EE27">
    <cfRule type="cellIs" dxfId="16650" priority="21187" operator="greaterThan">
      <formula>0</formula>
    </cfRule>
  </conditionalFormatting>
  <conditionalFormatting sqref="EC44:EE44">
    <cfRule type="cellIs" dxfId="16649" priority="21186" operator="greaterThan">
      <formula>0</formula>
    </cfRule>
  </conditionalFormatting>
  <conditionalFormatting sqref="EC44:EE44">
    <cfRule type="cellIs" dxfId="16648" priority="21185" operator="greaterThan">
      <formula>0</formula>
    </cfRule>
  </conditionalFormatting>
  <conditionalFormatting sqref="EC48:EE48">
    <cfRule type="cellIs" dxfId="16647" priority="21184" operator="greaterThan">
      <formula>0</formula>
    </cfRule>
  </conditionalFormatting>
  <conditionalFormatting sqref="EC40:EE40">
    <cfRule type="cellIs" dxfId="16646" priority="21181" operator="greaterThan">
      <formula>0</formula>
    </cfRule>
  </conditionalFormatting>
  <conditionalFormatting sqref="EC38:EE38">
    <cfRule type="cellIs" dxfId="16645" priority="21180" operator="greaterThan">
      <formula>0</formula>
    </cfRule>
  </conditionalFormatting>
  <conditionalFormatting sqref="EC38:EE38">
    <cfRule type="cellIs" dxfId="16644" priority="21179" operator="greaterThan">
      <formula>0</formula>
    </cfRule>
  </conditionalFormatting>
  <conditionalFormatting sqref="EC87:EE87">
    <cfRule type="cellIs" dxfId="16643" priority="21175" operator="greaterThan">
      <formula>0</formula>
    </cfRule>
  </conditionalFormatting>
  <conditionalFormatting sqref="EC87:EE87">
    <cfRule type="cellIs" dxfId="16642" priority="21176" operator="greaterThan">
      <formula>0</formula>
    </cfRule>
  </conditionalFormatting>
  <conditionalFormatting sqref="EC116:EE116">
    <cfRule type="cellIs" dxfId="16641" priority="21168" operator="greaterThan">
      <formula>0</formula>
    </cfRule>
  </conditionalFormatting>
  <conditionalFormatting sqref="EC115:EE115">
    <cfRule type="cellIs" dxfId="16640" priority="21167" operator="greaterThan">
      <formula>0</formula>
    </cfRule>
  </conditionalFormatting>
  <conditionalFormatting sqref="EC113:EE113">
    <cfRule type="cellIs" dxfId="16639" priority="21174" operator="greaterThan">
      <formula>0</formula>
    </cfRule>
  </conditionalFormatting>
  <conditionalFormatting sqref="EC113:EE113">
    <cfRule type="cellIs" dxfId="16638" priority="21173" operator="greaterThan">
      <formula>0</formula>
    </cfRule>
  </conditionalFormatting>
  <conditionalFormatting sqref="EC112:EE112">
    <cfRule type="cellIs" dxfId="16637" priority="21172" operator="greaterThan">
      <formula>0</formula>
    </cfRule>
  </conditionalFormatting>
  <conditionalFormatting sqref="EC112:EE112">
    <cfRule type="cellIs" dxfId="16636" priority="21171" operator="greaterThan">
      <formula>0</formula>
    </cfRule>
  </conditionalFormatting>
  <conditionalFormatting sqref="EC112:EE112">
    <cfRule type="cellIs" dxfId="16635" priority="21170" operator="lessThan">
      <formula>0</formula>
    </cfRule>
  </conditionalFormatting>
  <conditionalFormatting sqref="EC116:EE116">
    <cfRule type="cellIs" dxfId="16634" priority="21169" operator="greaterThan">
      <formula>0</formula>
    </cfRule>
  </conditionalFormatting>
  <conditionalFormatting sqref="EC14:EE14">
    <cfRule type="cellIs" dxfId="16633" priority="21164" operator="greaterThan">
      <formula>0</formula>
    </cfRule>
  </conditionalFormatting>
  <conditionalFormatting sqref="EC115:EE115">
    <cfRule type="cellIs" dxfId="16632" priority="21166" operator="greaterThan">
      <formula>0</formula>
    </cfRule>
  </conditionalFormatting>
  <conditionalFormatting sqref="EC115:EE115">
    <cfRule type="cellIs" dxfId="16631" priority="21165" operator="lessThan">
      <formula>0</formula>
    </cfRule>
  </conditionalFormatting>
  <conditionalFormatting sqref="EC14:EE14">
    <cfRule type="cellIs" dxfId="16630" priority="21163" operator="greaterThan">
      <formula>0</formula>
    </cfRule>
  </conditionalFormatting>
  <conditionalFormatting sqref="EC16:EE16">
    <cfRule type="cellIs" dxfId="16629" priority="21162" operator="greaterThan">
      <formula>0</formula>
    </cfRule>
  </conditionalFormatting>
  <conditionalFormatting sqref="EC16:EE16">
    <cfRule type="cellIs" dxfId="16628" priority="21161" operator="greaterThan">
      <formula>0</formula>
    </cfRule>
  </conditionalFormatting>
  <conditionalFormatting sqref="EC42:EE42">
    <cfRule type="cellIs" dxfId="16627" priority="21158" operator="greaterThan">
      <formula>0</formula>
    </cfRule>
  </conditionalFormatting>
  <conditionalFormatting sqref="EC42:EE42">
    <cfRule type="cellIs" dxfId="16626" priority="21157" operator="greaterThan">
      <formula>0</formula>
    </cfRule>
  </conditionalFormatting>
  <conditionalFormatting sqref="EC18:EE18 EC21:EE21">
    <cfRule type="cellIs" dxfId="16625" priority="21160" operator="greaterThan">
      <formula>0</formula>
    </cfRule>
  </conditionalFormatting>
  <conditionalFormatting sqref="EC18:EE18 EC21:EE21">
    <cfRule type="cellIs" dxfId="16624" priority="21159" operator="greaterThan">
      <formula>0</formula>
    </cfRule>
  </conditionalFormatting>
  <conditionalFormatting sqref="EC46:EE46">
    <cfRule type="cellIs" dxfId="16623" priority="21156" operator="greaterThan">
      <formula>0</formula>
    </cfRule>
  </conditionalFormatting>
  <conditionalFormatting sqref="EC46:EE46">
    <cfRule type="cellIs" dxfId="16622" priority="21155" operator="greaterThan">
      <formula>0</formula>
    </cfRule>
  </conditionalFormatting>
  <conditionalFormatting sqref="EC79:EE79">
    <cfRule type="cellIs" dxfId="16621" priority="21147" operator="greaterThan">
      <formula>0</formula>
    </cfRule>
  </conditionalFormatting>
  <conditionalFormatting sqref="EC10:EE10">
    <cfRule type="cellIs" dxfId="16620" priority="21154" operator="greaterThan">
      <formula>0</formula>
    </cfRule>
  </conditionalFormatting>
  <conditionalFormatting sqref="EC23:EE23">
    <cfRule type="cellIs" dxfId="16619" priority="21153" operator="greaterThan">
      <formula>0</formula>
    </cfRule>
  </conditionalFormatting>
  <conditionalFormatting sqref="EC10:EE10">
    <cfRule type="cellIs" dxfId="16618" priority="21152" operator="greaterThan">
      <formula>0</formula>
    </cfRule>
  </conditionalFormatting>
  <conditionalFormatting sqref="EC23:EE23">
    <cfRule type="cellIs" dxfId="16617" priority="21151" operator="greaterThan">
      <formula>0</formula>
    </cfRule>
  </conditionalFormatting>
  <conditionalFormatting sqref="EC129:EE129">
    <cfRule type="cellIs" dxfId="16616" priority="21137" operator="greaterThan">
      <formula>0</formula>
    </cfRule>
  </conditionalFormatting>
  <conditionalFormatting sqref="EC110:EE110">
    <cfRule type="cellIs" dxfId="16615" priority="21141" operator="greaterThan">
      <formula>0</formula>
    </cfRule>
  </conditionalFormatting>
  <conditionalFormatting sqref="EC79:EE79">
    <cfRule type="cellIs" dxfId="16614" priority="21148" operator="greaterThan">
      <formula>0</formula>
    </cfRule>
  </conditionalFormatting>
  <conditionalFormatting sqref="EC34:EE34">
    <cfRule type="cellIs" dxfId="16613" priority="21150" operator="greaterThan">
      <formula>0</formula>
    </cfRule>
  </conditionalFormatting>
  <conditionalFormatting sqref="EC120:EE120">
    <cfRule type="cellIs" dxfId="16612" priority="21140" operator="greaterThan">
      <formula>0</formula>
    </cfRule>
  </conditionalFormatting>
  <conditionalFormatting sqref="EC137:EE137">
    <cfRule type="cellIs" dxfId="16611" priority="21136" operator="greaterThan">
      <formula>0</formula>
    </cfRule>
  </conditionalFormatting>
  <conditionalFormatting sqref="EC34:EE34">
    <cfRule type="cellIs" dxfId="16610" priority="21149" operator="greaterThan">
      <formula>0</formula>
    </cfRule>
  </conditionalFormatting>
  <conditionalFormatting sqref="EC137:EE137">
    <cfRule type="cellIs" dxfId="16609" priority="21135" operator="greaterThan">
      <formula>0</formula>
    </cfRule>
  </conditionalFormatting>
  <conditionalFormatting sqref="EC110:EE110">
    <cfRule type="cellIs" dxfId="16608" priority="21142" operator="greaterThan">
      <formula>0</formula>
    </cfRule>
  </conditionalFormatting>
  <conditionalFormatting sqref="EC51:EE51">
    <cfRule type="cellIs" dxfId="16607" priority="21134" operator="greaterThan">
      <formula>0</formula>
    </cfRule>
  </conditionalFormatting>
  <conditionalFormatting sqref="EC51:EE51">
    <cfRule type="cellIs" dxfId="16606" priority="21133" operator="greaterThan">
      <formula>0</formula>
    </cfRule>
  </conditionalFormatting>
  <conditionalFormatting sqref="EC93:EE93">
    <cfRule type="cellIs" dxfId="16605" priority="21146" operator="greaterThan">
      <formula>0</formula>
    </cfRule>
  </conditionalFormatting>
  <conditionalFormatting sqref="EC102:EE102">
    <cfRule type="cellIs" dxfId="16604" priority="21145" operator="greaterThan">
      <formula>0</formula>
    </cfRule>
  </conditionalFormatting>
  <conditionalFormatting sqref="EC93:EE93">
    <cfRule type="cellIs" dxfId="16603" priority="21144" operator="greaterThan">
      <formula>0</formula>
    </cfRule>
  </conditionalFormatting>
  <conditionalFormatting sqref="EC102:EE102">
    <cfRule type="cellIs" dxfId="16602" priority="21143" operator="greaterThan">
      <formula>0</formula>
    </cfRule>
  </conditionalFormatting>
  <conditionalFormatting sqref="EC129:EE129">
    <cfRule type="cellIs" dxfId="16601" priority="21139" operator="greaterThan">
      <formula>0</formula>
    </cfRule>
  </conditionalFormatting>
  <conditionalFormatting sqref="EC120:EE120">
    <cfRule type="cellIs" dxfId="16600" priority="21138" operator="greaterThan">
      <formula>0</formula>
    </cfRule>
  </conditionalFormatting>
  <conditionalFormatting sqref="EC48:EE48">
    <cfRule type="cellIs" dxfId="16599" priority="21121" operator="greaterThan">
      <formula>0</formula>
    </cfRule>
  </conditionalFormatting>
  <conditionalFormatting sqref="EC40:EE40">
    <cfRule type="cellIs" dxfId="16598" priority="21120" operator="greaterThan">
      <formula>0</formula>
    </cfRule>
  </conditionalFormatting>
  <conditionalFormatting sqref="EC64:EE64">
    <cfRule type="cellIs" dxfId="16597" priority="21130" operator="greaterThan">
      <formula>0</formula>
    </cfRule>
  </conditionalFormatting>
  <conditionalFormatting sqref="EC64:EE64">
    <cfRule type="cellIs" dxfId="16596" priority="21129" operator="greaterThan">
      <formula>0</formula>
    </cfRule>
  </conditionalFormatting>
  <conditionalFormatting sqref="EC57:EE57">
    <cfRule type="cellIs" dxfId="16595" priority="21132" operator="greaterThan">
      <formula>0</formula>
    </cfRule>
  </conditionalFormatting>
  <conditionalFormatting sqref="EC57:EE57">
    <cfRule type="cellIs" dxfId="16594" priority="21131" operator="greaterThan">
      <formula>0</formula>
    </cfRule>
  </conditionalFormatting>
  <conditionalFormatting sqref="EC70:EE70">
    <cfRule type="cellIs" dxfId="16593" priority="21116" operator="greaterThan">
      <formula>0</formula>
    </cfRule>
  </conditionalFormatting>
  <conditionalFormatting sqref="EC70:EE70">
    <cfRule type="cellIs" dxfId="16592" priority="21115" operator="greaterThan">
      <formula>0</formula>
    </cfRule>
  </conditionalFormatting>
  <conditionalFormatting sqref="EC12:EE12">
    <cfRule type="cellIs" dxfId="16591" priority="21128" operator="greaterThan">
      <formula>0</formula>
    </cfRule>
  </conditionalFormatting>
  <conditionalFormatting sqref="EC12:EE12">
    <cfRule type="cellIs" dxfId="16590" priority="21127" operator="greaterThan">
      <formula>0</formula>
    </cfRule>
  </conditionalFormatting>
  <conditionalFormatting sqref="EC25:EE25 EC27:EE27">
    <cfRule type="cellIs" dxfId="16589" priority="21126" operator="greaterThan">
      <formula>0</formula>
    </cfRule>
  </conditionalFormatting>
  <conditionalFormatting sqref="EC25:EE25 EC27:EE27">
    <cfRule type="cellIs" dxfId="16588" priority="21125" operator="greaterThan">
      <formula>0</formula>
    </cfRule>
  </conditionalFormatting>
  <conditionalFormatting sqref="EC44:EE44">
    <cfRule type="cellIs" dxfId="16587" priority="21124" operator="greaterThan">
      <formula>0</formula>
    </cfRule>
  </conditionalFormatting>
  <conditionalFormatting sqref="EC44:EE44">
    <cfRule type="cellIs" dxfId="16586" priority="21123" operator="greaterThan">
      <formula>0</formula>
    </cfRule>
  </conditionalFormatting>
  <conditionalFormatting sqref="EC48:EE48">
    <cfRule type="cellIs" dxfId="16585" priority="21122" operator="greaterThan">
      <formula>0</formula>
    </cfRule>
  </conditionalFormatting>
  <conditionalFormatting sqref="EC40:EE40">
    <cfRule type="cellIs" dxfId="16584" priority="21119" operator="greaterThan">
      <formula>0</formula>
    </cfRule>
  </conditionalFormatting>
  <conditionalFormatting sqref="EC38:EE38">
    <cfRule type="cellIs" dxfId="16583" priority="21118" operator="greaterThan">
      <formula>0</formula>
    </cfRule>
  </conditionalFormatting>
  <conditionalFormatting sqref="EC38:EE38">
    <cfRule type="cellIs" dxfId="16582" priority="21117" operator="greaterThan">
      <formula>0</formula>
    </cfRule>
  </conditionalFormatting>
  <conditionalFormatting sqref="EC87:EE87">
    <cfRule type="cellIs" dxfId="16581" priority="21113" operator="greaterThan">
      <formula>0</formula>
    </cfRule>
  </conditionalFormatting>
  <conditionalFormatting sqref="EC87:EE87">
    <cfRule type="cellIs" dxfId="16580" priority="21114" operator="greaterThan">
      <formula>0</formula>
    </cfRule>
  </conditionalFormatting>
  <conditionalFormatting sqref="EC116:EE116">
    <cfRule type="cellIs" dxfId="16579" priority="21106" operator="greaterThan">
      <formula>0</formula>
    </cfRule>
  </conditionalFormatting>
  <conditionalFormatting sqref="EC115:EE115">
    <cfRule type="cellIs" dxfId="16578" priority="21105" operator="greaterThan">
      <formula>0</formula>
    </cfRule>
  </conditionalFormatting>
  <conditionalFormatting sqref="EC113:EE113">
    <cfRule type="cellIs" dxfId="16577" priority="21112" operator="greaterThan">
      <formula>0</formula>
    </cfRule>
  </conditionalFormatting>
  <conditionalFormatting sqref="EC113:EE113">
    <cfRule type="cellIs" dxfId="16576" priority="21111" operator="greaterThan">
      <formula>0</formula>
    </cfRule>
  </conditionalFormatting>
  <conditionalFormatting sqref="EC112:EE112">
    <cfRule type="cellIs" dxfId="16575" priority="21110" operator="greaterThan">
      <formula>0</formula>
    </cfRule>
  </conditionalFormatting>
  <conditionalFormatting sqref="EC112:EE112">
    <cfRule type="cellIs" dxfId="16574" priority="21109" operator="greaterThan">
      <formula>0</formula>
    </cfRule>
  </conditionalFormatting>
  <conditionalFormatting sqref="EC112:EE112">
    <cfRule type="cellIs" dxfId="16573" priority="21108" operator="lessThan">
      <formula>0</formula>
    </cfRule>
  </conditionalFormatting>
  <conditionalFormatting sqref="EC116:EE116">
    <cfRule type="cellIs" dxfId="16572" priority="21107" operator="greaterThan">
      <formula>0</formula>
    </cfRule>
  </conditionalFormatting>
  <conditionalFormatting sqref="EC14:EE14">
    <cfRule type="cellIs" dxfId="16571" priority="21102" operator="greaterThan">
      <formula>0</formula>
    </cfRule>
  </conditionalFormatting>
  <conditionalFormatting sqref="EC115:EE115">
    <cfRule type="cellIs" dxfId="16570" priority="21104" operator="greaterThan">
      <formula>0</formula>
    </cfRule>
  </conditionalFormatting>
  <conditionalFormatting sqref="EC115:EE115">
    <cfRule type="cellIs" dxfId="16569" priority="21103" operator="lessThan">
      <formula>0</formula>
    </cfRule>
  </conditionalFormatting>
  <conditionalFormatting sqref="EC14:EE14">
    <cfRule type="cellIs" dxfId="16568" priority="21101" operator="greaterThan">
      <formula>0</formula>
    </cfRule>
  </conditionalFormatting>
  <conditionalFormatting sqref="EC16:EE16">
    <cfRule type="cellIs" dxfId="16567" priority="21100" operator="greaterThan">
      <formula>0</formula>
    </cfRule>
  </conditionalFormatting>
  <conditionalFormatting sqref="EC16:EE16">
    <cfRule type="cellIs" dxfId="16566" priority="21099" operator="greaterThan">
      <formula>0</formula>
    </cfRule>
  </conditionalFormatting>
  <conditionalFormatting sqref="EC42:EE42">
    <cfRule type="cellIs" dxfId="16565" priority="21096" operator="greaterThan">
      <formula>0</formula>
    </cfRule>
  </conditionalFormatting>
  <conditionalFormatting sqref="EC42:EE42">
    <cfRule type="cellIs" dxfId="16564" priority="21095" operator="greaterThan">
      <formula>0</formula>
    </cfRule>
  </conditionalFormatting>
  <conditionalFormatting sqref="EC18:EE18 EC21:EE21">
    <cfRule type="cellIs" dxfId="16563" priority="21098" operator="greaterThan">
      <formula>0</formula>
    </cfRule>
  </conditionalFormatting>
  <conditionalFormatting sqref="EC18:EE18 EC21:EE21">
    <cfRule type="cellIs" dxfId="16562" priority="21097" operator="greaterThan">
      <formula>0</formula>
    </cfRule>
  </conditionalFormatting>
  <conditionalFormatting sqref="EC46:EE46">
    <cfRule type="cellIs" dxfId="16561" priority="21094" operator="greaterThan">
      <formula>0</formula>
    </cfRule>
  </conditionalFormatting>
  <conditionalFormatting sqref="EC46:EE46">
    <cfRule type="cellIs" dxfId="16560" priority="21093" operator="greaterThan">
      <formula>0</formula>
    </cfRule>
  </conditionalFormatting>
  <conditionalFormatting sqref="EC36:EE36">
    <cfRule type="cellIs" dxfId="16559" priority="21092" operator="greaterThan">
      <formula>0</formula>
    </cfRule>
  </conditionalFormatting>
  <conditionalFormatting sqref="EC36:EE36">
    <cfRule type="cellIs" dxfId="16558" priority="21091" operator="greaterThan">
      <formula>0</formula>
    </cfRule>
  </conditionalFormatting>
  <conditionalFormatting sqref="EC36:EE36">
    <cfRule type="cellIs" dxfId="16557" priority="21090" operator="greaterThan">
      <formula>0</formula>
    </cfRule>
  </conditionalFormatting>
  <conditionalFormatting sqref="EC36:EE36">
    <cfRule type="cellIs" dxfId="16556" priority="21089" operator="greaterThan">
      <formula>0</formula>
    </cfRule>
  </conditionalFormatting>
  <conditionalFormatting sqref="EC143:EE143">
    <cfRule type="cellIs" dxfId="16555" priority="21088" operator="greaterThan">
      <formula>0</formula>
    </cfRule>
  </conditionalFormatting>
  <conditionalFormatting sqref="EC152:EE152">
    <cfRule type="cellIs" dxfId="16554" priority="21087" operator="greaterThan">
      <formula>0</formula>
    </cfRule>
  </conditionalFormatting>
  <conditionalFormatting sqref="EC160:EE160">
    <cfRule type="cellIs" dxfId="16553" priority="21086" operator="greaterThan">
      <formula>0</formula>
    </cfRule>
  </conditionalFormatting>
  <conditionalFormatting sqref="EC152:EE152">
    <cfRule type="cellIs" dxfId="16552" priority="21084" operator="greaterThan">
      <formula>0</formula>
    </cfRule>
  </conditionalFormatting>
  <conditionalFormatting sqref="EC152:EE152">
    <cfRule type="cellIs" dxfId="16551" priority="21085" operator="greaterThan">
      <formula>0</formula>
    </cfRule>
  </conditionalFormatting>
  <conditionalFormatting sqref="EC143:EE143">
    <cfRule type="cellIs" dxfId="16550" priority="21083" operator="greaterThan">
      <formula>0</formula>
    </cfRule>
  </conditionalFormatting>
  <conditionalFormatting sqref="EC143:EE143">
    <cfRule type="cellIs" dxfId="16549" priority="21082" operator="greaterThan">
      <formula>0</formula>
    </cfRule>
  </conditionalFormatting>
  <conditionalFormatting sqref="EC160:EE160">
    <cfRule type="cellIs" dxfId="16548" priority="21080" operator="greaterThan">
      <formula>0</formula>
    </cfRule>
  </conditionalFormatting>
  <conditionalFormatting sqref="EC160:EE160">
    <cfRule type="cellIs" dxfId="16547" priority="21081" operator="greaterThan">
      <formula>0</formula>
    </cfRule>
  </conditionalFormatting>
  <conditionalFormatting sqref="EC152:EE152">
    <cfRule type="cellIs" dxfId="16546" priority="21078" operator="greaterThan">
      <formula>0</formula>
    </cfRule>
  </conditionalFormatting>
  <conditionalFormatting sqref="EC152:EE152">
    <cfRule type="cellIs" dxfId="16545" priority="21079" operator="greaterThan">
      <formula>0</formula>
    </cfRule>
  </conditionalFormatting>
  <conditionalFormatting sqref="EC143:EE143">
    <cfRule type="cellIs" dxfId="16544" priority="21077" operator="greaterThan">
      <formula>0</formula>
    </cfRule>
  </conditionalFormatting>
  <conditionalFormatting sqref="EC143:EE143">
    <cfRule type="cellIs" dxfId="16543" priority="21076" operator="greaterThan">
      <formula>0</formula>
    </cfRule>
  </conditionalFormatting>
  <conditionalFormatting sqref="EC160:EE160">
    <cfRule type="cellIs" dxfId="16542" priority="21074" operator="greaterThan">
      <formula>0</formula>
    </cfRule>
  </conditionalFormatting>
  <conditionalFormatting sqref="EC160:EE160">
    <cfRule type="cellIs" dxfId="16541" priority="21075" operator="greaterThan">
      <formula>0</formula>
    </cfRule>
  </conditionalFormatting>
  <conditionalFormatting sqref="EC27:EE27">
    <cfRule type="cellIs" dxfId="16540" priority="21073" operator="greaterThan">
      <formula>0</formula>
    </cfRule>
  </conditionalFormatting>
  <conditionalFormatting sqref="EC27:EE27">
    <cfRule type="cellIs" dxfId="16539" priority="21072" operator="greaterThan">
      <formula>0</formula>
    </cfRule>
  </conditionalFormatting>
  <conditionalFormatting sqref="EE197:EE202">
    <cfRule type="cellIs" dxfId="16538" priority="21071" operator="greaterThan">
      <formula>0.5</formula>
    </cfRule>
  </conditionalFormatting>
  <conditionalFormatting sqref="EE203">
    <cfRule type="cellIs" dxfId="16537" priority="21070" operator="greaterThan">
      <formula>0.5</formula>
    </cfRule>
  </conditionalFormatting>
  <conditionalFormatting sqref="EE167">
    <cfRule type="cellIs" dxfId="16536" priority="21069" operator="greaterThan">
      <formula>0</formula>
    </cfRule>
  </conditionalFormatting>
  <conditionalFormatting sqref="EE167">
    <cfRule type="cellIs" dxfId="16535" priority="21068" operator="greaterThan">
      <formula>0</formula>
    </cfRule>
  </conditionalFormatting>
  <conditionalFormatting sqref="EE169">
    <cfRule type="cellIs" dxfId="16534" priority="21067" operator="greaterThan">
      <formula>0</formula>
    </cfRule>
  </conditionalFormatting>
  <conditionalFormatting sqref="EE169">
    <cfRule type="cellIs" dxfId="16533" priority="21066" operator="greaterThan">
      <formula>0</formula>
    </cfRule>
  </conditionalFormatting>
  <conditionalFormatting sqref="EE171">
    <cfRule type="cellIs" dxfId="16532" priority="21065" operator="greaterThan">
      <formula>0</formula>
    </cfRule>
  </conditionalFormatting>
  <conditionalFormatting sqref="EE171">
    <cfRule type="cellIs" dxfId="16531" priority="21064" operator="greaterThan">
      <formula>0</formula>
    </cfRule>
  </conditionalFormatting>
  <conditionalFormatting sqref="EE14">
    <cfRule type="cellIs" dxfId="16530" priority="21036" operator="greaterThan">
      <formula>0</formula>
    </cfRule>
  </conditionalFormatting>
  <conditionalFormatting sqref="EE10">
    <cfRule type="cellIs" dxfId="16529" priority="21063" operator="greaterThan">
      <formula>0</formula>
    </cfRule>
  </conditionalFormatting>
  <conditionalFormatting sqref="EE23">
    <cfRule type="cellIs" dxfId="16528" priority="21062" operator="greaterThan">
      <formula>0</formula>
    </cfRule>
  </conditionalFormatting>
  <conditionalFormatting sqref="EE70">
    <cfRule type="cellIs" dxfId="16527" priority="21060" operator="greaterThan">
      <formula>0</formula>
    </cfRule>
  </conditionalFormatting>
  <conditionalFormatting sqref="EE79">
    <cfRule type="cellIs" dxfId="16526" priority="21059" operator="greaterThan">
      <formula>0</formula>
    </cfRule>
  </conditionalFormatting>
  <conditionalFormatting sqref="EE129">
    <cfRule type="cellIs" dxfId="16525" priority="21053" operator="greaterThan">
      <formula>0</formula>
    </cfRule>
  </conditionalFormatting>
  <conditionalFormatting sqref="EE110">
    <cfRule type="cellIs" dxfId="16524" priority="21055" operator="greaterThan">
      <formula>0</formula>
    </cfRule>
  </conditionalFormatting>
  <conditionalFormatting sqref="EE34">
    <cfRule type="cellIs" dxfId="16523" priority="21061" operator="greaterThan">
      <formula>0</formula>
    </cfRule>
  </conditionalFormatting>
  <conditionalFormatting sqref="EE137">
    <cfRule type="cellIs" dxfId="16522" priority="21052" operator="greaterThan">
      <formula>0</formula>
    </cfRule>
  </conditionalFormatting>
  <conditionalFormatting sqref="EE87">
    <cfRule type="cellIs" dxfId="16521" priority="21058" operator="greaterThan">
      <formula>0</formula>
    </cfRule>
  </conditionalFormatting>
  <conditionalFormatting sqref="EE93">
    <cfRule type="cellIs" dxfId="16520" priority="21057" operator="greaterThan">
      <formula>0</formula>
    </cfRule>
  </conditionalFormatting>
  <conditionalFormatting sqref="EE102">
    <cfRule type="cellIs" dxfId="16519" priority="21056" operator="greaterThan">
      <formula>0</formula>
    </cfRule>
  </conditionalFormatting>
  <conditionalFormatting sqref="EE120">
    <cfRule type="cellIs" dxfId="16518" priority="21054" operator="greaterThan">
      <formula>0</formula>
    </cfRule>
  </conditionalFormatting>
  <conditionalFormatting sqref="EE51">
    <cfRule type="cellIs" dxfId="16517" priority="21051" operator="greaterThan">
      <formula>0</formula>
    </cfRule>
  </conditionalFormatting>
  <conditionalFormatting sqref="EE64">
    <cfRule type="cellIs" dxfId="16516" priority="21049" operator="greaterThan">
      <formula>0</formula>
    </cfRule>
  </conditionalFormatting>
  <conditionalFormatting sqref="EE57">
    <cfRule type="cellIs" dxfId="16515" priority="21050" operator="greaterThan">
      <formula>0</formula>
    </cfRule>
  </conditionalFormatting>
  <conditionalFormatting sqref="EE25 EE27">
    <cfRule type="cellIs" dxfId="16514" priority="21047" operator="greaterThan">
      <formula>0</formula>
    </cfRule>
  </conditionalFormatting>
  <conditionalFormatting sqref="EE12">
    <cfRule type="cellIs" dxfId="16513" priority="21048" operator="greaterThan">
      <formula>0</formula>
    </cfRule>
  </conditionalFormatting>
  <conditionalFormatting sqref="EE44">
    <cfRule type="cellIs" dxfId="16512" priority="21046" operator="greaterThan">
      <formula>0</formula>
    </cfRule>
  </conditionalFormatting>
  <conditionalFormatting sqref="EE48">
    <cfRule type="cellIs" dxfId="16511" priority="21045" operator="greaterThan">
      <formula>0</formula>
    </cfRule>
  </conditionalFormatting>
  <conditionalFormatting sqref="EE40">
    <cfRule type="cellIs" dxfId="16510" priority="21044" operator="greaterThan">
      <formula>0</formula>
    </cfRule>
  </conditionalFormatting>
  <conditionalFormatting sqref="EE38">
    <cfRule type="cellIs" dxfId="16509" priority="21043" operator="greaterThan">
      <formula>0</formula>
    </cfRule>
  </conditionalFormatting>
  <conditionalFormatting sqref="EE16">
    <cfRule type="cellIs" dxfId="16508" priority="21035" operator="greaterThan">
      <formula>0</formula>
    </cfRule>
  </conditionalFormatting>
  <conditionalFormatting sqref="EE113">
    <cfRule type="cellIs" dxfId="16507" priority="21042" operator="greaterThan">
      <formula>0</formula>
    </cfRule>
  </conditionalFormatting>
  <conditionalFormatting sqref="EE112">
    <cfRule type="cellIs" dxfId="16506" priority="21041" operator="greaterThan">
      <formula>0</formula>
    </cfRule>
  </conditionalFormatting>
  <conditionalFormatting sqref="EE112">
    <cfRule type="cellIs" dxfId="16505" priority="21040" operator="lessThan">
      <formula>0</formula>
    </cfRule>
  </conditionalFormatting>
  <conditionalFormatting sqref="EE116">
    <cfRule type="cellIs" dxfId="16504" priority="21039" operator="greaterThan">
      <formula>0</formula>
    </cfRule>
  </conditionalFormatting>
  <conditionalFormatting sqref="EE115">
    <cfRule type="cellIs" dxfId="16503" priority="21038" operator="greaterThan">
      <formula>0</formula>
    </cfRule>
  </conditionalFormatting>
  <conditionalFormatting sqref="EE115">
    <cfRule type="cellIs" dxfId="16502" priority="21037" operator="lessThan">
      <formula>0</formula>
    </cfRule>
  </conditionalFormatting>
  <conditionalFormatting sqref="EE46">
    <cfRule type="cellIs" dxfId="16501" priority="21032" operator="greaterThan">
      <formula>0</formula>
    </cfRule>
  </conditionalFormatting>
  <conditionalFormatting sqref="EE42">
    <cfRule type="cellIs" dxfId="16500" priority="21033" operator="greaterThan">
      <formula>0</formula>
    </cfRule>
  </conditionalFormatting>
  <conditionalFormatting sqref="EE18 EE21">
    <cfRule type="cellIs" dxfId="16499" priority="21034" operator="greaterThan">
      <formula>0</formula>
    </cfRule>
  </conditionalFormatting>
  <conditionalFormatting sqref="EE36">
    <cfRule type="cellIs" dxfId="16498" priority="21031" operator="greaterThan">
      <formula>0</formula>
    </cfRule>
  </conditionalFormatting>
  <conditionalFormatting sqref="EE79">
    <cfRule type="cellIs" dxfId="16497" priority="21023" operator="greaterThan">
      <formula>0</formula>
    </cfRule>
  </conditionalFormatting>
  <conditionalFormatting sqref="EE10">
    <cfRule type="cellIs" dxfId="16496" priority="21030" operator="greaterThan">
      <formula>0</formula>
    </cfRule>
  </conditionalFormatting>
  <conditionalFormatting sqref="EE23">
    <cfRule type="cellIs" dxfId="16495" priority="21029" operator="greaterThan">
      <formula>0</formula>
    </cfRule>
  </conditionalFormatting>
  <conditionalFormatting sqref="EE10">
    <cfRule type="cellIs" dxfId="16494" priority="21028" operator="greaterThan">
      <formula>0</formula>
    </cfRule>
  </conditionalFormatting>
  <conditionalFormatting sqref="EE23">
    <cfRule type="cellIs" dxfId="16493" priority="21027" operator="greaterThan">
      <formula>0</formula>
    </cfRule>
  </conditionalFormatting>
  <conditionalFormatting sqref="EE129">
    <cfRule type="cellIs" dxfId="16492" priority="21013" operator="greaterThan">
      <formula>0</formula>
    </cfRule>
  </conditionalFormatting>
  <conditionalFormatting sqref="EE110">
    <cfRule type="cellIs" dxfId="16491" priority="21017" operator="greaterThan">
      <formula>0</formula>
    </cfRule>
  </conditionalFormatting>
  <conditionalFormatting sqref="EE79">
    <cfRule type="cellIs" dxfId="16490" priority="21024" operator="greaterThan">
      <formula>0</formula>
    </cfRule>
  </conditionalFormatting>
  <conditionalFormatting sqref="EE34">
    <cfRule type="cellIs" dxfId="16489" priority="21026" operator="greaterThan">
      <formula>0</formula>
    </cfRule>
  </conditionalFormatting>
  <conditionalFormatting sqref="EE120">
    <cfRule type="cellIs" dxfId="16488" priority="21016" operator="greaterThan">
      <formula>0</formula>
    </cfRule>
  </conditionalFormatting>
  <conditionalFormatting sqref="EE137">
    <cfRule type="cellIs" dxfId="16487" priority="21012" operator="greaterThan">
      <formula>0</formula>
    </cfRule>
  </conditionalFormatting>
  <conditionalFormatting sqref="EE34">
    <cfRule type="cellIs" dxfId="16486" priority="21025" operator="greaterThan">
      <formula>0</formula>
    </cfRule>
  </conditionalFormatting>
  <conditionalFormatting sqref="EE137">
    <cfRule type="cellIs" dxfId="16485" priority="21011" operator="greaterThan">
      <formula>0</formula>
    </cfRule>
  </conditionalFormatting>
  <conditionalFormatting sqref="EE110">
    <cfRule type="cellIs" dxfId="16484" priority="21018" operator="greaterThan">
      <formula>0</formula>
    </cfRule>
  </conditionalFormatting>
  <conditionalFormatting sqref="EE51">
    <cfRule type="cellIs" dxfId="16483" priority="21010" operator="greaterThan">
      <formula>0</formula>
    </cfRule>
  </conditionalFormatting>
  <conditionalFormatting sqref="EE51">
    <cfRule type="cellIs" dxfId="16482" priority="21009" operator="greaterThan">
      <formula>0</formula>
    </cfRule>
  </conditionalFormatting>
  <conditionalFormatting sqref="EE93">
    <cfRule type="cellIs" dxfId="16481" priority="21022" operator="greaterThan">
      <formula>0</formula>
    </cfRule>
  </conditionalFormatting>
  <conditionalFormatting sqref="EE102">
    <cfRule type="cellIs" dxfId="16480" priority="21021" operator="greaterThan">
      <formula>0</formula>
    </cfRule>
  </conditionalFormatting>
  <conditionalFormatting sqref="EE93">
    <cfRule type="cellIs" dxfId="16479" priority="21020" operator="greaterThan">
      <formula>0</formula>
    </cfRule>
  </conditionalFormatting>
  <conditionalFormatting sqref="EE102">
    <cfRule type="cellIs" dxfId="16478" priority="21019" operator="greaterThan">
      <formula>0</formula>
    </cfRule>
  </conditionalFormatting>
  <conditionalFormatting sqref="EE129">
    <cfRule type="cellIs" dxfId="16477" priority="21015" operator="greaterThan">
      <formula>0</formula>
    </cfRule>
  </conditionalFormatting>
  <conditionalFormatting sqref="EE120">
    <cfRule type="cellIs" dxfId="16476" priority="21014" operator="greaterThan">
      <formula>0</formula>
    </cfRule>
  </conditionalFormatting>
  <conditionalFormatting sqref="EE48">
    <cfRule type="cellIs" dxfId="16475" priority="20997" operator="greaterThan">
      <formula>0</formula>
    </cfRule>
  </conditionalFormatting>
  <conditionalFormatting sqref="EE40">
    <cfRule type="cellIs" dxfId="16474" priority="20996" operator="greaterThan">
      <formula>0</formula>
    </cfRule>
  </conditionalFormatting>
  <conditionalFormatting sqref="EE64">
    <cfRule type="cellIs" dxfId="16473" priority="21006" operator="greaterThan">
      <formula>0</formula>
    </cfRule>
  </conditionalFormatting>
  <conditionalFormatting sqref="EE64">
    <cfRule type="cellIs" dxfId="16472" priority="21005" operator="greaterThan">
      <formula>0</formula>
    </cfRule>
  </conditionalFormatting>
  <conditionalFormatting sqref="EE57">
    <cfRule type="cellIs" dxfId="16471" priority="21008" operator="greaterThan">
      <formula>0</formula>
    </cfRule>
  </conditionalFormatting>
  <conditionalFormatting sqref="EE57">
    <cfRule type="cellIs" dxfId="16470" priority="21007" operator="greaterThan">
      <formula>0</formula>
    </cfRule>
  </conditionalFormatting>
  <conditionalFormatting sqref="EE70">
    <cfRule type="cellIs" dxfId="16469" priority="20992" operator="greaterThan">
      <formula>0</formula>
    </cfRule>
  </conditionalFormatting>
  <conditionalFormatting sqref="EE70">
    <cfRule type="cellIs" dxfId="16468" priority="20991" operator="greaterThan">
      <formula>0</formula>
    </cfRule>
  </conditionalFormatting>
  <conditionalFormatting sqref="EE12">
    <cfRule type="cellIs" dxfId="16467" priority="21004" operator="greaterThan">
      <formula>0</formula>
    </cfRule>
  </conditionalFormatting>
  <conditionalFormatting sqref="EE12">
    <cfRule type="cellIs" dxfId="16466" priority="21003" operator="greaterThan">
      <formula>0</formula>
    </cfRule>
  </conditionalFormatting>
  <conditionalFormatting sqref="EE25 EE27">
    <cfRule type="cellIs" dxfId="16465" priority="21002" operator="greaterThan">
      <formula>0</formula>
    </cfRule>
  </conditionalFormatting>
  <conditionalFormatting sqref="EE25 EE27">
    <cfRule type="cellIs" dxfId="16464" priority="21001" operator="greaterThan">
      <formula>0</formula>
    </cfRule>
  </conditionalFormatting>
  <conditionalFormatting sqref="EE44">
    <cfRule type="cellIs" dxfId="16463" priority="21000" operator="greaterThan">
      <formula>0</formula>
    </cfRule>
  </conditionalFormatting>
  <conditionalFormatting sqref="EE44">
    <cfRule type="cellIs" dxfId="16462" priority="20999" operator="greaterThan">
      <formula>0</formula>
    </cfRule>
  </conditionalFormatting>
  <conditionalFormatting sqref="EE48">
    <cfRule type="cellIs" dxfId="16461" priority="20998" operator="greaterThan">
      <formula>0</formula>
    </cfRule>
  </conditionalFormatting>
  <conditionalFormatting sqref="EE40">
    <cfRule type="cellIs" dxfId="16460" priority="20995" operator="greaterThan">
      <formula>0</formula>
    </cfRule>
  </conditionalFormatting>
  <conditionalFormatting sqref="EE38">
    <cfRule type="cellIs" dxfId="16459" priority="20994" operator="greaterThan">
      <formula>0</formula>
    </cfRule>
  </conditionalFormatting>
  <conditionalFormatting sqref="EE38">
    <cfRule type="cellIs" dxfId="16458" priority="20993" operator="greaterThan">
      <formula>0</formula>
    </cfRule>
  </conditionalFormatting>
  <conditionalFormatting sqref="EE87">
    <cfRule type="cellIs" dxfId="16457" priority="20989" operator="greaterThan">
      <formula>0</formula>
    </cfRule>
  </conditionalFormatting>
  <conditionalFormatting sqref="EE87">
    <cfRule type="cellIs" dxfId="16456" priority="20990" operator="greaterThan">
      <formula>0</formula>
    </cfRule>
  </conditionalFormatting>
  <conditionalFormatting sqref="EE116">
    <cfRule type="cellIs" dxfId="16455" priority="20982" operator="greaterThan">
      <formula>0</formula>
    </cfRule>
  </conditionalFormatting>
  <conditionalFormatting sqref="EE115">
    <cfRule type="cellIs" dxfId="16454" priority="20981" operator="greaterThan">
      <formula>0</formula>
    </cfRule>
  </conditionalFormatting>
  <conditionalFormatting sqref="EE113">
    <cfRule type="cellIs" dxfId="16453" priority="20988" operator="greaterThan">
      <formula>0</formula>
    </cfRule>
  </conditionalFormatting>
  <conditionalFormatting sqref="EE113">
    <cfRule type="cellIs" dxfId="16452" priority="20987" operator="greaterThan">
      <formula>0</formula>
    </cfRule>
  </conditionalFormatting>
  <conditionalFormatting sqref="EE112">
    <cfRule type="cellIs" dxfId="16451" priority="20986" operator="greaterThan">
      <formula>0</formula>
    </cfRule>
  </conditionalFormatting>
  <conditionalFormatting sqref="EE112">
    <cfRule type="cellIs" dxfId="16450" priority="20985" operator="greaterThan">
      <formula>0</formula>
    </cfRule>
  </conditionalFormatting>
  <conditionalFormatting sqref="EE112">
    <cfRule type="cellIs" dxfId="16449" priority="20984" operator="lessThan">
      <formula>0</formula>
    </cfRule>
  </conditionalFormatting>
  <conditionalFormatting sqref="EE116">
    <cfRule type="cellIs" dxfId="16448" priority="20983" operator="greaterThan">
      <formula>0</formula>
    </cfRule>
  </conditionalFormatting>
  <conditionalFormatting sqref="EE14">
    <cfRule type="cellIs" dxfId="16447" priority="20978" operator="greaterThan">
      <formula>0</formula>
    </cfRule>
  </conditionalFormatting>
  <conditionalFormatting sqref="EE115">
    <cfRule type="cellIs" dxfId="16446" priority="20980" operator="greaterThan">
      <formula>0</formula>
    </cfRule>
  </conditionalFormatting>
  <conditionalFormatting sqref="EE115">
    <cfRule type="cellIs" dxfId="16445" priority="20979" operator="lessThan">
      <formula>0</formula>
    </cfRule>
  </conditionalFormatting>
  <conditionalFormatting sqref="EE14">
    <cfRule type="cellIs" dxfId="16444" priority="20977" operator="greaterThan">
      <formula>0</formula>
    </cfRule>
  </conditionalFormatting>
  <conditionalFormatting sqref="EE16">
    <cfRule type="cellIs" dxfId="16443" priority="20976" operator="greaterThan">
      <formula>0</formula>
    </cfRule>
  </conditionalFormatting>
  <conditionalFormatting sqref="EE16">
    <cfRule type="cellIs" dxfId="16442" priority="20975" operator="greaterThan">
      <formula>0</formula>
    </cfRule>
  </conditionalFormatting>
  <conditionalFormatting sqref="EE42">
    <cfRule type="cellIs" dxfId="16441" priority="20972" operator="greaterThan">
      <formula>0</formula>
    </cfRule>
  </conditionalFormatting>
  <conditionalFormatting sqref="EE42">
    <cfRule type="cellIs" dxfId="16440" priority="20971" operator="greaterThan">
      <formula>0</formula>
    </cfRule>
  </conditionalFormatting>
  <conditionalFormatting sqref="EE18 EE21">
    <cfRule type="cellIs" dxfId="16439" priority="20974" operator="greaterThan">
      <formula>0</formula>
    </cfRule>
  </conditionalFormatting>
  <conditionalFormatting sqref="EE18 EE21">
    <cfRule type="cellIs" dxfId="16438" priority="20973" operator="greaterThan">
      <formula>0</formula>
    </cfRule>
  </conditionalFormatting>
  <conditionalFormatting sqref="EE46">
    <cfRule type="cellIs" dxfId="16437" priority="20970" operator="greaterThan">
      <formula>0</formula>
    </cfRule>
  </conditionalFormatting>
  <conditionalFormatting sqref="EE46">
    <cfRule type="cellIs" dxfId="16436" priority="20969" operator="greaterThan">
      <formula>0</formula>
    </cfRule>
  </conditionalFormatting>
  <conditionalFormatting sqref="EE79">
    <cfRule type="cellIs" dxfId="16435" priority="20961" operator="greaterThan">
      <formula>0</formula>
    </cfRule>
  </conditionalFormatting>
  <conditionalFormatting sqref="EE10">
    <cfRule type="cellIs" dxfId="16434" priority="20968" operator="greaterThan">
      <formula>0</formula>
    </cfRule>
  </conditionalFormatting>
  <conditionalFormatting sqref="EE23">
    <cfRule type="cellIs" dxfId="16433" priority="20967" operator="greaterThan">
      <formula>0</formula>
    </cfRule>
  </conditionalFormatting>
  <conditionalFormatting sqref="EE10">
    <cfRule type="cellIs" dxfId="16432" priority="20966" operator="greaterThan">
      <formula>0</formula>
    </cfRule>
  </conditionalFormatting>
  <conditionalFormatting sqref="EE23">
    <cfRule type="cellIs" dxfId="16431" priority="20965" operator="greaterThan">
      <formula>0</formula>
    </cfRule>
  </conditionalFormatting>
  <conditionalFormatting sqref="EE129">
    <cfRule type="cellIs" dxfId="16430" priority="20951" operator="greaterThan">
      <formula>0</formula>
    </cfRule>
  </conditionalFormatting>
  <conditionalFormatting sqref="EE110">
    <cfRule type="cellIs" dxfId="16429" priority="20955" operator="greaterThan">
      <formula>0</formula>
    </cfRule>
  </conditionalFormatting>
  <conditionalFormatting sqref="EE79">
    <cfRule type="cellIs" dxfId="16428" priority="20962" operator="greaterThan">
      <formula>0</formula>
    </cfRule>
  </conditionalFormatting>
  <conditionalFormatting sqref="EE34">
    <cfRule type="cellIs" dxfId="16427" priority="20964" operator="greaterThan">
      <formula>0</formula>
    </cfRule>
  </conditionalFormatting>
  <conditionalFormatting sqref="EE120">
    <cfRule type="cellIs" dxfId="16426" priority="20954" operator="greaterThan">
      <formula>0</formula>
    </cfRule>
  </conditionalFormatting>
  <conditionalFormatting sqref="EE137">
    <cfRule type="cellIs" dxfId="16425" priority="20950" operator="greaterThan">
      <formula>0</formula>
    </cfRule>
  </conditionalFormatting>
  <conditionalFormatting sqref="EE34">
    <cfRule type="cellIs" dxfId="16424" priority="20963" operator="greaterThan">
      <formula>0</formula>
    </cfRule>
  </conditionalFormatting>
  <conditionalFormatting sqref="EE137">
    <cfRule type="cellIs" dxfId="16423" priority="20949" operator="greaterThan">
      <formula>0</formula>
    </cfRule>
  </conditionalFormatting>
  <conditionalFormatting sqref="EE110">
    <cfRule type="cellIs" dxfId="16422" priority="20956" operator="greaterThan">
      <formula>0</formula>
    </cfRule>
  </conditionalFormatting>
  <conditionalFormatting sqref="EE51">
    <cfRule type="cellIs" dxfId="16421" priority="20948" operator="greaterThan">
      <formula>0</formula>
    </cfRule>
  </conditionalFormatting>
  <conditionalFormatting sqref="EE51">
    <cfRule type="cellIs" dxfId="16420" priority="20947" operator="greaterThan">
      <formula>0</formula>
    </cfRule>
  </conditionalFormatting>
  <conditionalFormatting sqref="EE93">
    <cfRule type="cellIs" dxfId="16419" priority="20960" operator="greaterThan">
      <formula>0</formula>
    </cfRule>
  </conditionalFormatting>
  <conditionalFormatting sqref="EE102">
    <cfRule type="cellIs" dxfId="16418" priority="20959" operator="greaterThan">
      <formula>0</formula>
    </cfRule>
  </conditionalFormatting>
  <conditionalFormatting sqref="EE93">
    <cfRule type="cellIs" dxfId="16417" priority="20958" operator="greaterThan">
      <formula>0</formula>
    </cfRule>
  </conditionalFormatting>
  <conditionalFormatting sqref="EE102">
    <cfRule type="cellIs" dxfId="16416" priority="20957" operator="greaterThan">
      <formula>0</formula>
    </cfRule>
  </conditionalFormatting>
  <conditionalFormatting sqref="EE129">
    <cfRule type="cellIs" dxfId="16415" priority="20953" operator="greaterThan">
      <formula>0</formula>
    </cfRule>
  </conditionalFormatting>
  <conditionalFormatting sqref="EE120">
    <cfRule type="cellIs" dxfId="16414" priority="20952" operator="greaterThan">
      <formula>0</formula>
    </cfRule>
  </conditionalFormatting>
  <conditionalFormatting sqref="EE48">
    <cfRule type="cellIs" dxfId="16413" priority="20935" operator="greaterThan">
      <formula>0</formula>
    </cfRule>
  </conditionalFormatting>
  <conditionalFormatting sqref="EE40">
    <cfRule type="cellIs" dxfId="16412" priority="20934" operator="greaterThan">
      <formula>0</formula>
    </cfRule>
  </conditionalFormatting>
  <conditionalFormatting sqref="EE64">
    <cfRule type="cellIs" dxfId="16411" priority="20944" operator="greaterThan">
      <formula>0</formula>
    </cfRule>
  </conditionalFormatting>
  <conditionalFormatting sqref="EE64">
    <cfRule type="cellIs" dxfId="16410" priority="20943" operator="greaterThan">
      <formula>0</formula>
    </cfRule>
  </conditionalFormatting>
  <conditionalFormatting sqref="EE57">
    <cfRule type="cellIs" dxfId="16409" priority="20946" operator="greaterThan">
      <formula>0</formula>
    </cfRule>
  </conditionalFormatting>
  <conditionalFormatting sqref="EE57">
    <cfRule type="cellIs" dxfId="16408" priority="20945" operator="greaterThan">
      <formula>0</formula>
    </cfRule>
  </conditionalFormatting>
  <conditionalFormatting sqref="EE70">
    <cfRule type="cellIs" dxfId="16407" priority="20930" operator="greaterThan">
      <formula>0</formula>
    </cfRule>
  </conditionalFormatting>
  <conditionalFormatting sqref="EE70">
    <cfRule type="cellIs" dxfId="16406" priority="20929" operator="greaterThan">
      <formula>0</formula>
    </cfRule>
  </conditionalFormatting>
  <conditionalFormatting sqref="EE12">
    <cfRule type="cellIs" dxfId="16405" priority="20942" operator="greaterThan">
      <formula>0</formula>
    </cfRule>
  </conditionalFormatting>
  <conditionalFormatting sqref="EE12">
    <cfRule type="cellIs" dxfId="16404" priority="20941" operator="greaterThan">
      <formula>0</formula>
    </cfRule>
  </conditionalFormatting>
  <conditionalFormatting sqref="EE25 EE27">
    <cfRule type="cellIs" dxfId="16403" priority="20940" operator="greaterThan">
      <formula>0</formula>
    </cfRule>
  </conditionalFormatting>
  <conditionalFormatting sqref="EE25 EE27">
    <cfRule type="cellIs" dxfId="16402" priority="20939" operator="greaterThan">
      <formula>0</formula>
    </cfRule>
  </conditionalFormatting>
  <conditionalFormatting sqref="EE44">
    <cfRule type="cellIs" dxfId="16401" priority="20938" operator="greaterThan">
      <formula>0</formula>
    </cfRule>
  </conditionalFormatting>
  <conditionalFormatting sqref="EE44">
    <cfRule type="cellIs" dxfId="16400" priority="20937" operator="greaterThan">
      <formula>0</formula>
    </cfRule>
  </conditionalFormatting>
  <conditionalFormatting sqref="EE48">
    <cfRule type="cellIs" dxfId="16399" priority="20936" operator="greaterThan">
      <formula>0</formula>
    </cfRule>
  </conditionalFormatting>
  <conditionalFormatting sqref="EE40">
    <cfRule type="cellIs" dxfId="16398" priority="20933" operator="greaterThan">
      <formula>0</formula>
    </cfRule>
  </conditionalFormatting>
  <conditionalFormatting sqref="EE38">
    <cfRule type="cellIs" dxfId="16397" priority="20932" operator="greaterThan">
      <formula>0</formula>
    </cfRule>
  </conditionalFormatting>
  <conditionalFormatting sqref="EE38">
    <cfRule type="cellIs" dxfId="16396" priority="20931" operator="greaterThan">
      <formula>0</formula>
    </cfRule>
  </conditionalFormatting>
  <conditionalFormatting sqref="EE87">
    <cfRule type="cellIs" dxfId="16395" priority="20927" operator="greaterThan">
      <formula>0</formula>
    </cfRule>
  </conditionalFormatting>
  <conditionalFormatting sqref="EE87">
    <cfRule type="cellIs" dxfId="16394" priority="20928" operator="greaterThan">
      <formula>0</formula>
    </cfRule>
  </conditionalFormatting>
  <conditionalFormatting sqref="EE116">
    <cfRule type="cellIs" dxfId="16393" priority="20920" operator="greaterThan">
      <formula>0</formula>
    </cfRule>
  </conditionalFormatting>
  <conditionalFormatting sqref="EE115">
    <cfRule type="cellIs" dxfId="16392" priority="20919" operator="greaterThan">
      <formula>0</formula>
    </cfRule>
  </conditionalFormatting>
  <conditionalFormatting sqref="EE113">
    <cfRule type="cellIs" dxfId="16391" priority="20926" operator="greaterThan">
      <formula>0</formula>
    </cfRule>
  </conditionalFormatting>
  <conditionalFormatting sqref="EE113">
    <cfRule type="cellIs" dxfId="16390" priority="20925" operator="greaterThan">
      <formula>0</formula>
    </cfRule>
  </conditionalFormatting>
  <conditionalFormatting sqref="EE112">
    <cfRule type="cellIs" dxfId="16389" priority="20924" operator="greaterThan">
      <formula>0</formula>
    </cfRule>
  </conditionalFormatting>
  <conditionalFormatting sqref="EE112">
    <cfRule type="cellIs" dxfId="16388" priority="20923" operator="greaterThan">
      <formula>0</formula>
    </cfRule>
  </conditionalFormatting>
  <conditionalFormatting sqref="EE112">
    <cfRule type="cellIs" dxfId="16387" priority="20922" operator="lessThan">
      <formula>0</formula>
    </cfRule>
  </conditionalFormatting>
  <conditionalFormatting sqref="EE116">
    <cfRule type="cellIs" dxfId="16386" priority="20921" operator="greaterThan">
      <formula>0</formula>
    </cfRule>
  </conditionalFormatting>
  <conditionalFormatting sqref="EE14">
    <cfRule type="cellIs" dxfId="16385" priority="20916" operator="greaterThan">
      <formula>0</formula>
    </cfRule>
  </conditionalFormatting>
  <conditionalFormatting sqref="EE115">
    <cfRule type="cellIs" dxfId="16384" priority="20918" operator="greaterThan">
      <formula>0</formula>
    </cfRule>
  </conditionalFormatting>
  <conditionalFormatting sqref="EE115">
    <cfRule type="cellIs" dxfId="16383" priority="20917" operator="lessThan">
      <formula>0</formula>
    </cfRule>
  </conditionalFormatting>
  <conditionalFormatting sqref="EE14">
    <cfRule type="cellIs" dxfId="16382" priority="20915" operator="greaterThan">
      <formula>0</formula>
    </cfRule>
  </conditionalFormatting>
  <conditionalFormatting sqref="EE16">
    <cfRule type="cellIs" dxfId="16381" priority="20914" operator="greaterThan">
      <formula>0</formula>
    </cfRule>
  </conditionalFormatting>
  <conditionalFormatting sqref="EE16">
    <cfRule type="cellIs" dxfId="16380" priority="20913" operator="greaterThan">
      <formula>0</formula>
    </cfRule>
  </conditionalFormatting>
  <conditionalFormatting sqref="EE42">
    <cfRule type="cellIs" dxfId="16379" priority="20910" operator="greaterThan">
      <formula>0</formula>
    </cfRule>
  </conditionalFormatting>
  <conditionalFormatting sqref="EE42">
    <cfRule type="cellIs" dxfId="16378" priority="20909" operator="greaterThan">
      <formula>0</formula>
    </cfRule>
  </conditionalFormatting>
  <conditionalFormatting sqref="EE18 EE21">
    <cfRule type="cellIs" dxfId="16377" priority="20912" operator="greaterThan">
      <formula>0</formula>
    </cfRule>
  </conditionalFormatting>
  <conditionalFormatting sqref="EE18 EE21">
    <cfRule type="cellIs" dxfId="16376" priority="20911" operator="greaterThan">
      <formula>0</formula>
    </cfRule>
  </conditionalFormatting>
  <conditionalFormatting sqref="EE46">
    <cfRule type="cellIs" dxfId="16375" priority="20908" operator="greaterThan">
      <formula>0</formula>
    </cfRule>
  </conditionalFormatting>
  <conditionalFormatting sqref="EE46">
    <cfRule type="cellIs" dxfId="16374" priority="20907" operator="greaterThan">
      <formula>0</formula>
    </cfRule>
  </conditionalFormatting>
  <conditionalFormatting sqref="EE36">
    <cfRule type="cellIs" dxfId="16373" priority="20906" operator="greaterThan">
      <formula>0</formula>
    </cfRule>
  </conditionalFormatting>
  <conditionalFormatting sqref="EE36">
    <cfRule type="cellIs" dxfId="16372" priority="20905" operator="greaterThan">
      <formula>0</formula>
    </cfRule>
  </conditionalFormatting>
  <conditionalFormatting sqref="EE36">
    <cfRule type="cellIs" dxfId="16371" priority="20904" operator="greaterThan">
      <formula>0</formula>
    </cfRule>
  </conditionalFormatting>
  <conditionalFormatting sqref="EE36">
    <cfRule type="cellIs" dxfId="16370" priority="20903" operator="greaterThan">
      <formula>0</formula>
    </cfRule>
  </conditionalFormatting>
  <conditionalFormatting sqref="EE143">
    <cfRule type="cellIs" dxfId="16369" priority="20902" operator="greaterThan">
      <formula>0</formula>
    </cfRule>
  </conditionalFormatting>
  <conditionalFormatting sqref="EE152">
    <cfRule type="cellIs" dxfId="16368" priority="20901" operator="greaterThan">
      <formula>0</formula>
    </cfRule>
  </conditionalFormatting>
  <conditionalFormatting sqref="EE160">
    <cfRule type="cellIs" dxfId="16367" priority="20900" operator="greaterThan">
      <formula>0</formula>
    </cfRule>
  </conditionalFormatting>
  <conditionalFormatting sqref="EE152">
    <cfRule type="cellIs" dxfId="16366" priority="20898" operator="greaterThan">
      <formula>0</formula>
    </cfRule>
  </conditionalFormatting>
  <conditionalFormatting sqref="EE152">
    <cfRule type="cellIs" dxfId="16365" priority="20899" operator="greaterThan">
      <formula>0</formula>
    </cfRule>
  </conditionalFormatting>
  <conditionalFormatting sqref="EE143">
    <cfRule type="cellIs" dxfId="16364" priority="20897" operator="greaterThan">
      <formula>0</formula>
    </cfRule>
  </conditionalFormatting>
  <conditionalFormatting sqref="EE143">
    <cfRule type="cellIs" dxfId="16363" priority="20896" operator="greaterThan">
      <formula>0</formula>
    </cfRule>
  </conditionalFormatting>
  <conditionalFormatting sqref="EE160">
    <cfRule type="cellIs" dxfId="16362" priority="20894" operator="greaterThan">
      <formula>0</formula>
    </cfRule>
  </conditionalFormatting>
  <conditionalFormatting sqref="EE160">
    <cfRule type="cellIs" dxfId="16361" priority="20895" operator="greaterThan">
      <formula>0</formula>
    </cfRule>
  </conditionalFormatting>
  <conditionalFormatting sqref="EE152">
    <cfRule type="cellIs" dxfId="16360" priority="20892" operator="greaterThan">
      <formula>0</formula>
    </cfRule>
  </conditionalFormatting>
  <conditionalFormatting sqref="EE152">
    <cfRule type="cellIs" dxfId="16359" priority="20893" operator="greaterThan">
      <formula>0</formula>
    </cfRule>
  </conditionalFormatting>
  <conditionalFormatting sqref="EE143">
    <cfRule type="cellIs" dxfId="16358" priority="20891" operator="greaterThan">
      <formula>0</formula>
    </cfRule>
  </conditionalFormatting>
  <conditionalFormatting sqref="EE143">
    <cfRule type="cellIs" dxfId="16357" priority="20890" operator="greaterThan">
      <formula>0</formula>
    </cfRule>
  </conditionalFormatting>
  <conditionalFormatting sqref="EE160">
    <cfRule type="cellIs" dxfId="16356" priority="20888" operator="greaterThan">
      <formula>0</formula>
    </cfRule>
  </conditionalFormatting>
  <conditionalFormatting sqref="EE160">
    <cfRule type="cellIs" dxfId="16355" priority="20889" operator="greaterThan">
      <formula>0</formula>
    </cfRule>
  </conditionalFormatting>
  <conditionalFormatting sqref="EE27">
    <cfRule type="cellIs" dxfId="16354" priority="20887" operator="greaterThan">
      <formula>0</formula>
    </cfRule>
  </conditionalFormatting>
  <conditionalFormatting sqref="EE27">
    <cfRule type="cellIs" dxfId="16353" priority="20886" operator="greaterThan">
      <formula>0</formula>
    </cfRule>
  </conditionalFormatting>
  <conditionalFormatting sqref="EF197:EF202">
    <cfRule type="cellIs" dxfId="16352" priority="20885" operator="greaterThan">
      <formula>0.5</formula>
    </cfRule>
  </conditionalFormatting>
  <conditionalFormatting sqref="EF203">
    <cfRule type="cellIs" dxfId="16351" priority="20884" operator="greaterThan">
      <formula>0.5</formula>
    </cfRule>
  </conditionalFormatting>
  <conditionalFormatting sqref="EF167">
    <cfRule type="cellIs" dxfId="16350" priority="20883" operator="greaterThan">
      <formula>0</formula>
    </cfRule>
  </conditionalFormatting>
  <conditionalFormatting sqref="EF167">
    <cfRule type="cellIs" dxfId="16349" priority="20882" operator="greaterThan">
      <formula>0</formula>
    </cfRule>
  </conditionalFormatting>
  <conditionalFormatting sqref="EF169">
    <cfRule type="cellIs" dxfId="16348" priority="20881" operator="greaterThan">
      <formula>0</formula>
    </cfRule>
  </conditionalFormatting>
  <conditionalFormatting sqref="EF169">
    <cfRule type="cellIs" dxfId="16347" priority="20880" operator="greaterThan">
      <formula>0</formula>
    </cfRule>
  </conditionalFormatting>
  <conditionalFormatting sqref="EF171">
    <cfRule type="cellIs" dxfId="16346" priority="20879" operator="greaterThan">
      <formula>0</formula>
    </cfRule>
  </conditionalFormatting>
  <conditionalFormatting sqref="EF171">
    <cfRule type="cellIs" dxfId="16345" priority="20878" operator="greaterThan">
      <formula>0</formula>
    </cfRule>
  </conditionalFormatting>
  <conditionalFormatting sqref="EF14">
    <cfRule type="cellIs" dxfId="16344" priority="20850" operator="greaterThan">
      <formula>0</formula>
    </cfRule>
  </conditionalFormatting>
  <conditionalFormatting sqref="EF10">
    <cfRule type="cellIs" dxfId="16343" priority="20877" operator="greaterThan">
      <formula>0</formula>
    </cfRule>
  </conditionalFormatting>
  <conditionalFormatting sqref="EF23">
    <cfRule type="cellIs" dxfId="16342" priority="20876" operator="greaterThan">
      <formula>0</formula>
    </cfRule>
  </conditionalFormatting>
  <conditionalFormatting sqref="EF70">
    <cfRule type="cellIs" dxfId="16341" priority="20874" operator="greaterThan">
      <formula>0</formula>
    </cfRule>
  </conditionalFormatting>
  <conditionalFormatting sqref="EF79">
    <cfRule type="cellIs" dxfId="16340" priority="20873" operator="greaterThan">
      <formula>0</formula>
    </cfRule>
  </conditionalFormatting>
  <conditionalFormatting sqref="EF129">
    <cfRule type="cellIs" dxfId="16339" priority="20867" operator="greaterThan">
      <formula>0</formula>
    </cfRule>
  </conditionalFormatting>
  <conditionalFormatting sqref="EF110">
    <cfRule type="cellIs" dxfId="16338" priority="20869" operator="greaterThan">
      <formula>0</formula>
    </cfRule>
  </conditionalFormatting>
  <conditionalFormatting sqref="EF34">
    <cfRule type="cellIs" dxfId="16337" priority="20875" operator="greaterThan">
      <formula>0</formula>
    </cfRule>
  </conditionalFormatting>
  <conditionalFormatting sqref="EF137">
    <cfRule type="cellIs" dxfId="16336" priority="20866" operator="greaterThan">
      <formula>0</formula>
    </cfRule>
  </conditionalFormatting>
  <conditionalFormatting sqref="EF87">
    <cfRule type="cellIs" dxfId="16335" priority="20872" operator="greaterThan">
      <formula>0</formula>
    </cfRule>
  </conditionalFormatting>
  <conditionalFormatting sqref="EF93">
    <cfRule type="cellIs" dxfId="16334" priority="20871" operator="greaterThan">
      <formula>0</formula>
    </cfRule>
  </conditionalFormatting>
  <conditionalFormatting sqref="EF102">
    <cfRule type="cellIs" dxfId="16333" priority="20870" operator="greaterThan">
      <formula>0</formula>
    </cfRule>
  </conditionalFormatting>
  <conditionalFormatting sqref="EF120">
    <cfRule type="cellIs" dxfId="16332" priority="20868" operator="greaterThan">
      <formula>0</formula>
    </cfRule>
  </conditionalFormatting>
  <conditionalFormatting sqref="EF51">
    <cfRule type="cellIs" dxfId="16331" priority="20865" operator="greaterThan">
      <formula>0</formula>
    </cfRule>
  </conditionalFormatting>
  <conditionalFormatting sqref="EF64">
    <cfRule type="cellIs" dxfId="16330" priority="20863" operator="greaterThan">
      <formula>0</formula>
    </cfRule>
  </conditionalFormatting>
  <conditionalFormatting sqref="EF57">
    <cfRule type="cellIs" dxfId="16329" priority="20864" operator="greaterThan">
      <formula>0</formula>
    </cfRule>
  </conditionalFormatting>
  <conditionalFormatting sqref="EF25 EF27">
    <cfRule type="cellIs" dxfId="16328" priority="20861" operator="greaterThan">
      <formula>0</formula>
    </cfRule>
  </conditionalFormatting>
  <conditionalFormatting sqref="EF12">
    <cfRule type="cellIs" dxfId="16327" priority="20862" operator="greaterThan">
      <formula>0</formula>
    </cfRule>
  </conditionalFormatting>
  <conditionalFormatting sqref="EF44">
    <cfRule type="cellIs" dxfId="16326" priority="20860" operator="greaterThan">
      <formula>0</formula>
    </cfRule>
  </conditionalFormatting>
  <conditionalFormatting sqref="EF48">
    <cfRule type="cellIs" dxfId="16325" priority="20859" operator="greaterThan">
      <formula>0</formula>
    </cfRule>
  </conditionalFormatting>
  <conditionalFormatting sqref="EF40">
    <cfRule type="cellIs" dxfId="16324" priority="20858" operator="greaterThan">
      <formula>0</formula>
    </cfRule>
  </conditionalFormatting>
  <conditionalFormatting sqref="EF38">
    <cfRule type="cellIs" dxfId="16323" priority="20857" operator="greaterThan">
      <formula>0</formula>
    </cfRule>
  </conditionalFormatting>
  <conditionalFormatting sqref="EF16">
    <cfRule type="cellIs" dxfId="16322" priority="20849" operator="greaterThan">
      <formula>0</formula>
    </cfRule>
  </conditionalFormatting>
  <conditionalFormatting sqref="EF113">
    <cfRule type="cellIs" dxfId="16321" priority="20856" operator="greaterThan">
      <formula>0</formula>
    </cfRule>
  </conditionalFormatting>
  <conditionalFormatting sqref="EF112">
    <cfRule type="cellIs" dxfId="16320" priority="20855" operator="greaterThan">
      <formula>0</formula>
    </cfRule>
  </conditionalFormatting>
  <conditionalFormatting sqref="EF112">
    <cfRule type="cellIs" dxfId="16319" priority="20854" operator="lessThan">
      <formula>0</formula>
    </cfRule>
  </conditionalFormatting>
  <conditionalFormatting sqref="EF116">
    <cfRule type="cellIs" dxfId="16318" priority="20853" operator="greaterThan">
      <formula>0</formula>
    </cfRule>
  </conditionalFormatting>
  <conditionalFormatting sqref="EF115">
    <cfRule type="cellIs" dxfId="16317" priority="20852" operator="greaterThan">
      <formula>0</formula>
    </cfRule>
  </conditionalFormatting>
  <conditionalFormatting sqref="EF115">
    <cfRule type="cellIs" dxfId="16316" priority="20851" operator="lessThan">
      <formula>0</formula>
    </cfRule>
  </conditionalFormatting>
  <conditionalFormatting sqref="EF46">
    <cfRule type="cellIs" dxfId="16315" priority="20846" operator="greaterThan">
      <formula>0</formula>
    </cfRule>
  </conditionalFormatting>
  <conditionalFormatting sqref="EF42">
    <cfRule type="cellIs" dxfId="16314" priority="20847" operator="greaterThan">
      <formula>0</formula>
    </cfRule>
  </conditionalFormatting>
  <conditionalFormatting sqref="EF18 EF21">
    <cfRule type="cellIs" dxfId="16313" priority="20848" operator="greaterThan">
      <formula>0</formula>
    </cfRule>
  </conditionalFormatting>
  <conditionalFormatting sqref="EF36">
    <cfRule type="cellIs" dxfId="16312" priority="20845" operator="greaterThan">
      <formula>0</formula>
    </cfRule>
  </conditionalFormatting>
  <conditionalFormatting sqref="EF79">
    <cfRule type="cellIs" dxfId="16311" priority="20837" operator="greaterThan">
      <formula>0</formula>
    </cfRule>
  </conditionalFormatting>
  <conditionalFormatting sqref="EF10">
    <cfRule type="cellIs" dxfId="16310" priority="20844" operator="greaterThan">
      <formula>0</formula>
    </cfRule>
  </conditionalFormatting>
  <conditionalFormatting sqref="EF23">
    <cfRule type="cellIs" dxfId="16309" priority="20843" operator="greaterThan">
      <formula>0</formula>
    </cfRule>
  </conditionalFormatting>
  <conditionalFormatting sqref="EF10">
    <cfRule type="cellIs" dxfId="16308" priority="20842" operator="greaterThan">
      <formula>0</formula>
    </cfRule>
  </conditionalFormatting>
  <conditionalFormatting sqref="EF23">
    <cfRule type="cellIs" dxfId="16307" priority="20841" operator="greaterThan">
      <formula>0</formula>
    </cfRule>
  </conditionalFormatting>
  <conditionalFormatting sqref="EF129">
    <cfRule type="cellIs" dxfId="16306" priority="20827" operator="greaterThan">
      <formula>0</formula>
    </cfRule>
  </conditionalFormatting>
  <conditionalFormatting sqref="EF110">
    <cfRule type="cellIs" dxfId="16305" priority="20831" operator="greaterThan">
      <formula>0</formula>
    </cfRule>
  </conditionalFormatting>
  <conditionalFormatting sqref="EF79">
    <cfRule type="cellIs" dxfId="16304" priority="20838" operator="greaterThan">
      <formula>0</formula>
    </cfRule>
  </conditionalFormatting>
  <conditionalFormatting sqref="EF34">
    <cfRule type="cellIs" dxfId="16303" priority="20840" operator="greaterThan">
      <formula>0</formula>
    </cfRule>
  </conditionalFormatting>
  <conditionalFormatting sqref="EF120">
    <cfRule type="cellIs" dxfId="16302" priority="20830" operator="greaterThan">
      <formula>0</formula>
    </cfRule>
  </conditionalFormatting>
  <conditionalFormatting sqref="EF137">
    <cfRule type="cellIs" dxfId="16301" priority="20826" operator="greaterThan">
      <formula>0</formula>
    </cfRule>
  </conditionalFormatting>
  <conditionalFormatting sqref="EF34">
    <cfRule type="cellIs" dxfId="16300" priority="20839" operator="greaterThan">
      <formula>0</formula>
    </cfRule>
  </conditionalFormatting>
  <conditionalFormatting sqref="EF137">
    <cfRule type="cellIs" dxfId="16299" priority="20825" operator="greaterThan">
      <formula>0</formula>
    </cfRule>
  </conditionalFormatting>
  <conditionalFormatting sqref="EF110">
    <cfRule type="cellIs" dxfId="16298" priority="20832" operator="greaterThan">
      <formula>0</formula>
    </cfRule>
  </conditionalFormatting>
  <conditionalFormatting sqref="EF51">
    <cfRule type="cellIs" dxfId="16297" priority="20824" operator="greaterThan">
      <formula>0</formula>
    </cfRule>
  </conditionalFormatting>
  <conditionalFormatting sqref="EF51">
    <cfRule type="cellIs" dxfId="16296" priority="20823" operator="greaterThan">
      <formula>0</formula>
    </cfRule>
  </conditionalFormatting>
  <conditionalFormatting sqref="EF93">
    <cfRule type="cellIs" dxfId="16295" priority="20836" operator="greaterThan">
      <formula>0</formula>
    </cfRule>
  </conditionalFormatting>
  <conditionalFormatting sqref="EF102">
    <cfRule type="cellIs" dxfId="16294" priority="20835" operator="greaterThan">
      <formula>0</formula>
    </cfRule>
  </conditionalFormatting>
  <conditionalFormatting sqref="EF93">
    <cfRule type="cellIs" dxfId="16293" priority="20834" operator="greaterThan">
      <formula>0</formula>
    </cfRule>
  </conditionalFormatting>
  <conditionalFormatting sqref="EF102">
    <cfRule type="cellIs" dxfId="16292" priority="20833" operator="greaterThan">
      <formula>0</formula>
    </cfRule>
  </conditionalFormatting>
  <conditionalFormatting sqref="EF129">
    <cfRule type="cellIs" dxfId="16291" priority="20829" operator="greaterThan">
      <formula>0</formula>
    </cfRule>
  </conditionalFormatting>
  <conditionalFormatting sqref="EF120">
    <cfRule type="cellIs" dxfId="16290" priority="20828" operator="greaterThan">
      <formula>0</formula>
    </cfRule>
  </conditionalFormatting>
  <conditionalFormatting sqref="EF48">
    <cfRule type="cellIs" dxfId="16289" priority="20811" operator="greaterThan">
      <formula>0</formula>
    </cfRule>
  </conditionalFormatting>
  <conditionalFormatting sqref="EF40">
    <cfRule type="cellIs" dxfId="16288" priority="20810" operator="greaterThan">
      <formula>0</formula>
    </cfRule>
  </conditionalFormatting>
  <conditionalFormatting sqref="EF64">
    <cfRule type="cellIs" dxfId="16287" priority="20820" operator="greaterThan">
      <formula>0</formula>
    </cfRule>
  </conditionalFormatting>
  <conditionalFormatting sqref="EF64">
    <cfRule type="cellIs" dxfId="16286" priority="20819" operator="greaterThan">
      <formula>0</formula>
    </cfRule>
  </conditionalFormatting>
  <conditionalFormatting sqref="EF57">
    <cfRule type="cellIs" dxfId="16285" priority="20822" operator="greaterThan">
      <formula>0</formula>
    </cfRule>
  </conditionalFormatting>
  <conditionalFormatting sqref="EF57">
    <cfRule type="cellIs" dxfId="16284" priority="20821" operator="greaterThan">
      <formula>0</formula>
    </cfRule>
  </conditionalFormatting>
  <conditionalFormatting sqref="EF70">
    <cfRule type="cellIs" dxfId="16283" priority="20806" operator="greaterThan">
      <formula>0</formula>
    </cfRule>
  </conditionalFormatting>
  <conditionalFormatting sqref="EF70">
    <cfRule type="cellIs" dxfId="16282" priority="20805" operator="greaterThan">
      <formula>0</formula>
    </cfRule>
  </conditionalFormatting>
  <conditionalFormatting sqref="EF12">
    <cfRule type="cellIs" dxfId="16281" priority="20818" operator="greaterThan">
      <formula>0</formula>
    </cfRule>
  </conditionalFormatting>
  <conditionalFormatting sqref="EF12">
    <cfRule type="cellIs" dxfId="16280" priority="20817" operator="greaterThan">
      <formula>0</formula>
    </cfRule>
  </conditionalFormatting>
  <conditionalFormatting sqref="EF25 EF27">
    <cfRule type="cellIs" dxfId="16279" priority="20816" operator="greaterThan">
      <formula>0</formula>
    </cfRule>
  </conditionalFormatting>
  <conditionalFormatting sqref="EF25 EF27">
    <cfRule type="cellIs" dxfId="16278" priority="20815" operator="greaterThan">
      <formula>0</formula>
    </cfRule>
  </conditionalFormatting>
  <conditionalFormatting sqref="EF44">
    <cfRule type="cellIs" dxfId="16277" priority="20814" operator="greaterThan">
      <formula>0</formula>
    </cfRule>
  </conditionalFormatting>
  <conditionalFormatting sqref="EF44">
    <cfRule type="cellIs" dxfId="16276" priority="20813" operator="greaterThan">
      <formula>0</formula>
    </cfRule>
  </conditionalFormatting>
  <conditionalFormatting sqref="EF48">
    <cfRule type="cellIs" dxfId="16275" priority="20812" operator="greaterThan">
      <formula>0</formula>
    </cfRule>
  </conditionalFormatting>
  <conditionalFormatting sqref="EF40">
    <cfRule type="cellIs" dxfId="16274" priority="20809" operator="greaterThan">
      <formula>0</formula>
    </cfRule>
  </conditionalFormatting>
  <conditionalFormatting sqref="EF38">
    <cfRule type="cellIs" dxfId="16273" priority="20808" operator="greaterThan">
      <formula>0</formula>
    </cfRule>
  </conditionalFormatting>
  <conditionalFormatting sqref="EF38">
    <cfRule type="cellIs" dxfId="16272" priority="20807" operator="greaterThan">
      <formula>0</formula>
    </cfRule>
  </conditionalFormatting>
  <conditionalFormatting sqref="EF87">
    <cfRule type="cellIs" dxfId="16271" priority="20803" operator="greaterThan">
      <formula>0</formula>
    </cfRule>
  </conditionalFormatting>
  <conditionalFormatting sqref="EF87">
    <cfRule type="cellIs" dxfId="16270" priority="20804" operator="greaterThan">
      <formula>0</formula>
    </cfRule>
  </conditionalFormatting>
  <conditionalFormatting sqref="EF116">
    <cfRule type="cellIs" dxfId="16269" priority="20796" operator="greaterThan">
      <formula>0</formula>
    </cfRule>
  </conditionalFormatting>
  <conditionalFormatting sqref="EF115">
    <cfRule type="cellIs" dxfId="16268" priority="20795" operator="greaterThan">
      <formula>0</formula>
    </cfRule>
  </conditionalFormatting>
  <conditionalFormatting sqref="EF113">
    <cfRule type="cellIs" dxfId="16267" priority="20802" operator="greaterThan">
      <formula>0</formula>
    </cfRule>
  </conditionalFormatting>
  <conditionalFormatting sqref="EF113">
    <cfRule type="cellIs" dxfId="16266" priority="20801" operator="greaterThan">
      <formula>0</formula>
    </cfRule>
  </conditionalFormatting>
  <conditionalFormatting sqref="EF112">
    <cfRule type="cellIs" dxfId="16265" priority="20800" operator="greaterThan">
      <formula>0</formula>
    </cfRule>
  </conditionalFormatting>
  <conditionalFormatting sqref="EF112">
    <cfRule type="cellIs" dxfId="16264" priority="20799" operator="greaterThan">
      <formula>0</formula>
    </cfRule>
  </conditionalFormatting>
  <conditionalFormatting sqref="EF112">
    <cfRule type="cellIs" dxfId="16263" priority="20798" operator="lessThan">
      <formula>0</formula>
    </cfRule>
  </conditionalFormatting>
  <conditionalFormatting sqref="EF116">
    <cfRule type="cellIs" dxfId="16262" priority="20797" operator="greaterThan">
      <formula>0</formula>
    </cfRule>
  </conditionalFormatting>
  <conditionalFormatting sqref="EF14">
    <cfRule type="cellIs" dxfId="16261" priority="20792" operator="greaterThan">
      <formula>0</formula>
    </cfRule>
  </conditionalFormatting>
  <conditionalFormatting sqref="EF115">
    <cfRule type="cellIs" dxfId="16260" priority="20794" operator="greaterThan">
      <formula>0</formula>
    </cfRule>
  </conditionalFormatting>
  <conditionalFormatting sqref="EF115">
    <cfRule type="cellIs" dxfId="16259" priority="20793" operator="lessThan">
      <formula>0</formula>
    </cfRule>
  </conditionalFormatting>
  <conditionalFormatting sqref="EF14">
    <cfRule type="cellIs" dxfId="16258" priority="20791" operator="greaterThan">
      <formula>0</formula>
    </cfRule>
  </conditionalFormatting>
  <conditionalFormatting sqref="EF16">
    <cfRule type="cellIs" dxfId="16257" priority="20790" operator="greaterThan">
      <formula>0</formula>
    </cfRule>
  </conditionalFormatting>
  <conditionalFormatting sqref="EF16">
    <cfRule type="cellIs" dxfId="16256" priority="20789" operator="greaterThan">
      <formula>0</formula>
    </cfRule>
  </conditionalFormatting>
  <conditionalFormatting sqref="EF42">
    <cfRule type="cellIs" dxfId="16255" priority="20786" operator="greaterThan">
      <formula>0</formula>
    </cfRule>
  </conditionalFormatting>
  <conditionalFormatting sqref="EF42">
    <cfRule type="cellIs" dxfId="16254" priority="20785" operator="greaterThan">
      <formula>0</formula>
    </cfRule>
  </conditionalFormatting>
  <conditionalFormatting sqref="EF18 EF21">
    <cfRule type="cellIs" dxfId="16253" priority="20788" operator="greaterThan">
      <formula>0</formula>
    </cfRule>
  </conditionalFormatting>
  <conditionalFormatting sqref="EF18 EF21">
    <cfRule type="cellIs" dxfId="16252" priority="20787" operator="greaterThan">
      <formula>0</formula>
    </cfRule>
  </conditionalFormatting>
  <conditionalFormatting sqref="EF46">
    <cfRule type="cellIs" dxfId="16251" priority="20784" operator="greaterThan">
      <formula>0</formula>
    </cfRule>
  </conditionalFormatting>
  <conditionalFormatting sqref="EF46">
    <cfRule type="cellIs" dxfId="16250" priority="20783" operator="greaterThan">
      <formula>0</formula>
    </cfRule>
  </conditionalFormatting>
  <conditionalFormatting sqref="EF79">
    <cfRule type="cellIs" dxfId="16249" priority="20775" operator="greaterThan">
      <formula>0</formula>
    </cfRule>
  </conditionalFormatting>
  <conditionalFormatting sqref="EF10">
    <cfRule type="cellIs" dxfId="16248" priority="20782" operator="greaterThan">
      <formula>0</formula>
    </cfRule>
  </conditionalFormatting>
  <conditionalFormatting sqref="EF23">
    <cfRule type="cellIs" dxfId="16247" priority="20781" operator="greaterThan">
      <formula>0</formula>
    </cfRule>
  </conditionalFormatting>
  <conditionalFormatting sqref="EF10">
    <cfRule type="cellIs" dxfId="16246" priority="20780" operator="greaterThan">
      <formula>0</formula>
    </cfRule>
  </conditionalFormatting>
  <conditionalFormatting sqref="EF23">
    <cfRule type="cellIs" dxfId="16245" priority="20779" operator="greaterThan">
      <formula>0</formula>
    </cfRule>
  </conditionalFormatting>
  <conditionalFormatting sqref="EF129">
    <cfRule type="cellIs" dxfId="16244" priority="20765" operator="greaterThan">
      <formula>0</formula>
    </cfRule>
  </conditionalFormatting>
  <conditionalFormatting sqref="EF110">
    <cfRule type="cellIs" dxfId="16243" priority="20769" operator="greaterThan">
      <formula>0</formula>
    </cfRule>
  </conditionalFormatting>
  <conditionalFormatting sqref="EF79">
    <cfRule type="cellIs" dxfId="16242" priority="20776" operator="greaterThan">
      <formula>0</formula>
    </cfRule>
  </conditionalFormatting>
  <conditionalFormatting sqref="EF34">
    <cfRule type="cellIs" dxfId="16241" priority="20778" operator="greaterThan">
      <formula>0</formula>
    </cfRule>
  </conditionalFormatting>
  <conditionalFormatting sqref="EF120">
    <cfRule type="cellIs" dxfId="16240" priority="20768" operator="greaterThan">
      <formula>0</formula>
    </cfRule>
  </conditionalFormatting>
  <conditionalFormatting sqref="EF137">
    <cfRule type="cellIs" dxfId="16239" priority="20764" operator="greaterThan">
      <formula>0</formula>
    </cfRule>
  </conditionalFormatting>
  <conditionalFormatting sqref="EF34">
    <cfRule type="cellIs" dxfId="16238" priority="20777" operator="greaterThan">
      <formula>0</formula>
    </cfRule>
  </conditionalFormatting>
  <conditionalFormatting sqref="EF137">
    <cfRule type="cellIs" dxfId="16237" priority="20763" operator="greaterThan">
      <formula>0</formula>
    </cfRule>
  </conditionalFormatting>
  <conditionalFormatting sqref="EF110">
    <cfRule type="cellIs" dxfId="16236" priority="20770" operator="greaterThan">
      <formula>0</formula>
    </cfRule>
  </conditionalFormatting>
  <conditionalFormatting sqref="EF51">
    <cfRule type="cellIs" dxfId="16235" priority="20762" operator="greaterThan">
      <formula>0</formula>
    </cfRule>
  </conditionalFormatting>
  <conditionalFormatting sqref="EF51">
    <cfRule type="cellIs" dxfId="16234" priority="20761" operator="greaterThan">
      <formula>0</formula>
    </cfRule>
  </conditionalFormatting>
  <conditionalFormatting sqref="EF93">
    <cfRule type="cellIs" dxfId="16233" priority="20774" operator="greaterThan">
      <formula>0</formula>
    </cfRule>
  </conditionalFormatting>
  <conditionalFormatting sqref="EF102">
    <cfRule type="cellIs" dxfId="16232" priority="20773" operator="greaterThan">
      <formula>0</formula>
    </cfRule>
  </conditionalFormatting>
  <conditionalFormatting sqref="EF93">
    <cfRule type="cellIs" dxfId="16231" priority="20772" operator="greaterThan">
      <formula>0</formula>
    </cfRule>
  </conditionalFormatting>
  <conditionalFormatting sqref="EF102">
    <cfRule type="cellIs" dxfId="16230" priority="20771" operator="greaterThan">
      <formula>0</formula>
    </cfRule>
  </conditionalFormatting>
  <conditionalFormatting sqref="EF129">
    <cfRule type="cellIs" dxfId="16229" priority="20767" operator="greaterThan">
      <formula>0</formula>
    </cfRule>
  </conditionalFormatting>
  <conditionalFormatting sqref="EF120">
    <cfRule type="cellIs" dxfId="16228" priority="20766" operator="greaterThan">
      <formula>0</formula>
    </cfRule>
  </conditionalFormatting>
  <conditionalFormatting sqref="EF48">
    <cfRule type="cellIs" dxfId="16227" priority="20749" operator="greaterThan">
      <formula>0</formula>
    </cfRule>
  </conditionalFormatting>
  <conditionalFormatting sqref="EF40">
    <cfRule type="cellIs" dxfId="16226" priority="20748" operator="greaterThan">
      <formula>0</formula>
    </cfRule>
  </conditionalFormatting>
  <conditionalFormatting sqref="EF64">
    <cfRule type="cellIs" dxfId="16225" priority="20758" operator="greaterThan">
      <formula>0</formula>
    </cfRule>
  </conditionalFormatting>
  <conditionalFormatting sqref="EF64">
    <cfRule type="cellIs" dxfId="16224" priority="20757" operator="greaterThan">
      <formula>0</formula>
    </cfRule>
  </conditionalFormatting>
  <conditionalFormatting sqref="EF57">
    <cfRule type="cellIs" dxfId="16223" priority="20760" operator="greaterThan">
      <formula>0</formula>
    </cfRule>
  </conditionalFormatting>
  <conditionalFormatting sqref="EF57">
    <cfRule type="cellIs" dxfId="16222" priority="20759" operator="greaterThan">
      <formula>0</formula>
    </cfRule>
  </conditionalFormatting>
  <conditionalFormatting sqref="EF70">
    <cfRule type="cellIs" dxfId="16221" priority="20744" operator="greaterThan">
      <formula>0</formula>
    </cfRule>
  </conditionalFormatting>
  <conditionalFormatting sqref="EF70">
    <cfRule type="cellIs" dxfId="16220" priority="20743" operator="greaterThan">
      <formula>0</formula>
    </cfRule>
  </conditionalFormatting>
  <conditionalFormatting sqref="EF12">
    <cfRule type="cellIs" dxfId="16219" priority="20756" operator="greaterThan">
      <formula>0</formula>
    </cfRule>
  </conditionalFormatting>
  <conditionalFormatting sqref="EF12">
    <cfRule type="cellIs" dxfId="16218" priority="20755" operator="greaterThan">
      <formula>0</formula>
    </cfRule>
  </conditionalFormatting>
  <conditionalFormatting sqref="EF25 EF27">
    <cfRule type="cellIs" dxfId="16217" priority="20754" operator="greaterThan">
      <formula>0</formula>
    </cfRule>
  </conditionalFormatting>
  <conditionalFormatting sqref="EF25 EF27">
    <cfRule type="cellIs" dxfId="16216" priority="20753" operator="greaterThan">
      <formula>0</formula>
    </cfRule>
  </conditionalFormatting>
  <conditionalFormatting sqref="EF44">
    <cfRule type="cellIs" dxfId="16215" priority="20752" operator="greaterThan">
      <formula>0</formula>
    </cfRule>
  </conditionalFormatting>
  <conditionalFormatting sqref="EF44">
    <cfRule type="cellIs" dxfId="16214" priority="20751" operator="greaterThan">
      <formula>0</formula>
    </cfRule>
  </conditionalFormatting>
  <conditionalFormatting sqref="EF48">
    <cfRule type="cellIs" dxfId="16213" priority="20750" operator="greaterThan">
      <formula>0</formula>
    </cfRule>
  </conditionalFormatting>
  <conditionalFormatting sqref="EF40">
    <cfRule type="cellIs" dxfId="16212" priority="20747" operator="greaterThan">
      <formula>0</formula>
    </cfRule>
  </conditionalFormatting>
  <conditionalFormatting sqref="EF38">
    <cfRule type="cellIs" dxfId="16211" priority="20746" operator="greaterThan">
      <formula>0</formula>
    </cfRule>
  </conditionalFormatting>
  <conditionalFormatting sqref="EF38">
    <cfRule type="cellIs" dxfId="16210" priority="20745" operator="greaterThan">
      <formula>0</formula>
    </cfRule>
  </conditionalFormatting>
  <conditionalFormatting sqref="EF87">
    <cfRule type="cellIs" dxfId="16209" priority="20741" operator="greaterThan">
      <formula>0</formula>
    </cfRule>
  </conditionalFormatting>
  <conditionalFormatting sqref="EF87">
    <cfRule type="cellIs" dxfId="16208" priority="20742" operator="greaterThan">
      <formula>0</formula>
    </cfRule>
  </conditionalFormatting>
  <conditionalFormatting sqref="EF116">
    <cfRule type="cellIs" dxfId="16207" priority="20734" operator="greaterThan">
      <formula>0</formula>
    </cfRule>
  </conditionalFormatting>
  <conditionalFormatting sqref="EF115">
    <cfRule type="cellIs" dxfId="16206" priority="20733" operator="greaterThan">
      <formula>0</formula>
    </cfRule>
  </conditionalFormatting>
  <conditionalFormatting sqref="EF113">
    <cfRule type="cellIs" dxfId="16205" priority="20740" operator="greaterThan">
      <formula>0</formula>
    </cfRule>
  </conditionalFormatting>
  <conditionalFormatting sqref="EF113">
    <cfRule type="cellIs" dxfId="16204" priority="20739" operator="greaterThan">
      <formula>0</formula>
    </cfRule>
  </conditionalFormatting>
  <conditionalFormatting sqref="EF112">
    <cfRule type="cellIs" dxfId="16203" priority="20738" operator="greaterThan">
      <formula>0</formula>
    </cfRule>
  </conditionalFormatting>
  <conditionalFormatting sqref="EF112">
    <cfRule type="cellIs" dxfId="16202" priority="20737" operator="greaterThan">
      <formula>0</formula>
    </cfRule>
  </conditionalFormatting>
  <conditionalFormatting sqref="EF112">
    <cfRule type="cellIs" dxfId="16201" priority="20736" operator="lessThan">
      <formula>0</formula>
    </cfRule>
  </conditionalFormatting>
  <conditionalFormatting sqref="EF116">
    <cfRule type="cellIs" dxfId="16200" priority="20735" operator="greaterThan">
      <formula>0</formula>
    </cfRule>
  </conditionalFormatting>
  <conditionalFormatting sqref="EF14">
    <cfRule type="cellIs" dxfId="16199" priority="20730" operator="greaterThan">
      <formula>0</formula>
    </cfRule>
  </conditionalFormatting>
  <conditionalFormatting sqref="EF115">
    <cfRule type="cellIs" dxfId="16198" priority="20732" operator="greaterThan">
      <formula>0</formula>
    </cfRule>
  </conditionalFormatting>
  <conditionalFormatting sqref="EF115">
    <cfRule type="cellIs" dxfId="16197" priority="20731" operator="lessThan">
      <formula>0</formula>
    </cfRule>
  </conditionalFormatting>
  <conditionalFormatting sqref="EF14">
    <cfRule type="cellIs" dxfId="16196" priority="20729" operator="greaterThan">
      <formula>0</formula>
    </cfRule>
  </conditionalFormatting>
  <conditionalFormatting sqref="EF16">
    <cfRule type="cellIs" dxfId="16195" priority="20728" operator="greaterThan">
      <formula>0</formula>
    </cfRule>
  </conditionalFormatting>
  <conditionalFormatting sqref="EF16">
    <cfRule type="cellIs" dxfId="16194" priority="20727" operator="greaterThan">
      <formula>0</formula>
    </cfRule>
  </conditionalFormatting>
  <conditionalFormatting sqref="EF42">
    <cfRule type="cellIs" dxfId="16193" priority="20724" operator="greaterThan">
      <formula>0</formula>
    </cfRule>
  </conditionalFormatting>
  <conditionalFormatting sqref="EF42">
    <cfRule type="cellIs" dxfId="16192" priority="20723" operator="greaterThan">
      <formula>0</formula>
    </cfRule>
  </conditionalFormatting>
  <conditionalFormatting sqref="EF18 EF21">
    <cfRule type="cellIs" dxfId="16191" priority="20726" operator="greaterThan">
      <formula>0</formula>
    </cfRule>
  </conditionalFormatting>
  <conditionalFormatting sqref="EF18 EF21">
    <cfRule type="cellIs" dxfId="16190" priority="20725" operator="greaterThan">
      <formula>0</formula>
    </cfRule>
  </conditionalFormatting>
  <conditionalFormatting sqref="EF46">
    <cfRule type="cellIs" dxfId="16189" priority="20722" operator="greaterThan">
      <formula>0</formula>
    </cfRule>
  </conditionalFormatting>
  <conditionalFormatting sqref="EF46">
    <cfRule type="cellIs" dxfId="16188" priority="20721" operator="greaterThan">
      <formula>0</formula>
    </cfRule>
  </conditionalFormatting>
  <conditionalFormatting sqref="EF36">
    <cfRule type="cellIs" dxfId="16187" priority="20720" operator="greaterThan">
      <formula>0</formula>
    </cfRule>
  </conditionalFormatting>
  <conditionalFormatting sqref="EF36">
    <cfRule type="cellIs" dxfId="16186" priority="20719" operator="greaterThan">
      <formula>0</formula>
    </cfRule>
  </conditionalFormatting>
  <conditionalFormatting sqref="EF36">
    <cfRule type="cellIs" dxfId="16185" priority="20718" operator="greaterThan">
      <formula>0</formula>
    </cfRule>
  </conditionalFormatting>
  <conditionalFormatting sqref="EF36">
    <cfRule type="cellIs" dxfId="16184" priority="20717" operator="greaterThan">
      <formula>0</formula>
    </cfRule>
  </conditionalFormatting>
  <conditionalFormatting sqref="EF143">
    <cfRule type="cellIs" dxfId="16183" priority="20716" operator="greaterThan">
      <formula>0</formula>
    </cfRule>
  </conditionalFormatting>
  <conditionalFormatting sqref="EF152">
    <cfRule type="cellIs" dxfId="16182" priority="20715" operator="greaterThan">
      <formula>0</formula>
    </cfRule>
  </conditionalFormatting>
  <conditionalFormatting sqref="EF160">
    <cfRule type="cellIs" dxfId="16181" priority="20714" operator="greaterThan">
      <formula>0</formula>
    </cfRule>
  </conditionalFormatting>
  <conditionalFormatting sqref="EF152">
    <cfRule type="cellIs" dxfId="16180" priority="20712" operator="greaterThan">
      <formula>0</formula>
    </cfRule>
  </conditionalFormatting>
  <conditionalFormatting sqref="EF152">
    <cfRule type="cellIs" dxfId="16179" priority="20713" operator="greaterThan">
      <formula>0</formula>
    </cfRule>
  </conditionalFormatting>
  <conditionalFormatting sqref="EF143">
    <cfRule type="cellIs" dxfId="16178" priority="20711" operator="greaterThan">
      <formula>0</formula>
    </cfRule>
  </conditionalFormatting>
  <conditionalFormatting sqref="EF143">
    <cfRule type="cellIs" dxfId="16177" priority="20710" operator="greaterThan">
      <formula>0</formula>
    </cfRule>
  </conditionalFormatting>
  <conditionalFormatting sqref="EF160">
    <cfRule type="cellIs" dxfId="16176" priority="20708" operator="greaterThan">
      <formula>0</formula>
    </cfRule>
  </conditionalFormatting>
  <conditionalFormatting sqref="EF160">
    <cfRule type="cellIs" dxfId="16175" priority="20709" operator="greaterThan">
      <formula>0</formula>
    </cfRule>
  </conditionalFormatting>
  <conditionalFormatting sqref="EF152">
    <cfRule type="cellIs" dxfId="16174" priority="20706" operator="greaterThan">
      <formula>0</formula>
    </cfRule>
  </conditionalFormatting>
  <conditionalFormatting sqref="EF152">
    <cfRule type="cellIs" dxfId="16173" priority="20707" operator="greaterThan">
      <formula>0</formula>
    </cfRule>
  </conditionalFormatting>
  <conditionalFormatting sqref="EF143">
    <cfRule type="cellIs" dxfId="16172" priority="20705" operator="greaterThan">
      <formula>0</formula>
    </cfRule>
  </conditionalFormatting>
  <conditionalFormatting sqref="EF143">
    <cfRule type="cellIs" dxfId="16171" priority="20704" operator="greaterThan">
      <formula>0</formula>
    </cfRule>
  </conditionalFormatting>
  <conditionalFormatting sqref="EF160">
    <cfRule type="cellIs" dxfId="16170" priority="20702" operator="greaterThan">
      <formula>0</formula>
    </cfRule>
  </conditionalFormatting>
  <conditionalFormatting sqref="EF160">
    <cfRule type="cellIs" dxfId="16169" priority="20703" operator="greaterThan">
      <formula>0</formula>
    </cfRule>
  </conditionalFormatting>
  <conditionalFormatting sqref="EF27">
    <cfRule type="cellIs" dxfId="16168" priority="20701" operator="greaterThan">
      <formula>0</formula>
    </cfRule>
  </conditionalFormatting>
  <conditionalFormatting sqref="EF27">
    <cfRule type="cellIs" dxfId="16167" priority="20700" operator="greaterThan">
      <formula>0</formula>
    </cfRule>
  </conditionalFormatting>
  <conditionalFormatting sqref="EF197:EF202">
    <cfRule type="cellIs" dxfId="16166" priority="20699" operator="greaterThan">
      <formula>0.5</formula>
    </cfRule>
  </conditionalFormatting>
  <conditionalFormatting sqref="EF203">
    <cfRule type="cellIs" dxfId="16165" priority="20698" operator="greaterThan">
      <formula>0.5</formula>
    </cfRule>
  </conditionalFormatting>
  <conditionalFormatting sqref="EF167">
    <cfRule type="cellIs" dxfId="16164" priority="20697" operator="greaterThan">
      <formula>0</formula>
    </cfRule>
  </conditionalFormatting>
  <conditionalFormatting sqref="EF167">
    <cfRule type="cellIs" dxfId="16163" priority="20696" operator="greaterThan">
      <formula>0</formula>
    </cfRule>
  </conditionalFormatting>
  <conditionalFormatting sqref="EF169">
    <cfRule type="cellIs" dxfId="16162" priority="20695" operator="greaterThan">
      <formula>0</formula>
    </cfRule>
  </conditionalFormatting>
  <conditionalFormatting sqref="EF169">
    <cfRule type="cellIs" dxfId="16161" priority="20694" operator="greaterThan">
      <formula>0</formula>
    </cfRule>
  </conditionalFormatting>
  <conditionalFormatting sqref="EF171">
    <cfRule type="cellIs" dxfId="16160" priority="20693" operator="greaterThan">
      <formula>0</formula>
    </cfRule>
  </conditionalFormatting>
  <conditionalFormatting sqref="EF171">
    <cfRule type="cellIs" dxfId="16159" priority="20692" operator="greaterThan">
      <formula>0</formula>
    </cfRule>
  </conditionalFormatting>
  <conditionalFormatting sqref="EF14">
    <cfRule type="cellIs" dxfId="16158" priority="20664" operator="greaterThan">
      <formula>0</formula>
    </cfRule>
  </conditionalFormatting>
  <conditionalFormatting sqref="EF10">
    <cfRule type="cellIs" dxfId="16157" priority="20691" operator="greaterThan">
      <formula>0</formula>
    </cfRule>
  </conditionalFormatting>
  <conditionalFormatting sqref="EF23">
    <cfRule type="cellIs" dxfId="16156" priority="20690" operator="greaterThan">
      <formula>0</formula>
    </cfRule>
  </conditionalFormatting>
  <conditionalFormatting sqref="EF70">
    <cfRule type="cellIs" dxfId="16155" priority="20688" operator="greaterThan">
      <formula>0</formula>
    </cfRule>
  </conditionalFormatting>
  <conditionalFormatting sqref="EF79">
    <cfRule type="cellIs" dxfId="16154" priority="20687" operator="greaterThan">
      <formula>0</formula>
    </cfRule>
  </conditionalFormatting>
  <conditionalFormatting sqref="EF129">
    <cfRule type="cellIs" dxfId="16153" priority="20681" operator="greaterThan">
      <formula>0</formula>
    </cfRule>
  </conditionalFormatting>
  <conditionalFormatting sqref="EF110">
    <cfRule type="cellIs" dxfId="16152" priority="20683" operator="greaterThan">
      <formula>0</formula>
    </cfRule>
  </conditionalFormatting>
  <conditionalFormatting sqref="EF34">
    <cfRule type="cellIs" dxfId="16151" priority="20689" operator="greaterThan">
      <formula>0</formula>
    </cfRule>
  </conditionalFormatting>
  <conditionalFormatting sqref="EF137">
    <cfRule type="cellIs" dxfId="16150" priority="20680" operator="greaterThan">
      <formula>0</formula>
    </cfRule>
  </conditionalFormatting>
  <conditionalFormatting sqref="EF87">
    <cfRule type="cellIs" dxfId="16149" priority="20686" operator="greaterThan">
      <formula>0</formula>
    </cfRule>
  </conditionalFormatting>
  <conditionalFormatting sqref="EF93">
    <cfRule type="cellIs" dxfId="16148" priority="20685" operator="greaterThan">
      <formula>0</formula>
    </cfRule>
  </conditionalFormatting>
  <conditionalFormatting sqref="EF102">
    <cfRule type="cellIs" dxfId="16147" priority="20684" operator="greaterThan">
      <formula>0</formula>
    </cfRule>
  </conditionalFormatting>
  <conditionalFormatting sqref="EF120">
    <cfRule type="cellIs" dxfId="16146" priority="20682" operator="greaterThan">
      <formula>0</formula>
    </cfRule>
  </conditionalFormatting>
  <conditionalFormatting sqref="EF51">
    <cfRule type="cellIs" dxfId="16145" priority="20679" operator="greaterThan">
      <formula>0</formula>
    </cfRule>
  </conditionalFormatting>
  <conditionalFormatting sqref="EF64">
    <cfRule type="cellIs" dxfId="16144" priority="20677" operator="greaterThan">
      <formula>0</formula>
    </cfRule>
  </conditionalFormatting>
  <conditionalFormatting sqref="EF57">
    <cfRule type="cellIs" dxfId="16143" priority="20678" operator="greaterThan">
      <formula>0</formula>
    </cfRule>
  </conditionalFormatting>
  <conditionalFormatting sqref="EF25 EF27">
    <cfRule type="cellIs" dxfId="16142" priority="20675" operator="greaterThan">
      <formula>0</formula>
    </cfRule>
  </conditionalFormatting>
  <conditionalFormatting sqref="EF12">
    <cfRule type="cellIs" dxfId="16141" priority="20676" operator="greaterThan">
      <formula>0</formula>
    </cfRule>
  </conditionalFormatting>
  <conditionalFormatting sqref="EF44">
    <cfRule type="cellIs" dxfId="16140" priority="20674" operator="greaterThan">
      <formula>0</formula>
    </cfRule>
  </conditionalFormatting>
  <conditionalFormatting sqref="EF48">
    <cfRule type="cellIs" dxfId="16139" priority="20673" operator="greaterThan">
      <formula>0</formula>
    </cfRule>
  </conditionalFormatting>
  <conditionalFormatting sqref="EF40">
    <cfRule type="cellIs" dxfId="16138" priority="20672" operator="greaterThan">
      <formula>0</formula>
    </cfRule>
  </conditionalFormatting>
  <conditionalFormatting sqref="EF38">
    <cfRule type="cellIs" dxfId="16137" priority="20671" operator="greaterThan">
      <formula>0</formula>
    </cfRule>
  </conditionalFormatting>
  <conditionalFormatting sqref="EF16">
    <cfRule type="cellIs" dxfId="16136" priority="20663" operator="greaterThan">
      <formula>0</formula>
    </cfRule>
  </conditionalFormatting>
  <conditionalFormatting sqref="EF113">
    <cfRule type="cellIs" dxfId="16135" priority="20670" operator="greaterThan">
      <formula>0</formula>
    </cfRule>
  </conditionalFormatting>
  <conditionalFormatting sqref="EF112">
    <cfRule type="cellIs" dxfId="16134" priority="20669" operator="greaterThan">
      <formula>0</formula>
    </cfRule>
  </conditionalFormatting>
  <conditionalFormatting sqref="EF112">
    <cfRule type="cellIs" dxfId="16133" priority="20668" operator="lessThan">
      <formula>0</formula>
    </cfRule>
  </conditionalFormatting>
  <conditionalFormatting sqref="EF116">
    <cfRule type="cellIs" dxfId="16132" priority="20667" operator="greaterThan">
      <formula>0</formula>
    </cfRule>
  </conditionalFormatting>
  <conditionalFormatting sqref="EF115">
    <cfRule type="cellIs" dxfId="16131" priority="20666" operator="greaterThan">
      <formula>0</formula>
    </cfRule>
  </conditionalFormatting>
  <conditionalFormatting sqref="EF115">
    <cfRule type="cellIs" dxfId="16130" priority="20665" operator="lessThan">
      <formula>0</formula>
    </cfRule>
  </conditionalFormatting>
  <conditionalFormatting sqref="EF46">
    <cfRule type="cellIs" dxfId="16129" priority="20660" operator="greaterThan">
      <formula>0</formula>
    </cfRule>
  </conditionalFormatting>
  <conditionalFormatting sqref="EF42">
    <cfRule type="cellIs" dxfId="16128" priority="20661" operator="greaterThan">
      <formula>0</formula>
    </cfRule>
  </conditionalFormatting>
  <conditionalFormatting sqref="EF18 EF21">
    <cfRule type="cellIs" dxfId="16127" priority="20662" operator="greaterThan">
      <formula>0</formula>
    </cfRule>
  </conditionalFormatting>
  <conditionalFormatting sqref="EF36">
    <cfRule type="cellIs" dxfId="16126" priority="20659" operator="greaterThan">
      <formula>0</formula>
    </cfRule>
  </conditionalFormatting>
  <conditionalFormatting sqref="EF79">
    <cfRule type="cellIs" dxfId="16125" priority="20651" operator="greaterThan">
      <formula>0</formula>
    </cfRule>
  </conditionalFormatting>
  <conditionalFormatting sqref="EF10">
    <cfRule type="cellIs" dxfId="16124" priority="20658" operator="greaterThan">
      <formula>0</formula>
    </cfRule>
  </conditionalFormatting>
  <conditionalFormatting sqref="EF23">
    <cfRule type="cellIs" dxfId="16123" priority="20657" operator="greaterThan">
      <formula>0</formula>
    </cfRule>
  </conditionalFormatting>
  <conditionalFormatting sqref="EF10">
    <cfRule type="cellIs" dxfId="16122" priority="20656" operator="greaterThan">
      <formula>0</formula>
    </cfRule>
  </conditionalFormatting>
  <conditionalFormatting sqref="EF23">
    <cfRule type="cellIs" dxfId="16121" priority="20655" operator="greaterThan">
      <formula>0</formula>
    </cfRule>
  </conditionalFormatting>
  <conditionalFormatting sqref="EF129">
    <cfRule type="cellIs" dxfId="16120" priority="20641" operator="greaterThan">
      <formula>0</formula>
    </cfRule>
  </conditionalFormatting>
  <conditionalFormatting sqref="EF110">
    <cfRule type="cellIs" dxfId="16119" priority="20645" operator="greaterThan">
      <formula>0</formula>
    </cfRule>
  </conditionalFormatting>
  <conditionalFormatting sqref="EF79">
    <cfRule type="cellIs" dxfId="16118" priority="20652" operator="greaterThan">
      <formula>0</formula>
    </cfRule>
  </conditionalFormatting>
  <conditionalFormatting sqref="EF34">
    <cfRule type="cellIs" dxfId="16117" priority="20654" operator="greaterThan">
      <formula>0</formula>
    </cfRule>
  </conditionalFormatting>
  <conditionalFormatting sqref="EF120">
    <cfRule type="cellIs" dxfId="16116" priority="20644" operator="greaterThan">
      <formula>0</formula>
    </cfRule>
  </conditionalFormatting>
  <conditionalFormatting sqref="EF137">
    <cfRule type="cellIs" dxfId="16115" priority="20640" operator="greaterThan">
      <formula>0</formula>
    </cfRule>
  </conditionalFormatting>
  <conditionalFormatting sqref="EF34">
    <cfRule type="cellIs" dxfId="16114" priority="20653" operator="greaterThan">
      <formula>0</formula>
    </cfRule>
  </conditionalFormatting>
  <conditionalFormatting sqref="EF137">
    <cfRule type="cellIs" dxfId="16113" priority="20639" operator="greaterThan">
      <formula>0</formula>
    </cfRule>
  </conditionalFormatting>
  <conditionalFormatting sqref="EF110">
    <cfRule type="cellIs" dxfId="16112" priority="20646" operator="greaterThan">
      <formula>0</formula>
    </cfRule>
  </conditionalFormatting>
  <conditionalFormatting sqref="EF51">
    <cfRule type="cellIs" dxfId="16111" priority="20638" operator="greaterThan">
      <formula>0</formula>
    </cfRule>
  </conditionalFormatting>
  <conditionalFormatting sqref="EF51">
    <cfRule type="cellIs" dxfId="16110" priority="20637" operator="greaterThan">
      <formula>0</formula>
    </cfRule>
  </conditionalFormatting>
  <conditionalFormatting sqref="EF93">
    <cfRule type="cellIs" dxfId="16109" priority="20650" operator="greaterThan">
      <formula>0</formula>
    </cfRule>
  </conditionalFormatting>
  <conditionalFormatting sqref="EF102">
    <cfRule type="cellIs" dxfId="16108" priority="20649" operator="greaterThan">
      <formula>0</formula>
    </cfRule>
  </conditionalFormatting>
  <conditionalFormatting sqref="EF93">
    <cfRule type="cellIs" dxfId="16107" priority="20648" operator="greaterThan">
      <formula>0</formula>
    </cfRule>
  </conditionalFormatting>
  <conditionalFormatting sqref="EF102">
    <cfRule type="cellIs" dxfId="16106" priority="20647" operator="greaterThan">
      <formula>0</formula>
    </cfRule>
  </conditionalFormatting>
  <conditionalFormatting sqref="EF129">
    <cfRule type="cellIs" dxfId="16105" priority="20643" operator="greaterThan">
      <formula>0</formula>
    </cfRule>
  </conditionalFormatting>
  <conditionalFormatting sqref="EF120">
    <cfRule type="cellIs" dxfId="16104" priority="20642" operator="greaterThan">
      <formula>0</formula>
    </cfRule>
  </conditionalFormatting>
  <conditionalFormatting sqref="EF48">
    <cfRule type="cellIs" dxfId="16103" priority="20625" operator="greaterThan">
      <formula>0</formula>
    </cfRule>
  </conditionalFormatting>
  <conditionalFormatting sqref="EF40">
    <cfRule type="cellIs" dxfId="16102" priority="20624" operator="greaterThan">
      <formula>0</formula>
    </cfRule>
  </conditionalFormatting>
  <conditionalFormatting sqref="EF64">
    <cfRule type="cellIs" dxfId="16101" priority="20634" operator="greaterThan">
      <formula>0</formula>
    </cfRule>
  </conditionalFormatting>
  <conditionalFormatting sqref="EF64">
    <cfRule type="cellIs" dxfId="16100" priority="20633" operator="greaterThan">
      <formula>0</formula>
    </cfRule>
  </conditionalFormatting>
  <conditionalFormatting sqref="EF57">
    <cfRule type="cellIs" dxfId="16099" priority="20636" operator="greaterThan">
      <formula>0</formula>
    </cfRule>
  </conditionalFormatting>
  <conditionalFormatting sqref="EF57">
    <cfRule type="cellIs" dxfId="16098" priority="20635" operator="greaterThan">
      <formula>0</formula>
    </cfRule>
  </conditionalFormatting>
  <conditionalFormatting sqref="EF70">
    <cfRule type="cellIs" dxfId="16097" priority="20620" operator="greaterThan">
      <formula>0</formula>
    </cfRule>
  </conditionalFormatting>
  <conditionalFormatting sqref="EF70">
    <cfRule type="cellIs" dxfId="16096" priority="20619" operator="greaterThan">
      <formula>0</formula>
    </cfRule>
  </conditionalFormatting>
  <conditionalFormatting sqref="EF12">
    <cfRule type="cellIs" dxfId="16095" priority="20632" operator="greaterThan">
      <formula>0</formula>
    </cfRule>
  </conditionalFormatting>
  <conditionalFormatting sqref="EF12">
    <cfRule type="cellIs" dxfId="16094" priority="20631" operator="greaterThan">
      <formula>0</formula>
    </cfRule>
  </conditionalFormatting>
  <conditionalFormatting sqref="EF25 EF27">
    <cfRule type="cellIs" dxfId="16093" priority="20630" operator="greaterThan">
      <formula>0</formula>
    </cfRule>
  </conditionalFormatting>
  <conditionalFormatting sqref="EF25 EF27">
    <cfRule type="cellIs" dxfId="16092" priority="20629" operator="greaterThan">
      <formula>0</formula>
    </cfRule>
  </conditionalFormatting>
  <conditionalFormatting sqref="EF44">
    <cfRule type="cellIs" dxfId="16091" priority="20628" operator="greaterThan">
      <formula>0</formula>
    </cfRule>
  </conditionalFormatting>
  <conditionalFormatting sqref="EF44">
    <cfRule type="cellIs" dxfId="16090" priority="20627" operator="greaterThan">
      <formula>0</formula>
    </cfRule>
  </conditionalFormatting>
  <conditionalFormatting sqref="EF48">
    <cfRule type="cellIs" dxfId="16089" priority="20626" operator="greaterThan">
      <formula>0</formula>
    </cfRule>
  </conditionalFormatting>
  <conditionalFormatting sqref="EF40">
    <cfRule type="cellIs" dxfId="16088" priority="20623" operator="greaterThan">
      <formula>0</formula>
    </cfRule>
  </conditionalFormatting>
  <conditionalFormatting sqref="EF38">
    <cfRule type="cellIs" dxfId="16087" priority="20622" operator="greaterThan">
      <formula>0</formula>
    </cfRule>
  </conditionalFormatting>
  <conditionalFormatting sqref="EF38">
    <cfRule type="cellIs" dxfId="16086" priority="20621" operator="greaterThan">
      <formula>0</formula>
    </cfRule>
  </conditionalFormatting>
  <conditionalFormatting sqref="EF87">
    <cfRule type="cellIs" dxfId="16085" priority="20617" operator="greaterThan">
      <formula>0</formula>
    </cfRule>
  </conditionalFormatting>
  <conditionalFormatting sqref="EF87">
    <cfRule type="cellIs" dxfId="16084" priority="20618" operator="greaterThan">
      <formula>0</formula>
    </cfRule>
  </conditionalFormatting>
  <conditionalFormatting sqref="EF116">
    <cfRule type="cellIs" dxfId="16083" priority="20610" operator="greaterThan">
      <formula>0</formula>
    </cfRule>
  </conditionalFormatting>
  <conditionalFormatting sqref="EF115">
    <cfRule type="cellIs" dxfId="16082" priority="20609" operator="greaterThan">
      <formula>0</formula>
    </cfRule>
  </conditionalFormatting>
  <conditionalFormatting sqref="EF113">
    <cfRule type="cellIs" dxfId="16081" priority="20616" operator="greaterThan">
      <formula>0</formula>
    </cfRule>
  </conditionalFormatting>
  <conditionalFormatting sqref="EF113">
    <cfRule type="cellIs" dxfId="16080" priority="20615" operator="greaterThan">
      <formula>0</formula>
    </cfRule>
  </conditionalFormatting>
  <conditionalFormatting sqref="EF112">
    <cfRule type="cellIs" dxfId="16079" priority="20614" operator="greaterThan">
      <formula>0</formula>
    </cfRule>
  </conditionalFormatting>
  <conditionalFormatting sqref="EF112">
    <cfRule type="cellIs" dxfId="16078" priority="20613" operator="greaterThan">
      <formula>0</formula>
    </cfRule>
  </conditionalFormatting>
  <conditionalFormatting sqref="EF112">
    <cfRule type="cellIs" dxfId="16077" priority="20612" operator="lessThan">
      <formula>0</formula>
    </cfRule>
  </conditionalFormatting>
  <conditionalFormatting sqref="EF116">
    <cfRule type="cellIs" dxfId="16076" priority="20611" operator="greaterThan">
      <formula>0</formula>
    </cfRule>
  </conditionalFormatting>
  <conditionalFormatting sqref="EF14">
    <cfRule type="cellIs" dxfId="16075" priority="20606" operator="greaterThan">
      <formula>0</formula>
    </cfRule>
  </conditionalFormatting>
  <conditionalFormatting sqref="EF115">
    <cfRule type="cellIs" dxfId="16074" priority="20608" operator="greaterThan">
      <formula>0</formula>
    </cfRule>
  </conditionalFormatting>
  <conditionalFormatting sqref="EF115">
    <cfRule type="cellIs" dxfId="16073" priority="20607" operator="lessThan">
      <formula>0</formula>
    </cfRule>
  </conditionalFormatting>
  <conditionalFormatting sqref="EF14">
    <cfRule type="cellIs" dxfId="16072" priority="20605" operator="greaterThan">
      <formula>0</formula>
    </cfRule>
  </conditionalFormatting>
  <conditionalFormatting sqref="EF16">
    <cfRule type="cellIs" dxfId="16071" priority="20604" operator="greaterThan">
      <formula>0</formula>
    </cfRule>
  </conditionalFormatting>
  <conditionalFormatting sqref="EF16">
    <cfRule type="cellIs" dxfId="16070" priority="20603" operator="greaterThan">
      <formula>0</formula>
    </cfRule>
  </conditionalFormatting>
  <conditionalFormatting sqref="EF42">
    <cfRule type="cellIs" dxfId="16069" priority="20600" operator="greaterThan">
      <formula>0</formula>
    </cfRule>
  </conditionalFormatting>
  <conditionalFormatting sqref="EF42">
    <cfRule type="cellIs" dxfId="16068" priority="20599" operator="greaterThan">
      <formula>0</formula>
    </cfRule>
  </conditionalFormatting>
  <conditionalFormatting sqref="EF18 EF21">
    <cfRule type="cellIs" dxfId="16067" priority="20602" operator="greaterThan">
      <formula>0</formula>
    </cfRule>
  </conditionalFormatting>
  <conditionalFormatting sqref="EF18 EF21">
    <cfRule type="cellIs" dxfId="16066" priority="20601" operator="greaterThan">
      <formula>0</formula>
    </cfRule>
  </conditionalFormatting>
  <conditionalFormatting sqref="EF46">
    <cfRule type="cellIs" dxfId="16065" priority="20598" operator="greaterThan">
      <formula>0</formula>
    </cfRule>
  </conditionalFormatting>
  <conditionalFormatting sqref="EF46">
    <cfRule type="cellIs" dxfId="16064" priority="20597" operator="greaterThan">
      <formula>0</formula>
    </cfRule>
  </conditionalFormatting>
  <conditionalFormatting sqref="EF79">
    <cfRule type="cellIs" dxfId="16063" priority="20589" operator="greaterThan">
      <formula>0</formula>
    </cfRule>
  </conditionalFormatting>
  <conditionalFormatting sqref="EF10">
    <cfRule type="cellIs" dxfId="16062" priority="20596" operator="greaterThan">
      <formula>0</formula>
    </cfRule>
  </conditionalFormatting>
  <conditionalFormatting sqref="EF23">
    <cfRule type="cellIs" dxfId="16061" priority="20595" operator="greaterThan">
      <formula>0</formula>
    </cfRule>
  </conditionalFormatting>
  <conditionalFormatting sqref="EF10">
    <cfRule type="cellIs" dxfId="16060" priority="20594" operator="greaterThan">
      <formula>0</formula>
    </cfRule>
  </conditionalFormatting>
  <conditionalFormatting sqref="EF23">
    <cfRule type="cellIs" dxfId="16059" priority="20593" operator="greaterThan">
      <formula>0</formula>
    </cfRule>
  </conditionalFormatting>
  <conditionalFormatting sqref="EF129">
    <cfRule type="cellIs" dxfId="16058" priority="20579" operator="greaterThan">
      <formula>0</formula>
    </cfRule>
  </conditionalFormatting>
  <conditionalFormatting sqref="EF110">
    <cfRule type="cellIs" dxfId="16057" priority="20583" operator="greaterThan">
      <formula>0</formula>
    </cfRule>
  </conditionalFormatting>
  <conditionalFormatting sqref="EF79">
    <cfRule type="cellIs" dxfId="16056" priority="20590" operator="greaterThan">
      <formula>0</formula>
    </cfRule>
  </conditionalFormatting>
  <conditionalFormatting sqref="EF34">
    <cfRule type="cellIs" dxfId="16055" priority="20592" operator="greaterThan">
      <formula>0</formula>
    </cfRule>
  </conditionalFormatting>
  <conditionalFormatting sqref="EF120">
    <cfRule type="cellIs" dxfId="16054" priority="20582" operator="greaterThan">
      <formula>0</formula>
    </cfRule>
  </conditionalFormatting>
  <conditionalFormatting sqref="EF137">
    <cfRule type="cellIs" dxfId="16053" priority="20578" operator="greaterThan">
      <formula>0</formula>
    </cfRule>
  </conditionalFormatting>
  <conditionalFormatting sqref="EF34">
    <cfRule type="cellIs" dxfId="16052" priority="20591" operator="greaterThan">
      <formula>0</formula>
    </cfRule>
  </conditionalFormatting>
  <conditionalFormatting sqref="EF137">
    <cfRule type="cellIs" dxfId="16051" priority="20577" operator="greaterThan">
      <formula>0</formula>
    </cfRule>
  </conditionalFormatting>
  <conditionalFormatting sqref="EF110">
    <cfRule type="cellIs" dxfId="16050" priority="20584" operator="greaterThan">
      <formula>0</formula>
    </cfRule>
  </conditionalFormatting>
  <conditionalFormatting sqref="EF51">
    <cfRule type="cellIs" dxfId="16049" priority="20576" operator="greaterThan">
      <formula>0</formula>
    </cfRule>
  </conditionalFormatting>
  <conditionalFormatting sqref="EF51">
    <cfRule type="cellIs" dxfId="16048" priority="20575" operator="greaterThan">
      <formula>0</formula>
    </cfRule>
  </conditionalFormatting>
  <conditionalFormatting sqref="EF93">
    <cfRule type="cellIs" dxfId="16047" priority="20588" operator="greaterThan">
      <formula>0</formula>
    </cfRule>
  </conditionalFormatting>
  <conditionalFormatting sqref="EF102">
    <cfRule type="cellIs" dxfId="16046" priority="20587" operator="greaterThan">
      <formula>0</formula>
    </cfRule>
  </conditionalFormatting>
  <conditionalFormatting sqref="EF93">
    <cfRule type="cellIs" dxfId="16045" priority="20586" operator="greaterThan">
      <formula>0</formula>
    </cfRule>
  </conditionalFormatting>
  <conditionalFormatting sqref="EF102">
    <cfRule type="cellIs" dxfId="16044" priority="20585" operator="greaterThan">
      <formula>0</formula>
    </cfRule>
  </conditionalFormatting>
  <conditionalFormatting sqref="EF129">
    <cfRule type="cellIs" dxfId="16043" priority="20581" operator="greaterThan">
      <formula>0</formula>
    </cfRule>
  </conditionalFormatting>
  <conditionalFormatting sqref="EF120">
    <cfRule type="cellIs" dxfId="16042" priority="20580" operator="greaterThan">
      <formula>0</formula>
    </cfRule>
  </conditionalFormatting>
  <conditionalFormatting sqref="EF48">
    <cfRule type="cellIs" dxfId="16041" priority="20563" operator="greaterThan">
      <formula>0</formula>
    </cfRule>
  </conditionalFormatting>
  <conditionalFormatting sqref="EF40">
    <cfRule type="cellIs" dxfId="16040" priority="20562" operator="greaterThan">
      <formula>0</formula>
    </cfRule>
  </conditionalFormatting>
  <conditionalFormatting sqref="EF64">
    <cfRule type="cellIs" dxfId="16039" priority="20572" operator="greaterThan">
      <formula>0</formula>
    </cfRule>
  </conditionalFormatting>
  <conditionalFormatting sqref="EF64">
    <cfRule type="cellIs" dxfId="16038" priority="20571" operator="greaterThan">
      <formula>0</formula>
    </cfRule>
  </conditionalFormatting>
  <conditionalFormatting sqref="EF57">
    <cfRule type="cellIs" dxfId="16037" priority="20574" operator="greaterThan">
      <formula>0</formula>
    </cfRule>
  </conditionalFormatting>
  <conditionalFormatting sqref="EF57">
    <cfRule type="cellIs" dxfId="16036" priority="20573" operator="greaterThan">
      <formula>0</formula>
    </cfRule>
  </conditionalFormatting>
  <conditionalFormatting sqref="EF70">
    <cfRule type="cellIs" dxfId="16035" priority="20558" operator="greaterThan">
      <formula>0</formula>
    </cfRule>
  </conditionalFormatting>
  <conditionalFormatting sqref="EF70">
    <cfRule type="cellIs" dxfId="16034" priority="20557" operator="greaterThan">
      <formula>0</formula>
    </cfRule>
  </conditionalFormatting>
  <conditionalFormatting sqref="EF12">
    <cfRule type="cellIs" dxfId="16033" priority="20570" operator="greaterThan">
      <formula>0</formula>
    </cfRule>
  </conditionalFormatting>
  <conditionalFormatting sqref="EF12">
    <cfRule type="cellIs" dxfId="16032" priority="20569" operator="greaterThan">
      <formula>0</formula>
    </cfRule>
  </conditionalFormatting>
  <conditionalFormatting sqref="EF25 EF27">
    <cfRule type="cellIs" dxfId="16031" priority="20568" operator="greaterThan">
      <formula>0</formula>
    </cfRule>
  </conditionalFormatting>
  <conditionalFormatting sqref="EF25 EF27">
    <cfRule type="cellIs" dxfId="16030" priority="20567" operator="greaterThan">
      <formula>0</formula>
    </cfRule>
  </conditionalFormatting>
  <conditionalFormatting sqref="EF44">
    <cfRule type="cellIs" dxfId="16029" priority="20566" operator="greaterThan">
      <formula>0</formula>
    </cfRule>
  </conditionalFormatting>
  <conditionalFormatting sqref="EF44">
    <cfRule type="cellIs" dxfId="16028" priority="20565" operator="greaterThan">
      <formula>0</formula>
    </cfRule>
  </conditionalFormatting>
  <conditionalFormatting sqref="EF48">
    <cfRule type="cellIs" dxfId="16027" priority="20564" operator="greaterThan">
      <formula>0</formula>
    </cfRule>
  </conditionalFormatting>
  <conditionalFormatting sqref="EF40">
    <cfRule type="cellIs" dxfId="16026" priority="20561" operator="greaterThan">
      <formula>0</formula>
    </cfRule>
  </conditionalFormatting>
  <conditionalFormatting sqref="EF38">
    <cfRule type="cellIs" dxfId="16025" priority="20560" operator="greaterThan">
      <formula>0</formula>
    </cfRule>
  </conditionalFormatting>
  <conditionalFormatting sqref="EF38">
    <cfRule type="cellIs" dxfId="16024" priority="20559" operator="greaterThan">
      <formula>0</formula>
    </cfRule>
  </conditionalFormatting>
  <conditionalFormatting sqref="EF87">
    <cfRule type="cellIs" dxfId="16023" priority="20555" operator="greaterThan">
      <formula>0</formula>
    </cfRule>
  </conditionalFormatting>
  <conditionalFormatting sqref="EF87">
    <cfRule type="cellIs" dxfId="16022" priority="20556" operator="greaterThan">
      <formula>0</formula>
    </cfRule>
  </conditionalFormatting>
  <conditionalFormatting sqref="EF116">
    <cfRule type="cellIs" dxfId="16021" priority="20548" operator="greaterThan">
      <formula>0</formula>
    </cfRule>
  </conditionalFormatting>
  <conditionalFormatting sqref="EF115">
    <cfRule type="cellIs" dxfId="16020" priority="20547" operator="greaterThan">
      <formula>0</formula>
    </cfRule>
  </conditionalFormatting>
  <conditionalFormatting sqref="EF113">
    <cfRule type="cellIs" dxfId="16019" priority="20554" operator="greaterThan">
      <formula>0</formula>
    </cfRule>
  </conditionalFormatting>
  <conditionalFormatting sqref="EF113">
    <cfRule type="cellIs" dxfId="16018" priority="20553" operator="greaterThan">
      <formula>0</formula>
    </cfRule>
  </conditionalFormatting>
  <conditionalFormatting sqref="EF112">
    <cfRule type="cellIs" dxfId="16017" priority="20552" operator="greaterThan">
      <formula>0</formula>
    </cfRule>
  </conditionalFormatting>
  <conditionalFormatting sqref="EF112">
    <cfRule type="cellIs" dxfId="16016" priority="20551" operator="greaterThan">
      <formula>0</formula>
    </cfRule>
  </conditionalFormatting>
  <conditionalFormatting sqref="EF112">
    <cfRule type="cellIs" dxfId="16015" priority="20550" operator="lessThan">
      <formula>0</formula>
    </cfRule>
  </conditionalFormatting>
  <conditionalFormatting sqref="EF116">
    <cfRule type="cellIs" dxfId="16014" priority="20549" operator="greaterThan">
      <formula>0</formula>
    </cfRule>
  </conditionalFormatting>
  <conditionalFormatting sqref="EF14">
    <cfRule type="cellIs" dxfId="16013" priority="20544" operator="greaterThan">
      <formula>0</formula>
    </cfRule>
  </conditionalFormatting>
  <conditionalFormatting sqref="EF115">
    <cfRule type="cellIs" dxfId="16012" priority="20546" operator="greaterThan">
      <formula>0</formula>
    </cfRule>
  </conditionalFormatting>
  <conditionalFormatting sqref="EF115">
    <cfRule type="cellIs" dxfId="16011" priority="20545" operator="lessThan">
      <formula>0</formula>
    </cfRule>
  </conditionalFormatting>
  <conditionalFormatting sqref="EF14">
    <cfRule type="cellIs" dxfId="16010" priority="20543" operator="greaterThan">
      <formula>0</formula>
    </cfRule>
  </conditionalFormatting>
  <conditionalFormatting sqref="EF16">
    <cfRule type="cellIs" dxfId="16009" priority="20542" operator="greaterThan">
      <formula>0</formula>
    </cfRule>
  </conditionalFormatting>
  <conditionalFormatting sqref="EF16">
    <cfRule type="cellIs" dxfId="16008" priority="20541" operator="greaterThan">
      <formula>0</formula>
    </cfRule>
  </conditionalFormatting>
  <conditionalFormatting sqref="EF42">
    <cfRule type="cellIs" dxfId="16007" priority="20538" operator="greaterThan">
      <formula>0</formula>
    </cfRule>
  </conditionalFormatting>
  <conditionalFormatting sqref="EF42">
    <cfRule type="cellIs" dxfId="16006" priority="20537" operator="greaterThan">
      <formula>0</formula>
    </cfRule>
  </conditionalFormatting>
  <conditionalFormatting sqref="EF18 EF21">
    <cfRule type="cellIs" dxfId="16005" priority="20540" operator="greaterThan">
      <formula>0</formula>
    </cfRule>
  </conditionalFormatting>
  <conditionalFormatting sqref="EF18 EF21">
    <cfRule type="cellIs" dxfId="16004" priority="20539" operator="greaterThan">
      <formula>0</formula>
    </cfRule>
  </conditionalFormatting>
  <conditionalFormatting sqref="EF46">
    <cfRule type="cellIs" dxfId="16003" priority="20536" operator="greaterThan">
      <formula>0</formula>
    </cfRule>
  </conditionalFormatting>
  <conditionalFormatting sqref="EF46">
    <cfRule type="cellIs" dxfId="16002" priority="20535" operator="greaterThan">
      <formula>0</formula>
    </cfRule>
  </conditionalFormatting>
  <conditionalFormatting sqref="EF36">
    <cfRule type="cellIs" dxfId="16001" priority="20534" operator="greaterThan">
      <formula>0</formula>
    </cfRule>
  </conditionalFormatting>
  <conditionalFormatting sqref="EF36">
    <cfRule type="cellIs" dxfId="16000" priority="20533" operator="greaterThan">
      <formula>0</formula>
    </cfRule>
  </conditionalFormatting>
  <conditionalFormatting sqref="EF36">
    <cfRule type="cellIs" dxfId="15999" priority="20532" operator="greaterThan">
      <formula>0</formula>
    </cfRule>
  </conditionalFormatting>
  <conditionalFormatting sqref="EF36">
    <cfRule type="cellIs" dxfId="15998" priority="20531" operator="greaterThan">
      <formula>0</formula>
    </cfRule>
  </conditionalFormatting>
  <conditionalFormatting sqref="EF143">
    <cfRule type="cellIs" dxfId="15997" priority="20530" operator="greaterThan">
      <formula>0</formula>
    </cfRule>
  </conditionalFormatting>
  <conditionalFormatting sqref="EF152">
    <cfRule type="cellIs" dxfId="15996" priority="20529" operator="greaterThan">
      <formula>0</formula>
    </cfRule>
  </conditionalFormatting>
  <conditionalFormatting sqref="EF160">
    <cfRule type="cellIs" dxfId="15995" priority="20528" operator="greaterThan">
      <formula>0</formula>
    </cfRule>
  </conditionalFormatting>
  <conditionalFormatting sqref="EF152">
    <cfRule type="cellIs" dxfId="15994" priority="20526" operator="greaterThan">
      <formula>0</formula>
    </cfRule>
  </conditionalFormatting>
  <conditionalFormatting sqref="EF152">
    <cfRule type="cellIs" dxfId="15993" priority="20527" operator="greaterThan">
      <formula>0</formula>
    </cfRule>
  </conditionalFormatting>
  <conditionalFormatting sqref="EF143">
    <cfRule type="cellIs" dxfId="15992" priority="20525" operator="greaterThan">
      <formula>0</formula>
    </cfRule>
  </conditionalFormatting>
  <conditionalFormatting sqref="EF143">
    <cfRule type="cellIs" dxfId="15991" priority="20524" operator="greaterThan">
      <formula>0</formula>
    </cfRule>
  </conditionalFormatting>
  <conditionalFormatting sqref="EF160">
    <cfRule type="cellIs" dxfId="15990" priority="20522" operator="greaterThan">
      <formula>0</formula>
    </cfRule>
  </conditionalFormatting>
  <conditionalFormatting sqref="EF160">
    <cfRule type="cellIs" dxfId="15989" priority="20523" operator="greaterThan">
      <formula>0</formula>
    </cfRule>
  </conditionalFormatting>
  <conditionalFormatting sqref="EF152">
    <cfRule type="cellIs" dxfId="15988" priority="20520" operator="greaterThan">
      <formula>0</formula>
    </cfRule>
  </conditionalFormatting>
  <conditionalFormatting sqref="EF152">
    <cfRule type="cellIs" dxfId="15987" priority="20521" operator="greaterThan">
      <formula>0</formula>
    </cfRule>
  </conditionalFormatting>
  <conditionalFormatting sqref="EF143">
    <cfRule type="cellIs" dxfId="15986" priority="20519" operator="greaterThan">
      <formula>0</formula>
    </cfRule>
  </conditionalFormatting>
  <conditionalFormatting sqref="EF143">
    <cfRule type="cellIs" dxfId="15985" priority="20518" operator="greaterThan">
      <formula>0</formula>
    </cfRule>
  </conditionalFormatting>
  <conditionalFormatting sqref="EF160">
    <cfRule type="cellIs" dxfId="15984" priority="20516" operator="greaterThan">
      <formula>0</formula>
    </cfRule>
  </conditionalFormatting>
  <conditionalFormatting sqref="EF160">
    <cfRule type="cellIs" dxfId="15983" priority="20517" operator="greaterThan">
      <formula>0</formula>
    </cfRule>
  </conditionalFormatting>
  <conditionalFormatting sqref="EF27">
    <cfRule type="cellIs" dxfId="15982" priority="20515" operator="greaterThan">
      <formula>0</formula>
    </cfRule>
  </conditionalFormatting>
  <conditionalFormatting sqref="EF27">
    <cfRule type="cellIs" dxfId="15981" priority="20514" operator="greaterThan">
      <formula>0</formula>
    </cfRule>
  </conditionalFormatting>
  <conditionalFormatting sqref="EG197:EG202">
    <cfRule type="cellIs" dxfId="15980" priority="20513" operator="greaterThan">
      <formula>0.5</formula>
    </cfRule>
  </conditionalFormatting>
  <conditionalFormatting sqref="EG203">
    <cfRule type="cellIs" dxfId="15979" priority="20512" operator="greaterThan">
      <formula>0.5</formula>
    </cfRule>
  </conditionalFormatting>
  <conditionalFormatting sqref="EG167">
    <cfRule type="cellIs" dxfId="15978" priority="20511" operator="greaterThan">
      <formula>0</formula>
    </cfRule>
  </conditionalFormatting>
  <conditionalFormatting sqref="EG167">
    <cfRule type="cellIs" dxfId="15977" priority="20510" operator="greaterThan">
      <formula>0</formula>
    </cfRule>
  </conditionalFormatting>
  <conditionalFormatting sqref="EG169">
    <cfRule type="cellIs" dxfId="15976" priority="20509" operator="greaterThan">
      <formula>0</formula>
    </cfRule>
  </conditionalFormatting>
  <conditionalFormatting sqref="EG169">
    <cfRule type="cellIs" dxfId="15975" priority="20508" operator="greaterThan">
      <formula>0</formula>
    </cfRule>
  </conditionalFormatting>
  <conditionalFormatting sqref="EG171">
    <cfRule type="cellIs" dxfId="15974" priority="20507" operator="greaterThan">
      <formula>0</formula>
    </cfRule>
  </conditionalFormatting>
  <conditionalFormatting sqref="EG171">
    <cfRule type="cellIs" dxfId="15973" priority="20506" operator="greaterThan">
      <formula>0</formula>
    </cfRule>
  </conditionalFormatting>
  <conditionalFormatting sqref="EG14">
    <cfRule type="cellIs" dxfId="15972" priority="20478" operator="greaterThan">
      <formula>0</formula>
    </cfRule>
  </conditionalFormatting>
  <conditionalFormatting sqref="EG10">
    <cfRule type="cellIs" dxfId="15971" priority="20505" operator="greaterThan">
      <formula>0</formula>
    </cfRule>
  </conditionalFormatting>
  <conditionalFormatting sqref="EG23">
    <cfRule type="cellIs" dxfId="15970" priority="20504" operator="greaterThan">
      <formula>0</formula>
    </cfRule>
  </conditionalFormatting>
  <conditionalFormatting sqref="EG70">
    <cfRule type="cellIs" dxfId="15969" priority="20502" operator="greaterThan">
      <formula>0</formula>
    </cfRule>
  </conditionalFormatting>
  <conditionalFormatting sqref="EG79">
    <cfRule type="cellIs" dxfId="15968" priority="20501" operator="greaterThan">
      <formula>0</formula>
    </cfRule>
  </conditionalFormatting>
  <conditionalFormatting sqref="EG129">
    <cfRule type="cellIs" dxfId="15967" priority="20495" operator="greaterThan">
      <formula>0</formula>
    </cfRule>
  </conditionalFormatting>
  <conditionalFormatting sqref="EG110">
    <cfRule type="cellIs" dxfId="15966" priority="20497" operator="greaterThan">
      <formula>0</formula>
    </cfRule>
  </conditionalFormatting>
  <conditionalFormatting sqref="EG34">
    <cfRule type="cellIs" dxfId="15965" priority="20503" operator="greaterThan">
      <formula>0</formula>
    </cfRule>
  </conditionalFormatting>
  <conditionalFormatting sqref="EG137">
    <cfRule type="cellIs" dxfId="15964" priority="20494" operator="greaterThan">
      <formula>0</formula>
    </cfRule>
  </conditionalFormatting>
  <conditionalFormatting sqref="EG87">
    <cfRule type="cellIs" dxfId="15963" priority="20500" operator="greaterThan">
      <formula>0</formula>
    </cfRule>
  </conditionalFormatting>
  <conditionalFormatting sqref="EG93">
    <cfRule type="cellIs" dxfId="15962" priority="20499" operator="greaterThan">
      <formula>0</formula>
    </cfRule>
  </conditionalFormatting>
  <conditionalFormatting sqref="EG102">
    <cfRule type="cellIs" dxfId="15961" priority="20498" operator="greaterThan">
      <formula>0</formula>
    </cfRule>
  </conditionalFormatting>
  <conditionalFormatting sqref="EG120">
    <cfRule type="cellIs" dxfId="15960" priority="20496" operator="greaterThan">
      <formula>0</formula>
    </cfRule>
  </conditionalFormatting>
  <conditionalFormatting sqref="EG51">
    <cfRule type="cellIs" dxfId="15959" priority="20493" operator="greaterThan">
      <formula>0</formula>
    </cfRule>
  </conditionalFormatting>
  <conditionalFormatting sqref="EG64">
    <cfRule type="cellIs" dxfId="15958" priority="20491" operator="greaterThan">
      <formula>0</formula>
    </cfRule>
  </conditionalFormatting>
  <conditionalFormatting sqref="EG57">
    <cfRule type="cellIs" dxfId="15957" priority="20492" operator="greaterThan">
      <formula>0</formula>
    </cfRule>
  </conditionalFormatting>
  <conditionalFormatting sqref="EG25 EG27">
    <cfRule type="cellIs" dxfId="15956" priority="20489" operator="greaterThan">
      <formula>0</formula>
    </cfRule>
  </conditionalFormatting>
  <conditionalFormatting sqref="EG12">
    <cfRule type="cellIs" dxfId="15955" priority="20490" operator="greaterThan">
      <formula>0</formula>
    </cfRule>
  </conditionalFormatting>
  <conditionalFormatting sqref="EG44">
    <cfRule type="cellIs" dxfId="15954" priority="20488" operator="greaterThan">
      <formula>0</formula>
    </cfRule>
  </conditionalFormatting>
  <conditionalFormatting sqref="EG48">
    <cfRule type="cellIs" dxfId="15953" priority="20487" operator="greaterThan">
      <formula>0</formula>
    </cfRule>
  </conditionalFormatting>
  <conditionalFormatting sqref="EG40">
    <cfRule type="cellIs" dxfId="15952" priority="20486" operator="greaterThan">
      <formula>0</formula>
    </cfRule>
  </conditionalFormatting>
  <conditionalFormatting sqref="EG38">
    <cfRule type="cellIs" dxfId="15951" priority="20485" operator="greaterThan">
      <formula>0</formula>
    </cfRule>
  </conditionalFormatting>
  <conditionalFormatting sqref="EG16">
    <cfRule type="cellIs" dxfId="15950" priority="20477" operator="greaterThan">
      <formula>0</formula>
    </cfRule>
  </conditionalFormatting>
  <conditionalFormatting sqref="EG113">
    <cfRule type="cellIs" dxfId="15949" priority="20484" operator="greaterThan">
      <formula>0</formula>
    </cfRule>
  </conditionalFormatting>
  <conditionalFormatting sqref="EG112">
    <cfRule type="cellIs" dxfId="15948" priority="20483" operator="greaterThan">
      <formula>0</formula>
    </cfRule>
  </conditionalFormatting>
  <conditionalFormatting sqref="EG112">
    <cfRule type="cellIs" dxfId="15947" priority="20482" operator="lessThan">
      <formula>0</formula>
    </cfRule>
  </conditionalFormatting>
  <conditionalFormatting sqref="EG116">
    <cfRule type="cellIs" dxfId="15946" priority="20481" operator="greaterThan">
      <formula>0</formula>
    </cfRule>
  </conditionalFormatting>
  <conditionalFormatting sqref="EG115">
    <cfRule type="cellIs" dxfId="15945" priority="20480" operator="greaterThan">
      <formula>0</formula>
    </cfRule>
  </conditionalFormatting>
  <conditionalFormatting sqref="EG115">
    <cfRule type="cellIs" dxfId="15944" priority="20479" operator="lessThan">
      <formula>0</formula>
    </cfRule>
  </conditionalFormatting>
  <conditionalFormatting sqref="EG46">
    <cfRule type="cellIs" dxfId="15943" priority="20474" operator="greaterThan">
      <formula>0</formula>
    </cfRule>
  </conditionalFormatting>
  <conditionalFormatting sqref="EG42">
    <cfRule type="cellIs" dxfId="15942" priority="20475" operator="greaterThan">
      <formula>0</formula>
    </cfRule>
  </conditionalFormatting>
  <conditionalFormatting sqref="EG18 EG21">
    <cfRule type="cellIs" dxfId="15941" priority="20476" operator="greaterThan">
      <formula>0</formula>
    </cfRule>
  </conditionalFormatting>
  <conditionalFormatting sqref="EG36">
    <cfRule type="cellIs" dxfId="15940" priority="20473" operator="greaterThan">
      <formula>0</formula>
    </cfRule>
  </conditionalFormatting>
  <conditionalFormatting sqref="EG79">
    <cfRule type="cellIs" dxfId="15939" priority="20465" operator="greaterThan">
      <formula>0</formula>
    </cfRule>
  </conditionalFormatting>
  <conditionalFormatting sqref="EG10">
    <cfRule type="cellIs" dxfId="15938" priority="20472" operator="greaterThan">
      <formula>0</formula>
    </cfRule>
  </conditionalFormatting>
  <conditionalFormatting sqref="EG23">
    <cfRule type="cellIs" dxfId="15937" priority="20471" operator="greaterThan">
      <formula>0</formula>
    </cfRule>
  </conditionalFormatting>
  <conditionalFormatting sqref="EG10">
    <cfRule type="cellIs" dxfId="15936" priority="20470" operator="greaterThan">
      <formula>0</formula>
    </cfRule>
  </conditionalFormatting>
  <conditionalFormatting sqref="EG23">
    <cfRule type="cellIs" dxfId="15935" priority="20469" operator="greaterThan">
      <formula>0</formula>
    </cfRule>
  </conditionalFormatting>
  <conditionalFormatting sqref="EG129">
    <cfRule type="cellIs" dxfId="15934" priority="20455" operator="greaterThan">
      <formula>0</formula>
    </cfRule>
  </conditionalFormatting>
  <conditionalFormatting sqref="EG110">
    <cfRule type="cellIs" dxfId="15933" priority="20459" operator="greaterThan">
      <formula>0</formula>
    </cfRule>
  </conditionalFormatting>
  <conditionalFormatting sqref="EG79">
    <cfRule type="cellIs" dxfId="15932" priority="20466" operator="greaterThan">
      <formula>0</formula>
    </cfRule>
  </conditionalFormatting>
  <conditionalFormatting sqref="EG34">
    <cfRule type="cellIs" dxfId="15931" priority="20468" operator="greaterThan">
      <formula>0</formula>
    </cfRule>
  </conditionalFormatting>
  <conditionalFormatting sqref="EG120">
    <cfRule type="cellIs" dxfId="15930" priority="20458" operator="greaterThan">
      <formula>0</formula>
    </cfRule>
  </conditionalFormatting>
  <conditionalFormatting sqref="EG137">
    <cfRule type="cellIs" dxfId="15929" priority="20454" operator="greaterThan">
      <formula>0</formula>
    </cfRule>
  </conditionalFormatting>
  <conditionalFormatting sqref="EG34">
    <cfRule type="cellIs" dxfId="15928" priority="20467" operator="greaterThan">
      <formula>0</formula>
    </cfRule>
  </conditionalFormatting>
  <conditionalFormatting sqref="EG137">
    <cfRule type="cellIs" dxfId="15927" priority="20453" operator="greaterThan">
      <formula>0</formula>
    </cfRule>
  </conditionalFormatting>
  <conditionalFormatting sqref="EG110">
    <cfRule type="cellIs" dxfId="15926" priority="20460" operator="greaterThan">
      <formula>0</formula>
    </cfRule>
  </conditionalFormatting>
  <conditionalFormatting sqref="EG51">
    <cfRule type="cellIs" dxfId="15925" priority="20452" operator="greaterThan">
      <formula>0</formula>
    </cfRule>
  </conditionalFormatting>
  <conditionalFormatting sqref="EG51">
    <cfRule type="cellIs" dxfId="15924" priority="20451" operator="greaterThan">
      <formula>0</formula>
    </cfRule>
  </conditionalFormatting>
  <conditionalFormatting sqref="EG93">
    <cfRule type="cellIs" dxfId="15923" priority="20464" operator="greaterThan">
      <formula>0</formula>
    </cfRule>
  </conditionalFormatting>
  <conditionalFormatting sqref="EG102">
    <cfRule type="cellIs" dxfId="15922" priority="20463" operator="greaterThan">
      <formula>0</formula>
    </cfRule>
  </conditionalFormatting>
  <conditionalFormatting sqref="EG93">
    <cfRule type="cellIs" dxfId="15921" priority="20462" operator="greaterThan">
      <formula>0</formula>
    </cfRule>
  </conditionalFormatting>
  <conditionalFormatting sqref="EG102">
    <cfRule type="cellIs" dxfId="15920" priority="20461" operator="greaterThan">
      <formula>0</formula>
    </cfRule>
  </conditionalFormatting>
  <conditionalFormatting sqref="EG129">
    <cfRule type="cellIs" dxfId="15919" priority="20457" operator="greaterThan">
      <formula>0</formula>
    </cfRule>
  </conditionalFormatting>
  <conditionalFormatting sqref="EG120">
    <cfRule type="cellIs" dxfId="15918" priority="20456" operator="greaterThan">
      <formula>0</formula>
    </cfRule>
  </conditionalFormatting>
  <conditionalFormatting sqref="EG48">
    <cfRule type="cellIs" dxfId="15917" priority="20439" operator="greaterThan">
      <formula>0</formula>
    </cfRule>
  </conditionalFormatting>
  <conditionalFormatting sqref="EG40">
    <cfRule type="cellIs" dxfId="15916" priority="20438" operator="greaterThan">
      <formula>0</formula>
    </cfRule>
  </conditionalFormatting>
  <conditionalFormatting sqref="EG64">
    <cfRule type="cellIs" dxfId="15915" priority="20448" operator="greaterThan">
      <formula>0</formula>
    </cfRule>
  </conditionalFormatting>
  <conditionalFormatting sqref="EG64">
    <cfRule type="cellIs" dxfId="15914" priority="20447" operator="greaterThan">
      <formula>0</formula>
    </cfRule>
  </conditionalFormatting>
  <conditionalFormatting sqref="EG57">
    <cfRule type="cellIs" dxfId="15913" priority="20450" operator="greaterThan">
      <formula>0</formula>
    </cfRule>
  </conditionalFormatting>
  <conditionalFormatting sqref="EG57">
    <cfRule type="cellIs" dxfId="15912" priority="20449" operator="greaterThan">
      <formula>0</formula>
    </cfRule>
  </conditionalFormatting>
  <conditionalFormatting sqref="EG70">
    <cfRule type="cellIs" dxfId="15911" priority="20434" operator="greaterThan">
      <formula>0</formula>
    </cfRule>
  </conditionalFormatting>
  <conditionalFormatting sqref="EG70">
    <cfRule type="cellIs" dxfId="15910" priority="20433" operator="greaterThan">
      <formula>0</formula>
    </cfRule>
  </conditionalFormatting>
  <conditionalFormatting sqref="EG12">
    <cfRule type="cellIs" dxfId="15909" priority="20446" operator="greaterThan">
      <formula>0</formula>
    </cfRule>
  </conditionalFormatting>
  <conditionalFormatting sqref="EG12">
    <cfRule type="cellIs" dxfId="15908" priority="20445" operator="greaterThan">
      <formula>0</formula>
    </cfRule>
  </conditionalFormatting>
  <conditionalFormatting sqref="EG25 EG27">
    <cfRule type="cellIs" dxfId="15907" priority="20444" operator="greaterThan">
      <formula>0</formula>
    </cfRule>
  </conditionalFormatting>
  <conditionalFormatting sqref="EG25 EG27">
    <cfRule type="cellIs" dxfId="15906" priority="20443" operator="greaterThan">
      <formula>0</formula>
    </cfRule>
  </conditionalFormatting>
  <conditionalFormatting sqref="EG44">
    <cfRule type="cellIs" dxfId="15905" priority="20442" operator="greaterThan">
      <formula>0</formula>
    </cfRule>
  </conditionalFormatting>
  <conditionalFormatting sqref="EG44">
    <cfRule type="cellIs" dxfId="15904" priority="20441" operator="greaterThan">
      <formula>0</formula>
    </cfRule>
  </conditionalFormatting>
  <conditionalFormatting sqref="EG48">
    <cfRule type="cellIs" dxfId="15903" priority="20440" operator="greaterThan">
      <formula>0</formula>
    </cfRule>
  </conditionalFormatting>
  <conditionalFormatting sqref="EG40">
    <cfRule type="cellIs" dxfId="15902" priority="20437" operator="greaterThan">
      <formula>0</formula>
    </cfRule>
  </conditionalFormatting>
  <conditionalFormatting sqref="EG38">
    <cfRule type="cellIs" dxfId="15901" priority="20436" operator="greaterThan">
      <formula>0</formula>
    </cfRule>
  </conditionalFormatting>
  <conditionalFormatting sqref="EG38">
    <cfRule type="cellIs" dxfId="15900" priority="20435" operator="greaterThan">
      <formula>0</formula>
    </cfRule>
  </conditionalFormatting>
  <conditionalFormatting sqref="EG87">
    <cfRule type="cellIs" dxfId="15899" priority="20431" operator="greaterThan">
      <formula>0</formula>
    </cfRule>
  </conditionalFormatting>
  <conditionalFormatting sqref="EG87">
    <cfRule type="cellIs" dxfId="15898" priority="20432" operator="greaterThan">
      <formula>0</formula>
    </cfRule>
  </conditionalFormatting>
  <conditionalFormatting sqref="EG116">
    <cfRule type="cellIs" dxfId="15897" priority="20424" operator="greaterThan">
      <formula>0</formula>
    </cfRule>
  </conditionalFormatting>
  <conditionalFormatting sqref="EG115">
    <cfRule type="cellIs" dxfId="15896" priority="20423" operator="greaterThan">
      <formula>0</formula>
    </cfRule>
  </conditionalFormatting>
  <conditionalFormatting sqref="EG113">
    <cfRule type="cellIs" dxfId="15895" priority="20430" operator="greaterThan">
      <formula>0</formula>
    </cfRule>
  </conditionalFormatting>
  <conditionalFormatting sqref="EG113">
    <cfRule type="cellIs" dxfId="15894" priority="20429" operator="greaterThan">
      <formula>0</formula>
    </cfRule>
  </conditionalFormatting>
  <conditionalFormatting sqref="EG112">
    <cfRule type="cellIs" dxfId="15893" priority="20428" operator="greaterThan">
      <formula>0</formula>
    </cfRule>
  </conditionalFormatting>
  <conditionalFormatting sqref="EG112">
    <cfRule type="cellIs" dxfId="15892" priority="20427" operator="greaterThan">
      <formula>0</formula>
    </cfRule>
  </conditionalFormatting>
  <conditionalFormatting sqref="EG112">
    <cfRule type="cellIs" dxfId="15891" priority="20426" operator="lessThan">
      <formula>0</formula>
    </cfRule>
  </conditionalFormatting>
  <conditionalFormatting sqref="EG116">
    <cfRule type="cellIs" dxfId="15890" priority="20425" operator="greaterThan">
      <formula>0</formula>
    </cfRule>
  </conditionalFormatting>
  <conditionalFormatting sqref="EG14">
    <cfRule type="cellIs" dxfId="15889" priority="20420" operator="greaterThan">
      <formula>0</formula>
    </cfRule>
  </conditionalFormatting>
  <conditionalFormatting sqref="EG115">
    <cfRule type="cellIs" dxfId="15888" priority="20422" operator="greaterThan">
      <formula>0</formula>
    </cfRule>
  </conditionalFormatting>
  <conditionalFormatting sqref="EG115">
    <cfRule type="cellIs" dxfId="15887" priority="20421" operator="lessThan">
      <formula>0</formula>
    </cfRule>
  </conditionalFormatting>
  <conditionalFormatting sqref="EG14">
    <cfRule type="cellIs" dxfId="15886" priority="20419" operator="greaterThan">
      <formula>0</formula>
    </cfRule>
  </conditionalFormatting>
  <conditionalFormatting sqref="EG16">
    <cfRule type="cellIs" dxfId="15885" priority="20418" operator="greaterThan">
      <formula>0</formula>
    </cfRule>
  </conditionalFormatting>
  <conditionalFormatting sqref="EG16">
    <cfRule type="cellIs" dxfId="15884" priority="20417" operator="greaterThan">
      <formula>0</formula>
    </cfRule>
  </conditionalFormatting>
  <conditionalFormatting sqref="EG42">
    <cfRule type="cellIs" dxfId="15883" priority="20414" operator="greaterThan">
      <formula>0</formula>
    </cfRule>
  </conditionalFormatting>
  <conditionalFormatting sqref="EG42">
    <cfRule type="cellIs" dxfId="15882" priority="20413" operator="greaterThan">
      <formula>0</formula>
    </cfRule>
  </conditionalFormatting>
  <conditionalFormatting sqref="EG18 EG21">
    <cfRule type="cellIs" dxfId="15881" priority="20416" operator="greaterThan">
      <formula>0</formula>
    </cfRule>
  </conditionalFormatting>
  <conditionalFormatting sqref="EG18 EG21">
    <cfRule type="cellIs" dxfId="15880" priority="20415" operator="greaterThan">
      <formula>0</formula>
    </cfRule>
  </conditionalFormatting>
  <conditionalFormatting sqref="EG46">
    <cfRule type="cellIs" dxfId="15879" priority="20412" operator="greaterThan">
      <formula>0</formula>
    </cfRule>
  </conditionalFormatting>
  <conditionalFormatting sqref="EG46">
    <cfRule type="cellIs" dxfId="15878" priority="20411" operator="greaterThan">
      <formula>0</formula>
    </cfRule>
  </conditionalFormatting>
  <conditionalFormatting sqref="EG79">
    <cfRule type="cellIs" dxfId="15877" priority="20403" operator="greaterThan">
      <formula>0</formula>
    </cfRule>
  </conditionalFormatting>
  <conditionalFormatting sqref="EG10">
    <cfRule type="cellIs" dxfId="15876" priority="20410" operator="greaterThan">
      <formula>0</formula>
    </cfRule>
  </conditionalFormatting>
  <conditionalFormatting sqref="EG23">
    <cfRule type="cellIs" dxfId="15875" priority="20409" operator="greaterThan">
      <formula>0</formula>
    </cfRule>
  </conditionalFormatting>
  <conditionalFormatting sqref="EG10">
    <cfRule type="cellIs" dxfId="15874" priority="20408" operator="greaterThan">
      <formula>0</formula>
    </cfRule>
  </conditionalFormatting>
  <conditionalFormatting sqref="EG23">
    <cfRule type="cellIs" dxfId="15873" priority="20407" operator="greaterThan">
      <formula>0</formula>
    </cfRule>
  </conditionalFormatting>
  <conditionalFormatting sqref="EG129">
    <cfRule type="cellIs" dxfId="15872" priority="20393" operator="greaterThan">
      <formula>0</formula>
    </cfRule>
  </conditionalFormatting>
  <conditionalFormatting sqref="EG110">
    <cfRule type="cellIs" dxfId="15871" priority="20397" operator="greaterThan">
      <formula>0</formula>
    </cfRule>
  </conditionalFormatting>
  <conditionalFormatting sqref="EG79">
    <cfRule type="cellIs" dxfId="15870" priority="20404" operator="greaterThan">
      <formula>0</formula>
    </cfRule>
  </conditionalFormatting>
  <conditionalFormatting sqref="EG34">
    <cfRule type="cellIs" dxfId="15869" priority="20406" operator="greaterThan">
      <formula>0</formula>
    </cfRule>
  </conditionalFormatting>
  <conditionalFormatting sqref="EG120">
    <cfRule type="cellIs" dxfId="15868" priority="20396" operator="greaterThan">
      <formula>0</formula>
    </cfRule>
  </conditionalFormatting>
  <conditionalFormatting sqref="EG137">
    <cfRule type="cellIs" dxfId="15867" priority="20392" operator="greaterThan">
      <formula>0</formula>
    </cfRule>
  </conditionalFormatting>
  <conditionalFormatting sqref="EG34">
    <cfRule type="cellIs" dxfId="15866" priority="20405" operator="greaterThan">
      <formula>0</formula>
    </cfRule>
  </conditionalFormatting>
  <conditionalFormatting sqref="EG137">
    <cfRule type="cellIs" dxfId="15865" priority="20391" operator="greaterThan">
      <formula>0</formula>
    </cfRule>
  </conditionalFormatting>
  <conditionalFormatting sqref="EG110">
    <cfRule type="cellIs" dxfId="15864" priority="20398" operator="greaterThan">
      <formula>0</formula>
    </cfRule>
  </conditionalFormatting>
  <conditionalFormatting sqref="EG51">
    <cfRule type="cellIs" dxfId="15863" priority="20390" operator="greaterThan">
      <formula>0</formula>
    </cfRule>
  </conditionalFormatting>
  <conditionalFormatting sqref="EG51">
    <cfRule type="cellIs" dxfId="15862" priority="20389" operator="greaterThan">
      <formula>0</formula>
    </cfRule>
  </conditionalFormatting>
  <conditionalFormatting sqref="EG93">
    <cfRule type="cellIs" dxfId="15861" priority="20402" operator="greaterThan">
      <formula>0</formula>
    </cfRule>
  </conditionalFormatting>
  <conditionalFormatting sqref="EG102">
    <cfRule type="cellIs" dxfId="15860" priority="20401" operator="greaterThan">
      <formula>0</formula>
    </cfRule>
  </conditionalFormatting>
  <conditionalFormatting sqref="EG93">
    <cfRule type="cellIs" dxfId="15859" priority="20400" operator="greaterThan">
      <formula>0</formula>
    </cfRule>
  </conditionalFormatting>
  <conditionalFormatting sqref="EG102">
    <cfRule type="cellIs" dxfId="15858" priority="20399" operator="greaterThan">
      <formula>0</formula>
    </cfRule>
  </conditionalFormatting>
  <conditionalFormatting sqref="EG129">
    <cfRule type="cellIs" dxfId="15857" priority="20395" operator="greaterThan">
      <formula>0</formula>
    </cfRule>
  </conditionalFormatting>
  <conditionalFormatting sqref="EG120">
    <cfRule type="cellIs" dxfId="15856" priority="20394" operator="greaterThan">
      <formula>0</formula>
    </cfRule>
  </conditionalFormatting>
  <conditionalFormatting sqref="EG48">
    <cfRule type="cellIs" dxfId="15855" priority="20377" operator="greaterThan">
      <formula>0</formula>
    </cfRule>
  </conditionalFormatting>
  <conditionalFormatting sqref="EG40">
    <cfRule type="cellIs" dxfId="15854" priority="20376" operator="greaterThan">
      <formula>0</formula>
    </cfRule>
  </conditionalFormatting>
  <conditionalFormatting sqref="EG64">
    <cfRule type="cellIs" dxfId="15853" priority="20386" operator="greaterThan">
      <formula>0</formula>
    </cfRule>
  </conditionalFormatting>
  <conditionalFormatting sqref="EG64">
    <cfRule type="cellIs" dxfId="15852" priority="20385" operator="greaterThan">
      <formula>0</formula>
    </cfRule>
  </conditionalFormatting>
  <conditionalFormatting sqref="EG57">
    <cfRule type="cellIs" dxfId="15851" priority="20388" operator="greaterThan">
      <formula>0</formula>
    </cfRule>
  </conditionalFormatting>
  <conditionalFormatting sqref="EG57">
    <cfRule type="cellIs" dxfId="15850" priority="20387" operator="greaterThan">
      <formula>0</formula>
    </cfRule>
  </conditionalFormatting>
  <conditionalFormatting sqref="EG70">
    <cfRule type="cellIs" dxfId="15849" priority="20372" operator="greaterThan">
      <formula>0</formula>
    </cfRule>
  </conditionalFormatting>
  <conditionalFormatting sqref="EG70">
    <cfRule type="cellIs" dxfId="15848" priority="20371" operator="greaterThan">
      <formula>0</formula>
    </cfRule>
  </conditionalFormatting>
  <conditionalFormatting sqref="EG12">
    <cfRule type="cellIs" dxfId="15847" priority="20384" operator="greaterThan">
      <formula>0</formula>
    </cfRule>
  </conditionalFormatting>
  <conditionalFormatting sqref="EG12">
    <cfRule type="cellIs" dxfId="15846" priority="20383" operator="greaterThan">
      <formula>0</formula>
    </cfRule>
  </conditionalFormatting>
  <conditionalFormatting sqref="EG25 EG27">
    <cfRule type="cellIs" dxfId="15845" priority="20382" operator="greaterThan">
      <formula>0</formula>
    </cfRule>
  </conditionalFormatting>
  <conditionalFormatting sqref="EG25 EG27">
    <cfRule type="cellIs" dxfId="15844" priority="20381" operator="greaterThan">
      <formula>0</formula>
    </cfRule>
  </conditionalFormatting>
  <conditionalFormatting sqref="EG44">
    <cfRule type="cellIs" dxfId="15843" priority="20380" operator="greaterThan">
      <formula>0</formula>
    </cfRule>
  </conditionalFormatting>
  <conditionalFormatting sqref="EG44">
    <cfRule type="cellIs" dxfId="15842" priority="20379" operator="greaterThan">
      <formula>0</formula>
    </cfRule>
  </conditionalFormatting>
  <conditionalFormatting sqref="EG48">
    <cfRule type="cellIs" dxfId="15841" priority="20378" operator="greaterThan">
      <formula>0</formula>
    </cfRule>
  </conditionalFormatting>
  <conditionalFormatting sqref="EG40">
    <cfRule type="cellIs" dxfId="15840" priority="20375" operator="greaterThan">
      <formula>0</formula>
    </cfRule>
  </conditionalFormatting>
  <conditionalFormatting sqref="EG38">
    <cfRule type="cellIs" dxfId="15839" priority="20374" operator="greaterThan">
      <formula>0</formula>
    </cfRule>
  </conditionalFormatting>
  <conditionalFormatting sqref="EG38">
    <cfRule type="cellIs" dxfId="15838" priority="20373" operator="greaterThan">
      <formula>0</formula>
    </cfRule>
  </conditionalFormatting>
  <conditionalFormatting sqref="EG87">
    <cfRule type="cellIs" dxfId="15837" priority="20369" operator="greaterThan">
      <formula>0</formula>
    </cfRule>
  </conditionalFormatting>
  <conditionalFormatting sqref="EG87">
    <cfRule type="cellIs" dxfId="15836" priority="20370" operator="greaterThan">
      <formula>0</formula>
    </cfRule>
  </conditionalFormatting>
  <conditionalFormatting sqref="EG116">
    <cfRule type="cellIs" dxfId="15835" priority="20362" operator="greaterThan">
      <formula>0</formula>
    </cfRule>
  </conditionalFormatting>
  <conditionalFormatting sqref="EG115">
    <cfRule type="cellIs" dxfId="15834" priority="20361" operator="greaterThan">
      <formula>0</formula>
    </cfRule>
  </conditionalFormatting>
  <conditionalFormatting sqref="EG113">
    <cfRule type="cellIs" dxfId="15833" priority="20368" operator="greaterThan">
      <formula>0</formula>
    </cfRule>
  </conditionalFormatting>
  <conditionalFormatting sqref="EG113">
    <cfRule type="cellIs" dxfId="15832" priority="20367" operator="greaterThan">
      <formula>0</formula>
    </cfRule>
  </conditionalFormatting>
  <conditionalFormatting sqref="EG112">
    <cfRule type="cellIs" dxfId="15831" priority="20366" operator="greaterThan">
      <formula>0</formula>
    </cfRule>
  </conditionalFormatting>
  <conditionalFormatting sqref="EG112">
    <cfRule type="cellIs" dxfId="15830" priority="20365" operator="greaterThan">
      <formula>0</formula>
    </cfRule>
  </conditionalFormatting>
  <conditionalFormatting sqref="EG112">
    <cfRule type="cellIs" dxfId="15829" priority="20364" operator="lessThan">
      <formula>0</formula>
    </cfRule>
  </conditionalFormatting>
  <conditionalFormatting sqref="EG116">
    <cfRule type="cellIs" dxfId="15828" priority="20363" operator="greaterThan">
      <formula>0</formula>
    </cfRule>
  </conditionalFormatting>
  <conditionalFormatting sqref="EG14">
    <cfRule type="cellIs" dxfId="15827" priority="20358" operator="greaterThan">
      <formula>0</formula>
    </cfRule>
  </conditionalFormatting>
  <conditionalFormatting sqref="EG115">
    <cfRule type="cellIs" dxfId="15826" priority="20360" operator="greaterThan">
      <formula>0</formula>
    </cfRule>
  </conditionalFormatting>
  <conditionalFormatting sqref="EG115">
    <cfRule type="cellIs" dxfId="15825" priority="20359" operator="lessThan">
      <formula>0</formula>
    </cfRule>
  </conditionalFormatting>
  <conditionalFormatting sqref="EG14">
    <cfRule type="cellIs" dxfId="15824" priority="20357" operator="greaterThan">
      <formula>0</formula>
    </cfRule>
  </conditionalFormatting>
  <conditionalFormatting sqref="EG16">
    <cfRule type="cellIs" dxfId="15823" priority="20356" operator="greaterThan">
      <formula>0</formula>
    </cfRule>
  </conditionalFormatting>
  <conditionalFormatting sqref="EG16">
    <cfRule type="cellIs" dxfId="15822" priority="20355" operator="greaterThan">
      <formula>0</formula>
    </cfRule>
  </conditionalFormatting>
  <conditionalFormatting sqref="EG42">
    <cfRule type="cellIs" dxfId="15821" priority="20352" operator="greaterThan">
      <formula>0</formula>
    </cfRule>
  </conditionalFormatting>
  <conditionalFormatting sqref="EG42">
    <cfRule type="cellIs" dxfId="15820" priority="20351" operator="greaterThan">
      <formula>0</formula>
    </cfRule>
  </conditionalFormatting>
  <conditionalFormatting sqref="EG18 EG21">
    <cfRule type="cellIs" dxfId="15819" priority="20354" operator="greaterThan">
      <formula>0</formula>
    </cfRule>
  </conditionalFormatting>
  <conditionalFormatting sqref="EG18 EG21">
    <cfRule type="cellIs" dxfId="15818" priority="20353" operator="greaterThan">
      <formula>0</formula>
    </cfRule>
  </conditionalFormatting>
  <conditionalFormatting sqref="EG46">
    <cfRule type="cellIs" dxfId="15817" priority="20350" operator="greaterThan">
      <formula>0</formula>
    </cfRule>
  </conditionalFormatting>
  <conditionalFormatting sqref="EG46">
    <cfRule type="cellIs" dxfId="15816" priority="20349" operator="greaterThan">
      <formula>0</formula>
    </cfRule>
  </conditionalFormatting>
  <conditionalFormatting sqref="EG36">
    <cfRule type="cellIs" dxfId="15815" priority="20348" operator="greaterThan">
      <formula>0</formula>
    </cfRule>
  </conditionalFormatting>
  <conditionalFormatting sqref="EG36">
    <cfRule type="cellIs" dxfId="15814" priority="20347" operator="greaterThan">
      <formula>0</formula>
    </cfRule>
  </conditionalFormatting>
  <conditionalFormatting sqref="EG36">
    <cfRule type="cellIs" dxfId="15813" priority="20346" operator="greaterThan">
      <formula>0</formula>
    </cfRule>
  </conditionalFormatting>
  <conditionalFormatting sqref="EG36">
    <cfRule type="cellIs" dxfId="15812" priority="20345" operator="greaterThan">
      <formula>0</formula>
    </cfRule>
  </conditionalFormatting>
  <conditionalFormatting sqref="EG143">
    <cfRule type="cellIs" dxfId="15811" priority="20344" operator="greaterThan">
      <formula>0</formula>
    </cfRule>
  </conditionalFormatting>
  <conditionalFormatting sqref="EG152">
    <cfRule type="cellIs" dxfId="15810" priority="20343" operator="greaterThan">
      <formula>0</formula>
    </cfRule>
  </conditionalFormatting>
  <conditionalFormatting sqref="EG160">
    <cfRule type="cellIs" dxfId="15809" priority="20342" operator="greaterThan">
      <formula>0</formula>
    </cfRule>
  </conditionalFormatting>
  <conditionalFormatting sqref="EG152">
    <cfRule type="cellIs" dxfId="15808" priority="20340" operator="greaterThan">
      <formula>0</formula>
    </cfRule>
  </conditionalFormatting>
  <conditionalFormatting sqref="EG152">
    <cfRule type="cellIs" dxfId="15807" priority="20341" operator="greaterThan">
      <formula>0</formula>
    </cfRule>
  </conditionalFormatting>
  <conditionalFormatting sqref="EG143">
    <cfRule type="cellIs" dxfId="15806" priority="20339" operator="greaterThan">
      <formula>0</formula>
    </cfRule>
  </conditionalFormatting>
  <conditionalFormatting sqref="EG143">
    <cfRule type="cellIs" dxfId="15805" priority="20338" operator="greaterThan">
      <formula>0</formula>
    </cfRule>
  </conditionalFormatting>
  <conditionalFormatting sqref="EG160">
    <cfRule type="cellIs" dxfId="15804" priority="20336" operator="greaterThan">
      <formula>0</formula>
    </cfRule>
  </conditionalFormatting>
  <conditionalFormatting sqref="EG160">
    <cfRule type="cellIs" dxfId="15803" priority="20337" operator="greaterThan">
      <formula>0</formula>
    </cfRule>
  </conditionalFormatting>
  <conditionalFormatting sqref="EG152">
    <cfRule type="cellIs" dxfId="15802" priority="20334" operator="greaterThan">
      <formula>0</formula>
    </cfRule>
  </conditionalFormatting>
  <conditionalFormatting sqref="EG152">
    <cfRule type="cellIs" dxfId="15801" priority="20335" operator="greaterThan">
      <formula>0</formula>
    </cfRule>
  </conditionalFormatting>
  <conditionalFormatting sqref="EG143">
    <cfRule type="cellIs" dxfId="15800" priority="20333" operator="greaterThan">
      <formula>0</formula>
    </cfRule>
  </conditionalFormatting>
  <conditionalFormatting sqref="EG143">
    <cfRule type="cellIs" dxfId="15799" priority="20332" operator="greaterThan">
      <formula>0</formula>
    </cfRule>
  </conditionalFormatting>
  <conditionalFormatting sqref="EG160">
    <cfRule type="cellIs" dxfId="15798" priority="20330" operator="greaterThan">
      <formula>0</formula>
    </cfRule>
  </conditionalFormatting>
  <conditionalFormatting sqref="EG160">
    <cfRule type="cellIs" dxfId="15797" priority="20331" operator="greaterThan">
      <formula>0</formula>
    </cfRule>
  </conditionalFormatting>
  <conditionalFormatting sqref="EG27">
    <cfRule type="cellIs" dxfId="15796" priority="20329" operator="greaterThan">
      <formula>0</formula>
    </cfRule>
  </conditionalFormatting>
  <conditionalFormatting sqref="EG27">
    <cfRule type="cellIs" dxfId="15795" priority="20328" operator="greaterThan">
      <formula>0</formula>
    </cfRule>
  </conditionalFormatting>
  <conditionalFormatting sqref="EG197:EG202">
    <cfRule type="cellIs" dxfId="15794" priority="20327" operator="greaterThan">
      <formula>0.5</formula>
    </cfRule>
  </conditionalFormatting>
  <conditionalFormatting sqref="EG203">
    <cfRule type="cellIs" dxfId="15793" priority="20326" operator="greaterThan">
      <formula>0.5</formula>
    </cfRule>
  </conditionalFormatting>
  <conditionalFormatting sqref="EG167">
    <cfRule type="cellIs" dxfId="15792" priority="20325" operator="greaterThan">
      <formula>0</formula>
    </cfRule>
  </conditionalFormatting>
  <conditionalFormatting sqref="EG167">
    <cfRule type="cellIs" dxfId="15791" priority="20324" operator="greaterThan">
      <formula>0</formula>
    </cfRule>
  </conditionalFormatting>
  <conditionalFormatting sqref="EG169">
    <cfRule type="cellIs" dxfId="15790" priority="20323" operator="greaterThan">
      <formula>0</formula>
    </cfRule>
  </conditionalFormatting>
  <conditionalFormatting sqref="EG169">
    <cfRule type="cellIs" dxfId="15789" priority="20322" operator="greaterThan">
      <formula>0</formula>
    </cfRule>
  </conditionalFormatting>
  <conditionalFormatting sqref="EG171">
    <cfRule type="cellIs" dxfId="15788" priority="20321" operator="greaterThan">
      <formula>0</formula>
    </cfRule>
  </conditionalFormatting>
  <conditionalFormatting sqref="EG171">
    <cfRule type="cellIs" dxfId="15787" priority="20320" operator="greaterThan">
      <formula>0</formula>
    </cfRule>
  </conditionalFormatting>
  <conditionalFormatting sqref="EG14">
    <cfRule type="cellIs" dxfId="15786" priority="20292" operator="greaterThan">
      <formula>0</formula>
    </cfRule>
  </conditionalFormatting>
  <conditionalFormatting sqref="EG10">
    <cfRule type="cellIs" dxfId="15785" priority="20319" operator="greaterThan">
      <formula>0</formula>
    </cfRule>
  </conditionalFormatting>
  <conditionalFormatting sqref="EG23">
    <cfRule type="cellIs" dxfId="15784" priority="20318" operator="greaterThan">
      <formula>0</formula>
    </cfRule>
  </conditionalFormatting>
  <conditionalFormatting sqref="EG70">
    <cfRule type="cellIs" dxfId="15783" priority="20316" operator="greaterThan">
      <formula>0</formula>
    </cfRule>
  </conditionalFormatting>
  <conditionalFormatting sqref="EG79">
    <cfRule type="cellIs" dxfId="15782" priority="20315" operator="greaterThan">
      <formula>0</formula>
    </cfRule>
  </conditionalFormatting>
  <conditionalFormatting sqref="EG129">
    <cfRule type="cellIs" dxfId="15781" priority="20309" operator="greaterThan">
      <formula>0</formula>
    </cfRule>
  </conditionalFormatting>
  <conditionalFormatting sqref="EG110">
    <cfRule type="cellIs" dxfId="15780" priority="20311" operator="greaterThan">
      <formula>0</formula>
    </cfRule>
  </conditionalFormatting>
  <conditionalFormatting sqref="EG34">
    <cfRule type="cellIs" dxfId="15779" priority="20317" operator="greaterThan">
      <formula>0</formula>
    </cfRule>
  </conditionalFormatting>
  <conditionalFormatting sqref="EG137">
    <cfRule type="cellIs" dxfId="15778" priority="20308" operator="greaterThan">
      <formula>0</formula>
    </cfRule>
  </conditionalFormatting>
  <conditionalFormatting sqref="EG87">
    <cfRule type="cellIs" dxfId="15777" priority="20314" operator="greaterThan">
      <formula>0</formula>
    </cfRule>
  </conditionalFormatting>
  <conditionalFormatting sqref="EG93">
    <cfRule type="cellIs" dxfId="15776" priority="20313" operator="greaterThan">
      <formula>0</formula>
    </cfRule>
  </conditionalFormatting>
  <conditionalFormatting sqref="EG102">
    <cfRule type="cellIs" dxfId="15775" priority="20312" operator="greaterThan">
      <formula>0</formula>
    </cfRule>
  </conditionalFormatting>
  <conditionalFormatting sqref="EG120">
    <cfRule type="cellIs" dxfId="15774" priority="20310" operator="greaterThan">
      <formula>0</formula>
    </cfRule>
  </conditionalFormatting>
  <conditionalFormatting sqref="EG51">
    <cfRule type="cellIs" dxfId="15773" priority="20307" operator="greaterThan">
      <formula>0</formula>
    </cfRule>
  </conditionalFormatting>
  <conditionalFormatting sqref="EG64">
    <cfRule type="cellIs" dxfId="15772" priority="20305" operator="greaterThan">
      <formula>0</formula>
    </cfRule>
  </conditionalFormatting>
  <conditionalFormatting sqref="EG57">
    <cfRule type="cellIs" dxfId="15771" priority="20306" operator="greaterThan">
      <formula>0</formula>
    </cfRule>
  </conditionalFormatting>
  <conditionalFormatting sqref="EG25 EG27">
    <cfRule type="cellIs" dxfId="15770" priority="20303" operator="greaterThan">
      <formula>0</formula>
    </cfRule>
  </conditionalFormatting>
  <conditionalFormatting sqref="EG12">
    <cfRule type="cellIs" dxfId="15769" priority="20304" operator="greaterThan">
      <formula>0</formula>
    </cfRule>
  </conditionalFormatting>
  <conditionalFormatting sqref="EG44">
    <cfRule type="cellIs" dxfId="15768" priority="20302" operator="greaterThan">
      <formula>0</formula>
    </cfRule>
  </conditionalFormatting>
  <conditionalFormatting sqref="EG48">
    <cfRule type="cellIs" dxfId="15767" priority="20301" operator="greaterThan">
      <formula>0</formula>
    </cfRule>
  </conditionalFormatting>
  <conditionalFormatting sqref="EG40">
    <cfRule type="cellIs" dxfId="15766" priority="20300" operator="greaterThan">
      <formula>0</formula>
    </cfRule>
  </conditionalFormatting>
  <conditionalFormatting sqref="EG38">
    <cfRule type="cellIs" dxfId="15765" priority="20299" operator="greaterThan">
      <formula>0</formula>
    </cfRule>
  </conditionalFormatting>
  <conditionalFormatting sqref="EG16">
    <cfRule type="cellIs" dxfId="15764" priority="20291" operator="greaterThan">
      <formula>0</formula>
    </cfRule>
  </conditionalFormatting>
  <conditionalFormatting sqref="EG113">
    <cfRule type="cellIs" dxfId="15763" priority="20298" operator="greaterThan">
      <formula>0</formula>
    </cfRule>
  </conditionalFormatting>
  <conditionalFormatting sqref="EG112">
    <cfRule type="cellIs" dxfId="15762" priority="20297" operator="greaterThan">
      <formula>0</formula>
    </cfRule>
  </conditionalFormatting>
  <conditionalFormatting sqref="EG112">
    <cfRule type="cellIs" dxfId="15761" priority="20296" operator="lessThan">
      <formula>0</formula>
    </cfRule>
  </conditionalFormatting>
  <conditionalFormatting sqref="EG116">
    <cfRule type="cellIs" dxfId="15760" priority="20295" operator="greaterThan">
      <formula>0</formula>
    </cfRule>
  </conditionalFormatting>
  <conditionalFormatting sqref="EG115">
    <cfRule type="cellIs" dxfId="15759" priority="20294" operator="greaterThan">
      <formula>0</formula>
    </cfRule>
  </conditionalFormatting>
  <conditionalFormatting sqref="EG115">
    <cfRule type="cellIs" dxfId="15758" priority="20293" operator="lessThan">
      <formula>0</formula>
    </cfRule>
  </conditionalFormatting>
  <conditionalFormatting sqref="EG46">
    <cfRule type="cellIs" dxfId="15757" priority="20288" operator="greaterThan">
      <formula>0</formula>
    </cfRule>
  </conditionalFormatting>
  <conditionalFormatting sqref="EG42">
    <cfRule type="cellIs" dxfId="15756" priority="20289" operator="greaterThan">
      <formula>0</formula>
    </cfRule>
  </conditionalFormatting>
  <conditionalFormatting sqref="EG18 EG21">
    <cfRule type="cellIs" dxfId="15755" priority="20290" operator="greaterThan">
      <formula>0</formula>
    </cfRule>
  </conditionalFormatting>
  <conditionalFormatting sqref="EG36">
    <cfRule type="cellIs" dxfId="15754" priority="20287" operator="greaterThan">
      <formula>0</formula>
    </cfRule>
  </conditionalFormatting>
  <conditionalFormatting sqref="EG79">
    <cfRule type="cellIs" dxfId="15753" priority="20279" operator="greaterThan">
      <formula>0</formula>
    </cfRule>
  </conditionalFormatting>
  <conditionalFormatting sqref="EG10">
    <cfRule type="cellIs" dxfId="15752" priority="20286" operator="greaterThan">
      <formula>0</formula>
    </cfRule>
  </conditionalFormatting>
  <conditionalFormatting sqref="EG23">
    <cfRule type="cellIs" dxfId="15751" priority="20285" operator="greaterThan">
      <formula>0</formula>
    </cfRule>
  </conditionalFormatting>
  <conditionalFormatting sqref="EG10">
    <cfRule type="cellIs" dxfId="15750" priority="20284" operator="greaterThan">
      <formula>0</formula>
    </cfRule>
  </conditionalFormatting>
  <conditionalFormatting sqref="EG23">
    <cfRule type="cellIs" dxfId="15749" priority="20283" operator="greaterThan">
      <formula>0</formula>
    </cfRule>
  </conditionalFormatting>
  <conditionalFormatting sqref="EG129">
    <cfRule type="cellIs" dxfId="15748" priority="20269" operator="greaterThan">
      <formula>0</formula>
    </cfRule>
  </conditionalFormatting>
  <conditionalFormatting sqref="EG110">
    <cfRule type="cellIs" dxfId="15747" priority="20273" operator="greaterThan">
      <formula>0</formula>
    </cfRule>
  </conditionalFormatting>
  <conditionalFormatting sqref="EG79">
    <cfRule type="cellIs" dxfId="15746" priority="20280" operator="greaterThan">
      <formula>0</formula>
    </cfRule>
  </conditionalFormatting>
  <conditionalFormatting sqref="EG34">
    <cfRule type="cellIs" dxfId="15745" priority="20282" operator="greaterThan">
      <formula>0</formula>
    </cfRule>
  </conditionalFormatting>
  <conditionalFormatting sqref="EG120">
    <cfRule type="cellIs" dxfId="15744" priority="20272" operator="greaterThan">
      <formula>0</formula>
    </cfRule>
  </conditionalFormatting>
  <conditionalFormatting sqref="EG137">
    <cfRule type="cellIs" dxfId="15743" priority="20268" operator="greaterThan">
      <formula>0</formula>
    </cfRule>
  </conditionalFormatting>
  <conditionalFormatting sqref="EG34">
    <cfRule type="cellIs" dxfId="15742" priority="20281" operator="greaterThan">
      <formula>0</formula>
    </cfRule>
  </conditionalFormatting>
  <conditionalFormatting sqref="EG137">
    <cfRule type="cellIs" dxfId="15741" priority="20267" operator="greaterThan">
      <formula>0</formula>
    </cfRule>
  </conditionalFormatting>
  <conditionalFormatting sqref="EG110">
    <cfRule type="cellIs" dxfId="15740" priority="20274" operator="greaterThan">
      <formula>0</formula>
    </cfRule>
  </conditionalFormatting>
  <conditionalFormatting sqref="EG51">
    <cfRule type="cellIs" dxfId="15739" priority="20266" operator="greaterThan">
      <formula>0</formula>
    </cfRule>
  </conditionalFormatting>
  <conditionalFormatting sqref="EG51">
    <cfRule type="cellIs" dxfId="15738" priority="20265" operator="greaterThan">
      <formula>0</formula>
    </cfRule>
  </conditionalFormatting>
  <conditionalFormatting sqref="EG93">
    <cfRule type="cellIs" dxfId="15737" priority="20278" operator="greaterThan">
      <formula>0</formula>
    </cfRule>
  </conditionalFormatting>
  <conditionalFormatting sqref="EG102">
    <cfRule type="cellIs" dxfId="15736" priority="20277" operator="greaterThan">
      <formula>0</formula>
    </cfRule>
  </conditionalFormatting>
  <conditionalFormatting sqref="EG93">
    <cfRule type="cellIs" dxfId="15735" priority="20276" operator="greaterThan">
      <formula>0</formula>
    </cfRule>
  </conditionalFormatting>
  <conditionalFormatting sqref="EG102">
    <cfRule type="cellIs" dxfId="15734" priority="20275" operator="greaterThan">
      <formula>0</formula>
    </cfRule>
  </conditionalFormatting>
  <conditionalFormatting sqref="EG129">
    <cfRule type="cellIs" dxfId="15733" priority="20271" operator="greaterThan">
      <formula>0</formula>
    </cfRule>
  </conditionalFormatting>
  <conditionalFormatting sqref="EG120">
    <cfRule type="cellIs" dxfId="15732" priority="20270" operator="greaterThan">
      <formula>0</formula>
    </cfRule>
  </conditionalFormatting>
  <conditionalFormatting sqref="EG48">
    <cfRule type="cellIs" dxfId="15731" priority="20253" operator="greaterThan">
      <formula>0</formula>
    </cfRule>
  </conditionalFormatting>
  <conditionalFormatting sqref="EG40">
    <cfRule type="cellIs" dxfId="15730" priority="20252" operator="greaterThan">
      <formula>0</formula>
    </cfRule>
  </conditionalFormatting>
  <conditionalFormatting sqref="EG64">
    <cfRule type="cellIs" dxfId="15729" priority="20262" operator="greaterThan">
      <formula>0</formula>
    </cfRule>
  </conditionalFormatting>
  <conditionalFormatting sqref="EG64">
    <cfRule type="cellIs" dxfId="15728" priority="20261" operator="greaterThan">
      <formula>0</formula>
    </cfRule>
  </conditionalFormatting>
  <conditionalFormatting sqref="EG57">
    <cfRule type="cellIs" dxfId="15727" priority="20264" operator="greaterThan">
      <formula>0</formula>
    </cfRule>
  </conditionalFormatting>
  <conditionalFormatting sqref="EG57">
    <cfRule type="cellIs" dxfId="15726" priority="20263" operator="greaterThan">
      <formula>0</formula>
    </cfRule>
  </conditionalFormatting>
  <conditionalFormatting sqref="EG70">
    <cfRule type="cellIs" dxfId="15725" priority="20248" operator="greaterThan">
      <formula>0</formula>
    </cfRule>
  </conditionalFormatting>
  <conditionalFormatting sqref="EG70">
    <cfRule type="cellIs" dxfId="15724" priority="20247" operator="greaterThan">
      <formula>0</formula>
    </cfRule>
  </conditionalFormatting>
  <conditionalFormatting sqref="EG12">
    <cfRule type="cellIs" dxfId="15723" priority="20260" operator="greaterThan">
      <formula>0</formula>
    </cfRule>
  </conditionalFormatting>
  <conditionalFormatting sqref="EG12">
    <cfRule type="cellIs" dxfId="15722" priority="20259" operator="greaterThan">
      <formula>0</formula>
    </cfRule>
  </conditionalFormatting>
  <conditionalFormatting sqref="EG25 EG27">
    <cfRule type="cellIs" dxfId="15721" priority="20258" operator="greaterThan">
      <formula>0</formula>
    </cfRule>
  </conditionalFormatting>
  <conditionalFormatting sqref="EG25 EG27">
    <cfRule type="cellIs" dxfId="15720" priority="20257" operator="greaterThan">
      <formula>0</formula>
    </cfRule>
  </conditionalFormatting>
  <conditionalFormatting sqref="EG44">
    <cfRule type="cellIs" dxfId="15719" priority="20256" operator="greaterThan">
      <formula>0</formula>
    </cfRule>
  </conditionalFormatting>
  <conditionalFormatting sqref="EG44">
    <cfRule type="cellIs" dxfId="15718" priority="20255" operator="greaterThan">
      <formula>0</formula>
    </cfRule>
  </conditionalFormatting>
  <conditionalFormatting sqref="EG48">
    <cfRule type="cellIs" dxfId="15717" priority="20254" operator="greaterThan">
      <formula>0</formula>
    </cfRule>
  </conditionalFormatting>
  <conditionalFormatting sqref="EG40">
    <cfRule type="cellIs" dxfId="15716" priority="20251" operator="greaterThan">
      <formula>0</formula>
    </cfRule>
  </conditionalFormatting>
  <conditionalFormatting sqref="EG38">
    <cfRule type="cellIs" dxfId="15715" priority="20250" operator="greaterThan">
      <formula>0</formula>
    </cfRule>
  </conditionalFormatting>
  <conditionalFormatting sqref="EG38">
    <cfRule type="cellIs" dxfId="15714" priority="20249" operator="greaterThan">
      <formula>0</formula>
    </cfRule>
  </conditionalFormatting>
  <conditionalFormatting sqref="EG87">
    <cfRule type="cellIs" dxfId="15713" priority="20245" operator="greaterThan">
      <formula>0</formula>
    </cfRule>
  </conditionalFormatting>
  <conditionalFormatting sqref="EG87">
    <cfRule type="cellIs" dxfId="15712" priority="20246" operator="greaterThan">
      <formula>0</formula>
    </cfRule>
  </conditionalFormatting>
  <conditionalFormatting sqref="EG116">
    <cfRule type="cellIs" dxfId="15711" priority="20238" operator="greaterThan">
      <formula>0</formula>
    </cfRule>
  </conditionalFormatting>
  <conditionalFormatting sqref="EG115">
    <cfRule type="cellIs" dxfId="15710" priority="20237" operator="greaterThan">
      <formula>0</formula>
    </cfRule>
  </conditionalFormatting>
  <conditionalFormatting sqref="EG113">
    <cfRule type="cellIs" dxfId="15709" priority="20244" operator="greaterThan">
      <formula>0</formula>
    </cfRule>
  </conditionalFormatting>
  <conditionalFormatting sqref="EG113">
    <cfRule type="cellIs" dxfId="15708" priority="20243" operator="greaterThan">
      <formula>0</formula>
    </cfRule>
  </conditionalFormatting>
  <conditionalFormatting sqref="EG112">
    <cfRule type="cellIs" dxfId="15707" priority="20242" operator="greaterThan">
      <formula>0</formula>
    </cfRule>
  </conditionalFormatting>
  <conditionalFormatting sqref="EG112">
    <cfRule type="cellIs" dxfId="15706" priority="20241" operator="greaterThan">
      <formula>0</formula>
    </cfRule>
  </conditionalFormatting>
  <conditionalFormatting sqref="EG112">
    <cfRule type="cellIs" dxfId="15705" priority="20240" operator="lessThan">
      <formula>0</formula>
    </cfRule>
  </conditionalFormatting>
  <conditionalFormatting sqref="EG116">
    <cfRule type="cellIs" dxfId="15704" priority="20239" operator="greaterThan">
      <formula>0</formula>
    </cfRule>
  </conditionalFormatting>
  <conditionalFormatting sqref="EG14">
    <cfRule type="cellIs" dxfId="15703" priority="20234" operator="greaterThan">
      <formula>0</formula>
    </cfRule>
  </conditionalFormatting>
  <conditionalFormatting sqref="EG115">
    <cfRule type="cellIs" dxfId="15702" priority="20236" operator="greaterThan">
      <formula>0</formula>
    </cfRule>
  </conditionalFormatting>
  <conditionalFormatting sqref="EG115">
    <cfRule type="cellIs" dxfId="15701" priority="20235" operator="lessThan">
      <formula>0</formula>
    </cfRule>
  </conditionalFormatting>
  <conditionalFormatting sqref="EG14">
    <cfRule type="cellIs" dxfId="15700" priority="20233" operator="greaterThan">
      <formula>0</formula>
    </cfRule>
  </conditionalFormatting>
  <conditionalFormatting sqref="EG16">
    <cfRule type="cellIs" dxfId="15699" priority="20232" operator="greaterThan">
      <formula>0</formula>
    </cfRule>
  </conditionalFormatting>
  <conditionalFormatting sqref="EG16">
    <cfRule type="cellIs" dxfId="15698" priority="20231" operator="greaterThan">
      <formula>0</formula>
    </cfRule>
  </conditionalFormatting>
  <conditionalFormatting sqref="EG42">
    <cfRule type="cellIs" dxfId="15697" priority="20228" operator="greaterThan">
      <formula>0</formula>
    </cfRule>
  </conditionalFormatting>
  <conditionalFormatting sqref="EG42">
    <cfRule type="cellIs" dxfId="15696" priority="20227" operator="greaterThan">
      <formula>0</formula>
    </cfRule>
  </conditionalFormatting>
  <conditionalFormatting sqref="EG18 EG21">
    <cfRule type="cellIs" dxfId="15695" priority="20230" operator="greaterThan">
      <formula>0</formula>
    </cfRule>
  </conditionalFormatting>
  <conditionalFormatting sqref="EG18 EG21">
    <cfRule type="cellIs" dxfId="15694" priority="20229" operator="greaterThan">
      <formula>0</formula>
    </cfRule>
  </conditionalFormatting>
  <conditionalFormatting sqref="EG46">
    <cfRule type="cellIs" dxfId="15693" priority="20226" operator="greaterThan">
      <formula>0</formula>
    </cfRule>
  </conditionalFormatting>
  <conditionalFormatting sqref="EG46">
    <cfRule type="cellIs" dxfId="15692" priority="20225" operator="greaterThan">
      <formula>0</formula>
    </cfRule>
  </conditionalFormatting>
  <conditionalFormatting sqref="EG79">
    <cfRule type="cellIs" dxfId="15691" priority="20217" operator="greaterThan">
      <formula>0</formula>
    </cfRule>
  </conditionalFormatting>
  <conditionalFormatting sqref="EG10">
    <cfRule type="cellIs" dxfId="15690" priority="20224" operator="greaterThan">
      <formula>0</formula>
    </cfRule>
  </conditionalFormatting>
  <conditionalFormatting sqref="EG23">
    <cfRule type="cellIs" dxfId="15689" priority="20223" operator="greaterThan">
      <formula>0</formula>
    </cfRule>
  </conditionalFormatting>
  <conditionalFormatting sqref="EG10">
    <cfRule type="cellIs" dxfId="15688" priority="20222" operator="greaterThan">
      <formula>0</formula>
    </cfRule>
  </conditionalFormatting>
  <conditionalFormatting sqref="EG23">
    <cfRule type="cellIs" dxfId="15687" priority="20221" operator="greaterThan">
      <formula>0</formula>
    </cfRule>
  </conditionalFormatting>
  <conditionalFormatting sqref="EG129">
    <cfRule type="cellIs" dxfId="15686" priority="20207" operator="greaterThan">
      <formula>0</formula>
    </cfRule>
  </conditionalFormatting>
  <conditionalFormatting sqref="EG110">
    <cfRule type="cellIs" dxfId="15685" priority="20211" operator="greaterThan">
      <formula>0</formula>
    </cfRule>
  </conditionalFormatting>
  <conditionalFormatting sqref="EG79">
    <cfRule type="cellIs" dxfId="15684" priority="20218" operator="greaterThan">
      <formula>0</formula>
    </cfRule>
  </conditionalFormatting>
  <conditionalFormatting sqref="EG34">
    <cfRule type="cellIs" dxfId="15683" priority="20220" operator="greaterThan">
      <formula>0</formula>
    </cfRule>
  </conditionalFormatting>
  <conditionalFormatting sqref="EG120">
    <cfRule type="cellIs" dxfId="15682" priority="20210" operator="greaterThan">
      <formula>0</formula>
    </cfRule>
  </conditionalFormatting>
  <conditionalFormatting sqref="EG137">
    <cfRule type="cellIs" dxfId="15681" priority="20206" operator="greaterThan">
      <formula>0</formula>
    </cfRule>
  </conditionalFormatting>
  <conditionalFormatting sqref="EG34">
    <cfRule type="cellIs" dxfId="15680" priority="20219" operator="greaterThan">
      <formula>0</formula>
    </cfRule>
  </conditionalFormatting>
  <conditionalFormatting sqref="EG137">
    <cfRule type="cellIs" dxfId="15679" priority="20205" operator="greaterThan">
      <formula>0</formula>
    </cfRule>
  </conditionalFormatting>
  <conditionalFormatting sqref="EG110">
    <cfRule type="cellIs" dxfId="15678" priority="20212" operator="greaterThan">
      <formula>0</formula>
    </cfRule>
  </conditionalFormatting>
  <conditionalFormatting sqref="EG51">
    <cfRule type="cellIs" dxfId="15677" priority="20204" operator="greaterThan">
      <formula>0</formula>
    </cfRule>
  </conditionalFormatting>
  <conditionalFormatting sqref="EG51">
    <cfRule type="cellIs" dxfId="15676" priority="20203" operator="greaterThan">
      <formula>0</formula>
    </cfRule>
  </conditionalFormatting>
  <conditionalFormatting sqref="EG93">
    <cfRule type="cellIs" dxfId="15675" priority="20216" operator="greaterThan">
      <formula>0</formula>
    </cfRule>
  </conditionalFormatting>
  <conditionalFormatting sqref="EG102">
    <cfRule type="cellIs" dxfId="15674" priority="20215" operator="greaterThan">
      <formula>0</formula>
    </cfRule>
  </conditionalFormatting>
  <conditionalFormatting sqref="EG93">
    <cfRule type="cellIs" dxfId="15673" priority="20214" operator="greaterThan">
      <formula>0</formula>
    </cfRule>
  </conditionalFormatting>
  <conditionalFormatting sqref="EG102">
    <cfRule type="cellIs" dxfId="15672" priority="20213" operator="greaterThan">
      <formula>0</formula>
    </cfRule>
  </conditionalFormatting>
  <conditionalFormatting sqref="EG129">
    <cfRule type="cellIs" dxfId="15671" priority="20209" operator="greaterThan">
      <formula>0</formula>
    </cfRule>
  </conditionalFormatting>
  <conditionalFormatting sqref="EG120">
    <cfRule type="cellIs" dxfId="15670" priority="20208" operator="greaterThan">
      <formula>0</formula>
    </cfRule>
  </conditionalFormatting>
  <conditionalFormatting sqref="EG48">
    <cfRule type="cellIs" dxfId="15669" priority="20191" operator="greaterThan">
      <formula>0</formula>
    </cfRule>
  </conditionalFormatting>
  <conditionalFormatting sqref="EG40">
    <cfRule type="cellIs" dxfId="15668" priority="20190" operator="greaterThan">
      <formula>0</formula>
    </cfRule>
  </conditionalFormatting>
  <conditionalFormatting sqref="EG64">
    <cfRule type="cellIs" dxfId="15667" priority="20200" operator="greaterThan">
      <formula>0</formula>
    </cfRule>
  </conditionalFormatting>
  <conditionalFormatting sqref="EG64">
    <cfRule type="cellIs" dxfId="15666" priority="20199" operator="greaterThan">
      <formula>0</formula>
    </cfRule>
  </conditionalFormatting>
  <conditionalFormatting sqref="EG57">
    <cfRule type="cellIs" dxfId="15665" priority="20202" operator="greaterThan">
      <formula>0</formula>
    </cfRule>
  </conditionalFormatting>
  <conditionalFormatting sqref="EG57">
    <cfRule type="cellIs" dxfId="15664" priority="20201" operator="greaterThan">
      <formula>0</formula>
    </cfRule>
  </conditionalFormatting>
  <conditionalFormatting sqref="EG70">
    <cfRule type="cellIs" dxfId="15663" priority="20186" operator="greaterThan">
      <formula>0</formula>
    </cfRule>
  </conditionalFormatting>
  <conditionalFormatting sqref="EG70">
    <cfRule type="cellIs" dxfId="15662" priority="20185" operator="greaterThan">
      <formula>0</formula>
    </cfRule>
  </conditionalFormatting>
  <conditionalFormatting sqref="EG12">
    <cfRule type="cellIs" dxfId="15661" priority="20198" operator="greaterThan">
      <formula>0</formula>
    </cfRule>
  </conditionalFormatting>
  <conditionalFormatting sqref="EG12">
    <cfRule type="cellIs" dxfId="15660" priority="20197" operator="greaterThan">
      <formula>0</formula>
    </cfRule>
  </conditionalFormatting>
  <conditionalFormatting sqref="EG25 EG27">
    <cfRule type="cellIs" dxfId="15659" priority="20196" operator="greaterThan">
      <formula>0</formula>
    </cfRule>
  </conditionalFormatting>
  <conditionalFormatting sqref="EG25 EG27">
    <cfRule type="cellIs" dxfId="15658" priority="20195" operator="greaterThan">
      <formula>0</formula>
    </cfRule>
  </conditionalFormatting>
  <conditionalFormatting sqref="EG44">
    <cfRule type="cellIs" dxfId="15657" priority="20194" operator="greaterThan">
      <formula>0</formula>
    </cfRule>
  </conditionalFormatting>
  <conditionalFormatting sqref="EG44">
    <cfRule type="cellIs" dxfId="15656" priority="20193" operator="greaterThan">
      <formula>0</formula>
    </cfRule>
  </conditionalFormatting>
  <conditionalFormatting sqref="EG48">
    <cfRule type="cellIs" dxfId="15655" priority="20192" operator="greaterThan">
      <formula>0</formula>
    </cfRule>
  </conditionalFormatting>
  <conditionalFormatting sqref="EG40">
    <cfRule type="cellIs" dxfId="15654" priority="20189" operator="greaterThan">
      <formula>0</formula>
    </cfRule>
  </conditionalFormatting>
  <conditionalFormatting sqref="EG38">
    <cfRule type="cellIs" dxfId="15653" priority="20188" operator="greaterThan">
      <formula>0</formula>
    </cfRule>
  </conditionalFormatting>
  <conditionalFormatting sqref="EG38">
    <cfRule type="cellIs" dxfId="15652" priority="20187" operator="greaterThan">
      <formula>0</formula>
    </cfRule>
  </conditionalFormatting>
  <conditionalFormatting sqref="EG87">
    <cfRule type="cellIs" dxfId="15651" priority="20183" operator="greaterThan">
      <formula>0</formula>
    </cfRule>
  </conditionalFormatting>
  <conditionalFormatting sqref="EG87">
    <cfRule type="cellIs" dxfId="15650" priority="20184" operator="greaterThan">
      <formula>0</formula>
    </cfRule>
  </conditionalFormatting>
  <conditionalFormatting sqref="EG116">
    <cfRule type="cellIs" dxfId="15649" priority="20176" operator="greaterThan">
      <formula>0</formula>
    </cfRule>
  </conditionalFormatting>
  <conditionalFormatting sqref="EG115">
    <cfRule type="cellIs" dxfId="15648" priority="20175" operator="greaterThan">
      <formula>0</formula>
    </cfRule>
  </conditionalFormatting>
  <conditionalFormatting sqref="EG113">
    <cfRule type="cellIs" dxfId="15647" priority="20182" operator="greaterThan">
      <formula>0</formula>
    </cfRule>
  </conditionalFormatting>
  <conditionalFormatting sqref="EG113">
    <cfRule type="cellIs" dxfId="15646" priority="20181" operator="greaterThan">
      <formula>0</formula>
    </cfRule>
  </conditionalFormatting>
  <conditionalFormatting sqref="EG112">
    <cfRule type="cellIs" dxfId="15645" priority="20180" operator="greaterThan">
      <formula>0</formula>
    </cfRule>
  </conditionalFormatting>
  <conditionalFormatting sqref="EG112">
    <cfRule type="cellIs" dxfId="15644" priority="20179" operator="greaterThan">
      <formula>0</formula>
    </cfRule>
  </conditionalFormatting>
  <conditionalFormatting sqref="EG112">
    <cfRule type="cellIs" dxfId="15643" priority="20178" operator="lessThan">
      <formula>0</formula>
    </cfRule>
  </conditionalFormatting>
  <conditionalFormatting sqref="EG116">
    <cfRule type="cellIs" dxfId="15642" priority="20177" operator="greaterThan">
      <formula>0</formula>
    </cfRule>
  </conditionalFormatting>
  <conditionalFormatting sqref="EG14">
    <cfRule type="cellIs" dxfId="15641" priority="20172" operator="greaterThan">
      <formula>0</formula>
    </cfRule>
  </conditionalFormatting>
  <conditionalFormatting sqref="EG115">
    <cfRule type="cellIs" dxfId="15640" priority="20174" operator="greaterThan">
      <formula>0</formula>
    </cfRule>
  </conditionalFormatting>
  <conditionalFormatting sqref="EG115">
    <cfRule type="cellIs" dxfId="15639" priority="20173" operator="lessThan">
      <formula>0</formula>
    </cfRule>
  </conditionalFormatting>
  <conditionalFormatting sqref="EG14">
    <cfRule type="cellIs" dxfId="15638" priority="20171" operator="greaterThan">
      <formula>0</formula>
    </cfRule>
  </conditionalFormatting>
  <conditionalFormatting sqref="EG16">
    <cfRule type="cellIs" dxfId="15637" priority="20170" operator="greaterThan">
      <formula>0</formula>
    </cfRule>
  </conditionalFormatting>
  <conditionalFormatting sqref="EG16">
    <cfRule type="cellIs" dxfId="15636" priority="20169" operator="greaterThan">
      <formula>0</formula>
    </cfRule>
  </conditionalFormatting>
  <conditionalFormatting sqref="EG42">
    <cfRule type="cellIs" dxfId="15635" priority="20166" operator="greaterThan">
      <formula>0</formula>
    </cfRule>
  </conditionalFormatting>
  <conditionalFormatting sqref="EG42">
    <cfRule type="cellIs" dxfId="15634" priority="20165" operator="greaterThan">
      <formula>0</formula>
    </cfRule>
  </conditionalFormatting>
  <conditionalFormatting sqref="EG18 EG21">
    <cfRule type="cellIs" dxfId="15633" priority="20168" operator="greaterThan">
      <formula>0</formula>
    </cfRule>
  </conditionalFormatting>
  <conditionalFormatting sqref="EG18 EG21">
    <cfRule type="cellIs" dxfId="15632" priority="20167" operator="greaterThan">
      <formula>0</formula>
    </cfRule>
  </conditionalFormatting>
  <conditionalFormatting sqref="EG46">
    <cfRule type="cellIs" dxfId="15631" priority="20164" operator="greaterThan">
      <formula>0</formula>
    </cfRule>
  </conditionalFormatting>
  <conditionalFormatting sqref="EG46">
    <cfRule type="cellIs" dxfId="15630" priority="20163" operator="greaterThan">
      <formula>0</formula>
    </cfRule>
  </conditionalFormatting>
  <conditionalFormatting sqref="EG36">
    <cfRule type="cellIs" dxfId="15629" priority="20162" operator="greaterThan">
      <formula>0</formula>
    </cfRule>
  </conditionalFormatting>
  <conditionalFormatting sqref="EG36">
    <cfRule type="cellIs" dxfId="15628" priority="20161" operator="greaterThan">
      <formula>0</formula>
    </cfRule>
  </conditionalFormatting>
  <conditionalFormatting sqref="EG36">
    <cfRule type="cellIs" dxfId="15627" priority="20160" operator="greaterThan">
      <formula>0</formula>
    </cfRule>
  </conditionalFormatting>
  <conditionalFormatting sqref="EG36">
    <cfRule type="cellIs" dxfId="15626" priority="20159" operator="greaterThan">
      <formula>0</formula>
    </cfRule>
  </conditionalFormatting>
  <conditionalFormatting sqref="EG143">
    <cfRule type="cellIs" dxfId="15625" priority="20158" operator="greaterThan">
      <formula>0</formula>
    </cfRule>
  </conditionalFormatting>
  <conditionalFormatting sqref="EG152">
    <cfRule type="cellIs" dxfId="15624" priority="20157" operator="greaterThan">
      <formula>0</formula>
    </cfRule>
  </conditionalFormatting>
  <conditionalFormatting sqref="EG160">
    <cfRule type="cellIs" dxfId="15623" priority="20156" operator="greaterThan">
      <formula>0</formula>
    </cfRule>
  </conditionalFormatting>
  <conditionalFormatting sqref="EG152">
    <cfRule type="cellIs" dxfId="15622" priority="20154" operator="greaterThan">
      <formula>0</formula>
    </cfRule>
  </conditionalFormatting>
  <conditionalFormatting sqref="EG152">
    <cfRule type="cellIs" dxfId="15621" priority="20155" operator="greaterThan">
      <formula>0</formula>
    </cfRule>
  </conditionalFormatting>
  <conditionalFormatting sqref="EG143">
    <cfRule type="cellIs" dxfId="15620" priority="20153" operator="greaterThan">
      <formula>0</formula>
    </cfRule>
  </conditionalFormatting>
  <conditionalFormatting sqref="EG143">
    <cfRule type="cellIs" dxfId="15619" priority="20152" operator="greaterThan">
      <formula>0</formula>
    </cfRule>
  </conditionalFormatting>
  <conditionalFormatting sqref="EG160">
    <cfRule type="cellIs" dxfId="15618" priority="20150" operator="greaterThan">
      <formula>0</formula>
    </cfRule>
  </conditionalFormatting>
  <conditionalFormatting sqref="EG160">
    <cfRule type="cellIs" dxfId="15617" priority="20151" operator="greaterThan">
      <formula>0</formula>
    </cfRule>
  </conditionalFormatting>
  <conditionalFormatting sqref="EG152">
    <cfRule type="cellIs" dxfId="15616" priority="20148" operator="greaterThan">
      <formula>0</formula>
    </cfRule>
  </conditionalFormatting>
  <conditionalFormatting sqref="EG152">
    <cfRule type="cellIs" dxfId="15615" priority="20149" operator="greaterThan">
      <formula>0</formula>
    </cfRule>
  </conditionalFormatting>
  <conditionalFormatting sqref="EG143">
    <cfRule type="cellIs" dxfId="15614" priority="20147" operator="greaterThan">
      <formula>0</formula>
    </cfRule>
  </conditionalFormatting>
  <conditionalFormatting sqref="EG143">
    <cfRule type="cellIs" dxfId="15613" priority="20146" operator="greaterThan">
      <formula>0</formula>
    </cfRule>
  </conditionalFormatting>
  <conditionalFormatting sqref="EG160">
    <cfRule type="cellIs" dxfId="15612" priority="20144" operator="greaterThan">
      <formula>0</formula>
    </cfRule>
  </conditionalFormatting>
  <conditionalFormatting sqref="EG160">
    <cfRule type="cellIs" dxfId="15611" priority="20145" operator="greaterThan">
      <formula>0</formula>
    </cfRule>
  </conditionalFormatting>
  <conditionalFormatting sqref="EG27">
    <cfRule type="cellIs" dxfId="15610" priority="20143" operator="greaterThan">
      <formula>0</formula>
    </cfRule>
  </conditionalFormatting>
  <conditionalFormatting sqref="EG27">
    <cfRule type="cellIs" dxfId="15609" priority="20142" operator="greaterThan">
      <formula>0</formula>
    </cfRule>
  </conditionalFormatting>
  <conditionalFormatting sqref="EH197:EQ202">
    <cfRule type="cellIs" dxfId="15608" priority="14884" operator="greaterThan">
      <formula>0.5</formula>
    </cfRule>
  </conditionalFormatting>
  <conditionalFormatting sqref="EH203:EQ203">
    <cfRule type="cellIs" dxfId="15607" priority="14883" operator="greaterThan">
      <formula>0.5</formula>
    </cfRule>
  </conditionalFormatting>
  <conditionalFormatting sqref="EH167:EQ167">
    <cfRule type="cellIs" dxfId="15606" priority="14882" operator="greaterThan">
      <formula>0</formula>
    </cfRule>
  </conditionalFormatting>
  <conditionalFormatting sqref="EH167:EQ167">
    <cfRule type="cellIs" dxfId="15605" priority="14881" operator="greaterThan">
      <formula>0</formula>
    </cfRule>
  </conditionalFormatting>
  <conditionalFormatting sqref="EH169:EQ169">
    <cfRule type="cellIs" dxfId="15604" priority="14880" operator="greaterThan">
      <formula>0</formula>
    </cfRule>
  </conditionalFormatting>
  <conditionalFormatting sqref="EH169:EQ169">
    <cfRule type="cellIs" dxfId="15603" priority="14879" operator="greaterThan">
      <formula>0</formula>
    </cfRule>
  </conditionalFormatting>
  <conditionalFormatting sqref="EH171:EQ171">
    <cfRule type="cellIs" dxfId="15602" priority="14878" operator="greaterThan">
      <formula>0</formula>
    </cfRule>
  </conditionalFormatting>
  <conditionalFormatting sqref="EH171:EQ171">
    <cfRule type="cellIs" dxfId="15601" priority="14877" operator="greaterThan">
      <formula>0</formula>
    </cfRule>
  </conditionalFormatting>
  <conditionalFormatting sqref="EH14:EQ14">
    <cfRule type="cellIs" dxfId="15600" priority="14849" operator="greaterThan">
      <formula>0</formula>
    </cfRule>
  </conditionalFormatting>
  <conditionalFormatting sqref="EH10:EQ10">
    <cfRule type="cellIs" dxfId="15599" priority="14876" operator="greaterThan">
      <formula>0</formula>
    </cfRule>
  </conditionalFormatting>
  <conditionalFormatting sqref="EH23:EQ23">
    <cfRule type="cellIs" dxfId="15598" priority="14875" operator="greaterThan">
      <formula>0</formula>
    </cfRule>
  </conditionalFormatting>
  <conditionalFormatting sqref="EH70:EQ70">
    <cfRule type="cellIs" dxfId="15597" priority="14873" operator="greaterThan">
      <formula>0</formula>
    </cfRule>
  </conditionalFormatting>
  <conditionalFormatting sqref="EH79:EQ79">
    <cfRule type="cellIs" dxfId="15596" priority="14872" operator="greaterThan">
      <formula>0</formula>
    </cfRule>
  </conditionalFormatting>
  <conditionalFormatting sqref="EH129:EQ129">
    <cfRule type="cellIs" dxfId="15595" priority="14866" operator="greaterThan">
      <formula>0</formula>
    </cfRule>
  </conditionalFormatting>
  <conditionalFormatting sqref="EH110:EQ110">
    <cfRule type="cellIs" dxfId="15594" priority="14868" operator="greaterThan">
      <formula>0</formula>
    </cfRule>
  </conditionalFormatting>
  <conditionalFormatting sqref="EH34:EQ34">
    <cfRule type="cellIs" dxfId="15593" priority="14874" operator="greaterThan">
      <formula>0</formula>
    </cfRule>
  </conditionalFormatting>
  <conditionalFormatting sqref="EH137:EQ137">
    <cfRule type="cellIs" dxfId="15592" priority="14865" operator="greaterThan">
      <formula>0</formula>
    </cfRule>
  </conditionalFormatting>
  <conditionalFormatting sqref="EH87:EQ87">
    <cfRule type="cellIs" dxfId="15591" priority="14871" operator="greaterThan">
      <formula>0</formula>
    </cfRule>
  </conditionalFormatting>
  <conditionalFormatting sqref="EH93:EQ93">
    <cfRule type="cellIs" dxfId="15590" priority="14870" operator="greaterThan">
      <formula>0</formula>
    </cfRule>
  </conditionalFormatting>
  <conditionalFormatting sqref="EH102:EQ102">
    <cfRule type="cellIs" dxfId="15589" priority="14869" operator="greaterThan">
      <formula>0</formula>
    </cfRule>
  </conditionalFormatting>
  <conditionalFormatting sqref="EH120:EQ120">
    <cfRule type="cellIs" dxfId="15588" priority="14867" operator="greaterThan">
      <formula>0</formula>
    </cfRule>
  </conditionalFormatting>
  <conditionalFormatting sqref="EH51:EQ51">
    <cfRule type="cellIs" dxfId="15587" priority="14864" operator="greaterThan">
      <formula>0</formula>
    </cfRule>
  </conditionalFormatting>
  <conditionalFormatting sqref="EH64:EQ64">
    <cfRule type="cellIs" dxfId="15586" priority="14862" operator="greaterThan">
      <formula>0</formula>
    </cfRule>
  </conditionalFormatting>
  <conditionalFormatting sqref="EH57:EQ57">
    <cfRule type="cellIs" dxfId="15585" priority="14863" operator="greaterThan">
      <formula>0</formula>
    </cfRule>
  </conditionalFormatting>
  <conditionalFormatting sqref="EH25:EQ25 EH27:EQ27">
    <cfRule type="cellIs" dxfId="15584" priority="14860" operator="greaterThan">
      <formula>0</formula>
    </cfRule>
  </conditionalFormatting>
  <conditionalFormatting sqref="EH12:EQ12">
    <cfRule type="cellIs" dxfId="15583" priority="14861" operator="greaterThan">
      <formula>0</formula>
    </cfRule>
  </conditionalFormatting>
  <conditionalFormatting sqref="EH44:EQ44">
    <cfRule type="cellIs" dxfId="15582" priority="14859" operator="greaterThan">
      <formula>0</formula>
    </cfRule>
  </conditionalFormatting>
  <conditionalFormatting sqref="EH48:EQ48">
    <cfRule type="cellIs" dxfId="15581" priority="14858" operator="greaterThan">
      <formula>0</formula>
    </cfRule>
  </conditionalFormatting>
  <conditionalFormatting sqref="EH40:EQ40">
    <cfRule type="cellIs" dxfId="15580" priority="14857" operator="greaterThan">
      <formula>0</formula>
    </cfRule>
  </conditionalFormatting>
  <conditionalFormatting sqref="EH38:EQ38">
    <cfRule type="cellIs" dxfId="15579" priority="14856" operator="greaterThan">
      <formula>0</formula>
    </cfRule>
  </conditionalFormatting>
  <conditionalFormatting sqref="EH16:EQ16">
    <cfRule type="cellIs" dxfId="15578" priority="14848" operator="greaterThan">
      <formula>0</formula>
    </cfRule>
  </conditionalFormatting>
  <conditionalFormatting sqref="EH113:EQ113">
    <cfRule type="cellIs" dxfId="15577" priority="14855" operator="greaterThan">
      <formula>0</formula>
    </cfRule>
  </conditionalFormatting>
  <conditionalFormatting sqref="EH112:EQ112">
    <cfRule type="cellIs" dxfId="15576" priority="14854" operator="greaterThan">
      <formula>0</formula>
    </cfRule>
  </conditionalFormatting>
  <conditionalFormatting sqref="EH112:EQ112">
    <cfRule type="cellIs" dxfId="15575" priority="14853" operator="lessThan">
      <formula>0</formula>
    </cfRule>
  </conditionalFormatting>
  <conditionalFormatting sqref="EH116:EQ116">
    <cfRule type="cellIs" dxfId="15574" priority="14852" operator="greaterThan">
      <formula>0</formula>
    </cfRule>
  </conditionalFormatting>
  <conditionalFormatting sqref="EH115:EQ115">
    <cfRule type="cellIs" dxfId="15573" priority="14851" operator="greaterThan">
      <formula>0</formula>
    </cfRule>
  </conditionalFormatting>
  <conditionalFormatting sqref="EH115:EQ115">
    <cfRule type="cellIs" dxfId="15572" priority="14850" operator="lessThan">
      <formula>0</formula>
    </cfRule>
  </conditionalFormatting>
  <conditionalFormatting sqref="EH46:EQ46">
    <cfRule type="cellIs" dxfId="15571" priority="14845" operator="greaterThan">
      <formula>0</formula>
    </cfRule>
  </conditionalFormatting>
  <conditionalFormatting sqref="EH42:EQ42">
    <cfRule type="cellIs" dxfId="15570" priority="14846" operator="greaterThan">
      <formula>0</formula>
    </cfRule>
  </conditionalFormatting>
  <conditionalFormatting sqref="EH18:EQ18 EH21:EQ21">
    <cfRule type="cellIs" dxfId="15569" priority="14847" operator="greaterThan">
      <formula>0</formula>
    </cfRule>
  </conditionalFormatting>
  <conditionalFormatting sqref="EH36:EQ36">
    <cfRule type="cellIs" dxfId="15568" priority="14844" operator="greaterThan">
      <formula>0</formula>
    </cfRule>
  </conditionalFormatting>
  <conditionalFormatting sqref="EH79:EQ79">
    <cfRule type="cellIs" dxfId="15567" priority="14836" operator="greaterThan">
      <formula>0</formula>
    </cfRule>
  </conditionalFormatting>
  <conditionalFormatting sqref="EH10:EQ10">
    <cfRule type="cellIs" dxfId="15566" priority="14843" operator="greaterThan">
      <formula>0</formula>
    </cfRule>
  </conditionalFormatting>
  <conditionalFormatting sqref="EH23:EQ23">
    <cfRule type="cellIs" dxfId="15565" priority="14842" operator="greaterThan">
      <formula>0</formula>
    </cfRule>
  </conditionalFormatting>
  <conditionalFormatting sqref="EH10:EQ10">
    <cfRule type="cellIs" dxfId="15564" priority="14841" operator="greaterThan">
      <formula>0</formula>
    </cfRule>
  </conditionalFormatting>
  <conditionalFormatting sqref="EH23:EQ23">
    <cfRule type="cellIs" dxfId="15563" priority="14840" operator="greaterThan">
      <formula>0</formula>
    </cfRule>
  </conditionalFormatting>
  <conditionalFormatting sqref="EH129:EQ129">
    <cfRule type="cellIs" dxfId="15562" priority="14826" operator="greaterThan">
      <formula>0</formula>
    </cfRule>
  </conditionalFormatting>
  <conditionalFormatting sqref="EH110:EQ110">
    <cfRule type="cellIs" dxfId="15561" priority="14830" operator="greaterThan">
      <formula>0</formula>
    </cfRule>
  </conditionalFormatting>
  <conditionalFormatting sqref="EH79:EQ79">
    <cfRule type="cellIs" dxfId="15560" priority="14837" operator="greaterThan">
      <formula>0</formula>
    </cfRule>
  </conditionalFormatting>
  <conditionalFormatting sqref="EH34:EQ34">
    <cfRule type="cellIs" dxfId="15559" priority="14839" operator="greaterThan">
      <formula>0</formula>
    </cfRule>
  </conditionalFormatting>
  <conditionalFormatting sqref="EH120:EQ120">
    <cfRule type="cellIs" dxfId="15558" priority="14829" operator="greaterThan">
      <formula>0</formula>
    </cfRule>
  </conditionalFormatting>
  <conditionalFormatting sqref="EH137:EQ137">
    <cfRule type="cellIs" dxfId="15557" priority="14825" operator="greaterThan">
      <formula>0</formula>
    </cfRule>
  </conditionalFormatting>
  <conditionalFormatting sqref="EH34:EQ34">
    <cfRule type="cellIs" dxfId="15556" priority="14838" operator="greaterThan">
      <formula>0</formula>
    </cfRule>
  </conditionalFormatting>
  <conditionalFormatting sqref="EH137:EQ137">
    <cfRule type="cellIs" dxfId="15555" priority="14824" operator="greaterThan">
      <formula>0</formula>
    </cfRule>
  </conditionalFormatting>
  <conditionalFormatting sqref="EH110:EQ110">
    <cfRule type="cellIs" dxfId="15554" priority="14831" operator="greaterThan">
      <formula>0</formula>
    </cfRule>
  </conditionalFormatting>
  <conditionalFormatting sqref="EH51:EQ51">
    <cfRule type="cellIs" dxfId="15553" priority="14823" operator="greaterThan">
      <formula>0</formula>
    </cfRule>
  </conditionalFormatting>
  <conditionalFormatting sqref="EH51:EQ51">
    <cfRule type="cellIs" dxfId="15552" priority="14822" operator="greaterThan">
      <formula>0</formula>
    </cfRule>
  </conditionalFormatting>
  <conditionalFormatting sqref="EH93:EQ93">
    <cfRule type="cellIs" dxfId="15551" priority="14835" operator="greaterThan">
      <formula>0</formula>
    </cfRule>
  </conditionalFormatting>
  <conditionalFormatting sqref="EH102:EQ102">
    <cfRule type="cellIs" dxfId="15550" priority="14834" operator="greaterThan">
      <formula>0</formula>
    </cfRule>
  </conditionalFormatting>
  <conditionalFormatting sqref="EH93:EQ93">
    <cfRule type="cellIs" dxfId="15549" priority="14833" operator="greaterThan">
      <formula>0</formula>
    </cfRule>
  </conditionalFormatting>
  <conditionalFormatting sqref="EH102:EQ102">
    <cfRule type="cellIs" dxfId="15548" priority="14832" operator="greaterThan">
      <formula>0</formula>
    </cfRule>
  </conditionalFormatting>
  <conditionalFormatting sqref="EH129:EQ129">
    <cfRule type="cellIs" dxfId="15547" priority="14828" operator="greaterThan">
      <formula>0</formula>
    </cfRule>
  </conditionalFormatting>
  <conditionalFormatting sqref="EH120:EQ120">
    <cfRule type="cellIs" dxfId="15546" priority="14827" operator="greaterThan">
      <formula>0</formula>
    </cfRule>
  </conditionalFormatting>
  <conditionalFormatting sqref="EH48:EQ48">
    <cfRule type="cellIs" dxfId="15545" priority="14810" operator="greaterThan">
      <formula>0</formula>
    </cfRule>
  </conditionalFormatting>
  <conditionalFormatting sqref="EH40:EQ40">
    <cfRule type="cellIs" dxfId="15544" priority="14809" operator="greaterThan">
      <formula>0</formula>
    </cfRule>
  </conditionalFormatting>
  <conditionalFormatting sqref="EH64:EQ64">
    <cfRule type="cellIs" dxfId="15543" priority="14819" operator="greaterThan">
      <formula>0</formula>
    </cfRule>
  </conditionalFormatting>
  <conditionalFormatting sqref="EH64:EQ64">
    <cfRule type="cellIs" dxfId="15542" priority="14818" operator="greaterThan">
      <formula>0</formula>
    </cfRule>
  </conditionalFormatting>
  <conditionalFormatting sqref="EH57:EQ57">
    <cfRule type="cellIs" dxfId="15541" priority="14821" operator="greaterThan">
      <formula>0</formula>
    </cfRule>
  </conditionalFormatting>
  <conditionalFormatting sqref="EH57:EQ57">
    <cfRule type="cellIs" dxfId="15540" priority="14820" operator="greaterThan">
      <formula>0</formula>
    </cfRule>
  </conditionalFormatting>
  <conditionalFormatting sqref="EH70:EQ70">
    <cfRule type="cellIs" dxfId="15539" priority="14805" operator="greaterThan">
      <formula>0</formula>
    </cfRule>
  </conditionalFormatting>
  <conditionalFormatting sqref="EH70:EQ70">
    <cfRule type="cellIs" dxfId="15538" priority="14804" operator="greaterThan">
      <formula>0</formula>
    </cfRule>
  </conditionalFormatting>
  <conditionalFormatting sqref="EH12:EQ12">
    <cfRule type="cellIs" dxfId="15537" priority="14817" operator="greaterThan">
      <formula>0</formula>
    </cfRule>
  </conditionalFormatting>
  <conditionalFormatting sqref="EH12:EQ12">
    <cfRule type="cellIs" dxfId="15536" priority="14816" operator="greaterThan">
      <formula>0</formula>
    </cfRule>
  </conditionalFormatting>
  <conditionalFormatting sqref="EH25:EQ25 EH27:EQ27">
    <cfRule type="cellIs" dxfId="15535" priority="14815" operator="greaterThan">
      <formula>0</formula>
    </cfRule>
  </conditionalFormatting>
  <conditionalFormatting sqref="EH25:EQ25 EH27:EQ27">
    <cfRule type="cellIs" dxfId="15534" priority="14814" operator="greaterThan">
      <formula>0</formula>
    </cfRule>
  </conditionalFormatting>
  <conditionalFormatting sqref="EH44:EQ44">
    <cfRule type="cellIs" dxfId="15533" priority="14813" operator="greaterThan">
      <formula>0</formula>
    </cfRule>
  </conditionalFormatting>
  <conditionalFormatting sqref="EH44:EQ44">
    <cfRule type="cellIs" dxfId="15532" priority="14812" operator="greaterThan">
      <formula>0</formula>
    </cfRule>
  </conditionalFormatting>
  <conditionalFormatting sqref="EH48:EQ48">
    <cfRule type="cellIs" dxfId="15531" priority="14811" operator="greaterThan">
      <formula>0</formula>
    </cfRule>
  </conditionalFormatting>
  <conditionalFormatting sqref="EH40:EQ40">
    <cfRule type="cellIs" dxfId="15530" priority="14808" operator="greaterThan">
      <formula>0</formula>
    </cfRule>
  </conditionalFormatting>
  <conditionalFormatting sqref="EH38:EQ38">
    <cfRule type="cellIs" dxfId="15529" priority="14807" operator="greaterThan">
      <formula>0</formula>
    </cfRule>
  </conditionalFormatting>
  <conditionalFormatting sqref="EH38:EQ38">
    <cfRule type="cellIs" dxfId="15528" priority="14806" operator="greaterThan">
      <formula>0</formula>
    </cfRule>
  </conditionalFormatting>
  <conditionalFormatting sqref="EH87:EQ87">
    <cfRule type="cellIs" dxfId="15527" priority="14802" operator="greaterThan">
      <formula>0</formula>
    </cfRule>
  </conditionalFormatting>
  <conditionalFormatting sqref="EH87:EQ87">
    <cfRule type="cellIs" dxfId="15526" priority="14803" operator="greaterThan">
      <formula>0</formula>
    </cfRule>
  </conditionalFormatting>
  <conditionalFormatting sqref="EH116:EQ116">
    <cfRule type="cellIs" dxfId="15525" priority="14795" operator="greaterThan">
      <formula>0</formula>
    </cfRule>
  </conditionalFormatting>
  <conditionalFormatting sqref="EH115:EQ115">
    <cfRule type="cellIs" dxfId="15524" priority="14794" operator="greaterThan">
      <formula>0</formula>
    </cfRule>
  </conditionalFormatting>
  <conditionalFormatting sqref="EH113:EQ113">
    <cfRule type="cellIs" dxfId="15523" priority="14801" operator="greaterThan">
      <formula>0</formula>
    </cfRule>
  </conditionalFormatting>
  <conditionalFormatting sqref="EH113:EQ113">
    <cfRule type="cellIs" dxfId="15522" priority="14800" operator="greaterThan">
      <formula>0</formula>
    </cfRule>
  </conditionalFormatting>
  <conditionalFormatting sqref="EH112:EQ112">
    <cfRule type="cellIs" dxfId="15521" priority="14799" operator="greaterThan">
      <formula>0</formula>
    </cfRule>
  </conditionalFormatting>
  <conditionalFormatting sqref="EH112:EQ112">
    <cfRule type="cellIs" dxfId="15520" priority="14798" operator="greaterThan">
      <formula>0</formula>
    </cfRule>
  </conditionalFormatting>
  <conditionalFormatting sqref="EH112:EQ112">
    <cfRule type="cellIs" dxfId="15519" priority="14797" operator="lessThan">
      <formula>0</formula>
    </cfRule>
  </conditionalFormatting>
  <conditionalFormatting sqref="EH116:EQ116">
    <cfRule type="cellIs" dxfId="15518" priority="14796" operator="greaterThan">
      <formula>0</formula>
    </cfRule>
  </conditionalFormatting>
  <conditionalFormatting sqref="EH14:EQ14">
    <cfRule type="cellIs" dxfId="15517" priority="14791" operator="greaterThan">
      <formula>0</formula>
    </cfRule>
  </conditionalFormatting>
  <conditionalFormatting sqref="EH115:EQ115">
    <cfRule type="cellIs" dxfId="15516" priority="14793" operator="greaterThan">
      <formula>0</formula>
    </cfRule>
  </conditionalFormatting>
  <conditionalFormatting sqref="EH115:EQ115">
    <cfRule type="cellIs" dxfId="15515" priority="14792" operator="lessThan">
      <formula>0</formula>
    </cfRule>
  </conditionalFormatting>
  <conditionalFormatting sqref="EH14:EQ14">
    <cfRule type="cellIs" dxfId="15514" priority="14790" operator="greaterThan">
      <formula>0</formula>
    </cfRule>
  </conditionalFormatting>
  <conditionalFormatting sqref="EH16:EQ16">
    <cfRule type="cellIs" dxfId="15513" priority="14789" operator="greaterThan">
      <formula>0</formula>
    </cfRule>
  </conditionalFormatting>
  <conditionalFormatting sqref="EH16:EQ16">
    <cfRule type="cellIs" dxfId="15512" priority="14788" operator="greaterThan">
      <formula>0</formula>
    </cfRule>
  </conditionalFormatting>
  <conditionalFormatting sqref="EH42:EQ42">
    <cfRule type="cellIs" dxfId="15511" priority="14785" operator="greaterThan">
      <formula>0</formula>
    </cfRule>
  </conditionalFormatting>
  <conditionalFormatting sqref="EH42:EQ42">
    <cfRule type="cellIs" dxfId="15510" priority="14784" operator="greaterThan">
      <formula>0</formula>
    </cfRule>
  </conditionalFormatting>
  <conditionalFormatting sqref="EH18:EQ18 EH21:EQ21">
    <cfRule type="cellIs" dxfId="15509" priority="14787" operator="greaterThan">
      <formula>0</formula>
    </cfRule>
  </conditionalFormatting>
  <conditionalFormatting sqref="EH18:EQ18 EH21:EQ21">
    <cfRule type="cellIs" dxfId="15508" priority="14786" operator="greaterThan">
      <formula>0</formula>
    </cfRule>
  </conditionalFormatting>
  <conditionalFormatting sqref="EH46:EQ46">
    <cfRule type="cellIs" dxfId="15507" priority="14783" operator="greaterThan">
      <formula>0</formula>
    </cfRule>
  </conditionalFormatting>
  <conditionalFormatting sqref="EH46:EQ46">
    <cfRule type="cellIs" dxfId="15506" priority="14782" operator="greaterThan">
      <formula>0</formula>
    </cfRule>
  </conditionalFormatting>
  <conditionalFormatting sqref="EH79:EQ79">
    <cfRule type="cellIs" dxfId="15505" priority="14774" operator="greaterThan">
      <formula>0</formula>
    </cfRule>
  </conditionalFormatting>
  <conditionalFormatting sqref="EH10:EQ10">
    <cfRule type="cellIs" dxfId="15504" priority="14781" operator="greaterThan">
      <formula>0</formula>
    </cfRule>
  </conditionalFormatting>
  <conditionalFormatting sqref="EH23:EQ23">
    <cfRule type="cellIs" dxfId="15503" priority="14780" operator="greaterThan">
      <formula>0</formula>
    </cfRule>
  </conditionalFormatting>
  <conditionalFormatting sqref="EH10:EQ10">
    <cfRule type="cellIs" dxfId="15502" priority="14779" operator="greaterThan">
      <formula>0</formula>
    </cfRule>
  </conditionalFormatting>
  <conditionalFormatting sqref="EH23:EQ23">
    <cfRule type="cellIs" dxfId="15501" priority="14778" operator="greaterThan">
      <formula>0</formula>
    </cfRule>
  </conditionalFormatting>
  <conditionalFormatting sqref="EH129:EQ129">
    <cfRule type="cellIs" dxfId="15500" priority="14764" operator="greaterThan">
      <formula>0</formula>
    </cfRule>
  </conditionalFormatting>
  <conditionalFormatting sqref="EH110:EQ110">
    <cfRule type="cellIs" dxfId="15499" priority="14768" operator="greaterThan">
      <formula>0</formula>
    </cfRule>
  </conditionalFormatting>
  <conditionalFormatting sqref="EH79:EQ79">
    <cfRule type="cellIs" dxfId="15498" priority="14775" operator="greaterThan">
      <formula>0</formula>
    </cfRule>
  </conditionalFormatting>
  <conditionalFormatting sqref="EH34:EQ34">
    <cfRule type="cellIs" dxfId="15497" priority="14777" operator="greaterThan">
      <formula>0</formula>
    </cfRule>
  </conditionalFormatting>
  <conditionalFormatting sqref="EH120:EQ120">
    <cfRule type="cellIs" dxfId="15496" priority="14767" operator="greaterThan">
      <formula>0</formula>
    </cfRule>
  </conditionalFormatting>
  <conditionalFormatting sqref="EH137:EQ137">
    <cfRule type="cellIs" dxfId="15495" priority="14763" operator="greaterThan">
      <formula>0</formula>
    </cfRule>
  </conditionalFormatting>
  <conditionalFormatting sqref="EH34:EQ34">
    <cfRule type="cellIs" dxfId="15494" priority="14776" operator="greaterThan">
      <formula>0</formula>
    </cfRule>
  </conditionalFormatting>
  <conditionalFormatting sqref="EH137:EQ137">
    <cfRule type="cellIs" dxfId="15493" priority="14762" operator="greaterThan">
      <formula>0</formula>
    </cfRule>
  </conditionalFormatting>
  <conditionalFormatting sqref="EH110:EQ110">
    <cfRule type="cellIs" dxfId="15492" priority="14769" operator="greaterThan">
      <formula>0</formula>
    </cfRule>
  </conditionalFormatting>
  <conditionalFormatting sqref="EH51:EQ51">
    <cfRule type="cellIs" dxfId="15491" priority="14761" operator="greaterThan">
      <formula>0</formula>
    </cfRule>
  </conditionalFormatting>
  <conditionalFormatting sqref="EH51:EQ51">
    <cfRule type="cellIs" dxfId="15490" priority="14760" operator="greaterThan">
      <formula>0</formula>
    </cfRule>
  </conditionalFormatting>
  <conditionalFormatting sqref="EH93:EQ93">
    <cfRule type="cellIs" dxfId="15489" priority="14773" operator="greaterThan">
      <formula>0</formula>
    </cfRule>
  </conditionalFormatting>
  <conditionalFormatting sqref="EH102:EQ102">
    <cfRule type="cellIs" dxfId="15488" priority="14772" operator="greaterThan">
      <formula>0</formula>
    </cfRule>
  </conditionalFormatting>
  <conditionalFormatting sqref="EH93:EQ93">
    <cfRule type="cellIs" dxfId="15487" priority="14771" operator="greaterThan">
      <formula>0</formula>
    </cfRule>
  </conditionalFormatting>
  <conditionalFormatting sqref="EH102:EQ102">
    <cfRule type="cellIs" dxfId="15486" priority="14770" operator="greaterThan">
      <formula>0</formula>
    </cfRule>
  </conditionalFormatting>
  <conditionalFormatting sqref="EH129:EQ129">
    <cfRule type="cellIs" dxfId="15485" priority="14766" operator="greaterThan">
      <formula>0</formula>
    </cfRule>
  </conditionalFormatting>
  <conditionalFormatting sqref="EH120:EQ120">
    <cfRule type="cellIs" dxfId="15484" priority="14765" operator="greaterThan">
      <formula>0</formula>
    </cfRule>
  </conditionalFormatting>
  <conditionalFormatting sqref="EH48:EQ48">
    <cfRule type="cellIs" dxfId="15483" priority="14748" operator="greaterThan">
      <formula>0</formula>
    </cfRule>
  </conditionalFormatting>
  <conditionalFormatting sqref="EH40:EQ40">
    <cfRule type="cellIs" dxfId="15482" priority="14747" operator="greaterThan">
      <formula>0</formula>
    </cfRule>
  </conditionalFormatting>
  <conditionalFormatting sqref="EH64:EQ64">
    <cfRule type="cellIs" dxfId="15481" priority="14757" operator="greaterThan">
      <formula>0</formula>
    </cfRule>
  </conditionalFormatting>
  <conditionalFormatting sqref="EH64:EQ64">
    <cfRule type="cellIs" dxfId="15480" priority="14756" operator="greaterThan">
      <formula>0</formula>
    </cfRule>
  </conditionalFormatting>
  <conditionalFormatting sqref="EH57:EQ57">
    <cfRule type="cellIs" dxfId="15479" priority="14759" operator="greaterThan">
      <formula>0</formula>
    </cfRule>
  </conditionalFormatting>
  <conditionalFormatting sqref="EH57:EQ57">
    <cfRule type="cellIs" dxfId="15478" priority="14758" operator="greaterThan">
      <formula>0</formula>
    </cfRule>
  </conditionalFormatting>
  <conditionalFormatting sqref="EH70:EQ70">
    <cfRule type="cellIs" dxfId="15477" priority="14743" operator="greaterThan">
      <formula>0</formula>
    </cfRule>
  </conditionalFormatting>
  <conditionalFormatting sqref="EH70:EQ70">
    <cfRule type="cellIs" dxfId="15476" priority="14742" operator="greaterThan">
      <formula>0</formula>
    </cfRule>
  </conditionalFormatting>
  <conditionalFormatting sqref="EH12:EQ12">
    <cfRule type="cellIs" dxfId="15475" priority="14755" operator="greaterThan">
      <formula>0</formula>
    </cfRule>
  </conditionalFormatting>
  <conditionalFormatting sqref="EH12:EQ12">
    <cfRule type="cellIs" dxfId="15474" priority="14754" operator="greaterThan">
      <formula>0</formula>
    </cfRule>
  </conditionalFormatting>
  <conditionalFormatting sqref="EH25:EQ25 EH27:EQ27">
    <cfRule type="cellIs" dxfId="15473" priority="14753" operator="greaterThan">
      <formula>0</formula>
    </cfRule>
  </conditionalFormatting>
  <conditionalFormatting sqref="EH25:EQ25 EH27:EQ27">
    <cfRule type="cellIs" dxfId="15472" priority="14752" operator="greaterThan">
      <formula>0</formula>
    </cfRule>
  </conditionalFormatting>
  <conditionalFormatting sqref="EH44:EQ44">
    <cfRule type="cellIs" dxfId="15471" priority="14751" operator="greaterThan">
      <formula>0</formula>
    </cfRule>
  </conditionalFormatting>
  <conditionalFormatting sqref="EH44:EQ44">
    <cfRule type="cellIs" dxfId="15470" priority="14750" operator="greaterThan">
      <formula>0</formula>
    </cfRule>
  </conditionalFormatting>
  <conditionalFormatting sqref="EH48:EQ48">
    <cfRule type="cellIs" dxfId="15469" priority="14749" operator="greaterThan">
      <formula>0</formula>
    </cfRule>
  </conditionalFormatting>
  <conditionalFormatting sqref="EH40:EQ40">
    <cfRule type="cellIs" dxfId="15468" priority="14746" operator="greaterThan">
      <formula>0</formula>
    </cfRule>
  </conditionalFormatting>
  <conditionalFormatting sqref="EH38:EQ38">
    <cfRule type="cellIs" dxfId="15467" priority="14745" operator="greaterThan">
      <formula>0</formula>
    </cfRule>
  </conditionalFormatting>
  <conditionalFormatting sqref="EH38:EQ38">
    <cfRule type="cellIs" dxfId="15466" priority="14744" operator="greaterThan">
      <formula>0</formula>
    </cfRule>
  </conditionalFormatting>
  <conditionalFormatting sqref="EH87:EQ87">
    <cfRule type="cellIs" dxfId="15465" priority="14740" operator="greaterThan">
      <formula>0</formula>
    </cfRule>
  </conditionalFormatting>
  <conditionalFormatting sqref="EH87:EQ87">
    <cfRule type="cellIs" dxfId="15464" priority="14741" operator="greaterThan">
      <formula>0</formula>
    </cfRule>
  </conditionalFormatting>
  <conditionalFormatting sqref="EH116:EQ116">
    <cfRule type="cellIs" dxfId="15463" priority="14733" operator="greaterThan">
      <formula>0</formula>
    </cfRule>
  </conditionalFormatting>
  <conditionalFormatting sqref="EH115:EQ115">
    <cfRule type="cellIs" dxfId="15462" priority="14732" operator="greaterThan">
      <formula>0</formula>
    </cfRule>
  </conditionalFormatting>
  <conditionalFormatting sqref="EH113:EQ113">
    <cfRule type="cellIs" dxfId="15461" priority="14739" operator="greaterThan">
      <formula>0</formula>
    </cfRule>
  </conditionalFormatting>
  <conditionalFormatting sqref="EH113:EQ113">
    <cfRule type="cellIs" dxfId="15460" priority="14738" operator="greaterThan">
      <formula>0</formula>
    </cfRule>
  </conditionalFormatting>
  <conditionalFormatting sqref="EH112:EQ112">
    <cfRule type="cellIs" dxfId="15459" priority="14737" operator="greaterThan">
      <formula>0</formula>
    </cfRule>
  </conditionalFormatting>
  <conditionalFormatting sqref="EH112:EQ112">
    <cfRule type="cellIs" dxfId="15458" priority="14736" operator="greaterThan">
      <formula>0</formula>
    </cfRule>
  </conditionalFormatting>
  <conditionalFormatting sqref="EH112:EQ112">
    <cfRule type="cellIs" dxfId="15457" priority="14735" operator="lessThan">
      <formula>0</formula>
    </cfRule>
  </conditionalFormatting>
  <conditionalFormatting sqref="EH116:EQ116">
    <cfRule type="cellIs" dxfId="15456" priority="14734" operator="greaterThan">
      <formula>0</formula>
    </cfRule>
  </conditionalFormatting>
  <conditionalFormatting sqref="EH14:EQ14">
    <cfRule type="cellIs" dxfId="15455" priority="14729" operator="greaterThan">
      <formula>0</formula>
    </cfRule>
  </conditionalFormatting>
  <conditionalFormatting sqref="EH115:EQ115">
    <cfRule type="cellIs" dxfId="15454" priority="14731" operator="greaterThan">
      <formula>0</formula>
    </cfRule>
  </conditionalFormatting>
  <conditionalFormatting sqref="EH115:EQ115">
    <cfRule type="cellIs" dxfId="15453" priority="14730" operator="lessThan">
      <formula>0</formula>
    </cfRule>
  </conditionalFormatting>
  <conditionalFormatting sqref="EH14:EQ14">
    <cfRule type="cellIs" dxfId="15452" priority="14728" operator="greaterThan">
      <formula>0</formula>
    </cfRule>
  </conditionalFormatting>
  <conditionalFormatting sqref="EH16:EQ16">
    <cfRule type="cellIs" dxfId="15451" priority="14727" operator="greaterThan">
      <formula>0</formula>
    </cfRule>
  </conditionalFormatting>
  <conditionalFormatting sqref="EH16:EQ16">
    <cfRule type="cellIs" dxfId="15450" priority="14726" operator="greaterThan">
      <formula>0</formula>
    </cfRule>
  </conditionalFormatting>
  <conditionalFormatting sqref="EH42:EQ42">
    <cfRule type="cellIs" dxfId="15449" priority="14723" operator="greaterThan">
      <formula>0</formula>
    </cfRule>
  </conditionalFormatting>
  <conditionalFormatting sqref="EH42:EQ42">
    <cfRule type="cellIs" dxfId="15448" priority="14722" operator="greaterThan">
      <formula>0</formula>
    </cfRule>
  </conditionalFormatting>
  <conditionalFormatting sqref="EH18:EQ18 EH21:EQ21">
    <cfRule type="cellIs" dxfId="15447" priority="14725" operator="greaterThan">
      <formula>0</formula>
    </cfRule>
  </conditionalFormatting>
  <conditionalFormatting sqref="EH18:EQ18 EH21:EQ21">
    <cfRule type="cellIs" dxfId="15446" priority="14724" operator="greaterThan">
      <formula>0</formula>
    </cfRule>
  </conditionalFormatting>
  <conditionalFormatting sqref="EH46:EQ46">
    <cfRule type="cellIs" dxfId="15445" priority="14721" operator="greaterThan">
      <formula>0</formula>
    </cfRule>
  </conditionalFormatting>
  <conditionalFormatting sqref="EH46:EQ46">
    <cfRule type="cellIs" dxfId="15444" priority="14720" operator="greaterThan">
      <formula>0</formula>
    </cfRule>
  </conditionalFormatting>
  <conditionalFormatting sqref="EH36:EQ36">
    <cfRule type="cellIs" dxfId="15443" priority="14719" operator="greaterThan">
      <formula>0</formula>
    </cfRule>
  </conditionalFormatting>
  <conditionalFormatting sqref="EH36:EQ36">
    <cfRule type="cellIs" dxfId="15442" priority="14718" operator="greaterThan">
      <formula>0</formula>
    </cfRule>
  </conditionalFormatting>
  <conditionalFormatting sqref="EH36:EQ36">
    <cfRule type="cellIs" dxfId="15441" priority="14717" operator="greaterThan">
      <formula>0</formula>
    </cfRule>
  </conditionalFormatting>
  <conditionalFormatting sqref="EH36:EQ36">
    <cfRule type="cellIs" dxfId="15440" priority="14716" operator="greaterThan">
      <formula>0</formula>
    </cfRule>
  </conditionalFormatting>
  <conditionalFormatting sqref="EH143:EQ143">
    <cfRule type="cellIs" dxfId="15439" priority="14715" operator="greaterThan">
      <formula>0</formula>
    </cfRule>
  </conditionalFormatting>
  <conditionalFormatting sqref="EH152:EQ152">
    <cfRule type="cellIs" dxfId="15438" priority="14714" operator="greaterThan">
      <formula>0</formula>
    </cfRule>
  </conditionalFormatting>
  <conditionalFormatting sqref="EH160:EQ160">
    <cfRule type="cellIs" dxfId="15437" priority="14713" operator="greaterThan">
      <formula>0</formula>
    </cfRule>
  </conditionalFormatting>
  <conditionalFormatting sqref="EH152:EQ152">
    <cfRule type="cellIs" dxfId="15436" priority="14711" operator="greaterThan">
      <formula>0</formula>
    </cfRule>
  </conditionalFormatting>
  <conditionalFormatting sqref="EH152:EQ152">
    <cfRule type="cellIs" dxfId="15435" priority="14712" operator="greaterThan">
      <formula>0</formula>
    </cfRule>
  </conditionalFormatting>
  <conditionalFormatting sqref="EH143:EQ143">
    <cfRule type="cellIs" dxfId="15434" priority="14710" operator="greaterThan">
      <formula>0</formula>
    </cfRule>
  </conditionalFormatting>
  <conditionalFormatting sqref="EH143:EQ143">
    <cfRule type="cellIs" dxfId="15433" priority="14709" operator="greaterThan">
      <formula>0</formula>
    </cfRule>
  </conditionalFormatting>
  <conditionalFormatting sqref="EH160:EQ160">
    <cfRule type="cellIs" dxfId="15432" priority="14707" operator="greaterThan">
      <formula>0</formula>
    </cfRule>
  </conditionalFormatting>
  <conditionalFormatting sqref="EH160:EQ160">
    <cfRule type="cellIs" dxfId="15431" priority="14708" operator="greaterThan">
      <formula>0</formula>
    </cfRule>
  </conditionalFormatting>
  <conditionalFormatting sqref="EH152:EQ152">
    <cfRule type="cellIs" dxfId="15430" priority="14705" operator="greaterThan">
      <formula>0</formula>
    </cfRule>
  </conditionalFormatting>
  <conditionalFormatting sqref="EH152:EQ152">
    <cfRule type="cellIs" dxfId="15429" priority="14706" operator="greaterThan">
      <formula>0</formula>
    </cfRule>
  </conditionalFormatting>
  <conditionalFormatting sqref="EH143:EQ143">
    <cfRule type="cellIs" dxfId="15428" priority="14704" operator="greaterThan">
      <formula>0</formula>
    </cfRule>
  </conditionalFormatting>
  <conditionalFormatting sqref="EH143:EQ143">
    <cfRule type="cellIs" dxfId="15427" priority="14703" operator="greaterThan">
      <formula>0</formula>
    </cfRule>
  </conditionalFormatting>
  <conditionalFormatting sqref="EH160:EQ160">
    <cfRule type="cellIs" dxfId="15426" priority="14701" operator="greaterThan">
      <formula>0</formula>
    </cfRule>
  </conditionalFormatting>
  <conditionalFormatting sqref="EH160:EQ160">
    <cfRule type="cellIs" dxfId="15425" priority="14702" operator="greaterThan">
      <formula>0</formula>
    </cfRule>
  </conditionalFormatting>
  <conditionalFormatting sqref="EH27:EQ27">
    <cfRule type="cellIs" dxfId="15424" priority="14700" operator="greaterThan">
      <formula>0</formula>
    </cfRule>
  </conditionalFormatting>
  <conditionalFormatting sqref="EH27:EQ27">
    <cfRule type="cellIs" dxfId="15423" priority="14699" operator="greaterThan">
      <formula>0</formula>
    </cfRule>
  </conditionalFormatting>
  <conditionalFormatting sqref="EM197:EM202">
    <cfRule type="cellIs" dxfId="15422" priority="14698" operator="greaterThan">
      <formula>0.5</formula>
    </cfRule>
  </conditionalFormatting>
  <conditionalFormatting sqref="EM203">
    <cfRule type="cellIs" dxfId="15421" priority="14697" operator="greaterThan">
      <formula>0.5</formula>
    </cfRule>
  </conditionalFormatting>
  <conditionalFormatting sqref="EM167">
    <cfRule type="cellIs" dxfId="15420" priority="14696" operator="greaterThan">
      <formula>0</formula>
    </cfRule>
  </conditionalFormatting>
  <conditionalFormatting sqref="EM167">
    <cfRule type="cellIs" dxfId="15419" priority="14695" operator="greaterThan">
      <formula>0</formula>
    </cfRule>
  </conditionalFormatting>
  <conditionalFormatting sqref="EM169">
    <cfRule type="cellIs" dxfId="15418" priority="14694" operator="greaterThan">
      <formula>0</formula>
    </cfRule>
  </conditionalFormatting>
  <conditionalFormatting sqref="EM169">
    <cfRule type="cellIs" dxfId="15417" priority="14693" operator="greaterThan">
      <formula>0</formula>
    </cfRule>
  </conditionalFormatting>
  <conditionalFormatting sqref="EM171">
    <cfRule type="cellIs" dxfId="15416" priority="14692" operator="greaterThan">
      <formula>0</formula>
    </cfRule>
  </conditionalFormatting>
  <conditionalFormatting sqref="EM171">
    <cfRule type="cellIs" dxfId="15415" priority="14691" operator="greaterThan">
      <formula>0</formula>
    </cfRule>
  </conditionalFormatting>
  <conditionalFormatting sqref="EM14">
    <cfRule type="cellIs" dxfId="15414" priority="14663" operator="greaterThan">
      <formula>0</formula>
    </cfRule>
  </conditionalFormatting>
  <conditionalFormatting sqref="EM10">
    <cfRule type="cellIs" dxfId="15413" priority="14690" operator="greaterThan">
      <formula>0</formula>
    </cfRule>
  </conditionalFormatting>
  <conditionalFormatting sqref="EM23">
    <cfRule type="cellIs" dxfId="15412" priority="14689" operator="greaterThan">
      <formula>0</formula>
    </cfRule>
  </conditionalFormatting>
  <conditionalFormatting sqref="EM70">
    <cfRule type="cellIs" dxfId="15411" priority="14687" operator="greaterThan">
      <formula>0</formula>
    </cfRule>
  </conditionalFormatting>
  <conditionalFormatting sqref="EM79">
    <cfRule type="cellIs" dxfId="15410" priority="14686" operator="greaterThan">
      <formula>0</formula>
    </cfRule>
  </conditionalFormatting>
  <conditionalFormatting sqref="EM129">
    <cfRule type="cellIs" dxfId="15409" priority="14680" operator="greaterThan">
      <formula>0</formula>
    </cfRule>
  </conditionalFormatting>
  <conditionalFormatting sqref="EM110">
    <cfRule type="cellIs" dxfId="15408" priority="14682" operator="greaterThan">
      <formula>0</formula>
    </cfRule>
  </conditionalFormatting>
  <conditionalFormatting sqref="EM34">
    <cfRule type="cellIs" dxfId="15407" priority="14688" operator="greaterThan">
      <formula>0</formula>
    </cfRule>
  </conditionalFormatting>
  <conditionalFormatting sqref="EM137">
    <cfRule type="cellIs" dxfId="15406" priority="14679" operator="greaterThan">
      <formula>0</formula>
    </cfRule>
  </conditionalFormatting>
  <conditionalFormatting sqref="EM87">
    <cfRule type="cellIs" dxfId="15405" priority="14685" operator="greaterThan">
      <formula>0</formula>
    </cfRule>
  </conditionalFormatting>
  <conditionalFormatting sqref="EM93">
    <cfRule type="cellIs" dxfId="15404" priority="14684" operator="greaterThan">
      <formula>0</formula>
    </cfRule>
  </conditionalFormatting>
  <conditionalFormatting sqref="EM102">
    <cfRule type="cellIs" dxfId="15403" priority="14683" operator="greaterThan">
      <formula>0</formula>
    </cfRule>
  </conditionalFormatting>
  <conditionalFormatting sqref="EM120">
    <cfRule type="cellIs" dxfId="15402" priority="14681" operator="greaterThan">
      <formula>0</formula>
    </cfRule>
  </conditionalFormatting>
  <conditionalFormatting sqref="EM51">
    <cfRule type="cellIs" dxfId="15401" priority="14678" operator="greaterThan">
      <formula>0</formula>
    </cfRule>
  </conditionalFormatting>
  <conditionalFormatting sqref="EM64">
    <cfRule type="cellIs" dxfId="15400" priority="14676" operator="greaterThan">
      <formula>0</formula>
    </cfRule>
  </conditionalFormatting>
  <conditionalFormatting sqref="EM57">
    <cfRule type="cellIs" dxfId="15399" priority="14677" operator="greaterThan">
      <formula>0</formula>
    </cfRule>
  </conditionalFormatting>
  <conditionalFormatting sqref="EM25 EM27">
    <cfRule type="cellIs" dxfId="15398" priority="14674" operator="greaterThan">
      <formula>0</formula>
    </cfRule>
  </conditionalFormatting>
  <conditionalFormatting sqref="EM12">
    <cfRule type="cellIs" dxfId="15397" priority="14675" operator="greaterThan">
      <formula>0</formula>
    </cfRule>
  </conditionalFormatting>
  <conditionalFormatting sqref="EM44">
    <cfRule type="cellIs" dxfId="15396" priority="14673" operator="greaterThan">
      <formula>0</formula>
    </cfRule>
  </conditionalFormatting>
  <conditionalFormatting sqref="EM48">
    <cfRule type="cellIs" dxfId="15395" priority="14672" operator="greaterThan">
      <formula>0</formula>
    </cfRule>
  </conditionalFormatting>
  <conditionalFormatting sqref="EM40">
    <cfRule type="cellIs" dxfId="15394" priority="14671" operator="greaterThan">
      <formula>0</formula>
    </cfRule>
  </conditionalFormatting>
  <conditionalFormatting sqref="EM38">
    <cfRule type="cellIs" dxfId="15393" priority="14670" operator="greaterThan">
      <formula>0</formula>
    </cfRule>
  </conditionalFormatting>
  <conditionalFormatting sqref="EM16">
    <cfRule type="cellIs" dxfId="15392" priority="14662" operator="greaterThan">
      <formula>0</formula>
    </cfRule>
  </conditionalFormatting>
  <conditionalFormatting sqref="EM113">
    <cfRule type="cellIs" dxfId="15391" priority="14669" operator="greaterThan">
      <formula>0</formula>
    </cfRule>
  </conditionalFormatting>
  <conditionalFormatting sqref="EM112">
    <cfRule type="cellIs" dxfId="15390" priority="14668" operator="greaterThan">
      <formula>0</formula>
    </cfRule>
  </conditionalFormatting>
  <conditionalFormatting sqref="EM112">
    <cfRule type="cellIs" dxfId="15389" priority="14667" operator="lessThan">
      <formula>0</formula>
    </cfRule>
  </conditionalFormatting>
  <conditionalFormatting sqref="EM116">
    <cfRule type="cellIs" dxfId="15388" priority="14666" operator="greaterThan">
      <formula>0</formula>
    </cfRule>
  </conditionalFormatting>
  <conditionalFormatting sqref="EM115">
    <cfRule type="cellIs" dxfId="15387" priority="14665" operator="greaterThan">
      <formula>0</formula>
    </cfRule>
  </conditionalFormatting>
  <conditionalFormatting sqref="EM115">
    <cfRule type="cellIs" dxfId="15386" priority="14664" operator="lessThan">
      <formula>0</formula>
    </cfRule>
  </conditionalFormatting>
  <conditionalFormatting sqref="EM46">
    <cfRule type="cellIs" dxfId="15385" priority="14659" operator="greaterThan">
      <formula>0</formula>
    </cfRule>
  </conditionalFormatting>
  <conditionalFormatting sqref="EM42">
    <cfRule type="cellIs" dxfId="15384" priority="14660" operator="greaterThan">
      <formula>0</formula>
    </cfRule>
  </conditionalFormatting>
  <conditionalFormatting sqref="EM18 EM21">
    <cfRule type="cellIs" dxfId="15383" priority="14661" operator="greaterThan">
      <formula>0</formula>
    </cfRule>
  </conditionalFormatting>
  <conditionalFormatting sqref="EM36">
    <cfRule type="cellIs" dxfId="15382" priority="14658" operator="greaterThan">
      <formula>0</formula>
    </cfRule>
  </conditionalFormatting>
  <conditionalFormatting sqref="EM79">
    <cfRule type="cellIs" dxfId="15381" priority="14650" operator="greaterThan">
      <formula>0</formula>
    </cfRule>
  </conditionalFormatting>
  <conditionalFormatting sqref="EM10">
    <cfRule type="cellIs" dxfId="15380" priority="14657" operator="greaterThan">
      <formula>0</formula>
    </cfRule>
  </conditionalFormatting>
  <conditionalFormatting sqref="EM23">
    <cfRule type="cellIs" dxfId="15379" priority="14656" operator="greaterThan">
      <formula>0</formula>
    </cfRule>
  </conditionalFormatting>
  <conditionalFormatting sqref="EM10">
    <cfRule type="cellIs" dxfId="15378" priority="14655" operator="greaterThan">
      <formula>0</formula>
    </cfRule>
  </conditionalFormatting>
  <conditionalFormatting sqref="EM23">
    <cfRule type="cellIs" dxfId="15377" priority="14654" operator="greaterThan">
      <formula>0</formula>
    </cfRule>
  </conditionalFormatting>
  <conditionalFormatting sqref="EM129">
    <cfRule type="cellIs" dxfId="15376" priority="14640" operator="greaterThan">
      <formula>0</formula>
    </cfRule>
  </conditionalFormatting>
  <conditionalFormatting sqref="EM110">
    <cfRule type="cellIs" dxfId="15375" priority="14644" operator="greaterThan">
      <formula>0</formula>
    </cfRule>
  </conditionalFormatting>
  <conditionalFormatting sqref="EM79">
    <cfRule type="cellIs" dxfId="15374" priority="14651" operator="greaterThan">
      <formula>0</formula>
    </cfRule>
  </conditionalFormatting>
  <conditionalFormatting sqref="EM34">
    <cfRule type="cellIs" dxfId="15373" priority="14653" operator="greaterThan">
      <formula>0</formula>
    </cfRule>
  </conditionalFormatting>
  <conditionalFormatting sqref="EM120">
    <cfRule type="cellIs" dxfId="15372" priority="14643" operator="greaterThan">
      <formula>0</formula>
    </cfRule>
  </conditionalFormatting>
  <conditionalFormatting sqref="EM137">
    <cfRule type="cellIs" dxfId="15371" priority="14639" operator="greaterThan">
      <formula>0</formula>
    </cfRule>
  </conditionalFormatting>
  <conditionalFormatting sqref="EM34">
    <cfRule type="cellIs" dxfId="15370" priority="14652" operator="greaterThan">
      <formula>0</formula>
    </cfRule>
  </conditionalFormatting>
  <conditionalFormatting sqref="EM137">
    <cfRule type="cellIs" dxfId="15369" priority="14638" operator="greaterThan">
      <formula>0</formula>
    </cfRule>
  </conditionalFormatting>
  <conditionalFormatting sqref="EM110">
    <cfRule type="cellIs" dxfId="15368" priority="14645" operator="greaterThan">
      <formula>0</formula>
    </cfRule>
  </conditionalFormatting>
  <conditionalFormatting sqref="EM51">
    <cfRule type="cellIs" dxfId="15367" priority="14637" operator="greaterThan">
      <formula>0</formula>
    </cfRule>
  </conditionalFormatting>
  <conditionalFormatting sqref="EM51">
    <cfRule type="cellIs" dxfId="15366" priority="14636" operator="greaterThan">
      <formula>0</formula>
    </cfRule>
  </conditionalFormatting>
  <conditionalFormatting sqref="EM93">
    <cfRule type="cellIs" dxfId="15365" priority="14649" operator="greaterThan">
      <formula>0</formula>
    </cfRule>
  </conditionalFormatting>
  <conditionalFormatting sqref="EM102">
    <cfRule type="cellIs" dxfId="15364" priority="14648" operator="greaterThan">
      <formula>0</formula>
    </cfRule>
  </conditionalFormatting>
  <conditionalFormatting sqref="EM93">
    <cfRule type="cellIs" dxfId="15363" priority="14647" operator="greaterThan">
      <formula>0</formula>
    </cfRule>
  </conditionalFormatting>
  <conditionalFormatting sqref="EM102">
    <cfRule type="cellIs" dxfId="15362" priority="14646" operator="greaterThan">
      <formula>0</formula>
    </cfRule>
  </conditionalFormatting>
  <conditionalFormatting sqref="EM129">
    <cfRule type="cellIs" dxfId="15361" priority="14642" operator="greaterThan">
      <formula>0</formula>
    </cfRule>
  </conditionalFormatting>
  <conditionalFormatting sqref="EM120">
    <cfRule type="cellIs" dxfId="15360" priority="14641" operator="greaterThan">
      <formula>0</formula>
    </cfRule>
  </conditionalFormatting>
  <conditionalFormatting sqref="EM48">
    <cfRule type="cellIs" dxfId="15359" priority="14624" operator="greaterThan">
      <formula>0</formula>
    </cfRule>
  </conditionalFormatting>
  <conditionalFormatting sqref="EM40">
    <cfRule type="cellIs" dxfId="15358" priority="14623" operator="greaterThan">
      <formula>0</formula>
    </cfRule>
  </conditionalFormatting>
  <conditionalFormatting sqref="EM64">
    <cfRule type="cellIs" dxfId="15357" priority="14633" operator="greaterThan">
      <formula>0</formula>
    </cfRule>
  </conditionalFormatting>
  <conditionalFormatting sqref="EM64">
    <cfRule type="cellIs" dxfId="15356" priority="14632" operator="greaterThan">
      <formula>0</formula>
    </cfRule>
  </conditionalFormatting>
  <conditionalFormatting sqref="EM57">
    <cfRule type="cellIs" dxfId="15355" priority="14635" operator="greaterThan">
      <formula>0</formula>
    </cfRule>
  </conditionalFormatting>
  <conditionalFormatting sqref="EM57">
    <cfRule type="cellIs" dxfId="15354" priority="14634" operator="greaterThan">
      <formula>0</formula>
    </cfRule>
  </conditionalFormatting>
  <conditionalFormatting sqref="EM70">
    <cfRule type="cellIs" dxfId="15353" priority="14619" operator="greaterThan">
      <formula>0</formula>
    </cfRule>
  </conditionalFormatting>
  <conditionalFormatting sqref="EM70">
    <cfRule type="cellIs" dxfId="15352" priority="14618" operator="greaterThan">
      <formula>0</formula>
    </cfRule>
  </conditionalFormatting>
  <conditionalFormatting sqref="EM12">
    <cfRule type="cellIs" dxfId="15351" priority="14631" operator="greaterThan">
      <formula>0</formula>
    </cfRule>
  </conditionalFormatting>
  <conditionalFormatting sqref="EM12">
    <cfRule type="cellIs" dxfId="15350" priority="14630" operator="greaterThan">
      <formula>0</formula>
    </cfRule>
  </conditionalFormatting>
  <conditionalFormatting sqref="EM25 EM27">
    <cfRule type="cellIs" dxfId="15349" priority="14629" operator="greaterThan">
      <formula>0</formula>
    </cfRule>
  </conditionalFormatting>
  <conditionalFormatting sqref="EM25 EM27">
    <cfRule type="cellIs" dxfId="15348" priority="14628" operator="greaterThan">
      <formula>0</formula>
    </cfRule>
  </conditionalFormatting>
  <conditionalFormatting sqref="EM44">
    <cfRule type="cellIs" dxfId="15347" priority="14627" operator="greaterThan">
      <formula>0</formula>
    </cfRule>
  </conditionalFormatting>
  <conditionalFormatting sqref="EM44">
    <cfRule type="cellIs" dxfId="15346" priority="14626" operator="greaterThan">
      <formula>0</formula>
    </cfRule>
  </conditionalFormatting>
  <conditionalFormatting sqref="EM48">
    <cfRule type="cellIs" dxfId="15345" priority="14625" operator="greaterThan">
      <formula>0</formula>
    </cfRule>
  </conditionalFormatting>
  <conditionalFormatting sqref="EM40">
    <cfRule type="cellIs" dxfId="15344" priority="14622" operator="greaterThan">
      <formula>0</formula>
    </cfRule>
  </conditionalFormatting>
  <conditionalFormatting sqref="EM38">
    <cfRule type="cellIs" dxfId="15343" priority="14621" operator="greaterThan">
      <formula>0</formula>
    </cfRule>
  </conditionalFormatting>
  <conditionalFormatting sqref="EM38">
    <cfRule type="cellIs" dxfId="15342" priority="14620" operator="greaterThan">
      <formula>0</formula>
    </cfRule>
  </conditionalFormatting>
  <conditionalFormatting sqref="EM87">
    <cfRule type="cellIs" dxfId="15341" priority="14616" operator="greaterThan">
      <formula>0</formula>
    </cfRule>
  </conditionalFormatting>
  <conditionalFormatting sqref="EM87">
    <cfRule type="cellIs" dxfId="15340" priority="14617" operator="greaterThan">
      <formula>0</formula>
    </cfRule>
  </conditionalFormatting>
  <conditionalFormatting sqref="EM116">
    <cfRule type="cellIs" dxfId="15339" priority="14609" operator="greaterThan">
      <formula>0</formula>
    </cfRule>
  </conditionalFormatting>
  <conditionalFormatting sqref="EM115">
    <cfRule type="cellIs" dxfId="15338" priority="14608" operator="greaterThan">
      <formula>0</formula>
    </cfRule>
  </conditionalFormatting>
  <conditionalFormatting sqref="EM113">
    <cfRule type="cellIs" dxfId="15337" priority="14615" operator="greaterThan">
      <formula>0</formula>
    </cfRule>
  </conditionalFormatting>
  <conditionalFormatting sqref="EM113">
    <cfRule type="cellIs" dxfId="15336" priority="14614" operator="greaterThan">
      <formula>0</formula>
    </cfRule>
  </conditionalFormatting>
  <conditionalFormatting sqref="EM112">
    <cfRule type="cellIs" dxfId="15335" priority="14613" operator="greaterThan">
      <formula>0</formula>
    </cfRule>
  </conditionalFormatting>
  <conditionalFormatting sqref="EM112">
    <cfRule type="cellIs" dxfId="15334" priority="14612" operator="greaterThan">
      <formula>0</formula>
    </cfRule>
  </conditionalFormatting>
  <conditionalFormatting sqref="EM112">
    <cfRule type="cellIs" dxfId="15333" priority="14611" operator="lessThan">
      <formula>0</formula>
    </cfRule>
  </conditionalFormatting>
  <conditionalFormatting sqref="EM116">
    <cfRule type="cellIs" dxfId="15332" priority="14610" operator="greaterThan">
      <formula>0</formula>
    </cfRule>
  </conditionalFormatting>
  <conditionalFormatting sqref="EM14">
    <cfRule type="cellIs" dxfId="15331" priority="14605" operator="greaterThan">
      <formula>0</formula>
    </cfRule>
  </conditionalFormatting>
  <conditionalFormatting sqref="EM115">
    <cfRule type="cellIs" dxfId="15330" priority="14607" operator="greaterThan">
      <formula>0</formula>
    </cfRule>
  </conditionalFormatting>
  <conditionalFormatting sqref="EM115">
    <cfRule type="cellIs" dxfId="15329" priority="14606" operator="lessThan">
      <formula>0</formula>
    </cfRule>
  </conditionalFormatting>
  <conditionalFormatting sqref="EM14">
    <cfRule type="cellIs" dxfId="15328" priority="14604" operator="greaterThan">
      <formula>0</formula>
    </cfRule>
  </conditionalFormatting>
  <conditionalFormatting sqref="EM16">
    <cfRule type="cellIs" dxfId="15327" priority="14603" operator="greaterThan">
      <formula>0</formula>
    </cfRule>
  </conditionalFormatting>
  <conditionalFormatting sqref="EM16">
    <cfRule type="cellIs" dxfId="15326" priority="14602" operator="greaterThan">
      <formula>0</formula>
    </cfRule>
  </conditionalFormatting>
  <conditionalFormatting sqref="EM42">
    <cfRule type="cellIs" dxfId="15325" priority="14599" operator="greaterThan">
      <formula>0</formula>
    </cfRule>
  </conditionalFormatting>
  <conditionalFormatting sqref="EM42">
    <cfRule type="cellIs" dxfId="15324" priority="14598" operator="greaterThan">
      <formula>0</formula>
    </cfRule>
  </conditionalFormatting>
  <conditionalFormatting sqref="EM18 EM21">
    <cfRule type="cellIs" dxfId="15323" priority="14601" operator="greaterThan">
      <formula>0</formula>
    </cfRule>
  </conditionalFormatting>
  <conditionalFormatting sqref="EM18 EM21">
    <cfRule type="cellIs" dxfId="15322" priority="14600" operator="greaterThan">
      <formula>0</formula>
    </cfRule>
  </conditionalFormatting>
  <conditionalFormatting sqref="EM46">
    <cfRule type="cellIs" dxfId="15321" priority="14597" operator="greaterThan">
      <formula>0</formula>
    </cfRule>
  </conditionalFormatting>
  <conditionalFormatting sqref="EM46">
    <cfRule type="cellIs" dxfId="15320" priority="14596" operator="greaterThan">
      <formula>0</formula>
    </cfRule>
  </conditionalFormatting>
  <conditionalFormatting sqref="EM79">
    <cfRule type="cellIs" dxfId="15319" priority="14588" operator="greaterThan">
      <formula>0</formula>
    </cfRule>
  </conditionalFormatting>
  <conditionalFormatting sqref="EM10">
    <cfRule type="cellIs" dxfId="15318" priority="14595" operator="greaterThan">
      <formula>0</formula>
    </cfRule>
  </conditionalFormatting>
  <conditionalFormatting sqref="EM23">
    <cfRule type="cellIs" dxfId="15317" priority="14594" operator="greaterThan">
      <formula>0</formula>
    </cfRule>
  </conditionalFormatting>
  <conditionalFormatting sqref="EM10">
    <cfRule type="cellIs" dxfId="15316" priority="14593" operator="greaterThan">
      <formula>0</formula>
    </cfRule>
  </conditionalFormatting>
  <conditionalFormatting sqref="EM23">
    <cfRule type="cellIs" dxfId="15315" priority="14592" operator="greaterThan">
      <formula>0</formula>
    </cfRule>
  </conditionalFormatting>
  <conditionalFormatting sqref="EM129">
    <cfRule type="cellIs" dxfId="15314" priority="14578" operator="greaterThan">
      <formula>0</formula>
    </cfRule>
  </conditionalFormatting>
  <conditionalFormatting sqref="EM110">
    <cfRule type="cellIs" dxfId="15313" priority="14582" operator="greaterThan">
      <formula>0</formula>
    </cfRule>
  </conditionalFormatting>
  <conditionalFormatting sqref="EM79">
    <cfRule type="cellIs" dxfId="15312" priority="14589" operator="greaterThan">
      <formula>0</formula>
    </cfRule>
  </conditionalFormatting>
  <conditionalFormatting sqref="EM34">
    <cfRule type="cellIs" dxfId="15311" priority="14591" operator="greaterThan">
      <formula>0</formula>
    </cfRule>
  </conditionalFormatting>
  <conditionalFormatting sqref="EM120">
    <cfRule type="cellIs" dxfId="15310" priority="14581" operator="greaterThan">
      <formula>0</formula>
    </cfRule>
  </conditionalFormatting>
  <conditionalFormatting sqref="EM137">
    <cfRule type="cellIs" dxfId="15309" priority="14577" operator="greaterThan">
      <formula>0</formula>
    </cfRule>
  </conditionalFormatting>
  <conditionalFormatting sqref="EM34">
    <cfRule type="cellIs" dxfId="15308" priority="14590" operator="greaterThan">
      <formula>0</formula>
    </cfRule>
  </conditionalFormatting>
  <conditionalFormatting sqref="EM137">
    <cfRule type="cellIs" dxfId="15307" priority="14576" operator="greaterThan">
      <formula>0</formula>
    </cfRule>
  </conditionalFormatting>
  <conditionalFormatting sqref="EM110">
    <cfRule type="cellIs" dxfId="15306" priority="14583" operator="greaterThan">
      <formula>0</formula>
    </cfRule>
  </conditionalFormatting>
  <conditionalFormatting sqref="EM51">
    <cfRule type="cellIs" dxfId="15305" priority="14575" operator="greaterThan">
      <formula>0</formula>
    </cfRule>
  </conditionalFormatting>
  <conditionalFormatting sqref="EM51">
    <cfRule type="cellIs" dxfId="15304" priority="14574" operator="greaterThan">
      <formula>0</formula>
    </cfRule>
  </conditionalFormatting>
  <conditionalFormatting sqref="EM93">
    <cfRule type="cellIs" dxfId="15303" priority="14587" operator="greaterThan">
      <formula>0</formula>
    </cfRule>
  </conditionalFormatting>
  <conditionalFormatting sqref="EM102">
    <cfRule type="cellIs" dxfId="15302" priority="14586" operator="greaterThan">
      <formula>0</formula>
    </cfRule>
  </conditionalFormatting>
  <conditionalFormatting sqref="EM93">
    <cfRule type="cellIs" dxfId="15301" priority="14585" operator="greaterThan">
      <formula>0</formula>
    </cfRule>
  </conditionalFormatting>
  <conditionalFormatting sqref="EM102">
    <cfRule type="cellIs" dxfId="15300" priority="14584" operator="greaterThan">
      <formula>0</formula>
    </cfRule>
  </conditionalFormatting>
  <conditionalFormatting sqref="EM129">
    <cfRule type="cellIs" dxfId="15299" priority="14580" operator="greaterThan">
      <formula>0</formula>
    </cfRule>
  </conditionalFormatting>
  <conditionalFormatting sqref="EM120">
    <cfRule type="cellIs" dxfId="15298" priority="14579" operator="greaterThan">
      <formula>0</formula>
    </cfRule>
  </conditionalFormatting>
  <conditionalFormatting sqref="EM48">
    <cfRule type="cellIs" dxfId="15297" priority="14562" operator="greaterThan">
      <formula>0</formula>
    </cfRule>
  </conditionalFormatting>
  <conditionalFormatting sqref="EM40">
    <cfRule type="cellIs" dxfId="15296" priority="14561" operator="greaterThan">
      <formula>0</formula>
    </cfRule>
  </conditionalFormatting>
  <conditionalFormatting sqref="EM64">
    <cfRule type="cellIs" dxfId="15295" priority="14571" operator="greaterThan">
      <formula>0</formula>
    </cfRule>
  </conditionalFormatting>
  <conditionalFormatting sqref="EM64">
    <cfRule type="cellIs" dxfId="15294" priority="14570" operator="greaterThan">
      <formula>0</formula>
    </cfRule>
  </conditionalFormatting>
  <conditionalFormatting sqref="EM57">
    <cfRule type="cellIs" dxfId="15293" priority="14573" operator="greaterThan">
      <formula>0</formula>
    </cfRule>
  </conditionalFormatting>
  <conditionalFormatting sqref="EM57">
    <cfRule type="cellIs" dxfId="15292" priority="14572" operator="greaterThan">
      <formula>0</formula>
    </cfRule>
  </conditionalFormatting>
  <conditionalFormatting sqref="EM70">
    <cfRule type="cellIs" dxfId="15291" priority="14557" operator="greaterThan">
      <formula>0</formula>
    </cfRule>
  </conditionalFormatting>
  <conditionalFormatting sqref="EM70">
    <cfRule type="cellIs" dxfId="15290" priority="14556" operator="greaterThan">
      <formula>0</formula>
    </cfRule>
  </conditionalFormatting>
  <conditionalFormatting sqref="EM12">
    <cfRule type="cellIs" dxfId="15289" priority="14569" operator="greaterThan">
      <formula>0</formula>
    </cfRule>
  </conditionalFormatting>
  <conditionalFormatting sqref="EM12">
    <cfRule type="cellIs" dxfId="15288" priority="14568" operator="greaterThan">
      <formula>0</formula>
    </cfRule>
  </conditionalFormatting>
  <conditionalFormatting sqref="EM25 EM27">
    <cfRule type="cellIs" dxfId="15287" priority="14567" operator="greaterThan">
      <formula>0</formula>
    </cfRule>
  </conditionalFormatting>
  <conditionalFormatting sqref="EM25 EM27">
    <cfRule type="cellIs" dxfId="15286" priority="14566" operator="greaterThan">
      <formula>0</formula>
    </cfRule>
  </conditionalFormatting>
  <conditionalFormatting sqref="EM44">
    <cfRule type="cellIs" dxfId="15285" priority="14565" operator="greaterThan">
      <formula>0</formula>
    </cfRule>
  </conditionalFormatting>
  <conditionalFormatting sqref="EM44">
    <cfRule type="cellIs" dxfId="15284" priority="14564" operator="greaterThan">
      <formula>0</formula>
    </cfRule>
  </conditionalFormatting>
  <conditionalFormatting sqref="EM48">
    <cfRule type="cellIs" dxfId="15283" priority="14563" operator="greaterThan">
      <formula>0</formula>
    </cfRule>
  </conditionalFormatting>
  <conditionalFormatting sqref="EM40">
    <cfRule type="cellIs" dxfId="15282" priority="14560" operator="greaterThan">
      <formula>0</formula>
    </cfRule>
  </conditionalFormatting>
  <conditionalFormatting sqref="EM38">
    <cfRule type="cellIs" dxfId="15281" priority="14559" operator="greaterThan">
      <formula>0</formula>
    </cfRule>
  </conditionalFormatting>
  <conditionalFormatting sqref="EM38">
    <cfRule type="cellIs" dxfId="15280" priority="14558" operator="greaterThan">
      <formula>0</formula>
    </cfRule>
  </conditionalFormatting>
  <conditionalFormatting sqref="EM87">
    <cfRule type="cellIs" dxfId="15279" priority="14554" operator="greaterThan">
      <formula>0</formula>
    </cfRule>
  </conditionalFormatting>
  <conditionalFormatting sqref="EM87">
    <cfRule type="cellIs" dxfId="15278" priority="14555" operator="greaterThan">
      <formula>0</formula>
    </cfRule>
  </conditionalFormatting>
  <conditionalFormatting sqref="EM116">
    <cfRule type="cellIs" dxfId="15277" priority="14547" operator="greaterThan">
      <formula>0</formula>
    </cfRule>
  </conditionalFormatting>
  <conditionalFormatting sqref="EM115">
    <cfRule type="cellIs" dxfId="15276" priority="14546" operator="greaterThan">
      <formula>0</formula>
    </cfRule>
  </conditionalFormatting>
  <conditionalFormatting sqref="EM113">
    <cfRule type="cellIs" dxfId="15275" priority="14553" operator="greaterThan">
      <formula>0</formula>
    </cfRule>
  </conditionalFormatting>
  <conditionalFormatting sqref="EM113">
    <cfRule type="cellIs" dxfId="15274" priority="14552" operator="greaterThan">
      <formula>0</formula>
    </cfRule>
  </conditionalFormatting>
  <conditionalFormatting sqref="EM112">
    <cfRule type="cellIs" dxfId="15273" priority="14551" operator="greaterThan">
      <formula>0</formula>
    </cfRule>
  </conditionalFormatting>
  <conditionalFormatting sqref="EM112">
    <cfRule type="cellIs" dxfId="15272" priority="14550" operator="greaterThan">
      <formula>0</formula>
    </cfRule>
  </conditionalFormatting>
  <conditionalFormatting sqref="EM112">
    <cfRule type="cellIs" dxfId="15271" priority="14549" operator="lessThan">
      <formula>0</formula>
    </cfRule>
  </conditionalFormatting>
  <conditionalFormatting sqref="EM116">
    <cfRule type="cellIs" dxfId="15270" priority="14548" operator="greaterThan">
      <formula>0</formula>
    </cfRule>
  </conditionalFormatting>
  <conditionalFormatting sqref="EM14">
    <cfRule type="cellIs" dxfId="15269" priority="14543" operator="greaterThan">
      <formula>0</formula>
    </cfRule>
  </conditionalFormatting>
  <conditionalFormatting sqref="EM115">
    <cfRule type="cellIs" dxfId="15268" priority="14545" operator="greaterThan">
      <formula>0</formula>
    </cfRule>
  </conditionalFormatting>
  <conditionalFormatting sqref="EM115">
    <cfRule type="cellIs" dxfId="15267" priority="14544" operator="lessThan">
      <formula>0</formula>
    </cfRule>
  </conditionalFormatting>
  <conditionalFormatting sqref="EM14">
    <cfRule type="cellIs" dxfId="15266" priority="14542" operator="greaterThan">
      <formula>0</formula>
    </cfRule>
  </conditionalFormatting>
  <conditionalFormatting sqref="EM16">
    <cfRule type="cellIs" dxfId="15265" priority="14541" operator="greaterThan">
      <formula>0</formula>
    </cfRule>
  </conditionalFormatting>
  <conditionalFormatting sqref="EM16">
    <cfRule type="cellIs" dxfId="15264" priority="14540" operator="greaterThan">
      <formula>0</formula>
    </cfRule>
  </conditionalFormatting>
  <conditionalFormatting sqref="EM42">
    <cfRule type="cellIs" dxfId="15263" priority="14537" operator="greaterThan">
      <formula>0</formula>
    </cfRule>
  </conditionalFormatting>
  <conditionalFormatting sqref="EM42">
    <cfRule type="cellIs" dxfId="15262" priority="14536" operator="greaterThan">
      <formula>0</formula>
    </cfRule>
  </conditionalFormatting>
  <conditionalFormatting sqref="EM18 EM21">
    <cfRule type="cellIs" dxfId="15261" priority="14539" operator="greaterThan">
      <formula>0</formula>
    </cfRule>
  </conditionalFormatting>
  <conditionalFormatting sqref="EM18 EM21">
    <cfRule type="cellIs" dxfId="15260" priority="14538" operator="greaterThan">
      <formula>0</formula>
    </cfRule>
  </conditionalFormatting>
  <conditionalFormatting sqref="EM46">
    <cfRule type="cellIs" dxfId="15259" priority="14535" operator="greaterThan">
      <formula>0</formula>
    </cfRule>
  </conditionalFormatting>
  <conditionalFormatting sqref="EM46">
    <cfRule type="cellIs" dxfId="15258" priority="14534" operator="greaterThan">
      <formula>0</formula>
    </cfRule>
  </conditionalFormatting>
  <conditionalFormatting sqref="EM36">
    <cfRule type="cellIs" dxfId="15257" priority="14533" operator="greaterThan">
      <formula>0</formula>
    </cfRule>
  </conditionalFormatting>
  <conditionalFormatting sqref="EM36">
    <cfRule type="cellIs" dxfId="15256" priority="14532" operator="greaterThan">
      <formula>0</formula>
    </cfRule>
  </conditionalFormatting>
  <conditionalFormatting sqref="EM36">
    <cfRule type="cellIs" dxfId="15255" priority="14531" operator="greaterThan">
      <formula>0</formula>
    </cfRule>
  </conditionalFormatting>
  <conditionalFormatting sqref="EM36">
    <cfRule type="cellIs" dxfId="15254" priority="14530" operator="greaterThan">
      <formula>0</formula>
    </cfRule>
  </conditionalFormatting>
  <conditionalFormatting sqref="EM143">
    <cfRule type="cellIs" dxfId="15253" priority="14529" operator="greaterThan">
      <formula>0</formula>
    </cfRule>
  </conditionalFormatting>
  <conditionalFormatting sqref="EM152">
    <cfRule type="cellIs" dxfId="15252" priority="14528" operator="greaterThan">
      <formula>0</formula>
    </cfRule>
  </conditionalFormatting>
  <conditionalFormatting sqref="EM160">
    <cfRule type="cellIs" dxfId="15251" priority="14527" operator="greaterThan">
      <formula>0</formula>
    </cfRule>
  </conditionalFormatting>
  <conditionalFormatting sqref="EM152">
    <cfRule type="cellIs" dxfId="15250" priority="14525" operator="greaterThan">
      <formula>0</formula>
    </cfRule>
  </conditionalFormatting>
  <conditionalFormatting sqref="EM152">
    <cfRule type="cellIs" dxfId="15249" priority="14526" operator="greaterThan">
      <formula>0</formula>
    </cfRule>
  </conditionalFormatting>
  <conditionalFormatting sqref="EM143">
    <cfRule type="cellIs" dxfId="15248" priority="14524" operator="greaterThan">
      <formula>0</formula>
    </cfRule>
  </conditionalFormatting>
  <conditionalFormatting sqref="EM143">
    <cfRule type="cellIs" dxfId="15247" priority="14523" operator="greaterThan">
      <formula>0</formula>
    </cfRule>
  </conditionalFormatting>
  <conditionalFormatting sqref="EM160">
    <cfRule type="cellIs" dxfId="15246" priority="14521" operator="greaterThan">
      <formula>0</formula>
    </cfRule>
  </conditionalFormatting>
  <conditionalFormatting sqref="EM160">
    <cfRule type="cellIs" dxfId="15245" priority="14522" operator="greaterThan">
      <formula>0</formula>
    </cfRule>
  </conditionalFormatting>
  <conditionalFormatting sqref="EM152">
    <cfRule type="cellIs" dxfId="15244" priority="14519" operator="greaterThan">
      <formula>0</formula>
    </cfRule>
  </conditionalFormatting>
  <conditionalFormatting sqref="EM152">
    <cfRule type="cellIs" dxfId="15243" priority="14520" operator="greaterThan">
      <formula>0</formula>
    </cfRule>
  </conditionalFormatting>
  <conditionalFormatting sqref="EM143">
    <cfRule type="cellIs" dxfId="15242" priority="14518" operator="greaterThan">
      <formula>0</formula>
    </cfRule>
  </conditionalFormatting>
  <conditionalFormatting sqref="EM143">
    <cfRule type="cellIs" dxfId="15241" priority="14517" operator="greaterThan">
      <formula>0</formula>
    </cfRule>
  </conditionalFormatting>
  <conditionalFormatting sqref="EM160">
    <cfRule type="cellIs" dxfId="15240" priority="14515" operator="greaterThan">
      <formula>0</formula>
    </cfRule>
  </conditionalFormatting>
  <conditionalFormatting sqref="EM160">
    <cfRule type="cellIs" dxfId="15239" priority="14516" operator="greaterThan">
      <formula>0</formula>
    </cfRule>
  </conditionalFormatting>
  <conditionalFormatting sqref="EM27">
    <cfRule type="cellIs" dxfId="15238" priority="14514" operator="greaterThan">
      <formula>0</formula>
    </cfRule>
  </conditionalFormatting>
  <conditionalFormatting sqref="EM27">
    <cfRule type="cellIs" dxfId="15237" priority="14513" operator="greaterThan">
      <formula>0</formula>
    </cfRule>
  </conditionalFormatting>
  <conditionalFormatting sqref="EN197:EN202">
    <cfRule type="cellIs" dxfId="15236" priority="14512" operator="greaterThan">
      <formula>0.5</formula>
    </cfRule>
  </conditionalFormatting>
  <conditionalFormatting sqref="EN203">
    <cfRule type="cellIs" dxfId="15235" priority="14511" operator="greaterThan">
      <formula>0.5</formula>
    </cfRule>
  </conditionalFormatting>
  <conditionalFormatting sqref="EN167">
    <cfRule type="cellIs" dxfId="15234" priority="14510" operator="greaterThan">
      <formula>0</formula>
    </cfRule>
  </conditionalFormatting>
  <conditionalFormatting sqref="EN167">
    <cfRule type="cellIs" dxfId="15233" priority="14509" operator="greaterThan">
      <formula>0</formula>
    </cfRule>
  </conditionalFormatting>
  <conditionalFormatting sqref="EN169">
    <cfRule type="cellIs" dxfId="15232" priority="14508" operator="greaterThan">
      <formula>0</formula>
    </cfRule>
  </conditionalFormatting>
  <conditionalFormatting sqref="EN169">
    <cfRule type="cellIs" dxfId="15231" priority="14507" operator="greaterThan">
      <formula>0</formula>
    </cfRule>
  </conditionalFormatting>
  <conditionalFormatting sqref="EN171">
    <cfRule type="cellIs" dxfId="15230" priority="14506" operator="greaterThan">
      <formula>0</formula>
    </cfRule>
  </conditionalFormatting>
  <conditionalFormatting sqref="EN171">
    <cfRule type="cellIs" dxfId="15229" priority="14505" operator="greaterThan">
      <formula>0</formula>
    </cfRule>
  </conditionalFormatting>
  <conditionalFormatting sqref="EN14">
    <cfRule type="cellIs" dxfId="15228" priority="14477" operator="greaterThan">
      <formula>0</formula>
    </cfRule>
  </conditionalFormatting>
  <conditionalFormatting sqref="EN10">
    <cfRule type="cellIs" dxfId="15227" priority="14504" operator="greaterThan">
      <formula>0</formula>
    </cfRule>
  </conditionalFormatting>
  <conditionalFormatting sqref="EN23">
    <cfRule type="cellIs" dxfId="15226" priority="14503" operator="greaterThan">
      <formula>0</formula>
    </cfRule>
  </conditionalFormatting>
  <conditionalFormatting sqref="EN70">
    <cfRule type="cellIs" dxfId="15225" priority="14501" operator="greaterThan">
      <formula>0</formula>
    </cfRule>
  </conditionalFormatting>
  <conditionalFormatting sqref="EN79">
    <cfRule type="cellIs" dxfId="15224" priority="14500" operator="greaterThan">
      <formula>0</formula>
    </cfRule>
  </conditionalFormatting>
  <conditionalFormatting sqref="EN129">
    <cfRule type="cellIs" dxfId="15223" priority="14494" operator="greaterThan">
      <formula>0</formula>
    </cfRule>
  </conditionalFormatting>
  <conditionalFormatting sqref="EN110">
    <cfRule type="cellIs" dxfId="15222" priority="14496" operator="greaterThan">
      <formula>0</formula>
    </cfRule>
  </conditionalFormatting>
  <conditionalFormatting sqref="EN34">
    <cfRule type="cellIs" dxfId="15221" priority="14502" operator="greaterThan">
      <formula>0</formula>
    </cfRule>
  </conditionalFormatting>
  <conditionalFormatting sqref="EN137">
    <cfRule type="cellIs" dxfId="15220" priority="14493" operator="greaterThan">
      <formula>0</formula>
    </cfRule>
  </conditionalFormatting>
  <conditionalFormatting sqref="EN87">
    <cfRule type="cellIs" dxfId="15219" priority="14499" operator="greaterThan">
      <formula>0</formula>
    </cfRule>
  </conditionalFormatting>
  <conditionalFormatting sqref="EN93">
    <cfRule type="cellIs" dxfId="15218" priority="14498" operator="greaterThan">
      <formula>0</formula>
    </cfRule>
  </conditionalFormatting>
  <conditionalFormatting sqref="EN102">
    <cfRule type="cellIs" dxfId="15217" priority="14497" operator="greaterThan">
      <formula>0</formula>
    </cfRule>
  </conditionalFormatting>
  <conditionalFormatting sqref="EN120">
    <cfRule type="cellIs" dxfId="15216" priority="14495" operator="greaterThan">
      <formula>0</formula>
    </cfRule>
  </conditionalFormatting>
  <conditionalFormatting sqref="EN51">
    <cfRule type="cellIs" dxfId="15215" priority="14492" operator="greaterThan">
      <formula>0</formula>
    </cfRule>
  </conditionalFormatting>
  <conditionalFormatting sqref="EN64">
    <cfRule type="cellIs" dxfId="15214" priority="14490" operator="greaterThan">
      <formula>0</formula>
    </cfRule>
  </conditionalFormatting>
  <conditionalFormatting sqref="EN57">
    <cfRule type="cellIs" dxfId="15213" priority="14491" operator="greaterThan">
      <formula>0</formula>
    </cfRule>
  </conditionalFormatting>
  <conditionalFormatting sqref="EN25 EN27">
    <cfRule type="cellIs" dxfId="15212" priority="14488" operator="greaterThan">
      <formula>0</formula>
    </cfRule>
  </conditionalFormatting>
  <conditionalFormatting sqref="EN12">
    <cfRule type="cellIs" dxfId="15211" priority="14489" operator="greaterThan">
      <formula>0</formula>
    </cfRule>
  </conditionalFormatting>
  <conditionalFormatting sqref="EN44">
    <cfRule type="cellIs" dxfId="15210" priority="14487" operator="greaterThan">
      <formula>0</formula>
    </cfRule>
  </conditionalFormatting>
  <conditionalFormatting sqref="EN48">
    <cfRule type="cellIs" dxfId="15209" priority="14486" operator="greaterThan">
      <formula>0</formula>
    </cfRule>
  </conditionalFormatting>
  <conditionalFormatting sqref="EN40">
    <cfRule type="cellIs" dxfId="15208" priority="14485" operator="greaterThan">
      <formula>0</formula>
    </cfRule>
  </conditionalFormatting>
  <conditionalFormatting sqref="EN38">
    <cfRule type="cellIs" dxfId="15207" priority="14484" operator="greaterThan">
      <formula>0</formula>
    </cfRule>
  </conditionalFormatting>
  <conditionalFormatting sqref="EN16">
    <cfRule type="cellIs" dxfId="15206" priority="14476" operator="greaterThan">
      <formula>0</formula>
    </cfRule>
  </conditionalFormatting>
  <conditionalFormatting sqref="EN113">
    <cfRule type="cellIs" dxfId="15205" priority="14483" operator="greaterThan">
      <formula>0</formula>
    </cfRule>
  </conditionalFormatting>
  <conditionalFormatting sqref="EN112">
    <cfRule type="cellIs" dxfId="15204" priority="14482" operator="greaterThan">
      <formula>0</formula>
    </cfRule>
  </conditionalFormatting>
  <conditionalFormatting sqref="EN112">
    <cfRule type="cellIs" dxfId="15203" priority="14481" operator="lessThan">
      <formula>0</formula>
    </cfRule>
  </conditionalFormatting>
  <conditionalFormatting sqref="EN116">
    <cfRule type="cellIs" dxfId="15202" priority="14480" operator="greaterThan">
      <formula>0</formula>
    </cfRule>
  </conditionalFormatting>
  <conditionalFormatting sqref="EN115">
    <cfRule type="cellIs" dxfId="15201" priority="14479" operator="greaterThan">
      <formula>0</formula>
    </cfRule>
  </conditionalFormatting>
  <conditionalFormatting sqref="EN115">
    <cfRule type="cellIs" dxfId="15200" priority="14478" operator="lessThan">
      <formula>0</formula>
    </cfRule>
  </conditionalFormatting>
  <conditionalFormatting sqref="EN46">
    <cfRule type="cellIs" dxfId="15199" priority="14473" operator="greaterThan">
      <formula>0</formula>
    </cfRule>
  </conditionalFormatting>
  <conditionalFormatting sqref="EN42">
    <cfRule type="cellIs" dxfId="15198" priority="14474" operator="greaterThan">
      <formula>0</formula>
    </cfRule>
  </conditionalFormatting>
  <conditionalFormatting sqref="EN18 EN21">
    <cfRule type="cellIs" dxfId="15197" priority="14475" operator="greaterThan">
      <formula>0</formula>
    </cfRule>
  </conditionalFormatting>
  <conditionalFormatting sqref="EN36">
    <cfRule type="cellIs" dxfId="15196" priority="14472" operator="greaterThan">
      <formula>0</formula>
    </cfRule>
  </conditionalFormatting>
  <conditionalFormatting sqref="EN79">
    <cfRule type="cellIs" dxfId="15195" priority="14464" operator="greaterThan">
      <formula>0</formula>
    </cfRule>
  </conditionalFormatting>
  <conditionalFormatting sqref="EN10">
    <cfRule type="cellIs" dxfId="15194" priority="14471" operator="greaterThan">
      <formula>0</formula>
    </cfRule>
  </conditionalFormatting>
  <conditionalFormatting sqref="EN23">
    <cfRule type="cellIs" dxfId="15193" priority="14470" operator="greaterThan">
      <formula>0</formula>
    </cfRule>
  </conditionalFormatting>
  <conditionalFormatting sqref="EN10">
    <cfRule type="cellIs" dxfId="15192" priority="14469" operator="greaterThan">
      <formula>0</formula>
    </cfRule>
  </conditionalFormatting>
  <conditionalFormatting sqref="EN23">
    <cfRule type="cellIs" dxfId="15191" priority="14468" operator="greaterThan">
      <formula>0</formula>
    </cfRule>
  </conditionalFormatting>
  <conditionalFormatting sqref="EN129">
    <cfRule type="cellIs" dxfId="15190" priority="14454" operator="greaterThan">
      <formula>0</formula>
    </cfRule>
  </conditionalFormatting>
  <conditionalFormatting sqref="EN110">
    <cfRule type="cellIs" dxfId="15189" priority="14458" operator="greaterThan">
      <formula>0</formula>
    </cfRule>
  </conditionalFormatting>
  <conditionalFormatting sqref="EN79">
    <cfRule type="cellIs" dxfId="15188" priority="14465" operator="greaterThan">
      <formula>0</formula>
    </cfRule>
  </conditionalFormatting>
  <conditionalFormatting sqref="EN34">
    <cfRule type="cellIs" dxfId="15187" priority="14467" operator="greaterThan">
      <formula>0</formula>
    </cfRule>
  </conditionalFormatting>
  <conditionalFormatting sqref="EN120">
    <cfRule type="cellIs" dxfId="15186" priority="14457" operator="greaterThan">
      <formula>0</formula>
    </cfRule>
  </conditionalFormatting>
  <conditionalFormatting sqref="EN137">
    <cfRule type="cellIs" dxfId="15185" priority="14453" operator="greaterThan">
      <formula>0</formula>
    </cfRule>
  </conditionalFormatting>
  <conditionalFormatting sqref="EN34">
    <cfRule type="cellIs" dxfId="15184" priority="14466" operator="greaterThan">
      <formula>0</formula>
    </cfRule>
  </conditionalFormatting>
  <conditionalFormatting sqref="EN137">
    <cfRule type="cellIs" dxfId="15183" priority="14452" operator="greaterThan">
      <formula>0</formula>
    </cfRule>
  </conditionalFormatting>
  <conditionalFormatting sqref="EN110">
    <cfRule type="cellIs" dxfId="15182" priority="14459" operator="greaterThan">
      <formula>0</formula>
    </cfRule>
  </conditionalFormatting>
  <conditionalFormatting sqref="EN51">
    <cfRule type="cellIs" dxfId="15181" priority="14451" operator="greaterThan">
      <formula>0</formula>
    </cfRule>
  </conditionalFormatting>
  <conditionalFormatting sqref="EN51">
    <cfRule type="cellIs" dxfId="15180" priority="14450" operator="greaterThan">
      <formula>0</formula>
    </cfRule>
  </conditionalFormatting>
  <conditionalFormatting sqref="EN93">
    <cfRule type="cellIs" dxfId="15179" priority="14463" operator="greaterThan">
      <formula>0</formula>
    </cfRule>
  </conditionalFormatting>
  <conditionalFormatting sqref="EN102">
    <cfRule type="cellIs" dxfId="15178" priority="14462" operator="greaterThan">
      <formula>0</formula>
    </cfRule>
  </conditionalFormatting>
  <conditionalFormatting sqref="EN93">
    <cfRule type="cellIs" dxfId="15177" priority="14461" operator="greaterThan">
      <formula>0</formula>
    </cfRule>
  </conditionalFormatting>
  <conditionalFormatting sqref="EN102">
    <cfRule type="cellIs" dxfId="15176" priority="14460" operator="greaterThan">
      <formula>0</formula>
    </cfRule>
  </conditionalFormatting>
  <conditionalFormatting sqref="EN129">
    <cfRule type="cellIs" dxfId="15175" priority="14456" operator="greaterThan">
      <formula>0</formula>
    </cfRule>
  </conditionalFormatting>
  <conditionalFormatting sqref="EN120">
    <cfRule type="cellIs" dxfId="15174" priority="14455" operator="greaterThan">
      <formula>0</formula>
    </cfRule>
  </conditionalFormatting>
  <conditionalFormatting sqref="EN48">
    <cfRule type="cellIs" dxfId="15173" priority="14438" operator="greaterThan">
      <formula>0</formula>
    </cfRule>
  </conditionalFormatting>
  <conditionalFormatting sqref="EN40">
    <cfRule type="cellIs" dxfId="15172" priority="14437" operator="greaterThan">
      <formula>0</formula>
    </cfRule>
  </conditionalFormatting>
  <conditionalFormatting sqref="EN64">
    <cfRule type="cellIs" dxfId="15171" priority="14447" operator="greaterThan">
      <formula>0</formula>
    </cfRule>
  </conditionalFormatting>
  <conditionalFormatting sqref="EN64">
    <cfRule type="cellIs" dxfId="15170" priority="14446" operator="greaterThan">
      <formula>0</formula>
    </cfRule>
  </conditionalFormatting>
  <conditionalFormatting sqref="EN57">
    <cfRule type="cellIs" dxfId="15169" priority="14449" operator="greaterThan">
      <formula>0</formula>
    </cfRule>
  </conditionalFormatting>
  <conditionalFormatting sqref="EN57">
    <cfRule type="cellIs" dxfId="15168" priority="14448" operator="greaterThan">
      <formula>0</formula>
    </cfRule>
  </conditionalFormatting>
  <conditionalFormatting sqref="EN70">
    <cfRule type="cellIs" dxfId="15167" priority="14433" operator="greaterThan">
      <formula>0</formula>
    </cfRule>
  </conditionalFormatting>
  <conditionalFormatting sqref="EN70">
    <cfRule type="cellIs" dxfId="15166" priority="14432" operator="greaterThan">
      <formula>0</formula>
    </cfRule>
  </conditionalFormatting>
  <conditionalFormatting sqref="EN12">
    <cfRule type="cellIs" dxfId="15165" priority="14445" operator="greaterThan">
      <formula>0</formula>
    </cfRule>
  </conditionalFormatting>
  <conditionalFormatting sqref="EN12">
    <cfRule type="cellIs" dxfId="15164" priority="14444" operator="greaterThan">
      <formula>0</formula>
    </cfRule>
  </conditionalFormatting>
  <conditionalFormatting sqref="EN25 EN27">
    <cfRule type="cellIs" dxfId="15163" priority="14443" operator="greaterThan">
      <formula>0</formula>
    </cfRule>
  </conditionalFormatting>
  <conditionalFormatting sqref="EN25 EN27">
    <cfRule type="cellIs" dxfId="15162" priority="14442" operator="greaterThan">
      <formula>0</formula>
    </cfRule>
  </conditionalFormatting>
  <conditionalFormatting sqref="EN44">
    <cfRule type="cellIs" dxfId="15161" priority="14441" operator="greaterThan">
      <formula>0</formula>
    </cfRule>
  </conditionalFormatting>
  <conditionalFormatting sqref="EN44">
    <cfRule type="cellIs" dxfId="15160" priority="14440" operator="greaterThan">
      <formula>0</formula>
    </cfRule>
  </conditionalFormatting>
  <conditionalFormatting sqref="EN48">
    <cfRule type="cellIs" dxfId="15159" priority="14439" operator="greaterThan">
      <formula>0</formula>
    </cfRule>
  </conditionalFormatting>
  <conditionalFormatting sqref="EN40">
    <cfRule type="cellIs" dxfId="15158" priority="14436" operator="greaterThan">
      <formula>0</formula>
    </cfRule>
  </conditionalFormatting>
  <conditionalFormatting sqref="EN38">
    <cfRule type="cellIs" dxfId="15157" priority="14435" operator="greaterThan">
      <formula>0</formula>
    </cfRule>
  </conditionalFormatting>
  <conditionalFormatting sqref="EN38">
    <cfRule type="cellIs" dxfId="15156" priority="14434" operator="greaterThan">
      <formula>0</formula>
    </cfRule>
  </conditionalFormatting>
  <conditionalFormatting sqref="EN87">
    <cfRule type="cellIs" dxfId="15155" priority="14430" operator="greaterThan">
      <formula>0</formula>
    </cfRule>
  </conditionalFormatting>
  <conditionalFormatting sqref="EN87">
    <cfRule type="cellIs" dxfId="15154" priority="14431" operator="greaterThan">
      <formula>0</formula>
    </cfRule>
  </conditionalFormatting>
  <conditionalFormatting sqref="EN116">
    <cfRule type="cellIs" dxfId="15153" priority="14423" operator="greaterThan">
      <formula>0</formula>
    </cfRule>
  </conditionalFormatting>
  <conditionalFormatting sqref="EN115">
    <cfRule type="cellIs" dxfId="15152" priority="14422" operator="greaterThan">
      <formula>0</formula>
    </cfRule>
  </conditionalFormatting>
  <conditionalFormatting sqref="EN113">
    <cfRule type="cellIs" dxfId="15151" priority="14429" operator="greaterThan">
      <formula>0</formula>
    </cfRule>
  </conditionalFormatting>
  <conditionalFormatting sqref="EN113">
    <cfRule type="cellIs" dxfId="15150" priority="14428" operator="greaterThan">
      <formula>0</formula>
    </cfRule>
  </conditionalFormatting>
  <conditionalFormatting sqref="EN112">
    <cfRule type="cellIs" dxfId="15149" priority="14427" operator="greaterThan">
      <formula>0</formula>
    </cfRule>
  </conditionalFormatting>
  <conditionalFormatting sqref="EN112">
    <cfRule type="cellIs" dxfId="15148" priority="14426" operator="greaterThan">
      <formula>0</formula>
    </cfRule>
  </conditionalFormatting>
  <conditionalFormatting sqref="EN112">
    <cfRule type="cellIs" dxfId="15147" priority="14425" operator="lessThan">
      <formula>0</formula>
    </cfRule>
  </conditionalFormatting>
  <conditionalFormatting sqref="EN116">
    <cfRule type="cellIs" dxfId="15146" priority="14424" operator="greaterThan">
      <formula>0</formula>
    </cfRule>
  </conditionalFormatting>
  <conditionalFormatting sqref="EN14">
    <cfRule type="cellIs" dxfId="15145" priority="14419" operator="greaterThan">
      <formula>0</formula>
    </cfRule>
  </conditionalFormatting>
  <conditionalFormatting sqref="EN115">
    <cfRule type="cellIs" dxfId="15144" priority="14421" operator="greaterThan">
      <formula>0</formula>
    </cfRule>
  </conditionalFormatting>
  <conditionalFormatting sqref="EN115">
    <cfRule type="cellIs" dxfId="15143" priority="14420" operator="lessThan">
      <formula>0</formula>
    </cfRule>
  </conditionalFormatting>
  <conditionalFormatting sqref="EN14">
    <cfRule type="cellIs" dxfId="15142" priority="14418" operator="greaterThan">
      <formula>0</formula>
    </cfRule>
  </conditionalFormatting>
  <conditionalFormatting sqref="EN16">
    <cfRule type="cellIs" dxfId="15141" priority="14417" operator="greaterThan">
      <formula>0</formula>
    </cfRule>
  </conditionalFormatting>
  <conditionalFormatting sqref="EN16">
    <cfRule type="cellIs" dxfId="15140" priority="14416" operator="greaterThan">
      <formula>0</formula>
    </cfRule>
  </conditionalFormatting>
  <conditionalFormatting sqref="EN42">
    <cfRule type="cellIs" dxfId="15139" priority="14413" operator="greaterThan">
      <formula>0</formula>
    </cfRule>
  </conditionalFormatting>
  <conditionalFormatting sqref="EN42">
    <cfRule type="cellIs" dxfId="15138" priority="14412" operator="greaterThan">
      <formula>0</formula>
    </cfRule>
  </conditionalFormatting>
  <conditionalFormatting sqref="EN18 EN21">
    <cfRule type="cellIs" dxfId="15137" priority="14415" operator="greaterThan">
      <formula>0</formula>
    </cfRule>
  </conditionalFormatting>
  <conditionalFormatting sqref="EN18 EN21">
    <cfRule type="cellIs" dxfId="15136" priority="14414" operator="greaterThan">
      <formula>0</formula>
    </cfRule>
  </conditionalFormatting>
  <conditionalFormatting sqref="EN46">
    <cfRule type="cellIs" dxfId="15135" priority="14411" operator="greaterThan">
      <formula>0</formula>
    </cfRule>
  </conditionalFormatting>
  <conditionalFormatting sqref="EN46">
    <cfRule type="cellIs" dxfId="15134" priority="14410" operator="greaterThan">
      <formula>0</formula>
    </cfRule>
  </conditionalFormatting>
  <conditionalFormatting sqref="EN79">
    <cfRule type="cellIs" dxfId="15133" priority="14402" operator="greaterThan">
      <formula>0</formula>
    </cfRule>
  </conditionalFormatting>
  <conditionalFormatting sqref="EN10">
    <cfRule type="cellIs" dxfId="15132" priority="14409" operator="greaterThan">
      <formula>0</formula>
    </cfRule>
  </conditionalFormatting>
  <conditionalFormatting sqref="EN23">
    <cfRule type="cellIs" dxfId="15131" priority="14408" operator="greaterThan">
      <formula>0</formula>
    </cfRule>
  </conditionalFormatting>
  <conditionalFormatting sqref="EN10">
    <cfRule type="cellIs" dxfId="15130" priority="14407" operator="greaterThan">
      <formula>0</formula>
    </cfRule>
  </conditionalFormatting>
  <conditionalFormatting sqref="EN23">
    <cfRule type="cellIs" dxfId="15129" priority="14406" operator="greaterThan">
      <formula>0</formula>
    </cfRule>
  </conditionalFormatting>
  <conditionalFormatting sqref="EN129">
    <cfRule type="cellIs" dxfId="15128" priority="14392" operator="greaterThan">
      <formula>0</formula>
    </cfRule>
  </conditionalFormatting>
  <conditionalFormatting sqref="EN110">
    <cfRule type="cellIs" dxfId="15127" priority="14396" operator="greaterThan">
      <formula>0</formula>
    </cfRule>
  </conditionalFormatting>
  <conditionalFormatting sqref="EN79">
    <cfRule type="cellIs" dxfId="15126" priority="14403" operator="greaterThan">
      <formula>0</formula>
    </cfRule>
  </conditionalFormatting>
  <conditionalFormatting sqref="EN34">
    <cfRule type="cellIs" dxfId="15125" priority="14405" operator="greaterThan">
      <formula>0</formula>
    </cfRule>
  </conditionalFormatting>
  <conditionalFormatting sqref="EN120">
    <cfRule type="cellIs" dxfId="15124" priority="14395" operator="greaterThan">
      <formula>0</formula>
    </cfRule>
  </conditionalFormatting>
  <conditionalFormatting sqref="EN137">
    <cfRule type="cellIs" dxfId="15123" priority="14391" operator="greaterThan">
      <formula>0</formula>
    </cfRule>
  </conditionalFormatting>
  <conditionalFormatting sqref="EN34">
    <cfRule type="cellIs" dxfId="15122" priority="14404" operator="greaterThan">
      <formula>0</formula>
    </cfRule>
  </conditionalFormatting>
  <conditionalFormatting sqref="EN137">
    <cfRule type="cellIs" dxfId="15121" priority="14390" operator="greaterThan">
      <formula>0</formula>
    </cfRule>
  </conditionalFormatting>
  <conditionalFormatting sqref="EN110">
    <cfRule type="cellIs" dxfId="15120" priority="14397" operator="greaterThan">
      <formula>0</formula>
    </cfRule>
  </conditionalFormatting>
  <conditionalFormatting sqref="EN51">
    <cfRule type="cellIs" dxfId="15119" priority="14389" operator="greaterThan">
      <formula>0</formula>
    </cfRule>
  </conditionalFormatting>
  <conditionalFormatting sqref="EN51">
    <cfRule type="cellIs" dxfId="15118" priority="14388" operator="greaterThan">
      <formula>0</formula>
    </cfRule>
  </conditionalFormatting>
  <conditionalFormatting sqref="EN93">
    <cfRule type="cellIs" dxfId="15117" priority="14401" operator="greaterThan">
      <formula>0</formula>
    </cfRule>
  </conditionalFormatting>
  <conditionalFormatting sqref="EN102">
    <cfRule type="cellIs" dxfId="15116" priority="14400" operator="greaterThan">
      <formula>0</formula>
    </cfRule>
  </conditionalFormatting>
  <conditionalFormatting sqref="EN93">
    <cfRule type="cellIs" dxfId="15115" priority="14399" operator="greaterThan">
      <formula>0</formula>
    </cfRule>
  </conditionalFormatting>
  <conditionalFormatting sqref="EN102">
    <cfRule type="cellIs" dxfId="15114" priority="14398" operator="greaterThan">
      <formula>0</formula>
    </cfRule>
  </conditionalFormatting>
  <conditionalFormatting sqref="EN129">
    <cfRule type="cellIs" dxfId="15113" priority="14394" operator="greaterThan">
      <formula>0</formula>
    </cfRule>
  </conditionalFormatting>
  <conditionalFormatting sqref="EN120">
    <cfRule type="cellIs" dxfId="15112" priority="14393" operator="greaterThan">
      <formula>0</formula>
    </cfRule>
  </conditionalFormatting>
  <conditionalFormatting sqref="EN48">
    <cfRule type="cellIs" dxfId="15111" priority="14376" operator="greaterThan">
      <formula>0</formula>
    </cfRule>
  </conditionalFormatting>
  <conditionalFormatting sqref="EN40">
    <cfRule type="cellIs" dxfId="15110" priority="14375" operator="greaterThan">
      <formula>0</formula>
    </cfRule>
  </conditionalFormatting>
  <conditionalFormatting sqref="EN64">
    <cfRule type="cellIs" dxfId="15109" priority="14385" operator="greaterThan">
      <formula>0</formula>
    </cfRule>
  </conditionalFormatting>
  <conditionalFormatting sqref="EN64">
    <cfRule type="cellIs" dxfId="15108" priority="14384" operator="greaterThan">
      <formula>0</formula>
    </cfRule>
  </conditionalFormatting>
  <conditionalFormatting sqref="EN57">
    <cfRule type="cellIs" dxfId="15107" priority="14387" operator="greaterThan">
      <formula>0</formula>
    </cfRule>
  </conditionalFormatting>
  <conditionalFormatting sqref="EN57">
    <cfRule type="cellIs" dxfId="15106" priority="14386" operator="greaterThan">
      <formula>0</formula>
    </cfRule>
  </conditionalFormatting>
  <conditionalFormatting sqref="EN70">
    <cfRule type="cellIs" dxfId="15105" priority="14371" operator="greaterThan">
      <formula>0</formula>
    </cfRule>
  </conditionalFormatting>
  <conditionalFormatting sqref="EN70">
    <cfRule type="cellIs" dxfId="15104" priority="14370" operator="greaterThan">
      <formula>0</formula>
    </cfRule>
  </conditionalFormatting>
  <conditionalFormatting sqref="EN12">
    <cfRule type="cellIs" dxfId="15103" priority="14383" operator="greaterThan">
      <formula>0</formula>
    </cfRule>
  </conditionalFormatting>
  <conditionalFormatting sqref="EN12">
    <cfRule type="cellIs" dxfId="15102" priority="14382" operator="greaterThan">
      <formula>0</formula>
    </cfRule>
  </conditionalFormatting>
  <conditionalFormatting sqref="EN25 EN27">
    <cfRule type="cellIs" dxfId="15101" priority="14381" operator="greaterThan">
      <formula>0</formula>
    </cfRule>
  </conditionalFormatting>
  <conditionalFormatting sqref="EN25 EN27">
    <cfRule type="cellIs" dxfId="15100" priority="14380" operator="greaterThan">
      <formula>0</formula>
    </cfRule>
  </conditionalFormatting>
  <conditionalFormatting sqref="EN44">
    <cfRule type="cellIs" dxfId="15099" priority="14379" operator="greaterThan">
      <formula>0</formula>
    </cfRule>
  </conditionalFormatting>
  <conditionalFormatting sqref="EN44">
    <cfRule type="cellIs" dxfId="15098" priority="14378" operator="greaterThan">
      <formula>0</formula>
    </cfRule>
  </conditionalFormatting>
  <conditionalFormatting sqref="EN48">
    <cfRule type="cellIs" dxfId="15097" priority="14377" operator="greaterThan">
      <formula>0</formula>
    </cfRule>
  </conditionalFormatting>
  <conditionalFormatting sqref="EN40">
    <cfRule type="cellIs" dxfId="15096" priority="14374" operator="greaterThan">
      <formula>0</formula>
    </cfRule>
  </conditionalFormatting>
  <conditionalFormatting sqref="EN38">
    <cfRule type="cellIs" dxfId="15095" priority="14373" operator="greaterThan">
      <formula>0</formula>
    </cfRule>
  </conditionalFormatting>
  <conditionalFormatting sqref="EN38">
    <cfRule type="cellIs" dxfId="15094" priority="14372" operator="greaterThan">
      <formula>0</formula>
    </cfRule>
  </conditionalFormatting>
  <conditionalFormatting sqref="EN87">
    <cfRule type="cellIs" dxfId="15093" priority="14368" operator="greaterThan">
      <formula>0</formula>
    </cfRule>
  </conditionalFormatting>
  <conditionalFormatting sqref="EN87">
    <cfRule type="cellIs" dxfId="15092" priority="14369" operator="greaterThan">
      <formula>0</formula>
    </cfRule>
  </conditionalFormatting>
  <conditionalFormatting sqref="EN116">
    <cfRule type="cellIs" dxfId="15091" priority="14361" operator="greaterThan">
      <formula>0</formula>
    </cfRule>
  </conditionalFormatting>
  <conditionalFormatting sqref="EN115">
    <cfRule type="cellIs" dxfId="15090" priority="14360" operator="greaterThan">
      <formula>0</formula>
    </cfRule>
  </conditionalFormatting>
  <conditionalFormatting sqref="EN113">
    <cfRule type="cellIs" dxfId="15089" priority="14367" operator="greaterThan">
      <formula>0</formula>
    </cfRule>
  </conditionalFormatting>
  <conditionalFormatting sqref="EN113">
    <cfRule type="cellIs" dxfId="15088" priority="14366" operator="greaterThan">
      <formula>0</formula>
    </cfRule>
  </conditionalFormatting>
  <conditionalFormatting sqref="EN112">
    <cfRule type="cellIs" dxfId="15087" priority="14365" operator="greaterThan">
      <formula>0</formula>
    </cfRule>
  </conditionalFormatting>
  <conditionalFormatting sqref="EN112">
    <cfRule type="cellIs" dxfId="15086" priority="14364" operator="greaterThan">
      <formula>0</formula>
    </cfRule>
  </conditionalFormatting>
  <conditionalFormatting sqref="EN112">
    <cfRule type="cellIs" dxfId="15085" priority="14363" operator="lessThan">
      <formula>0</formula>
    </cfRule>
  </conditionalFormatting>
  <conditionalFormatting sqref="EN116">
    <cfRule type="cellIs" dxfId="15084" priority="14362" operator="greaterThan">
      <formula>0</formula>
    </cfRule>
  </conditionalFormatting>
  <conditionalFormatting sqref="EN14">
    <cfRule type="cellIs" dxfId="15083" priority="14357" operator="greaterThan">
      <formula>0</formula>
    </cfRule>
  </conditionalFormatting>
  <conditionalFormatting sqref="EN115">
    <cfRule type="cellIs" dxfId="15082" priority="14359" operator="greaterThan">
      <formula>0</formula>
    </cfRule>
  </conditionalFormatting>
  <conditionalFormatting sqref="EN115">
    <cfRule type="cellIs" dxfId="15081" priority="14358" operator="lessThan">
      <formula>0</formula>
    </cfRule>
  </conditionalFormatting>
  <conditionalFormatting sqref="EN14">
    <cfRule type="cellIs" dxfId="15080" priority="14356" operator="greaterThan">
      <formula>0</formula>
    </cfRule>
  </conditionalFormatting>
  <conditionalFormatting sqref="EN16">
    <cfRule type="cellIs" dxfId="15079" priority="14355" operator="greaterThan">
      <formula>0</formula>
    </cfRule>
  </conditionalFormatting>
  <conditionalFormatting sqref="EN16">
    <cfRule type="cellIs" dxfId="15078" priority="14354" operator="greaterThan">
      <formula>0</formula>
    </cfRule>
  </conditionalFormatting>
  <conditionalFormatting sqref="EN42">
    <cfRule type="cellIs" dxfId="15077" priority="14351" operator="greaterThan">
      <formula>0</formula>
    </cfRule>
  </conditionalFormatting>
  <conditionalFormatting sqref="EN42">
    <cfRule type="cellIs" dxfId="15076" priority="14350" operator="greaterThan">
      <formula>0</formula>
    </cfRule>
  </conditionalFormatting>
  <conditionalFormatting sqref="EN18 EN21">
    <cfRule type="cellIs" dxfId="15075" priority="14353" operator="greaterThan">
      <formula>0</formula>
    </cfRule>
  </conditionalFormatting>
  <conditionalFormatting sqref="EN18 EN21">
    <cfRule type="cellIs" dxfId="15074" priority="14352" operator="greaterThan">
      <formula>0</formula>
    </cfRule>
  </conditionalFormatting>
  <conditionalFormatting sqref="EN46">
    <cfRule type="cellIs" dxfId="15073" priority="14349" operator="greaterThan">
      <formula>0</formula>
    </cfRule>
  </conditionalFormatting>
  <conditionalFormatting sqref="EN46">
    <cfRule type="cellIs" dxfId="15072" priority="14348" operator="greaterThan">
      <formula>0</formula>
    </cfRule>
  </conditionalFormatting>
  <conditionalFormatting sqref="EN36">
    <cfRule type="cellIs" dxfId="15071" priority="14347" operator="greaterThan">
      <formula>0</formula>
    </cfRule>
  </conditionalFormatting>
  <conditionalFormatting sqref="EN36">
    <cfRule type="cellIs" dxfId="15070" priority="14346" operator="greaterThan">
      <formula>0</formula>
    </cfRule>
  </conditionalFormatting>
  <conditionalFormatting sqref="EN36">
    <cfRule type="cellIs" dxfId="15069" priority="14345" operator="greaterThan">
      <formula>0</formula>
    </cfRule>
  </conditionalFormatting>
  <conditionalFormatting sqref="EN36">
    <cfRule type="cellIs" dxfId="15068" priority="14344" operator="greaterThan">
      <formula>0</formula>
    </cfRule>
  </conditionalFormatting>
  <conditionalFormatting sqref="EN143">
    <cfRule type="cellIs" dxfId="15067" priority="14343" operator="greaterThan">
      <formula>0</formula>
    </cfRule>
  </conditionalFormatting>
  <conditionalFormatting sqref="EN152">
    <cfRule type="cellIs" dxfId="15066" priority="14342" operator="greaterThan">
      <formula>0</formula>
    </cfRule>
  </conditionalFormatting>
  <conditionalFormatting sqref="EN160">
    <cfRule type="cellIs" dxfId="15065" priority="14341" operator="greaterThan">
      <formula>0</formula>
    </cfRule>
  </conditionalFormatting>
  <conditionalFormatting sqref="EN152">
    <cfRule type="cellIs" dxfId="15064" priority="14339" operator="greaterThan">
      <formula>0</formula>
    </cfRule>
  </conditionalFormatting>
  <conditionalFormatting sqref="EN152">
    <cfRule type="cellIs" dxfId="15063" priority="14340" operator="greaterThan">
      <formula>0</formula>
    </cfRule>
  </conditionalFormatting>
  <conditionalFormatting sqref="EN143">
    <cfRule type="cellIs" dxfId="15062" priority="14338" operator="greaterThan">
      <formula>0</formula>
    </cfRule>
  </conditionalFormatting>
  <conditionalFormatting sqref="EN143">
    <cfRule type="cellIs" dxfId="15061" priority="14337" operator="greaterThan">
      <formula>0</formula>
    </cfRule>
  </conditionalFormatting>
  <conditionalFormatting sqref="EN160">
    <cfRule type="cellIs" dxfId="15060" priority="14335" operator="greaterThan">
      <formula>0</formula>
    </cfRule>
  </conditionalFormatting>
  <conditionalFormatting sqref="EN160">
    <cfRule type="cellIs" dxfId="15059" priority="14336" operator="greaterThan">
      <formula>0</formula>
    </cfRule>
  </conditionalFormatting>
  <conditionalFormatting sqref="EN152">
    <cfRule type="cellIs" dxfId="15058" priority="14333" operator="greaterThan">
      <formula>0</formula>
    </cfRule>
  </conditionalFormatting>
  <conditionalFormatting sqref="EN152">
    <cfRule type="cellIs" dxfId="15057" priority="14334" operator="greaterThan">
      <formula>0</formula>
    </cfRule>
  </conditionalFormatting>
  <conditionalFormatting sqref="EN143">
    <cfRule type="cellIs" dxfId="15056" priority="14332" operator="greaterThan">
      <formula>0</formula>
    </cfRule>
  </conditionalFormatting>
  <conditionalFormatting sqref="EN143">
    <cfRule type="cellIs" dxfId="15055" priority="14331" operator="greaterThan">
      <formula>0</formula>
    </cfRule>
  </conditionalFormatting>
  <conditionalFormatting sqref="EN160">
    <cfRule type="cellIs" dxfId="15054" priority="14329" operator="greaterThan">
      <formula>0</formula>
    </cfRule>
  </conditionalFormatting>
  <conditionalFormatting sqref="EN160">
    <cfRule type="cellIs" dxfId="15053" priority="14330" operator="greaterThan">
      <formula>0</formula>
    </cfRule>
  </conditionalFormatting>
  <conditionalFormatting sqref="EN27">
    <cfRule type="cellIs" dxfId="15052" priority="14328" operator="greaterThan">
      <formula>0</formula>
    </cfRule>
  </conditionalFormatting>
  <conditionalFormatting sqref="EN27">
    <cfRule type="cellIs" dxfId="15051" priority="14327" operator="greaterThan">
      <formula>0</formula>
    </cfRule>
  </conditionalFormatting>
  <conditionalFormatting sqref="EO197:EQ202">
    <cfRule type="cellIs" dxfId="15050" priority="14326" operator="greaterThan">
      <formula>0.5</formula>
    </cfRule>
  </conditionalFormatting>
  <conditionalFormatting sqref="EO203:EQ203">
    <cfRule type="cellIs" dxfId="15049" priority="14325" operator="greaterThan">
      <formula>0.5</formula>
    </cfRule>
  </conditionalFormatting>
  <conditionalFormatting sqref="EO167:EQ167">
    <cfRule type="cellIs" dxfId="15048" priority="14324" operator="greaterThan">
      <formula>0</formula>
    </cfRule>
  </conditionalFormatting>
  <conditionalFormatting sqref="EO167:EQ167">
    <cfRule type="cellIs" dxfId="15047" priority="14323" operator="greaterThan">
      <formula>0</formula>
    </cfRule>
  </conditionalFormatting>
  <conditionalFormatting sqref="EO169:EQ169">
    <cfRule type="cellIs" dxfId="15046" priority="14322" operator="greaterThan">
      <formula>0</formula>
    </cfRule>
  </conditionalFormatting>
  <conditionalFormatting sqref="EO169:EQ169">
    <cfRule type="cellIs" dxfId="15045" priority="14321" operator="greaterThan">
      <formula>0</formula>
    </cfRule>
  </conditionalFormatting>
  <conditionalFormatting sqref="EO171:EQ171">
    <cfRule type="cellIs" dxfId="15044" priority="14320" operator="greaterThan">
      <formula>0</formula>
    </cfRule>
  </conditionalFormatting>
  <conditionalFormatting sqref="EO171:EQ171">
    <cfRule type="cellIs" dxfId="15043" priority="14319" operator="greaterThan">
      <formula>0</formula>
    </cfRule>
  </conditionalFormatting>
  <conditionalFormatting sqref="EO14:EQ14">
    <cfRule type="cellIs" dxfId="15042" priority="14291" operator="greaterThan">
      <formula>0</formula>
    </cfRule>
  </conditionalFormatting>
  <conditionalFormatting sqref="EO10:EQ10">
    <cfRule type="cellIs" dxfId="15041" priority="14318" operator="greaterThan">
      <formula>0</formula>
    </cfRule>
  </conditionalFormatting>
  <conditionalFormatting sqref="EO23:EQ23">
    <cfRule type="cellIs" dxfId="15040" priority="14317" operator="greaterThan">
      <formula>0</formula>
    </cfRule>
  </conditionalFormatting>
  <conditionalFormatting sqref="EO70:EQ70">
    <cfRule type="cellIs" dxfId="15039" priority="14315" operator="greaterThan">
      <formula>0</formula>
    </cfRule>
  </conditionalFormatting>
  <conditionalFormatting sqref="EO79:EQ79">
    <cfRule type="cellIs" dxfId="15038" priority="14314" operator="greaterThan">
      <formula>0</formula>
    </cfRule>
  </conditionalFormatting>
  <conditionalFormatting sqref="EO129:EQ129">
    <cfRule type="cellIs" dxfId="15037" priority="14308" operator="greaterThan">
      <formula>0</formula>
    </cfRule>
  </conditionalFormatting>
  <conditionalFormatting sqref="EO110:EQ110">
    <cfRule type="cellIs" dxfId="15036" priority="14310" operator="greaterThan">
      <formula>0</formula>
    </cfRule>
  </conditionalFormatting>
  <conditionalFormatting sqref="EO34:EQ34">
    <cfRule type="cellIs" dxfId="15035" priority="14316" operator="greaterThan">
      <formula>0</formula>
    </cfRule>
  </conditionalFormatting>
  <conditionalFormatting sqref="EO137:EQ137">
    <cfRule type="cellIs" dxfId="15034" priority="14307" operator="greaterThan">
      <formula>0</formula>
    </cfRule>
  </conditionalFormatting>
  <conditionalFormatting sqref="EO87:EQ87">
    <cfRule type="cellIs" dxfId="15033" priority="14313" operator="greaterThan">
      <formula>0</formula>
    </cfRule>
  </conditionalFormatting>
  <conditionalFormatting sqref="EO93:EQ93">
    <cfRule type="cellIs" dxfId="15032" priority="14312" operator="greaterThan">
      <formula>0</formula>
    </cfRule>
  </conditionalFormatting>
  <conditionalFormatting sqref="EO102:EQ102">
    <cfRule type="cellIs" dxfId="15031" priority="14311" operator="greaterThan">
      <formula>0</formula>
    </cfRule>
  </conditionalFormatting>
  <conditionalFormatting sqref="EO120:EQ120">
    <cfRule type="cellIs" dxfId="15030" priority="14309" operator="greaterThan">
      <formula>0</formula>
    </cfRule>
  </conditionalFormatting>
  <conditionalFormatting sqref="EO51:EQ51">
    <cfRule type="cellIs" dxfId="15029" priority="14306" operator="greaterThan">
      <formula>0</formula>
    </cfRule>
  </conditionalFormatting>
  <conditionalFormatting sqref="EO64:EQ64">
    <cfRule type="cellIs" dxfId="15028" priority="14304" operator="greaterThan">
      <formula>0</formula>
    </cfRule>
  </conditionalFormatting>
  <conditionalFormatting sqref="EO57:EQ57">
    <cfRule type="cellIs" dxfId="15027" priority="14305" operator="greaterThan">
      <formula>0</formula>
    </cfRule>
  </conditionalFormatting>
  <conditionalFormatting sqref="EO25:EQ25 EO27:EQ27">
    <cfRule type="cellIs" dxfId="15026" priority="14302" operator="greaterThan">
      <formula>0</formula>
    </cfRule>
  </conditionalFormatting>
  <conditionalFormatting sqref="EO12:EQ12">
    <cfRule type="cellIs" dxfId="15025" priority="14303" operator="greaterThan">
      <formula>0</formula>
    </cfRule>
  </conditionalFormatting>
  <conditionalFormatting sqref="EO44:EQ44">
    <cfRule type="cellIs" dxfId="15024" priority="14301" operator="greaterThan">
      <formula>0</formula>
    </cfRule>
  </conditionalFormatting>
  <conditionalFormatting sqref="EO48:EQ48">
    <cfRule type="cellIs" dxfId="15023" priority="14300" operator="greaterThan">
      <formula>0</formula>
    </cfRule>
  </conditionalFormatting>
  <conditionalFormatting sqref="EO40:EQ40">
    <cfRule type="cellIs" dxfId="15022" priority="14299" operator="greaterThan">
      <formula>0</formula>
    </cfRule>
  </conditionalFormatting>
  <conditionalFormatting sqref="EO38:EQ38">
    <cfRule type="cellIs" dxfId="15021" priority="14298" operator="greaterThan">
      <formula>0</formula>
    </cfRule>
  </conditionalFormatting>
  <conditionalFormatting sqref="EO16:EQ16">
    <cfRule type="cellIs" dxfId="15020" priority="14290" operator="greaterThan">
      <formula>0</formula>
    </cfRule>
  </conditionalFormatting>
  <conditionalFormatting sqref="EO113:EQ113">
    <cfRule type="cellIs" dxfId="15019" priority="14297" operator="greaterThan">
      <formula>0</formula>
    </cfRule>
  </conditionalFormatting>
  <conditionalFormatting sqref="EO112:EQ112">
    <cfRule type="cellIs" dxfId="15018" priority="14296" operator="greaterThan">
      <formula>0</formula>
    </cfRule>
  </conditionalFormatting>
  <conditionalFormatting sqref="EO112:EQ112">
    <cfRule type="cellIs" dxfId="15017" priority="14295" operator="lessThan">
      <formula>0</formula>
    </cfRule>
  </conditionalFormatting>
  <conditionalFormatting sqref="EO116:EQ116">
    <cfRule type="cellIs" dxfId="15016" priority="14294" operator="greaterThan">
      <formula>0</formula>
    </cfRule>
  </conditionalFormatting>
  <conditionalFormatting sqref="EO115:EQ115">
    <cfRule type="cellIs" dxfId="15015" priority="14293" operator="greaterThan">
      <formula>0</formula>
    </cfRule>
  </conditionalFormatting>
  <conditionalFormatting sqref="EO115:EQ115">
    <cfRule type="cellIs" dxfId="15014" priority="14292" operator="lessThan">
      <formula>0</formula>
    </cfRule>
  </conditionalFormatting>
  <conditionalFormatting sqref="EO46:EQ46">
    <cfRule type="cellIs" dxfId="15013" priority="14287" operator="greaterThan">
      <formula>0</formula>
    </cfRule>
  </conditionalFormatting>
  <conditionalFormatting sqref="EO42:EQ42">
    <cfRule type="cellIs" dxfId="15012" priority="14288" operator="greaterThan">
      <formula>0</formula>
    </cfRule>
  </conditionalFormatting>
  <conditionalFormatting sqref="EO18:EQ18 EO21:EQ21">
    <cfRule type="cellIs" dxfId="15011" priority="14289" operator="greaterThan">
      <formula>0</formula>
    </cfRule>
  </conditionalFormatting>
  <conditionalFormatting sqref="EO36:EQ36">
    <cfRule type="cellIs" dxfId="15010" priority="14286" operator="greaterThan">
      <formula>0</formula>
    </cfRule>
  </conditionalFormatting>
  <conditionalFormatting sqref="EO79:EQ79">
    <cfRule type="cellIs" dxfId="15009" priority="14278" operator="greaterThan">
      <formula>0</formula>
    </cfRule>
  </conditionalFormatting>
  <conditionalFormatting sqref="EO10:EQ10">
    <cfRule type="cellIs" dxfId="15008" priority="14285" operator="greaterThan">
      <formula>0</formula>
    </cfRule>
  </conditionalFormatting>
  <conditionalFormatting sqref="EO23:EQ23">
    <cfRule type="cellIs" dxfId="15007" priority="14284" operator="greaterThan">
      <formula>0</formula>
    </cfRule>
  </conditionalFormatting>
  <conditionalFormatting sqref="EO10:EQ10">
    <cfRule type="cellIs" dxfId="15006" priority="14283" operator="greaterThan">
      <formula>0</formula>
    </cfRule>
  </conditionalFormatting>
  <conditionalFormatting sqref="EO23:EQ23">
    <cfRule type="cellIs" dxfId="15005" priority="14282" operator="greaterThan">
      <formula>0</formula>
    </cfRule>
  </conditionalFormatting>
  <conditionalFormatting sqref="EO129:EQ129">
    <cfRule type="cellIs" dxfId="15004" priority="14268" operator="greaterThan">
      <formula>0</formula>
    </cfRule>
  </conditionalFormatting>
  <conditionalFormatting sqref="EO110:EQ110">
    <cfRule type="cellIs" dxfId="15003" priority="14272" operator="greaterThan">
      <formula>0</formula>
    </cfRule>
  </conditionalFormatting>
  <conditionalFormatting sqref="EO79:EQ79">
    <cfRule type="cellIs" dxfId="15002" priority="14279" operator="greaterThan">
      <formula>0</formula>
    </cfRule>
  </conditionalFormatting>
  <conditionalFormatting sqref="EO34:EQ34">
    <cfRule type="cellIs" dxfId="15001" priority="14281" operator="greaterThan">
      <formula>0</formula>
    </cfRule>
  </conditionalFormatting>
  <conditionalFormatting sqref="EO120:EQ120">
    <cfRule type="cellIs" dxfId="15000" priority="14271" operator="greaterThan">
      <formula>0</formula>
    </cfRule>
  </conditionalFormatting>
  <conditionalFormatting sqref="EO137:EQ137">
    <cfRule type="cellIs" dxfId="14999" priority="14267" operator="greaterThan">
      <formula>0</formula>
    </cfRule>
  </conditionalFormatting>
  <conditionalFormatting sqref="EO34:EQ34">
    <cfRule type="cellIs" dxfId="14998" priority="14280" operator="greaterThan">
      <formula>0</formula>
    </cfRule>
  </conditionalFormatting>
  <conditionalFormatting sqref="EO137:EQ137">
    <cfRule type="cellIs" dxfId="14997" priority="14266" operator="greaterThan">
      <formula>0</formula>
    </cfRule>
  </conditionalFormatting>
  <conditionalFormatting sqref="EO110:EQ110">
    <cfRule type="cellIs" dxfId="14996" priority="14273" operator="greaterThan">
      <formula>0</formula>
    </cfRule>
  </conditionalFormatting>
  <conditionalFormatting sqref="EO51:EQ51">
    <cfRule type="cellIs" dxfId="14995" priority="14265" operator="greaterThan">
      <formula>0</formula>
    </cfRule>
  </conditionalFormatting>
  <conditionalFormatting sqref="EO51:EQ51">
    <cfRule type="cellIs" dxfId="14994" priority="14264" operator="greaterThan">
      <formula>0</formula>
    </cfRule>
  </conditionalFormatting>
  <conditionalFormatting sqref="EO93:EQ93">
    <cfRule type="cellIs" dxfId="14993" priority="14277" operator="greaterThan">
      <formula>0</formula>
    </cfRule>
  </conditionalFormatting>
  <conditionalFormatting sqref="EO102:EQ102">
    <cfRule type="cellIs" dxfId="14992" priority="14276" operator="greaterThan">
      <formula>0</formula>
    </cfRule>
  </conditionalFormatting>
  <conditionalFormatting sqref="EO93:EQ93">
    <cfRule type="cellIs" dxfId="14991" priority="14275" operator="greaterThan">
      <formula>0</formula>
    </cfRule>
  </conditionalFormatting>
  <conditionalFormatting sqref="EO102:EQ102">
    <cfRule type="cellIs" dxfId="14990" priority="14274" operator="greaterThan">
      <formula>0</formula>
    </cfRule>
  </conditionalFormatting>
  <conditionalFormatting sqref="EO129:EQ129">
    <cfRule type="cellIs" dxfId="14989" priority="14270" operator="greaterThan">
      <formula>0</formula>
    </cfRule>
  </conditionalFormatting>
  <conditionalFormatting sqref="EO120:EQ120">
    <cfRule type="cellIs" dxfId="14988" priority="14269" operator="greaterThan">
      <formula>0</formula>
    </cfRule>
  </conditionalFormatting>
  <conditionalFormatting sqref="EO48:EQ48">
    <cfRule type="cellIs" dxfId="14987" priority="14252" operator="greaterThan">
      <formula>0</formula>
    </cfRule>
  </conditionalFormatting>
  <conditionalFormatting sqref="EO40:EQ40">
    <cfRule type="cellIs" dxfId="14986" priority="14251" operator="greaterThan">
      <formula>0</formula>
    </cfRule>
  </conditionalFormatting>
  <conditionalFormatting sqref="EO64:EQ64">
    <cfRule type="cellIs" dxfId="14985" priority="14261" operator="greaterThan">
      <formula>0</formula>
    </cfRule>
  </conditionalFormatting>
  <conditionalFormatting sqref="EO64:EQ64">
    <cfRule type="cellIs" dxfId="14984" priority="14260" operator="greaterThan">
      <formula>0</formula>
    </cfRule>
  </conditionalFormatting>
  <conditionalFormatting sqref="EO57:EQ57">
    <cfRule type="cellIs" dxfId="14983" priority="14263" operator="greaterThan">
      <formula>0</formula>
    </cfRule>
  </conditionalFormatting>
  <conditionalFormatting sqref="EO57:EQ57">
    <cfRule type="cellIs" dxfId="14982" priority="14262" operator="greaterThan">
      <formula>0</formula>
    </cfRule>
  </conditionalFormatting>
  <conditionalFormatting sqref="EO70:EQ70">
    <cfRule type="cellIs" dxfId="14981" priority="14247" operator="greaterThan">
      <formula>0</formula>
    </cfRule>
  </conditionalFormatting>
  <conditionalFormatting sqref="EO70:EQ70">
    <cfRule type="cellIs" dxfId="14980" priority="14246" operator="greaterThan">
      <formula>0</formula>
    </cfRule>
  </conditionalFormatting>
  <conditionalFormatting sqref="EO12:EQ12">
    <cfRule type="cellIs" dxfId="14979" priority="14259" operator="greaterThan">
      <formula>0</formula>
    </cfRule>
  </conditionalFormatting>
  <conditionalFormatting sqref="EO12:EQ12">
    <cfRule type="cellIs" dxfId="14978" priority="14258" operator="greaterThan">
      <formula>0</formula>
    </cfRule>
  </conditionalFormatting>
  <conditionalFormatting sqref="EO25:EQ25 EO27:EQ27">
    <cfRule type="cellIs" dxfId="14977" priority="14257" operator="greaterThan">
      <formula>0</formula>
    </cfRule>
  </conditionalFormatting>
  <conditionalFormatting sqref="EO25:EQ25 EO27:EQ27">
    <cfRule type="cellIs" dxfId="14976" priority="14256" operator="greaterThan">
      <formula>0</formula>
    </cfRule>
  </conditionalFormatting>
  <conditionalFormatting sqref="EO44:EQ44">
    <cfRule type="cellIs" dxfId="14975" priority="14255" operator="greaterThan">
      <formula>0</formula>
    </cfRule>
  </conditionalFormatting>
  <conditionalFormatting sqref="EO44:EQ44">
    <cfRule type="cellIs" dxfId="14974" priority="14254" operator="greaterThan">
      <formula>0</formula>
    </cfRule>
  </conditionalFormatting>
  <conditionalFormatting sqref="EO48:EQ48">
    <cfRule type="cellIs" dxfId="14973" priority="14253" operator="greaterThan">
      <formula>0</formula>
    </cfRule>
  </conditionalFormatting>
  <conditionalFormatting sqref="EO40:EQ40">
    <cfRule type="cellIs" dxfId="14972" priority="14250" operator="greaterThan">
      <formula>0</formula>
    </cfRule>
  </conditionalFormatting>
  <conditionalFormatting sqref="EO38:EQ38">
    <cfRule type="cellIs" dxfId="14971" priority="14249" operator="greaterThan">
      <formula>0</formula>
    </cfRule>
  </conditionalFormatting>
  <conditionalFormatting sqref="EO38:EQ38">
    <cfRule type="cellIs" dxfId="14970" priority="14248" operator="greaterThan">
      <formula>0</formula>
    </cfRule>
  </conditionalFormatting>
  <conditionalFormatting sqref="EO87:EQ87">
    <cfRule type="cellIs" dxfId="14969" priority="14244" operator="greaterThan">
      <formula>0</formula>
    </cfRule>
  </conditionalFormatting>
  <conditionalFormatting sqref="EO87:EQ87">
    <cfRule type="cellIs" dxfId="14968" priority="14245" operator="greaterThan">
      <formula>0</formula>
    </cfRule>
  </conditionalFormatting>
  <conditionalFormatting sqref="EO116:EQ116">
    <cfRule type="cellIs" dxfId="14967" priority="14237" operator="greaterThan">
      <formula>0</formula>
    </cfRule>
  </conditionalFormatting>
  <conditionalFormatting sqref="EO115:EQ115">
    <cfRule type="cellIs" dxfId="14966" priority="14236" operator="greaterThan">
      <formula>0</formula>
    </cfRule>
  </conditionalFormatting>
  <conditionalFormatting sqref="EO113:EQ113">
    <cfRule type="cellIs" dxfId="14965" priority="14243" operator="greaterThan">
      <formula>0</formula>
    </cfRule>
  </conditionalFormatting>
  <conditionalFormatting sqref="EO113:EQ113">
    <cfRule type="cellIs" dxfId="14964" priority="14242" operator="greaterThan">
      <formula>0</formula>
    </cfRule>
  </conditionalFormatting>
  <conditionalFormatting sqref="EO112:EQ112">
    <cfRule type="cellIs" dxfId="14963" priority="14241" operator="greaterThan">
      <formula>0</formula>
    </cfRule>
  </conditionalFormatting>
  <conditionalFormatting sqref="EO112:EQ112">
    <cfRule type="cellIs" dxfId="14962" priority="14240" operator="greaterThan">
      <formula>0</formula>
    </cfRule>
  </conditionalFormatting>
  <conditionalFormatting sqref="EO112:EQ112">
    <cfRule type="cellIs" dxfId="14961" priority="14239" operator="lessThan">
      <formula>0</formula>
    </cfRule>
  </conditionalFormatting>
  <conditionalFormatting sqref="EO116:EQ116">
    <cfRule type="cellIs" dxfId="14960" priority="14238" operator="greaterThan">
      <formula>0</formula>
    </cfRule>
  </conditionalFormatting>
  <conditionalFormatting sqref="EO14:EQ14">
    <cfRule type="cellIs" dxfId="14959" priority="14233" operator="greaterThan">
      <formula>0</formula>
    </cfRule>
  </conditionalFormatting>
  <conditionalFormatting sqref="EO115:EQ115">
    <cfRule type="cellIs" dxfId="14958" priority="14235" operator="greaterThan">
      <formula>0</formula>
    </cfRule>
  </conditionalFormatting>
  <conditionalFormatting sqref="EO115:EQ115">
    <cfRule type="cellIs" dxfId="14957" priority="14234" operator="lessThan">
      <formula>0</formula>
    </cfRule>
  </conditionalFormatting>
  <conditionalFormatting sqref="EO14:EQ14">
    <cfRule type="cellIs" dxfId="14956" priority="14232" operator="greaterThan">
      <formula>0</formula>
    </cfRule>
  </conditionalFormatting>
  <conditionalFormatting sqref="EO16:EQ16">
    <cfRule type="cellIs" dxfId="14955" priority="14231" operator="greaterThan">
      <formula>0</formula>
    </cfRule>
  </conditionalFormatting>
  <conditionalFormatting sqref="EO16:EQ16">
    <cfRule type="cellIs" dxfId="14954" priority="14230" operator="greaterThan">
      <formula>0</formula>
    </cfRule>
  </conditionalFormatting>
  <conditionalFormatting sqref="EO42:EQ42">
    <cfRule type="cellIs" dxfId="14953" priority="14227" operator="greaterThan">
      <formula>0</formula>
    </cfRule>
  </conditionalFormatting>
  <conditionalFormatting sqref="EO42:EQ42">
    <cfRule type="cellIs" dxfId="14952" priority="14226" operator="greaterThan">
      <formula>0</formula>
    </cfRule>
  </conditionalFormatting>
  <conditionalFormatting sqref="EO18:EQ18 EO21:EQ21">
    <cfRule type="cellIs" dxfId="14951" priority="14229" operator="greaterThan">
      <formula>0</formula>
    </cfRule>
  </conditionalFormatting>
  <conditionalFormatting sqref="EO18:EQ18 EO21:EQ21">
    <cfRule type="cellIs" dxfId="14950" priority="14228" operator="greaterThan">
      <formula>0</formula>
    </cfRule>
  </conditionalFormatting>
  <conditionalFormatting sqref="EO46:EQ46">
    <cfRule type="cellIs" dxfId="14949" priority="14225" operator="greaterThan">
      <formula>0</formula>
    </cfRule>
  </conditionalFormatting>
  <conditionalFormatting sqref="EO46:EQ46">
    <cfRule type="cellIs" dxfId="14948" priority="14224" operator="greaterThan">
      <formula>0</formula>
    </cfRule>
  </conditionalFormatting>
  <conditionalFormatting sqref="EO79:EQ79">
    <cfRule type="cellIs" dxfId="14947" priority="14216" operator="greaterThan">
      <formula>0</formula>
    </cfRule>
  </conditionalFormatting>
  <conditionalFormatting sqref="EO10:EQ10">
    <cfRule type="cellIs" dxfId="14946" priority="14223" operator="greaterThan">
      <formula>0</formula>
    </cfRule>
  </conditionalFormatting>
  <conditionalFormatting sqref="EO23:EQ23">
    <cfRule type="cellIs" dxfId="14945" priority="14222" operator="greaterThan">
      <formula>0</formula>
    </cfRule>
  </conditionalFormatting>
  <conditionalFormatting sqref="EO10:EQ10">
    <cfRule type="cellIs" dxfId="14944" priority="14221" operator="greaterThan">
      <formula>0</formula>
    </cfRule>
  </conditionalFormatting>
  <conditionalFormatting sqref="EO23:EQ23">
    <cfRule type="cellIs" dxfId="14943" priority="14220" operator="greaterThan">
      <formula>0</formula>
    </cfRule>
  </conditionalFormatting>
  <conditionalFormatting sqref="EO129:EQ129">
    <cfRule type="cellIs" dxfId="14942" priority="14206" operator="greaterThan">
      <formula>0</formula>
    </cfRule>
  </conditionalFormatting>
  <conditionalFormatting sqref="EO110:EQ110">
    <cfRule type="cellIs" dxfId="14941" priority="14210" operator="greaterThan">
      <formula>0</formula>
    </cfRule>
  </conditionalFormatting>
  <conditionalFormatting sqref="EO79:EQ79">
    <cfRule type="cellIs" dxfId="14940" priority="14217" operator="greaterThan">
      <formula>0</formula>
    </cfRule>
  </conditionalFormatting>
  <conditionalFormatting sqref="EO34:EQ34">
    <cfRule type="cellIs" dxfId="14939" priority="14219" operator="greaterThan">
      <formula>0</formula>
    </cfRule>
  </conditionalFormatting>
  <conditionalFormatting sqref="EO120:EQ120">
    <cfRule type="cellIs" dxfId="14938" priority="14209" operator="greaterThan">
      <formula>0</formula>
    </cfRule>
  </conditionalFormatting>
  <conditionalFormatting sqref="EO137:EQ137">
    <cfRule type="cellIs" dxfId="14937" priority="14205" operator="greaterThan">
      <formula>0</formula>
    </cfRule>
  </conditionalFormatting>
  <conditionalFormatting sqref="EO34:EQ34">
    <cfRule type="cellIs" dxfId="14936" priority="14218" operator="greaterThan">
      <formula>0</formula>
    </cfRule>
  </conditionalFormatting>
  <conditionalFormatting sqref="EO137:EQ137">
    <cfRule type="cellIs" dxfId="14935" priority="14204" operator="greaterThan">
      <formula>0</formula>
    </cfRule>
  </conditionalFormatting>
  <conditionalFormatting sqref="EO110:EQ110">
    <cfRule type="cellIs" dxfId="14934" priority="14211" operator="greaterThan">
      <formula>0</formula>
    </cfRule>
  </conditionalFormatting>
  <conditionalFormatting sqref="EO51:EQ51">
    <cfRule type="cellIs" dxfId="14933" priority="14203" operator="greaterThan">
      <formula>0</formula>
    </cfRule>
  </conditionalFormatting>
  <conditionalFormatting sqref="EO51:EQ51">
    <cfRule type="cellIs" dxfId="14932" priority="14202" operator="greaterThan">
      <formula>0</formula>
    </cfRule>
  </conditionalFormatting>
  <conditionalFormatting sqref="EO93:EQ93">
    <cfRule type="cellIs" dxfId="14931" priority="14215" operator="greaterThan">
      <formula>0</formula>
    </cfRule>
  </conditionalFormatting>
  <conditionalFormatting sqref="EO102:EQ102">
    <cfRule type="cellIs" dxfId="14930" priority="14214" operator="greaterThan">
      <formula>0</formula>
    </cfRule>
  </conditionalFormatting>
  <conditionalFormatting sqref="EO93:EQ93">
    <cfRule type="cellIs" dxfId="14929" priority="14213" operator="greaterThan">
      <formula>0</formula>
    </cfRule>
  </conditionalFormatting>
  <conditionalFormatting sqref="EO102:EQ102">
    <cfRule type="cellIs" dxfId="14928" priority="14212" operator="greaterThan">
      <formula>0</formula>
    </cfRule>
  </conditionalFormatting>
  <conditionalFormatting sqref="EO129:EQ129">
    <cfRule type="cellIs" dxfId="14927" priority="14208" operator="greaterThan">
      <formula>0</formula>
    </cfRule>
  </conditionalFormatting>
  <conditionalFormatting sqref="EO120:EQ120">
    <cfRule type="cellIs" dxfId="14926" priority="14207" operator="greaterThan">
      <formula>0</formula>
    </cfRule>
  </conditionalFormatting>
  <conditionalFormatting sqref="EO48:EQ48">
    <cfRule type="cellIs" dxfId="14925" priority="14190" operator="greaterThan">
      <formula>0</formula>
    </cfRule>
  </conditionalFormatting>
  <conditionalFormatting sqref="EO40:EQ40">
    <cfRule type="cellIs" dxfId="14924" priority="14189" operator="greaterThan">
      <formula>0</formula>
    </cfRule>
  </conditionalFormatting>
  <conditionalFormatting sqref="EO64:EQ64">
    <cfRule type="cellIs" dxfId="14923" priority="14199" operator="greaterThan">
      <formula>0</formula>
    </cfRule>
  </conditionalFormatting>
  <conditionalFormatting sqref="EO64:EQ64">
    <cfRule type="cellIs" dxfId="14922" priority="14198" operator="greaterThan">
      <formula>0</formula>
    </cfRule>
  </conditionalFormatting>
  <conditionalFormatting sqref="EO57:EQ57">
    <cfRule type="cellIs" dxfId="14921" priority="14201" operator="greaterThan">
      <formula>0</formula>
    </cfRule>
  </conditionalFormatting>
  <conditionalFormatting sqref="EO57:EQ57">
    <cfRule type="cellIs" dxfId="14920" priority="14200" operator="greaterThan">
      <formula>0</formula>
    </cfRule>
  </conditionalFormatting>
  <conditionalFormatting sqref="EO70:EQ70">
    <cfRule type="cellIs" dxfId="14919" priority="14185" operator="greaterThan">
      <formula>0</formula>
    </cfRule>
  </conditionalFormatting>
  <conditionalFormatting sqref="EO70:EQ70">
    <cfRule type="cellIs" dxfId="14918" priority="14184" operator="greaterThan">
      <formula>0</formula>
    </cfRule>
  </conditionalFormatting>
  <conditionalFormatting sqref="EO12:EQ12">
    <cfRule type="cellIs" dxfId="14917" priority="14197" operator="greaterThan">
      <formula>0</formula>
    </cfRule>
  </conditionalFormatting>
  <conditionalFormatting sqref="EO12:EQ12">
    <cfRule type="cellIs" dxfId="14916" priority="14196" operator="greaterThan">
      <formula>0</formula>
    </cfRule>
  </conditionalFormatting>
  <conditionalFormatting sqref="EO25:EQ25 EO27:EQ27">
    <cfRule type="cellIs" dxfId="14915" priority="14195" operator="greaterThan">
      <formula>0</formula>
    </cfRule>
  </conditionalFormatting>
  <conditionalFormatting sqref="EO25:EQ25 EO27:EQ27">
    <cfRule type="cellIs" dxfId="14914" priority="14194" operator="greaterThan">
      <formula>0</formula>
    </cfRule>
  </conditionalFormatting>
  <conditionalFormatting sqref="EO44:EQ44">
    <cfRule type="cellIs" dxfId="14913" priority="14193" operator="greaterThan">
      <formula>0</formula>
    </cfRule>
  </conditionalFormatting>
  <conditionalFormatting sqref="EO44:EQ44">
    <cfRule type="cellIs" dxfId="14912" priority="14192" operator="greaterThan">
      <formula>0</formula>
    </cfRule>
  </conditionalFormatting>
  <conditionalFormatting sqref="EO48:EQ48">
    <cfRule type="cellIs" dxfId="14911" priority="14191" operator="greaterThan">
      <formula>0</formula>
    </cfRule>
  </conditionalFormatting>
  <conditionalFormatting sqref="EO40:EQ40">
    <cfRule type="cellIs" dxfId="14910" priority="14188" operator="greaterThan">
      <formula>0</formula>
    </cfRule>
  </conditionalFormatting>
  <conditionalFormatting sqref="EO38:EQ38">
    <cfRule type="cellIs" dxfId="14909" priority="14187" operator="greaterThan">
      <formula>0</formula>
    </cfRule>
  </conditionalFormatting>
  <conditionalFormatting sqref="EO38:EQ38">
    <cfRule type="cellIs" dxfId="14908" priority="14186" operator="greaterThan">
      <formula>0</formula>
    </cfRule>
  </conditionalFormatting>
  <conditionalFormatting sqref="EO87:EQ87">
    <cfRule type="cellIs" dxfId="14907" priority="14182" operator="greaterThan">
      <formula>0</formula>
    </cfRule>
  </conditionalFormatting>
  <conditionalFormatting sqref="EO87:EQ87">
    <cfRule type="cellIs" dxfId="14906" priority="14183" operator="greaterThan">
      <formula>0</formula>
    </cfRule>
  </conditionalFormatting>
  <conditionalFormatting sqref="EO116:EQ116">
    <cfRule type="cellIs" dxfId="14905" priority="14175" operator="greaterThan">
      <formula>0</formula>
    </cfRule>
  </conditionalFormatting>
  <conditionalFormatting sqref="EO115:EQ115">
    <cfRule type="cellIs" dxfId="14904" priority="14174" operator="greaterThan">
      <formula>0</formula>
    </cfRule>
  </conditionalFormatting>
  <conditionalFormatting sqref="EO113:EQ113">
    <cfRule type="cellIs" dxfId="14903" priority="14181" operator="greaterThan">
      <formula>0</formula>
    </cfRule>
  </conditionalFormatting>
  <conditionalFormatting sqref="EO113:EQ113">
    <cfRule type="cellIs" dxfId="14902" priority="14180" operator="greaterThan">
      <formula>0</formula>
    </cfRule>
  </conditionalFormatting>
  <conditionalFormatting sqref="EO112:EQ112">
    <cfRule type="cellIs" dxfId="14901" priority="14179" operator="greaterThan">
      <formula>0</formula>
    </cfRule>
  </conditionalFormatting>
  <conditionalFormatting sqref="EO112:EQ112">
    <cfRule type="cellIs" dxfId="14900" priority="14178" operator="greaterThan">
      <formula>0</formula>
    </cfRule>
  </conditionalFormatting>
  <conditionalFormatting sqref="EO112:EQ112">
    <cfRule type="cellIs" dxfId="14899" priority="14177" operator="lessThan">
      <formula>0</formula>
    </cfRule>
  </conditionalFormatting>
  <conditionalFormatting sqref="EO116:EQ116">
    <cfRule type="cellIs" dxfId="14898" priority="14176" operator="greaterThan">
      <formula>0</formula>
    </cfRule>
  </conditionalFormatting>
  <conditionalFormatting sqref="EO14:EQ14">
    <cfRule type="cellIs" dxfId="14897" priority="14171" operator="greaterThan">
      <formula>0</formula>
    </cfRule>
  </conditionalFormatting>
  <conditionalFormatting sqref="EO115:EQ115">
    <cfRule type="cellIs" dxfId="14896" priority="14173" operator="greaterThan">
      <formula>0</formula>
    </cfRule>
  </conditionalFormatting>
  <conditionalFormatting sqref="EO115:EQ115">
    <cfRule type="cellIs" dxfId="14895" priority="14172" operator="lessThan">
      <formula>0</formula>
    </cfRule>
  </conditionalFormatting>
  <conditionalFormatting sqref="EO14:EQ14">
    <cfRule type="cellIs" dxfId="14894" priority="14170" operator="greaterThan">
      <formula>0</formula>
    </cfRule>
  </conditionalFormatting>
  <conditionalFormatting sqref="EO16:EQ16">
    <cfRule type="cellIs" dxfId="14893" priority="14169" operator="greaterThan">
      <formula>0</formula>
    </cfRule>
  </conditionalFormatting>
  <conditionalFormatting sqref="EO16:EQ16">
    <cfRule type="cellIs" dxfId="14892" priority="14168" operator="greaterThan">
      <formula>0</formula>
    </cfRule>
  </conditionalFormatting>
  <conditionalFormatting sqref="EO42:EQ42">
    <cfRule type="cellIs" dxfId="14891" priority="14165" operator="greaterThan">
      <formula>0</formula>
    </cfRule>
  </conditionalFormatting>
  <conditionalFormatting sqref="EO42:EQ42">
    <cfRule type="cellIs" dxfId="14890" priority="14164" operator="greaterThan">
      <formula>0</formula>
    </cfRule>
  </conditionalFormatting>
  <conditionalFormatting sqref="EO18:EQ18 EO21:EQ21">
    <cfRule type="cellIs" dxfId="14889" priority="14167" operator="greaterThan">
      <formula>0</formula>
    </cfRule>
  </conditionalFormatting>
  <conditionalFormatting sqref="EO18:EQ18 EO21:EQ21">
    <cfRule type="cellIs" dxfId="14888" priority="14166" operator="greaterThan">
      <formula>0</formula>
    </cfRule>
  </conditionalFormatting>
  <conditionalFormatting sqref="EO46:EQ46">
    <cfRule type="cellIs" dxfId="14887" priority="14163" operator="greaterThan">
      <formula>0</formula>
    </cfRule>
  </conditionalFormatting>
  <conditionalFormatting sqref="EO46:EQ46">
    <cfRule type="cellIs" dxfId="14886" priority="14162" operator="greaterThan">
      <formula>0</formula>
    </cfRule>
  </conditionalFormatting>
  <conditionalFormatting sqref="EO36:EQ36">
    <cfRule type="cellIs" dxfId="14885" priority="14161" operator="greaterThan">
      <formula>0</formula>
    </cfRule>
  </conditionalFormatting>
  <conditionalFormatting sqref="EO36:EQ36">
    <cfRule type="cellIs" dxfId="14884" priority="14160" operator="greaterThan">
      <formula>0</formula>
    </cfRule>
  </conditionalFormatting>
  <conditionalFormatting sqref="EO36:EQ36">
    <cfRule type="cellIs" dxfId="14883" priority="14159" operator="greaterThan">
      <formula>0</formula>
    </cfRule>
  </conditionalFormatting>
  <conditionalFormatting sqref="EO36:EQ36">
    <cfRule type="cellIs" dxfId="14882" priority="14158" operator="greaterThan">
      <formula>0</formula>
    </cfRule>
  </conditionalFormatting>
  <conditionalFormatting sqref="EO143:EQ143">
    <cfRule type="cellIs" dxfId="14881" priority="14157" operator="greaterThan">
      <formula>0</formula>
    </cfRule>
  </conditionalFormatting>
  <conditionalFormatting sqref="EO152:EQ152">
    <cfRule type="cellIs" dxfId="14880" priority="14156" operator="greaterThan">
      <formula>0</formula>
    </cfRule>
  </conditionalFormatting>
  <conditionalFormatting sqref="EO160:EQ160">
    <cfRule type="cellIs" dxfId="14879" priority="14155" operator="greaterThan">
      <formula>0</formula>
    </cfRule>
  </conditionalFormatting>
  <conditionalFormatting sqref="EO152:EQ152">
    <cfRule type="cellIs" dxfId="14878" priority="14153" operator="greaterThan">
      <formula>0</formula>
    </cfRule>
  </conditionalFormatting>
  <conditionalFormatting sqref="EO152:EQ152">
    <cfRule type="cellIs" dxfId="14877" priority="14154" operator="greaterThan">
      <formula>0</formula>
    </cfRule>
  </conditionalFormatting>
  <conditionalFormatting sqref="EO143:EQ143">
    <cfRule type="cellIs" dxfId="14876" priority="14152" operator="greaterThan">
      <formula>0</formula>
    </cfRule>
  </conditionalFormatting>
  <conditionalFormatting sqref="EO143:EQ143">
    <cfRule type="cellIs" dxfId="14875" priority="14151" operator="greaterThan">
      <formula>0</formula>
    </cfRule>
  </conditionalFormatting>
  <conditionalFormatting sqref="EO160:EQ160">
    <cfRule type="cellIs" dxfId="14874" priority="14149" operator="greaterThan">
      <formula>0</formula>
    </cfRule>
  </conditionalFormatting>
  <conditionalFormatting sqref="EO160:EQ160">
    <cfRule type="cellIs" dxfId="14873" priority="14150" operator="greaterThan">
      <formula>0</formula>
    </cfRule>
  </conditionalFormatting>
  <conditionalFormatting sqref="EO152:EQ152">
    <cfRule type="cellIs" dxfId="14872" priority="14147" operator="greaterThan">
      <formula>0</formula>
    </cfRule>
  </conditionalFormatting>
  <conditionalFormatting sqref="EO152:EQ152">
    <cfRule type="cellIs" dxfId="14871" priority="14148" operator="greaterThan">
      <formula>0</formula>
    </cfRule>
  </conditionalFormatting>
  <conditionalFormatting sqref="EO143:EQ143">
    <cfRule type="cellIs" dxfId="14870" priority="14146" operator="greaterThan">
      <formula>0</formula>
    </cfRule>
  </conditionalFormatting>
  <conditionalFormatting sqref="EO143:EQ143">
    <cfRule type="cellIs" dxfId="14869" priority="14145" operator="greaterThan">
      <formula>0</formula>
    </cfRule>
  </conditionalFormatting>
  <conditionalFormatting sqref="EO160:EQ160">
    <cfRule type="cellIs" dxfId="14868" priority="14143" operator="greaterThan">
      <formula>0</formula>
    </cfRule>
  </conditionalFormatting>
  <conditionalFormatting sqref="EO160:EQ160">
    <cfRule type="cellIs" dxfId="14867" priority="14144" operator="greaterThan">
      <formula>0</formula>
    </cfRule>
  </conditionalFormatting>
  <conditionalFormatting sqref="EO27:EQ27">
    <cfRule type="cellIs" dxfId="14866" priority="14142" operator="greaterThan">
      <formula>0</formula>
    </cfRule>
  </conditionalFormatting>
  <conditionalFormatting sqref="EO27:EQ27">
    <cfRule type="cellIs" dxfId="14865" priority="14141" operator="greaterThan">
      <formula>0</formula>
    </cfRule>
  </conditionalFormatting>
  <conditionalFormatting sqref="EQ197:EQ202">
    <cfRule type="cellIs" dxfId="14864" priority="14140" operator="greaterThan">
      <formula>0.5</formula>
    </cfRule>
  </conditionalFormatting>
  <conditionalFormatting sqref="EQ203">
    <cfRule type="cellIs" dxfId="14863" priority="14139" operator="greaterThan">
      <formula>0.5</formula>
    </cfRule>
  </conditionalFormatting>
  <conditionalFormatting sqref="EQ167">
    <cfRule type="cellIs" dxfId="14862" priority="14138" operator="greaterThan">
      <formula>0</formula>
    </cfRule>
  </conditionalFormatting>
  <conditionalFormatting sqref="EQ167">
    <cfRule type="cellIs" dxfId="14861" priority="14137" operator="greaterThan">
      <formula>0</formula>
    </cfRule>
  </conditionalFormatting>
  <conditionalFormatting sqref="EQ169">
    <cfRule type="cellIs" dxfId="14860" priority="14136" operator="greaterThan">
      <formula>0</formula>
    </cfRule>
  </conditionalFormatting>
  <conditionalFormatting sqref="EQ169">
    <cfRule type="cellIs" dxfId="14859" priority="14135" operator="greaterThan">
      <formula>0</formula>
    </cfRule>
  </conditionalFormatting>
  <conditionalFormatting sqref="EQ171">
    <cfRule type="cellIs" dxfId="14858" priority="14134" operator="greaterThan">
      <formula>0</formula>
    </cfRule>
  </conditionalFormatting>
  <conditionalFormatting sqref="EQ171">
    <cfRule type="cellIs" dxfId="14857" priority="14133" operator="greaterThan">
      <formula>0</formula>
    </cfRule>
  </conditionalFormatting>
  <conditionalFormatting sqref="EQ14">
    <cfRule type="cellIs" dxfId="14856" priority="14105" operator="greaterThan">
      <formula>0</formula>
    </cfRule>
  </conditionalFormatting>
  <conditionalFormatting sqref="EQ10">
    <cfRule type="cellIs" dxfId="14855" priority="14132" operator="greaterThan">
      <formula>0</formula>
    </cfRule>
  </conditionalFormatting>
  <conditionalFormatting sqref="EQ23">
    <cfRule type="cellIs" dxfId="14854" priority="14131" operator="greaterThan">
      <formula>0</formula>
    </cfRule>
  </conditionalFormatting>
  <conditionalFormatting sqref="EQ70">
    <cfRule type="cellIs" dxfId="14853" priority="14129" operator="greaterThan">
      <formula>0</formula>
    </cfRule>
  </conditionalFormatting>
  <conditionalFormatting sqref="EQ79">
    <cfRule type="cellIs" dxfId="14852" priority="14128" operator="greaterThan">
      <formula>0</formula>
    </cfRule>
  </conditionalFormatting>
  <conditionalFormatting sqref="EQ129">
    <cfRule type="cellIs" dxfId="14851" priority="14122" operator="greaterThan">
      <formula>0</formula>
    </cfRule>
  </conditionalFormatting>
  <conditionalFormatting sqref="EQ110">
    <cfRule type="cellIs" dxfId="14850" priority="14124" operator="greaterThan">
      <formula>0</formula>
    </cfRule>
  </conditionalFormatting>
  <conditionalFormatting sqref="EQ34">
    <cfRule type="cellIs" dxfId="14849" priority="14130" operator="greaterThan">
      <formula>0</formula>
    </cfRule>
  </conditionalFormatting>
  <conditionalFormatting sqref="EQ137">
    <cfRule type="cellIs" dxfId="14848" priority="14121" operator="greaterThan">
      <formula>0</formula>
    </cfRule>
  </conditionalFormatting>
  <conditionalFormatting sqref="EQ87">
    <cfRule type="cellIs" dxfId="14847" priority="14127" operator="greaterThan">
      <formula>0</formula>
    </cfRule>
  </conditionalFormatting>
  <conditionalFormatting sqref="EQ93">
    <cfRule type="cellIs" dxfId="14846" priority="14126" operator="greaterThan">
      <formula>0</formula>
    </cfRule>
  </conditionalFormatting>
  <conditionalFormatting sqref="EQ102">
    <cfRule type="cellIs" dxfId="14845" priority="14125" operator="greaterThan">
      <formula>0</formula>
    </cfRule>
  </conditionalFormatting>
  <conditionalFormatting sqref="EQ120">
    <cfRule type="cellIs" dxfId="14844" priority="14123" operator="greaterThan">
      <formula>0</formula>
    </cfRule>
  </conditionalFormatting>
  <conditionalFormatting sqref="EQ51">
    <cfRule type="cellIs" dxfId="14843" priority="14120" operator="greaterThan">
      <formula>0</formula>
    </cfRule>
  </conditionalFormatting>
  <conditionalFormatting sqref="EQ64">
    <cfRule type="cellIs" dxfId="14842" priority="14118" operator="greaterThan">
      <formula>0</formula>
    </cfRule>
  </conditionalFormatting>
  <conditionalFormatting sqref="EQ57">
    <cfRule type="cellIs" dxfId="14841" priority="14119" operator="greaterThan">
      <formula>0</formula>
    </cfRule>
  </conditionalFormatting>
  <conditionalFormatting sqref="EQ25 EQ27">
    <cfRule type="cellIs" dxfId="14840" priority="14116" operator="greaterThan">
      <formula>0</formula>
    </cfRule>
  </conditionalFormatting>
  <conditionalFormatting sqref="EQ12">
    <cfRule type="cellIs" dxfId="14839" priority="14117" operator="greaterThan">
      <formula>0</formula>
    </cfRule>
  </conditionalFormatting>
  <conditionalFormatting sqref="EQ44">
    <cfRule type="cellIs" dxfId="14838" priority="14115" operator="greaterThan">
      <formula>0</formula>
    </cfRule>
  </conditionalFormatting>
  <conditionalFormatting sqref="EQ48">
    <cfRule type="cellIs" dxfId="14837" priority="14114" operator="greaterThan">
      <formula>0</formula>
    </cfRule>
  </conditionalFormatting>
  <conditionalFormatting sqref="EQ40">
    <cfRule type="cellIs" dxfId="14836" priority="14113" operator="greaterThan">
      <formula>0</formula>
    </cfRule>
  </conditionalFormatting>
  <conditionalFormatting sqref="EQ38">
    <cfRule type="cellIs" dxfId="14835" priority="14112" operator="greaterThan">
      <formula>0</formula>
    </cfRule>
  </conditionalFormatting>
  <conditionalFormatting sqref="EQ16">
    <cfRule type="cellIs" dxfId="14834" priority="14104" operator="greaterThan">
      <formula>0</formula>
    </cfRule>
  </conditionalFormatting>
  <conditionalFormatting sqref="EQ113">
    <cfRule type="cellIs" dxfId="14833" priority="14111" operator="greaterThan">
      <formula>0</formula>
    </cfRule>
  </conditionalFormatting>
  <conditionalFormatting sqref="EQ112">
    <cfRule type="cellIs" dxfId="14832" priority="14110" operator="greaterThan">
      <formula>0</formula>
    </cfRule>
  </conditionalFormatting>
  <conditionalFormatting sqref="EQ112">
    <cfRule type="cellIs" dxfId="14831" priority="14109" operator="lessThan">
      <formula>0</formula>
    </cfRule>
  </conditionalFormatting>
  <conditionalFormatting sqref="EQ116">
    <cfRule type="cellIs" dxfId="14830" priority="14108" operator="greaterThan">
      <formula>0</formula>
    </cfRule>
  </conditionalFormatting>
  <conditionalFormatting sqref="EQ115">
    <cfRule type="cellIs" dxfId="14829" priority="14107" operator="greaterThan">
      <formula>0</formula>
    </cfRule>
  </conditionalFormatting>
  <conditionalFormatting sqref="EQ115">
    <cfRule type="cellIs" dxfId="14828" priority="14106" operator="lessThan">
      <formula>0</formula>
    </cfRule>
  </conditionalFormatting>
  <conditionalFormatting sqref="EQ46">
    <cfRule type="cellIs" dxfId="14827" priority="14101" operator="greaterThan">
      <formula>0</formula>
    </cfRule>
  </conditionalFormatting>
  <conditionalFormatting sqref="EQ42">
    <cfRule type="cellIs" dxfId="14826" priority="14102" operator="greaterThan">
      <formula>0</formula>
    </cfRule>
  </conditionalFormatting>
  <conditionalFormatting sqref="EQ18 EQ21">
    <cfRule type="cellIs" dxfId="14825" priority="14103" operator="greaterThan">
      <formula>0</formula>
    </cfRule>
  </conditionalFormatting>
  <conditionalFormatting sqref="EQ36">
    <cfRule type="cellIs" dxfId="14824" priority="14100" operator="greaterThan">
      <formula>0</formula>
    </cfRule>
  </conditionalFormatting>
  <conditionalFormatting sqref="EQ79">
    <cfRule type="cellIs" dxfId="14823" priority="14092" operator="greaterThan">
      <formula>0</formula>
    </cfRule>
  </conditionalFormatting>
  <conditionalFormatting sqref="EQ10">
    <cfRule type="cellIs" dxfId="14822" priority="14099" operator="greaterThan">
      <formula>0</formula>
    </cfRule>
  </conditionalFormatting>
  <conditionalFormatting sqref="EQ23">
    <cfRule type="cellIs" dxfId="14821" priority="14098" operator="greaterThan">
      <formula>0</formula>
    </cfRule>
  </conditionalFormatting>
  <conditionalFormatting sqref="EQ10">
    <cfRule type="cellIs" dxfId="14820" priority="14097" operator="greaterThan">
      <formula>0</formula>
    </cfRule>
  </conditionalFormatting>
  <conditionalFormatting sqref="EQ23">
    <cfRule type="cellIs" dxfId="14819" priority="14096" operator="greaterThan">
      <formula>0</formula>
    </cfRule>
  </conditionalFormatting>
  <conditionalFormatting sqref="EQ129">
    <cfRule type="cellIs" dxfId="14818" priority="14082" operator="greaterThan">
      <formula>0</formula>
    </cfRule>
  </conditionalFormatting>
  <conditionalFormatting sqref="EQ110">
    <cfRule type="cellIs" dxfId="14817" priority="14086" operator="greaterThan">
      <formula>0</formula>
    </cfRule>
  </conditionalFormatting>
  <conditionalFormatting sqref="EQ79">
    <cfRule type="cellIs" dxfId="14816" priority="14093" operator="greaterThan">
      <formula>0</formula>
    </cfRule>
  </conditionalFormatting>
  <conditionalFormatting sqref="EQ34">
    <cfRule type="cellIs" dxfId="14815" priority="14095" operator="greaterThan">
      <formula>0</formula>
    </cfRule>
  </conditionalFormatting>
  <conditionalFormatting sqref="EQ120">
    <cfRule type="cellIs" dxfId="14814" priority="14085" operator="greaterThan">
      <formula>0</formula>
    </cfRule>
  </conditionalFormatting>
  <conditionalFormatting sqref="EQ137">
    <cfRule type="cellIs" dxfId="14813" priority="14081" operator="greaterThan">
      <formula>0</formula>
    </cfRule>
  </conditionalFormatting>
  <conditionalFormatting sqref="EQ34">
    <cfRule type="cellIs" dxfId="14812" priority="14094" operator="greaterThan">
      <formula>0</formula>
    </cfRule>
  </conditionalFormatting>
  <conditionalFormatting sqref="EQ137">
    <cfRule type="cellIs" dxfId="14811" priority="14080" operator="greaterThan">
      <formula>0</formula>
    </cfRule>
  </conditionalFormatting>
  <conditionalFormatting sqref="EQ110">
    <cfRule type="cellIs" dxfId="14810" priority="14087" operator="greaterThan">
      <formula>0</formula>
    </cfRule>
  </conditionalFormatting>
  <conditionalFormatting sqref="EQ51">
    <cfRule type="cellIs" dxfId="14809" priority="14079" operator="greaterThan">
      <formula>0</formula>
    </cfRule>
  </conditionalFormatting>
  <conditionalFormatting sqref="EQ51">
    <cfRule type="cellIs" dxfId="14808" priority="14078" operator="greaterThan">
      <formula>0</formula>
    </cfRule>
  </conditionalFormatting>
  <conditionalFormatting sqref="EQ93">
    <cfRule type="cellIs" dxfId="14807" priority="14091" operator="greaterThan">
      <formula>0</formula>
    </cfRule>
  </conditionalFormatting>
  <conditionalFormatting sqref="EQ102">
    <cfRule type="cellIs" dxfId="14806" priority="14090" operator="greaterThan">
      <formula>0</formula>
    </cfRule>
  </conditionalFormatting>
  <conditionalFormatting sqref="EQ93">
    <cfRule type="cellIs" dxfId="14805" priority="14089" operator="greaterThan">
      <formula>0</formula>
    </cfRule>
  </conditionalFormatting>
  <conditionalFormatting sqref="EQ102">
    <cfRule type="cellIs" dxfId="14804" priority="14088" operator="greaterThan">
      <formula>0</formula>
    </cfRule>
  </conditionalFormatting>
  <conditionalFormatting sqref="EQ129">
    <cfRule type="cellIs" dxfId="14803" priority="14084" operator="greaterThan">
      <formula>0</formula>
    </cfRule>
  </conditionalFormatting>
  <conditionalFormatting sqref="EQ120">
    <cfRule type="cellIs" dxfId="14802" priority="14083" operator="greaterThan">
      <formula>0</formula>
    </cfRule>
  </conditionalFormatting>
  <conditionalFormatting sqref="EQ48">
    <cfRule type="cellIs" dxfId="14801" priority="14066" operator="greaterThan">
      <formula>0</formula>
    </cfRule>
  </conditionalFormatting>
  <conditionalFormatting sqref="EQ40">
    <cfRule type="cellIs" dxfId="14800" priority="14065" operator="greaterThan">
      <formula>0</formula>
    </cfRule>
  </conditionalFormatting>
  <conditionalFormatting sqref="EQ64">
    <cfRule type="cellIs" dxfId="14799" priority="14075" operator="greaterThan">
      <formula>0</formula>
    </cfRule>
  </conditionalFormatting>
  <conditionalFormatting sqref="EQ64">
    <cfRule type="cellIs" dxfId="14798" priority="14074" operator="greaterThan">
      <formula>0</formula>
    </cfRule>
  </conditionalFormatting>
  <conditionalFormatting sqref="EQ57">
    <cfRule type="cellIs" dxfId="14797" priority="14077" operator="greaterThan">
      <formula>0</formula>
    </cfRule>
  </conditionalFormatting>
  <conditionalFormatting sqref="EQ57">
    <cfRule type="cellIs" dxfId="14796" priority="14076" operator="greaterThan">
      <formula>0</formula>
    </cfRule>
  </conditionalFormatting>
  <conditionalFormatting sqref="EQ70">
    <cfRule type="cellIs" dxfId="14795" priority="14061" operator="greaterThan">
      <formula>0</formula>
    </cfRule>
  </conditionalFormatting>
  <conditionalFormatting sqref="EQ70">
    <cfRule type="cellIs" dxfId="14794" priority="14060" operator="greaterThan">
      <formula>0</formula>
    </cfRule>
  </conditionalFormatting>
  <conditionalFormatting sqref="EQ12">
    <cfRule type="cellIs" dxfId="14793" priority="14073" operator="greaterThan">
      <formula>0</formula>
    </cfRule>
  </conditionalFormatting>
  <conditionalFormatting sqref="EQ12">
    <cfRule type="cellIs" dxfId="14792" priority="14072" operator="greaterThan">
      <formula>0</formula>
    </cfRule>
  </conditionalFormatting>
  <conditionalFormatting sqref="EQ25 EQ27">
    <cfRule type="cellIs" dxfId="14791" priority="14071" operator="greaterThan">
      <formula>0</formula>
    </cfRule>
  </conditionalFormatting>
  <conditionalFormatting sqref="EQ25 EQ27">
    <cfRule type="cellIs" dxfId="14790" priority="14070" operator="greaterThan">
      <formula>0</formula>
    </cfRule>
  </conditionalFormatting>
  <conditionalFormatting sqref="EQ44">
    <cfRule type="cellIs" dxfId="14789" priority="14069" operator="greaterThan">
      <formula>0</formula>
    </cfRule>
  </conditionalFormatting>
  <conditionalFormatting sqref="EQ44">
    <cfRule type="cellIs" dxfId="14788" priority="14068" operator="greaterThan">
      <formula>0</formula>
    </cfRule>
  </conditionalFormatting>
  <conditionalFormatting sqref="EQ48">
    <cfRule type="cellIs" dxfId="14787" priority="14067" operator="greaterThan">
      <formula>0</formula>
    </cfRule>
  </conditionalFormatting>
  <conditionalFormatting sqref="EQ40">
    <cfRule type="cellIs" dxfId="14786" priority="14064" operator="greaterThan">
      <formula>0</formula>
    </cfRule>
  </conditionalFormatting>
  <conditionalFormatting sqref="EQ38">
    <cfRule type="cellIs" dxfId="14785" priority="14063" operator="greaterThan">
      <formula>0</formula>
    </cfRule>
  </conditionalFormatting>
  <conditionalFormatting sqref="EQ38">
    <cfRule type="cellIs" dxfId="14784" priority="14062" operator="greaterThan">
      <formula>0</formula>
    </cfRule>
  </conditionalFormatting>
  <conditionalFormatting sqref="EQ87">
    <cfRule type="cellIs" dxfId="14783" priority="14058" operator="greaterThan">
      <formula>0</formula>
    </cfRule>
  </conditionalFormatting>
  <conditionalFormatting sqref="EQ87">
    <cfRule type="cellIs" dxfId="14782" priority="14059" operator="greaterThan">
      <formula>0</formula>
    </cfRule>
  </conditionalFormatting>
  <conditionalFormatting sqref="EQ116">
    <cfRule type="cellIs" dxfId="14781" priority="14051" operator="greaterThan">
      <formula>0</formula>
    </cfRule>
  </conditionalFormatting>
  <conditionalFormatting sqref="EQ115">
    <cfRule type="cellIs" dxfId="14780" priority="14050" operator="greaterThan">
      <formula>0</formula>
    </cfRule>
  </conditionalFormatting>
  <conditionalFormatting sqref="EQ113">
    <cfRule type="cellIs" dxfId="14779" priority="14057" operator="greaterThan">
      <formula>0</formula>
    </cfRule>
  </conditionalFormatting>
  <conditionalFormatting sqref="EQ113">
    <cfRule type="cellIs" dxfId="14778" priority="14056" operator="greaterThan">
      <formula>0</formula>
    </cfRule>
  </conditionalFormatting>
  <conditionalFormatting sqref="EQ112">
    <cfRule type="cellIs" dxfId="14777" priority="14055" operator="greaterThan">
      <formula>0</formula>
    </cfRule>
  </conditionalFormatting>
  <conditionalFormatting sqref="EQ112">
    <cfRule type="cellIs" dxfId="14776" priority="14054" operator="greaterThan">
      <formula>0</formula>
    </cfRule>
  </conditionalFormatting>
  <conditionalFormatting sqref="EQ112">
    <cfRule type="cellIs" dxfId="14775" priority="14053" operator="lessThan">
      <formula>0</formula>
    </cfRule>
  </conditionalFormatting>
  <conditionalFormatting sqref="EQ116">
    <cfRule type="cellIs" dxfId="14774" priority="14052" operator="greaterThan">
      <formula>0</formula>
    </cfRule>
  </conditionalFormatting>
  <conditionalFormatting sqref="EQ14">
    <cfRule type="cellIs" dxfId="14773" priority="14047" operator="greaterThan">
      <formula>0</formula>
    </cfRule>
  </conditionalFormatting>
  <conditionalFormatting sqref="EQ115">
    <cfRule type="cellIs" dxfId="14772" priority="14049" operator="greaterThan">
      <formula>0</formula>
    </cfRule>
  </conditionalFormatting>
  <conditionalFormatting sqref="EQ115">
    <cfRule type="cellIs" dxfId="14771" priority="14048" operator="lessThan">
      <formula>0</formula>
    </cfRule>
  </conditionalFormatting>
  <conditionalFormatting sqref="EQ14">
    <cfRule type="cellIs" dxfId="14770" priority="14046" operator="greaterThan">
      <formula>0</formula>
    </cfRule>
  </conditionalFormatting>
  <conditionalFormatting sqref="EQ16">
    <cfRule type="cellIs" dxfId="14769" priority="14045" operator="greaterThan">
      <formula>0</formula>
    </cfRule>
  </conditionalFormatting>
  <conditionalFormatting sqref="EQ16">
    <cfRule type="cellIs" dxfId="14768" priority="14044" operator="greaterThan">
      <formula>0</formula>
    </cfRule>
  </conditionalFormatting>
  <conditionalFormatting sqref="EQ42">
    <cfRule type="cellIs" dxfId="14767" priority="14041" operator="greaterThan">
      <formula>0</formula>
    </cfRule>
  </conditionalFormatting>
  <conditionalFormatting sqref="EQ42">
    <cfRule type="cellIs" dxfId="14766" priority="14040" operator="greaterThan">
      <formula>0</formula>
    </cfRule>
  </conditionalFormatting>
  <conditionalFormatting sqref="EQ18 EQ21">
    <cfRule type="cellIs" dxfId="14765" priority="14043" operator="greaterThan">
      <formula>0</formula>
    </cfRule>
  </conditionalFormatting>
  <conditionalFormatting sqref="EQ18 EQ21">
    <cfRule type="cellIs" dxfId="14764" priority="14042" operator="greaterThan">
      <formula>0</formula>
    </cfRule>
  </conditionalFormatting>
  <conditionalFormatting sqref="EQ46">
    <cfRule type="cellIs" dxfId="14763" priority="14039" operator="greaterThan">
      <formula>0</formula>
    </cfRule>
  </conditionalFormatting>
  <conditionalFormatting sqref="EQ46">
    <cfRule type="cellIs" dxfId="14762" priority="14038" operator="greaterThan">
      <formula>0</formula>
    </cfRule>
  </conditionalFormatting>
  <conditionalFormatting sqref="EQ79">
    <cfRule type="cellIs" dxfId="14761" priority="14030" operator="greaterThan">
      <formula>0</formula>
    </cfRule>
  </conditionalFormatting>
  <conditionalFormatting sqref="EQ10">
    <cfRule type="cellIs" dxfId="14760" priority="14037" operator="greaterThan">
      <formula>0</formula>
    </cfRule>
  </conditionalFormatting>
  <conditionalFormatting sqref="EQ23">
    <cfRule type="cellIs" dxfId="14759" priority="14036" operator="greaterThan">
      <formula>0</formula>
    </cfRule>
  </conditionalFormatting>
  <conditionalFormatting sqref="EQ10">
    <cfRule type="cellIs" dxfId="14758" priority="14035" operator="greaterThan">
      <formula>0</formula>
    </cfRule>
  </conditionalFormatting>
  <conditionalFormatting sqref="EQ23">
    <cfRule type="cellIs" dxfId="14757" priority="14034" operator="greaterThan">
      <formula>0</formula>
    </cfRule>
  </conditionalFormatting>
  <conditionalFormatting sqref="EQ129">
    <cfRule type="cellIs" dxfId="14756" priority="14020" operator="greaterThan">
      <formula>0</formula>
    </cfRule>
  </conditionalFormatting>
  <conditionalFormatting sqref="EQ110">
    <cfRule type="cellIs" dxfId="14755" priority="14024" operator="greaterThan">
      <formula>0</formula>
    </cfRule>
  </conditionalFormatting>
  <conditionalFormatting sqref="EQ79">
    <cfRule type="cellIs" dxfId="14754" priority="14031" operator="greaterThan">
      <formula>0</formula>
    </cfRule>
  </conditionalFormatting>
  <conditionalFormatting sqref="EQ34">
    <cfRule type="cellIs" dxfId="14753" priority="14033" operator="greaterThan">
      <formula>0</formula>
    </cfRule>
  </conditionalFormatting>
  <conditionalFormatting sqref="EQ120">
    <cfRule type="cellIs" dxfId="14752" priority="14023" operator="greaterThan">
      <formula>0</formula>
    </cfRule>
  </conditionalFormatting>
  <conditionalFormatting sqref="EQ137">
    <cfRule type="cellIs" dxfId="14751" priority="14019" operator="greaterThan">
      <formula>0</formula>
    </cfRule>
  </conditionalFormatting>
  <conditionalFormatting sqref="EQ34">
    <cfRule type="cellIs" dxfId="14750" priority="14032" operator="greaterThan">
      <formula>0</formula>
    </cfRule>
  </conditionalFormatting>
  <conditionalFormatting sqref="EQ137">
    <cfRule type="cellIs" dxfId="14749" priority="14018" operator="greaterThan">
      <formula>0</formula>
    </cfRule>
  </conditionalFormatting>
  <conditionalFormatting sqref="EQ110">
    <cfRule type="cellIs" dxfId="14748" priority="14025" operator="greaterThan">
      <formula>0</formula>
    </cfRule>
  </conditionalFormatting>
  <conditionalFormatting sqref="EQ51">
    <cfRule type="cellIs" dxfId="14747" priority="14017" operator="greaterThan">
      <formula>0</formula>
    </cfRule>
  </conditionalFormatting>
  <conditionalFormatting sqref="EQ51">
    <cfRule type="cellIs" dxfId="14746" priority="14016" operator="greaterThan">
      <formula>0</formula>
    </cfRule>
  </conditionalFormatting>
  <conditionalFormatting sqref="EQ93">
    <cfRule type="cellIs" dxfId="14745" priority="14029" operator="greaterThan">
      <formula>0</formula>
    </cfRule>
  </conditionalFormatting>
  <conditionalFormatting sqref="EQ102">
    <cfRule type="cellIs" dxfId="14744" priority="14028" operator="greaterThan">
      <formula>0</formula>
    </cfRule>
  </conditionalFormatting>
  <conditionalFormatting sqref="EQ93">
    <cfRule type="cellIs" dxfId="14743" priority="14027" operator="greaterThan">
      <formula>0</formula>
    </cfRule>
  </conditionalFormatting>
  <conditionalFormatting sqref="EQ102">
    <cfRule type="cellIs" dxfId="14742" priority="14026" operator="greaterThan">
      <formula>0</formula>
    </cfRule>
  </conditionalFormatting>
  <conditionalFormatting sqref="EQ129">
    <cfRule type="cellIs" dxfId="14741" priority="14022" operator="greaterThan">
      <formula>0</formula>
    </cfRule>
  </conditionalFormatting>
  <conditionalFormatting sqref="EQ120">
    <cfRule type="cellIs" dxfId="14740" priority="14021" operator="greaterThan">
      <formula>0</formula>
    </cfRule>
  </conditionalFormatting>
  <conditionalFormatting sqref="EQ48">
    <cfRule type="cellIs" dxfId="14739" priority="14004" operator="greaterThan">
      <formula>0</formula>
    </cfRule>
  </conditionalFormatting>
  <conditionalFormatting sqref="EQ40">
    <cfRule type="cellIs" dxfId="14738" priority="14003" operator="greaterThan">
      <formula>0</formula>
    </cfRule>
  </conditionalFormatting>
  <conditionalFormatting sqref="EQ64">
    <cfRule type="cellIs" dxfId="14737" priority="14013" operator="greaterThan">
      <formula>0</formula>
    </cfRule>
  </conditionalFormatting>
  <conditionalFormatting sqref="EQ64">
    <cfRule type="cellIs" dxfId="14736" priority="14012" operator="greaterThan">
      <formula>0</formula>
    </cfRule>
  </conditionalFormatting>
  <conditionalFormatting sqref="EQ57">
    <cfRule type="cellIs" dxfId="14735" priority="14015" operator="greaterThan">
      <formula>0</formula>
    </cfRule>
  </conditionalFormatting>
  <conditionalFormatting sqref="EQ57">
    <cfRule type="cellIs" dxfId="14734" priority="14014" operator="greaterThan">
      <formula>0</formula>
    </cfRule>
  </conditionalFormatting>
  <conditionalFormatting sqref="EQ70">
    <cfRule type="cellIs" dxfId="14733" priority="13999" operator="greaterThan">
      <formula>0</formula>
    </cfRule>
  </conditionalFormatting>
  <conditionalFormatting sqref="EQ70">
    <cfRule type="cellIs" dxfId="14732" priority="13998" operator="greaterThan">
      <formula>0</formula>
    </cfRule>
  </conditionalFormatting>
  <conditionalFormatting sqref="EQ12">
    <cfRule type="cellIs" dxfId="14731" priority="14011" operator="greaterThan">
      <formula>0</formula>
    </cfRule>
  </conditionalFormatting>
  <conditionalFormatting sqref="EQ12">
    <cfRule type="cellIs" dxfId="14730" priority="14010" operator="greaterThan">
      <formula>0</formula>
    </cfRule>
  </conditionalFormatting>
  <conditionalFormatting sqref="EQ25 EQ27">
    <cfRule type="cellIs" dxfId="14729" priority="14009" operator="greaterThan">
      <formula>0</formula>
    </cfRule>
  </conditionalFormatting>
  <conditionalFormatting sqref="EQ25 EQ27">
    <cfRule type="cellIs" dxfId="14728" priority="14008" operator="greaterThan">
      <formula>0</formula>
    </cfRule>
  </conditionalFormatting>
  <conditionalFormatting sqref="EQ44">
    <cfRule type="cellIs" dxfId="14727" priority="14007" operator="greaterThan">
      <formula>0</formula>
    </cfRule>
  </conditionalFormatting>
  <conditionalFormatting sqref="EQ44">
    <cfRule type="cellIs" dxfId="14726" priority="14006" operator="greaterThan">
      <formula>0</formula>
    </cfRule>
  </conditionalFormatting>
  <conditionalFormatting sqref="EQ48">
    <cfRule type="cellIs" dxfId="14725" priority="14005" operator="greaterThan">
      <formula>0</formula>
    </cfRule>
  </conditionalFormatting>
  <conditionalFormatting sqref="EQ40">
    <cfRule type="cellIs" dxfId="14724" priority="14002" operator="greaterThan">
      <formula>0</formula>
    </cfRule>
  </conditionalFormatting>
  <conditionalFormatting sqref="EQ38">
    <cfRule type="cellIs" dxfId="14723" priority="14001" operator="greaterThan">
      <formula>0</formula>
    </cfRule>
  </conditionalFormatting>
  <conditionalFormatting sqref="EQ38">
    <cfRule type="cellIs" dxfId="14722" priority="14000" operator="greaterThan">
      <formula>0</formula>
    </cfRule>
  </conditionalFormatting>
  <conditionalFormatting sqref="EQ87">
    <cfRule type="cellIs" dxfId="14721" priority="13996" operator="greaterThan">
      <formula>0</formula>
    </cfRule>
  </conditionalFormatting>
  <conditionalFormatting sqref="EQ87">
    <cfRule type="cellIs" dxfId="14720" priority="13997" operator="greaterThan">
      <formula>0</formula>
    </cfRule>
  </conditionalFormatting>
  <conditionalFormatting sqref="EQ116">
    <cfRule type="cellIs" dxfId="14719" priority="13989" operator="greaterThan">
      <formula>0</formula>
    </cfRule>
  </conditionalFormatting>
  <conditionalFormatting sqref="EQ115">
    <cfRule type="cellIs" dxfId="14718" priority="13988" operator="greaterThan">
      <formula>0</formula>
    </cfRule>
  </conditionalFormatting>
  <conditionalFormatting sqref="EQ113">
    <cfRule type="cellIs" dxfId="14717" priority="13995" operator="greaterThan">
      <formula>0</formula>
    </cfRule>
  </conditionalFormatting>
  <conditionalFormatting sqref="EQ113">
    <cfRule type="cellIs" dxfId="14716" priority="13994" operator="greaterThan">
      <formula>0</formula>
    </cfRule>
  </conditionalFormatting>
  <conditionalFormatting sqref="EQ112">
    <cfRule type="cellIs" dxfId="14715" priority="13993" operator="greaterThan">
      <formula>0</formula>
    </cfRule>
  </conditionalFormatting>
  <conditionalFormatting sqref="EQ112">
    <cfRule type="cellIs" dxfId="14714" priority="13992" operator="greaterThan">
      <formula>0</formula>
    </cfRule>
  </conditionalFormatting>
  <conditionalFormatting sqref="EQ112">
    <cfRule type="cellIs" dxfId="14713" priority="13991" operator="lessThan">
      <formula>0</formula>
    </cfRule>
  </conditionalFormatting>
  <conditionalFormatting sqref="EQ116">
    <cfRule type="cellIs" dxfId="14712" priority="13990" operator="greaterThan">
      <formula>0</formula>
    </cfRule>
  </conditionalFormatting>
  <conditionalFormatting sqref="EQ14">
    <cfRule type="cellIs" dxfId="14711" priority="13985" operator="greaterThan">
      <formula>0</formula>
    </cfRule>
  </conditionalFormatting>
  <conditionalFormatting sqref="EQ115">
    <cfRule type="cellIs" dxfId="14710" priority="13987" operator="greaterThan">
      <formula>0</formula>
    </cfRule>
  </conditionalFormatting>
  <conditionalFormatting sqref="EQ115">
    <cfRule type="cellIs" dxfId="14709" priority="13986" operator="lessThan">
      <formula>0</formula>
    </cfRule>
  </conditionalFormatting>
  <conditionalFormatting sqref="EQ14">
    <cfRule type="cellIs" dxfId="14708" priority="13984" operator="greaterThan">
      <formula>0</formula>
    </cfRule>
  </conditionalFormatting>
  <conditionalFormatting sqref="EQ16">
    <cfRule type="cellIs" dxfId="14707" priority="13983" operator="greaterThan">
      <formula>0</formula>
    </cfRule>
  </conditionalFormatting>
  <conditionalFormatting sqref="EQ16">
    <cfRule type="cellIs" dxfId="14706" priority="13982" operator="greaterThan">
      <formula>0</formula>
    </cfRule>
  </conditionalFormatting>
  <conditionalFormatting sqref="EQ42">
    <cfRule type="cellIs" dxfId="14705" priority="13979" operator="greaterThan">
      <formula>0</formula>
    </cfRule>
  </conditionalFormatting>
  <conditionalFormatting sqref="EQ42">
    <cfRule type="cellIs" dxfId="14704" priority="13978" operator="greaterThan">
      <formula>0</formula>
    </cfRule>
  </conditionalFormatting>
  <conditionalFormatting sqref="EQ18 EQ21">
    <cfRule type="cellIs" dxfId="14703" priority="13981" operator="greaterThan">
      <formula>0</formula>
    </cfRule>
  </conditionalFormatting>
  <conditionalFormatting sqref="EQ18 EQ21">
    <cfRule type="cellIs" dxfId="14702" priority="13980" operator="greaterThan">
      <formula>0</formula>
    </cfRule>
  </conditionalFormatting>
  <conditionalFormatting sqref="EQ46">
    <cfRule type="cellIs" dxfId="14701" priority="13977" operator="greaterThan">
      <formula>0</formula>
    </cfRule>
  </conditionalFormatting>
  <conditionalFormatting sqref="EQ46">
    <cfRule type="cellIs" dxfId="14700" priority="13976" operator="greaterThan">
      <formula>0</formula>
    </cfRule>
  </conditionalFormatting>
  <conditionalFormatting sqref="EQ36">
    <cfRule type="cellIs" dxfId="14699" priority="13975" operator="greaterThan">
      <formula>0</formula>
    </cfRule>
  </conditionalFormatting>
  <conditionalFormatting sqref="EQ36">
    <cfRule type="cellIs" dxfId="14698" priority="13974" operator="greaterThan">
      <formula>0</formula>
    </cfRule>
  </conditionalFormatting>
  <conditionalFormatting sqref="EQ36">
    <cfRule type="cellIs" dxfId="14697" priority="13973" operator="greaterThan">
      <formula>0</formula>
    </cfRule>
  </conditionalFormatting>
  <conditionalFormatting sqref="EQ36">
    <cfRule type="cellIs" dxfId="14696" priority="13972" operator="greaterThan">
      <formula>0</formula>
    </cfRule>
  </conditionalFormatting>
  <conditionalFormatting sqref="EQ143">
    <cfRule type="cellIs" dxfId="14695" priority="13971" operator="greaterThan">
      <formula>0</formula>
    </cfRule>
  </conditionalFormatting>
  <conditionalFormatting sqref="EQ152">
    <cfRule type="cellIs" dxfId="14694" priority="13970" operator="greaterThan">
      <formula>0</formula>
    </cfRule>
  </conditionalFormatting>
  <conditionalFormatting sqref="EQ160">
    <cfRule type="cellIs" dxfId="14693" priority="13969" operator="greaterThan">
      <formula>0</formula>
    </cfRule>
  </conditionalFormatting>
  <conditionalFormatting sqref="EQ152">
    <cfRule type="cellIs" dxfId="14692" priority="13967" operator="greaterThan">
      <formula>0</formula>
    </cfRule>
  </conditionalFormatting>
  <conditionalFormatting sqref="EQ152">
    <cfRule type="cellIs" dxfId="14691" priority="13968" operator="greaterThan">
      <formula>0</formula>
    </cfRule>
  </conditionalFormatting>
  <conditionalFormatting sqref="EQ143">
    <cfRule type="cellIs" dxfId="14690" priority="13966" operator="greaterThan">
      <formula>0</formula>
    </cfRule>
  </conditionalFormatting>
  <conditionalFormatting sqref="EQ143">
    <cfRule type="cellIs" dxfId="14689" priority="13965" operator="greaterThan">
      <formula>0</formula>
    </cfRule>
  </conditionalFormatting>
  <conditionalFormatting sqref="EQ160">
    <cfRule type="cellIs" dxfId="14688" priority="13963" operator="greaterThan">
      <formula>0</formula>
    </cfRule>
  </conditionalFormatting>
  <conditionalFormatting sqref="EQ160">
    <cfRule type="cellIs" dxfId="14687" priority="13964" operator="greaterThan">
      <formula>0</formula>
    </cfRule>
  </conditionalFormatting>
  <conditionalFormatting sqref="EQ152">
    <cfRule type="cellIs" dxfId="14686" priority="13961" operator="greaterThan">
      <formula>0</formula>
    </cfRule>
  </conditionalFormatting>
  <conditionalFormatting sqref="EQ152">
    <cfRule type="cellIs" dxfId="14685" priority="13962" operator="greaterThan">
      <formula>0</formula>
    </cfRule>
  </conditionalFormatting>
  <conditionalFormatting sqref="EQ143">
    <cfRule type="cellIs" dxfId="14684" priority="13960" operator="greaterThan">
      <formula>0</formula>
    </cfRule>
  </conditionalFormatting>
  <conditionalFormatting sqref="EQ143">
    <cfRule type="cellIs" dxfId="14683" priority="13959" operator="greaterThan">
      <formula>0</formula>
    </cfRule>
  </conditionalFormatting>
  <conditionalFormatting sqref="EQ160">
    <cfRule type="cellIs" dxfId="14682" priority="13957" operator="greaterThan">
      <formula>0</formula>
    </cfRule>
  </conditionalFormatting>
  <conditionalFormatting sqref="EQ160">
    <cfRule type="cellIs" dxfId="14681" priority="13958" operator="greaterThan">
      <formula>0</formula>
    </cfRule>
  </conditionalFormatting>
  <conditionalFormatting sqref="EQ27">
    <cfRule type="cellIs" dxfId="14680" priority="13956" operator="greaterThan">
      <formula>0</formula>
    </cfRule>
  </conditionalFormatting>
  <conditionalFormatting sqref="EQ27">
    <cfRule type="cellIs" dxfId="14679" priority="13955" operator="greaterThan">
      <formula>0</formula>
    </cfRule>
  </conditionalFormatting>
  <conditionalFormatting sqref="ER197:ER202">
    <cfRule type="cellIs" dxfId="14678" priority="13954" operator="greaterThan">
      <formula>0.5</formula>
    </cfRule>
  </conditionalFormatting>
  <conditionalFormatting sqref="ER203">
    <cfRule type="cellIs" dxfId="14677" priority="13953" operator="greaterThan">
      <formula>0.5</formula>
    </cfRule>
  </conditionalFormatting>
  <conditionalFormatting sqref="ER167">
    <cfRule type="cellIs" dxfId="14676" priority="13952" operator="greaterThan">
      <formula>0</formula>
    </cfRule>
  </conditionalFormatting>
  <conditionalFormatting sqref="ER167">
    <cfRule type="cellIs" dxfId="14675" priority="13951" operator="greaterThan">
      <formula>0</formula>
    </cfRule>
  </conditionalFormatting>
  <conditionalFormatting sqref="ER169">
    <cfRule type="cellIs" dxfId="14674" priority="13950" operator="greaterThan">
      <formula>0</formula>
    </cfRule>
  </conditionalFormatting>
  <conditionalFormatting sqref="ER169">
    <cfRule type="cellIs" dxfId="14673" priority="13949" operator="greaterThan">
      <formula>0</formula>
    </cfRule>
  </conditionalFormatting>
  <conditionalFormatting sqref="ER171">
    <cfRule type="cellIs" dxfId="14672" priority="13948" operator="greaterThan">
      <formula>0</formula>
    </cfRule>
  </conditionalFormatting>
  <conditionalFormatting sqref="ER171">
    <cfRule type="cellIs" dxfId="14671" priority="13947" operator="greaterThan">
      <formula>0</formula>
    </cfRule>
  </conditionalFormatting>
  <conditionalFormatting sqref="ER14">
    <cfRule type="cellIs" dxfId="14670" priority="13919" operator="greaterThan">
      <formula>0</formula>
    </cfRule>
  </conditionalFormatting>
  <conditionalFormatting sqref="ER10">
    <cfRule type="cellIs" dxfId="14669" priority="13946" operator="greaterThan">
      <formula>0</formula>
    </cfRule>
  </conditionalFormatting>
  <conditionalFormatting sqref="ER23">
    <cfRule type="cellIs" dxfId="14668" priority="13945" operator="greaterThan">
      <formula>0</formula>
    </cfRule>
  </conditionalFormatting>
  <conditionalFormatting sqref="ER70">
    <cfRule type="cellIs" dxfId="14667" priority="13943" operator="greaterThan">
      <formula>0</formula>
    </cfRule>
  </conditionalFormatting>
  <conditionalFormatting sqref="ER79">
    <cfRule type="cellIs" dxfId="14666" priority="13942" operator="greaterThan">
      <formula>0</formula>
    </cfRule>
  </conditionalFormatting>
  <conditionalFormatting sqref="ER129">
    <cfRule type="cellIs" dxfId="14665" priority="13936" operator="greaterThan">
      <formula>0</formula>
    </cfRule>
  </conditionalFormatting>
  <conditionalFormatting sqref="ER110">
    <cfRule type="cellIs" dxfId="14664" priority="13938" operator="greaterThan">
      <formula>0</formula>
    </cfRule>
  </conditionalFormatting>
  <conditionalFormatting sqref="ER34">
    <cfRule type="cellIs" dxfId="14663" priority="13944" operator="greaterThan">
      <formula>0</formula>
    </cfRule>
  </conditionalFormatting>
  <conditionalFormatting sqref="ER137">
    <cfRule type="cellIs" dxfId="14662" priority="13935" operator="greaterThan">
      <formula>0</formula>
    </cfRule>
  </conditionalFormatting>
  <conditionalFormatting sqref="ER87">
    <cfRule type="cellIs" dxfId="14661" priority="13941" operator="greaterThan">
      <formula>0</formula>
    </cfRule>
  </conditionalFormatting>
  <conditionalFormatting sqref="ER93">
    <cfRule type="cellIs" dxfId="14660" priority="13940" operator="greaterThan">
      <formula>0</formula>
    </cfRule>
  </conditionalFormatting>
  <conditionalFormatting sqref="ER102">
    <cfRule type="cellIs" dxfId="14659" priority="13939" operator="greaterThan">
      <formula>0</formula>
    </cfRule>
  </conditionalFormatting>
  <conditionalFormatting sqref="ER120">
    <cfRule type="cellIs" dxfId="14658" priority="13937" operator="greaterThan">
      <formula>0</formula>
    </cfRule>
  </conditionalFormatting>
  <conditionalFormatting sqref="ER51">
    <cfRule type="cellIs" dxfId="14657" priority="13934" operator="greaterThan">
      <formula>0</formula>
    </cfRule>
  </conditionalFormatting>
  <conditionalFormatting sqref="ER64">
    <cfRule type="cellIs" dxfId="14656" priority="13932" operator="greaterThan">
      <formula>0</formula>
    </cfRule>
  </conditionalFormatting>
  <conditionalFormatting sqref="ER57">
    <cfRule type="cellIs" dxfId="14655" priority="13933" operator="greaterThan">
      <formula>0</formula>
    </cfRule>
  </conditionalFormatting>
  <conditionalFormatting sqref="ER25 ER27">
    <cfRule type="cellIs" dxfId="14654" priority="13930" operator="greaterThan">
      <formula>0</formula>
    </cfRule>
  </conditionalFormatting>
  <conditionalFormatting sqref="ER12">
    <cfRule type="cellIs" dxfId="14653" priority="13931" operator="greaterThan">
      <formula>0</formula>
    </cfRule>
  </conditionalFormatting>
  <conditionalFormatting sqref="ER44">
    <cfRule type="cellIs" dxfId="14652" priority="13929" operator="greaterThan">
      <formula>0</formula>
    </cfRule>
  </conditionalFormatting>
  <conditionalFormatting sqref="ER48">
    <cfRule type="cellIs" dxfId="14651" priority="13928" operator="greaterThan">
      <formula>0</formula>
    </cfRule>
  </conditionalFormatting>
  <conditionalFormatting sqref="ER40">
    <cfRule type="cellIs" dxfId="14650" priority="13927" operator="greaterThan">
      <formula>0</formula>
    </cfRule>
  </conditionalFormatting>
  <conditionalFormatting sqref="ER38">
    <cfRule type="cellIs" dxfId="14649" priority="13926" operator="greaterThan">
      <formula>0</formula>
    </cfRule>
  </conditionalFormatting>
  <conditionalFormatting sqref="ER16">
    <cfRule type="cellIs" dxfId="14648" priority="13918" operator="greaterThan">
      <formula>0</formula>
    </cfRule>
  </conditionalFormatting>
  <conditionalFormatting sqref="ER113">
    <cfRule type="cellIs" dxfId="14647" priority="13925" operator="greaterThan">
      <formula>0</formula>
    </cfRule>
  </conditionalFormatting>
  <conditionalFormatting sqref="ER112">
    <cfRule type="cellIs" dxfId="14646" priority="13924" operator="greaterThan">
      <formula>0</formula>
    </cfRule>
  </conditionalFormatting>
  <conditionalFormatting sqref="ER112">
    <cfRule type="cellIs" dxfId="14645" priority="13923" operator="lessThan">
      <formula>0</formula>
    </cfRule>
  </conditionalFormatting>
  <conditionalFormatting sqref="ER116">
    <cfRule type="cellIs" dxfId="14644" priority="13922" operator="greaterThan">
      <formula>0</formula>
    </cfRule>
  </conditionalFormatting>
  <conditionalFormatting sqref="ER115">
    <cfRule type="cellIs" dxfId="14643" priority="13921" operator="greaterThan">
      <formula>0</formula>
    </cfRule>
  </conditionalFormatting>
  <conditionalFormatting sqref="ER115">
    <cfRule type="cellIs" dxfId="14642" priority="13920" operator="lessThan">
      <formula>0</formula>
    </cfRule>
  </conditionalFormatting>
  <conditionalFormatting sqref="ER46">
    <cfRule type="cellIs" dxfId="14641" priority="13915" operator="greaterThan">
      <formula>0</formula>
    </cfRule>
  </conditionalFormatting>
  <conditionalFormatting sqref="ER42">
    <cfRule type="cellIs" dxfId="14640" priority="13916" operator="greaterThan">
      <formula>0</formula>
    </cfRule>
  </conditionalFormatting>
  <conditionalFormatting sqref="ER18 ER21">
    <cfRule type="cellIs" dxfId="14639" priority="13917" operator="greaterThan">
      <formula>0</formula>
    </cfRule>
  </conditionalFormatting>
  <conditionalFormatting sqref="ER36">
    <cfRule type="cellIs" dxfId="14638" priority="13914" operator="greaterThan">
      <formula>0</formula>
    </cfRule>
  </conditionalFormatting>
  <conditionalFormatting sqref="ER79">
    <cfRule type="cellIs" dxfId="14637" priority="13906" operator="greaterThan">
      <formula>0</formula>
    </cfRule>
  </conditionalFormatting>
  <conditionalFormatting sqref="ER10">
    <cfRule type="cellIs" dxfId="14636" priority="13913" operator="greaterThan">
      <formula>0</formula>
    </cfRule>
  </conditionalFormatting>
  <conditionalFormatting sqref="ER23">
    <cfRule type="cellIs" dxfId="14635" priority="13912" operator="greaterThan">
      <formula>0</formula>
    </cfRule>
  </conditionalFormatting>
  <conditionalFormatting sqref="ER10">
    <cfRule type="cellIs" dxfId="14634" priority="13911" operator="greaterThan">
      <formula>0</formula>
    </cfRule>
  </conditionalFormatting>
  <conditionalFormatting sqref="ER23">
    <cfRule type="cellIs" dxfId="14633" priority="13910" operator="greaterThan">
      <formula>0</formula>
    </cfRule>
  </conditionalFormatting>
  <conditionalFormatting sqref="ER129">
    <cfRule type="cellIs" dxfId="14632" priority="13896" operator="greaterThan">
      <formula>0</formula>
    </cfRule>
  </conditionalFormatting>
  <conditionalFormatting sqref="ER110">
    <cfRule type="cellIs" dxfId="14631" priority="13900" operator="greaterThan">
      <formula>0</formula>
    </cfRule>
  </conditionalFormatting>
  <conditionalFormatting sqref="ER79">
    <cfRule type="cellIs" dxfId="14630" priority="13907" operator="greaterThan">
      <formula>0</formula>
    </cfRule>
  </conditionalFormatting>
  <conditionalFormatting sqref="ER34">
    <cfRule type="cellIs" dxfId="14629" priority="13909" operator="greaterThan">
      <formula>0</formula>
    </cfRule>
  </conditionalFormatting>
  <conditionalFormatting sqref="ER120">
    <cfRule type="cellIs" dxfId="14628" priority="13899" operator="greaterThan">
      <formula>0</formula>
    </cfRule>
  </conditionalFormatting>
  <conditionalFormatting sqref="ER137">
    <cfRule type="cellIs" dxfId="14627" priority="13895" operator="greaterThan">
      <formula>0</formula>
    </cfRule>
  </conditionalFormatting>
  <conditionalFormatting sqref="ER34">
    <cfRule type="cellIs" dxfId="14626" priority="13908" operator="greaterThan">
      <formula>0</formula>
    </cfRule>
  </conditionalFormatting>
  <conditionalFormatting sqref="ER137">
    <cfRule type="cellIs" dxfId="14625" priority="13894" operator="greaterThan">
      <formula>0</formula>
    </cfRule>
  </conditionalFormatting>
  <conditionalFormatting sqref="ER110">
    <cfRule type="cellIs" dxfId="14624" priority="13901" operator="greaterThan">
      <formula>0</formula>
    </cfRule>
  </conditionalFormatting>
  <conditionalFormatting sqref="ER51">
    <cfRule type="cellIs" dxfId="14623" priority="13893" operator="greaterThan">
      <formula>0</formula>
    </cfRule>
  </conditionalFormatting>
  <conditionalFormatting sqref="ER51">
    <cfRule type="cellIs" dxfId="14622" priority="13892" operator="greaterThan">
      <formula>0</formula>
    </cfRule>
  </conditionalFormatting>
  <conditionalFormatting sqref="ER93">
    <cfRule type="cellIs" dxfId="14621" priority="13905" operator="greaterThan">
      <formula>0</formula>
    </cfRule>
  </conditionalFormatting>
  <conditionalFormatting sqref="ER102">
    <cfRule type="cellIs" dxfId="14620" priority="13904" operator="greaterThan">
      <formula>0</formula>
    </cfRule>
  </conditionalFormatting>
  <conditionalFormatting sqref="ER93">
    <cfRule type="cellIs" dxfId="14619" priority="13903" operator="greaterThan">
      <formula>0</formula>
    </cfRule>
  </conditionalFormatting>
  <conditionalFormatting sqref="ER102">
    <cfRule type="cellIs" dxfId="14618" priority="13902" operator="greaterThan">
      <formula>0</formula>
    </cfRule>
  </conditionalFormatting>
  <conditionalFormatting sqref="ER129">
    <cfRule type="cellIs" dxfId="14617" priority="13898" operator="greaterThan">
      <formula>0</formula>
    </cfRule>
  </conditionalFormatting>
  <conditionalFormatting sqref="ER120">
    <cfRule type="cellIs" dxfId="14616" priority="13897" operator="greaterThan">
      <formula>0</formula>
    </cfRule>
  </conditionalFormatting>
  <conditionalFormatting sqref="ER48">
    <cfRule type="cellIs" dxfId="14615" priority="13880" operator="greaterThan">
      <formula>0</formula>
    </cfRule>
  </conditionalFormatting>
  <conditionalFormatting sqref="ER40">
    <cfRule type="cellIs" dxfId="14614" priority="13879" operator="greaterThan">
      <formula>0</formula>
    </cfRule>
  </conditionalFormatting>
  <conditionalFormatting sqref="ER64">
    <cfRule type="cellIs" dxfId="14613" priority="13889" operator="greaterThan">
      <formula>0</formula>
    </cfRule>
  </conditionalFormatting>
  <conditionalFormatting sqref="ER64">
    <cfRule type="cellIs" dxfId="14612" priority="13888" operator="greaterThan">
      <formula>0</formula>
    </cfRule>
  </conditionalFormatting>
  <conditionalFormatting sqref="ER57">
    <cfRule type="cellIs" dxfId="14611" priority="13891" operator="greaterThan">
      <formula>0</formula>
    </cfRule>
  </conditionalFormatting>
  <conditionalFormatting sqref="ER57">
    <cfRule type="cellIs" dxfId="14610" priority="13890" operator="greaterThan">
      <formula>0</formula>
    </cfRule>
  </conditionalFormatting>
  <conditionalFormatting sqref="ER70">
    <cfRule type="cellIs" dxfId="14609" priority="13875" operator="greaterThan">
      <formula>0</formula>
    </cfRule>
  </conditionalFormatting>
  <conditionalFormatting sqref="ER70">
    <cfRule type="cellIs" dxfId="14608" priority="13874" operator="greaterThan">
      <formula>0</formula>
    </cfRule>
  </conditionalFormatting>
  <conditionalFormatting sqref="ER12">
    <cfRule type="cellIs" dxfId="14607" priority="13887" operator="greaterThan">
      <formula>0</formula>
    </cfRule>
  </conditionalFormatting>
  <conditionalFormatting sqref="ER12">
    <cfRule type="cellIs" dxfId="14606" priority="13886" operator="greaterThan">
      <formula>0</formula>
    </cfRule>
  </conditionalFormatting>
  <conditionalFormatting sqref="ER25 ER27">
    <cfRule type="cellIs" dxfId="14605" priority="13885" operator="greaterThan">
      <formula>0</formula>
    </cfRule>
  </conditionalFormatting>
  <conditionalFormatting sqref="ER25 ER27">
    <cfRule type="cellIs" dxfId="14604" priority="13884" operator="greaterThan">
      <formula>0</formula>
    </cfRule>
  </conditionalFormatting>
  <conditionalFormatting sqref="ER44">
    <cfRule type="cellIs" dxfId="14603" priority="13883" operator="greaterThan">
      <formula>0</formula>
    </cfRule>
  </conditionalFormatting>
  <conditionalFormatting sqref="ER44">
    <cfRule type="cellIs" dxfId="14602" priority="13882" operator="greaterThan">
      <formula>0</formula>
    </cfRule>
  </conditionalFormatting>
  <conditionalFormatting sqref="ER48">
    <cfRule type="cellIs" dxfId="14601" priority="13881" operator="greaterThan">
      <formula>0</formula>
    </cfRule>
  </conditionalFormatting>
  <conditionalFormatting sqref="ER40">
    <cfRule type="cellIs" dxfId="14600" priority="13878" operator="greaterThan">
      <formula>0</formula>
    </cfRule>
  </conditionalFormatting>
  <conditionalFormatting sqref="ER38">
    <cfRule type="cellIs" dxfId="14599" priority="13877" operator="greaterThan">
      <formula>0</formula>
    </cfRule>
  </conditionalFormatting>
  <conditionalFormatting sqref="ER38">
    <cfRule type="cellIs" dxfId="14598" priority="13876" operator="greaterThan">
      <formula>0</formula>
    </cfRule>
  </conditionalFormatting>
  <conditionalFormatting sqref="ER87">
    <cfRule type="cellIs" dxfId="14597" priority="13872" operator="greaterThan">
      <formula>0</formula>
    </cfRule>
  </conditionalFormatting>
  <conditionalFormatting sqref="ER87">
    <cfRule type="cellIs" dxfId="14596" priority="13873" operator="greaterThan">
      <formula>0</formula>
    </cfRule>
  </conditionalFormatting>
  <conditionalFormatting sqref="ER116">
    <cfRule type="cellIs" dxfId="14595" priority="13865" operator="greaterThan">
      <formula>0</formula>
    </cfRule>
  </conditionalFormatting>
  <conditionalFormatting sqref="ER115">
    <cfRule type="cellIs" dxfId="14594" priority="13864" operator="greaterThan">
      <formula>0</formula>
    </cfRule>
  </conditionalFormatting>
  <conditionalFormatting sqref="ER113">
    <cfRule type="cellIs" dxfId="14593" priority="13871" operator="greaterThan">
      <formula>0</formula>
    </cfRule>
  </conditionalFormatting>
  <conditionalFormatting sqref="ER113">
    <cfRule type="cellIs" dxfId="14592" priority="13870" operator="greaterThan">
      <formula>0</formula>
    </cfRule>
  </conditionalFormatting>
  <conditionalFormatting sqref="ER112">
    <cfRule type="cellIs" dxfId="14591" priority="13869" operator="greaterThan">
      <formula>0</formula>
    </cfRule>
  </conditionalFormatting>
  <conditionalFormatting sqref="ER112">
    <cfRule type="cellIs" dxfId="14590" priority="13868" operator="greaterThan">
      <formula>0</formula>
    </cfRule>
  </conditionalFormatting>
  <conditionalFormatting sqref="ER112">
    <cfRule type="cellIs" dxfId="14589" priority="13867" operator="lessThan">
      <formula>0</formula>
    </cfRule>
  </conditionalFormatting>
  <conditionalFormatting sqref="ER116">
    <cfRule type="cellIs" dxfId="14588" priority="13866" operator="greaterThan">
      <formula>0</formula>
    </cfRule>
  </conditionalFormatting>
  <conditionalFormatting sqref="ER14">
    <cfRule type="cellIs" dxfId="14587" priority="13861" operator="greaterThan">
      <formula>0</formula>
    </cfRule>
  </conditionalFormatting>
  <conditionalFormatting sqref="ER115">
    <cfRule type="cellIs" dxfId="14586" priority="13863" operator="greaterThan">
      <formula>0</formula>
    </cfRule>
  </conditionalFormatting>
  <conditionalFormatting sqref="ER115">
    <cfRule type="cellIs" dxfId="14585" priority="13862" operator="lessThan">
      <formula>0</formula>
    </cfRule>
  </conditionalFormatting>
  <conditionalFormatting sqref="ER14">
    <cfRule type="cellIs" dxfId="14584" priority="13860" operator="greaterThan">
      <formula>0</formula>
    </cfRule>
  </conditionalFormatting>
  <conditionalFormatting sqref="ER16">
    <cfRule type="cellIs" dxfId="14583" priority="13859" operator="greaterThan">
      <formula>0</formula>
    </cfRule>
  </conditionalFormatting>
  <conditionalFormatting sqref="ER16">
    <cfRule type="cellIs" dxfId="14582" priority="13858" operator="greaterThan">
      <formula>0</formula>
    </cfRule>
  </conditionalFormatting>
  <conditionalFormatting sqref="ER42">
    <cfRule type="cellIs" dxfId="14581" priority="13855" operator="greaterThan">
      <formula>0</formula>
    </cfRule>
  </conditionalFormatting>
  <conditionalFormatting sqref="ER42">
    <cfRule type="cellIs" dxfId="14580" priority="13854" operator="greaterThan">
      <formula>0</formula>
    </cfRule>
  </conditionalFormatting>
  <conditionalFormatting sqref="ER18 ER21">
    <cfRule type="cellIs" dxfId="14579" priority="13857" operator="greaterThan">
      <formula>0</formula>
    </cfRule>
  </conditionalFormatting>
  <conditionalFormatting sqref="ER18 ER21">
    <cfRule type="cellIs" dxfId="14578" priority="13856" operator="greaterThan">
      <formula>0</formula>
    </cfRule>
  </conditionalFormatting>
  <conditionalFormatting sqref="ER46">
    <cfRule type="cellIs" dxfId="14577" priority="13853" operator="greaterThan">
      <formula>0</formula>
    </cfRule>
  </conditionalFormatting>
  <conditionalFormatting sqref="ER46">
    <cfRule type="cellIs" dxfId="14576" priority="13852" operator="greaterThan">
      <formula>0</formula>
    </cfRule>
  </conditionalFormatting>
  <conditionalFormatting sqref="ER79">
    <cfRule type="cellIs" dxfId="14575" priority="13844" operator="greaterThan">
      <formula>0</formula>
    </cfRule>
  </conditionalFormatting>
  <conditionalFormatting sqref="ER10">
    <cfRule type="cellIs" dxfId="14574" priority="13851" operator="greaterThan">
      <formula>0</formula>
    </cfRule>
  </conditionalFormatting>
  <conditionalFormatting sqref="ER23">
    <cfRule type="cellIs" dxfId="14573" priority="13850" operator="greaterThan">
      <formula>0</formula>
    </cfRule>
  </conditionalFormatting>
  <conditionalFormatting sqref="ER10">
    <cfRule type="cellIs" dxfId="14572" priority="13849" operator="greaterThan">
      <formula>0</formula>
    </cfRule>
  </conditionalFormatting>
  <conditionalFormatting sqref="ER23">
    <cfRule type="cellIs" dxfId="14571" priority="13848" operator="greaterThan">
      <formula>0</formula>
    </cfRule>
  </conditionalFormatting>
  <conditionalFormatting sqref="ER129">
    <cfRule type="cellIs" dxfId="14570" priority="13834" operator="greaterThan">
      <formula>0</formula>
    </cfRule>
  </conditionalFormatting>
  <conditionalFormatting sqref="ER110">
    <cfRule type="cellIs" dxfId="14569" priority="13838" operator="greaterThan">
      <formula>0</formula>
    </cfRule>
  </conditionalFormatting>
  <conditionalFormatting sqref="ER79">
    <cfRule type="cellIs" dxfId="14568" priority="13845" operator="greaterThan">
      <formula>0</formula>
    </cfRule>
  </conditionalFormatting>
  <conditionalFormatting sqref="ER34">
    <cfRule type="cellIs" dxfId="14567" priority="13847" operator="greaterThan">
      <formula>0</formula>
    </cfRule>
  </conditionalFormatting>
  <conditionalFormatting sqref="ER120">
    <cfRule type="cellIs" dxfId="14566" priority="13837" operator="greaterThan">
      <formula>0</formula>
    </cfRule>
  </conditionalFormatting>
  <conditionalFormatting sqref="ER137">
    <cfRule type="cellIs" dxfId="14565" priority="13833" operator="greaterThan">
      <formula>0</formula>
    </cfRule>
  </conditionalFormatting>
  <conditionalFormatting sqref="ER34">
    <cfRule type="cellIs" dxfId="14564" priority="13846" operator="greaterThan">
      <formula>0</formula>
    </cfRule>
  </conditionalFormatting>
  <conditionalFormatting sqref="ER137">
    <cfRule type="cellIs" dxfId="14563" priority="13832" operator="greaterThan">
      <formula>0</formula>
    </cfRule>
  </conditionalFormatting>
  <conditionalFormatting sqref="ER110">
    <cfRule type="cellIs" dxfId="14562" priority="13839" operator="greaterThan">
      <formula>0</formula>
    </cfRule>
  </conditionalFormatting>
  <conditionalFormatting sqref="ER51">
    <cfRule type="cellIs" dxfId="14561" priority="13831" operator="greaterThan">
      <formula>0</formula>
    </cfRule>
  </conditionalFormatting>
  <conditionalFormatting sqref="ER51">
    <cfRule type="cellIs" dxfId="14560" priority="13830" operator="greaterThan">
      <formula>0</formula>
    </cfRule>
  </conditionalFormatting>
  <conditionalFormatting sqref="ER93">
    <cfRule type="cellIs" dxfId="14559" priority="13843" operator="greaterThan">
      <formula>0</formula>
    </cfRule>
  </conditionalFormatting>
  <conditionalFormatting sqref="ER102">
    <cfRule type="cellIs" dxfId="14558" priority="13842" operator="greaterThan">
      <formula>0</formula>
    </cfRule>
  </conditionalFormatting>
  <conditionalFormatting sqref="ER93">
    <cfRule type="cellIs" dxfId="14557" priority="13841" operator="greaterThan">
      <formula>0</formula>
    </cfRule>
  </conditionalFormatting>
  <conditionalFormatting sqref="ER102">
    <cfRule type="cellIs" dxfId="14556" priority="13840" operator="greaterThan">
      <formula>0</formula>
    </cfRule>
  </conditionalFormatting>
  <conditionalFormatting sqref="ER129">
    <cfRule type="cellIs" dxfId="14555" priority="13836" operator="greaterThan">
      <formula>0</formula>
    </cfRule>
  </conditionalFormatting>
  <conditionalFormatting sqref="ER120">
    <cfRule type="cellIs" dxfId="14554" priority="13835" operator="greaterThan">
      <formula>0</formula>
    </cfRule>
  </conditionalFormatting>
  <conditionalFormatting sqref="ER48">
    <cfRule type="cellIs" dxfId="14553" priority="13818" operator="greaterThan">
      <formula>0</formula>
    </cfRule>
  </conditionalFormatting>
  <conditionalFormatting sqref="ER40">
    <cfRule type="cellIs" dxfId="14552" priority="13817" operator="greaterThan">
      <formula>0</formula>
    </cfRule>
  </conditionalFormatting>
  <conditionalFormatting sqref="ER64">
    <cfRule type="cellIs" dxfId="14551" priority="13827" operator="greaterThan">
      <formula>0</formula>
    </cfRule>
  </conditionalFormatting>
  <conditionalFormatting sqref="ER64">
    <cfRule type="cellIs" dxfId="14550" priority="13826" operator="greaterThan">
      <formula>0</formula>
    </cfRule>
  </conditionalFormatting>
  <conditionalFormatting sqref="ER57">
    <cfRule type="cellIs" dxfId="14549" priority="13829" operator="greaterThan">
      <formula>0</formula>
    </cfRule>
  </conditionalFormatting>
  <conditionalFormatting sqref="ER57">
    <cfRule type="cellIs" dxfId="14548" priority="13828" operator="greaterThan">
      <formula>0</formula>
    </cfRule>
  </conditionalFormatting>
  <conditionalFormatting sqref="ER70">
    <cfRule type="cellIs" dxfId="14547" priority="13813" operator="greaterThan">
      <formula>0</formula>
    </cfRule>
  </conditionalFormatting>
  <conditionalFormatting sqref="ER70">
    <cfRule type="cellIs" dxfId="14546" priority="13812" operator="greaterThan">
      <formula>0</formula>
    </cfRule>
  </conditionalFormatting>
  <conditionalFormatting sqref="ER12">
    <cfRule type="cellIs" dxfId="14545" priority="13825" operator="greaterThan">
      <formula>0</formula>
    </cfRule>
  </conditionalFormatting>
  <conditionalFormatting sqref="ER12">
    <cfRule type="cellIs" dxfId="14544" priority="13824" operator="greaterThan">
      <formula>0</formula>
    </cfRule>
  </conditionalFormatting>
  <conditionalFormatting sqref="ER25 ER27">
    <cfRule type="cellIs" dxfId="14543" priority="13823" operator="greaterThan">
      <formula>0</formula>
    </cfRule>
  </conditionalFormatting>
  <conditionalFormatting sqref="ER25 ER27">
    <cfRule type="cellIs" dxfId="14542" priority="13822" operator="greaterThan">
      <formula>0</formula>
    </cfRule>
  </conditionalFormatting>
  <conditionalFormatting sqref="ER44">
    <cfRule type="cellIs" dxfId="14541" priority="13821" operator="greaterThan">
      <formula>0</formula>
    </cfRule>
  </conditionalFormatting>
  <conditionalFormatting sqref="ER44">
    <cfRule type="cellIs" dxfId="14540" priority="13820" operator="greaterThan">
      <formula>0</formula>
    </cfRule>
  </conditionalFormatting>
  <conditionalFormatting sqref="ER48">
    <cfRule type="cellIs" dxfId="14539" priority="13819" operator="greaterThan">
      <formula>0</formula>
    </cfRule>
  </conditionalFormatting>
  <conditionalFormatting sqref="ER40">
    <cfRule type="cellIs" dxfId="14538" priority="13816" operator="greaterThan">
      <formula>0</formula>
    </cfRule>
  </conditionalFormatting>
  <conditionalFormatting sqref="ER38">
    <cfRule type="cellIs" dxfId="14537" priority="13815" operator="greaterThan">
      <formula>0</formula>
    </cfRule>
  </conditionalFormatting>
  <conditionalFormatting sqref="ER38">
    <cfRule type="cellIs" dxfId="14536" priority="13814" operator="greaterThan">
      <formula>0</formula>
    </cfRule>
  </conditionalFormatting>
  <conditionalFormatting sqref="ER87">
    <cfRule type="cellIs" dxfId="14535" priority="13810" operator="greaterThan">
      <formula>0</formula>
    </cfRule>
  </conditionalFormatting>
  <conditionalFormatting sqref="ER87">
    <cfRule type="cellIs" dxfId="14534" priority="13811" operator="greaterThan">
      <formula>0</formula>
    </cfRule>
  </conditionalFormatting>
  <conditionalFormatting sqref="ER116">
    <cfRule type="cellIs" dxfId="14533" priority="13803" operator="greaterThan">
      <formula>0</formula>
    </cfRule>
  </conditionalFormatting>
  <conditionalFormatting sqref="ER115">
    <cfRule type="cellIs" dxfId="14532" priority="13802" operator="greaterThan">
      <formula>0</formula>
    </cfRule>
  </conditionalFormatting>
  <conditionalFormatting sqref="ER113">
    <cfRule type="cellIs" dxfId="14531" priority="13809" operator="greaterThan">
      <formula>0</formula>
    </cfRule>
  </conditionalFormatting>
  <conditionalFormatting sqref="ER113">
    <cfRule type="cellIs" dxfId="14530" priority="13808" operator="greaterThan">
      <formula>0</formula>
    </cfRule>
  </conditionalFormatting>
  <conditionalFormatting sqref="ER112">
    <cfRule type="cellIs" dxfId="14529" priority="13807" operator="greaterThan">
      <formula>0</formula>
    </cfRule>
  </conditionalFormatting>
  <conditionalFormatting sqref="ER112">
    <cfRule type="cellIs" dxfId="14528" priority="13806" operator="greaterThan">
      <formula>0</formula>
    </cfRule>
  </conditionalFormatting>
  <conditionalFormatting sqref="ER112">
    <cfRule type="cellIs" dxfId="14527" priority="13805" operator="lessThan">
      <formula>0</formula>
    </cfRule>
  </conditionalFormatting>
  <conditionalFormatting sqref="ER116">
    <cfRule type="cellIs" dxfId="14526" priority="13804" operator="greaterThan">
      <formula>0</formula>
    </cfRule>
  </conditionalFormatting>
  <conditionalFormatting sqref="ER14">
    <cfRule type="cellIs" dxfId="14525" priority="13799" operator="greaterThan">
      <formula>0</formula>
    </cfRule>
  </conditionalFormatting>
  <conditionalFormatting sqref="ER115">
    <cfRule type="cellIs" dxfId="14524" priority="13801" operator="greaterThan">
      <formula>0</formula>
    </cfRule>
  </conditionalFormatting>
  <conditionalFormatting sqref="ER115">
    <cfRule type="cellIs" dxfId="14523" priority="13800" operator="lessThan">
      <formula>0</formula>
    </cfRule>
  </conditionalFormatting>
  <conditionalFormatting sqref="ER14">
    <cfRule type="cellIs" dxfId="14522" priority="13798" operator="greaterThan">
      <formula>0</formula>
    </cfRule>
  </conditionalFormatting>
  <conditionalFormatting sqref="ER16">
    <cfRule type="cellIs" dxfId="14521" priority="13797" operator="greaterThan">
      <formula>0</formula>
    </cfRule>
  </conditionalFormatting>
  <conditionalFormatting sqref="ER16">
    <cfRule type="cellIs" dxfId="14520" priority="13796" operator="greaterThan">
      <formula>0</formula>
    </cfRule>
  </conditionalFormatting>
  <conditionalFormatting sqref="ER42">
    <cfRule type="cellIs" dxfId="14519" priority="13793" operator="greaterThan">
      <formula>0</formula>
    </cfRule>
  </conditionalFormatting>
  <conditionalFormatting sqref="ER42">
    <cfRule type="cellIs" dxfId="14518" priority="13792" operator="greaterThan">
      <formula>0</formula>
    </cfRule>
  </conditionalFormatting>
  <conditionalFormatting sqref="ER18 ER21">
    <cfRule type="cellIs" dxfId="14517" priority="13795" operator="greaterThan">
      <formula>0</formula>
    </cfRule>
  </conditionalFormatting>
  <conditionalFormatting sqref="ER18 ER21">
    <cfRule type="cellIs" dxfId="14516" priority="13794" operator="greaterThan">
      <formula>0</formula>
    </cfRule>
  </conditionalFormatting>
  <conditionalFormatting sqref="ER46">
    <cfRule type="cellIs" dxfId="14515" priority="13791" operator="greaterThan">
      <formula>0</formula>
    </cfRule>
  </conditionalFormatting>
  <conditionalFormatting sqref="ER46">
    <cfRule type="cellIs" dxfId="14514" priority="13790" operator="greaterThan">
      <formula>0</formula>
    </cfRule>
  </conditionalFormatting>
  <conditionalFormatting sqref="ER36">
    <cfRule type="cellIs" dxfId="14513" priority="13789" operator="greaterThan">
      <formula>0</formula>
    </cfRule>
  </conditionalFormatting>
  <conditionalFormatting sqref="ER36">
    <cfRule type="cellIs" dxfId="14512" priority="13788" operator="greaterThan">
      <formula>0</formula>
    </cfRule>
  </conditionalFormatting>
  <conditionalFormatting sqref="ER36">
    <cfRule type="cellIs" dxfId="14511" priority="13787" operator="greaterThan">
      <formula>0</formula>
    </cfRule>
  </conditionalFormatting>
  <conditionalFormatting sqref="ER36">
    <cfRule type="cellIs" dxfId="14510" priority="13786" operator="greaterThan">
      <formula>0</formula>
    </cfRule>
  </conditionalFormatting>
  <conditionalFormatting sqref="ER143">
    <cfRule type="cellIs" dxfId="14509" priority="13785" operator="greaterThan">
      <formula>0</formula>
    </cfRule>
  </conditionalFormatting>
  <conditionalFormatting sqref="ER152">
    <cfRule type="cellIs" dxfId="14508" priority="13784" operator="greaterThan">
      <formula>0</formula>
    </cfRule>
  </conditionalFormatting>
  <conditionalFormatting sqref="ER160">
    <cfRule type="cellIs" dxfId="14507" priority="13783" operator="greaterThan">
      <formula>0</formula>
    </cfRule>
  </conditionalFormatting>
  <conditionalFormatting sqref="ER152">
    <cfRule type="cellIs" dxfId="14506" priority="13781" operator="greaterThan">
      <formula>0</formula>
    </cfRule>
  </conditionalFormatting>
  <conditionalFormatting sqref="ER152">
    <cfRule type="cellIs" dxfId="14505" priority="13782" operator="greaterThan">
      <formula>0</formula>
    </cfRule>
  </conditionalFormatting>
  <conditionalFormatting sqref="ER143">
    <cfRule type="cellIs" dxfId="14504" priority="13780" operator="greaterThan">
      <formula>0</formula>
    </cfRule>
  </conditionalFormatting>
  <conditionalFormatting sqref="ER143">
    <cfRule type="cellIs" dxfId="14503" priority="13779" operator="greaterThan">
      <formula>0</formula>
    </cfRule>
  </conditionalFormatting>
  <conditionalFormatting sqref="ER160">
    <cfRule type="cellIs" dxfId="14502" priority="13777" operator="greaterThan">
      <formula>0</formula>
    </cfRule>
  </conditionalFormatting>
  <conditionalFormatting sqref="ER160">
    <cfRule type="cellIs" dxfId="14501" priority="13778" operator="greaterThan">
      <formula>0</formula>
    </cfRule>
  </conditionalFormatting>
  <conditionalFormatting sqref="ER152">
    <cfRule type="cellIs" dxfId="14500" priority="13775" operator="greaterThan">
      <formula>0</formula>
    </cfRule>
  </conditionalFormatting>
  <conditionalFormatting sqref="ER152">
    <cfRule type="cellIs" dxfId="14499" priority="13776" operator="greaterThan">
      <formula>0</formula>
    </cfRule>
  </conditionalFormatting>
  <conditionalFormatting sqref="ER143">
    <cfRule type="cellIs" dxfId="14498" priority="13774" operator="greaterThan">
      <formula>0</formula>
    </cfRule>
  </conditionalFormatting>
  <conditionalFormatting sqref="ER143">
    <cfRule type="cellIs" dxfId="14497" priority="13773" operator="greaterThan">
      <formula>0</formula>
    </cfRule>
  </conditionalFormatting>
  <conditionalFormatting sqref="ER160">
    <cfRule type="cellIs" dxfId="14496" priority="13771" operator="greaterThan">
      <formula>0</formula>
    </cfRule>
  </conditionalFormatting>
  <conditionalFormatting sqref="ER160">
    <cfRule type="cellIs" dxfId="14495" priority="13772" operator="greaterThan">
      <formula>0</formula>
    </cfRule>
  </conditionalFormatting>
  <conditionalFormatting sqref="ER27">
    <cfRule type="cellIs" dxfId="14494" priority="13770" operator="greaterThan">
      <formula>0</formula>
    </cfRule>
  </conditionalFormatting>
  <conditionalFormatting sqref="ER27">
    <cfRule type="cellIs" dxfId="14493" priority="13769" operator="greaterThan">
      <formula>0</formula>
    </cfRule>
  </conditionalFormatting>
  <conditionalFormatting sqref="ER197:ER202">
    <cfRule type="cellIs" dxfId="14492" priority="13768" operator="greaterThan">
      <formula>0.5</formula>
    </cfRule>
  </conditionalFormatting>
  <conditionalFormatting sqref="ER203">
    <cfRule type="cellIs" dxfId="14491" priority="13767" operator="greaterThan">
      <formula>0.5</formula>
    </cfRule>
  </conditionalFormatting>
  <conditionalFormatting sqref="ER167">
    <cfRule type="cellIs" dxfId="14490" priority="13766" operator="greaterThan">
      <formula>0</formula>
    </cfRule>
  </conditionalFormatting>
  <conditionalFormatting sqref="ER167">
    <cfRule type="cellIs" dxfId="14489" priority="13765" operator="greaterThan">
      <formula>0</formula>
    </cfRule>
  </conditionalFormatting>
  <conditionalFormatting sqref="ER169">
    <cfRule type="cellIs" dxfId="14488" priority="13764" operator="greaterThan">
      <formula>0</formula>
    </cfRule>
  </conditionalFormatting>
  <conditionalFormatting sqref="ER169">
    <cfRule type="cellIs" dxfId="14487" priority="13763" operator="greaterThan">
      <formula>0</formula>
    </cfRule>
  </conditionalFormatting>
  <conditionalFormatting sqref="ER171">
    <cfRule type="cellIs" dxfId="14486" priority="13762" operator="greaterThan">
      <formula>0</formula>
    </cfRule>
  </conditionalFormatting>
  <conditionalFormatting sqref="ER171">
    <cfRule type="cellIs" dxfId="14485" priority="13761" operator="greaterThan">
      <formula>0</formula>
    </cfRule>
  </conditionalFormatting>
  <conditionalFormatting sqref="ER14">
    <cfRule type="cellIs" dxfId="14484" priority="13733" operator="greaterThan">
      <formula>0</formula>
    </cfRule>
  </conditionalFormatting>
  <conditionalFormatting sqref="ER10">
    <cfRule type="cellIs" dxfId="14483" priority="13760" operator="greaterThan">
      <formula>0</formula>
    </cfRule>
  </conditionalFormatting>
  <conditionalFormatting sqref="ER23">
    <cfRule type="cellIs" dxfId="14482" priority="13759" operator="greaterThan">
      <formula>0</formula>
    </cfRule>
  </conditionalFormatting>
  <conditionalFormatting sqref="ER70">
    <cfRule type="cellIs" dxfId="14481" priority="13757" operator="greaterThan">
      <formula>0</formula>
    </cfRule>
  </conditionalFormatting>
  <conditionalFormatting sqref="ER79">
    <cfRule type="cellIs" dxfId="14480" priority="13756" operator="greaterThan">
      <formula>0</formula>
    </cfRule>
  </conditionalFormatting>
  <conditionalFormatting sqref="ER129">
    <cfRule type="cellIs" dxfId="14479" priority="13750" operator="greaterThan">
      <formula>0</formula>
    </cfRule>
  </conditionalFormatting>
  <conditionalFormatting sqref="ER110">
    <cfRule type="cellIs" dxfId="14478" priority="13752" operator="greaterThan">
      <formula>0</formula>
    </cfRule>
  </conditionalFormatting>
  <conditionalFormatting sqref="ER34">
    <cfRule type="cellIs" dxfId="14477" priority="13758" operator="greaterThan">
      <formula>0</formula>
    </cfRule>
  </conditionalFormatting>
  <conditionalFormatting sqref="ER137">
    <cfRule type="cellIs" dxfId="14476" priority="13749" operator="greaterThan">
      <formula>0</formula>
    </cfRule>
  </conditionalFormatting>
  <conditionalFormatting sqref="ER87">
    <cfRule type="cellIs" dxfId="14475" priority="13755" operator="greaterThan">
      <formula>0</formula>
    </cfRule>
  </conditionalFormatting>
  <conditionalFormatting sqref="ER93">
    <cfRule type="cellIs" dxfId="14474" priority="13754" operator="greaterThan">
      <formula>0</formula>
    </cfRule>
  </conditionalFormatting>
  <conditionalFormatting sqref="ER102">
    <cfRule type="cellIs" dxfId="14473" priority="13753" operator="greaterThan">
      <formula>0</formula>
    </cfRule>
  </conditionalFormatting>
  <conditionalFormatting sqref="ER120">
    <cfRule type="cellIs" dxfId="14472" priority="13751" operator="greaterThan">
      <formula>0</formula>
    </cfRule>
  </conditionalFormatting>
  <conditionalFormatting sqref="ER51">
    <cfRule type="cellIs" dxfId="14471" priority="13748" operator="greaterThan">
      <formula>0</formula>
    </cfRule>
  </conditionalFormatting>
  <conditionalFormatting sqref="ER64">
    <cfRule type="cellIs" dxfId="14470" priority="13746" operator="greaterThan">
      <formula>0</formula>
    </cfRule>
  </conditionalFormatting>
  <conditionalFormatting sqref="ER57">
    <cfRule type="cellIs" dxfId="14469" priority="13747" operator="greaterThan">
      <formula>0</formula>
    </cfRule>
  </conditionalFormatting>
  <conditionalFormatting sqref="ER25 ER27">
    <cfRule type="cellIs" dxfId="14468" priority="13744" operator="greaterThan">
      <formula>0</formula>
    </cfRule>
  </conditionalFormatting>
  <conditionalFormatting sqref="ER12">
    <cfRule type="cellIs" dxfId="14467" priority="13745" operator="greaterThan">
      <formula>0</formula>
    </cfRule>
  </conditionalFormatting>
  <conditionalFormatting sqref="ER44">
    <cfRule type="cellIs" dxfId="14466" priority="13743" operator="greaterThan">
      <formula>0</formula>
    </cfRule>
  </conditionalFormatting>
  <conditionalFormatting sqref="ER48">
    <cfRule type="cellIs" dxfId="14465" priority="13742" operator="greaterThan">
      <formula>0</formula>
    </cfRule>
  </conditionalFormatting>
  <conditionalFormatting sqref="ER40">
    <cfRule type="cellIs" dxfId="14464" priority="13741" operator="greaterThan">
      <formula>0</formula>
    </cfRule>
  </conditionalFormatting>
  <conditionalFormatting sqref="ER38">
    <cfRule type="cellIs" dxfId="14463" priority="13740" operator="greaterThan">
      <formula>0</formula>
    </cfRule>
  </conditionalFormatting>
  <conditionalFormatting sqref="ER16">
    <cfRule type="cellIs" dxfId="14462" priority="13732" operator="greaterThan">
      <formula>0</formula>
    </cfRule>
  </conditionalFormatting>
  <conditionalFormatting sqref="ER113">
    <cfRule type="cellIs" dxfId="14461" priority="13739" operator="greaterThan">
      <formula>0</formula>
    </cfRule>
  </conditionalFormatting>
  <conditionalFormatting sqref="ER112">
    <cfRule type="cellIs" dxfId="14460" priority="13738" operator="greaterThan">
      <formula>0</formula>
    </cfRule>
  </conditionalFormatting>
  <conditionalFormatting sqref="ER112">
    <cfRule type="cellIs" dxfId="14459" priority="13737" operator="lessThan">
      <formula>0</formula>
    </cfRule>
  </conditionalFormatting>
  <conditionalFormatting sqref="ER116">
    <cfRule type="cellIs" dxfId="14458" priority="13736" operator="greaterThan">
      <formula>0</formula>
    </cfRule>
  </conditionalFormatting>
  <conditionalFormatting sqref="ER115">
    <cfRule type="cellIs" dxfId="14457" priority="13735" operator="greaterThan">
      <formula>0</formula>
    </cfRule>
  </conditionalFormatting>
  <conditionalFormatting sqref="ER115">
    <cfRule type="cellIs" dxfId="14456" priority="13734" operator="lessThan">
      <formula>0</formula>
    </cfRule>
  </conditionalFormatting>
  <conditionalFormatting sqref="ER46">
    <cfRule type="cellIs" dxfId="14455" priority="13729" operator="greaterThan">
      <formula>0</formula>
    </cfRule>
  </conditionalFormatting>
  <conditionalFormatting sqref="ER42">
    <cfRule type="cellIs" dxfId="14454" priority="13730" operator="greaterThan">
      <formula>0</formula>
    </cfRule>
  </conditionalFormatting>
  <conditionalFormatting sqref="ER18 ER21">
    <cfRule type="cellIs" dxfId="14453" priority="13731" operator="greaterThan">
      <formula>0</formula>
    </cfRule>
  </conditionalFormatting>
  <conditionalFormatting sqref="ER36">
    <cfRule type="cellIs" dxfId="14452" priority="13728" operator="greaterThan">
      <formula>0</formula>
    </cfRule>
  </conditionalFormatting>
  <conditionalFormatting sqref="ER79">
    <cfRule type="cellIs" dxfId="14451" priority="13720" operator="greaterThan">
      <formula>0</formula>
    </cfRule>
  </conditionalFormatting>
  <conditionalFormatting sqref="ER10">
    <cfRule type="cellIs" dxfId="14450" priority="13727" operator="greaterThan">
      <formula>0</formula>
    </cfRule>
  </conditionalFormatting>
  <conditionalFormatting sqref="ER23">
    <cfRule type="cellIs" dxfId="14449" priority="13726" operator="greaterThan">
      <formula>0</formula>
    </cfRule>
  </conditionalFormatting>
  <conditionalFormatting sqref="ER10">
    <cfRule type="cellIs" dxfId="14448" priority="13725" operator="greaterThan">
      <formula>0</formula>
    </cfRule>
  </conditionalFormatting>
  <conditionalFormatting sqref="ER23">
    <cfRule type="cellIs" dxfId="14447" priority="13724" operator="greaterThan">
      <formula>0</formula>
    </cfRule>
  </conditionalFormatting>
  <conditionalFormatting sqref="ER129">
    <cfRule type="cellIs" dxfId="14446" priority="13710" operator="greaterThan">
      <formula>0</formula>
    </cfRule>
  </conditionalFormatting>
  <conditionalFormatting sqref="ER110">
    <cfRule type="cellIs" dxfId="14445" priority="13714" operator="greaterThan">
      <formula>0</formula>
    </cfRule>
  </conditionalFormatting>
  <conditionalFormatting sqref="ER79">
    <cfRule type="cellIs" dxfId="14444" priority="13721" operator="greaterThan">
      <formula>0</formula>
    </cfRule>
  </conditionalFormatting>
  <conditionalFormatting sqref="ER34">
    <cfRule type="cellIs" dxfId="14443" priority="13723" operator="greaterThan">
      <formula>0</formula>
    </cfRule>
  </conditionalFormatting>
  <conditionalFormatting sqref="ER120">
    <cfRule type="cellIs" dxfId="14442" priority="13713" operator="greaterThan">
      <formula>0</formula>
    </cfRule>
  </conditionalFormatting>
  <conditionalFormatting sqref="ER137">
    <cfRule type="cellIs" dxfId="14441" priority="13709" operator="greaterThan">
      <formula>0</formula>
    </cfRule>
  </conditionalFormatting>
  <conditionalFormatting sqref="ER34">
    <cfRule type="cellIs" dxfId="14440" priority="13722" operator="greaterThan">
      <formula>0</formula>
    </cfRule>
  </conditionalFormatting>
  <conditionalFormatting sqref="ER137">
    <cfRule type="cellIs" dxfId="14439" priority="13708" operator="greaterThan">
      <formula>0</formula>
    </cfRule>
  </conditionalFormatting>
  <conditionalFormatting sqref="ER110">
    <cfRule type="cellIs" dxfId="14438" priority="13715" operator="greaterThan">
      <formula>0</formula>
    </cfRule>
  </conditionalFormatting>
  <conditionalFormatting sqref="ER51">
    <cfRule type="cellIs" dxfId="14437" priority="13707" operator="greaterThan">
      <formula>0</formula>
    </cfRule>
  </conditionalFormatting>
  <conditionalFormatting sqref="ER51">
    <cfRule type="cellIs" dxfId="14436" priority="13706" operator="greaterThan">
      <formula>0</formula>
    </cfRule>
  </conditionalFormatting>
  <conditionalFormatting sqref="ER93">
    <cfRule type="cellIs" dxfId="14435" priority="13719" operator="greaterThan">
      <formula>0</formula>
    </cfRule>
  </conditionalFormatting>
  <conditionalFormatting sqref="ER102">
    <cfRule type="cellIs" dxfId="14434" priority="13718" operator="greaterThan">
      <formula>0</formula>
    </cfRule>
  </conditionalFormatting>
  <conditionalFormatting sqref="ER93">
    <cfRule type="cellIs" dxfId="14433" priority="13717" operator="greaterThan">
      <formula>0</formula>
    </cfRule>
  </conditionalFormatting>
  <conditionalFormatting sqref="ER102">
    <cfRule type="cellIs" dxfId="14432" priority="13716" operator="greaterThan">
      <formula>0</formula>
    </cfRule>
  </conditionalFormatting>
  <conditionalFormatting sqref="ER129">
    <cfRule type="cellIs" dxfId="14431" priority="13712" operator="greaterThan">
      <formula>0</formula>
    </cfRule>
  </conditionalFormatting>
  <conditionalFormatting sqref="ER120">
    <cfRule type="cellIs" dxfId="14430" priority="13711" operator="greaterThan">
      <formula>0</formula>
    </cfRule>
  </conditionalFormatting>
  <conditionalFormatting sqref="ER48">
    <cfRule type="cellIs" dxfId="14429" priority="13694" operator="greaterThan">
      <formula>0</formula>
    </cfRule>
  </conditionalFormatting>
  <conditionalFormatting sqref="ER40">
    <cfRule type="cellIs" dxfId="14428" priority="13693" operator="greaterThan">
      <formula>0</formula>
    </cfRule>
  </conditionalFormatting>
  <conditionalFormatting sqref="ER64">
    <cfRule type="cellIs" dxfId="14427" priority="13703" operator="greaterThan">
      <formula>0</formula>
    </cfRule>
  </conditionalFormatting>
  <conditionalFormatting sqref="ER64">
    <cfRule type="cellIs" dxfId="14426" priority="13702" operator="greaterThan">
      <formula>0</formula>
    </cfRule>
  </conditionalFormatting>
  <conditionalFormatting sqref="ER57">
    <cfRule type="cellIs" dxfId="14425" priority="13705" operator="greaterThan">
      <formula>0</formula>
    </cfRule>
  </conditionalFormatting>
  <conditionalFormatting sqref="ER57">
    <cfRule type="cellIs" dxfId="14424" priority="13704" operator="greaterThan">
      <formula>0</formula>
    </cfRule>
  </conditionalFormatting>
  <conditionalFormatting sqref="ER70">
    <cfRule type="cellIs" dxfId="14423" priority="13689" operator="greaterThan">
      <formula>0</formula>
    </cfRule>
  </conditionalFormatting>
  <conditionalFormatting sqref="ER70">
    <cfRule type="cellIs" dxfId="14422" priority="13688" operator="greaterThan">
      <formula>0</formula>
    </cfRule>
  </conditionalFormatting>
  <conditionalFormatting sqref="ER12">
    <cfRule type="cellIs" dxfId="14421" priority="13701" operator="greaterThan">
      <formula>0</formula>
    </cfRule>
  </conditionalFormatting>
  <conditionalFormatting sqref="ER12">
    <cfRule type="cellIs" dxfId="14420" priority="13700" operator="greaterThan">
      <formula>0</formula>
    </cfRule>
  </conditionalFormatting>
  <conditionalFormatting sqref="ER25 ER27">
    <cfRule type="cellIs" dxfId="14419" priority="13699" operator="greaterThan">
      <formula>0</formula>
    </cfRule>
  </conditionalFormatting>
  <conditionalFormatting sqref="ER25 ER27">
    <cfRule type="cellIs" dxfId="14418" priority="13698" operator="greaterThan">
      <formula>0</formula>
    </cfRule>
  </conditionalFormatting>
  <conditionalFormatting sqref="ER44">
    <cfRule type="cellIs" dxfId="14417" priority="13697" operator="greaterThan">
      <formula>0</formula>
    </cfRule>
  </conditionalFormatting>
  <conditionalFormatting sqref="ER44">
    <cfRule type="cellIs" dxfId="14416" priority="13696" operator="greaterThan">
      <formula>0</formula>
    </cfRule>
  </conditionalFormatting>
  <conditionalFormatting sqref="ER48">
    <cfRule type="cellIs" dxfId="14415" priority="13695" operator="greaterThan">
      <formula>0</formula>
    </cfRule>
  </conditionalFormatting>
  <conditionalFormatting sqref="ER40">
    <cfRule type="cellIs" dxfId="14414" priority="13692" operator="greaterThan">
      <formula>0</formula>
    </cfRule>
  </conditionalFormatting>
  <conditionalFormatting sqref="ER38">
    <cfRule type="cellIs" dxfId="14413" priority="13691" operator="greaterThan">
      <formula>0</formula>
    </cfRule>
  </conditionalFormatting>
  <conditionalFormatting sqref="ER38">
    <cfRule type="cellIs" dxfId="14412" priority="13690" operator="greaterThan">
      <formula>0</formula>
    </cfRule>
  </conditionalFormatting>
  <conditionalFormatting sqref="ER87">
    <cfRule type="cellIs" dxfId="14411" priority="13686" operator="greaterThan">
      <formula>0</formula>
    </cfRule>
  </conditionalFormatting>
  <conditionalFormatting sqref="ER87">
    <cfRule type="cellIs" dxfId="14410" priority="13687" operator="greaterThan">
      <formula>0</formula>
    </cfRule>
  </conditionalFormatting>
  <conditionalFormatting sqref="ER116">
    <cfRule type="cellIs" dxfId="14409" priority="13679" operator="greaterThan">
      <formula>0</formula>
    </cfRule>
  </conditionalFormatting>
  <conditionalFormatting sqref="ER115">
    <cfRule type="cellIs" dxfId="14408" priority="13678" operator="greaterThan">
      <formula>0</formula>
    </cfRule>
  </conditionalFormatting>
  <conditionalFormatting sqref="ER113">
    <cfRule type="cellIs" dxfId="14407" priority="13685" operator="greaterThan">
      <formula>0</formula>
    </cfRule>
  </conditionalFormatting>
  <conditionalFormatting sqref="ER113">
    <cfRule type="cellIs" dxfId="14406" priority="13684" operator="greaterThan">
      <formula>0</formula>
    </cfRule>
  </conditionalFormatting>
  <conditionalFormatting sqref="ER112">
    <cfRule type="cellIs" dxfId="14405" priority="13683" operator="greaterThan">
      <formula>0</formula>
    </cfRule>
  </conditionalFormatting>
  <conditionalFormatting sqref="ER112">
    <cfRule type="cellIs" dxfId="14404" priority="13682" operator="greaterThan">
      <formula>0</formula>
    </cfRule>
  </conditionalFormatting>
  <conditionalFormatting sqref="ER112">
    <cfRule type="cellIs" dxfId="14403" priority="13681" operator="lessThan">
      <formula>0</formula>
    </cfRule>
  </conditionalFormatting>
  <conditionalFormatting sqref="ER116">
    <cfRule type="cellIs" dxfId="14402" priority="13680" operator="greaterThan">
      <formula>0</formula>
    </cfRule>
  </conditionalFormatting>
  <conditionalFormatting sqref="ER14">
    <cfRule type="cellIs" dxfId="14401" priority="13675" operator="greaterThan">
      <formula>0</formula>
    </cfRule>
  </conditionalFormatting>
  <conditionalFormatting sqref="ER115">
    <cfRule type="cellIs" dxfId="14400" priority="13677" operator="greaterThan">
      <formula>0</formula>
    </cfRule>
  </conditionalFormatting>
  <conditionalFormatting sqref="ER115">
    <cfRule type="cellIs" dxfId="14399" priority="13676" operator="lessThan">
      <formula>0</formula>
    </cfRule>
  </conditionalFormatting>
  <conditionalFormatting sqref="ER14">
    <cfRule type="cellIs" dxfId="14398" priority="13674" operator="greaterThan">
      <formula>0</formula>
    </cfRule>
  </conditionalFormatting>
  <conditionalFormatting sqref="ER16">
    <cfRule type="cellIs" dxfId="14397" priority="13673" operator="greaterThan">
      <formula>0</formula>
    </cfRule>
  </conditionalFormatting>
  <conditionalFormatting sqref="ER16">
    <cfRule type="cellIs" dxfId="14396" priority="13672" operator="greaterThan">
      <formula>0</formula>
    </cfRule>
  </conditionalFormatting>
  <conditionalFormatting sqref="ER42">
    <cfRule type="cellIs" dxfId="14395" priority="13669" operator="greaterThan">
      <formula>0</formula>
    </cfRule>
  </conditionalFormatting>
  <conditionalFormatting sqref="ER42">
    <cfRule type="cellIs" dxfId="14394" priority="13668" operator="greaterThan">
      <formula>0</formula>
    </cfRule>
  </conditionalFormatting>
  <conditionalFormatting sqref="ER18 ER21">
    <cfRule type="cellIs" dxfId="14393" priority="13671" operator="greaterThan">
      <formula>0</formula>
    </cfRule>
  </conditionalFormatting>
  <conditionalFormatting sqref="ER18 ER21">
    <cfRule type="cellIs" dxfId="14392" priority="13670" operator="greaterThan">
      <formula>0</formula>
    </cfRule>
  </conditionalFormatting>
  <conditionalFormatting sqref="ER46">
    <cfRule type="cellIs" dxfId="14391" priority="13667" operator="greaterThan">
      <formula>0</formula>
    </cfRule>
  </conditionalFormatting>
  <conditionalFormatting sqref="ER46">
    <cfRule type="cellIs" dxfId="14390" priority="13666" operator="greaterThan">
      <formula>0</formula>
    </cfRule>
  </conditionalFormatting>
  <conditionalFormatting sqref="ER79">
    <cfRule type="cellIs" dxfId="14389" priority="13658" operator="greaterThan">
      <formula>0</formula>
    </cfRule>
  </conditionalFormatting>
  <conditionalFormatting sqref="ER10">
    <cfRule type="cellIs" dxfId="14388" priority="13665" operator="greaterThan">
      <formula>0</formula>
    </cfRule>
  </conditionalFormatting>
  <conditionalFormatting sqref="ER23">
    <cfRule type="cellIs" dxfId="14387" priority="13664" operator="greaterThan">
      <formula>0</formula>
    </cfRule>
  </conditionalFormatting>
  <conditionalFormatting sqref="ER10">
    <cfRule type="cellIs" dxfId="14386" priority="13663" operator="greaterThan">
      <formula>0</formula>
    </cfRule>
  </conditionalFormatting>
  <conditionalFormatting sqref="ER23">
    <cfRule type="cellIs" dxfId="14385" priority="13662" operator="greaterThan">
      <formula>0</formula>
    </cfRule>
  </conditionalFormatting>
  <conditionalFormatting sqref="ER129">
    <cfRule type="cellIs" dxfId="14384" priority="13648" operator="greaterThan">
      <formula>0</formula>
    </cfRule>
  </conditionalFormatting>
  <conditionalFormatting sqref="ER110">
    <cfRule type="cellIs" dxfId="14383" priority="13652" operator="greaterThan">
      <formula>0</formula>
    </cfRule>
  </conditionalFormatting>
  <conditionalFormatting sqref="ER79">
    <cfRule type="cellIs" dxfId="14382" priority="13659" operator="greaterThan">
      <formula>0</formula>
    </cfRule>
  </conditionalFormatting>
  <conditionalFormatting sqref="ER34">
    <cfRule type="cellIs" dxfId="14381" priority="13661" operator="greaterThan">
      <formula>0</formula>
    </cfRule>
  </conditionalFormatting>
  <conditionalFormatting sqref="ER120">
    <cfRule type="cellIs" dxfId="14380" priority="13651" operator="greaterThan">
      <formula>0</formula>
    </cfRule>
  </conditionalFormatting>
  <conditionalFormatting sqref="ER137">
    <cfRule type="cellIs" dxfId="14379" priority="13647" operator="greaterThan">
      <formula>0</formula>
    </cfRule>
  </conditionalFormatting>
  <conditionalFormatting sqref="ER34">
    <cfRule type="cellIs" dxfId="14378" priority="13660" operator="greaterThan">
      <formula>0</formula>
    </cfRule>
  </conditionalFormatting>
  <conditionalFormatting sqref="ER137">
    <cfRule type="cellIs" dxfId="14377" priority="13646" operator="greaterThan">
      <formula>0</formula>
    </cfRule>
  </conditionalFormatting>
  <conditionalFormatting sqref="ER110">
    <cfRule type="cellIs" dxfId="14376" priority="13653" operator="greaterThan">
      <formula>0</formula>
    </cfRule>
  </conditionalFormatting>
  <conditionalFormatting sqref="ER51">
    <cfRule type="cellIs" dxfId="14375" priority="13645" operator="greaterThan">
      <formula>0</formula>
    </cfRule>
  </conditionalFormatting>
  <conditionalFormatting sqref="ER51">
    <cfRule type="cellIs" dxfId="14374" priority="13644" operator="greaterThan">
      <formula>0</formula>
    </cfRule>
  </conditionalFormatting>
  <conditionalFormatting sqref="ER93">
    <cfRule type="cellIs" dxfId="14373" priority="13657" operator="greaterThan">
      <formula>0</formula>
    </cfRule>
  </conditionalFormatting>
  <conditionalFormatting sqref="ER102">
    <cfRule type="cellIs" dxfId="14372" priority="13656" operator="greaterThan">
      <formula>0</formula>
    </cfRule>
  </conditionalFormatting>
  <conditionalFormatting sqref="ER93">
    <cfRule type="cellIs" dxfId="14371" priority="13655" operator="greaterThan">
      <formula>0</formula>
    </cfRule>
  </conditionalFormatting>
  <conditionalFormatting sqref="ER102">
    <cfRule type="cellIs" dxfId="14370" priority="13654" operator="greaterThan">
      <formula>0</formula>
    </cfRule>
  </conditionalFormatting>
  <conditionalFormatting sqref="ER129">
    <cfRule type="cellIs" dxfId="14369" priority="13650" operator="greaterThan">
      <formula>0</formula>
    </cfRule>
  </conditionalFormatting>
  <conditionalFormatting sqref="ER120">
    <cfRule type="cellIs" dxfId="14368" priority="13649" operator="greaterThan">
      <formula>0</formula>
    </cfRule>
  </conditionalFormatting>
  <conditionalFormatting sqref="ER48">
    <cfRule type="cellIs" dxfId="14367" priority="13632" operator="greaterThan">
      <formula>0</formula>
    </cfRule>
  </conditionalFormatting>
  <conditionalFormatting sqref="ER40">
    <cfRule type="cellIs" dxfId="14366" priority="13631" operator="greaterThan">
      <formula>0</formula>
    </cfRule>
  </conditionalFormatting>
  <conditionalFormatting sqref="ER64">
    <cfRule type="cellIs" dxfId="14365" priority="13641" operator="greaterThan">
      <formula>0</formula>
    </cfRule>
  </conditionalFormatting>
  <conditionalFormatting sqref="ER64">
    <cfRule type="cellIs" dxfId="14364" priority="13640" operator="greaterThan">
      <formula>0</formula>
    </cfRule>
  </conditionalFormatting>
  <conditionalFormatting sqref="ER57">
    <cfRule type="cellIs" dxfId="14363" priority="13643" operator="greaterThan">
      <formula>0</formula>
    </cfRule>
  </conditionalFormatting>
  <conditionalFormatting sqref="ER57">
    <cfRule type="cellIs" dxfId="14362" priority="13642" operator="greaterThan">
      <formula>0</formula>
    </cfRule>
  </conditionalFormatting>
  <conditionalFormatting sqref="ER70">
    <cfRule type="cellIs" dxfId="14361" priority="13627" operator="greaterThan">
      <formula>0</formula>
    </cfRule>
  </conditionalFormatting>
  <conditionalFormatting sqref="ER70">
    <cfRule type="cellIs" dxfId="14360" priority="13626" operator="greaterThan">
      <formula>0</formula>
    </cfRule>
  </conditionalFormatting>
  <conditionalFormatting sqref="ER12">
    <cfRule type="cellIs" dxfId="14359" priority="13639" operator="greaterThan">
      <formula>0</formula>
    </cfRule>
  </conditionalFormatting>
  <conditionalFormatting sqref="ER12">
    <cfRule type="cellIs" dxfId="14358" priority="13638" operator="greaterThan">
      <formula>0</formula>
    </cfRule>
  </conditionalFormatting>
  <conditionalFormatting sqref="ER25 ER27">
    <cfRule type="cellIs" dxfId="14357" priority="13637" operator="greaterThan">
      <formula>0</formula>
    </cfRule>
  </conditionalFormatting>
  <conditionalFormatting sqref="ER25 ER27">
    <cfRule type="cellIs" dxfId="14356" priority="13636" operator="greaterThan">
      <formula>0</formula>
    </cfRule>
  </conditionalFormatting>
  <conditionalFormatting sqref="ER44">
    <cfRule type="cellIs" dxfId="14355" priority="13635" operator="greaterThan">
      <formula>0</formula>
    </cfRule>
  </conditionalFormatting>
  <conditionalFormatting sqref="ER44">
    <cfRule type="cellIs" dxfId="14354" priority="13634" operator="greaterThan">
      <formula>0</formula>
    </cfRule>
  </conditionalFormatting>
  <conditionalFormatting sqref="ER48">
    <cfRule type="cellIs" dxfId="14353" priority="13633" operator="greaterThan">
      <formula>0</formula>
    </cfRule>
  </conditionalFormatting>
  <conditionalFormatting sqref="ER40">
    <cfRule type="cellIs" dxfId="14352" priority="13630" operator="greaterThan">
      <formula>0</formula>
    </cfRule>
  </conditionalFormatting>
  <conditionalFormatting sqref="ER38">
    <cfRule type="cellIs" dxfId="14351" priority="13629" operator="greaterThan">
      <formula>0</formula>
    </cfRule>
  </conditionalFormatting>
  <conditionalFormatting sqref="ER38">
    <cfRule type="cellIs" dxfId="14350" priority="13628" operator="greaterThan">
      <formula>0</formula>
    </cfRule>
  </conditionalFormatting>
  <conditionalFormatting sqref="ER87">
    <cfRule type="cellIs" dxfId="14349" priority="13624" operator="greaterThan">
      <formula>0</formula>
    </cfRule>
  </conditionalFormatting>
  <conditionalFormatting sqref="ER87">
    <cfRule type="cellIs" dxfId="14348" priority="13625" operator="greaterThan">
      <formula>0</formula>
    </cfRule>
  </conditionalFormatting>
  <conditionalFormatting sqref="ER116">
    <cfRule type="cellIs" dxfId="14347" priority="13617" operator="greaterThan">
      <formula>0</formula>
    </cfRule>
  </conditionalFormatting>
  <conditionalFormatting sqref="ER115">
    <cfRule type="cellIs" dxfId="14346" priority="13616" operator="greaterThan">
      <formula>0</formula>
    </cfRule>
  </conditionalFormatting>
  <conditionalFormatting sqref="ER113">
    <cfRule type="cellIs" dxfId="14345" priority="13623" operator="greaterThan">
      <formula>0</formula>
    </cfRule>
  </conditionalFormatting>
  <conditionalFormatting sqref="ER113">
    <cfRule type="cellIs" dxfId="14344" priority="13622" operator="greaterThan">
      <formula>0</formula>
    </cfRule>
  </conditionalFormatting>
  <conditionalFormatting sqref="ER112">
    <cfRule type="cellIs" dxfId="14343" priority="13621" operator="greaterThan">
      <formula>0</formula>
    </cfRule>
  </conditionalFormatting>
  <conditionalFormatting sqref="ER112">
    <cfRule type="cellIs" dxfId="14342" priority="13620" operator="greaterThan">
      <formula>0</formula>
    </cfRule>
  </conditionalFormatting>
  <conditionalFormatting sqref="ER112">
    <cfRule type="cellIs" dxfId="14341" priority="13619" operator="lessThan">
      <formula>0</formula>
    </cfRule>
  </conditionalFormatting>
  <conditionalFormatting sqref="ER116">
    <cfRule type="cellIs" dxfId="14340" priority="13618" operator="greaterThan">
      <formula>0</formula>
    </cfRule>
  </conditionalFormatting>
  <conditionalFormatting sqref="ER14">
    <cfRule type="cellIs" dxfId="14339" priority="13613" operator="greaterThan">
      <formula>0</formula>
    </cfRule>
  </conditionalFormatting>
  <conditionalFormatting sqref="ER115">
    <cfRule type="cellIs" dxfId="14338" priority="13615" operator="greaterThan">
      <formula>0</formula>
    </cfRule>
  </conditionalFormatting>
  <conditionalFormatting sqref="ER115">
    <cfRule type="cellIs" dxfId="14337" priority="13614" operator="lessThan">
      <formula>0</formula>
    </cfRule>
  </conditionalFormatting>
  <conditionalFormatting sqref="ER14">
    <cfRule type="cellIs" dxfId="14336" priority="13612" operator="greaterThan">
      <formula>0</formula>
    </cfRule>
  </conditionalFormatting>
  <conditionalFormatting sqref="ER16">
    <cfRule type="cellIs" dxfId="14335" priority="13611" operator="greaterThan">
      <formula>0</formula>
    </cfRule>
  </conditionalFormatting>
  <conditionalFormatting sqref="ER16">
    <cfRule type="cellIs" dxfId="14334" priority="13610" operator="greaterThan">
      <formula>0</formula>
    </cfRule>
  </conditionalFormatting>
  <conditionalFormatting sqref="ER42">
    <cfRule type="cellIs" dxfId="14333" priority="13607" operator="greaterThan">
      <formula>0</formula>
    </cfRule>
  </conditionalFormatting>
  <conditionalFormatting sqref="ER42">
    <cfRule type="cellIs" dxfId="14332" priority="13606" operator="greaterThan">
      <formula>0</formula>
    </cfRule>
  </conditionalFormatting>
  <conditionalFormatting sqref="ER18 ER21">
    <cfRule type="cellIs" dxfId="14331" priority="13609" operator="greaterThan">
      <formula>0</formula>
    </cfRule>
  </conditionalFormatting>
  <conditionalFormatting sqref="ER18 ER21">
    <cfRule type="cellIs" dxfId="14330" priority="13608" operator="greaterThan">
      <formula>0</formula>
    </cfRule>
  </conditionalFormatting>
  <conditionalFormatting sqref="ER46">
    <cfRule type="cellIs" dxfId="14329" priority="13605" operator="greaterThan">
      <formula>0</formula>
    </cfRule>
  </conditionalFormatting>
  <conditionalFormatting sqref="ER46">
    <cfRule type="cellIs" dxfId="14328" priority="13604" operator="greaterThan">
      <formula>0</formula>
    </cfRule>
  </conditionalFormatting>
  <conditionalFormatting sqref="ER36">
    <cfRule type="cellIs" dxfId="14327" priority="13603" operator="greaterThan">
      <formula>0</formula>
    </cfRule>
  </conditionalFormatting>
  <conditionalFormatting sqref="ER36">
    <cfRule type="cellIs" dxfId="14326" priority="13602" operator="greaterThan">
      <formula>0</formula>
    </cfRule>
  </conditionalFormatting>
  <conditionalFormatting sqref="ER36">
    <cfRule type="cellIs" dxfId="14325" priority="13601" operator="greaterThan">
      <formula>0</formula>
    </cfRule>
  </conditionalFormatting>
  <conditionalFormatting sqref="ER36">
    <cfRule type="cellIs" dxfId="14324" priority="13600" operator="greaterThan">
      <formula>0</formula>
    </cfRule>
  </conditionalFormatting>
  <conditionalFormatting sqref="ER143">
    <cfRule type="cellIs" dxfId="14323" priority="13599" operator="greaterThan">
      <formula>0</formula>
    </cfRule>
  </conditionalFormatting>
  <conditionalFormatting sqref="ER152">
    <cfRule type="cellIs" dxfId="14322" priority="13598" operator="greaterThan">
      <formula>0</formula>
    </cfRule>
  </conditionalFormatting>
  <conditionalFormatting sqref="ER160">
    <cfRule type="cellIs" dxfId="14321" priority="13597" operator="greaterThan">
      <formula>0</formula>
    </cfRule>
  </conditionalFormatting>
  <conditionalFormatting sqref="ER152">
    <cfRule type="cellIs" dxfId="14320" priority="13595" operator="greaterThan">
      <formula>0</formula>
    </cfRule>
  </conditionalFormatting>
  <conditionalFormatting sqref="ER152">
    <cfRule type="cellIs" dxfId="14319" priority="13596" operator="greaterThan">
      <formula>0</formula>
    </cfRule>
  </conditionalFormatting>
  <conditionalFormatting sqref="ER143">
    <cfRule type="cellIs" dxfId="14318" priority="13594" operator="greaterThan">
      <formula>0</formula>
    </cfRule>
  </conditionalFormatting>
  <conditionalFormatting sqref="ER143">
    <cfRule type="cellIs" dxfId="14317" priority="13593" operator="greaterThan">
      <formula>0</formula>
    </cfRule>
  </conditionalFormatting>
  <conditionalFormatting sqref="ER160">
    <cfRule type="cellIs" dxfId="14316" priority="13591" operator="greaterThan">
      <formula>0</formula>
    </cfRule>
  </conditionalFormatting>
  <conditionalFormatting sqref="ER160">
    <cfRule type="cellIs" dxfId="14315" priority="13592" operator="greaterThan">
      <formula>0</formula>
    </cfRule>
  </conditionalFormatting>
  <conditionalFormatting sqref="ER152">
    <cfRule type="cellIs" dxfId="14314" priority="13589" operator="greaterThan">
      <formula>0</formula>
    </cfRule>
  </conditionalFormatting>
  <conditionalFormatting sqref="ER152">
    <cfRule type="cellIs" dxfId="14313" priority="13590" operator="greaterThan">
      <formula>0</formula>
    </cfRule>
  </conditionalFormatting>
  <conditionalFormatting sqref="ER143">
    <cfRule type="cellIs" dxfId="14312" priority="13588" operator="greaterThan">
      <formula>0</formula>
    </cfRule>
  </conditionalFormatting>
  <conditionalFormatting sqref="ER143">
    <cfRule type="cellIs" dxfId="14311" priority="13587" operator="greaterThan">
      <formula>0</formula>
    </cfRule>
  </conditionalFormatting>
  <conditionalFormatting sqref="ER160">
    <cfRule type="cellIs" dxfId="14310" priority="13585" operator="greaterThan">
      <formula>0</formula>
    </cfRule>
  </conditionalFormatting>
  <conditionalFormatting sqref="ER160">
    <cfRule type="cellIs" dxfId="14309" priority="13586" operator="greaterThan">
      <formula>0</formula>
    </cfRule>
  </conditionalFormatting>
  <conditionalFormatting sqref="ER27">
    <cfRule type="cellIs" dxfId="14308" priority="13584" operator="greaterThan">
      <formula>0</formula>
    </cfRule>
  </conditionalFormatting>
  <conditionalFormatting sqref="ER27">
    <cfRule type="cellIs" dxfId="14307" priority="13583" operator="greaterThan">
      <formula>0</formula>
    </cfRule>
  </conditionalFormatting>
  <conditionalFormatting sqref="ER197:ER202">
    <cfRule type="cellIs" dxfId="14306" priority="13582" operator="greaterThan">
      <formula>0.5</formula>
    </cfRule>
  </conditionalFormatting>
  <conditionalFormatting sqref="ER203">
    <cfRule type="cellIs" dxfId="14305" priority="13581" operator="greaterThan">
      <formula>0.5</formula>
    </cfRule>
  </conditionalFormatting>
  <conditionalFormatting sqref="ER167">
    <cfRule type="cellIs" dxfId="14304" priority="13580" operator="greaterThan">
      <formula>0</formula>
    </cfRule>
  </conditionalFormatting>
  <conditionalFormatting sqref="ER167">
    <cfRule type="cellIs" dxfId="14303" priority="13579" operator="greaterThan">
      <formula>0</formula>
    </cfRule>
  </conditionalFormatting>
  <conditionalFormatting sqref="ER169">
    <cfRule type="cellIs" dxfId="14302" priority="13578" operator="greaterThan">
      <formula>0</formula>
    </cfRule>
  </conditionalFormatting>
  <conditionalFormatting sqref="ER169">
    <cfRule type="cellIs" dxfId="14301" priority="13577" operator="greaterThan">
      <formula>0</formula>
    </cfRule>
  </conditionalFormatting>
  <conditionalFormatting sqref="ER171">
    <cfRule type="cellIs" dxfId="14300" priority="13576" operator="greaterThan">
      <formula>0</formula>
    </cfRule>
  </conditionalFormatting>
  <conditionalFormatting sqref="ER171">
    <cfRule type="cellIs" dxfId="14299" priority="13575" operator="greaterThan">
      <formula>0</formula>
    </cfRule>
  </conditionalFormatting>
  <conditionalFormatting sqref="ER14">
    <cfRule type="cellIs" dxfId="14298" priority="13547" operator="greaterThan">
      <formula>0</formula>
    </cfRule>
  </conditionalFormatting>
  <conditionalFormatting sqref="ER10">
    <cfRule type="cellIs" dxfId="14297" priority="13574" operator="greaterThan">
      <formula>0</formula>
    </cfRule>
  </conditionalFormatting>
  <conditionalFormatting sqref="ER23">
    <cfRule type="cellIs" dxfId="14296" priority="13573" operator="greaterThan">
      <formula>0</formula>
    </cfRule>
  </conditionalFormatting>
  <conditionalFormatting sqref="ER70">
    <cfRule type="cellIs" dxfId="14295" priority="13571" operator="greaterThan">
      <formula>0</formula>
    </cfRule>
  </conditionalFormatting>
  <conditionalFormatting sqref="ER79">
    <cfRule type="cellIs" dxfId="14294" priority="13570" operator="greaterThan">
      <formula>0</formula>
    </cfRule>
  </conditionalFormatting>
  <conditionalFormatting sqref="ER129">
    <cfRule type="cellIs" dxfId="14293" priority="13564" operator="greaterThan">
      <formula>0</formula>
    </cfRule>
  </conditionalFormatting>
  <conditionalFormatting sqref="ER110">
    <cfRule type="cellIs" dxfId="14292" priority="13566" operator="greaterThan">
      <formula>0</formula>
    </cfRule>
  </conditionalFormatting>
  <conditionalFormatting sqref="ER34">
    <cfRule type="cellIs" dxfId="14291" priority="13572" operator="greaterThan">
      <formula>0</formula>
    </cfRule>
  </conditionalFormatting>
  <conditionalFormatting sqref="ER137">
    <cfRule type="cellIs" dxfId="14290" priority="13563" operator="greaterThan">
      <formula>0</formula>
    </cfRule>
  </conditionalFormatting>
  <conditionalFormatting sqref="ER87">
    <cfRule type="cellIs" dxfId="14289" priority="13569" operator="greaterThan">
      <formula>0</formula>
    </cfRule>
  </conditionalFormatting>
  <conditionalFormatting sqref="ER93">
    <cfRule type="cellIs" dxfId="14288" priority="13568" operator="greaterThan">
      <formula>0</formula>
    </cfRule>
  </conditionalFormatting>
  <conditionalFormatting sqref="ER102">
    <cfRule type="cellIs" dxfId="14287" priority="13567" operator="greaterThan">
      <formula>0</formula>
    </cfRule>
  </conditionalFormatting>
  <conditionalFormatting sqref="ER120">
    <cfRule type="cellIs" dxfId="14286" priority="13565" operator="greaterThan">
      <formula>0</formula>
    </cfRule>
  </conditionalFormatting>
  <conditionalFormatting sqref="ER51">
    <cfRule type="cellIs" dxfId="14285" priority="13562" operator="greaterThan">
      <formula>0</formula>
    </cfRule>
  </conditionalFormatting>
  <conditionalFormatting sqref="ER64">
    <cfRule type="cellIs" dxfId="14284" priority="13560" operator="greaterThan">
      <formula>0</formula>
    </cfRule>
  </conditionalFormatting>
  <conditionalFormatting sqref="ER57">
    <cfRule type="cellIs" dxfId="14283" priority="13561" operator="greaterThan">
      <formula>0</formula>
    </cfRule>
  </conditionalFormatting>
  <conditionalFormatting sqref="ER25 ER27">
    <cfRule type="cellIs" dxfId="14282" priority="13558" operator="greaterThan">
      <formula>0</formula>
    </cfRule>
  </conditionalFormatting>
  <conditionalFormatting sqref="ER12">
    <cfRule type="cellIs" dxfId="14281" priority="13559" operator="greaterThan">
      <formula>0</formula>
    </cfRule>
  </conditionalFormatting>
  <conditionalFormatting sqref="ER44">
    <cfRule type="cellIs" dxfId="14280" priority="13557" operator="greaterThan">
      <formula>0</formula>
    </cfRule>
  </conditionalFormatting>
  <conditionalFormatting sqref="ER48">
    <cfRule type="cellIs" dxfId="14279" priority="13556" operator="greaterThan">
      <formula>0</formula>
    </cfRule>
  </conditionalFormatting>
  <conditionalFormatting sqref="ER40">
    <cfRule type="cellIs" dxfId="14278" priority="13555" operator="greaterThan">
      <formula>0</formula>
    </cfRule>
  </conditionalFormatting>
  <conditionalFormatting sqref="ER38">
    <cfRule type="cellIs" dxfId="14277" priority="13554" operator="greaterThan">
      <formula>0</formula>
    </cfRule>
  </conditionalFormatting>
  <conditionalFormatting sqref="ER16">
    <cfRule type="cellIs" dxfId="14276" priority="13546" operator="greaterThan">
      <formula>0</formula>
    </cfRule>
  </conditionalFormatting>
  <conditionalFormatting sqref="ER113">
    <cfRule type="cellIs" dxfId="14275" priority="13553" operator="greaterThan">
      <formula>0</formula>
    </cfRule>
  </conditionalFormatting>
  <conditionalFormatting sqref="ER112">
    <cfRule type="cellIs" dxfId="14274" priority="13552" operator="greaterThan">
      <formula>0</formula>
    </cfRule>
  </conditionalFormatting>
  <conditionalFormatting sqref="ER112">
    <cfRule type="cellIs" dxfId="14273" priority="13551" operator="lessThan">
      <formula>0</formula>
    </cfRule>
  </conditionalFormatting>
  <conditionalFormatting sqref="ER116">
    <cfRule type="cellIs" dxfId="14272" priority="13550" operator="greaterThan">
      <formula>0</formula>
    </cfRule>
  </conditionalFormatting>
  <conditionalFormatting sqref="ER115">
    <cfRule type="cellIs" dxfId="14271" priority="13549" operator="greaterThan">
      <formula>0</formula>
    </cfRule>
  </conditionalFormatting>
  <conditionalFormatting sqref="ER115">
    <cfRule type="cellIs" dxfId="14270" priority="13548" operator="lessThan">
      <formula>0</formula>
    </cfRule>
  </conditionalFormatting>
  <conditionalFormatting sqref="ER46">
    <cfRule type="cellIs" dxfId="14269" priority="13543" operator="greaterThan">
      <formula>0</formula>
    </cfRule>
  </conditionalFormatting>
  <conditionalFormatting sqref="ER42">
    <cfRule type="cellIs" dxfId="14268" priority="13544" operator="greaterThan">
      <formula>0</formula>
    </cfRule>
  </conditionalFormatting>
  <conditionalFormatting sqref="ER18 ER21">
    <cfRule type="cellIs" dxfId="14267" priority="13545" operator="greaterThan">
      <formula>0</formula>
    </cfRule>
  </conditionalFormatting>
  <conditionalFormatting sqref="ER36">
    <cfRule type="cellIs" dxfId="14266" priority="13542" operator="greaterThan">
      <formula>0</formula>
    </cfRule>
  </conditionalFormatting>
  <conditionalFormatting sqref="ER79">
    <cfRule type="cellIs" dxfId="14265" priority="13534" operator="greaterThan">
      <formula>0</formula>
    </cfRule>
  </conditionalFormatting>
  <conditionalFormatting sqref="ER10">
    <cfRule type="cellIs" dxfId="14264" priority="13541" operator="greaterThan">
      <formula>0</formula>
    </cfRule>
  </conditionalFormatting>
  <conditionalFormatting sqref="ER23">
    <cfRule type="cellIs" dxfId="14263" priority="13540" operator="greaterThan">
      <formula>0</formula>
    </cfRule>
  </conditionalFormatting>
  <conditionalFormatting sqref="ER10">
    <cfRule type="cellIs" dxfId="14262" priority="13539" operator="greaterThan">
      <formula>0</formula>
    </cfRule>
  </conditionalFormatting>
  <conditionalFormatting sqref="ER23">
    <cfRule type="cellIs" dxfId="14261" priority="13538" operator="greaterThan">
      <formula>0</formula>
    </cfRule>
  </conditionalFormatting>
  <conditionalFormatting sqref="ER129">
    <cfRule type="cellIs" dxfId="14260" priority="13524" operator="greaterThan">
      <formula>0</formula>
    </cfRule>
  </conditionalFormatting>
  <conditionalFormatting sqref="ER110">
    <cfRule type="cellIs" dxfId="14259" priority="13528" operator="greaterThan">
      <formula>0</formula>
    </cfRule>
  </conditionalFormatting>
  <conditionalFormatting sqref="ER79">
    <cfRule type="cellIs" dxfId="14258" priority="13535" operator="greaterThan">
      <formula>0</formula>
    </cfRule>
  </conditionalFormatting>
  <conditionalFormatting sqref="ER34">
    <cfRule type="cellIs" dxfId="14257" priority="13537" operator="greaterThan">
      <formula>0</formula>
    </cfRule>
  </conditionalFormatting>
  <conditionalFormatting sqref="ER120">
    <cfRule type="cellIs" dxfId="14256" priority="13527" operator="greaterThan">
      <formula>0</formula>
    </cfRule>
  </conditionalFormatting>
  <conditionalFormatting sqref="ER137">
    <cfRule type="cellIs" dxfId="14255" priority="13523" operator="greaterThan">
      <formula>0</formula>
    </cfRule>
  </conditionalFormatting>
  <conditionalFormatting sqref="ER34">
    <cfRule type="cellIs" dxfId="14254" priority="13536" operator="greaterThan">
      <formula>0</formula>
    </cfRule>
  </conditionalFormatting>
  <conditionalFormatting sqref="ER137">
    <cfRule type="cellIs" dxfId="14253" priority="13522" operator="greaterThan">
      <formula>0</formula>
    </cfRule>
  </conditionalFormatting>
  <conditionalFormatting sqref="ER110">
    <cfRule type="cellIs" dxfId="14252" priority="13529" operator="greaterThan">
      <formula>0</formula>
    </cfRule>
  </conditionalFormatting>
  <conditionalFormatting sqref="ER51">
    <cfRule type="cellIs" dxfId="14251" priority="13521" operator="greaterThan">
      <formula>0</formula>
    </cfRule>
  </conditionalFormatting>
  <conditionalFormatting sqref="ER51">
    <cfRule type="cellIs" dxfId="14250" priority="13520" operator="greaterThan">
      <formula>0</formula>
    </cfRule>
  </conditionalFormatting>
  <conditionalFormatting sqref="ER93">
    <cfRule type="cellIs" dxfId="14249" priority="13533" operator="greaterThan">
      <formula>0</formula>
    </cfRule>
  </conditionalFormatting>
  <conditionalFormatting sqref="ER102">
    <cfRule type="cellIs" dxfId="14248" priority="13532" operator="greaterThan">
      <formula>0</formula>
    </cfRule>
  </conditionalFormatting>
  <conditionalFormatting sqref="ER93">
    <cfRule type="cellIs" dxfId="14247" priority="13531" operator="greaterThan">
      <formula>0</formula>
    </cfRule>
  </conditionalFormatting>
  <conditionalFormatting sqref="ER102">
    <cfRule type="cellIs" dxfId="14246" priority="13530" operator="greaterThan">
      <formula>0</formula>
    </cfRule>
  </conditionalFormatting>
  <conditionalFormatting sqref="ER129">
    <cfRule type="cellIs" dxfId="14245" priority="13526" operator="greaterThan">
      <formula>0</formula>
    </cfRule>
  </conditionalFormatting>
  <conditionalFormatting sqref="ER120">
    <cfRule type="cellIs" dxfId="14244" priority="13525" operator="greaterThan">
      <formula>0</formula>
    </cfRule>
  </conditionalFormatting>
  <conditionalFormatting sqref="ER48">
    <cfRule type="cellIs" dxfId="14243" priority="13508" operator="greaterThan">
      <formula>0</formula>
    </cfRule>
  </conditionalFormatting>
  <conditionalFormatting sqref="ER40">
    <cfRule type="cellIs" dxfId="14242" priority="13507" operator="greaterThan">
      <formula>0</formula>
    </cfRule>
  </conditionalFormatting>
  <conditionalFormatting sqref="ER64">
    <cfRule type="cellIs" dxfId="14241" priority="13517" operator="greaterThan">
      <formula>0</formula>
    </cfRule>
  </conditionalFormatting>
  <conditionalFormatting sqref="ER64">
    <cfRule type="cellIs" dxfId="14240" priority="13516" operator="greaterThan">
      <formula>0</formula>
    </cfRule>
  </conditionalFormatting>
  <conditionalFormatting sqref="ER57">
    <cfRule type="cellIs" dxfId="14239" priority="13519" operator="greaterThan">
      <formula>0</formula>
    </cfRule>
  </conditionalFormatting>
  <conditionalFormatting sqref="ER57">
    <cfRule type="cellIs" dxfId="14238" priority="13518" operator="greaterThan">
      <formula>0</formula>
    </cfRule>
  </conditionalFormatting>
  <conditionalFormatting sqref="ER70">
    <cfRule type="cellIs" dxfId="14237" priority="13503" operator="greaterThan">
      <formula>0</formula>
    </cfRule>
  </conditionalFormatting>
  <conditionalFormatting sqref="ER70">
    <cfRule type="cellIs" dxfId="14236" priority="13502" operator="greaterThan">
      <formula>0</formula>
    </cfRule>
  </conditionalFormatting>
  <conditionalFormatting sqref="ER12">
    <cfRule type="cellIs" dxfId="14235" priority="13515" operator="greaterThan">
      <formula>0</formula>
    </cfRule>
  </conditionalFormatting>
  <conditionalFormatting sqref="ER12">
    <cfRule type="cellIs" dxfId="14234" priority="13514" operator="greaterThan">
      <formula>0</formula>
    </cfRule>
  </conditionalFormatting>
  <conditionalFormatting sqref="ER25 ER27">
    <cfRule type="cellIs" dxfId="14233" priority="13513" operator="greaterThan">
      <formula>0</formula>
    </cfRule>
  </conditionalFormatting>
  <conditionalFormatting sqref="ER25 ER27">
    <cfRule type="cellIs" dxfId="14232" priority="13512" operator="greaterThan">
      <formula>0</formula>
    </cfRule>
  </conditionalFormatting>
  <conditionalFormatting sqref="ER44">
    <cfRule type="cellIs" dxfId="14231" priority="13511" operator="greaterThan">
      <formula>0</formula>
    </cfRule>
  </conditionalFormatting>
  <conditionalFormatting sqref="ER44">
    <cfRule type="cellIs" dxfId="14230" priority="13510" operator="greaterThan">
      <formula>0</formula>
    </cfRule>
  </conditionalFormatting>
  <conditionalFormatting sqref="ER48">
    <cfRule type="cellIs" dxfId="14229" priority="13509" operator="greaterThan">
      <formula>0</formula>
    </cfRule>
  </conditionalFormatting>
  <conditionalFormatting sqref="ER40">
    <cfRule type="cellIs" dxfId="14228" priority="13506" operator="greaterThan">
      <formula>0</formula>
    </cfRule>
  </conditionalFormatting>
  <conditionalFormatting sqref="ER38">
    <cfRule type="cellIs" dxfId="14227" priority="13505" operator="greaterThan">
      <formula>0</formula>
    </cfRule>
  </conditionalFormatting>
  <conditionalFormatting sqref="ER38">
    <cfRule type="cellIs" dxfId="14226" priority="13504" operator="greaterThan">
      <formula>0</formula>
    </cfRule>
  </conditionalFormatting>
  <conditionalFormatting sqref="ER87">
    <cfRule type="cellIs" dxfId="14225" priority="13500" operator="greaterThan">
      <formula>0</formula>
    </cfRule>
  </conditionalFormatting>
  <conditionalFormatting sqref="ER87">
    <cfRule type="cellIs" dxfId="14224" priority="13501" operator="greaterThan">
      <formula>0</formula>
    </cfRule>
  </conditionalFormatting>
  <conditionalFormatting sqref="ER116">
    <cfRule type="cellIs" dxfId="14223" priority="13493" operator="greaterThan">
      <formula>0</formula>
    </cfRule>
  </conditionalFormatting>
  <conditionalFormatting sqref="ER115">
    <cfRule type="cellIs" dxfId="14222" priority="13492" operator="greaterThan">
      <formula>0</formula>
    </cfRule>
  </conditionalFormatting>
  <conditionalFormatting sqref="ER113">
    <cfRule type="cellIs" dxfId="14221" priority="13499" operator="greaterThan">
      <formula>0</formula>
    </cfRule>
  </conditionalFormatting>
  <conditionalFormatting sqref="ER113">
    <cfRule type="cellIs" dxfId="14220" priority="13498" operator="greaterThan">
      <formula>0</formula>
    </cfRule>
  </conditionalFormatting>
  <conditionalFormatting sqref="ER112">
    <cfRule type="cellIs" dxfId="14219" priority="13497" operator="greaterThan">
      <formula>0</formula>
    </cfRule>
  </conditionalFormatting>
  <conditionalFormatting sqref="ER112">
    <cfRule type="cellIs" dxfId="14218" priority="13496" operator="greaterThan">
      <formula>0</formula>
    </cfRule>
  </conditionalFormatting>
  <conditionalFormatting sqref="ER112">
    <cfRule type="cellIs" dxfId="14217" priority="13495" operator="lessThan">
      <formula>0</formula>
    </cfRule>
  </conditionalFormatting>
  <conditionalFormatting sqref="ER116">
    <cfRule type="cellIs" dxfId="14216" priority="13494" operator="greaterThan">
      <formula>0</formula>
    </cfRule>
  </conditionalFormatting>
  <conditionalFormatting sqref="ER14">
    <cfRule type="cellIs" dxfId="14215" priority="13489" operator="greaterThan">
      <formula>0</formula>
    </cfRule>
  </conditionalFormatting>
  <conditionalFormatting sqref="ER115">
    <cfRule type="cellIs" dxfId="14214" priority="13491" operator="greaterThan">
      <formula>0</formula>
    </cfRule>
  </conditionalFormatting>
  <conditionalFormatting sqref="ER115">
    <cfRule type="cellIs" dxfId="14213" priority="13490" operator="lessThan">
      <formula>0</formula>
    </cfRule>
  </conditionalFormatting>
  <conditionalFormatting sqref="ER14">
    <cfRule type="cellIs" dxfId="14212" priority="13488" operator="greaterThan">
      <formula>0</formula>
    </cfRule>
  </conditionalFormatting>
  <conditionalFormatting sqref="ER16">
    <cfRule type="cellIs" dxfId="14211" priority="13487" operator="greaterThan">
      <formula>0</formula>
    </cfRule>
  </conditionalFormatting>
  <conditionalFormatting sqref="ER16">
    <cfRule type="cellIs" dxfId="14210" priority="13486" operator="greaterThan">
      <formula>0</formula>
    </cfRule>
  </conditionalFormatting>
  <conditionalFormatting sqref="ER42">
    <cfRule type="cellIs" dxfId="14209" priority="13483" operator="greaterThan">
      <formula>0</formula>
    </cfRule>
  </conditionalFormatting>
  <conditionalFormatting sqref="ER42">
    <cfRule type="cellIs" dxfId="14208" priority="13482" operator="greaterThan">
      <formula>0</formula>
    </cfRule>
  </conditionalFormatting>
  <conditionalFormatting sqref="ER18 ER21">
    <cfRule type="cellIs" dxfId="14207" priority="13485" operator="greaterThan">
      <formula>0</formula>
    </cfRule>
  </conditionalFormatting>
  <conditionalFormatting sqref="ER18 ER21">
    <cfRule type="cellIs" dxfId="14206" priority="13484" operator="greaterThan">
      <formula>0</formula>
    </cfRule>
  </conditionalFormatting>
  <conditionalFormatting sqref="ER46">
    <cfRule type="cellIs" dxfId="14205" priority="13481" operator="greaterThan">
      <formula>0</formula>
    </cfRule>
  </conditionalFormatting>
  <conditionalFormatting sqref="ER46">
    <cfRule type="cellIs" dxfId="14204" priority="13480" operator="greaterThan">
      <formula>0</formula>
    </cfRule>
  </conditionalFormatting>
  <conditionalFormatting sqref="ER79">
    <cfRule type="cellIs" dxfId="14203" priority="13472" operator="greaterThan">
      <formula>0</formula>
    </cfRule>
  </conditionalFormatting>
  <conditionalFormatting sqref="ER10">
    <cfRule type="cellIs" dxfId="14202" priority="13479" operator="greaterThan">
      <formula>0</formula>
    </cfRule>
  </conditionalFormatting>
  <conditionalFormatting sqref="ER23">
    <cfRule type="cellIs" dxfId="14201" priority="13478" operator="greaterThan">
      <formula>0</formula>
    </cfRule>
  </conditionalFormatting>
  <conditionalFormatting sqref="ER10">
    <cfRule type="cellIs" dxfId="14200" priority="13477" operator="greaterThan">
      <formula>0</formula>
    </cfRule>
  </conditionalFormatting>
  <conditionalFormatting sqref="ER23">
    <cfRule type="cellIs" dxfId="14199" priority="13476" operator="greaterThan">
      <formula>0</formula>
    </cfRule>
  </conditionalFormatting>
  <conditionalFormatting sqref="ER129">
    <cfRule type="cellIs" dxfId="14198" priority="13462" operator="greaterThan">
      <formula>0</formula>
    </cfRule>
  </conditionalFormatting>
  <conditionalFormatting sqref="ER110">
    <cfRule type="cellIs" dxfId="14197" priority="13466" operator="greaterThan">
      <formula>0</formula>
    </cfRule>
  </conditionalFormatting>
  <conditionalFormatting sqref="ER79">
    <cfRule type="cellIs" dxfId="14196" priority="13473" operator="greaterThan">
      <formula>0</formula>
    </cfRule>
  </conditionalFormatting>
  <conditionalFormatting sqref="ER34">
    <cfRule type="cellIs" dxfId="14195" priority="13475" operator="greaterThan">
      <formula>0</formula>
    </cfRule>
  </conditionalFormatting>
  <conditionalFormatting sqref="ER120">
    <cfRule type="cellIs" dxfId="14194" priority="13465" operator="greaterThan">
      <formula>0</formula>
    </cfRule>
  </conditionalFormatting>
  <conditionalFormatting sqref="ER137">
    <cfRule type="cellIs" dxfId="14193" priority="13461" operator="greaterThan">
      <formula>0</formula>
    </cfRule>
  </conditionalFormatting>
  <conditionalFormatting sqref="ER34">
    <cfRule type="cellIs" dxfId="14192" priority="13474" operator="greaterThan">
      <formula>0</formula>
    </cfRule>
  </conditionalFormatting>
  <conditionalFormatting sqref="ER137">
    <cfRule type="cellIs" dxfId="14191" priority="13460" operator="greaterThan">
      <formula>0</formula>
    </cfRule>
  </conditionalFormatting>
  <conditionalFormatting sqref="ER110">
    <cfRule type="cellIs" dxfId="14190" priority="13467" operator="greaterThan">
      <formula>0</formula>
    </cfRule>
  </conditionalFormatting>
  <conditionalFormatting sqref="ER51">
    <cfRule type="cellIs" dxfId="14189" priority="13459" operator="greaterThan">
      <formula>0</formula>
    </cfRule>
  </conditionalFormatting>
  <conditionalFormatting sqref="ER51">
    <cfRule type="cellIs" dxfId="14188" priority="13458" operator="greaterThan">
      <formula>0</formula>
    </cfRule>
  </conditionalFormatting>
  <conditionalFormatting sqref="ER93">
    <cfRule type="cellIs" dxfId="14187" priority="13471" operator="greaterThan">
      <formula>0</formula>
    </cfRule>
  </conditionalFormatting>
  <conditionalFormatting sqref="ER102">
    <cfRule type="cellIs" dxfId="14186" priority="13470" operator="greaterThan">
      <formula>0</formula>
    </cfRule>
  </conditionalFormatting>
  <conditionalFormatting sqref="ER93">
    <cfRule type="cellIs" dxfId="14185" priority="13469" operator="greaterThan">
      <formula>0</formula>
    </cfRule>
  </conditionalFormatting>
  <conditionalFormatting sqref="ER102">
    <cfRule type="cellIs" dxfId="14184" priority="13468" operator="greaterThan">
      <formula>0</formula>
    </cfRule>
  </conditionalFormatting>
  <conditionalFormatting sqref="ER129">
    <cfRule type="cellIs" dxfId="14183" priority="13464" operator="greaterThan">
      <formula>0</formula>
    </cfRule>
  </conditionalFormatting>
  <conditionalFormatting sqref="ER120">
    <cfRule type="cellIs" dxfId="14182" priority="13463" operator="greaterThan">
      <formula>0</formula>
    </cfRule>
  </conditionalFormatting>
  <conditionalFormatting sqref="ER48">
    <cfRule type="cellIs" dxfId="14181" priority="13446" operator="greaterThan">
      <formula>0</formula>
    </cfRule>
  </conditionalFormatting>
  <conditionalFormatting sqref="ER40">
    <cfRule type="cellIs" dxfId="14180" priority="13445" operator="greaterThan">
      <formula>0</formula>
    </cfRule>
  </conditionalFormatting>
  <conditionalFormatting sqref="ER64">
    <cfRule type="cellIs" dxfId="14179" priority="13455" operator="greaterThan">
      <formula>0</formula>
    </cfRule>
  </conditionalFormatting>
  <conditionalFormatting sqref="ER64">
    <cfRule type="cellIs" dxfId="14178" priority="13454" operator="greaterThan">
      <formula>0</formula>
    </cfRule>
  </conditionalFormatting>
  <conditionalFormatting sqref="ER57">
    <cfRule type="cellIs" dxfId="14177" priority="13457" operator="greaterThan">
      <formula>0</formula>
    </cfRule>
  </conditionalFormatting>
  <conditionalFormatting sqref="ER57">
    <cfRule type="cellIs" dxfId="14176" priority="13456" operator="greaterThan">
      <formula>0</formula>
    </cfRule>
  </conditionalFormatting>
  <conditionalFormatting sqref="ER70">
    <cfRule type="cellIs" dxfId="14175" priority="13441" operator="greaterThan">
      <formula>0</formula>
    </cfRule>
  </conditionalFormatting>
  <conditionalFormatting sqref="ER70">
    <cfRule type="cellIs" dxfId="14174" priority="13440" operator="greaterThan">
      <formula>0</formula>
    </cfRule>
  </conditionalFormatting>
  <conditionalFormatting sqref="ER12">
    <cfRule type="cellIs" dxfId="14173" priority="13453" operator="greaterThan">
      <formula>0</formula>
    </cfRule>
  </conditionalFormatting>
  <conditionalFormatting sqref="ER12">
    <cfRule type="cellIs" dxfId="14172" priority="13452" operator="greaterThan">
      <formula>0</formula>
    </cfRule>
  </conditionalFormatting>
  <conditionalFormatting sqref="ER25 ER27">
    <cfRule type="cellIs" dxfId="14171" priority="13451" operator="greaterThan">
      <formula>0</formula>
    </cfRule>
  </conditionalFormatting>
  <conditionalFormatting sqref="ER25 ER27">
    <cfRule type="cellIs" dxfId="14170" priority="13450" operator="greaterThan">
      <formula>0</formula>
    </cfRule>
  </conditionalFormatting>
  <conditionalFormatting sqref="ER44">
    <cfRule type="cellIs" dxfId="14169" priority="13449" operator="greaterThan">
      <formula>0</formula>
    </cfRule>
  </conditionalFormatting>
  <conditionalFormatting sqref="ER44">
    <cfRule type="cellIs" dxfId="14168" priority="13448" operator="greaterThan">
      <formula>0</formula>
    </cfRule>
  </conditionalFormatting>
  <conditionalFormatting sqref="ER48">
    <cfRule type="cellIs" dxfId="14167" priority="13447" operator="greaterThan">
      <formula>0</formula>
    </cfRule>
  </conditionalFormatting>
  <conditionalFormatting sqref="ER40">
    <cfRule type="cellIs" dxfId="14166" priority="13444" operator="greaterThan">
      <formula>0</formula>
    </cfRule>
  </conditionalFormatting>
  <conditionalFormatting sqref="ER38">
    <cfRule type="cellIs" dxfId="14165" priority="13443" operator="greaterThan">
      <formula>0</formula>
    </cfRule>
  </conditionalFormatting>
  <conditionalFormatting sqref="ER38">
    <cfRule type="cellIs" dxfId="14164" priority="13442" operator="greaterThan">
      <formula>0</formula>
    </cfRule>
  </conditionalFormatting>
  <conditionalFormatting sqref="ER87">
    <cfRule type="cellIs" dxfId="14163" priority="13438" operator="greaterThan">
      <formula>0</formula>
    </cfRule>
  </conditionalFormatting>
  <conditionalFormatting sqref="ER87">
    <cfRule type="cellIs" dxfId="14162" priority="13439" operator="greaterThan">
      <formula>0</formula>
    </cfRule>
  </conditionalFormatting>
  <conditionalFormatting sqref="ER116">
    <cfRule type="cellIs" dxfId="14161" priority="13431" operator="greaterThan">
      <formula>0</formula>
    </cfRule>
  </conditionalFormatting>
  <conditionalFormatting sqref="ER115">
    <cfRule type="cellIs" dxfId="14160" priority="13430" operator="greaterThan">
      <formula>0</formula>
    </cfRule>
  </conditionalFormatting>
  <conditionalFormatting sqref="ER113">
    <cfRule type="cellIs" dxfId="14159" priority="13437" operator="greaterThan">
      <formula>0</formula>
    </cfRule>
  </conditionalFormatting>
  <conditionalFormatting sqref="ER113">
    <cfRule type="cellIs" dxfId="14158" priority="13436" operator="greaterThan">
      <formula>0</formula>
    </cfRule>
  </conditionalFormatting>
  <conditionalFormatting sqref="ER112">
    <cfRule type="cellIs" dxfId="14157" priority="13435" operator="greaterThan">
      <formula>0</formula>
    </cfRule>
  </conditionalFormatting>
  <conditionalFormatting sqref="ER112">
    <cfRule type="cellIs" dxfId="14156" priority="13434" operator="greaterThan">
      <formula>0</formula>
    </cfRule>
  </conditionalFormatting>
  <conditionalFormatting sqref="ER112">
    <cfRule type="cellIs" dxfId="14155" priority="13433" operator="lessThan">
      <formula>0</formula>
    </cfRule>
  </conditionalFormatting>
  <conditionalFormatting sqref="ER116">
    <cfRule type="cellIs" dxfId="14154" priority="13432" operator="greaterThan">
      <formula>0</formula>
    </cfRule>
  </conditionalFormatting>
  <conditionalFormatting sqref="ER14">
    <cfRule type="cellIs" dxfId="14153" priority="13427" operator="greaterThan">
      <formula>0</formula>
    </cfRule>
  </conditionalFormatting>
  <conditionalFormatting sqref="ER115">
    <cfRule type="cellIs" dxfId="14152" priority="13429" operator="greaterThan">
      <formula>0</formula>
    </cfRule>
  </conditionalFormatting>
  <conditionalFormatting sqref="ER115">
    <cfRule type="cellIs" dxfId="14151" priority="13428" operator="lessThan">
      <formula>0</formula>
    </cfRule>
  </conditionalFormatting>
  <conditionalFormatting sqref="ER14">
    <cfRule type="cellIs" dxfId="14150" priority="13426" operator="greaterThan">
      <formula>0</formula>
    </cfRule>
  </conditionalFormatting>
  <conditionalFormatting sqref="ER16">
    <cfRule type="cellIs" dxfId="14149" priority="13425" operator="greaterThan">
      <formula>0</formula>
    </cfRule>
  </conditionalFormatting>
  <conditionalFormatting sqref="ER16">
    <cfRule type="cellIs" dxfId="14148" priority="13424" operator="greaterThan">
      <formula>0</formula>
    </cfRule>
  </conditionalFormatting>
  <conditionalFormatting sqref="ER42">
    <cfRule type="cellIs" dxfId="14147" priority="13421" operator="greaterThan">
      <formula>0</formula>
    </cfRule>
  </conditionalFormatting>
  <conditionalFormatting sqref="ER42">
    <cfRule type="cellIs" dxfId="14146" priority="13420" operator="greaterThan">
      <formula>0</formula>
    </cfRule>
  </conditionalFormatting>
  <conditionalFormatting sqref="ER18 ER21">
    <cfRule type="cellIs" dxfId="14145" priority="13423" operator="greaterThan">
      <formula>0</formula>
    </cfRule>
  </conditionalFormatting>
  <conditionalFormatting sqref="ER18 ER21">
    <cfRule type="cellIs" dxfId="14144" priority="13422" operator="greaterThan">
      <formula>0</formula>
    </cfRule>
  </conditionalFormatting>
  <conditionalFormatting sqref="ER46">
    <cfRule type="cellIs" dxfId="14143" priority="13419" operator="greaterThan">
      <formula>0</formula>
    </cfRule>
  </conditionalFormatting>
  <conditionalFormatting sqref="ER46">
    <cfRule type="cellIs" dxfId="14142" priority="13418" operator="greaterThan">
      <formula>0</formula>
    </cfRule>
  </conditionalFormatting>
  <conditionalFormatting sqref="ER36">
    <cfRule type="cellIs" dxfId="14141" priority="13417" operator="greaterThan">
      <formula>0</formula>
    </cfRule>
  </conditionalFormatting>
  <conditionalFormatting sqref="ER36">
    <cfRule type="cellIs" dxfId="14140" priority="13416" operator="greaterThan">
      <formula>0</formula>
    </cfRule>
  </conditionalFormatting>
  <conditionalFormatting sqref="ER36">
    <cfRule type="cellIs" dxfId="14139" priority="13415" operator="greaterThan">
      <formula>0</formula>
    </cfRule>
  </conditionalFormatting>
  <conditionalFormatting sqref="ER36">
    <cfRule type="cellIs" dxfId="14138" priority="13414" operator="greaterThan">
      <formula>0</formula>
    </cfRule>
  </conditionalFormatting>
  <conditionalFormatting sqref="ER143">
    <cfRule type="cellIs" dxfId="14137" priority="13413" operator="greaterThan">
      <formula>0</formula>
    </cfRule>
  </conditionalFormatting>
  <conditionalFormatting sqref="ER152">
    <cfRule type="cellIs" dxfId="14136" priority="13412" operator="greaterThan">
      <formula>0</formula>
    </cfRule>
  </conditionalFormatting>
  <conditionalFormatting sqref="ER160">
    <cfRule type="cellIs" dxfId="14135" priority="13411" operator="greaterThan">
      <formula>0</formula>
    </cfRule>
  </conditionalFormatting>
  <conditionalFormatting sqref="ER152">
    <cfRule type="cellIs" dxfId="14134" priority="13409" operator="greaterThan">
      <formula>0</formula>
    </cfRule>
  </conditionalFormatting>
  <conditionalFormatting sqref="ER152">
    <cfRule type="cellIs" dxfId="14133" priority="13410" operator="greaterThan">
      <formula>0</formula>
    </cfRule>
  </conditionalFormatting>
  <conditionalFormatting sqref="ER143">
    <cfRule type="cellIs" dxfId="14132" priority="13408" operator="greaterThan">
      <formula>0</formula>
    </cfRule>
  </conditionalFormatting>
  <conditionalFormatting sqref="ER143">
    <cfRule type="cellIs" dxfId="14131" priority="13407" operator="greaterThan">
      <formula>0</formula>
    </cfRule>
  </conditionalFormatting>
  <conditionalFormatting sqref="ER160">
    <cfRule type="cellIs" dxfId="14130" priority="13405" operator="greaterThan">
      <formula>0</formula>
    </cfRule>
  </conditionalFormatting>
  <conditionalFormatting sqref="ER160">
    <cfRule type="cellIs" dxfId="14129" priority="13406" operator="greaterThan">
      <formula>0</formula>
    </cfRule>
  </conditionalFormatting>
  <conditionalFormatting sqref="ER152">
    <cfRule type="cellIs" dxfId="14128" priority="13403" operator="greaterThan">
      <formula>0</formula>
    </cfRule>
  </conditionalFormatting>
  <conditionalFormatting sqref="ER152">
    <cfRule type="cellIs" dxfId="14127" priority="13404" operator="greaterThan">
      <formula>0</formula>
    </cfRule>
  </conditionalFormatting>
  <conditionalFormatting sqref="ER143">
    <cfRule type="cellIs" dxfId="14126" priority="13402" operator="greaterThan">
      <formula>0</formula>
    </cfRule>
  </conditionalFormatting>
  <conditionalFormatting sqref="ER143">
    <cfRule type="cellIs" dxfId="14125" priority="13401" operator="greaterThan">
      <formula>0</formula>
    </cfRule>
  </conditionalFormatting>
  <conditionalFormatting sqref="ER160">
    <cfRule type="cellIs" dxfId="14124" priority="13399" operator="greaterThan">
      <formula>0</formula>
    </cfRule>
  </conditionalFormatting>
  <conditionalFormatting sqref="ER160">
    <cfRule type="cellIs" dxfId="14123" priority="13400" operator="greaterThan">
      <formula>0</formula>
    </cfRule>
  </conditionalFormatting>
  <conditionalFormatting sqref="ER27">
    <cfRule type="cellIs" dxfId="14122" priority="13398" operator="greaterThan">
      <formula>0</formula>
    </cfRule>
  </conditionalFormatting>
  <conditionalFormatting sqref="ER27">
    <cfRule type="cellIs" dxfId="14121" priority="13397" operator="greaterThan">
      <formula>0</formula>
    </cfRule>
  </conditionalFormatting>
  <conditionalFormatting sqref="ES197:ES202">
    <cfRule type="cellIs" dxfId="14120" priority="13396" operator="greaterThan">
      <formula>0.5</formula>
    </cfRule>
  </conditionalFormatting>
  <conditionalFormatting sqref="ES203">
    <cfRule type="cellIs" dxfId="14119" priority="13395" operator="greaterThan">
      <formula>0.5</formula>
    </cfRule>
  </conditionalFormatting>
  <conditionalFormatting sqref="ES167">
    <cfRule type="cellIs" dxfId="14118" priority="13394" operator="greaterThan">
      <formula>0</formula>
    </cfRule>
  </conditionalFormatting>
  <conditionalFormatting sqref="ES167">
    <cfRule type="cellIs" dxfId="14117" priority="13393" operator="greaterThan">
      <formula>0</formula>
    </cfRule>
  </conditionalFormatting>
  <conditionalFormatting sqref="ES169">
    <cfRule type="cellIs" dxfId="14116" priority="13392" operator="greaterThan">
      <formula>0</formula>
    </cfRule>
  </conditionalFormatting>
  <conditionalFormatting sqref="ES169">
    <cfRule type="cellIs" dxfId="14115" priority="13391" operator="greaterThan">
      <formula>0</formula>
    </cfRule>
  </conditionalFormatting>
  <conditionalFormatting sqref="ES171">
    <cfRule type="cellIs" dxfId="14114" priority="13390" operator="greaterThan">
      <formula>0</formula>
    </cfRule>
  </conditionalFormatting>
  <conditionalFormatting sqref="ES171">
    <cfRule type="cellIs" dxfId="14113" priority="13389" operator="greaterThan">
      <formula>0</formula>
    </cfRule>
  </conditionalFormatting>
  <conditionalFormatting sqref="ES14">
    <cfRule type="cellIs" dxfId="14112" priority="13361" operator="greaterThan">
      <formula>0</formula>
    </cfRule>
  </conditionalFormatting>
  <conditionalFormatting sqref="ES10">
    <cfRule type="cellIs" dxfId="14111" priority="13388" operator="greaterThan">
      <formula>0</formula>
    </cfRule>
  </conditionalFormatting>
  <conditionalFormatting sqref="ES23">
    <cfRule type="cellIs" dxfId="14110" priority="13387" operator="greaterThan">
      <formula>0</formula>
    </cfRule>
  </conditionalFormatting>
  <conditionalFormatting sqref="ES70">
    <cfRule type="cellIs" dxfId="14109" priority="13385" operator="greaterThan">
      <formula>0</formula>
    </cfRule>
  </conditionalFormatting>
  <conditionalFormatting sqref="ES79">
    <cfRule type="cellIs" dxfId="14108" priority="13384" operator="greaterThan">
      <formula>0</formula>
    </cfRule>
  </conditionalFormatting>
  <conditionalFormatting sqref="ES129">
    <cfRule type="cellIs" dxfId="14107" priority="13378" operator="greaterThan">
      <formula>0</formula>
    </cfRule>
  </conditionalFormatting>
  <conditionalFormatting sqref="ES110">
    <cfRule type="cellIs" dxfId="14106" priority="13380" operator="greaterThan">
      <formula>0</formula>
    </cfRule>
  </conditionalFormatting>
  <conditionalFormatting sqref="ES34">
    <cfRule type="cellIs" dxfId="14105" priority="13386" operator="greaterThan">
      <formula>0</formula>
    </cfRule>
  </conditionalFormatting>
  <conditionalFormatting sqref="ES137">
    <cfRule type="cellIs" dxfId="14104" priority="13377" operator="greaterThan">
      <formula>0</formula>
    </cfRule>
  </conditionalFormatting>
  <conditionalFormatting sqref="ES87">
    <cfRule type="cellIs" dxfId="14103" priority="13383" operator="greaterThan">
      <formula>0</formula>
    </cfRule>
  </conditionalFormatting>
  <conditionalFormatting sqref="ES93">
    <cfRule type="cellIs" dxfId="14102" priority="13382" operator="greaterThan">
      <formula>0</formula>
    </cfRule>
  </conditionalFormatting>
  <conditionalFormatting sqref="ES102">
    <cfRule type="cellIs" dxfId="14101" priority="13381" operator="greaterThan">
      <formula>0</formula>
    </cfRule>
  </conditionalFormatting>
  <conditionalFormatting sqref="ES120">
    <cfRule type="cellIs" dxfId="14100" priority="13379" operator="greaterThan">
      <formula>0</formula>
    </cfRule>
  </conditionalFormatting>
  <conditionalFormatting sqref="ES51">
    <cfRule type="cellIs" dxfId="14099" priority="13376" operator="greaterThan">
      <formula>0</formula>
    </cfRule>
  </conditionalFormatting>
  <conditionalFormatting sqref="ES64">
    <cfRule type="cellIs" dxfId="14098" priority="13374" operator="greaterThan">
      <formula>0</formula>
    </cfRule>
  </conditionalFormatting>
  <conditionalFormatting sqref="ES57">
    <cfRule type="cellIs" dxfId="14097" priority="13375" operator="greaterThan">
      <formula>0</formula>
    </cfRule>
  </conditionalFormatting>
  <conditionalFormatting sqref="ES25 ES27">
    <cfRule type="cellIs" dxfId="14096" priority="13372" operator="greaterThan">
      <formula>0</formula>
    </cfRule>
  </conditionalFormatting>
  <conditionalFormatting sqref="ES12">
    <cfRule type="cellIs" dxfId="14095" priority="13373" operator="greaterThan">
      <formula>0</formula>
    </cfRule>
  </conditionalFormatting>
  <conditionalFormatting sqref="ES44">
    <cfRule type="cellIs" dxfId="14094" priority="13371" operator="greaterThan">
      <formula>0</formula>
    </cfRule>
  </conditionalFormatting>
  <conditionalFormatting sqref="ES48">
    <cfRule type="cellIs" dxfId="14093" priority="13370" operator="greaterThan">
      <formula>0</formula>
    </cfRule>
  </conditionalFormatting>
  <conditionalFormatting sqref="ES40">
    <cfRule type="cellIs" dxfId="14092" priority="13369" operator="greaterThan">
      <formula>0</formula>
    </cfRule>
  </conditionalFormatting>
  <conditionalFormatting sqref="ES38">
    <cfRule type="cellIs" dxfId="14091" priority="13368" operator="greaterThan">
      <formula>0</formula>
    </cfRule>
  </conditionalFormatting>
  <conditionalFormatting sqref="ES16">
    <cfRule type="cellIs" dxfId="14090" priority="13360" operator="greaterThan">
      <formula>0</formula>
    </cfRule>
  </conditionalFormatting>
  <conditionalFormatting sqref="ES113">
    <cfRule type="cellIs" dxfId="14089" priority="13367" operator="greaterThan">
      <formula>0</formula>
    </cfRule>
  </conditionalFormatting>
  <conditionalFormatting sqref="ES112">
    <cfRule type="cellIs" dxfId="14088" priority="13366" operator="greaterThan">
      <formula>0</formula>
    </cfRule>
  </conditionalFormatting>
  <conditionalFormatting sqref="ES112">
    <cfRule type="cellIs" dxfId="14087" priority="13365" operator="lessThan">
      <formula>0</formula>
    </cfRule>
  </conditionalFormatting>
  <conditionalFormatting sqref="ES116">
    <cfRule type="cellIs" dxfId="14086" priority="13364" operator="greaterThan">
      <formula>0</formula>
    </cfRule>
  </conditionalFormatting>
  <conditionalFormatting sqref="ES115">
    <cfRule type="cellIs" dxfId="14085" priority="13363" operator="greaterThan">
      <formula>0</formula>
    </cfRule>
  </conditionalFormatting>
  <conditionalFormatting sqref="ES115">
    <cfRule type="cellIs" dxfId="14084" priority="13362" operator="lessThan">
      <formula>0</formula>
    </cfRule>
  </conditionalFormatting>
  <conditionalFormatting sqref="ES46">
    <cfRule type="cellIs" dxfId="14083" priority="13357" operator="greaterThan">
      <formula>0</formula>
    </cfRule>
  </conditionalFormatting>
  <conditionalFormatting sqref="ES42">
    <cfRule type="cellIs" dxfId="14082" priority="13358" operator="greaterThan">
      <formula>0</formula>
    </cfRule>
  </conditionalFormatting>
  <conditionalFormatting sqref="ES18 ES21">
    <cfRule type="cellIs" dxfId="14081" priority="13359" operator="greaterThan">
      <formula>0</formula>
    </cfRule>
  </conditionalFormatting>
  <conditionalFormatting sqref="ES36">
    <cfRule type="cellIs" dxfId="14080" priority="13356" operator="greaterThan">
      <formula>0</formula>
    </cfRule>
  </conditionalFormatting>
  <conditionalFormatting sqref="ES79">
    <cfRule type="cellIs" dxfId="14079" priority="13348" operator="greaterThan">
      <formula>0</formula>
    </cfRule>
  </conditionalFormatting>
  <conditionalFormatting sqref="ES10">
    <cfRule type="cellIs" dxfId="14078" priority="13355" operator="greaterThan">
      <formula>0</formula>
    </cfRule>
  </conditionalFormatting>
  <conditionalFormatting sqref="ES23">
    <cfRule type="cellIs" dxfId="14077" priority="13354" operator="greaterThan">
      <formula>0</formula>
    </cfRule>
  </conditionalFormatting>
  <conditionalFormatting sqref="ES10">
    <cfRule type="cellIs" dxfId="14076" priority="13353" operator="greaterThan">
      <formula>0</formula>
    </cfRule>
  </conditionalFormatting>
  <conditionalFormatting sqref="ES23">
    <cfRule type="cellIs" dxfId="14075" priority="13352" operator="greaterThan">
      <formula>0</formula>
    </cfRule>
  </conditionalFormatting>
  <conditionalFormatting sqref="ES129">
    <cfRule type="cellIs" dxfId="14074" priority="13338" operator="greaterThan">
      <formula>0</formula>
    </cfRule>
  </conditionalFormatting>
  <conditionalFormatting sqref="ES110">
    <cfRule type="cellIs" dxfId="14073" priority="13342" operator="greaterThan">
      <formula>0</formula>
    </cfRule>
  </conditionalFormatting>
  <conditionalFormatting sqref="ES79">
    <cfRule type="cellIs" dxfId="14072" priority="13349" operator="greaterThan">
      <formula>0</formula>
    </cfRule>
  </conditionalFormatting>
  <conditionalFormatting sqref="ES34">
    <cfRule type="cellIs" dxfId="14071" priority="13351" operator="greaterThan">
      <formula>0</formula>
    </cfRule>
  </conditionalFormatting>
  <conditionalFormatting sqref="ES120">
    <cfRule type="cellIs" dxfId="14070" priority="13341" operator="greaterThan">
      <formula>0</formula>
    </cfRule>
  </conditionalFormatting>
  <conditionalFormatting sqref="ES137">
    <cfRule type="cellIs" dxfId="14069" priority="13337" operator="greaterThan">
      <formula>0</formula>
    </cfRule>
  </conditionalFormatting>
  <conditionalFormatting sqref="ES34">
    <cfRule type="cellIs" dxfId="14068" priority="13350" operator="greaterThan">
      <formula>0</formula>
    </cfRule>
  </conditionalFormatting>
  <conditionalFormatting sqref="ES137">
    <cfRule type="cellIs" dxfId="14067" priority="13336" operator="greaterThan">
      <formula>0</formula>
    </cfRule>
  </conditionalFormatting>
  <conditionalFormatting sqref="ES110">
    <cfRule type="cellIs" dxfId="14066" priority="13343" operator="greaterThan">
      <formula>0</formula>
    </cfRule>
  </conditionalFormatting>
  <conditionalFormatting sqref="ES51">
    <cfRule type="cellIs" dxfId="14065" priority="13335" operator="greaterThan">
      <formula>0</formula>
    </cfRule>
  </conditionalFormatting>
  <conditionalFormatting sqref="ES51">
    <cfRule type="cellIs" dxfId="14064" priority="13334" operator="greaterThan">
      <formula>0</formula>
    </cfRule>
  </conditionalFormatting>
  <conditionalFormatting sqref="ES93">
    <cfRule type="cellIs" dxfId="14063" priority="13347" operator="greaterThan">
      <formula>0</formula>
    </cfRule>
  </conditionalFormatting>
  <conditionalFormatting sqref="ES102">
    <cfRule type="cellIs" dxfId="14062" priority="13346" operator="greaterThan">
      <formula>0</formula>
    </cfRule>
  </conditionalFormatting>
  <conditionalFormatting sqref="ES93">
    <cfRule type="cellIs" dxfId="14061" priority="13345" operator="greaterThan">
      <formula>0</formula>
    </cfRule>
  </conditionalFormatting>
  <conditionalFormatting sqref="ES102">
    <cfRule type="cellIs" dxfId="14060" priority="13344" operator="greaterThan">
      <formula>0</formula>
    </cfRule>
  </conditionalFormatting>
  <conditionalFormatting sqref="ES129">
    <cfRule type="cellIs" dxfId="14059" priority="13340" operator="greaterThan">
      <formula>0</formula>
    </cfRule>
  </conditionalFormatting>
  <conditionalFormatting sqref="ES120">
    <cfRule type="cellIs" dxfId="14058" priority="13339" operator="greaterThan">
      <formula>0</formula>
    </cfRule>
  </conditionalFormatting>
  <conditionalFormatting sqref="ES48">
    <cfRule type="cellIs" dxfId="14057" priority="13322" operator="greaterThan">
      <formula>0</formula>
    </cfRule>
  </conditionalFormatting>
  <conditionalFormatting sqref="ES40">
    <cfRule type="cellIs" dxfId="14056" priority="13321" operator="greaterThan">
      <formula>0</formula>
    </cfRule>
  </conditionalFormatting>
  <conditionalFormatting sqref="ES64">
    <cfRule type="cellIs" dxfId="14055" priority="13331" operator="greaterThan">
      <formula>0</formula>
    </cfRule>
  </conditionalFormatting>
  <conditionalFormatting sqref="ES64">
    <cfRule type="cellIs" dxfId="14054" priority="13330" operator="greaterThan">
      <formula>0</formula>
    </cfRule>
  </conditionalFormatting>
  <conditionalFormatting sqref="ES57">
    <cfRule type="cellIs" dxfId="14053" priority="13333" operator="greaterThan">
      <formula>0</formula>
    </cfRule>
  </conditionalFormatting>
  <conditionalFormatting sqref="ES57">
    <cfRule type="cellIs" dxfId="14052" priority="13332" operator="greaterThan">
      <formula>0</formula>
    </cfRule>
  </conditionalFormatting>
  <conditionalFormatting sqref="ES70">
    <cfRule type="cellIs" dxfId="14051" priority="13317" operator="greaterThan">
      <formula>0</formula>
    </cfRule>
  </conditionalFormatting>
  <conditionalFormatting sqref="ES70">
    <cfRule type="cellIs" dxfId="14050" priority="13316" operator="greaterThan">
      <formula>0</formula>
    </cfRule>
  </conditionalFormatting>
  <conditionalFormatting sqref="ES12">
    <cfRule type="cellIs" dxfId="14049" priority="13329" operator="greaterThan">
      <formula>0</formula>
    </cfRule>
  </conditionalFormatting>
  <conditionalFormatting sqref="ES12">
    <cfRule type="cellIs" dxfId="14048" priority="13328" operator="greaterThan">
      <formula>0</formula>
    </cfRule>
  </conditionalFormatting>
  <conditionalFormatting sqref="ES25 ES27">
    <cfRule type="cellIs" dxfId="14047" priority="13327" operator="greaterThan">
      <formula>0</formula>
    </cfRule>
  </conditionalFormatting>
  <conditionalFormatting sqref="ES25 ES27">
    <cfRule type="cellIs" dxfId="14046" priority="13326" operator="greaterThan">
      <formula>0</formula>
    </cfRule>
  </conditionalFormatting>
  <conditionalFormatting sqref="ES44">
    <cfRule type="cellIs" dxfId="14045" priority="13325" operator="greaterThan">
      <formula>0</formula>
    </cfRule>
  </conditionalFormatting>
  <conditionalFormatting sqref="ES44">
    <cfRule type="cellIs" dxfId="14044" priority="13324" operator="greaterThan">
      <formula>0</formula>
    </cfRule>
  </conditionalFormatting>
  <conditionalFormatting sqref="ES48">
    <cfRule type="cellIs" dxfId="14043" priority="13323" operator="greaterThan">
      <formula>0</formula>
    </cfRule>
  </conditionalFormatting>
  <conditionalFormatting sqref="ES40">
    <cfRule type="cellIs" dxfId="14042" priority="13320" operator="greaterThan">
      <formula>0</formula>
    </cfRule>
  </conditionalFormatting>
  <conditionalFormatting sqref="ES38">
    <cfRule type="cellIs" dxfId="14041" priority="13319" operator="greaterThan">
      <formula>0</formula>
    </cfRule>
  </conditionalFormatting>
  <conditionalFormatting sqref="ES38">
    <cfRule type="cellIs" dxfId="14040" priority="13318" operator="greaterThan">
      <formula>0</formula>
    </cfRule>
  </conditionalFormatting>
  <conditionalFormatting sqref="ES87">
    <cfRule type="cellIs" dxfId="14039" priority="13314" operator="greaterThan">
      <formula>0</formula>
    </cfRule>
  </conditionalFormatting>
  <conditionalFormatting sqref="ES87">
    <cfRule type="cellIs" dxfId="14038" priority="13315" operator="greaterThan">
      <formula>0</formula>
    </cfRule>
  </conditionalFormatting>
  <conditionalFormatting sqref="ES116">
    <cfRule type="cellIs" dxfId="14037" priority="13307" operator="greaterThan">
      <formula>0</formula>
    </cfRule>
  </conditionalFormatting>
  <conditionalFormatting sqref="ES115">
    <cfRule type="cellIs" dxfId="14036" priority="13306" operator="greaterThan">
      <formula>0</formula>
    </cfRule>
  </conditionalFormatting>
  <conditionalFormatting sqref="ES113">
    <cfRule type="cellIs" dxfId="14035" priority="13313" operator="greaterThan">
      <formula>0</formula>
    </cfRule>
  </conditionalFormatting>
  <conditionalFormatting sqref="ES113">
    <cfRule type="cellIs" dxfId="14034" priority="13312" operator="greaterThan">
      <formula>0</formula>
    </cfRule>
  </conditionalFormatting>
  <conditionalFormatting sqref="ES112">
    <cfRule type="cellIs" dxfId="14033" priority="13311" operator="greaterThan">
      <formula>0</formula>
    </cfRule>
  </conditionalFormatting>
  <conditionalFormatting sqref="ES112">
    <cfRule type="cellIs" dxfId="14032" priority="13310" operator="greaterThan">
      <formula>0</formula>
    </cfRule>
  </conditionalFormatting>
  <conditionalFormatting sqref="ES112">
    <cfRule type="cellIs" dxfId="14031" priority="13309" operator="lessThan">
      <formula>0</formula>
    </cfRule>
  </conditionalFormatting>
  <conditionalFormatting sqref="ES116">
    <cfRule type="cellIs" dxfId="14030" priority="13308" operator="greaterThan">
      <formula>0</formula>
    </cfRule>
  </conditionalFormatting>
  <conditionalFormatting sqref="ES14">
    <cfRule type="cellIs" dxfId="14029" priority="13303" operator="greaterThan">
      <formula>0</formula>
    </cfRule>
  </conditionalFormatting>
  <conditionalFormatting sqref="ES115">
    <cfRule type="cellIs" dxfId="14028" priority="13305" operator="greaterThan">
      <formula>0</formula>
    </cfRule>
  </conditionalFormatting>
  <conditionalFormatting sqref="ES115">
    <cfRule type="cellIs" dxfId="14027" priority="13304" operator="lessThan">
      <formula>0</formula>
    </cfRule>
  </conditionalFormatting>
  <conditionalFormatting sqref="ES14">
    <cfRule type="cellIs" dxfId="14026" priority="13302" operator="greaterThan">
      <formula>0</formula>
    </cfRule>
  </conditionalFormatting>
  <conditionalFormatting sqref="ES16">
    <cfRule type="cellIs" dxfId="14025" priority="13301" operator="greaterThan">
      <formula>0</formula>
    </cfRule>
  </conditionalFormatting>
  <conditionalFormatting sqref="ES16">
    <cfRule type="cellIs" dxfId="14024" priority="13300" operator="greaterThan">
      <formula>0</formula>
    </cfRule>
  </conditionalFormatting>
  <conditionalFormatting sqref="ES42">
    <cfRule type="cellIs" dxfId="14023" priority="13297" operator="greaterThan">
      <formula>0</formula>
    </cfRule>
  </conditionalFormatting>
  <conditionalFormatting sqref="ES42">
    <cfRule type="cellIs" dxfId="14022" priority="13296" operator="greaterThan">
      <formula>0</formula>
    </cfRule>
  </conditionalFormatting>
  <conditionalFormatting sqref="ES18 ES21">
    <cfRule type="cellIs" dxfId="14021" priority="13299" operator="greaterThan">
      <formula>0</formula>
    </cfRule>
  </conditionalFormatting>
  <conditionalFormatting sqref="ES18 ES21">
    <cfRule type="cellIs" dxfId="14020" priority="13298" operator="greaterThan">
      <formula>0</formula>
    </cfRule>
  </conditionalFormatting>
  <conditionalFormatting sqref="ES46">
    <cfRule type="cellIs" dxfId="14019" priority="13295" operator="greaterThan">
      <formula>0</formula>
    </cfRule>
  </conditionalFormatting>
  <conditionalFormatting sqref="ES46">
    <cfRule type="cellIs" dxfId="14018" priority="13294" operator="greaterThan">
      <formula>0</formula>
    </cfRule>
  </conditionalFormatting>
  <conditionalFormatting sqref="ES79">
    <cfRule type="cellIs" dxfId="14017" priority="13286" operator="greaterThan">
      <formula>0</formula>
    </cfRule>
  </conditionalFormatting>
  <conditionalFormatting sqref="ES10">
    <cfRule type="cellIs" dxfId="14016" priority="13293" operator="greaterThan">
      <formula>0</formula>
    </cfRule>
  </conditionalFormatting>
  <conditionalFormatting sqref="ES23">
    <cfRule type="cellIs" dxfId="14015" priority="13292" operator="greaterThan">
      <formula>0</formula>
    </cfRule>
  </conditionalFormatting>
  <conditionalFormatting sqref="ES10">
    <cfRule type="cellIs" dxfId="14014" priority="13291" operator="greaterThan">
      <formula>0</formula>
    </cfRule>
  </conditionalFormatting>
  <conditionalFormatting sqref="ES23">
    <cfRule type="cellIs" dxfId="14013" priority="13290" operator="greaterThan">
      <formula>0</formula>
    </cfRule>
  </conditionalFormatting>
  <conditionalFormatting sqref="ES129">
    <cfRule type="cellIs" dxfId="14012" priority="13276" operator="greaterThan">
      <formula>0</formula>
    </cfRule>
  </conditionalFormatting>
  <conditionalFormatting sqref="ES110">
    <cfRule type="cellIs" dxfId="14011" priority="13280" operator="greaterThan">
      <formula>0</formula>
    </cfRule>
  </conditionalFormatting>
  <conditionalFormatting sqref="ES79">
    <cfRule type="cellIs" dxfId="14010" priority="13287" operator="greaterThan">
      <formula>0</formula>
    </cfRule>
  </conditionalFormatting>
  <conditionalFormatting sqref="ES34">
    <cfRule type="cellIs" dxfId="14009" priority="13289" operator="greaterThan">
      <formula>0</formula>
    </cfRule>
  </conditionalFormatting>
  <conditionalFormatting sqref="ES120">
    <cfRule type="cellIs" dxfId="14008" priority="13279" operator="greaterThan">
      <formula>0</formula>
    </cfRule>
  </conditionalFormatting>
  <conditionalFormatting sqref="ES137">
    <cfRule type="cellIs" dxfId="14007" priority="13275" operator="greaterThan">
      <formula>0</formula>
    </cfRule>
  </conditionalFormatting>
  <conditionalFormatting sqref="ES34">
    <cfRule type="cellIs" dxfId="14006" priority="13288" operator="greaterThan">
      <formula>0</formula>
    </cfRule>
  </conditionalFormatting>
  <conditionalFormatting sqref="ES137">
    <cfRule type="cellIs" dxfId="14005" priority="13274" operator="greaterThan">
      <formula>0</formula>
    </cfRule>
  </conditionalFormatting>
  <conditionalFormatting sqref="ES110">
    <cfRule type="cellIs" dxfId="14004" priority="13281" operator="greaterThan">
      <formula>0</formula>
    </cfRule>
  </conditionalFormatting>
  <conditionalFormatting sqref="ES51">
    <cfRule type="cellIs" dxfId="14003" priority="13273" operator="greaterThan">
      <formula>0</formula>
    </cfRule>
  </conditionalFormatting>
  <conditionalFormatting sqref="ES51">
    <cfRule type="cellIs" dxfId="14002" priority="13272" operator="greaterThan">
      <formula>0</formula>
    </cfRule>
  </conditionalFormatting>
  <conditionalFormatting sqref="ES93">
    <cfRule type="cellIs" dxfId="14001" priority="13285" operator="greaterThan">
      <formula>0</formula>
    </cfRule>
  </conditionalFormatting>
  <conditionalFormatting sqref="ES102">
    <cfRule type="cellIs" dxfId="14000" priority="13284" operator="greaterThan">
      <formula>0</formula>
    </cfRule>
  </conditionalFormatting>
  <conditionalFormatting sqref="ES93">
    <cfRule type="cellIs" dxfId="13999" priority="13283" operator="greaterThan">
      <formula>0</formula>
    </cfRule>
  </conditionalFormatting>
  <conditionalFormatting sqref="ES102">
    <cfRule type="cellIs" dxfId="13998" priority="13282" operator="greaterThan">
      <formula>0</formula>
    </cfRule>
  </conditionalFormatting>
  <conditionalFormatting sqref="ES129">
    <cfRule type="cellIs" dxfId="13997" priority="13278" operator="greaterThan">
      <formula>0</formula>
    </cfRule>
  </conditionalFormatting>
  <conditionalFormatting sqref="ES120">
    <cfRule type="cellIs" dxfId="13996" priority="13277" operator="greaterThan">
      <formula>0</formula>
    </cfRule>
  </conditionalFormatting>
  <conditionalFormatting sqref="ES48">
    <cfRule type="cellIs" dxfId="13995" priority="13260" operator="greaterThan">
      <formula>0</formula>
    </cfRule>
  </conditionalFormatting>
  <conditionalFormatting sqref="ES40">
    <cfRule type="cellIs" dxfId="13994" priority="13259" operator="greaterThan">
      <formula>0</formula>
    </cfRule>
  </conditionalFormatting>
  <conditionalFormatting sqref="ES64">
    <cfRule type="cellIs" dxfId="13993" priority="13269" operator="greaterThan">
      <formula>0</formula>
    </cfRule>
  </conditionalFormatting>
  <conditionalFormatting sqref="ES64">
    <cfRule type="cellIs" dxfId="13992" priority="13268" operator="greaterThan">
      <formula>0</formula>
    </cfRule>
  </conditionalFormatting>
  <conditionalFormatting sqref="ES57">
    <cfRule type="cellIs" dxfId="13991" priority="13271" operator="greaterThan">
      <formula>0</formula>
    </cfRule>
  </conditionalFormatting>
  <conditionalFormatting sqref="ES57">
    <cfRule type="cellIs" dxfId="13990" priority="13270" operator="greaterThan">
      <formula>0</formula>
    </cfRule>
  </conditionalFormatting>
  <conditionalFormatting sqref="ES70">
    <cfRule type="cellIs" dxfId="13989" priority="13255" operator="greaterThan">
      <formula>0</formula>
    </cfRule>
  </conditionalFormatting>
  <conditionalFormatting sqref="ES70">
    <cfRule type="cellIs" dxfId="13988" priority="13254" operator="greaterThan">
      <formula>0</formula>
    </cfRule>
  </conditionalFormatting>
  <conditionalFormatting sqref="ES12">
    <cfRule type="cellIs" dxfId="13987" priority="13267" operator="greaterThan">
      <formula>0</formula>
    </cfRule>
  </conditionalFormatting>
  <conditionalFormatting sqref="ES12">
    <cfRule type="cellIs" dxfId="13986" priority="13266" operator="greaterThan">
      <formula>0</formula>
    </cfRule>
  </conditionalFormatting>
  <conditionalFormatting sqref="ES25 ES27">
    <cfRule type="cellIs" dxfId="13985" priority="13265" operator="greaterThan">
      <formula>0</formula>
    </cfRule>
  </conditionalFormatting>
  <conditionalFormatting sqref="ES25 ES27">
    <cfRule type="cellIs" dxfId="13984" priority="13264" operator="greaterThan">
      <formula>0</formula>
    </cfRule>
  </conditionalFormatting>
  <conditionalFormatting sqref="ES44">
    <cfRule type="cellIs" dxfId="13983" priority="13263" operator="greaterThan">
      <formula>0</formula>
    </cfRule>
  </conditionalFormatting>
  <conditionalFormatting sqref="ES44">
    <cfRule type="cellIs" dxfId="13982" priority="13262" operator="greaterThan">
      <formula>0</formula>
    </cfRule>
  </conditionalFormatting>
  <conditionalFormatting sqref="ES48">
    <cfRule type="cellIs" dxfId="13981" priority="13261" operator="greaterThan">
      <formula>0</formula>
    </cfRule>
  </conditionalFormatting>
  <conditionalFormatting sqref="ES40">
    <cfRule type="cellIs" dxfId="13980" priority="13258" operator="greaterThan">
      <formula>0</formula>
    </cfRule>
  </conditionalFormatting>
  <conditionalFormatting sqref="ES38">
    <cfRule type="cellIs" dxfId="13979" priority="13257" operator="greaterThan">
      <formula>0</formula>
    </cfRule>
  </conditionalFormatting>
  <conditionalFormatting sqref="ES38">
    <cfRule type="cellIs" dxfId="13978" priority="13256" operator="greaterThan">
      <formula>0</formula>
    </cfRule>
  </conditionalFormatting>
  <conditionalFormatting sqref="ES87">
    <cfRule type="cellIs" dxfId="13977" priority="13252" operator="greaterThan">
      <formula>0</formula>
    </cfRule>
  </conditionalFormatting>
  <conditionalFormatting sqref="ES87">
    <cfRule type="cellIs" dxfId="13976" priority="13253" operator="greaterThan">
      <formula>0</formula>
    </cfRule>
  </conditionalFormatting>
  <conditionalFormatting sqref="ES116">
    <cfRule type="cellIs" dxfId="13975" priority="13245" operator="greaterThan">
      <formula>0</formula>
    </cfRule>
  </conditionalFormatting>
  <conditionalFormatting sqref="ES115">
    <cfRule type="cellIs" dxfId="13974" priority="13244" operator="greaterThan">
      <formula>0</formula>
    </cfRule>
  </conditionalFormatting>
  <conditionalFormatting sqref="ES113">
    <cfRule type="cellIs" dxfId="13973" priority="13251" operator="greaterThan">
      <formula>0</formula>
    </cfRule>
  </conditionalFormatting>
  <conditionalFormatting sqref="ES113">
    <cfRule type="cellIs" dxfId="13972" priority="13250" operator="greaterThan">
      <formula>0</formula>
    </cfRule>
  </conditionalFormatting>
  <conditionalFormatting sqref="ES112">
    <cfRule type="cellIs" dxfId="13971" priority="13249" operator="greaterThan">
      <formula>0</formula>
    </cfRule>
  </conditionalFormatting>
  <conditionalFormatting sqref="ES112">
    <cfRule type="cellIs" dxfId="13970" priority="13248" operator="greaterThan">
      <formula>0</formula>
    </cfRule>
  </conditionalFormatting>
  <conditionalFormatting sqref="ES112">
    <cfRule type="cellIs" dxfId="13969" priority="13247" operator="lessThan">
      <formula>0</formula>
    </cfRule>
  </conditionalFormatting>
  <conditionalFormatting sqref="ES116">
    <cfRule type="cellIs" dxfId="13968" priority="13246" operator="greaterThan">
      <formula>0</formula>
    </cfRule>
  </conditionalFormatting>
  <conditionalFormatting sqref="ES14">
    <cfRule type="cellIs" dxfId="13967" priority="13241" operator="greaterThan">
      <formula>0</formula>
    </cfRule>
  </conditionalFormatting>
  <conditionalFormatting sqref="ES115">
    <cfRule type="cellIs" dxfId="13966" priority="13243" operator="greaterThan">
      <formula>0</formula>
    </cfRule>
  </conditionalFormatting>
  <conditionalFormatting sqref="ES115">
    <cfRule type="cellIs" dxfId="13965" priority="13242" operator="lessThan">
      <formula>0</formula>
    </cfRule>
  </conditionalFormatting>
  <conditionalFormatting sqref="ES14">
    <cfRule type="cellIs" dxfId="13964" priority="13240" operator="greaterThan">
      <formula>0</formula>
    </cfRule>
  </conditionalFormatting>
  <conditionalFormatting sqref="ES16">
    <cfRule type="cellIs" dxfId="13963" priority="13239" operator="greaterThan">
      <formula>0</formula>
    </cfRule>
  </conditionalFormatting>
  <conditionalFormatting sqref="ES16">
    <cfRule type="cellIs" dxfId="13962" priority="13238" operator="greaterThan">
      <formula>0</formula>
    </cfRule>
  </conditionalFormatting>
  <conditionalFormatting sqref="ES42">
    <cfRule type="cellIs" dxfId="13961" priority="13235" operator="greaterThan">
      <formula>0</formula>
    </cfRule>
  </conditionalFormatting>
  <conditionalFormatting sqref="ES42">
    <cfRule type="cellIs" dxfId="13960" priority="13234" operator="greaterThan">
      <formula>0</formula>
    </cfRule>
  </conditionalFormatting>
  <conditionalFormatting sqref="ES18 ES21">
    <cfRule type="cellIs" dxfId="13959" priority="13237" operator="greaterThan">
      <formula>0</formula>
    </cfRule>
  </conditionalFormatting>
  <conditionalFormatting sqref="ES18 ES21">
    <cfRule type="cellIs" dxfId="13958" priority="13236" operator="greaterThan">
      <formula>0</formula>
    </cfRule>
  </conditionalFormatting>
  <conditionalFormatting sqref="ES46">
    <cfRule type="cellIs" dxfId="13957" priority="13233" operator="greaterThan">
      <formula>0</formula>
    </cfRule>
  </conditionalFormatting>
  <conditionalFormatting sqref="ES46">
    <cfRule type="cellIs" dxfId="13956" priority="13232" operator="greaterThan">
      <formula>0</formula>
    </cfRule>
  </conditionalFormatting>
  <conditionalFormatting sqref="ES36">
    <cfRule type="cellIs" dxfId="13955" priority="13231" operator="greaterThan">
      <formula>0</formula>
    </cfRule>
  </conditionalFormatting>
  <conditionalFormatting sqref="ES36">
    <cfRule type="cellIs" dxfId="13954" priority="13230" operator="greaterThan">
      <formula>0</formula>
    </cfRule>
  </conditionalFormatting>
  <conditionalFormatting sqref="ES36">
    <cfRule type="cellIs" dxfId="13953" priority="13229" operator="greaterThan">
      <formula>0</formula>
    </cfRule>
  </conditionalFormatting>
  <conditionalFormatting sqref="ES36">
    <cfRule type="cellIs" dxfId="13952" priority="13228" operator="greaterThan">
      <formula>0</formula>
    </cfRule>
  </conditionalFormatting>
  <conditionalFormatting sqref="ES143">
    <cfRule type="cellIs" dxfId="13951" priority="13227" operator="greaterThan">
      <formula>0</formula>
    </cfRule>
  </conditionalFormatting>
  <conditionalFormatting sqref="ES152">
    <cfRule type="cellIs" dxfId="13950" priority="13226" operator="greaterThan">
      <formula>0</formula>
    </cfRule>
  </conditionalFormatting>
  <conditionalFormatting sqref="ES160">
    <cfRule type="cellIs" dxfId="13949" priority="13225" operator="greaterThan">
      <formula>0</formula>
    </cfRule>
  </conditionalFormatting>
  <conditionalFormatting sqref="ES152">
    <cfRule type="cellIs" dxfId="13948" priority="13223" operator="greaterThan">
      <formula>0</formula>
    </cfRule>
  </conditionalFormatting>
  <conditionalFormatting sqref="ES152">
    <cfRule type="cellIs" dxfId="13947" priority="13224" operator="greaterThan">
      <formula>0</formula>
    </cfRule>
  </conditionalFormatting>
  <conditionalFormatting sqref="ES143">
    <cfRule type="cellIs" dxfId="13946" priority="13222" operator="greaterThan">
      <formula>0</formula>
    </cfRule>
  </conditionalFormatting>
  <conditionalFormatting sqref="ES143">
    <cfRule type="cellIs" dxfId="13945" priority="13221" operator="greaterThan">
      <formula>0</formula>
    </cfRule>
  </conditionalFormatting>
  <conditionalFormatting sqref="ES160">
    <cfRule type="cellIs" dxfId="13944" priority="13219" operator="greaterThan">
      <formula>0</formula>
    </cfRule>
  </conditionalFormatting>
  <conditionalFormatting sqref="ES160">
    <cfRule type="cellIs" dxfId="13943" priority="13220" operator="greaterThan">
      <formula>0</formula>
    </cfRule>
  </conditionalFormatting>
  <conditionalFormatting sqref="ES152">
    <cfRule type="cellIs" dxfId="13942" priority="13217" operator="greaterThan">
      <formula>0</formula>
    </cfRule>
  </conditionalFormatting>
  <conditionalFormatting sqref="ES152">
    <cfRule type="cellIs" dxfId="13941" priority="13218" operator="greaterThan">
      <formula>0</formula>
    </cfRule>
  </conditionalFormatting>
  <conditionalFormatting sqref="ES143">
    <cfRule type="cellIs" dxfId="13940" priority="13216" operator="greaterThan">
      <formula>0</formula>
    </cfRule>
  </conditionalFormatting>
  <conditionalFormatting sqref="ES143">
    <cfRule type="cellIs" dxfId="13939" priority="13215" operator="greaterThan">
      <formula>0</formula>
    </cfRule>
  </conditionalFormatting>
  <conditionalFormatting sqref="ES160">
    <cfRule type="cellIs" dxfId="13938" priority="13213" operator="greaterThan">
      <formula>0</formula>
    </cfRule>
  </conditionalFormatting>
  <conditionalFormatting sqref="ES160">
    <cfRule type="cellIs" dxfId="13937" priority="13214" operator="greaterThan">
      <formula>0</formula>
    </cfRule>
  </conditionalFormatting>
  <conditionalFormatting sqref="ES27">
    <cfRule type="cellIs" dxfId="13936" priority="13212" operator="greaterThan">
      <formula>0</formula>
    </cfRule>
  </conditionalFormatting>
  <conditionalFormatting sqref="ES27">
    <cfRule type="cellIs" dxfId="13935" priority="13211" operator="greaterThan">
      <formula>0</formula>
    </cfRule>
  </conditionalFormatting>
  <conditionalFormatting sqref="ES197:ES202">
    <cfRule type="cellIs" dxfId="13934" priority="13210" operator="greaterThan">
      <formula>0.5</formula>
    </cfRule>
  </conditionalFormatting>
  <conditionalFormatting sqref="ES203">
    <cfRule type="cellIs" dxfId="13933" priority="13209" operator="greaterThan">
      <formula>0.5</formula>
    </cfRule>
  </conditionalFormatting>
  <conditionalFormatting sqref="ES167">
    <cfRule type="cellIs" dxfId="13932" priority="13208" operator="greaterThan">
      <formula>0</formula>
    </cfRule>
  </conditionalFormatting>
  <conditionalFormatting sqref="ES167">
    <cfRule type="cellIs" dxfId="13931" priority="13207" operator="greaterThan">
      <formula>0</formula>
    </cfRule>
  </conditionalFormatting>
  <conditionalFormatting sqref="ES169">
    <cfRule type="cellIs" dxfId="13930" priority="13206" operator="greaterThan">
      <formula>0</formula>
    </cfRule>
  </conditionalFormatting>
  <conditionalFormatting sqref="ES169">
    <cfRule type="cellIs" dxfId="13929" priority="13205" operator="greaterThan">
      <formula>0</formula>
    </cfRule>
  </conditionalFormatting>
  <conditionalFormatting sqref="ES171">
    <cfRule type="cellIs" dxfId="13928" priority="13204" operator="greaterThan">
      <formula>0</formula>
    </cfRule>
  </conditionalFormatting>
  <conditionalFormatting sqref="ES171">
    <cfRule type="cellIs" dxfId="13927" priority="13203" operator="greaterThan">
      <formula>0</formula>
    </cfRule>
  </conditionalFormatting>
  <conditionalFormatting sqref="ES14">
    <cfRule type="cellIs" dxfId="13926" priority="13175" operator="greaterThan">
      <formula>0</formula>
    </cfRule>
  </conditionalFormatting>
  <conditionalFormatting sqref="ES10">
    <cfRule type="cellIs" dxfId="13925" priority="13202" operator="greaterThan">
      <formula>0</formula>
    </cfRule>
  </conditionalFormatting>
  <conditionalFormatting sqref="ES23">
    <cfRule type="cellIs" dxfId="13924" priority="13201" operator="greaterThan">
      <formula>0</formula>
    </cfRule>
  </conditionalFormatting>
  <conditionalFormatting sqref="ES70">
    <cfRule type="cellIs" dxfId="13923" priority="13199" operator="greaterThan">
      <formula>0</formula>
    </cfRule>
  </conditionalFormatting>
  <conditionalFormatting sqref="ES79">
    <cfRule type="cellIs" dxfId="13922" priority="13198" operator="greaterThan">
      <formula>0</formula>
    </cfRule>
  </conditionalFormatting>
  <conditionalFormatting sqref="ES129">
    <cfRule type="cellIs" dxfId="13921" priority="13192" operator="greaterThan">
      <formula>0</formula>
    </cfRule>
  </conditionalFormatting>
  <conditionalFormatting sqref="ES110">
    <cfRule type="cellIs" dxfId="13920" priority="13194" operator="greaterThan">
      <formula>0</formula>
    </cfRule>
  </conditionalFormatting>
  <conditionalFormatting sqref="ES34">
    <cfRule type="cellIs" dxfId="13919" priority="13200" operator="greaterThan">
      <formula>0</formula>
    </cfRule>
  </conditionalFormatting>
  <conditionalFormatting sqref="ES137">
    <cfRule type="cellIs" dxfId="13918" priority="13191" operator="greaterThan">
      <formula>0</formula>
    </cfRule>
  </conditionalFormatting>
  <conditionalFormatting sqref="ES87">
    <cfRule type="cellIs" dxfId="13917" priority="13197" operator="greaterThan">
      <formula>0</formula>
    </cfRule>
  </conditionalFormatting>
  <conditionalFormatting sqref="ES93">
    <cfRule type="cellIs" dxfId="13916" priority="13196" operator="greaterThan">
      <formula>0</formula>
    </cfRule>
  </conditionalFormatting>
  <conditionalFormatting sqref="ES102">
    <cfRule type="cellIs" dxfId="13915" priority="13195" operator="greaterThan">
      <formula>0</formula>
    </cfRule>
  </conditionalFormatting>
  <conditionalFormatting sqref="ES120">
    <cfRule type="cellIs" dxfId="13914" priority="13193" operator="greaterThan">
      <formula>0</formula>
    </cfRule>
  </conditionalFormatting>
  <conditionalFormatting sqref="ES51">
    <cfRule type="cellIs" dxfId="13913" priority="13190" operator="greaterThan">
      <formula>0</formula>
    </cfRule>
  </conditionalFormatting>
  <conditionalFormatting sqref="ES64">
    <cfRule type="cellIs" dxfId="13912" priority="13188" operator="greaterThan">
      <formula>0</formula>
    </cfRule>
  </conditionalFormatting>
  <conditionalFormatting sqref="ES57">
    <cfRule type="cellIs" dxfId="13911" priority="13189" operator="greaterThan">
      <formula>0</formula>
    </cfRule>
  </conditionalFormatting>
  <conditionalFormatting sqref="ES25 ES27">
    <cfRule type="cellIs" dxfId="13910" priority="13186" operator="greaterThan">
      <formula>0</formula>
    </cfRule>
  </conditionalFormatting>
  <conditionalFormatting sqref="ES12">
    <cfRule type="cellIs" dxfId="13909" priority="13187" operator="greaterThan">
      <formula>0</formula>
    </cfRule>
  </conditionalFormatting>
  <conditionalFormatting sqref="ES44">
    <cfRule type="cellIs" dxfId="13908" priority="13185" operator="greaterThan">
      <formula>0</formula>
    </cfRule>
  </conditionalFormatting>
  <conditionalFormatting sqref="ES48">
    <cfRule type="cellIs" dxfId="13907" priority="13184" operator="greaterThan">
      <formula>0</formula>
    </cfRule>
  </conditionalFormatting>
  <conditionalFormatting sqref="ES40">
    <cfRule type="cellIs" dxfId="13906" priority="13183" operator="greaterThan">
      <formula>0</formula>
    </cfRule>
  </conditionalFormatting>
  <conditionalFormatting sqref="ES38">
    <cfRule type="cellIs" dxfId="13905" priority="13182" operator="greaterThan">
      <formula>0</formula>
    </cfRule>
  </conditionalFormatting>
  <conditionalFormatting sqref="ES16">
    <cfRule type="cellIs" dxfId="13904" priority="13174" operator="greaterThan">
      <formula>0</formula>
    </cfRule>
  </conditionalFormatting>
  <conditionalFormatting sqref="ES113">
    <cfRule type="cellIs" dxfId="13903" priority="13181" operator="greaterThan">
      <formula>0</formula>
    </cfRule>
  </conditionalFormatting>
  <conditionalFormatting sqref="ES112">
    <cfRule type="cellIs" dxfId="13902" priority="13180" operator="greaterThan">
      <formula>0</formula>
    </cfRule>
  </conditionalFormatting>
  <conditionalFormatting sqref="ES112">
    <cfRule type="cellIs" dxfId="13901" priority="13179" operator="lessThan">
      <formula>0</formula>
    </cfRule>
  </conditionalFormatting>
  <conditionalFormatting sqref="ES116">
    <cfRule type="cellIs" dxfId="13900" priority="13178" operator="greaterThan">
      <formula>0</formula>
    </cfRule>
  </conditionalFormatting>
  <conditionalFormatting sqref="ES115">
    <cfRule type="cellIs" dxfId="13899" priority="13177" operator="greaterThan">
      <formula>0</formula>
    </cfRule>
  </conditionalFormatting>
  <conditionalFormatting sqref="ES115">
    <cfRule type="cellIs" dxfId="13898" priority="13176" operator="lessThan">
      <formula>0</formula>
    </cfRule>
  </conditionalFormatting>
  <conditionalFormatting sqref="ES46">
    <cfRule type="cellIs" dxfId="13897" priority="13171" operator="greaterThan">
      <formula>0</formula>
    </cfRule>
  </conditionalFormatting>
  <conditionalFormatting sqref="ES42">
    <cfRule type="cellIs" dxfId="13896" priority="13172" operator="greaterThan">
      <formula>0</formula>
    </cfRule>
  </conditionalFormatting>
  <conditionalFormatting sqref="ES18 ES21">
    <cfRule type="cellIs" dxfId="13895" priority="13173" operator="greaterThan">
      <formula>0</formula>
    </cfRule>
  </conditionalFormatting>
  <conditionalFormatting sqref="ES36">
    <cfRule type="cellIs" dxfId="13894" priority="13170" operator="greaterThan">
      <formula>0</formula>
    </cfRule>
  </conditionalFormatting>
  <conditionalFormatting sqref="ES79">
    <cfRule type="cellIs" dxfId="13893" priority="13162" operator="greaterThan">
      <formula>0</formula>
    </cfRule>
  </conditionalFormatting>
  <conditionalFormatting sqref="ES10">
    <cfRule type="cellIs" dxfId="13892" priority="13169" operator="greaterThan">
      <formula>0</formula>
    </cfRule>
  </conditionalFormatting>
  <conditionalFormatting sqref="ES23">
    <cfRule type="cellIs" dxfId="13891" priority="13168" operator="greaterThan">
      <formula>0</formula>
    </cfRule>
  </conditionalFormatting>
  <conditionalFormatting sqref="ES10">
    <cfRule type="cellIs" dxfId="13890" priority="13167" operator="greaterThan">
      <formula>0</formula>
    </cfRule>
  </conditionalFormatting>
  <conditionalFormatting sqref="ES23">
    <cfRule type="cellIs" dxfId="13889" priority="13166" operator="greaterThan">
      <formula>0</formula>
    </cfRule>
  </conditionalFormatting>
  <conditionalFormatting sqref="ES129">
    <cfRule type="cellIs" dxfId="13888" priority="13152" operator="greaterThan">
      <formula>0</formula>
    </cfRule>
  </conditionalFormatting>
  <conditionalFormatting sqref="ES110">
    <cfRule type="cellIs" dxfId="13887" priority="13156" operator="greaterThan">
      <formula>0</formula>
    </cfRule>
  </conditionalFormatting>
  <conditionalFormatting sqref="ES79">
    <cfRule type="cellIs" dxfId="13886" priority="13163" operator="greaterThan">
      <formula>0</formula>
    </cfRule>
  </conditionalFormatting>
  <conditionalFormatting sqref="ES34">
    <cfRule type="cellIs" dxfId="13885" priority="13165" operator="greaterThan">
      <formula>0</formula>
    </cfRule>
  </conditionalFormatting>
  <conditionalFormatting sqref="ES120">
    <cfRule type="cellIs" dxfId="13884" priority="13155" operator="greaterThan">
      <formula>0</formula>
    </cfRule>
  </conditionalFormatting>
  <conditionalFormatting sqref="ES137">
    <cfRule type="cellIs" dxfId="13883" priority="13151" operator="greaterThan">
      <formula>0</formula>
    </cfRule>
  </conditionalFormatting>
  <conditionalFormatting sqref="ES34">
    <cfRule type="cellIs" dxfId="13882" priority="13164" operator="greaterThan">
      <formula>0</formula>
    </cfRule>
  </conditionalFormatting>
  <conditionalFormatting sqref="ES137">
    <cfRule type="cellIs" dxfId="13881" priority="13150" operator="greaterThan">
      <formula>0</formula>
    </cfRule>
  </conditionalFormatting>
  <conditionalFormatting sqref="ES110">
    <cfRule type="cellIs" dxfId="13880" priority="13157" operator="greaterThan">
      <formula>0</formula>
    </cfRule>
  </conditionalFormatting>
  <conditionalFormatting sqref="ES51">
    <cfRule type="cellIs" dxfId="13879" priority="13149" operator="greaterThan">
      <formula>0</formula>
    </cfRule>
  </conditionalFormatting>
  <conditionalFormatting sqref="ES51">
    <cfRule type="cellIs" dxfId="13878" priority="13148" operator="greaterThan">
      <formula>0</formula>
    </cfRule>
  </conditionalFormatting>
  <conditionalFormatting sqref="ES93">
    <cfRule type="cellIs" dxfId="13877" priority="13161" operator="greaterThan">
      <formula>0</formula>
    </cfRule>
  </conditionalFormatting>
  <conditionalFormatting sqref="ES102">
    <cfRule type="cellIs" dxfId="13876" priority="13160" operator="greaterThan">
      <formula>0</formula>
    </cfRule>
  </conditionalFormatting>
  <conditionalFormatting sqref="ES93">
    <cfRule type="cellIs" dxfId="13875" priority="13159" operator="greaterThan">
      <formula>0</formula>
    </cfRule>
  </conditionalFormatting>
  <conditionalFormatting sqref="ES102">
    <cfRule type="cellIs" dxfId="13874" priority="13158" operator="greaterThan">
      <formula>0</formula>
    </cfRule>
  </conditionalFormatting>
  <conditionalFormatting sqref="ES129">
    <cfRule type="cellIs" dxfId="13873" priority="13154" operator="greaterThan">
      <formula>0</formula>
    </cfRule>
  </conditionalFormatting>
  <conditionalFormatting sqref="ES120">
    <cfRule type="cellIs" dxfId="13872" priority="13153" operator="greaterThan">
      <formula>0</formula>
    </cfRule>
  </conditionalFormatting>
  <conditionalFormatting sqref="ES48">
    <cfRule type="cellIs" dxfId="13871" priority="13136" operator="greaterThan">
      <formula>0</formula>
    </cfRule>
  </conditionalFormatting>
  <conditionalFormatting sqref="ES40">
    <cfRule type="cellIs" dxfId="13870" priority="13135" operator="greaterThan">
      <formula>0</formula>
    </cfRule>
  </conditionalFormatting>
  <conditionalFormatting sqref="ES64">
    <cfRule type="cellIs" dxfId="13869" priority="13145" operator="greaterThan">
      <formula>0</formula>
    </cfRule>
  </conditionalFormatting>
  <conditionalFormatting sqref="ES64">
    <cfRule type="cellIs" dxfId="13868" priority="13144" operator="greaterThan">
      <formula>0</formula>
    </cfRule>
  </conditionalFormatting>
  <conditionalFormatting sqref="ES57">
    <cfRule type="cellIs" dxfId="13867" priority="13147" operator="greaterThan">
      <formula>0</formula>
    </cfRule>
  </conditionalFormatting>
  <conditionalFormatting sqref="ES57">
    <cfRule type="cellIs" dxfId="13866" priority="13146" operator="greaterThan">
      <formula>0</formula>
    </cfRule>
  </conditionalFormatting>
  <conditionalFormatting sqref="ES70">
    <cfRule type="cellIs" dxfId="13865" priority="13131" operator="greaterThan">
      <formula>0</formula>
    </cfRule>
  </conditionalFormatting>
  <conditionalFormatting sqref="ES70">
    <cfRule type="cellIs" dxfId="13864" priority="13130" operator="greaterThan">
      <formula>0</formula>
    </cfRule>
  </conditionalFormatting>
  <conditionalFormatting sqref="ES12">
    <cfRule type="cellIs" dxfId="13863" priority="13143" operator="greaterThan">
      <formula>0</formula>
    </cfRule>
  </conditionalFormatting>
  <conditionalFormatting sqref="ES12">
    <cfRule type="cellIs" dxfId="13862" priority="13142" operator="greaterThan">
      <formula>0</formula>
    </cfRule>
  </conditionalFormatting>
  <conditionalFormatting sqref="ES25 ES27">
    <cfRule type="cellIs" dxfId="13861" priority="13141" operator="greaterThan">
      <formula>0</formula>
    </cfRule>
  </conditionalFormatting>
  <conditionalFormatting sqref="ES25 ES27">
    <cfRule type="cellIs" dxfId="13860" priority="13140" operator="greaterThan">
      <formula>0</formula>
    </cfRule>
  </conditionalFormatting>
  <conditionalFormatting sqref="ES44">
    <cfRule type="cellIs" dxfId="13859" priority="13139" operator="greaterThan">
      <formula>0</formula>
    </cfRule>
  </conditionalFormatting>
  <conditionalFormatting sqref="ES44">
    <cfRule type="cellIs" dxfId="13858" priority="13138" operator="greaterThan">
      <formula>0</formula>
    </cfRule>
  </conditionalFormatting>
  <conditionalFormatting sqref="ES48">
    <cfRule type="cellIs" dxfId="13857" priority="13137" operator="greaterThan">
      <formula>0</formula>
    </cfRule>
  </conditionalFormatting>
  <conditionalFormatting sqref="ES40">
    <cfRule type="cellIs" dxfId="13856" priority="13134" operator="greaterThan">
      <formula>0</formula>
    </cfRule>
  </conditionalFormatting>
  <conditionalFormatting sqref="ES38">
    <cfRule type="cellIs" dxfId="13855" priority="13133" operator="greaterThan">
      <formula>0</formula>
    </cfRule>
  </conditionalFormatting>
  <conditionalFormatting sqref="ES38">
    <cfRule type="cellIs" dxfId="13854" priority="13132" operator="greaterThan">
      <formula>0</formula>
    </cfRule>
  </conditionalFormatting>
  <conditionalFormatting sqref="ES87">
    <cfRule type="cellIs" dxfId="13853" priority="13128" operator="greaterThan">
      <formula>0</formula>
    </cfRule>
  </conditionalFormatting>
  <conditionalFormatting sqref="ES87">
    <cfRule type="cellIs" dxfId="13852" priority="13129" operator="greaterThan">
      <formula>0</formula>
    </cfRule>
  </conditionalFormatting>
  <conditionalFormatting sqref="ES116">
    <cfRule type="cellIs" dxfId="13851" priority="13121" operator="greaterThan">
      <formula>0</formula>
    </cfRule>
  </conditionalFormatting>
  <conditionalFormatting sqref="ES115">
    <cfRule type="cellIs" dxfId="13850" priority="13120" operator="greaterThan">
      <formula>0</formula>
    </cfRule>
  </conditionalFormatting>
  <conditionalFormatting sqref="ES113">
    <cfRule type="cellIs" dxfId="13849" priority="13127" operator="greaterThan">
      <formula>0</formula>
    </cfRule>
  </conditionalFormatting>
  <conditionalFormatting sqref="ES113">
    <cfRule type="cellIs" dxfId="13848" priority="13126" operator="greaterThan">
      <formula>0</formula>
    </cfRule>
  </conditionalFormatting>
  <conditionalFormatting sqref="ES112">
    <cfRule type="cellIs" dxfId="13847" priority="13125" operator="greaterThan">
      <formula>0</formula>
    </cfRule>
  </conditionalFormatting>
  <conditionalFormatting sqref="ES112">
    <cfRule type="cellIs" dxfId="13846" priority="13124" operator="greaterThan">
      <formula>0</formula>
    </cfRule>
  </conditionalFormatting>
  <conditionalFormatting sqref="ES112">
    <cfRule type="cellIs" dxfId="13845" priority="13123" operator="lessThan">
      <formula>0</formula>
    </cfRule>
  </conditionalFormatting>
  <conditionalFormatting sqref="ES116">
    <cfRule type="cellIs" dxfId="13844" priority="13122" operator="greaterThan">
      <formula>0</formula>
    </cfRule>
  </conditionalFormatting>
  <conditionalFormatting sqref="ES14">
    <cfRule type="cellIs" dxfId="13843" priority="13117" operator="greaterThan">
      <formula>0</formula>
    </cfRule>
  </conditionalFormatting>
  <conditionalFormatting sqref="ES115">
    <cfRule type="cellIs" dxfId="13842" priority="13119" operator="greaterThan">
      <formula>0</formula>
    </cfRule>
  </conditionalFormatting>
  <conditionalFormatting sqref="ES115">
    <cfRule type="cellIs" dxfId="13841" priority="13118" operator="lessThan">
      <formula>0</formula>
    </cfRule>
  </conditionalFormatting>
  <conditionalFormatting sqref="ES14">
    <cfRule type="cellIs" dxfId="13840" priority="13116" operator="greaterThan">
      <formula>0</formula>
    </cfRule>
  </conditionalFormatting>
  <conditionalFormatting sqref="ES16">
    <cfRule type="cellIs" dxfId="13839" priority="13115" operator="greaterThan">
      <formula>0</formula>
    </cfRule>
  </conditionalFormatting>
  <conditionalFormatting sqref="ES16">
    <cfRule type="cellIs" dxfId="13838" priority="13114" operator="greaterThan">
      <formula>0</formula>
    </cfRule>
  </conditionalFormatting>
  <conditionalFormatting sqref="ES42">
    <cfRule type="cellIs" dxfId="13837" priority="13111" operator="greaterThan">
      <formula>0</formula>
    </cfRule>
  </conditionalFormatting>
  <conditionalFormatting sqref="ES42">
    <cfRule type="cellIs" dxfId="13836" priority="13110" operator="greaterThan">
      <formula>0</formula>
    </cfRule>
  </conditionalFormatting>
  <conditionalFormatting sqref="ES18 ES21">
    <cfRule type="cellIs" dxfId="13835" priority="13113" operator="greaterThan">
      <formula>0</formula>
    </cfRule>
  </conditionalFormatting>
  <conditionalFormatting sqref="ES18 ES21">
    <cfRule type="cellIs" dxfId="13834" priority="13112" operator="greaterThan">
      <formula>0</formula>
    </cfRule>
  </conditionalFormatting>
  <conditionalFormatting sqref="ES46">
    <cfRule type="cellIs" dxfId="13833" priority="13109" operator="greaterThan">
      <formula>0</formula>
    </cfRule>
  </conditionalFormatting>
  <conditionalFormatting sqref="ES46">
    <cfRule type="cellIs" dxfId="13832" priority="13108" operator="greaterThan">
      <formula>0</formula>
    </cfRule>
  </conditionalFormatting>
  <conditionalFormatting sqref="ES79">
    <cfRule type="cellIs" dxfId="13831" priority="13100" operator="greaterThan">
      <formula>0</formula>
    </cfRule>
  </conditionalFormatting>
  <conditionalFormatting sqref="ES10">
    <cfRule type="cellIs" dxfId="13830" priority="13107" operator="greaterThan">
      <formula>0</formula>
    </cfRule>
  </conditionalFormatting>
  <conditionalFormatting sqref="ES23">
    <cfRule type="cellIs" dxfId="13829" priority="13106" operator="greaterThan">
      <formula>0</formula>
    </cfRule>
  </conditionalFormatting>
  <conditionalFormatting sqref="ES10">
    <cfRule type="cellIs" dxfId="13828" priority="13105" operator="greaterThan">
      <formula>0</formula>
    </cfRule>
  </conditionalFormatting>
  <conditionalFormatting sqref="ES23">
    <cfRule type="cellIs" dxfId="13827" priority="13104" operator="greaterThan">
      <formula>0</formula>
    </cfRule>
  </conditionalFormatting>
  <conditionalFormatting sqref="ES129">
    <cfRule type="cellIs" dxfId="13826" priority="13090" operator="greaterThan">
      <formula>0</formula>
    </cfRule>
  </conditionalFormatting>
  <conditionalFormatting sqref="ES110">
    <cfRule type="cellIs" dxfId="13825" priority="13094" operator="greaterThan">
      <formula>0</formula>
    </cfRule>
  </conditionalFormatting>
  <conditionalFormatting sqref="ES79">
    <cfRule type="cellIs" dxfId="13824" priority="13101" operator="greaterThan">
      <formula>0</formula>
    </cfRule>
  </conditionalFormatting>
  <conditionalFormatting sqref="ES34">
    <cfRule type="cellIs" dxfId="13823" priority="13103" operator="greaterThan">
      <formula>0</formula>
    </cfRule>
  </conditionalFormatting>
  <conditionalFormatting sqref="ES120">
    <cfRule type="cellIs" dxfId="13822" priority="13093" operator="greaterThan">
      <formula>0</formula>
    </cfRule>
  </conditionalFormatting>
  <conditionalFormatting sqref="ES137">
    <cfRule type="cellIs" dxfId="13821" priority="13089" operator="greaterThan">
      <formula>0</formula>
    </cfRule>
  </conditionalFormatting>
  <conditionalFormatting sqref="ES34">
    <cfRule type="cellIs" dxfId="13820" priority="13102" operator="greaterThan">
      <formula>0</formula>
    </cfRule>
  </conditionalFormatting>
  <conditionalFormatting sqref="ES137">
    <cfRule type="cellIs" dxfId="13819" priority="13088" operator="greaterThan">
      <formula>0</formula>
    </cfRule>
  </conditionalFormatting>
  <conditionalFormatting sqref="ES110">
    <cfRule type="cellIs" dxfId="13818" priority="13095" operator="greaterThan">
      <formula>0</formula>
    </cfRule>
  </conditionalFormatting>
  <conditionalFormatting sqref="ES51">
    <cfRule type="cellIs" dxfId="13817" priority="13087" operator="greaterThan">
      <formula>0</formula>
    </cfRule>
  </conditionalFormatting>
  <conditionalFormatting sqref="ES51">
    <cfRule type="cellIs" dxfId="13816" priority="13086" operator="greaterThan">
      <formula>0</formula>
    </cfRule>
  </conditionalFormatting>
  <conditionalFormatting sqref="ES93">
    <cfRule type="cellIs" dxfId="13815" priority="13099" operator="greaterThan">
      <formula>0</formula>
    </cfRule>
  </conditionalFormatting>
  <conditionalFormatting sqref="ES102">
    <cfRule type="cellIs" dxfId="13814" priority="13098" operator="greaterThan">
      <formula>0</formula>
    </cfRule>
  </conditionalFormatting>
  <conditionalFormatting sqref="ES93">
    <cfRule type="cellIs" dxfId="13813" priority="13097" operator="greaterThan">
      <formula>0</formula>
    </cfRule>
  </conditionalFormatting>
  <conditionalFormatting sqref="ES102">
    <cfRule type="cellIs" dxfId="13812" priority="13096" operator="greaterThan">
      <formula>0</formula>
    </cfRule>
  </conditionalFormatting>
  <conditionalFormatting sqref="ES129">
    <cfRule type="cellIs" dxfId="13811" priority="13092" operator="greaterThan">
      <formula>0</formula>
    </cfRule>
  </conditionalFormatting>
  <conditionalFormatting sqref="ES120">
    <cfRule type="cellIs" dxfId="13810" priority="13091" operator="greaterThan">
      <formula>0</formula>
    </cfRule>
  </conditionalFormatting>
  <conditionalFormatting sqref="ES48">
    <cfRule type="cellIs" dxfId="13809" priority="13074" operator="greaterThan">
      <formula>0</formula>
    </cfRule>
  </conditionalFormatting>
  <conditionalFormatting sqref="ES40">
    <cfRule type="cellIs" dxfId="13808" priority="13073" operator="greaterThan">
      <formula>0</formula>
    </cfRule>
  </conditionalFormatting>
  <conditionalFormatting sqref="ES64">
    <cfRule type="cellIs" dxfId="13807" priority="13083" operator="greaterThan">
      <formula>0</formula>
    </cfRule>
  </conditionalFormatting>
  <conditionalFormatting sqref="ES64">
    <cfRule type="cellIs" dxfId="13806" priority="13082" operator="greaterThan">
      <formula>0</formula>
    </cfRule>
  </conditionalFormatting>
  <conditionalFormatting sqref="ES57">
    <cfRule type="cellIs" dxfId="13805" priority="13085" operator="greaterThan">
      <formula>0</formula>
    </cfRule>
  </conditionalFormatting>
  <conditionalFormatting sqref="ES57">
    <cfRule type="cellIs" dxfId="13804" priority="13084" operator="greaterThan">
      <formula>0</formula>
    </cfRule>
  </conditionalFormatting>
  <conditionalFormatting sqref="ES70">
    <cfRule type="cellIs" dxfId="13803" priority="13069" operator="greaterThan">
      <formula>0</formula>
    </cfRule>
  </conditionalFormatting>
  <conditionalFormatting sqref="ES70">
    <cfRule type="cellIs" dxfId="13802" priority="13068" operator="greaterThan">
      <formula>0</formula>
    </cfRule>
  </conditionalFormatting>
  <conditionalFormatting sqref="ES12">
    <cfRule type="cellIs" dxfId="13801" priority="13081" operator="greaterThan">
      <formula>0</formula>
    </cfRule>
  </conditionalFormatting>
  <conditionalFormatting sqref="ES12">
    <cfRule type="cellIs" dxfId="13800" priority="13080" operator="greaterThan">
      <formula>0</formula>
    </cfRule>
  </conditionalFormatting>
  <conditionalFormatting sqref="ES25 ES27">
    <cfRule type="cellIs" dxfId="13799" priority="13079" operator="greaterThan">
      <formula>0</formula>
    </cfRule>
  </conditionalFormatting>
  <conditionalFormatting sqref="ES25 ES27">
    <cfRule type="cellIs" dxfId="13798" priority="13078" operator="greaterThan">
      <formula>0</formula>
    </cfRule>
  </conditionalFormatting>
  <conditionalFormatting sqref="ES44">
    <cfRule type="cellIs" dxfId="13797" priority="13077" operator="greaterThan">
      <formula>0</formula>
    </cfRule>
  </conditionalFormatting>
  <conditionalFormatting sqref="ES44">
    <cfRule type="cellIs" dxfId="13796" priority="13076" operator="greaterThan">
      <formula>0</formula>
    </cfRule>
  </conditionalFormatting>
  <conditionalFormatting sqref="ES48">
    <cfRule type="cellIs" dxfId="13795" priority="13075" operator="greaterThan">
      <formula>0</formula>
    </cfRule>
  </conditionalFormatting>
  <conditionalFormatting sqref="ES40">
    <cfRule type="cellIs" dxfId="13794" priority="13072" operator="greaterThan">
      <formula>0</formula>
    </cfRule>
  </conditionalFormatting>
  <conditionalFormatting sqref="ES38">
    <cfRule type="cellIs" dxfId="13793" priority="13071" operator="greaterThan">
      <formula>0</formula>
    </cfRule>
  </conditionalFormatting>
  <conditionalFormatting sqref="ES38">
    <cfRule type="cellIs" dxfId="13792" priority="13070" operator="greaterThan">
      <formula>0</formula>
    </cfRule>
  </conditionalFormatting>
  <conditionalFormatting sqref="ES87">
    <cfRule type="cellIs" dxfId="13791" priority="13066" operator="greaterThan">
      <formula>0</formula>
    </cfRule>
  </conditionalFormatting>
  <conditionalFormatting sqref="ES87">
    <cfRule type="cellIs" dxfId="13790" priority="13067" operator="greaterThan">
      <formula>0</formula>
    </cfRule>
  </conditionalFormatting>
  <conditionalFormatting sqref="ES116">
    <cfRule type="cellIs" dxfId="13789" priority="13059" operator="greaterThan">
      <formula>0</formula>
    </cfRule>
  </conditionalFormatting>
  <conditionalFormatting sqref="ES115">
    <cfRule type="cellIs" dxfId="13788" priority="13058" operator="greaterThan">
      <formula>0</formula>
    </cfRule>
  </conditionalFormatting>
  <conditionalFormatting sqref="ES113">
    <cfRule type="cellIs" dxfId="13787" priority="13065" operator="greaterThan">
      <formula>0</formula>
    </cfRule>
  </conditionalFormatting>
  <conditionalFormatting sqref="ES113">
    <cfRule type="cellIs" dxfId="13786" priority="13064" operator="greaterThan">
      <formula>0</formula>
    </cfRule>
  </conditionalFormatting>
  <conditionalFormatting sqref="ES112">
    <cfRule type="cellIs" dxfId="13785" priority="13063" operator="greaterThan">
      <formula>0</formula>
    </cfRule>
  </conditionalFormatting>
  <conditionalFormatting sqref="ES112">
    <cfRule type="cellIs" dxfId="13784" priority="13062" operator="greaterThan">
      <formula>0</formula>
    </cfRule>
  </conditionalFormatting>
  <conditionalFormatting sqref="ES112">
    <cfRule type="cellIs" dxfId="13783" priority="13061" operator="lessThan">
      <formula>0</formula>
    </cfRule>
  </conditionalFormatting>
  <conditionalFormatting sqref="ES116">
    <cfRule type="cellIs" dxfId="13782" priority="13060" operator="greaterThan">
      <formula>0</formula>
    </cfRule>
  </conditionalFormatting>
  <conditionalFormatting sqref="ES14">
    <cfRule type="cellIs" dxfId="13781" priority="13055" operator="greaterThan">
      <formula>0</formula>
    </cfRule>
  </conditionalFormatting>
  <conditionalFormatting sqref="ES115">
    <cfRule type="cellIs" dxfId="13780" priority="13057" operator="greaterThan">
      <formula>0</formula>
    </cfRule>
  </conditionalFormatting>
  <conditionalFormatting sqref="ES115">
    <cfRule type="cellIs" dxfId="13779" priority="13056" operator="lessThan">
      <formula>0</formula>
    </cfRule>
  </conditionalFormatting>
  <conditionalFormatting sqref="ES14">
    <cfRule type="cellIs" dxfId="13778" priority="13054" operator="greaterThan">
      <formula>0</formula>
    </cfRule>
  </conditionalFormatting>
  <conditionalFormatting sqref="ES16">
    <cfRule type="cellIs" dxfId="13777" priority="13053" operator="greaterThan">
      <formula>0</formula>
    </cfRule>
  </conditionalFormatting>
  <conditionalFormatting sqref="ES16">
    <cfRule type="cellIs" dxfId="13776" priority="13052" operator="greaterThan">
      <formula>0</formula>
    </cfRule>
  </conditionalFormatting>
  <conditionalFormatting sqref="ES42">
    <cfRule type="cellIs" dxfId="13775" priority="13049" operator="greaterThan">
      <formula>0</formula>
    </cfRule>
  </conditionalFormatting>
  <conditionalFormatting sqref="ES42">
    <cfRule type="cellIs" dxfId="13774" priority="13048" operator="greaterThan">
      <formula>0</formula>
    </cfRule>
  </conditionalFormatting>
  <conditionalFormatting sqref="ES18 ES21">
    <cfRule type="cellIs" dxfId="13773" priority="13051" operator="greaterThan">
      <formula>0</formula>
    </cfRule>
  </conditionalFormatting>
  <conditionalFormatting sqref="ES18 ES21">
    <cfRule type="cellIs" dxfId="13772" priority="13050" operator="greaterThan">
      <formula>0</formula>
    </cfRule>
  </conditionalFormatting>
  <conditionalFormatting sqref="ES46">
    <cfRule type="cellIs" dxfId="13771" priority="13047" operator="greaterThan">
      <formula>0</formula>
    </cfRule>
  </conditionalFormatting>
  <conditionalFormatting sqref="ES46">
    <cfRule type="cellIs" dxfId="13770" priority="13046" operator="greaterThan">
      <formula>0</formula>
    </cfRule>
  </conditionalFormatting>
  <conditionalFormatting sqref="ES36">
    <cfRule type="cellIs" dxfId="13769" priority="13045" operator="greaterThan">
      <formula>0</formula>
    </cfRule>
  </conditionalFormatting>
  <conditionalFormatting sqref="ES36">
    <cfRule type="cellIs" dxfId="13768" priority="13044" operator="greaterThan">
      <formula>0</formula>
    </cfRule>
  </conditionalFormatting>
  <conditionalFormatting sqref="ES36">
    <cfRule type="cellIs" dxfId="13767" priority="13043" operator="greaterThan">
      <formula>0</formula>
    </cfRule>
  </conditionalFormatting>
  <conditionalFormatting sqref="ES36">
    <cfRule type="cellIs" dxfId="13766" priority="13042" operator="greaterThan">
      <formula>0</formula>
    </cfRule>
  </conditionalFormatting>
  <conditionalFormatting sqref="ES143">
    <cfRule type="cellIs" dxfId="13765" priority="13041" operator="greaterThan">
      <formula>0</formula>
    </cfRule>
  </conditionalFormatting>
  <conditionalFormatting sqref="ES152">
    <cfRule type="cellIs" dxfId="13764" priority="13040" operator="greaterThan">
      <formula>0</formula>
    </cfRule>
  </conditionalFormatting>
  <conditionalFormatting sqref="ES160">
    <cfRule type="cellIs" dxfId="13763" priority="13039" operator="greaterThan">
      <formula>0</formula>
    </cfRule>
  </conditionalFormatting>
  <conditionalFormatting sqref="ES152">
    <cfRule type="cellIs" dxfId="13762" priority="13037" operator="greaterThan">
      <formula>0</formula>
    </cfRule>
  </conditionalFormatting>
  <conditionalFormatting sqref="ES152">
    <cfRule type="cellIs" dxfId="13761" priority="13038" operator="greaterThan">
      <formula>0</formula>
    </cfRule>
  </conditionalFormatting>
  <conditionalFormatting sqref="ES143">
    <cfRule type="cellIs" dxfId="13760" priority="13036" operator="greaterThan">
      <formula>0</formula>
    </cfRule>
  </conditionalFormatting>
  <conditionalFormatting sqref="ES143">
    <cfRule type="cellIs" dxfId="13759" priority="13035" operator="greaterThan">
      <formula>0</formula>
    </cfRule>
  </conditionalFormatting>
  <conditionalFormatting sqref="ES160">
    <cfRule type="cellIs" dxfId="13758" priority="13033" operator="greaterThan">
      <formula>0</formula>
    </cfRule>
  </conditionalFormatting>
  <conditionalFormatting sqref="ES160">
    <cfRule type="cellIs" dxfId="13757" priority="13034" operator="greaterThan">
      <formula>0</formula>
    </cfRule>
  </conditionalFormatting>
  <conditionalFormatting sqref="ES152">
    <cfRule type="cellIs" dxfId="13756" priority="13031" operator="greaterThan">
      <formula>0</formula>
    </cfRule>
  </conditionalFormatting>
  <conditionalFormatting sqref="ES152">
    <cfRule type="cellIs" dxfId="13755" priority="13032" operator="greaterThan">
      <formula>0</formula>
    </cfRule>
  </conditionalFormatting>
  <conditionalFormatting sqref="ES143">
    <cfRule type="cellIs" dxfId="13754" priority="13030" operator="greaterThan">
      <formula>0</formula>
    </cfRule>
  </conditionalFormatting>
  <conditionalFormatting sqref="ES143">
    <cfRule type="cellIs" dxfId="13753" priority="13029" operator="greaterThan">
      <formula>0</formula>
    </cfRule>
  </conditionalFormatting>
  <conditionalFormatting sqref="ES160">
    <cfRule type="cellIs" dxfId="13752" priority="13027" operator="greaterThan">
      <formula>0</formula>
    </cfRule>
  </conditionalFormatting>
  <conditionalFormatting sqref="ES160">
    <cfRule type="cellIs" dxfId="13751" priority="13028" operator="greaterThan">
      <formula>0</formula>
    </cfRule>
  </conditionalFormatting>
  <conditionalFormatting sqref="ES27">
    <cfRule type="cellIs" dxfId="13750" priority="13026" operator="greaterThan">
      <formula>0</formula>
    </cfRule>
  </conditionalFormatting>
  <conditionalFormatting sqref="ES27">
    <cfRule type="cellIs" dxfId="13749" priority="13025" operator="greaterThan">
      <formula>0</formula>
    </cfRule>
  </conditionalFormatting>
  <conditionalFormatting sqref="ES197:ES202">
    <cfRule type="cellIs" dxfId="13748" priority="13024" operator="greaterThan">
      <formula>0.5</formula>
    </cfRule>
  </conditionalFormatting>
  <conditionalFormatting sqref="ES203">
    <cfRule type="cellIs" dxfId="13747" priority="13023" operator="greaterThan">
      <formula>0.5</formula>
    </cfRule>
  </conditionalFormatting>
  <conditionalFormatting sqref="ES167">
    <cfRule type="cellIs" dxfId="13746" priority="13022" operator="greaterThan">
      <formula>0</formula>
    </cfRule>
  </conditionalFormatting>
  <conditionalFormatting sqref="ES167">
    <cfRule type="cellIs" dxfId="13745" priority="13021" operator="greaterThan">
      <formula>0</formula>
    </cfRule>
  </conditionalFormatting>
  <conditionalFormatting sqref="ES169">
    <cfRule type="cellIs" dxfId="13744" priority="13020" operator="greaterThan">
      <formula>0</formula>
    </cfRule>
  </conditionalFormatting>
  <conditionalFormatting sqref="ES169">
    <cfRule type="cellIs" dxfId="13743" priority="13019" operator="greaterThan">
      <formula>0</formula>
    </cfRule>
  </conditionalFormatting>
  <conditionalFormatting sqref="ES171">
    <cfRule type="cellIs" dxfId="13742" priority="13018" operator="greaterThan">
      <formula>0</formula>
    </cfRule>
  </conditionalFormatting>
  <conditionalFormatting sqref="ES171">
    <cfRule type="cellIs" dxfId="13741" priority="13017" operator="greaterThan">
      <formula>0</formula>
    </cfRule>
  </conditionalFormatting>
  <conditionalFormatting sqref="ES14">
    <cfRule type="cellIs" dxfId="13740" priority="12989" operator="greaterThan">
      <formula>0</formula>
    </cfRule>
  </conditionalFormatting>
  <conditionalFormatting sqref="ES10">
    <cfRule type="cellIs" dxfId="13739" priority="13016" operator="greaterThan">
      <formula>0</formula>
    </cfRule>
  </conditionalFormatting>
  <conditionalFormatting sqref="ES23">
    <cfRule type="cellIs" dxfId="13738" priority="13015" operator="greaterThan">
      <formula>0</formula>
    </cfRule>
  </conditionalFormatting>
  <conditionalFormatting sqref="ES70">
    <cfRule type="cellIs" dxfId="13737" priority="13013" operator="greaterThan">
      <formula>0</formula>
    </cfRule>
  </conditionalFormatting>
  <conditionalFormatting sqref="ES79">
    <cfRule type="cellIs" dxfId="13736" priority="13012" operator="greaterThan">
      <formula>0</formula>
    </cfRule>
  </conditionalFormatting>
  <conditionalFormatting sqref="ES129">
    <cfRule type="cellIs" dxfId="13735" priority="13006" operator="greaterThan">
      <formula>0</formula>
    </cfRule>
  </conditionalFormatting>
  <conditionalFormatting sqref="ES110">
    <cfRule type="cellIs" dxfId="13734" priority="13008" operator="greaterThan">
      <formula>0</formula>
    </cfRule>
  </conditionalFormatting>
  <conditionalFormatting sqref="ES34">
    <cfRule type="cellIs" dxfId="13733" priority="13014" operator="greaterThan">
      <formula>0</formula>
    </cfRule>
  </conditionalFormatting>
  <conditionalFormatting sqref="ES137">
    <cfRule type="cellIs" dxfId="13732" priority="13005" operator="greaterThan">
      <formula>0</formula>
    </cfRule>
  </conditionalFormatting>
  <conditionalFormatting sqref="ES87">
    <cfRule type="cellIs" dxfId="13731" priority="13011" operator="greaterThan">
      <formula>0</formula>
    </cfRule>
  </conditionalFormatting>
  <conditionalFormatting sqref="ES93">
    <cfRule type="cellIs" dxfId="13730" priority="13010" operator="greaterThan">
      <formula>0</formula>
    </cfRule>
  </conditionalFormatting>
  <conditionalFormatting sqref="ES102">
    <cfRule type="cellIs" dxfId="13729" priority="13009" operator="greaterThan">
      <formula>0</formula>
    </cfRule>
  </conditionalFormatting>
  <conditionalFormatting sqref="ES120">
    <cfRule type="cellIs" dxfId="13728" priority="13007" operator="greaterThan">
      <formula>0</formula>
    </cfRule>
  </conditionalFormatting>
  <conditionalFormatting sqref="ES51">
    <cfRule type="cellIs" dxfId="13727" priority="13004" operator="greaterThan">
      <formula>0</formula>
    </cfRule>
  </conditionalFormatting>
  <conditionalFormatting sqref="ES64">
    <cfRule type="cellIs" dxfId="13726" priority="13002" operator="greaterThan">
      <formula>0</formula>
    </cfRule>
  </conditionalFormatting>
  <conditionalFormatting sqref="ES57">
    <cfRule type="cellIs" dxfId="13725" priority="13003" operator="greaterThan">
      <formula>0</formula>
    </cfRule>
  </conditionalFormatting>
  <conditionalFormatting sqref="ES25 ES27">
    <cfRule type="cellIs" dxfId="13724" priority="13000" operator="greaterThan">
      <formula>0</formula>
    </cfRule>
  </conditionalFormatting>
  <conditionalFormatting sqref="ES12">
    <cfRule type="cellIs" dxfId="13723" priority="13001" operator="greaterThan">
      <formula>0</formula>
    </cfRule>
  </conditionalFormatting>
  <conditionalFormatting sqref="ES44">
    <cfRule type="cellIs" dxfId="13722" priority="12999" operator="greaterThan">
      <formula>0</formula>
    </cfRule>
  </conditionalFormatting>
  <conditionalFormatting sqref="ES48">
    <cfRule type="cellIs" dxfId="13721" priority="12998" operator="greaterThan">
      <formula>0</formula>
    </cfRule>
  </conditionalFormatting>
  <conditionalFormatting sqref="ES40">
    <cfRule type="cellIs" dxfId="13720" priority="12997" operator="greaterThan">
      <formula>0</formula>
    </cfRule>
  </conditionalFormatting>
  <conditionalFormatting sqref="ES38">
    <cfRule type="cellIs" dxfId="13719" priority="12996" operator="greaterThan">
      <formula>0</formula>
    </cfRule>
  </conditionalFormatting>
  <conditionalFormatting sqref="ES16">
    <cfRule type="cellIs" dxfId="13718" priority="12988" operator="greaterThan">
      <formula>0</formula>
    </cfRule>
  </conditionalFormatting>
  <conditionalFormatting sqref="ES113">
    <cfRule type="cellIs" dxfId="13717" priority="12995" operator="greaterThan">
      <formula>0</formula>
    </cfRule>
  </conditionalFormatting>
  <conditionalFormatting sqref="ES112">
    <cfRule type="cellIs" dxfId="13716" priority="12994" operator="greaterThan">
      <formula>0</formula>
    </cfRule>
  </conditionalFormatting>
  <conditionalFormatting sqref="ES112">
    <cfRule type="cellIs" dxfId="13715" priority="12993" operator="lessThan">
      <formula>0</formula>
    </cfRule>
  </conditionalFormatting>
  <conditionalFormatting sqref="ES116">
    <cfRule type="cellIs" dxfId="13714" priority="12992" operator="greaterThan">
      <formula>0</formula>
    </cfRule>
  </conditionalFormatting>
  <conditionalFormatting sqref="ES115">
    <cfRule type="cellIs" dxfId="13713" priority="12991" operator="greaterThan">
      <formula>0</formula>
    </cfRule>
  </conditionalFormatting>
  <conditionalFormatting sqref="ES115">
    <cfRule type="cellIs" dxfId="13712" priority="12990" operator="lessThan">
      <formula>0</formula>
    </cfRule>
  </conditionalFormatting>
  <conditionalFormatting sqref="ES46">
    <cfRule type="cellIs" dxfId="13711" priority="12985" operator="greaterThan">
      <formula>0</formula>
    </cfRule>
  </conditionalFormatting>
  <conditionalFormatting sqref="ES42">
    <cfRule type="cellIs" dxfId="13710" priority="12986" operator="greaterThan">
      <formula>0</formula>
    </cfRule>
  </conditionalFormatting>
  <conditionalFormatting sqref="ES18 ES21">
    <cfRule type="cellIs" dxfId="13709" priority="12987" operator="greaterThan">
      <formula>0</formula>
    </cfRule>
  </conditionalFormatting>
  <conditionalFormatting sqref="ES36">
    <cfRule type="cellIs" dxfId="13708" priority="12984" operator="greaterThan">
      <formula>0</formula>
    </cfRule>
  </conditionalFormatting>
  <conditionalFormatting sqref="ES79">
    <cfRule type="cellIs" dxfId="13707" priority="12976" operator="greaterThan">
      <formula>0</formula>
    </cfRule>
  </conditionalFormatting>
  <conditionalFormatting sqref="ES10">
    <cfRule type="cellIs" dxfId="13706" priority="12983" operator="greaterThan">
      <formula>0</formula>
    </cfRule>
  </conditionalFormatting>
  <conditionalFormatting sqref="ES23">
    <cfRule type="cellIs" dxfId="13705" priority="12982" operator="greaterThan">
      <formula>0</formula>
    </cfRule>
  </conditionalFormatting>
  <conditionalFormatting sqref="ES10">
    <cfRule type="cellIs" dxfId="13704" priority="12981" operator="greaterThan">
      <formula>0</formula>
    </cfRule>
  </conditionalFormatting>
  <conditionalFormatting sqref="ES23">
    <cfRule type="cellIs" dxfId="13703" priority="12980" operator="greaterThan">
      <formula>0</formula>
    </cfRule>
  </conditionalFormatting>
  <conditionalFormatting sqref="ES129">
    <cfRule type="cellIs" dxfId="13702" priority="12966" operator="greaterThan">
      <formula>0</formula>
    </cfRule>
  </conditionalFormatting>
  <conditionalFormatting sqref="ES110">
    <cfRule type="cellIs" dxfId="13701" priority="12970" operator="greaterThan">
      <formula>0</formula>
    </cfRule>
  </conditionalFormatting>
  <conditionalFormatting sqref="ES79">
    <cfRule type="cellIs" dxfId="13700" priority="12977" operator="greaterThan">
      <formula>0</formula>
    </cfRule>
  </conditionalFormatting>
  <conditionalFormatting sqref="ES34">
    <cfRule type="cellIs" dxfId="13699" priority="12979" operator="greaterThan">
      <formula>0</formula>
    </cfRule>
  </conditionalFormatting>
  <conditionalFormatting sqref="ES120">
    <cfRule type="cellIs" dxfId="13698" priority="12969" operator="greaterThan">
      <formula>0</formula>
    </cfRule>
  </conditionalFormatting>
  <conditionalFormatting sqref="ES137">
    <cfRule type="cellIs" dxfId="13697" priority="12965" operator="greaterThan">
      <formula>0</formula>
    </cfRule>
  </conditionalFormatting>
  <conditionalFormatting sqref="ES34">
    <cfRule type="cellIs" dxfId="13696" priority="12978" operator="greaterThan">
      <formula>0</formula>
    </cfRule>
  </conditionalFormatting>
  <conditionalFormatting sqref="ES137">
    <cfRule type="cellIs" dxfId="13695" priority="12964" operator="greaterThan">
      <formula>0</formula>
    </cfRule>
  </conditionalFormatting>
  <conditionalFormatting sqref="ES110">
    <cfRule type="cellIs" dxfId="13694" priority="12971" operator="greaterThan">
      <formula>0</formula>
    </cfRule>
  </conditionalFormatting>
  <conditionalFormatting sqref="ES51">
    <cfRule type="cellIs" dxfId="13693" priority="12963" operator="greaterThan">
      <formula>0</formula>
    </cfRule>
  </conditionalFormatting>
  <conditionalFormatting sqref="ES51">
    <cfRule type="cellIs" dxfId="13692" priority="12962" operator="greaterThan">
      <formula>0</formula>
    </cfRule>
  </conditionalFormatting>
  <conditionalFormatting sqref="ES93">
    <cfRule type="cellIs" dxfId="13691" priority="12975" operator="greaterThan">
      <formula>0</formula>
    </cfRule>
  </conditionalFormatting>
  <conditionalFormatting sqref="ES102">
    <cfRule type="cellIs" dxfId="13690" priority="12974" operator="greaterThan">
      <formula>0</formula>
    </cfRule>
  </conditionalFormatting>
  <conditionalFormatting sqref="ES93">
    <cfRule type="cellIs" dxfId="13689" priority="12973" operator="greaterThan">
      <formula>0</formula>
    </cfRule>
  </conditionalFormatting>
  <conditionalFormatting sqref="ES102">
    <cfRule type="cellIs" dxfId="13688" priority="12972" operator="greaterThan">
      <formula>0</formula>
    </cfRule>
  </conditionalFormatting>
  <conditionalFormatting sqref="ES129">
    <cfRule type="cellIs" dxfId="13687" priority="12968" operator="greaterThan">
      <formula>0</formula>
    </cfRule>
  </conditionalFormatting>
  <conditionalFormatting sqref="ES120">
    <cfRule type="cellIs" dxfId="13686" priority="12967" operator="greaterThan">
      <formula>0</formula>
    </cfRule>
  </conditionalFormatting>
  <conditionalFormatting sqref="ES48">
    <cfRule type="cellIs" dxfId="13685" priority="12950" operator="greaterThan">
      <formula>0</formula>
    </cfRule>
  </conditionalFormatting>
  <conditionalFormatting sqref="ES40">
    <cfRule type="cellIs" dxfId="13684" priority="12949" operator="greaterThan">
      <formula>0</formula>
    </cfRule>
  </conditionalFormatting>
  <conditionalFormatting sqref="ES64">
    <cfRule type="cellIs" dxfId="13683" priority="12959" operator="greaterThan">
      <formula>0</formula>
    </cfRule>
  </conditionalFormatting>
  <conditionalFormatting sqref="ES64">
    <cfRule type="cellIs" dxfId="13682" priority="12958" operator="greaterThan">
      <formula>0</formula>
    </cfRule>
  </conditionalFormatting>
  <conditionalFormatting sqref="ES57">
    <cfRule type="cellIs" dxfId="13681" priority="12961" operator="greaterThan">
      <formula>0</formula>
    </cfRule>
  </conditionalFormatting>
  <conditionalFormatting sqref="ES57">
    <cfRule type="cellIs" dxfId="13680" priority="12960" operator="greaterThan">
      <formula>0</formula>
    </cfRule>
  </conditionalFormatting>
  <conditionalFormatting sqref="ES70">
    <cfRule type="cellIs" dxfId="13679" priority="12945" operator="greaterThan">
      <formula>0</formula>
    </cfRule>
  </conditionalFormatting>
  <conditionalFormatting sqref="ES70">
    <cfRule type="cellIs" dxfId="13678" priority="12944" operator="greaterThan">
      <formula>0</formula>
    </cfRule>
  </conditionalFormatting>
  <conditionalFormatting sqref="ES12">
    <cfRule type="cellIs" dxfId="13677" priority="12957" operator="greaterThan">
      <formula>0</formula>
    </cfRule>
  </conditionalFormatting>
  <conditionalFormatting sqref="ES12">
    <cfRule type="cellIs" dxfId="13676" priority="12956" operator="greaterThan">
      <formula>0</formula>
    </cfRule>
  </conditionalFormatting>
  <conditionalFormatting sqref="ES25 ES27">
    <cfRule type="cellIs" dxfId="13675" priority="12955" operator="greaterThan">
      <formula>0</formula>
    </cfRule>
  </conditionalFormatting>
  <conditionalFormatting sqref="ES25 ES27">
    <cfRule type="cellIs" dxfId="13674" priority="12954" operator="greaterThan">
      <formula>0</formula>
    </cfRule>
  </conditionalFormatting>
  <conditionalFormatting sqref="ES44">
    <cfRule type="cellIs" dxfId="13673" priority="12953" operator="greaterThan">
      <formula>0</formula>
    </cfRule>
  </conditionalFormatting>
  <conditionalFormatting sqref="ES44">
    <cfRule type="cellIs" dxfId="13672" priority="12952" operator="greaterThan">
      <formula>0</formula>
    </cfRule>
  </conditionalFormatting>
  <conditionalFormatting sqref="ES48">
    <cfRule type="cellIs" dxfId="13671" priority="12951" operator="greaterThan">
      <formula>0</formula>
    </cfRule>
  </conditionalFormatting>
  <conditionalFormatting sqref="ES40">
    <cfRule type="cellIs" dxfId="13670" priority="12948" operator="greaterThan">
      <formula>0</formula>
    </cfRule>
  </conditionalFormatting>
  <conditionalFormatting sqref="ES38">
    <cfRule type="cellIs" dxfId="13669" priority="12947" operator="greaterThan">
      <formula>0</formula>
    </cfRule>
  </conditionalFormatting>
  <conditionalFormatting sqref="ES38">
    <cfRule type="cellIs" dxfId="13668" priority="12946" operator="greaterThan">
      <formula>0</formula>
    </cfRule>
  </conditionalFormatting>
  <conditionalFormatting sqref="ES87">
    <cfRule type="cellIs" dxfId="13667" priority="12942" operator="greaterThan">
      <formula>0</formula>
    </cfRule>
  </conditionalFormatting>
  <conditionalFormatting sqref="ES87">
    <cfRule type="cellIs" dxfId="13666" priority="12943" operator="greaterThan">
      <formula>0</formula>
    </cfRule>
  </conditionalFormatting>
  <conditionalFormatting sqref="ES116">
    <cfRule type="cellIs" dxfId="13665" priority="12935" operator="greaterThan">
      <formula>0</formula>
    </cfRule>
  </conditionalFormatting>
  <conditionalFormatting sqref="ES115">
    <cfRule type="cellIs" dxfId="13664" priority="12934" operator="greaterThan">
      <formula>0</formula>
    </cfRule>
  </conditionalFormatting>
  <conditionalFormatting sqref="ES113">
    <cfRule type="cellIs" dxfId="13663" priority="12941" operator="greaterThan">
      <formula>0</formula>
    </cfRule>
  </conditionalFormatting>
  <conditionalFormatting sqref="ES113">
    <cfRule type="cellIs" dxfId="13662" priority="12940" operator="greaterThan">
      <formula>0</formula>
    </cfRule>
  </conditionalFormatting>
  <conditionalFormatting sqref="ES112">
    <cfRule type="cellIs" dxfId="13661" priority="12939" operator="greaterThan">
      <formula>0</formula>
    </cfRule>
  </conditionalFormatting>
  <conditionalFormatting sqref="ES112">
    <cfRule type="cellIs" dxfId="13660" priority="12938" operator="greaterThan">
      <formula>0</formula>
    </cfRule>
  </conditionalFormatting>
  <conditionalFormatting sqref="ES112">
    <cfRule type="cellIs" dxfId="13659" priority="12937" operator="lessThan">
      <formula>0</formula>
    </cfRule>
  </conditionalFormatting>
  <conditionalFormatting sqref="ES116">
    <cfRule type="cellIs" dxfId="13658" priority="12936" operator="greaterThan">
      <formula>0</formula>
    </cfRule>
  </conditionalFormatting>
  <conditionalFormatting sqref="ES14">
    <cfRule type="cellIs" dxfId="13657" priority="12931" operator="greaterThan">
      <formula>0</formula>
    </cfRule>
  </conditionalFormatting>
  <conditionalFormatting sqref="ES115">
    <cfRule type="cellIs" dxfId="13656" priority="12933" operator="greaterThan">
      <formula>0</formula>
    </cfRule>
  </conditionalFormatting>
  <conditionalFormatting sqref="ES115">
    <cfRule type="cellIs" dxfId="13655" priority="12932" operator="lessThan">
      <formula>0</formula>
    </cfRule>
  </conditionalFormatting>
  <conditionalFormatting sqref="ES14">
    <cfRule type="cellIs" dxfId="13654" priority="12930" operator="greaterThan">
      <formula>0</formula>
    </cfRule>
  </conditionalFormatting>
  <conditionalFormatting sqref="ES16">
    <cfRule type="cellIs" dxfId="13653" priority="12929" operator="greaterThan">
      <formula>0</formula>
    </cfRule>
  </conditionalFormatting>
  <conditionalFormatting sqref="ES16">
    <cfRule type="cellIs" dxfId="13652" priority="12928" operator="greaterThan">
      <formula>0</formula>
    </cfRule>
  </conditionalFormatting>
  <conditionalFormatting sqref="ES42">
    <cfRule type="cellIs" dxfId="13651" priority="12925" operator="greaterThan">
      <formula>0</formula>
    </cfRule>
  </conditionalFormatting>
  <conditionalFormatting sqref="ES42">
    <cfRule type="cellIs" dxfId="13650" priority="12924" operator="greaterThan">
      <formula>0</formula>
    </cfRule>
  </conditionalFormatting>
  <conditionalFormatting sqref="ES18 ES21">
    <cfRule type="cellIs" dxfId="13649" priority="12927" operator="greaterThan">
      <formula>0</formula>
    </cfRule>
  </conditionalFormatting>
  <conditionalFormatting sqref="ES18 ES21">
    <cfRule type="cellIs" dxfId="13648" priority="12926" operator="greaterThan">
      <formula>0</formula>
    </cfRule>
  </conditionalFormatting>
  <conditionalFormatting sqref="ES46">
    <cfRule type="cellIs" dxfId="13647" priority="12923" operator="greaterThan">
      <formula>0</formula>
    </cfRule>
  </conditionalFormatting>
  <conditionalFormatting sqref="ES46">
    <cfRule type="cellIs" dxfId="13646" priority="12922" operator="greaterThan">
      <formula>0</formula>
    </cfRule>
  </conditionalFormatting>
  <conditionalFormatting sqref="ES79">
    <cfRule type="cellIs" dxfId="13645" priority="12914" operator="greaterThan">
      <formula>0</formula>
    </cfRule>
  </conditionalFormatting>
  <conditionalFormatting sqref="ES10">
    <cfRule type="cellIs" dxfId="13644" priority="12921" operator="greaterThan">
      <formula>0</formula>
    </cfRule>
  </conditionalFormatting>
  <conditionalFormatting sqref="ES23">
    <cfRule type="cellIs" dxfId="13643" priority="12920" operator="greaterThan">
      <formula>0</formula>
    </cfRule>
  </conditionalFormatting>
  <conditionalFormatting sqref="ES10">
    <cfRule type="cellIs" dxfId="13642" priority="12919" operator="greaterThan">
      <formula>0</formula>
    </cfRule>
  </conditionalFormatting>
  <conditionalFormatting sqref="ES23">
    <cfRule type="cellIs" dxfId="13641" priority="12918" operator="greaterThan">
      <formula>0</formula>
    </cfRule>
  </conditionalFormatting>
  <conditionalFormatting sqref="ES129">
    <cfRule type="cellIs" dxfId="13640" priority="12904" operator="greaterThan">
      <formula>0</formula>
    </cfRule>
  </conditionalFormatting>
  <conditionalFormatting sqref="ES110">
    <cfRule type="cellIs" dxfId="13639" priority="12908" operator="greaterThan">
      <formula>0</formula>
    </cfRule>
  </conditionalFormatting>
  <conditionalFormatting sqref="ES79">
    <cfRule type="cellIs" dxfId="13638" priority="12915" operator="greaterThan">
      <formula>0</formula>
    </cfRule>
  </conditionalFormatting>
  <conditionalFormatting sqref="ES34">
    <cfRule type="cellIs" dxfId="13637" priority="12917" operator="greaterThan">
      <formula>0</formula>
    </cfRule>
  </conditionalFormatting>
  <conditionalFormatting sqref="ES120">
    <cfRule type="cellIs" dxfId="13636" priority="12907" operator="greaterThan">
      <formula>0</formula>
    </cfRule>
  </conditionalFormatting>
  <conditionalFormatting sqref="ES137">
    <cfRule type="cellIs" dxfId="13635" priority="12903" operator="greaterThan">
      <formula>0</formula>
    </cfRule>
  </conditionalFormatting>
  <conditionalFormatting sqref="ES34">
    <cfRule type="cellIs" dxfId="13634" priority="12916" operator="greaterThan">
      <formula>0</formula>
    </cfRule>
  </conditionalFormatting>
  <conditionalFormatting sqref="ES137">
    <cfRule type="cellIs" dxfId="13633" priority="12902" operator="greaterThan">
      <formula>0</formula>
    </cfRule>
  </conditionalFormatting>
  <conditionalFormatting sqref="ES110">
    <cfRule type="cellIs" dxfId="13632" priority="12909" operator="greaterThan">
      <formula>0</formula>
    </cfRule>
  </conditionalFormatting>
  <conditionalFormatting sqref="ES51">
    <cfRule type="cellIs" dxfId="13631" priority="12901" operator="greaterThan">
      <formula>0</formula>
    </cfRule>
  </conditionalFormatting>
  <conditionalFormatting sqref="ES51">
    <cfRule type="cellIs" dxfId="13630" priority="12900" operator="greaterThan">
      <formula>0</formula>
    </cfRule>
  </conditionalFormatting>
  <conditionalFormatting sqref="ES93">
    <cfRule type="cellIs" dxfId="13629" priority="12913" operator="greaterThan">
      <formula>0</formula>
    </cfRule>
  </conditionalFormatting>
  <conditionalFormatting sqref="ES102">
    <cfRule type="cellIs" dxfId="13628" priority="12912" operator="greaterThan">
      <formula>0</formula>
    </cfRule>
  </conditionalFormatting>
  <conditionalFormatting sqref="ES93">
    <cfRule type="cellIs" dxfId="13627" priority="12911" operator="greaterThan">
      <formula>0</formula>
    </cfRule>
  </conditionalFormatting>
  <conditionalFormatting sqref="ES102">
    <cfRule type="cellIs" dxfId="13626" priority="12910" operator="greaterThan">
      <formula>0</formula>
    </cfRule>
  </conditionalFormatting>
  <conditionalFormatting sqref="ES129">
    <cfRule type="cellIs" dxfId="13625" priority="12906" operator="greaterThan">
      <formula>0</formula>
    </cfRule>
  </conditionalFormatting>
  <conditionalFormatting sqref="ES120">
    <cfRule type="cellIs" dxfId="13624" priority="12905" operator="greaterThan">
      <formula>0</formula>
    </cfRule>
  </conditionalFormatting>
  <conditionalFormatting sqref="ES48">
    <cfRule type="cellIs" dxfId="13623" priority="12888" operator="greaterThan">
      <formula>0</formula>
    </cfRule>
  </conditionalFormatting>
  <conditionalFormatting sqref="ES40">
    <cfRule type="cellIs" dxfId="13622" priority="12887" operator="greaterThan">
      <formula>0</formula>
    </cfRule>
  </conditionalFormatting>
  <conditionalFormatting sqref="ES64">
    <cfRule type="cellIs" dxfId="13621" priority="12897" operator="greaterThan">
      <formula>0</formula>
    </cfRule>
  </conditionalFormatting>
  <conditionalFormatting sqref="ES64">
    <cfRule type="cellIs" dxfId="13620" priority="12896" operator="greaterThan">
      <formula>0</formula>
    </cfRule>
  </conditionalFormatting>
  <conditionalFormatting sqref="ES57">
    <cfRule type="cellIs" dxfId="13619" priority="12899" operator="greaterThan">
      <formula>0</formula>
    </cfRule>
  </conditionalFormatting>
  <conditionalFormatting sqref="ES57">
    <cfRule type="cellIs" dxfId="13618" priority="12898" operator="greaterThan">
      <formula>0</formula>
    </cfRule>
  </conditionalFormatting>
  <conditionalFormatting sqref="ES70">
    <cfRule type="cellIs" dxfId="13617" priority="12883" operator="greaterThan">
      <formula>0</formula>
    </cfRule>
  </conditionalFormatting>
  <conditionalFormatting sqref="ES70">
    <cfRule type="cellIs" dxfId="13616" priority="12882" operator="greaterThan">
      <formula>0</formula>
    </cfRule>
  </conditionalFormatting>
  <conditionalFormatting sqref="ES12">
    <cfRule type="cellIs" dxfId="13615" priority="12895" operator="greaterThan">
      <formula>0</formula>
    </cfRule>
  </conditionalFormatting>
  <conditionalFormatting sqref="ES12">
    <cfRule type="cellIs" dxfId="13614" priority="12894" operator="greaterThan">
      <formula>0</formula>
    </cfRule>
  </conditionalFormatting>
  <conditionalFormatting sqref="ES25 ES27">
    <cfRule type="cellIs" dxfId="13613" priority="12893" operator="greaterThan">
      <formula>0</formula>
    </cfRule>
  </conditionalFormatting>
  <conditionalFormatting sqref="ES25 ES27">
    <cfRule type="cellIs" dxfId="13612" priority="12892" operator="greaterThan">
      <formula>0</formula>
    </cfRule>
  </conditionalFormatting>
  <conditionalFormatting sqref="ES44">
    <cfRule type="cellIs" dxfId="13611" priority="12891" operator="greaterThan">
      <formula>0</formula>
    </cfRule>
  </conditionalFormatting>
  <conditionalFormatting sqref="ES44">
    <cfRule type="cellIs" dxfId="13610" priority="12890" operator="greaterThan">
      <formula>0</formula>
    </cfRule>
  </conditionalFormatting>
  <conditionalFormatting sqref="ES48">
    <cfRule type="cellIs" dxfId="13609" priority="12889" operator="greaterThan">
      <formula>0</formula>
    </cfRule>
  </conditionalFormatting>
  <conditionalFormatting sqref="ES40">
    <cfRule type="cellIs" dxfId="13608" priority="12886" operator="greaterThan">
      <formula>0</formula>
    </cfRule>
  </conditionalFormatting>
  <conditionalFormatting sqref="ES38">
    <cfRule type="cellIs" dxfId="13607" priority="12885" operator="greaterThan">
      <formula>0</formula>
    </cfRule>
  </conditionalFormatting>
  <conditionalFormatting sqref="ES38">
    <cfRule type="cellIs" dxfId="13606" priority="12884" operator="greaterThan">
      <formula>0</formula>
    </cfRule>
  </conditionalFormatting>
  <conditionalFormatting sqref="ES87">
    <cfRule type="cellIs" dxfId="13605" priority="12880" operator="greaterThan">
      <formula>0</formula>
    </cfRule>
  </conditionalFormatting>
  <conditionalFormatting sqref="ES87">
    <cfRule type="cellIs" dxfId="13604" priority="12881" operator="greaterThan">
      <formula>0</formula>
    </cfRule>
  </conditionalFormatting>
  <conditionalFormatting sqref="ES116">
    <cfRule type="cellIs" dxfId="13603" priority="12873" operator="greaterThan">
      <formula>0</formula>
    </cfRule>
  </conditionalFormatting>
  <conditionalFormatting sqref="ES115">
    <cfRule type="cellIs" dxfId="13602" priority="12872" operator="greaterThan">
      <formula>0</formula>
    </cfRule>
  </conditionalFormatting>
  <conditionalFormatting sqref="ES113">
    <cfRule type="cellIs" dxfId="13601" priority="12879" operator="greaterThan">
      <formula>0</formula>
    </cfRule>
  </conditionalFormatting>
  <conditionalFormatting sqref="ES113">
    <cfRule type="cellIs" dxfId="13600" priority="12878" operator="greaterThan">
      <formula>0</formula>
    </cfRule>
  </conditionalFormatting>
  <conditionalFormatting sqref="ES112">
    <cfRule type="cellIs" dxfId="13599" priority="12877" operator="greaterThan">
      <formula>0</formula>
    </cfRule>
  </conditionalFormatting>
  <conditionalFormatting sqref="ES112">
    <cfRule type="cellIs" dxfId="13598" priority="12876" operator="greaterThan">
      <formula>0</formula>
    </cfRule>
  </conditionalFormatting>
  <conditionalFormatting sqref="ES112">
    <cfRule type="cellIs" dxfId="13597" priority="12875" operator="lessThan">
      <formula>0</formula>
    </cfRule>
  </conditionalFormatting>
  <conditionalFormatting sqref="ES116">
    <cfRule type="cellIs" dxfId="13596" priority="12874" operator="greaterThan">
      <formula>0</formula>
    </cfRule>
  </conditionalFormatting>
  <conditionalFormatting sqref="ES14">
    <cfRule type="cellIs" dxfId="13595" priority="12869" operator="greaterThan">
      <formula>0</formula>
    </cfRule>
  </conditionalFormatting>
  <conditionalFormatting sqref="ES115">
    <cfRule type="cellIs" dxfId="13594" priority="12871" operator="greaterThan">
      <formula>0</formula>
    </cfRule>
  </conditionalFormatting>
  <conditionalFormatting sqref="ES115">
    <cfRule type="cellIs" dxfId="13593" priority="12870" operator="lessThan">
      <formula>0</formula>
    </cfRule>
  </conditionalFormatting>
  <conditionalFormatting sqref="ES14">
    <cfRule type="cellIs" dxfId="13592" priority="12868" operator="greaterThan">
      <formula>0</formula>
    </cfRule>
  </conditionalFormatting>
  <conditionalFormatting sqref="ES16">
    <cfRule type="cellIs" dxfId="13591" priority="12867" operator="greaterThan">
      <formula>0</formula>
    </cfRule>
  </conditionalFormatting>
  <conditionalFormatting sqref="ES16">
    <cfRule type="cellIs" dxfId="13590" priority="12866" operator="greaterThan">
      <formula>0</formula>
    </cfRule>
  </conditionalFormatting>
  <conditionalFormatting sqref="ES42">
    <cfRule type="cellIs" dxfId="13589" priority="12863" operator="greaterThan">
      <formula>0</formula>
    </cfRule>
  </conditionalFormatting>
  <conditionalFormatting sqref="ES42">
    <cfRule type="cellIs" dxfId="13588" priority="12862" operator="greaterThan">
      <formula>0</formula>
    </cfRule>
  </conditionalFormatting>
  <conditionalFormatting sqref="ES18 ES21">
    <cfRule type="cellIs" dxfId="13587" priority="12865" operator="greaterThan">
      <formula>0</formula>
    </cfRule>
  </conditionalFormatting>
  <conditionalFormatting sqref="ES18 ES21">
    <cfRule type="cellIs" dxfId="13586" priority="12864" operator="greaterThan">
      <formula>0</formula>
    </cfRule>
  </conditionalFormatting>
  <conditionalFormatting sqref="ES46">
    <cfRule type="cellIs" dxfId="13585" priority="12861" operator="greaterThan">
      <formula>0</formula>
    </cfRule>
  </conditionalFormatting>
  <conditionalFormatting sqref="ES46">
    <cfRule type="cellIs" dxfId="13584" priority="12860" operator="greaterThan">
      <formula>0</formula>
    </cfRule>
  </conditionalFormatting>
  <conditionalFormatting sqref="ES36">
    <cfRule type="cellIs" dxfId="13583" priority="12859" operator="greaterThan">
      <formula>0</formula>
    </cfRule>
  </conditionalFormatting>
  <conditionalFormatting sqref="ES36">
    <cfRule type="cellIs" dxfId="13582" priority="12858" operator="greaterThan">
      <formula>0</formula>
    </cfRule>
  </conditionalFormatting>
  <conditionalFormatting sqref="ES36">
    <cfRule type="cellIs" dxfId="13581" priority="12857" operator="greaterThan">
      <formula>0</formula>
    </cfRule>
  </conditionalFormatting>
  <conditionalFormatting sqref="ES36">
    <cfRule type="cellIs" dxfId="13580" priority="12856" operator="greaterThan">
      <formula>0</formula>
    </cfRule>
  </conditionalFormatting>
  <conditionalFormatting sqref="ES143">
    <cfRule type="cellIs" dxfId="13579" priority="12855" operator="greaterThan">
      <formula>0</formula>
    </cfRule>
  </conditionalFormatting>
  <conditionalFormatting sqref="ES152">
    <cfRule type="cellIs" dxfId="13578" priority="12854" operator="greaterThan">
      <formula>0</formula>
    </cfRule>
  </conditionalFormatting>
  <conditionalFormatting sqref="ES160">
    <cfRule type="cellIs" dxfId="13577" priority="12853" operator="greaterThan">
      <formula>0</formula>
    </cfRule>
  </conditionalFormatting>
  <conditionalFormatting sqref="ES152">
    <cfRule type="cellIs" dxfId="13576" priority="12851" operator="greaterThan">
      <formula>0</formula>
    </cfRule>
  </conditionalFormatting>
  <conditionalFormatting sqref="ES152">
    <cfRule type="cellIs" dxfId="13575" priority="12852" operator="greaterThan">
      <formula>0</formula>
    </cfRule>
  </conditionalFormatting>
  <conditionalFormatting sqref="ES143">
    <cfRule type="cellIs" dxfId="13574" priority="12850" operator="greaterThan">
      <formula>0</formula>
    </cfRule>
  </conditionalFormatting>
  <conditionalFormatting sqref="ES143">
    <cfRule type="cellIs" dxfId="13573" priority="12849" operator="greaterThan">
      <formula>0</formula>
    </cfRule>
  </conditionalFormatting>
  <conditionalFormatting sqref="ES160">
    <cfRule type="cellIs" dxfId="13572" priority="12847" operator="greaterThan">
      <formula>0</formula>
    </cfRule>
  </conditionalFormatting>
  <conditionalFormatting sqref="ES160">
    <cfRule type="cellIs" dxfId="13571" priority="12848" operator="greaterThan">
      <formula>0</formula>
    </cfRule>
  </conditionalFormatting>
  <conditionalFormatting sqref="ES152">
    <cfRule type="cellIs" dxfId="13570" priority="12845" operator="greaterThan">
      <formula>0</formula>
    </cfRule>
  </conditionalFormatting>
  <conditionalFormatting sqref="ES152">
    <cfRule type="cellIs" dxfId="13569" priority="12846" operator="greaterThan">
      <formula>0</formula>
    </cfRule>
  </conditionalFormatting>
  <conditionalFormatting sqref="ES143">
    <cfRule type="cellIs" dxfId="13568" priority="12844" operator="greaterThan">
      <formula>0</formula>
    </cfRule>
  </conditionalFormatting>
  <conditionalFormatting sqref="ES143">
    <cfRule type="cellIs" dxfId="13567" priority="12843" operator="greaterThan">
      <formula>0</formula>
    </cfRule>
  </conditionalFormatting>
  <conditionalFormatting sqref="ES160">
    <cfRule type="cellIs" dxfId="13566" priority="12841" operator="greaterThan">
      <formula>0</formula>
    </cfRule>
  </conditionalFormatting>
  <conditionalFormatting sqref="ES160">
    <cfRule type="cellIs" dxfId="13565" priority="12842" operator="greaterThan">
      <formula>0</formula>
    </cfRule>
  </conditionalFormatting>
  <conditionalFormatting sqref="ES27">
    <cfRule type="cellIs" dxfId="13564" priority="12840" operator="greaterThan">
      <formula>0</formula>
    </cfRule>
  </conditionalFormatting>
  <conditionalFormatting sqref="ES27">
    <cfRule type="cellIs" dxfId="13563" priority="12839" operator="greaterThan">
      <formula>0</formula>
    </cfRule>
  </conditionalFormatting>
  <conditionalFormatting sqref="ET197:ET202">
    <cfRule type="cellIs" dxfId="13562" priority="12838" operator="greaterThan">
      <formula>0.5</formula>
    </cfRule>
  </conditionalFormatting>
  <conditionalFormatting sqref="ET203">
    <cfRule type="cellIs" dxfId="13561" priority="12837" operator="greaterThan">
      <formula>0.5</formula>
    </cfRule>
  </conditionalFormatting>
  <conditionalFormatting sqref="ET167">
    <cfRule type="cellIs" dxfId="13560" priority="12836" operator="greaterThan">
      <formula>0</formula>
    </cfRule>
  </conditionalFormatting>
  <conditionalFormatting sqref="ET167">
    <cfRule type="cellIs" dxfId="13559" priority="12835" operator="greaterThan">
      <formula>0</formula>
    </cfRule>
  </conditionalFormatting>
  <conditionalFormatting sqref="ET169">
    <cfRule type="cellIs" dxfId="13558" priority="12834" operator="greaterThan">
      <formula>0</formula>
    </cfRule>
  </conditionalFormatting>
  <conditionalFormatting sqref="ET169">
    <cfRule type="cellIs" dxfId="13557" priority="12833" operator="greaterThan">
      <formula>0</formula>
    </cfRule>
  </conditionalFormatting>
  <conditionalFormatting sqref="ET171">
    <cfRule type="cellIs" dxfId="13556" priority="12832" operator="greaterThan">
      <formula>0</formula>
    </cfRule>
  </conditionalFormatting>
  <conditionalFormatting sqref="ET171">
    <cfRule type="cellIs" dxfId="13555" priority="12831" operator="greaterThan">
      <formula>0</formula>
    </cfRule>
  </conditionalFormatting>
  <conditionalFormatting sqref="ET14">
    <cfRule type="cellIs" dxfId="13554" priority="12803" operator="greaterThan">
      <formula>0</formula>
    </cfRule>
  </conditionalFormatting>
  <conditionalFormatting sqref="ET10">
    <cfRule type="cellIs" dxfId="13553" priority="12830" operator="greaterThan">
      <formula>0</formula>
    </cfRule>
  </conditionalFormatting>
  <conditionalFormatting sqref="ET23">
    <cfRule type="cellIs" dxfId="13552" priority="12829" operator="greaterThan">
      <formula>0</formula>
    </cfRule>
  </conditionalFormatting>
  <conditionalFormatting sqref="ET70">
    <cfRule type="cellIs" dxfId="13551" priority="12827" operator="greaterThan">
      <formula>0</formula>
    </cfRule>
  </conditionalFormatting>
  <conditionalFormatting sqref="ET79">
    <cfRule type="cellIs" dxfId="13550" priority="12826" operator="greaterThan">
      <formula>0</formula>
    </cfRule>
  </conditionalFormatting>
  <conditionalFormatting sqref="ET129">
    <cfRule type="cellIs" dxfId="13549" priority="12820" operator="greaterThan">
      <formula>0</formula>
    </cfRule>
  </conditionalFormatting>
  <conditionalFormatting sqref="ET110">
    <cfRule type="cellIs" dxfId="13548" priority="12822" operator="greaterThan">
      <formula>0</formula>
    </cfRule>
  </conditionalFormatting>
  <conditionalFormatting sqref="ET34">
    <cfRule type="cellIs" dxfId="13547" priority="12828" operator="greaterThan">
      <formula>0</formula>
    </cfRule>
  </conditionalFormatting>
  <conditionalFormatting sqref="ET137">
    <cfRule type="cellIs" dxfId="13546" priority="12819" operator="greaterThan">
      <formula>0</formula>
    </cfRule>
  </conditionalFormatting>
  <conditionalFormatting sqref="ET87">
    <cfRule type="cellIs" dxfId="13545" priority="12825" operator="greaterThan">
      <formula>0</formula>
    </cfRule>
  </conditionalFormatting>
  <conditionalFormatting sqref="ET93">
    <cfRule type="cellIs" dxfId="13544" priority="12824" operator="greaterThan">
      <formula>0</formula>
    </cfRule>
  </conditionalFormatting>
  <conditionalFormatting sqref="ET102">
    <cfRule type="cellIs" dxfId="13543" priority="12823" operator="greaterThan">
      <formula>0</formula>
    </cfRule>
  </conditionalFormatting>
  <conditionalFormatting sqref="ET120">
    <cfRule type="cellIs" dxfId="13542" priority="12821" operator="greaterThan">
      <formula>0</formula>
    </cfRule>
  </conditionalFormatting>
  <conditionalFormatting sqref="ET51">
    <cfRule type="cellIs" dxfId="13541" priority="12818" operator="greaterThan">
      <formula>0</formula>
    </cfRule>
  </conditionalFormatting>
  <conditionalFormatting sqref="ET64">
    <cfRule type="cellIs" dxfId="13540" priority="12816" operator="greaterThan">
      <formula>0</formula>
    </cfRule>
  </conditionalFormatting>
  <conditionalFormatting sqref="ET57">
    <cfRule type="cellIs" dxfId="13539" priority="12817" operator="greaterThan">
      <formula>0</formula>
    </cfRule>
  </conditionalFormatting>
  <conditionalFormatting sqref="ET25 ET27">
    <cfRule type="cellIs" dxfId="13538" priority="12814" operator="greaterThan">
      <formula>0</formula>
    </cfRule>
  </conditionalFormatting>
  <conditionalFormatting sqref="ET12">
    <cfRule type="cellIs" dxfId="13537" priority="12815" operator="greaterThan">
      <formula>0</formula>
    </cfRule>
  </conditionalFormatting>
  <conditionalFormatting sqref="ET44">
    <cfRule type="cellIs" dxfId="13536" priority="12813" operator="greaterThan">
      <formula>0</formula>
    </cfRule>
  </conditionalFormatting>
  <conditionalFormatting sqref="ET48">
    <cfRule type="cellIs" dxfId="13535" priority="12812" operator="greaterThan">
      <formula>0</formula>
    </cfRule>
  </conditionalFormatting>
  <conditionalFormatting sqref="ET40">
    <cfRule type="cellIs" dxfId="13534" priority="12811" operator="greaterThan">
      <formula>0</formula>
    </cfRule>
  </conditionalFormatting>
  <conditionalFormatting sqref="ET38">
    <cfRule type="cellIs" dxfId="13533" priority="12810" operator="greaterThan">
      <formula>0</formula>
    </cfRule>
  </conditionalFormatting>
  <conditionalFormatting sqref="ET16">
    <cfRule type="cellIs" dxfId="13532" priority="12802" operator="greaterThan">
      <formula>0</formula>
    </cfRule>
  </conditionalFormatting>
  <conditionalFormatting sqref="ET113">
    <cfRule type="cellIs" dxfId="13531" priority="12809" operator="greaterThan">
      <formula>0</formula>
    </cfRule>
  </conditionalFormatting>
  <conditionalFormatting sqref="ET112">
    <cfRule type="cellIs" dxfId="13530" priority="12808" operator="greaterThan">
      <formula>0</formula>
    </cfRule>
  </conditionalFormatting>
  <conditionalFormatting sqref="ET112">
    <cfRule type="cellIs" dxfId="13529" priority="12807" operator="lessThan">
      <formula>0</formula>
    </cfRule>
  </conditionalFormatting>
  <conditionalFormatting sqref="ET116">
    <cfRule type="cellIs" dxfId="13528" priority="12806" operator="greaterThan">
      <formula>0</formula>
    </cfRule>
  </conditionalFormatting>
  <conditionalFormatting sqref="ET115">
    <cfRule type="cellIs" dxfId="13527" priority="12805" operator="greaterThan">
      <formula>0</formula>
    </cfRule>
  </conditionalFormatting>
  <conditionalFormatting sqref="ET115">
    <cfRule type="cellIs" dxfId="13526" priority="12804" operator="lessThan">
      <formula>0</formula>
    </cfRule>
  </conditionalFormatting>
  <conditionalFormatting sqref="ET46">
    <cfRule type="cellIs" dxfId="13525" priority="12799" operator="greaterThan">
      <formula>0</formula>
    </cfRule>
  </conditionalFormatting>
  <conditionalFormatting sqref="ET42">
    <cfRule type="cellIs" dxfId="13524" priority="12800" operator="greaterThan">
      <formula>0</formula>
    </cfRule>
  </conditionalFormatting>
  <conditionalFormatting sqref="ET18 ET21">
    <cfRule type="cellIs" dxfId="13523" priority="12801" operator="greaterThan">
      <formula>0</formula>
    </cfRule>
  </conditionalFormatting>
  <conditionalFormatting sqref="ET36">
    <cfRule type="cellIs" dxfId="13522" priority="12798" operator="greaterThan">
      <formula>0</formula>
    </cfRule>
  </conditionalFormatting>
  <conditionalFormatting sqref="ET79">
    <cfRule type="cellIs" dxfId="13521" priority="12790" operator="greaterThan">
      <formula>0</formula>
    </cfRule>
  </conditionalFormatting>
  <conditionalFormatting sqref="ET10">
    <cfRule type="cellIs" dxfId="13520" priority="12797" operator="greaterThan">
      <formula>0</formula>
    </cfRule>
  </conditionalFormatting>
  <conditionalFormatting sqref="ET23">
    <cfRule type="cellIs" dxfId="13519" priority="12796" operator="greaterThan">
      <formula>0</formula>
    </cfRule>
  </conditionalFormatting>
  <conditionalFormatting sqref="ET10">
    <cfRule type="cellIs" dxfId="13518" priority="12795" operator="greaterThan">
      <formula>0</formula>
    </cfRule>
  </conditionalFormatting>
  <conditionalFormatting sqref="ET23">
    <cfRule type="cellIs" dxfId="13517" priority="12794" operator="greaterThan">
      <formula>0</formula>
    </cfRule>
  </conditionalFormatting>
  <conditionalFormatting sqref="ET129">
    <cfRule type="cellIs" dxfId="13516" priority="12780" operator="greaterThan">
      <formula>0</formula>
    </cfRule>
  </conditionalFormatting>
  <conditionalFormatting sqref="ET110">
    <cfRule type="cellIs" dxfId="13515" priority="12784" operator="greaterThan">
      <formula>0</formula>
    </cfRule>
  </conditionalFormatting>
  <conditionalFormatting sqref="ET79">
    <cfRule type="cellIs" dxfId="13514" priority="12791" operator="greaterThan">
      <formula>0</formula>
    </cfRule>
  </conditionalFormatting>
  <conditionalFormatting sqref="ET34">
    <cfRule type="cellIs" dxfId="13513" priority="12793" operator="greaterThan">
      <formula>0</formula>
    </cfRule>
  </conditionalFormatting>
  <conditionalFormatting sqref="ET120">
    <cfRule type="cellIs" dxfId="13512" priority="12783" operator="greaterThan">
      <formula>0</formula>
    </cfRule>
  </conditionalFormatting>
  <conditionalFormatting sqref="ET137">
    <cfRule type="cellIs" dxfId="13511" priority="12779" operator="greaterThan">
      <formula>0</formula>
    </cfRule>
  </conditionalFormatting>
  <conditionalFormatting sqref="ET34">
    <cfRule type="cellIs" dxfId="13510" priority="12792" operator="greaterThan">
      <formula>0</formula>
    </cfRule>
  </conditionalFormatting>
  <conditionalFormatting sqref="ET137">
    <cfRule type="cellIs" dxfId="13509" priority="12778" operator="greaterThan">
      <formula>0</formula>
    </cfRule>
  </conditionalFormatting>
  <conditionalFormatting sqref="ET110">
    <cfRule type="cellIs" dxfId="13508" priority="12785" operator="greaterThan">
      <formula>0</formula>
    </cfRule>
  </conditionalFormatting>
  <conditionalFormatting sqref="ET51">
    <cfRule type="cellIs" dxfId="13507" priority="12777" operator="greaterThan">
      <formula>0</formula>
    </cfRule>
  </conditionalFormatting>
  <conditionalFormatting sqref="ET51">
    <cfRule type="cellIs" dxfId="13506" priority="12776" operator="greaterThan">
      <formula>0</formula>
    </cfRule>
  </conditionalFormatting>
  <conditionalFormatting sqref="ET93">
    <cfRule type="cellIs" dxfId="13505" priority="12789" operator="greaterThan">
      <formula>0</formula>
    </cfRule>
  </conditionalFormatting>
  <conditionalFormatting sqref="ET102">
    <cfRule type="cellIs" dxfId="13504" priority="12788" operator="greaterThan">
      <formula>0</formula>
    </cfRule>
  </conditionalFormatting>
  <conditionalFormatting sqref="ET93">
    <cfRule type="cellIs" dxfId="13503" priority="12787" operator="greaterThan">
      <formula>0</formula>
    </cfRule>
  </conditionalFormatting>
  <conditionalFormatting sqref="ET102">
    <cfRule type="cellIs" dxfId="13502" priority="12786" operator="greaterThan">
      <formula>0</formula>
    </cfRule>
  </conditionalFormatting>
  <conditionalFormatting sqref="ET129">
    <cfRule type="cellIs" dxfId="13501" priority="12782" operator="greaterThan">
      <formula>0</formula>
    </cfRule>
  </conditionalFormatting>
  <conditionalFormatting sqref="ET120">
    <cfRule type="cellIs" dxfId="13500" priority="12781" operator="greaterThan">
      <formula>0</formula>
    </cfRule>
  </conditionalFormatting>
  <conditionalFormatting sqref="ET48">
    <cfRule type="cellIs" dxfId="13499" priority="12764" operator="greaterThan">
      <formula>0</formula>
    </cfRule>
  </conditionalFormatting>
  <conditionalFormatting sqref="ET40">
    <cfRule type="cellIs" dxfId="13498" priority="12763" operator="greaterThan">
      <formula>0</formula>
    </cfRule>
  </conditionalFormatting>
  <conditionalFormatting sqref="ET64">
    <cfRule type="cellIs" dxfId="13497" priority="12773" operator="greaterThan">
      <formula>0</formula>
    </cfRule>
  </conditionalFormatting>
  <conditionalFormatting sqref="ET64">
    <cfRule type="cellIs" dxfId="13496" priority="12772" operator="greaterThan">
      <formula>0</formula>
    </cfRule>
  </conditionalFormatting>
  <conditionalFormatting sqref="ET57">
    <cfRule type="cellIs" dxfId="13495" priority="12775" operator="greaterThan">
      <formula>0</formula>
    </cfRule>
  </conditionalFormatting>
  <conditionalFormatting sqref="ET57">
    <cfRule type="cellIs" dxfId="13494" priority="12774" operator="greaterThan">
      <formula>0</formula>
    </cfRule>
  </conditionalFormatting>
  <conditionalFormatting sqref="ET70">
    <cfRule type="cellIs" dxfId="13493" priority="12759" operator="greaterThan">
      <formula>0</formula>
    </cfRule>
  </conditionalFormatting>
  <conditionalFormatting sqref="ET70">
    <cfRule type="cellIs" dxfId="13492" priority="12758" operator="greaterThan">
      <formula>0</formula>
    </cfRule>
  </conditionalFormatting>
  <conditionalFormatting sqref="ET12">
    <cfRule type="cellIs" dxfId="13491" priority="12771" operator="greaterThan">
      <formula>0</formula>
    </cfRule>
  </conditionalFormatting>
  <conditionalFormatting sqref="ET12">
    <cfRule type="cellIs" dxfId="13490" priority="12770" operator="greaterThan">
      <formula>0</formula>
    </cfRule>
  </conditionalFormatting>
  <conditionalFormatting sqref="ET25 ET27">
    <cfRule type="cellIs" dxfId="13489" priority="12769" operator="greaterThan">
      <formula>0</formula>
    </cfRule>
  </conditionalFormatting>
  <conditionalFormatting sqref="ET25 ET27">
    <cfRule type="cellIs" dxfId="13488" priority="12768" operator="greaterThan">
      <formula>0</formula>
    </cfRule>
  </conditionalFormatting>
  <conditionalFormatting sqref="ET44">
    <cfRule type="cellIs" dxfId="13487" priority="12767" operator="greaterThan">
      <formula>0</formula>
    </cfRule>
  </conditionalFormatting>
  <conditionalFormatting sqref="ET44">
    <cfRule type="cellIs" dxfId="13486" priority="12766" operator="greaterThan">
      <formula>0</formula>
    </cfRule>
  </conditionalFormatting>
  <conditionalFormatting sqref="ET48">
    <cfRule type="cellIs" dxfId="13485" priority="12765" operator="greaterThan">
      <formula>0</formula>
    </cfRule>
  </conditionalFormatting>
  <conditionalFormatting sqref="ET40">
    <cfRule type="cellIs" dxfId="13484" priority="12762" operator="greaterThan">
      <formula>0</formula>
    </cfRule>
  </conditionalFormatting>
  <conditionalFormatting sqref="ET38">
    <cfRule type="cellIs" dxfId="13483" priority="12761" operator="greaterThan">
      <formula>0</formula>
    </cfRule>
  </conditionalFormatting>
  <conditionalFormatting sqref="ET38">
    <cfRule type="cellIs" dxfId="13482" priority="12760" operator="greaterThan">
      <formula>0</formula>
    </cfRule>
  </conditionalFormatting>
  <conditionalFormatting sqref="ET87">
    <cfRule type="cellIs" dxfId="13481" priority="12756" operator="greaterThan">
      <formula>0</formula>
    </cfRule>
  </conditionalFormatting>
  <conditionalFormatting sqref="ET87">
    <cfRule type="cellIs" dxfId="13480" priority="12757" operator="greaterThan">
      <formula>0</formula>
    </cfRule>
  </conditionalFormatting>
  <conditionalFormatting sqref="ET116">
    <cfRule type="cellIs" dxfId="13479" priority="12749" operator="greaterThan">
      <formula>0</formula>
    </cfRule>
  </conditionalFormatting>
  <conditionalFormatting sqref="ET115">
    <cfRule type="cellIs" dxfId="13478" priority="12748" operator="greaterThan">
      <formula>0</formula>
    </cfRule>
  </conditionalFormatting>
  <conditionalFormatting sqref="ET113">
    <cfRule type="cellIs" dxfId="13477" priority="12755" operator="greaterThan">
      <formula>0</formula>
    </cfRule>
  </conditionalFormatting>
  <conditionalFormatting sqref="ET113">
    <cfRule type="cellIs" dxfId="13476" priority="12754" operator="greaterThan">
      <formula>0</formula>
    </cfRule>
  </conditionalFormatting>
  <conditionalFormatting sqref="ET112">
    <cfRule type="cellIs" dxfId="13475" priority="12753" operator="greaterThan">
      <formula>0</formula>
    </cfRule>
  </conditionalFormatting>
  <conditionalFormatting sqref="ET112">
    <cfRule type="cellIs" dxfId="13474" priority="12752" operator="greaterThan">
      <formula>0</formula>
    </cfRule>
  </conditionalFormatting>
  <conditionalFormatting sqref="ET112">
    <cfRule type="cellIs" dxfId="13473" priority="12751" operator="lessThan">
      <formula>0</formula>
    </cfRule>
  </conditionalFormatting>
  <conditionalFormatting sqref="ET116">
    <cfRule type="cellIs" dxfId="13472" priority="12750" operator="greaterThan">
      <formula>0</formula>
    </cfRule>
  </conditionalFormatting>
  <conditionalFormatting sqref="ET14">
    <cfRule type="cellIs" dxfId="13471" priority="12745" operator="greaterThan">
      <formula>0</formula>
    </cfRule>
  </conditionalFormatting>
  <conditionalFormatting sqref="ET115">
    <cfRule type="cellIs" dxfId="13470" priority="12747" operator="greaterThan">
      <formula>0</formula>
    </cfRule>
  </conditionalFormatting>
  <conditionalFormatting sqref="ET115">
    <cfRule type="cellIs" dxfId="13469" priority="12746" operator="lessThan">
      <formula>0</formula>
    </cfRule>
  </conditionalFormatting>
  <conditionalFormatting sqref="ET14">
    <cfRule type="cellIs" dxfId="13468" priority="12744" operator="greaterThan">
      <formula>0</formula>
    </cfRule>
  </conditionalFormatting>
  <conditionalFormatting sqref="ET16">
    <cfRule type="cellIs" dxfId="13467" priority="12743" operator="greaterThan">
      <formula>0</formula>
    </cfRule>
  </conditionalFormatting>
  <conditionalFormatting sqref="ET16">
    <cfRule type="cellIs" dxfId="13466" priority="12742" operator="greaterThan">
      <formula>0</formula>
    </cfRule>
  </conditionalFormatting>
  <conditionalFormatting sqref="ET42">
    <cfRule type="cellIs" dxfId="13465" priority="12739" operator="greaterThan">
      <formula>0</formula>
    </cfRule>
  </conditionalFormatting>
  <conditionalFormatting sqref="ET42">
    <cfRule type="cellIs" dxfId="13464" priority="12738" operator="greaterThan">
      <formula>0</formula>
    </cfRule>
  </conditionalFormatting>
  <conditionalFormatting sqref="ET18 ET21">
    <cfRule type="cellIs" dxfId="13463" priority="12741" operator="greaterThan">
      <formula>0</formula>
    </cfRule>
  </conditionalFormatting>
  <conditionalFormatting sqref="ET18 ET21">
    <cfRule type="cellIs" dxfId="13462" priority="12740" operator="greaterThan">
      <formula>0</formula>
    </cfRule>
  </conditionalFormatting>
  <conditionalFormatting sqref="ET46">
    <cfRule type="cellIs" dxfId="13461" priority="12737" operator="greaterThan">
      <formula>0</formula>
    </cfRule>
  </conditionalFormatting>
  <conditionalFormatting sqref="ET46">
    <cfRule type="cellIs" dxfId="13460" priority="12736" operator="greaterThan">
      <formula>0</formula>
    </cfRule>
  </conditionalFormatting>
  <conditionalFormatting sqref="ET79">
    <cfRule type="cellIs" dxfId="13459" priority="12728" operator="greaterThan">
      <formula>0</formula>
    </cfRule>
  </conditionalFormatting>
  <conditionalFormatting sqref="ET10">
    <cfRule type="cellIs" dxfId="13458" priority="12735" operator="greaterThan">
      <formula>0</formula>
    </cfRule>
  </conditionalFormatting>
  <conditionalFormatting sqref="ET23">
    <cfRule type="cellIs" dxfId="13457" priority="12734" operator="greaterThan">
      <formula>0</formula>
    </cfRule>
  </conditionalFormatting>
  <conditionalFormatting sqref="ET10">
    <cfRule type="cellIs" dxfId="13456" priority="12733" operator="greaterThan">
      <formula>0</formula>
    </cfRule>
  </conditionalFormatting>
  <conditionalFormatting sqref="ET23">
    <cfRule type="cellIs" dxfId="13455" priority="12732" operator="greaterThan">
      <formula>0</formula>
    </cfRule>
  </conditionalFormatting>
  <conditionalFormatting sqref="ET129">
    <cfRule type="cellIs" dxfId="13454" priority="12718" operator="greaterThan">
      <formula>0</formula>
    </cfRule>
  </conditionalFormatting>
  <conditionalFormatting sqref="ET110">
    <cfRule type="cellIs" dxfId="13453" priority="12722" operator="greaterThan">
      <formula>0</formula>
    </cfRule>
  </conditionalFormatting>
  <conditionalFormatting sqref="ET79">
    <cfRule type="cellIs" dxfId="13452" priority="12729" operator="greaterThan">
      <formula>0</formula>
    </cfRule>
  </conditionalFormatting>
  <conditionalFormatting sqref="ET34">
    <cfRule type="cellIs" dxfId="13451" priority="12731" operator="greaterThan">
      <formula>0</formula>
    </cfRule>
  </conditionalFormatting>
  <conditionalFormatting sqref="ET120">
    <cfRule type="cellIs" dxfId="13450" priority="12721" operator="greaterThan">
      <formula>0</formula>
    </cfRule>
  </conditionalFormatting>
  <conditionalFormatting sqref="ET137">
    <cfRule type="cellIs" dxfId="13449" priority="12717" operator="greaterThan">
      <formula>0</formula>
    </cfRule>
  </conditionalFormatting>
  <conditionalFormatting sqref="ET34">
    <cfRule type="cellIs" dxfId="13448" priority="12730" operator="greaterThan">
      <formula>0</formula>
    </cfRule>
  </conditionalFormatting>
  <conditionalFormatting sqref="ET137">
    <cfRule type="cellIs" dxfId="13447" priority="12716" operator="greaterThan">
      <formula>0</formula>
    </cfRule>
  </conditionalFormatting>
  <conditionalFormatting sqref="ET110">
    <cfRule type="cellIs" dxfId="13446" priority="12723" operator="greaterThan">
      <formula>0</formula>
    </cfRule>
  </conditionalFormatting>
  <conditionalFormatting sqref="ET51">
    <cfRule type="cellIs" dxfId="13445" priority="12715" operator="greaterThan">
      <formula>0</formula>
    </cfRule>
  </conditionalFormatting>
  <conditionalFormatting sqref="ET51">
    <cfRule type="cellIs" dxfId="13444" priority="12714" operator="greaterThan">
      <formula>0</formula>
    </cfRule>
  </conditionalFormatting>
  <conditionalFormatting sqref="ET93">
    <cfRule type="cellIs" dxfId="13443" priority="12727" operator="greaterThan">
      <formula>0</formula>
    </cfRule>
  </conditionalFormatting>
  <conditionalFormatting sqref="ET102">
    <cfRule type="cellIs" dxfId="13442" priority="12726" operator="greaterThan">
      <formula>0</formula>
    </cfRule>
  </conditionalFormatting>
  <conditionalFormatting sqref="ET93">
    <cfRule type="cellIs" dxfId="13441" priority="12725" operator="greaterThan">
      <formula>0</formula>
    </cfRule>
  </conditionalFormatting>
  <conditionalFormatting sqref="ET102">
    <cfRule type="cellIs" dxfId="13440" priority="12724" operator="greaterThan">
      <formula>0</formula>
    </cfRule>
  </conditionalFormatting>
  <conditionalFormatting sqref="ET129">
    <cfRule type="cellIs" dxfId="13439" priority="12720" operator="greaterThan">
      <formula>0</formula>
    </cfRule>
  </conditionalFormatting>
  <conditionalFormatting sqref="ET120">
    <cfRule type="cellIs" dxfId="13438" priority="12719" operator="greaterThan">
      <formula>0</formula>
    </cfRule>
  </conditionalFormatting>
  <conditionalFormatting sqref="ET48">
    <cfRule type="cellIs" dxfId="13437" priority="12702" operator="greaterThan">
      <formula>0</formula>
    </cfRule>
  </conditionalFormatting>
  <conditionalFormatting sqref="ET40">
    <cfRule type="cellIs" dxfId="13436" priority="12701" operator="greaterThan">
      <formula>0</formula>
    </cfRule>
  </conditionalFormatting>
  <conditionalFormatting sqref="ET64">
    <cfRule type="cellIs" dxfId="13435" priority="12711" operator="greaterThan">
      <formula>0</formula>
    </cfRule>
  </conditionalFormatting>
  <conditionalFormatting sqref="ET64">
    <cfRule type="cellIs" dxfId="13434" priority="12710" operator="greaterThan">
      <formula>0</formula>
    </cfRule>
  </conditionalFormatting>
  <conditionalFormatting sqref="ET57">
    <cfRule type="cellIs" dxfId="13433" priority="12713" operator="greaterThan">
      <formula>0</formula>
    </cfRule>
  </conditionalFormatting>
  <conditionalFormatting sqref="ET57">
    <cfRule type="cellIs" dxfId="13432" priority="12712" operator="greaterThan">
      <formula>0</formula>
    </cfRule>
  </conditionalFormatting>
  <conditionalFormatting sqref="ET70">
    <cfRule type="cellIs" dxfId="13431" priority="12697" operator="greaterThan">
      <formula>0</formula>
    </cfRule>
  </conditionalFormatting>
  <conditionalFormatting sqref="ET70">
    <cfRule type="cellIs" dxfId="13430" priority="12696" operator="greaterThan">
      <formula>0</formula>
    </cfRule>
  </conditionalFormatting>
  <conditionalFormatting sqref="ET12">
    <cfRule type="cellIs" dxfId="13429" priority="12709" operator="greaterThan">
      <formula>0</formula>
    </cfRule>
  </conditionalFormatting>
  <conditionalFormatting sqref="ET12">
    <cfRule type="cellIs" dxfId="13428" priority="12708" operator="greaterThan">
      <formula>0</formula>
    </cfRule>
  </conditionalFormatting>
  <conditionalFormatting sqref="ET25 ET27">
    <cfRule type="cellIs" dxfId="13427" priority="12707" operator="greaterThan">
      <formula>0</formula>
    </cfRule>
  </conditionalFormatting>
  <conditionalFormatting sqref="ET25 ET27">
    <cfRule type="cellIs" dxfId="13426" priority="12706" operator="greaterThan">
      <formula>0</formula>
    </cfRule>
  </conditionalFormatting>
  <conditionalFormatting sqref="ET44">
    <cfRule type="cellIs" dxfId="13425" priority="12705" operator="greaterThan">
      <formula>0</formula>
    </cfRule>
  </conditionalFormatting>
  <conditionalFormatting sqref="ET44">
    <cfRule type="cellIs" dxfId="13424" priority="12704" operator="greaterThan">
      <formula>0</formula>
    </cfRule>
  </conditionalFormatting>
  <conditionalFormatting sqref="ET48">
    <cfRule type="cellIs" dxfId="13423" priority="12703" operator="greaterThan">
      <formula>0</formula>
    </cfRule>
  </conditionalFormatting>
  <conditionalFormatting sqref="ET40">
    <cfRule type="cellIs" dxfId="13422" priority="12700" operator="greaterThan">
      <formula>0</formula>
    </cfRule>
  </conditionalFormatting>
  <conditionalFormatting sqref="ET38">
    <cfRule type="cellIs" dxfId="13421" priority="12699" operator="greaterThan">
      <formula>0</formula>
    </cfRule>
  </conditionalFormatting>
  <conditionalFormatting sqref="ET38">
    <cfRule type="cellIs" dxfId="13420" priority="12698" operator="greaterThan">
      <formula>0</formula>
    </cfRule>
  </conditionalFormatting>
  <conditionalFormatting sqref="ET87">
    <cfRule type="cellIs" dxfId="13419" priority="12694" operator="greaterThan">
      <formula>0</formula>
    </cfRule>
  </conditionalFormatting>
  <conditionalFormatting sqref="ET87">
    <cfRule type="cellIs" dxfId="13418" priority="12695" operator="greaterThan">
      <formula>0</formula>
    </cfRule>
  </conditionalFormatting>
  <conditionalFormatting sqref="ET116">
    <cfRule type="cellIs" dxfId="13417" priority="12687" operator="greaterThan">
      <formula>0</formula>
    </cfRule>
  </conditionalFormatting>
  <conditionalFormatting sqref="ET115">
    <cfRule type="cellIs" dxfId="13416" priority="12686" operator="greaterThan">
      <formula>0</formula>
    </cfRule>
  </conditionalFormatting>
  <conditionalFormatting sqref="ET113">
    <cfRule type="cellIs" dxfId="13415" priority="12693" operator="greaterThan">
      <formula>0</formula>
    </cfRule>
  </conditionalFormatting>
  <conditionalFormatting sqref="ET113">
    <cfRule type="cellIs" dxfId="13414" priority="12692" operator="greaterThan">
      <formula>0</formula>
    </cfRule>
  </conditionalFormatting>
  <conditionalFormatting sqref="ET112">
    <cfRule type="cellIs" dxfId="13413" priority="12691" operator="greaterThan">
      <formula>0</formula>
    </cfRule>
  </conditionalFormatting>
  <conditionalFormatting sqref="ET112">
    <cfRule type="cellIs" dxfId="13412" priority="12690" operator="greaterThan">
      <formula>0</formula>
    </cfRule>
  </conditionalFormatting>
  <conditionalFormatting sqref="ET112">
    <cfRule type="cellIs" dxfId="13411" priority="12689" operator="lessThan">
      <formula>0</formula>
    </cfRule>
  </conditionalFormatting>
  <conditionalFormatting sqref="ET116">
    <cfRule type="cellIs" dxfId="13410" priority="12688" operator="greaterThan">
      <formula>0</formula>
    </cfRule>
  </conditionalFormatting>
  <conditionalFormatting sqref="ET14">
    <cfRule type="cellIs" dxfId="13409" priority="12683" operator="greaterThan">
      <formula>0</formula>
    </cfRule>
  </conditionalFormatting>
  <conditionalFormatting sqref="ET115">
    <cfRule type="cellIs" dxfId="13408" priority="12685" operator="greaterThan">
      <formula>0</formula>
    </cfRule>
  </conditionalFormatting>
  <conditionalFormatting sqref="ET115">
    <cfRule type="cellIs" dxfId="13407" priority="12684" operator="lessThan">
      <formula>0</formula>
    </cfRule>
  </conditionalFormatting>
  <conditionalFormatting sqref="ET14">
    <cfRule type="cellIs" dxfId="13406" priority="12682" operator="greaterThan">
      <formula>0</formula>
    </cfRule>
  </conditionalFormatting>
  <conditionalFormatting sqref="ET16">
    <cfRule type="cellIs" dxfId="13405" priority="12681" operator="greaterThan">
      <formula>0</formula>
    </cfRule>
  </conditionalFormatting>
  <conditionalFormatting sqref="ET16">
    <cfRule type="cellIs" dxfId="13404" priority="12680" operator="greaterThan">
      <formula>0</formula>
    </cfRule>
  </conditionalFormatting>
  <conditionalFormatting sqref="ET42">
    <cfRule type="cellIs" dxfId="13403" priority="12677" operator="greaterThan">
      <formula>0</formula>
    </cfRule>
  </conditionalFormatting>
  <conditionalFormatting sqref="ET42">
    <cfRule type="cellIs" dxfId="13402" priority="12676" operator="greaterThan">
      <formula>0</formula>
    </cfRule>
  </conditionalFormatting>
  <conditionalFormatting sqref="ET18 ET21">
    <cfRule type="cellIs" dxfId="13401" priority="12679" operator="greaterThan">
      <formula>0</formula>
    </cfRule>
  </conditionalFormatting>
  <conditionalFormatting sqref="ET18 ET21">
    <cfRule type="cellIs" dxfId="13400" priority="12678" operator="greaterThan">
      <formula>0</formula>
    </cfRule>
  </conditionalFormatting>
  <conditionalFormatting sqref="ET46">
    <cfRule type="cellIs" dxfId="13399" priority="12675" operator="greaterThan">
      <formula>0</formula>
    </cfRule>
  </conditionalFormatting>
  <conditionalFormatting sqref="ET46">
    <cfRule type="cellIs" dxfId="13398" priority="12674" operator="greaterThan">
      <formula>0</formula>
    </cfRule>
  </conditionalFormatting>
  <conditionalFormatting sqref="ET36">
    <cfRule type="cellIs" dxfId="13397" priority="12673" operator="greaterThan">
      <formula>0</formula>
    </cfRule>
  </conditionalFormatting>
  <conditionalFormatting sqref="ET36">
    <cfRule type="cellIs" dxfId="13396" priority="12672" operator="greaterThan">
      <formula>0</formula>
    </cfRule>
  </conditionalFormatting>
  <conditionalFormatting sqref="ET36">
    <cfRule type="cellIs" dxfId="13395" priority="12671" operator="greaterThan">
      <formula>0</formula>
    </cfRule>
  </conditionalFormatting>
  <conditionalFormatting sqref="ET36">
    <cfRule type="cellIs" dxfId="13394" priority="12670" operator="greaterThan">
      <formula>0</formula>
    </cfRule>
  </conditionalFormatting>
  <conditionalFormatting sqref="ET143">
    <cfRule type="cellIs" dxfId="13393" priority="12669" operator="greaterThan">
      <formula>0</formula>
    </cfRule>
  </conditionalFormatting>
  <conditionalFormatting sqref="ET152">
    <cfRule type="cellIs" dxfId="13392" priority="12668" operator="greaterThan">
      <formula>0</formula>
    </cfRule>
  </conditionalFormatting>
  <conditionalFormatting sqref="ET160">
    <cfRule type="cellIs" dxfId="13391" priority="12667" operator="greaterThan">
      <formula>0</formula>
    </cfRule>
  </conditionalFormatting>
  <conditionalFormatting sqref="ET152">
    <cfRule type="cellIs" dxfId="13390" priority="12665" operator="greaterThan">
      <formula>0</formula>
    </cfRule>
  </conditionalFormatting>
  <conditionalFormatting sqref="ET152">
    <cfRule type="cellIs" dxfId="13389" priority="12666" operator="greaterThan">
      <formula>0</formula>
    </cfRule>
  </conditionalFormatting>
  <conditionalFormatting sqref="ET143">
    <cfRule type="cellIs" dxfId="13388" priority="12664" operator="greaterThan">
      <formula>0</formula>
    </cfRule>
  </conditionalFormatting>
  <conditionalFormatting sqref="ET143">
    <cfRule type="cellIs" dxfId="13387" priority="12663" operator="greaterThan">
      <formula>0</formula>
    </cfRule>
  </conditionalFormatting>
  <conditionalFormatting sqref="ET160">
    <cfRule type="cellIs" dxfId="13386" priority="12661" operator="greaterThan">
      <formula>0</formula>
    </cfRule>
  </conditionalFormatting>
  <conditionalFormatting sqref="ET160">
    <cfRule type="cellIs" dxfId="13385" priority="12662" operator="greaterThan">
      <formula>0</formula>
    </cfRule>
  </conditionalFormatting>
  <conditionalFormatting sqref="ET152">
    <cfRule type="cellIs" dxfId="13384" priority="12659" operator="greaterThan">
      <formula>0</formula>
    </cfRule>
  </conditionalFormatting>
  <conditionalFormatting sqref="ET152">
    <cfRule type="cellIs" dxfId="13383" priority="12660" operator="greaterThan">
      <formula>0</formula>
    </cfRule>
  </conditionalFormatting>
  <conditionalFormatting sqref="ET143">
    <cfRule type="cellIs" dxfId="13382" priority="12658" operator="greaterThan">
      <formula>0</formula>
    </cfRule>
  </conditionalFormatting>
  <conditionalFormatting sqref="ET143">
    <cfRule type="cellIs" dxfId="13381" priority="12657" operator="greaterThan">
      <formula>0</formula>
    </cfRule>
  </conditionalFormatting>
  <conditionalFormatting sqref="ET160">
    <cfRule type="cellIs" dxfId="13380" priority="12655" operator="greaterThan">
      <formula>0</formula>
    </cfRule>
  </conditionalFormatting>
  <conditionalFormatting sqref="ET160">
    <cfRule type="cellIs" dxfId="13379" priority="12656" operator="greaterThan">
      <formula>0</formula>
    </cfRule>
  </conditionalFormatting>
  <conditionalFormatting sqref="ET27">
    <cfRule type="cellIs" dxfId="13378" priority="12654" operator="greaterThan">
      <formula>0</formula>
    </cfRule>
  </conditionalFormatting>
  <conditionalFormatting sqref="ET27">
    <cfRule type="cellIs" dxfId="13377" priority="12653" operator="greaterThan">
      <formula>0</formula>
    </cfRule>
  </conditionalFormatting>
  <conditionalFormatting sqref="ET197:ET202">
    <cfRule type="cellIs" dxfId="13376" priority="12652" operator="greaterThan">
      <formula>0.5</formula>
    </cfRule>
  </conditionalFormatting>
  <conditionalFormatting sqref="ET203">
    <cfRule type="cellIs" dxfId="13375" priority="12651" operator="greaterThan">
      <formula>0.5</formula>
    </cfRule>
  </conditionalFormatting>
  <conditionalFormatting sqref="ET167">
    <cfRule type="cellIs" dxfId="13374" priority="12650" operator="greaterThan">
      <formula>0</formula>
    </cfRule>
  </conditionalFormatting>
  <conditionalFormatting sqref="ET167">
    <cfRule type="cellIs" dxfId="13373" priority="12649" operator="greaterThan">
      <formula>0</formula>
    </cfRule>
  </conditionalFormatting>
  <conditionalFormatting sqref="ET169">
    <cfRule type="cellIs" dxfId="13372" priority="12648" operator="greaterThan">
      <formula>0</formula>
    </cfRule>
  </conditionalFormatting>
  <conditionalFormatting sqref="ET169">
    <cfRule type="cellIs" dxfId="13371" priority="12647" operator="greaterThan">
      <formula>0</formula>
    </cfRule>
  </conditionalFormatting>
  <conditionalFormatting sqref="ET171">
    <cfRule type="cellIs" dxfId="13370" priority="12646" operator="greaterThan">
      <formula>0</formula>
    </cfRule>
  </conditionalFormatting>
  <conditionalFormatting sqref="ET171">
    <cfRule type="cellIs" dxfId="13369" priority="12645" operator="greaterThan">
      <formula>0</formula>
    </cfRule>
  </conditionalFormatting>
  <conditionalFormatting sqref="ET14">
    <cfRule type="cellIs" dxfId="13368" priority="12617" operator="greaterThan">
      <formula>0</formula>
    </cfRule>
  </conditionalFormatting>
  <conditionalFormatting sqref="ET10">
    <cfRule type="cellIs" dxfId="13367" priority="12644" operator="greaterThan">
      <formula>0</formula>
    </cfRule>
  </conditionalFormatting>
  <conditionalFormatting sqref="ET23">
    <cfRule type="cellIs" dxfId="13366" priority="12643" operator="greaterThan">
      <formula>0</formula>
    </cfRule>
  </conditionalFormatting>
  <conditionalFormatting sqref="ET70">
    <cfRule type="cellIs" dxfId="13365" priority="12641" operator="greaterThan">
      <formula>0</formula>
    </cfRule>
  </conditionalFormatting>
  <conditionalFormatting sqref="ET79">
    <cfRule type="cellIs" dxfId="13364" priority="12640" operator="greaterThan">
      <formula>0</formula>
    </cfRule>
  </conditionalFormatting>
  <conditionalFormatting sqref="ET129">
    <cfRule type="cellIs" dxfId="13363" priority="12634" operator="greaterThan">
      <formula>0</formula>
    </cfRule>
  </conditionalFormatting>
  <conditionalFormatting sqref="ET110">
    <cfRule type="cellIs" dxfId="13362" priority="12636" operator="greaterThan">
      <formula>0</formula>
    </cfRule>
  </conditionalFormatting>
  <conditionalFormatting sqref="ET34">
    <cfRule type="cellIs" dxfId="13361" priority="12642" operator="greaterThan">
      <formula>0</formula>
    </cfRule>
  </conditionalFormatting>
  <conditionalFormatting sqref="ET137">
    <cfRule type="cellIs" dxfId="13360" priority="12633" operator="greaterThan">
      <formula>0</formula>
    </cfRule>
  </conditionalFormatting>
  <conditionalFormatting sqref="ET87">
    <cfRule type="cellIs" dxfId="13359" priority="12639" operator="greaterThan">
      <formula>0</formula>
    </cfRule>
  </conditionalFormatting>
  <conditionalFormatting sqref="ET93">
    <cfRule type="cellIs" dxfId="13358" priority="12638" operator="greaterThan">
      <formula>0</formula>
    </cfRule>
  </conditionalFormatting>
  <conditionalFormatting sqref="ET102">
    <cfRule type="cellIs" dxfId="13357" priority="12637" operator="greaterThan">
      <formula>0</formula>
    </cfRule>
  </conditionalFormatting>
  <conditionalFormatting sqref="ET120">
    <cfRule type="cellIs" dxfId="13356" priority="12635" operator="greaterThan">
      <formula>0</formula>
    </cfRule>
  </conditionalFormatting>
  <conditionalFormatting sqref="ET51">
    <cfRule type="cellIs" dxfId="13355" priority="12632" operator="greaterThan">
      <formula>0</formula>
    </cfRule>
  </conditionalFormatting>
  <conditionalFormatting sqref="ET64">
    <cfRule type="cellIs" dxfId="13354" priority="12630" operator="greaterThan">
      <formula>0</formula>
    </cfRule>
  </conditionalFormatting>
  <conditionalFormatting sqref="ET57">
    <cfRule type="cellIs" dxfId="13353" priority="12631" operator="greaterThan">
      <formula>0</formula>
    </cfRule>
  </conditionalFormatting>
  <conditionalFormatting sqref="ET25 ET27">
    <cfRule type="cellIs" dxfId="13352" priority="12628" operator="greaterThan">
      <formula>0</formula>
    </cfRule>
  </conditionalFormatting>
  <conditionalFormatting sqref="ET12">
    <cfRule type="cellIs" dxfId="13351" priority="12629" operator="greaterThan">
      <formula>0</formula>
    </cfRule>
  </conditionalFormatting>
  <conditionalFormatting sqref="ET44">
    <cfRule type="cellIs" dxfId="13350" priority="12627" operator="greaterThan">
      <formula>0</formula>
    </cfRule>
  </conditionalFormatting>
  <conditionalFormatting sqref="ET48">
    <cfRule type="cellIs" dxfId="13349" priority="12626" operator="greaterThan">
      <formula>0</formula>
    </cfRule>
  </conditionalFormatting>
  <conditionalFormatting sqref="ET40">
    <cfRule type="cellIs" dxfId="13348" priority="12625" operator="greaterThan">
      <formula>0</formula>
    </cfRule>
  </conditionalFormatting>
  <conditionalFormatting sqref="ET38">
    <cfRule type="cellIs" dxfId="13347" priority="12624" operator="greaterThan">
      <formula>0</formula>
    </cfRule>
  </conditionalFormatting>
  <conditionalFormatting sqref="ET16">
    <cfRule type="cellIs" dxfId="13346" priority="12616" operator="greaterThan">
      <formula>0</formula>
    </cfRule>
  </conditionalFormatting>
  <conditionalFormatting sqref="ET113">
    <cfRule type="cellIs" dxfId="13345" priority="12623" operator="greaterThan">
      <formula>0</formula>
    </cfRule>
  </conditionalFormatting>
  <conditionalFormatting sqref="ET112">
    <cfRule type="cellIs" dxfId="13344" priority="12622" operator="greaterThan">
      <formula>0</formula>
    </cfRule>
  </conditionalFormatting>
  <conditionalFormatting sqref="ET112">
    <cfRule type="cellIs" dxfId="13343" priority="12621" operator="lessThan">
      <formula>0</formula>
    </cfRule>
  </conditionalFormatting>
  <conditionalFormatting sqref="ET116">
    <cfRule type="cellIs" dxfId="13342" priority="12620" operator="greaterThan">
      <formula>0</formula>
    </cfRule>
  </conditionalFormatting>
  <conditionalFormatting sqref="ET115">
    <cfRule type="cellIs" dxfId="13341" priority="12619" operator="greaterThan">
      <formula>0</formula>
    </cfRule>
  </conditionalFormatting>
  <conditionalFormatting sqref="ET115">
    <cfRule type="cellIs" dxfId="13340" priority="12618" operator="lessThan">
      <formula>0</formula>
    </cfRule>
  </conditionalFormatting>
  <conditionalFormatting sqref="ET46">
    <cfRule type="cellIs" dxfId="13339" priority="12613" operator="greaterThan">
      <formula>0</formula>
    </cfRule>
  </conditionalFormatting>
  <conditionalFormatting sqref="ET42">
    <cfRule type="cellIs" dxfId="13338" priority="12614" operator="greaterThan">
      <formula>0</formula>
    </cfRule>
  </conditionalFormatting>
  <conditionalFormatting sqref="ET18 ET21">
    <cfRule type="cellIs" dxfId="13337" priority="12615" operator="greaterThan">
      <formula>0</formula>
    </cfRule>
  </conditionalFormatting>
  <conditionalFormatting sqref="ET36">
    <cfRule type="cellIs" dxfId="13336" priority="12612" operator="greaterThan">
      <formula>0</formula>
    </cfRule>
  </conditionalFormatting>
  <conditionalFormatting sqref="ET79">
    <cfRule type="cellIs" dxfId="13335" priority="12604" operator="greaterThan">
      <formula>0</formula>
    </cfRule>
  </conditionalFormatting>
  <conditionalFormatting sqref="ET10">
    <cfRule type="cellIs" dxfId="13334" priority="12611" operator="greaterThan">
      <formula>0</formula>
    </cfRule>
  </conditionalFormatting>
  <conditionalFormatting sqref="ET23">
    <cfRule type="cellIs" dxfId="13333" priority="12610" operator="greaterThan">
      <formula>0</formula>
    </cfRule>
  </conditionalFormatting>
  <conditionalFormatting sqref="ET10">
    <cfRule type="cellIs" dxfId="13332" priority="12609" operator="greaterThan">
      <formula>0</formula>
    </cfRule>
  </conditionalFormatting>
  <conditionalFormatting sqref="ET23">
    <cfRule type="cellIs" dxfId="13331" priority="12608" operator="greaterThan">
      <formula>0</formula>
    </cfRule>
  </conditionalFormatting>
  <conditionalFormatting sqref="ET129">
    <cfRule type="cellIs" dxfId="13330" priority="12594" operator="greaterThan">
      <formula>0</formula>
    </cfRule>
  </conditionalFormatting>
  <conditionalFormatting sqref="ET110">
    <cfRule type="cellIs" dxfId="13329" priority="12598" operator="greaterThan">
      <formula>0</formula>
    </cfRule>
  </conditionalFormatting>
  <conditionalFormatting sqref="ET79">
    <cfRule type="cellIs" dxfId="13328" priority="12605" operator="greaterThan">
      <formula>0</formula>
    </cfRule>
  </conditionalFormatting>
  <conditionalFormatting sqref="ET34">
    <cfRule type="cellIs" dxfId="13327" priority="12607" operator="greaterThan">
      <formula>0</formula>
    </cfRule>
  </conditionalFormatting>
  <conditionalFormatting sqref="ET120">
    <cfRule type="cellIs" dxfId="13326" priority="12597" operator="greaterThan">
      <formula>0</formula>
    </cfRule>
  </conditionalFormatting>
  <conditionalFormatting sqref="ET137">
    <cfRule type="cellIs" dxfId="13325" priority="12593" operator="greaterThan">
      <formula>0</formula>
    </cfRule>
  </conditionalFormatting>
  <conditionalFormatting sqref="ET34">
    <cfRule type="cellIs" dxfId="13324" priority="12606" operator="greaterThan">
      <formula>0</formula>
    </cfRule>
  </conditionalFormatting>
  <conditionalFormatting sqref="ET137">
    <cfRule type="cellIs" dxfId="13323" priority="12592" operator="greaterThan">
      <formula>0</formula>
    </cfRule>
  </conditionalFormatting>
  <conditionalFormatting sqref="ET110">
    <cfRule type="cellIs" dxfId="13322" priority="12599" operator="greaterThan">
      <formula>0</formula>
    </cfRule>
  </conditionalFormatting>
  <conditionalFormatting sqref="ET51">
    <cfRule type="cellIs" dxfId="13321" priority="12591" operator="greaterThan">
      <formula>0</formula>
    </cfRule>
  </conditionalFormatting>
  <conditionalFormatting sqref="ET51">
    <cfRule type="cellIs" dxfId="13320" priority="12590" operator="greaterThan">
      <formula>0</formula>
    </cfRule>
  </conditionalFormatting>
  <conditionalFormatting sqref="ET93">
    <cfRule type="cellIs" dxfId="13319" priority="12603" operator="greaterThan">
      <formula>0</formula>
    </cfRule>
  </conditionalFormatting>
  <conditionalFormatting sqref="ET102">
    <cfRule type="cellIs" dxfId="13318" priority="12602" operator="greaterThan">
      <formula>0</formula>
    </cfRule>
  </conditionalFormatting>
  <conditionalFormatting sqref="ET93">
    <cfRule type="cellIs" dxfId="13317" priority="12601" operator="greaterThan">
      <formula>0</formula>
    </cfRule>
  </conditionalFormatting>
  <conditionalFormatting sqref="ET102">
    <cfRule type="cellIs" dxfId="13316" priority="12600" operator="greaterThan">
      <formula>0</formula>
    </cfRule>
  </conditionalFormatting>
  <conditionalFormatting sqref="ET129">
    <cfRule type="cellIs" dxfId="13315" priority="12596" operator="greaterThan">
      <formula>0</formula>
    </cfRule>
  </conditionalFormatting>
  <conditionalFormatting sqref="ET120">
    <cfRule type="cellIs" dxfId="13314" priority="12595" operator="greaterThan">
      <formula>0</formula>
    </cfRule>
  </conditionalFormatting>
  <conditionalFormatting sqref="ET48">
    <cfRule type="cellIs" dxfId="13313" priority="12578" operator="greaterThan">
      <formula>0</formula>
    </cfRule>
  </conditionalFormatting>
  <conditionalFormatting sqref="ET40">
    <cfRule type="cellIs" dxfId="13312" priority="12577" operator="greaterThan">
      <formula>0</formula>
    </cfRule>
  </conditionalFormatting>
  <conditionalFormatting sqref="ET64">
    <cfRule type="cellIs" dxfId="13311" priority="12587" operator="greaterThan">
      <formula>0</formula>
    </cfRule>
  </conditionalFormatting>
  <conditionalFormatting sqref="ET64">
    <cfRule type="cellIs" dxfId="13310" priority="12586" operator="greaterThan">
      <formula>0</formula>
    </cfRule>
  </conditionalFormatting>
  <conditionalFormatting sqref="ET57">
    <cfRule type="cellIs" dxfId="13309" priority="12589" operator="greaterThan">
      <formula>0</formula>
    </cfRule>
  </conditionalFormatting>
  <conditionalFormatting sqref="ET57">
    <cfRule type="cellIs" dxfId="13308" priority="12588" operator="greaterThan">
      <formula>0</formula>
    </cfRule>
  </conditionalFormatting>
  <conditionalFormatting sqref="ET70">
    <cfRule type="cellIs" dxfId="13307" priority="12573" operator="greaterThan">
      <formula>0</formula>
    </cfRule>
  </conditionalFormatting>
  <conditionalFormatting sqref="ET70">
    <cfRule type="cellIs" dxfId="13306" priority="12572" operator="greaterThan">
      <formula>0</formula>
    </cfRule>
  </conditionalFormatting>
  <conditionalFormatting sqref="ET12">
    <cfRule type="cellIs" dxfId="13305" priority="12585" operator="greaterThan">
      <formula>0</formula>
    </cfRule>
  </conditionalFormatting>
  <conditionalFormatting sqref="ET12">
    <cfRule type="cellIs" dxfId="13304" priority="12584" operator="greaterThan">
      <formula>0</formula>
    </cfRule>
  </conditionalFormatting>
  <conditionalFormatting sqref="ET25 ET27">
    <cfRule type="cellIs" dxfId="13303" priority="12583" operator="greaterThan">
      <formula>0</formula>
    </cfRule>
  </conditionalFormatting>
  <conditionalFormatting sqref="ET25 ET27">
    <cfRule type="cellIs" dxfId="13302" priority="12582" operator="greaterThan">
      <formula>0</formula>
    </cfRule>
  </conditionalFormatting>
  <conditionalFormatting sqref="ET44">
    <cfRule type="cellIs" dxfId="13301" priority="12581" operator="greaterThan">
      <formula>0</formula>
    </cfRule>
  </conditionalFormatting>
  <conditionalFormatting sqref="ET44">
    <cfRule type="cellIs" dxfId="13300" priority="12580" operator="greaterThan">
      <formula>0</formula>
    </cfRule>
  </conditionalFormatting>
  <conditionalFormatting sqref="ET48">
    <cfRule type="cellIs" dxfId="13299" priority="12579" operator="greaterThan">
      <formula>0</formula>
    </cfRule>
  </conditionalFormatting>
  <conditionalFormatting sqref="ET40">
    <cfRule type="cellIs" dxfId="13298" priority="12576" operator="greaterThan">
      <formula>0</formula>
    </cfRule>
  </conditionalFormatting>
  <conditionalFormatting sqref="ET38">
    <cfRule type="cellIs" dxfId="13297" priority="12575" operator="greaterThan">
      <formula>0</formula>
    </cfRule>
  </conditionalFormatting>
  <conditionalFormatting sqref="ET38">
    <cfRule type="cellIs" dxfId="13296" priority="12574" operator="greaterThan">
      <formula>0</formula>
    </cfRule>
  </conditionalFormatting>
  <conditionalFormatting sqref="ET87">
    <cfRule type="cellIs" dxfId="13295" priority="12570" operator="greaterThan">
      <formula>0</formula>
    </cfRule>
  </conditionalFormatting>
  <conditionalFormatting sqref="ET87">
    <cfRule type="cellIs" dxfId="13294" priority="12571" operator="greaterThan">
      <formula>0</formula>
    </cfRule>
  </conditionalFormatting>
  <conditionalFormatting sqref="ET116">
    <cfRule type="cellIs" dxfId="13293" priority="12563" operator="greaterThan">
      <formula>0</formula>
    </cfRule>
  </conditionalFormatting>
  <conditionalFormatting sqref="ET115">
    <cfRule type="cellIs" dxfId="13292" priority="12562" operator="greaterThan">
      <formula>0</formula>
    </cfRule>
  </conditionalFormatting>
  <conditionalFormatting sqref="ET113">
    <cfRule type="cellIs" dxfId="13291" priority="12569" operator="greaterThan">
      <formula>0</formula>
    </cfRule>
  </conditionalFormatting>
  <conditionalFormatting sqref="ET113">
    <cfRule type="cellIs" dxfId="13290" priority="12568" operator="greaterThan">
      <formula>0</formula>
    </cfRule>
  </conditionalFormatting>
  <conditionalFormatting sqref="ET112">
    <cfRule type="cellIs" dxfId="13289" priority="12567" operator="greaterThan">
      <formula>0</formula>
    </cfRule>
  </conditionalFormatting>
  <conditionalFormatting sqref="ET112">
    <cfRule type="cellIs" dxfId="13288" priority="12566" operator="greaterThan">
      <formula>0</formula>
    </cfRule>
  </conditionalFormatting>
  <conditionalFormatting sqref="ET112">
    <cfRule type="cellIs" dxfId="13287" priority="12565" operator="lessThan">
      <formula>0</formula>
    </cfRule>
  </conditionalFormatting>
  <conditionalFormatting sqref="ET116">
    <cfRule type="cellIs" dxfId="13286" priority="12564" operator="greaterThan">
      <formula>0</formula>
    </cfRule>
  </conditionalFormatting>
  <conditionalFormatting sqref="ET14">
    <cfRule type="cellIs" dxfId="13285" priority="12559" operator="greaterThan">
      <formula>0</formula>
    </cfRule>
  </conditionalFormatting>
  <conditionalFormatting sqref="ET115">
    <cfRule type="cellIs" dxfId="13284" priority="12561" operator="greaterThan">
      <formula>0</formula>
    </cfRule>
  </conditionalFormatting>
  <conditionalFormatting sqref="ET115">
    <cfRule type="cellIs" dxfId="13283" priority="12560" operator="lessThan">
      <formula>0</formula>
    </cfRule>
  </conditionalFormatting>
  <conditionalFormatting sqref="ET14">
    <cfRule type="cellIs" dxfId="13282" priority="12558" operator="greaterThan">
      <formula>0</formula>
    </cfRule>
  </conditionalFormatting>
  <conditionalFormatting sqref="ET16">
    <cfRule type="cellIs" dxfId="13281" priority="12557" operator="greaterThan">
      <formula>0</formula>
    </cfRule>
  </conditionalFormatting>
  <conditionalFormatting sqref="ET16">
    <cfRule type="cellIs" dxfId="13280" priority="12556" operator="greaterThan">
      <formula>0</formula>
    </cfRule>
  </conditionalFormatting>
  <conditionalFormatting sqref="ET42">
    <cfRule type="cellIs" dxfId="13279" priority="12553" operator="greaterThan">
      <formula>0</formula>
    </cfRule>
  </conditionalFormatting>
  <conditionalFormatting sqref="ET42">
    <cfRule type="cellIs" dxfId="13278" priority="12552" operator="greaterThan">
      <formula>0</formula>
    </cfRule>
  </conditionalFormatting>
  <conditionalFormatting sqref="ET18 ET21">
    <cfRule type="cellIs" dxfId="13277" priority="12555" operator="greaterThan">
      <formula>0</formula>
    </cfRule>
  </conditionalFormatting>
  <conditionalFormatting sqref="ET18 ET21">
    <cfRule type="cellIs" dxfId="13276" priority="12554" operator="greaterThan">
      <formula>0</formula>
    </cfRule>
  </conditionalFormatting>
  <conditionalFormatting sqref="ET46">
    <cfRule type="cellIs" dxfId="13275" priority="12551" operator="greaterThan">
      <formula>0</formula>
    </cfRule>
  </conditionalFormatting>
  <conditionalFormatting sqref="ET46">
    <cfRule type="cellIs" dxfId="13274" priority="12550" operator="greaterThan">
      <formula>0</formula>
    </cfRule>
  </conditionalFormatting>
  <conditionalFormatting sqref="ET79">
    <cfRule type="cellIs" dxfId="13273" priority="12542" operator="greaterThan">
      <formula>0</formula>
    </cfRule>
  </conditionalFormatting>
  <conditionalFormatting sqref="ET10">
    <cfRule type="cellIs" dxfId="13272" priority="12549" operator="greaterThan">
      <formula>0</formula>
    </cfRule>
  </conditionalFormatting>
  <conditionalFormatting sqref="ET23">
    <cfRule type="cellIs" dxfId="13271" priority="12548" operator="greaterThan">
      <formula>0</formula>
    </cfRule>
  </conditionalFormatting>
  <conditionalFormatting sqref="ET10">
    <cfRule type="cellIs" dxfId="13270" priority="12547" operator="greaterThan">
      <formula>0</formula>
    </cfRule>
  </conditionalFormatting>
  <conditionalFormatting sqref="ET23">
    <cfRule type="cellIs" dxfId="13269" priority="12546" operator="greaterThan">
      <formula>0</formula>
    </cfRule>
  </conditionalFormatting>
  <conditionalFormatting sqref="ET129">
    <cfRule type="cellIs" dxfId="13268" priority="12532" operator="greaterThan">
      <formula>0</formula>
    </cfRule>
  </conditionalFormatting>
  <conditionalFormatting sqref="ET110">
    <cfRule type="cellIs" dxfId="13267" priority="12536" operator="greaterThan">
      <formula>0</formula>
    </cfRule>
  </conditionalFormatting>
  <conditionalFormatting sqref="ET79">
    <cfRule type="cellIs" dxfId="13266" priority="12543" operator="greaterThan">
      <formula>0</formula>
    </cfRule>
  </conditionalFormatting>
  <conditionalFormatting sqref="ET34">
    <cfRule type="cellIs" dxfId="13265" priority="12545" operator="greaterThan">
      <formula>0</formula>
    </cfRule>
  </conditionalFormatting>
  <conditionalFormatting sqref="ET120">
    <cfRule type="cellIs" dxfId="13264" priority="12535" operator="greaterThan">
      <formula>0</formula>
    </cfRule>
  </conditionalFormatting>
  <conditionalFormatting sqref="ET137">
    <cfRule type="cellIs" dxfId="13263" priority="12531" operator="greaterThan">
      <formula>0</formula>
    </cfRule>
  </conditionalFormatting>
  <conditionalFormatting sqref="ET34">
    <cfRule type="cellIs" dxfId="13262" priority="12544" operator="greaterThan">
      <formula>0</formula>
    </cfRule>
  </conditionalFormatting>
  <conditionalFormatting sqref="ET137">
    <cfRule type="cellIs" dxfId="13261" priority="12530" operator="greaterThan">
      <formula>0</formula>
    </cfRule>
  </conditionalFormatting>
  <conditionalFormatting sqref="ET110">
    <cfRule type="cellIs" dxfId="13260" priority="12537" operator="greaterThan">
      <formula>0</formula>
    </cfRule>
  </conditionalFormatting>
  <conditionalFormatting sqref="ET51">
    <cfRule type="cellIs" dxfId="13259" priority="12529" operator="greaterThan">
      <formula>0</formula>
    </cfRule>
  </conditionalFormatting>
  <conditionalFormatting sqref="ET51">
    <cfRule type="cellIs" dxfId="13258" priority="12528" operator="greaterThan">
      <formula>0</formula>
    </cfRule>
  </conditionalFormatting>
  <conditionalFormatting sqref="ET93">
    <cfRule type="cellIs" dxfId="13257" priority="12541" operator="greaterThan">
      <formula>0</formula>
    </cfRule>
  </conditionalFormatting>
  <conditionalFormatting sqref="ET102">
    <cfRule type="cellIs" dxfId="13256" priority="12540" operator="greaterThan">
      <formula>0</formula>
    </cfRule>
  </conditionalFormatting>
  <conditionalFormatting sqref="ET93">
    <cfRule type="cellIs" dxfId="13255" priority="12539" operator="greaterThan">
      <formula>0</formula>
    </cfRule>
  </conditionalFormatting>
  <conditionalFormatting sqref="ET102">
    <cfRule type="cellIs" dxfId="13254" priority="12538" operator="greaterThan">
      <formula>0</formula>
    </cfRule>
  </conditionalFormatting>
  <conditionalFormatting sqref="ET129">
    <cfRule type="cellIs" dxfId="13253" priority="12534" operator="greaterThan">
      <formula>0</formula>
    </cfRule>
  </conditionalFormatting>
  <conditionalFormatting sqref="ET120">
    <cfRule type="cellIs" dxfId="13252" priority="12533" operator="greaterThan">
      <formula>0</formula>
    </cfRule>
  </conditionalFormatting>
  <conditionalFormatting sqref="ET48">
    <cfRule type="cellIs" dxfId="13251" priority="12516" operator="greaterThan">
      <formula>0</formula>
    </cfRule>
  </conditionalFormatting>
  <conditionalFormatting sqref="ET40">
    <cfRule type="cellIs" dxfId="13250" priority="12515" operator="greaterThan">
      <formula>0</formula>
    </cfRule>
  </conditionalFormatting>
  <conditionalFormatting sqref="ET64">
    <cfRule type="cellIs" dxfId="13249" priority="12525" operator="greaterThan">
      <formula>0</formula>
    </cfRule>
  </conditionalFormatting>
  <conditionalFormatting sqref="ET64">
    <cfRule type="cellIs" dxfId="13248" priority="12524" operator="greaterThan">
      <formula>0</formula>
    </cfRule>
  </conditionalFormatting>
  <conditionalFormatting sqref="ET57">
    <cfRule type="cellIs" dxfId="13247" priority="12527" operator="greaterThan">
      <formula>0</formula>
    </cfRule>
  </conditionalFormatting>
  <conditionalFormatting sqref="ET57">
    <cfRule type="cellIs" dxfId="13246" priority="12526" operator="greaterThan">
      <formula>0</formula>
    </cfRule>
  </conditionalFormatting>
  <conditionalFormatting sqref="ET70">
    <cfRule type="cellIs" dxfId="13245" priority="12511" operator="greaterThan">
      <formula>0</formula>
    </cfRule>
  </conditionalFormatting>
  <conditionalFormatting sqref="ET70">
    <cfRule type="cellIs" dxfId="13244" priority="12510" operator="greaterThan">
      <formula>0</formula>
    </cfRule>
  </conditionalFormatting>
  <conditionalFormatting sqref="ET12">
    <cfRule type="cellIs" dxfId="13243" priority="12523" operator="greaterThan">
      <formula>0</formula>
    </cfRule>
  </conditionalFormatting>
  <conditionalFormatting sqref="ET12">
    <cfRule type="cellIs" dxfId="13242" priority="12522" operator="greaterThan">
      <formula>0</formula>
    </cfRule>
  </conditionalFormatting>
  <conditionalFormatting sqref="ET25 ET27">
    <cfRule type="cellIs" dxfId="13241" priority="12521" operator="greaterThan">
      <formula>0</formula>
    </cfRule>
  </conditionalFormatting>
  <conditionalFormatting sqref="ET25 ET27">
    <cfRule type="cellIs" dxfId="13240" priority="12520" operator="greaterThan">
      <formula>0</formula>
    </cfRule>
  </conditionalFormatting>
  <conditionalFormatting sqref="ET44">
    <cfRule type="cellIs" dxfId="13239" priority="12519" operator="greaterThan">
      <formula>0</formula>
    </cfRule>
  </conditionalFormatting>
  <conditionalFormatting sqref="ET44">
    <cfRule type="cellIs" dxfId="13238" priority="12518" operator="greaterThan">
      <formula>0</formula>
    </cfRule>
  </conditionalFormatting>
  <conditionalFormatting sqref="ET48">
    <cfRule type="cellIs" dxfId="13237" priority="12517" operator="greaterThan">
      <formula>0</formula>
    </cfRule>
  </conditionalFormatting>
  <conditionalFormatting sqref="ET40">
    <cfRule type="cellIs" dxfId="13236" priority="12514" operator="greaterThan">
      <formula>0</formula>
    </cfRule>
  </conditionalFormatting>
  <conditionalFormatting sqref="ET38">
    <cfRule type="cellIs" dxfId="13235" priority="12513" operator="greaterThan">
      <formula>0</formula>
    </cfRule>
  </conditionalFormatting>
  <conditionalFormatting sqref="ET38">
    <cfRule type="cellIs" dxfId="13234" priority="12512" operator="greaterThan">
      <formula>0</formula>
    </cfRule>
  </conditionalFormatting>
  <conditionalFormatting sqref="ET87">
    <cfRule type="cellIs" dxfId="13233" priority="12508" operator="greaterThan">
      <formula>0</formula>
    </cfRule>
  </conditionalFormatting>
  <conditionalFormatting sqref="ET87">
    <cfRule type="cellIs" dxfId="13232" priority="12509" operator="greaterThan">
      <formula>0</formula>
    </cfRule>
  </conditionalFormatting>
  <conditionalFormatting sqref="ET116">
    <cfRule type="cellIs" dxfId="13231" priority="12501" operator="greaterThan">
      <formula>0</formula>
    </cfRule>
  </conditionalFormatting>
  <conditionalFormatting sqref="ET115">
    <cfRule type="cellIs" dxfId="13230" priority="12500" operator="greaterThan">
      <formula>0</formula>
    </cfRule>
  </conditionalFormatting>
  <conditionalFormatting sqref="ET113">
    <cfRule type="cellIs" dxfId="13229" priority="12507" operator="greaterThan">
      <formula>0</formula>
    </cfRule>
  </conditionalFormatting>
  <conditionalFormatting sqref="ET113">
    <cfRule type="cellIs" dxfId="13228" priority="12506" operator="greaterThan">
      <formula>0</formula>
    </cfRule>
  </conditionalFormatting>
  <conditionalFormatting sqref="ET112">
    <cfRule type="cellIs" dxfId="13227" priority="12505" operator="greaterThan">
      <formula>0</formula>
    </cfRule>
  </conditionalFormatting>
  <conditionalFormatting sqref="ET112">
    <cfRule type="cellIs" dxfId="13226" priority="12504" operator="greaterThan">
      <formula>0</formula>
    </cfRule>
  </conditionalFormatting>
  <conditionalFormatting sqref="ET112">
    <cfRule type="cellIs" dxfId="13225" priority="12503" operator="lessThan">
      <formula>0</formula>
    </cfRule>
  </conditionalFormatting>
  <conditionalFormatting sqref="ET116">
    <cfRule type="cellIs" dxfId="13224" priority="12502" operator="greaterThan">
      <formula>0</formula>
    </cfRule>
  </conditionalFormatting>
  <conditionalFormatting sqref="ET14">
    <cfRule type="cellIs" dxfId="13223" priority="12497" operator="greaterThan">
      <formula>0</formula>
    </cfRule>
  </conditionalFormatting>
  <conditionalFormatting sqref="ET115">
    <cfRule type="cellIs" dxfId="13222" priority="12499" operator="greaterThan">
      <formula>0</formula>
    </cfRule>
  </conditionalFormatting>
  <conditionalFormatting sqref="ET115">
    <cfRule type="cellIs" dxfId="13221" priority="12498" operator="lessThan">
      <formula>0</formula>
    </cfRule>
  </conditionalFormatting>
  <conditionalFormatting sqref="ET14">
    <cfRule type="cellIs" dxfId="13220" priority="12496" operator="greaterThan">
      <formula>0</formula>
    </cfRule>
  </conditionalFormatting>
  <conditionalFormatting sqref="ET16">
    <cfRule type="cellIs" dxfId="13219" priority="12495" operator="greaterThan">
      <formula>0</formula>
    </cfRule>
  </conditionalFormatting>
  <conditionalFormatting sqref="ET16">
    <cfRule type="cellIs" dxfId="13218" priority="12494" operator="greaterThan">
      <formula>0</formula>
    </cfRule>
  </conditionalFormatting>
  <conditionalFormatting sqref="ET42">
    <cfRule type="cellIs" dxfId="13217" priority="12491" operator="greaterThan">
      <formula>0</formula>
    </cfRule>
  </conditionalFormatting>
  <conditionalFormatting sqref="ET42">
    <cfRule type="cellIs" dxfId="13216" priority="12490" operator="greaterThan">
      <formula>0</formula>
    </cfRule>
  </conditionalFormatting>
  <conditionalFormatting sqref="ET18 ET21">
    <cfRule type="cellIs" dxfId="13215" priority="12493" operator="greaterThan">
      <formula>0</formula>
    </cfRule>
  </conditionalFormatting>
  <conditionalFormatting sqref="ET18 ET21">
    <cfRule type="cellIs" dxfId="13214" priority="12492" operator="greaterThan">
      <formula>0</formula>
    </cfRule>
  </conditionalFormatting>
  <conditionalFormatting sqref="ET46">
    <cfRule type="cellIs" dxfId="13213" priority="12489" operator="greaterThan">
      <formula>0</formula>
    </cfRule>
  </conditionalFormatting>
  <conditionalFormatting sqref="ET46">
    <cfRule type="cellIs" dxfId="13212" priority="12488" operator="greaterThan">
      <formula>0</formula>
    </cfRule>
  </conditionalFormatting>
  <conditionalFormatting sqref="ET36">
    <cfRule type="cellIs" dxfId="13211" priority="12487" operator="greaterThan">
      <formula>0</formula>
    </cfRule>
  </conditionalFormatting>
  <conditionalFormatting sqref="ET36">
    <cfRule type="cellIs" dxfId="13210" priority="12486" operator="greaterThan">
      <formula>0</formula>
    </cfRule>
  </conditionalFormatting>
  <conditionalFormatting sqref="ET36">
    <cfRule type="cellIs" dxfId="13209" priority="12485" operator="greaterThan">
      <formula>0</formula>
    </cfRule>
  </conditionalFormatting>
  <conditionalFormatting sqref="ET36">
    <cfRule type="cellIs" dxfId="13208" priority="12484" operator="greaterThan">
      <formula>0</formula>
    </cfRule>
  </conditionalFormatting>
  <conditionalFormatting sqref="ET143">
    <cfRule type="cellIs" dxfId="13207" priority="12483" operator="greaterThan">
      <formula>0</formula>
    </cfRule>
  </conditionalFormatting>
  <conditionalFormatting sqref="ET152">
    <cfRule type="cellIs" dxfId="13206" priority="12482" operator="greaterThan">
      <formula>0</formula>
    </cfRule>
  </conditionalFormatting>
  <conditionalFormatting sqref="ET160">
    <cfRule type="cellIs" dxfId="13205" priority="12481" operator="greaterThan">
      <formula>0</formula>
    </cfRule>
  </conditionalFormatting>
  <conditionalFormatting sqref="ET152">
    <cfRule type="cellIs" dxfId="13204" priority="12479" operator="greaterThan">
      <formula>0</formula>
    </cfRule>
  </conditionalFormatting>
  <conditionalFormatting sqref="ET152">
    <cfRule type="cellIs" dxfId="13203" priority="12480" operator="greaterThan">
      <formula>0</formula>
    </cfRule>
  </conditionalFormatting>
  <conditionalFormatting sqref="ET143">
    <cfRule type="cellIs" dxfId="13202" priority="12478" operator="greaterThan">
      <formula>0</formula>
    </cfRule>
  </conditionalFormatting>
  <conditionalFormatting sqref="ET143">
    <cfRule type="cellIs" dxfId="13201" priority="12477" operator="greaterThan">
      <formula>0</formula>
    </cfRule>
  </conditionalFormatting>
  <conditionalFormatting sqref="ET160">
    <cfRule type="cellIs" dxfId="13200" priority="12475" operator="greaterThan">
      <formula>0</formula>
    </cfRule>
  </conditionalFormatting>
  <conditionalFormatting sqref="ET160">
    <cfRule type="cellIs" dxfId="13199" priority="12476" operator="greaterThan">
      <formula>0</formula>
    </cfRule>
  </conditionalFormatting>
  <conditionalFormatting sqref="ET152">
    <cfRule type="cellIs" dxfId="13198" priority="12473" operator="greaterThan">
      <formula>0</formula>
    </cfRule>
  </conditionalFormatting>
  <conditionalFormatting sqref="ET152">
    <cfRule type="cellIs" dxfId="13197" priority="12474" operator="greaterThan">
      <formula>0</formula>
    </cfRule>
  </conditionalFormatting>
  <conditionalFormatting sqref="ET143">
    <cfRule type="cellIs" dxfId="13196" priority="12472" operator="greaterThan">
      <formula>0</formula>
    </cfRule>
  </conditionalFormatting>
  <conditionalFormatting sqref="ET143">
    <cfRule type="cellIs" dxfId="13195" priority="12471" operator="greaterThan">
      <formula>0</formula>
    </cfRule>
  </conditionalFormatting>
  <conditionalFormatting sqref="ET160">
    <cfRule type="cellIs" dxfId="13194" priority="12469" operator="greaterThan">
      <formula>0</formula>
    </cfRule>
  </conditionalFormatting>
  <conditionalFormatting sqref="ET160">
    <cfRule type="cellIs" dxfId="13193" priority="12470" operator="greaterThan">
      <formula>0</formula>
    </cfRule>
  </conditionalFormatting>
  <conditionalFormatting sqref="ET27">
    <cfRule type="cellIs" dxfId="13192" priority="12468" operator="greaterThan">
      <formula>0</formula>
    </cfRule>
  </conditionalFormatting>
  <conditionalFormatting sqref="ET27">
    <cfRule type="cellIs" dxfId="13191" priority="12467" operator="greaterThan">
      <formula>0</formula>
    </cfRule>
  </conditionalFormatting>
  <conditionalFormatting sqref="ET197:ET202">
    <cfRule type="cellIs" dxfId="13190" priority="12466" operator="greaterThan">
      <formula>0.5</formula>
    </cfRule>
  </conditionalFormatting>
  <conditionalFormatting sqref="ET203">
    <cfRule type="cellIs" dxfId="13189" priority="12465" operator="greaterThan">
      <formula>0.5</formula>
    </cfRule>
  </conditionalFormatting>
  <conditionalFormatting sqref="ET167">
    <cfRule type="cellIs" dxfId="13188" priority="12464" operator="greaterThan">
      <formula>0</formula>
    </cfRule>
  </conditionalFormatting>
  <conditionalFormatting sqref="ET167">
    <cfRule type="cellIs" dxfId="13187" priority="12463" operator="greaterThan">
      <formula>0</formula>
    </cfRule>
  </conditionalFormatting>
  <conditionalFormatting sqref="ET169">
    <cfRule type="cellIs" dxfId="13186" priority="12462" operator="greaterThan">
      <formula>0</formula>
    </cfRule>
  </conditionalFormatting>
  <conditionalFormatting sqref="ET169">
    <cfRule type="cellIs" dxfId="13185" priority="12461" operator="greaterThan">
      <formula>0</formula>
    </cfRule>
  </conditionalFormatting>
  <conditionalFormatting sqref="ET171">
    <cfRule type="cellIs" dxfId="13184" priority="12460" operator="greaterThan">
      <formula>0</formula>
    </cfRule>
  </conditionalFormatting>
  <conditionalFormatting sqref="ET171">
    <cfRule type="cellIs" dxfId="13183" priority="12459" operator="greaterThan">
      <formula>0</formula>
    </cfRule>
  </conditionalFormatting>
  <conditionalFormatting sqref="ET14">
    <cfRule type="cellIs" dxfId="13182" priority="12431" operator="greaterThan">
      <formula>0</formula>
    </cfRule>
  </conditionalFormatting>
  <conditionalFormatting sqref="ET10">
    <cfRule type="cellIs" dxfId="13181" priority="12458" operator="greaterThan">
      <formula>0</formula>
    </cfRule>
  </conditionalFormatting>
  <conditionalFormatting sqref="ET23">
    <cfRule type="cellIs" dxfId="13180" priority="12457" operator="greaterThan">
      <formula>0</formula>
    </cfRule>
  </conditionalFormatting>
  <conditionalFormatting sqref="ET70">
    <cfRule type="cellIs" dxfId="13179" priority="12455" operator="greaterThan">
      <formula>0</formula>
    </cfRule>
  </conditionalFormatting>
  <conditionalFormatting sqref="ET79">
    <cfRule type="cellIs" dxfId="13178" priority="12454" operator="greaterThan">
      <formula>0</formula>
    </cfRule>
  </conditionalFormatting>
  <conditionalFormatting sqref="ET129">
    <cfRule type="cellIs" dxfId="13177" priority="12448" operator="greaterThan">
      <formula>0</formula>
    </cfRule>
  </conditionalFormatting>
  <conditionalFormatting sqref="ET110">
    <cfRule type="cellIs" dxfId="13176" priority="12450" operator="greaterThan">
      <formula>0</formula>
    </cfRule>
  </conditionalFormatting>
  <conditionalFormatting sqref="ET34">
    <cfRule type="cellIs" dxfId="13175" priority="12456" operator="greaterThan">
      <formula>0</formula>
    </cfRule>
  </conditionalFormatting>
  <conditionalFormatting sqref="ET137">
    <cfRule type="cellIs" dxfId="13174" priority="12447" operator="greaterThan">
      <formula>0</formula>
    </cfRule>
  </conditionalFormatting>
  <conditionalFormatting sqref="ET87">
    <cfRule type="cellIs" dxfId="13173" priority="12453" operator="greaterThan">
      <formula>0</formula>
    </cfRule>
  </conditionalFormatting>
  <conditionalFormatting sqref="ET93">
    <cfRule type="cellIs" dxfId="13172" priority="12452" operator="greaterThan">
      <formula>0</formula>
    </cfRule>
  </conditionalFormatting>
  <conditionalFormatting sqref="ET102">
    <cfRule type="cellIs" dxfId="13171" priority="12451" operator="greaterThan">
      <formula>0</formula>
    </cfRule>
  </conditionalFormatting>
  <conditionalFormatting sqref="ET120">
    <cfRule type="cellIs" dxfId="13170" priority="12449" operator="greaterThan">
      <formula>0</formula>
    </cfRule>
  </conditionalFormatting>
  <conditionalFormatting sqref="ET51">
    <cfRule type="cellIs" dxfId="13169" priority="12446" operator="greaterThan">
      <formula>0</formula>
    </cfRule>
  </conditionalFormatting>
  <conditionalFormatting sqref="ET64">
    <cfRule type="cellIs" dxfId="13168" priority="12444" operator="greaterThan">
      <formula>0</formula>
    </cfRule>
  </conditionalFormatting>
  <conditionalFormatting sqref="ET57">
    <cfRule type="cellIs" dxfId="13167" priority="12445" operator="greaterThan">
      <formula>0</formula>
    </cfRule>
  </conditionalFormatting>
  <conditionalFormatting sqref="ET25 ET27">
    <cfRule type="cellIs" dxfId="13166" priority="12442" operator="greaterThan">
      <formula>0</formula>
    </cfRule>
  </conditionalFormatting>
  <conditionalFormatting sqref="ET12">
    <cfRule type="cellIs" dxfId="13165" priority="12443" operator="greaterThan">
      <formula>0</formula>
    </cfRule>
  </conditionalFormatting>
  <conditionalFormatting sqref="ET44">
    <cfRule type="cellIs" dxfId="13164" priority="12441" operator="greaterThan">
      <formula>0</formula>
    </cfRule>
  </conditionalFormatting>
  <conditionalFormatting sqref="ET48">
    <cfRule type="cellIs" dxfId="13163" priority="12440" operator="greaterThan">
      <formula>0</formula>
    </cfRule>
  </conditionalFormatting>
  <conditionalFormatting sqref="ET40">
    <cfRule type="cellIs" dxfId="13162" priority="12439" operator="greaterThan">
      <formula>0</formula>
    </cfRule>
  </conditionalFormatting>
  <conditionalFormatting sqref="ET38">
    <cfRule type="cellIs" dxfId="13161" priority="12438" operator="greaterThan">
      <formula>0</formula>
    </cfRule>
  </conditionalFormatting>
  <conditionalFormatting sqref="ET16">
    <cfRule type="cellIs" dxfId="13160" priority="12430" operator="greaterThan">
      <formula>0</formula>
    </cfRule>
  </conditionalFormatting>
  <conditionalFormatting sqref="ET113">
    <cfRule type="cellIs" dxfId="13159" priority="12437" operator="greaterThan">
      <formula>0</formula>
    </cfRule>
  </conditionalFormatting>
  <conditionalFormatting sqref="ET112">
    <cfRule type="cellIs" dxfId="13158" priority="12436" operator="greaterThan">
      <formula>0</formula>
    </cfRule>
  </conditionalFormatting>
  <conditionalFormatting sqref="ET112">
    <cfRule type="cellIs" dxfId="13157" priority="12435" operator="lessThan">
      <formula>0</formula>
    </cfRule>
  </conditionalFormatting>
  <conditionalFormatting sqref="ET116">
    <cfRule type="cellIs" dxfId="13156" priority="12434" operator="greaterThan">
      <formula>0</formula>
    </cfRule>
  </conditionalFormatting>
  <conditionalFormatting sqref="ET115">
    <cfRule type="cellIs" dxfId="13155" priority="12433" operator="greaterThan">
      <formula>0</formula>
    </cfRule>
  </conditionalFormatting>
  <conditionalFormatting sqref="ET115">
    <cfRule type="cellIs" dxfId="13154" priority="12432" operator="lessThan">
      <formula>0</formula>
    </cfRule>
  </conditionalFormatting>
  <conditionalFormatting sqref="ET46">
    <cfRule type="cellIs" dxfId="13153" priority="12427" operator="greaterThan">
      <formula>0</formula>
    </cfRule>
  </conditionalFormatting>
  <conditionalFormatting sqref="ET42">
    <cfRule type="cellIs" dxfId="13152" priority="12428" operator="greaterThan">
      <formula>0</formula>
    </cfRule>
  </conditionalFormatting>
  <conditionalFormatting sqref="ET18 ET21">
    <cfRule type="cellIs" dxfId="13151" priority="12429" operator="greaterThan">
      <formula>0</formula>
    </cfRule>
  </conditionalFormatting>
  <conditionalFormatting sqref="ET36">
    <cfRule type="cellIs" dxfId="13150" priority="12426" operator="greaterThan">
      <formula>0</formula>
    </cfRule>
  </conditionalFormatting>
  <conditionalFormatting sqref="ET79">
    <cfRule type="cellIs" dxfId="13149" priority="12418" operator="greaterThan">
      <formula>0</formula>
    </cfRule>
  </conditionalFormatting>
  <conditionalFormatting sqref="ET10">
    <cfRule type="cellIs" dxfId="13148" priority="12425" operator="greaterThan">
      <formula>0</formula>
    </cfRule>
  </conditionalFormatting>
  <conditionalFormatting sqref="ET23">
    <cfRule type="cellIs" dxfId="13147" priority="12424" operator="greaterThan">
      <formula>0</formula>
    </cfRule>
  </conditionalFormatting>
  <conditionalFormatting sqref="ET10">
    <cfRule type="cellIs" dxfId="13146" priority="12423" operator="greaterThan">
      <formula>0</formula>
    </cfRule>
  </conditionalFormatting>
  <conditionalFormatting sqref="ET23">
    <cfRule type="cellIs" dxfId="13145" priority="12422" operator="greaterThan">
      <formula>0</formula>
    </cfRule>
  </conditionalFormatting>
  <conditionalFormatting sqref="ET129">
    <cfRule type="cellIs" dxfId="13144" priority="12408" operator="greaterThan">
      <formula>0</formula>
    </cfRule>
  </conditionalFormatting>
  <conditionalFormatting sqref="ET110">
    <cfRule type="cellIs" dxfId="13143" priority="12412" operator="greaterThan">
      <formula>0</formula>
    </cfRule>
  </conditionalFormatting>
  <conditionalFormatting sqref="ET79">
    <cfRule type="cellIs" dxfId="13142" priority="12419" operator="greaterThan">
      <formula>0</formula>
    </cfRule>
  </conditionalFormatting>
  <conditionalFormatting sqref="ET34">
    <cfRule type="cellIs" dxfId="13141" priority="12421" operator="greaterThan">
      <formula>0</formula>
    </cfRule>
  </conditionalFormatting>
  <conditionalFormatting sqref="ET120">
    <cfRule type="cellIs" dxfId="13140" priority="12411" operator="greaterThan">
      <formula>0</formula>
    </cfRule>
  </conditionalFormatting>
  <conditionalFormatting sqref="ET137">
    <cfRule type="cellIs" dxfId="13139" priority="12407" operator="greaterThan">
      <formula>0</formula>
    </cfRule>
  </conditionalFormatting>
  <conditionalFormatting sqref="ET34">
    <cfRule type="cellIs" dxfId="13138" priority="12420" operator="greaterThan">
      <formula>0</formula>
    </cfRule>
  </conditionalFormatting>
  <conditionalFormatting sqref="ET137">
    <cfRule type="cellIs" dxfId="13137" priority="12406" operator="greaterThan">
      <formula>0</formula>
    </cfRule>
  </conditionalFormatting>
  <conditionalFormatting sqref="ET110">
    <cfRule type="cellIs" dxfId="13136" priority="12413" operator="greaterThan">
      <formula>0</formula>
    </cfRule>
  </conditionalFormatting>
  <conditionalFormatting sqref="ET51">
    <cfRule type="cellIs" dxfId="13135" priority="12405" operator="greaterThan">
      <formula>0</formula>
    </cfRule>
  </conditionalFormatting>
  <conditionalFormatting sqref="ET51">
    <cfRule type="cellIs" dxfId="13134" priority="12404" operator="greaterThan">
      <formula>0</formula>
    </cfRule>
  </conditionalFormatting>
  <conditionalFormatting sqref="ET93">
    <cfRule type="cellIs" dxfId="13133" priority="12417" operator="greaterThan">
      <formula>0</formula>
    </cfRule>
  </conditionalFormatting>
  <conditionalFormatting sqref="ET102">
    <cfRule type="cellIs" dxfId="13132" priority="12416" operator="greaterThan">
      <formula>0</formula>
    </cfRule>
  </conditionalFormatting>
  <conditionalFormatting sqref="ET93">
    <cfRule type="cellIs" dxfId="13131" priority="12415" operator="greaterThan">
      <formula>0</formula>
    </cfRule>
  </conditionalFormatting>
  <conditionalFormatting sqref="ET102">
    <cfRule type="cellIs" dxfId="13130" priority="12414" operator="greaterThan">
      <formula>0</formula>
    </cfRule>
  </conditionalFormatting>
  <conditionalFormatting sqref="ET129">
    <cfRule type="cellIs" dxfId="13129" priority="12410" operator="greaterThan">
      <formula>0</formula>
    </cfRule>
  </conditionalFormatting>
  <conditionalFormatting sqref="ET120">
    <cfRule type="cellIs" dxfId="13128" priority="12409" operator="greaterThan">
      <formula>0</formula>
    </cfRule>
  </conditionalFormatting>
  <conditionalFormatting sqref="ET48">
    <cfRule type="cellIs" dxfId="13127" priority="12392" operator="greaterThan">
      <formula>0</formula>
    </cfRule>
  </conditionalFormatting>
  <conditionalFormatting sqref="ET40">
    <cfRule type="cellIs" dxfId="13126" priority="12391" operator="greaterThan">
      <formula>0</formula>
    </cfRule>
  </conditionalFormatting>
  <conditionalFormatting sqref="ET64">
    <cfRule type="cellIs" dxfId="13125" priority="12401" operator="greaterThan">
      <formula>0</formula>
    </cfRule>
  </conditionalFormatting>
  <conditionalFormatting sqref="ET64">
    <cfRule type="cellIs" dxfId="13124" priority="12400" operator="greaterThan">
      <formula>0</formula>
    </cfRule>
  </conditionalFormatting>
  <conditionalFormatting sqref="ET57">
    <cfRule type="cellIs" dxfId="13123" priority="12403" operator="greaterThan">
      <formula>0</formula>
    </cfRule>
  </conditionalFormatting>
  <conditionalFormatting sqref="ET57">
    <cfRule type="cellIs" dxfId="13122" priority="12402" operator="greaterThan">
      <formula>0</formula>
    </cfRule>
  </conditionalFormatting>
  <conditionalFormatting sqref="ET70">
    <cfRule type="cellIs" dxfId="13121" priority="12387" operator="greaterThan">
      <formula>0</formula>
    </cfRule>
  </conditionalFormatting>
  <conditionalFormatting sqref="ET70">
    <cfRule type="cellIs" dxfId="13120" priority="12386" operator="greaterThan">
      <formula>0</formula>
    </cfRule>
  </conditionalFormatting>
  <conditionalFormatting sqref="ET12">
    <cfRule type="cellIs" dxfId="13119" priority="12399" operator="greaterThan">
      <formula>0</formula>
    </cfRule>
  </conditionalFormatting>
  <conditionalFormatting sqref="ET12">
    <cfRule type="cellIs" dxfId="13118" priority="12398" operator="greaterThan">
      <formula>0</formula>
    </cfRule>
  </conditionalFormatting>
  <conditionalFormatting sqref="ET25 ET27">
    <cfRule type="cellIs" dxfId="13117" priority="12397" operator="greaterThan">
      <formula>0</formula>
    </cfRule>
  </conditionalFormatting>
  <conditionalFormatting sqref="ET25 ET27">
    <cfRule type="cellIs" dxfId="13116" priority="12396" operator="greaterThan">
      <formula>0</formula>
    </cfRule>
  </conditionalFormatting>
  <conditionalFormatting sqref="ET44">
    <cfRule type="cellIs" dxfId="13115" priority="12395" operator="greaterThan">
      <formula>0</formula>
    </cfRule>
  </conditionalFormatting>
  <conditionalFormatting sqref="ET44">
    <cfRule type="cellIs" dxfId="13114" priority="12394" operator="greaterThan">
      <formula>0</formula>
    </cfRule>
  </conditionalFormatting>
  <conditionalFormatting sqref="ET48">
    <cfRule type="cellIs" dxfId="13113" priority="12393" operator="greaterThan">
      <formula>0</formula>
    </cfRule>
  </conditionalFormatting>
  <conditionalFormatting sqref="ET40">
    <cfRule type="cellIs" dxfId="13112" priority="12390" operator="greaterThan">
      <formula>0</formula>
    </cfRule>
  </conditionalFormatting>
  <conditionalFormatting sqref="ET38">
    <cfRule type="cellIs" dxfId="13111" priority="12389" operator="greaterThan">
      <formula>0</formula>
    </cfRule>
  </conditionalFormatting>
  <conditionalFormatting sqref="ET38">
    <cfRule type="cellIs" dxfId="13110" priority="12388" operator="greaterThan">
      <formula>0</formula>
    </cfRule>
  </conditionalFormatting>
  <conditionalFormatting sqref="ET87">
    <cfRule type="cellIs" dxfId="13109" priority="12384" operator="greaterThan">
      <formula>0</formula>
    </cfRule>
  </conditionalFormatting>
  <conditionalFormatting sqref="ET87">
    <cfRule type="cellIs" dxfId="13108" priority="12385" operator="greaterThan">
      <formula>0</formula>
    </cfRule>
  </conditionalFormatting>
  <conditionalFormatting sqref="ET116">
    <cfRule type="cellIs" dxfId="13107" priority="12377" operator="greaterThan">
      <formula>0</formula>
    </cfRule>
  </conditionalFormatting>
  <conditionalFormatting sqref="ET115">
    <cfRule type="cellIs" dxfId="13106" priority="12376" operator="greaterThan">
      <formula>0</formula>
    </cfRule>
  </conditionalFormatting>
  <conditionalFormatting sqref="ET113">
    <cfRule type="cellIs" dxfId="13105" priority="12383" operator="greaterThan">
      <formula>0</formula>
    </cfRule>
  </conditionalFormatting>
  <conditionalFormatting sqref="ET113">
    <cfRule type="cellIs" dxfId="13104" priority="12382" operator="greaterThan">
      <formula>0</formula>
    </cfRule>
  </conditionalFormatting>
  <conditionalFormatting sqref="ET112">
    <cfRule type="cellIs" dxfId="13103" priority="12381" operator="greaterThan">
      <formula>0</formula>
    </cfRule>
  </conditionalFormatting>
  <conditionalFormatting sqref="ET112">
    <cfRule type="cellIs" dxfId="13102" priority="12380" operator="greaterThan">
      <formula>0</formula>
    </cfRule>
  </conditionalFormatting>
  <conditionalFormatting sqref="ET112">
    <cfRule type="cellIs" dxfId="13101" priority="12379" operator="lessThan">
      <formula>0</formula>
    </cfRule>
  </conditionalFormatting>
  <conditionalFormatting sqref="ET116">
    <cfRule type="cellIs" dxfId="13100" priority="12378" operator="greaterThan">
      <formula>0</formula>
    </cfRule>
  </conditionalFormatting>
  <conditionalFormatting sqref="ET14">
    <cfRule type="cellIs" dxfId="13099" priority="12373" operator="greaterThan">
      <formula>0</formula>
    </cfRule>
  </conditionalFormatting>
  <conditionalFormatting sqref="ET115">
    <cfRule type="cellIs" dxfId="13098" priority="12375" operator="greaterThan">
      <formula>0</formula>
    </cfRule>
  </conditionalFormatting>
  <conditionalFormatting sqref="ET115">
    <cfRule type="cellIs" dxfId="13097" priority="12374" operator="lessThan">
      <formula>0</formula>
    </cfRule>
  </conditionalFormatting>
  <conditionalFormatting sqref="ET14">
    <cfRule type="cellIs" dxfId="13096" priority="12372" operator="greaterThan">
      <formula>0</formula>
    </cfRule>
  </conditionalFormatting>
  <conditionalFormatting sqref="ET16">
    <cfRule type="cellIs" dxfId="13095" priority="12371" operator="greaterThan">
      <formula>0</formula>
    </cfRule>
  </conditionalFormatting>
  <conditionalFormatting sqref="ET16">
    <cfRule type="cellIs" dxfId="13094" priority="12370" operator="greaterThan">
      <formula>0</formula>
    </cfRule>
  </conditionalFormatting>
  <conditionalFormatting sqref="ET42">
    <cfRule type="cellIs" dxfId="13093" priority="12367" operator="greaterThan">
      <formula>0</formula>
    </cfRule>
  </conditionalFormatting>
  <conditionalFormatting sqref="ET42">
    <cfRule type="cellIs" dxfId="13092" priority="12366" operator="greaterThan">
      <formula>0</formula>
    </cfRule>
  </conditionalFormatting>
  <conditionalFormatting sqref="ET18 ET21">
    <cfRule type="cellIs" dxfId="13091" priority="12369" operator="greaterThan">
      <formula>0</formula>
    </cfRule>
  </conditionalFormatting>
  <conditionalFormatting sqref="ET18 ET21">
    <cfRule type="cellIs" dxfId="13090" priority="12368" operator="greaterThan">
      <formula>0</formula>
    </cfRule>
  </conditionalFormatting>
  <conditionalFormatting sqref="ET46">
    <cfRule type="cellIs" dxfId="13089" priority="12365" operator="greaterThan">
      <formula>0</formula>
    </cfRule>
  </conditionalFormatting>
  <conditionalFormatting sqref="ET46">
    <cfRule type="cellIs" dxfId="13088" priority="12364" operator="greaterThan">
      <formula>0</formula>
    </cfRule>
  </conditionalFormatting>
  <conditionalFormatting sqref="ET79">
    <cfRule type="cellIs" dxfId="13087" priority="12356" operator="greaterThan">
      <formula>0</formula>
    </cfRule>
  </conditionalFormatting>
  <conditionalFormatting sqref="ET10">
    <cfRule type="cellIs" dxfId="13086" priority="12363" operator="greaterThan">
      <formula>0</formula>
    </cfRule>
  </conditionalFormatting>
  <conditionalFormatting sqref="ET23">
    <cfRule type="cellIs" dxfId="13085" priority="12362" operator="greaterThan">
      <formula>0</formula>
    </cfRule>
  </conditionalFormatting>
  <conditionalFormatting sqref="ET10">
    <cfRule type="cellIs" dxfId="13084" priority="12361" operator="greaterThan">
      <formula>0</formula>
    </cfRule>
  </conditionalFormatting>
  <conditionalFormatting sqref="ET23">
    <cfRule type="cellIs" dxfId="13083" priority="12360" operator="greaterThan">
      <formula>0</formula>
    </cfRule>
  </conditionalFormatting>
  <conditionalFormatting sqref="ET129">
    <cfRule type="cellIs" dxfId="13082" priority="12346" operator="greaterThan">
      <formula>0</formula>
    </cfRule>
  </conditionalFormatting>
  <conditionalFormatting sqref="ET110">
    <cfRule type="cellIs" dxfId="13081" priority="12350" operator="greaterThan">
      <formula>0</formula>
    </cfRule>
  </conditionalFormatting>
  <conditionalFormatting sqref="ET79">
    <cfRule type="cellIs" dxfId="13080" priority="12357" operator="greaterThan">
      <formula>0</formula>
    </cfRule>
  </conditionalFormatting>
  <conditionalFormatting sqref="ET34">
    <cfRule type="cellIs" dxfId="13079" priority="12359" operator="greaterThan">
      <formula>0</formula>
    </cfRule>
  </conditionalFormatting>
  <conditionalFormatting sqref="ET120">
    <cfRule type="cellIs" dxfId="13078" priority="12349" operator="greaterThan">
      <formula>0</formula>
    </cfRule>
  </conditionalFormatting>
  <conditionalFormatting sqref="ET137">
    <cfRule type="cellIs" dxfId="13077" priority="12345" operator="greaterThan">
      <formula>0</formula>
    </cfRule>
  </conditionalFormatting>
  <conditionalFormatting sqref="ET34">
    <cfRule type="cellIs" dxfId="13076" priority="12358" operator="greaterThan">
      <formula>0</formula>
    </cfRule>
  </conditionalFormatting>
  <conditionalFormatting sqref="ET137">
    <cfRule type="cellIs" dxfId="13075" priority="12344" operator="greaterThan">
      <formula>0</formula>
    </cfRule>
  </conditionalFormatting>
  <conditionalFormatting sqref="ET110">
    <cfRule type="cellIs" dxfId="13074" priority="12351" operator="greaterThan">
      <formula>0</formula>
    </cfRule>
  </conditionalFormatting>
  <conditionalFormatting sqref="ET51">
    <cfRule type="cellIs" dxfId="13073" priority="12343" operator="greaterThan">
      <formula>0</formula>
    </cfRule>
  </conditionalFormatting>
  <conditionalFormatting sqref="ET51">
    <cfRule type="cellIs" dxfId="13072" priority="12342" operator="greaterThan">
      <formula>0</formula>
    </cfRule>
  </conditionalFormatting>
  <conditionalFormatting sqref="ET93">
    <cfRule type="cellIs" dxfId="13071" priority="12355" operator="greaterThan">
      <formula>0</formula>
    </cfRule>
  </conditionalFormatting>
  <conditionalFormatting sqref="ET102">
    <cfRule type="cellIs" dxfId="13070" priority="12354" operator="greaterThan">
      <formula>0</formula>
    </cfRule>
  </conditionalFormatting>
  <conditionalFormatting sqref="ET93">
    <cfRule type="cellIs" dxfId="13069" priority="12353" operator="greaterThan">
      <formula>0</formula>
    </cfRule>
  </conditionalFormatting>
  <conditionalFormatting sqref="ET102">
    <cfRule type="cellIs" dxfId="13068" priority="12352" operator="greaterThan">
      <formula>0</formula>
    </cfRule>
  </conditionalFormatting>
  <conditionalFormatting sqref="ET129">
    <cfRule type="cellIs" dxfId="13067" priority="12348" operator="greaterThan">
      <formula>0</formula>
    </cfRule>
  </conditionalFormatting>
  <conditionalFormatting sqref="ET120">
    <cfRule type="cellIs" dxfId="13066" priority="12347" operator="greaterThan">
      <formula>0</formula>
    </cfRule>
  </conditionalFormatting>
  <conditionalFormatting sqref="ET48">
    <cfRule type="cellIs" dxfId="13065" priority="12330" operator="greaterThan">
      <formula>0</formula>
    </cfRule>
  </conditionalFormatting>
  <conditionalFormatting sqref="ET40">
    <cfRule type="cellIs" dxfId="13064" priority="12329" operator="greaterThan">
      <formula>0</formula>
    </cfRule>
  </conditionalFormatting>
  <conditionalFormatting sqref="ET64">
    <cfRule type="cellIs" dxfId="13063" priority="12339" operator="greaterThan">
      <formula>0</formula>
    </cfRule>
  </conditionalFormatting>
  <conditionalFormatting sqref="ET64">
    <cfRule type="cellIs" dxfId="13062" priority="12338" operator="greaterThan">
      <formula>0</formula>
    </cfRule>
  </conditionalFormatting>
  <conditionalFormatting sqref="ET57">
    <cfRule type="cellIs" dxfId="13061" priority="12341" operator="greaterThan">
      <formula>0</formula>
    </cfRule>
  </conditionalFormatting>
  <conditionalFormatting sqref="ET57">
    <cfRule type="cellIs" dxfId="13060" priority="12340" operator="greaterThan">
      <formula>0</formula>
    </cfRule>
  </conditionalFormatting>
  <conditionalFormatting sqref="ET70">
    <cfRule type="cellIs" dxfId="13059" priority="12325" operator="greaterThan">
      <formula>0</formula>
    </cfRule>
  </conditionalFormatting>
  <conditionalFormatting sqref="ET70">
    <cfRule type="cellIs" dxfId="13058" priority="12324" operator="greaterThan">
      <formula>0</formula>
    </cfRule>
  </conditionalFormatting>
  <conditionalFormatting sqref="ET12">
    <cfRule type="cellIs" dxfId="13057" priority="12337" operator="greaterThan">
      <formula>0</formula>
    </cfRule>
  </conditionalFormatting>
  <conditionalFormatting sqref="ET12">
    <cfRule type="cellIs" dxfId="13056" priority="12336" operator="greaterThan">
      <formula>0</formula>
    </cfRule>
  </conditionalFormatting>
  <conditionalFormatting sqref="ET25 ET27">
    <cfRule type="cellIs" dxfId="13055" priority="12335" operator="greaterThan">
      <formula>0</formula>
    </cfRule>
  </conditionalFormatting>
  <conditionalFormatting sqref="ET25 ET27">
    <cfRule type="cellIs" dxfId="13054" priority="12334" operator="greaterThan">
      <formula>0</formula>
    </cfRule>
  </conditionalFormatting>
  <conditionalFormatting sqref="ET44">
    <cfRule type="cellIs" dxfId="13053" priority="12333" operator="greaterThan">
      <formula>0</formula>
    </cfRule>
  </conditionalFormatting>
  <conditionalFormatting sqref="ET44">
    <cfRule type="cellIs" dxfId="13052" priority="12332" operator="greaterThan">
      <formula>0</formula>
    </cfRule>
  </conditionalFormatting>
  <conditionalFormatting sqref="ET48">
    <cfRule type="cellIs" dxfId="13051" priority="12331" operator="greaterThan">
      <formula>0</formula>
    </cfRule>
  </conditionalFormatting>
  <conditionalFormatting sqref="ET40">
    <cfRule type="cellIs" dxfId="13050" priority="12328" operator="greaterThan">
      <formula>0</formula>
    </cfRule>
  </conditionalFormatting>
  <conditionalFormatting sqref="ET38">
    <cfRule type="cellIs" dxfId="13049" priority="12327" operator="greaterThan">
      <formula>0</formula>
    </cfRule>
  </conditionalFormatting>
  <conditionalFormatting sqref="ET38">
    <cfRule type="cellIs" dxfId="13048" priority="12326" operator="greaterThan">
      <formula>0</formula>
    </cfRule>
  </conditionalFormatting>
  <conditionalFormatting sqref="ET87">
    <cfRule type="cellIs" dxfId="13047" priority="12322" operator="greaterThan">
      <formula>0</formula>
    </cfRule>
  </conditionalFormatting>
  <conditionalFormatting sqref="ET87">
    <cfRule type="cellIs" dxfId="13046" priority="12323" operator="greaterThan">
      <formula>0</formula>
    </cfRule>
  </conditionalFormatting>
  <conditionalFormatting sqref="ET116">
    <cfRule type="cellIs" dxfId="13045" priority="12315" operator="greaterThan">
      <formula>0</formula>
    </cfRule>
  </conditionalFormatting>
  <conditionalFormatting sqref="ET115">
    <cfRule type="cellIs" dxfId="13044" priority="12314" operator="greaterThan">
      <formula>0</formula>
    </cfRule>
  </conditionalFormatting>
  <conditionalFormatting sqref="ET113">
    <cfRule type="cellIs" dxfId="13043" priority="12321" operator="greaterThan">
      <formula>0</formula>
    </cfRule>
  </conditionalFormatting>
  <conditionalFormatting sqref="ET113">
    <cfRule type="cellIs" dxfId="13042" priority="12320" operator="greaterThan">
      <formula>0</formula>
    </cfRule>
  </conditionalFormatting>
  <conditionalFormatting sqref="ET112">
    <cfRule type="cellIs" dxfId="13041" priority="12319" operator="greaterThan">
      <formula>0</formula>
    </cfRule>
  </conditionalFormatting>
  <conditionalFormatting sqref="ET112">
    <cfRule type="cellIs" dxfId="13040" priority="12318" operator="greaterThan">
      <formula>0</formula>
    </cfRule>
  </conditionalFormatting>
  <conditionalFormatting sqref="ET112">
    <cfRule type="cellIs" dxfId="13039" priority="12317" operator="lessThan">
      <formula>0</formula>
    </cfRule>
  </conditionalFormatting>
  <conditionalFormatting sqref="ET116">
    <cfRule type="cellIs" dxfId="13038" priority="12316" operator="greaterThan">
      <formula>0</formula>
    </cfRule>
  </conditionalFormatting>
  <conditionalFormatting sqref="ET14">
    <cfRule type="cellIs" dxfId="13037" priority="12311" operator="greaterThan">
      <formula>0</formula>
    </cfRule>
  </conditionalFormatting>
  <conditionalFormatting sqref="ET115">
    <cfRule type="cellIs" dxfId="13036" priority="12313" operator="greaterThan">
      <formula>0</formula>
    </cfRule>
  </conditionalFormatting>
  <conditionalFormatting sqref="ET115">
    <cfRule type="cellIs" dxfId="13035" priority="12312" operator="lessThan">
      <formula>0</formula>
    </cfRule>
  </conditionalFormatting>
  <conditionalFormatting sqref="ET14">
    <cfRule type="cellIs" dxfId="13034" priority="12310" operator="greaterThan">
      <formula>0</formula>
    </cfRule>
  </conditionalFormatting>
  <conditionalFormatting sqref="ET16">
    <cfRule type="cellIs" dxfId="13033" priority="12309" operator="greaterThan">
      <formula>0</formula>
    </cfRule>
  </conditionalFormatting>
  <conditionalFormatting sqref="ET16">
    <cfRule type="cellIs" dxfId="13032" priority="12308" operator="greaterThan">
      <formula>0</formula>
    </cfRule>
  </conditionalFormatting>
  <conditionalFormatting sqref="ET42">
    <cfRule type="cellIs" dxfId="13031" priority="12305" operator="greaterThan">
      <formula>0</formula>
    </cfRule>
  </conditionalFormatting>
  <conditionalFormatting sqref="ET42">
    <cfRule type="cellIs" dxfId="13030" priority="12304" operator="greaterThan">
      <formula>0</formula>
    </cfRule>
  </conditionalFormatting>
  <conditionalFormatting sqref="ET18 ET21">
    <cfRule type="cellIs" dxfId="13029" priority="12307" operator="greaterThan">
      <formula>0</formula>
    </cfRule>
  </conditionalFormatting>
  <conditionalFormatting sqref="ET18 ET21">
    <cfRule type="cellIs" dxfId="13028" priority="12306" operator="greaterThan">
      <formula>0</formula>
    </cfRule>
  </conditionalFormatting>
  <conditionalFormatting sqref="ET46">
    <cfRule type="cellIs" dxfId="13027" priority="12303" operator="greaterThan">
      <formula>0</formula>
    </cfRule>
  </conditionalFormatting>
  <conditionalFormatting sqref="ET46">
    <cfRule type="cellIs" dxfId="13026" priority="12302" operator="greaterThan">
      <formula>0</formula>
    </cfRule>
  </conditionalFormatting>
  <conditionalFormatting sqref="ET36">
    <cfRule type="cellIs" dxfId="13025" priority="12301" operator="greaterThan">
      <formula>0</formula>
    </cfRule>
  </conditionalFormatting>
  <conditionalFormatting sqref="ET36">
    <cfRule type="cellIs" dxfId="13024" priority="12300" operator="greaterThan">
      <formula>0</formula>
    </cfRule>
  </conditionalFormatting>
  <conditionalFormatting sqref="ET36">
    <cfRule type="cellIs" dxfId="13023" priority="12299" operator="greaterThan">
      <formula>0</formula>
    </cfRule>
  </conditionalFormatting>
  <conditionalFormatting sqref="ET36">
    <cfRule type="cellIs" dxfId="13022" priority="12298" operator="greaterThan">
      <formula>0</formula>
    </cfRule>
  </conditionalFormatting>
  <conditionalFormatting sqref="ET143">
    <cfRule type="cellIs" dxfId="13021" priority="12297" operator="greaterThan">
      <formula>0</formula>
    </cfRule>
  </conditionalFormatting>
  <conditionalFormatting sqref="ET152">
    <cfRule type="cellIs" dxfId="13020" priority="12296" operator="greaterThan">
      <formula>0</formula>
    </cfRule>
  </conditionalFormatting>
  <conditionalFormatting sqref="ET160">
    <cfRule type="cellIs" dxfId="13019" priority="12295" operator="greaterThan">
      <formula>0</formula>
    </cfRule>
  </conditionalFormatting>
  <conditionalFormatting sqref="ET152">
    <cfRule type="cellIs" dxfId="13018" priority="12293" operator="greaterThan">
      <formula>0</formula>
    </cfRule>
  </conditionalFormatting>
  <conditionalFormatting sqref="ET152">
    <cfRule type="cellIs" dxfId="13017" priority="12294" operator="greaterThan">
      <formula>0</formula>
    </cfRule>
  </conditionalFormatting>
  <conditionalFormatting sqref="ET143">
    <cfRule type="cellIs" dxfId="13016" priority="12292" operator="greaterThan">
      <formula>0</formula>
    </cfRule>
  </conditionalFormatting>
  <conditionalFormatting sqref="ET143">
    <cfRule type="cellIs" dxfId="13015" priority="12291" operator="greaterThan">
      <formula>0</formula>
    </cfRule>
  </conditionalFormatting>
  <conditionalFormatting sqref="ET160">
    <cfRule type="cellIs" dxfId="13014" priority="12289" operator="greaterThan">
      <formula>0</formula>
    </cfRule>
  </conditionalFormatting>
  <conditionalFormatting sqref="ET160">
    <cfRule type="cellIs" dxfId="13013" priority="12290" operator="greaterThan">
      <formula>0</formula>
    </cfRule>
  </conditionalFormatting>
  <conditionalFormatting sqref="ET152">
    <cfRule type="cellIs" dxfId="13012" priority="12287" operator="greaterThan">
      <formula>0</formula>
    </cfRule>
  </conditionalFormatting>
  <conditionalFormatting sqref="ET152">
    <cfRule type="cellIs" dxfId="13011" priority="12288" operator="greaterThan">
      <formula>0</formula>
    </cfRule>
  </conditionalFormatting>
  <conditionalFormatting sqref="ET143">
    <cfRule type="cellIs" dxfId="13010" priority="12286" operator="greaterThan">
      <formula>0</formula>
    </cfRule>
  </conditionalFormatting>
  <conditionalFormatting sqref="ET143">
    <cfRule type="cellIs" dxfId="13009" priority="12285" operator="greaterThan">
      <formula>0</formula>
    </cfRule>
  </conditionalFormatting>
  <conditionalFormatting sqref="ET160">
    <cfRule type="cellIs" dxfId="13008" priority="12283" operator="greaterThan">
      <formula>0</formula>
    </cfRule>
  </conditionalFormatting>
  <conditionalFormatting sqref="ET160">
    <cfRule type="cellIs" dxfId="13007" priority="12284" operator="greaterThan">
      <formula>0</formula>
    </cfRule>
  </conditionalFormatting>
  <conditionalFormatting sqref="ET27">
    <cfRule type="cellIs" dxfId="13006" priority="12282" operator="greaterThan">
      <formula>0</formula>
    </cfRule>
  </conditionalFormatting>
  <conditionalFormatting sqref="ET27">
    <cfRule type="cellIs" dxfId="13005" priority="12281" operator="greaterThan">
      <formula>0</formula>
    </cfRule>
  </conditionalFormatting>
  <conditionalFormatting sqref="EU197:EU202">
    <cfRule type="cellIs" dxfId="13004" priority="12280" operator="greaterThan">
      <formula>0.5</formula>
    </cfRule>
  </conditionalFormatting>
  <conditionalFormatting sqref="EU203">
    <cfRule type="cellIs" dxfId="13003" priority="12279" operator="greaterThan">
      <formula>0.5</formula>
    </cfRule>
  </conditionalFormatting>
  <conditionalFormatting sqref="EU167">
    <cfRule type="cellIs" dxfId="13002" priority="12278" operator="greaterThan">
      <formula>0</formula>
    </cfRule>
  </conditionalFormatting>
  <conditionalFormatting sqref="EU167">
    <cfRule type="cellIs" dxfId="13001" priority="12277" operator="greaterThan">
      <formula>0</formula>
    </cfRule>
  </conditionalFormatting>
  <conditionalFormatting sqref="EU169">
    <cfRule type="cellIs" dxfId="13000" priority="12276" operator="greaterThan">
      <formula>0</formula>
    </cfRule>
  </conditionalFormatting>
  <conditionalFormatting sqref="EU169">
    <cfRule type="cellIs" dxfId="12999" priority="12275" operator="greaterThan">
      <formula>0</formula>
    </cfRule>
  </conditionalFormatting>
  <conditionalFormatting sqref="EU171">
    <cfRule type="cellIs" dxfId="12998" priority="12274" operator="greaterThan">
      <formula>0</formula>
    </cfRule>
  </conditionalFormatting>
  <conditionalFormatting sqref="EU171">
    <cfRule type="cellIs" dxfId="12997" priority="12273" operator="greaterThan">
      <formula>0</formula>
    </cfRule>
  </conditionalFormatting>
  <conditionalFormatting sqref="EU14">
    <cfRule type="cellIs" dxfId="12996" priority="12245" operator="greaterThan">
      <formula>0</formula>
    </cfRule>
  </conditionalFormatting>
  <conditionalFormatting sqref="EU10">
    <cfRule type="cellIs" dxfId="12995" priority="12272" operator="greaterThan">
      <formula>0</formula>
    </cfRule>
  </conditionalFormatting>
  <conditionalFormatting sqref="EU23">
    <cfRule type="cellIs" dxfId="12994" priority="12271" operator="greaterThan">
      <formula>0</formula>
    </cfRule>
  </conditionalFormatting>
  <conditionalFormatting sqref="EU70">
    <cfRule type="cellIs" dxfId="12993" priority="12269" operator="greaterThan">
      <formula>0</formula>
    </cfRule>
  </conditionalFormatting>
  <conditionalFormatting sqref="EU79">
    <cfRule type="cellIs" dxfId="12992" priority="12268" operator="greaterThan">
      <formula>0</formula>
    </cfRule>
  </conditionalFormatting>
  <conditionalFormatting sqref="EU129">
    <cfRule type="cellIs" dxfId="12991" priority="12262" operator="greaterThan">
      <formula>0</formula>
    </cfRule>
  </conditionalFormatting>
  <conditionalFormatting sqref="EU110">
    <cfRule type="cellIs" dxfId="12990" priority="12264" operator="greaterThan">
      <formula>0</formula>
    </cfRule>
  </conditionalFormatting>
  <conditionalFormatting sqref="EU34">
    <cfRule type="cellIs" dxfId="12989" priority="12270" operator="greaterThan">
      <formula>0</formula>
    </cfRule>
  </conditionalFormatting>
  <conditionalFormatting sqref="EU137">
    <cfRule type="cellIs" dxfId="12988" priority="12261" operator="greaterThan">
      <formula>0</formula>
    </cfRule>
  </conditionalFormatting>
  <conditionalFormatting sqref="EU87">
    <cfRule type="cellIs" dxfId="12987" priority="12267" operator="greaterThan">
      <formula>0</formula>
    </cfRule>
  </conditionalFormatting>
  <conditionalFormatting sqref="EU93">
    <cfRule type="cellIs" dxfId="12986" priority="12266" operator="greaterThan">
      <formula>0</formula>
    </cfRule>
  </conditionalFormatting>
  <conditionalFormatting sqref="EU102">
    <cfRule type="cellIs" dxfId="12985" priority="12265" operator="greaterThan">
      <formula>0</formula>
    </cfRule>
  </conditionalFormatting>
  <conditionalFormatting sqref="EU120">
    <cfRule type="cellIs" dxfId="12984" priority="12263" operator="greaterThan">
      <formula>0</formula>
    </cfRule>
  </conditionalFormatting>
  <conditionalFormatting sqref="EU51">
    <cfRule type="cellIs" dxfId="12983" priority="12260" operator="greaterThan">
      <formula>0</formula>
    </cfRule>
  </conditionalFormatting>
  <conditionalFormatting sqref="EU64">
    <cfRule type="cellIs" dxfId="12982" priority="12258" operator="greaterThan">
      <formula>0</formula>
    </cfRule>
  </conditionalFormatting>
  <conditionalFormatting sqref="EU57">
    <cfRule type="cellIs" dxfId="12981" priority="12259" operator="greaterThan">
      <formula>0</formula>
    </cfRule>
  </conditionalFormatting>
  <conditionalFormatting sqref="EU25 EU27">
    <cfRule type="cellIs" dxfId="12980" priority="12256" operator="greaterThan">
      <formula>0</formula>
    </cfRule>
  </conditionalFormatting>
  <conditionalFormatting sqref="EU12">
    <cfRule type="cellIs" dxfId="12979" priority="12257" operator="greaterThan">
      <formula>0</formula>
    </cfRule>
  </conditionalFormatting>
  <conditionalFormatting sqref="EU44">
    <cfRule type="cellIs" dxfId="12978" priority="12255" operator="greaterThan">
      <formula>0</formula>
    </cfRule>
  </conditionalFormatting>
  <conditionalFormatting sqref="EU48">
    <cfRule type="cellIs" dxfId="12977" priority="12254" operator="greaterThan">
      <formula>0</formula>
    </cfRule>
  </conditionalFormatting>
  <conditionalFormatting sqref="EU40">
    <cfRule type="cellIs" dxfId="12976" priority="12253" operator="greaterThan">
      <formula>0</formula>
    </cfRule>
  </conditionalFormatting>
  <conditionalFormatting sqref="EU38">
    <cfRule type="cellIs" dxfId="12975" priority="12252" operator="greaterThan">
      <formula>0</formula>
    </cfRule>
  </conditionalFormatting>
  <conditionalFormatting sqref="EU16">
    <cfRule type="cellIs" dxfId="12974" priority="12244" operator="greaterThan">
      <formula>0</formula>
    </cfRule>
  </conditionalFormatting>
  <conditionalFormatting sqref="EU113">
    <cfRule type="cellIs" dxfId="12973" priority="12251" operator="greaterThan">
      <formula>0</formula>
    </cfRule>
  </conditionalFormatting>
  <conditionalFormatting sqref="EU112">
    <cfRule type="cellIs" dxfId="12972" priority="12250" operator="greaterThan">
      <formula>0</formula>
    </cfRule>
  </conditionalFormatting>
  <conditionalFormatting sqref="EU112">
    <cfRule type="cellIs" dxfId="12971" priority="12249" operator="lessThan">
      <formula>0</formula>
    </cfRule>
  </conditionalFormatting>
  <conditionalFormatting sqref="EU116">
    <cfRule type="cellIs" dxfId="12970" priority="12248" operator="greaterThan">
      <formula>0</formula>
    </cfRule>
  </conditionalFormatting>
  <conditionalFormatting sqref="EU115">
    <cfRule type="cellIs" dxfId="12969" priority="12247" operator="greaterThan">
      <formula>0</formula>
    </cfRule>
  </conditionalFormatting>
  <conditionalFormatting sqref="EU115">
    <cfRule type="cellIs" dxfId="12968" priority="12246" operator="lessThan">
      <formula>0</formula>
    </cfRule>
  </conditionalFormatting>
  <conditionalFormatting sqref="EU46">
    <cfRule type="cellIs" dxfId="12967" priority="12241" operator="greaterThan">
      <formula>0</formula>
    </cfRule>
  </conditionalFormatting>
  <conditionalFormatting sqref="EU42">
    <cfRule type="cellIs" dxfId="12966" priority="12242" operator="greaterThan">
      <formula>0</formula>
    </cfRule>
  </conditionalFormatting>
  <conditionalFormatting sqref="EU18 EU21">
    <cfRule type="cellIs" dxfId="12965" priority="12243" operator="greaterThan">
      <formula>0</formula>
    </cfRule>
  </conditionalFormatting>
  <conditionalFormatting sqref="EU36">
    <cfRule type="cellIs" dxfId="12964" priority="12240" operator="greaterThan">
      <formula>0</formula>
    </cfRule>
  </conditionalFormatting>
  <conditionalFormatting sqref="EU79">
    <cfRule type="cellIs" dxfId="12963" priority="12232" operator="greaterThan">
      <formula>0</formula>
    </cfRule>
  </conditionalFormatting>
  <conditionalFormatting sqref="EU10">
    <cfRule type="cellIs" dxfId="12962" priority="12239" operator="greaterThan">
      <formula>0</formula>
    </cfRule>
  </conditionalFormatting>
  <conditionalFormatting sqref="EU23">
    <cfRule type="cellIs" dxfId="12961" priority="12238" operator="greaterThan">
      <formula>0</formula>
    </cfRule>
  </conditionalFormatting>
  <conditionalFormatting sqref="EU10">
    <cfRule type="cellIs" dxfId="12960" priority="12237" operator="greaterThan">
      <formula>0</formula>
    </cfRule>
  </conditionalFormatting>
  <conditionalFormatting sqref="EU23">
    <cfRule type="cellIs" dxfId="12959" priority="12236" operator="greaterThan">
      <formula>0</formula>
    </cfRule>
  </conditionalFormatting>
  <conditionalFormatting sqref="EU129">
    <cfRule type="cellIs" dxfId="12958" priority="12222" operator="greaterThan">
      <formula>0</formula>
    </cfRule>
  </conditionalFormatting>
  <conditionalFormatting sqref="EU110">
    <cfRule type="cellIs" dxfId="12957" priority="12226" operator="greaterThan">
      <formula>0</formula>
    </cfRule>
  </conditionalFormatting>
  <conditionalFormatting sqref="EU79">
    <cfRule type="cellIs" dxfId="12956" priority="12233" operator="greaterThan">
      <formula>0</formula>
    </cfRule>
  </conditionalFormatting>
  <conditionalFormatting sqref="EU34">
    <cfRule type="cellIs" dxfId="12955" priority="12235" operator="greaterThan">
      <formula>0</formula>
    </cfRule>
  </conditionalFormatting>
  <conditionalFormatting sqref="EU120">
    <cfRule type="cellIs" dxfId="12954" priority="12225" operator="greaterThan">
      <formula>0</formula>
    </cfRule>
  </conditionalFormatting>
  <conditionalFormatting sqref="EU137">
    <cfRule type="cellIs" dxfId="12953" priority="12221" operator="greaterThan">
      <formula>0</formula>
    </cfRule>
  </conditionalFormatting>
  <conditionalFormatting sqref="EU34">
    <cfRule type="cellIs" dxfId="12952" priority="12234" operator="greaterThan">
      <formula>0</formula>
    </cfRule>
  </conditionalFormatting>
  <conditionalFormatting sqref="EU137">
    <cfRule type="cellIs" dxfId="12951" priority="12220" operator="greaterThan">
      <formula>0</formula>
    </cfRule>
  </conditionalFormatting>
  <conditionalFormatting sqref="EU110">
    <cfRule type="cellIs" dxfId="12950" priority="12227" operator="greaterThan">
      <formula>0</formula>
    </cfRule>
  </conditionalFormatting>
  <conditionalFormatting sqref="EU51">
    <cfRule type="cellIs" dxfId="12949" priority="12219" operator="greaterThan">
      <formula>0</formula>
    </cfRule>
  </conditionalFormatting>
  <conditionalFormatting sqref="EU51">
    <cfRule type="cellIs" dxfId="12948" priority="12218" operator="greaterThan">
      <formula>0</formula>
    </cfRule>
  </conditionalFormatting>
  <conditionalFormatting sqref="EU93">
    <cfRule type="cellIs" dxfId="12947" priority="12231" operator="greaterThan">
      <formula>0</formula>
    </cfRule>
  </conditionalFormatting>
  <conditionalFormatting sqref="EU102">
    <cfRule type="cellIs" dxfId="12946" priority="12230" operator="greaterThan">
      <formula>0</formula>
    </cfRule>
  </conditionalFormatting>
  <conditionalFormatting sqref="EU93">
    <cfRule type="cellIs" dxfId="12945" priority="12229" operator="greaterThan">
      <formula>0</formula>
    </cfRule>
  </conditionalFormatting>
  <conditionalFormatting sqref="EU102">
    <cfRule type="cellIs" dxfId="12944" priority="12228" operator="greaterThan">
      <formula>0</formula>
    </cfRule>
  </conditionalFormatting>
  <conditionalFormatting sqref="EU129">
    <cfRule type="cellIs" dxfId="12943" priority="12224" operator="greaterThan">
      <formula>0</formula>
    </cfRule>
  </conditionalFormatting>
  <conditionalFormatting sqref="EU120">
    <cfRule type="cellIs" dxfId="12942" priority="12223" operator="greaterThan">
      <formula>0</formula>
    </cfRule>
  </conditionalFormatting>
  <conditionalFormatting sqref="EU48">
    <cfRule type="cellIs" dxfId="12941" priority="12206" operator="greaterThan">
      <formula>0</formula>
    </cfRule>
  </conditionalFormatting>
  <conditionalFormatting sqref="EU40">
    <cfRule type="cellIs" dxfId="12940" priority="12205" operator="greaterThan">
      <formula>0</formula>
    </cfRule>
  </conditionalFormatting>
  <conditionalFormatting sqref="EU64">
    <cfRule type="cellIs" dxfId="12939" priority="12215" operator="greaterThan">
      <formula>0</formula>
    </cfRule>
  </conditionalFormatting>
  <conditionalFormatting sqref="EU64">
    <cfRule type="cellIs" dxfId="12938" priority="12214" operator="greaterThan">
      <formula>0</formula>
    </cfRule>
  </conditionalFormatting>
  <conditionalFormatting sqref="EU57">
    <cfRule type="cellIs" dxfId="12937" priority="12217" operator="greaterThan">
      <formula>0</formula>
    </cfRule>
  </conditionalFormatting>
  <conditionalFormatting sqref="EU57">
    <cfRule type="cellIs" dxfId="12936" priority="12216" operator="greaterThan">
      <formula>0</formula>
    </cfRule>
  </conditionalFormatting>
  <conditionalFormatting sqref="EU70">
    <cfRule type="cellIs" dxfId="12935" priority="12201" operator="greaterThan">
      <formula>0</formula>
    </cfRule>
  </conditionalFormatting>
  <conditionalFormatting sqref="EU70">
    <cfRule type="cellIs" dxfId="12934" priority="12200" operator="greaterThan">
      <formula>0</formula>
    </cfRule>
  </conditionalFormatting>
  <conditionalFormatting sqref="EU12">
    <cfRule type="cellIs" dxfId="12933" priority="12213" operator="greaterThan">
      <formula>0</formula>
    </cfRule>
  </conditionalFormatting>
  <conditionalFormatting sqref="EU12">
    <cfRule type="cellIs" dxfId="12932" priority="12212" operator="greaterThan">
      <formula>0</formula>
    </cfRule>
  </conditionalFormatting>
  <conditionalFormatting sqref="EU25 EU27">
    <cfRule type="cellIs" dxfId="12931" priority="12211" operator="greaterThan">
      <formula>0</formula>
    </cfRule>
  </conditionalFormatting>
  <conditionalFormatting sqref="EU25 EU27">
    <cfRule type="cellIs" dxfId="12930" priority="12210" operator="greaterThan">
      <formula>0</formula>
    </cfRule>
  </conditionalFormatting>
  <conditionalFormatting sqref="EU44">
    <cfRule type="cellIs" dxfId="12929" priority="12209" operator="greaterThan">
      <formula>0</formula>
    </cfRule>
  </conditionalFormatting>
  <conditionalFormatting sqref="EU44">
    <cfRule type="cellIs" dxfId="12928" priority="12208" operator="greaterThan">
      <formula>0</formula>
    </cfRule>
  </conditionalFormatting>
  <conditionalFormatting sqref="EU48">
    <cfRule type="cellIs" dxfId="12927" priority="12207" operator="greaterThan">
      <formula>0</formula>
    </cfRule>
  </conditionalFormatting>
  <conditionalFormatting sqref="EU40">
    <cfRule type="cellIs" dxfId="12926" priority="12204" operator="greaterThan">
      <formula>0</formula>
    </cfRule>
  </conditionalFormatting>
  <conditionalFormatting sqref="EU38">
    <cfRule type="cellIs" dxfId="12925" priority="12203" operator="greaterThan">
      <formula>0</formula>
    </cfRule>
  </conditionalFormatting>
  <conditionalFormatting sqref="EU38">
    <cfRule type="cellIs" dxfId="12924" priority="12202" operator="greaterThan">
      <formula>0</formula>
    </cfRule>
  </conditionalFormatting>
  <conditionalFormatting sqref="EU87">
    <cfRule type="cellIs" dxfId="12923" priority="12198" operator="greaterThan">
      <formula>0</formula>
    </cfRule>
  </conditionalFormatting>
  <conditionalFormatting sqref="EU87">
    <cfRule type="cellIs" dxfId="12922" priority="12199" operator="greaterThan">
      <formula>0</formula>
    </cfRule>
  </conditionalFormatting>
  <conditionalFormatting sqref="EU116">
    <cfRule type="cellIs" dxfId="12921" priority="12191" operator="greaterThan">
      <formula>0</formula>
    </cfRule>
  </conditionalFormatting>
  <conditionalFormatting sqref="EU115">
    <cfRule type="cellIs" dxfId="12920" priority="12190" operator="greaterThan">
      <formula>0</formula>
    </cfRule>
  </conditionalFormatting>
  <conditionalFormatting sqref="EU113">
    <cfRule type="cellIs" dxfId="12919" priority="12197" operator="greaterThan">
      <formula>0</formula>
    </cfRule>
  </conditionalFormatting>
  <conditionalFormatting sqref="EU113">
    <cfRule type="cellIs" dxfId="12918" priority="12196" operator="greaterThan">
      <formula>0</formula>
    </cfRule>
  </conditionalFormatting>
  <conditionalFormatting sqref="EU112">
    <cfRule type="cellIs" dxfId="12917" priority="12195" operator="greaterThan">
      <formula>0</formula>
    </cfRule>
  </conditionalFormatting>
  <conditionalFormatting sqref="EU112">
    <cfRule type="cellIs" dxfId="12916" priority="12194" operator="greaterThan">
      <formula>0</formula>
    </cfRule>
  </conditionalFormatting>
  <conditionalFormatting sqref="EU112">
    <cfRule type="cellIs" dxfId="12915" priority="12193" operator="lessThan">
      <formula>0</formula>
    </cfRule>
  </conditionalFormatting>
  <conditionalFormatting sqref="EU116">
    <cfRule type="cellIs" dxfId="12914" priority="12192" operator="greaterThan">
      <formula>0</formula>
    </cfRule>
  </conditionalFormatting>
  <conditionalFormatting sqref="EU14">
    <cfRule type="cellIs" dxfId="12913" priority="12187" operator="greaterThan">
      <formula>0</formula>
    </cfRule>
  </conditionalFormatting>
  <conditionalFormatting sqref="EU115">
    <cfRule type="cellIs" dxfId="12912" priority="12189" operator="greaterThan">
      <formula>0</formula>
    </cfRule>
  </conditionalFormatting>
  <conditionalFormatting sqref="EU115">
    <cfRule type="cellIs" dxfId="12911" priority="12188" operator="lessThan">
      <formula>0</formula>
    </cfRule>
  </conditionalFormatting>
  <conditionalFormatting sqref="EU14">
    <cfRule type="cellIs" dxfId="12910" priority="12186" operator="greaterThan">
      <formula>0</formula>
    </cfRule>
  </conditionalFormatting>
  <conditionalFormatting sqref="EU16">
    <cfRule type="cellIs" dxfId="12909" priority="12185" operator="greaterThan">
      <formula>0</formula>
    </cfRule>
  </conditionalFormatting>
  <conditionalFormatting sqref="EU16">
    <cfRule type="cellIs" dxfId="12908" priority="12184" operator="greaterThan">
      <formula>0</formula>
    </cfRule>
  </conditionalFormatting>
  <conditionalFormatting sqref="EU42">
    <cfRule type="cellIs" dxfId="12907" priority="12181" operator="greaterThan">
      <formula>0</formula>
    </cfRule>
  </conditionalFormatting>
  <conditionalFormatting sqref="EU42">
    <cfRule type="cellIs" dxfId="12906" priority="12180" operator="greaterThan">
      <formula>0</formula>
    </cfRule>
  </conditionalFormatting>
  <conditionalFormatting sqref="EU18 EU21">
    <cfRule type="cellIs" dxfId="12905" priority="12183" operator="greaterThan">
      <formula>0</formula>
    </cfRule>
  </conditionalFormatting>
  <conditionalFormatting sqref="EU18 EU21">
    <cfRule type="cellIs" dxfId="12904" priority="12182" operator="greaterThan">
      <formula>0</formula>
    </cfRule>
  </conditionalFormatting>
  <conditionalFormatting sqref="EU46">
    <cfRule type="cellIs" dxfId="12903" priority="12179" operator="greaterThan">
      <formula>0</formula>
    </cfRule>
  </conditionalFormatting>
  <conditionalFormatting sqref="EU46">
    <cfRule type="cellIs" dxfId="12902" priority="12178" operator="greaterThan">
      <formula>0</formula>
    </cfRule>
  </conditionalFormatting>
  <conditionalFormatting sqref="EU79">
    <cfRule type="cellIs" dxfId="12901" priority="12170" operator="greaterThan">
      <formula>0</formula>
    </cfRule>
  </conditionalFormatting>
  <conditionalFormatting sqref="EU10">
    <cfRule type="cellIs" dxfId="12900" priority="12177" operator="greaterThan">
      <formula>0</formula>
    </cfRule>
  </conditionalFormatting>
  <conditionalFormatting sqref="EU23">
    <cfRule type="cellIs" dxfId="12899" priority="12176" operator="greaterThan">
      <formula>0</formula>
    </cfRule>
  </conditionalFormatting>
  <conditionalFormatting sqref="EU10">
    <cfRule type="cellIs" dxfId="12898" priority="12175" operator="greaterThan">
      <formula>0</formula>
    </cfRule>
  </conditionalFormatting>
  <conditionalFormatting sqref="EU23">
    <cfRule type="cellIs" dxfId="12897" priority="12174" operator="greaterThan">
      <formula>0</formula>
    </cfRule>
  </conditionalFormatting>
  <conditionalFormatting sqref="EU129">
    <cfRule type="cellIs" dxfId="12896" priority="12160" operator="greaterThan">
      <formula>0</formula>
    </cfRule>
  </conditionalFormatting>
  <conditionalFormatting sqref="EU110">
    <cfRule type="cellIs" dxfId="12895" priority="12164" operator="greaterThan">
      <formula>0</formula>
    </cfRule>
  </conditionalFormatting>
  <conditionalFormatting sqref="EU79">
    <cfRule type="cellIs" dxfId="12894" priority="12171" operator="greaterThan">
      <formula>0</formula>
    </cfRule>
  </conditionalFormatting>
  <conditionalFormatting sqref="EU34">
    <cfRule type="cellIs" dxfId="12893" priority="12173" operator="greaterThan">
      <formula>0</formula>
    </cfRule>
  </conditionalFormatting>
  <conditionalFormatting sqref="EU120">
    <cfRule type="cellIs" dxfId="12892" priority="12163" operator="greaterThan">
      <formula>0</formula>
    </cfRule>
  </conditionalFormatting>
  <conditionalFormatting sqref="EU137">
    <cfRule type="cellIs" dxfId="12891" priority="12159" operator="greaterThan">
      <formula>0</formula>
    </cfRule>
  </conditionalFormatting>
  <conditionalFormatting sqref="EU34">
    <cfRule type="cellIs" dxfId="12890" priority="12172" operator="greaterThan">
      <formula>0</formula>
    </cfRule>
  </conditionalFormatting>
  <conditionalFormatting sqref="EU137">
    <cfRule type="cellIs" dxfId="12889" priority="12158" operator="greaterThan">
      <formula>0</formula>
    </cfRule>
  </conditionalFormatting>
  <conditionalFormatting sqref="EU110">
    <cfRule type="cellIs" dxfId="12888" priority="12165" operator="greaterThan">
      <formula>0</formula>
    </cfRule>
  </conditionalFormatting>
  <conditionalFormatting sqref="EU51">
    <cfRule type="cellIs" dxfId="12887" priority="12157" operator="greaterThan">
      <formula>0</formula>
    </cfRule>
  </conditionalFormatting>
  <conditionalFormatting sqref="EU51">
    <cfRule type="cellIs" dxfId="12886" priority="12156" operator="greaterThan">
      <formula>0</formula>
    </cfRule>
  </conditionalFormatting>
  <conditionalFormatting sqref="EU93">
    <cfRule type="cellIs" dxfId="12885" priority="12169" operator="greaterThan">
      <formula>0</formula>
    </cfRule>
  </conditionalFormatting>
  <conditionalFormatting sqref="EU102">
    <cfRule type="cellIs" dxfId="12884" priority="12168" operator="greaterThan">
      <formula>0</formula>
    </cfRule>
  </conditionalFormatting>
  <conditionalFormatting sqref="EU93">
    <cfRule type="cellIs" dxfId="12883" priority="12167" operator="greaterThan">
      <formula>0</formula>
    </cfRule>
  </conditionalFormatting>
  <conditionalFormatting sqref="EU102">
    <cfRule type="cellIs" dxfId="12882" priority="12166" operator="greaterThan">
      <formula>0</formula>
    </cfRule>
  </conditionalFormatting>
  <conditionalFormatting sqref="EU129">
    <cfRule type="cellIs" dxfId="12881" priority="12162" operator="greaterThan">
      <formula>0</formula>
    </cfRule>
  </conditionalFormatting>
  <conditionalFormatting sqref="EU120">
    <cfRule type="cellIs" dxfId="12880" priority="12161" operator="greaterThan">
      <formula>0</formula>
    </cfRule>
  </conditionalFormatting>
  <conditionalFormatting sqref="EU48">
    <cfRule type="cellIs" dxfId="12879" priority="12144" operator="greaterThan">
      <formula>0</formula>
    </cfRule>
  </conditionalFormatting>
  <conditionalFormatting sqref="EU40">
    <cfRule type="cellIs" dxfId="12878" priority="12143" operator="greaterThan">
      <formula>0</formula>
    </cfRule>
  </conditionalFormatting>
  <conditionalFormatting sqref="EU64">
    <cfRule type="cellIs" dxfId="12877" priority="12153" operator="greaterThan">
      <formula>0</formula>
    </cfRule>
  </conditionalFormatting>
  <conditionalFormatting sqref="EU64">
    <cfRule type="cellIs" dxfId="12876" priority="12152" operator="greaterThan">
      <formula>0</formula>
    </cfRule>
  </conditionalFormatting>
  <conditionalFormatting sqref="EU57">
    <cfRule type="cellIs" dxfId="12875" priority="12155" operator="greaterThan">
      <formula>0</formula>
    </cfRule>
  </conditionalFormatting>
  <conditionalFormatting sqref="EU57">
    <cfRule type="cellIs" dxfId="12874" priority="12154" operator="greaterThan">
      <formula>0</formula>
    </cfRule>
  </conditionalFormatting>
  <conditionalFormatting sqref="EU70">
    <cfRule type="cellIs" dxfId="12873" priority="12139" operator="greaterThan">
      <formula>0</formula>
    </cfRule>
  </conditionalFormatting>
  <conditionalFormatting sqref="EU70">
    <cfRule type="cellIs" dxfId="12872" priority="12138" operator="greaterThan">
      <formula>0</formula>
    </cfRule>
  </conditionalFormatting>
  <conditionalFormatting sqref="EU12">
    <cfRule type="cellIs" dxfId="12871" priority="12151" operator="greaterThan">
      <formula>0</formula>
    </cfRule>
  </conditionalFormatting>
  <conditionalFormatting sqref="EU12">
    <cfRule type="cellIs" dxfId="12870" priority="12150" operator="greaterThan">
      <formula>0</formula>
    </cfRule>
  </conditionalFormatting>
  <conditionalFormatting sqref="EU25 EU27">
    <cfRule type="cellIs" dxfId="12869" priority="12149" operator="greaterThan">
      <formula>0</formula>
    </cfRule>
  </conditionalFormatting>
  <conditionalFormatting sqref="EU25 EU27">
    <cfRule type="cellIs" dxfId="12868" priority="12148" operator="greaterThan">
      <formula>0</formula>
    </cfRule>
  </conditionalFormatting>
  <conditionalFormatting sqref="EU44">
    <cfRule type="cellIs" dxfId="12867" priority="12147" operator="greaterThan">
      <formula>0</formula>
    </cfRule>
  </conditionalFormatting>
  <conditionalFormatting sqref="EU44">
    <cfRule type="cellIs" dxfId="12866" priority="12146" operator="greaterThan">
      <formula>0</formula>
    </cfRule>
  </conditionalFormatting>
  <conditionalFormatting sqref="EU48">
    <cfRule type="cellIs" dxfId="12865" priority="12145" operator="greaterThan">
      <formula>0</formula>
    </cfRule>
  </conditionalFormatting>
  <conditionalFormatting sqref="EU40">
    <cfRule type="cellIs" dxfId="12864" priority="12142" operator="greaterThan">
      <formula>0</formula>
    </cfRule>
  </conditionalFormatting>
  <conditionalFormatting sqref="EU38">
    <cfRule type="cellIs" dxfId="12863" priority="12141" operator="greaterThan">
      <formula>0</formula>
    </cfRule>
  </conditionalFormatting>
  <conditionalFormatting sqref="EU38">
    <cfRule type="cellIs" dxfId="12862" priority="12140" operator="greaterThan">
      <formula>0</formula>
    </cfRule>
  </conditionalFormatting>
  <conditionalFormatting sqref="EU87">
    <cfRule type="cellIs" dxfId="12861" priority="12136" operator="greaterThan">
      <formula>0</formula>
    </cfRule>
  </conditionalFormatting>
  <conditionalFormatting sqref="EU87">
    <cfRule type="cellIs" dxfId="12860" priority="12137" operator="greaterThan">
      <formula>0</formula>
    </cfRule>
  </conditionalFormatting>
  <conditionalFormatting sqref="EU116">
    <cfRule type="cellIs" dxfId="12859" priority="12129" operator="greaterThan">
      <formula>0</formula>
    </cfRule>
  </conditionalFormatting>
  <conditionalFormatting sqref="EU115">
    <cfRule type="cellIs" dxfId="12858" priority="12128" operator="greaterThan">
      <formula>0</formula>
    </cfRule>
  </conditionalFormatting>
  <conditionalFormatting sqref="EU113">
    <cfRule type="cellIs" dxfId="12857" priority="12135" operator="greaterThan">
      <formula>0</formula>
    </cfRule>
  </conditionalFormatting>
  <conditionalFormatting sqref="EU113">
    <cfRule type="cellIs" dxfId="12856" priority="12134" operator="greaterThan">
      <formula>0</formula>
    </cfRule>
  </conditionalFormatting>
  <conditionalFormatting sqref="EU112">
    <cfRule type="cellIs" dxfId="12855" priority="12133" operator="greaterThan">
      <formula>0</formula>
    </cfRule>
  </conditionalFormatting>
  <conditionalFormatting sqref="EU112">
    <cfRule type="cellIs" dxfId="12854" priority="12132" operator="greaterThan">
      <formula>0</formula>
    </cfRule>
  </conditionalFormatting>
  <conditionalFormatting sqref="EU112">
    <cfRule type="cellIs" dxfId="12853" priority="12131" operator="lessThan">
      <formula>0</formula>
    </cfRule>
  </conditionalFormatting>
  <conditionalFormatting sqref="EU116">
    <cfRule type="cellIs" dxfId="12852" priority="12130" operator="greaterThan">
      <formula>0</formula>
    </cfRule>
  </conditionalFormatting>
  <conditionalFormatting sqref="EU14">
    <cfRule type="cellIs" dxfId="12851" priority="12125" operator="greaterThan">
      <formula>0</formula>
    </cfRule>
  </conditionalFormatting>
  <conditionalFormatting sqref="EU115">
    <cfRule type="cellIs" dxfId="12850" priority="12127" operator="greaterThan">
      <formula>0</formula>
    </cfRule>
  </conditionalFormatting>
  <conditionalFormatting sqref="EU115">
    <cfRule type="cellIs" dxfId="12849" priority="12126" operator="lessThan">
      <formula>0</formula>
    </cfRule>
  </conditionalFormatting>
  <conditionalFormatting sqref="EU14">
    <cfRule type="cellIs" dxfId="12848" priority="12124" operator="greaterThan">
      <formula>0</formula>
    </cfRule>
  </conditionalFormatting>
  <conditionalFormatting sqref="EU16">
    <cfRule type="cellIs" dxfId="12847" priority="12123" operator="greaterThan">
      <formula>0</formula>
    </cfRule>
  </conditionalFormatting>
  <conditionalFormatting sqref="EU16">
    <cfRule type="cellIs" dxfId="12846" priority="12122" operator="greaterThan">
      <formula>0</formula>
    </cfRule>
  </conditionalFormatting>
  <conditionalFormatting sqref="EU42">
    <cfRule type="cellIs" dxfId="12845" priority="12119" operator="greaterThan">
      <formula>0</formula>
    </cfRule>
  </conditionalFormatting>
  <conditionalFormatting sqref="EU42">
    <cfRule type="cellIs" dxfId="12844" priority="12118" operator="greaterThan">
      <formula>0</formula>
    </cfRule>
  </conditionalFormatting>
  <conditionalFormatting sqref="EU18 EU21">
    <cfRule type="cellIs" dxfId="12843" priority="12121" operator="greaterThan">
      <formula>0</formula>
    </cfRule>
  </conditionalFormatting>
  <conditionalFormatting sqref="EU18 EU21">
    <cfRule type="cellIs" dxfId="12842" priority="12120" operator="greaterThan">
      <formula>0</formula>
    </cfRule>
  </conditionalFormatting>
  <conditionalFormatting sqref="EU46">
    <cfRule type="cellIs" dxfId="12841" priority="12117" operator="greaterThan">
      <formula>0</formula>
    </cfRule>
  </conditionalFormatting>
  <conditionalFormatting sqref="EU46">
    <cfRule type="cellIs" dxfId="12840" priority="12116" operator="greaterThan">
      <formula>0</formula>
    </cfRule>
  </conditionalFormatting>
  <conditionalFormatting sqref="EU36">
    <cfRule type="cellIs" dxfId="12839" priority="12115" operator="greaterThan">
      <formula>0</formula>
    </cfRule>
  </conditionalFormatting>
  <conditionalFormatting sqref="EU36">
    <cfRule type="cellIs" dxfId="12838" priority="12114" operator="greaterThan">
      <formula>0</formula>
    </cfRule>
  </conditionalFormatting>
  <conditionalFormatting sqref="EU36">
    <cfRule type="cellIs" dxfId="12837" priority="12113" operator="greaterThan">
      <formula>0</formula>
    </cfRule>
  </conditionalFormatting>
  <conditionalFormatting sqref="EU36">
    <cfRule type="cellIs" dxfId="12836" priority="12112" operator="greaterThan">
      <formula>0</formula>
    </cfRule>
  </conditionalFormatting>
  <conditionalFormatting sqref="EU143">
    <cfRule type="cellIs" dxfId="12835" priority="12111" operator="greaterThan">
      <formula>0</formula>
    </cfRule>
  </conditionalFormatting>
  <conditionalFormatting sqref="EU152">
    <cfRule type="cellIs" dxfId="12834" priority="12110" operator="greaterThan">
      <formula>0</formula>
    </cfRule>
  </conditionalFormatting>
  <conditionalFormatting sqref="EU160">
    <cfRule type="cellIs" dxfId="12833" priority="12109" operator="greaterThan">
      <formula>0</formula>
    </cfRule>
  </conditionalFormatting>
  <conditionalFormatting sqref="EU152">
    <cfRule type="cellIs" dxfId="12832" priority="12107" operator="greaterThan">
      <formula>0</formula>
    </cfRule>
  </conditionalFormatting>
  <conditionalFormatting sqref="EU152">
    <cfRule type="cellIs" dxfId="12831" priority="12108" operator="greaterThan">
      <formula>0</formula>
    </cfRule>
  </conditionalFormatting>
  <conditionalFormatting sqref="EU143">
    <cfRule type="cellIs" dxfId="12830" priority="12106" operator="greaterThan">
      <formula>0</formula>
    </cfRule>
  </conditionalFormatting>
  <conditionalFormatting sqref="EU143">
    <cfRule type="cellIs" dxfId="12829" priority="12105" operator="greaterThan">
      <formula>0</formula>
    </cfRule>
  </conditionalFormatting>
  <conditionalFormatting sqref="EU160">
    <cfRule type="cellIs" dxfId="12828" priority="12103" operator="greaterThan">
      <formula>0</formula>
    </cfRule>
  </conditionalFormatting>
  <conditionalFormatting sqref="EU160">
    <cfRule type="cellIs" dxfId="12827" priority="12104" operator="greaterThan">
      <formula>0</formula>
    </cfRule>
  </conditionalFormatting>
  <conditionalFormatting sqref="EU152">
    <cfRule type="cellIs" dxfId="12826" priority="12101" operator="greaterThan">
      <formula>0</formula>
    </cfRule>
  </conditionalFormatting>
  <conditionalFormatting sqref="EU152">
    <cfRule type="cellIs" dxfId="12825" priority="12102" operator="greaterThan">
      <formula>0</formula>
    </cfRule>
  </conditionalFormatting>
  <conditionalFormatting sqref="EU143">
    <cfRule type="cellIs" dxfId="12824" priority="12100" operator="greaterThan">
      <formula>0</formula>
    </cfRule>
  </conditionalFormatting>
  <conditionalFormatting sqref="EU143">
    <cfRule type="cellIs" dxfId="12823" priority="12099" operator="greaterThan">
      <formula>0</formula>
    </cfRule>
  </conditionalFormatting>
  <conditionalFormatting sqref="EU160">
    <cfRule type="cellIs" dxfId="12822" priority="12097" operator="greaterThan">
      <formula>0</formula>
    </cfRule>
  </conditionalFormatting>
  <conditionalFormatting sqref="EU160">
    <cfRule type="cellIs" dxfId="12821" priority="12098" operator="greaterThan">
      <formula>0</formula>
    </cfRule>
  </conditionalFormatting>
  <conditionalFormatting sqref="EU27">
    <cfRule type="cellIs" dxfId="12820" priority="12096" operator="greaterThan">
      <formula>0</formula>
    </cfRule>
  </conditionalFormatting>
  <conditionalFormatting sqref="EU27">
    <cfRule type="cellIs" dxfId="12819" priority="12095" operator="greaterThan">
      <formula>0</formula>
    </cfRule>
  </conditionalFormatting>
  <conditionalFormatting sqref="EU197:EU202">
    <cfRule type="cellIs" dxfId="12818" priority="12094" operator="greaterThan">
      <formula>0.5</formula>
    </cfRule>
  </conditionalFormatting>
  <conditionalFormatting sqref="EU203">
    <cfRule type="cellIs" dxfId="12817" priority="12093" operator="greaterThan">
      <formula>0.5</formula>
    </cfRule>
  </conditionalFormatting>
  <conditionalFormatting sqref="EU167">
    <cfRule type="cellIs" dxfId="12816" priority="12092" operator="greaterThan">
      <formula>0</formula>
    </cfRule>
  </conditionalFormatting>
  <conditionalFormatting sqref="EU167">
    <cfRule type="cellIs" dxfId="12815" priority="12091" operator="greaterThan">
      <formula>0</formula>
    </cfRule>
  </conditionalFormatting>
  <conditionalFormatting sqref="EU169">
    <cfRule type="cellIs" dxfId="12814" priority="12090" operator="greaterThan">
      <formula>0</formula>
    </cfRule>
  </conditionalFormatting>
  <conditionalFormatting sqref="EU169">
    <cfRule type="cellIs" dxfId="12813" priority="12089" operator="greaterThan">
      <formula>0</formula>
    </cfRule>
  </conditionalFormatting>
  <conditionalFormatting sqref="EU171">
    <cfRule type="cellIs" dxfId="12812" priority="12088" operator="greaterThan">
      <formula>0</formula>
    </cfRule>
  </conditionalFormatting>
  <conditionalFormatting sqref="EU171">
    <cfRule type="cellIs" dxfId="12811" priority="12087" operator="greaterThan">
      <formula>0</formula>
    </cfRule>
  </conditionalFormatting>
  <conditionalFormatting sqref="EU14">
    <cfRule type="cellIs" dxfId="12810" priority="12059" operator="greaterThan">
      <formula>0</formula>
    </cfRule>
  </conditionalFormatting>
  <conditionalFormatting sqref="EU10">
    <cfRule type="cellIs" dxfId="12809" priority="12086" operator="greaterThan">
      <formula>0</formula>
    </cfRule>
  </conditionalFormatting>
  <conditionalFormatting sqref="EU23">
    <cfRule type="cellIs" dxfId="12808" priority="12085" operator="greaterThan">
      <formula>0</formula>
    </cfRule>
  </conditionalFormatting>
  <conditionalFormatting sqref="EU70">
    <cfRule type="cellIs" dxfId="12807" priority="12083" operator="greaterThan">
      <formula>0</formula>
    </cfRule>
  </conditionalFormatting>
  <conditionalFormatting sqref="EU79">
    <cfRule type="cellIs" dxfId="12806" priority="12082" operator="greaterThan">
      <formula>0</formula>
    </cfRule>
  </conditionalFormatting>
  <conditionalFormatting sqref="EU129">
    <cfRule type="cellIs" dxfId="12805" priority="12076" operator="greaterThan">
      <formula>0</formula>
    </cfRule>
  </conditionalFormatting>
  <conditionalFormatting sqref="EU110">
    <cfRule type="cellIs" dxfId="12804" priority="12078" operator="greaterThan">
      <formula>0</formula>
    </cfRule>
  </conditionalFormatting>
  <conditionalFormatting sqref="EU34">
    <cfRule type="cellIs" dxfId="12803" priority="12084" operator="greaterThan">
      <formula>0</formula>
    </cfRule>
  </conditionalFormatting>
  <conditionalFormatting sqref="EU137">
    <cfRule type="cellIs" dxfId="12802" priority="12075" operator="greaterThan">
      <formula>0</formula>
    </cfRule>
  </conditionalFormatting>
  <conditionalFormatting sqref="EU87">
    <cfRule type="cellIs" dxfId="12801" priority="12081" operator="greaterThan">
      <formula>0</formula>
    </cfRule>
  </conditionalFormatting>
  <conditionalFormatting sqref="EU93">
    <cfRule type="cellIs" dxfId="12800" priority="12080" operator="greaterThan">
      <formula>0</formula>
    </cfRule>
  </conditionalFormatting>
  <conditionalFormatting sqref="EU102">
    <cfRule type="cellIs" dxfId="12799" priority="12079" operator="greaterThan">
      <formula>0</formula>
    </cfRule>
  </conditionalFormatting>
  <conditionalFormatting sqref="EU120">
    <cfRule type="cellIs" dxfId="12798" priority="12077" operator="greaterThan">
      <formula>0</formula>
    </cfRule>
  </conditionalFormatting>
  <conditionalFormatting sqref="EU51">
    <cfRule type="cellIs" dxfId="12797" priority="12074" operator="greaterThan">
      <formula>0</formula>
    </cfRule>
  </conditionalFormatting>
  <conditionalFormatting sqref="EU64">
    <cfRule type="cellIs" dxfId="12796" priority="12072" operator="greaterThan">
      <formula>0</formula>
    </cfRule>
  </conditionalFormatting>
  <conditionalFormatting sqref="EU57">
    <cfRule type="cellIs" dxfId="12795" priority="12073" operator="greaterThan">
      <formula>0</formula>
    </cfRule>
  </conditionalFormatting>
  <conditionalFormatting sqref="EU25 EU27">
    <cfRule type="cellIs" dxfId="12794" priority="12070" operator="greaterThan">
      <formula>0</formula>
    </cfRule>
  </conditionalFormatting>
  <conditionalFormatting sqref="EU12">
    <cfRule type="cellIs" dxfId="12793" priority="12071" operator="greaterThan">
      <formula>0</formula>
    </cfRule>
  </conditionalFormatting>
  <conditionalFormatting sqref="EU44">
    <cfRule type="cellIs" dxfId="12792" priority="12069" operator="greaterThan">
      <formula>0</formula>
    </cfRule>
  </conditionalFormatting>
  <conditionalFormatting sqref="EU48">
    <cfRule type="cellIs" dxfId="12791" priority="12068" operator="greaterThan">
      <formula>0</formula>
    </cfRule>
  </conditionalFormatting>
  <conditionalFormatting sqref="EU40">
    <cfRule type="cellIs" dxfId="12790" priority="12067" operator="greaterThan">
      <formula>0</formula>
    </cfRule>
  </conditionalFormatting>
  <conditionalFormatting sqref="EU38">
    <cfRule type="cellIs" dxfId="12789" priority="12066" operator="greaterThan">
      <formula>0</formula>
    </cfRule>
  </conditionalFormatting>
  <conditionalFormatting sqref="EU16">
    <cfRule type="cellIs" dxfId="12788" priority="12058" operator="greaterThan">
      <formula>0</formula>
    </cfRule>
  </conditionalFormatting>
  <conditionalFormatting sqref="EU113">
    <cfRule type="cellIs" dxfId="12787" priority="12065" operator="greaterThan">
      <formula>0</formula>
    </cfRule>
  </conditionalFormatting>
  <conditionalFormatting sqref="EU112">
    <cfRule type="cellIs" dxfId="12786" priority="12064" operator="greaterThan">
      <formula>0</formula>
    </cfRule>
  </conditionalFormatting>
  <conditionalFormatting sqref="EU112">
    <cfRule type="cellIs" dxfId="12785" priority="12063" operator="lessThan">
      <formula>0</formula>
    </cfRule>
  </conditionalFormatting>
  <conditionalFormatting sqref="EU116">
    <cfRule type="cellIs" dxfId="12784" priority="12062" operator="greaterThan">
      <formula>0</formula>
    </cfRule>
  </conditionalFormatting>
  <conditionalFormatting sqref="EU115">
    <cfRule type="cellIs" dxfId="12783" priority="12061" operator="greaterThan">
      <formula>0</formula>
    </cfRule>
  </conditionalFormatting>
  <conditionalFormatting sqref="EU115">
    <cfRule type="cellIs" dxfId="12782" priority="12060" operator="lessThan">
      <formula>0</formula>
    </cfRule>
  </conditionalFormatting>
  <conditionalFormatting sqref="EU46">
    <cfRule type="cellIs" dxfId="12781" priority="12055" operator="greaterThan">
      <formula>0</formula>
    </cfRule>
  </conditionalFormatting>
  <conditionalFormatting sqref="EU42">
    <cfRule type="cellIs" dxfId="12780" priority="12056" operator="greaterThan">
      <formula>0</formula>
    </cfRule>
  </conditionalFormatting>
  <conditionalFormatting sqref="EU18 EU21">
    <cfRule type="cellIs" dxfId="12779" priority="12057" operator="greaterThan">
      <formula>0</formula>
    </cfRule>
  </conditionalFormatting>
  <conditionalFormatting sqref="EU36">
    <cfRule type="cellIs" dxfId="12778" priority="12054" operator="greaterThan">
      <formula>0</formula>
    </cfRule>
  </conditionalFormatting>
  <conditionalFormatting sqref="EU79">
    <cfRule type="cellIs" dxfId="12777" priority="12046" operator="greaterThan">
      <formula>0</formula>
    </cfRule>
  </conditionalFormatting>
  <conditionalFormatting sqref="EU10">
    <cfRule type="cellIs" dxfId="12776" priority="12053" operator="greaterThan">
      <formula>0</formula>
    </cfRule>
  </conditionalFormatting>
  <conditionalFormatting sqref="EU23">
    <cfRule type="cellIs" dxfId="12775" priority="12052" operator="greaterThan">
      <formula>0</formula>
    </cfRule>
  </conditionalFormatting>
  <conditionalFormatting sqref="EU10">
    <cfRule type="cellIs" dxfId="12774" priority="12051" operator="greaterThan">
      <formula>0</formula>
    </cfRule>
  </conditionalFormatting>
  <conditionalFormatting sqref="EU23">
    <cfRule type="cellIs" dxfId="12773" priority="12050" operator="greaterThan">
      <formula>0</formula>
    </cfRule>
  </conditionalFormatting>
  <conditionalFormatting sqref="EU129">
    <cfRule type="cellIs" dxfId="12772" priority="12036" operator="greaterThan">
      <formula>0</formula>
    </cfRule>
  </conditionalFormatting>
  <conditionalFormatting sqref="EU110">
    <cfRule type="cellIs" dxfId="12771" priority="12040" operator="greaterThan">
      <formula>0</formula>
    </cfRule>
  </conditionalFormatting>
  <conditionalFormatting sqref="EU79">
    <cfRule type="cellIs" dxfId="12770" priority="12047" operator="greaterThan">
      <formula>0</formula>
    </cfRule>
  </conditionalFormatting>
  <conditionalFormatting sqref="EU34">
    <cfRule type="cellIs" dxfId="12769" priority="12049" operator="greaterThan">
      <formula>0</formula>
    </cfRule>
  </conditionalFormatting>
  <conditionalFormatting sqref="EU120">
    <cfRule type="cellIs" dxfId="12768" priority="12039" operator="greaterThan">
      <formula>0</formula>
    </cfRule>
  </conditionalFormatting>
  <conditionalFormatting sqref="EU137">
    <cfRule type="cellIs" dxfId="12767" priority="12035" operator="greaterThan">
      <formula>0</formula>
    </cfRule>
  </conditionalFormatting>
  <conditionalFormatting sqref="EU34">
    <cfRule type="cellIs" dxfId="12766" priority="12048" operator="greaterThan">
      <formula>0</formula>
    </cfRule>
  </conditionalFormatting>
  <conditionalFormatting sqref="EU137">
    <cfRule type="cellIs" dxfId="12765" priority="12034" operator="greaterThan">
      <formula>0</formula>
    </cfRule>
  </conditionalFormatting>
  <conditionalFormatting sqref="EU110">
    <cfRule type="cellIs" dxfId="12764" priority="12041" operator="greaterThan">
      <formula>0</formula>
    </cfRule>
  </conditionalFormatting>
  <conditionalFormatting sqref="EU51">
    <cfRule type="cellIs" dxfId="12763" priority="12033" operator="greaterThan">
      <formula>0</formula>
    </cfRule>
  </conditionalFormatting>
  <conditionalFormatting sqref="EU51">
    <cfRule type="cellIs" dxfId="12762" priority="12032" operator="greaterThan">
      <formula>0</formula>
    </cfRule>
  </conditionalFormatting>
  <conditionalFormatting sqref="EU93">
    <cfRule type="cellIs" dxfId="12761" priority="12045" operator="greaterThan">
      <formula>0</formula>
    </cfRule>
  </conditionalFormatting>
  <conditionalFormatting sqref="EU102">
    <cfRule type="cellIs" dxfId="12760" priority="12044" operator="greaterThan">
      <formula>0</formula>
    </cfRule>
  </conditionalFormatting>
  <conditionalFormatting sqref="EU93">
    <cfRule type="cellIs" dxfId="12759" priority="12043" operator="greaterThan">
      <formula>0</formula>
    </cfRule>
  </conditionalFormatting>
  <conditionalFormatting sqref="EU102">
    <cfRule type="cellIs" dxfId="12758" priority="12042" operator="greaterThan">
      <formula>0</formula>
    </cfRule>
  </conditionalFormatting>
  <conditionalFormatting sqref="EU129">
    <cfRule type="cellIs" dxfId="12757" priority="12038" operator="greaterThan">
      <formula>0</formula>
    </cfRule>
  </conditionalFormatting>
  <conditionalFormatting sqref="EU120">
    <cfRule type="cellIs" dxfId="12756" priority="12037" operator="greaterThan">
      <formula>0</formula>
    </cfRule>
  </conditionalFormatting>
  <conditionalFormatting sqref="EU48">
    <cfRule type="cellIs" dxfId="12755" priority="12020" operator="greaterThan">
      <formula>0</formula>
    </cfRule>
  </conditionalFormatting>
  <conditionalFormatting sqref="EU40">
    <cfRule type="cellIs" dxfId="12754" priority="12019" operator="greaterThan">
      <formula>0</formula>
    </cfRule>
  </conditionalFormatting>
  <conditionalFormatting sqref="EU64">
    <cfRule type="cellIs" dxfId="12753" priority="12029" operator="greaterThan">
      <formula>0</formula>
    </cfRule>
  </conditionalFormatting>
  <conditionalFormatting sqref="EU64">
    <cfRule type="cellIs" dxfId="12752" priority="12028" operator="greaterThan">
      <formula>0</formula>
    </cfRule>
  </conditionalFormatting>
  <conditionalFormatting sqref="EU57">
    <cfRule type="cellIs" dxfId="12751" priority="12031" operator="greaterThan">
      <formula>0</formula>
    </cfRule>
  </conditionalFormatting>
  <conditionalFormatting sqref="EU57">
    <cfRule type="cellIs" dxfId="12750" priority="12030" operator="greaterThan">
      <formula>0</formula>
    </cfRule>
  </conditionalFormatting>
  <conditionalFormatting sqref="EU70">
    <cfRule type="cellIs" dxfId="12749" priority="12015" operator="greaterThan">
      <formula>0</formula>
    </cfRule>
  </conditionalFormatting>
  <conditionalFormatting sqref="EU70">
    <cfRule type="cellIs" dxfId="12748" priority="12014" operator="greaterThan">
      <formula>0</formula>
    </cfRule>
  </conditionalFormatting>
  <conditionalFormatting sqref="EU12">
    <cfRule type="cellIs" dxfId="12747" priority="12027" operator="greaterThan">
      <formula>0</formula>
    </cfRule>
  </conditionalFormatting>
  <conditionalFormatting sqref="EU12">
    <cfRule type="cellIs" dxfId="12746" priority="12026" operator="greaterThan">
      <formula>0</formula>
    </cfRule>
  </conditionalFormatting>
  <conditionalFormatting sqref="EU25 EU27">
    <cfRule type="cellIs" dxfId="12745" priority="12025" operator="greaterThan">
      <formula>0</formula>
    </cfRule>
  </conditionalFormatting>
  <conditionalFormatting sqref="EU25 EU27">
    <cfRule type="cellIs" dxfId="12744" priority="12024" operator="greaterThan">
      <formula>0</formula>
    </cfRule>
  </conditionalFormatting>
  <conditionalFormatting sqref="EU44">
    <cfRule type="cellIs" dxfId="12743" priority="12023" operator="greaterThan">
      <formula>0</formula>
    </cfRule>
  </conditionalFormatting>
  <conditionalFormatting sqref="EU44">
    <cfRule type="cellIs" dxfId="12742" priority="12022" operator="greaterThan">
      <formula>0</formula>
    </cfRule>
  </conditionalFormatting>
  <conditionalFormatting sqref="EU48">
    <cfRule type="cellIs" dxfId="12741" priority="12021" operator="greaterThan">
      <formula>0</formula>
    </cfRule>
  </conditionalFormatting>
  <conditionalFormatting sqref="EU40">
    <cfRule type="cellIs" dxfId="12740" priority="12018" operator="greaterThan">
      <formula>0</formula>
    </cfRule>
  </conditionalFormatting>
  <conditionalFormatting sqref="EU38">
    <cfRule type="cellIs" dxfId="12739" priority="12017" operator="greaterThan">
      <formula>0</formula>
    </cfRule>
  </conditionalFormatting>
  <conditionalFormatting sqref="EU38">
    <cfRule type="cellIs" dxfId="12738" priority="12016" operator="greaterThan">
      <formula>0</formula>
    </cfRule>
  </conditionalFormatting>
  <conditionalFormatting sqref="EU87">
    <cfRule type="cellIs" dxfId="12737" priority="12012" operator="greaterThan">
      <formula>0</formula>
    </cfRule>
  </conditionalFormatting>
  <conditionalFormatting sqref="EU87">
    <cfRule type="cellIs" dxfId="12736" priority="12013" operator="greaterThan">
      <formula>0</formula>
    </cfRule>
  </conditionalFormatting>
  <conditionalFormatting sqref="EU116">
    <cfRule type="cellIs" dxfId="12735" priority="12005" operator="greaterThan">
      <formula>0</formula>
    </cfRule>
  </conditionalFormatting>
  <conditionalFormatting sqref="EU115">
    <cfRule type="cellIs" dxfId="12734" priority="12004" operator="greaterThan">
      <formula>0</formula>
    </cfRule>
  </conditionalFormatting>
  <conditionalFormatting sqref="EU113">
    <cfRule type="cellIs" dxfId="12733" priority="12011" operator="greaterThan">
      <formula>0</formula>
    </cfRule>
  </conditionalFormatting>
  <conditionalFormatting sqref="EU113">
    <cfRule type="cellIs" dxfId="12732" priority="12010" operator="greaterThan">
      <formula>0</formula>
    </cfRule>
  </conditionalFormatting>
  <conditionalFormatting sqref="EU112">
    <cfRule type="cellIs" dxfId="12731" priority="12009" operator="greaterThan">
      <formula>0</formula>
    </cfRule>
  </conditionalFormatting>
  <conditionalFormatting sqref="EU112">
    <cfRule type="cellIs" dxfId="12730" priority="12008" operator="greaterThan">
      <formula>0</formula>
    </cfRule>
  </conditionalFormatting>
  <conditionalFormatting sqref="EU112">
    <cfRule type="cellIs" dxfId="12729" priority="12007" operator="lessThan">
      <formula>0</formula>
    </cfRule>
  </conditionalFormatting>
  <conditionalFormatting sqref="EU116">
    <cfRule type="cellIs" dxfId="12728" priority="12006" operator="greaterThan">
      <formula>0</formula>
    </cfRule>
  </conditionalFormatting>
  <conditionalFormatting sqref="EU14">
    <cfRule type="cellIs" dxfId="12727" priority="12001" operator="greaterThan">
      <formula>0</formula>
    </cfRule>
  </conditionalFormatting>
  <conditionalFormatting sqref="EU115">
    <cfRule type="cellIs" dxfId="12726" priority="12003" operator="greaterThan">
      <formula>0</formula>
    </cfRule>
  </conditionalFormatting>
  <conditionalFormatting sqref="EU115">
    <cfRule type="cellIs" dxfId="12725" priority="12002" operator="lessThan">
      <formula>0</formula>
    </cfRule>
  </conditionalFormatting>
  <conditionalFormatting sqref="EU14">
    <cfRule type="cellIs" dxfId="12724" priority="12000" operator="greaterThan">
      <formula>0</formula>
    </cfRule>
  </conditionalFormatting>
  <conditionalFormatting sqref="EU16">
    <cfRule type="cellIs" dxfId="12723" priority="11999" operator="greaterThan">
      <formula>0</formula>
    </cfRule>
  </conditionalFormatting>
  <conditionalFormatting sqref="EU16">
    <cfRule type="cellIs" dxfId="12722" priority="11998" operator="greaterThan">
      <formula>0</formula>
    </cfRule>
  </conditionalFormatting>
  <conditionalFormatting sqref="EU42">
    <cfRule type="cellIs" dxfId="12721" priority="11995" operator="greaterThan">
      <formula>0</formula>
    </cfRule>
  </conditionalFormatting>
  <conditionalFormatting sqref="EU42">
    <cfRule type="cellIs" dxfId="12720" priority="11994" operator="greaterThan">
      <formula>0</formula>
    </cfRule>
  </conditionalFormatting>
  <conditionalFormatting sqref="EU18 EU21">
    <cfRule type="cellIs" dxfId="12719" priority="11997" operator="greaterThan">
      <formula>0</formula>
    </cfRule>
  </conditionalFormatting>
  <conditionalFormatting sqref="EU18 EU21">
    <cfRule type="cellIs" dxfId="12718" priority="11996" operator="greaterThan">
      <formula>0</formula>
    </cfRule>
  </conditionalFormatting>
  <conditionalFormatting sqref="EU46">
    <cfRule type="cellIs" dxfId="12717" priority="11993" operator="greaterThan">
      <formula>0</formula>
    </cfRule>
  </conditionalFormatting>
  <conditionalFormatting sqref="EU46">
    <cfRule type="cellIs" dxfId="12716" priority="11992" operator="greaterThan">
      <formula>0</formula>
    </cfRule>
  </conditionalFormatting>
  <conditionalFormatting sqref="EU79">
    <cfRule type="cellIs" dxfId="12715" priority="11984" operator="greaterThan">
      <formula>0</formula>
    </cfRule>
  </conditionalFormatting>
  <conditionalFormatting sqref="EU10">
    <cfRule type="cellIs" dxfId="12714" priority="11991" operator="greaterThan">
      <formula>0</formula>
    </cfRule>
  </conditionalFormatting>
  <conditionalFormatting sqref="EU23">
    <cfRule type="cellIs" dxfId="12713" priority="11990" operator="greaterThan">
      <formula>0</formula>
    </cfRule>
  </conditionalFormatting>
  <conditionalFormatting sqref="EU10">
    <cfRule type="cellIs" dxfId="12712" priority="11989" operator="greaterThan">
      <formula>0</formula>
    </cfRule>
  </conditionalFormatting>
  <conditionalFormatting sqref="EU23">
    <cfRule type="cellIs" dxfId="12711" priority="11988" operator="greaterThan">
      <formula>0</formula>
    </cfRule>
  </conditionalFormatting>
  <conditionalFormatting sqref="EU129">
    <cfRule type="cellIs" dxfId="12710" priority="11974" operator="greaterThan">
      <formula>0</formula>
    </cfRule>
  </conditionalFormatting>
  <conditionalFormatting sqref="EU110">
    <cfRule type="cellIs" dxfId="12709" priority="11978" operator="greaterThan">
      <formula>0</formula>
    </cfRule>
  </conditionalFormatting>
  <conditionalFormatting sqref="EU79">
    <cfRule type="cellIs" dxfId="12708" priority="11985" operator="greaterThan">
      <formula>0</formula>
    </cfRule>
  </conditionalFormatting>
  <conditionalFormatting sqref="EU34">
    <cfRule type="cellIs" dxfId="12707" priority="11987" operator="greaterThan">
      <formula>0</formula>
    </cfRule>
  </conditionalFormatting>
  <conditionalFormatting sqref="EU120">
    <cfRule type="cellIs" dxfId="12706" priority="11977" operator="greaterThan">
      <formula>0</formula>
    </cfRule>
  </conditionalFormatting>
  <conditionalFormatting sqref="EU137">
    <cfRule type="cellIs" dxfId="12705" priority="11973" operator="greaterThan">
      <formula>0</formula>
    </cfRule>
  </conditionalFormatting>
  <conditionalFormatting sqref="EU34">
    <cfRule type="cellIs" dxfId="12704" priority="11986" operator="greaterThan">
      <formula>0</formula>
    </cfRule>
  </conditionalFormatting>
  <conditionalFormatting sqref="EU137">
    <cfRule type="cellIs" dxfId="12703" priority="11972" operator="greaterThan">
      <formula>0</formula>
    </cfRule>
  </conditionalFormatting>
  <conditionalFormatting sqref="EU110">
    <cfRule type="cellIs" dxfId="12702" priority="11979" operator="greaterThan">
      <formula>0</formula>
    </cfRule>
  </conditionalFormatting>
  <conditionalFormatting sqref="EU51">
    <cfRule type="cellIs" dxfId="12701" priority="11971" operator="greaterThan">
      <formula>0</formula>
    </cfRule>
  </conditionalFormatting>
  <conditionalFormatting sqref="EU51">
    <cfRule type="cellIs" dxfId="12700" priority="11970" operator="greaterThan">
      <formula>0</formula>
    </cfRule>
  </conditionalFormatting>
  <conditionalFormatting sqref="EU93">
    <cfRule type="cellIs" dxfId="12699" priority="11983" operator="greaterThan">
      <formula>0</formula>
    </cfRule>
  </conditionalFormatting>
  <conditionalFormatting sqref="EU102">
    <cfRule type="cellIs" dxfId="12698" priority="11982" operator="greaterThan">
      <formula>0</formula>
    </cfRule>
  </conditionalFormatting>
  <conditionalFormatting sqref="EU93">
    <cfRule type="cellIs" dxfId="12697" priority="11981" operator="greaterThan">
      <formula>0</formula>
    </cfRule>
  </conditionalFormatting>
  <conditionalFormatting sqref="EU102">
    <cfRule type="cellIs" dxfId="12696" priority="11980" operator="greaterThan">
      <formula>0</formula>
    </cfRule>
  </conditionalFormatting>
  <conditionalFormatting sqref="EU129">
    <cfRule type="cellIs" dxfId="12695" priority="11976" operator="greaterThan">
      <formula>0</formula>
    </cfRule>
  </conditionalFormatting>
  <conditionalFormatting sqref="EU120">
    <cfRule type="cellIs" dxfId="12694" priority="11975" operator="greaterThan">
      <formula>0</formula>
    </cfRule>
  </conditionalFormatting>
  <conditionalFormatting sqref="EU48">
    <cfRule type="cellIs" dxfId="12693" priority="11958" operator="greaterThan">
      <formula>0</formula>
    </cfRule>
  </conditionalFormatting>
  <conditionalFormatting sqref="EU40">
    <cfRule type="cellIs" dxfId="12692" priority="11957" operator="greaterThan">
      <formula>0</formula>
    </cfRule>
  </conditionalFormatting>
  <conditionalFormatting sqref="EU64">
    <cfRule type="cellIs" dxfId="12691" priority="11967" operator="greaterThan">
      <formula>0</formula>
    </cfRule>
  </conditionalFormatting>
  <conditionalFormatting sqref="EU64">
    <cfRule type="cellIs" dxfId="12690" priority="11966" operator="greaterThan">
      <formula>0</formula>
    </cfRule>
  </conditionalFormatting>
  <conditionalFormatting sqref="EU57">
    <cfRule type="cellIs" dxfId="12689" priority="11969" operator="greaterThan">
      <formula>0</formula>
    </cfRule>
  </conditionalFormatting>
  <conditionalFormatting sqref="EU57">
    <cfRule type="cellIs" dxfId="12688" priority="11968" operator="greaterThan">
      <formula>0</formula>
    </cfRule>
  </conditionalFormatting>
  <conditionalFormatting sqref="EU70">
    <cfRule type="cellIs" dxfId="12687" priority="11953" operator="greaterThan">
      <formula>0</formula>
    </cfRule>
  </conditionalFormatting>
  <conditionalFormatting sqref="EU70">
    <cfRule type="cellIs" dxfId="12686" priority="11952" operator="greaterThan">
      <formula>0</formula>
    </cfRule>
  </conditionalFormatting>
  <conditionalFormatting sqref="EU12">
    <cfRule type="cellIs" dxfId="12685" priority="11965" operator="greaterThan">
      <formula>0</formula>
    </cfRule>
  </conditionalFormatting>
  <conditionalFormatting sqref="EU12">
    <cfRule type="cellIs" dxfId="12684" priority="11964" operator="greaterThan">
      <formula>0</formula>
    </cfRule>
  </conditionalFormatting>
  <conditionalFormatting sqref="EU25 EU27">
    <cfRule type="cellIs" dxfId="12683" priority="11963" operator="greaterThan">
      <formula>0</formula>
    </cfRule>
  </conditionalFormatting>
  <conditionalFormatting sqref="EU25 EU27">
    <cfRule type="cellIs" dxfId="12682" priority="11962" operator="greaterThan">
      <formula>0</formula>
    </cfRule>
  </conditionalFormatting>
  <conditionalFormatting sqref="EU44">
    <cfRule type="cellIs" dxfId="12681" priority="11961" operator="greaterThan">
      <formula>0</formula>
    </cfRule>
  </conditionalFormatting>
  <conditionalFormatting sqref="EU44">
    <cfRule type="cellIs" dxfId="12680" priority="11960" operator="greaterThan">
      <formula>0</formula>
    </cfRule>
  </conditionalFormatting>
  <conditionalFormatting sqref="EU48">
    <cfRule type="cellIs" dxfId="12679" priority="11959" operator="greaterThan">
      <formula>0</formula>
    </cfRule>
  </conditionalFormatting>
  <conditionalFormatting sqref="EU40">
    <cfRule type="cellIs" dxfId="12678" priority="11956" operator="greaterThan">
      <formula>0</formula>
    </cfRule>
  </conditionalFormatting>
  <conditionalFormatting sqref="EU38">
    <cfRule type="cellIs" dxfId="12677" priority="11955" operator="greaterThan">
      <formula>0</formula>
    </cfRule>
  </conditionalFormatting>
  <conditionalFormatting sqref="EU38">
    <cfRule type="cellIs" dxfId="12676" priority="11954" operator="greaterThan">
      <formula>0</formula>
    </cfRule>
  </conditionalFormatting>
  <conditionalFormatting sqref="EU87">
    <cfRule type="cellIs" dxfId="12675" priority="11950" operator="greaterThan">
      <formula>0</formula>
    </cfRule>
  </conditionalFormatting>
  <conditionalFormatting sqref="EU87">
    <cfRule type="cellIs" dxfId="12674" priority="11951" operator="greaterThan">
      <formula>0</formula>
    </cfRule>
  </conditionalFormatting>
  <conditionalFormatting sqref="EU116">
    <cfRule type="cellIs" dxfId="12673" priority="11943" operator="greaterThan">
      <formula>0</formula>
    </cfRule>
  </conditionalFormatting>
  <conditionalFormatting sqref="EU115">
    <cfRule type="cellIs" dxfId="12672" priority="11942" operator="greaterThan">
      <formula>0</formula>
    </cfRule>
  </conditionalFormatting>
  <conditionalFormatting sqref="EU113">
    <cfRule type="cellIs" dxfId="12671" priority="11949" operator="greaterThan">
      <formula>0</formula>
    </cfRule>
  </conditionalFormatting>
  <conditionalFormatting sqref="EU113">
    <cfRule type="cellIs" dxfId="12670" priority="11948" operator="greaterThan">
      <formula>0</formula>
    </cfRule>
  </conditionalFormatting>
  <conditionalFormatting sqref="EU112">
    <cfRule type="cellIs" dxfId="12669" priority="11947" operator="greaterThan">
      <formula>0</formula>
    </cfRule>
  </conditionalFormatting>
  <conditionalFormatting sqref="EU112">
    <cfRule type="cellIs" dxfId="12668" priority="11946" operator="greaterThan">
      <formula>0</formula>
    </cfRule>
  </conditionalFormatting>
  <conditionalFormatting sqref="EU112">
    <cfRule type="cellIs" dxfId="12667" priority="11945" operator="lessThan">
      <formula>0</formula>
    </cfRule>
  </conditionalFormatting>
  <conditionalFormatting sqref="EU116">
    <cfRule type="cellIs" dxfId="12666" priority="11944" operator="greaterThan">
      <formula>0</formula>
    </cfRule>
  </conditionalFormatting>
  <conditionalFormatting sqref="EU14">
    <cfRule type="cellIs" dxfId="12665" priority="11939" operator="greaterThan">
      <formula>0</formula>
    </cfRule>
  </conditionalFormatting>
  <conditionalFormatting sqref="EU115">
    <cfRule type="cellIs" dxfId="12664" priority="11941" operator="greaterThan">
      <formula>0</formula>
    </cfRule>
  </conditionalFormatting>
  <conditionalFormatting sqref="EU115">
    <cfRule type="cellIs" dxfId="12663" priority="11940" operator="lessThan">
      <formula>0</formula>
    </cfRule>
  </conditionalFormatting>
  <conditionalFormatting sqref="EU14">
    <cfRule type="cellIs" dxfId="12662" priority="11938" operator="greaterThan">
      <formula>0</formula>
    </cfRule>
  </conditionalFormatting>
  <conditionalFormatting sqref="EU16">
    <cfRule type="cellIs" dxfId="12661" priority="11937" operator="greaterThan">
      <formula>0</formula>
    </cfRule>
  </conditionalFormatting>
  <conditionalFormatting sqref="EU16">
    <cfRule type="cellIs" dxfId="12660" priority="11936" operator="greaterThan">
      <formula>0</formula>
    </cfRule>
  </conditionalFormatting>
  <conditionalFormatting sqref="EU42">
    <cfRule type="cellIs" dxfId="12659" priority="11933" operator="greaterThan">
      <formula>0</formula>
    </cfRule>
  </conditionalFormatting>
  <conditionalFormatting sqref="EU42">
    <cfRule type="cellIs" dxfId="12658" priority="11932" operator="greaterThan">
      <formula>0</formula>
    </cfRule>
  </conditionalFormatting>
  <conditionalFormatting sqref="EU18 EU21">
    <cfRule type="cellIs" dxfId="12657" priority="11935" operator="greaterThan">
      <formula>0</formula>
    </cfRule>
  </conditionalFormatting>
  <conditionalFormatting sqref="EU18 EU21">
    <cfRule type="cellIs" dxfId="12656" priority="11934" operator="greaterThan">
      <formula>0</formula>
    </cfRule>
  </conditionalFormatting>
  <conditionalFormatting sqref="EU46">
    <cfRule type="cellIs" dxfId="12655" priority="11931" operator="greaterThan">
      <formula>0</formula>
    </cfRule>
  </conditionalFormatting>
  <conditionalFormatting sqref="EU46">
    <cfRule type="cellIs" dxfId="12654" priority="11930" operator="greaterThan">
      <formula>0</formula>
    </cfRule>
  </conditionalFormatting>
  <conditionalFormatting sqref="EU36">
    <cfRule type="cellIs" dxfId="12653" priority="11929" operator="greaterThan">
      <formula>0</formula>
    </cfRule>
  </conditionalFormatting>
  <conditionalFormatting sqref="EU36">
    <cfRule type="cellIs" dxfId="12652" priority="11928" operator="greaterThan">
      <formula>0</formula>
    </cfRule>
  </conditionalFormatting>
  <conditionalFormatting sqref="EU36">
    <cfRule type="cellIs" dxfId="12651" priority="11927" operator="greaterThan">
      <formula>0</formula>
    </cfRule>
  </conditionalFormatting>
  <conditionalFormatting sqref="EU36">
    <cfRule type="cellIs" dxfId="12650" priority="11926" operator="greaterThan">
      <formula>0</formula>
    </cfRule>
  </conditionalFormatting>
  <conditionalFormatting sqref="EU143">
    <cfRule type="cellIs" dxfId="12649" priority="11925" operator="greaterThan">
      <formula>0</formula>
    </cfRule>
  </conditionalFormatting>
  <conditionalFormatting sqref="EU152">
    <cfRule type="cellIs" dxfId="12648" priority="11924" operator="greaterThan">
      <formula>0</formula>
    </cfRule>
  </conditionalFormatting>
  <conditionalFormatting sqref="EU160">
    <cfRule type="cellIs" dxfId="12647" priority="11923" operator="greaterThan">
      <formula>0</formula>
    </cfRule>
  </conditionalFormatting>
  <conditionalFormatting sqref="EU152">
    <cfRule type="cellIs" dxfId="12646" priority="11921" operator="greaterThan">
      <formula>0</formula>
    </cfRule>
  </conditionalFormatting>
  <conditionalFormatting sqref="EU152">
    <cfRule type="cellIs" dxfId="12645" priority="11922" operator="greaterThan">
      <formula>0</formula>
    </cfRule>
  </conditionalFormatting>
  <conditionalFormatting sqref="EU143">
    <cfRule type="cellIs" dxfId="12644" priority="11920" operator="greaterThan">
      <formula>0</formula>
    </cfRule>
  </conditionalFormatting>
  <conditionalFormatting sqref="EU143">
    <cfRule type="cellIs" dxfId="12643" priority="11919" operator="greaterThan">
      <formula>0</formula>
    </cfRule>
  </conditionalFormatting>
  <conditionalFormatting sqref="EU160">
    <cfRule type="cellIs" dxfId="12642" priority="11917" operator="greaterThan">
      <formula>0</formula>
    </cfRule>
  </conditionalFormatting>
  <conditionalFormatting sqref="EU160">
    <cfRule type="cellIs" dxfId="12641" priority="11918" operator="greaterThan">
      <formula>0</formula>
    </cfRule>
  </conditionalFormatting>
  <conditionalFormatting sqref="EU152">
    <cfRule type="cellIs" dxfId="12640" priority="11915" operator="greaterThan">
      <formula>0</formula>
    </cfRule>
  </conditionalFormatting>
  <conditionalFormatting sqref="EU152">
    <cfRule type="cellIs" dxfId="12639" priority="11916" operator="greaterThan">
      <formula>0</formula>
    </cfRule>
  </conditionalFormatting>
  <conditionalFormatting sqref="EU143">
    <cfRule type="cellIs" dxfId="12638" priority="11914" operator="greaterThan">
      <formula>0</formula>
    </cfRule>
  </conditionalFormatting>
  <conditionalFormatting sqref="EU143">
    <cfRule type="cellIs" dxfId="12637" priority="11913" operator="greaterThan">
      <formula>0</formula>
    </cfRule>
  </conditionalFormatting>
  <conditionalFormatting sqref="EU160">
    <cfRule type="cellIs" dxfId="12636" priority="11911" operator="greaterThan">
      <formula>0</formula>
    </cfRule>
  </conditionalFormatting>
  <conditionalFormatting sqref="EU160">
    <cfRule type="cellIs" dxfId="12635" priority="11912" operator="greaterThan">
      <formula>0</formula>
    </cfRule>
  </conditionalFormatting>
  <conditionalFormatting sqref="EU27">
    <cfRule type="cellIs" dxfId="12634" priority="11910" operator="greaterThan">
      <formula>0</formula>
    </cfRule>
  </conditionalFormatting>
  <conditionalFormatting sqref="EU27">
    <cfRule type="cellIs" dxfId="12633" priority="11909" operator="greaterThan">
      <formula>0</formula>
    </cfRule>
  </conditionalFormatting>
  <conditionalFormatting sqref="EU197:EU202">
    <cfRule type="cellIs" dxfId="12632" priority="11908" operator="greaterThan">
      <formula>0.5</formula>
    </cfRule>
  </conditionalFormatting>
  <conditionalFormatting sqref="EU203">
    <cfRule type="cellIs" dxfId="12631" priority="11907" operator="greaterThan">
      <formula>0.5</formula>
    </cfRule>
  </conditionalFormatting>
  <conditionalFormatting sqref="EU167">
    <cfRule type="cellIs" dxfId="12630" priority="11906" operator="greaterThan">
      <formula>0</formula>
    </cfRule>
  </conditionalFormatting>
  <conditionalFormatting sqref="EU167">
    <cfRule type="cellIs" dxfId="12629" priority="11905" operator="greaterThan">
      <formula>0</formula>
    </cfRule>
  </conditionalFormatting>
  <conditionalFormatting sqref="EU169">
    <cfRule type="cellIs" dxfId="12628" priority="11904" operator="greaterThan">
      <formula>0</formula>
    </cfRule>
  </conditionalFormatting>
  <conditionalFormatting sqref="EU169">
    <cfRule type="cellIs" dxfId="12627" priority="11903" operator="greaterThan">
      <formula>0</formula>
    </cfRule>
  </conditionalFormatting>
  <conditionalFormatting sqref="EU171">
    <cfRule type="cellIs" dxfId="12626" priority="11902" operator="greaterThan">
      <formula>0</formula>
    </cfRule>
  </conditionalFormatting>
  <conditionalFormatting sqref="EU171">
    <cfRule type="cellIs" dxfId="12625" priority="11901" operator="greaterThan">
      <formula>0</formula>
    </cfRule>
  </conditionalFormatting>
  <conditionalFormatting sqref="EU14">
    <cfRule type="cellIs" dxfId="12624" priority="11873" operator="greaterThan">
      <formula>0</formula>
    </cfRule>
  </conditionalFormatting>
  <conditionalFormatting sqref="EU10">
    <cfRule type="cellIs" dxfId="12623" priority="11900" operator="greaterThan">
      <formula>0</formula>
    </cfRule>
  </conditionalFormatting>
  <conditionalFormatting sqref="EU23">
    <cfRule type="cellIs" dxfId="12622" priority="11899" operator="greaterThan">
      <formula>0</formula>
    </cfRule>
  </conditionalFormatting>
  <conditionalFormatting sqref="EU70">
    <cfRule type="cellIs" dxfId="12621" priority="11897" operator="greaterThan">
      <formula>0</formula>
    </cfRule>
  </conditionalFormatting>
  <conditionalFormatting sqref="EU79">
    <cfRule type="cellIs" dxfId="12620" priority="11896" operator="greaterThan">
      <formula>0</formula>
    </cfRule>
  </conditionalFormatting>
  <conditionalFormatting sqref="EU129">
    <cfRule type="cellIs" dxfId="12619" priority="11890" operator="greaterThan">
      <formula>0</formula>
    </cfRule>
  </conditionalFormatting>
  <conditionalFormatting sqref="EU110">
    <cfRule type="cellIs" dxfId="12618" priority="11892" operator="greaterThan">
      <formula>0</formula>
    </cfRule>
  </conditionalFormatting>
  <conditionalFormatting sqref="EU34">
    <cfRule type="cellIs" dxfId="12617" priority="11898" operator="greaterThan">
      <formula>0</formula>
    </cfRule>
  </conditionalFormatting>
  <conditionalFormatting sqref="EU137">
    <cfRule type="cellIs" dxfId="12616" priority="11889" operator="greaterThan">
      <formula>0</formula>
    </cfRule>
  </conditionalFormatting>
  <conditionalFormatting sqref="EU87">
    <cfRule type="cellIs" dxfId="12615" priority="11895" operator="greaterThan">
      <formula>0</formula>
    </cfRule>
  </conditionalFormatting>
  <conditionalFormatting sqref="EU93">
    <cfRule type="cellIs" dxfId="12614" priority="11894" operator="greaterThan">
      <formula>0</formula>
    </cfRule>
  </conditionalFormatting>
  <conditionalFormatting sqref="EU102">
    <cfRule type="cellIs" dxfId="12613" priority="11893" operator="greaterThan">
      <formula>0</formula>
    </cfRule>
  </conditionalFormatting>
  <conditionalFormatting sqref="EU120">
    <cfRule type="cellIs" dxfId="12612" priority="11891" operator="greaterThan">
      <formula>0</formula>
    </cfRule>
  </conditionalFormatting>
  <conditionalFormatting sqref="EU51">
    <cfRule type="cellIs" dxfId="12611" priority="11888" operator="greaterThan">
      <formula>0</formula>
    </cfRule>
  </conditionalFormatting>
  <conditionalFormatting sqref="EU64">
    <cfRule type="cellIs" dxfId="12610" priority="11886" operator="greaterThan">
      <formula>0</formula>
    </cfRule>
  </conditionalFormatting>
  <conditionalFormatting sqref="EU57">
    <cfRule type="cellIs" dxfId="12609" priority="11887" operator="greaterThan">
      <formula>0</formula>
    </cfRule>
  </conditionalFormatting>
  <conditionalFormatting sqref="EU25 EU27">
    <cfRule type="cellIs" dxfId="12608" priority="11884" operator="greaterThan">
      <formula>0</formula>
    </cfRule>
  </conditionalFormatting>
  <conditionalFormatting sqref="EU12">
    <cfRule type="cellIs" dxfId="12607" priority="11885" operator="greaterThan">
      <formula>0</formula>
    </cfRule>
  </conditionalFormatting>
  <conditionalFormatting sqref="EU44">
    <cfRule type="cellIs" dxfId="12606" priority="11883" operator="greaterThan">
      <formula>0</formula>
    </cfRule>
  </conditionalFormatting>
  <conditionalFormatting sqref="EU48">
    <cfRule type="cellIs" dxfId="12605" priority="11882" operator="greaterThan">
      <formula>0</formula>
    </cfRule>
  </conditionalFormatting>
  <conditionalFormatting sqref="EU40">
    <cfRule type="cellIs" dxfId="12604" priority="11881" operator="greaterThan">
      <formula>0</formula>
    </cfRule>
  </conditionalFormatting>
  <conditionalFormatting sqref="EU38">
    <cfRule type="cellIs" dxfId="12603" priority="11880" operator="greaterThan">
      <formula>0</formula>
    </cfRule>
  </conditionalFormatting>
  <conditionalFormatting sqref="EU16">
    <cfRule type="cellIs" dxfId="12602" priority="11872" operator="greaterThan">
      <formula>0</formula>
    </cfRule>
  </conditionalFormatting>
  <conditionalFormatting sqref="EU113">
    <cfRule type="cellIs" dxfId="12601" priority="11879" operator="greaterThan">
      <formula>0</formula>
    </cfRule>
  </conditionalFormatting>
  <conditionalFormatting sqref="EU112">
    <cfRule type="cellIs" dxfId="12600" priority="11878" operator="greaterThan">
      <formula>0</formula>
    </cfRule>
  </conditionalFormatting>
  <conditionalFormatting sqref="EU112">
    <cfRule type="cellIs" dxfId="12599" priority="11877" operator="lessThan">
      <formula>0</formula>
    </cfRule>
  </conditionalFormatting>
  <conditionalFormatting sqref="EU116">
    <cfRule type="cellIs" dxfId="12598" priority="11876" operator="greaterThan">
      <formula>0</formula>
    </cfRule>
  </conditionalFormatting>
  <conditionalFormatting sqref="EU115">
    <cfRule type="cellIs" dxfId="12597" priority="11875" operator="greaterThan">
      <formula>0</formula>
    </cfRule>
  </conditionalFormatting>
  <conditionalFormatting sqref="EU115">
    <cfRule type="cellIs" dxfId="12596" priority="11874" operator="lessThan">
      <formula>0</formula>
    </cfRule>
  </conditionalFormatting>
  <conditionalFormatting sqref="EU46">
    <cfRule type="cellIs" dxfId="12595" priority="11869" operator="greaterThan">
      <formula>0</formula>
    </cfRule>
  </conditionalFormatting>
  <conditionalFormatting sqref="EU42">
    <cfRule type="cellIs" dxfId="12594" priority="11870" operator="greaterThan">
      <formula>0</formula>
    </cfRule>
  </conditionalFormatting>
  <conditionalFormatting sqref="EU18 EU21">
    <cfRule type="cellIs" dxfId="12593" priority="11871" operator="greaterThan">
      <formula>0</formula>
    </cfRule>
  </conditionalFormatting>
  <conditionalFormatting sqref="EU36">
    <cfRule type="cellIs" dxfId="12592" priority="11868" operator="greaterThan">
      <formula>0</formula>
    </cfRule>
  </conditionalFormatting>
  <conditionalFormatting sqref="EU79">
    <cfRule type="cellIs" dxfId="12591" priority="11860" operator="greaterThan">
      <formula>0</formula>
    </cfRule>
  </conditionalFormatting>
  <conditionalFormatting sqref="EU10">
    <cfRule type="cellIs" dxfId="12590" priority="11867" operator="greaterThan">
      <formula>0</formula>
    </cfRule>
  </conditionalFormatting>
  <conditionalFormatting sqref="EU23">
    <cfRule type="cellIs" dxfId="12589" priority="11866" operator="greaterThan">
      <formula>0</formula>
    </cfRule>
  </conditionalFormatting>
  <conditionalFormatting sqref="EU10">
    <cfRule type="cellIs" dxfId="12588" priority="11865" operator="greaterThan">
      <formula>0</formula>
    </cfRule>
  </conditionalFormatting>
  <conditionalFormatting sqref="EU23">
    <cfRule type="cellIs" dxfId="12587" priority="11864" operator="greaterThan">
      <formula>0</formula>
    </cfRule>
  </conditionalFormatting>
  <conditionalFormatting sqref="EU129">
    <cfRule type="cellIs" dxfId="12586" priority="11850" operator="greaterThan">
      <formula>0</formula>
    </cfRule>
  </conditionalFormatting>
  <conditionalFormatting sqref="EU110">
    <cfRule type="cellIs" dxfId="12585" priority="11854" operator="greaterThan">
      <formula>0</formula>
    </cfRule>
  </conditionalFormatting>
  <conditionalFormatting sqref="EU79">
    <cfRule type="cellIs" dxfId="12584" priority="11861" operator="greaterThan">
      <formula>0</formula>
    </cfRule>
  </conditionalFormatting>
  <conditionalFormatting sqref="EU34">
    <cfRule type="cellIs" dxfId="12583" priority="11863" operator="greaterThan">
      <formula>0</formula>
    </cfRule>
  </conditionalFormatting>
  <conditionalFormatting sqref="EU120">
    <cfRule type="cellIs" dxfId="12582" priority="11853" operator="greaterThan">
      <formula>0</formula>
    </cfRule>
  </conditionalFormatting>
  <conditionalFormatting sqref="EU137">
    <cfRule type="cellIs" dxfId="12581" priority="11849" operator="greaterThan">
      <formula>0</formula>
    </cfRule>
  </conditionalFormatting>
  <conditionalFormatting sqref="EU34">
    <cfRule type="cellIs" dxfId="12580" priority="11862" operator="greaterThan">
      <formula>0</formula>
    </cfRule>
  </conditionalFormatting>
  <conditionalFormatting sqref="EU137">
    <cfRule type="cellIs" dxfId="12579" priority="11848" operator="greaterThan">
      <formula>0</formula>
    </cfRule>
  </conditionalFormatting>
  <conditionalFormatting sqref="EU110">
    <cfRule type="cellIs" dxfId="12578" priority="11855" operator="greaterThan">
      <formula>0</formula>
    </cfRule>
  </conditionalFormatting>
  <conditionalFormatting sqref="EU51">
    <cfRule type="cellIs" dxfId="12577" priority="11847" operator="greaterThan">
      <formula>0</formula>
    </cfRule>
  </conditionalFormatting>
  <conditionalFormatting sqref="EU51">
    <cfRule type="cellIs" dxfId="12576" priority="11846" operator="greaterThan">
      <formula>0</formula>
    </cfRule>
  </conditionalFormatting>
  <conditionalFormatting sqref="EU93">
    <cfRule type="cellIs" dxfId="12575" priority="11859" operator="greaterThan">
      <formula>0</formula>
    </cfRule>
  </conditionalFormatting>
  <conditionalFormatting sqref="EU102">
    <cfRule type="cellIs" dxfId="12574" priority="11858" operator="greaterThan">
      <formula>0</formula>
    </cfRule>
  </conditionalFormatting>
  <conditionalFormatting sqref="EU93">
    <cfRule type="cellIs" dxfId="12573" priority="11857" operator="greaterThan">
      <formula>0</formula>
    </cfRule>
  </conditionalFormatting>
  <conditionalFormatting sqref="EU102">
    <cfRule type="cellIs" dxfId="12572" priority="11856" operator="greaterThan">
      <formula>0</formula>
    </cfRule>
  </conditionalFormatting>
  <conditionalFormatting sqref="EU129">
    <cfRule type="cellIs" dxfId="12571" priority="11852" operator="greaterThan">
      <formula>0</formula>
    </cfRule>
  </conditionalFormatting>
  <conditionalFormatting sqref="EU120">
    <cfRule type="cellIs" dxfId="12570" priority="11851" operator="greaterThan">
      <formula>0</formula>
    </cfRule>
  </conditionalFormatting>
  <conditionalFormatting sqref="EU48">
    <cfRule type="cellIs" dxfId="12569" priority="11834" operator="greaterThan">
      <formula>0</formula>
    </cfRule>
  </conditionalFormatting>
  <conditionalFormatting sqref="EU40">
    <cfRule type="cellIs" dxfId="12568" priority="11833" operator="greaterThan">
      <formula>0</formula>
    </cfRule>
  </conditionalFormatting>
  <conditionalFormatting sqref="EU64">
    <cfRule type="cellIs" dxfId="12567" priority="11843" operator="greaterThan">
      <formula>0</formula>
    </cfRule>
  </conditionalFormatting>
  <conditionalFormatting sqref="EU64">
    <cfRule type="cellIs" dxfId="12566" priority="11842" operator="greaterThan">
      <formula>0</formula>
    </cfRule>
  </conditionalFormatting>
  <conditionalFormatting sqref="EU57">
    <cfRule type="cellIs" dxfId="12565" priority="11845" operator="greaterThan">
      <formula>0</formula>
    </cfRule>
  </conditionalFormatting>
  <conditionalFormatting sqref="EU57">
    <cfRule type="cellIs" dxfId="12564" priority="11844" operator="greaterThan">
      <formula>0</formula>
    </cfRule>
  </conditionalFormatting>
  <conditionalFormatting sqref="EU70">
    <cfRule type="cellIs" dxfId="12563" priority="11829" operator="greaterThan">
      <formula>0</formula>
    </cfRule>
  </conditionalFormatting>
  <conditionalFormatting sqref="EU70">
    <cfRule type="cellIs" dxfId="12562" priority="11828" operator="greaterThan">
      <formula>0</formula>
    </cfRule>
  </conditionalFormatting>
  <conditionalFormatting sqref="EU12">
    <cfRule type="cellIs" dxfId="12561" priority="11841" operator="greaterThan">
      <formula>0</formula>
    </cfRule>
  </conditionalFormatting>
  <conditionalFormatting sqref="EU12">
    <cfRule type="cellIs" dxfId="12560" priority="11840" operator="greaterThan">
      <formula>0</formula>
    </cfRule>
  </conditionalFormatting>
  <conditionalFormatting sqref="EU25 EU27">
    <cfRule type="cellIs" dxfId="12559" priority="11839" operator="greaterThan">
      <formula>0</formula>
    </cfRule>
  </conditionalFormatting>
  <conditionalFormatting sqref="EU25 EU27">
    <cfRule type="cellIs" dxfId="12558" priority="11838" operator="greaterThan">
      <formula>0</formula>
    </cfRule>
  </conditionalFormatting>
  <conditionalFormatting sqref="EU44">
    <cfRule type="cellIs" dxfId="12557" priority="11837" operator="greaterThan">
      <formula>0</formula>
    </cfRule>
  </conditionalFormatting>
  <conditionalFormatting sqref="EU44">
    <cfRule type="cellIs" dxfId="12556" priority="11836" operator="greaterThan">
      <formula>0</formula>
    </cfRule>
  </conditionalFormatting>
  <conditionalFormatting sqref="EU48">
    <cfRule type="cellIs" dxfId="12555" priority="11835" operator="greaterThan">
      <formula>0</formula>
    </cfRule>
  </conditionalFormatting>
  <conditionalFormatting sqref="EU40">
    <cfRule type="cellIs" dxfId="12554" priority="11832" operator="greaterThan">
      <formula>0</formula>
    </cfRule>
  </conditionalFormatting>
  <conditionalFormatting sqref="EU38">
    <cfRule type="cellIs" dxfId="12553" priority="11831" operator="greaterThan">
      <formula>0</formula>
    </cfRule>
  </conditionalFormatting>
  <conditionalFormatting sqref="EU38">
    <cfRule type="cellIs" dxfId="12552" priority="11830" operator="greaterThan">
      <formula>0</formula>
    </cfRule>
  </conditionalFormatting>
  <conditionalFormatting sqref="EU87">
    <cfRule type="cellIs" dxfId="12551" priority="11826" operator="greaterThan">
      <formula>0</formula>
    </cfRule>
  </conditionalFormatting>
  <conditionalFormatting sqref="EU87">
    <cfRule type="cellIs" dxfId="12550" priority="11827" operator="greaterThan">
      <formula>0</formula>
    </cfRule>
  </conditionalFormatting>
  <conditionalFormatting sqref="EU116">
    <cfRule type="cellIs" dxfId="12549" priority="11819" operator="greaterThan">
      <formula>0</formula>
    </cfRule>
  </conditionalFormatting>
  <conditionalFormatting sqref="EU115">
    <cfRule type="cellIs" dxfId="12548" priority="11818" operator="greaterThan">
      <formula>0</formula>
    </cfRule>
  </conditionalFormatting>
  <conditionalFormatting sqref="EU113">
    <cfRule type="cellIs" dxfId="12547" priority="11825" operator="greaterThan">
      <formula>0</formula>
    </cfRule>
  </conditionalFormatting>
  <conditionalFormatting sqref="EU113">
    <cfRule type="cellIs" dxfId="12546" priority="11824" operator="greaterThan">
      <formula>0</formula>
    </cfRule>
  </conditionalFormatting>
  <conditionalFormatting sqref="EU112">
    <cfRule type="cellIs" dxfId="12545" priority="11823" operator="greaterThan">
      <formula>0</formula>
    </cfRule>
  </conditionalFormatting>
  <conditionalFormatting sqref="EU112">
    <cfRule type="cellIs" dxfId="12544" priority="11822" operator="greaterThan">
      <formula>0</formula>
    </cfRule>
  </conditionalFormatting>
  <conditionalFormatting sqref="EU112">
    <cfRule type="cellIs" dxfId="12543" priority="11821" operator="lessThan">
      <formula>0</formula>
    </cfRule>
  </conditionalFormatting>
  <conditionalFormatting sqref="EU116">
    <cfRule type="cellIs" dxfId="12542" priority="11820" operator="greaterThan">
      <formula>0</formula>
    </cfRule>
  </conditionalFormatting>
  <conditionalFormatting sqref="EU14">
    <cfRule type="cellIs" dxfId="12541" priority="11815" operator="greaterThan">
      <formula>0</formula>
    </cfRule>
  </conditionalFormatting>
  <conditionalFormatting sqref="EU115">
    <cfRule type="cellIs" dxfId="12540" priority="11817" operator="greaterThan">
      <formula>0</formula>
    </cfRule>
  </conditionalFormatting>
  <conditionalFormatting sqref="EU115">
    <cfRule type="cellIs" dxfId="12539" priority="11816" operator="lessThan">
      <formula>0</formula>
    </cfRule>
  </conditionalFormatting>
  <conditionalFormatting sqref="EU14">
    <cfRule type="cellIs" dxfId="12538" priority="11814" operator="greaterThan">
      <formula>0</formula>
    </cfRule>
  </conditionalFormatting>
  <conditionalFormatting sqref="EU16">
    <cfRule type="cellIs" dxfId="12537" priority="11813" operator="greaterThan">
      <formula>0</formula>
    </cfRule>
  </conditionalFormatting>
  <conditionalFormatting sqref="EU16">
    <cfRule type="cellIs" dxfId="12536" priority="11812" operator="greaterThan">
      <formula>0</formula>
    </cfRule>
  </conditionalFormatting>
  <conditionalFormatting sqref="EU42">
    <cfRule type="cellIs" dxfId="12535" priority="11809" operator="greaterThan">
      <formula>0</formula>
    </cfRule>
  </conditionalFormatting>
  <conditionalFormatting sqref="EU42">
    <cfRule type="cellIs" dxfId="12534" priority="11808" operator="greaterThan">
      <formula>0</formula>
    </cfRule>
  </conditionalFormatting>
  <conditionalFormatting sqref="EU18 EU21">
    <cfRule type="cellIs" dxfId="12533" priority="11811" operator="greaterThan">
      <formula>0</formula>
    </cfRule>
  </conditionalFormatting>
  <conditionalFormatting sqref="EU18 EU21">
    <cfRule type="cellIs" dxfId="12532" priority="11810" operator="greaterThan">
      <formula>0</formula>
    </cfRule>
  </conditionalFormatting>
  <conditionalFormatting sqref="EU46">
    <cfRule type="cellIs" dxfId="12531" priority="11807" operator="greaterThan">
      <formula>0</formula>
    </cfRule>
  </conditionalFormatting>
  <conditionalFormatting sqref="EU46">
    <cfRule type="cellIs" dxfId="12530" priority="11806" operator="greaterThan">
      <formula>0</formula>
    </cfRule>
  </conditionalFormatting>
  <conditionalFormatting sqref="EU79">
    <cfRule type="cellIs" dxfId="12529" priority="11798" operator="greaterThan">
      <formula>0</formula>
    </cfRule>
  </conditionalFormatting>
  <conditionalFormatting sqref="EU10">
    <cfRule type="cellIs" dxfId="12528" priority="11805" operator="greaterThan">
      <formula>0</formula>
    </cfRule>
  </conditionalFormatting>
  <conditionalFormatting sqref="EU23">
    <cfRule type="cellIs" dxfId="12527" priority="11804" operator="greaterThan">
      <formula>0</formula>
    </cfRule>
  </conditionalFormatting>
  <conditionalFormatting sqref="EU10">
    <cfRule type="cellIs" dxfId="12526" priority="11803" operator="greaterThan">
      <formula>0</formula>
    </cfRule>
  </conditionalFormatting>
  <conditionalFormatting sqref="EU23">
    <cfRule type="cellIs" dxfId="12525" priority="11802" operator="greaterThan">
      <formula>0</formula>
    </cfRule>
  </conditionalFormatting>
  <conditionalFormatting sqref="EU129">
    <cfRule type="cellIs" dxfId="12524" priority="11788" operator="greaterThan">
      <formula>0</formula>
    </cfRule>
  </conditionalFormatting>
  <conditionalFormatting sqref="EU110">
    <cfRule type="cellIs" dxfId="12523" priority="11792" operator="greaterThan">
      <formula>0</formula>
    </cfRule>
  </conditionalFormatting>
  <conditionalFormatting sqref="EU79">
    <cfRule type="cellIs" dxfId="12522" priority="11799" operator="greaterThan">
      <formula>0</formula>
    </cfRule>
  </conditionalFormatting>
  <conditionalFormatting sqref="EU34">
    <cfRule type="cellIs" dxfId="12521" priority="11801" operator="greaterThan">
      <formula>0</formula>
    </cfRule>
  </conditionalFormatting>
  <conditionalFormatting sqref="EU120">
    <cfRule type="cellIs" dxfId="12520" priority="11791" operator="greaterThan">
      <formula>0</formula>
    </cfRule>
  </conditionalFormatting>
  <conditionalFormatting sqref="EU137">
    <cfRule type="cellIs" dxfId="12519" priority="11787" operator="greaterThan">
      <formula>0</formula>
    </cfRule>
  </conditionalFormatting>
  <conditionalFormatting sqref="EU34">
    <cfRule type="cellIs" dxfId="12518" priority="11800" operator="greaterThan">
      <formula>0</formula>
    </cfRule>
  </conditionalFormatting>
  <conditionalFormatting sqref="EU137">
    <cfRule type="cellIs" dxfId="12517" priority="11786" operator="greaterThan">
      <formula>0</formula>
    </cfRule>
  </conditionalFormatting>
  <conditionalFormatting sqref="EU110">
    <cfRule type="cellIs" dxfId="12516" priority="11793" operator="greaterThan">
      <formula>0</formula>
    </cfRule>
  </conditionalFormatting>
  <conditionalFormatting sqref="EU51">
    <cfRule type="cellIs" dxfId="12515" priority="11785" operator="greaterThan">
      <formula>0</formula>
    </cfRule>
  </conditionalFormatting>
  <conditionalFormatting sqref="EU51">
    <cfRule type="cellIs" dxfId="12514" priority="11784" operator="greaterThan">
      <formula>0</formula>
    </cfRule>
  </conditionalFormatting>
  <conditionalFormatting sqref="EU93">
    <cfRule type="cellIs" dxfId="12513" priority="11797" operator="greaterThan">
      <formula>0</formula>
    </cfRule>
  </conditionalFormatting>
  <conditionalFormatting sqref="EU102">
    <cfRule type="cellIs" dxfId="12512" priority="11796" operator="greaterThan">
      <formula>0</formula>
    </cfRule>
  </conditionalFormatting>
  <conditionalFormatting sqref="EU93">
    <cfRule type="cellIs" dxfId="12511" priority="11795" operator="greaterThan">
      <formula>0</formula>
    </cfRule>
  </conditionalFormatting>
  <conditionalFormatting sqref="EU102">
    <cfRule type="cellIs" dxfId="12510" priority="11794" operator="greaterThan">
      <formula>0</formula>
    </cfRule>
  </conditionalFormatting>
  <conditionalFormatting sqref="EU129">
    <cfRule type="cellIs" dxfId="12509" priority="11790" operator="greaterThan">
      <formula>0</formula>
    </cfRule>
  </conditionalFormatting>
  <conditionalFormatting sqref="EU120">
    <cfRule type="cellIs" dxfId="12508" priority="11789" operator="greaterThan">
      <formula>0</formula>
    </cfRule>
  </conditionalFormatting>
  <conditionalFormatting sqref="EU48">
    <cfRule type="cellIs" dxfId="12507" priority="11772" operator="greaterThan">
      <formula>0</formula>
    </cfRule>
  </conditionalFormatting>
  <conditionalFormatting sqref="EU40">
    <cfRule type="cellIs" dxfId="12506" priority="11771" operator="greaterThan">
      <formula>0</formula>
    </cfRule>
  </conditionalFormatting>
  <conditionalFormatting sqref="EU64">
    <cfRule type="cellIs" dxfId="12505" priority="11781" operator="greaterThan">
      <formula>0</formula>
    </cfRule>
  </conditionalFormatting>
  <conditionalFormatting sqref="EU64">
    <cfRule type="cellIs" dxfId="12504" priority="11780" operator="greaterThan">
      <formula>0</formula>
    </cfRule>
  </conditionalFormatting>
  <conditionalFormatting sqref="EU57">
    <cfRule type="cellIs" dxfId="12503" priority="11783" operator="greaterThan">
      <formula>0</formula>
    </cfRule>
  </conditionalFormatting>
  <conditionalFormatting sqref="EU57">
    <cfRule type="cellIs" dxfId="12502" priority="11782" operator="greaterThan">
      <formula>0</formula>
    </cfRule>
  </conditionalFormatting>
  <conditionalFormatting sqref="EU70">
    <cfRule type="cellIs" dxfId="12501" priority="11767" operator="greaterThan">
      <formula>0</formula>
    </cfRule>
  </conditionalFormatting>
  <conditionalFormatting sqref="EU70">
    <cfRule type="cellIs" dxfId="12500" priority="11766" operator="greaterThan">
      <formula>0</formula>
    </cfRule>
  </conditionalFormatting>
  <conditionalFormatting sqref="EU12">
    <cfRule type="cellIs" dxfId="12499" priority="11779" operator="greaterThan">
      <formula>0</formula>
    </cfRule>
  </conditionalFormatting>
  <conditionalFormatting sqref="EU12">
    <cfRule type="cellIs" dxfId="12498" priority="11778" operator="greaterThan">
      <formula>0</formula>
    </cfRule>
  </conditionalFormatting>
  <conditionalFormatting sqref="EU25 EU27">
    <cfRule type="cellIs" dxfId="12497" priority="11777" operator="greaterThan">
      <formula>0</formula>
    </cfRule>
  </conditionalFormatting>
  <conditionalFormatting sqref="EU25 EU27">
    <cfRule type="cellIs" dxfId="12496" priority="11776" operator="greaterThan">
      <formula>0</formula>
    </cfRule>
  </conditionalFormatting>
  <conditionalFormatting sqref="EU44">
    <cfRule type="cellIs" dxfId="12495" priority="11775" operator="greaterThan">
      <formula>0</formula>
    </cfRule>
  </conditionalFormatting>
  <conditionalFormatting sqref="EU44">
    <cfRule type="cellIs" dxfId="12494" priority="11774" operator="greaterThan">
      <formula>0</formula>
    </cfRule>
  </conditionalFormatting>
  <conditionalFormatting sqref="EU48">
    <cfRule type="cellIs" dxfId="12493" priority="11773" operator="greaterThan">
      <formula>0</formula>
    </cfRule>
  </conditionalFormatting>
  <conditionalFormatting sqref="EU40">
    <cfRule type="cellIs" dxfId="12492" priority="11770" operator="greaterThan">
      <formula>0</formula>
    </cfRule>
  </conditionalFormatting>
  <conditionalFormatting sqref="EU38">
    <cfRule type="cellIs" dxfId="12491" priority="11769" operator="greaterThan">
      <formula>0</formula>
    </cfRule>
  </conditionalFormatting>
  <conditionalFormatting sqref="EU38">
    <cfRule type="cellIs" dxfId="12490" priority="11768" operator="greaterThan">
      <formula>0</formula>
    </cfRule>
  </conditionalFormatting>
  <conditionalFormatting sqref="EU87">
    <cfRule type="cellIs" dxfId="12489" priority="11764" operator="greaterThan">
      <formula>0</formula>
    </cfRule>
  </conditionalFormatting>
  <conditionalFormatting sqref="EU87">
    <cfRule type="cellIs" dxfId="12488" priority="11765" operator="greaterThan">
      <formula>0</formula>
    </cfRule>
  </conditionalFormatting>
  <conditionalFormatting sqref="EU116">
    <cfRule type="cellIs" dxfId="12487" priority="11757" operator="greaterThan">
      <formula>0</formula>
    </cfRule>
  </conditionalFormatting>
  <conditionalFormatting sqref="EU115">
    <cfRule type="cellIs" dxfId="12486" priority="11756" operator="greaterThan">
      <formula>0</formula>
    </cfRule>
  </conditionalFormatting>
  <conditionalFormatting sqref="EU113">
    <cfRule type="cellIs" dxfId="12485" priority="11763" operator="greaterThan">
      <formula>0</formula>
    </cfRule>
  </conditionalFormatting>
  <conditionalFormatting sqref="EU113">
    <cfRule type="cellIs" dxfId="12484" priority="11762" operator="greaterThan">
      <formula>0</formula>
    </cfRule>
  </conditionalFormatting>
  <conditionalFormatting sqref="EU112">
    <cfRule type="cellIs" dxfId="12483" priority="11761" operator="greaterThan">
      <formula>0</formula>
    </cfRule>
  </conditionalFormatting>
  <conditionalFormatting sqref="EU112">
    <cfRule type="cellIs" dxfId="12482" priority="11760" operator="greaterThan">
      <formula>0</formula>
    </cfRule>
  </conditionalFormatting>
  <conditionalFormatting sqref="EU112">
    <cfRule type="cellIs" dxfId="12481" priority="11759" operator="lessThan">
      <formula>0</formula>
    </cfRule>
  </conditionalFormatting>
  <conditionalFormatting sqref="EU116">
    <cfRule type="cellIs" dxfId="12480" priority="11758" operator="greaterThan">
      <formula>0</formula>
    </cfRule>
  </conditionalFormatting>
  <conditionalFormatting sqref="EU14">
    <cfRule type="cellIs" dxfId="12479" priority="11753" operator="greaterThan">
      <formula>0</formula>
    </cfRule>
  </conditionalFormatting>
  <conditionalFormatting sqref="EU115">
    <cfRule type="cellIs" dxfId="12478" priority="11755" operator="greaterThan">
      <formula>0</formula>
    </cfRule>
  </conditionalFormatting>
  <conditionalFormatting sqref="EU115">
    <cfRule type="cellIs" dxfId="12477" priority="11754" operator="lessThan">
      <formula>0</formula>
    </cfRule>
  </conditionalFormatting>
  <conditionalFormatting sqref="EU14">
    <cfRule type="cellIs" dxfId="12476" priority="11752" operator="greaterThan">
      <formula>0</formula>
    </cfRule>
  </conditionalFormatting>
  <conditionalFormatting sqref="EU16">
    <cfRule type="cellIs" dxfId="12475" priority="11751" operator="greaterThan">
      <formula>0</formula>
    </cfRule>
  </conditionalFormatting>
  <conditionalFormatting sqref="EU16">
    <cfRule type="cellIs" dxfId="12474" priority="11750" operator="greaterThan">
      <formula>0</formula>
    </cfRule>
  </conditionalFormatting>
  <conditionalFormatting sqref="EU42">
    <cfRule type="cellIs" dxfId="12473" priority="11747" operator="greaterThan">
      <formula>0</formula>
    </cfRule>
  </conditionalFormatting>
  <conditionalFormatting sqref="EU42">
    <cfRule type="cellIs" dxfId="12472" priority="11746" operator="greaterThan">
      <formula>0</formula>
    </cfRule>
  </conditionalFormatting>
  <conditionalFormatting sqref="EU18 EU21">
    <cfRule type="cellIs" dxfId="12471" priority="11749" operator="greaterThan">
      <formula>0</formula>
    </cfRule>
  </conditionalFormatting>
  <conditionalFormatting sqref="EU18 EU21">
    <cfRule type="cellIs" dxfId="12470" priority="11748" operator="greaterThan">
      <formula>0</formula>
    </cfRule>
  </conditionalFormatting>
  <conditionalFormatting sqref="EU46">
    <cfRule type="cellIs" dxfId="12469" priority="11745" operator="greaterThan">
      <formula>0</formula>
    </cfRule>
  </conditionalFormatting>
  <conditionalFormatting sqref="EU46">
    <cfRule type="cellIs" dxfId="12468" priority="11744" operator="greaterThan">
      <formula>0</formula>
    </cfRule>
  </conditionalFormatting>
  <conditionalFormatting sqref="EU36">
    <cfRule type="cellIs" dxfId="12467" priority="11743" operator="greaterThan">
      <formula>0</formula>
    </cfRule>
  </conditionalFormatting>
  <conditionalFormatting sqref="EU36">
    <cfRule type="cellIs" dxfId="12466" priority="11742" operator="greaterThan">
      <formula>0</formula>
    </cfRule>
  </conditionalFormatting>
  <conditionalFormatting sqref="EU36">
    <cfRule type="cellIs" dxfId="12465" priority="11741" operator="greaterThan">
      <formula>0</formula>
    </cfRule>
  </conditionalFormatting>
  <conditionalFormatting sqref="EU36">
    <cfRule type="cellIs" dxfId="12464" priority="11740" operator="greaterThan">
      <formula>0</formula>
    </cfRule>
  </conditionalFormatting>
  <conditionalFormatting sqref="EU143">
    <cfRule type="cellIs" dxfId="12463" priority="11739" operator="greaterThan">
      <formula>0</formula>
    </cfRule>
  </conditionalFormatting>
  <conditionalFormatting sqref="EU152">
    <cfRule type="cellIs" dxfId="12462" priority="11738" operator="greaterThan">
      <formula>0</formula>
    </cfRule>
  </conditionalFormatting>
  <conditionalFormatting sqref="EU160">
    <cfRule type="cellIs" dxfId="12461" priority="11737" operator="greaterThan">
      <formula>0</formula>
    </cfRule>
  </conditionalFormatting>
  <conditionalFormatting sqref="EU152">
    <cfRule type="cellIs" dxfId="12460" priority="11735" operator="greaterThan">
      <formula>0</formula>
    </cfRule>
  </conditionalFormatting>
  <conditionalFormatting sqref="EU152">
    <cfRule type="cellIs" dxfId="12459" priority="11736" operator="greaterThan">
      <formula>0</formula>
    </cfRule>
  </conditionalFormatting>
  <conditionalFormatting sqref="EU143">
    <cfRule type="cellIs" dxfId="12458" priority="11734" operator="greaterThan">
      <formula>0</formula>
    </cfRule>
  </conditionalFormatting>
  <conditionalFormatting sqref="EU143">
    <cfRule type="cellIs" dxfId="12457" priority="11733" operator="greaterThan">
      <formula>0</formula>
    </cfRule>
  </conditionalFormatting>
  <conditionalFormatting sqref="EU160">
    <cfRule type="cellIs" dxfId="12456" priority="11731" operator="greaterThan">
      <formula>0</formula>
    </cfRule>
  </conditionalFormatting>
  <conditionalFormatting sqref="EU160">
    <cfRule type="cellIs" dxfId="12455" priority="11732" operator="greaterThan">
      <formula>0</formula>
    </cfRule>
  </conditionalFormatting>
  <conditionalFormatting sqref="EU152">
    <cfRule type="cellIs" dxfId="12454" priority="11729" operator="greaterThan">
      <formula>0</formula>
    </cfRule>
  </conditionalFormatting>
  <conditionalFormatting sqref="EU152">
    <cfRule type="cellIs" dxfId="12453" priority="11730" operator="greaterThan">
      <formula>0</formula>
    </cfRule>
  </conditionalFormatting>
  <conditionalFormatting sqref="EU143">
    <cfRule type="cellIs" dxfId="12452" priority="11728" operator="greaterThan">
      <formula>0</formula>
    </cfRule>
  </conditionalFormatting>
  <conditionalFormatting sqref="EU143">
    <cfRule type="cellIs" dxfId="12451" priority="11727" operator="greaterThan">
      <formula>0</formula>
    </cfRule>
  </conditionalFormatting>
  <conditionalFormatting sqref="EU160">
    <cfRule type="cellIs" dxfId="12450" priority="11725" operator="greaterThan">
      <formula>0</formula>
    </cfRule>
  </conditionalFormatting>
  <conditionalFormatting sqref="EU160">
    <cfRule type="cellIs" dxfId="12449" priority="11726" operator="greaterThan">
      <formula>0</formula>
    </cfRule>
  </conditionalFormatting>
  <conditionalFormatting sqref="EU27">
    <cfRule type="cellIs" dxfId="12448" priority="11724" operator="greaterThan">
      <formula>0</formula>
    </cfRule>
  </conditionalFormatting>
  <conditionalFormatting sqref="EU27">
    <cfRule type="cellIs" dxfId="12447" priority="11723" operator="greaterThan">
      <formula>0</formula>
    </cfRule>
  </conditionalFormatting>
  <conditionalFormatting sqref="EV197:EV202">
    <cfRule type="cellIs" dxfId="12446" priority="11722" operator="greaterThan">
      <formula>0.5</formula>
    </cfRule>
  </conditionalFormatting>
  <conditionalFormatting sqref="EV203">
    <cfRule type="cellIs" dxfId="12445" priority="11721" operator="greaterThan">
      <formula>0.5</formula>
    </cfRule>
  </conditionalFormatting>
  <conditionalFormatting sqref="EV167">
    <cfRule type="cellIs" dxfId="12444" priority="11720" operator="greaterThan">
      <formula>0</formula>
    </cfRule>
  </conditionalFormatting>
  <conditionalFormatting sqref="EV167">
    <cfRule type="cellIs" dxfId="12443" priority="11719" operator="greaterThan">
      <formula>0</formula>
    </cfRule>
  </conditionalFormatting>
  <conditionalFormatting sqref="EV169">
    <cfRule type="cellIs" dxfId="12442" priority="11718" operator="greaterThan">
      <formula>0</formula>
    </cfRule>
  </conditionalFormatting>
  <conditionalFormatting sqref="EV169">
    <cfRule type="cellIs" dxfId="12441" priority="11717" operator="greaterThan">
      <formula>0</formula>
    </cfRule>
  </conditionalFormatting>
  <conditionalFormatting sqref="EV171">
    <cfRule type="cellIs" dxfId="12440" priority="11716" operator="greaterThan">
      <formula>0</formula>
    </cfRule>
  </conditionalFormatting>
  <conditionalFormatting sqref="EV171">
    <cfRule type="cellIs" dxfId="12439" priority="11715" operator="greaterThan">
      <formula>0</formula>
    </cfRule>
  </conditionalFormatting>
  <conditionalFormatting sqref="EV14">
    <cfRule type="cellIs" dxfId="12438" priority="11687" operator="greaterThan">
      <formula>0</formula>
    </cfRule>
  </conditionalFormatting>
  <conditionalFormatting sqref="EV10">
    <cfRule type="cellIs" dxfId="12437" priority="11714" operator="greaterThan">
      <formula>0</formula>
    </cfRule>
  </conditionalFormatting>
  <conditionalFormatting sqref="EV23">
    <cfRule type="cellIs" dxfId="12436" priority="11713" operator="greaterThan">
      <formula>0</formula>
    </cfRule>
  </conditionalFormatting>
  <conditionalFormatting sqref="EV70">
    <cfRule type="cellIs" dxfId="12435" priority="11711" operator="greaterThan">
      <formula>0</formula>
    </cfRule>
  </conditionalFormatting>
  <conditionalFormatting sqref="EV79">
    <cfRule type="cellIs" dxfId="12434" priority="11710" operator="greaterThan">
      <formula>0</formula>
    </cfRule>
  </conditionalFormatting>
  <conditionalFormatting sqref="EV129">
    <cfRule type="cellIs" dxfId="12433" priority="11704" operator="greaterThan">
      <formula>0</formula>
    </cfRule>
  </conditionalFormatting>
  <conditionalFormatting sqref="EV110">
    <cfRule type="cellIs" dxfId="12432" priority="11706" operator="greaterThan">
      <formula>0</formula>
    </cfRule>
  </conditionalFormatting>
  <conditionalFormatting sqref="EV34">
    <cfRule type="cellIs" dxfId="12431" priority="11712" operator="greaterThan">
      <formula>0</formula>
    </cfRule>
  </conditionalFormatting>
  <conditionalFormatting sqref="EV137">
    <cfRule type="cellIs" dxfId="12430" priority="11703" operator="greaterThan">
      <formula>0</formula>
    </cfRule>
  </conditionalFormatting>
  <conditionalFormatting sqref="EV87">
    <cfRule type="cellIs" dxfId="12429" priority="11709" operator="greaterThan">
      <formula>0</formula>
    </cfRule>
  </conditionalFormatting>
  <conditionalFormatting sqref="EV93">
    <cfRule type="cellIs" dxfId="12428" priority="11708" operator="greaterThan">
      <formula>0</formula>
    </cfRule>
  </conditionalFormatting>
  <conditionalFormatting sqref="EV102">
    <cfRule type="cellIs" dxfId="12427" priority="11707" operator="greaterThan">
      <formula>0</formula>
    </cfRule>
  </conditionalFormatting>
  <conditionalFormatting sqref="EV120">
    <cfRule type="cellIs" dxfId="12426" priority="11705" operator="greaterThan">
      <formula>0</formula>
    </cfRule>
  </conditionalFormatting>
  <conditionalFormatting sqref="EV51">
    <cfRule type="cellIs" dxfId="12425" priority="11702" operator="greaterThan">
      <formula>0</formula>
    </cfRule>
  </conditionalFormatting>
  <conditionalFormatting sqref="EV64">
    <cfRule type="cellIs" dxfId="12424" priority="11700" operator="greaterThan">
      <formula>0</formula>
    </cfRule>
  </conditionalFormatting>
  <conditionalFormatting sqref="EV57">
    <cfRule type="cellIs" dxfId="12423" priority="11701" operator="greaterThan">
      <formula>0</formula>
    </cfRule>
  </conditionalFormatting>
  <conditionalFormatting sqref="EV25 EV27">
    <cfRule type="cellIs" dxfId="12422" priority="11698" operator="greaterThan">
      <formula>0</formula>
    </cfRule>
  </conditionalFormatting>
  <conditionalFormatting sqref="EV12">
    <cfRule type="cellIs" dxfId="12421" priority="11699" operator="greaterThan">
      <formula>0</formula>
    </cfRule>
  </conditionalFormatting>
  <conditionalFormatting sqref="EV44">
    <cfRule type="cellIs" dxfId="12420" priority="11697" operator="greaterThan">
      <formula>0</formula>
    </cfRule>
  </conditionalFormatting>
  <conditionalFormatting sqref="EV48">
    <cfRule type="cellIs" dxfId="12419" priority="11696" operator="greaterThan">
      <formula>0</formula>
    </cfRule>
  </conditionalFormatting>
  <conditionalFormatting sqref="EV40">
    <cfRule type="cellIs" dxfId="12418" priority="11695" operator="greaterThan">
      <formula>0</formula>
    </cfRule>
  </conditionalFormatting>
  <conditionalFormatting sqref="EV38">
    <cfRule type="cellIs" dxfId="12417" priority="11694" operator="greaterThan">
      <formula>0</formula>
    </cfRule>
  </conditionalFormatting>
  <conditionalFormatting sqref="EV16">
    <cfRule type="cellIs" dxfId="12416" priority="11686" operator="greaterThan">
      <formula>0</formula>
    </cfRule>
  </conditionalFormatting>
  <conditionalFormatting sqref="EV113">
    <cfRule type="cellIs" dxfId="12415" priority="11693" operator="greaterThan">
      <formula>0</formula>
    </cfRule>
  </conditionalFormatting>
  <conditionalFormatting sqref="EV112">
    <cfRule type="cellIs" dxfId="12414" priority="11692" operator="greaterThan">
      <formula>0</formula>
    </cfRule>
  </conditionalFormatting>
  <conditionalFormatting sqref="EV112">
    <cfRule type="cellIs" dxfId="12413" priority="11691" operator="lessThan">
      <formula>0</formula>
    </cfRule>
  </conditionalFormatting>
  <conditionalFormatting sqref="EV116">
    <cfRule type="cellIs" dxfId="12412" priority="11690" operator="greaterThan">
      <formula>0</formula>
    </cfRule>
  </conditionalFormatting>
  <conditionalFormatting sqref="EV115">
    <cfRule type="cellIs" dxfId="12411" priority="11689" operator="greaterThan">
      <formula>0</formula>
    </cfRule>
  </conditionalFormatting>
  <conditionalFormatting sqref="EV115">
    <cfRule type="cellIs" dxfId="12410" priority="11688" operator="lessThan">
      <formula>0</formula>
    </cfRule>
  </conditionalFormatting>
  <conditionalFormatting sqref="EV46">
    <cfRule type="cellIs" dxfId="12409" priority="11683" operator="greaterThan">
      <formula>0</formula>
    </cfRule>
  </conditionalFormatting>
  <conditionalFormatting sqref="EV42">
    <cfRule type="cellIs" dxfId="12408" priority="11684" operator="greaterThan">
      <formula>0</formula>
    </cfRule>
  </conditionalFormatting>
  <conditionalFormatting sqref="EV18 EV21">
    <cfRule type="cellIs" dxfId="12407" priority="11685" operator="greaterThan">
      <formula>0</formula>
    </cfRule>
  </conditionalFormatting>
  <conditionalFormatting sqref="EV36">
    <cfRule type="cellIs" dxfId="12406" priority="11682" operator="greaterThan">
      <formula>0</formula>
    </cfRule>
  </conditionalFormatting>
  <conditionalFormatting sqref="EV79">
    <cfRule type="cellIs" dxfId="12405" priority="11674" operator="greaterThan">
      <formula>0</formula>
    </cfRule>
  </conditionalFormatting>
  <conditionalFormatting sqref="EV10">
    <cfRule type="cellIs" dxfId="12404" priority="11681" operator="greaterThan">
      <formula>0</formula>
    </cfRule>
  </conditionalFormatting>
  <conditionalFormatting sqref="EV23">
    <cfRule type="cellIs" dxfId="12403" priority="11680" operator="greaterThan">
      <formula>0</formula>
    </cfRule>
  </conditionalFormatting>
  <conditionalFormatting sqref="EV10">
    <cfRule type="cellIs" dxfId="12402" priority="11679" operator="greaterThan">
      <formula>0</formula>
    </cfRule>
  </conditionalFormatting>
  <conditionalFormatting sqref="EV23">
    <cfRule type="cellIs" dxfId="12401" priority="11678" operator="greaterThan">
      <formula>0</formula>
    </cfRule>
  </conditionalFormatting>
  <conditionalFormatting sqref="EV129">
    <cfRule type="cellIs" dxfId="12400" priority="11664" operator="greaterThan">
      <formula>0</formula>
    </cfRule>
  </conditionalFormatting>
  <conditionalFormatting sqref="EV110">
    <cfRule type="cellIs" dxfId="12399" priority="11668" operator="greaterThan">
      <formula>0</formula>
    </cfRule>
  </conditionalFormatting>
  <conditionalFormatting sqref="EV79">
    <cfRule type="cellIs" dxfId="12398" priority="11675" operator="greaterThan">
      <formula>0</formula>
    </cfRule>
  </conditionalFormatting>
  <conditionalFormatting sqref="EV34">
    <cfRule type="cellIs" dxfId="12397" priority="11677" operator="greaterThan">
      <formula>0</formula>
    </cfRule>
  </conditionalFormatting>
  <conditionalFormatting sqref="EV120">
    <cfRule type="cellIs" dxfId="12396" priority="11667" operator="greaterThan">
      <formula>0</formula>
    </cfRule>
  </conditionalFormatting>
  <conditionalFormatting sqref="EV137">
    <cfRule type="cellIs" dxfId="12395" priority="11663" operator="greaterThan">
      <formula>0</formula>
    </cfRule>
  </conditionalFormatting>
  <conditionalFormatting sqref="EV34">
    <cfRule type="cellIs" dxfId="12394" priority="11676" operator="greaterThan">
      <formula>0</formula>
    </cfRule>
  </conditionalFormatting>
  <conditionalFormatting sqref="EV137">
    <cfRule type="cellIs" dxfId="12393" priority="11662" operator="greaterThan">
      <formula>0</formula>
    </cfRule>
  </conditionalFormatting>
  <conditionalFormatting sqref="EV110">
    <cfRule type="cellIs" dxfId="12392" priority="11669" operator="greaterThan">
      <formula>0</formula>
    </cfRule>
  </conditionalFormatting>
  <conditionalFormatting sqref="EV51">
    <cfRule type="cellIs" dxfId="12391" priority="11661" operator="greaterThan">
      <formula>0</formula>
    </cfRule>
  </conditionalFormatting>
  <conditionalFormatting sqref="EV51">
    <cfRule type="cellIs" dxfId="12390" priority="11660" operator="greaterThan">
      <formula>0</formula>
    </cfRule>
  </conditionalFormatting>
  <conditionalFormatting sqref="EV93">
    <cfRule type="cellIs" dxfId="12389" priority="11673" operator="greaterThan">
      <formula>0</formula>
    </cfRule>
  </conditionalFormatting>
  <conditionalFormatting sqref="EV102">
    <cfRule type="cellIs" dxfId="12388" priority="11672" operator="greaterThan">
      <formula>0</formula>
    </cfRule>
  </conditionalFormatting>
  <conditionalFormatting sqref="EV93">
    <cfRule type="cellIs" dxfId="12387" priority="11671" operator="greaterThan">
      <formula>0</formula>
    </cfRule>
  </conditionalFormatting>
  <conditionalFormatting sqref="EV102">
    <cfRule type="cellIs" dxfId="12386" priority="11670" operator="greaterThan">
      <formula>0</formula>
    </cfRule>
  </conditionalFormatting>
  <conditionalFormatting sqref="EV129">
    <cfRule type="cellIs" dxfId="12385" priority="11666" operator="greaterThan">
      <formula>0</formula>
    </cfRule>
  </conditionalFormatting>
  <conditionalFormatting sqref="EV120">
    <cfRule type="cellIs" dxfId="12384" priority="11665" operator="greaterThan">
      <formula>0</formula>
    </cfRule>
  </conditionalFormatting>
  <conditionalFormatting sqref="EV48">
    <cfRule type="cellIs" dxfId="12383" priority="11648" operator="greaterThan">
      <formula>0</formula>
    </cfRule>
  </conditionalFormatting>
  <conditionalFormatting sqref="EV40">
    <cfRule type="cellIs" dxfId="12382" priority="11647" operator="greaterThan">
      <formula>0</formula>
    </cfRule>
  </conditionalFormatting>
  <conditionalFormatting sqref="EV64">
    <cfRule type="cellIs" dxfId="12381" priority="11657" operator="greaterThan">
      <formula>0</formula>
    </cfRule>
  </conditionalFormatting>
  <conditionalFormatting sqref="EV64">
    <cfRule type="cellIs" dxfId="12380" priority="11656" operator="greaterThan">
      <formula>0</formula>
    </cfRule>
  </conditionalFormatting>
  <conditionalFormatting sqref="EV57">
    <cfRule type="cellIs" dxfId="12379" priority="11659" operator="greaterThan">
      <formula>0</formula>
    </cfRule>
  </conditionalFormatting>
  <conditionalFormatting sqref="EV57">
    <cfRule type="cellIs" dxfId="12378" priority="11658" operator="greaterThan">
      <formula>0</formula>
    </cfRule>
  </conditionalFormatting>
  <conditionalFormatting sqref="EV70">
    <cfRule type="cellIs" dxfId="12377" priority="11643" operator="greaterThan">
      <formula>0</formula>
    </cfRule>
  </conditionalFormatting>
  <conditionalFormatting sqref="EV70">
    <cfRule type="cellIs" dxfId="12376" priority="11642" operator="greaterThan">
      <formula>0</formula>
    </cfRule>
  </conditionalFormatting>
  <conditionalFormatting sqref="EV12">
    <cfRule type="cellIs" dxfId="12375" priority="11655" operator="greaterThan">
      <formula>0</formula>
    </cfRule>
  </conditionalFormatting>
  <conditionalFormatting sqref="EV12">
    <cfRule type="cellIs" dxfId="12374" priority="11654" operator="greaterThan">
      <formula>0</formula>
    </cfRule>
  </conditionalFormatting>
  <conditionalFormatting sqref="EV25 EV27">
    <cfRule type="cellIs" dxfId="12373" priority="11653" operator="greaterThan">
      <formula>0</formula>
    </cfRule>
  </conditionalFormatting>
  <conditionalFormatting sqref="EV25 EV27">
    <cfRule type="cellIs" dxfId="12372" priority="11652" operator="greaterThan">
      <formula>0</formula>
    </cfRule>
  </conditionalFormatting>
  <conditionalFormatting sqref="EV44">
    <cfRule type="cellIs" dxfId="12371" priority="11651" operator="greaterThan">
      <formula>0</formula>
    </cfRule>
  </conditionalFormatting>
  <conditionalFormatting sqref="EV44">
    <cfRule type="cellIs" dxfId="12370" priority="11650" operator="greaterThan">
      <formula>0</formula>
    </cfRule>
  </conditionalFormatting>
  <conditionalFormatting sqref="EV48">
    <cfRule type="cellIs" dxfId="12369" priority="11649" operator="greaterThan">
      <formula>0</formula>
    </cfRule>
  </conditionalFormatting>
  <conditionalFormatting sqref="EV40">
    <cfRule type="cellIs" dxfId="12368" priority="11646" operator="greaterThan">
      <formula>0</formula>
    </cfRule>
  </conditionalFormatting>
  <conditionalFormatting sqref="EV38">
    <cfRule type="cellIs" dxfId="12367" priority="11645" operator="greaterThan">
      <formula>0</formula>
    </cfRule>
  </conditionalFormatting>
  <conditionalFormatting sqref="EV38">
    <cfRule type="cellIs" dxfId="12366" priority="11644" operator="greaterThan">
      <formula>0</formula>
    </cfRule>
  </conditionalFormatting>
  <conditionalFormatting sqref="EV87">
    <cfRule type="cellIs" dxfId="12365" priority="11640" operator="greaterThan">
      <formula>0</formula>
    </cfRule>
  </conditionalFormatting>
  <conditionalFormatting sqref="EV87">
    <cfRule type="cellIs" dxfId="12364" priority="11641" operator="greaterThan">
      <formula>0</formula>
    </cfRule>
  </conditionalFormatting>
  <conditionalFormatting sqref="EV116">
    <cfRule type="cellIs" dxfId="12363" priority="11633" operator="greaterThan">
      <formula>0</formula>
    </cfRule>
  </conditionalFormatting>
  <conditionalFormatting sqref="EV115">
    <cfRule type="cellIs" dxfId="12362" priority="11632" operator="greaterThan">
      <formula>0</formula>
    </cfRule>
  </conditionalFormatting>
  <conditionalFormatting sqref="EV113">
    <cfRule type="cellIs" dxfId="12361" priority="11639" operator="greaterThan">
      <formula>0</formula>
    </cfRule>
  </conditionalFormatting>
  <conditionalFormatting sqref="EV113">
    <cfRule type="cellIs" dxfId="12360" priority="11638" operator="greaterThan">
      <formula>0</formula>
    </cfRule>
  </conditionalFormatting>
  <conditionalFormatting sqref="EV112">
    <cfRule type="cellIs" dxfId="12359" priority="11637" operator="greaterThan">
      <formula>0</formula>
    </cfRule>
  </conditionalFormatting>
  <conditionalFormatting sqref="EV112">
    <cfRule type="cellIs" dxfId="12358" priority="11636" operator="greaterThan">
      <formula>0</formula>
    </cfRule>
  </conditionalFormatting>
  <conditionalFormatting sqref="EV112">
    <cfRule type="cellIs" dxfId="12357" priority="11635" operator="lessThan">
      <formula>0</formula>
    </cfRule>
  </conditionalFormatting>
  <conditionalFormatting sqref="EV116">
    <cfRule type="cellIs" dxfId="12356" priority="11634" operator="greaterThan">
      <formula>0</formula>
    </cfRule>
  </conditionalFormatting>
  <conditionalFormatting sqref="EV14">
    <cfRule type="cellIs" dxfId="12355" priority="11629" operator="greaterThan">
      <formula>0</formula>
    </cfRule>
  </conditionalFormatting>
  <conditionalFormatting sqref="EV115">
    <cfRule type="cellIs" dxfId="12354" priority="11631" operator="greaterThan">
      <formula>0</formula>
    </cfRule>
  </conditionalFormatting>
  <conditionalFormatting sqref="EV115">
    <cfRule type="cellIs" dxfId="12353" priority="11630" operator="lessThan">
      <formula>0</formula>
    </cfRule>
  </conditionalFormatting>
  <conditionalFormatting sqref="EV14">
    <cfRule type="cellIs" dxfId="12352" priority="11628" operator="greaterThan">
      <formula>0</formula>
    </cfRule>
  </conditionalFormatting>
  <conditionalFormatting sqref="EV16">
    <cfRule type="cellIs" dxfId="12351" priority="11627" operator="greaterThan">
      <formula>0</formula>
    </cfRule>
  </conditionalFormatting>
  <conditionalFormatting sqref="EV16">
    <cfRule type="cellIs" dxfId="12350" priority="11626" operator="greaterThan">
      <formula>0</formula>
    </cfRule>
  </conditionalFormatting>
  <conditionalFormatting sqref="EV42">
    <cfRule type="cellIs" dxfId="12349" priority="11623" operator="greaterThan">
      <formula>0</formula>
    </cfRule>
  </conditionalFormatting>
  <conditionalFormatting sqref="EV42">
    <cfRule type="cellIs" dxfId="12348" priority="11622" operator="greaterThan">
      <formula>0</formula>
    </cfRule>
  </conditionalFormatting>
  <conditionalFormatting sqref="EV18 EV21">
    <cfRule type="cellIs" dxfId="12347" priority="11625" operator="greaterThan">
      <formula>0</formula>
    </cfRule>
  </conditionalFormatting>
  <conditionalFormatting sqref="EV18 EV21">
    <cfRule type="cellIs" dxfId="12346" priority="11624" operator="greaterThan">
      <formula>0</formula>
    </cfRule>
  </conditionalFormatting>
  <conditionalFormatting sqref="EV46">
    <cfRule type="cellIs" dxfId="12345" priority="11621" operator="greaterThan">
      <formula>0</formula>
    </cfRule>
  </conditionalFormatting>
  <conditionalFormatting sqref="EV46">
    <cfRule type="cellIs" dxfId="12344" priority="11620" operator="greaterThan">
      <formula>0</formula>
    </cfRule>
  </conditionalFormatting>
  <conditionalFormatting sqref="EV79">
    <cfRule type="cellIs" dxfId="12343" priority="11612" operator="greaterThan">
      <formula>0</formula>
    </cfRule>
  </conditionalFormatting>
  <conditionalFormatting sqref="EV10">
    <cfRule type="cellIs" dxfId="12342" priority="11619" operator="greaterThan">
      <formula>0</formula>
    </cfRule>
  </conditionalFormatting>
  <conditionalFormatting sqref="EV23">
    <cfRule type="cellIs" dxfId="12341" priority="11618" operator="greaterThan">
      <formula>0</formula>
    </cfRule>
  </conditionalFormatting>
  <conditionalFormatting sqref="EV10">
    <cfRule type="cellIs" dxfId="12340" priority="11617" operator="greaterThan">
      <formula>0</formula>
    </cfRule>
  </conditionalFormatting>
  <conditionalFormatting sqref="EV23">
    <cfRule type="cellIs" dxfId="12339" priority="11616" operator="greaterThan">
      <formula>0</formula>
    </cfRule>
  </conditionalFormatting>
  <conditionalFormatting sqref="EV129">
    <cfRule type="cellIs" dxfId="12338" priority="11602" operator="greaterThan">
      <formula>0</formula>
    </cfRule>
  </conditionalFormatting>
  <conditionalFormatting sqref="EV110">
    <cfRule type="cellIs" dxfId="12337" priority="11606" operator="greaterThan">
      <formula>0</formula>
    </cfRule>
  </conditionalFormatting>
  <conditionalFormatting sqref="EV79">
    <cfRule type="cellIs" dxfId="12336" priority="11613" operator="greaterThan">
      <formula>0</formula>
    </cfRule>
  </conditionalFormatting>
  <conditionalFormatting sqref="EV34">
    <cfRule type="cellIs" dxfId="12335" priority="11615" operator="greaterThan">
      <formula>0</formula>
    </cfRule>
  </conditionalFormatting>
  <conditionalFormatting sqref="EV120">
    <cfRule type="cellIs" dxfId="12334" priority="11605" operator="greaterThan">
      <formula>0</formula>
    </cfRule>
  </conditionalFormatting>
  <conditionalFormatting sqref="EV137">
    <cfRule type="cellIs" dxfId="12333" priority="11601" operator="greaterThan">
      <formula>0</formula>
    </cfRule>
  </conditionalFormatting>
  <conditionalFormatting sqref="EV34">
    <cfRule type="cellIs" dxfId="12332" priority="11614" operator="greaterThan">
      <formula>0</formula>
    </cfRule>
  </conditionalFormatting>
  <conditionalFormatting sqref="EV137">
    <cfRule type="cellIs" dxfId="12331" priority="11600" operator="greaterThan">
      <formula>0</formula>
    </cfRule>
  </conditionalFormatting>
  <conditionalFormatting sqref="EV110">
    <cfRule type="cellIs" dxfId="12330" priority="11607" operator="greaterThan">
      <formula>0</formula>
    </cfRule>
  </conditionalFormatting>
  <conditionalFormatting sqref="EV51">
    <cfRule type="cellIs" dxfId="12329" priority="11599" operator="greaterThan">
      <formula>0</formula>
    </cfRule>
  </conditionalFormatting>
  <conditionalFormatting sqref="EV51">
    <cfRule type="cellIs" dxfId="12328" priority="11598" operator="greaterThan">
      <formula>0</formula>
    </cfRule>
  </conditionalFormatting>
  <conditionalFormatting sqref="EV93">
    <cfRule type="cellIs" dxfId="12327" priority="11611" operator="greaterThan">
      <formula>0</formula>
    </cfRule>
  </conditionalFormatting>
  <conditionalFormatting sqref="EV102">
    <cfRule type="cellIs" dxfId="12326" priority="11610" operator="greaterThan">
      <formula>0</formula>
    </cfRule>
  </conditionalFormatting>
  <conditionalFormatting sqref="EV93">
    <cfRule type="cellIs" dxfId="12325" priority="11609" operator="greaterThan">
      <formula>0</formula>
    </cfRule>
  </conditionalFormatting>
  <conditionalFormatting sqref="EV102">
    <cfRule type="cellIs" dxfId="12324" priority="11608" operator="greaterThan">
      <formula>0</formula>
    </cfRule>
  </conditionalFormatting>
  <conditionalFormatting sqref="EV129">
    <cfRule type="cellIs" dxfId="12323" priority="11604" operator="greaterThan">
      <formula>0</formula>
    </cfRule>
  </conditionalFormatting>
  <conditionalFormatting sqref="EV120">
    <cfRule type="cellIs" dxfId="12322" priority="11603" operator="greaterThan">
      <formula>0</formula>
    </cfRule>
  </conditionalFormatting>
  <conditionalFormatting sqref="EV48">
    <cfRule type="cellIs" dxfId="12321" priority="11586" operator="greaterThan">
      <formula>0</formula>
    </cfRule>
  </conditionalFormatting>
  <conditionalFormatting sqref="EV40">
    <cfRule type="cellIs" dxfId="12320" priority="11585" operator="greaterThan">
      <formula>0</formula>
    </cfRule>
  </conditionalFormatting>
  <conditionalFormatting sqref="EV64">
    <cfRule type="cellIs" dxfId="12319" priority="11595" operator="greaterThan">
      <formula>0</formula>
    </cfRule>
  </conditionalFormatting>
  <conditionalFormatting sqref="EV64">
    <cfRule type="cellIs" dxfId="12318" priority="11594" operator="greaterThan">
      <formula>0</formula>
    </cfRule>
  </conditionalFormatting>
  <conditionalFormatting sqref="EV57">
    <cfRule type="cellIs" dxfId="12317" priority="11597" operator="greaterThan">
      <formula>0</formula>
    </cfRule>
  </conditionalFormatting>
  <conditionalFormatting sqref="EV57">
    <cfRule type="cellIs" dxfId="12316" priority="11596" operator="greaterThan">
      <formula>0</formula>
    </cfRule>
  </conditionalFormatting>
  <conditionalFormatting sqref="EV70">
    <cfRule type="cellIs" dxfId="12315" priority="11581" operator="greaterThan">
      <formula>0</formula>
    </cfRule>
  </conditionalFormatting>
  <conditionalFormatting sqref="EV70">
    <cfRule type="cellIs" dxfId="12314" priority="11580" operator="greaterThan">
      <formula>0</formula>
    </cfRule>
  </conditionalFormatting>
  <conditionalFormatting sqref="EV12">
    <cfRule type="cellIs" dxfId="12313" priority="11593" operator="greaterThan">
      <formula>0</formula>
    </cfRule>
  </conditionalFormatting>
  <conditionalFormatting sqref="EV12">
    <cfRule type="cellIs" dxfId="12312" priority="11592" operator="greaterThan">
      <formula>0</formula>
    </cfRule>
  </conditionalFormatting>
  <conditionalFormatting sqref="EV25 EV27">
    <cfRule type="cellIs" dxfId="12311" priority="11591" operator="greaterThan">
      <formula>0</formula>
    </cfRule>
  </conditionalFormatting>
  <conditionalFormatting sqref="EV25 EV27">
    <cfRule type="cellIs" dxfId="12310" priority="11590" operator="greaterThan">
      <formula>0</formula>
    </cfRule>
  </conditionalFormatting>
  <conditionalFormatting sqref="EV44">
    <cfRule type="cellIs" dxfId="12309" priority="11589" operator="greaterThan">
      <formula>0</formula>
    </cfRule>
  </conditionalFormatting>
  <conditionalFormatting sqref="EV44">
    <cfRule type="cellIs" dxfId="12308" priority="11588" operator="greaterThan">
      <formula>0</formula>
    </cfRule>
  </conditionalFormatting>
  <conditionalFormatting sqref="EV48">
    <cfRule type="cellIs" dxfId="12307" priority="11587" operator="greaterThan">
      <formula>0</formula>
    </cfRule>
  </conditionalFormatting>
  <conditionalFormatting sqref="EV40">
    <cfRule type="cellIs" dxfId="12306" priority="11584" operator="greaterThan">
      <formula>0</formula>
    </cfRule>
  </conditionalFormatting>
  <conditionalFormatting sqref="EV38">
    <cfRule type="cellIs" dxfId="12305" priority="11583" operator="greaterThan">
      <formula>0</formula>
    </cfRule>
  </conditionalFormatting>
  <conditionalFormatting sqref="EV38">
    <cfRule type="cellIs" dxfId="12304" priority="11582" operator="greaterThan">
      <formula>0</formula>
    </cfRule>
  </conditionalFormatting>
  <conditionalFormatting sqref="EV87">
    <cfRule type="cellIs" dxfId="12303" priority="11578" operator="greaterThan">
      <formula>0</formula>
    </cfRule>
  </conditionalFormatting>
  <conditionalFormatting sqref="EV87">
    <cfRule type="cellIs" dxfId="12302" priority="11579" operator="greaterThan">
      <formula>0</formula>
    </cfRule>
  </conditionalFormatting>
  <conditionalFormatting sqref="EV116">
    <cfRule type="cellIs" dxfId="12301" priority="11571" operator="greaterThan">
      <formula>0</formula>
    </cfRule>
  </conditionalFormatting>
  <conditionalFormatting sqref="EV115">
    <cfRule type="cellIs" dxfId="12300" priority="11570" operator="greaterThan">
      <formula>0</formula>
    </cfRule>
  </conditionalFormatting>
  <conditionalFormatting sqref="EV113">
    <cfRule type="cellIs" dxfId="12299" priority="11577" operator="greaterThan">
      <formula>0</formula>
    </cfRule>
  </conditionalFormatting>
  <conditionalFormatting sqref="EV113">
    <cfRule type="cellIs" dxfId="12298" priority="11576" operator="greaterThan">
      <formula>0</formula>
    </cfRule>
  </conditionalFormatting>
  <conditionalFormatting sqref="EV112">
    <cfRule type="cellIs" dxfId="12297" priority="11575" operator="greaterThan">
      <formula>0</formula>
    </cfRule>
  </conditionalFormatting>
  <conditionalFormatting sqref="EV112">
    <cfRule type="cellIs" dxfId="12296" priority="11574" operator="greaterThan">
      <formula>0</formula>
    </cfRule>
  </conditionalFormatting>
  <conditionalFormatting sqref="EV112">
    <cfRule type="cellIs" dxfId="12295" priority="11573" operator="lessThan">
      <formula>0</formula>
    </cfRule>
  </conditionalFormatting>
  <conditionalFormatting sqref="EV116">
    <cfRule type="cellIs" dxfId="12294" priority="11572" operator="greaterThan">
      <formula>0</formula>
    </cfRule>
  </conditionalFormatting>
  <conditionalFormatting sqref="EV14">
    <cfRule type="cellIs" dxfId="12293" priority="11567" operator="greaterThan">
      <formula>0</formula>
    </cfRule>
  </conditionalFormatting>
  <conditionalFormatting sqref="EV115">
    <cfRule type="cellIs" dxfId="12292" priority="11569" operator="greaterThan">
      <formula>0</formula>
    </cfRule>
  </conditionalFormatting>
  <conditionalFormatting sqref="EV115">
    <cfRule type="cellIs" dxfId="12291" priority="11568" operator="lessThan">
      <formula>0</formula>
    </cfRule>
  </conditionalFormatting>
  <conditionalFormatting sqref="EV14">
    <cfRule type="cellIs" dxfId="12290" priority="11566" operator="greaterThan">
      <formula>0</formula>
    </cfRule>
  </conditionalFormatting>
  <conditionalFormatting sqref="EV16">
    <cfRule type="cellIs" dxfId="12289" priority="11565" operator="greaterThan">
      <formula>0</formula>
    </cfRule>
  </conditionalFormatting>
  <conditionalFormatting sqref="EV16">
    <cfRule type="cellIs" dxfId="12288" priority="11564" operator="greaterThan">
      <formula>0</formula>
    </cfRule>
  </conditionalFormatting>
  <conditionalFormatting sqref="EV42">
    <cfRule type="cellIs" dxfId="12287" priority="11561" operator="greaterThan">
      <formula>0</formula>
    </cfRule>
  </conditionalFormatting>
  <conditionalFormatting sqref="EV42">
    <cfRule type="cellIs" dxfId="12286" priority="11560" operator="greaterThan">
      <formula>0</formula>
    </cfRule>
  </conditionalFormatting>
  <conditionalFormatting sqref="EV18 EV21">
    <cfRule type="cellIs" dxfId="12285" priority="11563" operator="greaterThan">
      <formula>0</formula>
    </cfRule>
  </conditionalFormatting>
  <conditionalFormatting sqref="EV18 EV21">
    <cfRule type="cellIs" dxfId="12284" priority="11562" operator="greaterThan">
      <formula>0</formula>
    </cfRule>
  </conditionalFormatting>
  <conditionalFormatting sqref="EV46">
    <cfRule type="cellIs" dxfId="12283" priority="11559" operator="greaterThan">
      <formula>0</formula>
    </cfRule>
  </conditionalFormatting>
  <conditionalFormatting sqref="EV46">
    <cfRule type="cellIs" dxfId="12282" priority="11558" operator="greaterThan">
      <formula>0</formula>
    </cfRule>
  </conditionalFormatting>
  <conditionalFormatting sqref="EV36">
    <cfRule type="cellIs" dxfId="12281" priority="11557" operator="greaterThan">
      <formula>0</formula>
    </cfRule>
  </conditionalFormatting>
  <conditionalFormatting sqref="EV36">
    <cfRule type="cellIs" dxfId="12280" priority="11556" operator="greaterThan">
      <formula>0</formula>
    </cfRule>
  </conditionalFormatting>
  <conditionalFormatting sqref="EV36">
    <cfRule type="cellIs" dxfId="12279" priority="11555" operator="greaterThan">
      <formula>0</formula>
    </cfRule>
  </conditionalFormatting>
  <conditionalFormatting sqref="EV36">
    <cfRule type="cellIs" dxfId="12278" priority="11554" operator="greaterThan">
      <formula>0</formula>
    </cfRule>
  </conditionalFormatting>
  <conditionalFormatting sqref="EV143">
    <cfRule type="cellIs" dxfId="12277" priority="11553" operator="greaterThan">
      <formula>0</formula>
    </cfRule>
  </conditionalFormatting>
  <conditionalFormatting sqref="EV152">
    <cfRule type="cellIs" dxfId="12276" priority="11552" operator="greaterThan">
      <formula>0</formula>
    </cfRule>
  </conditionalFormatting>
  <conditionalFormatting sqref="EV160">
    <cfRule type="cellIs" dxfId="12275" priority="11551" operator="greaterThan">
      <formula>0</formula>
    </cfRule>
  </conditionalFormatting>
  <conditionalFormatting sqref="EV152">
    <cfRule type="cellIs" dxfId="12274" priority="11549" operator="greaterThan">
      <formula>0</formula>
    </cfRule>
  </conditionalFormatting>
  <conditionalFormatting sqref="EV152">
    <cfRule type="cellIs" dxfId="12273" priority="11550" operator="greaterThan">
      <formula>0</formula>
    </cfRule>
  </conditionalFormatting>
  <conditionalFormatting sqref="EV143">
    <cfRule type="cellIs" dxfId="12272" priority="11548" operator="greaterThan">
      <formula>0</formula>
    </cfRule>
  </conditionalFormatting>
  <conditionalFormatting sqref="EV143">
    <cfRule type="cellIs" dxfId="12271" priority="11547" operator="greaterThan">
      <formula>0</formula>
    </cfRule>
  </conditionalFormatting>
  <conditionalFormatting sqref="EV160">
    <cfRule type="cellIs" dxfId="12270" priority="11545" operator="greaterThan">
      <formula>0</formula>
    </cfRule>
  </conditionalFormatting>
  <conditionalFormatting sqref="EV160">
    <cfRule type="cellIs" dxfId="12269" priority="11546" operator="greaterThan">
      <formula>0</formula>
    </cfRule>
  </conditionalFormatting>
  <conditionalFormatting sqref="EV152">
    <cfRule type="cellIs" dxfId="12268" priority="11543" operator="greaterThan">
      <formula>0</formula>
    </cfRule>
  </conditionalFormatting>
  <conditionalFormatting sqref="EV152">
    <cfRule type="cellIs" dxfId="12267" priority="11544" operator="greaterThan">
      <formula>0</formula>
    </cfRule>
  </conditionalFormatting>
  <conditionalFormatting sqref="EV143">
    <cfRule type="cellIs" dxfId="12266" priority="11542" operator="greaterThan">
      <formula>0</formula>
    </cfRule>
  </conditionalFormatting>
  <conditionalFormatting sqref="EV143">
    <cfRule type="cellIs" dxfId="12265" priority="11541" operator="greaterThan">
      <formula>0</formula>
    </cfRule>
  </conditionalFormatting>
  <conditionalFormatting sqref="EV160">
    <cfRule type="cellIs" dxfId="12264" priority="11539" operator="greaterThan">
      <formula>0</formula>
    </cfRule>
  </conditionalFormatting>
  <conditionalFormatting sqref="EV160">
    <cfRule type="cellIs" dxfId="12263" priority="11540" operator="greaterThan">
      <formula>0</formula>
    </cfRule>
  </conditionalFormatting>
  <conditionalFormatting sqref="EV27">
    <cfRule type="cellIs" dxfId="12262" priority="11538" operator="greaterThan">
      <formula>0</formula>
    </cfRule>
  </conditionalFormatting>
  <conditionalFormatting sqref="EV27">
    <cfRule type="cellIs" dxfId="12261" priority="11537" operator="greaterThan">
      <formula>0</formula>
    </cfRule>
  </conditionalFormatting>
  <conditionalFormatting sqref="EV197:EV202">
    <cfRule type="cellIs" dxfId="12260" priority="11536" operator="greaterThan">
      <formula>0.5</formula>
    </cfRule>
  </conditionalFormatting>
  <conditionalFormatting sqref="EV203">
    <cfRule type="cellIs" dxfId="12259" priority="11535" operator="greaterThan">
      <formula>0.5</formula>
    </cfRule>
  </conditionalFormatting>
  <conditionalFormatting sqref="EV167">
    <cfRule type="cellIs" dxfId="12258" priority="11534" operator="greaterThan">
      <formula>0</formula>
    </cfRule>
  </conditionalFormatting>
  <conditionalFormatting sqref="EV167">
    <cfRule type="cellIs" dxfId="12257" priority="11533" operator="greaterThan">
      <formula>0</formula>
    </cfRule>
  </conditionalFormatting>
  <conditionalFormatting sqref="EV169">
    <cfRule type="cellIs" dxfId="12256" priority="11532" operator="greaterThan">
      <formula>0</formula>
    </cfRule>
  </conditionalFormatting>
  <conditionalFormatting sqref="EV169">
    <cfRule type="cellIs" dxfId="12255" priority="11531" operator="greaterThan">
      <formula>0</formula>
    </cfRule>
  </conditionalFormatting>
  <conditionalFormatting sqref="EV171">
    <cfRule type="cellIs" dxfId="12254" priority="11530" operator="greaterThan">
      <formula>0</formula>
    </cfRule>
  </conditionalFormatting>
  <conditionalFormatting sqref="EV171">
    <cfRule type="cellIs" dxfId="12253" priority="11529" operator="greaterThan">
      <formula>0</formula>
    </cfRule>
  </conditionalFormatting>
  <conditionalFormatting sqref="EV14">
    <cfRule type="cellIs" dxfId="12252" priority="11501" operator="greaterThan">
      <formula>0</formula>
    </cfRule>
  </conditionalFormatting>
  <conditionalFormatting sqref="EV10">
    <cfRule type="cellIs" dxfId="12251" priority="11528" operator="greaterThan">
      <formula>0</formula>
    </cfRule>
  </conditionalFormatting>
  <conditionalFormatting sqref="EV23">
    <cfRule type="cellIs" dxfId="12250" priority="11527" operator="greaterThan">
      <formula>0</formula>
    </cfRule>
  </conditionalFormatting>
  <conditionalFormatting sqref="EV70">
    <cfRule type="cellIs" dxfId="12249" priority="11525" operator="greaterThan">
      <formula>0</formula>
    </cfRule>
  </conditionalFormatting>
  <conditionalFormatting sqref="EV79">
    <cfRule type="cellIs" dxfId="12248" priority="11524" operator="greaterThan">
      <formula>0</formula>
    </cfRule>
  </conditionalFormatting>
  <conditionalFormatting sqref="EV129">
    <cfRule type="cellIs" dxfId="12247" priority="11518" operator="greaterThan">
      <formula>0</formula>
    </cfRule>
  </conditionalFormatting>
  <conditionalFormatting sqref="EV110">
    <cfRule type="cellIs" dxfId="12246" priority="11520" operator="greaterThan">
      <formula>0</formula>
    </cfRule>
  </conditionalFormatting>
  <conditionalFormatting sqref="EV34">
    <cfRule type="cellIs" dxfId="12245" priority="11526" operator="greaterThan">
      <formula>0</formula>
    </cfRule>
  </conditionalFormatting>
  <conditionalFormatting sqref="EV137">
    <cfRule type="cellIs" dxfId="12244" priority="11517" operator="greaterThan">
      <formula>0</formula>
    </cfRule>
  </conditionalFormatting>
  <conditionalFormatting sqref="EV87">
    <cfRule type="cellIs" dxfId="12243" priority="11523" operator="greaterThan">
      <formula>0</formula>
    </cfRule>
  </conditionalFormatting>
  <conditionalFormatting sqref="EV93">
    <cfRule type="cellIs" dxfId="12242" priority="11522" operator="greaterThan">
      <formula>0</formula>
    </cfRule>
  </conditionalFormatting>
  <conditionalFormatting sqref="EV102">
    <cfRule type="cellIs" dxfId="12241" priority="11521" operator="greaterThan">
      <formula>0</formula>
    </cfRule>
  </conditionalFormatting>
  <conditionalFormatting sqref="EV120">
    <cfRule type="cellIs" dxfId="12240" priority="11519" operator="greaterThan">
      <formula>0</formula>
    </cfRule>
  </conditionalFormatting>
  <conditionalFormatting sqref="EV51">
    <cfRule type="cellIs" dxfId="12239" priority="11516" operator="greaterThan">
      <formula>0</formula>
    </cfRule>
  </conditionalFormatting>
  <conditionalFormatting sqref="EV64">
    <cfRule type="cellIs" dxfId="12238" priority="11514" operator="greaterThan">
      <formula>0</formula>
    </cfRule>
  </conditionalFormatting>
  <conditionalFormatting sqref="EV57">
    <cfRule type="cellIs" dxfId="12237" priority="11515" operator="greaterThan">
      <formula>0</formula>
    </cfRule>
  </conditionalFormatting>
  <conditionalFormatting sqref="EV25 EV27">
    <cfRule type="cellIs" dxfId="12236" priority="11512" operator="greaterThan">
      <formula>0</formula>
    </cfRule>
  </conditionalFormatting>
  <conditionalFormatting sqref="EV12">
    <cfRule type="cellIs" dxfId="12235" priority="11513" operator="greaterThan">
      <formula>0</formula>
    </cfRule>
  </conditionalFormatting>
  <conditionalFormatting sqref="EV44">
    <cfRule type="cellIs" dxfId="12234" priority="11511" operator="greaterThan">
      <formula>0</formula>
    </cfRule>
  </conditionalFormatting>
  <conditionalFormatting sqref="EV48">
    <cfRule type="cellIs" dxfId="12233" priority="11510" operator="greaterThan">
      <formula>0</formula>
    </cfRule>
  </conditionalFormatting>
  <conditionalFormatting sqref="EV40">
    <cfRule type="cellIs" dxfId="12232" priority="11509" operator="greaterThan">
      <formula>0</formula>
    </cfRule>
  </conditionalFormatting>
  <conditionalFormatting sqref="EV38">
    <cfRule type="cellIs" dxfId="12231" priority="11508" operator="greaterThan">
      <formula>0</formula>
    </cfRule>
  </conditionalFormatting>
  <conditionalFormatting sqref="EV16">
    <cfRule type="cellIs" dxfId="12230" priority="11500" operator="greaterThan">
      <formula>0</formula>
    </cfRule>
  </conditionalFormatting>
  <conditionalFormatting sqref="EV113">
    <cfRule type="cellIs" dxfId="12229" priority="11507" operator="greaterThan">
      <formula>0</formula>
    </cfRule>
  </conditionalFormatting>
  <conditionalFormatting sqref="EV112">
    <cfRule type="cellIs" dxfId="12228" priority="11506" operator="greaterThan">
      <formula>0</formula>
    </cfRule>
  </conditionalFormatting>
  <conditionalFormatting sqref="EV112">
    <cfRule type="cellIs" dxfId="12227" priority="11505" operator="lessThan">
      <formula>0</formula>
    </cfRule>
  </conditionalFormatting>
  <conditionalFormatting sqref="EV116">
    <cfRule type="cellIs" dxfId="12226" priority="11504" operator="greaterThan">
      <formula>0</formula>
    </cfRule>
  </conditionalFormatting>
  <conditionalFormatting sqref="EV115">
    <cfRule type="cellIs" dxfId="12225" priority="11503" operator="greaterThan">
      <formula>0</formula>
    </cfRule>
  </conditionalFormatting>
  <conditionalFormatting sqref="EV115">
    <cfRule type="cellIs" dxfId="12224" priority="11502" operator="lessThan">
      <formula>0</formula>
    </cfRule>
  </conditionalFormatting>
  <conditionalFormatting sqref="EV46">
    <cfRule type="cellIs" dxfId="12223" priority="11497" operator="greaterThan">
      <formula>0</formula>
    </cfRule>
  </conditionalFormatting>
  <conditionalFormatting sqref="EV42">
    <cfRule type="cellIs" dxfId="12222" priority="11498" operator="greaterThan">
      <formula>0</formula>
    </cfRule>
  </conditionalFormatting>
  <conditionalFormatting sqref="EV18 EV21">
    <cfRule type="cellIs" dxfId="12221" priority="11499" operator="greaterThan">
      <formula>0</formula>
    </cfRule>
  </conditionalFormatting>
  <conditionalFormatting sqref="EV36">
    <cfRule type="cellIs" dxfId="12220" priority="11496" operator="greaterThan">
      <formula>0</formula>
    </cfRule>
  </conditionalFormatting>
  <conditionalFormatting sqref="EV79">
    <cfRule type="cellIs" dxfId="12219" priority="11488" operator="greaterThan">
      <formula>0</formula>
    </cfRule>
  </conditionalFormatting>
  <conditionalFormatting sqref="EV10">
    <cfRule type="cellIs" dxfId="12218" priority="11495" operator="greaterThan">
      <formula>0</formula>
    </cfRule>
  </conditionalFormatting>
  <conditionalFormatting sqref="EV23">
    <cfRule type="cellIs" dxfId="12217" priority="11494" operator="greaterThan">
      <formula>0</formula>
    </cfRule>
  </conditionalFormatting>
  <conditionalFormatting sqref="EV10">
    <cfRule type="cellIs" dxfId="12216" priority="11493" operator="greaterThan">
      <formula>0</formula>
    </cfRule>
  </conditionalFormatting>
  <conditionalFormatting sqref="EV23">
    <cfRule type="cellIs" dxfId="12215" priority="11492" operator="greaterThan">
      <formula>0</formula>
    </cfRule>
  </conditionalFormatting>
  <conditionalFormatting sqref="EV129">
    <cfRule type="cellIs" dxfId="12214" priority="11478" operator="greaterThan">
      <formula>0</formula>
    </cfRule>
  </conditionalFormatting>
  <conditionalFormatting sqref="EV110">
    <cfRule type="cellIs" dxfId="12213" priority="11482" operator="greaterThan">
      <formula>0</formula>
    </cfRule>
  </conditionalFormatting>
  <conditionalFormatting sqref="EV79">
    <cfRule type="cellIs" dxfId="12212" priority="11489" operator="greaterThan">
      <formula>0</formula>
    </cfRule>
  </conditionalFormatting>
  <conditionalFormatting sqref="EV34">
    <cfRule type="cellIs" dxfId="12211" priority="11491" operator="greaterThan">
      <formula>0</formula>
    </cfRule>
  </conditionalFormatting>
  <conditionalFormatting sqref="EV120">
    <cfRule type="cellIs" dxfId="12210" priority="11481" operator="greaterThan">
      <formula>0</formula>
    </cfRule>
  </conditionalFormatting>
  <conditionalFormatting sqref="EV137">
    <cfRule type="cellIs" dxfId="12209" priority="11477" operator="greaterThan">
      <formula>0</formula>
    </cfRule>
  </conditionalFormatting>
  <conditionalFormatting sqref="EV34">
    <cfRule type="cellIs" dxfId="12208" priority="11490" operator="greaterThan">
      <formula>0</formula>
    </cfRule>
  </conditionalFormatting>
  <conditionalFormatting sqref="EV137">
    <cfRule type="cellIs" dxfId="12207" priority="11476" operator="greaterThan">
      <formula>0</formula>
    </cfRule>
  </conditionalFormatting>
  <conditionalFormatting sqref="EV110">
    <cfRule type="cellIs" dxfId="12206" priority="11483" operator="greaterThan">
      <formula>0</formula>
    </cfRule>
  </conditionalFormatting>
  <conditionalFormatting sqref="EV51">
    <cfRule type="cellIs" dxfId="12205" priority="11475" operator="greaterThan">
      <formula>0</formula>
    </cfRule>
  </conditionalFormatting>
  <conditionalFormatting sqref="EV51">
    <cfRule type="cellIs" dxfId="12204" priority="11474" operator="greaterThan">
      <formula>0</formula>
    </cfRule>
  </conditionalFormatting>
  <conditionalFormatting sqref="EV93">
    <cfRule type="cellIs" dxfId="12203" priority="11487" operator="greaterThan">
      <formula>0</formula>
    </cfRule>
  </conditionalFormatting>
  <conditionalFormatting sqref="EV102">
    <cfRule type="cellIs" dxfId="12202" priority="11486" operator="greaterThan">
      <formula>0</formula>
    </cfRule>
  </conditionalFormatting>
  <conditionalFormatting sqref="EV93">
    <cfRule type="cellIs" dxfId="12201" priority="11485" operator="greaterThan">
      <formula>0</formula>
    </cfRule>
  </conditionalFormatting>
  <conditionalFormatting sqref="EV102">
    <cfRule type="cellIs" dxfId="12200" priority="11484" operator="greaterThan">
      <formula>0</formula>
    </cfRule>
  </conditionalFormatting>
  <conditionalFormatting sqref="EV129">
    <cfRule type="cellIs" dxfId="12199" priority="11480" operator="greaterThan">
      <formula>0</formula>
    </cfRule>
  </conditionalFormatting>
  <conditionalFormatting sqref="EV120">
    <cfRule type="cellIs" dxfId="12198" priority="11479" operator="greaterThan">
      <formula>0</formula>
    </cfRule>
  </conditionalFormatting>
  <conditionalFormatting sqref="EV48">
    <cfRule type="cellIs" dxfId="12197" priority="11462" operator="greaterThan">
      <formula>0</formula>
    </cfRule>
  </conditionalFormatting>
  <conditionalFormatting sqref="EV40">
    <cfRule type="cellIs" dxfId="12196" priority="11461" operator="greaterThan">
      <formula>0</formula>
    </cfRule>
  </conditionalFormatting>
  <conditionalFormatting sqref="EV64">
    <cfRule type="cellIs" dxfId="12195" priority="11471" operator="greaterThan">
      <formula>0</formula>
    </cfRule>
  </conditionalFormatting>
  <conditionalFormatting sqref="EV64">
    <cfRule type="cellIs" dxfId="12194" priority="11470" operator="greaterThan">
      <formula>0</formula>
    </cfRule>
  </conditionalFormatting>
  <conditionalFormatting sqref="EV57">
    <cfRule type="cellIs" dxfId="12193" priority="11473" operator="greaterThan">
      <formula>0</formula>
    </cfRule>
  </conditionalFormatting>
  <conditionalFormatting sqref="EV57">
    <cfRule type="cellIs" dxfId="12192" priority="11472" operator="greaterThan">
      <formula>0</formula>
    </cfRule>
  </conditionalFormatting>
  <conditionalFormatting sqref="EV70">
    <cfRule type="cellIs" dxfId="12191" priority="11457" operator="greaterThan">
      <formula>0</formula>
    </cfRule>
  </conditionalFormatting>
  <conditionalFormatting sqref="EV70">
    <cfRule type="cellIs" dxfId="12190" priority="11456" operator="greaterThan">
      <formula>0</formula>
    </cfRule>
  </conditionalFormatting>
  <conditionalFormatting sqref="EV12">
    <cfRule type="cellIs" dxfId="12189" priority="11469" operator="greaterThan">
      <formula>0</formula>
    </cfRule>
  </conditionalFormatting>
  <conditionalFormatting sqref="EV12">
    <cfRule type="cellIs" dxfId="12188" priority="11468" operator="greaterThan">
      <formula>0</formula>
    </cfRule>
  </conditionalFormatting>
  <conditionalFormatting sqref="EV25 EV27">
    <cfRule type="cellIs" dxfId="12187" priority="11467" operator="greaterThan">
      <formula>0</formula>
    </cfRule>
  </conditionalFormatting>
  <conditionalFormatting sqref="EV25 EV27">
    <cfRule type="cellIs" dxfId="12186" priority="11466" operator="greaterThan">
      <formula>0</formula>
    </cfRule>
  </conditionalFormatting>
  <conditionalFormatting sqref="EV44">
    <cfRule type="cellIs" dxfId="12185" priority="11465" operator="greaterThan">
      <formula>0</formula>
    </cfRule>
  </conditionalFormatting>
  <conditionalFormatting sqref="EV44">
    <cfRule type="cellIs" dxfId="12184" priority="11464" operator="greaterThan">
      <formula>0</formula>
    </cfRule>
  </conditionalFormatting>
  <conditionalFormatting sqref="EV48">
    <cfRule type="cellIs" dxfId="12183" priority="11463" operator="greaterThan">
      <formula>0</formula>
    </cfRule>
  </conditionalFormatting>
  <conditionalFormatting sqref="EV40">
    <cfRule type="cellIs" dxfId="12182" priority="11460" operator="greaterThan">
      <formula>0</formula>
    </cfRule>
  </conditionalFormatting>
  <conditionalFormatting sqref="EV38">
    <cfRule type="cellIs" dxfId="12181" priority="11459" operator="greaterThan">
      <formula>0</formula>
    </cfRule>
  </conditionalFormatting>
  <conditionalFormatting sqref="EV38">
    <cfRule type="cellIs" dxfId="12180" priority="11458" operator="greaterThan">
      <formula>0</formula>
    </cfRule>
  </conditionalFormatting>
  <conditionalFormatting sqref="EV87">
    <cfRule type="cellIs" dxfId="12179" priority="11454" operator="greaterThan">
      <formula>0</formula>
    </cfRule>
  </conditionalFormatting>
  <conditionalFormatting sqref="EV87">
    <cfRule type="cellIs" dxfId="12178" priority="11455" operator="greaterThan">
      <formula>0</formula>
    </cfRule>
  </conditionalFormatting>
  <conditionalFormatting sqref="EV116">
    <cfRule type="cellIs" dxfId="12177" priority="11447" operator="greaterThan">
      <formula>0</formula>
    </cfRule>
  </conditionalFormatting>
  <conditionalFormatting sqref="EV115">
    <cfRule type="cellIs" dxfId="12176" priority="11446" operator="greaterThan">
      <formula>0</formula>
    </cfRule>
  </conditionalFormatting>
  <conditionalFormatting sqref="EV113">
    <cfRule type="cellIs" dxfId="12175" priority="11453" operator="greaterThan">
      <formula>0</formula>
    </cfRule>
  </conditionalFormatting>
  <conditionalFormatting sqref="EV113">
    <cfRule type="cellIs" dxfId="12174" priority="11452" operator="greaterThan">
      <formula>0</formula>
    </cfRule>
  </conditionalFormatting>
  <conditionalFormatting sqref="EV112">
    <cfRule type="cellIs" dxfId="12173" priority="11451" operator="greaterThan">
      <formula>0</formula>
    </cfRule>
  </conditionalFormatting>
  <conditionalFormatting sqref="EV112">
    <cfRule type="cellIs" dxfId="12172" priority="11450" operator="greaterThan">
      <formula>0</formula>
    </cfRule>
  </conditionalFormatting>
  <conditionalFormatting sqref="EV112">
    <cfRule type="cellIs" dxfId="12171" priority="11449" operator="lessThan">
      <formula>0</formula>
    </cfRule>
  </conditionalFormatting>
  <conditionalFormatting sqref="EV116">
    <cfRule type="cellIs" dxfId="12170" priority="11448" operator="greaterThan">
      <formula>0</formula>
    </cfRule>
  </conditionalFormatting>
  <conditionalFormatting sqref="EV14">
    <cfRule type="cellIs" dxfId="12169" priority="11443" operator="greaterThan">
      <formula>0</formula>
    </cfRule>
  </conditionalFormatting>
  <conditionalFormatting sqref="EV115">
    <cfRule type="cellIs" dxfId="12168" priority="11445" operator="greaterThan">
      <formula>0</formula>
    </cfRule>
  </conditionalFormatting>
  <conditionalFormatting sqref="EV115">
    <cfRule type="cellIs" dxfId="12167" priority="11444" operator="lessThan">
      <formula>0</formula>
    </cfRule>
  </conditionalFormatting>
  <conditionalFormatting sqref="EV14">
    <cfRule type="cellIs" dxfId="12166" priority="11442" operator="greaterThan">
      <formula>0</formula>
    </cfRule>
  </conditionalFormatting>
  <conditionalFormatting sqref="EV16">
    <cfRule type="cellIs" dxfId="12165" priority="11441" operator="greaterThan">
      <formula>0</formula>
    </cfRule>
  </conditionalFormatting>
  <conditionalFormatting sqref="EV16">
    <cfRule type="cellIs" dxfId="12164" priority="11440" operator="greaterThan">
      <formula>0</formula>
    </cfRule>
  </conditionalFormatting>
  <conditionalFormatting sqref="EV42">
    <cfRule type="cellIs" dxfId="12163" priority="11437" operator="greaterThan">
      <formula>0</formula>
    </cfRule>
  </conditionalFormatting>
  <conditionalFormatting sqref="EV42">
    <cfRule type="cellIs" dxfId="12162" priority="11436" operator="greaterThan">
      <formula>0</formula>
    </cfRule>
  </conditionalFormatting>
  <conditionalFormatting sqref="EV18 EV21">
    <cfRule type="cellIs" dxfId="12161" priority="11439" operator="greaterThan">
      <formula>0</formula>
    </cfRule>
  </conditionalFormatting>
  <conditionalFormatting sqref="EV18 EV21">
    <cfRule type="cellIs" dxfId="12160" priority="11438" operator="greaterThan">
      <formula>0</formula>
    </cfRule>
  </conditionalFormatting>
  <conditionalFormatting sqref="EV46">
    <cfRule type="cellIs" dxfId="12159" priority="11435" operator="greaterThan">
      <formula>0</formula>
    </cfRule>
  </conditionalFormatting>
  <conditionalFormatting sqref="EV46">
    <cfRule type="cellIs" dxfId="12158" priority="11434" operator="greaterThan">
      <formula>0</formula>
    </cfRule>
  </conditionalFormatting>
  <conditionalFormatting sqref="EV79">
    <cfRule type="cellIs" dxfId="12157" priority="11426" operator="greaterThan">
      <formula>0</formula>
    </cfRule>
  </conditionalFormatting>
  <conditionalFormatting sqref="EV10">
    <cfRule type="cellIs" dxfId="12156" priority="11433" operator="greaterThan">
      <formula>0</formula>
    </cfRule>
  </conditionalFormatting>
  <conditionalFormatting sqref="EV23">
    <cfRule type="cellIs" dxfId="12155" priority="11432" operator="greaterThan">
      <formula>0</formula>
    </cfRule>
  </conditionalFormatting>
  <conditionalFormatting sqref="EV10">
    <cfRule type="cellIs" dxfId="12154" priority="11431" operator="greaterThan">
      <formula>0</formula>
    </cfRule>
  </conditionalFormatting>
  <conditionalFormatting sqref="EV23">
    <cfRule type="cellIs" dxfId="12153" priority="11430" operator="greaterThan">
      <formula>0</formula>
    </cfRule>
  </conditionalFormatting>
  <conditionalFormatting sqref="EV129">
    <cfRule type="cellIs" dxfId="12152" priority="11416" operator="greaterThan">
      <formula>0</formula>
    </cfRule>
  </conditionalFormatting>
  <conditionalFormatting sqref="EV110">
    <cfRule type="cellIs" dxfId="12151" priority="11420" operator="greaterThan">
      <formula>0</formula>
    </cfRule>
  </conditionalFormatting>
  <conditionalFormatting sqref="EV79">
    <cfRule type="cellIs" dxfId="12150" priority="11427" operator="greaterThan">
      <formula>0</formula>
    </cfRule>
  </conditionalFormatting>
  <conditionalFormatting sqref="EV34">
    <cfRule type="cellIs" dxfId="12149" priority="11429" operator="greaterThan">
      <formula>0</formula>
    </cfRule>
  </conditionalFormatting>
  <conditionalFormatting sqref="EV120">
    <cfRule type="cellIs" dxfId="12148" priority="11419" operator="greaterThan">
      <formula>0</formula>
    </cfRule>
  </conditionalFormatting>
  <conditionalFormatting sqref="EV137">
    <cfRule type="cellIs" dxfId="12147" priority="11415" operator="greaterThan">
      <formula>0</formula>
    </cfRule>
  </conditionalFormatting>
  <conditionalFormatting sqref="EV34">
    <cfRule type="cellIs" dxfId="12146" priority="11428" operator="greaterThan">
      <formula>0</formula>
    </cfRule>
  </conditionalFormatting>
  <conditionalFormatting sqref="EV137">
    <cfRule type="cellIs" dxfId="12145" priority="11414" operator="greaterThan">
      <formula>0</formula>
    </cfRule>
  </conditionalFormatting>
  <conditionalFormatting sqref="EV110">
    <cfRule type="cellIs" dxfId="12144" priority="11421" operator="greaterThan">
      <formula>0</formula>
    </cfRule>
  </conditionalFormatting>
  <conditionalFormatting sqref="EV51">
    <cfRule type="cellIs" dxfId="12143" priority="11413" operator="greaterThan">
      <formula>0</formula>
    </cfRule>
  </conditionalFormatting>
  <conditionalFormatting sqref="EV51">
    <cfRule type="cellIs" dxfId="12142" priority="11412" operator="greaterThan">
      <formula>0</formula>
    </cfRule>
  </conditionalFormatting>
  <conditionalFormatting sqref="EV93">
    <cfRule type="cellIs" dxfId="12141" priority="11425" operator="greaterThan">
      <formula>0</formula>
    </cfRule>
  </conditionalFormatting>
  <conditionalFormatting sqref="EV102">
    <cfRule type="cellIs" dxfId="12140" priority="11424" operator="greaterThan">
      <formula>0</formula>
    </cfRule>
  </conditionalFormatting>
  <conditionalFormatting sqref="EV93">
    <cfRule type="cellIs" dxfId="12139" priority="11423" operator="greaterThan">
      <formula>0</formula>
    </cfRule>
  </conditionalFormatting>
  <conditionalFormatting sqref="EV102">
    <cfRule type="cellIs" dxfId="12138" priority="11422" operator="greaterThan">
      <formula>0</formula>
    </cfRule>
  </conditionalFormatting>
  <conditionalFormatting sqref="EV129">
    <cfRule type="cellIs" dxfId="12137" priority="11418" operator="greaterThan">
      <formula>0</formula>
    </cfRule>
  </conditionalFormatting>
  <conditionalFormatting sqref="EV120">
    <cfRule type="cellIs" dxfId="12136" priority="11417" operator="greaterThan">
      <formula>0</formula>
    </cfRule>
  </conditionalFormatting>
  <conditionalFormatting sqref="EV48">
    <cfRule type="cellIs" dxfId="12135" priority="11400" operator="greaterThan">
      <formula>0</formula>
    </cfRule>
  </conditionalFormatting>
  <conditionalFormatting sqref="EV40">
    <cfRule type="cellIs" dxfId="12134" priority="11399" operator="greaterThan">
      <formula>0</formula>
    </cfRule>
  </conditionalFormatting>
  <conditionalFormatting sqref="EV64">
    <cfRule type="cellIs" dxfId="12133" priority="11409" operator="greaterThan">
      <formula>0</formula>
    </cfRule>
  </conditionalFormatting>
  <conditionalFormatting sqref="EV64">
    <cfRule type="cellIs" dxfId="12132" priority="11408" operator="greaterThan">
      <formula>0</formula>
    </cfRule>
  </conditionalFormatting>
  <conditionalFormatting sqref="EV57">
    <cfRule type="cellIs" dxfId="12131" priority="11411" operator="greaterThan">
      <formula>0</formula>
    </cfRule>
  </conditionalFormatting>
  <conditionalFormatting sqref="EV57">
    <cfRule type="cellIs" dxfId="12130" priority="11410" operator="greaterThan">
      <formula>0</formula>
    </cfRule>
  </conditionalFormatting>
  <conditionalFormatting sqref="EV70">
    <cfRule type="cellIs" dxfId="12129" priority="11395" operator="greaterThan">
      <formula>0</formula>
    </cfRule>
  </conditionalFormatting>
  <conditionalFormatting sqref="EV70">
    <cfRule type="cellIs" dxfId="12128" priority="11394" operator="greaterThan">
      <formula>0</formula>
    </cfRule>
  </conditionalFormatting>
  <conditionalFormatting sqref="EV12">
    <cfRule type="cellIs" dxfId="12127" priority="11407" operator="greaterThan">
      <formula>0</formula>
    </cfRule>
  </conditionalFormatting>
  <conditionalFormatting sqref="EV12">
    <cfRule type="cellIs" dxfId="12126" priority="11406" operator="greaterThan">
      <formula>0</formula>
    </cfRule>
  </conditionalFormatting>
  <conditionalFormatting sqref="EV25 EV27">
    <cfRule type="cellIs" dxfId="12125" priority="11405" operator="greaterThan">
      <formula>0</formula>
    </cfRule>
  </conditionalFormatting>
  <conditionalFormatting sqref="EV25 EV27">
    <cfRule type="cellIs" dxfId="12124" priority="11404" operator="greaterThan">
      <formula>0</formula>
    </cfRule>
  </conditionalFormatting>
  <conditionalFormatting sqref="EV44">
    <cfRule type="cellIs" dxfId="12123" priority="11403" operator="greaterThan">
      <formula>0</formula>
    </cfRule>
  </conditionalFormatting>
  <conditionalFormatting sqref="EV44">
    <cfRule type="cellIs" dxfId="12122" priority="11402" operator="greaterThan">
      <formula>0</formula>
    </cfRule>
  </conditionalFormatting>
  <conditionalFormatting sqref="EV48">
    <cfRule type="cellIs" dxfId="12121" priority="11401" operator="greaterThan">
      <formula>0</formula>
    </cfRule>
  </conditionalFormatting>
  <conditionalFormatting sqref="EV40">
    <cfRule type="cellIs" dxfId="12120" priority="11398" operator="greaterThan">
      <formula>0</formula>
    </cfRule>
  </conditionalFormatting>
  <conditionalFormatting sqref="EV38">
    <cfRule type="cellIs" dxfId="12119" priority="11397" operator="greaterThan">
      <formula>0</formula>
    </cfRule>
  </conditionalFormatting>
  <conditionalFormatting sqref="EV38">
    <cfRule type="cellIs" dxfId="12118" priority="11396" operator="greaterThan">
      <formula>0</formula>
    </cfRule>
  </conditionalFormatting>
  <conditionalFormatting sqref="EV87">
    <cfRule type="cellIs" dxfId="12117" priority="11392" operator="greaterThan">
      <formula>0</formula>
    </cfRule>
  </conditionalFormatting>
  <conditionalFormatting sqref="EV87">
    <cfRule type="cellIs" dxfId="12116" priority="11393" operator="greaterThan">
      <formula>0</formula>
    </cfRule>
  </conditionalFormatting>
  <conditionalFormatting sqref="EV116">
    <cfRule type="cellIs" dxfId="12115" priority="11385" operator="greaterThan">
      <formula>0</formula>
    </cfRule>
  </conditionalFormatting>
  <conditionalFormatting sqref="EV115">
    <cfRule type="cellIs" dxfId="12114" priority="11384" operator="greaterThan">
      <formula>0</formula>
    </cfRule>
  </conditionalFormatting>
  <conditionalFormatting sqref="EV113">
    <cfRule type="cellIs" dxfId="12113" priority="11391" operator="greaterThan">
      <formula>0</formula>
    </cfRule>
  </conditionalFormatting>
  <conditionalFormatting sqref="EV113">
    <cfRule type="cellIs" dxfId="12112" priority="11390" operator="greaterThan">
      <formula>0</formula>
    </cfRule>
  </conditionalFormatting>
  <conditionalFormatting sqref="EV112">
    <cfRule type="cellIs" dxfId="12111" priority="11389" operator="greaterThan">
      <formula>0</formula>
    </cfRule>
  </conditionalFormatting>
  <conditionalFormatting sqref="EV112">
    <cfRule type="cellIs" dxfId="12110" priority="11388" operator="greaterThan">
      <formula>0</formula>
    </cfRule>
  </conditionalFormatting>
  <conditionalFormatting sqref="EV112">
    <cfRule type="cellIs" dxfId="12109" priority="11387" operator="lessThan">
      <formula>0</formula>
    </cfRule>
  </conditionalFormatting>
  <conditionalFormatting sqref="EV116">
    <cfRule type="cellIs" dxfId="12108" priority="11386" operator="greaterThan">
      <formula>0</formula>
    </cfRule>
  </conditionalFormatting>
  <conditionalFormatting sqref="EV14">
    <cfRule type="cellIs" dxfId="12107" priority="11381" operator="greaterThan">
      <formula>0</formula>
    </cfRule>
  </conditionalFormatting>
  <conditionalFormatting sqref="EV115">
    <cfRule type="cellIs" dxfId="12106" priority="11383" operator="greaterThan">
      <formula>0</formula>
    </cfRule>
  </conditionalFormatting>
  <conditionalFormatting sqref="EV115">
    <cfRule type="cellIs" dxfId="12105" priority="11382" operator="lessThan">
      <formula>0</formula>
    </cfRule>
  </conditionalFormatting>
  <conditionalFormatting sqref="EV14">
    <cfRule type="cellIs" dxfId="12104" priority="11380" operator="greaterThan">
      <formula>0</formula>
    </cfRule>
  </conditionalFormatting>
  <conditionalFormatting sqref="EV16">
    <cfRule type="cellIs" dxfId="12103" priority="11379" operator="greaterThan">
      <formula>0</formula>
    </cfRule>
  </conditionalFormatting>
  <conditionalFormatting sqref="EV16">
    <cfRule type="cellIs" dxfId="12102" priority="11378" operator="greaterThan">
      <formula>0</formula>
    </cfRule>
  </conditionalFormatting>
  <conditionalFormatting sqref="EV42">
    <cfRule type="cellIs" dxfId="12101" priority="11375" operator="greaterThan">
      <formula>0</formula>
    </cfRule>
  </conditionalFormatting>
  <conditionalFormatting sqref="EV42">
    <cfRule type="cellIs" dxfId="12100" priority="11374" operator="greaterThan">
      <formula>0</formula>
    </cfRule>
  </conditionalFormatting>
  <conditionalFormatting sqref="EV18 EV21">
    <cfRule type="cellIs" dxfId="12099" priority="11377" operator="greaterThan">
      <formula>0</formula>
    </cfRule>
  </conditionalFormatting>
  <conditionalFormatting sqref="EV18 EV21">
    <cfRule type="cellIs" dxfId="12098" priority="11376" operator="greaterThan">
      <formula>0</formula>
    </cfRule>
  </conditionalFormatting>
  <conditionalFormatting sqref="EV46">
    <cfRule type="cellIs" dxfId="12097" priority="11373" operator="greaterThan">
      <formula>0</formula>
    </cfRule>
  </conditionalFormatting>
  <conditionalFormatting sqref="EV46">
    <cfRule type="cellIs" dxfId="12096" priority="11372" operator="greaterThan">
      <formula>0</formula>
    </cfRule>
  </conditionalFormatting>
  <conditionalFormatting sqref="EV36">
    <cfRule type="cellIs" dxfId="12095" priority="11371" operator="greaterThan">
      <formula>0</formula>
    </cfRule>
  </conditionalFormatting>
  <conditionalFormatting sqref="EV36">
    <cfRule type="cellIs" dxfId="12094" priority="11370" operator="greaterThan">
      <formula>0</formula>
    </cfRule>
  </conditionalFormatting>
  <conditionalFormatting sqref="EV36">
    <cfRule type="cellIs" dxfId="12093" priority="11369" operator="greaterThan">
      <formula>0</formula>
    </cfRule>
  </conditionalFormatting>
  <conditionalFormatting sqref="EV36">
    <cfRule type="cellIs" dxfId="12092" priority="11368" operator="greaterThan">
      <formula>0</formula>
    </cfRule>
  </conditionalFormatting>
  <conditionalFormatting sqref="EV143">
    <cfRule type="cellIs" dxfId="12091" priority="11367" operator="greaterThan">
      <formula>0</formula>
    </cfRule>
  </conditionalFormatting>
  <conditionalFormatting sqref="EV152">
    <cfRule type="cellIs" dxfId="12090" priority="11366" operator="greaterThan">
      <formula>0</formula>
    </cfRule>
  </conditionalFormatting>
  <conditionalFormatting sqref="EV160">
    <cfRule type="cellIs" dxfId="12089" priority="11365" operator="greaterThan">
      <formula>0</formula>
    </cfRule>
  </conditionalFormatting>
  <conditionalFormatting sqref="EV152">
    <cfRule type="cellIs" dxfId="12088" priority="11363" operator="greaterThan">
      <formula>0</formula>
    </cfRule>
  </conditionalFormatting>
  <conditionalFormatting sqref="EV152">
    <cfRule type="cellIs" dxfId="12087" priority="11364" operator="greaterThan">
      <formula>0</formula>
    </cfRule>
  </conditionalFormatting>
  <conditionalFormatting sqref="EV143">
    <cfRule type="cellIs" dxfId="12086" priority="11362" operator="greaterThan">
      <formula>0</formula>
    </cfRule>
  </conditionalFormatting>
  <conditionalFormatting sqref="EV143">
    <cfRule type="cellIs" dxfId="12085" priority="11361" operator="greaterThan">
      <formula>0</formula>
    </cfRule>
  </conditionalFormatting>
  <conditionalFormatting sqref="EV160">
    <cfRule type="cellIs" dxfId="12084" priority="11359" operator="greaterThan">
      <formula>0</formula>
    </cfRule>
  </conditionalFormatting>
  <conditionalFormatting sqref="EV160">
    <cfRule type="cellIs" dxfId="12083" priority="11360" operator="greaterThan">
      <formula>0</formula>
    </cfRule>
  </conditionalFormatting>
  <conditionalFormatting sqref="EV152">
    <cfRule type="cellIs" dxfId="12082" priority="11357" operator="greaterThan">
      <formula>0</formula>
    </cfRule>
  </conditionalFormatting>
  <conditionalFormatting sqref="EV152">
    <cfRule type="cellIs" dxfId="12081" priority="11358" operator="greaterThan">
      <formula>0</formula>
    </cfRule>
  </conditionalFormatting>
  <conditionalFormatting sqref="EV143">
    <cfRule type="cellIs" dxfId="12080" priority="11356" operator="greaterThan">
      <formula>0</formula>
    </cfRule>
  </conditionalFormatting>
  <conditionalFormatting sqref="EV143">
    <cfRule type="cellIs" dxfId="12079" priority="11355" operator="greaterThan">
      <formula>0</formula>
    </cfRule>
  </conditionalFormatting>
  <conditionalFormatting sqref="EV160">
    <cfRule type="cellIs" dxfId="12078" priority="11353" operator="greaterThan">
      <formula>0</formula>
    </cfRule>
  </conditionalFormatting>
  <conditionalFormatting sqref="EV160">
    <cfRule type="cellIs" dxfId="12077" priority="11354" operator="greaterThan">
      <formula>0</formula>
    </cfRule>
  </conditionalFormatting>
  <conditionalFormatting sqref="EV27">
    <cfRule type="cellIs" dxfId="12076" priority="11352" operator="greaterThan">
      <formula>0</formula>
    </cfRule>
  </conditionalFormatting>
  <conditionalFormatting sqref="EV27">
    <cfRule type="cellIs" dxfId="12075" priority="11351" operator="greaterThan">
      <formula>0</formula>
    </cfRule>
  </conditionalFormatting>
  <conditionalFormatting sqref="EV197:EV202">
    <cfRule type="cellIs" dxfId="12074" priority="11350" operator="greaterThan">
      <formula>0.5</formula>
    </cfRule>
  </conditionalFormatting>
  <conditionalFormatting sqref="EV203">
    <cfRule type="cellIs" dxfId="12073" priority="11349" operator="greaterThan">
      <formula>0.5</formula>
    </cfRule>
  </conditionalFormatting>
  <conditionalFormatting sqref="EV167">
    <cfRule type="cellIs" dxfId="12072" priority="11348" operator="greaterThan">
      <formula>0</formula>
    </cfRule>
  </conditionalFormatting>
  <conditionalFormatting sqref="EV167">
    <cfRule type="cellIs" dxfId="12071" priority="11347" operator="greaterThan">
      <formula>0</formula>
    </cfRule>
  </conditionalFormatting>
  <conditionalFormatting sqref="EV169">
    <cfRule type="cellIs" dxfId="12070" priority="11346" operator="greaterThan">
      <formula>0</formula>
    </cfRule>
  </conditionalFormatting>
  <conditionalFormatting sqref="EV169">
    <cfRule type="cellIs" dxfId="12069" priority="11345" operator="greaterThan">
      <formula>0</formula>
    </cfRule>
  </conditionalFormatting>
  <conditionalFormatting sqref="EV171">
    <cfRule type="cellIs" dxfId="12068" priority="11344" operator="greaterThan">
      <formula>0</formula>
    </cfRule>
  </conditionalFormatting>
  <conditionalFormatting sqref="EV171">
    <cfRule type="cellIs" dxfId="12067" priority="11343" operator="greaterThan">
      <formula>0</formula>
    </cfRule>
  </conditionalFormatting>
  <conditionalFormatting sqref="EV14">
    <cfRule type="cellIs" dxfId="12066" priority="11315" operator="greaterThan">
      <formula>0</formula>
    </cfRule>
  </conditionalFormatting>
  <conditionalFormatting sqref="EV10">
    <cfRule type="cellIs" dxfId="12065" priority="11342" operator="greaterThan">
      <formula>0</formula>
    </cfRule>
  </conditionalFormatting>
  <conditionalFormatting sqref="EV23">
    <cfRule type="cellIs" dxfId="12064" priority="11341" operator="greaterThan">
      <formula>0</formula>
    </cfRule>
  </conditionalFormatting>
  <conditionalFormatting sqref="EV70">
    <cfRule type="cellIs" dxfId="12063" priority="11339" operator="greaterThan">
      <formula>0</formula>
    </cfRule>
  </conditionalFormatting>
  <conditionalFormatting sqref="EV79">
    <cfRule type="cellIs" dxfId="12062" priority="11338" operator="greaterThan">
      <formula>0</formula>
    </cfRule>
  </conditionalFormatting>
  <conditionalFormatting sqref="EV129">
    <cfRule type="cellIs" dxfId="12061" priority="11332" operator="greaterThan">
      <formula>0</formula>
    </cfRule>
  </conditionalFormatting>
  <conditionalFormatting sqref="EV110">
    <cfRule type="cellIs" dxfId="12060" priority="11334" operator="greaterThan">
      <formula>0</formula>
    </cfRule>
  </conditionalFormatting>
  <conditionalFormatting sqref="EV34">
    <cfRule type="cellIs" dxfId="12059" priority="11340" operator="greaterThan">
      <formula>0</formula>
    </cfRule>
  </conditionalFormatting>
  <conditionalFormatting sqref="EV137">
    <cfRule type="cellIs" dxfId="12058" priority="11331" operator="greaterThan">
      <formula>0</formula>
    </cfRule>
  </conditionalFormatting>
  <conditionalFormatting sqref="EV87">
    <cfRule type="cellIs" dxfId="12057" priority="11337" operator="greaterThan">
      <formula>0</formula>
    </cfRule>
  </conditionalFormatting>
  <conditionalFormatting sqref="EV93">
    <cfRule type="cellIs" dxfId="12056" priority="11336" operator="greaterThan">
      <formula>0</formula>
    </cfRule>
  </conditionalFormatting>
  <conditionalFormatting sqref="EV102">
    <cfRule type="cellIs" dxfId="12055" priority="11335" operator="greaterThan">
      <formula>0</formula>
    </cfRule>
  </conditionalFormatting>
  <conditionalFormatting sqref="EV120">
    <cfRule type="cellIs" dxfId="12054" priority="11333" operator="greaterThan">
      <formula>0</formula>
    </cfRule>
  </conditionalFormatting>
  <conditionalFormatting sqref="EV51">
    <cfRule type="cellIs" dxfId="12053" priority="11330" operator="greaterThan">
      <formula>0</formula>
    </cfRule>
  </conditionalFormatting>
  <conditionalFormatting sqref="EV64">
    <cfRule type="cellIs" dxfId="12052" priority="11328" operator="greaterThan">
      <formula>0</formula>
    </cfRule>
  </conditionalFormatting>
  <conditionalFormatting sqref="EV57">
    <cfRule type="cellIs" dxfId="12051" priority="11329" operator="greaterThan">
      <formula>0</formula>
    </cfRule>
  </conditionalFormatting>
  <conditionalFormatting sqref="EV25 EV27">
    <cfRule type="cellIs" dxfId="12050" priority="11326" operator="greaterThan">
      <formula>0</formula>
    </cfRule>
  </conditionalFormatting>
  <conditionalFormatting sqref="EV12">
    <cfRule type="cellIs" dxfId="12049" priority="11327" operator="greaterThan">
      <formula>0</formula>
    </cfRule>
  </conditionalFormatting>
  <conditionalFormatting sqref="EV44">
    <cfRule type="cellIs" dxfId="12048" priority="11325" operator="greaterThan">
      <formula>0</formula>
    </cfRule>
  </conditionalFormatting>
  <conditionalFormatting sqref="EV48">
    <cfRule type="cellIs" dxfId="12047" priority="11324" operator="greaterThan">
      <formula>0</formula>
    </cfRule>
  </conditionalFormatting>
  <conditionalFormatting sqref="EV40">
    <cfRule type="cellIs" dxfId="12046" priority="11323" operator="greaterThan">
      <formula>0</formula>
    </cfRule>
  </conditionalFormatting>
  <conditionalFormatting sqref="EV38">
    <cfRule type="cellIs" dxfId="12045" priority="11322" operator="greaterThan">
      <formula>0</formula>
    </cfRule>
  </conditionalFormatting>
  <conditionalFormatting sqref="EV16">
    <cfRule type="cellIs" dxfId="12044" priority="11314" operator="greaterThan">
      <formula>0</formula>
    </cfRule>
  </conditionalFormatting>
  <conditionalFormatting sqref="EV113">
    <cfRule type="cellIs" dxfId="12043" priority="11321" operator="greaterThan">
      <formula>0</formula>
    </cfRule>
  </conditionalFormatting>
  <conditionalFormatting sqref="EV112">
    <cfRule type="cellIs" dxfId="12042" priority="11320" operator="greaterThan">
      <formula>0</formula>
    </cfRule>
  </conditionalFormatting>
  <conditionalFormatting sqref="EV112">
    <cfRule type="cellIs" dxfId="12041" priority="11319" operator="lessThan">
      <formula>0</formula>
    </cfRule>
  </conditionalFormatting>
  <conditionalFormatting sqref="EV116">
    <cfRule type="cellIs" dxfId="12040" priority="11318" operator="greaterThan">
      <formula>0</formula>
    </cfRule>
  </conditionalFormatting>
  <conditionalFormatting sqref="EV115">
    <cfRule type="cellIs" dxfId="12039" priority="11317" operator="greaterThan">
      <formula>0</formula>
    </cfRule>
  </conditionalFormatting>
  <conditionalFormatting sqref="EV115">
    <cfRule type="cellIs" dxfId="12038" priority="11316" operator="lessThan">
      <formula>0</formula>
    </cfRule>
  </conditionalFormatting>
  <conditionalFormatting sqref="EV46">
    <cfRule type="cellIs" dxfId="12037" priority="11311" operator="greaterThan">
      <formula>0</formula>
    </cfRule>
  </conditionalFormatting>
  <conditionalFormatting sqref="EV42">
    <cfRule type="cellIs" dxfId="12036" priority="11312" operator="greaterThan">
      <formula>0</formula>
    </cfRule>
  </conditionalFormatting>
  <conditionalFormatting sqref="EV18 EV21">
    <cfRule type="cellIs" dxfId="12035" priority="11313" operator="greaterThan">
      <formula>0</formula>
    </cfRule>
  </conditionalFormatting>
  <conditionalFormatting sqref="EV36">
    <cfRule type="cellIs" dxfId="12034" priority="11310" operator="greaterThan">
      <formula>0</formula>
    </cfRule>
  </conditionalFormatting>
  <conditionalFormatting sqref="EV79">
    <cfRule type="cellIs" dxfId="12033" priority="11302" operator="greaterThan">
      <formula>0</formula>
    </cfRule>
  </conditionalFormatting>
  <conditionalFormatting sqref="EV10">
    <cfRule type="cellIs" dxfId="12032" priority="11309" operator="greaterThan">
      <formula>0</formula>
    </cfRule>
  </conditionalFormatting>
  <conditionalFormatting sqref="EV23">
    <cfRule type="cellIs" dxfId="12031" priority="11308" operator="greaterThan">
      <formula>0</formula>
    </cfRule>
  </conditionalFormatting>
  <conditionalFormatting sqref="EV10">
    <cfRule type="cellIs" dxfId="12030" priority="11307" operator="greaterThan">
      <formula>0</formula>
    </cfRule>
  </conditionalFormatting>
  <conditionalFormatting sqref="EV23">
    <cfRule type="cellIs" dxfId="12029" priority="11306" operator="greaterThan">
      <formula>0</formula>
    </cfRule>
  </conditionalFormatting>
  <conditionalFormatting sqref="EV129">
    <cfRule type="cellIs" dxfId="12028" priority="11292" operator="greaterThan">
      <formula>0</formula>
    </cfRule>
  </conditionalFormatting>
  <conditionalFormatting sqref="EV110">
    <cfRule type="cellIs" dxfId="12027" priority="11296" operator="greaterThan">
      <formula>0</formula>
    </cfRule>
  </conditionalFormatting>
  <conditionalFormatting sqref="EV79">
    <cfRule type="cellIs" dxfId="12026" priority="11303" operator="greaterThan">
      <formula>0</formula>
    </cfRule>
  </conditionalFormatting>
  <conditionalFormatting sqref="EV34">
    <cfRule type="cellIs" dxfId="12025" priority="11305" operator="greaterThan">
      <formula>0</formula>
    </cfRule>
  </conditionalFormatting>
  <conditionalFormatting sqref="EV120">
    <cfRule type="cellIs" dxfId="12024" priority="11295" operator="greaterThan">
      <formula>0</formula>
    </cfRule>
  </conditionalFormatting>
  <conditionalFormatting sqref="EV137">
    <cfRule type="cellIs" dxfId="12023" priority="11291" operator="greaterThan">
      <formula>0</formula>
    </cfRule>
  </conditionalFormatting>
  <conditionalFormatting sqref="EV34">
    <cfRule type="cellIs" dxfId="12022" priority="11304" operator="greaterThan">
      <formula>0</formula>
    </cfRule>
  </conditionalFormatting>
  <conditionalFormatting sqref="EV137">
    <cfRule type="cellIs" dxfId="12021" priority="11290" operator="greaterThan">
      <formula>0</formula>
    </cfRule>
  </conditionalFormatting>
  <conditionalFormatting sqref="EV110">
    <cfRule type="cellIs" dxfId="12020" priority="11297" operator="greaterThan">
      <formula>0</formula>
    </cfRule>
  </conditionalFormatting>
  <conditionalFormatting sqref="EV51">
    <cfRule type="cellIs" dxfId="12019" priority="11289" operator="greaterThan">
      <formula>0</formula>
    </cfRule>
  </conditionalFormatting>
  <conditionalFormatting sqref="EV51">
    <cfRule type="cellIs" dxfId="12018" priority="11288" operator="greaterThan">
      <formula>0</formula>
    </cfRule>
  </conditionalFormatting>
  <conditionalFormatting sqref="EV93">
    <cfRule type="cellIs" dxfId="12017" priority="11301" operator="greaterThan">
      <formula>0</formula>
    </cfRule>
  </conditionalFormatting>
  <conditionalFormatting sqref="EV102">
    <cfRule type="cellIs" dxfId="12016" priority="11300" operator="greaterThan">
      <formula>0</formula>
    </cfRule>
  </conditionalFormatting>
  <conditionalFormatting sqref="EV93">
    <cfRule type="cellIs" dxfId="12015" priority="11299" operator="greaterThan">
      <formula>0</formula>
    </cfRule>
  </conditionalFormatting>
  <conditionalFormatting sqref="EV102">
    <cfRule type="cellIs" dxfId="12014" priority="11298" operator="greaterThan">
      <formula>0</formula>
    </cfRule>
  </conditionalFormatting>
  <conditionalFormatting sqref="EV129">
    <cfRule type="cellIs" dxfId="12013" priority="11294" operator="greaterThan">
      <formula>0</formula>
    </cfRule>
  </conditionalFormatting>
  <conditionalFormatting sqref="EV120">
    <cfRule type="cellIs" dxfId="12012" priority="11293" operator="greaterThan">
      <formula>0</formula>
    </cfRule>
  </conditionalFormatting>
  <conditionalFormatting sqref="EV48">
    <cfRule type="cellIs" dxfId="12011" priority="11276" operator="greaterThan">
      <formula>0</formula>
    </cfRule>
  </conditionalFormatting>
  <conditionalFormatting sqref="EV40">
    <cfRule type="cellIs" dxfId="12010" priority="11275" operator="greaterThan">
      <formula>0</formula>
    </cfRule>
  </conditionalFormatting>
  <conditionalFormatting sqref="EV64">
    <cfRule type="cellIs" dxfId="12009" priority="11285" operator="greaterThan">
      <formula>0</formula>
    </cfRule>
  </conditionalFormatting>
  <conditionalFormatting sqref="EV64">
    <cfRule type="cellIs" dxfId="12008" priority="11284" operator="greaterThan">
      <formula>0</formula>
    </cfRule>
  </conditionalFormatting>
  <conditionalFormatting sqref="EV57">
    <cfRule type="cellIs" dxfId="12007" priority="11287" operator="greaterThan">
      <formula>0</formula>
    </cfRule>
  </conditionalFormatting>
  <conditionalFormatting sqref="EV57">
    <cfRule type="cellIs" dxfId="12006" priority="11286" operator="greaterThan">
      <formula>0</formula>
    </cfRule>
  </conditionalFormatting>
  <conditionalFormatting sqref="EV70">
    <cfRule type="cellIs" dxfId="12005" priority="11271" operator="greaterThan">
      <formula>0</formula>
    </cfRule>
  </conditionalFormatting>
  <conditionalFormatting sqref="EV70">
    <cfRule type="cellIs" dxfId="12004" priority="11270" operator="greaterThan">
      <formula>0</formula>
    </cfRule>
  </conditionalFormatting>
  <conditionalFormatting sqref="EV12">
    <cfRule type="cellIs" dxfId="12003" priority="11283" operator="greaterThan">
      <formula>0</formula>
    </cfRule>
  </conditionalFormatting>
  <conditionalFormatting sqref="EV12">
    <cfRule type="cellIs" dxfId="12002" priority="11282" operator="greaterThan">
      <formula>0</formula>
    </cfRule>
  </conditionalFormatting>
  <conditionalFormatting sqref="EV25 EV27">
    <cfRule type="cellIs" dxfId="12001" priority="11281" operator="greaterThan">
      <formula>0</formula>
    </cfRule>
  </conditionalFormatting>
  <conditionalFormatting sqref="EV25 EV27">
    <cfRule type="cellIs" dxfId="12000" priority="11280" operator="greaterThan">
      <formula>0</formula>
    </cfRule>
  </conditionalFormatting>
  <conditionalFormatting sqref="EV44">
    <cfRule type="cellIs" dxfId="11999" priority="11279" operator="greaterThan">
      <formula>0</formula>
    </cfRule>
  </conditionalFormatting>
  <conditionalFormatting sqref="EV44">
    <cfRule type="cellIs" dxfId="11998" priority="11278" operator="greaterThan">
      <formula>0</formula>
    </cfRule>
  </conditionalFormatting>
  <conditionalFormatting sqref="EV48">
    <cfRule type="cellIs" dxfId="11997" priority="11277" operator="greaterThan">
      <formula>0</formula>
    </cfRule>
  </conditionalFormatting>
  <conditionalFormatting sqref="EV40">
    <cfRule type="cellIs" dxfId="11996" priority="11274" operator="greaterThan">
      <formula>0</formula>
    </cfRule>
  </conditionalFormatting>
  <conditionalFormatting sqref="EV38">
    <cfRule type="cellIs" dxfId="11995" priority="11273" operator="greaterThan">
      <formula>0</formula>
    </cfRule>
  </conditionalFormatting>
  <conditionalFormatting sqref="EV38">
    <cfRule type="cellIs" dxfId="11994" priority="11272" operator="greaterThan">
      <formula>0</formula>
    </cfRule>
  </conditionalFormatting>
  <conditionalFormatting sqref="EV87">
    <cfRule type="cellIs" dxfId="11993" priority="11268" operator="greaterThan">
      <formula>0</formula>
    </cfRule>
  </conditionalFormatting>
  <conditionalFormatting sqref="EV87">
    <cfRule type="cellIs" dxfId="11992" priority="11269" operator="greaterThan">
      <formula>0</formula>
    </cfRule>
  </conditionalFormatting>
  <conditionalFormatting sqref="EV116">
    <cfRule type="cellIs" dxfId="11991" priority="11261" operator="greaterThan">
      <formula>0</formula>
    </cfRule>
  </conditionalFormatting>
  <conditionalFormatting sqref="EV115">
    <cfRule type="cellIs" dxfId="11990" priority="11260" operator="greaterThan">
      <formula>0</formula>
    </cfRule>
  </conditionalFormatting>
  <conditionalFormatting sqref="EV113">
    <cfRule type="cellIs" dxfId="11989" priority="11267" operator="greaterThan">
      <formula>0</formula>
    </cfRule>
  </conditionalFormatting>
  <conditionalFormatting sqref="EV113">
    <cfRule type="cellIs" dxfId="11988" priority="11266" operator="greaterThan">
      <formula>0</formula>
    </cfRule>
  </conditionalFormatting>
  <conditionalFormatting sqref="EV112">
    <cfRule type="cellIs" dxfId="11987" priority="11265" operator="greaterThan">
      <formula>0</formula>
    </cfRule>
  </conditionalFormatting>
  <conditionalFormatting sqref="EV112">
    <cfRule type="cellIs" dxfId="11986" priority="11264" operator="greaterThan">
      <formula>0</formula>
    </cfRule>
  </conditionalFormatting>
  <conditionalFormatting sqref="EV112">
    <cfRule type="cellIs" dxfId="11985" priority="11263" operator="lessThan">
      <formula>0</formula>
    </cfRule>
  </conditionalFormatting>
  <conditionalFormatting sqref="EV116">
    <cfRule type="cellIs" dxfId="11984" priority="11262" operator="greaterThan">
      <formula>0</formula>
    </cfRule>
  </conditionalFormatting>
  <conditionalFormatting sqref="EV14">
    <cfRule type="cellIs" dxfId="11983" priority="11257" operator="greaterThan">
      <formula>0</formula>
    </cfRule>
  </conditionalFormatting>
  <conditionalFormatting sqref="EV115">
    <cfRule type="cellIs" dxfId="11982" priority="11259" operator="greaterThan">
      <formula>0</formula>
    </cfRule>
  </conditionalFormatting>
  <conditionalFormatting sqref="EV115">
    <cfRule type="cellIs" dxfId="11981" priority="11258" operator="lessThan">
      <formula>0</formula>
    </cfRule>
  </conditionalFormatting>
  <conditionalFormatting sqref="EV14">
    <cfRule type="cellIs" dxfId="11980" priority="11256" operator="greaterThan">
      <formula>0</formula>
    </cfRule>
  </conditionalFormatting>
  <conditionalFormatting sqref="EV16">
    <cfRule type="cellIs" dxfId="11979" priority="11255" operator="greaterThan">
      <formula>0</formula>
    </cfRule>
  </conditionalFormatting>
  <conditionalFormatting sqref="EV16">
    <cfRule type="cellIs" dxfId="11978" priority="11254" operator="greaterThan">
      <formula>0</formula>
    </cfRule>
  </conditionalFormatting>
  <conditionalFormatting sqref="EV42">
    <cfRule type="cellIs" dxfId="11977" priority="11251" operator="greaterThan">
      <formula>0</formula>
    </cfRule>
  </conditionalFormatting>
  <conditionalFormatting sqref="EV42">
    <cfRule type="cellIs" dxfId="11976" priority="11250" operator="greaterThan">
      <formula>0</formula>
    </cfRule>
  </conditionalFormatting>
  <conditionalFormatting sqref="EV18 EV21">
    <cfRule type="cellIs" dxfId="11975" priority="11253" operator="greaterThan">
      <formula>0</formula>
    </cfRule>
  </conditionalFormatting>
  <conditionalFormatting sqref="EV18 EV21">
    <cfRule type="cellIs" dxfId="11974" priority="11252" operator="greaterThan">
      <formula>0</formula>
    </cfRule>
  </conditionalFormatting>
  <conditionalFormatting sqref="EV46">
    <cfRule type="cellIs" dxfId="11973" priority="11249" operator="greaterThan">
      <formula>0</formula>
    </cfRule>
  </conditionalFormatting>
  <conditionalFormatting sqref="EV46">
    <cfRule type="cellIs" dxfId="11972" priority="11248" operator="greaterThan">
      <formula>0</formula>
    </cfRule>
  </conditionalFormatting>
  <conditionalFormatting sqref="EV79">
    <cfRule type="cellIs" dxfId="11971" priority="11240" operator="greaterThan">
      <formula>0</formula>
    </cfRule>
  </conditionalFormatting>
  <conditionalFormatting sqref="EV10">
    <cfRule type="cellIs" dxfId="11970" priority="11247" operator="greaterThan">
      <formula>0</formula>
    </cfRule>
  </conditionalFormatting>
  <conditionalFormatting sqref="EV23">
    <cfRule type="cellIs" dxfId="11969" priority="11246" operator="greaterThan">
      <formula>0</formula>
    </cfRule>
  </conditionalFormatting>
  <conditionalFormatting sqref="EV10">
    <cfRule type="cellIs" dxfId="11968" priority="11245" operator="greaterThan">
      <formula>0</formula>
    </cfRule>
  </conditionalFormatting>
  <conditionalFormatting sqref="EV23">
    <cfRule type="cellIs" dxfId="11967" priority="11244" operator="greaterThan">
      <formula>0</formula>
    </cfRule>
  </conditionalFormatting>
  <conditionalFormatting sqref="EV129">
    <cfRule type="cellIs" dxfId="11966" priority="11230" operator="greaterThan">
      <formula>0</formula>
    </cfRule>
  </conditionalFormatting>
  <conditionalFormatting sqref="EV110">
    <cfRule type="cellIs" dxfId="11965" priority="11234" operator="greaterThan">
      <formula>0</formula>
    </cfRule>
  </conditionalFormatting>
  <conditionalFormatting sqref="EV79">
    <cfRule type="cellIs" dxfId="11964" priority="11241" operator="greaterThan">
      <formula>0</formula>
    </cfRule>
  </conditionalFormatting>
  <conditionalFormatting sqref="EV34">
    <cfRule type="cellIs" dxfId="11963" priority="11243" operator="greaterThan">
      <formula>0</formula>
    </cfRule>
  </conditionalFormatting>
  <conditionalFormatting sqref="EV120">
    <cfRule type="cellIs" dxfId="11962" priority="11233" operator="greaterThan">
      <formula>0</formula>
    </cfRule>
  </conditionalFormatting>
  <conditionalFormatting sqref="EV137">
    <cfRule type="cellIs" dxfId="11961" priority="11229" operator="greaterThan">
      <formula>0</formula>
    </cfRule>
  </conditionalFormatting>
  <conditionalFormatting sqref="EV34">
    <cfRule type="cellIs" dxfId="11960" priority="11242" operator="greaterThan">
      <formula>0</formula>
    </cfRule>
  </conditionalFormatting>
  <conditionalFormatting sqref="EV137">
    <cfRule type="cellIs" dxfId="11959" priority="11228" operator="greaterThan">
      <formula>0</formula>
    </cfRule>
  </conditionalFormatting>
  <conditionalFormatting sqref="EV110">
    <cfRule type="cellIs" dxfId="11958" priority="11235" operator="greaterThan">
      <formula>0</formula>
    </cfRule>
  </conditionalFormatting>
  <conditionalFormatting sqref="EV51">
    <cfRule type="cellIs" dxfId="11957" priority="11227" operator="greaterThan">
      <formula>0</formula>
    </cfRule>
  </conditionalFormatting>
  <conditionalFormatting sqref="EV51">
    <cfRule type="cellIs" dxfId="11956" priority="11226" operator="greaterThan">
      <formula>0</formula>
    </cfRule>
  </conditionalFormatting>
  <conditionalFormatting sqref="EV93">
    <cfRule type="cellIs" dxfId="11955" priority="11239" operator="greaterThan">
      <formula>0</formula>
    </cfRule>
  </conditionalFormatting>
  <conditionalFormatting sqref="EV102">
    <cfRule type="cellIs" dxfId="11954" priority="11238" operator="greaterThan">
      <formula>0</formula>
    </cfRule>
  </conditionalFormatting>
  <conditionalFormatting sqref="EV93">
    <cfRule type="cellIs" dxfId="11953" priority="11237" operator="greaterThan">
      <formula>0</formula>
    </cfRule>
  </conditionalFormatting>
  <conditionalFormatting sqref="EV102">
    <cfRule type="cellIs" dxfId="11952" priority="11236" operator="greaterThan">
      <formula>0</formula>
    </cfRule>
  </conditionalFormatting>
  <conditionalFormatting sqref="EV129">
    <cfRule type="cellIs" dxfId="11951" priority="11232" operator="greaterThan">
      <formula>0</formula>
    </cfRule>
  </conditionalFormatting>
  <conditionalFormatting sqref="EV120">
    <cfRule type="cellIs" dxfId="11950" priority="11231" operator="greaterThan">
      <formula>0</formula>
    </cfRule>
  </conditionalFormatting>
  <conditionalFormatting sqref="EV48">
    <cfRule type="cellIs" dxfId="11949" priority="11214" operator="greaterThan">
      <formula>0</formula>
    </cfRule>
  </conditionalFormatting>
  <conditionalFormatting sqref="EV40">
    <cfRule type="cellIs" dxfId="11948" priority="11213" operator="greaterThan">
      <formula>0</formula>
    </cfRule>
  </conditionalFormatting>
  <conditionalFormatting sqref="EV64">
    <cfRule type="cellIs" dxfId="11947" priority="11223" operator="greaterThan">
      <formula>0</formula>
    </cfRule>
  </conditionalFormatting>
  <conditionalFormatting sqref="EV64">
    <cfRule type="cellIs" dxfId="11946" priority="11222" operator="greaterThan">
      <formula>0</formula>
    </cfRule>
  </conditionalFormatting>
  <conditionalFormatting sqref="EV57">
    <cfRule type="cellIs" dxfId="11945" priority="11225" operator="greaterThan">
      <formula>0</formula>
    </cfRule>
  </conditionalFormatting>
  <conditionalFormatting sqref="EV57">
    <cfRule type="cellIs" dxfId="11944" priority="11224" operator="greaterThan">
      <formula>0</formula>
    </cfRule>
  </conditionalFormatting>
  <conditionalFormatting sqref="EV70">
    <cfRule type="cellIs" dxfId="11943" priority="11209" operator="greaterThan">
      <formula>0</formula>
    </cfRule>
  </conditionalFormatting>
  <conditionalFormatting sqref="EV70">
    <cfRule type="cellIs" dxfId="11942" priority="11208" operator="greaterThan">
      <formula>0</formula>
    </cfRule>
  </conditionalFormatting>
  <conditionalFormatting sqref="EV12">
    <cfRule type="cellIs" dxfId="11941" priority="11221" operator="greaterThan">
      <formula>0</formula>
    </cfRule>
  </conditionalFormatting>
  <conditionalFormatting sqref="EV12">
    <cfRule type="cellIs" dxfId="11940" priority="11220" operator="greaterThan">
      <formula>0</formula>
    </cfRule>
  </conditionalFormatting>
  <conditionalFormatting sqref="EV25 EV27">
    <cfRule type="cellIs" dxfId="11939" priority="11219" operator="greaterThan">
      <formula>0</formula>
    </cfRule>
  </conditionalFormatting>
  <conditionalFormatting sqref="EV25 EV27">
    <cfRule type="cellIs" dxfId="11938" priority="11218" operator="greaterThan">
      <formula>0</formula>
    </cfRule>
  </conditionalFormatting>
  <conditionalFormatting sqref="EV44">
    <cfRule type="cellIs" dxfId="11937" priority="11217" operator="greaterThan">
      <formula>0</formula>
    </cfRule>
  </conditionalFormatting>
  <conditionalFormatting sqref="EV44">
    <cfRule type="cellIs" dxfId="11936" priority="11216" operator="greaterThan">
      <formula>0</formula>
    </cfRule>
  </conditionalFormatting>
  <conditionalFormatting sqref="EV48">
    <cfRule type="cellIs" dxfId="11935" priority="11215" operator="greaterThan">
      <formula>0</formula>
    </cfRule>
  </conditionalFormatting>
  <conditionalFormatting sqref="EV40">
    <cfRule type="cellIs" dxfId="11934" priority="11212" operator="greaterThan">
      <formula>0</formula>
    </cfRule>
  </conditionalFormatting>
  <conditionalFormatting sqref="EV38">
    <cfRule type="cellIs" dxfId="11933" priority="11211" operator="greaterThan">
      <formula>0</formula>
    </cfRule>
  </conditionalFormatting>
  <conditionalFormatting sqref="EV38">
    <cfRule type="cellIs" dxfId="11932" priority="11210" operator="greaterThan">
      <formula>0</formula>
    </cfRule>
  </conditionalFormatting>
  <conditionalFormatting sqref="EV87">
    <cfRule type="cellIs" dxfId="11931" priority="11206" operator="greaterThan">
      <formula>0</formula>
    </cfRule>
  </conditionalFormatting>
  <conditionalFormatting sqref="EV87">
    <cfRule type="cellIs" dxfId="11930" priority="11207" operator="greaterThan">
      <formula>0</formula>
    </cfRule>
  </conditionalFormatting>
  <conditionalFormatting sqref="EV116">
    <cfRule type="cellIs" dxfId="11929" priority="11199" operator="greaterThan">
      <formula>0</formula>
    </cfRule>
  </conditionalFormatting>
  <conditionalFormatting sqref="EV115">
    <cfRule type="cellIs" dxfId="11928" priority="11198" operator="greaterThan">
      <formula>0</formula>
    </cfRule>
  </conditionalFormatting>
  <conditionalFormatting sqref="EV113">
    <cfRule type="cellIs" dxfId="11927" priority="11205" operator="greaterThan">
      <formula>0</formula>
    </cfRule>
  </conditionalFormatting>
  <conditionalFormatting sqref="EV113">
    <cfRule type="cellIs" dxfId="11926" priority="11204" operator="greaterThan">
      <formula>0</formula>
    </cfRule>
  </conditionalFormatting>
  <conditionalFormatting sqref="EV112">
    <cfRule type="cellIs" dxfId="11925" priority="11203" operator="greaterThan">
      <formula>0</formula>
    </cfRule>
  </conditionalFormatting>
  <conditionalFormatting sqref="EV112">
    <cfRule type="cellIs" dxfId="11924" priority="11202" operator="greaterThan">
      <formula>0</formula>
    </cfRule>
  </conditionalFormatting>
  <conditionalFormatting sqref="EV112">
    <cfRule type="cellIs" dxfId="11923" priority="11201" operator="lessThan">
      <formula>0</formula>
    </cfRule>
  </conditionalFormatting>
  <conditionalFormatting sqref="EV116">
    <cfRule type="cellIs" dxfId="11922" priority="11200" operator="greaterThan">
      <formula>0</formula>
    </cfRule>
  </conditionalFormatting>
  <conditionalFormatting sqref="EV14">
    <cfRule type="cellIs" dxfId="11921" priority="11195" operator="greaterThan">
      <formula>0</formula>
    </cfRule>
  </conditionalFormatting>
  <conditionalFormatting sqref="EV115">
    <cfRule type="cellIs" dxfId="11920" priority="11197" operator="greaterThan">
      <formula>0</formula>
    </cfRule>
  </conditionalFormatting>
  <conditionalFormatting sqref="EV115">
    <cfRule type="cellIs" dxfId="11919" priority="11196" operator="lessThan">
      <formula>0</formula>
    </cfRule>
  </conditionalFormatting>
  <conditionalFormatting sqref="EV14">
    <cfRule type="cellIs" dxfId="11918" priority="11194" operator="greaterThan">
      <formula>0</formula>
    </cfRule>
  </conditionalFormatting>
  <conditionalFormatting sqref="EV16">
    <cfRule type="cellIs" dxfId="11917" priority="11193" operator="greaterThan">
      <formula>0</formula>
    </cfRule>
  </conditionalFormatting>
  <conditionalFormatting sqref="EV16">
    <cfRule type="cellIs" dxfId="11916" priority="11192" operator="greaterThan">
      <formula>0</formula>
    </cfRule>
  </conditionalFormatting>
  <conditionalFormatting sqref="EV42">
    <cfRule type="cellIs" dxfId="11915" priority="11189" operator="greaterThan">
      <formula>0</formula>
    </cfRule>
  </conditionalFormatting>
  <conditionalFormatting sqref="EV42">
    <cfRule type="cellIs" dxfId="11914" priority="11188" operator="greaterThan">
      <formula>0</formula>
    </cfRule>
  </conditionalFormatting>
  <conditionalFormatting sqref="EV18 EV21">
    <cfRule type="cellIs" dxfId="11913" priority="11191" operator="greaterThan">
      <formula>0</formula>
    </cfRule>
  </conditionalFormatting>
  <conditionalFormatting sqref="EV18 EV21">
    <cfRule type="cellIs" dxfId="11912" priority="11190" operator="greaterThan">
      <formula>0</formula>
    </cfRule>
  </conditionalFormatting>
  <conditionalFormatting sqref="EV46">
    <cfRule type="cellIs" dxfId="11911" priority="11187" operator="greaterThan">
      <formula>0</formula>
    </cfRule>
  </conditionalFormatting>
  <conditionalFormatting sqref="EV46">
    <cfRule type="cellIs" dxfId="11910" priority="11186" operator="greaterThan">
      <formula>0</formula>
    </cfRule>
  </conditionalFormatting>
  <conditionalFormatting sqref="EV36">
    <cfRule type="cellIs" dxfId="11909" priority="11185" operator="greaterThan">
      <formula>0</formula>
    </cfRule>
  </conditionalFormatting>
  <conditionalFormatting sqref="EV36">
    <cfRule type="cellIs" dxfId="11908" priority="11184" operator="greaterThan">
      <formula>0</formula>
    </cfRule>
  </conditionalFormatting>
  <conditionalFormatting sqref="EV36">
    <cfRule type="cellIs" dxfId="11907" priority="11183" operator="greaterThan">
      <formula>0</formula>
    </cfRule>
  </conditionalFormatting>
  <conditionalFormatting sqref="EV36">
    <cfRule type="cellIs" dxfId="11906" priority="11182" operator="greaterThan">
      <formula>0</formula>
    </cfRule>
  </conditionalFormatting>
  <conditionalFormatting sqref="EV143">
    <cfRule type="cellIs" dxfId="11905" priority="11181" operator="greaterThan">
      <formula>0</formula>
    </cfRule>
  </conditionalFormatting>
  <conditionalFormatting sqref="EV152">
    <cfRule type="cellIs" dxfId="11904" priority="11180" operator="greaterThan">
      <formula>0</formula>
    </cfRule>
  </conditionalFormatting>
  <conditionalFormatting sqref="EV160">
    <cfRule type="cellIs" dxfId="11903" priority="11179" operator="greaterThan">
      <formula>0</formula>
    </cfRule>
  </conditionalFormatting>
  <conditionalFormatting sqref="EV152">
    <cfRule type="cellIs" dxfId="11902" priority="11177" operator="greaterThan">
      <formula>0</formula>
    </cfRule>
  </conditionalFormatting>
  <conditionalFormatting sqref="EV152">
    <cfRule type="cellIs" dxfId="11901" priority="11178" operator="greaterThan">
      <formula>0</formula>
    </cfRule>
  </conditionalFormatting>
  <conditionalFormatting sqref="EV143">
    <cfRule type="cellIs" dxfId="11900" priority="11176" operator="greaterThan">
      <formula>0</formula>
    </cfRule>
  </conditionalFormatting>
  <conditionalFormatting sqref="EV143">
    <cfRule type="cellIs" dxfId="11899" priority="11175" operator="greaterThan">
      <formula>0</formula>
    </cfRule>
  </conditionalFormatting>
  <conditionalFormatting sqref="EV160">
    <cfRule type="cellIs" dxfId="11898" priority="11173" operator="greaterThan">
      <formula>0</formula>
    </cfRule>
  </conditionalFormatting>
  <conditionalFormatting sqref="EV160">
    <cfRule type="cellIs" dxfId="11897" priority="11174" operator="greaterThan">
      <formula>0</formula>
    </cfRule>
  </conditionalFormatting>
  <conditionalFormatting sqref="EV152">
    <cfRule type="cellIs" dxfId="11896" priority="11171" operator="greaterThan">
      <formula>0</formula>
    </cfRule>
  </conditionalFormatting>
  <conditionalFormatting sqref="EV152">
    <cfRule type="cellIs" dxfId="11895" priority="11172" operator="greaterThan">
      <formula>0</formula>
    </cfRule>
  </conditionalFormatting>
  <conditionalFormatting sqref="EV143">
    <cfRule type="cellIs" dxfId="11894" priority="11170" operator="greaterThan">
      <formula>0</formula>
    </cfRule>
  </conditionalFormatting>
  <conditionalFormatting sqref="EV143">
    <cfRule type="cellIs" dxfId="11893" priority="11169" operator="greaterThan">
      <formula>0</formula>
    </cfRule>
  </conditionalFormatting>
  <conditionalFormatting sqref="EV160">
    <cfRule type="cellIs" dxfId="11892" priority="11167" operator="greaterThan">
      <formula>0</formula>
    </cfRule>
  </conditionalFormatting>
  <conditionalFormatting sqref="EV160">
    <cfRule type="cellIs" dxfId="11891" priority="11168" operator="greaterThan">
      <formula>0</formula>
    </cfRule>
  </conditionalFormatting>
  <conditionalFormatting sqref="EV27">
    <cfRule type="cellIs" dxfId="11890" priority="11166" operator="greaterThan">
      <formula>0</formula>
    </cfRule>
  </conditionalFormatting>
  <conditionalFormatting sqref="EV27">
    <cfRule type="cellIs" dxfId="11889" priority="11165" operator="greaterThan">
      <formula>0</formula>
    </cfRule>
  </conditionalFormatting>
  <conditionalFormatting sqref="EW197:EW202">
    <cfRule type="cellIs" dxfId="11888" priority="11164" operator="greaterThan">
      <formula>0.5</formula>
    </cfRule>
  </conditionalFormatting>
  <conditionalFormatting sqref="EW203">
    <cfRule type="cellIs" dxfId="11887" priority="11163" operator="greaterThan">
      <formula>0.5</formula>
    </cfRule>
  </conditionalFormatting>
  <conditionalFormatting sqref="EW167">
    <cfRule type="cellIs" dxfId="11886" priority="11162" operator="greaterThan">
      <formula>0</formula>
    </cfRule>
  </conditionalFormatting>
  <conditionalFormatting sqref="EW167">
    <cfRule type="cellIs" dxfId="11885" priority="11161" operator="greaterThan">
      <formula>0</formula>
    </cfRule>
  </conditionalFormatting>
  <conditionalFormatting sqref="EW169">
    <cfRule type="cellIs" dxfId="11884" priority="11160" operator="greaterThan">
      <formula>0</formula>
    </cfRule>
  </conditionalFormatting>
  <conditionalFormatting sqref="EW169">
    <cfRule type="cellIs" dxfId="11883" priority="11159" operator="greaterThan">
      <formula>0</formula>
    </cfRule>
  </conditionalFormatting>
  <conditionalFormatting sqref="EW171">
    <cfRule type="cellIs" dxfId="11882" priority="11158" operator="greaterThan">
      <formula>0</formula>
    </cfRule>
  </conditionalFormatting>
  <conditionalFormatting sqref="EW171">
    <cfRule type="cellIs" dxfId="11881" priority="11157" operator="greaterThan">
      <formula>0</formula>
    </cfRule>
  </conditionalFormatting>
  <conditionalFormatting sqref="EW14">
    <cfRule type="cellIs" dxfId="11880" priority="11129" operator="greaterThan">
      <formula>0</formula>
    </cfRule>
  </conditionalFormatting>
  <conditionalFormatting sqref="EW10">
    <cfRule type="cellIs" dxfId="11879" priority="11156" operator="greaterThan">
      <formula>0</formula>
    </cfRule>
  </conditionalFormatting>
  <conditionalFormatting sqref="EW23">
    <cfRule type="cellIs" dxfId="11878" priority="11155" operator="greaterThan">
      <formula>0</formula>
    </cfRule>
  </conditionalFormatting>
  <conditionalFormatting sqref="EW70">
    <cfRule type="cellIs" dxfId="11877" priority="11153" operator="greaterThan">
      <formula>0</formula>
    </cfRule>
  </conditionalFormatting>
  <conditionalFormatting sqref="EW79">
    <cfRule type="cellIs" dxfId="11876" priority="11152" operator="greaterThan">
      <formula>0</formula>
    </cfRule>
  </conditionalFormatting>
  <conditionalFormatting sqref="EW129">
    <cfRule type="cellIs" dxfId="11875" priority="11146" operator="greaterThan">
      <formula>0</formula>
    </cfRule>
  </conditionalFormatting>
  <conditionalFormatting sqref="EW110">
    <cfRule type="cellIs" dxfId="11874" priority="11148" operator="greaterThan">
      <formula>0</formula>
    </cfRule>
  </conditionalFormatting>
  <conditionalFormatting sqref="EW34">
    <cfRule type="cellIs" dxfId="11873" priority="11154" operator="greaterThan">
      <formula>0</formula>
    </cfRule>
  </conditionalFormatting>
  <conditionalFormatting sqref="EW137">
    <cfRule type="cellIs" dxfId="11872" priority="11145" operator="greaterThan">
      <formula>0</formula>
    </cfRule>
  </conditionalFormatting>
  <conditionalFormatting sqref="EW87">
    <cfRule type="cellIs" dxfId="11871" priority="11151" operator="greaterThan">
      <formula>0</formula>
    </cfRule>
  </conditionalFormatting>
  <conditionalFormatting sqref="EW93">
    <cfRule type="cellIs" dxfId="11870" priority="11150" operator="greaterThan">
      <formula>0</formula>
    </cfRule>
  </conditionalFormatting>
  <conditionalFormatting sqref="EW102">
    <cfRule type="cellIs" dxfId="11869" priority="11149" operator="greaterThan">
      <formula>0</formula>
    </cfRule>
  </conditionalFormatting>
  <conditionalFormatting sqref="EW120">
    <cfRule type="cellIs" dxfId="11868" priority="11147" operator="greaterThan">
      <formula>0</formula>
    </cfRule>
  </conditionalFormatting>
  <conditionalFormatting sqref="EW51">
    <cfRule type="cellIs" dxfId="11867" priority="11144" operator="greaterThan">
      <formula>0</formula>
    </cfRule>
  </conditionalFormatting>
  <conditionalFormatting sqref="EW64">
    <cfRule type="cellIs" dxfId="11866" priority="11142" operator="greaterThan">
      <formula>0</formula>
    </cfRule>
  </conditionalFormatting>
  <conditionalFormatting sqref="EW57">
    <cfRule type="cellIs" dxfId="11865" priority="11143" operator="greaterThan">
      <formula>0</formula>
    </cfRule>
  </conditionalFormatting>
  <conditionalFormatting sqref="EW25 EW27">
    <cfRule type="cellIs" dxfId="11864" priority="11140" operator="greaterThan">
      <formula>0</formula>
    </cfRule>
  </conditionalFormatting>
  <conditionalFormatting sqref="EW12">
    <cfRule type="cellIs" dxfId="11863" priority="11141" operator="greaterThan">
      <formula>0</formula>
    </cfRule>
  </conditionalFormatting>
  <conditionalFormatting sqref="EW44">
    <cfRule type="cellIs" dxfId="11862" priority="11139" operator="greaterThan">
      <formula>0</formula>
    </cfRule>
  </conditionalFormatting>
  <conditionalFormatting sqref="EW48">
    <cfRule type="cellIs" dxfId="11861" priority="11138" operator="greaterThan">
      <formula>0</formula>
    </cfRule>
  </conditionalFormatting>
  <conditionalFormatting sqref="EW40">
    <cfRule type="cellIs" dxfId="11860" priority="11137" operator="greaterThan">
      <formula>0</formula>
    </cfRule>
  </conditionalFormatting>
  <conditionalFormatting sqref="EW38">
    <cfRule type="cellIs" dxfId="11859" priority="11136" operator="greaterThan">
      <formula>0</formula>
    </cfRule>
  </conditionalFormatting>
  <conditionalFormatting sqref="EW16">
    <cfRule type="cellIs" dxfId="11858" priority="11128" operator="greaterThan">
      <formula>0</formula>
    </cfRule>
  </conditionalFormatting>
  <conditionalFormatting sqref="EW113">
    <cfRule type="cellIs" dxfId="11857" priority="11135" operator="greaterThan">
      <formula>0</formula>
    </cfRule>
  </conditionalFormatting>
  <conditionalFormatting sqref="EW112">
    <cfRule type="cellIs" dxfId="11856" priority="11134" operator="greaterThan">
      <formula>0</formula>
    </cfRule>
  </conditionalFormatting>
  <conditionalFormatting sqref="EW112">
    <cfRule type="cellIs" dxfId="11855" priority="11133" operator="lessThan">
      <formula>0</formula>
    </cfRule>
  </conditionalFormatting>
  <conditionalFormatting sqref="EW116">
    <cfRule type="cellIs" dxfId="11854" priority="11132" operator="greaterThan">
      <formula>0</formula>
    </cfRule>
  </conditionalFormatting>
  <conditionalFormatting sqref="EW115">
    <cfRule type="cellIs" dxfId="11853" priority="11131" operator="greaterThan">
      <formula>0</formula>
    </cfRule>
  </conditionalFormatting>
  <conditionalFormatting sqref="EW115">
    <cfRule type="cellIs" dxfId="11852" priority="11130" operator="lessThan">
      <formula>0</formula>
    </cfRule>
  </conditionalFormatting>
  <conditionalFormatting sqref="EW46">
    <cfRule type="cellIs" dxfId="11851" priority="11125" operator="greaterThan">
      <formula>0</formula>
    </cfRule>
  </conditionalFormatting>
  <conditionalFormatting sqref="EW42">
    <cfRule type="cellIs" dxfId="11850" priority="11126" operator="greaterThan">
      <formula>0</formula>
    </cfRule>
  </conditionalFormatting>
  <conditionalFormatting sqref="EW18 EW21">
    <cfRule type="cellIs" dxfId="11849" priority="11127" operator="greaterThan">
      <formula>0</formula>
    </cfRule>
  </conditionalFormatting>
  <conditionalFormatting sqref="EW36">
    <cfRule type="cellIs" dxfId="11848" priority="11124" operator="greaterThan">
      <formula>0</formula>
    </cfRule>
  </conditionalFormatting>
  <conditionalFormatting sqref="EW79">
    <cfRule type="cellIs" dxfId="11847" priority="11116" operator="greaterThan">
      <formula>0</formula>
    </cfRule>
  </conditionalFormatting>
  <conditionalFormatting sqref="EW10">
    <cfRule type="cellIs" dxfId="11846" priority="11123" operator="greaterThan">
      <formula>0</formula>
    </cfRule>
  </conditionalFormatting>
  <conditionalFormatting sqref="EW23">
    <cfRule type="cellIs" dxfId="11845" priority="11122" operator="greaterThan">
      <formula>0</formula>
    </cfRule>
  </conditionalFormatting>
  <conditionalFormatting sqref="EW10">
    <cfRule type="cellIs" dxfId="11844" priority="11121" operator="greaterThan">
      <formula>0</formula>
    </cfRule>
  </conditionalFormatting>
  <conditionalFormatting sqref="EW23">
    <cfRule type="cellIs" dxfId="11843" priority="11120" operator="greaterThan">
      <formula>0</formula>
    </cfRule>
  </conditionalFormatting>
  <conditionalFormatting sqref="EW129">
    <cfRule type="cellIs" dxfId="11842" priority="11106" operator="greaterThan">
      <formula>0</formula>
    </cfRule>
  </conditionalFormatting>
  <conditionalFormatting sqref="EW110">
    <cfRule type="cellIs" dxfId="11841" priority="11110" operator="greaterThan">
      <formula>0</formula>
    </cfRule>
  </conditionalFormatting>
  <conditionalFormatting sqref="EW79">
    <cfRule type="cellIs" dxfId="11840" priority="11117" operator="greaterThan">
      <formula>0</formula>
    </cfRule>
  </conditionalFormatting>
  <conditionalFormatting sqref="EW34">
    <cfRule type="cellIs" dxfId="11839" priority="11119" operator="greaterThan">
      <formula>0</formula>
    </cfRule>
  </conditionalFormatting>
  <conditionalFormatting sqref="EW120">
    <cfRule type="cellIs" dxfId="11838" priority="11109" operator="greaterThan">
      <formula>0</formula>
    </cfRule>
  </conditionalFormatting>
  <conditionalFormatting sqref="EW137">
    <cfRule type="cellIs" dxfId="11837" priority="11105" operator="greaterThan">
      <formula>0</formula>
    </cfRule>
  </conditionalFormatting>
  <conditionalFormatting sqref="EW34">
    <cfRule type="cellIs" dxfId="11836" priority="11118" operator="greaterThan">
      <formula>0</formula>
    </cfRule>
  </conditionalFormatting>
  <conditionalFormatting sqref="EW137">
    <cfRule type="cellIs" dxfId="11835" priority="11104" operator="greaterThan">
      <formula>0</formula>
    </cfRule>
  </conditionalFormatting>
  <conditionalFormatting sqref="EW110">
    <cfRule type="cellIs" dxfId="11834" priority="11111" operator="greaterThan">
      <formula>0</formula>
    </cfRule>
  </conditionalFormatting>
  <conditionalFormatting sqref="EW51">
    <cfRule type="cellIs" dxfId="11833" priority="11103" operator="greaterThan">
      <formula>0</formula>
    </cfRule>
  </conditionalFormatting>
  <conditionalFormatting sqref="EW51">
    <cfRule type="cellIs" dxfId="11832" priority="11102" operator="greaterThan">
      <formula>0</formula>
    </cfRule>
  </conditionalFormatting>
  <conditionalFormatting sqref="EW93">
    <cfRule type="cellIs" dxfId="11831" priority="11115" operator="greaterThan">
      <formula>0</formula>
    </cfRule>
  </conditionalFormatting>
  <conditionalFormatting sqref="EW102">
    <cfRule type="cellIs" dxfId="11830" priority="11114" operator="greaterThan">
      <formula>0</formula>
    </cfRule>
  </conditionalFormatting>
  <conditionalFormatting sqref="EW93">
    <cfRule type="cellIs" dxfId="11829" priority="11113" operator="greaterThan">
      <formula>0</formula>
    </cfRule>
  </conditionalFormatting>
  <conditionalFormatting sqref="EW102">
    <cfRule type="cellIs" dxfId="11828" priority="11112" operator="greaterThan">
      <formula>0</formula>
    </cfRule>
  </conditionalFormatting>
  <conditionalFormatting sqref="EW129">
    <cfRule type="cellIs" dxfId="11827" priority="11108" operator="greaterThan">
      <formula>0</formula>
    </cfRule>
  </conditionalFormatting>
  <conditionalFormatting sqref="EW120">
    <cfRule type="cellIs" dxfId="11826" priority="11107" operator="greaterThan">
      <formula>0</formula>
    </cfRule>
  </conditionalFormatting>
  <conditionalFormatting sqref="EW48">
    <cfRule type="cellIs" dxfId="11825" priority="11090" operator="greaterThan">
      <formula>0</formula>
    </cfRule>
  </conditionalFormatting>
  <conditionalFormatting sqref="EW40">
    <cfRule type="cellIs" dxfId="11824" priority="11089" operator="greaterThan">
      <formula>0</formula>
    </cfRule>
  </conditionalFormatting>
  <conditionalFormatting sqref="EW64">
    <cfRule type="cellIs" dxfId="11823" priority="11099" operator="greaterThan">
      <formula>0</formula>
    </cfRule>
  </conditionalFormatting>
  <conditionalFormatting sqref="EW64">
    <cfRule type="cellIs" dxfId="11822" priority="11098" operator="greaterThan">
      <formula>0</formula>
    </cfRule>
  </conditionalFormatting>
  <conditionalFormatting sqref="EW57">
    <cfRule type="cellIs" dxfId="11821" priority="11101" operator="greaterThan">
      <formula>0</formula>
    </cfRule>
  </conditionalFormatting>
  <conditionalFormatting sqref="EW57">
    <cfRule type="cellIs" dxfId="11820" priority="11100" operator="greaterThan">
      <formula>0</formula>
    </cfRule>
  </conditionalFormatting>
  <conditionalFormatting sqref="EW70">
    <cfRule type="cellIs" dxfId="11819" priority="11085" operator="greaterThan">
      <formula>0</formula>
    </cfRule>
  </conditionalFormatting>
  <conditionalFormatting sqref="EW70">
    <cfRule type="cellIs" dxfId="11818" priority="11084" operator="greaterThan">
      <formula>0</formula>
    </cfRule>
  </conditionalFormatting>
  <conditionalFormatting sqref="EW12">
    <cfRule type="cellIs" dxfId="11817" priority="11097" operator="greaterThan">
      <formula>0</formula>
    </cfRule>
  </conditionalFormatting>
  <conditionalFormatting sqref="EW12">
    <cfRule type="cellIs" dxfId="11816" priority="11096" operator="greaterThan">
      <formula>0</formula>
    </cfRule>
  </conditionalFormatting>
  <conditionalFormatting sqref="EW25 EW27">
    <cfRule type="cellIs" dxfId="11815" priority="11095" operator="greaterThan">
      <formula>0</formula>
    </cfRule>
  </conditionalFormatting>
  <conditionalFormatting sqref="EW25 EW27">
    <cfRule type="cellIs" dxfId="11814" priority="11094" operator="greaterThan">
      <formula>0</formula>
    </cfRule>
  </conditionalFormatting>
  <conditionalFormatting sqref="EW44">
    <cfRule type="cellIs" dxfId="11813" priority="11093" operator="greaterThan">
      <formula>0</formula>
    </cfRule>
  </conditionalFormatting>
  <conditionalFormatting sqref="EW44">
    <cfRule type="cellIs" dxfId="11812" priority="11092" operator="greaterThan">
      <formula>0</formula>
    </cfRule>
  </conditionalFormatting>
  <conditionalFormatting sqref="EW48">
    <cfRule type="cellIs" dxfId="11811" priority="11091" operator="greaterThan">
      <formula>0</formula>
    </cfRule>
  </conditionalFormatting>
  <conditionalFormatting sqref="EW40">
    <cfRule type="cellIs" dxfId="11810" priority="11088" operator="greaterThan">
      <formula>0</formula>
    </cfRule>
  </conditionalFormatting>
  <conditionalFormatting sqref="EW38">
    <cfRule type="cellIs" dxfId="11809" priority="11087" operator="greaterThan">
      <formula>0</formula>
    </cfRule>
  </conditionalFormatting>
  <conditionalFormatting sqref="EW38">
    <cfRule type="cellIs" dxfId="11808" priority="11086" operator="greaterThan">
      <formula>0</formula>
    </cfRule>
  </conditionalFormatting>
  <conditionalFormatting sqref="EW87">
    <cfRule type="cellIs" dxfId="11807" priority="11082" operator="greaterThan">
      <formula>0</formula>
    </cfRule>
  </conditionalFormatting>
  <conditionalFormatting sqref="EW87">
    <cfRule type="cellIs" dxfId="11806" priority="11083" operator="greaterThan">
      <formula>0</formula>
    </cfRule>
  </conditionalFormatting>
  <conditionalFormatting sqref="EW116">
    <cfRule type="cellIs" dxfId="11805" priority="11075" operator="greaterThan">
      <formula>0</formula>
    </cfRule>
  </conditionalFormatting>
  <conditionalFormatting sqref="EW115">
    <cfRule type="cellIs" dxfId="11804" priority="11074" operator="greaterThan">
      <formula>0</formula>
    </cfRule>
  </conditionalFormatting>
  <conditionalFormatting sqref="EW113">
    <cfRule type="cellIs" dxfId="11803" priority="11081" operator="greaterThan">
      <formula>0</formula>
    </cfRule>
  </conditionalFormatting>
  <conditionalFormatting sqref="EW113">
    <cfRule type="cellIs" dxfId="11802" priority="11080" operator="greaterThan">
      <formula>0</formula>
    </cfRule>
  </conditionalFormatting>
  <conditionalFormatting sqref="EW112">
    <cfRule type="cellIs" dxfId="11801" priority="11079" operator="greaterThan">
      <formula>0</formula>
    </cfRule>
  </conditionalFormatting>
  <conditionalFormatting sqref="EW112">
    <cfRule type="cellIs" dxfId="11800" priority="11078" operator="greaterThan">
      <formula>0</formula>
    </cfRule>
  </conditionalFormatting>
  <conditionalFormatting sqref="EW112">
    <cfRule type="cellIs" dxfId="11799" priority="11077" operator="lessThan">
      <formula>0</formula>
    </cfRule>
  </conditionalFormatting>
  <conditionalFormatting sqref="EW116">
    <cfRule type="cellIs" dxfId="11798" priority="11076" operator="greaterThan">
      <formula>0</formula>
    </cfRule>
  </conditionalFormatting>
  <conditionalFormatting sqref="EW14">
    <cfRule type="cellIs" dxfId="11797" priority="11071" operator="greaterThan">
      <formula>0</formula>
    </cfRule>
  </conditionalFormatting>
  <conditionalFormatting sqref="EW115">
    <cfRule type="cellIs" dxfId="11796" priority="11073" operator="greaterThan">
      <formula>0</formula>
    </cfRule>
  </conditionalFormatting>
  <conditionalFormatting sqref="EW115">
    <cfRule type="cellIs" dxfId="11795" priority="11072" operator="lessThan">
      <formula>0</formula>
    </cfRule>
  </conditionalFormatting>
  <conditionalFormatting sqref="EW14">
    <cfRule type="cellIs" dxfId="11794" priority="11070" operator="greaterThan">
      <formula>0</formula>
    </cfRule>
  </conditionalFormatting>
  <conditionalFormatting sqref="EW16">
    <cfRule type="cellIs" dxfId="11793" priority="11069" operator="greaterThan">
      <formula>0</formula>
    </cfRule>
  </conditionalFormatting>
  <conditionalFormatting sqref="EW16">
    <cfRule type="cellIs" dxfId="11792" priority="11068" operator="greaterThan">
      <formula>0</formula>
    </cfRule>
  </conditionalFormatting>
  <conditionalFormatting sqref="EW42">
    <cfRule type="cellIs" dxfId="11791" priority="11065" operator="greaterThan">
      <formula>0</formula>
    </cfRule>
  </conditionalFormatting>
  <conditionalFormatting sqref="EW42">
    <cfRule type="cellIs" dxfId="11790" priority="11064" operator="greaterThan">
      <formula>0</formula>
    </cfRule>
  </conditionalFormatting>
  <conditionalFormatting sqref="EW18 EW21">
    <cfRule type="cellIs" dxfId="11789" priority="11067" operator="greaterThan">
      <formula>0</formula>
    </cfRule>
  </conditionalFormatting>
  <conditionalFormatting sqref="EW18 EW21">
    <cfRule type="cellIs" dxfId="11788" priority="11066" operator="greaterThan">
      <formula>0</formula>
    </cfRule>
  </conditionalFormatting>
  <conditionalFormatting sqref="EW46">
    <cfRule type="cellIs" dxfId="11787" priority="11063" operator="greaterThan">
      <formula>0</formula>
    </cfRule>
  </conditionalFormatting>
  <conditionalFormatting sqref="EW46">
    <cfRule type="cellIs" dxfId="11786" priority="11062" operator="greaterThan">
      <formula>0</formula>
    </cfRule>
  </conditionalFormatting>
  <conditionalFormatting sqref="EW79">
    <cfRule type="cellIs" dxfId="11785" priority="11054" operator="greaterThan">
      <formula>0</formula>
    </cfRule>
  </conditionalFormatting>
  <conditionalFormatting sqref="EW10">
    <cfRule type="cellIs" dxfId="11784" priority="11061" operator="greaterThan">
      <formula>0</formula>
    </cfRule>
  </conditionalFormatting>
  <conditionalFormatting sqref="EW23">
    <cfRule type="cellIs" dxfId="11783" priority="11060" operator="greaterThan">
      <formula>0</formula>
    </cfRule>
  </conditionalFormatting>
  <conditionalFormatting sqref="EW10">
    <cfRule type="cellIs" dxfId="11782" priority="11059" operator="greaterThan">
      <formula>0</formula>
    </cfRule>
  </conditionalFormatting>
  <conditionalFormatting sqref="EW23">
    <cfRule type="cellIs" dxfId="11781" priority="11058" operator="greaterThan">
      <formula>0</formula>
    </cfRule>
  </conditionalFormatting>
  <conditionalFormatting sqref="EW129">
    <cfRule type="cellIs" dxfId="11780" priority="11044" operator="greaterThan">
      <formula>0</formula>
    </cfRule>
  </conditionalFormatting>
  <conditionalFormatting sqref="EW110">
    <cfRule type="cellIs" dxfId="11779" priority="11048" operator="greaterThan">
      <formula>0</formula>
    </cfRule>
  </conditionalFormatting>
  <conditionalFormatting sqref="EW79">
    <cfRule type="cellIs" dxfId="11778" priority="11055" operator="greaterThan">
      <formula>0</formula>
    </cfRule>
  </conditionalFormatting>
  <conditionalFormatting sqref="EW34">
    <cfRule type="cellIs" dxfId="11777" priority="11057" operator="greaterThan">
      <formula>0</formula>
    </cfRule>
  </conditionalFormatting>
  <conditionalFormatting sqref="EW120">
    <cfRule type="cellIs" dxfId="11776" priority="11047" operator="greaterThan">
      <formula>0</formula>
    </cfRule>
  </conditionalFormatting>
  <conditionalFormatting sqref="EW137">
    <cfRule type="cellIs" dxfId="11775" priority="11043" operator="greaterThan">
      <formula>0</formula>
    </cfRule>
  </conditionalFormatting>
  <conditionalFormatting sqref="EW34">
    <cfRule type="cellIs" dxfId="11774" priority="11056" operator="greaterThan">
      <formula>0</formula>
    </cfRule>
  </conditionalFormatting>
  <conditionalFormatting sqref="EW137">
    <cfRule type="cellIs" dxfId="11773" priority="11042" operator="greaterThan">
      <formula>0</formula>
    </cfRule>
  </conditionalFormatting>
  <conditionalFormatting sqref="EW110">
    <cfRule type="cellIs" dxfId="11772" priority="11049" operator="greaterThan">
      <formula>0</formula>
    </cfRule>
  </conditionalFormatting>
  <conditionalFormatting sqref="EW51">
    <cfRule type="cellIs" dxfId="11771" priority="11041" operator="greaterThan">
      <formula>0</formula>
    </cfRule>
  </conditionalFormatting>
  <conditionalFormatting sqref="EW51">
    <cfRule type="cellIs" dxfId="11770" priority="11040" operator="greaterThan">
      <formula>0</formula>
    </cfRule>
  </conditionalFormatting>
  <conditionalFormatting sqref="EW93">
    <cfRule type="cellIs" dxfId="11769" priority="11053" operator="greaterThan">
      <formula>0</formula>
    </cfRule>
  </conditionalFormatting>
  <conditionalFormatting sqref="EW102">
    <cfRule type="cellIs" dxfId="11768" priority="11052" operator="greaterThan">
      <formula>0</formula>
    </cfRule>
  </conditionalFormatting>
  <conditionalFormatting sqref="EW93">
    <cfRule type="cellIs" dxfId="11767" priority="11051" operator="greaterThan">
      <formula>0</formula>
    </cfRule>
  </conditionalFormatting>
  <conditionalFormatting sqref="EW102">
    <cfRule type="cellIs" dxfId="11766" priority="11050" operator="greaterThan">
      <formula>0</formula>
    </cfRule>
  </conditionalFormatting>
  <conditionalFormatting sqref="EW129">
    <cfRule type="cellIs" dxfId="11765" priority="11046" operator="greaterThan">
      <formula>0</formula>
    </cfRule>
  </conditionalFormatting>
  <conditionalFormatting sqref="EW120">
    <cfRule type="cellIs" dxfId="11764" priority="11045" operator="greaterThan">
      <formula>0</formula>
    </cfRule>
  </conditionalFormatting>
  <conditionalFormatting sqref="EW48">
    <cfRule type="cellIs" dxfId="11763" priority="11028" operator="greaterThan">
      <formula>0</formula>
    </cfRule>
  </conditionalFormatting>
  <conditionalFormatting sqref="EW40">
    <cfRule type="cellIs" dxfId="11762" priority="11027" operator="greaterThan">
      <formula>0</formula>
    </cfRule>
  </conditionalFormatting>
  <conditionalFormatting sqref="EW64">
    <cfRule type="cellIs" dxfId="11761" priority="11037" operator="greaterThan">
      <formula>0</formula>
    </cfRule>
  </conditionalFormatting>
  <conditionalFormatting sqref="EW64">
    <cfRule type="cellIs" dxfId="11760" priority="11036" operator="greaterThan">
      <formula>0</formula>
    </cfRule>
  </conditionalFormatting>
  <conditionalFormatting sqref="EW57">
    <cfRule type="cellIs" dxfId="11759" priority="11039" operator="greaterThan">
      <formula>0</formula>
    </cfRule>
  </conditionalFormatting>
  <conditionalFormatting sqref="EW57">
    <cfRule type="cellIs" dxfId="11758" priority="11038" operator="greaterThan">
      <formula>0</formula>
    </cfRule>
  </conditionalFormatting>
  <conditionalFormatting sqref="EW70">
    <cfRule type="cellIs" dxfId="11757" priority="11023" operator="greaterThan">
      <formula>0</formula>
    </cfRule>
  </conditionalFormatting>
  <conditionalFormatting sqref="EW70">
    <cfRule type="cellIs" dxfId="11756" priority="11022" operator="greaterThan">
      <formula>0</formula>
    </cfRule>
  </conditionalFormatting>
  <conditionalFormatting sqref="EW12">
    <cfRule type="cellIs" dxfId="11755" priority="11035" operator="greaterThan">
      <formula>0</formula>
    </cfRule>
  </conditionalFormatting>
  <conditionalFormatting sqref="EW12">
    <cfRule type="cellIs" dxfId="11754" priority="11034" operator="greaterThan">
      <formula>0</formula>
    </cfRule>
  </conditionalFormatting>
  <conditionalFormatting sqref="EW25 EW27">
    <cfRule type="cellIs" dxfId="11753" priority="11033" operator="greaterThan">
      <formula>0</formula>
    </cfRule>
  </conditionalFormatting>
  <conditionalFormatting sqref="EW25 EW27">
    <cfRule type="cellIs" dxfId="11752" priority="11032" operator="greaterThan">
      <formula>0</formula>
    </cfRule>
  </conditionalFormatting>
  <conditionalFormatting sqref="EW44">
    <cfRule type="cellIs" dxfId="11751" priority="11031" operator="greaterThan">
      <formula>0</formula>
    </cfRule>
  </conditionalFormatting>
  <conditionalFormatting sqref="EW44">
    <cfRule type="cellIs" dxfId="11750" priority="11030" operator="greaterThan">
      <formula>0</formula>
    </cfRule>
  </conditionalFormatting>
  <conditionalFormatting sqref="EW48">
    <cfRule type="cellIs" dxfId="11749" priority="11029" operator="greaterThan">
      <formula>0</formula>
    </cfRule>
  </conditionalFormatting>
  <conditionalFormatting sqref="EW40">
    <cfRule type="cellIs" dxfId="11748" priority="11026" operator="greaterThan">
      <formula>0</formula>
    </cfRule>
  </conditionalFormatting>
  <conditionalFormatting sqref="EW38">
    <cfRule type="cellIs" dxfId="11747" priority="11025" operator="greaterThan">
      <formula>0</formula>
    </cfRule>
  </conditionalFormatting>
  <conditionalFormatting sqref="EW38">
    <cfRule type="cellIs" dxfId="11746" priority="11024" operator="greaterThan">
      <formula>0</formula>
    </cfRule>
  </conditionalFormatting>
  <conditionalFormatting sqref="EW87">
    <cfRule type="cellIs" dxfId="11745" priority="11020" operator="greaterThan">
      <formula>0</formula>
    </cfRule>
  </conditionalFormatting>
  <conditionalFormatting sqref="EW87">
    <cfRule type="cellIs" dxfId="11744" priority="11021" operator="greaterThan">
      <formula>0</formula>
    </cfRule>
  </conditionalFormatting>
  <conditionalFormatting sqref="EW116">
    <cfRule type="cellIs" dxfId="11743" priority="11013" operator="greaterThan">
      <formula>0</formula>
    </cfRule>
  </conditionalFormatting>
  <conditionalFormatting sqref="EW115">
    <cfRule type="cellIs" dxfId="11742" priority="11012" operator="greaterThan">
      <formula>0</formula>
    </cfRule>
  </conditionalFormatting>
  <conditionalFormatting sqref="EW113">
    <cfRule type="cellIs" dxfId="11741" priority="11019" operator="greaterThan">
      <formula>0</formula>
    </cfRule>
  </conditionalFormatting>
  <conditionalFormatting sqref="EW113">
    <cfRule type="cellIs" dxfId="11740" priority="11018" operator="greaterThan">
      <formula>0</formula>
    </cfRule>
  </conditionalFormatting>
  <conditionalFormatting sqref="EW112">
    <cfRule type="cellIs" dxfId="11739" priority="11017" operator="greaterThan">
      <formula>0</formula>
    </cfRule>
  </conditionalFormatting>
  <conditionalFormatting sqref="EW112">
    <cfRule type="cellIs" dxfId="11738" priority="11016" operator="greaterThan">
      <formula>0</formula>
    </cfRule>
  </conditionalFormatting>
  <conditionalFormatting sqref="EW112">
    <cfRule type="cellIs" dxfId="11737" priority="11015" operator="lessThan">
      <formula>0</formula>
    </cfRule>
  </conditionalFormatting>
  <conditionalFormatting sqref="EW116">
    <cfRule type="cellIs" dxfId="11736" priority="11014" operator="greaterThan">
      <formula>0</formula>
    </cfRule>
  </conditionalFormatting>
  <conditionalFormatting sqref="EW14">
    <cfRule type="cellIs" dxfId="11735" priority="11009" operator="greaterThan">
      <formula>0</formula>
    </cfRule>
  </conditionalFormatting>
  <conditionalFormatting sqref="EW115">
    <cfRule type="cellIs" dxfId="11734" priority="11011" operator="greaterThan">
      <formula>0</formula>
    </cfRule>
  </conditionalFormatting>
  <conditionalFormatting sqref="EW115">
    <cfRule type="cellIs" dxfId="11733" priority="11010" operator="lessThan">
      <formula>0</formula>
    </cfRule>
  </conditionalFormatting>
  <conditionalFormatting sqref="EW14">
    <cfRule type="cellIs" dxfId="11732" priority="11008" operator="greaterThan">
      <formula>0</formula>
    </cfRule>
  </conditionalFormatting>
  <conditionalFormatting sqref="EW16">
    <cfRule type="cellIs" dxfId="11731" priority="11007" operator="greaterThan">
      <formula>0</formula>
    </cfRule>
  </conditionalFormatting>
  <conditionalFormatting sqref="EW16">
    <cfRule type="cellIs" dxfId="11730" priority="11006" operator="greaterThan">
      <formula>0</formula>
    </cfRule>
  </conditionalFormatting>
  <conditionalFormatting sqref="EW42">
    <cfRule type="cellIs" dxfId="11729" priority="11003" operator="greaterThan">
      <formula>0</formula>
    </cfRule>
  </conditionalFormatting>
  <conditionalFormatting sqref="EW42">
    <cfRule type="cellIs" dxfId="11728" priority="11002" operator="greaterThan">
      <formula>0</formula>
    </cfRule>
  </conditionalFormatting>
  <conditionalFormatting sqref="EW18 EW21">
    <cfRule type="cellIs" dxfId="11727" priority="11005" operator="greaterThan">
      <formula>0</formula>
    </cfRule>
  </conditionalFormatting>
  <conditionalFormatting sqref="EW18 EW21">
    <cfRule type="cellIs" dxfId="11726" priority="11004" operator="greaterThan">
      <formula>0</formula>
    </cfRule>
  </conditionalFormatting>
  <conditionalFormatting sqref="EW46">
    <cfRule type="cellIs" dxfId="11725" priority="11001" operator="greaterThan">
      <formula>0</formula>
    </cfRule>
  </conditionalFormatting>
  <conditionalFormatting sqref="EW46">
    <cfRule type="cellIs" dxfId="11724" priority="11000" operator="greaterThan">
      <formula>0</formula>
    </cfRule>
  </conditionalFormatting>
  <conditionalFormatting sqref="EW36">
    <cfRule type="cellIs" dxfId="11723" priority="10999" operator="greaterThan">
      <formula>0</formula>
    </cfRule>
  </conditionalFormatting>
  <conditionalFormatting sqref="EW36">
    <cfRule type="cellIs" dxfId="11722" priority="10998" operator="greaterThan">
      <formula>0</formula>
    </cfRule>
  </conditionalFormatting>
  <conditionalFormatting sqref="EW36">
    <cfRule type="cellIs" dxfId="11721" priority="10997" operator="greaterThan">
      <formula>0</formula>
    </cfRule>
  </conditionalFormatting>
  <conditionalFormatting sqref="EW36">
    <cfRule type="cellIs" dxfId="11720" priority="10996" operator="greaterThan">
      <formula>0</formula>
    </cfRule>
  </conditionalFormatting>
  <conditionalFormatting sqref="EW143">
    <cfRule type="cellIs" dxfId="11719" priority="10995" operator="greaterThan">
      <formula>0</formula>
    </cfRule>
  </conditionalFormatting>
  <conditionalFormatting sqref="EW152">
    <cfRule type="cellIs" dxfId="11718" priority="10994" operator="greaterThan">
      <formula>0</formula>
    </cfRule>
  </conditionalFormatting>
  <conditionalFormatting sqref="EW160">
    <cfRule type="cellIs" dxfId="11717" priority="10993" operator="greaterThan">
      <formula>0</formula>
    </cfRule>
  </conditionalFormatting>
  <conditionalFormatting sqref="EW152">
    <cfRule type="cellIs" dxfId="11716" priority="10991" operator="greaterThan">
      <formula>0</formula>
    </cfRule>
  </conditionalFormatting>
  <conditionalFormatting sqref="EW152">
    <cfRule type="cellIs" dxfId="11715" priority="10992" operator="greaterThan">
      <formula>0</formula>
    </cfRule>
  </conditionalFormatting>
  <conditionalFormatting sqref="EW143">
    <cfRule type="cellIs" dxfId="11714" priority="10990" operator="greaterThan">
      <formula>0</formula>
    </cfRule>
  </conditionalFormatting>
  <conditionalFormatting sqref="EW143">
    <cfRule type="cellIs" dxfId="11713" priority="10989" operator="greaterThan">
      <formula>0</formula>
    </cfRule>
  </conditionalFormatting>
  <conditionalFormatting sqref="EW160">
    <cfRule type="cellIs" dxfId="11712" priority="10987" operator="greaterThan">
      <formula>0</formula>
    </cfRule>
  </conditionalFormatting>
  <conditionalFormatting sqref="EW160">
    <cfRule type="cellIs" dxfId="11711" priority="10988" operator="greaterThan">
      <formula>0</formula>
    </cfRule>
  </conditionalFormatting>
  <conditionalFormatting sqref="EW152">
    <cfRule type="cellIs" dxfId="11710" priority="10985" operator="greaterThan">
      <formula>0</formula>
    </cfRule>
  </conditionalFormatting>
  <conditionalFormatting sqref="EW152">
    <cfRule type="cellIs" dxfId="11709" priority="10986" operator="greaterThan">
      <formula>0</formula>
    </cfRule>
  </conditionalFormatting>
  <conditionalFormatting sqref="EW143">
    <cfRule type="cellIs" dxfId="11708" priority="10984" operator="greaterThan">
      <formula>0</formula>
    </cfRule>
  </conditionalFormatting>
  <conditionalFormatting sqref="EW143">
    <cfRule type="cellIs" dxfId="11707" priority="10983" operator="greaterThan">
      <formula>0</formula>
    </cfRule>
  </conditionalFormatting>
  <conditionalFormatting sqref="EW160">
    <cfRule type="cellIs" dxfId="11706" priority="10981" operator="greaterThan">
      <formula>0</formula>
    </cfRule>
  </conditionalFormatting>
  <conditionalFormatting sqref="EW160">
    <cfRule type="cellIs" dxfId="11705" priority="10982" operator="greaterThan">
      <formula>0</formula>
    </cfRule>
  </conditionalFormatting>
  <conditionalFormatting sqref="EW27">
    <cfRule type="cellIs" dxfId="11704" priority="10980" operator="greaterThan">
      <formula>0</formula>
    </cfRule>
  </conditionalFormatting>
  <conditionalFormatting sqref="EW27">
    <cfRule type="cellIs" dxfId="11703" priority="10979" operator="greaterThan">
      <formula>0</formula>
    </cfRule>
  </conditionalFormatting>
  <conditionalFormatting sqref="EW197:EW202">
    <cfRule type="cellIs" dxfId="11702" priority="10978" operator="greaterThan">
      <formula>0.5</formula>
    </cfRule>
  </conditionalFormatting>
  <conditionalFormatting sqref="EW203">
    <cfRule type="cellIs" dxfId="11701" priority="10977" operator="greaterThan">
      <formula>0.5</formula>
    </cfRule>
  </conditionalFormatting>
  <conditionalFormatting sqref="EW167">
    <cfRule type="cellIs" dxfId="11700" priority="10976" operator="greaterThan">
      <formula>0</formula>
    </cfRule>
  </conditionalFormatting>
  <conditionalFormatting sqref="EW167">
    <cfRule type="cellIs" dxfId="11699" priority="10975" operator="greaterThan">
      <formula>0</formula>
    </cfRule>
  </conditionalFormatting>
  <conditionalFormatting sqref="EW169">
    <cfRule type="cellIs" dxfId="11698" priority="10974" operator="greaterThan">
      <formula>0</formula>
    </cfRule>
  </conditionalFormatting>
  <conditionalFormatting sqref="EW169">
    <cfRule type="cellIs" dxfId="11697" priority="10973" operator="greaterThan">
      <formula>0</formula>
    </cfRule>
  </conditionalFormatting>
  <conditionalFormatting sqref="EW171">
    <cfRule type="cellIs" dxfId="11696" priority="10972" operator="greaterThan">
      <formula>0</formula>
    </cfRule>
  </conditionalFormatting>
  <conditionalFormatting sqref="EW171">
    <cfRule type="cellIs" dxfId="11695" priority="10971" operator="greaterThan">
      <formula>0</formula>
    </cfRule>
  </conditionalFormatting>
  <conditionalFormatting sqref="EW14">
    <cfRule type="cellIs" dxfId="11694" priority="10943" operator="greaterThan">
      <formula>0</formula>
    </cfRule>
  </conditionalFormatting>
  <conditionalFormatting sqref="EW10">
    <cfRule type="cellIs" dxfId="11693" priority="10970" operator="greaterThan">
      <formula>0</formula>
    </cfRule>
  </conditionalFormatting>
  <conditionalFormatting sqref="EW23">
    <cfRule type="cellIs" dxfId="11692" priority="10969" operator="greaterThan">
      <formula>0</formula>
    </cfRule>
  </conditionalFormatting>
  <conditionalFormatting sqref="EW70">
    <cfRule type="cellIs" dxfId="11691" priority="10967" operator="greaterThan">
      <formula>0</formula>
    </cfRule>
  </conditionalFormatting>
  <conditionalFormatting sqref="EW79">
    <cfRule type="cellIs" dxfId="11690" priority="10966" operator="greaterThan">
      <formula>0</formula>
    </cfRule>
  </conditionalFormatting>
  <conditionalFormatting sqref="EW129">
    <cfRule type="cellIs" dxfId="11689" priority="10960" operator="greaterThan">
      <formula>0</formula>
    </cfRule>
  </conditionalFormatting>
  <conditionalFormatting sqref="EW110">
    <cfRule type="cellIs" dxfId="11688" priority="10962" operator="greaterThan">
      <formula>0</formula>
    </cfRule>
  </conditionalFormatting>
  <conditionalFormatting sqref="EW34">
    <cfRule type="cellIs" dxfId="11687" priority="10968" operator="greaterThan">
      <formula>0</formula>
    </cfRule>
  </conditionalFormatting>
  <conditionalFormatting sqref="EW137">
    <cfRule type="cellIs" dxfId="11686" priority="10959" operator="greaterThan">
      <formula>0</formula>
    </cfRule>
  </conditionalFormatting>
  <conditionalFormatting sqref="EW87">
    <cfRule type="cellIs" dxfId="11685" priority="10965" operator="greaterThan">
      <formula>0</formula>
    </cfRule>
  </conditionalFormatting>
  <conditionalFormatting sqref="EW93">
    <cfRule type="cellIs" dxfId="11684" priority="10964" operator="greaterThan">
      <formula>0</formula>
    </cfRule>
  </conditionalFormatting>
  <conditionalFormatting sqref="EW102">
    <cfRule type="cellIs" dxfId="11683" priority="10963" operator="greaterThan">
      <formula>0</formula>
    </cfRule>
  </conditionalFormatting>
  <conditionalFormatting sqref="EW120">
    <cfRule type="cellIs" dxfId="11682" priority="10961" operator="greaterThan">
      <formula>0</formula>
    </cfRule>
  </conditionalFormatting>
  <conditionalFormatting sqref="EW51">
    <cfRule type="cellIs" dxfId="11681" priority="10958" operator="greaterThan">
      <formula>0</formula>
    </cfRule>
  </conditionalFormatting>
  <conditionalFormatting sqref="EW64">
    <cfRule type="cellIs" dxfId="11680" priority="10956" operator="greaterThan">
      <formula>0</formula>
    </cfRule>
  </conditionalFormatting>
  <conditionalFormatting sqref="EW57">
    <cfRule type="cellIs" dxfId="11679" priority="10957" operator="greaterThan">
      <formula>0</formula>
    </cfRule>
  </conditionalFormatting>
  <conditionalFormatting sqref="EW25 EW27">
    <cfRule type="cellIs" dxfId="11678" priority="10954" operator="greaterThan">
      <formula>0</formula>
    </cfRule>
  </conditionalFormatting>
  <conditionalFormatting sqref="EW12">
    <cfRule type="cellIs" dxfId="11677" priority="10955" operator="greaterThan">
      <formula>0</formula>
    </cfRule>
  </conditionalFormatting>
  <conditionalFormatting sqref="EW44">
    <cfRule type="cellIs" dxfId="11676" priority="10953" operator="greaterThan">
      <formula>0</formula>
    </cfRule>
  </conditionalFormatting>
  <conditionalFormatting sqref="EW48">
    <cfRule type="cellIs" dxfId="11675" priority="10952" operator="greaterThan">
      <formula>0</formula>
    </cfRule>
  </conditionalFormatting>
  <conditionalFormatting sqref="EW40">
    <cfRule type="cellIs" dxfId="11674" priority="10951" operator="greaterThan">
      <formula>0</formula>
    </cfRule>
  </conditionalFormatting>
  <conditionalFormatting sqref="EW38">
    <cfRule type="cellIs" dxfId="11673" priority="10950" operator="greaterThan">
      <formula>0</formula>
    </cfRule>
  </conditionalFormatting>
  <conditionalFormatting sqref="EW16">
    <cfRule type="cellIs" dxfId="11672" priority="10942" operator="greaterThan">
      <formula>0</formula>
    </cfRule>
  </conditionalFormatting>
  <conditionalFormatting sqref="EW113">
    <cfRule type="cellIs" dxfId="11671" priority="10949" operator="greaterThan">
      <formula>0</formula>
    </cfRule>
  </conditionalFormatting>
  <conditionalFormatting sqref="EW112">
    <cfRule type="cellIs" dxfId="11670" priority="10948" operator="greaterThan">
      <formula>0</formula>
    </cfRule>
  </conditionalFormatting>
  <conditionalFormatting sqref="EW112">
    <cfRule type="cellIs" dxfId="11669" priority="10947" operator="lessThan">
      <formula>0</formula>
    </cfRule>
  </conditionalFormatting>
  <conditionalFormatting sqref="EW116">
    <cfRule type="cellIs" dxfId="11668" priority="10946" operator="greaterThan">
      <formula>0</formula>
    </cfRule>
  </conditionalFormatting>
  <conditionalFormatting sqref="EW115">
    <cfRule type="cellIs" dxfId="11667" priority="10945" operator="greaterThan">
      <formula>0</formula>
    </cfRule>
  </conditionalFormatting>
  <conditionalFormatting sqref="EW115">
    <cfRule type="cellIs" dxfId="11666" priority="10944" operator="lessThan">
      <formula>0</formula>
    </cfRule>
  </conditionalFormatting>
  <conditionalFormatting sqref="EW46">
    <cfRule type="cellIs" dxfId="11665" priority="10939" operator="greaterThan">
      <formula>0</formula>
    </cfRule>
  </conditionalFormatting>
  <conditionalFormatting sqref="EW42">
    <cfRule type="cellIs" dxfId="11664" priority="10940" operator="greaterThan">
      <formula>0</formula>
    </cfRule>
  </conditionalFormatting>
  <conditionalFormatting sqref="EW18 EW21">
    <cfRule type="cellIs" dxfId="11663" priority="10941" operator="greaterThan">
      <formula>0</formula>
    </cfRule>
  </conditionalFormatting>
  <conditionalFormatting sqref="EW36">
    <cfRule type="cellIs" dxfId="11662" priority="10938" operator="greaterThan">
      <formula>0</formula>
    </cfRule>
  </conditionalFormatting>
  <conditionalFormatting sqref="EW79">
    <cfRule type="cellIs" dxfId="11661" priority="10930" operator="greaterThan">
      <formula>0</formula>
    </cfRule>
  </conditionalFormatting>
  <conditionalFormatting sqref="EW10">
    <cfRule type="cellIs" dxfId="11660" priority="10937" operator="greaterThan">
      <formula>0</formula>
    </cfRule>
  </conditionalFormatting>
  <conditionalFormatting sqref="EW23">
    <cfRule type="cellIs" dxfId="11659" priority="10936" operator="greaterThan">
      <formula>0</formula>
    </cfRule>
  </conditionalFormatting>
  <conditionalFormatting sqref="EW10">
    <cfRule type="cellIs" dxfId="11658" priority="10935" operator="greaterThan">
      <formula>0</formula>
    </cfRule>
  </conditionalFormatting>
  <conditionalFormatting sqref="EW23">
    <cfRule type="cellIs" dxfId="11657" priority="10934" operator="greaterThan">
      <formula>0</formula>
    </cfRule>
  </conditionalFormatting>
  <conditionalFormatting sqref="EW129">
    <cfRule type="cellIs" dxfId="11656" priority="10920" operator="greaterThan">
      <formula>0</formula>
    </cfRule>
  </conditionalFormatting>
  <conditionalFormatting sqref="EW110">
    <cfRule type="cellIs" dxfId="11655" priority="10924" operator="greaterThan">
      <formula>0</formula>
    </cfRule>
  </conditionalFormatting>
  <conditionalFormatting sqref="EW79">
    <cfRule type="cellIs" dxfId="11654" priority="10931" operator="greaterThan">
      <formula>0</formula>
    </cfRule>
  </conditionalFormatting>
  <conditionalFormatting sqref="EW34">
    <cfRule type="cellIs" dxfId="11653" priority="10933" operator="greaterThan">
      <formula>0</formula>
    </cfRule>
  </conditionalFormatting>
  <conditionalFormatting sqref="EW120">
    <cfRule type="cellIs" dxfId="11652" priority="10923" operator="greaterThan">
      <formula>0</formula>
    </cfRule>
  </conditionalFormatting>
  <conditionalFormatting sqref="EW137">
    <cfRule type="cellIs" dxfId="11651" priority="10919" operator="greaterThan">
      <formula>0</formula>
    </cfRule>
  </conditionalFormatting>
  <conditionalFormatting sqref="EW34">
    <cfRule type="cellIs" dxfId="11650" priority="10932" operator="greaterThan">
      <formula>0</formula>
    </cfRule>
  </conditionalFormatting>
  <conditionalFormatting sqref="EW137">
    <cfRule type="cellIs" dxfId="11649" priority="10918" operator="greaterThan">
      <formula>0</formula>
    </cfRule>
  </conditionalFormatting>
  <conditionalFormatting sqref="EW110">
    <cfRule type="cellIs" dxfId="11648" priority="10925" operator="greaterThan">
      <formula>0</formula>
    </cfRule>
  </conditionalFormatting>
  <conditionalFormatting sqref="EW51">
    <cfRule type="cellIs" dxfId="11647" priority="10917" operator="greaterThan">
      <formula>0</formula>
    </cfRule>
  </conditionalFormatting>
  <conditionalFormatting sqref="EW51">
    <cfRule type="cellIs" dxfId="11646" priority="10916" operator="greaterThan">
      <formula>0</formula>
    </cfRule>
  </conditionalFormatting>
  <conditionalFormatting sqref="EW93">
    <cfRule type="cellIs" dxfId="11645" priority="10929" operator="greaterThan">
      <formula>0</formula>
    </cfRule>
  </conditionalFormatting>
  <conditionalFormatting sqref="EW102">
    <cfRule type="cellIs" dxfId="11644" priority="10928" operator="greaterThan">
      <formula>0</formula>
    </cfRule>
  </conditionalFormatting>
  <conditionalFormatting sqref="EW93">
    <cfRule type="cellIs" dxfId="11643" priority="10927" operator="greaterThan">
      <formula>0</formula>
    </cfRule>
  </conditionalFormatting>
  <conditionalFormatting sqref="EW102">
    <cfRule type="cellIs" dxfId="11642" priority="10926" operator="greaterThan">
      <formula>0</formula>
    </cfRule>
  </conditionalFormatting>
  <conditionalFormatting sqref="EW129">
    <cfRule type="cellIs" dxfId="11641" priority="10922" operator="greaterThan">
      <formula>0</formula>
    </cfRule>
  </conditionalFormatting>
  <conditionalFormatting sqref="EW120">
    <cfRule type="cellIs" dxfId="11640" priority="10921" operator="greaterThan">
      <formula>0</formula>
    </cfRule>
  </conditionalFormatting>
  <conditionalFormatting sqref="EW48">
    <cfRule type="cellIs" dxfId="11639" priority="10904" operator="greaterThan">
      <formula>0</formula>
    </cfRule>
  </conditionalFormatting>
  <conditionalFormatting sqref="EW40">
    <cfRule type="cellIs" dxfId="11638" priority="10903" operator="greaterThan">
      <formula>0</formula>
    </cfRule>
  </conditionalFormatting>
  <conditionalFormatting sqref="EW64">
    <cfRule type="cellIs" dxfId="11637" priority="10913" operator="greaterThan">
      <formula>0</formula>
    </cfRule>
  </conditionalFormatting>
  <conditionalFormatting sqref="EW64">
    <cfRule type="cellIs" dxfId="11636" priority="10912" operator="greaterThan">
      <formula>0</formula>
    </cfRule>
  </conditionalFormatting>
  <conditionalFormatting sqref="EW57">
    <cfRule type="cellIs" dxfId="11635" priority="10915" operator="greaterThan">
      <formula>0</formula>
    </cfRule>
  </conditionalFormatting>
  <conditionalFormatting sqref="EW57">
    <cfRule type="cellIs" dxfId="11634" priority="10914" operator="greaterThan">
      <formula>0</formula>
    </cfRule>
  </conditionalFormatting>
  <conditionalFormatting sqref="EW70">
    <cfRule type="cellIs" dxfId="11633" priority="10899" operator="greaterThan">
      <formula>0</formula>
    </cfRule>
  </conditionalFormatting>
  <conditionalFormatting sqref="EW70">
    <cfRule type="cellIs" dxfId="11632" priority="10898" operator="greaterThan">
      <formula>0</formula>
    </cfRule>
  </conditionalFormatting>
  <conditionalFormatting sqref="EW12">
    <cfRule type="cellIs" dxfId="11631" priority="10911" operator="greaterThan">
      <formula>0</formula>
    </cfRule>
  </conditionalFormatting>
  <conditionalFormatting sqref="EW12">
    <cfRule type="cellIs" dxfId="11630" priority="10910" operator="greaterThan">
      <formula>0</formula>
    </cfRule>
  </conditionalFormatting>
  <conditionalFormatting sqref="EW25 EW27">
    <cfRule type="cellIs" dxfId="11629" priority="10909" operator="greaterThan">
      <formula>0</formula>
    </cfRule>
  </conditionalFormatting>
  <conditionalFormatting sqref="EW25 EW27">
    <cfRule type="cellIs" dxfId="11628" priority="10908" operator="greaterThan">
      <formula>0</formula>
    </cfRule>
  </conditionalFormatting>
  <conditionalFormatting sqref="EW44">
    <cfRule type="cellIs" dxfId="11627" priority="10907" operator="greaterThan">
      <formula>0</formula>
    </cfRule>
  </conditionalFormatting>
  <conditionalFormatting sqref="EW44">
    <cfRule type="cellIs" dxfId="11626" priority="10906" operator="greaterThan">
      <formula>0</formula>
    </cfRule>
  </conditionalFormatting>
  <conditionalFormatting sqref="EW48">
    <cfRule type="cellIs" dxfId="11625" priority="10905" operator="greaterThan">
      <formula>0</formula>
    </cfRule>
  </conditionalFormatting>
  <conditionalFormatting sqref="EW40">
    <cfRule type="cellIs" dxfId="11624" priority="10902" operator="greaterThan">
      <formula>0</formula>
    </cfRule>
  </conditionalFormatting>
  <conditionalFormatting sqref="EW38">
    <cfRule type="cellIs" dxfId="11623" priority="10901" operator="greaterThan">
      <formula>0</formula>
    </cfRule>
  </conditionalFormatting>
  <conditionalFormatting sqref="EW38">
    <cfRule type="cellIs" dxfId="11622" priority="10900" operator="greaterThan">
      <formula>0</formula>
    </cfRule>
  </conditionalFormatting>
  <conditionalFormatting sqref="EW87">
    <cfRule type="cellIs" dxfId="11621" priority="10896" operator="greaterThan">
      <formula>0</formula>
    </cfRule>
  </conditionalFormatting>
  <conditionalFormatting sqref="EW87">
    <cfRule type="cellIs" dxfId="11620" priority="10897" operator="greaterThan">
      <formula>0</formula>
    </cfRule>
  </conditionalFormatting>
  <conditionalFormatting sqref="EW116">
    <cfRule type="cellIs" dxfId="11619" priority="10889" operator="greaterThan">
      <formula>0</formula>
    </cfRule>
  </conditionalFormatting>
  <conditionalFormatting sqref="EW115">
    <cfRule type="cellIs" dxfId="11618" priority="10888" operator="greaterThan">
      <formula>0</formula>
    </cfRule>
  </conditionalFormatting>
  <conditionalFormatting sqref="EW113">
    <cfRule type="cellIs" dxfId="11617" priority="10895" operator="greaterThan">
      <formula>0</formula>
    </cfRule>
  </conditionalFormatting>
  <conditionalFormatting sqref="EW113">
    <cfRule type="cellIs" dxfId="11616" priority="10894" operator="greaterThan">
      <formula>0</formula>
    </cfRule>
  </conditionalFormatting>
  <conditionalFormatting sqref="EW112">
    <cfRule type="cellIs" dxfId="11615" priority="10893" operator="greaterThan">
      <formula>0</formula>
    </cfRule>
  </conditionalFormatting>
  <conditionalFormatting sqref="EW112">
    <cfRule type="cellIs" dxfId="11614" priority="10892" operator="greaterThan">
      <formula>0</formula>
    </cfRule>
  </conditionalFormatting>
  <conditionalFormatting sqref="EW112">
    <cfRule type="cellIs" dxfId="11613" priority="10891" operator="lessThan">
      <formula>0</formula>
    </cfRule>
  </conditionalFormatting>
  <conditionalFormatting sqref="EW116">
    <cfRule type="cellIs" dxfId="11612" priority="10890" operator="greaterThan">
      <formula>0</formula>
    </cfRule>
  </conditionalFormatting>
  <conditionalFormatting sqref="EW14">
    <cfRule type="cellIs" dxfId="11611" priority="10885" operator="greaterThan">
      <formula>0</formula>
    </cfRule>
  </conditionalFormatting>
  <conditionalFormatting sqref="EW115">
    <cfRule type="cellIs" dxfId="11610" priority="10887" operator="greaterThan">
      <formula>0</formula>
    </cfRule>
  </conditionalFormatting>
  <conditionalFormatting sqref="EW115">
    <cfRule type="cellIs" dxfId="11609" priority="10886" operator="lessThan">
      <formula>0</formula>
    </cfRule>
  </conditionalFormatting>
  <conditionalFormatting sqref="EW14">
    <cfRule type="cellIs" dxfId="11608" priority="10884" operator="greaterThan">
      <formula>0</formula>
    </cfRule>
  </conditionalFormatting>
  <conditionalFormatting sqref="EW16">
    <cfRule type="cellIs" dxfId="11607" priority="10883" operator="greaterThan">
      <formula>0</formula>
    </cfRule>
  </conditionalFormatting>
  <conditionalFormatting sqref="EW16">
    <cfRule type="cellIs" dxfId="11606" priority="10882" operator="greaterThan">
      <formula>0</formula>
    </cfRule>
  </conditionalFormatting>
  <conditionalFormatting sqref="EW42">
    <cfRule type="cellIs" dxfId="11605" priority="10879" operator="greaterThan">
      <formula>0</formula>
    </cfRule>
  </conditionalFormatting>
  <conditionalFormatting sqref="EW42">
    <cfRule type="cellIs" dxfId="11604" priority="10878" operator="greaterThan">
      <formula>0</formula>
    </cfRule>
  </conditionalFormatting>
  <conditionalFormatting sqref="EW18 EW21">
    <cfRule type="cellIs" dxfId="11603" priority="10881" operator="greaterThan">
      <formula>0</formula>
    </cfRule>
  </conditionalFormatting>
  <conditionalFormatting sqref="EW18 EW21">
    <cfRule type="cellIs" dxfId="11602" priority="10880" operator="greaterThan">
      <formula>0</formula>
    </cfRule>
  </conditionalFormatting>
  <conditionalFormatting sqref="EW46">
    <cfRule type="cellIs" dxfId="11601" priority="10877" operator="greaterThan">
      <formula>0</formula>
    </cfRule>
  </conditionalFormatting>
  <conditionalFormatting sqref="EW46">
    <cfRule type="cellIs" dxfId="11600" priority="10876" operator="greaterThan">
      <formula>0</formula>
    </cfRule>
  </conditionalFormatting>
  <conditionalFormatting sqref="EW79">
    <cfRule type="cellIs" dxfId="11599" priority="10868" operator="greaterThan">
      <formula>0</formula>
    </cfRule>
  </conditionalFormatting>
  <conditionalFormatting sqref="EW10">
    <cfRule type="cellIs" dxfId="11598" priority="10875" operator="greaterThan">
      <formula>0</formula>
    </cfRule>
  </conditionalFormatting>
  <conditionalFormatting sqref="EW23">
    <cfRule type="cellIs" dxfId="11597" priority="10874" operator="greaterThan">
      <formula>0</formula>
    </cfRule>
  </conditionalFormatting>
  <conditionalFormatting sqref="EW10">
    <cfRule type="cellIs" dxfId="11596" priority="10873" operator="greaterThan">
      <formula>0</formula>
    </cfRule>
  </conditionalFormatting>
  <conditionalFormatting sqref="EW23">
    <cfRule type="cellIs" dxfId="11595" priority="10872" operator="greaterThan">
      <formula>0</formula>
    </cfRule>
  </conditionalFormatting>
  <conditionalFormatting sqref="EW129">
    <cfRule type="cellIs" dxfId="11594" priority="10858" operator="greaterThan">
      <formula>0</formula>
    </cfRule>
  </conditionalFormatting>
  <conditionalFormatting sqref="EW110">
    <cfRule type="cellIs" dxfId="11593" priority="10862" operator="greaterThan">
      <formula>0</formula>
    </cfRule>
  </conditionalFormatting>
  <conditionalFormatting sqref="EW79">
    <cfRule type="cellIs" dxfId="11592" priority="10869" operator="greaterThan">
      <formula>0</formula>
    </cfRule>
  </conditionalFormatting>
  <conditionalFormatting sqref="EW34">
    <cfRule type="cellIs" dxfId="11591" priority="10871" operator="greaterThan">
      <formula>0</formula>
    </cfRule>
  </conditionalFormatting>
  <conditionalFormatting sqref="EW120">
    <cfRule type="cellIs" dxfId="11590" priority="10861" operator="greaterThan">
      <formula>0</formula>
    </cfRule>
  </conditionalFormatting>
  <conditionalFormatting sqref="EW137">
    <cfRule type="cellIs" dxfId="11589" priority="10857" operator="greaterThan">
      <formula>0</formula>
    </cfRule>
  </conditionalFormatting>
  <conditionalFormatting sqref="EW34">
    <cfRule type="cellIs" dxfId="11588" priority="10870" operator="greaterThan">
      <formula>0</formula>
    </cfRule>
  </conditionalFormatting>
  <conditionalFormatting sqref="EW137">
    <cfRule type="cellIs" dxfId="11587" priority="10856" operator="greaterThan">
      <formula>0</formula>
    </cfRule>
  </conditionalFormatting>
  <conditionalFormatting sqref="EW110">
    <cfRule type="cellIs" dxfId="11586" priority="10863" operator="greaterThan">
      <formula>0</formula>
    </cfRule>
  </conditionalFormatting>
  <conditionalFormatting sqref="EW51">
    <cfRule type="cellIs" dxfId="11585" priority="10855" operator="greaterThan">
      <formula>0</formula>
    </cfRule>
  </conditionalFormatting>
  <conditionalFormatting sqref="EW51">
    <cfRule type="cellIs" dxfId="11584" priority="10854" operator="greaterThan">
      <formula>0</formula>
    </cfRule>
  </conditionalFormatting>
  <conditionalFormatting sqref="EW93">
    <cfRule type="cellIs" dxfId="11583" priority="10867" operator="greaterThan">
      <formula>0</formula>
    </cfRule>
  </conditionalFormatting>
  <conditionalFormatting sqref="EW102">
    <cfRule type="cellIs" dxfId="11582" priority="10866" operator="greaterThan">
      <formula>0</formula>
    </cfRule>
  </conditionalFormatting>
  <conditionalFormatting sqref="EW93">
    <cfRule type="cellIs" dxfId="11581" priority="10865" operator="greaterThan">
      <formula>0</formula>
    </cfRule>
  </conditionalFormatting>
  <conditionalFormatting sqref="EW102">
    <cfRule type="cellIs" dxfId="11580" priority="10864" operator="greaterThan">
      <formula>0</formula>
    </cfRule>
  </conditionalFormatting>
  <conditionalFormatting sqref="EW129">
    <cfRule type="cellIs" dxfId="11579" priority="10860" operator="greaterThan">
      <formula>0</formula>
    </cfRule>
  </conditionalFormatting>
  <conditionalFormatting sqref="EW120">
    <cfRule type="cellIs" dxfId="11578" priority="10859" operator="greaterThan">
      <formula>0</formula>
    </cfRule>
  </conditionalFormatting>
  <conditionalFormatting sqref="EW48">
    <cfRule type="cellIs" dxfId="11577" priority="10842" operator="greaterThan">
      <formula>0</formula>
    </cfRule>
  </conditionalFormatting>
  <conditionalFormatting sqref="EW40">
    <cfRule type="cellIs" dxfId="11576" priority="10841" operator="greaterThan">
      <formula>0</formula>
    </cfRule>
  </conditionalFormatting>
  <conditionalFormatting sqref="EW64">
    <cfRule type="cellIs" dxfId="11575" priority="10851" operator="greaterThan">
      <formula>0</formula>
    </cfRule>
  </conditionalFormatting>
  <conditionalFormatting sqref="EW64">
    <cfRule type="cellIs" dxfId="11574" priority="10850" operator="greaterThan">
      <formula>0</formula>
    </cfRule>
  </conditionalFormatting>
  <conditionalFormatting sqref="EW57">
    <cfRule type="cellIs" dxfId="11573" priority="10853" operator="greaterThan">
      <formula>0</formula>
    </cfRule>
  </conditionalFormatting>
  <conditionalFormatting sqref="EW57">
    <cfRule type="cellIs" dxfId="11572" priority="10852" operator="greaterThan">
      <formula>0</formula>
    </cfRule>
  </conditionalFormatting>
  <conditionalFormatting sqref="EW70">
    <cfRule type="cellIs" dxfId="11571" priority="10837" operator="greaterThan">
      <formula>0</formula>
    </cfRule>
  </conditionalFormatting>
  <conditionalFormatting sqref="EW70">
    <cfRule type="cellIs" dxfId="11570" priority="10836" operator="greaterThan">
      <formula>0</formula>
    </cfRule>
  </conditionalFormatting>
  <conditionalFormatting sqref="EW12">
    <cfRule type="cellIs" dxfId="11569" priority="10849" operator="greaterThan">
      <formula>0</formula>
    </cfRule>
  </conditionalFormatting>
  <conditionalFormatting sqref="EW12">
    <cfRule type="cellIs" dxfId="11568" priority="10848" operator="greaterThan">
      <formula>0</formula>
    </cfRule>
  </conditionalFormatting>
  <conditionalFormatting sqref="EW25 EW27">
    <cfRule type="cellIs" dxfId="11567" priority="10847" operator="greaterThan">
      <formula>0</formula>
    </cfRule>
  </conditionalFormatting>
  <conditionalFormatting sqref="EW25 EW27">
    <cfRule type="cellIs" dxfId="11566" priority="10846" operator="greaterThan">
      <formula>0</formula>
    </cfRule>
  </conditionalFormatting>
  <conditionalFormatting sqref="EW44">
    <cfRule type="cellIs" dxfId="11565" priority="10845" operator="greaterThan">
      <formula>0</formula>
    </cfRule>
  </conditionalFormatting>
  <conditionalFormatting sqref="EW44">
    <cfRule type="cellIs" dxfId="11564" priority="10844" operator="greaterThan">
      <formula>0</formula>
    </cfRule>
  </conditionalFormatting>
  <conditionalFormatting sqref="EW48">
    <cfRule type="cellIs" dxfId="11563" priority="10843" operator="greaterThan">
      <formula>0</formula>
    </cfRule>
  </conditionalFormatting>
  <conditionalFormatting sqref="EW40">
    <cfRule type="cellIs" dxfId="11562" priority="10840" operator="greaterThan">
      <formula>0</formula>
    </cfRule>
  </conditionalFormatting>
  <conditionalFormatting sqref="EW38">
    <cfRule type="cellIs" dxfId="11561" priority="10839" operator="greaterThan">
      <formula>0</formula>
    </cfRule>
  </conditionalFormatting>
  <conditionalFormatting sqref="EW38">
    <cfRule type="cellIs" dxfId="11560" priority="10838" operator="greaterThan">
      <formula>0</formula>
    </cfRule>
  </conditionalFormatting>
  <conditionalFormatting sqref="EW87">
    <cfRule type="cellIs" dxfId="11559" priority="10834" operator="greaterThan">
      <formula>0</formula>
    </cfRule>
  </conditionalFormatting>
  <conditionalFormatting sqref="EW87">
    <cfRule type="cellIs" dxfId="11558" priority="10835" operator="greaterThan">
      <formula>0</formula>
    </cfRule>
  </conditionalFormatting>
  <conditionalFormatting sqref="EW116">
    <cfRule type="cellIs" dxfId="11557" priority="10827" operator="greaterThan">
      <formula>0</formula>
    </cfRule>
  </conditionalFormatting>
  <conditionalFormatting sqref="EW115">
    <cfRule type="cellIs" dxfId="11556" priority="10826" operator="greaterThan">
      <formula>0</formula>
    </cfRule>
  </conditionalFormatting>
  <conditionalFormatting sqref="EW113">
    <cfRule type="cellIs" dxfId="11555" priority="10833" operator="greaterThan">
      <formula>0</formula>
    </cfRule>
  </conditionalFormatting>
  <conditionalFormatting sqref="EW113">
    <cfRule type="cellIs" dxfId="11554" priority="10832" operator="greaterThan">
      <formula>0</formula>
    </cfRule>
  </conditionalFormatting>
  <conditionalFormatting sqref="EW112">
    <cfRule type="cellIs" dxfId="11553" priority="10831" operator="greaterThan">
      <formula>0</formula>
    </cfRule>
  </conditionalFormatting>
  <conditionalFormatting sqref="EW112">
    <cfRule type="cellIs" dxfId="11552" priority="10830" operator="greaterThan">
      <formula>0</formula>
    </cfRule>
  </conditionalFormatting>
  <conditionalFormatting sqref="EW112">
    <cfRule type="cellIs" dxfId="11551" priority="10829" operator="lessThan">
      <formula>0</formula>
    </cfRule>
  </conditionalFormatting>
  <conditionalFormatting sqref="EW116">
    <cfRule type="cellIs" dxfId="11550" priority="10828" operator="greaterThan">
      <formula>0</formula>
    </cfRule>
  </conditionalFormatting>
  <conditionalFormatting sqref="EW14">
    <cfRule type="cellIs" dxfId="11549" priority="10823" operator="greaterThan">
      <formula>0</formula>
    </cfRule>
  </conditionalFormatting>
  <conditionalFormatting sqref="EW115">
    <cfRule type="cellIs" dxfId="11548" priority="10825" operator="greaterThan">
      <formula>0</formula>
    </cfRule>
  </conditionalFormatting>
  <conditionalFormatting sqref="EW115">
    <cfRule type="cellIs" dxfId="11547" priority="10824" operator="lessThan">
      <formula>0</formula>
    </cfRule>
  </conditionalFormatting>
  <conditionalFormatting sqref="EW14">
    <cfRule type="cellIs" dxfId="11546" priority="10822" operator="greaterThan">
      <formula>0</formula>
    </cfRule>
  </conditionalFormatting>
  <conditionalFormatting sqref="EW16">
    <cfRule type="cellIs" dxfId="11545" priority="10821" operator="greaterThan">
      <formula>0</formula>
    </cfRule>
  </conditionalFormatting>
  <conditionalFormatting sqref="EW16">
    <cfRule type="cellIs" dxfId="11544" priority="10820" operator="greaterThan">
      <formula>0</formula>
    </cfRule>
  </conditionalFormatting>
  <conditionalFormatting sqref="EW42">
    <cfRule type="cellIs" dxfId="11543" priority="10817" operator="greaterThan">
      <formula>0</formula>
    </cfRule>
  </conditionalFormatting>
  <conditionalFormatting sqref="EW42">
    <cfRule type="cellIs" dxfId="11542" priority="10816" operator="greaterThan">
      <formula>0</formula>
    </cfRule>
  </conditionalFormatting>
  <conditionalFormatting sqref="EW18 EW21">
    <cfRule type="cellIs" dxfId="11541" priority="10819" operator="greaterThan">
      <formula>0</formula>
    </cfRule>
  </conditionalFormatting>
  <conditionalFormatting sqref="EW18 EW21">
    <cfRule type="cellIs" dxfId="11540" priority="10818" operator="greaterThan">
      <formula>0</formula>
    </cfRule>
  </conditionalFormatting>
  <conditionalFormatting sqref="EW46">
    <cfRule type="cellIs" dxfId="11539" priority="10815" operator="greaterThan">
      <formula>0</formula>
    </cfRule>
  </conditionalFormatting>
  <conditionalFormatting sqref="EW46">
    <cfRule type="cellIs" dxfId="11538" priority="10814" operator="greaterThan">
      <formula>0</formula>
    </cfRule>
  </conditionalFormatting>
  <conditionalFormatting sqref="EW36">
    <cfRule type="cellIs" dxfId="11537" priority="10813" operator="greaterThan">
      <formula>0</formula>
    </cfRule>
  </conditionalFormatting>
  <conditionalFormatting sqref="EW36">
    <cfRule type="cellIs" dxfId="11536" priority="10812" operator="greaterThan">
      <formula>0</formula>
    </cfRule>
  </conditionalFormatting>
  <conditionalFormatting sqref="EW36">
    <cfRule type="cellIs" dxfId="11535" priority="10811" operator="greaterThan">
      <formula>0</formula>
    </cfRule>
  </conditionalFormatting>
  <conditionalFormatting sqref="EW36">
    <cfRule type="cellIs" dxfId="11534" priority="10810" operator="greaterThan">
      <formula>0</formula>
    </cfRule>
  </conditionalFormatting>
  <conditionalFormatting sqref="EW143">
    <cfRule type="cellIs" dxfId="11533" priority="10809" operator="greaterThan">
      <formula>0</formula>
    </cfRule>
  </conditionalFormatting>
  <conditionalFormatting sqref="EW152">
    <cfRule type="cellIs" dxfId="11532" priority="10808" operator="greaterThan">
      <formula>0</formula>
    </cfRule>
  </conditionalFormatting>
  <conditionalFormatting sqref="EW160">
    <cfRule type="cellIs" dxfId="11531" priority="10807" operator="greaterThan">
      <formula>0</formula>
    </cfRule>
  </conditionalFormatting>
  <conditionalFormatting sqref="EW152">
    <cfRule type="cellIs" dxfId="11530" priority="10805" operator="greaterThan">
      <formula>0</formula>
    </cfRule>
  </conditionalFormatting>
  <conditionalFormatting sqref="EW152">
    <cfRule type="cellIs" dxfId="11529" priority="10806" operator="greaterThan">
      <formula>0</formula>
    </cfRule>
  </conditionalFormatting>
  <conditionalFormatting sqref="EW143">
    <cfRule type="cellIs" dxfId="11528" priority="10804" operator="greaterThan">
      <formula>0</formula>
    </cfRule>
  </conditionalFormatting>
  <conditionalFormatting sqref="EW143">
    <cfRule type="cellIs" dxfId="11527" priority="10803" operator="greaterThan">
      <formula>0</formula>
    </cfRule>
  </conditionalFormatting>
  <conditionalFormatting sqref="EW160">
    <cfRule type="cellIs" dxfId="11526" priority="10801" operator="greaterThan">
      <formula>0</formula>
    </cfRule>
  </conditionalFormatting>
  <conditionalFormatting sqref="EW160">
    <cfRule type="cellIs" dxfId="11525" priority="10802" operator="greaterThan">
      <formula>0</formula>
    </cfRule>
  </conditionalFormatting>
  <conditionalFormatting sqref="EW152">
    <cfRule type="cellIs" dxfId="11524" priority="10799" operator="greaterThan">
      <formula>0</formula>
    </cfRule>
  </conditionalFormatting>
  <conditionalFormatting sqref="EW152">
    <cfRule type="cellIs" dxfId="11523" priority="10800" operator="greaterThan">
      <formula>0</formula>
    </cfRule>
  </conditionalFormatting>
  <conditionalFormatting sqref="EW143">
    <cfRule type="cellIs" dxfId="11522" priority="10798" operator="greaterThan">
      <formula>0</formula>
    </cfRule>
  </conditionalFormatting>
  <conditionalFormatting sqref="EW143">
    <cfRule type="cellIs" dxfId="11521" priority="10797" operator="greaterThan">
      <formula>0</formula>
    </cfRule>
  </conditionalFormatting>
  <conditionalFormatting sqref="EW160">
    <cfRule type="cellIs" dxfId="11520" priority="10795" operator="greaterThan">
      <formula>0</formula>
    </cfRule>
  </conditionalFormatting>
  <conditionalFormatting sqref="EW160">
    <cfRule type="cellIs" dxfId="11519" priority="10796" operator="greaterThan">
      <formula>0</formula>
    </cfRule>
  </conditionalFormatting>
  <conditionalFormatting sqref="EW27">
    <cfRule type="cellIs" dxfId="11518" priority="10794" operator="greaterThan">
      <formula>0</formula>
    </cfRule>
  </conditionalFormatting>
  <conditionalFormatting sqref="EW27">
    <cfRule type="cellIs" dxfId="11517" priority="10793" operator="greaterThan">
      <formula>0</formula>
    </cfRule>
  </conditionalFormatting>
  <conditionalFormatting sqref="EW197:EW202">
    <cfRule type="cellIs" dxfId="11516" priority="10792" operator="greaterThan">
      <formula>0.5</formula>
    </cfRule>
  </conditionalFormatting>
  <conditionalFormatting sqref="EW203">
    <cfRule type="cellIs" dxfId="11515" priority="10791" operator="greaterThan">
      <formula>0.5</formula>
    </cfRule>
  </conditionalFormatting>
  <conditionalFormatting sqref="EW167">
    <cfRule type="cellIs" dxfId="11514" priority="10790" operator="greaterThan">
      <formula>0</formula>
    </cfRule>
  </conditionalFormatting>
  <conditionalFormatting sqref="EW167">
    <cfRule type="cellIs" dxfId="11513" priority="10789" operator="greaterThan">
      <formula>0</formula>
    </cfRule>
  </conditionalFormatting>
  <conditionalFormatting sqref="EW169">
    <cfRule type="cellIs" dxfId="11512" priority="10788" operator="greaterThan">
      <formula>0</formula>
    </cfRule>
  </conditionalFormatting>
  <conditionalFormatting sqref="EW169">
    <cfRule type="cellIs" dxfId="11511" priority="10787" operator="greaterThan">
      <formula>0</formula>
    </cfRule>
  </conditionalFormatting>
  <conditionalFormatting sqref="EW171">
    <cfRule type="cellIs" dxfId="11510" priority="10786" operator="greaterThan">
      <formula>0</formula>
    </cfRule>
  </conditionalFormatting>
  <conditionalFormatting sqref="EW171">
    <cfRule type="cellIs" dxfId="11509" priority="10785" operator="greaterThan">
      <formula>0</formula>
    </cfRule>
  </conditionalFormatting>
  <conditionalFormatting sqref="EW14">
    <cfRule type="cellIs" dxfId="11508" priority="10757" operator="greaterThan">
      <formula>0</formula>
    </cfRule>
  </conditionalFormatting>
  <conditionalFormatting sqref="EW10">
    <cfRule type="cellIs" dxfId="11507" priority="10784" operator="greaterThan">
      <formula>0</formula>
    </cfRule>
  </conditionalFormatting>
  <conditionalFormatting sqref="EW23">
    <cfRule type="cellIs" dxfId="11506" priority="10783" operator="greaterThan">
      <formula>0</formula>
    </cfRule>
  </conditionalFormatting>
  <conditionalFormatting sqref="EW70">
    <cfRule type="cellIs" dxfId="11505" priority="10781" operator="greaterThan">
      <formula>0</formula>
    </cfRule>
  </conditionalFormatting>
  <conditionalFormatting sqref="EW79">
    <cfRule type="cellIs" dxfId="11504" priority="10780" operator="greaterThan">
      <formula>0</formula>
    </cfRule>
  </conditionalFormatting>
  <conditionalFormatting sqref="EW129">
    <cfRule type="cellIs" dxfId="11503" priority="10774" operator="greaterThan">
      <formula>0</formula>
    </cfRule>
  </conditionalFormatting>
  <conditionalFormatting sqref="EW110">
    <cfRule type="cellIs" dxfId="11502" priority="10776" operator="greaterThan">
      <formula>0</formula>
    </cfRule>
  </conditionalFormatting>
  <conditionalFormatting sqref="EW34">
    <cfRule type="cellIs" dxfId="11501" priority="10782" operator="greaterThan">
      <formula>0</formula>
    </cfRule>
  </conditionalFormatting>
  <conditionalFormatting sqref="EW137">
    <cfRule type="cellIs" dxfId="11500" priority="10773" operator="greaterThan">
      <formula>0</formula>
    </cfRule>
  </conditionalFormatting>
  <conditionalFormatting sqref="EW87">
    <cfRule type="cellIs" dxfId="11499" priority="10779" operator="greaterThan">
      <formula>0</formula>
    </cfRule>
  </conditionalFormatting>
  <conditionalFormatting sqref="EW93">
    <cfRule type="cellIs" dxfId="11498" priority="10778" operator="greaterThan">
      <formula>0</formula>
    </cfRule>
  </conditionalFormatting>
  <conditionalFormatting sqref="EW102">
    <cfRule type="cellIs" dxfId="11497" priority="10777" operator="greaterThan">
      <formula>0</formula>
    </cfRule>
  </conditionalFormatting>
  <conditionalFormatting sqref="EW120">
    <cfRule type="cellIs" dxfId="11496" priority="10775" operator="greaterThan">
      <formula>0</formula>
    </cfRule>
  </conditionalFormatting>
  <conditionalFormatting sqref="EW51">
    <cfRule type="cellIs" dxfId="11495" priority="10772" operator="greaterThan">
      <formula>0</formula>
    </cfRule>
  </conditionalFormatting>
  <conditionalFormatting sqref="EW64">
    <cfRule type="cellIs" dxfId="11494" priority="10770" operator="greaterThan">
      <formula>0</formula>
    </cfRule>
  </conditionalFormatting>
  <conditionalFormatting sqref="EW57">
    <cfRule type="cellIs" dxfId="11493" priority="10771" operator="greaterThan">
      <formula>0</formula>
    </cfRule>
  </conditionalFormatting>
  <conditionalFormatting sqref="EW25 EW27">
    <cfRule type="cellIs" dxfId="11492" priority="10768" operator="greaterThan">
      <formula>0</formula>
    </cfRule>
  </conditionalFormatting>
  <conditionalFormatting sqref="EW12">
    <cfRule type="cellIs" dxfId="11491" priority="10769" operator="greaterThan">
      <formula>0</formula>
    </cfRule>
  </conditionalFormatting>
  <conditionalFormatting sqref="EW44">
    <cfRule type="cellIs" dxfId="11490" priority="10767" operator="greaterThan">
      <formula>0</formula>
    </cfRule>
  </conditionalFormatting>
  <conditionalFormatting sqref="EW48">
    <cfRule type="cellIs" dxfId="11489" priority="10766" operator="greaterThan">
      <formula>0</formula>
    </cfRule>
  </conditionalFormatting>
  <conditionalFormatting sqref="EW40">
    <cfRule type="cellIs" dxfId="11488" priority="10765" operator="greaterThan">
      <formula>0</formula>
    </cfRule>
  </conditionalFormatting>
  <conditionalFormatting sqref="EW38">
    <cfRule type="cellIs" dxfId="11487" priority="10764" operator="greaterThan">
      <formula>0</formula>
    </cfRule>
  </conditionalFormatting>
  <conditionalFormatting sqref="EW16">
    <cfRule type="cellIs" dxfId="11486" priority="10756" operator="greaterThan">
      <formula>0</formula>
    </cfRule>
  </conditionalFormatting>
  <conditionalFormatting sqref="EW113">
    <cfRule type="cellIs" dxfId="11485" priority="10763" operator="greaterThan">
      <formula>0</formula>
    </cfRule>
  </conditionalFormatting>
  <conditionalFormatting sqref="EW112">
    <cfRule type="cellIs" dxfId="11484" priority="10762" operator="greaterThan">
      <formula>0</formula>
    </cfRule>
  </conditionalFormatting>
  <conditionalFormatting sqref="EW112">
    <cfRule type="cellIs" dxfId="11483" priority="10761" operator="lessThan">
      <formula>0</formula>
    </cfRule>
  </conditionalFormatting>
  <conditionalFormatting sqref="EW116">
    <cfRule type="cellIs" dxfId="11482" priority="10760" operator="greaterThan">
      <formula>0</formula>
    </cfRule>
  </conditionalFormatting>
  <conditionalFormatting sqref="EW115">
    <cfRule type="cellIs" dxfId="11481" priority="10759" operator="greaterThan">
      <formula>0</formula>
    </cfRule>
  </conditionalFormatting>
  <conditionalFormatting sqref="EW115">
    <cfRule type="cellIs" dxfId="11480" priority="10758" operator="lessThan">
      <formula>0</formula>
    </cfRule>
  </conditionalFormatting>
  <conditionalFormatting sqref="EW46">
    <cfRule type="cellIs" dxfId="11479" priority="10753" operator="greaterThan">
      <formula>0</formula>
    </cfRule>
  </conditionalFormatting>
  <conditionalFormatting sqref="EW42">
    <cfRule type="cellIs" dxfId="11478" priority="10754" operator="greaterThan">
      <formula>0</formula>
    </cfRule>
  </conditionalFormatting>
  <conditionalFormatting sqref="EW18 EW21">
    <cfRule type="cellIs" dxfId="11477" priority="10755" operator="greaterThan">
      <formula>0</formula>
    </cfRule>
  </conditionalFormatting>
  <conditionalFormatting sqref="EW36">
    <cfRule type="cellIs" dxfId="11476" priority="10752" operator="greaterThan">
      <formula>0</formula>
    </cfRule>
  </conditionalFormatting>
  <conditionalFormatting sqref="EW79">
    <cfRule type="cellIs" dxfId="11475" priority="10744" operator="greaterThan">
      <formula>0</formula>
    </cfRule>
  </conditionalFormatting>
  <conditionalFormatting sqref="EW10">
    <cfRule type="cellIs" dxfId="11474" priority="10751" operator="greaterThan">
      <formula>0</formula>
    </cfRule>
  </conditionalFormatting>
  <conditionalFormatting sqref="EW23">
    <cfRule type="cellIs" dxfId="11473" priority="10750" operator="greaterThan">
      <formula>0</formula>
    </cfRule>
  </conditionalFormatting>
  <conditionalFormatting sqref="EW10">
    <cfRule type="cellIs" dxfId="11472" priority="10749" operator="greaterThan">
      <formula>0</formula>
    </cfRule>
  </conditionalFormatting>
  <conditionalFormatting sqref="EW23">
    <cfRule type="cellIs" dxfId="11471" priority="10748" operator="greaterThan">
      <formula>0</formula>
    </cfRule>
  </conditionalFormatting>
  <conditionalFormatting sqref="EW129">
    <cfRule type="cellIs" dxfId="11470" priority="10734" operator="greaterThan">
      <formula>0</formula>
    </cfRule>
  </conditionalFormatting>
  <conditionalFormatting sqref="EW110">
    <cfRule type="cellIs" dxfId="11469" priority="10738" operator="greaterThan">
      <formula>0</formula>
    </cfRule>
  </conditionalFormatting>
  <conditionalFormatting sqref="EW79">
    <cfRule type="cellIs" dxfId="11468" priority="10745" operator="greaterThan">
      <formula>0</formula>
    </cfRule>
  </conditionalFormatting>
  <conditionalFormatting sqref="EW34">
    <cfRule type="cellIs" dxfId="11467" priority="10747" operator="greaterThan">
      <formula>0</formula>
    </cfRule>
  </conditionalFormatting>
  <conditionalFormatting sqref="EW120">
    <cfRule type="cellIs" dxfId="11466" priority="10737" operator="greaterThan">
      <formula>0</formula>
    </cfRule>
  </conditionalFormatting>
  <conditionalFormatting sqref="EW137">
    <cfRule type="cellIs" dxfId="11465" priority="10733" operator="greaterThan">
      <formula>0</formula>
    </cfRule>
  </conditionalFormatting>
  <conditionalFormatting sqref="EW34">
    <cfRule type="cellIs" dxfId="11464" priority="10746" operator="greaterThan">
      <formula>0</formula>
    </cfRule>
  </conditionalFormatting>
  <conditionalFormatting sqref="EW137">
    <cfRule type="cellIs" dxfId="11463" priority="10732" operator="greaterThan">
      <formula>0</formula>
    </cfRule>
  </conditionalFormatting>
  <conditionalFormatting sqref="EW110">
    <cfRule type="cellIs" dxfId="11462" priority="10739" operator="greaterThan">
      <formula>0</formula>
    </cfRule>
  </conditionalFormatting>
  <conditionalFormatting sqref="EW51">
    <cfRule type="cellIs" dxfId="11461" priority="10731" operator="greaterThan">
      <formula>0</formula>
    </cfRule>
  </conditionalFormatting>
  <conditionalFormatting sqref="EW51">
    <cfRule type="cellIs" dxfId="11460" priority="10730" operator="greaterThan">
      <formula>0</formula>
    </cfRule>
  </conditionalFormatting>
  <conditionalFormatting sqref="EW93">
    <cfRule type="cellIs" dxfId="11459" priority="10743" operator="greaterThan">
      <formula>0</formula>
    </cfRule>
  </conditionalFormatting>
  <conditionalFormatting sqref="EW102">
    <cfRule type="cellIs" dxfId="11458" priority="10742" operator="greaterThan">
      <formula>0</formula>
    </cfRule>
  </conditionalFormatting>
  <conditionalFormatting sqref="EW93">
    <cfRule type="cellIs" dxfId="11457" priority="10741" operator="greaterThan">
      <formula>0</formula>
    </cfRule>
  </conditionalFormatting>
  <conditionalFormatting sqref="EW102">
    <cfRule type="cellIs" dxfId="11456" priority="10740" operator="greaterThan">
      <formula>0</formula>
    </cfRule>
  </conditionalFormatting>
  <conditionalFormatting sqref="EW129">
    <cfRule type="cellIs" dxfId="11455" priority="10736" operator="greaterThan">
      <formula>0</formula>
    </cfRule>
  </conditionalFormatting>
  <conditionalFormatting sqref="EW120">
    <cfRule type="cellIs" dxfId="11454" priority="10735" operator="greaterThan">
      <formula>0</formula>
    </cfRule>
  </conditionalFormatting>
  <conditionalFormatting sqref="EW48">
    <cfRule type="cellIs" dxfId="11453" priority="10718" operator="greaterThan">
      <formula>0</formula>
    </cfRule>
  </conditionalFormatting>
  <conditionalFormatting sqref="EW40">
    <cfRule type="cellIs" dxfId="11452" priority="10717" operator="greaterThan">
      <formula>0</formula>
    </cfRule>
  </conditionalFormatting>
  <conditionalFormatting sqref="EW64">
    <cfRule type="cellIs" dxfId="11451" priority="10727" operator="greaterThan">
      <formula>0</formula>
    </cfRule>
  </conditionalFormatting>
  <conditionalFormatting sqref="EW64">
    <cfRule type="cellIs" dxfId="11450" priority="10726" operator="greaterThan">
      <formula>0</formula>
    </cfRule>
  </conditionalFormatting>
  <conditionalFormatting sqref="EW57">
    <cfRule type="cellIs" dxfId="11449" priority="10729" operator="greaterThan">
      <formula>0</formula>
    </cfRule>
  </conditionalFormatting>
  <conditionalFormatting sqref="EW57">
    <cfRule type="cellIs" dxfId="11448" priority="10728" operator="greaterThan">
      <formula>0</formula>
    </cfRule>
  </conditionalFormatting>
  <conditionalFormatting sqref="EW70">
    <cfRule type="cellIs" dxfId="11447" priority="10713" operator="greaterThan">
      <formula>0</formula>
    </cfRule>
  </conditionalFormatting>
  <conditionalFormatting sqref="EW70">
    <cfRule type="cellIs" dxfId="11446" priority="10712" operator="greaterThan">
      <formula>0</formula>
    </cfRule>
  </conditionalFormatting>
  <conditionalFormatting sqref="EW12">
    <cfRule type="cellIs" dxfId="11445" priority="10725" operator="greaterThan">
      <formula>0</formula>
    </cfRule>
  </conditionalFormatting>
  <conditionalFormatting sqref="EW12">
    <cfRule type="cellIs" dxfId="11444" priority="10724" operator="greaterThan">
      <formula>0</formula>
    </cfRule>
  </conditionalFormatting>
  <conditionalFormatting sqref="EW25 EW27">
    <cfRule type="cellIs" dxfId="11443" priority="10723" operator="greaterThan">
      <formula>0</formula>
    </cfRule>
  </conditionalFormatting>
  <conditionalFormatting sqref="EW25 EW27">
    <cfRule type="cellIs" dxfId="11442" priority="10722" operator="greaterThan">
      <formula>0</formula>
    </cfRule>
  </conditionalFormatting>
  <conditionalFormatting sqref="EW44">
    <cfRule type="cellIs" dxfId="11441" priority="10721" operator="greaterThan">
      <formula>0</formula>
    </cfRule>
  </conditionalFormatting>
  <conditionalFormatting sqref="EW44">
    <cfRule type="cellIs" dxfId="11440" priority="10720" operator="greaterThan">
      <formula>0</formula>
    </cfRule>
  </conditionalFormatting>
  <conditionalFormatting sqref="EW48">
    <cfRule type="cellIs" dxfId="11439" priority="10719" operator="greaterThan">
      <formula>0</formula>
    </cfRule>
  </conditionalFormatting>
  <conditionalFormatting sqref="EW40">
    <cfRule type="cellIs" dxfId="11438" priority="10716" operator="greaterThan">
      <formula>0</formula>
    </cfRule>
  </conditionalFormatting>
  <conditionalFormatting sqref="EW38">
    <cfRule type="cellIs" dxfId="11437" priority="10715" operator="greaterThan">
      <formula>0</formula>
    </cfRule>
  </conditionalFormatting>
  <conditionalFormatting sqref="EW38">
    <cfRule type="cellIs" dxfId="11436" priority="10714" operator="greaterThan">
      <formula>0</formula>
    </cfRule>
  </conditionalFormatting>
  <conditionalFormatting sqref="EW87">
    <cfRule type="cellIs" dxfId="11435" priority="10710" operator="greaterThan">
      <formula>0</formula>
    </cfRule>
  </conditionalFormatting>
  <conditionalFormatting sqref="EW87">
    <cfRule type="cellIs" dxfId="11434" priority="10711" operator="greaterThan">
      <formula>0</formula>
    </cfRule>
  </conditionalFormatting>
  <conditionalFormatting sqref="EW116">
    <cfRule type="cellIs" dxfId="11433" priority="10703" operator="greaterThan">
      <formula>0</formula>
    </cfRule>
  </conditionalFormatting>
  <conditionalFormatting sqref="EW115">
    <cfRule type="cellIs" dxfId="11432" priority="10702" operator="greaterThan">
      <formula>0</formula>
    </cfRule>
  </conditionalFormatting>
  <conditionalFormatting sqref="EW113">
    <cfRule type="cellIs" dxfId="11431" priority="10709" operator="greaterThan">
      <formula>0</formula>
    </cfRule>
  </conditionalFormatting>
  <conditionalFormatting sqref="EW113">
    <cfRule type="cellIs" dxfId="11430" priority="10708" operator="greaterThan">
      <formula>0</formula>
    </cfRule>
  </conditionalFormatting>
  <conditionalFormatting sqref="EW112">
    <cfRule type="cellIs" dxfId="11429" priority="10707" operator="greaterThan">
      <formula>0</formula>
    </cfRule>
  </conditionalFormatting>
  <conditionalFormatting sqref="EW112">
    <cfRule type="cellIs" dxfId="11428" priority="10706" operator="greaterThan">
      <formula>0</formula>
    </cfRule>
  </conditionalFormatting>
  <conditionalFormatting sqref="EW112">
    <cfRule type="cellIs" dxfId="11427" priority="10705" operator="lessThan">
      <formula>0</formula>
    </cfRule>
  </conditionalFormatting>
  <conditionalFormatting sqref="EW116">
    <cfRule type="cellIs" dxfId="11426" priority="10704" operator="greaterThan">
      <formula>0</formula>
    </cfRule>
  </conditionalFormatting>
  <conditionalFormatting sqref="EW14">
    <cfRule type="cellIs" dxfId="11425" priority="10699" operator="greaterThan">
      <formula>0</formula>
    </cfRule>
  </conditionalFormatting>
  <conditionalFormatting sqref="EW115">
    <cfRule type="cellIs" dxfId="11424" priority="10701" operator="greaterThan">
      <formula>0</formula>
    </cfRule>
  </conditionalFormatting>
  <conditionalFormatting sqref="EW115">
    <cfRule type="cellIs" dxfId="11423" priority="10700" operator="lessThan">
      <formula>0</formula>
    </cfRule>
  </conditionalFormatting>
  <conditionalFormatting sqref="EW14">
    <cfRule type="cellIs" dxfId="11422" priority="10698" operator="greaterThan">
      <formula>0</formula>
    </cfRule>
  </conditionalFormatting>
  <conditionalFormatting sqref="EW16">
    <cfRule type="cellIs" dxfId="11421" priority="10697" operator="greaterThan">
      <formula>0</formula>
    </cfRule>
  </conditionalFormatting>
  <conditionalFormatting sqref="EW16">
    <cfRule type="cellIs" dxfId="11420" priority="10696" operator="greaterThan">
      <formula>0</formula>
    </cfRule>
  </conditionalFormatting>
  <conditionalFormatting sqref="EW42">
    <cfRule type="cellIs" dxfId="11419" priority="10693" operator="greaterThan">
      <formula>0</formula>
    </cfRule>
  </conditionalFormatting>
  <conditionalFormatting sqref="EW42">
    <cfRule type="cellIs" dxfId="11418" priority="10692" operator="greaterThan">
      <formula>0</formula>
    </cfRule>
  </conditionalFormatting>
  <conditionalFormatting sqref="EW18 EW21">
    <cfRule type="cellIs" dxfId="11417" priority="10695" operator="greaterThan">
      <formula>0</formula>
    </cfRule>
  </conditionalFormatting>
  <conditionalFormatting sqref="EW18 EW21">
    <cfRule type="cellIs" dxfId="11416" priority="10694" operator="greaterThan">
      <formula>0</formula>
    </cfRule>
  </conditionalFormatting>
  <conditionalFormatting sqref="EW46">
    <cfRule type="cellIs" dxfId="11415" priority="10691" operator="greaterThan">
      <formula>0</formula>
    </cfRule>
  </conditionalFormatting>
  <conditionalFormatting sqref="EW46">
    <cfRule type="cellIs" dxfId="11414" priority="10690" operator="greaterThan">
      <formula>0</formula>
    </cfRule>
  </conditionalFormatting>
  <conditionalFormatting sqref="EW79">
    <cfRule type="cellIs" dxfId="11413" priority="10682" operator="greaterThan">
      <formula>0</formula>
    </cfRule>
  </conditionalFormatting>
  <conditionalFormatting sqref="EW10">
    <cfRule type="cellIs" dxfId="11412" priority="10689" operator="greaterThan">
      <formula>0</formula>
    </cfRule>
  </conditionalFormatting>
  <conditionalFormatting sqref="EW23">
    <cfRule type="cellIs" dxfId="11411" priority="10688" operator="greaterThan">
      <formula>0</formula>
    </cfRule>
  </conditionalFormatting>
  <conditionalFormatting sqref="EW10">
    <cfRule type="cellIs" dxfId="11410" priority="10687" operator="greaterThan">
      <formula>0</formula>
    </cfRule>
  </conditionalFormatting>
  <conditionalFormatting sqref="EW23">
    <cfRule type="cellIs" dxfId="11409" priority="10686" operator="greaterThan">
      <formula>0</formula>
    </cfRule>
  </conditionalFormatting>
  <conditionalFormatting sqref="EW129">
    <cfRule type="cellIs" dxfId="11408" priority="10672" operator="greaterThan">
      <formula>0</formula>
    </cfRule>
  </conditionalFormatting>
  <conditionalFormatting sqref="EW110">
    <cfRule type="cellIs" dxfId="11407" priority="10676" operator="greaterThan">
      <formula>0</formula>
    </cfRule>
  </conditionalFormatting>
  <conditionalFormatting sqref="EW79">
    <cfRule type="cellIs" dxfId="11406" priority="10683" operator="greaterThan">
      <formula>0</formula>
    </cfRule>
  </conditionalFormatting>
  <conditionalFormatting sqref="EW34">
    <cfRule type="cellIs" dxfId="11405" priority="10685" operator="greaterThan">
      <formula>0</formula>
    </cfRule>
  </conditionalFormatting>
  <conditionalFormatting sqref="EW120">
    <cfRule type="cellIs" dxfId="11404" priority="10675" operator="greaterThan">
      <formula>0</formula>
    </cfRule>
  </conditionalFormatting>
  <conditionalFormatting sqref="EW137">
    <cfRule type="cellIs" dxfId="11403" priority="10671" operator="greaterThan">
      <formula>0</formula>
    </cfRule>
  </conditionalFormatting>
  <conditionalFormatting sqref="EW34">
    <cfRule type="cellIs" dxfId="11402" priority="10684" operator="greaterThan">
      <formula>0</formula>
    </cfRule>
  </conditionalFormatting>
  <conditionalFormatting sqref="EW137">
    <cfRule type="cellIs" dxfId="11401" priority="10670" operator="greaterThan">
      <formula>0</formula>
    </cfRule>
  </conditionalFormatting>
  <conditionalFormatting sqref="EW110">
    <cfRule type="cellIs" dxfId="11400" priority="10677" operator="greaterThan">
      <formula>0</formula>
    </cfRule>
  </conditionalFormatting>
  <conditionalFormatting sqref="EW51">
    <cfRule type="cellIs" dxfId="11399" priority="10669" operator="greaterThan">
      <formula>0</formula>
    </cfRule>
  </conditionalFormatting>
  <conditionalFormatting sqref="EW51">
    <cfRule type="cellIs" dxfId="11398" priority="10668" operator="greaterThan">
      <formula>0</formula>
    </cfRule>
  </conditionalFormatting>
  <conditionalFormatting sqref="EW93">
    <cfRule type="cellIs" dxfId="11397" priority="10681" operator="greaterThan">
      <formula>0</formula>
    </cfRule>
  </conditionalFormatting>
  <conditionalFormatting sqref="EW102">
    <cfRule type="cellIs" dxfId="11396" priority="10680" operator="greaterThan">
      <formula>0</formula>
    </cfRule>
  </conditionalFormatting>
  <conditionalFormatting sqref="EW93">
    <cfRule type="cellIs" dxfId="11395" priority="10679" operator="greaterThan">
      <formula>0</formula>
    </cfRule>
  </conditionalFormatting>
  <conditionalFormatting sqref="EW102">
    <cfRule type="cellIs" dxfId="11394" priority="10678" operator="greaterThan">
      <formula>0</formula>
    </cfRule>
  </conditionalFormatting>
  <conditionalFormatting sqref="EW129">
    <cfRule type="cellIs" dxfId="11393" priority="10674" operator="greaterThan">
      <formula>0</formula>
    </cfRule>
  </conditionalFormatting>
  <conditionalFormatting sqref="EW120">
    <cfRule type="cellIs" dxfId="11392" priority="10673" operator="greaterThan">
      <formula>0</formula>
    </cfRule>
  </conditionalFormatting>
  <conditionalFormatting sqref="EW48">
    <cfRule type="cellIs" dxfId="11391" priority="10656" operator="greaterThan">
      <formula>0</formula>
    </cfRule>
  </conditionalFormatting>
  <conditionalFormatting sqref="EW40">
    <cfRule type="cellIs" dxfId="11390" priority="10655" operator="greaterThan">
      <formula>0</formula>
    </cfRule>
  </conditionalFormatting>
  <conditionalFormatting sqref="EW64">
    <cfRule type="cellIs" dxfId="11389" priority="10665" operator="greaterThan">
      <formula>0</formula>
    </cfRule>
  </conditionalFormatting>
  <conditionalFormatting sqref="EW64">
    <cfRule type="cellIs" dxfId="11388" priority="10664" operator="greaterThan">
      <formula>0</formula>
    </cfRule>
  </conditionalFormatting>
  <conditionalFormatting sqref="EW57">
    <cfRule type="cellIs" dxfId="11387" priority="10667" operator="greaterThan">
      <formula>0</formula>
    </cfRule>
  </conditionalFormatting>
  <conditionalFormatting sqref="EW57">
    <cfRule type="cellIs" dxfId="11386" priority="10666" operator="greaterThan">
      <formula>0</formula>
    </cfRule>
  </conditionalFormatting>
  <conditionalFormatting sqref="EW70">
    <cfRule type="cellIs" dxfId="11385" priority="10651" operator="greaterThan">
      <formula>0</formula>
    </cfRule>
  </conditionalFormatting>
  <conditionalFormatting sqref="EW70">
    <cfRule type="cellIs" dxfId="11384" priority="10650" operator="greaterThan">
      <formula>0</formula>
    </cfRule>
  </conditionalFormatting>
  <conditionalFormatting sqref="EW12">
    <cfRule type="cellIs" dxfId="11383" priority="10663" operator="greaterThan">
      <formula>0</formula>
    </cfRule>
  </conditionalFormatting>
  <conditionalFormatting sqref="EW12">
    <cfRule type="cellIs" dxfId="11382" priority="10662" operator="greaterThan">
      <formula>0</formula>
    </cfRule>
  </conditionalFormatting>
  <conditionalFormatting sqref="EW25 EW27">
    <cfRule type="cellIs" dxfId="11381" priority="10661" operator="greaterThan">
      <formula>0</formula>
    </cfRule>
  </conditionalFormatting>
  <conditionalFormatting sqref="EW25 EW27">
    <cfRule type="cellIs" dxfId="11380" priority="10660" operator="greaterThan">
      <formula>0</formula>
    </cfRule>
  </conditionalFormatting>
  <conditionalFormatting sqref="EW44">
    <cfRule type="cellIs" dxfId="11379" priority="10659" operator="greaterThan">
      <formula>0</formula>
    </cfRule>
  </conditionalFormatting>
  <conditionalFormatting sqref="EW44">
    <cfRule type="cellIs" dxfId="11378" priority="10658" operator="greaterThan">
      <formula>0</formula>
    </cfRule>
  </conditionalFormatting>
  <conditionalFormatting sqref="EW48">
    <cfRule type="cellIs" dxfId="11377" priority="10657" operator="greaterThan">
      <formula>0</formula>
    </cfRule>
  </conditionalFormatting>
  <conditionalFormatting sqref="EW40">
    <cfRule type="cellIs" dxfId="11376" priority="10654" operator="greaterThan">
      <formula>0</formula>
    </cfRule>
  </conditionalFormatting>
  <conditionalFormatting sqref="EW38">
    <cfRule type="cellIs" dxfId="11375" priority="10653" operator="greaterThan">
      <formula>0</formula>
    </cfRule>
  </conditionalFormatting>
  <conditionalFormatting sqref="EW38">
    <cfRule type="cellIs" dxfId="11374" priority="10652" operator="greaterThan">
      <formula>0</formula>
    </cfRule>
  </conditionalFormatting>
  <conditionalFormatting sqref="EW87">
    <cfRule type="cellIs" dxfId="11373" priority="10648" operator="greaterThan">
      <formula>0</formula>
    </cfRule>
  </conditionalFormatting>
  <conditionalFormatting sqref="EW87">
    <cfRule type="cellIs" dxfId="11372" priority="10649" operator="greaterThan">
      <formula>0</formula>
    </cfRule>
  </conditionalFormatting>
  <conditionalFormatting sqref="EW116">
    <cfRule type="cellIs" dxfId="11371" priority="10641" operator="greaterThan">
      <formula>0</formula>
    </cfRule>
  </conditionalFormatting>
  <conditionalFormatting sqref="EW115">
    <cfRule type="cellIs" dxfId="11370" priority="10640" operator="greaterThan">
      <formula>0</formula>
    </cfRule>
  </conditionalFormatting>
  <conditionalFormatting sqref="EW113">
    <cfRule type="cellIs" dxfId="11369" priority="10647" operator="greaterThan">
      <formula>0</formula>
    </cfRule>
  </conditionalFormatting>
  <conditionalFormatting sqref="EW113">
    <cfRule type="cellIs" dxfId="11368" priority="10646" operator="greaterThan">
      <formula>0</formula>
    </cfRule>
  </conditionalFormatting>
  <conditionalFormatting sqref="EW112">
    <cfRule type="cellIs" dxfId="11367" priority="10645" operator="greaterThan">
      <formula>0</formula>
    </cfRule>
  </conditionalFormatting>
  <conditionalFormatting sqref="EW112">
    <cfRule type="cellIs" dxfId="11366" priority="10644" operator="greaterThan">
      <formula>0</formula>
    </cfRule>
  </conditionalFormatting>
  <conditionalFormatting sqref="EW112">
    <cfRule type="cellIs" dxfId="11365" priority="10643" operator="lessThan">
      <formula>0</formula>
    </cfRule>
  </conditionalFormatting>
  <conditionalFormatting sqref="EW116">
    <cfRule type="cellIs" dxfId="11364" priority="10642" operator="greaterThan">
      <formula>0</formula>
    </cfRule>
  </conditionalFormatting>
  <conditionalFormatting sqref="EW14">
    <cfRule type="cellIs" dxfId="11363" priority="10637" operator="greaterThan">
      <formula>0</formula>
    </cfRule>
  </conditionalFormatting>
  <conditionalFormatting sqref="EW115">
    <cfRule type="cellIs" dxfId="11362" priority="10639" operator="greaterThan">
      <formula>0</formula>
    </cfRule>
  </conditionalFormatting>
  <conditionalFormatting sqref="EW115">
    <cfRule type="cellIs" dxfId="11361" priority="10638" operator="lessThan">
      <formula>0</formula>
    </cfRule>
  </conditionalFormatting>
  <conditionalFormatting sqref="EW14">
    <cfRule type="cellIs" dxfId="11360" priority="10636" operator="greaterThan">
      <formula>0</formula>
    </cfRule>
  </conditionalFormatting>
  <conditionalFormatting sqref="EW16">
    <cfRule type="cellIs" dxfId="11359" priority="10635" operator="greaterThan">
      <formula>0</formula>
    </cfRule>
  </conditionalFormatting>
  <conditionalFormatting sqref="EW16">
    <cfRule type="cellIs" dxfId="11358" priority="10634" operator="greaterThan">
      <formula>0</formula>
    </cfRule>
  </conditionalFormatting>
  <conditionalFormatting sqref="EW42">
    <cfRule type="cellIs" dxfId="11357" priority="10631" operator="greaterThan">
      <formula>0</formula>
    </cfRule>
  </conditionalFormatting>
  <conditionalFormatting sqref="EW42">
    <cfRule type="cellIs" dxfId="11356" priority="10630" operator="greaterThan">
      <formula>0</formula>
    </cfRule>
  </conditionalFormatting>
  <conditionalFormatting sqref="EW18 EW21">
    <cfRule type="cellIs" dxfId="11355" priority="10633" operator="greaterThan">
      <formula>0</formula>
    </cfRule>
  </conditionalFormatting>
  <conditionalFormatting sqref="EW18 EW21">
    <cfRule type="cellIs" dxfId="11354" priority="10632" operator="greaterThan">
      <formula>0</formula>
    </cfRule>
  </conditionalFormatting>
  <conditionalFormatting sqref="EW46">
    <cfRule type="cellIs" dxfId="11353" priority="10629" operator="greaterThan">
      <formula>0</formula>
    </cfRule>
  </conditionalFormatting>
  <conditionalFormatting sqref="EW46">
    <cfRule type="cellIs" dxfId="11352" priority="10628" operator="greaterThan">
      <formula>0</formula>
    </cfRule>
  </conditionalFormatting>
  <conditionalFormatting sqref="EW36">
    <cfRule type="cellIs" dxfId="11351" priority="10627" operator="greaterThan">
      <formula>0</formula>
    </cfRule>
  </conditionalFormatting>
  <conditionalFormatting sqref="EW36">
    <cfRule type="cellIs" dxfId="11350" priority="10626" operator="greaterThan">
      <formula>0</formula>
    </cfRule>
  </conditionalFormatting>
  <conditionalFormatting sqref="EW36">
    <cfRule type="cellIs" dxfId="11349" priority="10625" operator="greaterThan">
      <formula>0</formula>
    </cfRule>
  </conditionalFormatting>
  <conditionalFormatting sqref="EW36">
    <cfRule type="cellIs" dxfId="11348" priority="10624" operator="greaterThan">
      <formula>0</formula>
    </cfRule>
  </conditionalFormatting>
  <conditionalFormatting sqref="EW143">
    <cfRule type="cellIs" dxfId="11347" priority="10623" operator="greaterThan">
      <formula>0</formula>
    </cfRule>
  </conditionalFormatting>
  <conditionalFormatting sqref="EW152">
    <cfRule type="cellIs" dxfId="11346" priority="10622" operator="greaterThan">
      <formula>0</formula>
    </cfRule>
  </conditionalFormatting>
  <conditionalFormatting sqref="EW160">
    <cfRule type="cellIs" dxfId="11345" priority="10621" operator="greaterThan">
      <formula>0</formula>
    </cfRule>
  </conditionalFormatting>
  <conditionalFormatting sqref="EW152">
    <cfRule type="cellIs" dxfId="11344" priority="10619" operator="greaterThan">
      <formula>0</formula>
    </cfRule>
  </conditionalFormatting>
  <conditionalFormatting sqref="EW152">
    <cfRule type="cellIs" dxfId="11343" priority="10620" operator="greaterThan">
      <formula>0</formula>
    </cfRule>
  </conditionalFormatting>
  <conditionalFormatting sqref="EW143">
    <cfRule type="cellIs" dxfId="11342" priority="10618" operator="greaterThan">
      <formula>0</formula>
    </cfRule>
  </conditionalFormatting>
  <conditionalFormatting sqref="EW143">
    <cfRule type="cellIs" dxfId="11341" priority="10617" operator="greaterThan">
      <formula>0</formula>
    </cfRule>
  </conditionalFormatting>
  <conditionalFormatting sqref="EW160">
    <cfRule type="cellIs" dxfId="11340" priority="10615" operator="greaterThan">
      <formula>0</formula>
    </cfRule>
  </conditionalFormatting>
  <conditionalFormatting sqref="EW160">
    <cfRule type="cellIs" dxfId="11339" priority="10616" operator="greaterThan">
      <formula>0</formula>
    </cfRule>
  </conditionalFormatting>
  <conditionalFormatting sqref="EW152">
    <cfRule type="cellIs" dxfId="11338" priority="10613" operator="greaterThan">
      <formula>0</formula>
    </cfRule>
  </conditionalFormatting>
  <conditionalFormatting sqref="EW152">
    <cfRule type="cellIs" dxfId="11337" priority="10614" operator="greaterThan">
      <formula>0</formula>
    </cfRule>
  </conditionalFormatting>
  <conditionalFormatting sqref="EW143">
    <cfRule type="cellIs" dxfId="11336" priority="10612" operator="greaterThan">
      <formula>0</formula>
    </cfRule>
  </conditionalFormatting>
  <conditionalFormatting sqref="EW143">
    <cfRule type="cellIs" dxfId="11335" priority="10611" operator="greaterThan">
      <formula>0</formula>
    </cfRule>
  </conditionalFormatting>
  <conditionalFormatting sqref="EW160">
    <cfRule type="cellIs" dxfId="11334" priority="10609" operator="greaterThan">
      <formula>0</formula>
    </cfRule>
  </conditionalFormatting>
  <conditionalFormatting sqref="EW160">
    <cfRule type="cellIs" dxfId="11333" priority="10610" operator="greaterThan">
      <formula>0</formula>
    </cfRule>
  </conditionalFormatting>
  <conditionalFormatting sqref="EW27">
    <cfRule type="cellIs" dxfId="11332" priority="10608" operator="greaterThan">
      <formula>0</formula>
    </cfRule>
  </conditionalFormatting>
  <conditionalFormatting sqref="EW27">
    <cfRule type="cellIs" dxfId="11331" priority="10607" operator="greaterThan">
      <formula>0</formula>
    </cfRule>
  </conditionalFormatting>
  <conditionalFormatting sqref="EX197:EX202">
    <cfRule type="cellIs" dxfId="11330" priority="10606" operator="greaterThan">
      <formula>0.5</formula>
    </cfRule>
  </conditionalFormatting>
  <conditionalFormatting sqref="EX203">
    <cfRule type="cellIs" dxfId="11329" priority="10605" operator="greaterThan">
      <formula>0.5</formula>
    </cfRule>
  </conditionalFormatting>
  <conditionalFormatting sqref="EX167">
    <cfRule type="cellIs" dxfId="11328" priority="10604" operator="greaterThan">
      <formula>0</formula>
    </cfRule>
  </conditionalFormatting>
  <conditionalFormatting sqref="EX167">
    <cfRule type="cellIs" dxfId="11327" priority="10603" operator="greaterThan">
      <formula>0</formula>
    </cfRule>
  </conditionalFormatting>
  <conditionalFormatting sqref="EX169">
    <cfRule type="cellIs" dxfId="11326" priority="10602" operator="greaterThan">
      <formula>0</formula>
    </cfRule>
  </conditionalFormatting>
  <conditionalFormatting sqref="EX169">
    <cfRule type="cellIs" dxfId="11325" priority="10601" operator="greaterThan">
      <formula>0</formula>
    </cfRule>
  </conditionalFormatting>
  <conditionalFormatting sqref="EX171">
    <cfRule type="cellIs" dxfId="11324" priority="10600" operator="greaterThan">
      <formula>0</formula>
    </cfRule>
  </conditionalFormatting>
  <conditionalFormatting sqref="EX171">
    <cfRule type="cellIs" dxfId="11323" priority="10599" operator="greaterThan">
      <formula>0</formula>
    </cfRule>
  </conditionalFormatting>
  <conditionalFormatting sqref="EX14">
    <cfRule type="cellIs" dxfId="11322" priority="10571" operator="greaterThan">
      <formula>0</formula>
    </cfRule>
  </conditionalFormatting>
  <conditionalFormatting sqref="EX10">
    <cfRule type="cellIs" dxfId="11321" priority="10598" operator="greaterThan">
      <formula>0</formula>
    </cfRule>
  </conditionalFormatting>
  <conditionalFormatting sqref="EX23">
    <cfRule type="cellIs" dxfId="11320" priority="10597" operator="greaterThan">
      <formula>0</formula>
    </cfRule>
  </conditionalFormatting>
  <conditionalFormatting sqref="EX70">
    <cfRule type="cellIs" dxfId="11319" priority="10595" operator="greaterThan">
      <formula>0</formula>
    </cfRule>
  </conditionalFormatting>
  <conditionalFormatting sqref="EX79">
    <cfRule type="cellIs" dxfId="11318" priority="10594" operator="greaterThan">
      <formula>0</formula>
    </cfRule>
  </conditionalFormatting>
  <conditionalFormatting sqref="EX129">
    <cfRule type="cellIs" dxfId="11317" priority="10588" operator="greaterThan">
      <formula>0</formula>
    </cfRule>
  </conditionalFormatting>
  <conditionalFormatting sqref="EX110">
    <cfRule type="cellIs" dxfId="11316" priority="10590" operator="greaterThan">
      <formula>0</formula>
    </cfRule>
  </conditionalFormatting>
  <conditionalFormatting sqref="EX34">
    <cfRule type="cellIs" dxfId="11315" priority="10596" operator="greaterThan">
      <formula>0</formula>
    </cfRule>
  </conditionalFormatting>
  <conditionalFormatting sqref="EX137">
    <cfRule type="cellIs" dxfId="11314" priority="10587" operator="greaterThan">
      <formula>0</formula>
    </cfRule>
  </conditionalFormatting>
  <conditionalFormatting sqref="EX87">
    <cfRule type="cellIs" dxfId="11313" priority="10593" operator="greaterThan">
      <formula>0</formula>
    </cfRule>
  </conditionalFormatting>
  <conditionalFormatting sqref="EX93">
    <cfRule type="cellIs" dxfId="11312" priority="10592" operator="greaterThan">
      <formula>0</formula>
    </cfRule>
  </conditionalFormatting>
  <conditionalFormatting sqref="EX102">
    <cfRule type="cellIs" dxfId="11311" priority="10591" operator="greaterThan">
      <formula>0</formula>
    </cfRule>
  </conditionalFormatting>
  <conditionalFormatting sqref="EX120">
    <cfRule type="cellIs" dxfId="11310" priority="10589" operator="greaterThan">
      <formula>0</formula>
    </cfRule>
  </conditionalFormatting>
  <conditionalFormatting sqref="EX51">
    <cfRule type="cellIs" dxfId="11309" priority="10586" operator="greaterThan">
      <formula>0</formula>
    </cfRule>
  </conditionalFormatting>
  <conditionalFormatting sqref="EX64">
    <cfRule type="cellIs" dxfId="11308" priority="10584" operator="greaterThan">
      <formula>0</formula>
    </cfRule>
  </conditionalFormatting>
  <conditionalFormatting sqref="EX57">
    <cfRule type="cellIs" dxfId="11307" priority="10585" operator="greaterThan">
      <formula>0</formula>
    </cfRule>
  </conditionalFormatting>
  <conditionalFormatting sqref="EX25 EX27">
    <cfRule type="cellIs" dxfId="11306" priority="10582" operator="greaterThan">
      <formula>0</formula>
    </cfRule>
  </conditionalFormatting>
  <conditionalFormatting sqref="EX12">
    <cfRule type="cellIs" dxfId="11305" priority="10583" operator="greaterThan">
      <formula>0</formula>
    </cfRule>
  </conditionalFormatting>
  <conditionalFormatting sqref="EX44">
    <cfRule type="cellIs" dxfId="11304" priority="10581" operator="greaterThan">
      <formula>0</formula>
    </cfRule>
  </conditionalFormatting>
  <conditionalFormatting sqref="EX48">
    <cfRule type="cellIs" dxfId="11303" priority="10580" operator="greaterThan">
      <formula>0</formula>
    </cfRule>
  </conditionalFormatting>
  <conditionalFormatting sqref="EX40">
    <cfRule type="cellIs" dxfId="11302" priority="10579" operator="greaterThan">
      <formula>0</formula>
    </cfRule>
  </conditionalFormatting>
  <conditionalFormatting sqref="EX38">
    <cfRule type="cellIs" dxfId="11301" priority="10578" operator="greaterThan">
      <formula>0</formula>
    </cfRule>
  </conditionalFormatting>
  <conditionalFormatting sqref="EX16">
    <cfRule type="cellIs" dxfId="11300" priority="10570" operator="greaterThan">
      <formula>0</formula>
    </cfRule>
  </conditionalFormatting>
  <conditionalFormatting sqref="EX113">
    <cfRule type="cellIs" dxfId="11299" priority="10577" operator="greaterThan">
      <formula>0</formula>
    </cfRule>
  </conditionalFormatting>
  <conditionalFormatting sqref="EX112">
    <cfRule type="cellIs" dxfId="11298" priority="10576" operator="greaterThan">
      <formula>0</formula>
    </cfRule>
  </conditionalFormatting>
  <conditionalFormatting sqref="EX112">
    <cfRule type="cellIs" dxfId="11297" priority="10575" operator="lessThan">
      <formula>0</formula>
    </cfRule>
  </conditionalFormatting>
  <conditionalFormatting sqref="EX116">
    <cfRule type="cellIs" dxfId="11296" priority="10574" operator="greaterThan">
      <formula>0</formula>
    </cfRule>
  </conditionalFormatting>
  <conditionalFormatting sqref="EX115">
    <cfRule type="cellIs" dxfId="11295" priority="10573" operator="greaterThan">
      <formula>0</formula>
    </cfRule>
  </conditionalFormatting>
  <conditionalFormatting sqref="EX115">
    <cfRule type="cellIs" dxfId="11294" priority="10572" operator="lessThan">
      <formula>0</formula>
    </cfRule>
  </conditionalFormatting>
  <conditionalFormatting sqref="EX46">
    <cfRule type="cellIs" dxfId="11293" priority="10567" operator="greaterThan">
      <formula>0</formula>
    </cfRule>
  </conditionalFormatting>
  <conditionalFormatting sqref="EX42">
    <cfRule type="cellIs" dxfId="11292" priority="10568" operator="greaterThan">
      <formula>0</formula>
    </cfRule>
  </conditionalFormatting>
  <conditionalFormatting sqref="EX18 EX21">
    <cfRule type="cellIs" dxfId="11291" priority="10569" operator="greaterThan">
      <formula>0</formula>
    </cfRule>
  </conditionalFormatting>
  <conditionalFormatting sqref="EX36">
    <cfRule type="cellIs" dxfId="11290" priority="10566" operator="greaterThan">
      <formula>0</formula>
    </cfRule>
  </conditionalFormatting>
  <conditionalFormatting sqref="EX79">
    <cfRule type="cellIs" dxfId="11289" priority="10558" operator="greaterThan">
      <formula>0</formula>
    </cfRule>
  </conditionalFormatting>
  <conditionalFormatting sqref="EX10">
    <cfRule type="cellIs" dxfId="11288" priority="10565" operator="greaterThan">
      <formula>0</formula>
    </cfRule>
  </conditionalFormatting>
  <conditionalFormatting sqref="EX23">
    <cfRule type="cellIs" dxfId="11287" priority="10564" operator="greaterThan">
      <formula>0</formula>
    </cfRule>
  </conditionalFormatting>
  <conditionalFormatting sqref="EX10">
    <cfRule type="cellIs" dxfId="11286" priority="10563" operator="greaterThan">
      <formula>0</formula>
    </cfRule>
  </conditionalFormatting>
  <conditionalFormatting sqref="EX23">
    <cfRule type="cellIs" dxfId="11285" priority="10562" operator="greaterThan">
      <formula>0</formula>
    </cfRule>
  </conditionalFormatting>
  <conditionalFormatting sqref="EX129">
    <cfRule type="cellIs" dxfId="11284" priority="10548" operator="greaterThan">
      <formula>0</formula>
    </cfRule>
  </conditionalFormatting>
  <conditionalFormatting sqref="EX110">
    <cfRule type="cellIs" dxfId="11283" priority="10552" operator="greaterThan">
      <formula>0</formula>
    </cfRule>
  </conditionalFormatting>
  <conditionalFormatting sqref="EX79">
    <cfRule type="cellIs" dxfId="11282" priority="10559" operator="greaterThan">
      <formula>0</formula>
    </cfRule>
  </conditionalFormatting>
  <conditionalFormatting sqref="EX34">
    <cfRule type="cellIs" dxfId="11281" priority="10561" operator="greaterThan">
      <formula>0</formula>
    </cfRule>
  </conditionalFormatting>
  <conditionalFormatting sqref="EX120">
    <cfRule type="cellIs" dxfId="11280" priority="10551" operator="greaterThan">
      <formula>0</formula>
    </cfRule>
  </conditionalFormatting>
  <conditionalFormatting sqref="EX137">
    <cfRule type="cellIs" dxfId="11279" priority="10547" operator="greaterThan">
      <formula>0</formula>
    </cfRule>
  </conditionalFormatting>
  <conditionalFormatting sqref="EX34">
    <cfRule type="cellIs" dxfId="11278" priority="10560" operator="greaterThan">
      <formula>0</formula>
    </cfRule>
  </conditionalFormatting>
  <conditionalFormatting sqref="EX137">
    <cfRule type="cellIs" dxfId="11277" priority="10546" operator="greaterThan">
      <formula>0</formula>
    </cfRule>
  </conditionalFormatting>
  <conditionalFormatting sqref="EX110">
    <cfRule type="cellIs" dxfId="11276" priority="10553" operator="greaterThan">
      <formula>0</formula>
    </cfRule>
  </conditionalFormatting>
  <conditionalFormatting sqref="EX51">
    <cfRule type="cellIs" dxfId="11275" priority="10545" operator="greaterThan">
      <formula>0</formula>
    </cfRule>
  </conditionalFormatting>
  <conditionalFormatting sqref="EX51">
    <cfRule type="cellIs" dxfId="11274" priority="10544" operator="greaterThan">
      <formula>0</formula>
    </cfRule>
  </conditionalFormatting>
  <conditionalFormatting sqref="EX93">
    <cfRule type="cellIs" dxfId="11273" priority="10557" operator="greaterThan">
      <formula>0</formula>
    </cfRule>
  </conditionalFormatting>
  <conditionalFormatting sqref="EX102">
    <cfRule type="cellIs" dxfId="11272" priority="10556" operator="greaterThan">
      <formula>0</formula>
    </cfRule>
  </conditionalFormatting>
  <conditionalFormatting sqref="EX93">
    <cfRule type="cellIs" dxfId="11271" priority="10555" operator="greaterThan">
      <formula>0</formula>
    </cfRule>
  </conditionalFormatting>
  <conditionalFormatting sqref="EX102">
    <cfRule type="cellIs" dxfId="11270" priority="10554" operator="greaterThan">
      <formula>0</formula>
    </cfRule>
  </conditionalFormatting>
  <conditionalFormatting sqref="EX129">
    <cfRule type="cellIs" dxfId="11269" priority="10550" operator="greaterThan">
      <formula>0</formula>
    </cfRule>
  </conditionalFormatting>
  <conditionalFormatting sqref="EX120">
    <cfRule type="cellIs" dxfId="11268" priority="10549" operator="greaterThan">
      <formula>0</formula>
    </cfRule>
  </conditionalFormatting>
  <conditionalFormatting sqref="EX48">
    <cfRule type="cellIs" dxfId="11267" priority="10532" operator="greaterThan">
      <formula>0</formula>
    </cfRule>
  </conditionalFormatting>
  <conditionalFormatting sqref="EX40">
    <cfRule type="cellIs" dxfId="11266" priority="10531" operator="greaterThan">
      <formula>0</formula>
    </cfRule>
  </conditionalFormatting>
  <conditionalFormatting sqref="EX64">
    <cfRule type="cellIs" dxfId="11265" priority="10541" operator="greaterThan">
      <formula>0</formula>
    </cfRule>
  </conditionalFormatting>
  <conditionalFormatting sqref="EX64">
    <cfRule type="cellIs" dxfId="11264" priority="10540" operator="greaterThan">
      <formula>0</formula>
    </cfRule>
  </conditionalFormatting>
  <conditionalFormatting sqref="EX57">
    <cfRule type="cellIs" dxfId="11263" priority="10543" operator="greaterThan">
      <formula>0</formula>
    </cfRule>
  </conditionalFormatting>
  <conditionalFormatting sqref="EX57">
    <cfRule type="cellIs" dxfId="11262" priority="10542" operator="greaterThan">
      <formula>0</formula>
    </cfRule>
  </conditionalFormatting>
  <conditionalFormatting sqref="EX70">
    <cfRule type="cellIs" dxfId="11261" priority="10527" operator="greaterThan">
      <formula>0</formula>
    </cfRule>
  </conditionalFormatting>
  <conditionalFormatting sqref="EX70">
    <cfRule type="cellIs" dxfId="11260" priority="10526" operator="greaterThan">
      <formula>0</formula>
    </cfRule>
  </conditionalFormatting>
  <conditionalFormatting sqref="EX12">
    <cfRule type="cellIs" dxfId="11259" priority="10539" operator="greaterThan">
      <formula>0</formula>
    </cfRule>
  </conditionalFormatting>
  <conditionalFormatting sqref="EX12">
    <cfRule type="cellIs" dxfId="11258" priority="10538" operator="greaterThan">
      <formula>0</formula>
    </cfRule>
  </conditionalFormatting>
  <conditionalFormatting sqref="EX25 EX27">
    <cfRule type="cellIs" dxfId="11257" priority="10537" operator="greaterThan">
      <formula>0</formula>
    </cfRule>
  </conditionalFormatting>
  <conditionalFormatting sqref="EX25 EX27">
    <cfRule type="cellIs" dxfId="11256" priority="10536" operator="greaterThan">
      <formula>0</formula>
    </cfRule>
  </conditionalFormatting>
  <conditionalFormatting sqref="EX44">
    <cfRule type="cellIs" dxfId="11255" priority="10535" operator="greaterThan">
      <formula>0</formula>
    </cfRule>
  </conditionalFormatting>
  <conditionalFormatting sqref="EX44">
    <cfRule type="cellIs" dxfId="11254" priority="10534" operator="greaterThan">
      <formula>0</formula>
    </cfRule>
  </conditionalFormatting>
  <conditionalFormatting sqref="EX48">
    <cfRule type="cellIs" dxfId="11253" priority="10533" operator="greaterThan">
      <formula>0</formula>
    </cfRule>
  </conditionalFormatting>
  <conditionalFormatting sqref="EX40">
    <cfRule type="cellIs" dxfId="11252" priority="10530" operator="greaterThan">
      <formula>0</formula>
    </cfRule>
  </conditionalFormatting>
  <conditionalFormatting sqref="EX38">
    <cfRule type="cellIs" dxfId="11251" priority="10529" operator="greaterThan">
      <formula>0</formula>
    </cfRule>
  </conditionalFormatting>
  <conditionalFormatting sqref="EX38">
    <cfRule type="cellIs" dxfId="11250" priority="10528" operator="greaterThan">
      <formula>0</formula>
    </cfRule>
  </conditionalFormatting>
  <conditionalFormatting sqref="EX87">
    <cfRule type="cellIs" dxfId="11249" priority="10524" operator="greaterThan">
      <formula>0</formula>
    </cfRule>
  </conditionalFormatting>
  <conditionalFormatting sqref="EX87">
    <cfRule type="cellIs" dxfId="11248" priority="10525" operator="greaterThan">
      <formula>0</formula>
    </cfRule>
  </conditionalFormatting>
  <conditionalFormatting sqref="EX116">
    <cfRule type="cellIs" dxfId="11247" priority="10517" operator="greaterThan">
      <formula>0</formula>
    </cfRule>
  </conditionalFormatting>
  <conditionalFormatting sqref="EX115">
    <cfRule type="cellIs" dxfId="11246" priority="10516" operator="greaterThan">
      <formula>0</formula>
    </cfRule>
  </conditionalFormatting>
  <conditionalFormatting sqref="EX113">
    <cfRule type="cellIs" dxfId="11245" priority="10523" operator="greaterThan">
      <formula>0</formula>
    </cfRule>
  </conditionalFormatting>
  <conditionalFormatting sqref="EX113">
    <cfRule type="cellIs" dxfId="11244" priority="10522" operator="greaterThan">
      <formula>0</formula>
    </cfRule>
  </conditionalFormatting>
  <conditionalFormatting sqref="EX112">
    <cfRule type="cellIs" dxfId="11243" priority="10521" operator="greaterThan">
      <formula>0</formula>
    </cfRule>
  </conditionalFormatting>
  <conditionalFormatting sqref="EX112">
    <cfRule type="cellIs" dxfId="11242" priority="10520" operator="greaterThan">
      <formula>0</formula>
    </cfRule>
  </conditionalFormatting>
  <conditionalFormatting sqref="EX112">
    <cfRule type="cellIs" dxfId="11241" priority="10519" operator="lessThan">
      <formula>0</formula>
    </cfRule>
  </conditionalFormatting>
  <conditionalFormatting sqref="EX116">
    <cfRule type="cellIs" dxfId="11240" priority="10518" operator="greaterThan">
      <formula>0</formula>
    </cfRule>
  </conditionalFormatting>
  <conditionalFormatting sqref="EX14">
    <cfRule type="cellIs" dxfId="11239" priority="10513" operator="greaterThan">
      <formula>0</formula>
    </cfRule>
  </conditionalFormatting>
  <conditionalFormatting sqref="EX115">
    <cfRule type="cellIs" dxfId="11238" priority="10515" operator="greaterThan">
      <formula>0</formula>
    </cfRule>
  </conditionalFormatting>
  <conditionalFormatting sqref="EX115">
    <cfRule type="cellIs" dxfId="11237" priority="10514" operator="lessThan">
      <formula>0</formula>
    </cfRule>
  </conditionalFormatting>
  <conditionalFormatting sqref="EX14">
    <cfRule type="cellIs" dxfId="11236" priority="10512" operator="greaterThan">
      <formula>0</formula>
    </cfRule>
  </conditionalFormatting>
  <conditionalFormatting sqref="EX16">
    <cfRule type="cellIs" dxfId="11235" priority="10511" operator="greaterThan">
      <formula>0</formula>
    </cfRule>
  </conditionalFormatting>
  <conditionalFormatting sqref="EX16">
    <cfRule type="cellIs" dxfId="11234" priority="10510" operator="greaterThan">
      <formula>0</formula>
    </cfRule>
  </conditionalFormatting>
  <conditionalFormatting sqref="EX42">
    <cfRule type="cellIs" dxfId="11233" priority="10507" operator="greaterThan">
      <formula>0</formula>
    </cfRule>
  </conditionalFormatting>
  <conditionalFormatting sqref="EX42">
    <cfRule type="cellIs" dxfId="11232" priority="10506" operator="greaterThan">
      <formula>0</formula>
    </cfRule>
  </conditionalFormatting>
  <conditionalFormatting sqref="EX18 EX21">
    <cfRule type="cellIs" dxfId="11231" priority="10509" operator="greaterThan">
      <formula>0</formula>
    </cfRule>
  </conditionalFormatting>
  <conditionalFormatting sqref="EX18 EX21">
    <cfRule type="cellIs" dxfId="11230" priority="10508" operator="greaterThan">
      <formula>0</formula>
    </cfRule>
  </conditionalFormatting>
  <conditionalFormatting sqref="EX46">
    <cfRule type="cellIs" dxfId="11229" priority="10505" operator="greaterThan">
      <formula>0</formula>
    </cfRule>
  </conditionalFormatting>
  <conditionalFormatting sqref="EX46">
    <cfRule type="cellIs" dxfId="11228" priority="10504" operator="greaterThan">
      <formula>0</formula>
    </cfRule>
  </conditionalFormatting>
  <conditionalFormatting sqref="EX79">
    <cfRule type="cellIs" dxfId="11227" priority="10496" operator="greaterThan">
      <formula>0</formula>
    </cfRule>
  </conditionalFormatting>
  <conditionalFormatting sqref="EX10">
    <cfRule type="cellIs" dxfId="11226" priority="10503" operator="greaterThan">
      <formula>0</formula>
    </cfRule>
  </conditionalFormatting>
  <conditionalFormatting sqref="EX23">
    <cfRule type="cellIs" dxfId="11225" priority="10502" operator="greaterThan">
      <formula>0</formula>
    </cfRule>
  </conditionalFormatting>
  <conditionalFormatting sqref="EX10">
    <cfRule type="cellIs" dxfId="11224" priority="10501" operator="greaterThan">
      <formula>0</formula>
    </cfRule>
  </conditionalFormatting>
  <conditionalFormatting sqref="EX23">
    <cfRule type="cellIs" dxfId="11223" priority="10500" operator="greaterThan">
      <formula>0</formula>
    </cfRule>
  </conditionalFormatting>
  <conditionalFormatting sqref="EX129">
    <cfRule type="cellIs" dxfId="11222" priority="10486" operator="greaterThan">
      <formula>0</formula>
    </cfRule>
  </conditionalFormatting>
  <conditionalFormatting sqref="EX110">
    <cfRule type="cellIs" dxfId="11221" priority="10490" operator="greaterThan">
      <formula>0</formula>
    </cfRule>
  </conditionalFormatting>
  <conditionalFormatting sqref="EX79">
    <cfRule type="cellIs" dxfId="11220" priority="10497" operator="greaterThan">
      <formula>0</formula>
    </cfRule>
  </conditionalFormatting>
  <conditionalFormatting sqref="EX34">
    <cfRule type="cellIs" dxfId="11219" priority="10499" operator="greaterThan">
      <formula>0</formula>
    </cfRule>
  </conditionalFormatting>
  <conditionalFormatting sqref="EX120">
    <cfRule type="cellIs" dxfId="11218" priority="10489" operator="greaterThan">
      <formula>0</formula>
    </cfRule>
  </conditionalFormatting>
  <conditionalFormatting sqref="EX137">
    <cfRule type="cellIs" dxfId="11217" priority="10485" operator="greaterThan">
      <formula>0</formula>
    </cfRule>
  </conditionalFormatting>
  <conditionalFormatting sqref="EX34">
    <cfRule type="cellIs" dxfId="11216" priority="10498" operator="greaterThan">
      <formula>0</formula>
    </cfRule>
  </conditionalFormatting>
  <conditionalFormatting sqref="EX137">
    <cfRule type="cellIs" dxfId="11215" priority="10484" operator="greaterThan">
      <formula>0</formula>
    </cfRule>
  </conditionalFormatting>
  <conditionalFormatting sqref="EX110">
    <cfRule type="cellIs" dxfId="11214" priority="10491" operator="greaterThan">
      <formula>0</formula>
    </cfRule>
  </conditionalFormatting>
  <conditionalFormatting sqref="EX51">
    <cfRule type="cellIs" dxfId="11213" priority="10483" operator="greaterThan">
      <formula>0</formula>
    </cfRule>
  </conditionalFormatting>
  <conditionalFormatting sqref="EX51">
    <cfRule type="cellIs" dxfId="11212" priority="10482" operator="greaterThan">
      <formula>0</formula>
    </cfRule>
  </conditionalFormatting>
  <conditionalFormatting sqref="EX93">
    <cfRule type="cellIs" dxfId="11211" priority="10495" operator="greaterThan">
      <formula>0</formula>
    </cfRule>
  </conditionalFormatting>
  <conditionalFormatting sqref="EX102">
    <cfRule type="cellIs" dxfId="11210" priority="10494" operator="greaterThan">
      <formula>0</formula>
    </cfRule>
  </conditionalFormatting>
  <conditionalFormatting sqref="EX93">
    <cfRule type="cellIs" dxfId="11209" priority="10493" operator="greaterThan">
      <formula>0</formula>
    </cfRule>
  </conditionalFormatting>
  <conditionalFormatting sqref="EX102">
    <cfRule type="cellIs" dxfId="11208" priority="10492" operator="greaterThan">
      <formula>0</formula>
    </cfRule>
  </conditionalFormatting>
  <conditionalFormatting sqref="EX129">
    <cfRule type="cellIs" dxfId="11207" priority="10488" operator="greaterThan">
      <formula>0</formula>
    </cfRule>
  </conditionalFormatting>
  <conditionalFormatting sqref="EX120">
    <cfRule type="cellIs" dxfId="11206" priority="10487" operator="greaterThan">
      <formula>0</formula>
    </cfRule>
  </conditionalFormatting>
  <conditionalFormatting sqref="EX48">
    <cfRule type="cellIs" dxfId="11205" priority="10470" operator="greaterThan">
      <formula>0</formula>
    </cfRule>
  </conditionalFormatting>
  <conditionalFormatting sqref="EX40">
    <cfRule type="cellIs" dxfId="11204" priority="10469" operator="greaterThan">
      <formula>0</formula>
    </cfRule>
  </conditionalFormatting>
  <conditionalFormatting sqref="EX64">
    <cfRule type="cellIs" dxfId="11203" priority="10479" operator="greaterThan">
      <formula>0</formula>
    </cfRule>
  </conditionalFormatting>
  <conditionalFormatting sqref="EX64">
    <cfRule type="cellIs" dxfId="11202" priority="10478" operator="greaterThan">
      <formula>0</formula>
    </cfRule>
  </conditionalFormatting>
  <conditionalFormatting sqref="EX57">
    <cfRule type="cellIs" dxfId="11201" priority="10481" operator="greaterThan">
      <formula>0</formula>
    </cfRule>
  </conditionalFormatting>
  <conditionalFormatting sqref="EX57">
    <cfRule type="cellIs" dxfId="11200" priority="10480" operator="greaterThan">
      <formula>0</formula>
    </cfRule>
  </conditionalFormatting>
  <conditionalFormatting sqref="EX70">
    <cfRule type="cellIs" dxfId="11199" priority="10465" operator="greaterThan">
      <formula>0</formula>
    </cfRule>
  </conditionalFormatting>
  <conditionalFormatting sqref="EX70">
    <cfRule type="cellIs" dxfId="11198" priority="10464" operator="greaterThan">
      <formula>0</formula>
    </cfRule>
  </conditionalFormatting>
  <conditionalFormatting sqref="EX12">
    <cfRule type="cellIs" dxfId="11197" priority="10477" operator="greaterThan">
      <formula>0</formula>
    </cfRule>
  </conditionalFormatting>
  <conditionalFormatting sqref="EX12">
    <cfRule type="cellIs" dxfId="11196" priority="10476" operator="greaterThan">
      <formula>0</formula>
    </cfRule>
  </conditionalFormatting>
  <conditionalFormatting sqref="EX25 EX27">
    <cfRule type="cellIs" dxfId="11195" priority="10475" operator="greaterThan">
      <formula>0</formula>
    </cfRule>
  </conditionalFormatting>
  <conditionalFormatting sqref="EX25 EX27">
    <cfRule type="cellIs" dxfId="11194" priority="10474" operator="greaterThan">
      <formula>0</formula>
    </cfRule>
  </conditionalFormatting>
  <conditionalFormatting sqref="EX44">
    <cfRule type="cellIs" dxfId="11193" priority="10473" operator="greaterThan">
      <formula>0</formula>
    </cfRule>
  </conditionalFormatting>
  <conditionalFormatting sqref="EX44">
    <cfRule type="cellIs" dxfId="11192" priority="10472" operator="greaterThan">
      <formula>0</formula>
    </cfRule>
  </conditionalFormatting>
  <conditionalFormatting sqref="EX48">
    <cfRule type="cellIs" dxfId="11191" priority="10471" operator="greaterThan">
      <formula>0</formula>
    </cfRule>
  </conditionalFormatting>
  <conditionalFormatting sqref="EX40">
    <cfRule type="cellIs" dxfId="11190" priority="10468" operator="greaterThan">
      <formula>0</formula>
    </cfRule>
  </conditionalFormatting>
  <conditionalFormatting sqref="EX38">
    <cfRule type="cellIs" dxfId="11189" priority="10467" operator="greaterThan">
      <formula>0</formula>
    </cfRule>
  </conditionalFormatting>
  <conditionalFormatting sqref="EX38">
    <cfRule type="cellIs" dxfId="11188" priority="10466" operator="greaterThan">
      <formula>0</formula>
    </cfRule>
  </conditionalFormatting>
  <conditionalFormatting sqref="EX87">
    <cfRule type="cellIs" dxfId="11187" priority="10462" operator="greaterThan">
      <formula>0</formula>
    </cfRule>
  </conditionalFormatting>
  <conditionalFormatting sqref="EX87">
    <cfRule type="cellIs" dxfId="11186" priority="10463" operator="greaterThan">
      <formula>0</formula>
    </cfRule>
  </conditionalFormatting>
  <conditionalFormatting sqref="EX116">
    <cfRule type="cellIs" dxfId="11185" priority="10455" operator="greaterThan">
      <formula>0</formula>
    </cfRule>
  </conditionalFormatting>
  <conditionalFormatting sqref="EX115">
    <cfRule type="cellIs" dxfId="11184" priority="10454" operator="greaterThan">
      <formula>0</formula>
    </cfRule>
  </conditionalFormatting>
  <conditionalFormatting sqref="EX113">
    <cfRule type="cellIs" dxfId="11183" priority="10461" operator="greaterThan">
      <formula>0</formula>
    </cfRule>
  </conditionalFormatting>
  <conditionalFormatting sqref="EX113">
    <cfRule type="cellIs" dxfId="11182" priority="10460" operator="greaterThan">
      <formula>0</formula>
    </cfRule>
  </conditionalFormatting>
  <conditionalFormatting sqref="EX112">
    <cfRule type="cellIs" dxfId="11181" priority="10459" operator="greaterThan">
      <formula>0</formula>
    </cfRule>
  </conditionalFormatting>
  <conditionalFormatting sqref="EX112">
    <cfRule type="cellIs" dxfId="11180" priority="10458" operator="greaterThan">
      <formula>0</formula>
    </cfRule>
  </conditionalFormatting>
  <conditionalFormatting sqref="EX112">
    <cfRule type="cellIs" dxfId="11179" priority="10457" operator="lessThan">
      <formula>0</formula>
    </cfRule>
  </conditionalFormatting>
  <conditionalFormatting sqref="EX116">
    <cfRule type="cellIs" dxfId="11178" priority="10456" operator="greaterThan">
      <formula>0</formula>
    </cfRule>
  </conditionalFormatting>
  <conditionalFormatting sqref="EX14">
    <cfRule type="cellIs" dxfId="11177" priority="10451" operator="greaterThan">
      <formula>0</formula>
    </cfRule>
  </conditionalFormatting>
  <conditionalFormatting sqref="EX115">
    <cfRule type="cellIs" dxfId="11176" priority="10453" operator="greaterThan">
      <formula>0</formula>
    </cfRule>
  </conditionalFormatting>
  <conditionalFormatting sqref="EX115">
    <cfRule type="cellIs" dxfId="11175" priority="10452" operator="lessThan">
      <formula>0</formula>
    </cfRule>
  </conditionalFormatting>
  <conditionalFormatting sqref="EX14">
    <cfRule type="cellIs" dxfId="11174" priority="10450" operator="greaterThan">
      <formula>0</formula>
    </cfRule>
  </conditionalFormatting>
  <conditionalFormatting sqref="EX16">
    <cfRule type="cellIs" dxfId="11173" priority="10449" operator="greaterThan">
      <formula>0</formula>
    </cfRule>
  </conditionalFormatting>
  <conditionalFormatting sqref="EX16">
    <cfRule type="cellIs" dxfId="11172" priority="10448" operator="greaterThan">
      <formula>0</formula>
    </cfRule>
  </conditionalFormatting>
  <conditionalFormatting sqref="EX42">
    <cfRule type="cellIs" dxfId="11171" priority="10445" operator="greaterThan">
      <formula>0</formula>
    </cfRule>
  </conditionalFormatting>
  <conditionalFormatting sqref="EX42">
    <cfRule type="cellIs" dxfId="11170" priority="10444" operator="greaterThan">
      <formula>0</formula>
    </cfRule>
  </conditionalFormatting>
  <conditionalFormatting sqref="EX18 EX21">
    <cfRule type="cellIs" dxfId="11169" priority="10447" operator="greaterThan">
      <formula>0</formula>
    </cfRule>
  </conditionalFormatting>
  <conditionalFormatting sqref="EX18 EX21">
    <cfRule type="cellIs" dxfId="11168" priority="10446" operator="greaterThan">
      <formula>0</formula>
    </cfRule>
  </conditionalFormatting>
  <conditionalFormatting sqref="EX46">
    <cfRule type="cellIs" dxfId="11167" priority="10443" operator="greaterThan">
      <formula>0</formula>
    </cfRule>
  </conditionalFormatting>
  <conditionalFormatting sqref="EX46">
    <cfRule type="cellIs" dxfId="11166" priority="10442" operator="greaterThan">
      <formula>0</formula>
    </cfRule>
  </conditionalFormatting>
  <conditionalFormatting sqref="EX36">
    <cfRule type="cellIs" dxfId="11165" priority="10441" operator="greaterThan">
      <formula>0</formula>
    </cfRule>
  </conditionalFormatting>
  <conditionalFormatting sqref="EX36">
    <cfRule type="cellIs" dxfId="11164" priority="10440" operator="greaterThan">
      <formula>0</formula>
    </cfRule>
  </conditionalFormatting>
  <conditionalFormatting sqref="EX36">
    <cfRule type="cellIs" dxfId="11163" priority="10439" operator="greaterThan">
      <formula>0</formula>
    </cfRule>
  </conditionalFormatting>
  <conditionalFormatting sqref="EX36">
    <cfRule type="cellIs" dxfId="11162" priority="10438" operator="greaterThan">
      <formula>0</formula>
    </cfRule>
  </conditionalFormatting>
  <conditionalFormatting sqref="EX143">
    <cfRule type="cellIs" dxfId="11161" priority="10437" operator="greaterThan">
      <formula>0</formula>
    </cfRule>
  </conditionalFormatting>
  <conditionalFormatting sqref="EX152">
    <cfRule type="cellIs" dxfId="11160" priority="10436" operator="greaterThan">
      <formula>0</formula>
    </cfRule>
  </conditionalFormatting>
  <conditionalFormatting sqref="EX160">
    <cfRule type="cellIs" dxfId="11159" priority="10435" operator="greaterThan">
      <formula>0</formula>
    </cfRule>
  </conditionalFormatting>
  <conditionalFormatting sqref="EX152">
    <cfRule type="cellIs" dxfId="11158" priority="10433" operator="greaterThan">
      <formula>0</formula>
    </cfRule>
  </conditionalFormatting>
  <conditionalFormatting sqref="EX152">
    <cfRule type="cellIs" dxfId="11157" priority="10434" operator="greaterThan">
      <formula>0</formula>
    </cfRule>
  </conditionalFormatting>
  <conditionalFormatting sqref="EX143">
    <cfRule type="cellIs" dxfId="11156" priority="10432" operator="greaterThan">
      <formula>0</formula>
    </cfRule>
  </conditionalFormatting>
  <conditionalFormatting sqref="EX143">
    <cfRule type="cellIs" dxfId="11155" priority="10431" operator="greaterThan">
      <formula>0</formula>
    </cfRule>
  </conditionalFormatting>
  <conditionalFormatting sqref="EX160">
    <cfRule type="cellIs" dxfId="11154" priority="10429" operator="greaterThan">
      <formula>0</formula>
    </cfRule>
  </conditionalFormatting>
  <conditionalFormatting sqref="EX160">
    <cfRule type="cellIs" dxfId="11153" priority="10430" operator="greaterThan">
      <formula>0</formula>
    </cfRule>
  </conditionalFormatting>
  <conditionalFormatting sqref="EX152">
    <cfRule type="cellIs" dxfId="11152" priority="10427" operator="greaterThan">
      <formula>0</formula>
    </cfRule>
  </conditionalFormatting>
  <conditionalFormatting sqref="EX152">
    <cfRule type="cellIs" dxfId="11151" priority="10428" operator="greaterThan">
      <formula>0</formula>
    </cfRule>
  </conditionalFormatting>
  <conditionalFormatting sqref="EX143">
    <cfRule type="cellIs" dxfId="11150" priority="10426" operator="greaterThan">
      <formula>0</formula>
    </cfRule>
  </conditionalFormatting>
  <conditionalFormatting sqref="EX143">
    <cfRule type="cellIs" dxfId="11149" priority="10425" operator="greaterThan">
      <formula>0</formula>
    </cfRule>
  </conditionalFormatting>
  <conditionalFormatting sqref="EX160">
    <cfRule type="cellIs" dxfId="11148" priority="10423" operator="greaterThan">
      <formula>0</formula>
    </cfRule>
  </conditionalFormatting>
  <conditionalFormatting sqref="EX160">
    <cfRule type="cellIs" dxfId="11147" priority="10424" operator="greaterThan">
      <formula>0</formula>
    </cfRule>
  </conditionalFormatting>
  <conditionalFormatting sqref="EX27">
    <cfRule type="cellIs" dxfId="11146" priority="10422" operator="greaterThan">
      <formula>0</formula>
    </cfRule>
  </conditionalFormatting>
  <conditionalFormatting sqref="EX27">
    <cfRule type="cellIs" dxfId="11145" priority="10421" operator="greaterThan">
      <formula>0</formula>
    </cfRule>
  </conditionalFormatting>
  <conditionalFormatting sqref="EX197:EX202">
    <cfRule type="cellIs" dxfId="11144" priority="10420" operator="greaterThan">
      <formula>0.5</formula>
    </cfRule>
  </conditionalFormatting>
  <conditionalFormatting sqref="EX203">
    <cfRule type="cellIs" dxfId="11143" priority="10419" operator="greaterThan">
      <formula>0.5</formula>
    </cfRule>
  </conditionalFormatting>
  <conditionalFormatting sqref="EX167">
    <cfRule type="cellIs" dxfId="11142" priority="10418" operator="greaterThan">
      <formula>0</formula>
    </cfRule>
  </conditionalFormatting>
  <conditionalFormatting sqref="EX167">
    <cfRule type="cellIs" dxfId="11141" priority="10417" operator="greaterThan">
      <formula>0</formula>
    </cfRule>
  </conditionalFormatting>
  <conditionalFormatting sqref="EX169">
    <cfRule type="cellIs" dxfId="11140" priority="10416" operator="greaterThan">
      <formula>0</formula>
    </cfRule>
  </conditionalFormatting>
  <conditionalFormatting sqref="EX169">
    <cfRule type="cellIs" dxfId="11139" priority="10415" operator="greaterThan">
      <formula>0</formula>
    </cfRule>
  </conditionalFormatting>
  <conditionalFormatting sqref="EX171">
    <cfRule type="cellIs" dxfId="11138" priority="10414" operator="greaterThan">
      <formula>0</formula>
    </cfRule>
  </conditionalFormatting>
  <conditionalFormatting sqref="EX171">
    <cfRule type="cellIs" dxfId="11137" priority="10413" operator="greaterThan">
      <formula>0</formula>
    </cfRule>
  </conditionalFormatting>
  <conditionalFormatting sqref="EX14">
    <cfRule type="cellIs" dxfId="11136" priority="10385" operator="greaterThan">
      <formula>0</formula>
    </cfRule>
  </conditionalFormatting>
  <conditionalFormatting sqref="EX10">
    <cfRule type="cellIs" dxfId="11135" priority="10412" operator="greaterThan">
      <formula>0</formula>
    </cfRule>
  </conditionalFormatting>
  <conditionalFormatting sqref="EX23">
    <cfRule type="cellIs" dxfId="11134" priority="10411" operator="greaterThan">
      <formula>0</formula>
    </cfRule>
  </conditionalFormatting>
  <conditionalFormatting sqref="EX70">
    <cfRule type="cellIs" dxfId="11133" priority="10409" operator="greaterThan">
      <formula>0</formula>
    </cfRule>
  </conditionalFormatting>
  <conditionalFormatting sqref="EX79">
    <cfRule type="cellIs" dxfId="11132" priority="10408" operator="greaterThan">
      <formula>0</formula>
    </cfRule>
  </conditionalFormatting>
  <conditionalFormatting sqref="EX129">
    <cfRule type="cellIs" dxfId="11131" priority="10402" operator="greaterThan">
      <formula>0</formula>
    </cfRule>
  </conditionalFormatting>
  <conditionalFormatting sqref="EX110">
    <cfRule type="cellIs" dxfId="11130" priority="10404" operator="greaterThan">
      <formula>0</formula>
    </cfRule>
  </conditionalFormatting>
  <conditionalFormatting sqref="EX34">
    <cfRule type="cellIs" dxfId="11129" priority="10410" operator="greaterThan">
      <formula>0</formula>
    </cfRule>
  </conditionalFormatting>
  <conditionalFormatting sqref="EX137">
    <cfRule type="cellIs" dxfId="11128" priority="10401" operator="greaterThan">
      <formula>0</formula>
    </cfRule>
  </conditionalFormatting>
  <conditionalFormatting sqref="EX87">
    <cfRule type="cellIs" dxfId="11127" priority="10407" operator="greaterThan">
      <formula>0</formula>
    </cfRule>
  </conditionalFormatting>
  <conditionalFormatting sqref="EX93">
    <cfRule type="cellIs" dxfId="11126" priority="10406" operator="greaterThan">
      <formula>0</formula>
    </cfRule>
  </conditionalFormatting>
  <conditionalFormatting sqref="EX102">
    <cfRule type="cellIs" dxfId="11125" priority="10405" operator="greaterThan">
      <formula>0</formula>
    </cfRule>
  </conditionalFormatting>
  <conditionalFormatting sqref="EX120">
    <cfRule type="cellIs" dxfId="11124" priority="10403" operator="greaterThan">
      <formula>0</formula>
    </cfRule>
  </conditionalFormatting>
  <conditionalFormatting sqref="EX51">
    <cfRule type="cellIs" dxfId="11123" priority="10400" operator="greaterThan">
      <formula>0</formula>
    </cfRule>
  </conditionalFormatting>
  <conditionalFormatting sqref="EX64">
    <cfRule type="cellIs" dxfId="11122" priority="10398" operator="greaterThan">
      <formula>0</formula>
    </cfRule>
  </conditionalFormatting>
  <conditionalFormatting sqref="EX57">
    <cfRule type="cellIs" dxfId="11121" priority="10399" operator="greaterThan">
      <formula>0</formula>
    </cfRule>
  </conditionalFormatting>
  <conditionalFormatting sqref="EX25 EX27">
    <cfRule type="cellIs" dxfId="11120" priority="10396" operator="greaterThan">
      <formula>0</formula>
    </cfRule>
  </conditionalFormatting>
  <conditionalFormatting sqref="EX12">
    <cfRule type="cellIs" dxfId="11119" priority="10397" operator="greaterThan">
      <formula>0</formula>
    </cfRule>
  </conditionalFormatting>
  <conditionalFormatting sqref="EX44">
    <cfRule type="cellIs" dxfId="11118" priority="10395" operator="greaterThan">
      <formula>0</formula>
    </cfRule>
  </conditionalFormatting>
  <conditionalFormatting sqref="EX48">
    <cfRule type="cellIs" dxfId="11117" priority="10394" operator="greaterThan">
      <formula>0</formula>
    </cfRule>
  </conditionalFormatting>
  <conditionalFormatting sqref="EX40">
    <cfRule type="cellIs" dxfId="11116" priority="10393" operator="greaterThan">
      <formula>0</formula>
    </cfRule>
  </conditionalFormatting>
  <conditionalFormatting sqref="EX38">
    <cfRule type="cellIs" dxfId="11115" priority="10392" operator="greaterThan">
      <formula>0</formula>
    </cfRule>
  </conditionalFormatting>
  <conditionalFormatting sqref="EX16">
    <cfRule type="cellIs" dxfId="11114" priority="10384" operator="greaterThan">
      <formula>0</formula>
    </cfRule>
  </conditionalFormatting>
  <conditionalFormatting sqref="EX113">
    <cfRule type="cellIs" dxfId="11113" priority="10391" operator="greaterThan">
      <formula>0</formula>
    </cfRule>
  </conditionalFormatting>
  <conditionalFormatting sqref="EX112">
    <cfRule type="cellIs" dxfId="11112" priority="10390" operator="greaterThan">
      <formula>0</formula>
    </cfRule>
  </conditionalFormatting>
  <conditionalFormatting sqref="EX112">
    <cfRule type="cellIs" dxfId="11111" priority="10389" operator="lessThan">
      <formula>0</formula>
    </cfRule>
  </conditionalFormatting>
  <conditionalFormatting sqref="EX116">
    <cfRule type="cellIs" dxfId="11110" priority="10388" operator="greaterThan">
      <formula>0</formula>
    </cfRule>
  </conditionalFormatting>
  <conditionalFormatting sqref="EX115">
    <cfRule type="cellIs" dxfId="11109" priority="10387" operator="greaterThan">
      <formula>0</formula>
    </cfRule>
  </conditionalFormatting>
  <conditionalFormatting sqref="EX115">
    <cfRule type="cellIs" dxfId="11108" priority="10386" operator="lessThan">
      <formula>0</formula>
    </cfRule>
  </conditionalFormatting>
  <conditionalFormatting sqref="EX46">
    <cfRule type="cellIs" dxfId="11107" priority="10381" operator="greaterThan">
      <formula>0</formula>
    </cfRule>
  </conditionalFormatting>
  <conditionalFormatting sqref="EX42">
    <cfRule type="cellIs" dxfId="11106" priority="10382" operator="greaterThan">
      <formula>0</formula>
    </cfRule>
  </conditionalFormatting>
  <conditionalFormatting sqref="EX18 EX21">
    <cfRule type="cellIs" dxfId="11105" priority="10383" operator="greaterThan">
      <formula>0</formula>
    </cfRule>
  </conditionalFormatting>
  <conditionalFormatting sqref="EX36">
    <cfRule type="cellIs" dxfId="11104" priority="10380" operator="greaterThan">
      <formula>0</formula>
    </cfRule>
  </conditionalFormatting>
  <conditionalFormatting sqref="EX79">
    <cfRule type="cellIs" dxfId="11103" priority="10372" operator="greaterThan">
      <formula>0</formula>
    </cfRule>
  </conditionalFormatting>
  <conditionalFormatting sqref="EX10">
    <cfRule type="cellIs" dxfId="11102" priority="10379" operator="greaterThan">
      <formula>0</formula>
    </cfRule>
  </conditionalFormatting>
  <conditionalFormatting sqref="EX23">
    <cfRule type="cellIs" dxfId="11101" priority="10378" operator="greaterThan">
      <formula>0</formula>
    </cfRule>
  </conditionalFormatting>
  <conditionalFormatting sqref="EX10">
    <cfRule type="cellIs" dxfId="11100" priority="10377" operator="greaterThan">
      <formula>0</formula>
    </cfRule>
  </conditionalFormatting>
  <conditionalFormatting sqref="EX23">
    <cfRule type="cellIs" dxfId="11099" priority="10376" operator="greaterThan">
      <formula>0</formula>
    </cfRule>
  </conditionalFormatting>
  <conditionalFormatting sqref="EX129">
    <cfRule type="cellIs" dxfId="11098" priority="10362" operator="greaterThan">
      <formula>0</formula>
    </cfRule>
  </conditionalFormatting>
  <conditionalFormatting sqref="EX110">
    <cfRule type="cellIs" dxfId="11097" priority="10366" operator="greaterThan">
      <formula>0</formula>
    </cfRule>
  </conditionalFormatting>
  <conditionalFormatting sqref="EX79">
    <cfRule type="cellIs" dxfId="11096" priority="10373" operator="greaterThan">
      <formula>0</formula>
    </cfRule>
  </conditionalFormatting>
  <conditionalFormatting sqref="EX34">
    <cfRule type="cellIs" dxfId="11095" priority="10375" operator="greaterThan">
      <formula>0</formula>
    </cfRule>
  </conditionalFormatting>
  <conditionalFormatting sqref="EX120">
    <cfRule type="cellIs" dxfId="11094" priority="10365" operator="greaterThan">
      <formula>0</formula>
    </cfRule>
  </conditionalFormatting>
  <conditionalFormatting sqref="EX137">
    <cfRule type="cellIs" dxfId="11093" priority="10361" operator="greaterThan">
      <formula>0</formula>
    </cfRule>
  </conditionalFormatting>
  <conditionalFormatting sqref="EX34">
    <cfRule type="cellIs" dxfId="11092" priority="10374" operator="greaterThan">
      <formula>0</formula>
    </cfRule>
  </conditionalFormatting>
  <conditionalFormatting sqref="EX137">
    <cfRule type="cellIs" dxfId="11091" priority="10360" operator="greaterThan">
      <formula>0</formula>
    </cfRule>
  </conditionalFormatting>
  <conditionalFormatting sqref="EX110">
    <cfRule type="cellIs" dxfId="11090" priority="10367" operator="greaterThan">
      <formula>0</formula>
    </cfRule>
  </conditionalFormatting>
  <conditionalFormatting sqref="EX51">
    <cfRule type="cellIs" dxfId="11089" priority="10359" operator="greaterThan">
      <formula>0</formula>
    </cfRule>
  </conditionalFormatting>
  <conditionalFormatting sqref="EX51">
    <cfRule type="cellIs" dxfId="11088" priority="10358" operator="greaterThan">
      <formula>0</formula>
    </cfRule>
  </conditionalFormatting>
  <conditionalFormatting sqref="EX93">
    <cfRule type="cellIs" dxfId="11087" priority="10371" operator="greaterThan">
      <formula>0</formula>
    </cfRule>
  </conditionalFormatting>
  <conditionalFormatting sqref="EX102">
    <cfRule type="cellIs" dxfId="11086" priority="10370" operator="greaterThan">
      <formula>0</formula>
    </cfRule>
  </conditionalFormatting>
  <conditionalFormatting sqref="EX93">
    <cfRule type="cellIs" dxfId="11085" priority="10369" operator="greaterThan">
      <formula>0</formula>
    </cfRule>
  </conditionalFormatting>
  <conditionalFormatting sqref="EX102">
    <cfRule type="cellIs" dxfId="11084" priority="10368" operator="greaterThan">
      <formula>0</formula>
    </cfRule>
  </conditionalFormatting>
  <conditionalFormatting sqref="EX129">
    <cfRule type="cellIs" dxfId="11083" priority="10364" operator="greaterThan">
      <formula>0</formula>
    </cfRule>
  </conditionalFormatting>
  <conditionalFormatting sqref="EX120">
    <cfRule type="cellIs" dxfId="11082" priority="10363" operator="greaterThan">
      <formula>0</formula>
    </cfRule>
  </conditionalFormatting>
  <conditionalFormatting sqref="EX48">
    <cfRule type="cellIs" dxfId="11081" priority="10346" operator="greaterThan">
      <formula>0</formula>
    </cfRule>
  </conditionalFormatting>
  <conditionalFormatting sqref="EX40">
    <cfRule type="cellIs" dxfId="11080" priority="10345" operator="greaterThan">
      <formula>0</formula>
    </cfRule>
  </conditionalFormatting>
  <conditionalFormatting sqref="EX64">
    <cfRule type="cellIs" dxfId="11079" priority="10355" operator="greaterThan">
      <formula>0</formula>
    </cfRule>
  </conditionalFormatting>
  <conditionalFormatting sqref="EX64">
    <cfRule type="cellIs" dxfId="11078" priority="10354" operator="greaterThan">
      <formula>0</formula>
    </cfRule>
  </conditionalFormatting>
  <conditionalFormatting sqref="EX57">
    <cfRule type="cellIs" dxfId="11077" priority="10357" operator="greaterThan">
      <formula>0</formula>
    </cfRule>
  </conditionalFormatting>
  <conditionalFormatting sqref="EX57">
    <cfRule type="cellIs" dxfId="11076" priority="10356" operator="greaterThan">
      <formula>0</formula>
    </cfRule>
  </conditionalFormatting>
  <conditionalFormatting sqref="EX70">
    <cfRule type="cellIs" dxfId="11075" priority="10341" operator="greaterThan">
      <formula>0</formula>
    </cfRule>
  </conditionalFormatting>
  <conditionalFormatting sqref="EX70">
    <cfRule type="cellIs" dxfId="11074" priority="10340" operator="greaterThan">
      <formula>0</formula>
    </cfRule>
  </conditionalFormatting>
  <conditionalFormatting sqref="EX12">
    <cfRule type="cellIs" dxfId="11073" priority="10353" operator="greaterThan">
      <formula>0</formula>
    </cfRule>
  </conditionalFormatting>
  <conditionalFormatting sqref="EX12">
    <cfRule type="cellIs" dxfId="11072" priority="10352" operator="greaterThan">
      <formula>0</formula>
    </cfRule>
  </conditionalFormatting>
  <conditionalFormatting sqref="EX25 EX27">
    <cfRule type="cellIs" dxfId="11071" priority="10351" operator="greaterThan">
      <formula>0</formula>
    </cfRule>
  </conditionalFormatting>
  <conditionalFormatting sqref="EX25 EX27">
    <cfRule type="cellIs" dxfId="11070" priority="10350" operator="greaterThan">
      <formula>0</formula>
    </cfRule>
  </conditionalFormatting>
  <conditionalFormatting sqref="EX44">
    <cfRule type="cellIs" dxfId="11069" priority="10349" operator="greaterThan">
      <formula>0</formula>
    </cfRule>
  </conditionalFormatting>
  <conditionalFormatting sqref="EX44">
    <cfRule type="cellIs" dxfId="11068" priority="10348" operator="greaterThan">
      <formula>0</formula>
    </cfRule>
  </conditionalFormatting>
  <conditionalFormatting sqref="EX48">
    <cfRule type="cellIs" dxfId="11067" priority="10347" operator="greaterThan">
      <formula>0</formula>
    </cfRule>
  </conditionalFormatting>
  <conditionalFormatting sqref="EX40">
    <cfRule type="cellIs" dxfId="11066" priority="10344" operator="greaterThan">
      <formula>0</formula>
    </cfRule>
  </conditionalFormatting>
  <conditionalFormatting sqref="EX38">
    <cfRule type="cellIs" dxfId="11065" priority="10343" operator="greaterThan">
      <formula>0</formula>
    </cfRule>
  </conditionalFormatting>
  <conditionalFormatting sqref="EX38">
    <cfRule type="cellIs" dxfId="11064" priority="10342" operator="greaterThan">
      <formula>0</formula>
    </cfRule>
  </conditionalFormatting>
  <conditionalFormatting sqref="EX87">
    <cfRule type="cellIs" dxfId="11063" priority="10338" operator="greaterThan">
      <formula>0</formula>
    </cfRule>
  </conditionalFormatting>
  <conditionalFormatting sqref="EX87">
    <cfRule type="cellIs" dxfId="11062" priority="10339" operator="greaterThan">
      <formula>0</formula>
    </cfRule>
  </conditionalFormatting>
  <conditionalFormatting sqref="EX116">
    <cfRule type="cellIs" dxfId="11061" priority="10331" operator="greaterThan">
      <formula>0</formula>
    </cfRule>
  </conditionalFormatting>
  <conditionalFormatting sqref="EX115">
    <cfRule type="cellIs" dxfId="11060" priority="10330" operator="greaterThan">
      <formula>0</formula>
    </cfRule>
  </conditionalFormatting>
  <conditionalFormatting sqref="EX113">
    <cfRule type="cellIs" dxfId="11059" priority="10337" operator="greaterThan">
      <formula>0</formula>
    </cfRule>
  </conditionalFormatting>
  <conditionalFormatting sqref="EX113">
    <cfRule type="cellIs" dxfId="11058" priority="10336" operator="greaterThan">
      <formula>0</formula>
    </cfRule>
  </conditionalFormatting>
  <conditionalFormatting sqref="EX112">
    <cfRule type="cellIs" dxfId="11057" priority="10335" operator="greaterThan">
      <formula>0</formula>
    </cfRule>
  </conditionalFormatting>
  <conditionalFormatting sqref="EX112">
    <cfRule type="cellIs" dxfId="11056" priority="10334" operator="greaterThan">
      <formula>0</formula>
    </cfRule>
  </conditionalFormatting>
  <conditionalFormatting sqref="EX112">
    <cfRule type="cellIs" dxfId="11055" priority="10333" operator="lessThan">
      <formula>0</formula>
    </cfRule>
  </conditionalFormatting>
  <conditionalFormatting sqref="EX116">
    <cfRule type="cellIs" dxfId="11054" priority="10332" operator="greaterThan">
      <formula>0</formula>
    </cfRule>
  </conditionalFormatting>
  <conditionalFormatting sqref="EX14">
    <cfRule type="cellIs" dxfId="11053" priority="10327" operator="greaterThan">
      <formula>0</formula>
    </cfRule>
  </conditionalFormatting>
  <conditionalFormatting sqref="EX115">
    <cfRule type="cellIs" dxfId="11052" priority="10329" operator="greaterThan">
      <formula>0</formula>
    </cfRule>
  </conditionalFormatting>
  <conditionalFormatting sqref="EX115">
    <cfRule type="cellIs" dxfId="11051" priority="10328" operator="lessThan">
      <formula>0</formula>
    </cfRule>
  </conditionalFormatting>
  <conditionalFormatting sqref="EX14">
    <cfRule type="cellIs" dxfId="11050" priority="10326" operator="greaterThan">
      <formula>0</formula>
    </cfRule>
  </conditionalFormatting>
  <conditionalFormatting sqref="EX16">
    <cfRule type="cellIs" dxfId="11049" priority="10325" operator="greaterThan">
      <formula>0</formula>
    </cfRule>
  </conditionalFormatting>
  <conditionalFormatting sqref="EX16">
    <cfRule type="cellIs" dxfId="11048" priority="10324" operator="greaterThan">
      <formula>0</formula>
    </cfRule>
  </conditionalFormatting>
  <conditionalFormatting sqref="EX42">
    <cfRule type="cellIs" dxfId="11047" priority="10321" operator="greaterThan">
      <formula>0</formula>
    </cfRule>
  </conditionalFormatting>
  <conditionalFormatting sqref="EX42">
    <cfRule type="cellIs" dxfId="11046" priority="10320" operator="greaterThan">
      <formula>0</formula>
    </cfRule>
  </conditionalFormatting>
  <conditionalFormatting sqref="EX18 EX21">
    <cfRule type="cellIs" dxfId="11045" priority="10323" operator="greaterThan">
      <formula>0</formula>
    </cfRule>
  </conditionalFormatting>
  <conditionalFormatting sqref="EX18 EX21">
    <cfRule type="cellIs" dxfId="11044" priority="10322" operator="greaterThan">
      <formula>0</formula>
    </cfRule>
  </conditionalFormatting>
  <conditionalFormatting sqref="EX46">
    <cfRule type="cellIs" dxfId="11043" priority="10319" operator="greaterThan">
      <formula>0</formula>
    </cfRule>
  </conditionalFormatting>
  <conditionalFormatting sqref="EX46">
    <cfRule type="cellIs" dxfId="11042" priority="10318" operator="greaterThan">
      <formula>0</formula>
    </cfRule>
  </conditionalFormatting>
  <conditionalFormatting sqref="EX79">
    <cfRule type="cellIs" dxfId="11041" priority="10310" operator="greaterThan">
      <formula>0</formula>
    </cfRule>
  </conditionalFormatting>
  <conditionalFormatting sqref="EX10">
    <cfRule type="cellIs" dxfId="11040" priority="10317" operator="greaterThan">
      <formula>0</formula>
    </cfRule>
  </conditionalFormatting>
  <conditionalFormatting sqref="EX23">
    <cfRule type="cellIs" dxfId="11039" priority="10316" operator="greaterThan">
      <formula>0</formula>
    </cfRule>
  </conditionalFormatting>
  <conditionalFormatting sqref="EX10">
    <cfRule type="cellIs" dxfId="11038" priority="10315" operator="greaterThan">
      <formula>0</formula>
    </cfRule>
  </conditionalFormatting>
  <conditionalFormatting sqref="EX23">
    <cfRule type="cellIs" dxfId="11037" priority="10314" operator="greaterThan">
      <formula>0</formula>
    </cfRule>
  </conditionalFormatting>
  <conditionalFormatting sqref="EX129">
    <cfRule type="cellIs" dxfId="11036" priority="10300" operator="greaterThan">
      <formula>0</formula>
    </cfRule>
  </conditionalFormatting>
  <conditionalFormatting sqref="EX110">
    <cfRule type="cellIs" dxfId="11035" priority="10304" operator="greaterThan">
      <formula>0</formula>
    </cfRule>
  </conditionalFormatting>
  <conditionalFormatting sqref="EX79">
    <cfRule type="cellIs" dxfId="11034" priority="10311" operator="greaterThan">
      <formula>0</formula>
    </cfRule>
  </conditionalFormatting>
  <conditionalFormatting sqref="EX34">
    <cfRule type="cellIs" dxfId="11033" priority="10313" operator="greaterThan">
      <formula>0</formula>
    </cfRule>
  </conditionalFormatting>
  <conditionalFormatting sqref="EX120">
    <cfRule type="cellIs" dxfId="11032" priority="10303" operator="greaterThan">
      <formula>0</formula>
    </cfRule>
  </conditionalFormatting>
  <conditionalFormatting sqref="EX137">
    <cfRule type="cellIs" dxfId="11031" priority="10299" operator="greaterThan">
      <formula>0</formula>
    </cfRule>
  </conditionalFormatting>
  <conditionalFormatting sqref="EX34">
    <cfRule type="cellIs" dxfId="11030" priority="10312" operator="greaterThan">
      <formula>0</formula>
    </cfRule>
  </conditionalFormatting>
  <conditionalFormatting sqref="EX137">
    <cfRule type="cellIs" dxfId="11029" priority="10298" operator="greaterThan">
      <formula>0</formula>
    </cfRule>
  </conditionalFormatting>
  <conditionalFormatting sqref="EX110">
    <cfRule type="cellIs" dxfId="11028" priority="10305" operator="greaterThan">
      <formula>0</formula>
    </cfRule>
  </conditionalFormatting>
  <conditionalFormatting sqref="EX51">
    <cfRule type="cellIs" dxfId="11027" priority="10297" operator="greaterThan">
      <formula>0</formula>
    </cfRule>
  </conditionalFormatting>
  <conditionalFormatting sqref="EX51">
    <cfRule type="cellIs" dxfId="11026" priority="10296" operator="greaterThan">
      <formula>0</formula>
    </cfRule>
  </conditionalFormatting>
  <conditionalFormatting sqref="EX93">
    <cfRule type="cellIs" dxfId="11025" priority="10309" operator="greaterThan">
      <formula>0</formula>
    </cfRule>
  </conditionalFormatting>
  <conditionalFormatting sqref="EX102">
    <cfRule type="cellIs" dxfId="11024" priority="10308" operator="greaterThan">
      <formula>0</formula>
    </cfRule>
  </conditionalFormatting>
  <conditionalFormatting sqref="EX93">
    <cfRule type="cellIs" dxfId="11023" priority="10307" operator="greaterThan">
      <formula>0</formula>
    </cfRule>
  </conditionalFormatting>
  <conditionalFormatting sqref="EX102">
    <cfRule type="cellIs" dxfId="11022" priority="10306" operator="greaterThan">
      <formula>0</formula>
    </cfRule>
  </conditionalFormatting>
  <conditionalFormatting sqref="EX129">
    <cfRule type="cellIs" dxfId="11021" priority="10302" operator="greaterThan">
      <formula>0</formula>
    </cfRule>
  </conditionalFormatting>
  <conditionalFormatting sqref="EX120">
    <cfRule type="cellIs" dxfId="11020" priority="10301" operator="greaterThan">
      <formula>0</formula>
    </cfRule>
  </conditionalFormatting>
  <conditionalFormatting sqref="EX48">
    <cfRule type="cellIs" dxfId="11019" priority="10284" operator="greaterThan">
      <formula>0</formula>
    </cfRule>
  </conditionalFormatting>
  <conditionalFormatting sqref="EX40">
    <cfRule type="cellIs" dxfId="11018" priority="10283" operator="greaterThan">
      <formula>0</formula>
    </cfRule>
  </conditionalFormatting>
  <conditionalFormatting sqref="EX64">
    <cfRule type="cellIs" dxfId="11017" priority="10293" operator="greaterThan">
      <formula>0</formula>
    </cfRule>
  </conditionalFormatting>
  <conditionalFormatting sqref="EX64">
    <cfRule type="cellIs" dxfId="11016" priority="10292" operator="greaterThan">
      <formula>0</formula>
    </cfRule>
  </conditionalFormatting>
  <conditionalFormatting sqref="EX57">
    <cfRule type="cellIs" dxfId="11015" priority="10295" operator="greaterThan">
      <formula>0</formula>
    </cfRule>
  </conditionalFormatting>
  <conditionalFormatting sqref="EX57">
    <cfRule type="cellIs" dxfId="11014" priority="10294" operator="greaterThan">
      <formula>0</formula>
    </cfRule>
  </conditionalFormatting>
  <conditionalFormatting sqref="EX70">
    <cfRule type="cellIs" dxfId="11013" priority="10279" operator="greaterThan">
      <formula>0</formula>
    </cfRule>
  </conditionalFormatting>
  <conditionalFormatting sqref="EX70">
    <cfRule type="cellIs" dxfId="11012" priority="10278" operator="greaterThan">
      <formula>0</formula>
    </cfRule>
  </conditionalFormatting>
  <conditionalFormatting sqref="EX12">
    <cfRule type="cellIs" dxfId="11011" priority="10291" operator="greaterThan">
      <formula>0</formula>
    </cfRule>
  </conditionalFormatting>
  <conditionalFormatting sqref="EX12">
    <cfRule type="cellIs" dxfId="11010" priority="10290" operator="greaterThan">
      <formula>0</formula>
    </cfRule>
  </conditionalFormatting>
  <conditionalFormatting sqref="EX25 EX27">
    <cfRule type="cellIs" dxfId="11009" priority="10289" operator="greaterThan">
      <formula>0</formula>
    </cfRule>
  </conditionalFormatting>
  <conditionalFormatting sqref="EX25 EX27">
    <cfRule type="cellIs" dxfId="11008" priority="10288" operator="greaterThan">
      <formula>0</formula>
    </cfRule>
  </conditionalFormatting>
  <conditionalFormatting sqref="EX44">
    <cfRule type="cellIs" dxfId="11007" priority="10287" operator="greaterThan">
      <formula>0</formula>
    </cfRule>
  </conditionalFormatting>
  <conditionalFormatting sqref="EX44">
    <cfRule type="cellIs" dxfId="11006" priority="10286" operator="greaterThan">
      <formula>0</formula>
    </cfRule>
  </conditionalFormatting>
  <conditionalFormatting sqref="EX48">
    <cfRule type="cellIs" dxfId="11005" priority="10285" operator="greaterThan">
      <formula>0</formula>
    </cfRule>
  </conditionalFormatting>
  <conditionalFormatting sqref="EX40">
    <cfRule type="cellIs" dxfId="11004" priority="10282" operator="greaterThan">
      <formula>0</formula>
    </cfRule>
  </conditionalFormatting>
  <conditionalFormatting sqref="EX38">
    <cfRule type="cellIs" dxfId="11003" priority="10281" operator="greaterThan">
      <formula>0</formula>
    </cfRule>
  </conditionalFormatting>
  <conditionalFormatting sqref="EX38">
    <cfRule type="cellIs" dxfId="11002" priority="10280" operator="greaterThan">
      <formula>0</formula>
    </cfRule>
  </conditionalFormatting>
  <conditionalFormatting sqref="EX87">
    <cfRule type="cellIs" dxfId="11001" priority="10276" operator="greaterThan">
      <formula>0</formula>
    </cfRule>
  </conditionalFormatting>
  <conditionalFormatting sqref="EX87">
    <cfRule type="cellIs" dxfId="11000" priority="10277" operator="greaterThan">
      <formula>0</formula>
    </cfRule>
  </conditionalFormatting>
  <conditionalFormatting sqref="EX116">
    <cfRule type="cellIs" dxfId="10999" priority="10269" operator="greaterThan">
      <formula>0</formula>
    </cfRule>
  </conditionalFormatting>
  <conditionalFormatting sqref="EX115">
    <cfRule type="cellIs" dxfId="10998" priority="10268" operator="greaterThan">
      <formula>0</formula>
    </cfRule>
  </conditionalFormatting>
  <conditionalFormatting sqref="EX113">
    <cfRule type="cellIs" dxfId="10997" priority="10275" operator="greaterThan">
      <formula>0</formula>
    </cfRule>
  </conditionalFormatting>
  <conditionalFormatting sqref="EX113">
    <cfRule type="cellIs" dxfId="10996" priority="10274" operator="greaterThan">
      <formula>0</formula>
    </cfRule>
  </conditionalFormatting>
  <conditionalFormatting sqref="EX112">
    <cfRule type="cellIs" dxfId="10995" priority="10273" operator="greaterThan">
      <formula>0</formula>
    </cfRule>
  </conditionalFormatting>
  <conditionalFormatting sqref="EX112">
    <cfRule type="cellIs" dxfId="10994" priority="10272" operator="greaterThan">
      <formula>0</formula>
    </cfRule>
  </conditionalFormatting>
  <conditionalFormatting sqref="EX112">
    <cfRule type="cellIs" dxfId="10993" priority="10271" operator="lessThan">
      <formula>0</formula>
    </cfRule>
  </conditionalFormatting>
  <conditionalFormatting sqref="EX116">
    <cfRule type="cellIs" dxfId="10992" priority="10270" operator="greaterThan">
      <formula>0</formula>
    </cfRule>
  </conditionalFormatting>
  <conditionalFormatting sqref="EX14">
    <cfRule type="cellIs" dxfId="10991" priority="10265" operator="greaterThan">
      <formula>0</formula>
    </cfRule>
  </conditionalFormatting>
  <conditionalFormatting sqref="EX115">
    <cfRule type="cellIs" dxfId="10990" priority="10267" operator="greaterThan">
      <formula>0</formula>
    </cfRule>
  </conditionalFormatting>
  <conditionalFormatting sqref="EX115">
    <cfRule type="cellIs" dxfId="10989" priority="10266" operator="lessThan">
      <formula>0</formula>
    </cfRule>
  </conditionalFormatting>
  <conditionalFormatting sqref="EX14">
    <cfRule type="cellIs" dxfId="10988" priority="10264" operator="greaterThan">
      <formula>0</formula>
    </cfRule>
  </conditionalFormatting>
  <conditionalFormatting sqref="EX16">
    <cfRule type="cellIs" dxfId="10987" priority="10263" operator="greaterThan">
      <formula>0</formula>
    </cfRule>
  </conditionalFormatting>
  <conditionalFormatting sqref="EX16">
    <cfRule type="cellIs" dxfId="10986" priority="10262" operator="greaterThan">
      <formula>0</formula>
    </cfRule>
  </conditionalFormatting>
  <conditionalFormatting sqref="EX42">
    <cfRule type="cellIs" dxfId="10985" priority="10259" operator="greaterThan">
      <formula>0</formula>
    </cfRule>
  </conditionalFormatting>
  <conditionalFormatting sqref="EX42">
    <cfRule type="cellIs" dxfId="10984" priority="10258" operator="greaterThan">
      <formula>0</formula>
    </cfRule>
  </conditionalFormatting>
  <conditionalFormatting sqref="EX18 EX21">
    <cfRule type="cellIs" dxfId="10983" priority="10261" operator="greaterThan">
      <formula>0</formula>
    </cfRule>
  </conditionalFormatting>
  <conditionalFormatting sqref="EX18 EX21">
    <cfRule type="cellIs" dxfId="10982" priority="10260" operator="greaterThan">
      <formula>0</formula>
    </cfRule>
  </conditionalFormatting>
  <conditionalFormatting sqref="EX46">
    <cfRule type="cellIs" dxfId="10981" priority="10257" operator="greaterThan">
      <formula>0</formula>
    </cfRule>
  </conditionalFormatting>
  <conditionalFormatting sqref="EX46">
    <cfRule type="cellIs" dxfId="10980" priority="10256" operator="greaterThan">
      <formula>0</formula>
    </cfRule>
  </conditionalFormatting>
  <conditionalFormatting sqref="EX36">
    <cfRule type="cellIs" dxfId="10979" priority="10255" operator="greaterThan">
      <formula>0</formula>
    </cfRule>
  </conditionalFormatting>
  <conditionalFormatting sqref="EX36">
    <cfRule type="cellIs" dxfId="10978" priority="10254" operator="greaterThan">
      <formula>0</formula>
    </cfRule>
  </conditionalFormatting>
  <conditionalFormatting sqref="EX36">
    <cfRule type="cellIs" dxfId="10977" priority="10253" operator="greaterThan">
      <formula>0</formula>
    </cfRule>
  </conditionalFormatting>
  <conditionalFormatting sqref="EX36">
    <cfRule type="cellIs" dxfId="10976" priority="10252" operator="greaterThan">
      <formula>0</formula>
    </cfRule>
  </conditionalFormatting>
  <conditionalFormatting sqref="EX143">
    <cfRule type="cellIs" dxfId="10975" priority="10251" operator="greaterThan">
      <formula>0</formula>
    </cfRule>
  </conditionalFormatting>
  <conditionalFormatting sqref="EX152">
    <cfRule type="cellIs" dxfId="10974" priority="10250" operator="greaterThan">
      <formula>0</formula>
    </cfRule>
  </conditionalFormatting>
  <conditionalFormatting sqref="EX160">
    <cfRule type="cellIs" dxfId="10973" priority="10249" operator="greaterThan">
      <formula>0</formula>
    </cfRule>
  </conditionalFormatting>
  <conditionalFormatting sqref="EX152">
    <cfRule type="cellIs" dxfId="10972" priority="10247" operator="greaterThan">
      <formula>0</formula>
    </cfRule>
  </conditionalFormatting>
  <conditionalFormatting sqref="EX152">
    <cfRule type="cellIs" dxfId="10971" priority="10248" operator="greaterThan">
      <formula>0</formula>
    </cfRule>
  </conditionalFormatting>
  <conditionalFormatting sqref="EX143">
    <cfRule type="cellIs" dxfId="10970" priority="10246" operator="greaterThan">
      <formula>0</formula>
    </cfRule>
  </conditionalFormatting>
  <conditionalFormatting sqref="EX143">
    <cfRule type="cellIs" dxfId="10969" priority="10245" operator="greaterThan">
      <formula>0</formula>
    </cfRule>
  </conditionalFormatting>
  <conditionalFormatting sqref="EX160">
    <cfRule type="cellIs" dxfId="10968" priority="10243" operator="greaterThan">
      <formula>0</formula>
    </cfRule>
  </conditionalFormatting>
  <conditionalFormatting sqref="EX160">
    <cfRule type="cellIs" dxfId="10967" priority="10244" operator="greaterThan">
      <formula>0</formula>
    </cfRule>
  </conditionalFormatting>
  <conditionalFormatting sqref="EX152">
    <cfRule type="cellIs" dxfId="10966" priority="10241" operator="greaterThan">
      <formula>0</formula>
    </cfRule>
  </conditionalFormatting>
  <conditionalFormatting sqref="EX152">
    <cfRule type="cellIs" dxfId="10965" priority="10242" operator="greaterThan">
      <formula>0</formula>
    </cfRule>
  </conditionalFormatting>
  <conditionalFormatting sqref="EX143">
    <cfRule type="cellIs" dxfId="10964" priority="10240" operator="greaterThan">
      <formula>0</formula>
    </cfRule>
  </conditionalFormatting>
  <conditionalFormatting sqref="EX143">
    <cfRule type="cellIs" dxfId="10963" priority="10239" operator="greaterThan">
      <formula>0</formula>
    </cfRule>
  </conditionalFormatting>
  <conditionalFormatting sqref="EX160">
    <cfRule type="cellIs" dxfId="10962" priority="10237" operator="greaterThan">
      <formula>0</formula>
    </cfRule>
  </conditionalFormatting>
  <conditionalFormatting sqref="EX160">
    <cfRule type="cellIs" dxfId="10961" priority="10238" operator="greaterThan">
      <formula>0</formula>
    </cfRule>
  </conditionalFormatting>
  <conditionalFormatting sqref="EX27">
    <cfRule type="cellIs" dxfId="10960" priority="10236" operator="greaterThan">
      <formula>0</formula>
    </cfRule>
  </conditionalFormatting>
  <conditionalFormatting sqref="EX27">
    <cfRule type="cellIs" dxfId="10959" priority="10235" operator="greaterThan">
      <formula>0</formula>
    </cfRule>
  </conditionalFormatting>
  <conditionalFormatting sqref="EX197:EX202">
    <cfRule type="cellIs" dxfId="10958" priority="10234" operator="greaterThan">
      <formula>0.5</formula>
    </cfRule>
  </conditionalFormatting>
  <conditionalFormatting sqref="EX203">
    <cfRule type="cellIs" dxfId="10957" priority="10233" operator="greaterThan">
      <formula>0.5</formula>
    </cfRule>
  </conditionalFormatting>
  <conditionalFormatting sqref="EX167">
    <cfRule type="cellIs" dxfId="10956" priority="10232" operator="greaterThan">
      <formula>0</formula>
    </cfRule>
  </conditionalFormatting>
  <conditionalFormatting sqref="EX167">
    <cfRule type="cellIs" dxfId="10955" priority="10231" operator="greaterThan">
      <formula>0</formula>
    </cfRule>
  </conditionalFormatting>
  <conditionalFormatting sqref="EX169">
    <cfRule type="cellIs" dxfId="10954" priority="10230" operator="greaterThan">
      <formula>0</formula>
    </cfRule>
  </conditionalFormatting>
  <conditionalFormatting sqref="EX169">
    <cfRule type="cellIs" dxfId="10953" priority="10229" operator="greaterThan">
      <formula>0</formula>
    </cfRule>
  </conditionalFormatting>
  <conditionalFormatting sqref="EX171">
    <cfRule type="cellIs" dxfId="10952" priority="10228" operator="greaterThan">
      <formula>0</formula>
    </cfRule>
  </conditionalFormatting>
  <conditionalFormatting sqref="EX171">
    <cfRule type="cellIs" dxfId="10951" priority="10227" operator="greaterThan">
      <formula>0</formula>
    </cfRule>
  </conditionalFormatting>
  <conditionalFormatting sqref="EX14">
    <cfRule type="cellIs" dxfId="10950" priority="10199" operator="greaterThan">
      <formula>0</formula>
    </cfRule>
  </conditionalFormatting>
  <conditionalFormatting sqref="EX10">
    <cfRule type="cellIs" dxfId="10949" priority="10226" operator="greaterThan">
      <formula>0</formula>
    </cfRule>
  </conditionalFormatting>
  <conditionalFormatting sqref="EX23">
    <cfRule type="cellIs" dxfId="10948" priority="10225" operator="greaterThan">
      <formula>0</formula>
    </cfRule>
  </conditionalFormatting>
  <conditionalFormatting sqref="EX70">
    <cfRule type="cellIs" dxfId="10947" priority="10223" operator="greaterThan">
      <formula>0</formula>
    </cfRule>
  </conditionalFormatting>
  <conditionalFormatting sqref="EX79">
    <cfRule type="cellIs" dxfId="10946" priority="10222" operator="greaterThan">
      <formula>0</formula>
    </cfRule>
  </conditionalFormatting>
  <conditionalFormatting sqref="EX129">
    <cfRule type="cellIs" dxfId="10945" priority="10216" operator="greaterThan">
      <formula>0</formula>
    </cfRule>
  </conditionalFormatting>
  <conditionalFormatting sqref="EX110">
    <cfRule type="cellIs" dxfId="10944" priority="10218" operator="greaterThan">
      <formula>0</formula>
    </cfRule>
  </conditionalFormatting>
  <conditionalFormatting sqref="EX34">
    <cfRule type="cellIs" dxfId="10943" priority="10224" operator="greaterThan">
      <formula>0</formula>
    </cfRule>
  </conditionalFormatting>
  <conditionalFormatting sqref="EX137">
    <cfRule type="cellIs" dxfId="10942" priority="10215" operator="greaterThan">
      <formula>0</formula>
    </cfRule>
  </conditionalFormatting>
  <conditionalFormatting sqref="EX87">
    <cfRule type="cellIs" dxfId="10941" priority="10221" operator="greaterThan">
      <formula>0</formula>
    </cfRule>
  </conditionalFormatting>
  <conditionalFormatting sqref="EX93">
    <cfRule type="cellIs" dxfId="10940" priority="10220" operator="greaterThan">
      <formula>0</formula>
    </cfRule>
  </conditionalFormatting>
  <conditionalFormatting sqref="EX102">
    <cfRule type="cellIs" dxfId="10939" priority="10219" operator="greaterThan">
      <formula>0</formula>
    </cfRule>
  </conditionalFormatting>
  <conditionalFormatting sqref="EX120">
    <cfRule type="cellIs" dxfId="10938" priority="10217" operator="greaterThan">
      <formula>0</formula>
    </cfRule>
  </conditionalFormatting>
  <conditionalFormatting sqref="EX51">
    <cfRule type="cellIs" dxfId="10937" priority="10214" operator="greaterThan">
      <formula>0</formula>
    </cfRule>
  </conditionalFormatting>
  <conditionalFormatting sqref="EX64">
    <cfRule type="cellIs" dxfId="10936" priority="10212" operator="greaterThan">
      <formula>0</formula>
    </cfRule>
  </conditionalFormatting>
  <conditionalFormatting sqref="EX57">
    <cfRule type="cellIs" dxfId="10935" priority="10213" operator="greaterThan">
      <formula>0</formula>
    </cfRule>
  </conditionalFormatting>
  <conditionalFormatting sqref="EX25 EX27">
    <cfRule type="cellIs" dxfId="10934" priority="10210" operator="greaterThan">
      <formula>0</formula>
    </cfRule>
  </conditionalFormatting>
  <conditionalFormatting sqref="EX12">
    <cfRule type="cellIs" dxfId="10933" priority="10211" operator="greaterThan">
      <formula>0</formula>
    </cfRule>
  </conditionalFormatting>
  <conditionalFormatting sqref="EX44">
    <cfRule type="cellIs" dxfId="10932" priority="10209" operator="greaterThan">
      <formula>0</formula>
    </cfRule>
  </conditionalFormatting>
  <conditionalFormatting sqref="EX48">
    <cfRule type="cellIs" dxfId="10931" priority="10208" operator="greaterThan">
      <formula>0</formula>
    </cfRule>
  </conditionalFormatting>
  <conditionalFormatting sqref="EX40">
    <cfRule type="cellIs" dxfId="10930" priority="10207" operator="greaterThan">
      <formula>0</formula>
    </cfRule>
  </conditionalFormatting>
  <conditionalFormatting sqref="EX38">
    <cfRule type="cellIs" dxfId="10929" priority="10206" operator="greaterThan">
      <formula>0</formula>
    </cfRule>
  </conditionalFormatting>
  <conditionalFormatting sqref="EX16">
    <cfRule type="cellIs" dxfId="10928" priority="10198" operator="greaterThan">
      <formula>0</formula>
    </cfRule>
  </conditionalFormatting>
  <conditionalFormatting sqref="EX113">
    <cfRule type="cellIs" dxfId="10927" priority="10205" operator="greaterThan">
      <formula>0</formula>
    </cfRule>
  </conditionalFormatting>
  <conditionalFormatting sqref="EX112">
    <cfRule type="cellIs" dxfId="10926" priority="10204" operator="greaterThan">
      <formula>0</formula>
    </cfRule>
  </conditionalFormatting>
  <conditionalFormatting sqref="EX112">
    <cfRule type="cellIs" dxfId="10925" priority="10203" operator="lessThan">
      <formula>0</formula>
    </cfRule>
  </conditionalFormatting>
  <conditionalFormatting sqref="EX116">
    <cfRule type="cellIs" dxfId="10924" priority="10202" operator="greaterThan">
      <formula>0</formula>
    </cfRule>
  </conditionalFormatting>
  <conditionalFormatting sqref="EX115">
    <cfRule type="cellIs" dxfId="10923" priority="10201" operator="greaterThan">
      <formula>0</formula>
    </cfRule>
  </conditionalFormatting>
  <conditionalFormatting sqref="EX115">
    <cfRule type="cellIs" dxfId="10922" priority="10200" operator="lessThan">
      <formula>0</formula>
    </cfRule>
  </conditionalFormatting>
  <conditionalFormatting sqref="EX46">
    <cfRule type="cellIs" dxfId="10921" priority="10195" operator="greaterThan">
      <formula>0</formula>
    </cfRule>
  </conditionalFormatting>
  <conditionalFormatting sqref="EX42">
    <cfRule type="cellIs" dxfId="10920" priority="10196" operator="greaterThan">
      <formula>0</formula>
    </cfRule>
  </conditionalFormatting>
  <conditionalFormatting sqref="EX18 EX21">
    <cfRule type="cellIs" dxfId="10919" priority="10197" operator="greaterThan">
      <formula>0</formula>
    </cfRule>
  </conditionalFormatting>
  <conditionalFormatting sqref="EX36">
    <cfRule type="cellIs" dxfId="10918" priority="10194" operator="greaterThan">
      <formula>0</formula>
    </cfRule>
  </conditionalFormatting>
  <conditionalFormatting sqref="EX79">
    <cfRule type="cellIs" dxfId="10917" priority="10186" operator="greaterThan">
      <formula>0</formula>
    </cfRule>
  </conditionalFormatting>
  <conditionalFormatting sqref="EX10">
    <cfRule type="cellIs" dxfId="10916" priority="10193" operator="greaterThan">
      <formula>0</formula>
    </cfRule>
  </conditionalFormatting>
  <conditionalFormatting sqref="EX23">
    <cfRule type="cellIs" dxfId="10915" priority="10192" operator="greaterThan">
      <formula>0</formula>
    </cfRule>
  </conditionalFormatting>
  <conditionalFormatting sqref="EX10">
    <cfRule type="cellIs" dxfId="10914" priority="10191" operator="greaterThan">
      <formula>0</formula>
    </cfRule>
  </conditionalFormatting>
  <conditionalFormatting sqref="EX23">
    <cfRule type="cellIs" dxfId="10913" priority="10190" operator="greaterThan">
      <formula>0</formula>
    </cfRule>
  </conditionalFormatting>
  <conditionalFormatting sqref="EX129">
    <cfRule type="cellIs" dxfId="10912" priority="10176" operator="greaterThan">
      <formula>0</formula>
    </cfRule>
  </conditionalFormatting>
  <conditionalFormatting sqref="EX110">
    <cfRule type="cellIs" dxfId="10911" priority="10180" operator="greaterThan">
      <formula>0</formula>
    </cfRule>
  </conditionalFormatting>
  <conditionalFormatting sqref="EX79">
    <cfRule type="cellIs" dxfId="10910" priority="10187" operator="greaterThan">
      <formula>0</formula>
    </cfRule>
  </conditionalFormatting>
  <conditionalFormatting sqref="EX34">
    <cfRule type="cellIs" dxfId="10909" priority="10189" operator="greaterThan">
      <formula>0</formula>
    </cfRule>
  </conditionalFormatting>
  <conditionalFormatting sqref="EX120">
    <cfRule type="cellIs" dxfId="10908" priority="10179" operator="greaterThan">
      <formula>0</formula>
    </cfRule>
  </conditionalFormatting>
  <conditionalFormatting sqref="EX137">
    <cfRule type="cellIs" dxfId="10907" priority="10175" operator="greaterThan">
      <formula>0</formula>
    </cfRule>
  </conditionalFormatting>
  <conditionalFormatting sqref="EX34">
    <cfRule type="cellIs" dxfId="10906" priority="10188" operator="greaterThan">
      <formula>0</formula>
    </cfRule>
  </conditionalFormatting>
  <conditionalFormatting sqref="EX137">
    <cfRule type="cellIs" dxfId="10905" priority="10174" operator="greaterThan">
      <formula>0</formula>
    </cfRule>
  </conditionalFormatting>
  <conditionalFormatting sqref="EX110">
    <cfRule type="cellIs" dxfId="10904" priority="10181" operator="greaterThan">
      <formula>0</formula>
    </cfRule>
  </conditionalFormatting>
  <conditionalFormatting sqref="EX51">
    <cfRule type="cellIs" dxfId="10903" priority="10173" operator="greaterThan">
      <formula>0</formula>
    </cfRule>
  </conditionalFormatting>
  <conditionalFormatting sqref="EX51">
    <cfRule type="cellIs" dxfId="10902" priority="10172" operator="greaterThan">
      <formula>0</formula>
    </cfRule>
  </conditionalFormatting>
  <conditionalFormatting sqref="EX93">
    <cfRule type="cellIs" dxfId="10901" priority="10185" operator="greaterThan">
      <formula>0</formula>
    </cfRule>
  </conditionalFormatting>
  <conditionalFormatting sqref="EX102">
    <cfRule type="cellIs" dxfId="10900" priority="10184" operator="greaterThan">
      <formula>0</formula>
    </cfRule>
  </conditionalFormatting>
  <conditionalFormatting sqref="EX93">
    <cfRule type="cellIs" dxfId="10899" priority="10183" operator="greaterThan">
      <formula>0</formula>
    </cfRule>
  </conditionalFormatting>
  <conditionalFormatting sqref="EX102">
    <cfRule type="cellIs" dxfId="10898" priority="10182" operator="greaterThan">
      <formula>0</formula>
    </cfRule>
  </conditionalFormatting>
  <conditionalFormatting sqref="EX129">
    <cfRule type="cellIs" dxfId="10897" priority="10178" operator="greaterThan">
      <formula>0</formula>
    </cfRule>
  </conditionalFormatting>
  <conditionalFormatting sqref="EX120">
    <cfRule type="cellIs" dxfId="10896" priority="10177" operator="greaterThan">
      <formula>0</formula>
    </cfRule>
  </conditionalFormatting>
  <conditionalFormatting sqref="EX48">
    <cfRule type="cellIs" dxfId="10895" priority="10160" operator="greaterThan">
      <formula>0</formula>
    </cfRule>
  </conditionalFormatting>
  <conditionalFormatting sqref="EX40">
    <cfRule type="cellIs" dxfId="10894" priority="10159" operator="greaterThan">
      <formula>0</formula>
    </cfRule>
  </conditionalFormatting>
  <conditionalFormatting sqref="EX64">
    <cfRule type="cellIs" dxfId="10893" priority="10169" operator="greaterThan">
      <formula>0</formula>
    </cfRule>
  </conditionalFormatting>
  <conditionalFormatting sqref="EX64">
    <cfRule type="cellIs" dxfId="10892" priority="10168" operator="greaterThan">
      <formula>0</formula>
    </cfRule>
  </conditionalFormatting>
  <conditionalFormatting sqref="EX57">
    <cfRule type="cellIs" dxfId="10891" priority="10171" operator="greaterThan">
      <formula>0</formula>
    </cfRule>
  </conditionalFormatting>
  <conditionalFormatting sqref="EX57">
    <cfRule type="cellIs" dxfId="10890" priority="10170" operator="greaterThan">
      <formula>0</formula>
    </cfRule>
  </conditionalFormatting>
  <conditionalFormatting sqref="EX70">
    <cfRule type="cellIs" dxfId="10889" priority="10155" operator="greaterThan">
      <formula>0</formula>
    </cfRule>
  </conditionalFormatting>
  <conditionalFormatting sqref="EX70">
    <cfRule type="cellIs" dxfId="10888" priority="10154" operator="greaterThan">
      <formula>0</formula>
    </cfRule>
  </conditionalFormatting>
  <conditionalFormatting sqref="EX12">
    <cfRule type="cellIs" dxfId="10887" priority="10167" operator="greaterThan">
      <formula>0</formula>
    </cfRule>
  </conditionalFormatting>
  <conditionalFormatting sqref="EX12">
    <cfRule type="cellIs" dxfId="10886" priority="10166" operator="greaterThan">
      <formula>0</formula>
    </cfRule>
  </conditionalFormatting>
  <conditionalFormatting sqref="EX25 EX27">
    <cfRule type="cellIs" dxfId="10885" priority="10165" operator="greaterThan">
      <formula>0</formula>
    </cfRule>
  </conditionalFormatting>
  <conditionalFormatting sqref="EX25 EX27">
    <cfRule type="cellIs" dxfId="10884" priority="10164" operator="greaterThan">
      <formula>0</formula>
    </cfRule>
  </conditionalFormatting>
  <conditionalFormatting sqref="EX44">
    <cfRule type="cellIs" dxfId="10883" priority="10163" operator="greaterThan">
      <formula>0</formula>
    </cfRule>
  </conditionalFormatting>
  <conditionalFormatting sqref="EX44">
    <cfRule type="cellIs" dxfId="10882" priority="10162" operator="greaterThan">
      <formula>0</formula>
    </cfRule>
  </conditionalFormatting>
  <conditionalFormatting sqref="EX48">
    <cfRule type="cellIs" dxfId="10881" priority="10161" operator="greaterThan">
      <formula>0</formula>
    </cfRule>
  </conditionalFormatting>
  <conditionalFormatting sqref="EX40">
    <cfRule type="cellIs" dxfId="10880" priority="10158" operator="greaterThan">
      <formula>0</formula>
    </cfRule>
  </conditionalFormatting>
  <conditionalFormatting sqref="EX38">
    <cfRule type="cellIs" dxfId="10879" priority="10157" operator="greaterThan">
      <formula>0</formula>
    </cfRule>
  </conditionalFormatting>
  <conditionalFormatting sqref="EX38">
    <cfRule type="cellIs" dxfId="10878" priority="10156" operator="greaterThan">
      <formula>0</formula>
    </cfRule>
  </conditionalFormatting>
  <conditionalFormatting sqref="EX87">
    <cfRule type="cellIs" dxfId="10877" priority="10152" operator="greaterThan">
      <formula>0</formula>
    </cfRule>
  </conditionalFormatting>
  <conditionalFormatting sqref="EX87">
    <cfRule type="cellIs" dxfId="10876" priority="10153" operator="greaterThan">
      <formula>0</formula>
    </cfRule>
  </conditionalFormatting>
  <conditionalFormatting sqref="EX116">
    <cfRule type="cellIs" dxfId="10875" priority="10145" operator="greaterThan">
      <formula>0</formula>
    </cfRule>
  </conditionalFormatting>
  <conditionalFormatting sqref="EX115">
    <cfRule type="cellIs" dxfId="10874" priority="10144" operator="greaterThan">
      <formula>0</formula>
    </cfRule>
  </conditionalFormatting>
  <conditionalFormatting sqref="EX113">
    <cfRule type="cellIs" dxfId="10873" priority="10151" operator="greaterThan">
      <formula>0</formula>
    </cfRule>
  </conditionalFormatting>
  <conditionalFormatting sqref="EX113">
    <cfRule type="cellIs" dxfId="10872" priority="10150" operator="greaterThan">
      <formula>0</formula>
    </cfRule>
  </conditionalFormatting>
  <conditionalFormatting sqref="EX112">
    <cfRule type="cellIs" dxfId="10871" priority="10149" operator="greaterThan">
      <formula>0</formula>
    </cfRule>
  </conditionalFormatting>
  <conditionalFormatting sqref="EX112">
    <cfRule type="cellIs" dxfId="10870" priority="10148" operator="greaterThan">
      <formula>0</formula>
    </cfRule>
  </conditionalFormatting>
  <conditionalFormatting sqref="EX112">
    <cfRule type="cellIs" dxfId="10869" priority="10147" operator="lessThan">
      <formula>0</formula>
    </cfRule>
  </conditionalFormatting>
  <conditionalFormatting sqref="EX116">
    <cfRule type="cellIs" dxfId="10868" priority="10146" operator="greaterThan">
      <formula>0</formula>
    </cfRule>
  </conditionalFormatting>
  <conditionalFormatting sqref="EX14">
    <cfRule type="cellIs" dxfId="10867" priority="10141" operator="greaterThan">
      <formula>0</formula>
    </cfRule>
  </conditionalFormatting>
  <conditionalFormatting sqref="EX115">
    <cfRule type="cellIs" dxfId="10866" priority="10143" operator="greaterThan">
      <formula>0</formula>
    </cfRule>
  </conditionalFormatting>
  <conditionalFormatting sqref="EX115">
    <cfRule type="cellIs" dxfId="10865" priority="10142" operator="lessThan">
      <formula>0</formula>
    </cfRule>
  </conditionalFormatting>
  <conditionalFormatting sqref="EX14">
    <cfRule type="cellIs" dxfId="10864" priority="10140" operator="greaterThan">
      <formula>0</formula>
    </cfRule>
  </conditionalFormatting>
  <conditionalFormatting sqref="EX16">
    <cfRule type="cellIs" dxfId="10863" priority="10139" operator="greaterThan">
      <formula>0</formula>
    </cfRule>
  </conditionalFormatting>
  <conditionalFormatting sqref="EX16">
    <cfRule type="cellIs" dxfId="10862" priority="10138" operator="greaterThan">
      <formula>0</formula>
    </cfRule>
  </conditionalFormatting>
  <conditionalFormatting sqref="EX42">
    <cfRule type="cellIs" dxfId="10861" priority="10135" operator="greaterThan">
      <formula>0</formula>
    </cfRule>
  </conditionalFormatting>
  <conditionalFormatting sqref="EX42">
    <cfRule type="cellIs" dxfId="10860" priority="10134" operator="greaterThan">
      <formula>0</formula>
    </cfRule>
  </conditionalFormatting>
  <conditionalFormatting sqref="EX18 EX21">
    <cfRule type="cellIs" dxfId="10859" priority="10137" operator="greaterThan">
      <formula>0</formula>
    </cfRule>
  </conditionalFormatting>
  <conditionalFormatting sqref="EX18 EX21">
    <cfRule type="cellIs" dxfId="10858" priority="10136" operator="greaterThan">
      <formula>0</formula>
    </cfRule>
  </conditionalFormatting>
  <conditionalFormatting sqref="EX46">
    <cfRule type="cellIs" dxfId="10857" priority="10133" operator="greaterThan">
      <formula>0</formula>
    </cfRule>
  </conditionalFormatting>
  <conditionalFormatting sqref="EX46">
    <cfRule type="cellIs" dxfId="10856" priority="10132" operator="greaterThan">
      <formula>0</formula>
    </cfRule>
  </conditionalFormatting>
  <conditionalFormatting sqref="EX79">
    <cfRule type="cellIs" dxfId="10855" priority="10124" operator="greaterThan">
      <formula>0</formula>
    </cfRule>
  </conditionalFormatting>
  <conditionalFormatting sqref="EX10">
    <cfRule type="cellIs" dxfId="10854" priority="10131" operator="greaterThan">
      <formula>0</formula>
    </cfRule>
  </conditionalFormatting>
  <conditionalFormatting sqref="EX23">
    <cfRule type="cellIs" dxfId="10853" priority="10130" operator="greaterThan">
      <formula>0</formula>
    </cfRule>
  </conditionalFormatting>
  <conditionalFormatting sqref="EX10">
    <cfRule type="cellIs" dxfId="10852" priority="10129" operator="greaterThan">
      <formula>0</formula>
    </cfRule>
  </conditionalFormatting>
  <conditionalFormatting sqref="EX23">
    <cfRule type="cellIs" dxfId="10851" priority="10128" operator="greaterThan">
      <formula>0</formula>
    </cfRule>
  </conditionalFormatting>
  <conditionalFormatting sqref="EX129">
    <cfRule type="cellIs" dxfId="10850" priority="10114" operator="greaterThan">
      <formula>0</formula>
    </cfRule>
  </conditionalFormatting>
  <conditionalFormatting sqref="EX110">
    <cfRule type="cellIs" dxfId="10849" priority="10118" operator="greaterThan">
      <formula>0</formula>
    </cfRule>
  </conditionalFormatting>
  <conditionalFormatting sqref="EX79">
    <cfRule type="cellIs" dxfId="10848" priority="10125" operator="greaterThan">
      <formula>0</formula>
    </cfRule>
  </conditionalFormatting>
  <conditionalFormatting sqref="EX34">
    <cfRule type="cellIs" dxfId="10847" priority="10127" operator="greaterThan">
      <formula>0</formula>
    </cfRule>
  </conditionalFormatting>
  <conditionalFormatting sqref="EX120">
    <cfRule type="cellIs" dxfId="10846" priority="10117" operator="greaterThan">
      <formula>0</formula>
    </cfRule>
  </conditionalFormatting>
  <conditionalFormatting sqref="EX137">
    <cfRule type="cellIs" dxfId="10845" priority="10113" operator="greaterThan">
      <formula>0</formula>
    </cfRule>
  </conditionalFormatting>
  <conditionalFormatting sqref="EX34">
    <cfRule type="cellIs" dxfId="10844" priority="10126" operator="greaterThan">
      <formula>0</formula>
    </cfRule>
  </conditionalFormatting>
  <conditionalFormatting sqref="EX137">
    <cfRule type="cellIs" dxfId="10843" priority="10112" operator="greaterThan">
      <formula>0</formula>
    </cfRule>
  </conditionalFormatting>
  <conditionalFormatting sqref="EX110">
    <cfRule type="cellIs" dxfId="10842" priority="10119" operator="greaterThan">
      <formula>0</formula>
    </cfRule>
  </conditionalFormatting>
  <conditionalFormatting sqref="EX51">
    <cfRule type="cellIs" dxfId="10841" priority="10111" operator="greaterThan">
      <formula>0</formula>
    </cfRule>
  </conditionalFormatting>
  <conditionalFormatting sqref="EX51">
    <cfRule type="cellIs" dxfId="10840" priority="10110" operator="greaterThan">
      <formula>0</formula>
    </cfRule>
  </conditionalFormatting>
  <conditionalFormatting sqref="EX93">
    <cfRule type="cellIs" dxfId="10839" priority="10123" operator="greaterThan">
      <formula>0</formula>
    </cfRule>
  </conditionalFormatting>
  <conditionalFormatting sqref="EX102">
    <cfRule type="cellIs" dxfId="10838" priority="10122" operator="greaterThan">
      <formula>0</formula>
    </cfRule>
  </conditionalFormatting>
  <conditionalFormatting sqref="EX93">
    <cfRule type="cellIs" dxfId="10837" priority="10121" operator="greaterThan">
      <formula>0</formula>
    </cfRule>
  </conditionalFormatting>
  <conditionalFormatting sqref="EX102">
    <cfRule type="cellIs" dxfId="10836" priority="10120" operator="greaterThan">
      <formula>0</formula>
    </cfRule>
  </conditionalFormatting>
  <conditionalFormatting sqref="EX129">
    <cfRule type="cellIs" dxfId="10835" priority="10116" operator="greaterThan">
      <formula>0</formula>
    </cfRule>
  </conditionalFormatting>
  <conditionalFormatting sqref="EX120">
    <cfRule type="cellIs" dxfId="10834" priority="10115" operator="greaterThan">
      <formula>0</formula>
    </cfRule>
  </conditionalFormatting>
  <conditionalFormatting sqref="EX48">
    <cfRule type="cellIs" dxfId="10833" priority="10098" operator="greaterThan">
      <formula>0</formula>
    </cfRule>
  </conditionalFormatting>
  <conditionalFormatting sqref="EX40">
    <cfRule type="cellIs" dxfId="10832" priority="10097" operator="greaterThan">
      <formula>0</formula>
    </cfRule>
  </conditionalFormatting>
  <conditionalFormatting sqref="EX64">
    <cfRule type="cellIs" dxfId="10831" priority="10107" operator="greaterThan">
      <formula>0</formula>
    </cfRule>
  </conditionalFormatting>
  <conditionalFormatting sqref="EX64">
    <cfRule type="cellIs" dxfId="10830" priority="10106" operator="greaterThan">
      <formula>0</formula>
    </cfRule>
  </conditionalFormatting>
  <conditionalFormatting sqref="EX57">
    <cfRule type="cellIs" dxfId="10829" priority="10109" operator="greaterThan">
      <formula>0</formula>
    </cfRule>
  </conditionalFormatting>
  <conditionalFormatting sqref="EX57">
    <cfRule type="cellIs" dxfId="10828" priority="10108" operator="greaterThan">
      <formula>0</formula>
    </cfRule>
  </conditionalFormatting>
  <conditionalFormatting sqref="EX70">
    <cfRule type="cellIs" dxfId="10827" priority="10093" operator="greaterThan">
      <formula>0</formula>
    </cfRule>
  </conditionalFormatting>
  <conditionalFormatting sqref="EX70">
    <cfRule type="cellIs" dxfId="10826" priority="10092" operator="greaterThan">
      <formula>0</formula>
    </cfRule>
  </conditionalFormatting>
  <conditionalFormatting sqref="EX12">
    <cfRule type="cellIs" dxfId="10825" priority="10105" operator="greaterThan">
      <formula>0</formula>
    </cfRule>
  </conditionalFormatting>
  <conditionalFormatting sqref="EX12">
    <cfRule type="cellIs" dxfId="10824" priority="10104" operator="greaterThan">
      <formula>0</formula>
    </cfRule>
  </conditionalFormatting>
  <conditionalFormatting sqref="EX25 EX27">
    <cfRule type="cellIs" dxfId="10823" priority="10103" operator="greaterThan">
      <formula>0</formula>
    </cfRule>
  </conditionalFormatting>
  <conditionalFormatting sqref="EX25 EX27">
    <cfRule type="cellIs" dxfId="10822" priority="10102" operator="greaterThan">
      <formula>0</formula>
    </cfRule>
  </conditionalFormatting>
  <conditionalFormatting sqref="EX44">
    <cfRule type="cellIs" dxfId="10821" priority="10101" operator="greaterThan">
      <formula>0</formula>
    </cfRule>
  </conditionalFormatting>
  <conditionalFormatting sqref="EX44">
    <cfRule type="cellIs" dxfId="10820" priority="10100" operator="greaterThan">
      <formula>0</formula>
    </cfRule>
  </conditionalFormatting>
  <conditionalFormatting sqref="EX48">
    <cfRule type="cellIs" dxfId="10819" priority="10099" operator="greaterThan">
      <formula>0</formula>
    </cfRule>
  </conditionalFormatting>
  <conditionalFormatting sqref="EX40">
    <cfRule type="cellIs" dxfId="10818" priority="10096" operator="greaterThan">
      <formula>0</formula>
    </cfRule>
  </conditionalFormatting>
  <conditionalFormatting sqref="EX38">
    <cfRule type="cellIs" dxfId="10817" priority="10095" operator="greaterThan">
      <formula>0</formula>
    </cfRule>
  </conditionalFormatting>
  <conditionalFormatting sqref="EX38">
    <cfRule type="cellIs" dxfId="10816" priority="10094" operator="greaterThan">
      <formula>0</formula>
    </cfRule>
  </conditionalFormatting>
  <conditionalFormatting sqref="EX87">
    <cfRule type="cellIs" dxfId="10815" priority="10090" operator="greaterThan">
      <formula>0</formula>
    </cfRule>
  </conditionalFormatting>
  <conditionalFormatting sqref="EX87">
    <cfRule type="cellIs" dxfId="10814" priority="10091" operator="greaterThan">
      <formula>0</formula>
    </cfRule>
  </conditionalFormatting>
  <conditionalFormatting sqref="EX116">
    <cfRule type="cellIs" dxfId="10813" priority="10083" operator="greaterThan">
      <formula>0</formula>
    </cfRule>
  </conditionalFormatting>
  <conditionalFormatting sqref="EX115">
    <cfRule type="cellIs" dxfId="10812" priority="10082" operator="greaterThan">
      <formula>0</formula>
    </cfRule>
  </conditionalFormatting>
  <conditionalFormatting sqref="EX113">
    <cfRule type="cellIs" dxfId="10811" priority="10089" operator="greaterThan">
      <formula>0</formula>
    </cfRule>
  </conditionalFormatting>
  <conditionalFormatting sqref="EX113">
    <cfRule type="cellIs" dxfId="10810" priority="10088" operator="greaterThan">
      <formula>0</formula>
    </cfRule>
  </conditionalFormatting>
  <conditionalFormatting sqref="EX112">
    <cfRule type="cellIs" dxfId="10809" priority="10087" operator="greaterThan">
      <formula>0</formula>
    </cfRule>
  </conditionalFormatting>
  <conditionalFormatting sqref="EX112">
    <cfRule type="cellIs" dxfId="10808" priority="10086" operator="greaterThan">
      <formula>0</formula>
    </cfRule>
  </conditionalFormatting>
  <conditionalFormatting sqref="EX112">
    <cfRule type="cellIs" dxfId="10807" priority="10085" operator="lessThan">
      <formula>0</formula>
    </cfRule>
  </conditionalFormatting>
  <conditionalFormatting sqref="EX116">
    <cfRule type="cellIs" dxfId="10806" priority="10084" operator="greaterThan">
      <formula>0</formula>
    </cfRule>
  </conditionalFormatting>
  <conditionalFormatting sqref="EX14">
    <cfRule type="cellIs" dxfId="10805" priority="10079" operator="greaterThan">
      <formula>0</formula>
    </cfRule>
  </conditionalFormatting>
  <conditionalFormatting sqref="EX115">
    <cfRule type="cellIs" dxfId="10804" priority="10081" operator="greaterThan">
      <formula>0</formula>
    </cfRule>
  </conditionalFormatting>
  <conditionalFormatting sqref="EX115">
    <cfRule type="cellIs" dxfId="10803" priority="10080" operator="lessThan">
      <formula>0</formula>
    </cfRule>
  </conditionalFormatting>
  <conditionalFormatting sqref="EX14">
    <cfRule type="cellIs" dxfId="10802" priority="10078" operator="greaterThan">
      <formula>0</formula>
    </cfRule>
  </conditionalFormatting>
  <conditionalFormatting sqref="EX16">
    <cfRule type="cellIs" dxfId="10801" priority="10077" operator="greaterThan">
      <formula>0</formula>
    </cfRule>
  </conditionalFormatting>
  <conditionalFormatting sqref="EX16">
    <cfRule type="cellIs" dxfId="10800" priority="10076" operator="greaterThan">
      <formula>0</formula>
    </cfRule>
  </conditionalFormatting>
  <conditionalFormatting sqref="EX42">
    <cfRule type="cellIs" dxfId="10799" priority="10073" operator="greaterThan">
      <formula>0</formula>
    </cfRule>
  </conditionalFormatting>
  <conditionalFormatting sqref="EX42">
    <cfRule type="cellIs" dxfId="10798" priority="10072" operator="greaterThan">
      <formula>0</formula>
    </cfRule>
  </conditionalFormatting>
  <conditionalFormatting sqref="EX18 EX21">
    <cfRule type="cellIs" dxfId="10797" priority="10075" operator="greaterThan">
      <formula>0</formula>
    </cfRule>
  </conditionalFormatting>
  <conditionalFormatting sqref="EX18 EX21">
    <cfRule type="cellIs" dxfId="10796" priority="10074" operator="greaterThan">
      <formula>0</formula>
    </cfRule>
  </conditionalFormatting>
  <conditionalFormatting sqref="EX46">
    <cfRule type="cellIs" dxfId="10795" priority="10071" operator="greaterThan">
      <formula>0</formula>
    </cfRule>
  </conditionalFormatting>
  <conditionalFormatting sqref="EX46">
    <cfRule type="cellIs" dxfId="10794" priority="10070" operator="greaterThan">
      <formula>0</formula>
    </cfRule>
  </conditionalFormatting>
  <conditionalFormatting sqref="EX36">
    <cfRule type="cellIs" dxfId="10793" priority="10069" operator="greaterThan">
      <formula>0</formula>
    </cfRule>
  </conditionalFormatting>
  <conditionalFormatting sqref="EX36">
    <cfRule type="cellIs" dxfId="10792" priority="10068" operator="greaterThan">
      <formula>0</formula>
    </cfRule>
  </conditionalFormatting>
  <conditionalFormatting sqref="EX36">
    <cfRule type="cellIs" dxfId="10791" priority="10067" operator="greaterThan">
      <formula>0</formula>
    </cfRule>
  </conditionalFormatting>
  <conditionalFormatting sqref="EX36">
    <cfRule type="cellIs" dxfId="10790" priority="10066" operator="greaterThan">
      <formula>0</formula>
    </cfRule>
  </conditionalFormatting>
  <conditionalFormatting sqref="EX143">
    <cfRule type="cellIs" dxfId="10789" priority="10065" operator="greaterThan">
      <formula>0</formula>
    </cfRule>
  </conditionalFormatting>
  <conditionalFormatting sqref="EX152">
    <cfRule type="cellIs" dxfId="10788" priority="10064" operator="greaterThan">
      <formula>0</formula>
    </cfRule>
  </conditionalFormatting>
  <conditionalFormatting sqref="EX160">
    <cfRule type="cellIs" dxfId="10787" priority="10063" operator="greaterThan">
      <formula>0</formula>
    </cfRule>
  </conditionalFormatting>
  <conditionalFormatting sqref="EX152">
    <cfRule type="cellIs" dxfId="10786" priority="10061" operator="greaterThan">
      <formula>0</formula>
    </cfRule>
  </conditionalFormatting>
  <conditionalFormatting sqref="EX152">
    <cfRule type="cellIs" dxfId="10785" priority="10062" operator="greaterThan">
      <formula>0</formula>
    </cfRule>
  </conditionalFormatting>
  <conditionalFormatting sqref="EX143">
    <cfRule type="cellIs" dxfId="10784" priority="10060" operator="greaterThan">
      <formula>0</formula>
    </cfRule>
  </conditionalFormatting>
  <conditionalFormatting sqref="EX143">
    <cfRule type="cellIs" dxfId="10783" priority="10059" operator="greaterThan">
      <formula>0</formula>
    </cfRule>
  </conditionalFormatting>
  <conditionalFormatting sqref="EX160">
    <cfRule type="cellIs" dxfId="10782" priority="10057" operator="greaterThan">
      <formula>0</formula>
    </cfRule>
  </conditionalFormatting>
  <conditionalFormatting sqref="EX160">
    <cfRule type="cellIs" dxfId="10781" priority="10058" operator="greaterThan">
      <formula>0</formula>
    </cfRule>
  </conditionalFormatting>
  <conditionalFormatting sqref="EX152">
    <cfRule type="cellIs" dxfId="10780" priority="10055" operator="greaterThan">
      <formula>0</formula>
    </cfRule>
  </conditionalFormatting>
  <conditionalFormatting sqref="EX152">
    <cfRule type="cellIs" dxfId="10779" priority="10056" operator="greaterThan">
      <formula>0</formula>
    </cfRule>
  </conditionalFormatting>
  <conditionalFormatting sqref="EX143">
    <cfRule type="cellIs" dxfId="10778" priority="10054" operator="greaterThan">
      <formula>0</formula>
    </cfRule>
  </conditionalFormatting>
  <conditionalFormatting sqref="EX143">
    <cfRule type="cellIs" dxfId="10777" priority="10053" operator="greaterThan">
      <formula>0</formula>
    </cfRule>
  </conditionalFormatting>
  <conditionalFormatting sqref="EX160">
    <cfRule type="cellIs" dxfId="10776" priority="10051" operator="greaterThan">
      <formula>0</formula>
    </cfRule>
  </conditionalFormatting>
  <conditionalFormatting sqref="EX160">
    <cfRule type="cellIs" dxfId="10775" priority="10052" operator="greaterThan">
      <formula>0</formula>
    </cfRule>
  </conditionalFormatting>
  <conditionalFormatting sqref="EX27">
    <cfRule type="cellIs" dxfId="10774" priority="10050" operator="greaterThan">
      <formula>0</formula>
    </cfRule>
  </conditionalFormatting>
  <conditionalFormatting sqref="EX27">
    <cfRule type="cellIs" dxfId="10773" priority="10049" operator="greaterThan">
      <formula>0</formula>
    </cfRule>
  </conditionalFormatting>
  <conditionalFormatting sqref="EY197:EY202">
    <cfRule type="cellIs" dxfId="10772" priority="10048" operator="greaterThan">
      <formula>0.5</formula>
    </cfRule>
  </conditionalFormatting>
  <conditionalFormatting sqref="EY203">
    <cfRule type="cellIs" dxfId="10771" priority="10047" operator="greaterThan">
      <formula>0.5</formula>
    </cfRule>
  </conditionalFormatting>
  <conditionalFormatting sqref="EY167">
    <cfRule type="cellIs" dxfId="10770" priority="10046" operator="greaterThan">
      <formula>0</formula>
    </cfRule>
  </conditionalFormatting>
  <conditionalFormatting sqref="EY167">
    <cfRule type="cellIs" dxfId="10769" priority="10045" operator="greaterThan">
      <formula>0</formula>
    </cfRule>
  </conditionalFormatting>
  <conditionalFormatting sqref="EY169">
    <cfRule type="cellIs" dxfId="10768" priority="10044" operator="greaterThan">
      <formula>0</formula>
    </cfRule>
  </conditionalFormatting>
  <conditionalFormatting sqref="EY169">
    <cfRule type="cellIs" dxfId="10767" priority="10043" operator="greaterThan">
      <formula>0</formula>
    </cfRule>
  </conditionalFormatting>
  <conditionalFormatting sqref="EY171">
    <cfRule type="cellIs" dxfId="10766" priority="10042" operator="greaterThan">
      <formula>0</formula>
    </cfRule>
  </conditionalFormatting>
  <conditionalFormatting sqref="EY171">
    <cfRule type="cellIs" dxfId="10765" priority="10041" operator="greaterThan">
      <formula>0</formula>
    </cfRule>
  </conditionalFormatting>
  <conditionalFormatting sqref="EY14">
    <cfRule type="cellIs" dxfId="10764" priority="10013" operator="greaterThan">
      <formula>0</formula>
    </cfRule>
  </conditionalFormatting>
  <conditionalFormatting sqref="EY10">
    <cfRule type="cellIs" dxfId="10763" priority="10040" operator="greaterThan">
      <formula>0</formula>
    </cfRule>
  </conditionalFormatting>
  <conditionalFormatting sqref="EY23">
    <cfRule type="cellIs" dxfId="10762" priority="10039" operator="greaterThan">
      <formula>0</formula>
    </cfRule>
  </conditionalFormatting>
  <conditionalFormatting sqref="EY70">
    <cfRule type="cellIs" dxfId="10761" priority="10037" operator="greaterThan">
      <formula>0</formula>
    </cfRule>
  </conditionalFormatting>
  <conditionalFormatting sqref="EY79">
    <cfRule type="cellIs" dxfId="10760" priority="10036" operator="greaterThan">
      <formula>0</formula>
    </cfRule>
  </conditionalFormatting>
  <conditionalFormatting sqref="EY129">
    <cfRule type="cellIs" dxfId="10759" priority="10030" operator="greaterThan">
      <formula>0</formula>
    </cfRule>
  </conditionalFormatting>
  <conditionalFormatting sqref="EY110">
    <cfRule type="cellIs" dxfId="10758" priority="10032" operator="greaterThan">
      <formula>0</formula>
    </cfRule>
  </conditionalFormatting>
  <conditionalFormatting sqref="EY34">
    <cfRule type="cellIs" dxfId="10757" priority="10038" operator="greaterThan">
      <formula>0</formula>
    </cfRule>
  </conditionalFormatting>
  <conditionalFormatting sqref="EY137">
    <cfRule type="cellIs" dxfId="10756" priority="10029" operator="greaterThan">
      <formula>0</formula>
    </cfRule>
  </conditionalFormatting>
  <conditionalFormatting sqref="EY87">
    <cfRule type="cellIs" dxfId="10755" priority="10035" operator="greaterThan">
      <formula>0</formula>
    </cfRule>
  </conditionalFormatting>
  <conditionalFormatting sqref="EY93">
    <cfRule type="cellIs" dxfId="10754" priority="10034" operator="greaterThan">
      <formula>0</formula>
    </cfRule>
  </conditionalFormatting>
  <conditionalFormatting sqref="EY102">
    <cfRule type="cellIs" dxfId="10753" priority="10033" operator="greaterThan">
      <formula>0</formula>
    </cfRule>
  </conditionalFormatting>
  <conditionalFormatting sqref="EY120">
    <cfRule type="cellIs" dxfId="10752" priority="10031" operator="greaterThan">
      <formula>0</formula>
    </cfRule>
  </conditionalFormatting>
  <conditionalFormatting sqref="EY51">
    <cfRule type="cellIs" dxfId="10751" priority="10028" operator="greaterThan">
      <formula>0</formula>
    </cfRule>
  </conditionalFormatting>
  <conditionalFormatting sqref="EY64">
    <cfRule type="cellIs" dxfId="10750" priority="10026" operator="greaterThan">
      <formula>0</formula>
    </cfRule>
  </conditionalFormatting>
  <conditionalFormatting sqref="EY57">
    <cfRule type="cellIs" dxfId="10749" priority="10027" operator="greaterThan">
      <formula>0</formula>
    </cfRule>
  </conditionalFormatting>
  <conditionalFormatting sqref="EY25 EY27">
    <cfRule type="cellIs" dxfId="10748" priority="10024" operator="greaterThan">
      <formula>0</formula>
    </cfRule>
  </conditionalFormatting>
  <conditionalFormatting sqref="EY12">
    <cfRule type="cellIs" dxfId="10747" priority="10025" operator="greaterThan">
      <formula>0</formula>
    </cfRule>
  </conditionalFormatting>
  <conditionalFormatting sqref="EY44">
    <cfRule type="cellIs" dxfId="10746" priority="10023" operator="greaterThan">
      <formula>0</formula>
    </cfRule>
  </conditionalFormatting>
  <conditionalFormatting sqref="EY48">
    <cfRule type="cellIs" dxfId="10745" priority="10022" operator="greaterThan">
      <formula>0</formula>
    </cfRule>
  </conditionalFormatting>
  <conditionalFormatting sqref="EY40">
    <cfRule type="cellIs" dxfId="10744" priority="10021" operator="greaterThan">
      <formula>0</formula>
    </cfRule>
  </conditionalFormatting>
  <conditionalFormatting sqref="EY38">
    <cfRule type="cellIs" dxfId="10743" priority="10020" operator="greaterThan">
      <formula>0</formula>
    </cfRule>
  </conditionalFormatting>
  <conditionalFormatting sqref="EY16">
    <cfRule type="cellIs" dxfId="10742" priority="10012" operator="greaterThan">
      <formula>0</formula>
    </cfRule>
  </conditionalFormatting>
  <conditionalFormatting sqref="EY113">
    <cfRule type="cellIs" dxfId="10741" priority="10019" operator="greaterThan">
      <formula>0</formula>
    </cfRule>
  </conditionalFormatting>
  <conditionalFormatting sqref="EY112">
    <cfRule type="cellIs" dxfId="10740" priority="10018" operator="greaterThan">
      <formula>0</formula>
    </cfRule>
  </conditionalFormatting>
  <conditionalFormatting sqref="EY112">
    <cfRule type="cellIs" dxfId="10739" priority="10017" operator="lessThan">
      <formula>0</formula>
    </cfRule>
  </conditionalFormatting>
  <conditionalFormatting sqref="EY116">
    <cfRule type="cellIs" dxfId="10738" priority="10016" operator="greaterThan">
      <formula>0</formula>
    </cfRule>
  </conditionalFormatting>
  <conditionalFormatting sqref="EY115">
    <cfRule type="cellIs" dxfId="10737" priority="10015" operator="greaterThan">
      <formula>0</formula>
    </cfRule>
  </conditionalFormatting>
  <conditionalFormatting sqref="EY115">
    <cfRule type="cellIs" dxfId="10736" priority="10014" operator="lessThan">
      <formula>0</formula>
    </cfRule>
  </conditionalFormatting>
  <conditionalFormatting sqref="EY46">
    <cfRule type="cellIs" dxfId="10735" priority="10009" operator="greaterThan">
      <formula>0</formula>
    </cfRule>
  </conditionalFormatting>
  <conditionalFormatting sqref="EY42">
    <cfRule type="cellIs" dxfId="10734" priority="10010" operator="greaterThan">
      <formula>0</formula>
    </cfRule>
  </conditionalFormatting>
  <conditionalFormatting sqref="EY18 EY21">
    <cfRule type="cellIs" dxfId="10733" priority="10011" operator="greaterThan">
      <formula>0</formula>
    </cfRule>
  </conditionalFormatting>
  <conditionalFormatting sqref="EY36">
    <cfRule type="cellIs" dxfId="10732" priority="10008" operator="greaterThan">
      <formula>0</formula>
    </cfRule>
  </conditionalFormatting>
  <conditionalFormatting sqref="EY79">
    <cfRule type="cellIs" dxfId="10731" priority="10000" operator="greaterThan">
      <formula>0</formula>
    </cfRule>
  </conditionalFormatting>
  <conditionalFormatting sqref="EY10">
    <cfRule type="cellIs" dxfId="10730" priority="10007" operator="greaterThan">
      <formula>0</formula>
    </cfRule>
  </conditionalFormatting>
  <conditionalFormatting sqref="EY23">
    <cfRule type="cellIs" dxfId="10729" priority="10006" operator="greaterThan">
      <formula>0</formula>
    </cfRule>
  </conditionalFormatting>
  <conditionalFormatting sqref="EY10">
    <cfRule type="cellIs" dxfId="10728" priority="10005" operator="greaterThan">
      <formula>0</formula>
    </cfRule>
  </conditionalFormatting>
  <conditionalFormatting sqref="EY23">
    <cfRule type="cellIs" dxfId="10727" priority="10004" operator="greaterThan">
      <formula>0</formula>
    </cfRule>
  </conditionalFormatting>
  <conditionalFormatting sqref="EY129">
    <cfRule type="cellIs" dxfId="10726" priority="9990" operator="greaterThan">
      <formula>0</formula>
    </cfRule>
  </conditionalFormatting>
  <conditionalFormatting sqref="EY110">
    <cfRule type="cellIs" dxfId="10725" priority="9994" operator="greaterThan">
      <formula>0</formula>
    </cfRule>
  </conditionalFormatting>
  <conditionalFormatting sqref="EY79">
    <cfRule type="cellIs" dxfId="10724" priority="10001" operator="greaterThan">
      <formula>0</formula>
    </cfRule>
  </conditionalFormatting>
  <conditionalFormatting sqref="EY34">
    <cfRule type="cellIs" dxfId="10723" priority="10003" operator="greaterThan">
      <formula>0</formula>
    </cfRule>
  </conditionalFormatting>
  <conditionalFormatting sqref="EY120">
    <cfRule type="cellIs" dxfId="10722" priority="9993" operator="greaterThan">
      <formula>0</formula>
    </cfRule>
  </conditionalFormatting>
  <conditionalFormatting sqref="EY137">
    <cfRule type="cellIs" dxfId="10721" priority="9989" operator="greaterThan">
      <formula>0</formula>
    </cfRule>
  </conditionalFormatting>
  <conditionalFormatting sqref="EY34">
    <cfRule type="cellIs" dxfId="10720" priority="10002" operator="greaterThan">
      <formula>0</formula>
    </cfRule>
  </conditionalFormatting>
  <conditionalFormatting sqref="EY137">
    <cfRule type="cellIs" dxfId="10719" priority="9988" operator="greaterThan">
      <formula>0</formula>
    </cfRule>
  </conditionalFormatting>
  <conditionalFormatting sqref="EY110">
    <cfRule type="cellIs" dxfId="10718" priority="9995" operator="greaterThan">
      <formula>0</formula>
    </cfRule>
  </conditionalFormatting>
  <conditionalFormatting sqref="EY51">
    <cfRule type="cellIs" dxfId="10717" priority="9987" operator="greaterThan">
      <formula>0</formula>
    </cfRule>
  </conditionalFormatting>
  <conditionalFormatting sqref="EY51">
    <cfRule type="cellIs" dxfId="10716" priority="9986" operator="greaterThan">
      <formula>0</formula>
    </cfRule>
  </conditionalFormatting>
  <conditionalFormatting sqref="EY93">
    <cfRule type="cellIs" dxfId="10715" priority="9999" operator="greaterThan">
      <formula>0</formula>
    </cfRule>
  </conditionalFormatting>
  <conditionalFormatting sqref="EY102">
    <cfRule type="cellIs" dxfId="10714" priority="9998" operator="greaterThan">
      <formula>0</formula>
    </cfRule>
  </conditionalFormatting>
  <conditionalFormatting sqref="EY93">
    <cfRule type="cellIs" dxfId="10713" priority="9997" operator="greaterThan">
      <formula>0</formula>
    </cfRule>
  </conditionalFormatting>
  <conditionalFormatting sqref="EY102">
    <cfRule type="cellIs" dxfId="10712" priority="9996" operator="greaterThan">
      <formula>0</formula>
    </cfRule>
  </conditionalFormatting>
  <conditionalFormatting sqref="EY129">
    <cfRule type="cellIs" dxfId="10711" priority="9992" operator="greaterThan">
      <formula>0</formula>
    </cfRule>
  </conditionalFormatting>
  <conditionalFormatting sqref="EY120">
    <cfRule type="cellIs" dxfId="10710" priority="9991" operator="greaterThan">
      <formula>0</formula>
    </cfRule>
  </conditionalFormatting>
  <conditionalFormatting sqref="EY48">
    <cfRule type="cellIs" dxfId="10709" priority="9974" operator="greaterThan">
      <formula>0</formula>
    </cfRule>
  </conditionalFormatting>
  <conditionalFormatting sqref="EY40">
    <cfRule type="cellIs" dxfId="10708" priority="9973" operator="greaterThan">
      <formula>0</formula>
    </cfRule>
  </conditionalFormatting>
  <conditionalFormatting sqref="EY64">
    <cfRule type="cellIs" dxfId="10707" priority="9983" operator="greaterThan">
      <formula>0</formula>
    </cfRule>
  </conditionalFormatting>
  <conditionalFormatting sqref="EY64">
    <cfRule type="cellIs" dxfId="10706" priority="9982" operator="greaterThan">
      <formula>0</formula>
    </cfRule>
  </conditionalFormatting>
  <conditionalFormatting sqref="EY57">
    <cfRule type="cellIs" dxfId="10705" priority="9985" operator="greaterThan">
      <formula>0</formula>
    </cfRule>
  </conditionalFormatting>
  <conditionalFormatting sqref="EY57">
    <cfRule type="cellIs" dxfId="10704" priority="9984" operator="greaterThan">
      <formula>0</formula>
    </cfRule>
  </conditionalFormatting>
  <conditionalFormatting sqref="EY70">
    <cfRule type="cellIs" dxfId="10703" priority="9969" operator="greaterThan">
      <formula>0</formula>
    </cfRule>
  </conditionalFormatting>
  <conditionalFormatting sqref="EY70">
    <cfRule type="cellIs" dxfId="10702" priority="9968" operator="greaterThan">
      <formula>0</formula>
    </cfRule>
  </conditionalFormatting>
  <conditionalFormatting sqref="EY12">
    <cfRule type="cellIs" dxfId="10701" priority="9981" operator="greaterThan">
      <formula>0</formula>
    </cfRule>
  </conditionalFormatting>
  <conditionalFormatting sqref="EY12">
    <cfRule type="cellIs" dxfId="10700" priority="9980" operator="greaterThan">
      <formula>0</formula>
    </cfRule>
  </conditionalFormatting>
  <conditionalFormatting sqref="EY25 EY27">
    <cfRule type="cellIs" dxfId="10699" priority="9979" operator="greaterThan">
      <formula>0</formula>
    </cfRule>
  </conditionalFormatting>
  <conditionalFormatting sqref="EY25 EY27">
    <cfRule type="cellIs" dxfId="10698" priority="9978" operator="greaterThan">
      <formula>0</formula>
    </cfRule>
  </conditionalFormatting>
  <conditionalFormatting sqref="EY44">
    <cfRule type="cellIs" dxfId="10697" priority="9977" operator="greaterThan">
      <formula>0</formula>
    </cfRule>
  </conditionalFormatting>
  <conditionalFormatting sqref="EY44">
    <cfRule type="cellIs" dxfId="10696" priority="9976" operator="greaterThan">
      <formula>0</formula>
    </cfRule>
  </conditionalFormatting>
  <conditionalFormatting sqref="EY48">
    <cfRule type="cellIs" dxfId="10695" priority="9975" operator="greaterThan">
      <formula>0</formula>
    </cfRule>
  </conditionalFormatting>
  <conditionalFormatting sqref="EY40">
    <cfRule type="cellIs" dxfId="10694" priority="9972" operator="greaterThan">
      <formula>0</formula>
    </cfRule>
  </conditionalFormatting>
  <conditionalFormatting sqref="EY38">
    <cfRule type="cellIs" dxfId="10693" priority="9971" operator="greaterThan">
      <formula>0</formula>
    </cfRule>
  </conditionalFormatting>
  <conditionalFormatting sqref="EY38">
    <cfRule type="cellIs" dxfId="10692" priority="9970" operator="greaterThan">
      <formula>0</formula>
    </cfRule>
  </conditionalFormatting>
  <conditionalFormatting sqref="EY87">
    <cfRule type="cellIs" dxfId="10691" priority="9966" operator="greaterThan">
      <formula>0</formula>
    </cfRule>
  </conditionalFormatting>
  <conditionalFormatting sqref="EY87">
    <cfRule type="cellIs" dxfId="10690" priority="9967" operator="greaterThan">
      <formula>0</formula>
    </cfRule>
  </conditionalFormatting>
  <conditionalFormatting sqref="EY116">
    <cfRule type="cellIs" dxfId="10689" priority="9959" operator="greaterThan">
      <formula>0</formula>
    </cfRule>
  </conditionalFormatting>
  <conditionalFormatting sqref="EY115">
    <cfRule type="cellIs" dxfId="10688" priority="9958" operator="greaterThan">
      <formula>0</formula>
    </cfRule>
  </conditionalFormatting>
  <conditionalFormatting sqref="EY113">
    <cfRule type="cellIs" dxfId="10687" priority="9965" operator="greaterThan">
      <formula>0</formula>
    </cfRule>
  </conditionalFormatting>
  <conditionalFormatting sqref="EY113">
    <cfRule type="cellIs" dxfId="10686" priority="9964" operator="greaterThan">
      <formula>0</formula>
    </cfRule>
  </conditionalFormatting>
  <conditionalFormatting sqref="EY112">
    <cfRule type="cellIs" dxfId="10685" priority="9963" operator="greaterThan">
      <formula>0</formula>
    </cfRule>
  </conditionalFormatting>
  <conditionalFormatting sqref="EY112">
    <cfRule type="cellIs" dxfId="10684" priority="9962" operator="greaterThan">
      <formula>0</formula>
    </cfRule>
  </conditionalFormatting>
  <conditionalFormatting sqref="EY112">
    <cfRule type="cellIs" dxfId="10683" priority="9961" operator="lessThan">
      <formula>0</formula>
    </cfRule>
  </conditionalFormatting>
  <conditionalFormatting sqref="EY116">
    <cfRule type="cellIs" dxfId="10682" priority="9960" operator="greaterThan">
      <formula>0</formula>
    </cfRule>
  </conditionalFormatting>
  <conditionalFormatting sqref="EY14">
    <cfRule type="cellIs" dxfId="10681" priority="9955" operator="greaterThan">
      <formula>0</formula>
    </cfRule>
  </conditionalFormatting>
  <conditionalFormatting sqref="EY115">
    <cfRule type="cellIs" dxfId="10680" priority="9957" operator="greaterThan">
      <formula>0</formula>
    </cfRule>
  </conditionalFormatting>
  <conditionalFormatting sqref="EY115">
    <cfRule type="cellIs" dxfId="10679" priority="9956" operator="lessThan">
      <formula>0</formula>
    </cfRule>
  </conditionalFormatting>
  <conditionalFormatting sqref="EY14">
    <cfRule type="cellIs" dxfId="10678" priority="9954" operator="greaterThan">
      <formula>0</formula>
    </cfRule>
  </conditionalFormatting>
  <conditionalFormatting sqref="EY16">
    <cfRule type="cellIs" dxfId="10677" priority="9953" operator="greaterThan">
      <formula>0</formula>
    </cfRule>
  </conditionalFormatting>
  <conditionalFormatting sqref="EY16">
    <cfRule type="cellIs" dxfId="10676" priority="9952" operator="greaterThan">
      <formula>0</formula>
    </cfRule>
  </conditionalFormatting>
  <conditionalFormatting sqref="EY42">
    <cfRule type="cellIs" dxfId="10675" priority="9949" operator="greaterThan">
      <formula>0</formula>
    </cfRule>
  </conditionalFormatting>
  <conditionalFormatting sqref="EY42">
    <cfRule type="cellIs" dxfId="10674" priority="9948" operator="greaterThan">
      <formula>0</formula>
    </cfRule>
  </conditionalFormatting>
  <conditionalFormatting sqref="EY18 EY21">
    <cfRule type="cellIs" dxfId="10673" priority="9951" operator="greaterThan">
      <formula>0</formula>
    </cfRule>
  </conditionalFormatting>
  <conditionalFormatting sqref="EY18 EY21">
    <cfRule type="cellIs" dxfId="10672" priority="9950" operator="greaterThan">
      <formula>0</formula>
    </cfRule>
  </conditionalFormatting>
  <conditionalFormatting sqref="EY46">
    <cfRule type="cellIs" dxfId="10671" priority="9947" operator="greaterThan">
      <formula>0</formula>
    </cfRule>
  </conditionalFormatting>
  <conditionalFormatting sqref="EY46">
    <cfRule type="cellIs" dxfId="10670" priority="9946" operator="greaterThan">
      <formula>0</formula>
    </cfRule>
  </conditionalFormatting>
  <conditionalFormatting sqref="EY79">
    <cfRule type="cellIs" dxfId="10669" priority="9938" operator="greaterThan">
      <formula>0</formula>
    </cfRule>
  </conditionalFormatting>
  <conditionalFormatting sqref="EY10">
    <cfRule type="cellIs" dxfId="10668" priority="9945" operator="greaterThan">
      <formula>0</formula>
    </cfRule>
  </conditionalFormatting>
  <conditionalFormatting sqref="EY23">
    <cfRule type="cellIs" dxfId="10667" priority="9944" operator="greaterThan">
      <formula>0</formula>
    </cfRule>
  </conditionalFormatting>
  <conditionalFormatting sqref="EY10">
    <cfRule type="cellIs" dxfId="10666" priority="9943" operator="greaterThan">
      <formula>0</formula>
    </cfRule>
  </conditionalFormatting>
  <conditionalFormatting sqref="EY23">
    <cfRule type="cellIs" dxfId="10665" priority="9942" operator="greaterThan">
      <formula>0</formula>
    </cfRule>
  </conditionalFormatting>
  <conditionalFormatting sqref="EY129">
    <cfRule type="cellIs" dxfId="10664" priority="9928" operator="greaterThan">
      <formula>0</formula>
    </cfRule>
  </conditionalFormatting>
  <conditionalFormatting sqref="EY110">
    <cfRule type="cellIs" dxfId="10663" priority="9932" operator="greaterThan">
      <formula>0</formula>
    </cfRule>
  </conditionalFormatting>
  <conditionalFormatting sqref="EY79">
    <cfRule type="cellIs" dxfId="10662" priority="9939" operator="greaterThan">
      <formula>0</formula>
    </cfRule>
  </conditionalFormatting>
  <conditionalFormatting sqref="EY34">
    <cfRule type="cellIs" dxfId="10661" priority="9941" operator="greaterThan">
      <formula>0</formula>
    </cfRule>
  </conditionalFormatting>
  <conditionalFormatting sqref="EY120">
    <cfRule type="cellIs" dxfId="10660" priority="9931" operator="greaterThan">
      <formula>0</formula>
    </cfRule>
  </conditionalFormatting>
  <conditionalFormatting sqref="EY137">
    <cfRule type="cellIs" dxfId="10659" priority="9927" operator="greaterThan">
      <formula>0</formula>
    </cfRule>
  </conditionalFormatting>
  <conditionalFormatting sqref="EY34">
    <cfRule type="cellIs" dxfId="10658" priority="9940" operator="greaterThan">
      <formula>0</formula>
    </cfRule>
  </conditionalFormatting>
  <conditionalFormatting sqref="EY137">
    <cfRule type="cellIs" dxfId="10657" priority="9926" operator="greaterThan">
      <formula>0</formula>
    </cfRule>
  </conditionalFormatting>
  <conditionalFormatting sqref="EY110">
    <cfRule type="cellIs" dxfId="10656" priority="9933" operator="greaterThan">
      <formula>0</formula>
    </cfRule>
  </conditionalFormatting>
  <conditionalFormatting sqref="EY51">
    <cfRule type="cellIs" dxfId="10655" priority="9925" operator="greaterThan">
      <formula>0</formula>
    </cfRule>
  </conditionalFormatting>
  <conditionalFormatting sqref="EY51">
    <cfRule type="cellIs" dxfId="10654" priority="9924" operator="greaterThan">
      <formula>0</formula>
    </cfRule>
  </conditionalFormatting>
  <conditionalFormatting sqref="EY93">
    <cfRule type="cellIs" dxfId="10653" priority="9937" operator="greaterThan">
      <formula>0</formula>
    </cfRule>
  </conditionalFormatting>
  <conditionalFormatting sqref="EY102">
    <cfRule type="cellIs" dxfId="10652" priority="9936" operator="greaterThan">
      <formula>0</formula>
    </cfRule>
  </conditionalFormatting>
  <conditionalFormatting sqref="EY93">
    <cfRule type="cellIs" dxfId="10651" priority="9935" operator="greaterThan">
      <formula>0</formula>
    </cfRule>
  </conditionalFormatting>
  <conditionalFormatting sqref="EY102">
    <cfRule type="cellIs" dxfId="10650" priority="9934" operator="greaterThan">
      <formula>0</formula>
    </cfRule>
  </conditionalFormatting>
  <conditionalFormatting sqref="EY129">
    <cfRule type="cellIs" dxfId="10649" priority="9930" operator="greaterThan">
      <formula>0</formula>
    </cfRule>
  </conditionalFormatting>
  <conditionalFormatting sqref="EY120">
    <cfRule type="cellIs" dxfId="10648" priority="9929" operator="greaterThan">
      <formula>0</formula>
    </cfRule>
  </conditionalFormatting>
  <conditionalFormatting sqref="EY48">
    <cfRule type="cellIs" dxfId="10647" priority="9912" operator="greaterThan">
      <formula>0</formula>
    </cfRule>
  </conditionalFormatting>
  <conditionalFormatting sqref="EY40">
    <cfRule type="cellIs" dxfId="10646" priority="9911" operator="greaterThan">
      <formula>0</formula>
    </cfRule>
  </conditionalFormatting>
  <conditionalFormatting sqref="EY64">
    <cfRule type="cellIs" dxfId="10645" priority="9921" operator="greaterThan">
      <formula>0</formula>
    </cfRule>
  </conditionalFormatting>
  <conditionalFormatting sqref="EY64">
    <cfRule type="cellIs" dxfId="10644" priority="9920" operator="greaterThan">
      <formula>0</formula>
    </cfRule>
  </conditionalFormatting>
  <conditionalFormatting sqref="EY57">
    <cfRule type="cellIs" dxfId="10643" priority="9923" operator="greaterThan">
      <formula>0</formula>
    </cfRule>
  </conditionalFormatting>
  <conditionalFormatting sqref="EY57">
    <cfRule type="cellIs" dxfId="10642" priority="9922" operator="greaterThan">
      <formula>0</formula>
    </cfRule>
  </conditionalFormatting>
  <conditionalFormatting sqref="EY70">
    <cfRule type="cellIs" dxfId="10641" priority="9907" operator="greaterThan">
      <formula>0</formula>
    </cfRule>
  </conditionalFormatting>
  <conditionalFormatting sqref="EY70">
    <cfRule type="cellIs" dxfId="10640" priority="9906" operator="greaterThan">
      <formula>0</formula>
    </cfRule>
  </conditionalFormatting>
  <conditionalFormatting sqref="EY12">
    <cfRule type="cellIs" dxfId="10639" priority="9919" operator="greaterThan">
      <formula>0</formula>
    </cfRule>
  </conditionalFormatting>
  <conditionalFormatting sqref="EY12">
    <cfRule type="cellIs" dxfId="10638" priority="9918" operator="greaterThan">
      <formula>0</formula>
    </cfRule>
  </conditionalFormatting>
  <conditionalFormatting sqref="EY25 EY27">
    <cfRule type="cellIs" dxfId="10637" priority="9917" operator="greaterThan">
      <formula>0</formula>
    </cfRule>
  </conditionalFormatting>
  <conditionalFormatting sqref="EY25 EY27">
    <cfRule type="cellIs" dxfId="10636" priority="9916" operator="greaterThan">
      <formula>0</formula>
    </cfRule>
  </conditionalFormatting>
  <conditionalFormatting sqref="EY44">
    <cfRule type="cellIs" dxfId="10635" priority="9915" operator="greaterThan">
      <formula>0</formula>
    </cfRule>
  </conditionalFormatting>
  <conditionalFormatting sqref="EY44">
    <cfRule type="cellIs" dxfId="10634" priority="9914" operator="greaterThan">
      <formula>0</formula>
    </cfRule>
  </conditionalFormatting>
  <conditionalFormatting sqref="EY48">
    <cfRule type="cellIs" dxfId="10633" priority="9913" operator="greaterThan">
      <formula>0</formula>
    </cfRule>
  </conditionalFormatting>
  <conditionalFormatting sqref="EY40">
    <cfRule type="cellIs" dxfId="10632" priority="9910" operator="greaterThan">
      <formula>0</formula>
    </cfRule>
  </conditionalFormatting>
  <conditionalFormatting sqref="EY38">
    <cfRule type="cellIs" dxfId="10631" priority="9909" operator="greaterThan">
      <formula>0</formula>
    </cfRule>
  </conditionalFormatting>
  <conditionalFormatting sqref="EY38">
    <cfRule type="cellIs" dxfId="10630" priority="9908" operator="greaterThan">
      <formula>0</formula>
    </cfRule>
  </conditionalFormatting>
  <conditionalFormatting sqref="EY87">
    <cfRule type="cellIs" dxfId="10629" priority="9904" operator="greaterThan">
      <formula>0</formula>
    </cfRule>
  </conditionalFormatting>
  <conditionalFormatting sqref="EY87">
    <cfRule type="cellIs" dxfId="10628" priority="9905" operator="greaterThan">
      <formula>0</formula>
    </cfRule>
  </conditionalFormatting>
  <conditionalFormatting sqref="EY116">
    <cfRule type="cellIs" dxfId="10627" priority="9897" operator="greaterThan">
      <formula>0</formula>
    </cfRule>
  </conditionalFormatting>
  <conditionalFormatting sqref="EY115">
    <cfRule type="cellIs" dxfId="10626" priority="9896" operator="greaterThan">
      <formula>0</formula>
    </cfRule>
  </conditionalFormatting>
  <conditionalFormatting sqref="EY113">
    <cfRule type="cellIs" dxfId="10625" priority="9903" operator="greaterThan">
      <formula>0</formula>
    </cfRule>
  </conditionalFormatting>
  <conditionalFormatting sqref="EY113">
    <cfRule type="cellIs" dxfId="10624" priority="9902" operator="greaterThan">
      <formula>0</formula>
    </cfRule>
  </conditionalFormatting>
  <conditionalFormatting sqref="EY112">
    <cfRule type="cellIs" dxfId="10623" priority="9901" operator="greaterThan">
      <formula>0</formula>
    </cfRule>
  </conditionalFormatting>
  <conditionalFormatting sqref="EY112">
    <cfRule type="cellIs" dxfId="10622" priority="9900" operator="greaterThan">
      <formula>0</formula>
    </cfRule>
  </conditionalFormatting>
  <conditionalFormatting sqref="EY112">
    <cfRule type="cellIs" dxfId="10621" priority="9899" operator="lessThan">
      <formula>0</formula>
    </cfRule>
  </conditionalFormatting>
  <conditionalFormatting sqref="EY116">
    <cfRule type="cellIs" dxfId="10620" priority="9898" operator="greaterThan">
      <formula>0</formula>
    </cfRule>
  </conditionalFormatting>
  <conditionalFormatting sqref="EY14">
    <cfRule type="cellIs" dxfId="10619" priority="9893" operator="greaterThan">
      <formula>0</formula>
    </cfRule>
  </conditionalFormatting>
  <conditionalFormatting sqref="EY115">
    <cfRule type="cellIs" dxfId="10618" priority="9895" operator="greaterThan">
      <formula>0</formula>
    </cfRule>
  </conditionalFormatting>
  <conditionalFormatting sqref="EY115">
    <cfRule type="cellIs" dxfId="10617" priority="9894" operator="lessThan">
      <formula>0</formula>
    </cfRule>
  </conditionalFormatting>
  <conditionalFormatting sqref="EY14">
    <cfRule type="cellIs" dxfId="10616" priority="9892" operator="greaterThan">
      <formula>0</formula>
    </cfRule>
  </conditionalFormatting>
  <conditionalFormatting sqref="EY16">
    <cfRule type="cellIs" dxfId="10615" priority="9891" operator="greaterThan">
      <formula>0</formula>
    </cfRule>
  </conditionalFormatting>
  <conditionalFormatting sqref="EY16">
    <cfRule type="cellIs" dxfId="10614" priority="9890" operator="greaterThan">
      <formula>0</formula>
    </cfRule>
  </conditionalFormatting>
  <conditionalFormatting sqref="EY42">
    <cfRule type="cellIs" dxfId="10613" priority="9887" operator="greaterThan">
      <formula>0</formula>
    </cfRule>
  </conditionalFormatting>
  <conditionalFormatting sqref="EY42">
    <cfRule type="cellIs" dxfId="10612" priority="9886" operator="greaterThan">
      <formula>0</formula>
    </cfRule>
  </conditionalFormatting>
  <conditionalFormatting sqref="EY18 EY21">
    <cfRule type="cellIs" dxfId="10611" priority="9889" operator="greaterThan">
      <formula>0</formula>
    </cfRule>
  </conditionalFormatting>
  <conditionalFormatting sqref="EY18 EY21">
    <cfRule type="cellIs" dxfId="10610" priority="9888" operator="greaterThan">
      <formula>0</formula>
    </cfRule>
  </conditionalFormatting>
  <conditionalFormatting sqref="EY46">
    <cfRule type="cellIs" dxfId="10609" priority="9885" operator="greaterThan">
      <formula>0</formula>
    </cfRule>
  </conditionalFormatting>
  <conditionalFormatting sqref="EY46">
    <cfRule type="cellIs" dxfId="10608" priority="9884" operator="greaterThan">
      <formula>0</formula>
    </cfRule>
  </conditionalFormatting>
  <conditionalFormatting sqref="EY36">
    <cfRule type="cellIs" dxfId="10607" priority="9883" operator="greaterThan">
      <formula>0</formula>
    </cfRule>
  </conditionalFormatting>
  <conditionalFormatting sqref="EY36">
    <cfRule type="cellIs" dxfId="10606" priority="9882" operator="greaterThan">
      <formula>0</formula>
    </cfRule>
  </conditionalFormatting>
  <conditionalFormatting sqref="EY36">
    <cfRule type="cellIs" dxfId="10605" priority="9881" operator="greaterThan">
      <formula>0</formula>
    </cfRule>
  </conditionalFormatting>
  <conditionalFormatting sqref="EY36">
    <cfRule type="cellIs" dxfId="10604" priority="9880" operator="greaterThan">
      <formula>0</formula>
    </cfRule>
  </conditionalFormatting>
  <conditionalFormatting sqref="EY143">
    <cfRule type="cellIs" dxfId="10603" priority="9879" operator="greaterThan">
      <formula>0</formula>
    </cfRule>
  </conditionalFormatting>
  <conditionalFormatting sqref="EY152">
    <cfRule type="cellIs" dxfId="10602" priority="9878" operator="greaterThan">
      <formula>0</formula>
    </cfRule>
  </conditionalFormatting>
  <conditionalFormatting sqref="EY160">
    <cfRule type="cellIs" dxfId="10601" priority="9877" operator="greaterThan">
      <formula>0</formula>
    </cfRule>
  </conditionalFormatting>
  <conditionalFormatting sqref="EY152">
    <cfRule type="cellIs" dxfId="10600" priority="9875" operator="greaterThan">
      <formula>0</formula>
    </cfRule>
  </conditionalFormatting>
  <conditionalFormatting sqref="EY152">
    <cfRule type="cellIs" dxfId="10599" priority="9876" operator="greaterThan">
      <formula>0</formula>
    </cfRule>
  </conditionalFormatting>
  <conditionalFormatting sqref="EY143">
    <cfRule type="cellIs" dxfId="10598" priority="9874" operator="greaterThan">
      <formula>0</formula>
    </cfRule>
  </conditionalFormatting>
  <conditionalFormatting sqref="EY143">
    <cfRule type="cellIs" dxfId="10597" priority="9873" operator="greaterThan">
      <formula>0</formula>
    </cfRule>
  </conditionalFormatting>
  <conditionalFormatting sqref="EY160">
    <cfRule type="cellIs" dxfId="10596" priority="9871" operator="greaterThan">
      <formula>0</formula>
    </cfRule>
  </conditionalFormatting>
  <conditionalFormatting sqref="EY160">
    <cfRule type="cellIs" dxfId="10595" priority="9872" operator="greaterThan">
      <formula>0</formula>
    </cfRule>
  </conditionalFormatting>
  <conditionalFormatting sqref="EY152">
    <cfRule type="cellIs" dxfId="10594" priority="9869" operator="greaterThan">
      <formula>0</formula>
    </cfRule>
  </conditionalFormatting>
  <conditionalFormatting sqref="EY152">
    <cfRule type="cellIs" dxfId="10593" priority="9870" operator="greaterThan">
      <formula>0</formula>
    </cfRule>
  </conditionalFormatting>
  <conditionalFormatting sqref="EY143">
    <cfRule type="cellIs" dxfId="10592" priority="9868" operator="greaterThan">
      <formula>0</formula>
    </cfRule>
  </conditionalFormatting>
  <conditionalFormatting sqref="EY143">
    <cfRule type="cellIs" dxfId="10591" priority="9867" operator="greaterThan">
      <formula>0</formula>
    </cfRule>
  </conditionalFormatting>
  <conditionalFormatting sqref="EY160">
    <cfRule type="cellIs" dxfId="10590" priority="9865" operator="greaterThan">
      <formula>0</formula>
    </cfRule>
  </conditionalFormatting>
  <conditionalFormatting sqref="EY160">
    <cfRule type="cellIs" dxfId="10589" priority="9866" operator="greaterThan">
      <formula>0</formula>
    </cfRule>
  </conditionalFormatting>
  <conditionalFormatting sqref="EY27">
    <cfRule type="cellIs" dxfId="10588" priority="9864" operator="greaterThan">
      <formula>0</formula>
    </cfRule>
  </conditionalFormatting>
  <conditionalFormatting sqref="EY27">
    <cfRule type="cellIs" dxfId="10587" priority="9863" operator="greaterThan">
      <formula>0</formula>
    </cfRule>
  </conditionalFormatting>
  <conditionalFormatting sqref="EY197:EY202">
    <cfRule type="cellIs" dxfId="10586" priority="9862" operator="greaterThan">
      <formula>0.5</formula>
    </cfRule>
  </conditionalFormatting>
  <conditionalFormatting sqref="EY203">
    <cfRule type="cellIs" dxfId="10585" priority="9861" operator="greaterThan">
      <formula>0.5</formula>
    </cfRule>
  </conditionalFormatting>
  <conditionalFormatting sqref="EY167">
    <cfRule type="cellIs" dxfId="10584" priority="9860" operator="greaterThan">
      <formula>0</formula>
    </cfRule>
  </conditionalFormatting>
  <conditionalFormatting sqref="EY167">
    <cfRule type="cellIs" dxfId="10583" priority="9859" operator="greaterThan">
      <formula>0</formula>
    </cfRule>
  </conditionalFormatting>
  <conditionalFormatting sqref="EY169">
    <cfRule type="cellIs" dxfId="10582" priority="9858" operator="greaterThan">
      <formula>0</formula>
    </cfRule>
  </conditionalFormatting>
  <conditionalFormatting sqref="EY169">
    <cfRule type="cellIs" dxfId="10581" priority="9857" operator="greaterThan">
      <formula>0</formula>
    </cfRule>
  </conditionalFormatting>
  <conditionalFormatting sqref="EY171">
    <cfRule type="cellIs" dxfId="10580" priority="9856" operator="greaterThan">
      <formula>0</formula>
    </cfRule>
  </conditionalFormatting>
  <conditionalFormatting sqref="EY171">
    <cfRule type="cellIs" dxfId="10579" priority="9855" operator="greaterThan">
      <formula>0</formula>
    </cfRule>
  </conditionalFormatting>
  <conditionalFormatting sqref="EY14">
    <cfRule type="cellIs" dxfId="10578" priority="9827" operator="greaterThan">
      <formula>0</formula>
    </cfRule>
  </conditionalFormatting>
  <conditionalFormatting sqref="EY10">
    <cfRule type="cellIs" dxfId="10577" priority="9854" operator="greaterThan">
      <formula>0</formula>
    </cfRule>
  </conditionalFormatting>
  <conditionalFormatting sqref="EY23">
    <cfRule type="cellIs" dxfId="10576" priority="9853" operator="greaterThan">
      <formula>0</formula>
    </cfRule>
  </conditionalFormatting>
  <conditionalFormatting sqref="EY70">
    <cfRule type="cellIs" dxfId="10575" priority="9851" operator="greaterThan">
      <formula>0</formula>
    </cfRule>
  </conditionalFormatting>
  <conditionalFormatting sqref="EY79">
    <cfRule type="cellIs" dxfId="10574" priority="9850" operator="greaterThan">
      <formula>0</formula>
    </cfRule>
  </conditionalFormatting>
  <conditionalFormatting sqref="EY129">
    <cfRule type="cellIs" dxfId="10573" priority="9844" operator="greaterThan">
      <formula>0</formula>
    </cfRule>
  </conditionalFormatting>
  <conditionalFormatting sqref="EY110">
    <cfRule type="cellIs" dxfId="10572" priority="9846" operator="greaterThan">
      <formula>0</formula>
    </cfRule>
  </conditionalFormatting>
  <conditionalFormatting sqref="EY34">
    <cfRule type="cellIs" dxfId="10571" priority="9852" operator="greaterThan">
      <formula>0</formula>
    </cfRule>
  </conditionalFormatting>
  <conditionalFormatting sqref="EY137">
    <cfRule type="cellIs" dxfId="10570" priority="9843" operator="greaterThan">
      <formula>0</formula>
    </cfRule>
  </conditionalFormatting>
  <conditionalFormatting sqref="EY87">
    <cfRule type="cellIs" dxfId="10569" priority="9849" operator="greaterThan">
      <formula>0</formula>
    </cfRule>
  </conditionalFormatting>
  <conditionalFormatting sqref="EY93">
    <cfRule type="cellIs" dxfId="10568" priority="9848" operator="greaterThan">
      <formula>0</formula>
    </cfRule>
  </conditionalFormatting>
  <conditionalFormatting sqref="EY102">
    <cfRule type="cellIs" dxfId="10567" priority="9847" operator="greaterThan">
      <formula>0</formula>
    </cfRule>
  </conditionalFormatting>
  <conditionalFormatting sqref="EY120">
    <cfRule type="cellIs" dxfId="10566" priority="9845" operator="greaterThan">
      <formula>0</formula>
    </cfRule>
  </conditionalFormatting>
  <conditionalFormatting sqref="EY51">
    <cfRule type="cellIs" dxfId="10565" priority="9842" operator="greaterThan">
      <formula>0</formula>
    </cfRule>
  </conditionalFormatting>
  <conditionalFormatting sqref="EY64">
    <cfRule type="cellIs" dxfId="10564" priority="9840" operator="greaterThan">
      <formula>0</formula>
    </cfRule>
  </conditionalFormatting>
  <conditionalFormatting sqref="EY57">
    <cfRule type="cellIs" dxfId="10563" priority="9841" operator="greaterThan">
      <formula>0</formula>
    </cfRule>
  </conditionalFormatting>
  <conditionalFormatting sqref="EY25 EY27">
    <cfRule type="cellIs" dxfId="10562" priority="9838" operator="greaterThan">
      <formula>0</formula>
    </cfRule>
  </conditionalFormatting>
  <conditionalFormatting sqref="EY12">
    <cfRule type="cellIs" dxfId="10561" priority="9839" operator="greaterThan">
      <formula>0</formula>
    </cfRule>
  </conditionalFormatting>
  <conditionalFormatting sqref="EY44">
    <cfRule type="cellIs" dxfId="10560" priority="9837" operator="greaterThan">
      <formula>0</formula>
    </cfRule>
  </conditionalFormatting>
  <conditionalFormatting sqref="EY48">
    <cfRule type="cellIs" dxfId="10559" priority="9836" operator="greaterThan">
      <formula>0</formula>
    </cfRule>
  </conditionalFormatting>
  <conditionalFormatting sqref="EY40">
    <cfRule type="cellIs" dxfId="10558" priority="9835" operator="greaterThan">
      <formula>0</formula>
    </cfRule>
  </conditionalFormatting>
  <conditionalFormatting sqref="EY38">
    <cfRule type="cellIs" dxfId="10557" priority="9834" operator="greaterThan">
      <formula>0</formula>
    </cfRule>
  </conditionalFormatting>
  <conditionalFormatting sqref="EY16">
    <cfRule type="cellIs" dxfId="10556" priority="9826" operator="greaterThan">
      <formula>0</formula>
    </cfRule>
  </conditionalFormatting>
  <conditionalFormatting sqref="EY113">
    <cfRule type="cellIs" dxfId="10555" priority="9833" operator="greaterThan">
      <formula>0</formula>
    </cfRule>
  </conditionalFormatting>
  <conditionalFormatting sqref="EY112">
    <cfRule type="cellIs" dxfId="10554" priority="9832" operator="greaterThan">
      <formula>0</formula>
    </cfRule>
  </conditionalFormatting>
  <conditionalFormatting sqref="EY112">
    <cfRule type="cellIs" dxfId="10553" priority="9831" operator="lessThan">
      <formula>0</formula>
    </cfRule>
  </conditionalFormatting>
  <conditionalFormatting sqref="EY116">
    <cfRule type="cellIs" dxfId="10552" priority="9830" operator="greaterThan">
      <formula>0</formula>
    </cfRule>
  </conditionalFormatting>
  <conditionalFormatting sqref="EY115">
    <cfRule type="cellIs" dxfId="10551" priority="9829" operator="greaterThan">
      <formula>0</formula>
    </cfRule>
  </conditionalFormatting>
  <conditionalFormatting sqref="EY115">
    <cfRule type="cellIs" dxfId="10550" priority="9828" operator="lessThan">
      <formula>0</formula>
    </cfRule>
  </conditionalFormatting>
  <conditionalFormatting sqref="EY46">
    <cfRule type="cellIs" dxfId="10549" priority="9823" operator="greaterThan">
      <formula>0</formula>
    </cfRule>
  </conditionalFormatting>
  <conditionalFormatting sqref="EY42">
    <cfRule type="cellIs" dxfId="10548" priority="9824" operator="greaterThan">
      <formula>0</formula>
    </cfRule>
  </conditionalFormatting>
  <conditionalFormatting sqref="EY18 EY21">
    <cfRule type="cellIs" dxfId="10547" priority="9825" operator="greaterThan">
      <formula>0</formula>
    </cfRule>
  </conditionalFormatting>
  <conditionalFormatting sqref="EY36">
    <cfRule type="cellIs" dxfId="10546" priority="9822" operator="greaterThan">
      <formula>0</formula>
    </cfRule>
  </conditionalFormatting>
  <conditionalFormatting sqref="EY79">
    <cfRule type="cellIs" dxfId="10545" priority="9814" operator="greaterThan">
      <formula>0</formula>
    </cfRule>
  </conditionalFormatting>
  <conditionalFormatting sqref="EY10">
    <cfRule type="cellIs" dxfId="10544" priority="9821" operator="greaterThan">
      <formula>0</formula>
    </cfRule>
  </conditionalFormatting>
  <conditionalFormatting sqref="EY23">
    <cfRule type="cellIs" dxfId="10543" priority="9820" operator="greaterThan">
      <formula>0</formula>
    </cfRule>
  </conditionalFormatting>
  <conditionalFormatting sqref="EY10">
    <cfRule type="cellIs" dxfId="10542" priority="9819" operator="greaterThan">
      <formula>0</formula>
    </cfRule>
  </conditionalFormatting>
  <conditionalFormatting sqref="EY23">
    <cfRule type="cellIs" dxfId="10541" priority="9818" operator="greaterThan">
      <formula>0</formula>
    </cfRule>
  </conditionalFormatting>
  <conditionalFormatting sqref="EY129">
    <cfRule type="cellIs" dxfId="10540" priority="9804" operator="greaterThan">
      <formula>0</formula>
    </cfRule>
  </conditionalFormatting>
  <conditionalFormatting sqref="EY110">
    <cfRule type="cellIs" dxfId="10539" priority="9808" operator="greaterThan">
      <formula>0</formula>
    </cfRule>
  </conditionalFormatting>
  <conditionalFormatting sqref="EY79">
    <cfRule type="cellIs" dxfId="10538" priority="9815" operator="greaterThan">
      <formula>0</formula>
    </cfRule>
  </conditionalFormatting>
  <conditionalFormatting sqref="EY34">
    <cfRule type="cellIs" dxfId="10537" priority="9817" operator="greaterThan">
      <formula>0</formula>
    </cfRule>
  </conditionalFormatting>
  <conditionalFormatting sqref="EY120">
    <cfRule type="cellIs" dxfId="10536" priority="9807" operator="greaterThan">
      <formula>0</formula>
    </cfRule>
  </conditionalFormatting>
  <conditionalFormatting sqref="EY137">
    <cfRule type="cellIs" dxfId="10535" priority="9803" operator="greaterThan">
      <formula>0</formula>
    </cfRule>
  </conditionalFormatting>
  <conditionalFormatting sqref="EY34">
    <cfRule type="cellIs" dxfId="10534" priority="9816" operator="greaterThan">
      <formula>0</formula>
    </cfRule>
  </conditionalFormatting>
  <conditionalFormatting sqref="EY137">
    <cfRule type="cellIs" dxfId="10533" priority="9802" operator="greaterThan">
      <formula>0</formula>
    </cfRule>
  </conditionalFormatting>
  <conditionalFormatting sqref="EY110">
    <cfRule type="cellIs" dxfId="10532" priority="9809" operator="greaterThan">
      <formula>0</formula>
    </cfRule>
  </conditionalFormatting>
  <conditionalFormatting sqref="EY51">
    <cfRule type="cellIs" dxfId="10531" priority="9801" operator="greaterThan">
      <formula>0</formula>
    </cfRule>
  </conditionalFormatting>
  <conditionalFormatting sqref="EY51">
    <cfRule type="cellIs" dxfId="10530" priority="9800" operator="greaterThan">
      <formula>0</formula>
    </cfRule>
  </conditionalFormatting>
  <conditionalFormatting sqref="EY93">
    <cfRule type="cellIs" dxfId="10529" priority="9813" operator="greaterThan">
      <formula>0</formula>
    </cfRule>
  </conditionalFormatting>
  <conditionalFormatting sqref="EY102">
    <cfRule type="cellIs" dxfId="10528" priority="9812" operator="greaterThan">
      <formula>0</formula>
    </cfRule>
  </conditionalFormatting>
  <conditionalFormatting sqref="EY93">
    <cfRule type="cellIs" dxfId="10527" priority="9811" operator="greaterThan">
      <formula>0</formula>
    </cfRule>
  </conditionalFormatting>
  <conditionalFormatting sqref="EY102">
    <cfRule type="cellIs" dxfId="10526" priority="9810" operator="greaterThan">
      <formula>0</formula>
    </cfRule>
  </conditionalFormatting>
  <conditionalFormatting sqref="EY129">
    <cfRule type="cellIs" dxfId="10525" priority="9806" operator="greaterThan">
      <formula>0</formula>
    </cfRule>
  </conditionalFormatting>
  <conditionalFormatting sqref="EY120">
    <cfRule type="cellIs" dxfId="10524" priority="9805" operator="greaterThan">
      <formula>0</formula>
    </cfRule>
  </conditionalFormatting>
  <conditionalFormatting sqref="EY48">
    <cfRule type="cellIs" dxfId="10523" priority="9788" operator="greaterThan">
      <formula>0</formula>
    </cfRule>
  </conditionalFormatting>
  <conditionalFormatting sqref="EY40">
    <cfRule type="cellIs" dxfId="10522" priority="9787" operator="greaterThan">
      <formula>0</formula>
    </cfRule>
  </conditionalFormatting>
  <conditionalFormatting sqref="EY64">
    <cfRule type="cellIs" dxfId="10521" priority="9797" operator="greaterThan">
      <formula>0</formula>
    </cfRule>
  </conditionalFormatting>
  <conditionalFormatting sqref="EY64">
    <cfRule type="cellIs" dxfId="10520" priority="9796" operator="greaterThan">
      <formula>0</formula>
    </cfRule>
  </conditionalFormatting>
  <conditionalFormatting sqref="EY57">
    <cfRule type="cellIs" dxfId="10519" priority="9799" operator="greaterThan">
      <formula>0</formula>
    </cfRule>
  </conditionalFormatting>
  <conditionalFormatting sqref="EY57">
    <cfRule type="cellIs" dxfId="10518" priority="9798" operator="greaterThan">
      <formula>0</formula>
    </cfRule>
  </conditionalFormatting>
  <conditionalFormatting sqref="EY70">
    <cfRule type="cellIs" dxfId="10517" priority="9783" operator="greaterThan">
      <formula>0</formula>
    </cfRule>
  </conditionalFormatting>
  <conditionalFormatting sqref="EY70">
    <cfRule type="cellIs" dxfId="10516" priority="9782" operator="greaterThan">
      <formula>0</formula>
    </cfRule>
  </conditionalFormatting>
  <conditionalFormatting sqref="EY12">
    <cfRule type="cellIs" dxfId="10515" priority="9795" operator="greaterThan">
      <formula>0</formula>
    </cfRule>
  </conditionalFormatting>
  <conditionalFormatting sqref="EY12">
    <cfRule type="cellIs" dxfId="10514" priority="9794" operator="greaterThan">
      <formula>0</formula>
    </cfRule>
  </conditionalFormatting>
  <conditionalFormatting sqref="EY25 EY27">
    <cfRule type="cellIs" dxfId="10513" priority="9793" operator="greaterThan">
      <formula>0</formula>
    </cfRule>
  </conditionalFormatting>
  <conditionalFormatting sqref="EY25 EY27">
    <cfRule type="cellIs" dxfId="10512" priority="9792" operator="greaterThan">
      <formula>0</formula>
    </cfRule>
  </conditionalFormatting>
  <conditionalFormatting sqref="EY44">
    <cfRule type="cellIs" dxfId="10511" priority="9791" operator="greaterThan">
      <formula>0</formula>
    </cfRule>
  </conditionalFormatting>
  <conditionalFormatting sqref="EY44">
    <cfRule type="cellIs" dxfId="10510" priority="9790" operator="greaterThan">
      <formula>0</formula>
    </cfRule>
  </conditionalFormatting>
  <conditionalFormatting sqref="EY48">
    <cfRule type="cellIs" dxfId="10509" priority="9789" operator="greaterThan">
      <formula>0</formula>
    </cfRule>
  </conditionalFormatting>
  <conditionalFormatting sqref="EY40">
    <cfRule type="cellIs" dxfId="10508" priority="9786" operator="greaterThan">
      <formula>0</formula>
    </cfRule>
  </conditionalFormatting>
  <conditionalFormatting sqref="EY38">
    <cfRule type="cellIs" dxfId="10507" priority="9785" operator="greaterThan">
      <formula>0</formula>
    </cfRule>
  </conditionalFormatting>
  <conditionalFormatting sqref="EY38">
    <cfRule type="cellIs" dxfId="10506" priority="9784" operator="greaterThan">
      <formula>0</formula>
    </cfRule>
  </conditionalFormatting>
  <conditionalFormatting sqref="EY87">
    <cfRule type="cellIs" dxfId="10505" priority="9780" operator="greaterThan">
      <formula>0</formula>
    </cfRule>
  </conditionalFormatting>
  <conditionalFormatting sqref="EY87">
    <cfRule type="cellIs" dxfId="10504" priority="9781" operator="greaterThan">
      <formula>0</formula>
    </cfRule>
  </conditionalFormatting>
  <conditionalFormatting sqref="EY116">
    <cfRule type="cellIs" dxfId="10503" priority="9773" operator="greaterThan">
      <formula>0</formula>
    </cfRule>
  </conditionalFormatting>
  <conditionalFormatting sqref="EY115">
    <cfRule type="cellIs" dxfId="10502" priority="9772" operator="greaterThan">
      <formula>0</formula>
    </cfRule>
  </conditionalFormatting>
  <conditionalFormatting sqref="EY113">
    <cfRule type="cellIs" dxfId="10501" priority="9779" operator="greaterThan">
      <formula>0</formula>
    </cfRule>
  </conditionalFormatting>
  <conditionalFormatting sqref="EY113">
    <cfRule type="cellIs" dxfId="10500" priority="9778" operator="greaterThan">
      <formula>0</formula>
    </cfRule>
  </conditionalFormatting>
  <conditionalFormatting sqref="EY112">
    <cfRule type="cellIs" dxfId="10499" priority="9777" operator="greaterThan">
      <formula>0</formula>
    </cfRule>
  </conditionalFormatting>
  <conditionalFormatting sqref="EY112">
    <cfRule type="cellIs" dxfId="10498" priority="9776" operator="greaterThan">
      <formula>0</formula>
    </cfRule>
  </conditionalFormatting>
  <conditionalFormatting sqref="EY112">
    <cfRule type="cellIs" dxfId="10497" priority="9775" operator="lessThan">
      <formula>0</formula>
    </cfRule>
  </conditionalFormatting>
  <conditionalFormatting sqref="EY116">
    <cfRule type="cellIs" dxfId="10496" priority="9774" operator="greaterThan">
      <formula>0</formula>
    </cfRule>
  </conditionalFormatting>
  <conditionalFormatting sqref="EY14">
    <cfRule type="cellIs" dxfId="10495" priority="9769" operator="greaterThan">
      <formula>0</formula>
    </cfRule>
  </conditionalFormatting>
  <conditionalFormatting sqref="EY115">
    <cfRule type="cellIs" dxfId="10494" priority="9771" operator="greaterThan">
      <formula>0</formula>
    </cfRule>
  </conditionalFormatting>
  <conditionalFormatting sqref="EY115">
    <cfRule type="cellIs" dxfId="10493" priority="9770" operator="lessThan">
      <formula>0</formula>
    </cfRule>
  </conditionalFormatting>
  <conditionalFormatting sqref="EY14">
    <cfRule type="cellIs" dxfId="10492" priority="9768" operator="greaterThan">
      <formula>0</formula>
    </cfRule>
  </conditionalFormatting>
  <conditionalFormatting sqref="EY16">
    <cfRule type="cellIs" dxfId="10491" priority="9767" operator="greaterThan">
      <formula>0</formula>
    </cfRule>
  </conditionalFormatting>
  <conditionalFormatting sqref="EY16">
    <cfRule type="cellIs" dxfId="10490" priority="9766" operator="greaterThan">
      <formula>0</formula>
    </cfRule>
  </conditionalFormatting>
  <conditionalFormatting sqref="EY42">
    <cfRule type="cellIs" dxfId="10489" priority="9763" operator="greaterThan">
      <formula>0</formula>
    </cfRule>
  </conditionalFormatting>
  <conditionalFormatting sqref="EY42">
    <cfRule type="cellIs" dxfId="10488" priority="9762" operator="greaterThan">
      <formula>0</formula>
    </cfRule>
  </conditionalFormatting>
  <conditionalFormatting sqref="EY18 EY21">
    <cfRule type="cellIs" dxfId="10487" priority="9765" operator="greaterThan">
      <formula>0</formula>
    </cfRule>
  </conditionalFormatting>
  <conditionalFormatting sqref="EY18 EY21">
    <cfRule type="cellIs" dxfId="10486" priority="9764" operator="greaterThan">
      <formula>0</formula>
    </cfRule>
  </conditionalFormatting>
  <conditionalFormatting sqref="EY46">
    <cfRule type="cellIs" dxfId="10485" priority="9761" operator="greaterThan">
      <formula>0</formula>
    </cfRule>
  </conditionalFormatting>
  <conditionalFormatting sqref="EY46">
    <cfRule type="cellIs" dxfId="10484" priority="9760" operator="greaterThan">
      <formula>0</formula>
    </cfRule>
  </conditionalFormatting>
  <conditionalFormatting sqref="EY79">
    <cfRule type="cellIs" dxfId="10483" priority="9752" operator="greaterThan">
      <formula>0</formula>
    </cfRule>
  </conditionalFormatting>
  <conditionalFormatting sqref="EY10">
    <cfRule type="cellIs" dxfId="10482" priority="9759" operator="greaterThan">
      <formula>0</formula>
    </cfRule>
  </conditionalFormatting>
  <conditionalFormatting sqref="EY23">
    <cfRule type="cellIs" dxfId="10481" priority="9758" operator="greaterThan">
      <formula>0</formula>
    </cfRule>
  </conditionalFormatting>
  <conditionalFormatting sqref="EY10">
    <cfRule type="cellIs" dxfId="10480" priority="9757" operator="greaterThan">
      <formula>0</formula>
    </cfRule>
  </conditionalFormatting>
  <conditionalFormatting sqref="EY23">
    <cfRule type="cellIs" dxfId="10479" priority="9756" operator="greaterThan">
      <formula>0</formula>
    </cfRule>
  </conditionalFormatting>
  <conditionalFormatting sqref="EY129">
    <cfRule type="cellIs" dxfId="10478" priority="9742" operator="greaterThan">
      <formula>0</formula>
    </cfRule>
  </conditionalFormatting>
  <conditionalFormatting sqref="EY110">
    <cfRule type="cellIs" dxfId="10477" priority="9746" operator="greaterThan">
      <formula>0</formula>
    </cfRule>
  </conditionalFormatting>
  <conditionalFormatting sqref="EY79">
    <cfRule type="cellIs" dxfId="10476" priority="9753" operator="greaterThan">
      <formula>0</formula>
    </cfRule>
  </conditionalFormatting>
  <conditionalFormatting sqref="EY34">
    <cfRule type="cellIs" dxfId="10475" priority="9755" operator="greaterThan">
      <formula>0</formula>
    </cfRule>
  </conditionalFormatting>
  <conditionalFormatting sqref="EY120">
    <cfRule type="cellIs" dxfId="10474" priority="9745" operator="greaterThan">
      <formula>0</formula>
    </cfRule>
  </conditionalFormatting>
  <conditionalFormatting sqref="EY137">
    <cfRule type="cellIs" dxfId="10473" priority="9741" operator="greaterThan">
      <formula>0</formula>
    </cfRule>
  </conditionalFormatting>
  <conditionalFormatting sqref="EY34">
    <cfRule type="cellIs" dxfId="10472" priority="9754" operator="greaterThan">
      <formula>0</formula>
    </cfRule>
  </conditionalFormatting>
  <conditionalFormatting sqref="EY137">
    <cfRule type="cellIs" dxfId="10471" priority="9740" operator="greaterThan">
      <formula>0</formula>
    </cfRule>
  </conditionalFormatting>
  <conditionalFormatting sqref="EY110">
    <cfRule type="cellIs" dxfId="10470" priority="9747" operator="greaterThan">
      <formula>0</formula>
    </cfRule>
  </conditionalFormatting>
  <conditionalFormatting sqref="EY51">
    <cfRule type="cellIs" dxfId="10469" priority="9739" operator="greaterThan">
      <formula>0</formula>
    </cfRule>
  </conditionalFormatting>
  <conditionalFormatting sqref="EY51">
    <cfRule type="cellIs" dxfId="10468" priority="9738" operator="greaterThan">
      <formula>0</formula>
    </cfRule>
  </conditionalFormatting>
  <conditionalFormatting sqref="EY93">
    <cfRule type="cellIs" dxfId="10467" priority="9751" operator="greaterThan">
      <formula>0</formula>
    </cfRule>
  </conditionalFormatting>
  <conditionalFormatting sqref="EY102">
    <cfRule type="cellIs" dxfId="10466" priority="9750" operator="greaterThan">
      <formula>0</formula>
    </cfRule>
  </conditionalFormatting>
  <conditionalFormatting sqref="EY93">
    <cfRule type="cellIs" dxfId="10465" priority="9749" operator="greaterThan">
      <formula>0</formula>
    </cfRule>
  </conditionalFormatting>
  <conditionalFormatting sqref="EY102">
    <cfRule type="cellIs" dxfId="10464" priority="9748" operator="greaterThan">
      <formula>0</formula>
    </cfRule>
  </conditionalFormatting>
  <conditionalFormatting sqref="EY129">
    <cfRule type="cellIs" dxfId="10463" priority="9744" operator="greaterThan">
      <formula>0</formula>
    </cfRule>
  </conditionalFormatting>
  <conditionalFormatting sqref="EY120">
    <cfRule type="cellIs" dxfId="10462" priority="9743" operator="greaterThan">
      <formula>0</formula>
    </cfRule>
  </conditionalFormatting>
  <conditionalFormatting sqref="EY48">
    <cfRule type="cellIs" dxfId="10461" priority="9726" operator="greaterThan">
      <formula>0</formula>
    </cfRule>
  </conditionalFormatting>
  <conditionalFormatting sqref="EY40">
    <cfRule type="cellIs" dxfId="10460" priority="9725" operator="greaterThan">
      <formula>0</formula>
    </cfRule>
  </conditionalFormatting>
  <conditionalFormatting sqref="EY64">
    <cfRule type="cellIs" dxfId="10459" priority="9735" operator="greaterThan">
      <formula>0</formula>
    </cfRule>
  </conditionalFormatting>
  <conditionalFormatting sqref="EY64">
    <cfRule type="cellIs" dxfId="10458" priority="9734" operator="greaterThan">
      <formula>0</formula>
    </cfRule>
  </conditionalFormatting>
  <conditionalFormatting sqref="EY57">
    <cfRule type="cellIs" dxfId="10457" priority="9737" operator="greaterThan">
      <formula>0</formula>
    </cfRule>
  </conditionalFormatting>
  <conditionalFormatting sqref="EY57">
    <cfRule type="cellIs" dxfId="10456" priority="9736" operator="greaterThan">
      <formula>0</formula>
    </cfRule>
  </conditionalFormatting>
  <conditionalFormatting sqref="EY70">
    <cfRule type="cellIs" dxfId="10455" priority="9721" operator="greaterThan">
      <formula>0</formula>
    </cfRule>
  </conditionalFormatting>
  <conditionalFormatting sqref="EY70">
    <cfRule type="cellIs" dxfId="10454" priority="9720" operator="greaterThan">
      <formula>0</formula>
    </cfRule>
  </conditionalFormatting>
  <conditionalFormatting sqref="EY12">
    <cfRule type="cellIs" dxfId="10453" priority="9733" operator="greaterThan">
      <formula>0</formula>
    </cfRule>
  </conditionalFormatting>
  <conditionalFormatting sqref="EY12">
    <cfRule type="cellIs" dxfId="10452" priority="9732" operator="greaterThan">
      <formula>0</formula>
    </cfRule>
  </conditionalFormatting>
  <conditionalFormatting sqref="EY25 EY27">
    <cfRule type="cellIs" dxfId="10451" priority="9731" operator="greaterThan">
      <formula>0</formula>
    </cfRule>
  </conditionalFormatting>
  <conditionalFormatting sqref="EY25 EY27">
    <cfRule type="cellIs" dxfId="10450" priority="9730" operator="greaterThan">
      <formula>0</formula>
    </cfRule>
  </conditionalFormatting>
  <conditionalFormatting sqref="EY44">
    <cfRule type="cellIs" dxfId="10449" priority="9729" operator="greaterThan">
      <formula>0</formula>
    </cfRule>
  </conditionalFormatting>
  <conditionalFormatting sqref="EY44">
    <cfRule type="cellIs" dxfId="10448" priority="9728" operator="greaterThan">
      <formula>0</formula>
    </cfRule>
  </conditionalFormatting>
  <conditionalFormatting sqref="EY48">
    <cfRule type="cellIs" dxfId="10447" priority="9727" operator="greaterThan">
      <formula>0</formula>
    </cfRule>
  </conditionalFormatting>
  <conditionalFormatting sqref="EY40">
    <cfRule type="cellIs" dxfId="10446" priority="9724" operator="greaterThan">
      <formula>0</formula>
    </cfRule>
  </conditionalFormatting>
  <conditionalFormatting sqref="EY38">
    <cfRule type="cellIs" dxfId="10445" priority="9723" operator="greaterThan">
      <formula>0</formula>
    </cfRule>
  </conditionalFormatting>
  <conditionalFormatting sqref="EY38">
    <cfRule type="cellIs" dxfId="10444" priority="9722" operator="greaterThan">
      <formula>0</formula>
    </cfRule>
  </conditionalFormatting>
  <conditionalFormatting sqref="EY87">
    <cfRule type="cellIs" dxfId="10443" priority="9718" operator="greaterThan">
      <formula>0</formula>
    </cfRule>
  </conditionalFormatting>
  <conditionalFormatting sqref="EY87">
    <cfRule type="cellIs" dxfId="10442" priority="9719" operator="greaterThan">
      <formula>0</formula>
    </cfRule>
  </conditionalFormatting>
  <conditionalFormatting sqref="EY116">
    <cfRule type="cellIs" dxfId="10441" priority="9711" operator="greaterThan">
      <formula>0</formula>
    </cfRule>
  </conditionalFormatting>
  <conditionalFormatting sqref="EY115">
    <cfRule type="cellIs" dxfId="10440" priority="9710" operator="greaterThan">
      <formula>0</formula>
    </cfRule>
  </conditionalFormatting>
  <conditionalFormatting sqref="EY113">
    <cfRule type="cellIs" dxfId="10439" priority="9717" operator="greaterThan">
      <formula>0</formula>
    </cfRule>
  </conditionalFormatting>
  <conditionalFormatting sqref="EY113">
    <cfRule type="cellIs" dxfId="10438" priority="9716" operator="greaterThan">
      <formula>0</formula>
    </cfRule>
  </conditionalFormatting>
  <conditionalFormatting sqref="EY112">
    <cfRule type="cellIs" dxfId="10437" priority="9715" operator="greaterThan">
      <formula>0</formula>
    </cfRule>
  </conditionalFormatting>
  <conditionalFormatting sqref="EY112">
    <cfRule type="cellIs" dxfId="10436" priority="9714" operator="greaterThan">
      <formula>0</formula>
    </cfRule>
  </conditionalFormatting>
  <conditionalFormatting sqref="EY112">
    <cfRule type="cellIs" dxfId="10435" priority="9713" operator="lessThan">
      <formula>0</formula>
    </cfRule>
  </conditionalFormatting>
  <conditionalFormatting sqref="EY116">
    <cfRule type="cellIs" dxfId="10434" priority="9712" operator="greaterThan">
      <formula>0</formula>
    </cfRule>
  </conditionalFormatting>
  <conditionalFormatting sqref="EY14">
    <cfRule type="cellIs" dxfId="10433" priority="9707" operator="greaterThan">
      <formula>0</formula>
    </cfRule>
  </conditionalFormatting>
  <conditionalFormatting sqref="EY115">
    <cfRule type="cellIs" dxfId="10432" priority="9709" operator="greaterThan">
      <formula>0</formula>
    </cfRule>
  </conditionalFormatting>
  <conditionalFormatting sqref="EY115">
    <cfRule type="cellIs" dxfId="10431" priority="9708" operator="lessThan">
      <formula>0</formula>
    </cfRule>
  </conditionalFormatting>
  <conditionalFormatting sqref="EY14">
    <cfRule type="cellIs" dxfId="10430" priority="9706" operator="greaterThan">
      <formula>0</formula>
    </cfRule>
  </conditionalFormatting>
  <conditionalFormatting sqref="EY16">
    <cfRule type="cellIs" dxfId="10429" priority="9705" operator="greaterThan">
      <formula>0</formula>
    </cfRule>
  </conditionalFormatting>
  <conditionalFormatting sqref="EY16">
    <cfRule type="cellIs" dxfId="10428" priority="9704" operator="greaterThan">
      <formula>0</formula>
    </cfRule>
  </conditionalFormatting>
  <conditionalFormatting sqref="EY42">
    <cfRule type="cellIs" dxfId="10427" priority="9701" operator="greaterThan">
      <formula>0</formula>
    </cfRule>
  </conditionalFormatting>
  <conditionalFormatting sqref="EY42">
    <cfRule type="cellIs" dxfId="10426" priority="9700" operator="greaterThan">
      <formula>0</formula>
    </cfRule>
  </conditionalFormatting>
  <conditionalFormatting sqref="EY18 EY21">
    <cfRule type="cellIs" dxfId="10425" priority="9703" operator="greaterThan">
      <formula>0</formula>
    </cfRule>
  </conditionalFormatting>
  <conditionalFormatting sqref="EY18 EY21">
    <cfRule type="cellIs" dxfId="10424" priority="9702" operator="greaterThan">
      <formula>0</formula>
    </cfRule>
  </conditionalFormatting>
  <conditionalFormatting sqref="EY46">
    <cfRule type="cellIs" dxfId="10423" priority="9699" operator="greaterThan">
      <formula>0</formula>
    </cfRule>
  </conditionalFormatting>
  <conditionalFormatting sqref="EY46">
    <cfRule type="cellIs" dxfId="10422" priority="9698" operator="greaterThan">
      <formula>0</formula>
    </cfRule>
  </conditionalFormatting>
  <conditionalFormatting sqref="EY36">
    <cfRule type="cellIs" dxfId="10421" priority="9697" operator="greaterThan">
      <formula>0</formula>
    </cfRule>
  </conditionalFormatting>
  <conditionalFormatting sqref="EY36">
    <cfRule type="cellIs" dxfId="10420" priority="9696" operator="greaterThan">
      <formula>0</formula>
    </cfRule>
  </conditionalFormatting>
  <conditionalFormatting sqref="EY36">
    <cfRule type="cellIs" dxfId="10419" priority="9695" operator="greaterThan">
      <formula>0</formula>
    </cfRule>
  </conditionalFormatting>
  <conditionalFormatting sqref="EY36">
    <cfRule type="cellIs" dxfId="10418" priority="9694" operator="greaterThan">
      <formula>0</formula>
    </cfRule>
  </conditionalFormatting>
  <conditionalFormatting sqref="EY143">
    <cfRule type="cellIs" dxfId="10417" priority="9693" operator="greaterThan">
      <formula>0</formula>
    </cfRule>
  </conditionalFormatting>
  <conditionalFormatting sqref="EY152">
    <cfRule type="cellIs" dxfId="10416" priority="9692" operator="greaterThan">
      <formula>0</formula>
    </cfRule>
  </conditionalFormatting>
  <conditionalFormatting sqref="EY160">
    <cfRule type="cellIs" dxfId="10415" priority="9691" operator="greaterThan">
      <formula>0</formula>
    </cfRule>
  </conditionalFormatting>
  <conditionalFormatting sqref="EY152">
    <cfRule type="cellIs" dxfId="10414" priority="9689" operator="greaterThan">
      <formula>0</formula>
    </cfRule>
  </conditionalFormatting>
  <conditionalFormatting sqref="EY152">
    <cfRule type="cellIs" dxfId="10413" priority="9690" operator="greaterThan">
      <formula>0</formula>
    </cfRule>
  </conditionalFormatting>
  <conditionalFormatting sqref="EY143">
    <cfRule type="cellIs" dxfId="10412" priority="9688" operator="greaterThan">
      <formula>0</formula>
    </cfRule>
  </conditionalFormatting>
  <conditionalFormatting sqref="EY143">
    <cfRule type="cellIs" dxfId="10411" priority="9687" operator="greaterThan">
      <formula>0</formula>
    </cfRule>
  </conditionalFormatting>
  <conditionalFormatting sqref="EY160">
    <cfRule type="cellIs" dxfId="10410" priority="9685" operator="greaterThan">
      <formula>0</formula>
    </cfRule>
  </conditionalFormatting>
  <conditionalFormatting sqref="EY160">
    <cfRule type="cellIs" dxfId="10409" priority="9686" operator="greaterThan">
      <formula>0</formula>
    </cfRule>
  </conditionalFormatting>
  <conditionalFormatting sqref="EY152">
    <cfRule type="cellIs" dxfId="10408" priority="9683" operator="greaterThan">
      <formula>0</formula>
    </cfRule>
  </conditionalFormatting>
  <conditionalFormatting sqref="EY152">
    <cfRule type="cellIs" dxfId="10407" priority="9684" operator="greaterThan">
      <formula>0</formula>
    </cfRule>
  </conditionalFormatting>
  <conditionalFormatting sqref="EY143">
    <cfRule type="cellIs" dxfId="10406" priority="9682" operator="greaterThan">
      <formula>0</formula>
    </cfRule>
  </conditionalFormatting>
  <conditionalFormatting sqref="EY143">
    <cfRule type="cellIs" dxfId="10405" priority="9681" operator="greaterThan">
      <formula>0</formula>
    </cfRule>
  </conditionalFormatting>
  <conditionalFormatting sqref="EY160">
    <cfRule type="cellIs" dxfId="10404" priority="9679" operator="greaterThan">
      <formula>0</formula>
    </cfRule>
  </conditionalFormatting>
  <conditionalFormatting sqref="EY160">
    <cfRule type="cellIs" dxfId="10403" priority="9680" operator="greaterThan">
      <formula>0</formula>
    </cfRule>
  </conditionalFormatting>
  <conditionalFormatting sqref="EY27">
    <cfRule type="cellIs" dxfId="10402" priority="9678" operator="greaterThan">
      <formula>0</formula>
    </cfRule>
  </conditionalFormatting>
  <conditionalFormatting sqref="EY27">
    <cfRule type="cellIs" dxfId="10401" priority="9677" operator="greaterThan">
      <formula>0</formula>
    </cfRule>
  </conditionalFormatting>
  <conditionalFormatting sqref="EY197:EY202">
    <cfRule type="cellIs" dxfId="10400" priority="9676" operator="greaterThan">
      <formula>0.5</formula>
    </cfRule>
  </conditionalFormatting>
  <conditionalFormatting sqref="EY203">
    <cfRule type="cellIs" dxfId="10399" priority="9675" operator="greaterThan">
      <formula>0.5</formula>
    </cfRule>
  </conditionalFormatting>
  <conditionalFormatting sqref="EY167">
    <cfRule type="cellIs" dxfId="10398" priority="9674" operator="greaterThan">
      <formula>0</formula>
    </cfRule>
  </conditionalFormatting>
  <conditionalFormatting sqref="EY167">
    <cfRule type="cellIs" dxfId="10397" priority="9673" operator="greaterThan">
      <formula>0</formula>
    </cfRule>
  </conditionalFormatting>
  <conditionalFormatting sqref="EY169">
    <cfRule type="cellIs" dxfId="10396" priority="9672" operator="greaterThan">
      <formula>0</formula>
    </cfRule>
  </conditionalFormatting>
  <conditionalFormatting sqref="EY169">
    <cfRule type="cellIs" dxfId="10395" priority="9671" operator="greaterThan">
      <formula>0</formula>
    </cfRule>
  </conditionalFormatting>
  <conditionalFormatting sqref="EY171">
    <cfRule type="cellIs" dxfId="10394" priority="9670" operator="greaterThan">
      <formula>0</formula>
    </cfRule>
  </conditionalFormatting>
  <conditionalFormatting sqref="EY171">
    <cfRule type="cellIs" dxfId="10393" priority="9669" operator="greaterThan">
      <formula>0</formula>
    </cfRule>
  </conditionalFormatting>
  <conditionalFormatting sqref="EY14">
    <cfRule type="cellIs" dxfId="10392" priority="9641" operator="greaterThan">
      <formula>0</formula>
    </cfRule>
  </conditionalFormatting>
  <conditionalFormatting sqref="EY10">
    <cfRule type="cellIs" dxfId="10391" priority="9668" operator="greaterThan">
      <formula>0</formula>
    </cfRule>
  </conditionalFormatting>
  <conditionalFormatting sqref="EY23">
    <cfRule type="cellIs" dxfId="10390" priority="9667" operator="greaterThan">
      <formula>0</formula>
    </cfRule>
  </conditionalFormatting>
  <conditionalFormatting sqref="EY70">
    <cfRule type="cellIs" dxfId="10389" priority="9665" operator="greaterThan">
      <formula>0</formula>
    </cfRule>
  </conditionalFormatting>
  <conditionalFormatting sqref="EY79">
    <cfRule type="cellIs" dxfId="10388" priority="9664" operator="greaterThan">
      <formula>0</formula>
    </cfRule>
  </conditionalFormatting>
  <conditionalFormatting sqref="EY129">
    <cfRule type="cellIs" dxfId="10387" priority="9658" operator="greaterThan">
      <formula>0</formula>
    </cfRule>
  </conditionalFormatting>
  <conditionalFormatting sqref="EY110">
    <cfRule type="cellIs" dxfId="10386" priority="9660" operator="greaterThan">
      <formula>0</formula>
    </cfRule>
  </conditionalFormatting>
  <conditionalFormatting sqref="EY34">
    <cfRule type="cellIs" dxfId="10385" priority="9666" operator="greaterThan">
      <formula>0</formula>
    </cfRule>
  </conditionalFormatting>
  <conditionalFormatting sqref="EY137">
    <cfRule type="cellIs" dxfId="10384" priority="9657" operator="greaterThan">
      <formula>0</formula>
    </cfRule>
  </conditionalFormatting>
  <conditionalFormatting sqref="EY87">
    <cfRule type="cellIs" dxfId="10383" priority="9663" operator="greaterThan">
      <formula>0</formula>
    </cfRule>
  </conditionalFormatting>
  <conditionalFormatting sqref="EY93">
    <cfRule type="cellIs" dxfId="10382" priority="9662" operator="greaterThan">
      <formula>0</formula>
    </cfRule>
  </conditionalFormatting>
  <conditionalFormatting sqref="EY102">
    <cfRule type="cellIs" dxfId="10381" priority="9661" operator="greaterThan">
      <formula>0</formula>
    </cfRule>
  </conditionalFormatting>
  <conditionalFormatting sqref="EY120">
    <cfRule type="cellIs" dxfId="10380" priority="9659" operator="greaterThan">
      <formula>0</formula>
    </cfRule>
  </conditionalFormatting>
  <conditionalFormatting sqref="EY51">
    <cfRule type="cellIs" dxfId="10379" priority="9656" operator="greaterThan">
      <formula>0</formula>
    </cfRule>
  </conditionalFormatting>
  <conditionalFormatting sqref="EY64">
    <cfRule type="cellIs" dxfId="10378" priority="9654" operator="greaterThan">
      <formula>0</formula>
    </cfRule>
  </conditionalFormatting>
  <conditionalFormatting sqref="EY57">
    <cfRule type="cellIs" dxfId="10377" priority="9655" operator="greaterThan">
      <formula>0</formula>
    </cfRule>
  </conditionalFormatting>
  <conditionalFormatting sqref="EY25 EY27">
    <cfRule type="cellIs" dxfId="10376" priority="9652" operator="greaterThan">
      <formula>0</formula>
    </cfRule>
  </conditionalFormatting>
  <conditionalFormatting sqref="EY12">
    <cfRule type="cellIs" dxfId="10375" priority="9653" operator="greaterThan">
      <formula>0</formula>
    </cfRule>
  </conditionalFormatting>
  <conditionalFormatting sqref="EY44">
    <cfRule type="cellIs" dxfId="10374" priority="9651" operator="greaterThan">
      <formula>0</formula>
    </cfRule>
  </conditionalFormatting>
  <conditionalFormatting sqref="EY48">
    <cfRule type="cellIs" dxfId="10373" priority="9650" operator="greaterThan">
      <formula>0</formula>
    </cfRule>
  </conditionalFormatting>
  <conditionalFormatting sqref="EY40">
    <cfRule type="cellIs" dxfId="10372" priority="9649" operator="greaterThan">
      <formula>0</formula>
    </cfRule>
  </conditionalFormatting>
  <conditionalFormatting sqref="EY38">
    <cfRule type="cellIs" dxfId="10371" priority="9648" operator="greaterThan">
      <formula>0</formula>
    </cfRule>
  </conditionalFormatting>
  <conditionalFormatting sqref="EY16">
    <cfRule type="cellIs" dxfId="10370" priority="9640" operator="greaterThan">
      <formula>0</formula>
    </cfRule>
  </conditionalFormatting>
  <conditionalFormatting sqref="EY113">
    <cfRule type="cellIs" dxfId="10369" priority="9647" operator="greaterThan">
      <formula>0</formula>
    </cfRule>
  </conditionalFormatting>
  <conditionalFormatting sqref="EY112">
    <cfRule type="cellIs" dxfId="10368" priority="9646" operator="greaterThan">
      <formula>0</formula>
    </cfRule>
  </conditionalFormatting>
  <conditionalFormatting sqref="EY112">
    <cfRule type="cellIs" dxfId="10367" priority="9645" operator="lessThan">
      <formula>0</formula>
    </cfRule>
  </conditionalFormatting>
  <conditionalFormatting sqref="EY116">
    <cfRule type="cellIs" dxfId="10366" priority="9644" operator="greaterThan">
      <formula>0</formula>
    </cfRule>
  </conditionalFormatting>
  <conditionalFormatting sqref="EY115">
    <cfRule type="cellIs" dxfId="10365" priority="9643" operator="greaterThan">
      <formula>0</formula>
    </cfRule>
  </conditionalFormatting>
  <conditionalFormatting sqref="EY115">
    <cfRule type="cellIs" dxfId="10364" priority="9642" operator="lessThan">
      <formula>0</formula>
    </cfRule>
  </conditionalFormatting>
  <conditionalFormatting sqref="EY46">
    <cfRule type="cellIs" dxfId="10363" priority="9637" operator="greaterThan">
      <formula>0</formula>
    </cfRule>
  </conditionalFormatting>
  <conditionalFormatting sqref="EY42">
    <cfRule type="cellIs" dxfId="10362" priority="9638" operator="greaterThan">
      <formula>0</formula>
    </cfRule>
  </conditionalFormatting>
  <conditionalFormatting sqref="EY18 EY21">
    <cfRule type="cellIs" dxfId="10361" priority="9639" operator="greaterThan">
      <formula>0</formula>
    </cfRule>
  </conditionalFormatting>
  <conditionalFormatting sqref="EY36">
    <cfRule type="cellIs" dxfId="10360" priority="9636" operator="greaterThan">
      <formula>0</formula>
    </cfRule>
  </conditionalFormatting>
  <conditionalFormatting sqref="EY79">
    <cfRule type="cellIs" dxfId="10359" priority="9628" operator="greaterThan">
      <formula>0</formula>
    </cfRule>
  </conditionalFormatting>
  <conditionalFormatting sqref="EY10">
    <cfRule type="cellIs" dxfId="10358" priority="9635" operator="greaterThan">
      <formula>0</formula>
    </cfRule>
  </conditionalFormatting>
  <conditionalFormatting sqref="EY23">
    <cfRule type="cellIs" dxfId="10357" priority="9634" operator="greaterThan">
      <formula>0</formula>
    </cfRule>
  </conditionalFormatting>
  <conditionalFormatting sqref="EY10">
    <cfRule type="cellIs" dxfId="10356" priority="9633" operator="greaterThan">
      <formula>0</formula>
    </cfRule>
  </conditionalFormatting>
  <conditionalFormatting sqref="EY23">
    <cfRule type="cellIs" dxfId="10355" priority="9632" operator="greaterThan">
      <formula>0</formula>
    </cfRule>
  </conditionalFormatting>
  <conditionalFormatting sqref="EY129">
    <cfRule type="cellIs" dxfId="10354" priority="9618" operator="greaterThan">
      <formula>0</formula>
    </cfRule>
  </conditionalFormatting>
  <conditionalFormatting sqref="EY110">
    <cfRule type="cellIs" dxfId="10353" priority="9622" operator="greaterThan">
      <formula>0</formula>
    </cfRule>
  </conditionalFormatting>
  <conditionalFormatting sqref="EY79">
    <cfRule type="cellIs" dxfId="10352" priority="9629" operator="greaterThan">
      <formula>0</formula>
    </cfRule>
  </conditionalFormatting>
  <conditionalFormatting sqref="EY34">
    <cfRule type="cellIs" dxfId="10351" priority="9631" operator="greaterThan">
      <formula>0</formula>
    </cfRule>
  </conditionalFormatting>
  <conditionalFormatting sqref="EY120">
    <cfRule type="cellIs" dxfId="10350" priority="9621" operator="greaterThan">
      <formula>0</formula>
    </cfRule>
  </conditionalFormatting>
  <conditionalFormatting sqref="EY137">
    <cfRule type="cellIs" dxfId="10349" priority="9617" operator="greaterThan">
      <formula>0</formula>
    </cfRule>
  </conditionalFormatting>
  <conditionalFormatting sqref="EY34">
    <cfRule type="cellIs" dxfId="10348" priority="9630" operator="greaterThan">
      <formula>0</formula>
    </cfRule>
  </conditionalFormatting>
  <conditionalFormatting sqref="EY137">
    <cfRule type="cellIs" dxfId="10347" priority="9616" operator="greaterThan">
      <formula>0</formula>
    </cfRule>
  </conditionalFormatting>
  <conditionalFormatting sqref="EY110">
    <cfRule type="cellIs" dxfId="10346" priority="9623" operator="greaterThan">
      <formula>0</formula>
    </cfRule>
  </conditionalFormatting>
  <conditionalFormatting sqref="EY51">
    <cfRule type="cellIs" dxfId="10345" priority="9615" operator="greaterThan">
      <formula>0</formula>
    </cfRule>
  </conditionalFormatting>
  <conditionalFormatting sqref="EY51">
    <cfRule type="cellIs" dxfId="10344" priority="9614" operator="greaterThan">
      <formula>0</formula>
    </cfRule>
  </conditionalFormatting>
  <conditionalFormatting sqref="EY93">
    <cfRule type="cellIs" dxfId="10343" priority="9627" operator="greaterThan">
      <formula>0</formula>
    </cfRule>
  </conditionalFormatting>
  <conditionalFormatting sqref="EY102">
    <cfRule type="cellIs" dxfId="10342" priority="9626" operator="greaterThan">
      <formula>0</formula>
    </cfRule>
  </conditionalFormatting>
  <conditionalFormatting sqref="EY93">
    <cfRule type="cellIs" dxfId="10341" priority="9625" operator="greaterThan">
      <formula>0</formula>
    </cfRule>
  </conditionalFormatting>
  <conditionalFormatting sqref="EY102">
    <cfRule type="cellIs" dxfId="10340" priority="9624" operator="greaterThan">
      <formula>0</formula>
    </cfRule>
  </conditionalFormatting>
  <conditionalFormatting sqref="EY129">
    <cfRule type="cellIs" dxfId="10339" priority="9620" operator="greaterThan">
      <formula>0</formula>
    </cfRule>
  </conditionalFormatting>
  <conditionalFormatting sqref="EY120">
    <cfRule type="cellIs" dxfId="10338" priority="9619" operator="greaterThan">
      <formula>0</formula>
    </cfRule>
  </conditionalFormatting>
  <conditionalFormatting sqref="EY48">
    <cfRule type="cellIs" dxfId="10337" priority="9602" operator="greaterThan">
      <formula>0</formula>
    </cfRule>
  </conditionalFormatting>
  <conditionalFormatting sqref="EY40">
    <cfRule type="cellIs" dxfId="10336" priority="9601" operator="greaterThan">
      <formula>0</formula>
    </cfRule>
  </conditionalFormatting>
  <conditionalFormatting sqref="EY64">
    <cfRule type="cellIs" dxfId="10335" priority="9611" operator="greaterThan">
      <formula>0</formula>
    </cfRule>
  </conditionalFormatting>
  <conditionalFormatting sqref="EY64">
    <cfRule type="cellIs" dxfId="10334" priority="9610" operator="greaterThan">
      <formula>0</formula>
    </cfRule>
  </conditionalFormatting>
  <conditionalFormatting sqref="EY57">
    <cfRule type="cellIs" dxfId="10333" priority="9613" operator="greaterThan">
      <formula>0</formula>
    </cfRule>
  </conditionalFormatting>
  <conditionalFormatting sqref="EY57">
    <cfRule type="cellIs" dxfId="10332" priority="9612" operator="greaterThan">
      <formula>0</formula>
    </cfRule>
  </conditionalFormatting>
  <conditionalFormatting sqref="EY70">
    <cfRule type="cellIs" dxfId="10331" priority="9597" operator="greaterThan">
      <formula>0</formula>
    </cfRule>
  </conditionalFormatting>
  <conditionalFormatting sqref="EY70">
    <cfRule type="cellIs" dxfId="10330" priority="9596" operator="greaterThan">
      <formula>0</formula>
    </cfRule>
  </conditionalFormatting>
  <conditionalFormatting sqref="EY12">
    <cfRule type="cellIs" dxfId="10329" priority="9609" operator="greaterThan">
      <formula>0</formula>
    </cfRule>
  </conditionalFormatting>
  <conditionalFormatting sqref="EY12">
    <cfRule type="cellIs" dxfId="10328" priority="9608" operator="greaterThan">
      <formula>0</formula>
    </cfRule>
  </conditionalFormatting>
  <conditionalFormatting sqref="EY25 EY27">
    <cfRule type="cellIs" dxfId="10327" priority="9607" operator="greaterThan">
      <formula>0</formula>
    </cfRule>
  </conditionalFormatting>
  <conditionalFormatting sqref="EY25 EY27">
    <cfRule type="cellIs" dxfId="10326" priority="9606" operator="greaterThan">
      <formula>0</formula>
    </cfRule>
  </conditionalFormatting>
  <conditionalFormatting sqref="EY44">
    <cfRule type="cellIs" dxfId="10325" priority="9605" operator="greaterThan">
      <formula>0</formula>
    </cfRule>
  </conditionalFormatting>
  <conditionalFormatting sqref="EY44">
    <cfRule type="cellIs" dxfId="10324" priority="9604" operator="greaterThan">
      <formula>0</formula>
    </cfRule>
  </conditionalFormatting>
  <conditionalFormatting sqref="EY48">
    <cfRule type="cellIs" dxfId="10323" priority="9603" operator="greaterThan">
      <formula>0</formula>
    </cfRule>
  </conditionalFormatting>
  <conditionalFormatting sqref="EY40">
    <cfRule type="cellIs" dxfId="10322" priority="9600" operator="greaterThan">
      <formula>0</formula>
    </cfRule>
  </conditionalFormatting>
  <conditionalFormatting sqref="EY38">
    <cfRule type="cellIs" dxfId="10321" priority="9599" operator="greaterThan">
      <formula>0</formula>
    </cfRule>
  </conditionalFormatting>
  <conditionalFormatting sqref="EY38">
    <cfRule type="cellIs" dxfId="10320" priority="9598" operator="greaterThan">
      <formula>0</formula>
    </cfRule>
  </conditionalFormatting>
  <conditionalFormatting sqref="EY87">
    <cfRule type="cellIs" dxfId="10319" priority="9594" operator="greaterThan">
      <formula>0</formula>
    </cfRule>
  </conditionalFormatting>
  <conditionalFormatting sqref="EY87">
    <cfRule type="cellIs" dxfId="10318" priority="9595" operator="greaterThan">
      <formula>0</formula>
    </cfRule>
  </conditionalFormatting>
  <conditionalFormatting sqref="EY116">
    <cfRule type="cellIs" dxfId="10317" priority="9587" operator="greaterThan">
      <formula>0</formula>
    </cfRule>
  </conditionalFormatting>
  <conditionalFormatting sqref="EY115">
    <cfRule type="cellIs" dxfId="10316" priority="9586" operator="greaterThan">
      <formula>0</formula>
    </cfRule>
  </conditionalFormatting>
  <conditionalFormatting sqref="EY113">
    <cfRule type="cellIs" dxfId="10315" priority="9593" operator="greaterThan">
      <formula>0</formula>
    </cfRule>
  </conditionalFormatting>
  <conditionalFormatting sqref="EY113">
    <cfRule type="cellIs" dxfId="10314" priority="9592" operator="greaterThan">
      <formula>0</formula>
    </cfRule>
  </conditionalFormatting>
  <conditionalFormatting sqref="EY112">
    <cfRule type="cellIs" dxfId="10313" priority="9591" operator="greaterThan">
      <formula>0</formula>
    </cfRule>
  </conditionalFormatting>
  <conditionalFormatting sqref="EY112">
    <cfRule type="cellIs" dxfId="10312" priority="9590" operator="greaterThan">
      <formula>0</formula>
    </cfRule>
  </conditionalFormatting>
  <conditionalFormatting sqref="EY112">
    <cfRule type="cellIs" dxfId="10311" priority="9589" operator="lessThan">
      <formula>0</formula>
    </cfRule>
  </conditionalFormatting>
  <conditionalFormatting sqref="EY116">
    <cfRule type="cellIs" dxfId="10310" priority="9588" operator="greaterThan">
      <formula>0</formula>
    </cfRule>
  </conditionalFormatting>
  <conditionalFormatting sqref="EY14">
    <cfRule type="cellIs" dxfId="10309" priority="9583" operator="greaterThan">
      <formula>0</formula>
    </cfRule>
  </conditionalFormatting>
  <conditionalFormatting sqref="EY115">
    <cfRule type="cellIs" dxfId="10308" priority="9585" operator="greaterThan">
      <formula>0</formula>
    </cfRule>
  </conditionalFormatting>
  <conditionalFormatting sqref="EY115">
    <cfRule type="cellIs" dxfId="10307" priority="9584" operator="lessThan">
      <formula>0</formula>
    </cfRule>
  </conditionalFormatting>
  <conditionalFormatting sqref="EY14">
    <cfRule type="cellIs" dxfId="10306" priority="9582" operator="greaterThan">
      <formula>0</formula>
    </cfRule>
  </conditionalFormatting>
  <conditionalFormatting sqref="EY16">
    <cfRule type="cellIs" dxfId="10305" priority="9581" operator="greaterThan">
      <formula>0</formula>
    </cfRule>
  </conditionalFormatting>
  <conditionalFormatting sqref="EY16">
    <cfRule type="cellIs" dxfId="10304" priority="9580" operator="greaterThan">
      <formula>0</formula>
    </cfRule>
  </conditionalFormatting>
  <conditionalFormatting sqref="EY42">
    <cfRule type="cellIs" dxfId="10303" priority="9577" operator="greaterThan">
      <formula>0</formula>
    </cfRule>
  </conditionalFormatting>
  <conditionalFormatting sqref="EY42">
    <cfRule type="cellIs" dxfId="10302" priority="9576" operator="greaterThan">
      <formula>0</formula>
    </cfRule>
  </conditionalFormatting>
  <conditionalFormatting sqref="EY18 EY21">
    <cfRule type="cellIs" dxfId="10301" priority="9579" operator="greaterThan">
      <formula>0</formula>
    </cfRule>
  </conditionalFormatting>
  <conditionalFormatting sqref="EY18 EY21">
    <cfRule type="cellIs" dxfId="10300" priority="9578" operator="greaterThan">
      <formula>0</formula>
    </cfRule>
  </conditionalFormatting>
  <conditionalFormatting sqref="EY46">
    <cfRule type="cellIs" dxfId="10299" priority="9575" operator="greaterThan">
      <formula>0</formula>
    </cfRule>
  </conditionalFormatting>
  <conditionalFormatting sqref="EY46">
    <cfRule type="cellIs" dxfId="10298" priority="9574" operator="greaterThan">
      <formula>0</formula>
    </cfRule>
  </conditionalFormatting>
  <conditionalFormatting sqref="EY79">
    <cfRule type="cellIs" dxfId="10297" priority="9566" operator="greaterThan">
      <formula>0</formula>
    </cfRule>
  </conditionalFormatting>
  <conditionalFormatting sqref="EY10">
    <cfRule type="cellIs" dxfId="10296" priority="9573" operator="greaterThan">
      <formula>0</formula>
    </cfRule>
  </conditionalFormatting>
  <conditionalFormatting sqref="EY23">
    <cfRule type="cellIs" dxfId="10295" priority="9572" operator="greaterThan">
      <formula>0</formula>
    </cfRule>
  </conditionalFormatting>
  <conditionalFormatting sqref="EY10">
    <cfRule type="cellIs" dxfId="10294" priority="9571" operator="greaterThan">
      <formula>0</formula>
    </cfRule>
  </conditionalFormatting>
  <conditionalFormatting sqref="EY23">
    <cfRule type="cellIs" dxfId="10293" priority="9570" operator="greaterThan">
      <formula>0</formula>
    </cfRule>
  </conditionalFormatting>
  <conditionalFormatting sqref="EY129">
    <cfRule type="cellIs" dxfId="10292" priority="9556" operator="greaterThan">
      <formula>0</formula>
    </cfRule>
  </conditionalFormatting>
  <conditionalFormatting sqref="EY110">
    <cfRule type="cellIs" dxfId="10291" priority="9560" operator="greaterThan">
      <formula>0</formula>
    </cfRule>
  </conditionalFormatting>
  <conditionalFormatting sqref="EY79">
    <cfRule type="cellIs" dxfId="10290" priority="9567" operator="greaterThan">
      <formula>0</formula>
    </cfRule>
  </conditionalFormatting>
  <conditionalFormatting sqref="EY34">
    <cfRule type="cellIs" dxfId="10289" priority="9569" operator="greaterThan">
      <formula>0</formula>
    </cfRule>
  </conditionalFormatting>
  <conditionalFormatting sqref="EY120">
    <cfRule type="cellIs" dxfId="10288" priority="9559" operator="greaterThan">
      <formula>0</formula>
    </cfRule>
  </conditionalFormatting>
  <conditionalFormatting sqref="EY137">
    <cfRule type="cellIs" dxfId="10287" priority="9555" operator="greaterThan">
      <formula>0</formula>
    </cfRule>
  </conditionalFormatting>
  <conditionalFormatting sqref="EY34">
    <cfRule type="cellIs" dxfId="10286" priority="9568" operator="greaterThan">
      <formula>0</formula>
    </cfRule>
  </conditionalFormatting>
  <conditionalFormatting sqref="EY137">
    <cfRule type="cellIs" dxfId="10285" priority="9554" operator="greaterThan">
      <formula>0</formula>
    </cfRule>
  </conditionalFormatting>
  <conditionalFormatting sqref="EY110">
    <cfRule type="cellIs" dxfId="10284" priority="9561" operator="greaterThan">
      <formula>0</formula>
    </cfRule>
  </conditionalFormatting>
  <conditionalFormatting sqref="EY51">
    <cfRule type="cellIs" dxfId="10283" priority="9553" operator="greaterThan">
      <formula>0</formula>
    </cfRule>
  </conditionalFormatting>
  <conditionalFormatting sqref="EY51">
    <cfRule type="cellIs" dxfId="10282" priority="9552" operator="greaterThan">
      <formula>0</formula>
    </cfRule>
  </conditionalFormatting>
  <conditionalFormatting sqref="EY93">
    <cfRule type="cellIs" dxfId="10281" priority="9565" operator="greaterThan">
      <formula>0</formula>
    </cfRule>
  </conditionalFormatting>
  <conditionalFormatting sqref="EY102">
    <cfRule type="cellIs" dxfId="10280" priority="9564" operator="greaterThan">
      <formula>0</formula>
    </cfRule>
  </conditionalFormatting>
  <conditionalFormatting sqref="EY93">
    <cfRule type="cellIs" dxfId="10279" priority="9563" operator="greaterThan">
      <formula>0</formula>
    </cfRule>
  </conditionalFormatting>
  <conditionalFormatting sqref="EY102">
    <cfRule type="cellIs" dxfId="10278" priority="9562" operator="greaterThan">
      <formula>0</formula>
    </cfRule>
  </conditionalFormatting>
  <conditionalFormatting sqref="EY129">
    <cfRule type="cellIs" dxfId="10277" priority="9558" operator="greaterThan">
      <formula>0</formula>
    </cfRule>
  </conditionalFormatting>
  <conditionalFormatting sqref="EY120">
    <cfRule type="cellIs" dxfId="10276" priority="9557" operator="greaterThan">
      <formula>0</formula>
    </cfRule>
  </conditionalFormatting>
  <conditionalFormatting sqref="EY48">
    <cfRule type="cellIs" dxfId="10275" priority="9540" operator="greaterThan">
      <formula>0</formula>
    </cfRule>
  </conditionalFormatting>
  <conditionalFormatting sqref="EY40">
    <cfRule type="cellIs" dxfId="10274" priority="9539" operator="greaterThan">
      <formula>0</formula>
    </cfRule>
  </conditionalFormatting>
  <conditionalFormatting sqref="EY64">
    <cfRule type="cellIs" dxfId="10273" priority="9549" operator="greaterThan">
      <formula>0</formula>
    </cfRule>
  </conditionalFormatting>
  <conditionalFormatting sqref="EY64">
    <cfRule type="cellIs" dxfId="10272" priority="9548" operator="greaterThan">
      <formula>0</formula>
    </cfRule>
  </conditionalFormatting>
  <conditionalFormatting sqref="EY57">
    <cfRule type="cellIs" dxfId="10271" priority="9551" operator="greaterThan">
      <formula>0</formula>
    </cfRule>
  </conditionalFormatting>
  <conditionalFormatting sqref="EY57">
    <cfRule type="cellIs" dxfId="10270" priority="9550" operator="greaterThan">
      <formula>0</formula>
    </cfRule>
  </conditionalFormatting>
  <conditionalFormatting sqref="EY70">
    <cfRule type="cellIs" dxfId="10269" priority="9535" operator="greaterThan">
      <formula>0</formula>
    </cfRule>
  </conditionalFormatting>
  <conditionalFormatting sqref="EY70">
    <cfRule type="cellIs" dxfId="10268" priority="9534" operator="greaterThan">
      <formula>0</formula>
    </cfRule>
  </conditionalFormatting>
  <conditionalFormatting sqref="EY12">
    <cfRule type="cellIs" dxfId="10267" priority="9547" operator="greaterThan">
      <formula>0</formula>
    </cfRule>
  </conditionalFormatting>
  <conditionalFormatting sqref="EY12">
    <cfRule type="cellIs" dxfId="10266" priority="9546" operator="greaterThan">
      <formula>0</formula>
    </cfRule>
  </conditionalFormatting>
  <conditionalFormatting sqref="EY25 EY27">
    <cfRule type="cellIs" dxfId="10265" priority="9545" operator="greaterThan">
      <formula>0</formula>
    </cfRule>
  </conditionalFormatting>
  <conditionalFormatting sqref="EY25 EY27">
    <cfRule type="cellIs" dxfId="10264" priority="9544" operator="greaterThan">
      <formula>0</formula>
    </cfRule>
  </conditionalFormatting>
  <conditionalFormatting sqref="EY44">
    <cfRule type="cellIs" dxfId="10263" priority="9543" operator="greaterThan">
      <formula>0</formula>
    </cfRule>
  </conditionalFormatting>
  <conditionalFormatting sqref="EY44">
    <cfRule type="cellIs" dxfId="10262" priority="9542" operator="greaterThan">
      <formula>0</formula>
    </cfRule>
  </conditionalFormatting>
  <conditionalFormatting sqref="EY48">
    <cfRule type="cellIs" dxfId="10261" priority="9541" operator="greaterThan">
      <formula>0</formula>
    </cfRule>
  </conditionalFormatting>
  <conditionalFormatting sqref="EY40">
    <cfRule type="cellIs" dxfId="10260" priority="9538" operator="greaterThan">
      <formula>0</formula>
    </cfRule>
  </conditionalFormatting>
  <conditionalFormatting sqref="EY38">
    <cfRule type="cellIs" dxfId="10259" priority="9537" operator="greaterThan">
      <formula>0</formula>
    </cfRule>
  </conditionalFormatting>
  <conditionalFormatting sqref="EY38">
    <cfRule type="cellIs" dxfId="10258" priority="9536" operator="greaterThan">
      <formula>0</formula>
    </cfRule>
  </conditionalFormatting>
  <conditionalFormatting sqref="EY87">
    <cfRule type="cellIs" dxfId="10257" priority="9532" operator="greaterThan">
      <formula>0</formula>
    </cfRule>
  </conditionalFormatting>
  <conditionalFormatting sqref="EY87">
    <cfRule type="cellIs" dxfId="10256" priority="9533" operator="greaterThan">
      <formula>0</formula>
    </cfRule>
  </conditionalFormatting>
  <conditionalFormatting sqref="EY116">
    <cfRule type="cellIs" dxfId="10255" priority="9525" operator="greaterThan">
      <formula>0</formula>
    </cfRule>
  </conditionalFormatting>
  <conditionalFormatting sqref="EY115">
    <cfRule type="cellIs" dxfId="10254" priority="9524" operator="greaterThan">
      <formula>0</formula>
    </cfRule>
  </conditionalFormatting>
  <conditionalFormatting sqref="EY113">
    <cfRule type="cellIs" dxfId="10253" priority="9531" operator="greaterThan">
      <formula>0</formula>
    </cfRule>
  </conditionalFormatting>
  <conditionalFormatting sqref="EY113">
    <cfRule type="cellIs" dxfId="10252" priority="9530" operator="greaterThan">
      <formula>0</formula>
    </cfRule>
  </conditionalFormatting>
  <conditionalFormatting sqref="EY112">
    <cfRule type="cellIs" dxfId="10251" priority="9529" operator="greaterThan">
      <formula>0</formula>
    </cfRule>
  </conditionalFormatting>
  <conditionalFormatting sqref="EY112">
    <cfRule type="cellIs" dxfId="10250" priority="9528" operator="greaterThan">
      <formula>0</formula>
    </cfRule>
  </conditionalFormatting>
  <conditionalFormatting sqref="EY112">
    <cfRule type="cellIs" dxfId="10249" priority="9527" operator="lessThan">
      <formula>0</formula>
    </cfRule>
  </conditionalFormatting>
  <conditionalFormatting sqref="EY116">
    <cfRule type="cellIs" dxfId="10248" priority="9526" operator="greaterThan">
      <formula>0</formula>
    </cfRule>
  </conditionalFormatting>
  <conditionalFormatting sqref="EY14">
    <cfRule type="cellIs" dxfId="10247" priority="9521" operator="greaterThan">
      <formula>0</formula>
    </cfRule>
  </conditionalFormatting>
  <conditionalFormatting sqref="EY115">
    <cfRule type="cellIs" dxfId="10246" priority="9523" operator="greaterThan">
      <formula>0</formula>
    </cfRule>
  </conditionalFormatting>
  <conditionalFormatting sqref="EY115">
    <cfRule type="cellIs" dxfId="10245" priority="9522" operator="lessThan">
      <formula>0</formula>
    </cfRule>
  </conditionalFormatting>
  <conditionalFormatting sqref="EY14">
    <cfRule type="cellIs" dxfId="10244" priority="9520" operator="greaterThan">
      <formula>0</formula>
    </cfRule>
  </conditionalFormatting>
  <conditionalFormatting sqref="EY16">
    <cfRule type="cellIs" dxfId="10243" priority="9519" operator="greaterThan">
      <formula>0</formula>
    </cfRule>
  </conditionalFormatting>
  <conditionalFormatting sqref="EY16">
    <cfRule type="cellIs" dxfId="10242" priority="9518" operator="greaterThan">
      <formula>0</formula>
    </cfRule>
  </conditionalFormatting>
  <conditionalFormatting sqref="EY42">
    <cfRule type="cellIs" dxfId="10241" priority="9515" operator="greaterThan">
      <formula>0</formula>
    </cfRule>
  </conditionalFormatting>
  <conditionalFormatting sqref="EY42">
    <cfRule type="cellIs" dxfId="10240" priority="9514" operator="greaterThan">
      <formula>0</formula>
    </cfRule>
  </conditionalFormatting>
  <conditionalFormatting sqref="EY18 EY21">
    <cfRule type="cellIs" dxfId="10239" priority="9517" operator="greaterThan">
      <formula>0</formula>
    </cfRule>
  </conditionalFormatting>
  <conditionalFormatting sqref="EY18 EY21">
    <cfRule type="cellIs" dxfId="10238" priority="9516" operator="greaterThan">
      <formula>0</formula>
    </cfRule>
  </conditionalFormatting>
  <conditionalFormatting sqref="EY46">
    <cfRule type="cellIs" dxfId="10237" priority="9513" operator="greaterThan">
      <formula>0</formula>
    </cfRule>
  </conditionalFormatting>
  <conditionalFormatting sqref="EY46">
    <cfRule type="cellIs" dxfId="10236" priority="9512" operator="greaterThan">
      <formula>0</formula>
    </cfRule>
  </conditionalFormatting>
  <conditionalFormatting sqref="EY36">
    <cfRule type="cellIs" dxfId="10235" priority="9511" operator="greaterThan">
      <formula>0</formula>
    </cfRule>
  </conditionalFormatting>
  <conditionalFormatting sqref="EY36">
    <cfRule type="cellIs" dxfId="10234" priority="9510" operator="greaterThan">
      <formula>0</formula>
    </cfRule>
  </conditionalFormatting>
  <conditionalFormatting sqref="EY36">
    <cfRule type="cellIs" dxfId="10233" priority="9509" operator="greaterThan">
      <formula>0</formula>
    </cfRule>
  </conditionalFormatting>
  <conditionalFormatting sqref="EY36">
    <cfRule type="cellIs" dxfId="10232" priority="9508" operator="greaterThan">
      <formula>0</formula>
    </cfRule>
  </conditionalFormatting>
  <conditionalFormatting sqref="EY143">
    <cfRule type="cellIs" dxfId="10231" priority="9507" operator="greaterThan">
      <formula>0</formula>
    </cfRule>
  </conditionalFormatting>
  <conditionalFormatting sqref="EY152">
    <cfRule type="cellIs" dxfId="10230" priority="9506" operator="greaterThan">
      <formula>0</formula>
    </cfRule>
  </conditionalFormatting>
  <conditionalFormatting sqref="EY160">
    <cfRule type="cellIs" dxfId="10229" priority="9505" operator="greaterThan">
      <formula>0</formula>
    </cfRule>
  </conditionalFormatting>
  <conditionalFormatting sqref="EY152">
    <cfRule type="cellIs" dxfId="10228" priority="9503" operator="greaterThan">
      <formula>0</formula>
    </cfRule>
  </conditionalFormatting>
  <conditionalFormatting sqref="EY152">
    <cfRule type="cellIs" dxfId="10227" priority="9504" operator="greaterThan">
      <formula>0</formula>
    </cfRule>
  </conditionalFormatting>
  <conditionalFormatting sqref="EY143">
    <cfRule type="cellIs" dxfId="10226" priority="9502" operator="greaterThan">
      <formula>0</formula>
    </cfRule>
  </conditionalFormatting>
  <conditionalFormatting sqref="EY143">
    <cfRule type="cellIs" dxfId="10225" priority="9501" operator="greaterThan">
      <formula>0</formula>
    </cfRule>
  </conditionalFormatting>
  <conditionalFormatting sqref="EY160">
    <cfRule type="cellIs" dxfId="10224" priority="9499" operator="greaterThan">
      <formula>0</formula>
    </cfRule>
  </conditionalFormatting>
  <conditionalFormatting sqref="EY160">
    <cfRule type="cellIs" dxfId="10223" priority="9500" operator="greaterThan">
      <formula>0</formula>
    </cfRule>
  </conditionalFormatting>
  <conditionalFormatting sqref="EY152">
    <cfRule type="cellIs" dxfId="10222" priority="9497" operator="greaterThan">
      <formula>0</formula>
    </cfRule>
  </conditionalFormatting>
  <conditionalFormatting sqref="EY152">
    <cfRule type="cellIs" dxfId="10221" priority="9498" operator="greaterThan">
      <formula>0</formula>
    </cfRule>
  </conditionalFormatting>
  <conditionalFormatting sqref="EY143">
    <cfRule type="cellIs" dxfId="10220" priority="9496" operator="greaterThan">
      <formula>0</formula>
    </cfRule>
  </conditionalFormatting>
  <conditionalFormatting sqref="EY143">
    <cfRule type="cellIs" dxfId="10219" priority="9495" operator="greaterThan">
      <formula>0</formula>
    </cfRule>
  </conditionalFormatting>
  <conditionalFormatting sqref="EY160">
    <cfRule type="cellIs" dxfId="10218" priority="9493" operator="greaterThan">
      <formula>0</formula>
    </cfRule>
  </conditionalFormatting>
  <conditionalFormatting sqref="EY160">
    <cfRule type="cellIs" dxfId="10217" priority="9494" operator="greaterThan">
      <formula>0</formula>
    </cfRule>
  </conditionalFormatting>
  <conditionalFormatting sqref="EY27">
    <cfRule type="cellIs" dxfId="10216" priority="9492" operator="greaterThan">
      <formula>0</formula>
    </cfRule>
  </conditionalFormatting>
  <conditionalFormatting sqref="EY27">
    <cfRule type="cellIs" dxfId="10215" priority="9491" operator="greaterThan">
      <formula>0</formula>
    </cfRule>
  </conditionalFormatting>
  <conditionalFormatting sqref="EZ197:EZ202">
    <cfRule type="cellIs" dxfId="10214" priority="9490" operator="greaterThan">
      <formula>0.5</formula>
    </cfRule>
  </conditionalFormatting>
  <conditionalFormatting sqref="EZ203">
    <cfRule type="cellIs" dxfId="10213" priority="9489" operator="greaterThan">
      <formula>0.5</formula>
    </cfRule>
  </conditionalFormatting>
  <conditionalFormatting sqref="EZ167">
    <cfRule type="cellIs" dxfId="10212" priority="9488" operator="greaterThan">
      <formula>0</formula>
    </cfRule>
  </conditionalFormatting>
  <conditionalFormatting sqref="EZ167">
    <cfRule type="cellIs" dxfId="10211" priority="9487" operator="greaterThan">
      <formula>0</formula>
    </cfRule>
  </conditionalFormatting>
  <conditionalFormatting sqref="EZ169">
    <cfRule type="cellIs" dxfId="10210" priority="9486" operator="greaterThan">
      <formula>0</formula>
    </cfRule>
  </conditionalFormatting>
  <conditionalFormatting sqref="EZ169">
    <cfRule type="cellIs" dxfId="10209" priority="9485" operator="greaterThan">
      <formula>0</formula>
    </cfRule>
  </conditionalFormatting>
  <conditionalFormatting sqref="EZ171">
    <cfRule type="cellIs" dxfId="10208" priority="9484" operator="greaterThan">
      <formula>0</formula>
    </cfRule>
  </conditionalFormatting>
  <conditionalFormatting sqref="EZ171">
    <cfRule type="cellIs" dxfId="10207" priority="9483" operator="greaterThan">
      <formula>0</formula>
    </cfRule>
  </conditionalFormatting>
  <conditionalFormatting sqref="EZ14">
    <cfRule type="cellIs" dxfId="10206" priority="9455" operator="greaterThan">
      <formula>0</formula>
    </cfRule>
  </conditionalFormatting>
  <conditionalFormatting sqref="EZ10">
    <cfRule type="cellIs" dxfId="10205" priority="9482" operator="greaterThan">
      <formula>0</formula>
    </cfRule>
  </conditionalFormatting>
  <conditionalFormatting sqref="EZ23">
    <cfRule type="cellIs" dxfId="10204" priority="9481" operator="greaterThan">
      <formula>0</formula>
    </cfRule>
  </conditionalFormatting>
  <conditionalFormatting sqref="EZ70">
    <cfRule type="cellIs" dxfId="10203" priority="9479" operator="greaterThan">
      <formula>0</formula>
    </cfRule>
  </conditionalFormatting>
  <conditionalFormatting sqref="EZ79">
    <cfRule type="cellIs" dxfId="10202" priority="9478" operator="greaterThan">
      <formula>0</formula>
    </cfRule>
  </conditionalFormatting>
  <conditionalFormatting sqref="EZ129">
    <cfRule type="cellIs" dxfId="10201" priority="9472" operator="greaterThan">
      <formula>0</formula>
    </cfRule>
  </conditionalFormatting>
  <conditionalFormatting sqref="EZ110">
    <cfRule type="cellIs" dxfId="10200" priority="9474" operator="greaterThan">
      <formula>0</formula>
    </cfRule>
  </conditionalFormatting>
  <conditionalFormatting sqref="EZ34">
    <cfRule type="cellIs" dxfId="10199" priority="9480" operator="greaterThan">
      <formula>0</formula>
    </cfRule>
  </conditionalFormatting>
  <conditionalFormatting sqref="EZ137">
    <cfRule type="cellIs" dxfId="10198" priority="9471" operator="greaterThan">
      <formula>0</formula>
    </cfRule>
  </conditionalFormatting>
  <conditionalFormatting sqref="EZ87">
    <cfRule type="cellIs" dxfId="10197" priority="9477" operator="greaterThan">
      <formula>0</formula>
    </cfRule>
  </conditionalFormatting>
  <conditionalFormatting sqref="EZ93">
    <cfRule type="cellIs" dxfId="10196" priority="9476" operator="greaterThan">
      <formula>0</formula>
    </cfRule>
  </conditionalFormatting>
  <conditionalFormatting sqref="EZ102">
    <cfRule type="cellIs" dxfId="10195" priority="9475" operator="greaterThan">
      <formula>0</formula>
    </cfRule>
  </conditionalFormatting>
  <conditionalFormatting sqref="EZ120">
    <cfRule type="cellIs" dxfId="10194" priority="9473" operator="greaterThan">
      <formula>0</formula>
    </cfRule>
  </conditionalFormatting>
  <conditionalFormatting sqref="EZ51">
    <cfRule type="cellIs" dxfId="10193" priority="9470" operator="greaterThan">
      <formula>0</formula>
    </cfRule>
  </conditionalFormatting>
  <conditionalFormatting sqref="EZ64">
    <cfRule type="cellIs" dxfId="10192" priority="9468" operator="greaterThan">
      <formula>0</formula>
    </cfRule>
  </conditionalFormatting>
  <conditionalFormatting sqref="EZ57">
    <cfRule type="cellIs" dxfId="10191" priority="9469" operator="greaterThan">
      <formula>0</formula>
    </cfRule>
  </conditionalFormatting>
  <conditionalFormatting sqref="EZ25 EZ27">
    <cfRule type="cellIs" dxfId="10190" priority="9466" operator="greaterThan">
      <formula>0</formula>
    </cfRule>
  </conditionalFormatting>
  <conditionalFormatting sqref="EZ12">
    <cfRule type="cellIs" dxfId="10189" priority="9467" operator="greaterThan">
      <formula>0</formula>
    </cfRule>
  </conditionalFormatting>
  <conditionalFormatting sqref="EZ44">
    <cfRule type="cellIs" dxfId="10188" priority="9465" operator="greaterThan">
      <formula>0</formula>
    </cfRule>
  </conditionalFormatting>
  <conditionalFormatting sqref="EZ48">
    <cfRule type="cellIs" dxfId="10187" priority="9464" operator="greaterThan">
      <formula>0</formula>
    </cfRule>
  </conditionalFormatting>
  <conditionalFormatting sqref="EZ40">
    <cfRule type="cellIs" dxfId="10186" priority="9463" operator="greaterThan">
      <formula>0</formula>
    </cfRule>
  </conditionalFormatting>
  <conditionalFormatting sqref="EZ38">
    <cfRule type="cellIs" dxfId="10185" priority="9462" operator="greaterThan">
      <formula>0</formula>
    </cfRule>
  </conditionalFormatting>
  <conditionalFormatting sqref="EZ16">
    <cfRule type="cellIs" dxfId="10184" priority="9454" operator="greaterThan">
      <formula>0</formula>
    </cfRule>
  </conditionalFormatting>
  <conditionalFormatting sqref="EZ113">
    <cfRule type="cellIs" dxfId="10183" priority="9461" operator="greaterThan">
      <formula>0</formula>
    </cfRule>
  </conditionalFormatting>
  <conditionalFormatting sqref="EZ112">
    <cfRule type="cellIs" dxfId="10182" priority="9460" operator="greaterThan">
      <formula>0</formula>
    </cfRule>
  </conditionalFormatting>
  <conditionalFormatting sqref="EZ112">
    <cfRule type="cellIs" dxfId="10181" priority="9459" operator="lessThan">
      <formula>0</formula>
    </cfRule>
  </conditionalFormatting>
  <conditionalFormatting sqref="EZ116">
    <cfRule type="cellIs" dxfId="10180" priority="9458" operator="greaterThan">
      <formula>0</formula>
    </cfRule>
  </conditionalFormatting>
  <conditionalFormatting sqref="EZ115">
    <cfRule type="cellIs" dxfId="10179" priority="9457" operator="greaterThan">
      <formula>0</formula>
    </cfRule>
  </conditionalFormatting>
  <conditionalFormatting sqref="EZ115">
    <cfRule type="cellIs" dxfId="10178" priority="9456" operator="lessThan">
      <formula>0</formula>
    </cfRule>
  </conditionalFormatting>
  <conditionalFormatting sqref="EZ46">
    <cfRule type="cellIs" dxfId="10177" priority="9451" operator="greaterThan">
      <formula>0</formula>
    </cfRule>
  </conditionalFormatting>
  <conditionalFormatting sqref="EZ42">
    <cfRule type="cellIs" dxfId="10176" priority="9452" operator="greaterThan">
      <formula>0</formula>
    </cfRule>
  </conditionalFormatting>
  <conditionalFormatting sqref="EZ18 EZ21">
    <cfRule type="cellIs" dxfId="10175" priority="9453" operator="greaterThan">
      <formula>0</formula>
    </cfRule>
  </conditionalFormatting>
  <conditionalFormatting sqref="EZ36">
    <cfRule type="cellIs" dxfId="10174" priority="9450" operator="greaterThan">
      <formula>0</formula>
    </cfRule>
  </conditionalFormatting>
  <conditionalFormatting sqref="EZ79">
    <cfRule type="cellIs" dxfId="10173" priority="9442" operator="greaterThan">
      <formula>0</formula>
    </cfRule>
  </conditionalFormatting>
  <conditionalFormatting sqref="EZ10">
    <cfRule type="cellIs" dxfId="10172" priority="9449" operator="greaterThan">
      <formula>0</formula>
    </cfRule>
  </conditionalFormatting>
  <conditionalFormatting sqref="EZ23">
    <cfRule type="cellIs" dxfId="10171" priority="9448" operator="greaterThan">
      <formula>0</formula>
    </cfRule>
  </conditionalFormatting>
  <conditionalFormatting sqref="EZ10">
    <cfRule type="cellIs" dxfId="10170" priority="9447" operator="greaterThan">
      <formula>0</formula>
    </cfRule>
  </conditionalFormatting>
  <conditionalFormatting sqref="EZ23">
    <cfRule type="cellIs" dxfId="10169" priority="9446" operator="greaterThan">
      <formula>0</formula>
    </cfRule>
  </conditionalFormatting>
  <conditionalFormatting sqref="EZ129">
    <cfRule type="cellIs" dxfId="10168" priority="9432" operator="greaterThan">
      <formula>0</formula>
    </cfRule>
  </conditionalFormatting>
  <conditionalFormatting sqref="EZ110">
    <cfRule type="cellIs" dxfId="10167" priority="9436" operator="greaterThan">
      <formula>0</formula>
    </cfRule>
  </conditionalFormatting>
  <conditionalFormatting sqref="EZ79">
    <cfRule type="cellIs" dxfId="10166" priority="9443" operator="greaterThan">
      <formula>0</formula>
    </cfRule>
  </conditionalFormatting>
  <conditionalFormatting sqref="EZ34">
    <cfRule type="cellIs" dxfId="10165" priority="9445" operator="greaterThan">
      <formula>0</formula>
    </cfRule>
  </conditionalFormatting>
  <conditionalFormatting sqref="EZ120">
    <cfRule type="cellIs" dxfId="10164" priority="9435" operator="greaterThan">
      <formula>0</formula>
    </cfRule>
  </conditionalFormatting>
  <conditionalFormatting sqref="EZ137">
    <cfRule type="cellIs" dxfId="10163" priority="9431" operator="greaterThan">
      <formula>0</formula>
    </cfRule>
  </conditionalFormatting>
  <conditionalFormatting sqref="EZ34">
    <cfRule type="cellIs" dxfId="10162" priority="9444" operator="greaterThan">
      <formula>0</formula>
    </cfRule>
  </conditionalFormatting>
  <conditionalFormatting sqref="EZ137">
    <cfRule type="cellIs" dxfId="10161" priority="9430" operator="greaterThan">
      <formula>0</formula>
    </cfRule>
  </conditionalFormatting>
  <conditionalFormatting sqref="EZ110">
    <cfRule type="cellIs" dxfId="10160" priority="9437" operator="greaterThan">
      <formula>0</formula>
    </cfRule>
  </conditionalFormatting>
  <conditionalFormatting sqref="EZ51">
    <cfRule type="cellIs" dxfId="10159" priority="9429" operator="greaterThan">
      <formula>0</formula>
    </cfRule>
  </conditionalFormatting>
  <conditionalFormatting sqref="EZ51">
    <cfRule type="cellIs" dxfId="10158" priority="9428" operator="greaterThan">
      <formula>0</formula>
    </cfRule>
  </conditionalFormatting>
  <conditionalFormatting sqref="EZ93">
    <cfRule type="cellIs" dxfId="10157" priority="9441" operator="greaterThan">
      <formula>0</formula>
    </cfRule>
  </conditionalFormatting>
  <conditionalFormatting sqref="EZ102">
    <cfRule type="cellIs" dxfId="10156" priority="9440" operator="greaterThan">
      <formula>0</formula>
    </cfRule>
  </conditionalFormatting>
  <conditionalFormatting sqref="EZ93">
    <cfRule type="cellIs" dxfId="10155" priority="9439" operator="greaterThan">
      <formula>0</formula>
    </cfRule>
  </conditionalFormatting>
  <conditionalFormatting sqref="EZ102">
    <cfRule type="cellIs" dxfId="10154" priority="9438" operator="greaterThan">
      <formula>0</formula>
    </cfRule>
  </conditionalFormatting>
  <conditionalFormatting sqref="EZ129">
    <cfRule type="cellIs" dxfId="10153" priority="9434" operator="greaterThan">
      <formula>0</formula>
    </cfRule>
  </conditionalFormatting>
  <conditionalFormatting sqref="EZ120">
    <cfRule type="cellIs" dxfId="10152" priority="9433" operator="greaterThan">
      <formula>0</formula>
    </cfRule>
  </conditionalFormatting>
  <conditionalFormatting sqref="EZ48">
    <cfRule type="cellIs" dxfId="10151" priority="9416" operator="greaterThan">
      <formula>0</formula>
    </cfRule>
  </conditionalFormatting>
  <conditionalFormatting sqref="EZ40">
    <cfRule type="cellIs" dxfId="10150" priority="9415" operator="greaterThan">
      <formula>0</formula>
    </cfRule>
  </conditionalFormatting>
  <conditionalFormatting sqref="EZ64">
    <cfRule type="cellIs" dxfId="10149" priority="9425" operator="greaterThan">
      <formula>0</formula>
    </cfRule>
  </conditionalFormatting>
  <conditionalFormatting sqref="EZ64">
    <cfRule type="cellIs" dxfId="10148" priority="9424" operator="greaterThan">
      <formula>0</formula>
    </cfRule>
  </conditionalFormatting>
  <conditionalFormatting sqref="EZ57">
    <cfRule type="cellIs" dxfId="10147" priority="9427" operator="greaterThan">
      <formula>0</formula>
    </cfRule>
  </conditionalFormatting>
  <conditionalFormatting sqref="EZ57">
    <cfRule type="cellIs" dxfId="10146" priority="9426" operator="greaterThan">
      <formula>0</formula>
    </cfRule>
  </conditionalFormatting>
  <conditionalFormatting sqref="EZ70">
    <cfRule type="cellIs" dxfId="10145" priority="9411" operator="greaterThan">
      <formula>0</formula>
    </cfRule>
  </conditionalFormatting>
  <conditionalFormatting sqref="EZ70">
    <cfRule type="cellIs" dxfId="10144" priority="9410" operator="greaterThan">
      <formula>0</formula>
    </cfRule>
  </conditionalFormatting>
  <conditionalFormatting sqref="EZ12">
    <cfRule type="cellIs" dxfId="10143" priority="9423" operator="greaterThan">
      <formula>0</formula>
    </cfRule>
  </conditionalFormatting>
  <conditionalFormatting sqref="EZ12">
    <cfRule type="cellIs" dxfId="10142" priority="9422" operator="greaterThan">
      <formula>0</formula>
    </cfRule>
  </conditionalFormatting>
  <conditionalFormatting sqref="EZ25 EZ27">
    <cfRule type="cellIs" dxfId="10141" priority="9421" operator="greaterThan">
      <formula>0</formula>
    </cfRule>
  </conditionalFormatting>
  <conditionalFormatting sqref="EZ25 EZ27">
    <cfRule type="cellIs" dxfId="10140" priority="9420" operator="greaterThan">
      <formula>0</formula>
    </cfRule>
  </conditionalFormatting>
  <conditionalFormatting sqref="EZ44">
    <cfRule type="cellIs" dxfId="10139" priority="9419" operator="greaterThan">
      <formula>0</formula>
    </cfRule>
  </conditionalFormatting>
  <conditionalFormatting sqref="EZ44">
    <cfRule type="cellIs" dxfId="10138" priority="9418" operator="greaterThan">
      <formula>0</formula>
    </cfRule>
  </conditionalFormatting>
  <conditionalFormatting sqref="EZ48">
    <cfRule type="cellIs" dxfId="10137" priority="9417" operator="greaterThan">
      <formula>0</formula>
    </cfRule>
  </conditionalFormatting>
  <conditionalFormatting sqref="EZ40">
    <cfRule type="cellIs" dxfId="10136" priority="9414" operator="greaterThan">
      <formula>0</formula>
    </cfRule>
  </conditionalFormatting>
  <conditionalFormatting sqref="EZ38">
    <cfRule type="cellIs" dxfId="10135" priority="9413" operator="greaterThan">
      <formula>0</formula>
    </cfRule>
  </conditionalFormatting>
  <conditionalFormatting sqref="EZ38">
    <cfRule type="cellIs" dxfId="10134" priority="9412" operator="greaterThan">
      <formula>0</formula>
    </cfRule>
  </conditionalFormatting>
  <conditionalFormatting sqref="EZ87">
    <cfRule type="cellIs" dxfId="10133" priority="9408" operator="greaterThan">
      <formula>0</formula>
    </cfRule>
  </conditionalFormatting>
  <conditionalFormatting sqref="EZ87">
    <cfRule type="cellIs" dxfId="10132" priority="9409" operator="greaterThan">
      <formula>0</formula>
    </cfRule>
  </conditionalFormatting>
  <conditionalFormatting sqref="EZ116">
    <cfRule type="cellIs" dxfId="10131" priority="9401" operator="greaterThan">
      <formula>0</formula>
    </cfRule>
  </conditionalFormatting>
  <conditionalFormatting sqref="EZ115">
    <cfRule type="cellIs" dxfId="10130" priority="9400" operator="greaterThan">
      <formula>0</formula>
    </cfRule>
  </conditionalFormatting>
  <conditionalFormatting sqref="EZ113">
    <cfRule type="cellIs" dxfId="10129" priority="9407" operator="greaterThan">
      <formula>0</formula>
    </cfRule>
  </conditionalFormatting>
  <conditionalFormatting sqref="EZ113">
    <cfRule type="cellIs" dxfId="10128" priority="9406" operator="greaterThan">
      <formula>0</formula>
    </cfRule>
  </conditionalFormatting>
  <conditionalFormatting sqref="EZ112">
    <cfRule type="cellIs" dxfId="10127" priority="9405" operator="greaterThan">
      <formula>0</formula>
    </cfRule>
  </conditionalFormatting>
  <conditionalFormatting sqref="EZ112">
    <cfRule type="cellIs" dxfId="10126" priority="9404" operator="greaterThan">
      <formula>0</formula>
    </cfRule>
  </conditionalFormatting>
  <conditionalFormatting sqref="EZ112">
    <cfRule type="cellIs" dxfId="10125" priority="9403" operator="lessThan">
      <formula>0</formula>
    </cfRule>
  </conditionalFormatting>
  <conditionalFormatting sqref="EZ116">
    <cfRule type="cellIs" dxfId="10124" priority="9402" operator="greaterThan">
      <formula>0</formula>
    </cfRule>
  </conditionalFormatting>
  <conditionalFormatting sqref="EZ14">
    <cfRule type="cellIs" dxfId="10123" priority="9397" operator="greaterThan">
      <formula>0</formula>
    </cfRule>
  </conditionalFormatting>
  <conditionalFormatting sqref="EZ115">
    <cfRule type="cellIs" dxfId="10122" priority="9399" operator="greaterThan">
      <formula>0</formula>
    </cfRule>
  </conditionalFormatting>
  <conditionalFormatting sqref="EZ115">
    <cfRule type="cellIs" dxfId="10121" priority="9398" operator="lessThan">
      <formula>0</formula>
    </cfRule>
  </conditionalFormatting>
  <conditionalFormatting sqref="EZ14">
    <cfRule type="cellIs" dxfId="10120" priority="9396" operator="greaterThan">
      <formula>0</formula>
    </cfRule>
  </conditionalFormatting>
  <conditionalFormatting sqref="EZ16">
    <cfRule type="cellIs" dxfId="10119" priority="9395" operator="greaterThan">
      <formula>0</formula>
    </cfRule>
  </conditionalFormatting>
  <conditionalFormatting sqref="EZ16">
    <cfRule type="cellIs" dxfId="10118" priority="9394" operator="greaterThan">
      <formula>0</formula>
    </cfRule>
  </conditionalFormatting>
  <conditionalFormatting sqref="EZ42">
    <cfRule type="cellIs" dxfId="10117" priority="9391" operator="greaterThan">
      <formula>0</formula>
    </cfRule>
  </conditionalFormatting>
  <conditionalFormatting sqref="EZ42">
    <cfRule type="cellIs" dxfId="10116" priority="9390" operator="greaterThan">
      <formula>0</formula>
    </cfRule>
  </conditionalFormatting>
  <conditionalFormatting sqref="EZ18 EZ21">
    <cfRule type="cellIs" dxfId="10115" priority="9393" operator="greaterThan">
      <formula>0</formula>
    </cfRule>
  </conditionalFormatting>
  <conditionalFormatting sqref="EZ18 EZ21">
    <cfRule type="cellIs" dxfId="10114" priority="9392" operator="greaterThan">
      <formula>0</formula>
    </cfRule>
  </conditionalFormatting>
  <conditionalFormatting sqref="EZ46">
    <cfRule type="cellIs" dxfId="10113" priority="9389" operator="greaterThan">
      <formula>0</formula>
    </cfRule>
  </conditionalFormatting>
  <conditionalFormatting sqref="EZ46">
    <cfRule type="cellIs" dxfId="10112" priority="9388" operator="greaterThan">
      <formula>0</formula>
    </cfRule>
  </conditionalFormatting>
  <conditionalFormatting sqref="EZ79">
    <cfRule type="cellIs" dxfId="10111" priority="9380" operator="greaterThan">
      <formula>0</formula>
    </cfRule>
  </conditionalFormatting>
  <conditionalFormatting sqref="EZ10">
    <cfRule type="cellIs" dxfId="10110" priority="9387" operator="greaterThan">
      <formula>0</formula>
    </cfRule>
  </conditionalFormatting>
  <conditionalFormatting sqref="EZ23">
    <cfRule type="cellIs" dxfId="10109" priority="9386" operator="greaterThan">
      <formula>0</formula>
    </cfRule>
  </conditionalFormatting>
  <conditionalFormatting sqref="EZ10">
    <cfRule type="cellIs" dxfId="10108" priority="9385" operator="greaterThan">
      <formula>0</formula>
    </cfRule>
  </conditionalFormatting>
  <conditionalFormatting sqref="EZ23">
    <cfRule type="cellIs" dxfId="10107" priority="9384" operator="greaterThan">
      <formula>0</formula>
    </cfRule>
  </conditionalFormatting>
  <conditionalFormatting sqref="EZ129">
    <cfRule type="cellIs" dxfId="10106" priority="9370" operator="greaterThan">
      <formula>0</formula>
    </cfRule>
  </conditionalFormatting>
  <conditionalFormatting sqref="EZ110">
    <cfRule type="cellIs" dxfId="10105" priority="9374" operator="greaterThan">
      <formula>0</formula>
    </cfRule>
  </conditionalFormatting>
  <conditionalFormatting sqref="EZ79">
    <cfRule type="cellIs" dxfId="10104" priority="9381" operator="greaterThan">
      <formula>0</formula>
    </cfRule>
  </conditionalFormatting>
  <conditionalFormatting sqref="EZ34">
    <cfRule type="cellIs" dxfId="10103" priority="9383" operator="greaterThan">
      <formula>0</formula>
    </cfRule>
  </conditionalFormatting>
  <conditionalFormatting sqref="EZ120">
    <cfRule type="cellIs" dxfId="10102" priority="9373" operator="greaterThan">
      <formula>0</formula>
    </cfRule>
  </conditionalFormatting>
  <conditionalFormatting sqref="EZ137">
    <cfRule type="cellIs" dxfId="10101" priority="9369" operator="greaterThan">
      <formula>0</formula>
    </cfRule>
  </conditionalFormatting>
  <conditionalFormatting sqref="EZ34">
    <cfRule type="cellIs" dxfId="10100" priority="9382" operator="greaterThan">
      <formula>0</formula>
    </cfRule>
  </conditionalFormatting>
  <conditionalFormatting sqref="EZ137">
    <cfRule type="cellIs" dxfId="10099" priority="9368" operator="greaterThan">
      <formula>0</formula>
    </cfRule>
  </conditionalFormatting>
  <conditionalFormatting sqref="EZ110">
    <cfRule type="cellIs" dxfId="10098" priority="9375" operator="greaterThan">
      <formula>0</formula>
    </cfRule>
  </conditionalFormatting>
  <conditionalFormatting sqref="EZ51">
    <cfRule type="cellIs" dxfId="10097" priority="9367" operator="greaterThan">
      <formula>0</formula>
    </cfRule>
  </conditionalFormatting>
  <conditionalFormatting sqref="EZ51">
    <cfRule type="cellIs" dxfId="10096" priority="9366" operator="greaterThan">
      <formula>0</formula>
    </cfRule>
  </conditionalFormatting>
  <conditionalFormatting sqref="EZ93">
    <cfRule type="cellIs" dxfId="10095" priority="9379" operator="greaterThan">
      <formula>0</formula>
    </cfRule>
  </conditionalFormatting>
  <conditionalFormatting sqref="EZ102">
    <cfRule type="cellIs" dxfId="10094" priority="9378" operator="greaterThan">
      <formula>0</formula>
    </cfRule>
  </conditionalFormatting>
  <conditionalFormatting sqref="EZ93">
    <cfRule type="cellIs" dxfId="10093" priority="9377" operator="greaterThan">
      <formula>0</formula>
    </cfRule>
  </conditionalFormatting>
  <conditionalFormatting sqref="EZ102">
    <cfRule type="cellIs" dxfId="10092" priority="9376" operator="greaterThan">
      <formula>0</formula>
    </cfRule>
  </conditionalFormatting>
  <conditionalFormatting sqref="EZ129">
    <cfRule type="cellIs" dxfId="10091" priority="9372" operator="greaterThan">
      <formula>0</formula>
    </cfRule>
  </conditionalFormatting>
  <conditionalFormatting sqref="EZ120">
    <cfRule type="cellIs" dxfId="10090" priority="9371" operator="greaterThan">
      <formula>0</formula>
    </cfRule>
  </conditionalFormatting>
  <conditionalFormatting sqref="EZ48">
    <cfRule type="cellIs" dxfId="10089" priority="9354" operator="greaterThan">
      <formula>0</formula>
    </cfRule>
  </conditionalFormatting>
  <conditionalFormatting sqref="EZ40">
    <cfRule type="cellIs" dxfId="10088" priority="9353" operator="greaterThan">
      <formula>0</formula>
    </cfRule>
  </conditionalFormatting>
  <conditionalFormatting sqref="EZ64">
    <cfRule type="cellIs" dxfId="10087" priority="9363" operator="greaterThan">
      <formula>0</formula>
    </cfRule>
  </conditionalFormatting>
  <conditionalFormatting sqref="EZ64">
    <cfRule type="cellIs" dxfId="10086" priority="9362" operator="greaterThan">
      <formula>0</formula>
    </cfRule>
  </conditionalFormatting>
  <conditionalFormatting sqref="EZ57">
    <cfRule type="cellIs" dxfId="10085" priority="9365" operator="greaterThan">
      <formula>0</formula>
    </cfRule>
  </conditionalFormatting>
  <conditionalFormatting sqref="EZ57">
    <cfRule type="cellIs" dxfId="10084" priority="9364" operator="greaterThan">
      <formula>0</formula>
    </cfRule>
  </conditionalFormatting>
  <conditionalFormatting sqref="EZ70">
    <cfRule type="cellIs" dxfId="10083" priority="9349" operator="greaterThan">
      <formula>0</formula>
    </cfRule>
  </conditionalFormatting>
  <conditionalFormatting sqref="EZ70">
    <cfRule type="cellIs" dxfId="10082" priority="9348" operator="greaterThan">
      <formula>0</formula>
    </cfRule>
  </conditionalFormatting>
  <conditionalFormatting sqref="EZ12">
    <cfRule type="cellIs" dxfId="10081" priority="9361" operator="greaterThan">
      <formula>0</formula>
    </cfRule>
  </conditionalFormatting>
  <conditionalFormatting sqref="EZ12">
    <cfRule type="cellIs" dxfId="10080" priority="9360" operator="greaterThan">
      <formula>0</formula>
    </cfRule>
  </conditionalFormatting>
  <conditionalFormatting sqref="EZ25 EZ27">
    <cfRule type="cellIs" dxfId="10079" priority="9359" operator="greaterThan">
      <formula>0</formula>
    </cfRule>
  </conditionalFormatting>
  <conditionalFormatting sqref="EZ25 EZ27">
    <cfRule type="cellIs" dxfId="10078" priority="9358" operator="greaterThan">
      <formula>0</formula>
    </cfRule>
  </conditionalFormatting>
  <conditionalFormatting sqref="EZ44">
    <cfRule type="cellIs" dxfId="10077" priority="9357" operator="greaterThan">
      <formula>0</formula>
    </cfRule>
  </conditionalFormatting>
  <conditionalFormatting sqref="EZ44">
    <cfRule type="cellIs" dxfId="10076" priority="9356" operator="greaterThan">
      <formula>0</formula>
    </cfRule>
  </conditionalFormatting>
  <conditionalFormatting sqref="EZ48">
    <cfRule type="cellIs" dxfId="10075" priority="9355" operator="greaterThan">
      <formula>0</formula>
    </cfRule>
  </conditionalFormatting>
  <conditionalFormatting sqref="EZ40">
    <cfRule type="cellIs" dxfId="10074" priority="9352" operator="greaterThan">
      <formula>0</formula>
    </cfRule>
  </conditionalFormatting>
  <conditionalFormatting sqref="EZ38">
    <cfRule type="cellIs" dxfId="10073" priority="9351" operator="greaterThan">
      <formula>0</formula>
    </cfRule>
  </conditionalFormatting>
  <conditionalFormatting sqref="EZ38">
    <cfRule type="cellIs" dxfId="10072" priority="9350" operator="greaterThan">
      <formula>0</formula>
    </cfRule>
  </conditionalFormatting>
  <conditionalFormatting sqref="EZ87">
    <cfRule type="cellIs" dxfId="10071" priority="9346" operator="greaterThan">
      <formula>0</formula>
    </cfRule>
  </conditionalFormatting>
  <conditionalFormatting sqref="EZ87">
    <cfRule type="cellIs" dxfId="10070" priority="9347" operator="greaterThan">
      <formula>0</formula>
    </cfRule>
  </conditionalFormatting>
  <conditionalFormatting sqref="EZ116">
    <cfRule type="cellIs" dxfId="10069" priority="9339" operator="greaterThan">
      <formula>0</formula>
    </cfRule>
  </conditionalFormatting>
  <conditionalFormatting sqref="EZ115">
    <cfRule type="cellIs" dxfId="10068" priority="9338" operator="greaterThan">
      <formula>0</formula>
    </cfRule>
  </conditionalFormatting>
  <conditionalFormatting sqref="EZ113">
    <cfRule type="cellIs" dxfId="10067" priority="9345" operator="greaterThan">
      <formula>0</formula>
    </cfRule>
  </conditionalFormatting>
  <conditionalFormatting sqref="EZ113">
    <cfRule type="cellIs" dxfId="10066" priority="9344" operator="greaterThan">
      <formula>0</formula>
    </cfRule>
  </conditionalFormatting>
  <conditionalFormatting sqref="EZ112">
    <cfRule type="cellIs" dxfId="10065" priority="9343" operator="greaterThan">
      <formula>0</formula>
    </cfRule>
  </conditionalFormatting>
  <conditionalFormatting sqref="EZ112">
    <cfRule type="cellIs" dxfId="10064" priority="9342" operator="greaterThan">
      <formula>0</formula>
    </cfRule>
  </conditionalFormatting>
  <conditionalFormatting sqref="EZ112">
    <cfRule type="cellIs" dxfId="10063" priority="9341" operator="lessThan">
      <formula>0</formula>
    </cfRule>
  </conditionalFormatting>
  <conditionalFormatting sqref="EZ116">
    <cfRule type="cellIs" dxfId="10062" priority="9340" operator="greaterThan">
      <formula>0</formula>
    </cfRule>
  </conditionalFormatting>
  <conditionalFormatting sqref="EZ14">
    <cfRule type="cellIs" dxfId="10061" priority="9335" operator="greaterThan">
      <formula>0</formula>
    </cfRule>
  </conditionalFormatting>
  <conditionalFormatting sqref="EZ115">
    <cfRule type="cellIs" dxfId="10060" priority="9337" operator="greaterThan">
      <formula>0</formula>
    </cfRule>
  </conditionalFormatting>
  <conditionalFormatting sqref="EZ115">
    <cfRule type="cellIs" dxfId="10059" priority="9336" operator="lessThan">
      <formula>0</formula>
    </cfRule>
  </conditionalFormatting>
  <conditionalFormatting sqref="EZ14">
    <cfRule type="cellIs" dxfId="10058" priority="9334" operator="greaterThan">
      <formula>0</formula>
    </cfRule>
  </conditionalFormatting>
  <conditionalFormatting sqref="EZ16">
    <cfRule type="cellIs" dxfId="10057" priority="9333" operator="greaterThan">
      <formula>0</formula>
    </cfRule>
  </conditionalFormatting>
  <conditionalFormatting sqref="EZ16">
    <cfRule type="cellIs" dxfId="10056" priority="9332" operator="greaterThan">
      <formula>0</formula>
    </cfRule>
  </conditionalFormatting>
  <conditionalFormatting sqref="EZ42">
    <cfRule type="cellIs" dxfId="10055" priority="9329" operator="greaterThan">
      <formula>0</formula>
    </cfRule>
  </conditionalFormatting>
  <conditionalFormatting sqref="EZ42">
    <cfRule type="cellIs" dxfId="10054" priority="9328" operator="greaterThan">
      <formula>0</formula>
    </cfRule>
  </conditionalFormatting>
  <conditionalFormatting sqref="EZ18 EZ21">
    <cfRule type="cellIs" dxfId="10053" priority="9331" operator="greaterThan">
      <formula>0</formula>
    </cfRule>
  </conditionalFormatting>
  <conditionalFormatting sqref="EZ18 EZ21">
    <cfRule type="cellIs" dxfId="10052" priority="9330" operator="greaterThan">
      <formula>0</formula>
    </cfRule>
  </conditionalFormatting>
  <conditionalFormatting sqref="EZ46">
    <cfRule type="cellIs" dxfId="10051" priority="9327" operator="greaterThan">
      <formula>0</formula>
    </cfRule>
  </conditionalFormatting>
  <conditionalFormatting sqref="EZ46">
    <cfRule type="cellIs" dxfId="10050" priority="9326" operator="greaterThan">
      <formula>0</formula>
    </cfRule>
  </conditionalFormatting>
  <conditionalFormatting sqref="EZ36">
    <cfRule type="cellIs" dxfId="10049" priority="9325" operator="greaterThan">
      <formula>0</formula>
    </cfRule>
  </conditionalFormatting>
  <conditionalFormatting sqref="EZ36">
    <cfRule type="cellIs" dxfId="10048" priority="9324" operator="greaterThan">
      <formula>0</formula>
    </cfRule>
  </conditionalFormatting>
  <conditionalFormatting sqref="EZ36">
    <cfRule type="cellIs" dxfId="10047" priority="9323" operator="greaterThan">
      <formula>0</formula>
    </cfRule>
  </conditionalFormatting>
  <conditionalFormatting sqref="EZ36">
    <cfRule type="cellIs" dxfId="10046" priority="9322" operator="greaterThan">
      <formula>0</formula>
    </cfRule>
  </conditionalFormatting>
  <conditionalFormatting sqref="EZ143">
    <cfRule type="cellIs" dxfId="10045" priority="9321" operator="greaterThan">
      <formula>0</formula>
    </cfRule>
  </conditionalFormatting>
  <conditionalFormatting sqref="EZ152">
    <cfRule type="cellIs" dxfId="10044" priority="9320" operator="greaterThan">
      <formula>0</formula>
    </cfRule>
  </conditionalFormatting>
  <conditionalFormatting sqref="EZ160">
    <cfRule type="cellIs" dxfId="10043" priority="9319" operator="greaterThan">
      <formula>0</formula>
    </cfRule>
  </conditionalFormatting>
  <conditionalFormatting sqref="EZ152">
    <cfRule type="cellIs" dxfId="10042" priority="9317" operator="greaterThan">
      <formula>0</formula>
    </cfRule>
  </conditionalFormatting>
  <conditionalFormatting sqref="EZ152">
    <cfRule type="cellIs" dxfId="10041" priority="9318" operator="greaterThan">
      <formula>0</formula>
    </cfRule>
  </conditionalFormatting>
  <conditionalFormatting sqref="EZ143">
    <cfRule type="cellIs" dxfId="10040" priority="9316" operator="greaterThan">
      <formula>0</formula>
    </cfRule>
  </conditionalFormatting>
  <conditionalFormatting sqref="EZ143">
    <cfRule type="cellIs" dxfId="10039" priority="9315" operator="greaterThan">
      <formula>0</formula>
    </cfRule>
  </conditionalFormatting>
  <conditionalFormatting sqref="EZ160">
    <cfRule type="cellIs" dxfId="10038" priority="9313" operator="greaterThan">
      <formula>0</formula>
    </cfRule>
  </conditionalFormatting>
  <conditionalFormatting sqref="EZ160">
    <cfRule type="cellIs" dxfId="10037" priority="9314" operator="greaterThan">
      <formula>0</formula>
    </cfRule>
  </conditionalFormatting>
  <conditionalFormatting sqref="EZ152">
    <cfRule type="cellIs" dxfId="10036" priority="9311" operator="greaterThan">
      <formula>0</formula>
    </cfRule>
  </conditionalFormatting>
  <conditionalFormatting sqref="EZ152">
    <cfRule type="cellIs" dxfId="10035" priority="9312" operator="greaterThan">
      <formula>0</formula>
    </cfRule>
  </conditionalFormatting>
  <conditionalFormatting sqref="EZ143">
    <cfRule type="cellIs" dxfId="10034" priority="9310" operator="greaterThan">
      <formula>0</formula>
    </cfRule>
  </conditionalFormatting>
  <conditionalFormatting sqref="EZ143">
    <cfRule type="cellIs" dxfId="10033" priority="9309" operator="greaterThan">
      <formula>0</formula>
    </cfRule>
  </conditionalFormatting>
  <conditionalFormatting sqref="EZ160">
    <cfRule type="cellIs" dxfId="10032" priority="9307" operator="greaterThan">
      <formula>0</formula>
    </cfRule>
  </conditionalFormatting>
  <conditionalFormatting sqref="EZ160">
    <cfRule type="cellIs" dxfId="10031" priority="9308" operator="greaterThan">
      <formula>0</formula>
    </cfRule>
  </conditionalFormatting>
  <conditionalFormatting sqref="EZ27">
    <cfRule type="cellIs" dxfId="10030" priority="9306" operator="greaterThan">
      <formula>0</formula>
    </cfRule>
  </conditionalFormatting>
  <conditionalFormatting sqref="EZ27">
    <cfRule type="cellIs" dxfId="10029" priority="9305" operator="greaterThan">
      <formula>0</formula>
    </cfRule>
  </conditionalFormatting>
  <conditionalFormatting sqref="EZ197:EZ202">
    <cfRule type="cellIs" dxfId="10028" priority="9304" operator="greaterThan">
      <formula>0.5</formula>
    </cfRule>
  </conditionalFormatting>
  <conditionalFormatting sqref="EZ203">
    <cfRule type="cellIs" dxfId="10027" priority="9303" operator="greaterThan">
      <formula>0.5</formula>
    </cfRule>
  </conditionalFormatting>
  <conditionalFormatting sqref="EZ167">
    <cfRule type="cellIs" dxfId="10026" priority="9302" operator="greaterThan">
      <formula>0</formula>
    </cfRule>
  </conditionalFormatting>
  <conditionalFormatting sqref="EZ167">
    <cfRule type="cellIs" dxfId="10025" priority="9301" operator="greaterThan">
      <formula>0</formula>
    </cfRule>
  </conditionalFormatting>
  <conditionalFormatting sqref="EZ169">
    <cfRule type="cellIs" dxfId="10024" priority="9300" operator="greaterThan">
      <formula>0</formula>
    </cfRule>
  </conditionalFormatting>
  <conditionalFormatting sqref="EZ169">
    <cfRule type="cellIs" dxfId="10023" priority="9299" operator="greaterThan">
      <formula>0</formula>
    </cfRule>
  </conditionalFormatting>
  <conditionalFormatting sqref="EZ171">
    <cfRule type="cellIs" dxfId="10022" priority="9298" operator="greaterThan">
      <formula>0</formula>
    </cfRule>
  </conditionalFormatting>
  <conditionalFormatting sqref="EZ171">
    <cfRule type="cellIs" dxfId="10021" priority="9297" operator="greaterThan">
      <formula>0</formula>
    </cfRule>
  </conditionalFormatting>
  <conditionalFormatting sqref="EZ14">
    <cfRule type="cellIs" dxfId="10020" priority="9269" operator="greaterThan">
      <formula>0</formula>
    </cfRule>
  </conditionalFormatting>
  <conditionalFormatting sqref="EZ10">
    <cfRule type="cellIs" dxfId="10019" priority="9296" operator="greaterThan">
      <formula>0</formula>
    </cfRule>
  </conditionalFormatting>
  <conditionalFormatting sqref="EZ23">
    <cfRule type="cellIs" dxfId="10018" priority="9295" operator="greaterThan">
      <formula>0</formula>
    </cfRule>
  </conditionalFormatting>
  <conditionalFormatting sqref="EZ70">
    <cfRule type="cellIs" dxfId="10017" priority="9293" operator="greaterThan">
      <formula>0</formula>
    </cfRule>
  </conditionalFormatting>
  <conditionalFormatting sqref="EZ79">
    <cfRule type="cellIs" dxfId="10016" priority="9292" operator="greaterThan">
      <formula>0</formula>
    </cfRule>
  </conditionalFormatting>
  <conditionalFormatting sqref="EZ129">
    <cfRule type="cellIs" dxfId="10015" priority="9286" operator="greaterThan">
      <formula>0</formula>
    </cfRule>
  </conditionalFormatting>
  <conditionalFormatting sqref="EZ110">
    <cfRule type="cellIs" dxfId="10014" priority="9288" operator="greaterThan">
      <formula>0</formula>
    </cfRule>
  </conditionalFormatting>
  <conditionalFormatting sqref="EZ34">
    <cfRule type="cellIs" dxfId="10013" priority="9294" operator="greaterThan">
      <formula>0</formula>
    </cfRule>
  </conditionalFormatting>
  <conditionalFormatting sqref="EZ137">
    <cfRule type="cellIs" dxfId="10012" priority="9285" operator="greaterThan">
      <formula>0</formula>
    </cfRule>
  </conditionalFormatting>
  <conditionalFormatting sqref="EZ87">
    <cfRule type="cellIs" dxfId="10011" priority="9291" operator="greaterThan">
      <formula>0</formula>
    </cfRule>
  </conditionalFormatting>
  <conditionalFormatting sqref="EZ93">
    <cfRule type="cellIs" dxfId="10010" priority="9290" operator="greaterThan">
      <formula>0</formula>
    </cfRule>
  </conditionalFormatting>
  <conditionalFormatting sqref="EZ102">
    <cfRule type="cellIs" dxfId="10009" priority="9289" operator="greaterThan">
      <formula>0</formula>
    </cfRule>
  </conditionalFormatting>
  <conditionalFormatting sqref="EZ120">
    <cfRule type="cellIs" dxfId="10008" priority="9287" operator="greaterThan">
      <formula>0</formula>
    </cfRule>
  </conditionalFormatting>
  <conditionalFormatting sqref="EZ51">
    <cfRule type="cellIs" dxfId="10007" priority="9284" operator="greaterThan">
      <formula>0</formula>
    </cfRule>
  </conditionalFormatting>
  <conditionalFormatting sqref="EZ64">
    <cfRule type="cellIs" dxfId="10006" priority="9282" operator="greaterThan">
      <formula>0</formula>
    </cfRule>
  </conditionalFormatting>
  <conditionalFormatting sqref="EZ57">
    <cfRule type="cellIs" dxfId="10005" priority="9283" operator="greaterThan">
      <formula>0</formula>
    </cfRule>
  </conditionalFormatting>
  <conditionalFormatting sqref="EZ25 EZ27">
    <cfRule type="cellIs" dxfId="10004" priority="9280" operator="greaterThan">
      <formula>0</formula>
    </cfRule>
  </conditionalFormatting>
  <conditionalFormatting sqref="EZ12">
    <cfRule type="cellIs" dxfId="10003" priority="9281" operator="greaterThan">
      <formula>0</formula>
    </cfRule>
  </conditionalFormatting>
  <conditionalFormatting sqref="EZ44">
    <cfRule type="cellIs" dxfId="10002" priority="9279" operator="greaterThan">
      <formula>0</formula>
    </cfRule>
  </conditionalFormatting>
  <conditionalFormatting sqref="EZ48">
    <cfRule type="cellIs" dxfId="10001" priority="9278" operator="greaterThan">
      <formula>0</formula>
    </cfRule>
  </conditionalFormatting>
  <conditionalFormatting sqref="EZ40">
    <cfRule type="cellIs" dxfId="10000" priority="9277" operator="greaterThan">
      <formula>0</formula>
    </cfRule>
  </conditionalFormatting>
  <conditionalFormatting sqref="EZ38">
    <cfRule type="cellIs" dxfId="9999" priority="9276" operator="greaterThan">
      <formula>0</formula>
    </cfRule>
  </conditionalFormatting>
  <conditionalFormatting sqref="EZ16">
    <cfRule type="cellIs" dxfId="9998" priority="9268" operator="greaterThan">
      <formula>0</formula>
    </cfRule>
  </conditionalFormatting>
  <conditionalFormatting sqref="EZ113">
    <cfRule type="cellIs" dxfId="9997" priority="9275" operator="greaterThan">
      <formula>0</formula>
    </cfRule>
  </conditionalFormatting>
  <conditionalFormatting sqref="EZ112">
    <cfRule type="cellIs" dxfId="9996" priority="9274" operator="greaterThan">
      <formula>0</formula>
    </cfRule>
  </conditionalFormatting>
  <conditionalFormatting sqref="EZ112">
    <cfRule type="cellIs" dxfId="9995" priority="9273" operator="lessThan">
      <formula>0</formula>
    </cfRule>
  </conditionalFormatting>
  <conditionalFormatting sqref="EZ116">
    <cfRule type="cellIs" dxfId="9994" priority="9272" operator="greaterThan">
      <formula>0</formula>
    </cfRule>
  </conditionalFormatting>
  <conditionalFormatting sqref="EZ115">
    <cfRule type="cellIs" dxfId="9993" priority="9271" operator="greaterThan">
      <formula>0</formula>
    </cfRule>
  </conditionalFormatting>
  <conditionalFormatting sqref="EZ115">
    <cfRule type="cellIs" dxfId="9992" priority="9270" operator="lessThan">
      <formula>0</formula>
    </cfRule>
  </conditionalFormatting>
  <conditionalFormatting sqref="EZ46">
    <cfRule type="cellIs" dxfId="9991" priority="9265" operator="greaterThan">
      <formula>0</formula>
    </cfRule>
  </conditionalFormatting>
  <conditionalFormatting sqref="EZ42">
    <cfRule type="cellIs" dxfId="9990" priority="9266" operator="greaterThan">
      <formula>0</formula>
    </cfRule>
  </conditionalFormatting>
  <conditionalFormatting sqref="EZ18 EZ21">
    <cfRule type="cellIs" dxfId="9989" priority="9267" operator="greaterThan">
      <formula>0</formula>
    </cfRule>
  </conditionalFormatting>
  <conditionalFormatting sqref="EZ36">
    <cfRule type="cellIs" dxfId="9988" priority="9264" operator="greaterThan">
      <formula>0</formula>
    </cfRule>
  </conditionalFormatting>
  <conditionalFormatting sqref="EZ79">
    <cfRule type="cellIs" dxfId="9987" priority="9256" operator="greaterThan">
      <formula>0</formula>
    </cfRule>
  </conditionalFormatting>
  <conditionalFormatting sqref="EZ10">
    <cfRule type="cellIs" dxfId="9986" priority="9263" operator="greaterThan">
      <formula>0</formula>
    </cfRule>
  </conditionalFormatting>
  <conditionalFormatting sqref="EZ23">
    <cfRule type="cellIs" dxfId="9985" priority="9262" operator="greaterThan">
      <formula>0</formula>
    </cfRule>
  </conditionalFormatting>
  <conditionalFormatting sqref="EZ10">
    <cfRule type="cellIs" dxfId="9984" priority="9261" operator="greaterThan">
      <formula>0</formula>
    </cfRule>
  </conditionalFormatting>
  <conditionalFormatting sqref="EZ23">
    <cfRule type="cellIs" dxfId="9983" priority="9260" operator="greaterThan">
      <formula>0</formula>
    </cfRule>
  </conditionalFormatting>
  <conditionalFormatting sqref="EZ129">
    <cfRule type="cellIs" dxfId="9982" priority="9246" operator="greaterThan">
      <formula>0</formula>
    </cfRule>
  </conditionalFormatting>
  <conditionalFormatting sqref="EZ110">
    <cfRule type="cellIs" dxfId="9981" priority="9250" operator="greaterThan">
      <formula>0</formula>
    </cfRule>
  </conditionalFormatting>
  <conditionalFormatting sqref="EZ79">
    <cfRule type="cellIs" dxfId="9980" priority="9257" operator="greaterThan">
      <formula>0</formula>
    </cfRule>
  </conditionalFormatting>
  <conditionalFormatting sqref="EZ34">
    <cfRule type="cellIs" dxfId="9979" priority="9259" operator="greaterThan">
      <formula>0</formula>
    </cfRule>
  </conditionalFormatting>
  <conditionalFormatting sqref="EZ120">
    <cfRule type="cellIs" dxfId="9978" priority="9249" operator="greaterThan">
      <formula>0</formula>
    </cfRule>
  </conditionalFormatting>
  <conditionalFormatting sqref="EZ137">
    <cfRule type="cellIs" dxfId="9977" priority="9245" operator="greaterThan">
      <formula>0</formula>
    </cfRule>
  </conditionalFormatting>
  <conditionalFormatting sqref="EZ34">
    <cfRule type="cellIs" dxfId="9976" priority="9258" operator="greaterThan">
      <formula>0</formula>
    </cfRule>
  </conditionalFormatting>
  <conditionalFormatting sqref="EZ137">
    <cfRule type="cellIs" dxfId="9975" priority="9244" operator="greaterThan">
      <formula>0</formula>
    </cfRule>
  </conditionalFormatting>
  <conditionalFormatting sqref="EZ110">
    <cfRule type="cellIs" dxfId="9974" priority="9251" operator="greaterThan">
      <formula>0</formula>
    </cfRule>
  </conditionalFormatting>
  <conditionalFormatting sqref="EZ51">
    <cfRule type="cellIs" dxfId="9973" priority="9243" operator="greaterThan">
      <formula>0</formula>
    </cfRule>
  </conditionalFormatting>
  <conditionalFormatting sqref="EZ51">
    <cfRule type="cellIs" dxfId="9972" priority="9242" operator="greaterThan">
      <formula>0</formula>
    </cfRule>
  </conditionalFormatting>
  <conditionalFormatting sqref="EZ93">
    <cfRule type="cellIs" dxfId="9971" priority="9255" operator="greaterThan">
      <formula>0</formula>
    </cfRule>
  </conditionalFormatting>
  <conditionalFormatting sqref="EZ102">
    <cfRule type="cellIs" dxfId="9970" priority="9254" operator="greaterThan">
      <formula>0</formula>
    </cfRule>
  </conditionalFormatting>
  <conditionalFormatting sqref="EZ93">
    <cfRule type="cellIs" dxfId="9969" priority="9253" operator="greaterThan">
      <formula>0</formula>
    </cfRule>
  </conditionalFormatting>
  <conditionalFormatting sqref="EZ102">
    <cfRule type="cellIs" dxfId="9968" priority="9252" operator="greaterThan">
      <formula>0</formula>
    </cfRule>
  </conditionalFormatting>
  <conditionalFormatting sqref="EZ129">
    <cfRule type="cellIs" dxfId="9967" priority="9248" operator="greaterThan">
      <formula>0</formula>
    </cfRule>
  </conditionalFormatting>
  <conditionalFormatting sqref="EZ120">
    <cfRule type="cellIs" dxfId="9966" priority="9247" operator="greaterThan">
      <formula>0</formula>
    </cfRule>
  </conditionalFormatting>
  <conditionalFormatting sqref="EZ48">
    <cfRule type="cellIs" dxfId="9965" priority="9230" operator="greaterThan">
      <formula>0</formula>
    </cfRule>
  </conditionalFormatting>
  <conditionalFormatting sqref="EZ40">
    <cfRule type="cellIs" dxfId="9964" priority="9229" operator="greaterThan">
      <formula>0</formula>
    </cfRule>
  </conditionalFormatting>
  <conditionalFormatting sqref="EZ64">
    <cfRule type="cellIs" dxfId="9963" priority="9239" operator="greaterThan">
      <formula>0</formula>
    </cfRule>
  </conditionalFormatting>
  <conditionalFormatting sqref="EZ64">
    <cfRule type="cellIs" dxfId="9962" priority="9238" operator="greaterThan">
      <formula>0</formula>
    </cfRule>
  </conditionalFormatting>
  <conditionalFormatting sqref="EZ57">
    <cfRule type="cellIs" dxfId="9961" priority="9241" operator="greaterThan">
      <formula>0</formula>
    </cfRule>
  </conditionalFormatting>
  <conditionalFormatting sqref="EZ57">
    <cfRule type="cellIs" dxfId="9960" priority="9240" operator="greaterThan">
      <formula>0</formula>
    </cfRule>
  </conditionalFormatting>
  <conditionalFormatting sqref="EZ70">
    <cfRule type="cellIs" dxfId="9959" priority="9225" operator="greaterThan">
      <formula>0</formula>
    </cfRule>
  </conditionalFormatting>
  <conditionalFormatting sqref="EZ70">
    <cfRule type="cellIs" dxfId="9958" priority="9224" operator="greaterThan">
      <formula>0</formula>
    </cfRule>
  </conditionalFormatting>
  <conditionalFormatting sqref="EZ12">
    <cfRule type="cellIs" dxfId="9957" priority="9237" operator="greaterThan">
      <formula>0</formula>
    </cfRule>
  </conditionalFormatting>
  <conditionalFormatting sqref="EZ12">
    <cfRule type="cellIs" dxfId="9956" priority="9236" operator="greaterThan">
      <formula>0</formula>
    </cfRule>
  </conditionalFormatting>
  <conditionalFormatting sqref="EZ25 EZ27">
    <cfRule type="cellIs" dxfId="9955" priority="9235" operator="greaterThan">
      <formula>0</formula>
    </cfRule>
  </conditionalFormatting>
  <conditionalFormatting sqref="EZ25 EZ27">
    <cfRule type="cellIs" dxfId="9954" priority="9234" operator="greaterThan">
      <formula>0</formula>
    </cfRule>
  </conditionalFormatting>
  <conditionalFormatting sqref="EZ44">
    <cfRule type="cellIs" dxfId="9953" priority="9233" operator="greaterThan">
      <formula>0</formula>
    </cfRule>
  </conditionalFormatting>
  <conditionalFormatting sqref="EZ44">
    <cfRule type="cellIs" dxfId="9952" priority="9232" operator="greaterThan">
      <formula>0</formula>
    </cfRule>
  </conditionalFormatting>
  <conditionalFormatting sqref="EZ48">
    <cfRule type="cellIs" dxfId="9951" priority="9231" operator="greaterThan">
      <formula>0</formula>
    </cfRule>
  </conditionalFormatting>
  <conditionalFormatting sqref="EZ40">
    <cfRule type="cellIs" dxfId="9950" priority="9228" operator="greaterThan">
      <formula>0</formula>
    </cfRule>
  </conditionalFormatting>
  <conditionalFormatting sqref="EZ38">
    <cfRule type="cellIs" dxfId="9949" priority="9227" operator="greaterThan">
      <formula>0</formula>
    </cfRule>
  </conditionalFormatting>
  <conditionalFormatting sqref="EZ38">
    <cfRule type="cellIs" dxfId="9948" priority="9226" operator="greaterThan">
      <formula>0</formula>
    </cfRule>
  </conditionalFormatting>
  <conditionalFormatting sqref="EZ87">
    <cfRule type="cellIs" dxfId="9947" priority="9222" operator="greaterThan">
      <formula>0</formula>
    </cfRule>
  </conditionalFormatting>
  <conditionalFormatting sqref="EZ87">
    <cfRule type="cellIs" dxfId="9946" priority="9223" operator="greaterThan">
      <formula>0</formula>
    </cfRule>
  </conditionalFormatting>
  <conditionalFormatting sqref="EZ116">
    <cfRule type="cellIs" dxfId="9945" priority="9215" operator="greaterThan">
      <formula>0</formula>
    </cfRule>
  </conditionalFormatting>
  <conditionalFormatting sqref="EZ115">
    <cfRule type="cellIs" dxfId="9944" priority="9214" operator="greaterThan">
      <formula>0</formula>
    </cfRule>
  </conditionalFormatting>
  <conditionalFormatting sqref="EZ113">
    <cfRule type="cellIs" dxfId="9943" priority="9221" operator="greaterThan">
      <formula>0</formula>
    </cfRule>
  </conditionalFormatting>
  <conditionalFormatting sqref="EZ113">
    <cfRule type="cellIs" dxfId="9942" priority="9220" operator="greaterThan">
      <formula>0</formula>
    </cfRule>
  </conditionalFormatting>
  <conditionalFormatting sqref="EZ112">
    <cfRule type="cellIs" dxfId="9941" priority="9219" operator="greaterThan">
      <formula>0</formula>
    </cfRule>
  </conditionalFormatting>
  <conditionalFormatting sqref="EZ112">
    <cfRule type="cellIs" dxfId="9940" priority="9218" operator="greaterThan">
      <formula>0</formula>
    </cfRule>
  </conditionalFormatting>
  <conditionalFormatting sqref="EZ112">
    <cfRule type="cellIs" dxfId="9939" priority="9217" operator="lessThan">
      <formula>0</formula>
    </cfRule>
  </conditionalFormatting>
  <conditionalFormatting sqref="EZ116">
    <cfRule type="cellIs" dxfId="9938" priority="9216" operator="greaterThan">
      <formula>0</formula>
    </cfRule>
  </conditionalFormatting>
  <conditionalFormatting sqref="EZ14">
    <cfRule type="cellIs" dxfId="9937" priority="9211" operator="greaterThan">
      <formula>0</formula>
    </cfRule>
  </conditionalFormatting>
  <conditionalFormatting sqref="EZ115">
    <cfRule type="cellIs" dxfId="9936" priority="9213" operator="greaterThan">
      <formula>0</formula>
    </cfRule>
  </conditionalFormatting>
  <conditionalFormatting sqref="EZ115">
    <cfRule type="cellIs" dxfId="9935" priority="9212" operator="lessThan">
      <formula>0</formula>
    </cfRule>
  </conditionalFormatting>
  <conditionalFormatting sqref="EZ14">
    <cfRule type="cellIs" dxfId="9934" priority="9210" operator="greaterThan">
      <formula>0</formula>
    </cfRule>
  </conditionalFormatting>
  <conditionalFormatting sqref="EZ16">
    <cfRule type="cellIs" dxfId="9933" priority="9209" operator="greaterThan">
      <formula>0</formula>
    </cfRule>
  </conditionalFormatting>
  <conditionalFormatting sqref="EZ16">
    <cfRule type="cellIs" dxfId="9932" priority="9208" operator="greaterThan">
      <formula>0</formula>
    </cfRule>
  </conditionalFormatting>
  <conditionalFormatting sqref="EZ42">
    <cfRule type="cellIs" dxfId="9931" priority="9205" operator="greaterThan">
      <formula>0</formula>
    </cfRule>
  </conditionalFormatting>
  <conditionalFormatting sqref="EZ42">
    <cfRule type="cellIs" dxfId="9930" priority="9204" operator="greaterThan">
      <formula>0</formula>
    </cfRule>
  </conditionalFormatting>
  <conditionalFormatting sqref="EZ18 EZ21">
    <cfRule type="cellIs" dxfId="9929" priority="9207" operator="greaterThan">
      <formula>0</formula>
    </cfRule>
  </conditionalFormatting>
  <conditionalFormatting sqref="EZ18 EZ21">
    <cfRule type="cellIs" dxfId="9928" priority="9206" operator="greaterThan">
      <formula>0</formula>
    </cfRule>
  </conditionalFormatting>
  <conditionalFormatting sqref="EZ46">
    <cfRule type="cellIs" dxfId="9927" priority="9203" operator="greaterThan">
      <formula>0</formula>
    </cfRule>
  </conditionalFormatting>
  <conditionalFormatting sqref="EZ46">
    <cfRule type="cellIs" dxfId="9926" priority="9202" operator="greaterThan">
      <formula>0</formula>
    </cfRule>
  </conditionalFormatting>
  <conditionalFormatting sqref="EZ79">
    <cfRule type="cellIs" dxfId="9925" priority="9194" operator="greaterThan">
      <formula>0</formula>
    </cfRule>
  </conditionalFormatting>
  <conditionalFormatting sqref="EZ10">
    <cfRule type="cellIs" dxfId="9924" priority="9201" operator="greaterThan">
      <formula>0</formula>
    </cfRule>
  </conditionalFormatting>
  <conditionalFormatting sqref="EZ23">
    <cfRule type="cellIs" dxfId="9923" priority="9200" operator="greaterThan">
      <formula>0</formula>
    </cfRule>
  </conditionalFormatting>
  <conditionalFormatting sqref="EZ10">
    <cfRule type="cellIs" dxfId="9922" priority="9199" operator="greaterThan">
      <formula>0</formula>
    </cfRule>
  </conditionalFormatting>
  <conditionalFormatting sqref="EZ23">
    <cfRule type="cellIs" dxfId="9921" priority="9198" operator="greaterThan">
      <formula>0</formula>
    </cfRule>
  </conditionalFormatting>
  <conditionalFormatting sqref="EZ129">
    <cfRule type="cellIs" dxfId="9920" priority="9184" operator="greaterThan">
      <formula>0</formula>
    </cfRule>
  </conditionalFormatting>
  <conditionalFormatting sqref="EZ110">
    <cfRule type="cellIs" dxfId="9919" priority="9188" operator="greaterThan">
      <formula>0</formula>
    </cfRule>
  </conditionalFormatting>
  <conditionalFormatting sqref="EZ79">
    <cfRule type="cellIs" dxfId="9918" priority="9195" operator="greaterThan">
      <formula>0</formula>
    </cfRule>
  </conditionalFormatting>
  <conditionalFormatting sqref="EZ34">
    <cfRule type="cellIs" dxfId="9917" priority="9197" operator="greaterThan">
      <formula>0</formula>
    </cfRule>
  </conditionalFormatting>
  <conditionalFormatting sqref="EZ120">
    <cfRule type="cellIs" dxfId="9916" priority="9187" operator="greaterThan">
      <formula>0</formula>
    </cfRule>
  </conditionalFormatting>
  <conditionalFormatting sqref="EZ137">
    <cfRule type="cellIs" dxfId="9915" priority="9183" operator="greaterThan">
      <formula>0</formula>
    </cfRule>
  </conditionalFormatting>
  <conditionalFormatting sqref="EZ34">
    <cfRule type="cellIs" dxfId="9914" priority="9196" operator="greaterThan">
      <formula>0</formula>
    </cfRule>
  </conditionalFormatting>
  <conditionalFormatting sqref="EZ137">
    <cfRule type="cellIs" dxfId="9913" priority="9182" operator="greaterThan">
      <formula>0</formula>
    </cfRule>
  </conditionalFormatting>
  <conditionalFormatting sqref="EZ110">
    <cfRule type="cellIs" dxfId="9912" priority="9189" operator="greaterThan">
      <formula>0</formula>
    </cfRule>
  </conditionalFormatting>
  <conditionalFormatting sqref="EZ51">
    <cfRule type="cellIs" dxfId="9911" priority="9181" operator="greaterThan">
      <formula>0</formula>
    </cfRule>
  </conditionalFormatting>
  <conditionalFormatting sqref="EZ51">
    <cfRule type="cellIs" dxfId="9910" priority="9180" operator="greaterThan">
      <formula>0</formula>
    </cfRule>
  </conditionalFormatting>
  <conditionalFormatting sqref="EZ93">
    <cfRule type="cellIs" dxfId="9909" priority="9193" operator="greaterThan">
      <formula>0</formula>
    </cfRule>
  </conditionalFormatting>
  <conditionalFormatting sqref="EZ102">
    <cfRule type="cellIs" dxfId="9908" priority="9192" operator="greaterThan">
      <formula>0</formula>
    </cfRule>
  </conditionalFormatting>
  <conditionalFormatting sqref="EZ93">
    <cfRule type="cellIs" dxfId="9907" priority="9191" operator="greaterThan">
      <formula>0</formula>
    </cfRule>
  </conditionalFormatting>
  <conditionalFormatting sqref="EZ102">
    <cfRule type="cellIs" dxfId="9906" priority="9190" operator="greaterThan">
      <formula>0</formula>
    </cfRule>
  </conditionalFormatting>
  <conditionalFormatting sqref="EZ129">
    <cfRule type="cellIs" dxfId="9905" priority="9186" operator="greaterThan">
      <formula>0</formula>
    </cfRule>
  </conditionalFormatting>
  <conditionalFormatting sqref="EZ120">
    <cfRule type="cellIs" dxfId="9904" priority="9185" operator="greaterThan">
      <formula>0</formula>
    </cfRule>
  </conditionalFormatting>
  <conditionalFormatting sqref="EZ48">
    <cfRule type="cellIs" dxfId="9903" priority="9168" operator="greaterThan">
      <formula>0</formula>
    </cfRule>
  </conditionalFormatting>
  <conditionalFormatting sqref="EZ40">
    <cfRule type="cellIs" dxfId="9902" priority="9167" operator="greaterThan">
      <formula>0</formula>
    </cfRule>
  </conditionalFormatting>
  <conditionalFormatting sqref="EZ64">
    <cfRule type="cellIs" dxfId="9901" priority="9177" operator="greaterThan">
      <formula>0</formula>
    </cfRule>
  </conditionalFormatting>
  <conditionalFormatting sqref="EZ64">
    <cfRule type="cellIs" dxfId="9900" priority="9176" operator="greaterThan">
      <formula>0</formula>
    </cfRule>
  </conditionalFormatting>
  <conditionalFormatting sqref="EZ57">
    <cfRule type="cellIs" dxfId="9899" priority="9179" operator="greaterThan">
      <formula>0</formula>
    </cfRule>
  </conditionalFormatting>
  <conditionalFormatting sqref="EZ57">
    <cfRule type="cellIs" dxfId="9898" priority="9178" operator="greaterThan">
      <formula>0</formula>
    </cfRule>
  </conditionalFormatting>
  <conditionalFormatting sqref="EZ70">
    <cfRule type="cellIs" dxfId="9897" priority="9163" operator="greaterThan">
      <formula>0</formula>
    </cfRule>
  </conditionalFormatting>
  <conditionalFormatting sqref="EZ70">
    <cfRule type="cellIs" dxfId="9896" priority="9162" operator="greaterThan">
      <formula>0</formula>
    </cfRule>
  </conditionalFormatting>
  <conditionalFormatting sqref="EZ12">
    <cfRule type="cellIs" dxfId="9895" priority="9175" operator="greaterThan">
      <formula>0</formula>
    </cfRule>
  </conditionalFormatting>
  <conditionalFormatting sqref="EZ12">
    <cfRule type="cellIs" dxfId="9894" priority="9174" operator="greaterThan">
      <formula>0</formula>
    </cfRule>
  </conditionalFormatting>
  <conditionalFormatting sqref="EZ25 EZ27">
    <cfRule type="cellIs" dxfId="9893" priority="9173" operator="greaterThan">
      <formula>0</formula>
    </cfRule>
  </conditionalFormatting>
  <conditionalFormatting sqref="EZ25 EZ27">
    <cfRule type="cellIs" dxfId="9892" priority="9172" operator="greaterThan">
      <formula>0</formula>
    </cfRule>
  </conditionalFormatting>
  <conditionalFormatting sqref="EZ44">
    <cfRule type="cellIs" dxfId="9891" priority="9171" operator="greaterThan">
      <formula>0</formula>
    </cfRule>
  </conditionalFormatting>
  <conditionalFormatting sqref="EZ44">
    <cfRule type="cellIs" dxfId="9890" priority="9170" operator="greaterThan">
      <formula>0</formula>
    </cfRule>
  </conditionalFormatting>
  <conditionalFormatting sqref="EZ48">
    <cfRule type="cellIs" dxfId="9889" priority="9169" operator="greaterThan">
      <formula>0</formula>
    </cfRule>
  </conditionalFormatting>
  <conditionalFormatting sqref="EZ40">
    <cfRule type="cellIs" dxfId="9888" priority="9166" operator="greaterThan">
      <formula>0</formula>
    </cfRule>
  </conditionalFormatting>
  <conditionalFormatting sqref="EZ38">
    <cfRule type="cellIs" dxfId="9887" priority="9165" operator="greaterThan">
      <formula>0</formula>
    </cfRule>
  </conditionalFormatting>
  <conditionalFormatting sqref="EZ38">
    <cfRule type="cellIs" dxfId="9886" priority="9164" operator="greaterThan">
      <formula>0</formula>
    </cfRule>
  </conditionalFormatting>
  <conditionalFormatting sqref="EZ87">
    <cfRule type="cellIs" dxfId="9885" priority="9160" operator="greaterThan">
      <formula>0</formula>
    </cfRule>
  </conditionalFormatting>
  <conditionalFormatting sqref="EZ87">
    <cfRule type="cellIs" dxfId="9884" priority="9161" operator="greaterThan">
      <formula>0</formula>
    </cfRule>
  </conditionalFormatting>
  <conditionalFormatting sqref="EZ116">
    <cfRule type="cellIs" dxfId="9883" priority="9153" operator="greaterThan">
      <formula>0</formula>
    </cfRule>
  </conditionalFormatting>
  <conditionalFormatting sqref="EZ115">
    <cfRule type="cellIs" dxfId="9882" priority="9152" operator="greaterThan">
      <formula>0</formula>
    </cfRule>
  </conditionalFormatting>
  <conditionalFormatting sqref="EZ113">
    <cfRule type="cellIs" dxfId="9881" priority="9159" operator="greaterThan">
      <formula>0</formula>
    </cfRule>
  </conditionalFormatting>
  <conditionalFormatting sqref="EZ113">
    <cfRule type="cellIs" dxfId="9880" priority="9158" operator="greaterThan">
      <formula>0</formula>
    </cfRule>
  </conditionalFormatting>
  <conditionalFormatting sqref="EZ112">
    <cfRule type="cellIs" dxfId="9879" priority="9157" operator="greaterThan">
      <formula>0</formula>
    </cfRule>
  </conditionalFormatting>
  <conditionalFormatting sqref="EZ112">
    <cfRule type="cellIs" dxfId="9878" priority="9156" operator="greaterThan">
      <formula>0</formula>
    </cfRule>
  </conditionalFormatting>
  <conditionalFormatting sqref="EZ112">
    <cfRule type="cellIs" dxfId="9877" priority="9155" operator="lessThan">
      <formula>0</formula>
    </cfRule>
  </conditionalFormatting>
  <conditionalFormatting sqref="EZ116">
    <cfRule type="cellIs" dxfId="9876" priority="9154" operator="greaterThan">
      <formula>0</formula>
    </cfRule>
  </conditionalFormatting>
  <conditionalFormatting sqref="EZ14">
    <cfRule type="cellIs" dxfId="9875" priority="9149" operator="greaterThan">
      <formula>0</formula>
    </cfRule>
  </conditionalFormatting>
  <conditionalFormatting sqref="EZ115">
    <cfRule type="cellIs" dxfId="9874" priority="9151" operator="greaterThan">
      <formula>0</formula>
    </cfRule>
  </conditionalFormatting>
  <conditionalFormatting sqref="EZ115">
    <cfRule type="cellIs" dxfId="9873" priority="9150" operator="lessThan">
      <formula>0</formula>
    </cfRule>
  </conditionalFormatting>
  <conditionalFormatting sqref="EZ14">
    <cfRule type="cellIs" dxfId="9872" priority="9148" operator="greaterThan">
      <formula>0</formula>
    </cfRule>
  </conditionalFormatting>
  <conditionalFormatting sqref="EZ16">
    <cfRule type="cellIs" dxfId="9871" priority="9147" operator="greaterThan">
      <formula>0</formula>
    </cfRule>
  </conditionalFormatting>
  <conditionalFormatting sqref="EZ16">
    <cfRule type="cellIs" dxfId="9870" priority="9146" operator="greaterThan">
      <formula>0</formula>
    </cfRule>
  </conditionalFormatting>
  <conditionalFormatting sqref="EZ42">
    <cfRule type="cellIs" dxfId="9869" priority="9143" operator="greaterThan">
      <formula>0</formula>
    </cfRule>
  </conditionalFormatting>
  <conditionalFormatting sqref="EZ42">
    <cfRule type="cellIs" dxfId="9868" priority="9142" operator="greaterThan">
      <formula>0</formula>
    </cfRule>
  </conditionalFormatting>
  <conditionalFormatting sqref="EZ18 EZ21">
    <cfRule type="cellIs" dxfId="9867" priority="9145" operator="greaterThan">
      <formula>0</formula>
    </cfRule>
  </conditionalFormatting>
  <conditionalFormatting sqref="EZ18 EZ21">
    <cfRule type="cellIs" dxfId="9866" priority="9144" operator="greaterThan">
      <formula>0</formula>
    </cfRule>
  </conditionalFormatting>
  <conditionalFormatting sqref="EZ46">
    <cfRule type="cellIs" dxfId="9865" priority="9141" operator="greaterThan">
      <formula>0</formula>
    </cfRule>
  </conditionalFormatting>
  <conditionalFormatting sqref="EZ46">
    <cfRule type="cellIs" dxfId="9864" priority="9140" operator="greaterThan">
      <formula>0</formula>
    </cfRule>
  </conditionalFormatting>
  <conditionalFormatting sqref="EZ36">
    <cfRule type="cellIs" dxfId="9863" priority="9139" operator="greaterThan">
      <formula>0</formula>
    </cfRule>
  </conditionalFormatting>
  <conditionalFormatting sqref="EZ36">
    <cfRule type="cellIs" dxfId="9862" priority="9138" operator="greaterThan">
      <formula>0</formula>
    </cfRule>
  </conditionalFormatting>
  <conditionalFormatting sqref="EZ36">
    <cfRule type="cellIs" dxfId="9861" priority="9137" operator="greaterThan">
      <formula>0</formula>
    </cfRule>
  </conditionalFormatting>
  <conditionalFormatting sqref="EZ36">
    <cfRule type="cellIs" dxfId="9860" priority="9136" operator="greaterThan">
      <formula>0</formula>
    </cfRule>
  </conditionalFormatting>
  <conditionalFormatting sqref="EZ143">
    <cfRule type="cellIs" dxfId="9859" priority="9135" operator="greaterThan">
      <formula>0</formula>
    </cfRule>
  </conditionalFormatting>
  <conditionalFormatting sqref="EZ152">
    <cfRule type="cellIs" dxfId="9858" priority="9134" operator="greaterThan">
      <formula>0</formula>
    </cfRule>
  </conditionalFormatting>
  <conditionalFormatting sqref="EZ160">
    <cfRule type="cellIs" dxfId="9857" priority="9133" operator="greaterThan">
      <formula>0</formula>
    </cfRule>
  </conditionalFormatting>
  <conditionalFormatting sqref="EZ152">
    <cfRule type="cellIs" dxfId="9856" priority="9131" operator="greaterThan">
      <formula>0</formula>
    </cfRule>
  </conditionalFormatting>
  <conditionalFormatting sqref="EZ152">
    <cfRule type="cellIs" dxfId="9855" priority="9132" operator="greaterThan">
      <formula>0</formula>
    </cfRule>
  </conditionalFormatting>
  <conditionalFormatting sqref="EZ143">
    <cfRule type="cellIs" dxfId="9854" priority="9130" operator="greaterThan">
      <formula>0</formula>
    </cfRule>
  </conditionalFormatting>
  <conditionalFormatting sqref="EZ143">
    <cfRule type="cellIs" dxfId="9853" priority="9129" operator="greaterThan">
      <formula>0</formula>
    </cfRule>
  </conditionalFormatting>
  <conditionalFormatting sqref="EZ160">
    <cfRule type="cellIs" dxfId="9852" priority="9127" operator="greaterThan">
      <formula>0</formula>
    </cfRule>
  </conditionalFormatting>
  <conditionalFormatting sqref="EZ160">
    <cfRule type="cellIs" dxfId="9851" priority="9128" operator="greaterThan">
      <formula>0</formula>
    </cfRule>
  </conditionalFormatting>
  <conditionalFormatting sqref="EZ152">
    <cfRule type="cellIs" dxfId="9850" priority="9125" operator="greaterThan">
      <formula>0</formula>
    </cfRule>
  </conditionalFormatting>
  <conditionalFormatting sqref="EZ152">
    <cfRule type="cellIs" dxfId="9849" priority="9126" operator="greaterThan">
      <formula>0</formula>
    </cfRule>
  </conditionalFormatting>
  <conditionalFormatting sqref="EZ143">
    <cfRule type="cellIs" dxfId="9848" priority="9124" operator="greaterThan">
      <formula>0</formula>
    </cfRule>
  </conditionalFormatting>
  <conditionalFormatting sqref="EZ143">
    <cfRule type="cellIs" dxfId="9847" priority="9123" operator="greaterThan">
      <formula>0</formula>
    </cfRule>
  </conditionalFormatting>
  <conditionalFormatting sqref="EZ160">
    <cfRule type="cellIs" dxfId="9846" priority="9121" operator="greaterThan">
      <formula>0</formula>
    </cfRule>
  </conditionalFormatting>
  <conditionalFormatting sqref="EZ160">
    <cfRule type="cellIs" dxfId="9845" priority="9122" operator="greaterThan">
      <formula>0</formula>
    </cfRule>
  </conditionalFormatting>
  <conditionalFormatting sqref="EZ27">
    <cfRule type="cellIs" dxfId="9844" priority="9120" operator="greaterThan">
      <formula>0</formula>
    </cfRule>
  </conditionalFormatting>
  <conditionalFormatting sqref="EZ27">
    <cfRule type="cellIs" dxfId="9843" priority="9119" operator="greaterThan">
      <formula>0</formula>
    </cfRule>
  </conditionalFormatting>
  <conditionalFormatting sqref="EZ197:EZ202">
    <cfRule type="cellIs" dxfId="9842" priority="9118" operator="greaterThan">
      <formula>0.5</formula>
    </cfRule>
  </conditionalFormatting>
  <conditionalFormatting sqref="EZ203">
    <cfRule type="cellIs" dxfId="9841" priority="9117" operator="greaterThan">
      <formula>0.5</formula>
    </cfRule>
  </conditionalFormatting>
  <conditionalFormatting sqref="EZ167">
    <cfRule type="cellIs" dxfId="9840" priority="9116" operator="greaterThan">
      <formula>0</formula>
    </cfRule>
  </conditionalFormatting>
  <conditionalFormatting sqref="EZ167">
    <cfRule type="cellIs" dxfId="9839" priority="9115" operator="greaterThan">
      <formula>0</formula>
    </cfRule>
  </conditionalFormatting>
  <conditionalFormatting sqref="EZ169">
    <cfRule type="cellIs" dxfId="9838" priority="9114" operator="greaterThan">
      <formula>0</formula>
    </cfRule>
  </conditionalFormatting>
  <conditionalFormatting sqref="EZ169">
    <cfRule type="cellIs" dxfId="9837" priority="9113" operator="greaterThan">
      <formula>0</formula>
    </cfRule>
  </conditionalFormatting>
  <conditionalFormatting sqref="EZ171">
    <cfRule type="cellIs" dxfId="9836" priority="9112" operator="greaterThan">
      <formula>0</formula>
    </cfRule>
  </conditionalFormatting>
  <conditionalFormatting sqref="EZ171">
    <cfRule type="cellIs" dxfId="9835" priority="9111" operator="greaterThan">
      <formula>0</formula>
    </cfRule>
  </conditionalFormatting>
  <conditionalFormatting sqref="EZ14">
    <cfRule type="cellIs" dxfId="9834" priority="9083" operator="greaterThan">
      <formula>0</formula>
    </cfRule>
  </conditionalFormatting>
  <conditionalFormatting sqref="EZ10">
    <cfRule type="cellIs" dxfId="9833" priority="9110" operator="greaterThan">
      <formula>0</formula>
    </cfRule>
  </conditionalFormatting>
  <conditionalFormatting sqref="EZ23">
    <cfRule type="cellIs" dxfId="9832" priority="9109" operator="greaterThan">
      <formula>0</formula>
    </cfRule>
  </conditionalFormatting>
  <conditionalFormatting sqref="EZ70">
    <cfRule type="cellIs" dxfId="9831" priority="9107" operator="greaterThan">
      <formula>0</formula>
    </cfRule>
  </conditionalFormatting>
  <conditionalFormatting sqref="EZ79">
    <cfRule type="cellIs" dxfId="9830" priority="9106" operator="greaterThan">
      <formula>0</formula>
    </cfRule>
  </conditionalFormatting>
  <conditionalFormatting sqref="EZ129">
    <cfRule type="cellIs" dxfId="9829" priority="9100" operator="greaterThan">
      <formula>0</formula>
    </cfRule>
  </conditionalFormatting>
  <conditionalFormatting sqref="EZ110">
    <cfRule type="cellIs" dxfId="9828" priority="9102" operator="greaterThan">
      <formula>0</formula>
    </cfRule>
  </conditionalFormatting>
  <conditionalFormatting sqref="EZ34">
    <cfRule type="cellIs" dxfId="9827" priority="9108" operator="greaterThan">
      <formula>0</formula>
    </cfRule>
  </conditionalFormatting>
  <conditionalFormatting sqref="EZ137">
    <cfRule type="cellIs" dxfId="9826" priority="9099" operator="greaterThan">
      <formula>0</formula>
    </cfRule>
  </conditionalFormatting>
  <conditionalFormatting sqref="EZ87">
    <cfRule type="cellIs" dxfId="9825" priority="9105" operator="greaterThan">
      <formula>0</formula>
    </cfRule>
  </conditionalFormatting>
  <conditionalFormatting sqref="EZ93">
    <cfRule type="cellIs" dxfId="9824" priority="9104" operator="greaterThan">
      <formula>0</formula>
    </cfRule>
  </conditionalFormatting>
  <conditionalFormatting sqref="EZ102">
    <cfRule type="cellIs" dxfId="9823" priority="9103" operator="greaterThan">
      <formula>0</formula>
    </cfRule>
  </conditionalFormatting>
  <conditionalFormatting sqref="EZ120">
    <cfRule type="cellIs" dxfId="9822" priority="9101" operator="greaterThan">
      <formula>0</formula>
    </cfRule>
  </conditionalFormatting>
  <conditionalFormatting sqref="EZ51">
    <cfRule type="cellIs" dxfId="9821" priority="9098" operator="greaterThan">
      <formula>0</formula>
    </cfRule>
  </conditionalFormatting>
  <conditionalFormatting sqref="EZ64">
    <cfRule type="cellIs" dxfId="9820" priority="9096" operator="greaterThan">
      <formula>0</formula>
    </cfRule>
  </conditionalFormatting>
  <conditionalFormatting sqref="EZ57">
    <cfRule type="cellIs" dxfId="9819" priority="9097" operator="greaterThan">
      <formula>0</formula>
    </cfRule>
  </conditionalFormatting>
  <conditionalFormatting sqref="EZ25 EZ27">
    <cfRule type="cellIs" dxfId="9818" priority="9094" operator="greaterThan">
      <formula>0</formula>
    </cfRule>
  </conditionalFormatting>
  <conditionalFormatting sqref="EZ12">
    <cfRule type="cellIs" dxfId="9817" priority="9095" operator="greaterThan">
      <formula>0</formula>
    </cfRule>
  </conditionalFormatting>
  <conditionalFormatting sqref="EZ44">
    <cfRule type="cellIs" dxfId="9816" priority="9093" operator="greaterThan">
      <formula>0</formula>
    </cfRule>
  </conditionalFormatting>
  <conditionalFormatting sqref="EZ48">
    <cfRule type="cellIs" dxfId="9815" priority="9092" operator="greaterThan">
      <formula>0</formula>
    </cfRule>
  </conditionalFormatting>
  <conditionalFormatting sqref="EZ40">
    <cfRule type="cellIs" dxfId="9814" priority="9091" operator="greaterThan">
      <formula>0</formula>
    </cfRule>
  </conditionalFormatting>
  <conditionalFormatting sqref="EZ38">
    <cfRule type="cellIs" dxfId="9813" priority="9090" operator="greaterThan">
      <formula>0</formula>
    </cfRule>
  </conditionalFormatting>
  <conditionalFormatting sqref="EZ16">
    <cfRule type="cellIs" dxfId="9812" priority="9082" operator="greaterThan">
      <formula>0</formula>
    </cfRule>
  </conditionalFormatting>
  <conditionalFormatting sqref="EZ113">
    <cfRule type="cellIs" dxfId="9811" priority="9089" operator="greaterThan">
      <formula>0</formula>
    </cfRule>
  </conditionalFormatting>
  <conditionalFormatting sqref="EZ112">
    <cfRule type="cellIs" dxfId="9810" priority="9088" operator="greaterThan">
      <formula>0</formula>
    </cfRule>
  </conditionalFormatting>
  <conditionalFormatting sqref="EZ112">
    <cfRule type="cellIs" dxfId="9809" priority="9087" operator="lessThan">
      <formula>0</formula>
    </cfRule>
  </conditionalFormatting>
  <conditionalFormatting sqref="EZ116">
    <cfRule type="cellIs" dxfId="9808" priority="9086" operator="greaterThan">
      <formula>0</formula>
    </cfRule>
  </conditionalFormatting>
  <conditionalFormatting sqref="EZ115">
    <cfRule type="cellIs" dxfId="9807" priority="9085" operator="greaterThan">
      <formula>0</formula>
    </cfRule>
  </conditionalFormatting>
  <conditionalFormatting sqref="EZ115">
    <cfRule type="cellIs" dxfId="9806" priority="9084" operator="lessThan">
      <formula>0</formula>
    </cfRule>
  </conditionalFormatting>
  <conditionalFormatting sqref="EZ46">
    <cfRule type="cellIs" dxfId="9805" priority="9079" operator="greaterThan">
      <formula>0</formula>
    </cfRule>
  </conditionalFormatting>
  <conditionalFormatting sqref="EZ42">
    <cfRule type="cellIs" dxfId="9804" priority="9080" operator="greaterThan">
      <formula>0</formula>
    </cfRule>
  </conditionalFormatting>
  <conditionalFormatting sqref="EZ18 EZ21">
    <cfRule type="cellIs" dxfId="9803" priority="9081" operator="greaterThan">
      <formula>0</formula>
    </cfRule>
  </conditionalFormatting>
  <conditionalFormatting sqref="EZ36">
    <cfRule type="cellIs" dxfId="9802" priority="9078" operator="greaterThan">
      <formula>0</formula>
    </cfRule>
  </conditionalFormatting>
  <conditionalFormatting sqref="EZ79">
    <cfRule type="cellIs" dxfId="9801" priority="9070" operator="greaterThan">
      <formula>0</formula>
    </cfRule>
  </conditionalFormatting>
  <conditionalFormatting sqref="EZ10">
    <cfRule type="cellIs" dxfId="9800" priority="9077" operator="greaterThan">
      <formula>0</formula>
    </cfRule>
  </conditionalFormatting>
  <conditionalFormatting sqref="EZ23">
    <cfRule type="cellIs" dxfId="9799" priority="9076" operator="greaterThan">
      <formula>0</formula>
    </cfRule>
  </conditionalFormatting>
  <conditionalFormatting sqref="EZ10">
    <cfRule type="cellIs" dxfId="9798" priority="9075" operator="greaterThan">
      <formula>0</formula>
    </cfRule>
  </conditionalFormatting>
  <conditionalFormatting sqref="EZ23">
    <cfRule type="cellIs" dxfId="9797" priority="9074" operator="greaterThan">
      <formula>0</formula>
    </cfRule>
  </conditionalFormatting>
  <conditionalFormatting sqref="EZ129">
    <cfRule type="cellIs" dxfId="9796" priority="9060" operator="greaterThan">
      <formula>0</formula>
    </cfRule>
  </conditionalFormatting>
  <conditionalFormatting sqref="EZ110">
    <cfRule type="cellIs" dxfId="9795" priority="9064" operator="greaterThan">
      <formula>0</formula>
    </cfRule>
  </conditionalFormatting>
  <conditionalFormatting sqref="EZ79">
    <cfRule type="cellIs" dxfId="9794" priority="9071" operator="greaterThan">
      <formula>0</formula>
    </cfRule>
  </conditionalFormatting>
  <conditionalFormatting sqref="EZ34">
    <cfRule type="cellIs" dxfId="9793" priority="9073" operator="greaterThan">
      <formula>0</formula>
    </cfRule>
  </conditionalFormatting>
  <conditionalFormatting sqref="EZ120">
    <cfRule type="cellIs" dxfId="9792" priority="9063" operator="greaterThan">
      <formula>0</formula>
    </cfRule>
  </conditionalFormatting>
  <conditionalFormatting sqref="EZ137">
    <cfRule type="cellIs" dxfId="9791" priority="9059" operator="greaterThan">
      <formula>0</formula>
    </cfRule>
  </conditionalFormatting>
  <conditionalFormatting sqref="EZ34">
    <cfRule type="cellIs" dxfId="9790" priority="9072" operator="greaterThan">
      <formula>0</formula>
    </cfRule>
  </conditionalFormatting>
  <conditionalFormatting sqref="EZ137">
    <cfRule type="cellIs" dxfId="9789" priority="9058" operator="greaterThan">
      <formula>0</formula>
    </cfRule>
  </conditionalFormatting>
  <conditionalFormatting sqref="EZ110">
    <cfRule type="cellIs" dxfId="9788" priority="9065" operator="greaterThan">
      <formula>0</formula>
    </cfRule>
  </conditionalFormatting>
  <conditionalFormatting sqref="EZ51">
    <cfRule type="cellIs" dxfId="9787" priority="9057" operator="greaterThan">
      <formula>0</formula>
    </cfRule>
  </conditionalFormatting>
  <conditionalFormatting sqref="EZ51">
    <cfRule type="cellIs" dxfId="9786" priority="9056" operator="greaterThan">
      <formula>0</formula>
    </cfRule>
  </conditionalFormatting>
  <conditionalFormatting sqref="EZ93">
    <cfRule type="cellIs" dxfId="9785" priority="9069" operator="greaterThan">
      <formula>0</formula>
    </cfRule>
  </conditionalFormatting>
  <conditionalFormatting sqref="EZ102">
    <cfRule type="cellIs" dxfId="9784" priority="9068" operator="greaterThan">
      <formula>0</formula>
    </cfRule>
  </conditionalFormatting>
  <conditionalFormatting sqref="EZ93">
    <cfRule type="cellIs" dxfId="9783" priority="9067" operator="greaterThan">
      <formula>0</formula>
    </cfRule>
  </conditionalFormatting>
  <conditionalFormatting sqref="EZ102">
    <cfRule type="cellIs" dxfId="9782" priority="9066" operator="greaterThan">
      <formula>0</formula>
    </cfRule>
  </conditionalFormatting>
  <conditionalFormatting sqref="EZ129">
    <cfRule type="cellIs" dxfId="9781" priority="9062" operator="greaterThan">
      <formula>0</formula>
    </cfRule>
  </conditionalFormatting>
  <conditionalFormatting sqref="EZ120">
    <cfRule type="cellIs" dxfId="9780" priority="9061" operator="greaterThan">
      <formula>0</formula>
    </cfRule>
  </conditionalFormatting>
  <conditionalFormatting sqref="EZ48">
    <cfRule type="cellIs" dxfId="9779" priority="9044" operator="greaterThan">
      <formula>0</formula>
    </cfRule>
  </conditionalFormatting>
  <conditionalFormatting sqref="EZ40">
    <cfRule type="cellIs" dxfId="9778" priority="9043" operator="greaterThan">
      <formula>0</formula>
    </cfRule>
  </conditionalFormatting>
  <conditionalFormatting sqref="EZ64">
    <cfRule type="cellIs" dxfId="9777" priority="9053" operator="greaterThan">
      <formula>0</formula>
    </cfRule>
  </conditionalFormatting>
  <conditionalFormatting sqref="EZ64">
    <cfRule type="cellIs" dxfId="9776" priority="9052" operator="greaterThan">
      <formula>0</formula>
    </cfRule>
  </conditionalFormatting>
  <conditionalFormatting sqref="EZ57">
    <cfRule type="cellIs" dxfId="9775" priority="9055" operator="greaterThan">
      <formula>0</formula>
    </cfRule>
  </conditionalFormatting>
  <conditionalFormatting sqref="EZ57">
    <cfRule type="cellIs" dxfId="9774" priority="9054" operator="greaterThan">
      <formula>0</formula>
    </cfRule>
  </conditionalFormatting>
  <conditionalFormatting sqref="EZ70">
    <cfRule type="cellIs" dxfId="9773" priority="9039" operator="greaterThan">
      <formula>0</formula>
    </cfRule>
  </conditionalFormatting>
  <conditionalFormatting sqref="EZ70">
    <cfRule type="cellIs" dxfId="9772" priority="9038" operator="greaterThan">
      <formula>0</formula>
    </cfRule>
  </conditionalFormatting>
  <conditionalFormatting sqref="EZ12">
    <cfRule type="cellIs" dxfId="9771" priority="9051" operator="greaterThan">
      <formula>0</formula>
    </cfRule>
  </conditionalFormatting>
  <conditionalFormatting sqref="EZ12">
    <cfRule type="cellIs" dxfId="9770" priority="9050" operator="greaterThan">
      <formula>0</formula>
    </cfRule>
  </conditionalFormatting>
  <conditionalFormatting sqref="EZ25 EZ27">
    <cfRule type="cellIs" dxfId="9769" priority="9049" operator="greaterThan">
      <formula>0</formula>
    </cfRule>
  </conditionalFormatting>
  <conditionalFormatting sqref="EZ25 EZ27">
    <cfRule type="cellIs" dxfId="9768" priority="9048" operator="greaterThan">
      <formula>0</formula>
    </cfRule>
  </conditionalFormatting>
  <conditionalFormatting sqref="EZ44">
    <cfRule type="cellIs" dxfId="9767" priority="9047" operator="greaterThan">
      <formula>0</formula>
    </cfRule>
  </conditionalFormatting>
  <conditionalFormatting sqref="EZ44">
    <cfRule type="cellIs" dxfId="9766" priority="9046" operator="greaterThan">
      <formula>0</formula>
    </cfRule>
  </conditionalFormatting>
  <conditionalFormatting sqref="EZ48">
    <cfRule type="cellIs" dxfId="9765" priority="9045" operator="greaterThan">
      <formula>0</formula>
    </cfRule>
  </conditionalFormatting>
  <conditionalFormatting sqref="EZ40">
    <cfRule type="cellIs" dxfId="9764" priority="9042" operator="greaterThan">
      <formula>0</formula>
    </cfRule>
  </conditionalFormatting>
  <conditionalFormatting sqref="EZ38">
    <cfRule type="cellIs" dxfId="9763" priority="9041" operator="greaterThan">
      <formula>0</formula>
    </cfRule>
  </conditionalFormatting>
  <conditionalFormatting sqref="EZ38">
    <cfRule type="cellIs" dxfId="9762" priority="9040" operator="greaterThan">
      <formula>0</formula>
    </cfRule>
  </conditionalFormatting>
  <conditionalFormatting sqref="EZ87">
    <cfRule type="cellIs" dxfId="9761" priority="9036" operator="greaterThan">
      <formula>0</formula>
    </cfRule>
  </conditionalFormatting>
  <conditionalFormatting sqref="EZ87">
    <cfRule type="cellIs" dxfId="9760" priority="9037" operator="greaterThan">
      <formula>0</formula>
    </cfRule>
  </conditionalFormatting>
  <conditionalFormatting sqref="EZ116">
    <cfRule type="cellIs" dxfId="9759" priority="9029" operator="greaterThan">
      <formula>0</formula>
    </cfRule>
  </conditionalFormatting>
  <conditionalFormatting sqref="EZ115">
    <cfRule type="cellIs" dxfId="9758" priority="9028" operator="greaterThan">
      <formula>0</formula>
    </cfRule>
  </conditionalFormatting>
  <conditionalFormatting sqref="EZ113">
    <cfRule type="cellIs" dxfId="9757" priority="9035" operator="greaterThan">
      <formula>0</formula>
    </cfRule>
  </conditionalFormatting>
  <conditionalFormatting sqref="EZ113">
    <cfRule type="cellIs" dxfId="9756" priority="9034" operator="greaterThan">
      <formula>0</formula>
    </cfRule>
  </conditionalFormatting>
  <conditionalFormatting sqref="EZ112">
    <cfRule type="cellIs" dxfId="9755" priority="9033" operator="greaterThan">
      <formula>0</formula>
    </cfRule>
  </conditionalFormatting>
  <conditionalFormatting sqref="EZ112">
    <cfRule type="cellIs" dxfId="9754" priority="9032" operator="greaterThan">
      <formula>0</formula>
    </cfRule>
  </conditionalFormatting>
  <conditionalFormatting sqref="EZ112">
    <cfRule type="cellIs" dxfId="9753" priority="9031" operator="lessThan">
      <formula>0</formula>
    </cfRule>
  </conditionalFormatting>
  <conditionalFormatting sqref="EZ116">
    <cfRule type="cellIs" dxfId="9752" priority="9030" operator="greaterThan">
      <formula>0</formula>
    </cfRule>
  </conditionalFormatting>
  <conditionalFormatting sqref="EZ14">
    <cfRule type="cellIs" dxfId="9751" priority="9025" operator="greaterThan">
      <formula>0</formula>
    </cfRule>
  </conditionalFormatting>
  <conditionalFormatting sqref="EZ115">
    <cfRule type="cellIs" dxfId="9750" priority="9027" operator="greaterThan">
      <formula>0</formula>
    </cfRule>
  </conditionalFormatting>
  <conditionalFormatting sqref="EZ115">
    <cfRule type="cellIs" dxfId="9749" priority="9026" operator="lessThan">
      <formula>0</formula>
    </cfRule>
  </conditionalFormatting>
  <conditionalFormatting sqref="EZ14">
    <cfRule type="cellIs" dxfId="9748" priority="9024" operator="greaterThan">
      <formula>0</formula>
    </cfRule>
  </conditionalFormatting>
  <conditionalFormatting sqref="EZ16">
    <cfRule type="cellIs" dxfId="9747" priority="9023" operator="greaterThan">
      <formula>0</formula>
    </cfRule>
  </conditionalFormatting>
  <conditionalFormatting sqref="EZ16">
    <cfRule type="cellIs" dxfId="9746" priority="9022" operator="greaterThan">
      <formula>0</formula>
    </cfRule>
  </conditionalFormatting>
  <conditionalFormatting sqref="EZ42">
    <cfRule type="cellIs" dxfId="9745" priority="9019" operator="greaterThan">
      <formula>0</formula>
    </cfRule>
  </conditionalFormatting>
  <conditionalFormatting sqref="EZ42">
    <cfRule type="cellIs" dxfId="9744" priority="9018" operator="greaterThan">
      <formula>0</formula>
    </cfRule>
  </conditionalFormatting>
  <conditionalFormatting sqref="EZ18 EZ21">
    <cfRule type="cellIs" dxfId="9743" priority="9021" operator="greaterThan">
      <formula>0</formula>
    </cfRule>
  </conditionalFormatting>
  <conditionalFormatting sqref="EZ18 EZ21">
    <cfRule type="cellIs" dxfId="9742" priority="9020" operator="greaterThan">
      <formula>0</formula>
    </cfRule>
  </conditionalFormatting>
  <conditionalFormatting sqref="EZ46">
    <cfRule type="cellIs" dxfId="9741" priority="9017" operator="greaterThan">
      <formula>0</formula>
    </cfRule>
  </conditionalFormatting>
  <conditionalFormatting sqref="EZ46">
    <cfRule type="cellIs" dxfId="9740" priority="9016" operator="greaterThan">
      <formula>0</formula>
    </cfRule>
  </conditionalFormatting>
  <conditionalFormatting sqref="EZ79">
    <cfRule type="cellIs" dxfId="9739" priority="9008" operator="greaterThan">
      <formula>0</formula>
    </cfRule>
  </conditionalFormatting>
  <conditionalFormatting sqref="EZ10">
    <cfRule type="cellIs" dxfId="9738" priority="9015" operator="greaterThan">
      <formula>0</formula>
    </cfRule>
  </conditionalFormatting>
  <conditionalFormatting sqref="EZ23">
    <cfRule type="cellIs" dxfId="9737" priority="9014" operator="greaterThan">
      <formula>0</formula>
    </cfRule>
  </conditionalFormatting>
  <conditionalFormatting sqref="EZ10">
    <cfRule type="cellIs" dxfId="9736" priority="9013" operator="greaterThan">
      <formula>0</formula>
    </cfRule>
  </conditionalFormatting>
  <conditionalFormatting sqref="EZ23">
    <cfRule type="cellIs" dxfId="9735" priority="9012" operator="greaterThan">
      <formula>0</formula>
    </cfRule>
  </conditionalFormatting>
  <conditionalFormatting sqref="EZ129">
    <cfRule type="cellIs" dxfId="9734" priority="8998" operator="greaterThan">
      <formula>0</formula>
    </cfRule>
  </conditionalFormatting>
  <conditionalFormatting sqref="EZ110">
    <cfRule type="cellIs" dxfId="9733" priority="9002" operator="greaterThan">
      <formula>0</formula>
    </cfRule>
  </conditionalFormatting>
  <conditionalFormatting sqref="EZ79">
    <cfRule type="cellIs" dxfId="9732" priority="9009" operator="greaterThan">
      <formula>0</formula>
    </cfRule>
  </conditionalFormatting>
  <conditionalFormatting sqref="EZ34">
    <cfRule type="cellIs" dxfId="9731" priority="9011" operator="greaterThan">
      <formula>0</formula>
    </cfRule>
  </conditionalFormatting>
  <conditionalFormatting sqref="EZ120">
    <cfRule type="cellIs" dxfId="9730" priority="9001" operator="greaterThan">
      <formula>0</formula>
    </cfRule>
  </conditionalFormatting>
  <conditionalFormatting sqref="EZ137">
    <cfRule type="cellIs" dxfId="9729" priority="8997" operator="greaterThan">
      <formula>0</formula>
    </cfRule>
  </conditionalFormatting>
  <conditionalFormatting sqref="EZ34">
    <cfRule type="cellIs" dxfId="9728" priority="9010" operator="greaterThan">
      <formula>0</formula>
    </cfRule>
  </conditionalFormatting>
  <conditionalFormatting sqref="EZ137">
    <cfRule type="cellIs" dxfId="9727" priority="8996" operator="greaterThan">
      <formula>0</formula>
    </cfRule>
  </conditionalFormatting>
  <conditionalFormatting sqref="EZ110">
    <cfRule type="cellIs" dxfId="9726" priority="9003" operator="greaterThan">
      <formula>0</formula>
    </cfRule>
  </conditionalFormatting>
  <conditionalFormatting sqref="EZ51">
    <cfRule type="cellIs" dxfId="9725" priority="8995" operator="greaterThan">
      <formula>0</formula>
    </cfRule>
  </conditionalFormatting>
  <conditionalFormatting sqref="EZ51">
    <cfRule type="cellIs" dxfId="9724" priority="8994" operator="greaterThan">
      <formula>0</formula>
    </cfRule>
  </conditionalFormatting>
  <conditionalFormatting sqref="EZ93">
    <cfRule type="cellIs" dxfId="9723" priority="9007" operator="greaterThan">
      <formula>0</formula>
    </cfRule>
  </conditionalFormatting>
  <conditionalFormatting sqref="EZ102">
    <cfRule type="cellIs" dxfId="9722" priority="9006" operator="greaterThan">
      <formula>0</formula>
    </cfRule>
  </conditionalFormatting>
  <conditionalFormatting sqref="EZ93">
    <cfRule type="cellIs" dxfId="9721" priority="9005" operator="greaterThan">
      <formula>0</formula>
    </cfRule>
  </conditionalFormatting>
  <conditionalFormatting sqref="EZ102">
    <cfRule type="cellIs" dxfId="9720" priority="9004" operator="greaterThan">
      <formula>0</formula>
    </cfRule>
  </conditionalFormatting>
  <conditionalFormatting sqref="EZ129">
    <cfRule type="cellIs" dxfId="9719" priority="9000" operator="greaterThan">
      <formula>0</formula>
    </cfRule>
  </conditionalFormatting>
  <conditionalFormatting sqref="EZ120">
    <cfRule type="cellIs" dxfId="9718" priority="8999" operator="greaterThan">
      <formula>0</formula>
    </cfRule>
  </conditionalFormatting>
  <conditionalFormatting sqref="EZ48">
    <cfRule type="cellIs" dxfId="9717" priority="8982" operator="greaterThan">
      <formula>0</formula>
    </cfRule>
  </conditionalFormatting>
  <conditionalFormatting sqref="EZ40">
    <cfRule type="cellIs" dxfId="9716" priority="8981" operator="greaterThan">
      <formula>0</formula>
    </cfRule>
  </conditionalFormatting>
  <conditionalFormatting sqref="EZ64">
    <cfRule type="cellIs" dxfId="9715" priority="8991" operator="greaterThan">
      <formula>0</formula>
    </cfRule>
  </conditionalFormatting>
  <conditionalFormatting sqref="EZ64">
    <cfRule type="cellIs" dxfId="9714" priority="8990" operator="greaterThan">
      <formula>0</formula>
    </cfRule>
  </conditionalFormatting>
  <conditionalFormatting sqref="EZ57">
    <cfRule type="cellIs" dxfId="9713" priority="8993" operator="greaterThan">
      <formula>0</formula>
    </cfRule>
  </conditionalFormatting>
  <conditionalFormatting sqref="EZ57">
    <cfRule type="cellIs" dxfId="9712" priority="8992" operator="greaterThan">
      <formula>0</formula>
    </cfRule>
  </conditionalFormatting>
  <conditionalFormatting sqref="EZ70">
    <cfRule type="cellIs" dxfId="9711" priority="8977" operator="greaterThan">
      <formula>0</formula>
    </cfRule>
  </conditionalFormatting>
  <conditionalFormatting sqref="EZ70">
    <cfRule type="cellIs" dxfId="9710" priority="8976" operator="greaterThan">
      <formula>0</formula>
    </cfRule>
  </conditionalFormatting>
  <conditionalFormatting sqref="EZ12">
    <cfRule type="cellIs" dxfId="9709" priority="8989" operator="greaterThan">
      <formula>0</formula>
    </cfRule>
  </conditionalFormatting>
  <conditionalFormatting sqref="EZ12">
    <cfRule type="cellIs" dxfId="9708" priority="8988" operator="greaterThan">
      <formula>0</formula>
    </cfRule>
  </conditionalFormatting>
  <conditionalFormatting sqref="EZ25 EZ27">
    <cfRule type="cellIs" dxfId="9707" priority="8987" operator="greaterThan">
      <formula>0</formula>
    </cfRule>
  </conditionalFormatting>
  <conditionalFormatting sqref="EZ25 EZ27">
    <cfRule type="cellIs" dxfId="9706" priority="8986" operator="greaterThan">
      <formula>0</formula>
    </cfRule>
  </conditionalFormatting>
  <conditionalFormatting sqref="EZ44">
    <cfRule type="cellIs" dxfId="9705" priority="8985" operator="greaterThan">
      <formula>0</formula>
    </cfRule>
  </conditionalFormatting>
  <conditionalFormatting sqref="EZ44">
    <cfRule type="cellIs" dxfId="9704" priority="8984" operator="greaterThan">
      <formula>0</formula>
    </cfRule>
  </conditionalFormatting>
  <conditionalFormatting sqref="EZ48">
    <cfRule type="cellIs" dxfId="9703" priority="8983" operator="greaterThan">
      <formula>0</formula>
    </cfRule>
  </conditionalFormatting>
  <conditionalFormatting sqref="EZ40">
    <cfRule type="cellIs" dxfId="9702" priority="8980" operator="greaterThan">
      <formula>0</formula>
    </cfRule>
  </conditionalFormatting>
  <conditionalFormatting sqref="EZ38">
    <cfRule type="cellIs" dxfId="9701" priority="8979" operator="greaterThan">
      <formula>0</formula>
    </cfRule>
  </conditionalFormatting>
  <conditionalFormatting sqref="EZ38">
    <cfRule type="cellIs" dxfId="9700" priority="8978" operator="greaterThan">
      <formula>0</formula>
    </cfRule>
  </conditionalFormatting>
  <conditionalFormatting sqref="EZ87">
    <cfRule type="cellIs" dxfId="9699" priority="8974" operator="greaterThan">
      <formula>0</formula>
    </cfRule>
  </conditionalFormatting>
  <conditionalFormatting sqref="EZ87">
    <cfRule type="cellIs" dxfId="9698" priority="8975" operator="greaterThan">
      <formula>0</formula>
    </cfRule>
  </conditionalFormatting>
  <conditionalFormatting sqref="EZ116">
    <cfRule type="cellIs" dxfId="9697" priority="8967" operator="greaterThan">
      <formula>0</formula>
    </cfRule>
  </conditionalFormatting>
  <conditionalFormatting sqref="EZ115">
    <cfRule type="cellIs" dxfId="9696" priority="8966" operator="greaterThan">
      <formula>0</formula>
    </cfRule>
  </conditionalFormatting>
  <conditionalFormatting sqref="EZ113">
    <cfRule type="cellIs" dxfId="9695" priority="8973" operator="greaterThan">
      <formula>0</formula>
    </cfRule>
  </conditionalFormatting>
  <conditionalFormatting sqref="EZ113">
    <cfRule type="cellIs" dxfId="9694" priority="8972" operator="greaterThan">
      <formula>0</formula>
    </cfRule>
  </conditionalFormatting>
  <conditionalFormatting sqref="EZ112">
    <cfRule type="cellIs" dxfId="9693" priority="8971" operator="greaterThan">
      <formula>0</formula>
    </cfRule>
  </conditionalFormatting>
  <conditionalFormatting sqref="EZ112">
    <cfRule type="cellIs" dxfId="9692" priority="8970" operator="greaterThan">
      <formula>0</formula>
    </cfRule>
  </conditionalFormatting>
  <conditionalFormatting sqref="EZ112">
    <cfRule type="cellIs" dxfId="9691" priority="8969" operator="lessThan">
      <formula>0</formula>
    </cfRule>
  </conditionalFormatting>
  <conditionalFormatting sqref="EZ116">
    <cfRule type="cellIs" dxfId="9690" priority="8968" operator="greaterThan">
      <formula>0</formula>
    </cfRule>
  </conditionalFormatting>
  <conditionalFormatting sqref="EZ14">
    <cfRule type="cellIs" dxfId="9689" priority="8963" operator="greaterThan">
      <formula>0</formula>
    </cfRule>
  </conditionalFormatting>
  <conditionalFormatting sqref="EZ115">
    <cfRule type="cellIs" dxfId="9688" priority="8965" operator="greaterThan">
      <formula>0</formula>
    </cfRule>
  </conditionalFormatting>
  <conditionalFormatting sqref="EZ115">
    <cfRule type="cellIs" dxfId="9687" priority="8964" operator="lessThan">
      <formula>0</formula>
    </cfRule>
  </conditionalFormatting>
  <conditionalFormatting sqref="EZ14">
    <cfRule type="cellIs" dxfId="9686" priority="8962" operator="greaterThan">
      <formula>0</formula>
    </cfRule>
  </conditionalFormatting>
  <conditionalFormatting sqref="EZ16">
    <cfRule type="cellIs" dxfId="9685" priority="8961" operator="greaterThan">
      <formula>0</formula>
    </cfRule>
  </conditionalFormatting>
  <conditionalFormatting sqref="EZ16">
    <cfRule type="cellIs" dxfId="9684" priority="8960" operator="greaterThan">
      <formula>0</formula>
    </cfRule>
  </conditionalFormatting>
  <conditionalFormatting sqref="EZ42">
    <cfRule type="cellIs" dxfId="9683" priority="8957" operator="greaterThan">
      <formula>0</formula>
    </cfRule>
  </conditionalFormatting>
  <conditionalFormatting sqref="EZ42">
    <cfRule type="cellIs" dxfId="9682" priority="8956" operator="greaterThan">
      <formula>0</formula>
    </cfRule>
  </conditionalFormatting>
  <conditionalFormatting sqref="EZ18 EZ21">
    <cfRule type="cellIs" dxfId="9681" priority="8959" operator="greaterThan">
      <formula>0</formula>
    </cfRule>
  </conditionalFormatting>
  <conditionalFormatting sqref="EZ18 EZ21">
    <cfRule type="cellIs" dxfId="9680" priority="8958" operator="greaterThan">
      <formula>0</formula>
    </cfRule>
  </conditionalFormatting>
  <conditionalFormatting sqref="EZ46">
    <cfRule type="cellIs" dxfId="9679" priority="8955" operator="greaterThan">
      <formula>0</formula>
    </cfRule>
  </conditionalFormatting>
  <conditionalFormatting sqref="EZ46">
    <cfRule type="cellIs" dxfId="9678" priority="8954" operator="greaterThan">
      <formula>0</formula>
    </cfRule>
  </conditionalFormatting>
  <conditionalFormatting sqref="EZ36">
    <cfRule type="cellIs" dxfId="9677" priority="8953" operator="greaterThan">
      <formula>0</formula>
    </cfRule>
  </conditionalFormatting>
  <conditionalFormatting sqref="EZ36">
    <cfRule type="cellIs" dxfId="9676" priority="8952" operator="greaterThan">
      <formula>0</formula>
    </cfRule>
  </conditionalFormatting>
  <conditionalFormatting sqref="EZ36">
    <cfRule type="cellIs" dxfId="9675" priority="8951" operator="greaterThan">
      <formula>0</formula>
    </cfRule>
  </conditionalFormatting>
  <conditionalFormatting sqref="EZ36">
    <cfRule type="cellIs" dxfId="9674" priority="8950" operator="greaterThan">
      <formula>0</formula>
    </cfRule>
  </conditionalFormatting>
  <conditionalFormatting sqref="EZ143">
    <cfRule type="cellIs" dxfId="9673" priority="8949" operator="greaterThan">
      <formula>0</formula>
    </cfRule>
  </conditionalFormatting>
  <conditionalFormatting sqref="EZ152">
    <cfRule type="cellIs" dxfId="9672" priority="8948" operator="greaterThan">
      <formula>0</formula>
    </cfRule>
  </conditionalFormatting>
  <conditionalFormatting sqref="EZ160">
    <cfRule type="cellIs" dxfId="9671" priority="8947" operator="greaterThan">
      <formula>0</formula>
    </cfRule>
  </conditionalFormatting>
  <conditionalFormatting sqref="EZ152">
    <cfRule type="cellIs" dxfId="9670" priority="8945" operator="greaterThan">
      <formula>0</formula>
    </cfRule>
  </conditionalFormatting>
  <conditionalFormatting sqref="EZ152">
    <cfRule type="cellIs" dxfId="9669" priority="8946" operator="greaterThan">
      <formula>0</formula>
    </cfRule>
  </conditionalFormatting>
  <conditionalFormatting sqref="EZ143">
    <cfRule type="cellIs" dxfId="9668" priority="8944" operator="greaterThan">
      <formula>0</formula>
    </cfRule>
  </conditionalFormatting>
  <conditionalFormatting sqref="EZ143">
    <cfRule type="cellIs" dxfId="9667" priority="8943" operator="greaterThan">
      <formula>0</formula>
    </cfRule>
  </conditionalFormatting>
  <conditionalFormatting sqref="EZ160">
    <cfRule type="cellIs" dxfId="9666" priority="8941" operator="greaterThan">
      <formula>0</formula>
    </cfRule>
  </conditionalFormatting>
  <conditionalFormatting sqref="EZ160">
    <cfRule type="cellIs" dxfId="9665" priority="8942" operator="greaterThan">
      <formula>0</formula>
    </cfRule>
  </conditionalFormatting>
  <conditionalFormatting sqref="EZ152">
    <cfRule type="cellIs" dxfId="9664" priority="8939" operator="greaterThan">
      <formula>0</formula>
    </cfRule>
  </conditionalFormatting>
  <conditionalFormatting sqref="EZ152">
    <cfRule type="cellIs" dxfId="9663" priority="8940" operator="greaterThan">
      <formula>0</formula>
    </cfRule>
  </conditionalFormatting>
  <conditionalFormatting sqref="EZ143">
    <cfRule type="cellIs" dxfId="9662" priority="8938" operator="greaterThan">
      <formula>0</formula>
    </cfRule>
  </conditionalFormatting>
  <conditionalFormatting sqref="EZ143">
    <cfRule type="cellIs" dxfId="9661" priority="8937" operator="greaterThan">
      <formula>0</formula>
    </cfRule>
  </conditionalFormatting>
  <conditionalFormatting sqref="EZ160">
    <cfRule type="cellIs" dxfId="9660" priority="8935" operator="greaterThan">
      <formula>0</formula>
    </cfRule>
  </conditionalFormatting>
  <conditionalFormatting sqref="EZ160">
    <cfRule type="cellIs" dxfId="9659" priority="8936" operator="greaterThan">
      <formula>0</formula>
    </cfRule>
  </conditionalFormatting>
  <conditionalFormatting sqref="EZ27">
    <cfRule type="cellIs" dxfId="9658" priority="8934" operator="greaterThan">
      <formula>0</formula>
    </cfRule>
  </conditionalFormatting>
  <conditionalFormatting sqref="EZ27">
    <cfRule type="cellIs" dxfId="9657" priority="8933" operator="greaterThan">
      <formula>0</formula>
    </cfRule>
  </conditionalFormatting>
  <conditionalFormatting sqref="FA197:FA202">
    <cfRule type="cellIs" dxfId="9656" priority="8932" operator="greaterThan">
      <formula>0.5</formula>
    </cfRule>
  </conditionalFormatting>
  <conditionalFormatting sqref="FA203">
    <cfRule type="cellIs" dxfId="9655" priority="8931" operator="greaterThan">
      <formula>0.5</formula>
    </cfRule>
  </conditionalFormatting>
  <conditionalFormatting sqref="FA167">
    <cfRule type="cellIs" dxfId="9654" priority="8930" operator="greaterThan">
      <formula>0</formula>
    </cfRule>
  </conditionalFormatting>
  <conditionalFormatting sqref="FA167">
    <cfRule type="cellIs" dxfId="9653" priority="8929" operator="greaterThan">
      <formula>0</formula>
    </cfRule>
  </conditionalFormatting>
  <conditionalFormatting sqref="FA169">
    <cfRule type="cellIs" dxfId="9652" priority="8928" operator="greaterThan">
      <formula>0</formula>
    </cfRule>
  </conditionalFormatting>
  <conditionalFormatting sqref="FA169">
    <cfRule type="cellIs" dxfId="9651" priority="8927" operator="greaterThan">
      <formula>0</formula>
    </cfRule>
  </conditionalFormatting>
  <conditionalFormatting sqref="FA171">
    <cfRule type="cellIs" dxfId="9650" priority="8926" operator="greaterThan">
      <formula>0</formula>
    </cfRule>
  </conditionalFormatting>
  <conditionalFormatting sqref="FA171">
    <cfRule type="cellIs" dxfId="9649" priority="8925" operator="greaterThan">
      <formula>0</formula>
    </cfRule>
  </conditionalFormatting>
  <conditionalFormatting sqref="FA14">
    <cfRule type="cellIs" dxfId="9648" priority="8897" operator="greaterThan">
      <formula>0</formula>
    </cfRule>
  </conditionalFormatting>
  <conditionalFormatting sqref="FA10">
    <cfRule type="cellIs" dxfId="9647" priority="8924" operator="greaterThan">
      <formula>0</formula>
    </cfRule>
  </conditionalFormatting>
  <conditionalFormatting sqref="FA23">
    <cfRule type="cellIs" dxfId="9646" priority="8923" operator="greaterThan">
      <formula>0</formula>
    </cfRule>
  </conditionalFormatting>
  <conditionalFormatting sqref="FA70">
    <cfRule type="cellIs" dxfId="9645" priority="8921" operator="greaterThan">
      <formula>0</formula>
    </cfRule>
  </conditionalFormatting>
  <conditionalFormatting sqref="FA79">
    <cfRule type="cellIs" dxfId="9644" priority="8920" operator="greaterThan">
      <formula>0</formula>
    </cfRule>
  </conditionalFormatting>
  <conditionalFormatting sqref="FA129">
    <cfRule type="cellIs" dxfId="9643" priority="8914" operator="greaterThan">
      <formula>0</formula>
    </cfRule>
  </conditionalFormatting>
  <conditionalFormatting sqref="FA110">
    <cfRule type="cellIs" dxfId="9642" priority="8916" operator="greaterThan">
      <formula>0</formula>
    </cfRule>
  </conditionalFormatting>
  <conditionalFormatting sqref="FA34">
    <cfRule type="cellIs" dxfId="9641" priority="8922" operator="greaterThan">
      <formula>0</formula>
    </cfRule>
  </conditionalFormatting>
  <conditionalFormatting sqref="FA137">
    <cfRule type="cellIs" dxfId="9640" priority="8913" operator="greaterThan">
      <formula>0</formula>
    </cfRule>
  </conditionalFormatting>
  <conditionalFormatting sqref="FA87">
    <cfRule type="cellIs" dxfId="9639" priority="8919" operator="greaterThan">
      <formula>0</formula>
    </cfRule>
  </conditionalFormatting>
  <conditionalFormatting sqref="FA93">
    <cfRule type="cellIs" dxfId="9638" priority="8918" operator="greaterThan">
      <formula>0</formula>
    </cfRule>
  </conditionalFormatting>
  <conditionalFormatting sqref="FA102">
    <cfRule type="cellIs" dxfId="9637" priority="8917" operator="greaterThan">
      <formula>0</formula>
    </cfRule>
  </conditionalFormatting>
  <conditionalFormatting sqref="FA120">
    <cfRule type="cellIs" dxfId="9636" priority="8915" operator="greaterThan">
      <formula>0</formula>
    </cfRule>
  </conditionalFormatting>
  <conditionalFormatting sqref="FA51">
    <cfRule type="cellIs" dxfId="9635" priority="8912" operator="greaterThan">
      <formula>0</formula>
    </cfRule>
  </conditionalFormatting>
  <conditionalFormatting sqref="FA64">
    <cfRule type="cellIs" dxfId="9634" priority="8910" operator="greaterThan">
      <formula>0</formula>
    </cfRule>
  </conditionalFormatting>
  <conditionalFormatting sqref="FA57">
    <cfRule type="cellIs" dxfId="9633" priority="8911" operator="greaterThan">
      <formula>0</formula>
    </cfRule>
  </conditionalFormatting>
  <conditionalFormatting sqref="FA25 FA27">
    <cfRule type="cellIs" dxfId="9632" priority="8908" operator="greaterThan">
      <formula>0</formula>
    </cfRule>
  </conditionalFormatting>
  <conditionalFormatting sqref="FA12">
    <cfRule type="cellIs" dxfId="9631" priority="8909" operator="greaterThan">
      <formula>0</formula>
    </cfRule>
  </conditionalFormatting>
  <conditionalFormatting sqref="FA44">
    <cfRule type="cellIs" dxfId="9630" priority="8907" operator="greaterThan">
      <formula>0</formula>
    </cfRule>
  </conditionalFormatting>
  <conditionalFormatting sqref="FA48">
    <cfRule type="cellIs" dxfId="9629" priority="8906" operator="greaterThan">
      <formula>0</formula>
    </cfRule>
  </conditionalFormatting>
  <conditionalFormatting sqref="FA40">
    <cfRule type="cellIs" dxfId="9628" priority="8905" operator="greaterThan">
      <formula>0</formula>
    </cfRule>
  </conditionalFormatting>
  <conditionalFormatting sqref="FA38">
    <cfRule type="cellIs" dxfId="9627" priority="8904" operator="greaterThan">
      <formula>0</formula>
    </cfRule>
  </conditionalFormatting>
  <conditionalFormatting sqref="FA16">
    <cfRule type="cellIs" dxfId="9626" priority="8896" operator="greaterThan">
      <formula>0</formula>
    </cfRule>
  </conditionalFormatting>
  <conditionalFormatting sqref="FA113">
    <cfRule type="cellIs" dxfId="9625" priority="8903" operator="greaterThan">
      <formula>0</formula>
    </cfRule>
  </conditionalFormatting>
  <conditionalFormatting sqref="FA112">
    <cfRule type="cellIs" dxfId="9624" priority="8902" operator="greaterThan">
      <formula>0</formula>
    </cfRule>
  </conditionalFormatting>
  <conditionalFormatting sqref="FA112">
    <cfRule type="cellIs" dxfId="9623" priority="8901" operator="lessThan">
      <formula>0</formula>
    </cfRule>
  </conditionalFormatting>
  <conditionalFormatting sqref="FA116">
    <cfRule type="cellIs" dxfId="9622" priority="8900" operator="greaterThan">
      <formula>0</formula>
    </cfRule>
  </conditionalFormatting>
  <conditionalFormatting sqref="FA115">
    <cfRule type="cellIs" dxfId="9621" priority="8899" operator="greaterThan">
      <formula>0</formula>
    </cfRule>
  </conditionalFormatting>
  <conditionalFormatting sqref="FA115">
    <cfRule type="cellIs" dxfId="9620" priority="8898" operator="lessThan">
      <formula>0</formula>
    </cfRule>
  </conditionalFormatting>
  <conditionalFormatting sqref="FA46">
    <cfRule type="cellIs" dxfId="9619" priority="8893" operator="greaterThan">
      <formula>0</formula>
    </cfRule>
  </conditionalFormatting>
  <conditionalFormatting sqref="FA42">
    <cfRule type="cellIs" dxfId="9618" priority="8894" operator="greaterThan">
      <formula>0</formula>
    </cfRule>
  </conditionalFormatting>
  <conditionalFormatting sqref="FA18 FA21">
    <cfRule type="cellIs" dxfId="9617" priority="8895" operator="greaterThan">
      <formula>0</formula>
    </cfRule>
  </conditionalFormatting>
  <conditionalFormatting sqref="FA36">
    <cfRule type="cellIs" dxfId="9616" priority="8892" operator="greaterThan">
      <formula>0</formula>
    </cfRule>
  </conditionalFormatting>
  <conditionalFormatting sqref="FA79">
    <cfRule type="cellIs" dxfId="9615" priority="8884" operator="greaterThan">
      <formula>0</formula>
    </cfRule>
  </conditionalFormatting>
  <conditionalFormatting sqref="FA10">
    <cfRule type="cellIs" dxfId="9614" priority="8891" operator="greaterThan">
      <formula>0</formula>
    </cfRule>
  </conditionalFormatting>
  <conditionalFormatting sqref="FA23">
    <cfRule type="cellIs" dxfId="9613" priority="8890" operator="greaterThan">
      <formula>0</formula>
    </cfRule>
  </conditionalFormatting>
  <conditionalFormatting sqref="FA10">
    <cfRule type="cellIs" dxfId="9612" priority="8889" operator="greaterThan">
      <formula>0</formula>
    </cfRule>
  </conditionalFormatting>
  <conditionalFormatting sqref="FA23">
    <cfRule type="cellIs" dxfId="9611" priority="8888" operator="greaterThan">
      <formula>0</formula>
    </cfRule>
  </conditionalFormatting>
  <conditionalFormatting sqref="FA129">
    <cfRule type="cellIs" dxfId="9610" priority="8874" operator="greaterThan">
      <formula>0</formula>
    </cfRule>
  </conditionalFormatting>
  <conditionalFormatting sqref="FA110">
    <cfRule type="cellIs" dxfId="9609" priority="8878" operator="greaterThan">
      <formula>0</formula>
    </cfRule>
  </conditionalFormatting>
  <conditionalFormatting sqref="FA79">
    <cfRule type="cellIs" dxfId="9608" priority="8885" operator="greaterThan">
      <formula>0</formula>
    </cfRule>
  </conditionalFormatting>
  <conditionalFormatting sqref="FA34">
    <cfRule type="cellIs" dxfId="9607" priority="8887" operator="greaterThan">
      <formula>0</formula>
    </cfRule>
  </conditionalFormatting>
  <conditionalFormatting sqref="FA120">
    <cfRule type="cellIs" dxfId="9606" priority="8877" operator="greaterThan">
      <formula>0</formula>
    </cfRule>
  </conditionalFormatting>
  <conditionalFormatting sqref="FA137">
    <cfRule type="cellIs" dxfId="9605" priority="8873" operator="greaterThan">
      <formula>0</formula>
    </cfRule>
  </conditionalFormatting>
  <conditionalFormatting sqref="FA34">
    <cfRule type="cellIs" dxfId="9604" priority="8886" operator="greaterThan">
      <formula>0</formula>
    </cfRule>
  </conditionalFormatting>
  <conditionalFormatting sqref="FA137">
    <cfRule type="cellIs" dxfId="9603" priority="8872" operator="greaterThan">
      <formula>0</formula>
    </cfRule>
  </conditionalFormatting>
  <conditionalFormatting sqref="FA110">
    <cfRule type="cellIs" dxfId="9602" priority="8879" operator="greaterThan">
      <formula>0</formula>
    </cfRule>
  </conditionalFormatting>
  <conditionalFormatting sqref="FA51">
    <cfRule type="cellIs" dxfId="9601" priority="8871" operator="greaterThan">
      <formula>0</formula>
    </cfRule>
  </conditionalFormatting>
  <conditionalFormatting sqref="FA51">
    <cfRule type="cellIs" dxfId="9600" priority="8870" operator="greaterThan">
      <formula>0</formula>
    </cfRule>
  </conditionalFormatting>
  <conditionalFormatting sqref="FA93">
    <cfRule type="cellIs" dxfId="9599" priority="8883" operator="greaterThan">
      <formula>0</formula>
    </cfRule>
  </conditionalFormatting>
  <conditionalFormatting sqref="FA102">
    <cfRule type="cellIs" dxfId="9598" priority="8882" operator="greaterThan">
      <formula>0</formula>
    </cfRule>
  </conditionalFormatting>
  <conditionalFormatting sqref="FA93">
    <cfRule type="cellIs" dxfId="9597" priority="8881" operator="greaterThan">
      <formula>0</formula>
    </cfRule>
  </conditionalFormatting>
  <conditionalFormatting sqref="FA102">
    <cfRule type="cellIs" dxfId="9596" priority="8880" operator="greaterThan">
      <formula>0</formula>
    </cfRule>
  </conditionalFormatting>
  <conditionalFormatting sqref="FA129">
    <cfRule type="cellIs" dxfId="9595" priority="8876" operator="greaterThan">
      <formula>0</formula>
    </cfRule>
  </conditionalFormatting>
  <conditionalFormatting sqref="FA120">
    <cfRule type="cellIs" dxfId="9594" priority="8875" operator="greaterThan">
      <formula>0</formula>
    </cfRule>
  </conditionalFormatting>
  <conditionalFormatting sqref="FA48">
    <cfRule type="cellIs" dxfId="9593" priority="8858" operator="greaterThan">
      <formula>0</formula>
    </cfRule>
  </conditionalFormatting>
  <conditionalFormatting sqref="FA40">
    <cfRule type="cellIs" dxfId="9592" priority="8857" operator="greaterThan">
      <formula>0</formula>
    </cfRule>
  </conditionalFormatting>
  <conditionalFormatting sqref="FA64">
    <cfRule type="cellIs" dxfId="9591" priority="8867" operator="greaterThan">
      <formula>0</formula>
    </cfRule>
  </conditionalFormatting>
  <conditionalFormatting sqref="FA64">
    <cfRule type="cellIs" dxfId="9590" priority="8866" operator="greaterThan">
      <formula>0</formula>
    </cfRule>
  </conditionalFormatting>
  <conditionalFormatting sqref="FA57">
    <cfRule type="cellIs" dxfId="9589" priority="8869" operator="greaterThan">
      <formula>0</formula>
    </cfRule>
  </conditionalFormatting>
  <conditionalFormatting sqref="FA57">
    <cfRule type="cellIs" dxfId="9588" priority="8868" operator="greaterThan">
      <formula>0</formula>
    </cfRule>
  </conditionalFormatting>
  <conditionalFormatting sqref="FA70">
    <cfRule type="cellIs" dxfId="9587" priority="8853" operator="greaterThan">
      <formula>0</formula>
    </cfRule>
  </conditionalFormatting>
  <conditionalFormatting sqref="FA70">
    <cfRule type="cellIs" dxfId="9586" priority="8852" operator="greaterThan">
      <formula>0</formula>
    </cfRule>
  </conditionalFormatting>
  <conditionalFormatting sqref="FA12">
    <cfRule type="cellIs" dxfId="9585" priority="8865" operator="greaterThan">
      <formula>0</formula>
    </cfRule>
  </conditionalFormatting>
  <conditionalFormatting sqref="FA12">
    <cfRule type="cellIs" dxfId="9584" priority="8864" operator="greaterThan">
      <formula>0</formula>
    </cfRule>
  </conditionalFormatting>
  <conditionalFormatting sqref="FA25 FA27">
    <cfRule type="cellIs" dxfId="9583" priority="8863" operator="greaterThan">
      <formula>0</formula>
    </cfRule>
  </conditionalFormatting>
  <conditionalFormatting sqref="FA25 FA27">
    <cfRule type="cellIs" dxfId="9582" priority="8862" operator="greaterThan">
      <formula>0</formula>
    </cfRule>
  </conditionalFormatting>
  <conditionalFormatting sqref="FA44">
    <cfRule type="cellIs" dxfId="9581" priority="8861" operator="greaterThan">
      <formula>0</formula>
    </cfRule>
  </conditionalFormatting>
  <conditionalFormatting sqref="FA44">
    <cfRule type="cellIs" dxfId="9580" priority="8860" operator="greaterThan">
      <formula>0</formula>
    </cfRule>
  </conditionalFormatting>
  <conditionalFormatting sqref="FA48">
    <cfRule type="cellIs" dxfId="9579" priority="8859" operator="greaterThan">
      <formula>0</formula>
    </cfRule>
  </conditionalFormatting>
  <conditionalFormatting sqref="FA40">
    <cfRule type="cellIs" dxfId="9578" priority="8856" operator="greaterThan">
      <formula>0</formula>
    </cfRule>
  </conditionalFormatting>
  <conditionalFormatting sqref="FA38">
    <cfRule type="cellIs" dxfId="9577" priority="8855" operator="greaterThan">
      <formula>0</formula>
    </cfRule>
  </conditionalFormatting>
  <conditionalFormatting sqref="FA38">
    <cfRule type="cellIs" dxfId="9576" priority="8854" operator="greaterThan">
      <formula>0</formula>
    </cfRule>
  </conditionalFormatting>
  <conditionalFormatting sqref="FA87">
    <cfRule type="cellIs" dxfId="9575" priority="8850" operator="greaterThan">
      <formula>0</formula>
    </cfRule>
  </conditionalFormatting>
  <conditionalFormatting sqref="FA87">
    <cfRule type="cellIs" dxfId="9574" priority="8851" operator="greaterThan">
      <formula>0</formula>
    </cfRule>
  </conditionalFormatting>
  <conditionalFormatting sqref="FA116">
    <cfRule type="cellIs" dxfId="9573" priority="8843" operator="greaterThan">
      <formula>0</formula>
    </cfRule>
  </conditionalFormatting>
  <conditionalFormatting sqref="FA115">
    <cfRule type="cellIs" dxfId="9572" priority="8842" operator="greaterThan">
      <formula>0</formula>
    </cfRule>
  </conditionalFormatting>
  <conditionalFormatting sqref="FA113">
    <cfRule type="cellIs" dxfId="9571" priority="8849" operator="greaterThan">
      <formula>0</formula>
    </cfRule>
  </conditionalFormatting>
  <conditionalFormatting sqref="FA113">
    <cfRule type="cellIs" dxfId="9570" priority="8848" operator="greaterThan">
      <formula>0</formula>
    </cfRule>
  </conditionalFormatting>
  <conditionalFormatting sqref="FA112">
    <cfRule type="cellIs" dxfId="9569" priority="8847" operator="greaterThan">
      <formula>0</formula>
    </cfRule>
  </conditionalFormatting>
  <conditionalFormatting sqref="FA112">
    <cfRule type="cellIs" dxfId="9568" priority="8846" operator="greaterThan">
      <formula>0</formula>
    </cfRule>
  </conditionalFormatting>
  <conditionalFormatting sqref="FA112">
    <cfRule type="cellIs" dxfId="9567" priority="8845" operator="lessThan">
      <formula>0</formula>
    </cfRule>
  </conditionalFormatting>
  <conditionalFormatting sqref="FA116">
    <cfRule type="cellIs" dxfId="9566" priority="8844" operator="greaterThan">
      <formula>0</formula>
    </cfRule>
  </conditionalFormatting>
  <conditionalFormatting sqref="FA14">
    <cfRule type="cellIs" dxfId="9565" priority="8839" operator="greaterThan">
      <formula>0</formula>
    </cfRule>
  </conditionalFormatting>
  <conditionalFormatting sqref="FA115">
    <cfRule type="cellIs" dxfId="9564" priority="8841" operator="greaterThan">
      <formula>0</formula>
    </cfRule>
  </conditionalFormatting>
  <conditionalFormatting sqref="FA115">
    <cfRule type="cellIs" dxfId="9563" priority="8840" operator="lessThan">
      <formula>0</formula>
    </cfRule>
  </conditionalFormatting>
  <conditionalFormatting sqref="FA14">
    <cfRule type="cellIs" dxfId="9562" priority="8838" operator="greaterThan">
      <formula>0</formula>
    </cfRule>
  </conditionalFormatting>
  <conditionalFormatting sqref="FA16">
    <cfRule type="cellIs" dxfId="9561" priority="8837" operator="greaterThan">
      <formula>0</formula>
    </cfRule>
  </conditionalFormatting>
  <conditionalFormatting sqref="FA16">
    <cfRule type="cellIs" dxfId="9560" priority="8836" operator="greaterThan">
      <formula>0</formula>
    </cfRule>
  </conditionalFormatting>
  <conditionalFormatting sqref="FA42">
    <cfRule type="cellIs" dxfId="9559" priority="8833" operator="greaterThan">
      <formula>0</formula>
    </cfRule>
  </conditionalFormatting>
  <conditionalFormatting sqref="FA42">
    <cfRule type="cellIs" dxfId="9558" priority="8832" operator="greaterThan">
      <formula>0</formula>
    </cfRule>
  </conditionalFormatting>
  <conditionalFormatting sqref="FA18 FA21">
    <cfRule type="cellIs" dxfId="9557" priority="8835" operator="greaterThan">
      <formula>0</formula>
    </cfRule>
  </conditionalFormatting>
  <conditionalFormatting sqref="FA18 FA21">
    <cfRule type="cellIs" dxfId="9556" priority="8834" operator="greaterThan">
      <formula>0</formula>
    </cfRule>
  </conditionalFormatting>
  <conditionalFormatting sqref="FA46">
    <cfRule type="cellIs" dxfId="9555" priority="8831" operator="greaterThan">
      <formula>0</formula>
    </cfRule>
  </conditionalFormatting>
  <conditionalFormatting sqref="FA46">
    <cfRule type="cellIs" dxfId="9554" priority="8830" operator="greaterThan">
      <formula>0</formula>
    </cfRule>
  </conditionalFormatting>
  <conditionalFormatting sqref="FA79">
    <cfRule type="cellIs" dxfId="9553" priority="8822" operator="greaterThan">
      <formula>0</formula>
    </cfRule>
  </conditionalFormatting>
  <conditionalFormatting sqref="FA10">
    <cfRule type="cellIs" dxfId="9552" priority="8829" operator="greaterThan">
      <formula>0</formula>
    </cfRule>
  </conditionalFormatting>
  <conditionalFormatting sqref="FA23">
    <cfRule type="cellIs" dxfId="9551" priority="8828" operator="greaterThan">
      <formula>0</formula>
    </cfRule>
  </conditionalFormatting>
  <conditionalFormatting sqref="FA10">
    <cfRule type="cellIs" dxfId="9550" priority="8827" operator="greaterThan">
      <formula>0</formula>
    </cfRule>
  </conditionalFormatting>
  <conditionalFormatting sqref="FA23">
    <cfRule type="cellIs" dxfId="9549" priority="8826" operator="greaterThan">
      <formula>0</formula>
    </cfRule>
  </conditionalFormatting>
  <conditionalFormatting sqref="FA129">
    <cfRule type="cellIs" dxfId="9548" priority="8812" operator="greaterThan">
      <formula>0</formula>
    </cfRule>
  </conditionalFormatting>
  <conditionalFormatting sqref="FA110">
    <cfRule type="cellIs" dxfId="9547" priority="8816" operator="greaterThan">
      <formula>0</formula>
    </cfRule>
  </conditionalFormatting>
  <conditionalFormatting sqref="FA79">
    <cfRule type="cellIs" dxfId="9546" priority="8823" operator="greaterThan">
      <formula>0</formula>
    </cfRule>
  </conditionalFormatting>
  <conditionalFormatting sqref="FA34">
    <cfRule type="cellIs" dxfId="9545" priority="8825" operator="greaterThan">
      <formula>0</formula>
    </cfRule>
  </conditionalFormatting>
  <conditionalFormatting sqref="FA120">
    <cfRule type="cellIs" dxfId="9544" priority="8815" operator="greaterThan">
      <formula>0</formula>
    </cfRule>
  </conditionalFormatting>
  <conditionalFormatting sqref="FA137">
    <cfRule type="cellIs" dxfId="9543" priority="8811" operator="greaterThan">
      <formula>0</formula>
    </cfRule>
  </conditionalFormatting>
  <conditionalFormatting sqref="FA34">
    <cfRule type="cellIs" dxfId="9542" priority="8824" operator="greaterThan">
      <formula>0</formula>
    </cfRule>
  </conditionalFormatting>
  <conditionalFormatting sqref="FA137">
    <cfRule type="cellIs" dxfId="9541" priority="8810" operator="greaterThan">
      <formula>0</formula>
    </cfRule>
  </conditionalFormatting>
  <conditionalFormatting sqref="FA110">
    <cfRule type="cellIs" dxfId="9540" priority="8817" operator="greaterThan">
      <formula>0</formula>
    </cfRule>
  </conditionalFormatting>
  <conditionalFormatting sqref="FA51">
    <cfRule type="cellIs" dxfId="9539" priority="8809" operator="greaterThan">
      <formula>0</formula>
    </cfRule>
  </conditionalFormatting>
  <conditionalFormatting sqref="FA51">
    <cfRule type="cellIs" dxfId="9538" priority="8808" operator="greaterThan">
      <formula>0</formula>
    </cfRule>
  </conditionalFormatting>
  <conditionalFormatting sqref="FA93">
    <cfRule type="cellIs" dxfId="9537" priority="8821" operator="greaterThan">
      <formula>0</formula>
    </cfRule>
  </conditionalFormatting>
  <conditionalFormatting sqref="FA102">
    <cfRule type="cellIs" dxfId="9536" priority="8820" operator="greaterThan">
      <formula>0</formula>
    </cfRule>
  </conditionalFormatting>
  <conditionalFormatting sqref="FA93">
    <cfRule type="cellIs" dxfId="9535" priority="8819" operator="greaterThan">
      <formula>0</formula>
    </cfRule>
  </conditionalFormatting>
  <conditionalFormatting sqref="FA102">
    <cfRule type="cellIs" dxfId="9534" priority="8818" operator="greaterThan">
      <formula>0</formula>
    </cfRule>
  </conditionalFormatting>
  <conditionalFormatting sqref="FA129">
    <cfRule type="cellIs" dxfId="9533" priority="8814" operator="greaterThan">
      <formula>0</formula>
    </cfRule>
  </conditionalFormatting>
  <conditionalFormatting sqref="FA120">
    <cfRule type="cellIs" dxfId="9532" priority="8813" operator="greaterThan">
      <formula>0</formula>
    </cfRule>
  </conditionalFormatting>
  <conditionalFormatting sqref="FA48">
    <cfRule type="cellIs" dxfId="9531" priority="8796" operator="greaterThan">
      <formula>0</formula>
    </cfRule>
  </conditionalFormatting>
  <conditionalFormatting sqref="FA40">
    <cfRule type="cellIs" dxfId="9530" priority="8795" operator="greaterThan">
      <formula>0</formula>
    </cfRule>
  </conditionalFormatting>
  <conditionalFormatting sqref="FA64">
    <cfRule type="cellIs" dxfId="9529" priority="8805" operator="greaterThan">
      <formula>0</formula>
    </cfRule>
  </conditionalFormatting>
  <conditionalFormatting sqref="FA64">
    <cfRule type="cellIs" dxfId="9528" priority="8804" operator="greaterThan">
      <formula>0</formula>
    </cfRule>
  </conditionalFormatting>
  <conditionalFormatting sqref="FA57">
    <cfRule type="cellIs" dxfId="9527" priority="8807" operator="greaterThan">
      <formula>0</formula>
    </cfRule>
  </conditionalFormatting>
  <conditionalFormatting sqref="FA57">
    <cfRule type="cellIs" dxfId="9526" priority="8806" operator="greaterThan">
      <formula>0</formula>
    </cfRule>
  </conditionalFormatting>
  <conditionalFormatting sqref="FA70">
    <cfRule type="cellIs" dxfId="9525" priority="8791" operator="greaterThan">
      <formula>0</formula>
    </cfRule>
  </conditionalFormatting>
  <conditionalFormatting sqref="FA70">
    <cfRule type="cellIs" dxfId="9524" priority="8790" operator="greaterThan">
      <formula>0</formula>
    </cfRule>
  </conditionalFormatting>
  <conditionalFormatting sqref="FA12">
    <cfRule type="cellIs" dxfId="9523" priority="8803" operator="greaterThan">
      <formula>0</formula>
    </cfRule>
  </conditionalFormatting>
  <conditionalFormatting sqref="FA12">
    <cfRule type="cellIs" dxfId="9522" priority="8802" operator="greaterThan">
      <formula>0</formula>
    </cfRule>
  </conditionalFormatting>
  <conditionalFormatting sqref="FA25 FA27">
    <cfRule type="cellIs" dxfId="9521" priority="8801" operator="greaterThan">
      <formula>0</formula>
    </cfRule>
  </conditionalFormatting>
  <conditionalFormatting sqref="FA25 FA27">
    <cfRule type="cellIs" dxfId="9520" priority="8800" operator="greaterThan">
      <formula>0</formula>
    </cfRule>
  </conditionalFormatting>
  <conditionalFormatting sqref="FA44">
    <cfRule type="cellIs" dxfId="9519" priority="8799" operator="greaterThan">
      <formula>0</formula>
    </cfRule>
  </conditionalFormatting>
  <conditionalFormatting sqref="FA44">
    <cfRule type="cellIs" dxfId="9518" priority="8798" operator="greaterThan">
      <formula>0</formula>
    </cfRule>
  </conditionalFormatting>
  <conditionalFormatting sqref="FA48">
    <cfRule type="cellIs" dxfId="9517" priority="8797" operator="greaterThan">
      <formula>0</formula>
    </cfRule>
  </conditionalFormatting>
  <conditionalFormatting sqref="FA40">
    <cfRule type="cellIs" dxfId="9516" priority="8794" operator="greaterThan">
      <formula>0</formula>
    </cfRule>
  </conditionalFormatting>
  <conditionalFormatting sqref="FA38">
    <cfRule type="cellIs" dxfId="9515" priority="8793" operator="greaterThan">
      <formula>0</formula>
    </cfRule>
  </conditionalFormatting>
  <conditionalFormatting sqref="FA38">
    <cfRule type="cellIs" dxfId="9514" priority="8792" operator="greaterThan">
      <formula>0</formula>
    </cfRule>
  </conditionalFormatting>
  <conditionalFormatting sqref="FA87">
    <cfRule type="cellIs" dxfId="9513" priority="8788" operator="greaterThan">
      <formula>0</formula>
    </cfRule>
  </conditionalFormatting>
  <conditionalFormatting sqref="FA87">
    <cfRule type="cellIs" dxfId="9512" priority="8789" operator="greaterThan">
      <formula>0</formula>
    </cfRule>
  </conditionalFormatting>
  <conditionalFormatting sqref="FA116">
    <cfRule type="cellIs" dxfId="9511" priority="8781" operator="greaterThan">
      <formula>0</formula>
    </cfRule>
  </conditionalFormatting>
  <conditionalFormatting sqref="FA115">
    <cfRule type="cellIs" dxfId="9510" priority="8780" operator="greaterThan">
      <formula>0</formula>
    </cfRule>
  </conditionalFormatting>
  <conditionalFormatting sqref="FA113">
    <cfRule type="cellIs" dxfId="9509" priority="8787" operator="greaterThan">
      <formula>0</formula>
    </cfRule>
  </conditionalFormatting>
  <conditionalFormatting sqref="FA113">
    <cfRule type="cellIs" dxfId="9508" priority="8786" operator="greaterThan">
      <formula>0</formula>
    </cfRule>
  </conditionalFormatting>
  <conditionalFormatting sqref="FA112">
    <cfRule type="cellIs" dxfId="9507" priority="8785" operator="greaterThan">
      <formula>0</formula>
    </cfRule>
  </conditionalFormatting>
  <conditionalFormatting sqref="FA112">
    <cfRule type="cellIs" dxfId="9506" priority="8784" operator="greaterThan">
      <formula>0</formula>
    </cfRule>
  </conditionalFormatting>
  <conditionalFormatting sqref="FA112">
    <cfRule type="cellIs" dxfId="9505" priority="8783" operator="lessThan">
      <formula>0</formula>
    </cfRule>
  </conditionalFormatting>
  <conditionalFormatting sqref="FA116">
    <cfRule type="cellIs" dxfId="9504" priority="8782" operator="greaterThan">
      <formula>0</formula>
    </cfRule>
  </conditionalFormatting>
  <conditionalFormatting sqref="FA14">
    <cfRule type="cellIs" dxfId="9503" priority="8777" operator="greaterThan">
      <formula>0</formula>
    </cfRule>
  </conditionalFormatting>
  <conditionalFormatting sqref="FA115">
    <cfRule type="cellIs" dxfId="9502" priority="8779" operator="greaterThan">
      <formula>0</formula>
    </cfRule>
  </conditionalFormatting>
  <conditionalFormatting sqref="FA115">
    <cfRule type="cellIs" dxfId="9501" priority="8778" operator="lessThan">
      <formula>0</formula>
    </cfRule>
  </conditionalFormatting>
  <conditionalFormatting sqref="FA14">
    <cfRule type="cellIs" dxfId="9500" priority="8776" operator="greaterThan">
      <formula>0</formula>
    </cfRule>
  </conditionalFormatting>
  <conditionalFormatting sqref="FA16">
    <cfRule type="cellIs" dxfId="9499" priority="8775" operator="greaterThan">
      <formula>0</formula>
    </cfRule>
  </conditionalFormatting>
  <conditionalFormatting sqref="FA16">
    <cfRule type="cellIs" dxfId="9498" priority="8774" operator="greaterThan">
      <formula>0</formula>
    </cfRule>
  </conditionalFormatting>
  <conditionalFormatting sqref="FA42">
    <cfRule type="cellIs" dxfId="9497" priority="8771" operator="greaterThan">
      <formula>0</formula>
    </cfRule>
  </conditionalFormatting>
  <conditionalFormatting sqref="FA42">
    <cfRule type="cellIs" dxfId="9496" priority="8770" operator="greaterThan">
      <formula>0</formula>
    </cfRule>
  </conditionalFormatting>
  <conditionalFormatting sqref="FA18 FA21">
    <cfRule type="cellIs" dxfId="9495" priority="8773" operator="greaterThan">
      <formula>0</formula>
    </cfRule>
  </conditionalFormatting>
  <conditionalFormatting sqref="FA18 FA21">
    <cfRule type="cellIs" dxfId="9494" priority="8772" operator="greaterThan">
      <formula>0</formula>
    </cfRule>
  </conditionalFormatting>
  <conditionalFormatting sqref="FA46">
    <cfRule type="cellIs" dxfId="9493" priority="8769" operator="greaterThan">
      <formula>0</formula>
    </cfRule>
  </conditionalFormatting>
  <conditionalFormatting sqref="FA46">
    <cfRule type="cellIs" dxfId="9492" priority="8768" operator="greaterThan">
      <formula>0</formula>
    </cfRule>
  </conditionalFormatting>
  <conditionalFormatting sqref="FA36">
    <cfRule type="cellIs" dxfId="9491" priority="8767" operator="greaterThan">
      <formula>0</formula>
    </cfRule>
  </conditionalFormatting>
  <conditionalFormatting sqref="FA36">
    <cfRule type="cellIs" dxfId="9490" priority="8766" operator="greaterThan">
      <formula>0</formula>
    </cfRule>
  </conditionalFormatting>
  <conditionalFormatting sqref="FA36">
    <cfRule type="cellIs" dxfId="9489" priority="8765" operator="greaterThan">
      <formula>0</formula>
    </cfRule>
  </conditionalFormatting>
  <conditionalFormatting sqref="FA36">
    <cfRule type="cellIs" dxfId="9488" priority="8764" operator="greaterThan">
      <formula>0</formula>
    </cfRule>
  </conditionalFormatting>
  <conditionalFormatting sqref="FA143">
    <cfRule type="cellIs" dxfId="9487" priority="8763" operator="greaterThan">
      <formula>0</formula>
    </cfRule>
  </conditionalFormatting>
  <conditionalFormatting sqref="FA152">
    <cfRule type="cellIs" dxfId="9486" priority="8762" operator="greaterThan">
      <formula>0</formula>
    </cfRule>
  </conditionalFormatting>
  <conditionalFormatting sqref="FA160">
    <cfRule type="cellIs" dxfId="9485" priority="8761" operator="greaterThan">
      <formula>0</formula>
    </cfRule>
  </conditionalFormatting>
  <conditionalFormatting sqref="FA152">
    <cfRule type="cellIs" dxfId="9484" priority="8759" operator="greaterThan">
      <formula>0</formula>
    </cfRule>
  </conditionalFormatting>
  <conditionalFormatting sqref="FA152">
    <cfRule type="cellIs" dxfId="9483" priority="8760" operator="greaterThan">
      <formula>0</formula>
    </cfRule>
  </conditionalFormatting>
  <conditionalFormatting sqref="FA143">
    <cfRule type="cellIs" dxfId="9482" priority="8758" operator="greaterThan">
      <formula>0</formula>
    </cfRule>
  </conditionalFormatting>
  <conditionalFormatting sqref="FA143">
    <cfRule type="cellIs" dxfId="9481" priority="8757" operator="greaterThan">
      <formula>0</formula>
    </cfRule>
  </conditionalFormatting>
  <conditionalFormatting sqref="FA160">
    <cfRule type="cellIs" dxfId="9480" priority="8755" operator="greaterThan">
      <formula>0</formula>
    </cfRule>
  </conditionalFormatting>
  <conditionalFormatting sqref="FA160">
    <cfRule type="cellIs" dxfId="9479" priority="8756" operator="greaterThan">
      <formula>0</formula>
    </cfRule>
  </conditionalFormatting>
  <conditionalFormatting sqref="FA152">
    <cfRule type="cellIs" dxfId="9478" priority="8753" operator="greaterThan">
      <formula>0</formula>
    </cfRule>
  </conditionalFormatting>
  <conditionalFormatting sqref="FA152">
    <cfRule type="cellIs" dxfId="9477" priority="8754" operator="greaterThan">
      <formula>0</formula>
    </cfRule>
  </conditionalFormatting>
  <conditionalFormatting sqref="FA143">
    <cfRule type="cellIs" dxfId="9476" priority="8752" operator="greaterThan">
      <formula>0</formula>
    </cfRule>
  </conditionalFormatting>
  <conditionalFormatting sqref="FA143">
    <cfRule type="cellIs" dxfId="9475" priority="8751" operator="greaterThan">
      <formula>0</formula>
    </cfRule>
  </conditionalFormatting>
  <conditionalFormatting sqref="FA160">
    <cfRule type="cellIs" dxfId="9474" priority="8749" operator="greaterThan">
      <formula>0</formula>
    </cfRule>
  </conditionalFormatting>
  <conditionalFormatting sqref="FA160">
    <cfRule type="cellIs" dxfId="9473" priority="8750" operator="greaterThan">
      <formula>0</formula>
    </cfRule>
  </conditionalFormatting>
  <conditionalFormatting sqref="FA27">
    <cfRule type="cellIs" dxfId="9472" priority="8748" operator="greaterThan">
      <formula>0</formula>
    </cfRule>
  </conditionalFormatting>
  <conditionalFormatting sqref="FA27">
    <cfRule type="cellIs" dxfId="9471" priority="8747" operator="greaterThan">
      <formula>0</formula>
    </cfRule>
  </conditionalFormatting>
  <conditionalFormatting sqref="FA197:FA202">
    <cfRule type="cellIs" dxfId="9470" priority="8746" operator="greaterThan">
      <formula>0.5</formula>
    </cfRule>
  </conditionalFormatting>
  <conditionalFormatting sqref="FA203">
    <cfRule type="cellIs" dxfId="9469" priority="8745" operator="greaterThan">
      <formula>0.5</formula>
    </cfRule>
  </conditionalFormatting>
  <conditionalFormatting sqref="FA167">
    <cfRule type="cellIs" dxfId="9468" priority="8744" operator="greaterThan">
      <formula>0</formula>
    </cfRule>
  </conditionalFormatting>
  <conditionalFormatting sqref="FA167">
    <cfRule type="cellIs" dxfId="9467" priority="8743" operator="greaterThan">
      <formula>0</formula>
    </cfRule>
  </conditionalFormatting>
  <conditionalFormatting sqref="FA169">
    <cfRule type="cellIs" dxfId="9466" priority="8742" operator="greaterThan">
      <formula>0</formula>
    </cfRule>
  </conditionalFormatting>
  <conditionalFormatting sqref="FA169">
    <cfRule type="cellIs" dxfId="9465" priority="8741" operator="greaterThan">
      <formula>0</formula>
    </cfRule>
  </conditionalFormatting>
  <conditionalFormatting sqref="FA171">
    <cfRule type="cellIs" dxfId="9464" priority="8740" operator="greaterThan">
      <formula>0</formula>
    </cfRule>
  </conditionalFormatting>
  <conditionalFormatting sqref="FA171">
    <cfRule type="cellIs" dxfId="9463" priority="8739" operator="greaterThan">
      <formula>0</formula>
    </cfRule>
  </conditionalFormatting>
  <conditionalFormatting sqref="FA14">
    <cfRule type="cellIs" dxfId="9462" priority="8711" operator="greaterThan">
      <formula>0</formula>
    </cfRule>
  </conditionalFormatting>
  <conditionalFormatting sqref="FA10">
    <cfRule type="cellIs" dxfId="9461" priority="8738" operator="greaterThan">
      <formula>0</formula>
    </cfRule>
  </conditionalFormatting>
  <conditionalFormatting sqref="FA23">
    <cfRule type="cellIs" dxfId="9460" priority="8737" operator="greaterThan">
      <formula>0</formula>
    </cfRule>
  </conditionalFormatting>
  <conditionalFormatting sqref="FA70">
    <cfRule type="cellIs" dxfId="9459" priority="8735" operator="greaterThan">
      <formula>0</formula>
    </cfRule>
  </conditionalFormatting>
  <conditionalFormatting sqref="FA79">
    <cfRule type="cellIs" dxfId="9458" priority="8734" operator="greaterThan">
      <formula>0</formula>
    </cfRule>
  </conditionalFormatting>
  <conditionalFormatting sqref="FA129">
    <cfRule type="cellIs" dxfId="9457" priority="8728" operator="greaterThan">
      <formula>0</formula>
    </cfRule>
  </conditionalFormatting>
  <conditionalFormatting sqref="FA110">
    <cfRule type="cellIs" dxfId="9456" priority="8730" operator="greaterThan">
      <formula>0</formula>
    </cfRule>
  </conditionalFormatting>
  <conditionalFormatting sqref="FA34">
    <cfRule type="cellIs" dxfId="9455" priority="8736" operator="greaterThan">
      <formula>0</formula>
    </cfRule>
  </conditionalFormatting>
  <conditionalFormatting sqref="FA137">
    <cfRule type="cellIs" dxfId="9454" priority="8727" operator="greaterThan">
      <formula>0</formula>
    </cfRule>
  </conditionalFormatting>
  <conditionalFormatting sqref="FA87">
    <cfRule type="cellIs" dxfId="9453" priority="8733" operator="greaterThan">
      <formula>0</formula>
    </cfRule>
  </conditionalFormatting>
  <conditionalFormatting sqref="FA93">
    <cfRule type="cellIs" dxfId="9452" priority="8732" operator="greaterThan">
      <formula>0</formula>
    </cfRule>
  </conditionalFormatting>
  <conditionalFormatting sqref="FA102">
    <cfRule type="cellIs" dxfId="9451" priority="8731" operator="greaterThan">
      <formula>0</formula>
    </cfRule>
  </conditionalFormatting>
  <conditionalFormatting sqref="FA120">
    <cfRule type="cellIs" dxfId="9450" priority="8729" operator="greaterThan">
      <formula>0</formula>
    </cfRule>
  </conditionalFormatting>
  <conditionalFormatting sqref="FA51">
    <cfRule type="cellIs" dxfId="9449" priority="8726" operator="greaterThan">
      <formula>0</formula>
    </cfRule>
  </conditionalFormatting>
  <conditionalFormatting sqref="FA64">
    <cfRule type="cellIs" dxfId="9448" priority="8724" operator="greaterThan">
      <formula>0</formula>
    </cfRule>
  </conditionalFormatting>
  <conditionalFormatting sqref="FA57">
    <cfRule type="cellIs" dxfId="9447" priority="8725" operator="greaterThan">
      <formula>0</formula>
    </cfRule>
  </conditionalFormatting>
  <conditionalFormatting sqref="FA25 FA27">
    <cfRule type="cellIs" dxfId="9446" priority="8722" operator="greaterThan">
      <formula>0</formula>
    </cfRule>
  </conditionalFormatting>
  <conditionalFormatting sqref="FA12">
    <cfRule type="cellIs" dxfId="9445" priority="8723" operator="greaterThan">
      <formula>0</formula>
    </cfRule>
  </conditionalFormatting>
  <conditionalFormatting sqref="FA44">
    <cfRule type="cellIs" dxfId="9444" priority="8721" operator="greaterThan">
      <formula>0</formula>
    </cfRule>
  </conditionalFormatting>
  <conditionalFormatting sqref="FA48">
    <cfRule type="cellIs" dxfId="9443" priority="8720" operator="greaterThan">
      <formula>0</formula>
    </cfRule>
  </conditionalFormatting>
  <conditionalFormatting sqref="FA40">
    <cfRule type="cellIs" dxfId="9442" priority="8719" operator="greaterThan">
      <formula>0</formula>
    </cfRule>
  </conditionalFormatting>
  <conditionalFormatting sqref="FA38">
    <cfRule type="cellIs" dxfId="9441" priority="8718" operator="greaterThan">
      <formula>0</formula>
    </cfRule>
  </conditionalFormatting>
  <conditionalFormatting sqref="FA16">
    <cfRule type="cellIs" dxfId="9440" priority="8710" operator="greaterThan">
      <formula>0</formula>
    </cfRule>
  </conditionalFormatting>
  <conditionalFormatting sqref="FA113">
    <cfRule type="cellIs" dxfId="9439" priority="8717" operator="greaterThan">
      <formula>0</formula>
    </cfRule>
  </conditionalFormatting>
  <conditionalFormatting sqref="FA112">
    <cfRule type="cellIs" dxfId="9438" priority="8716" operator="greaterThan">
      <formula>0</formula>
    </cfRule>
  </conditionalFormatting>
  <conditionalFormatting sqref="FA112">
    <cfRule type="cellIs" dxfId="9437" priority="8715" operator="lessThan">
      <formula>0</formula>
    </cfRule>
  </conditionalFormatting>
  <conditionalFormatting sqref="FA116">
    <cfRule type="cellIs" dxfId="9436" priority="8714" operator="greaterThan">
      <formula>0</formula>
    </cfRule>
  </conditionalFormatting>
  <conditionalFormatting sqref="FA115">
    <cfRule type="cellIs" dxfId="9435" priority="8713" operator="greaterThan">
      <formula>0</formula>
    </cfRule>
  </conditionalFormatting>
  <conditionalFormatting sqref="FA115">
    <cfRule type="cellIs" dxfId="9434" priority="8712" operator="lessThan">
      <formula>0</formula>
    </cfRule>
  </conditionalFormatting>
  <conditionalFormatting sqref="FA46">
    <cfRule type="cellIs" dxfId="9433" priority="8707" operator="greaterThan">
      <formula>0</formula>
    </cfRule>
  </conditionalFormatting>
  <conditionalFormatting sqref="FA42">
    <cfRule type="cellIs" dxfId="9432" priority="8708" operator="greaterThan">
      <formula>0</formula>
    </cfRule>
  </conditionalFormatting>
  <conditionalFormatting sqref="FA18 FA21">
    <cfRule type="cellIs" dxfId="9431" priority="8709" operator="greaterThan">
      <formula>0</formula>
    </cfRule>
  </conditionalFormatting>
  <conditionalFormatting sqref="FA36">
    <cfRule type="cellIs" dxfId="9430" priority="8706" operator="greaterThan">
      <formula>0</formula>
    </cfRule>
  </conditionalFormatting>
  <conditionalFormatting sqref="FA79">
    <cfRule type="cellIs" dxfId="9429" priority="8698" operator="greaterThan">
      <formula>0</formula>
    </cfRule>
  </conditionalFormatting>
  <conditionalFormatting sqref="FA10">
    <cfRule type="cellIs" dxfId="9428" priority="8705" operator="greaterThan">
      <formula>0</formula>
    </cfRule>
  </conditionalFormatting>
  <conditionalFormatting sqref="FA23">
    <cfRule type="cellIs" dxfId="9427" priority="8704" operator="greaterThan">
      <formula>0</formula>
    </cfRule>
  </conditionalFormatting>
  <conditionalFormatting sqref="FA10">
    <cfRule type="cellIs" dxfId="9426" priority="8703" operator="greaterThan">
      <formula>0</formula>
    </cfRule>
  </conditionalFormatting>
  <conditionalFormatting sqref="FA23">
    <cfRule type="cellIs" dxfId="9425" priority="8702" operator="greaterThan">
      <formula>0</formula>
    </cfRule>
  </conditionalFormatting>
  <conditionalFormatting sqref="FA129">
    <cfRule type="cellIs" dxfId="9424" priority="8688" operator="greaterThan">
      <formula>0</formula>
    </cfRule>
  </conditionalFormatting>
  <conditionalFormatting sqref="FA110">
    <cfRule type="cellIs" dxfId="9423" priority="8692" operator="greaterThan">
      <formula>0</formula>
    </cfRule>
  </conditionalFormatting>
  <conditionalFormatting sqref="FA79">
    <cfRule type="cellIs" dxfId="9422" priority="8699" operator="greaterThan">
      <formula>0</formula>
    </cfRule>
  </conditionalFormatting>
  <conditionalFormatting sqref="FA34">
    <cfRule type="cellIs" dxfId="9421" priority="8701" operator="greaterThan">
      <formula>0</formula>
    </cfRule>
  </conditionalFormatting>
  <conditionalFormatting sqref="FA120">
    <cfRule type="cellIs" dxfId="9420" priority="8691" operator="greaterThan">
      <formula>0</formula>
    </cfRule>
  </conditionalFormatting>
  <conditionalFormatting sqref="FA137">
    <cfRule type="cellIs" dxfId="9419" priority="8687" operator="greaterThan">
      <formula>0</formula>
    </cfRule>
  </conditionalFormatting>
  <conditionalFormatting sqref="FA34">
    <cfRule type="cellIs" dxfId="9418" priority="8700" operator="greaterThan">
      <formula>0</formula>
    </cfRule>
  </conditionalFormatting>
  <conditionalFormatting sqref="FA137">
    <cfRule type="cellIs" dxfId="9417" priority="8686" operator="greaterThan">
      <formula>0</formula>
    </cfRule>
  </conditionalFormatting>
  <conditionalFormatting sqref="FA110">
    <cfRule type="cellIs" dxfId="9416" priority="8693" operator="greaterThan">
      <formula>0</formula>
    </cfRule>
  </conditionalFormatting>
  <conditionalFormatting sqref="FA51">
    <cfRule type="cellIs" dxfId="9415" priority="8685" operator="greaterThan">
      <formula>0</formula>
    </cfRule>
  </conditionalFormatting>
  <conditionalFormatting sqref="FA51">
    <cfRule type="cellIs" dxfId="9414" priority="8684" operator="greaterThan">
      <formula>0</formula>
    </cfRule>
  </conditionalFormatting>
  <conditionalFormatting sqref="FA93">
    <cfRule type="cellIs" dxfId="9413" priority="8697" operator="greaterThan">
      <formula>0</formula>
    </cfRule>
  </conditionalFormatting>
  <conditionalFormatting sqref="FA102">
    <cfRule type="cellIs" dxfId="9412" priority="8696" operator="greaterThan">
      <formula>0</formula>
    </cfRule>
  </conditionalFormatting>
  <conditionalFormatting sqref="FA93">
    <cfRule type="cellIs" dxfId="9411" priority="8695" operator="greaterThan">
      <formula>0</formula>
    </cfRule>
  </conditionalFormatting>
  <conditionalFormatting sqref="FA102">
    <cfRule type="cellIs" dxfId="9410" priority="8694" operator="greaterThan">
      <formula>0</formula>
    </cfRule>
  </conditionalFormatting>
  <conditionalFormatting sqref="FA129">
    <cfRule type="cellIs" dxfId="9409" priority="8690" operator="greaterThan">
      <formula>0</formula>
    </cfRule>
  </conditionalFormatting>
  <conditionalFormatting sqref="FA120">
    <cfRule type="cellIs" dxfId="9408" priority="8689" operator="greaterThan">
      <formula>0</formula>
    </cfRule>
  </conditionalFormatting>
  <conditionalFormatting sqref="FA48">
    <cfRule type="cellIs" dxfId="9407" priority="8672" operator="greaterThan">
      <formula>0</formula>
    </cfRule>
  </conditionalFormatting>
  <conditionalFormatting sqref="FA40">
    <cfRule type="cellIs" dxfId="9406" priority="8671" operator="greaterThan">
      <formula>0</formula>
    </cfRule>
  </conditionalFormatting>
  <conditionalFormatting sqref="FA64">
    <cfRule type="cellIs" dxfId="9405" priority="8681" operator="greaterThan">
      <formula>0</formula>
    </cfRule>
  </conditionalFormatting>
  <conditionalFormatting sqref="FA64">
    <cfRule type="cellIs" dxfId="9404" priority="8680" operator="greaterThan">
      <formula>0</formula>
    </cfRule>
  </conditionalFormatting>
  <conditionalFormatting sqref="FA57">
    <cfRule type="cellIs" dxfId="9403" priority="8683" operator="greaterThan">
      <formula>0</formula>
    </cfRule>
  </conditionalFormatting>
  <conditionalFormatting sqref="FA57">
    <cfRule type="cellIs" dxfId="9402" priority="8682" operator="greaterThan">
      <formula>0</formula>
    </cfRule>
  </conditionalFormatting>
  <conditionalFormatting sqref="FA70">
    <cfRule type="cellIs" dxfId="9401" priority="8667" operator="greaterThan">
      <formula>0</formula>
    </cfRule>
  </conditionalFormatting>
  <conditionalFormatting sqref="FA70">
    <cfRule type="cellIs" dxfId="9400" priority="8666" operator="greaterThan">
      <formula>0</formula>
    </cfRule>
  </conditionalFormatting>
  <conditionalFormatting sqref="FA12">
    <cfRule type="cellIs" dxfId="9399" priority="8679" operator="greaterThan">
      <formula>0</formula>
    </cfRule>
  </conditionalFormatting>
  <conditionalFormatting sqref="FA12">
    <cfRule type="cellIs" dxfId="9398" priority="8678" operator="greaterThan">
      <formula>0</formula>
    </cfRule>
  </conditionalFormatting>
  <conditionalFormatting sqref="FA25 FA27">
    <cfRule type="cellIs" dxfId="9397" priority="8677" operator="greaterThan">
      <formula>0</formula>
    </cfRule>
  </conditionalFormatting>
  <conditionalFormatting sqref="FA25 FA27">
    <cfRule type="cellIs" dxfId="9396" priority="8676" operator="greaterThan">
      <formula>0</formula>
    </cfRule>
  </conditionalFormatting>
  <conditionalFormatting sqref="FA44">
    <cfRule type="cellIs" dxfId="9395" priority="8675" operator="greaterThan">
      <formula>0</formula>
    </cfRule>
  </conditionalFormatting>
  <conditionalFormatting sqref="FA44">
    <cfRule type="cellIs" dxfId="9394" priority="8674" operator="greaterThan">
      <formula>0</formula>
    </cfRule>
  </conditionalFormatting>
  <conditionalFormatting sqref="FA48">
    <cfRule type="cellIs" dxfId="9393" priority="8673" operator="greaterThan">
      <formula>0</formula>
    </cfRule>
  </conditionalFormatting>
  <conditionalFormatting sqref="FA40">
    <cfRule type="cellIs" dxfId="9392" priority="8670" operator="greaterThan">
      <formula>0</formula>
    </cfRule>
  </conditionalFormatting>
  <conditionalFormatting sqref="FA38">
    <cfRule type="cellIs" dxfId="9391" priority="8669" operator="greaterThan">
      <formula>0</formula>
    </cfRule>
  </conditionalFormatting>
  <conditionalFormatting sqref="FA38">
    <cfRule type="cellIs" dxfId="9390" priority="8668" operator="greaterThan">
      <formula>0</formula>
    </cfRule>
  </conditionalFormatting>
  <conditionalFormatting sqref="FA87">
    <cfRule type="cellIs" dxfId="9389" priority="8664" operator="greaterThan">
      <formula>0</formula>
    </cfRule>
  </conditionalFormatting>
  <conditionalFormatting sqref="FA87">
    <cfRule type="cellIs" dxfId="9388" priority="8665" operator="greaterThan">
      <formula>0</formula>
    </cfRule>
  </conditionalFormatting>
  <conditionalFormatting sqref="FA116">
    <cfRule type="cellIs" dxfId="9387" priority="8657" operator="greaterThan">
      <formula>0</formula>
    </cfRule>
  </conditionalFormatting>
  <conditionalFormatting sqref="FA115">
    <cfRule type="cellIs" dxfId="9386" priority="8656" operator="greaterThan">
      <formula>0</formula>
    </cfRule>
  </conditionalFormatting>
  <conditionalFormatting sqref="FA113">
    <cfRule type="cellIs" dxfId="9385" priority="8663" operator="greaterThan">
      <formula>0</formula>
    </cfRule>
  </conditionalFormatting>
  <conditionalFormatting sqref="FA113">
    <cfRule type="cellIs" dxfId="9384" priority="8662" operator="greaterThan">
      <formula>0</formula>
    </cfRule>
  </conditionalFormatting>
  <conditionalFormatting sqref="FA112">
    <cfRule type="cellIs" dxfId="9383" priority="8661" operator="greaterThan">
      <formula>0</formula>
    </cfRule>
  </conditionalFormatting>
  <conditionalFormatting sqref="FA112">
    <cfRule type="cellIs" dxfId="9382" priority="8660" operator="greaterThan">
      <formula>0</formula>
    </cfRule>
  </conditionalFormatting>
  <conditionalFormatting sqref="FA112">
    <cfRule type="cellIs" dxfId="9381" priority="8659" operator="lessThan">
      <formula>0</formula>
    </cfRule>
  </conditionalFormatting>
  <conditionalFormatting sqref="FA116">
    <cfRule type="cellIs" dxfId="9380" priority="8658" operator="greaterThan">
      <formula>0</formula>
    </cfRule>
  </conditionalFormatting>
  <conditionalFormatting sqref="FA14">
    <cfRule type="cellIs" dxfId="9379" priority="8653" operator="greaterThan">
      <formula>0</formula>
    </cfRule>
  </conditionalFormatting>
  <conditionalFormatting sqref="FA115">
    <cfRule type="cellIs" dxfId="9378" priority="8655" operator="greaterThan">
      <formula>0</formula>
    </cfRule>
  </conditionalFormatting>
  <conditionalFormatting sqref="FA115">
    <cfRule type="cellIs" dxfId="9377" priority="8654" operator="lessThan">
      <formula>0</formula>
    </cfRule>
  </conditionalFormatting>
  <conditionalFormatting sqref="FA14">
    <cfRule type="cellIs" dxfId="9376" priority="8652" operator="greaterThan">
      <formula>0</formula>
    </cfRule>
  </conditionalFormatting>
  <conditionalFormatting sqref="FA16">
    <cfRule type="cellIs" dxfId="9375" priority="8651" operator="greaterThan">
      <formula>0</formula>
    </cfRule>
  </conditionalFormatting>
  <conditionalFormatting sqref="FA16">
    <cfRule type="cellIs" dxfId="9374" priority="8650" operator="greaterThan">
      <formula>0</formula>
    </cfRule>
  </conditionalFormatting>
  <conditionalFormatting sqref="FA42">
    <cfRule type="cellIs" dxfId="9373" priority="8647" operator="greaterThan">
      <formula>0</formula>
    </cfRule>
  </conditionalFormatting>
  <conditionalFormatting sqref="FA42">
    <cfRule type="cellIs" dxfId="9372" priority="8646" operator="greaterThan">
      <formula>0</formula>
    </cfRule>
  </conditionalFormatting>
  <conditionalFormatting sqref="FA18 FA21">
    <cfRule type="cellIs" dxfId="9371" priority="8649" operator="greaterThan">
      <formula>0</formula>
    </cfRule>
  </conditionalFormatting>
  <conditionalFormatting sqref="FA18 FA21">
    <cfRule type="cellIs" dxfId="9370" priority="8648" operator="greaterThan">
      <formula>0</formula>
    </cfRule>
  </conditionalFormatting>
  <conditionalFormatting sqref="FA46">
    <cfRule type="cellIs" dxfId="9369" priority="8645" operator="greaterThan">
      <formula>0</formula>
    </cfRule>
  </conditionalFormatting>
  <conditionalFormatting sqref="FA46">
    <cfRule type="cellIs" dxfId="9368" priority="8644" operator="greaterThan">
      <formula>0</formula>
    </cfRule>
  </conditionalFormatting>
  <conditionalFormatting sqref="FA79">
    <cfRule type="cellIs" dxfId="9367" priority="8636" operator="greaterThan">
      <formula>0</formula>
    </cfRule>
  </conditionalFormatting>
  <conditionalFormatting sqref="FA10">
    <cfRule type="cellIs" dxfId="9366" priority="8643" operator="greaterThan">
      <formula>0</formula>
    </cfRule>
  </conditionalFormatting>
  <conditionalFormatting sqref="FA23">
    <cfRule type="cellIs" dxfId="9365" priority="8642" operator="greaterThan">
      <formula>0</formula>
    </cfRule>
  </conditionalFormatting>
  <conditionalFormatting sqref="FA10">
    <cfRule type="cellIs" dxfId="9364" priority="8641" operator="greaterThan">
      <formula>0</formula>
    </cfRule>
  </conditionalFormatting>
  <conditionalFormatting sqref="FA23">
    <cfRule type="cellIs" dxfId="9363" priority="8640" operator="greaterThan">
      <formula>0</formula>
    </cfRule>
  </conditionalFormatting>
  <conditionalFormatting sqref="FA129">
    <cfRule type="cellIs" dxfId="9362" priority="8626" operator="greaterThan">
      <formula>0</formula>
    </cfRule>
  </conditionalFormatting>
  <conditionalFormatting sqref="FA110">
    <cfRule type="cellIs" dxfId="9361" priority="8630" operator="greaterThan">
      <formula>0</formula>
    </cfRule>
  </conditionalFormatting>
  <conditionalFormatting sqref="FA79">
    <cfRule type="cellIs" dxfId="9360" priority="8637" operator="greaterThan">
      <formula>0</formula>
    </cfRule>
  </conditionalFormatting>
  <conditionalFormatting sqref="FA34">
    <cfRule type="cellIs" dxfId="9359" priority="8639" operator="greaterThan">
      <formula>0</formula>
    </cfRule>
  </conditionalFormatting>
  <conditionalFormatting sqref="FA120">
    <cfRule type="cellIs" dxfId="9358" priority="8629" operator="greaterThan">
      <formula>0</formula>
    </cfRule>
  </conditionalFormatting>
  <conditionalFormatting sqref="FA137">
    <cfRule type="cellIs" dxfId="9357" priority="8625" operator="greaterThan">
      <formula>0</formula>
    </cfRule>
  </conditionalFormatting>
  <conditionalFormatting sqref="FA34">
    <cfRule type="cellIs" dxfId="9356" priority="8638" operator="greaterThan">
      <formula>0</formula>
    </cfRule>
  </conditionalFormatting>
  <conditionalFormatting sqref="FA137">
    <cfRule type="cellIs" dxfId="9355" priority="8624" operator="greaterThan">
      <formula>0</formula>
    </cfRule>
  </conditionalFormatting>
  <conditionalFormatting sqref="FA110">
    <cfRule type="cellIs" dxfId="9354" priority="8631" operator="greaterThan">
      <formula>0</formula>
    </cfRule>
  </conditionalFormatting>
  <conditionalFormatting sqref="FA51">
    <cfRule type="cellIs" dxfId="9353" priority="8623" operator="greaterThan">
      <formula>0</formula>
    </cfRule>
  </conditionalFormatting>
  <conditionalFormatting sqref="FA51">
    <cfRule type="cellIs" dxfId="9352" priority="8622" operator="greaterThan">
      <formula>0</formula>
    </cfRule>
  </conditionalFormatting>
  <conditionalFormatting sqref="FA93">
    <cfRule type="cellIs" dxfId="9351" priority="8635" operator="greaterThan">
      <formula>0</formula>
    </cfRule>
  </conditionalFormatting>
  <conditionalFormatting sqref="FA102">
    <cfRule type="cellIs" dxfId="9350" priority="8634" operator="greaterThan">
      <formula>0</formula>
    </cfRule>
  </conditionalFormatting>
  <conditionalFormatting sqref="FA93">
    <cfRule type="cellIs" dxfId="9349" priority="8633" operator="greaterThan">
      <formula>0</formula>
    </cfRule>
  </conditionalFormatting>
  <conditionalFormatting sqref="FA102">
    <cfRule type="cellIs" dxfId="9348" priority="8632" operator="greaterThan">
      <formula>0</formula>
    </cfRule>
  </conditionalFormatting>
  <conditionalFormatting sqref="FA129">
    <cfRule type="cellIs" dxfId="9347" priority="8628" operator="greaterThan">
      <formula>0</formula>
    </cfRule>
  </conditionalFormatting>
  <conditionalFormatting sqref="FA120">
    <cfRule type="cellIs" dxfId="9346" priority="8627" operator="greaterThan">
      <formula>0</formula>
    </cfRule>
  </conditionalFormatting>
  <conditionalFormatting sqref="FA48">
    <cfRule type="cellIs" dxfId="9345" priority="8610" operator="greaterThan">
      <formula>0</formula>
    </cfRule>
  </conditionalFormatting>
  <conditionalFormatting sqref="FA40">
    <cfRule type="cellIs" dxfId="9344" priority="8609" operator="greaterThan">
      <formula>0</formula>
    </cfRule>
  </conditionalFormatting>
  <conditionalFormatting sqref="FA64">
    <cfRule type="cellIs" dxfId="9343" priority="8619" operator="greaterThan">
      <formula>0</formula>
    </cfRule>
  </conditionalFormatting>
  <conditionalFormatting sqref="FA64">
    <cfRule type="cellIs" dxfId="9342" priority="8618" operator="greaterThan">
      <formula>0</formula>
    </cfRule>
  </conditionalFormatting>
  <conditionalFormatting sqref="FA57">
    <cfRule type="cellIs" dxfId="9341" priority="8621" operator="greaterThan">
      <formula>0</formula>
    </cfRule>
  </conditionalFormatting>
  <conditionalFormatting sqref="FA57">
    <cfRule type="cellIs" dxfId="9340" priority="8620" operator="greaterThan">
      <formula>0</formula>
    </cfRule>
  </conditionalFormatting>
  <conditionalFormatting sqref="FA70">
    <cfRule type="cellIs" dxfId="9339" priority="8605" operator="greaterThan">
      <formula>0</formula>
    </cfRule>
  </conditionalFormatting>
  <conditionalFormatting sqref="FA70">
    <cfRule type="cellIs" dxfId="9338" priority="8604" operator="greaterThan">
      <formula>0</formula>
    </cfRule>
  </conditionalFormatting>
  <conditionalFormatting sqref="FA12">
    <cfRule type="cellIs" dxfId="9337" priority="8617" operator="greaterThan">
      <formula>0</formula>
    </cfRule>
  </conditionalFormatting>
  <conditionalFormatting sqref="FA12">
    <cfRule type="cellIs" dxfId="9336" priority="8616" operator="greaterThan">
      <formula>0</formula>
    </cfRule>
  </conditionalFormatting>
  <conditionalFormatting sqref="FA25 FA27">
    <cfRule type="cellIs" dxfId="9335" priority="8615" operator="greaterThan">
      <formula>0</formula>
    </cfRule>
  </conditionalFormatting>
  <conditionalFormatting sqref="FA25 FA27">
    <cfRule type="cellIs" dxfId="9334" priority="8614" operator="greaterThan">
      <formula>0</formula>
    </cfRule>
  </conditionalFormatting>
  <conditionalFormatting sqref="FA44">
    <cfRule type="cellIs" dxfId="9333" priority="8613" operator="greaterThan">
      <formula>0</formula>
    </cfRule>
  </conditionalFormatting>
  <conditionalFormatting sqref="FA44">
    <cfRule type="cellIs" dxfId="9332" priority="8612" operator="greaterThan">
      <formula>0</formula>
    </cfRule>
  </conditionalFormatting>
  <conditionalFormatting sqref="FA48">
    <cfRule type="cellIs" dxfId="9331" priority="8611" operator="greaterThan">
      <formula>0</formula>
    </cfRule>
  </conditionalFormatting>
  <conditionalFormatting sqref="FA40">
    <cfRule type="cellIs" dxfId="9330" priority="8608" operator="greaterThan">
      <formula>0</formula>
    </cfRule>
  </conditionalFormatting>
  <conditionalFormatting sqref="FA38">
    <cfRule type="cellIs" dxfId="9329" priority="8607" operator="greaterThan">
      <formula>0</formula>
    </cfRule>
  </conditionalFormatting>
  <conditionalFormatting sqref="FA38">
    <cfRule type="cellIs" dxfId="9328" priority="8606" operator="greaterThan">
      <formula>0</formula>
    </cfRule>
  </conditionalFormatting>
  <conditionalFormatting sqref="FA87">
    <cfRule type="cellIs" dxfId="9327" priority="8602" operator="greaterThan">
      <formula>0</formula>
    </cfRule>
  </conditionalFormatting>
  <conditionalFormatting sqref="FA87">
    <cfRule type="cellIs" dxfId="9326" priority="8603" operator="greaterThan">
      <formula>0</formula>
    </cfRule>
  </conditionalFormatting>
  <conditionalFormatting sqref="FA116">
    <cfRule type="cellIs" dxfId="9325" priority="8595" operator="greaterThan">
      <formula>0</formula>
    </cfRule>
  </conditionalFormatting>
  <conditionalFormatting sqref="FA115">
    <cfRule type="cellIs" dxfId="9324" priority="8594" operator="greaterThan">
      <formula>0</formula>
    </cfRule>
  </conditionalFormatting>
  <conditionalFormatting sqref="FA113">
    <cfRule type="cellIs" dxfId="9323" priority="8601" operator="greaterThan">
      <formula>0</formula>
    </cfRule>
  </conditionalFormatting>
  <conditionalFormatting sqref="FA113">
    <cfRule type="cellIs" dxfId="9322" priority="8600" operator="greaterThan">
      <formula>0</formula>
    </cfRule>
  </conditionalFormatting>
  <conditionalFormatting sqref="FA112">
    <cfRule type="cellIs" dxfId="9321" priority="8599" operator="greaterThan">
      <formula>0</formula>
    </cfRule>
  </conditionalFormatting>
  <conditionalFormatting sqref="FA112">
    <cfRule type="cellIs" dxfId="9320" priority="8598" operator="greaterThan">
      <formula>0</formula>
    </cfRule>
  </conditionalFormatting>
  <conditionalFormatting sqref="FA112">
    <cfRule type="cellIs" dxfId="9319" priority="8597" operator="lessThan">
      <formula>0</formula>
    </cfRule>
  </conditionalFormatting>
  <conditionalFormatting sqref="FA116">
    <cfRule type="cellIs" dxfId="9318" priority="8596" operator="greaterThan">
      <formula>0</formula>
    </cfRule>
  </conditionalFormatting>
  <conditionalFormatting sqref="FA14">
    <cfRule type="cellIs" dxfId="9317" priority="8591" operator="greaterThan">
      <formula>0</formula>
    </cfRule>
  </conditionalFormatting>
  <conditionalFormatting sqref="FA115">
    <cfRule type="cellIs" dxfId="9316" priority="8593" operator="greaterThan">
      <formula>0</formula>
    </cfRule>
  </conditionalFormatting>
  <conditionalFormatting sqref="FA115">
    <cfRule type="cellIs" dxfId="9315" priority="8592" operator="lessThan">
      <formula>0</formula>
    </cfRule>
  </conditionalFormatting>
  <conditionalFormatting sqref="FA14">
    <cfRule type="cellIs" dxfId="9314" priority="8590" operator="greaterThan">
      <formula>0</formula>
    </cfRule>
  </conditionalFormatting>
  <conditionalFormatting sqref="FA16">
    <cfRule type="cellIs" dxfId="9313" priority="8589" operator="greaterThan">
      <formula>0</formula>
    </cfRule>
  </conditionalFormatting>
  <conditionalFormatting sqref="FA16">
    <cfRule type="cellIs" dxfId="9312" priority="8588" operator="greaterThan">
      <formula>0</formula>
    </cfRule>
  </conditionalFormatting>
  <conditionalFormatting sqref="FA42">
    <cfRule type="cellIs" dxfId="9311" priority="8585" operator="greaterThan">
      <formula>0</formula>
    </cfRule>
  </conditionalFormatting>
  <conditionalFormatting sqref="FA42">
    <cfRule type="cellIs" dxfId="9310" priority="8584" operator="greaterThan">
      <formula>0</formula>
    </cfRule>
  </conditionalFormatting>
  <conditionalFormatting sqref="FA18 FA21">
    <cfRule type="cellIs" dxfId="9309" priority="8587" operator="greaterThan">
      <formula>0</formula>
    </cfRule>
  </conditionalFormatting>
  <conditionalFormatting sqref="FA18 FA21">
    <cfRule type="cellIs" dxfId="9308" priority="8586" operator="greaterThan">
      <formula>0</formula>
    </cfRule>
  </conditionalFormatting>
  <conditionalFormatting sqref="FA46">
    <cfRule type="cellIs" dxfId="9307" priority="8583" operator="greaterThan">
      <formula>0</formula>
    </cfRule>
  </conditionalFormatting>
  <conditionalFormatting sqref="FA46">
    <cfRule type="cellIs" dxfId="9306" priority="8582" operator="greaterThan">
      <formula>0</formula>
    </cfRule>
  </conditionalFormatting>
  <conditionalFormatting sqref="FA36">
    <cfRule type="cellIs" dxfId="9305" priority="8581" operator="greaterThan">
      <formula>0</formula>
    </cfRule>
  </conditionalFormatting>
  <conditionalFormatting sqref="FA36">
    <cfRule type="cellIs" dxfId="9304" priority="8580" operator="greaterThan">
      <formula>0</formula>
    </cfRule>
  </conditionalFormatting>
  <conditionalFormatting sqref="FA36">
    <cfRule type="cellIs" dxfId="9303" priority="8579" operator="greaterThan">
      <formula>0</formula>
    </cfRule>
  </conditionalFormatting>
  <conditionalFormatting sqref="FA36">
    <cfRule type="cellIs" dxfId="9302" priority="8578" operator="greaterThan">
      <formula>0</formula>
    </cfRule>
  </conditionalFormatting>
  <conditionalFormatting sqref="FA143">
    <cfRule type="cellIs" dxfId="9301" priority="8577" operator="greaterThan">
      <formula>0</formula>
    </cfRule>
  </conditionalFormatting>
  <conditionalFormatting sqref="FA152">
    <cfRule type="cellIs" dxfId="9300" priority="8576" operator="greaterThan">
      <formula>0</formula>
    </cfRule>
  </conditionalFormatting>
  <conditionalFormatting sqref="FA160">
    <cfRule type="cellIs" dxfId="9299" priority="8575" operator="greaterThan">
      <formula>0</formula>
    </cfRule>
  </conditionalFormatting>
  <conditionalFormatting sqref="FA152">
    <cfRule type="cellIs" dxfId="9298" priority="8573" operator="greaterThan">
      <formula>0</formula>
    </cfRule>
  </conditionalFormatting>
  <conditionalFormatting sqref="FA152">
    <cfRule type="cellIs" dxfId="9297" priority="8574" operator="greaterThan">
      <formula>0</formula>
    </cfRule>
  </conditionalFormatting>
  <conditionalFormatting sqref="FA143">
    <cfRule type="cellIs" dxfId="9296" priority="8572" operator="greaterThan">
      <formula>0</formula>
    </cfRule>
  </conditionalFormatting>
  <conditionalFormatting sqref="FA143">
    <cfRule type="cellIs" dxfId="9295" priority="8571" operator="greaterThan">
      <formula>0</formula>
    </cfRule>
  </conditionalFormatting>
  <conditionalFormatting sqref="FA160">
    <cfRule type="cellIs" dxfId="9294" priority="8569" operator="greaterThan">
      <formula>0</formula>
    </cfRule>
  </conditionalFormatting>
  <conditionalFormatting sqref="FA160">
    <cfRule type="cellIs" dxfId="9293" priority="8570" operator="greaterThan">
      <formula>0</formula>
    </cfRule>
  </conditionalFormatting>
  <conditionalFormatting sqref="FA152">
    <cfRule type="cellIs" dxfId="9292" priority="8567" operator="greaterThan">
      <formula>0</formula>
    </cfRule>
  </conditionalFormatting>
  <conditionalFormatting sqref="FA152">
    <cfRule type="cellIs" dxfId="9291" priority="8568" operator="greaterThan">
      <formula>0</formula>
    </cfRule>
  </conditionalFormatting>
  <conditionalFormatting sqref="FA143">
    <cfRule type="cellIs" dxfId="9290" priority="8566" operator="greaterThan">
      <formula>0</formula>
    </cfRule>
  </conditionalFormatting>
  <conditionalFormatting sqref="FA143">
    <cfRule type="cellIs" dxfId="9289" priority="8565" operator="greaterThan">
      <formula>0</formula>
    </cfRule>
  </conditionalFormatting>
  <conditionalFormatting sqref="FA160">
    <cfRule type="cellIs" dxfId="9288" priority="8563" operator="greaterThan">
      <formula>0</formula>
    </cfRule>
  </conditionalFormatting>
  <conditionalFormatting sqref="FA160">
    <cfRule type="cellIs" dxfId="9287" priority="8564" operator="greaterThan">
      <formula>0</formula>
    </cfRule>
  </conditionalFormatting>
  <conditionalFormatting sqref="FA27">
    <cfRule type="cellIs" dxfId="9286" priority="8562" operator="greaterThan">
      <formula>0</formula>
    </cfRule>
  </conditionalFormatting>
  <conditionalFormatting sqref="FA27">
    <cfRule type="cellIs" dxfId="9285" priority="8561" operator="greaterThan">
      <formula>0</formula>
    </cfRule>
  </conditionalFormatting>
  <conditionalFormatting sqref="FA197:FA202">
    <cfRule type="cellIs" dxfId="9284" priority="8560" operator="greaterThan">
      <formula>0.5</formula>
    </cfRule>
  </conditionalFormatting>
  <conditionalFormatting sqref="FA203">
    <cfRule type="cellIs" dxfId="9283" priority="8559" operator="greaterThan">
      <formula>0.5</formula>
    </cfRule>
  </conditionalFormatting>
  <conditionalFormatting sqref="FA167">
    <cfRule type="cellIs" dxfId="9282" priority="8558" operator="greaterThan">
      <formula>0</formula>
    </cfRule>
  </conditionalFormatting>
  <conditionalFormatting sqref="FA167">
    <cfRule type="cellIs" dxfId="9281" priority="8557" operator="greaterThan">
      <formula>0</formula>
    </cfRule>
  </conditionalFormatting>
  <conditionalFormatting sqref="FA169">
    <cfRule type="cellIs" dxfId="9280" priority="8556" operator="greaterThan">
      <formula>0</formula>
    </cfRule>
  </conditionalFormatting>
  <conditionalFormatting sqref="FA169">
    <cfRule type="cellIs" dxfId="9279" priority="8555" operator="greaterThan">
      <formula>0</formula>
    </cfRule>
  </conditionalFormatting>
  <conditionalFormatting sqref="FA171">
    <cfRule type="cellIs" dxfId="9278" priority="8554" operator="greaterThan">
      <formula>0</formula>
    </cfRule>
  </conditionalFormatting>
  <conditionalFormatting sqref="FA171">
    <cfRule type="cellIs" dxfId="9277" priority="8553" operator="greaterThan">
      <formula>0</formula>
    </cfRule>
  </conditionalFormatting>
  <conditionalFormatting sqref="FA14">
    <cfRule type="cellIs" dxfId="9276" priority="8525" operator="greaterThan">
      <formula>0</formula>
    </cfRule>
  </conditionalFormatting>
  <conditionalFormatting sqref="FA10">
    <cfRule type="cellIs" dxfId="9275" priority="8552" operator="greaterThan">
      <formula>0</formula>
    </cfRule>
  </conditionalFormatting>
  <conditionalFormatting sqref="FA23">
    <cfRule type="cellIs" dxfId="9274" priority="8551" operator="greaterThan">
      <formula>0</formula>
    </cfRule>
  </conditionalFormatting>
  <conditionalFormatting sqref="FA70">
    <cfRule type="cellIs" dxfId="9273" priority="8549" operator="greaterThan">
      <formula>0</formula>
    </cfRule>
  </conditionalFormatting>
  <conditionalFormatting sqref="FA79">
    <cfRule type="cellIs" dxfId="9272" priority="8548" operator="greaterThan">
      <formula>0</formula>
    </cfRule>
  </conditionalFormatting>
  <conditionalFormatting sqref="FA129">
    <cfRule type="cellIs" dxfId="9271" priority="8542" operator="greaterThan">
      <formula>0</formula>
    </cfRule>
  </conditionalFormatting>
  <conditionalFormatting sqref="FA110">
    <cfRule type="cellIs" dxfId="9270" priority="8544" operator="greaterThan">
      <formula>0</formula>
    </cfRule>
  </conditionalFormatting>
  <conditionalFormatting sqref="FA34">
    <cfRule type="cellIs" dxfId="9269" priority="8550" operator="greaterThan">
      <formula>0</formula>
    </cfRule>
  </conditionalFormatting>
  <conditionalFormatting sqref="FA137">
    <cfRule type="cellIs" dxfId="9268" priority="8541" operator="greaterThan">
      <formula>0</formula>
    </cfRule>
  </conditionalFormatting>
  <conditionalFormatting sqref="FA87">
    <cfRule type="cellIs" dxfId="9267" priority="8547" operator="greaterThan">
      <formula>0</formula>
    </cfRule>
  </conditionalFormatting>
  <conditionalFormatting sqref="FA93">
    <cfRule type="cellIs" dxfId="9266" priority="8546" operator="greaterThan">
      <formula>0</formula>
    </cfRule>
  </conditionalFormatting>
  <conditionalFormatting sqref="FA102">
    <cfRule type="cellIs" dxfId="9265" priority="8545" operator="greaterThan">
      <formula>0</formula>
    </cfRule>
  </conditionalFormatting>
  <conditionalFormatting sqref="FA120">
    <cfRule type="cellIs" dxfId="9264" priority="8543" operator="greaterThan">
      <formula>0</formula>
    </cfRule>
  </conditionalFormatting>
  <conditionalFormatting sqref="FA51">
    <cfRule type="cellIs" dxfId="9263" priority="8540" operator="greaterThan">
      <formula>0</formula>
    </cfRule>
  </conditionalFormatting>
  <conditionalFormatting sqref="FA64">
    <cfRule type="cellIs" dxfId="9262" priority="8538" operator="greaterThan">
      <formula>0</formula>
    </cfRule>
  </conditionalFormatting>
  <conditionalFormatting sqref="FA57">
    <cfRule type="cellIs" dxfId="9261" priority="8539" operator="greaterThan">
      <formula>0</formula>
    </cfRule>
  </conditionalFormatting>
  <conditionalFormatting sqref="FA25 FA27">
    <cfRule type="cellIs" dxfId="9260" priority="8536" operator="greaterThan">
      <formula>0</formula>
    </cfRule>
  </conditionalFormatting>
  <conditionalFormatting sqref="FA12">
    <cfRule type="cellIs" dxfId="9259" priority="8537" operator="greaterThan">
      <formula>0</formula>
    </cfRule>
  </conditionalFormatting>
  <conditionalFormatting sqref="FA44">
    <cfRule type="cellIs" dxfId="9258" priority="8535" operator="greaterThan">
      <formula>0</formula>
    </cfRule>
  </conditionalFormatting>
  <conditionalFormatting sqref="FA48">
    <cfRule type="cellIs" dxfId="9257" priority="8534" operator="greaterThan">
      <formula>0</formula>
    </cfRule>
  </conditionalFormatting>
  <conditionalFormatting sqref="FA40">
    <cfRule type="cellIs" dxfId="9256" priority="8533" operator="greaterThan">
      <formula>0</formula>
    </cfRule>
  </conditionalFormatting>
  <conditionalFormatting sqref="FA38">
    <cfRule type="cellIs" dxfId="9255" priority="8532" operator="greaterThan">
      <formula>0</formula>
    </cfRule>
  </conditionalFormatting>
  <conditionalFormatting sqref="FA16">
    <cfRule type="cellIs" dxfId="9254" priority="8524" operator="greaterThan">
      <formula>0</formula>
    </cfRule>
  </conditionalFormatting>
  <conditionalFormatting sqref="FA113">
    <cfRule type="cellIs" dxfId="9253" priority="8531" operator="greaterThan">
      <formula>0</formula>
    </cfRule>
  </conditionalFormatting>
  <conditionalFormatting sqref="FA112">
    <cfRule type="cellIs" dxfId="9252" priority="8530" operator="greaterThan">
      <formula>0</formula>
    </cfRule>
  </conditionalFormatting>
  <conditionalFormatting sqref="FA112">
    <cfRule type="cellIs" dxfId="9251" priority="8529" operator="lessThan">
      <formula>0</formula>
    </cfRule>
  </conditionalFormatting>
  <conditionalFormatting sqref="FA116">
    <cfRule type="cellIs" dxfId="9250" priority="8528" operator="greaterThan">
      <formula>0</formula>
    </cfRule>
  </conditionalFormatting>
  <conditionalFormatting sqref="FA115">
    <cfRule type="cellIs" dxfId="9249" priority="8527" operator="greaterThan">
      <formula>0</formula>
    </cfRule>
  </conditionalFormatting>
  <conditionalFormatting sqref="FA115">
    <cfRule type="cellIs" dxfId="9248" priority="8526" operator="lessThan">
      <formula>0</formula>
    </cfRule>
  </conditionalFormatting>
  <conditionalFormatting sqref="FA46">
    <cfRule type="cellIs" dxfId="9247" priority="8521" operator="greaterThan">
      <formula>0</formula>
    </cfRule>
  </conditionalFormatting>
  <conditionalFormatting sqref="FA42">
    <cfRule type="cellIs" dxfId="9246" priority="8522" operator="greaterThan">
      <formula>0</formula>
    </cfRule>
  </conditionalFormatting>
  <conditionalFormatting sqref="FA18 FA21">
    <cfRule type="cellIs" dxfId="9245" priority="8523" operator="greaterThan">
      <formula>0</formula>
    </cfRule>
  </conditionalFormatting>
  <conditionalFormatting sqref="FA36">
    <cfRule type="cellIs" dxfId="9244" priority="8520" operator="greaterThan">
      <formula>0</formula>
    </cfRule>
  </conditionalFormatting>
  <conditionalFormatting sqref="FA79">
    <cfRule type="cellIs" dxfId="9243" priority="8512" operator="greaterThan">
      <formula>0</formula>
    </cfRule>
  </conditionalFormatting>
  <conditionalFormatting sqref="FA10">
    <cfRule type="cellIs" dxfId="9242" priority="8519" operator="greaterThan">
      <formula>0</formula>
    </cfRule>
  </conditionalFormatting>
  <conditionalFormatting sqref="FA23">
    <cfRule type="cellIs" dxfId="9241" priority="8518" operator="greaterThan">
      <formula>0</formula>
    </cfRule>
  </conditionalFormatting>
  <conditionalFormatting sqref="FA10">
    <cfRule type="cellIs" dxfId="9240" priority="8517" operator="greaterThan">
      <formula>0</formula>
    </cfRule>
  </conditionalFormatting>
  <conditionalFormatting sqref="FA23">
    <cfRule type="cellIs" dxfId="9239" priority="8516" operator="greaterThan">
      <formula>0</formula>
    </cfRule>
  </conditionalFormatting>
  <conditionalFormatting sqref="FA129">
    <cfRule type="cellIs" dxfId="9238" priority="8502" operator="greaterThan">
      <formula>0</formula>
    </cfRule>
  </conditionalFormatting>
  <conditionalFormatting sqref="FA110">
    <cfRule type="cellIs" dxfId="9237" priority="8506" operator="greaterThan">
      <formula>0</formula>
    </cfRule>
  </conditionalFormatting>
  <conditionalFormatting sqref="FA79">
    <cfRule type="cellIs" dxfId="9236" priority="8513" operator="greaterThan">
      <formula>0</formula>
    </cfRule>
  </conditionalFormatting>
  <conditionalFormatting sqref="FA34">
    <cfRule type="cellIs" dxfId="9235" priority="8515" operator="greaterThan">
      <formula>0</formula>
    </cfRule>
  </conditionalFormatting>
  <conditionalFormatting sqref="FA120">
    <cfRule type="cellIs" dxfId="9234" priority="8505" operator="greaterThan">
      <formula>0</formula>
    </cfRule>
  </conditionalFormatting>
  <conditionalFormatting sqref="FA137">
    <cfRule type="cellIs" dxfId="9233" priority="8501" operator="greaterThan">
      <formula>0</formula>
    </cfRule>
  </conditionalFormatting>
  <conditionalFormatting sqref="FA34">
    <cfRule type="cellIs" dxfId="9232" priority="8514" operator="greaterThan">
      <formula>0</formula>
    </cfRule>
  </conditionalFormatting>
  <conditionalFormatting sqref="FA137">
    <cfRule type="cellIs" dxfId="9231" priority="8500" operator="greaterThan">
      <formula>0</formula>
    </cfRule>
  </conditionalFormatting>
  <conditionalFormatting sqref="FA110">
    <cfRule type="cellIs" dxfId="9230" priority="8507" operator="greaterThan">
      <formula>0</formula>
    </cfRule>
  </conditionalFormatting>
  <conditionalFormatting sqref="FA51">
    <cfRule type="cellIs" dxfId="9229" priority="8499" operator="greaterThan">
      <formula>0</formula>
    </cfRule>
  </conditionalFormatting>
  <conditionalFormatting sqref="FA51">
    <cfRule type="cellIs" dxfId="9228" priority="8498" operator="greaterThan">
      <formula>0</formula>
    </cfRule>
  </conditionalFormatting>
  <conditionalFormatting sqref="FA93">
    <cfRule type="cellIs" dxfId="9227" priority="8511" operator="greaterThan">
      <formula>0</formula>
    </cfRule>
  </conditionalFormatting>
  <conditionalFormatting sqref="FA102">
    <cfRule type="cellIs" dxfId="9226" priority="8510" operator="greaterThan">
      <formula>0</formula>
    </cfRule>
  </conditionalFormatting>
  <conditionalFormatting sqref="FA93">
    <cfRule type="cellIs" dxfId="9225" priority="8509" operator="greaterThan">
      <formula>0</formula>
    </cfRule>
  </conditionalFormatting>
  <conditionalFormatting sqref="FA102">
    <cfRule type="cellIs" dxfId="9224" priority="8508" operator="greaterThan">
      <formula>0</formula>
    </cfRule>
  </conditionalFormatting>
  <conditionalFormatting sqref="FA129">
    <cfRule type="cellIs" dxfId="9223" priority="8504" operator="greaterThan">
      <formula>0</formula>
    </cfRule>
  </conditionalFormatting>
  <conditionalFormatting sqref="FA120">
    <cfRule type="cellIs" dxfId="9222" priority="8503" operator="greaterThan">
      <formula>0</formula>
    </cfRule>
  </conditionalFormatting>
  <conditionalFormatting sqref="FA48">
    <cfRule type="cellIs" dxfId="9221" priority="8486" operator="greaterThan">
      <formula>0</formula>
    </cfRule>
  </conditionalFormatting>
  <conditionalFormatting sqref="FA40">
    <cfRule type="cellIs" dxfId="9220" priority="8485" operator="greaterThan">
      <formula>0</formula>
    </cfRule>
  </conditionalFormatting>
  <conditionalFormatting sqref="FA64">
    <cfRule type="cellIs" dxfId="9219" priority="8495" operator="greaterThan">
      <formula>0</formula>
    </cfRule>
  </conditionalFormatting>
  <conditionalFormatting sqref="FA64">
    <cfRule type="cellIs" dxfId="9218" priority="8494" operator="greaterThan">
      <formula>0</formula>
    </cfRule>
  </conditionalFormatting>
  <conditionalFormatting sqref="FA57">
    <cfRule type="cellIs" dxfId="9217" priority="8497" operator="greaterThan">
      <formula>0</formula>
    </cfRule>
  </conditionalFormatting>
  <conditionalFormatting sqref="FA57">
    <cfRule type="cellIs" dxfId="9216" priority="8496" operator="greaterThan">
      <formula>0</formula>
    </cfRule>
  </conditionalFormatting>
  <conditionalFormatting sqref="FA70">
    <cfRule type="cellIs" dxfId="9215" priority="8481" operator="greaterThan">
      <formula>0</formula>
    </cfRule>
  </conditionalFormatting>
  <conditionalFormatting sqref="FA70">
    <cfRule type="cellIs" dxfId="9214" priority="8480" operator="greaterThan">
      <formula>0</formula>
    </cfRule>
  </conditionalFormatting>
  <conditionalFormatting sqref="FA12">
    <cfRule type="cellIs" dxfId="9213" priority="8493" operator="greaterThan">
      <formula>0</formula>
    </cfRule>
  </conditionalFormatting>
  <conditionalFormatting sqref="FA12">
    <cfRule type="cellIs" dxfId="9212" priority="8492" operator="greaterThan">
      <formula>0</formula>
    </cfRule>
  </conditionalFormatting>
  <conditionalFormatting sqref="FA25 FA27">
    <cfRule type="cellIs" dxfId="9211" priority="8491" operator="greaterThan">
      <formula>0</formula>
    </cfRule>
  </conditionalFormatting>
  <conditionalFormatting sqref="FA25 FA27">
    <cfRule type="cellIs" dxfId="9210" priority="8490" operator="greaterThan">
      <formula>0</formula>
    </cfRule>
  </conditionalFormatting>
  <conditionalFormatting sqref="FA44">
    <cfRule type="cellIs" dxfId="9209" priority="8489" operator="greaterThan">
      <formula>0</formula>
    </cfRule>
  </conditionalFormatting>
  <conditionalFormatting sqref="FA44">
    <cfRule type="cellIs" dxfId="9208" priority="8488" operator="greaterThan">
      <formula>0</formula>
    </cfRule>
  </conditionalFormatting>
  <conditionalFormatting sqref="FA48">
    <cfRule type="cellIs" dxfId="9207" priority="8487" operator="greaterThan">
      <formula>0</formula>
    </cfRule>
  </conditionalFormatting>
  <conditionalFormatting sqref="FA40">
    <cfRule type="cellIs" dxfId="9206" priority="8484" operator="greaterThan">
      <formula>0</formula>
    </cfRule>
  </conditionalFormatting>
  <conditionalFormatting sqref="FA38">
    <cfRule type="cellIs" dxfId="9205" priority="8483" operator="greaterThan">
      <formula>0</formula>
    </cfRule>
  </conditionalFormatting>
  <conditionalFormatting sqref="FA38">
    <cfRule type="cellIs" dxfId="9204" priority="8482" operator="greaterThan">
      <formula>0</formula>
    </cfRule>
  </conditionalFormatting>
  <conditionalFormatting sqref="FA87">
    <cfRule type="cellIs" dxfId="9203" priority="8478" operator="greaterThan">
      <formula>0</formula>
    </cfRule>
  </conditionalFormatting>
  <conditionalFormatting sqref="FA87">
    <cfRule type="cellIs" dxfId="9202" priority="8479" operator="greaterThan">
      <formula>0</formula>
    </cfRule>
  </conditionalFormatting>
  <conditionalFormatting sqref="FA116">
    <cfRule type="cellIs" dxfId="9201" priority="8471" operator="greaterThan">
      <formula>0</formula>
    </cfRule>
  </conditionalFormatting>
  <conditionalFormatting sqref="FA115">
    <cfRule type="cellIs" dxfId="9200" priority="8470" operator="greaterThan">
      <formula>0</formula>
    </cfRule>
  </conditionalFormatting>
  <conditionalFormatting sqref="FA113">
    <cfRule type="cellIs" dxfId="9199" priority="8477" operator="greaterThan">
      <formula>0</formula>
    </cfRule>
  </conditionalFormatting>
  <conditionalFormatting sqref="FA113">
    <cfRule type="cellIs" dxfId="9198" priority="8476" operator="greaterThan">
      <formula>0</formula>
    </cfRule>
  </conditionalFormatting>
  <conditionalFormatting sqref="FA112">
    <cfRule type="cellIs" dxfId="9197" priority="8475" operator="greaterThan">
      <formula>0</formula>
    </cfRule>
  </conditionalFormatting>
  <conditionalFormatting sqref="FA112">
    <cfRule type="cellIs" dxfId="9196" priority="8474" operator="greaterThan">
      <formula>0</formula>
    </cfRule>
  </conditionalFormatting>
  <conditionalFormatting sqref="FA112">
    <cfRule type="cellIs" dxfId="9195" priority="8473" operator="lessThan">
      <formula>0</formula>
    </cfRule>
  </conditionalFormatting>
  <conditionalFormatting sqref="FA116">
    <cfRule type="cellIs" dxfId="9194" priority="8472" operator="greaterThan">
      <formula>0</formula>
    </cfRule>
  </conditionalFormatting>
  <conditionalFormatting sqref="FA14">
    <cfRule type="cellIs" dxfId="9193" priority="8467" operator="greaterThan">
      <formula>0</formula>
    </cfRule>
  </conditionalFormatting>
  <conditionalFormatting sqref="FA115">
    <cfRule type="cellIs" dxfId="9192" priority="8469" operator="greaterThan">
      <formula>0</formula>
    </cfRule>
  </conditionalFormatting>
  <conditionalFormatting sqref="FA115">
    <cfRule type="cellIs" dxfId="9191" priority="8468" operator="lessThan">
      <formula>0</formula>
    </cfRule>
  </conditionalFormatting>
  <conditionalFormatting sqref="FA14">
    <cfRule type="cellIs" dxfId="9190" priority="8466" operator="greaterThan">
      <formula>0</formula>
    </cfRule>
  </conditionalFormatting>
  <conditionalFormatting sqref="FA16">
    <cfRule type="cellIs" dxfId="9189" priority="8465" operator="greaterThan">
      <formula>0</formula>
    </cfRule>
  </conditionalFormatting>
  <conditionalFormatting sqref="FA16">
    <cfRule type="cellIs" dxfId="9188" priority="8464" operator="greaterThan">
      <formula>0</formula>
    </cfRule>
  </conditionalFormatting>
  <conditionalFormatting sqref="FA42">
    <cfRule type="cellIs" dxfId="9187" priority="8461" operator="greaterThan">
      <formula>0</formula>
    </cfRule>
  </conditionalFormatting>
  <conditionalFormatting sqref="FA42">
    <cfRule type="cellIs" dxfId="9186" priority="8460" operator="greaterThan">
      <formula>0</formula>
    </cfRule>
  </conditionalFormatting>
  <conditionalFormatting sqref="FA18 FA21">
    <cfRule type="cellIs" dxfId="9185" priority="8463" operator="greaterThan">
      <formula>0</formula>
    </cfRule>
  </conditionalFormatting>
  <conditionalFormatting sqref="FA18 FA21">
    <cfRule type="cellIs" dxfId="9184" priority="8462" operator="greaterThan">
      <formula>0</formula>
    </cfRule>
  </conditionalFormatting>
  <conditionalFormatting sqref="FA46">
    <cfRule type="cellIs" dxfId="9183" priority="8459" operator="greaterThan">
      <formula>0</formula>
    </cfRule>
  </conditionalFormatting>
  <conditionalFormatting sqref="FA46">
    <cfRule type="cellIs" dxfId="9182" priority="8458" operator="greaterThan">
      <formula>0</formula>
    </cfRule>
  </conditionalFormatting>
  <conditionalFormatting sqref="FA79">
    <cfRule type="cellIs" dxfId="9181" priority="8450" operator="greaterThan">
      <formula>0</formula>
    </cfRule>
  </conditionalFormatting>
  <conditionalFormatting sqref="FA10">
    <cfRule type="cellIs" dxfId="9180" priority="8457" operator="greaterThan">
      <formula>0</formula>
    </cfRule>
  </conditionalFormatting>
  <conditionalFormatting sqref="FA23">
    <cfRule type="cellIs" dxfId="9179" priority="8456" operator="greaterThan">
      <formula>0</formula>
    </cfRule>
  </conditionalFormatting>
  <conditionalFormatting sqref="FA10">
    <cfRule type="cellIs" dxfId="9178" priority="8455" operator="greaterThan">
      <formula>0</formula>
    </cfRule>
  </conditionalFormatting>
  <conditionalFormatting sqref="FA23">
    <cfRule type="cellIs" dxfId="9177" priority="8454" operator="greaterThan">
      <formula>0</formula>
    </cfRule>
  </conditionalFormatting>
  <conditionalFormatting sqref="FA129">
    <cfRule type="cellIs" dxfId="9176" priority="8440" operator="greaterThan">
      <formula>0</formula>
    </cfRule>
  </conditionalFormatting>
  <conditionalFormatting sqref="FA110">
    <cfRule type="cellIs" dxfId="9175" priority="8444" operator="greaterThan">
      <formula>0</formula>
    </cfRule>
  </conditionalFormatting>
  <conditionalFormatting sqref="FA79">
    <cfRule type="cellIs" dxfId="9174" priority="8451" operator="greaterThan">
      <formula>0</formula>
    </cfRule>
  </conditionalFormatting>
  <conditionalFormatting sqref="FA34">
    <cfRule type="cellIs" dxfId="9173" priority="8453" operator="greaterThan">
      <formula>0</formula>
    </cfRule>
  </conditionalFormatting>
  <conditionalFormatting sqref="FA120">
    <cfRule type="cellIs" dxfId="9172" priority="8443" operator="greaterThan">
      <formula>0</formula>
    </cfRule>
  </conditionalFormatting>
  <conditionalFormatting sqref="FA137">
    <cfRule type="cellIs" dxfId="9171" priority="8439" operator="greaterThan">
      <formula>0</formula>
    </cfRule>
  </conditionalFormatting>
  <conditionalFormatting sqref="FA34">
    <cfRule type="cellIs" dxfId="9170" priority="8452" operator="greaterThan">
      <formula>0</formula>
    </cfRule>
  </conditionalFormatting>
  <conditionalFormatting sqref="FA137">
    <cfRule type="cellIs" dxfId="9169" priority="8438" operator="greaterThan">
      <formula>0</formula>
    </cfRule>
  </conditionalFormatting>
  <conditionalFormatting sqref="FA110">
    <cfRule type="cellIs" dxfId="9168" priority="8445" operator="greaterThan">
      <formula>0</formula>
    </cfRule>
  </conditionalFormatting>
  <conditionalFormatting sqref="FA51">
    <cfRule type="cellIs" dxfId="9167" priority="8437" operator="greaterThan">
      <formula>0</formula>
    </cfRule>
  </conditionalFormatting>
  <conditionalFormatting sqref="FA51">
    <cfRule type="cellIs" dxfId="9166" priority="8436" operator="greaterThan">
      <formula>0</formula>
    </cfRule>
  </conditionalFormatting>
  <conditionalFormatting sqref="FA93">
    <cfRule type="cellIs" dxfId="9165" priority="8449" operator="greaterThan">
      <formula>0</formula>
    </cfRule>
  </conditionalFormatting>
  <conditionalFormatting sqref="FA102">
    <cfRule type="cellIs" dxfId="9164" priority="8448" operator="greaterThan">
      <formula>0</formula>
    </cfRule>
  </conditionalFormatting>
  <conditionalFormatting sqref="FA93">
    <cfRule type="cellIs" dxfId="9163" priority="8447" operator="greaterThan">
      <formula>0</formula>
    </cfRule>
  </conditionalFormatting>
  <conditionalFormatting sqref="FA102">
    <cfRule type="cellIs" dxfId="9162" priority="8446" operator="greaterThan">
      <formula>0</formula>
    </cfRule>
  </conditionalFormatting>
  <conditionalFormatting sqref="FA129">
    <cfRule type="cellIs" dxfId="9161" priority="8442" operator="greaterThan">
      <formula>0</formula>
    </cfRule>
  </conditionalFormatting>
  <conditionalFormatting sqref="FA120">
    <cfRule type="cellIs" dxfId="9160" priority="8441" operator="greaterThan">
      <formula>0</formula>
    </cfRule>
  </conditionalFormatting>
  <conditionalFormatting sqref="FA48">
    <cfRule type="cellIs" dxfId="9159" priority="8424" operator="greaterThan">
      <formula>0</formula>
    </cfRule>
  </conditionalFormatting>
  <conditionalFormatting sqref="FA40">
    <cfRule type="cellIs" dxfId="9158" priority="8423" operator="greaterThan">
      <formula>0</formula>
    </cfRule>
  </conditionalFormatting>
  <conditionalFormatting sqref="FA64">
    <cfRule type="cellIs" dxfId="9157" priority="8433" operator="greaterThan">
      <formula>0</formula>
    </cfRule>
  </conditionalFormatting>
  <conditionalFormatting sqref="FA64">
    <cfRule type="cellIs" dxfId="9156" priority="8432" operator="greaterThan">
      <formula>0</formula>
    </cfRule>
  </conditionalFormatting>
  <conditionalFormatting sqref="FA57">
    <cfRule type="cellIs" dxfId="9155" priority="8435" operator="greaterThan">
      <formula>0</formula>
    </cfRule>
  </conditionalFormatting>
  <conditionalFormatting sqref="FA57">
    <cfRule type="cellIs" dxfId="9154" priority="8434" operator="greaterThan">
      <formula>0</formula>
    </cfRule>
  </conditionalFormatting>
  <conditionalFormatting sqref="FA70">
    <cfRule type="cellIs" dxfId="9153" priority="8419" operator="greaterThan">
      <formula>0</formula>
    </cfRule>
  </conditionalFormatting>
  <conditionalFormatting sqref="FA70">
    <cfRule type="cellIs" dxfId="9152" priority="8418" operator="greaterThan">
      <formula>0</formula>
    </cfRule>
  </conditionalFormatting>
  <conditionalFormatting sqref="FA12">
    <cfRule type="cellIs" dxfId="9151" priority="8431" operator="greaterThan">
      <formula>0</formula>
    </cfRule>
  </conditionalFormatting>
  <conditionalFormatting sqref="FA12">
    <cfRule type="cellIs" dxfId="9150" priority="8430" operator="greaterThan">
      <formula>0</formula>
    </cfRule>
  </conditionalFormatting>
  <conditionalFormatting sqref="FA25 FA27">
    <cfRule type="cellIs" dxfId="9149" priority="8429" operator="greaterThan">
      <formula>0</formula>
    </cfRule>
  </conditionalFormatting>
  <conditionalFormatting sqref="FA25 FA27">
    <cfRule type="cellIs" dxfId="9148" priority="8428" operator="greaterThan">
      <formula>0</formula>
    </cfRule>
  </conditionalFormatting>
  <conditionalFormatting sqref="FA44">
    <cfRule type="cellIs" dxfId="9147" priority="8427" operator="greaterThan">
      <formula>0</formula>
    </cfRule>
  </conditionalFormatting>
  <conditionalFormatting sqref="FA44">
    <cfRule type="cellIs" dxfId="9146" priority="8426" operator="greaterThan">
      <formula>0</formula>
    </cfRule>
  </conditionalFormatting>
  <conditionalFormatting sqref="FA48">
    <cfRule type="cellIs" dxfId="9145" priority="8425" operator="greaterThan">
      <formula>0</formula>
    </cfRule>
  </conditionalFormatting>
  <conditionalFormatting sqref="FA40">
    <cfRule type="cellIs" dxfId="9144" priority="8422" operator="greaterThan">
      <formula>0</formula>
    </cfRule>
  </conditionalFormatting>
  <conditionalFormatting sqref="FA38">
    <cfRule type="cellIs" dxfId="9143" priority="8421" operator="greaterThan">
      <formula>0</formula>
    </cfRule>
  </conditionalFormatting>
  <conditionalFormatting sqref="FA38">
    <cfRule type="cellIs" dxfId="9142" priority="8420" operator="greaterThan">
      <formula>0</formula>
    </cfRule>
  </conditionalFormatting>
  <conditionalFormatting sqref="FA87">
    <cfRule type="cellIs" dxfId="9141" priority="8416" operator="greaterThan">
      <formula>0</formula>
    </cfRule>
  </conditionalFormatting>
  <conditionalFormatting sqref="FA87">
    <cfRule type="cellIs" dxfId="9140" priority="8417" operator="greaterThan">
      <formula>0</formula>
    </cfRule>
  </conditionalFormatting>
  <conditionalFormatting sqref="FA116">
    <cfRule type="cellIs" dxfId="9139" priority="8409" operator="greaterThan">
      <formula>0</formula>
    </cfRule>
  </conditionalFormatting>
  <conditionalFormatting sqref="FA115">
    <cfRule type="cellIs" dxfId="9138" priority="8408" operator="greaterThan">
      <formula>0</formula>
    </cfRule>
  </conditionalFormatting>
  <conditionalFormatting sqref="FA113">
    <cfRule type="cellIs" dxfId="9137" priority="8415" operator="greaterThan">
      <formula>0</formula>
    </cfRule>
  </conditionalFormatting>
  <conditionalFormatting sqref="FA113">
    <cfRule type="cellIs" dxfId="9136" priority="8414" operator="greaterThan">
      <formula>0</formula>
    </cfRule>
  </conditionalFormatting>
  <conditionalFormatting sqref="FA112">
    <cfRule type="cellIs" dxfId="9135" priority="8413" operator="greaterThan">
      <formula>0</formula>
    </cfRule>
  </conditionalFormatting>
  <conditionalFormatting sqref="FA112">
    <cfRule type="cellIs" dxfId="9134" priority="8412" operator="greaterThan">
      <formula>0</formula>
    </cfRule>
  </conditionalFormatting>
  <conditionalFormatting sqref="FA112">
    <cfRule type="cellIs" dxfId="9133" priority="8411" operator="lessThan">
      <formula>0</formula>
    </cfRule>
  </conditionalFormatting>
  <conditionalFormatting sqref="FA116">
    <cfRule type="cellIs" dxfId="9132" priority="8410" operator="greaterThan">
      <formula>0</formula>
    </cfRule>
  </conditionalFormatting>
  <conditionalFormatting sqref="FA14">
    <cfRule type="cellIs" dxfId="9131" priority="8405" operator="greaterThan">
      <formula>0</formula>
    </cfRule>
  </conditionalFormatting>
  <conditionalFormatting sqref="FA115">
    <cfRule type="cellIs" dxfId="9130" priority="8407" operator="greaterThan">
      <formula>0</formula>
    </cfRule>
  </conditionalFormatting>
  <conditionalFormatting sqref="FA115">
    <cfRule type="cellIs" dxfId="9129" priority="8406" operator="lessThan">
      <formula>0</formula>
    </cfRule>
  </conditionalFormatting>
  <conditionalFormatting sqref="FA14">
    <cfRule type="cellIs" dxfId="9128" priority="8404" operator="greaterThan">
      <formula>0</formula>
    </cfRule>
  </conditionalFormatting>
  <conditionalFormatting sqref="FA16">
    <cfRule type="cellIs" dxfId="9127" priority="8403" operator="greaterThan">
      <formula>0</formula>
    </cfRule>
  </conditionalFormatting>
  <conditionalFormatting sqref="FA16">
    <cfRule type="cellIs" dxfId="9126" priority="8402" operator="greaterThan">
      <formula>0</formula>
    </cfRule>
  </conditionalFormatting>
  <conditionalFormatting sqref="FA42">
    <cfRule type="cellIs" dxfId="9125" priority="8399" operator="greaterThan">
      <formula>0</formula>
    </cfRule>
  </conditionalFormatting>
  <conditionalFormatting sqref="FA42">
    <cfRule type="cellIs" dxfId="9124" priority="8398" operator="greaterThan">
      <formula>0</formula>
    </cfRule>
  </conditionalFormatting>
  <conditionalFormatting sqref="FA18 FA21">
    <cfRule type="cellIs" dxfId="9123" priority="8401" operator="greaterThan">
      <formula>0</formula>
    </cfRule>
  </conditionalFormatting>
  <conditionalFormatting sqref="FA18 FA21">
    <cfRule type="cellIs" dxfId="9122" priority="8400" operator="greaterThan">
      <formula>0</formula>
    </cfRule>
  </conditionalFormatting>
  <conditionalFormatting sqref="FA46">
    <cfRule type="cellIs" dxfId="9121" priority="8397" operator="greaterThan">
      <formula>0</formula>
    </cfRule>
  </conditionalFormatting>
  <conditionalFormatting sqref="FA46">
    <cfRule type="cellIs" dxfId="9120" priority="8396" operator="greaterThan">
      <formula>0</formula>
    </cfRule>
  </conditionalFormatting>
  <conditionalFormatting sqref="FA36">
    <cfRule type="cellIs" dxfId="9119" priority="8395" operator="greaterThan">
      <formula>0</formula>
    </cfRule>
  </conditionalFormatting>
  <conditionalFormatting sqref="FA36">
    <cfRule type="cellIs" dxfId="9118" priority="8394" operator="greaterThan">
      <formula>0</formula>
    </cfRule>
  </conditionalFormatting>
  <conditionalFormatting sqref="FA36">
    <cfRule type="cellIs" dxfId="9117" priority="8393" operator="greaterThan">
      <formula>0</formula>
    </cfRule>
  </conditionalFormatting>
  <conditionalFormatting sqref="FA36">
    <cfRule type="cellIs" dxfId="9116" priority="8392" operator="greaterThan">
      <formula>0</formula>
    </cfRule>
  </conditionalFormatting>
  <conditionalFormatting sqref="FA143">
    <cfRule type="cellIs" dxfId="9115" priority="8391" operator="greaterThan">
      <formula>0</formula>
    </cfRule>
  </conditionalFormatting>
  <conditionalFormatting sqref="FA152">
    <cfRule type="cellIs" dxfId="9114" priority="8390" operator="greaterThan">
      <formula>0</formula>
    </cfRule>
  </conditionalFormatting>
  <conditionalFormatting sqref="FA160">
    <cfRule type="cellIs" dxfId="9113" priority="8389" operator="greaterThan">
      <formula>0</formula>
    </cfRule>
  </conditionalFormatting>
  <conditionalFormatting sqref="FA152">
    <cfRule type="cellIs" dxfId="9112" priority="8387" operator="greaterThan">
      <formula>0</formula>
    </cfRule>
  </conditionalFormatting>
  <conditionalFormatting sqref="FA152">
    <cfRule type="cellIs" dxfId="9111" priority="8388" operator="greaterThan">
      <formula>0</formula>
    </cfRule>
  </conditionalFormatting>
  <conditionalFormatting sqref="FA143">
    <cfRule type="cellIs" dxfId="9110" priority="8386" operator="greaterThan">
      <formula>0</formula>
    </cfRule>
  </conditionalFormatting>
  <conditionalFormatting sqref="FA143">
    <cfRule type="cellIs" dxfId="9109" priority="8385" operator="greaterThan">
      <formula>0</formula>
    </cfRule>
  </conditionalFormatting>
  <conditionalFormatting sqref="FA160">
    <cfRule type="cellIs" dxfId="9108" priority="8383" operator="greaterThan">
      <formula>0</formula>
    </cfRule>
  </conditionalFormatting>
  <conditionalFormatting sqref="FA160">
    <cfRule type="cellIs" dxfId="9107" priority="8384" operator="greaterThan">
      <formula>0</formula>
    </cfRule>
  </conditionalFormatting>
  <conditionalFormatting sqref="FA152">
    <cfRule type="cellIs" dxfId="9106" priority="8381" operator="greaterThan">
      <formula>0</formula>
    </cfRule>
  </conditionalFormatting>
  <conditionalFormatting sqref="FA152">
    <cfRule type="cellIs" dxfId="9105" priority="8382" operator="greaterThan">
      <formula>0</formula>
    </cfRule>
  </conditionalFormatting>
  <conditionalFormatting sqref="FA143">
    <cfRule type="cellIs" dxfId="9104" priority="8380" operator="greaterThan">
      <formula>0</formula>
    </cfRule>
  </conditionalFormatting>
  <conditionalFormatting sqref="FA143">
    <cfRule type="cellIs" dxfId="9103" priority="8379" operator="greaterThan">
      <formula>0</formula>
    </cfRule>
  </conditionalFormatting>
  <conditionalFormatting sqref="FA160">
    <cfRule type="cellIs" dxfId="9102" priority="8377" operator="greaterThan">
      <formula>0</formula>
    </cfRule>
  </conditionalFormatting>
  <conditionalFormatting sqref="FA160">
    <cfRule type="cellIs" dxfId="9101" priority="8378" operator="greaterThan">
      <formula>0</formula>
    </cfRule>
  </conditionalFormatting>
  <conditionalFormatting sqref="FA27">
    <cfRule type="cellIs" dxfId="9100" priority="8376" operator="greaterThan">
      <formula>0</formula>
    </cfRule>
  </conditionalFormatting>
  <conditionalFormatting sqref="FA27">
    <cfRule type="cellIs" dxfId="9099" priority="8375" operator="greaterThan">
      <formula>0</formula>
    </cfRule>
  </conditionalFormatting>
  <conditionalFormatting sqref="FB197:FB202">
    <cfRule type="cellIs" dxfId="9098" priority="8374" operator="greaterThan">
      <formula>0.5</formula>
    </cfRule>
  </conditionalFormatting>
  <conditionalFormatting sqref="FB203">
    <cfRule type="cellIs" dxfId="9097" priority="8373" operator="greaterThan">
      <formula>0.5</formula>
    </cfRule>
  </conditionalFormatting>
  <conditionalFormatting sqref="FB167">
    <cfRule type="cellIs" dxfId="9096" priority="8372" operator="greaterThan">
      <formula>0</formula>
    </cfRule>
  </conditionalFormatting>
  <conditionalFormatting sqref="FB167">
    <cfRule type="cellIs" dxfId="9095" priority="8371" operator="greaterThan">
      <formula>0</formula>
    </cfRule>
  </conditionalFormatting>
  <conditionalFormatting sqref="FB169">
    <cfRule type="cellIs" dxfId="9094" priority="8370" operator="greaterThan">
      <formula>0</formula>
    </cfRule>
  </conditionalFormatting>
  <conditionalFormatting sqref="FB169">
    <cfRule type="cellIs" dxfId="9093" priority="8369" operator="greaterThan">
      <formula>0</formula>
    </cfRule>
  </conditionalFormatting>
  <conditionalFormatting sqref="FB171">
    <cfRule type="cellIs" dxfId="9092" priority="8368" operator="greaterThan">
      <formula>0</formula>
    </cfRule>
  </conditionalFormatting>
  <conditionalFormatting sqref="FB171">
    <cfRule type="cellIs" dxfId="9091" priority="8367" operator="greaterThan">
      <formula>0</formula>
    </cfRule>
  </conditionalFormatting>
  <conditionalFormatting sqref="FB14">
    <cfRule type="cellIs" dxfId="9090" priority="8339" operator="greaterThan">
      <formula>0</formula>
    </cfRule>
  </conditionalFormatting>
  <conditionalFormatting sqref="FB10">
    <cfRule type="cellIs" dxfId="9089" priority="8366" operator="greaterThan">
      <formula>0</formula>
    </cfRule>
  </conditionalFormatting>
  <conditionalFormatting sqref="FB23">
    <cfRule type="cellIs" dxfId="9088" priority="8365" operator="greaterThan">
      <formula>0</formula>
    </cfRule>
  </conditionalFormatting>
  <conditionalFormatting sqref="FB70">
    <cfRule type="cellIs" dxfId="9087" priority="8363" operator="greaterThan">
      <formula>0</formula>
    </cfRule>
  </conditionalFormatting>
  <conditionalFormatting sqref="FB79">
    <cfRule type="cellIs" dxfId="9086" priority="8362" operator="greaterThan">
      <formula>0</formula>
    </cfRule>
  </conditionalFormatting>
  <conditionalFormatting sqref="FB129">
    <cfRule type="cellIs" dxfId="9085" priority="8356" operator="greaterThan">
      <formula>0</formula>
    </cfRule>
  </conditionalFormatting>
  <conditionalFormatting sqref="FB110">
    <cfRule type="cellIs" dxfId="9084" priority="8358" operator="greaterThan">
      <formula>0</formula>
    </cfRule>
  </conditionalFormatting>
  <conditionalFormatting sqref="FB34">
    <cfRule type="cellIs" dxfId="9083" priority="8364" operator="greaterThan">
      <formula>0</formula>
    </cfRule>
  </conditionalFormatting>
  <conditionalFormatting sqref="FB137">
    <cfRule type="cellIs" dxfId="9082" priority="8355" operator="greaterThan">
      <formula>0</formula>
    </cfRule>
  </conditionalFormatting>
  <conditionalFormatting sqref="FB87">
    <cfRule type="cellIs" dxfId="9081" priority="8361" operator="greaterThan">
      <formula>0</formula>
    </cfRule>
  </conditionalFormatting>
  <conditionalFormatting sqref="FB93">
    <cfRule type="cellIs" dxfId="9080" priority="8360" operator="greaterThan">
      <formula>0</formula>
    </cfRule>
  </conditionalFormatting>
  <conditionalFormatting sqref="FB102">
    <cfRule type="cellIs" dxfId="9079" priority="8359" operator="greaterThan">
      <formula>0</formula>
    </cfRule>
  </conditionalFormatting>
  <conditionalFormatting sqref="FB120">
    <cfRule type="cellIs" dxfId="9078" priority="8357" operator="greaterThan">
      <formula>0</formula>
    </cfRule>
  </conditionalFormatting>
  <conditionalFormatting sqref="FB51">
    <cfRule type="cellIs" dxfId="9077" priority="8354" operator="greaterThan">
      <formula>0</formula>
    </cfRule>
  </conditionalFormatting>
  <conditionalFormatting sqref="FB64">
    <cfRule type="cellIs" dxfId="9076" priority="8352" operator="greaterThan">
      <formula>0</formula>
    </cfRule>
  </conditionalFormatting>
  <conditionalFormatting sqref="FB57">
    <cfRule type="cellIs" dxfId="9075" priority="8353" operator="greaterThan">
      <formula>0</formula>
    </cfRule>
  </conditionalFormatting>
  <conditionalFormatting sqref="FB25 FB27">
    <cfRule type="cellIs" dxfId="9074" priority="8350" operator="greaterThan">
      <formula>0</formula>
    </cfRule>
  </conditionalFormatting>
  <conditionalFormatting sqref="FB12">
    <cfRule type="cellIs" dxfId="9073" priority="8351" operator="greaterThan">
      <formula>0</formula>
    </cfRule>
  </conditionalFormatting>
  <conditionalFormatting sqref="FB44">
    <cfRule type="cellIs" dxfId="9072" priority="8349" operator="greaterThan">
      <formula>0</formula>
    </cfRule>
  </conditionalFormatting>
  <conditionalFormatting sqref="FB48">
    <cfRule type="cellIs" dxfId="9071" priority="8348" operator="greaterThan">
      <formula>0</formula>
    </cfRule>
  </conditionalFormatting>
  <conditionalFormatting sqref="FB40">
    <cfRule type="cellIs" dxfId="9070" priority="8347" operator="greaterThan">
      <formula>0</formula>
    </cfRule>
  </conditionalFormatting>
  <conditionalFormatting sqref="FB38">
    <cfRule type="cellIs" dxfId="9069" priority="8346" operator="greaterThan">
      <formula>0</formula>
    </cfRule>
  </conditionalFormatting>
  <conditionalFormatting sqref="FB16">
    <cfRule type="cellIs" dxfId="9068" priority="8338" operator="greaterThan">
      <formula>0</formula>
    </cfRule>
  </conditionalFormatting>
  <conditionalFormatting sqref="FB113">
    <cfRule type="cellIs" dxfId="9067" priority="8345" operator="greaterThan">
      <formula>0</formula>
    </cfRule>
  </conditionalFormatting>
  <conditionalFormatting sqref="FB112">
    <cfRule type="cellIs" dxfId="9066" priority="8344" operator="greaterThan">
      <formula>0</formula>
    </cfRule>
  </conditionalFormatting>
  <conditionalFormatting sqref="FB112">
    <cfRule type="cellIs" dxfId="9065" priority="8343" operator="lessThan">
      <formula>0</formula>
    </cfRule>
  </conditionalFormatting>
  <conditionalFormatting sqref="FB116">
    <cfRule type="cellIs" dxfId="9064" priority="8342" operator="greaterThan">
      <formula>0</formula>
    </cfRule>
  </conditionalFormatting>
  <conditionalFormatting sqref="FB115">
    <cfRule type="cellIs" dxfId="9063" priority="8341" operator="greaterThan">
      <formula>0</formula>
    </cfRule>
  </conditionalFormatting>
  <conditionalFormatting sqref="FB115">
    <cfRule type="cellIs" dxfId="9062" priority="8340" operator="lessThan">
      <formula>0</formula>
    </cfRule>
  </conditionalFormatting>
  <conditionalFormatting sqref="FB46">
    <cfRule type="cellIs" dxfId="9061" priority="8335" operator="greaterThan">
      <formula>0</formula>
    </cfRule>
  </conditionalFormatting>
  <conditionalFormatting sqref="FB42">
    <cfRule type="cellIs" dxfId="9060" priority="8336" operator="greaterThan">
      <formula>0</formula>
    </cfRule>
  </conditionalFormatting>
  <conditionalFormatting sqref="FB18 FB21">
    <cfRule type="cellIs" dxfId="9059" priority="8337" operator="greaterThan">
      <formula>0</formula>
    </cfRule>
  </conditionalFormatting>
  <conditionalFormatting sqref="FB36">
    <cfRule type="cellIs" dxfId="9058" priority="8334" operator="greaterThan">
      <formula>0</formula>
    </cfRule>
  </conditionalFormatting>
  <conditionalFormatting sqref="FB79">
    <cfRule type="cellIs" dxfId="9057" priority="8326" operator="greaterThan">
      <formula>0</formula>
    </cfRule>
  </conditionalFormatting>
  <conditionalFormatting sqref="FB10">
    <cfRule type="cellIs" dxfId="9056" priority="8333" operator="greaterThan">
      <formula>0</formula>
    </cfRule>
  </conditionalFormatting>
  <conditionalFormatting sqref="FB23">
    <cfRule type="cellIs" dxfId="9055" priority="8332" operator="greaterThan">
      <formula>0</formula>
    </cfRule>
  </conditionalFormatting>
  <conditionalFormatting sqref="FB10">
    <cfRule type="cellIs" dxfId="9054" priority="8331" operator="greaterThan">
      <formula>0</formula>
    </cfRule>
  </conditionalFormatting>
  <conditionalFormatting sqref="FB23">
    <cfRule type="cellIs" dxfId="9053" priority="8330" operator="greaterThan">
      <formula>0</formula>
    </cfRule>
  </conditionalFormatting>
  <conditionalFormatting sqref="FB129">
    <cfRule type="cellIs" dxfId="9052" priority="8316" operator="greaterThan">
      <formula>0</formula>
    </cfRule>
  </conditionalFormatting>
  <conditionalFormatting sqref="FB110">
    <cfRule type="cellIs" dxfId="9051" priority="8320" operator="greaterThan">
      <formula>0</formula>
    </cfRule>
  </conditionalFormatting>
  <conditionalFormatting sqref="FB79">
    <cfRule type="cellIs" dxfId="9050" priority="8327" operator="greaterThan">
      <formula>0</formula>
    </cfRule>
  </conditionalFormatting>
  <conditionalFormatting sqref="FB34">
    <cfRule type="cellIs" dxfId="9049" priority="8329" operator="greaterThan">
      <formula>0</formula>
    </cfRule>
  </conditionalFormatting>
  <conditionalFormatting sqref="FB120">
    <cfRule type="cellIs" dxfId="9048" priority="8319" operator="greaterThan">
      <formula>0</formula>
    </cfRule>
  </conditionalFormatting>
  <conditionalFormatting sqref="FB137">
    <cfRule type="cellIs" dxfId="9047" priority="8315" operator="greaterThan">
      <formula>0</formula>
    </cfRule>
  </conditionalFormatting>
  <conditionalFormatting sqref="FB34">
    <cfRule type="cellIs" dxfId="9046" priority="8328" operator="greaterThan">
      <formula>0</formula>
    </cfRule>
  </conditionalFormatting>
  <conditionalFormatting sqref="FB137">
    <cfRule type="cellIs" dxfId="9045" priority="8314" operator="greaterThan">
      <formula>0</formula>
    </cfRule>
  </conditionalFormatting>
  <conditionalFormatting sqref="FB110">
    <cfRule type="cellIs" dxfId="9044" priority="8321" operator="greaterThan">
      <formula>0</formula>
    </cfRule>
  </conditionalFormatting>
  <conditionalFormatting sqref="FB51">
    <cfRule type="cellIs" dxfId="9043" priority="8313" operator="greaterThan">
      <formula>0</formula>
    </cfRule>
  </conditionalFormatting>
  <conditionalFormatting sqref="FB51">
    <cfRule type="cellIs" dxfId="9042" priority="8312" operator="greaterThan">
      <formula>0</formula>
    </cfRule>
  </conditionalFormatting>
  <conditionalFormatting sqref="FB93">
    <cfRule type="cellIs" dxfId="9041" priority="8325" operator="greaterThan">
      <formula>0</formula>
    </cfRule>
  </conditionalFormatting>
  <conditionalFormatting sqref="FB102">
    <cfRule type="cellIs" dxfId="9040" priority="8324" operator="greaterThan">
      <formula>0</formula>
    </cfRule>
  </conditionalFormatting>
  <conditionalFormatting sqref="FB93">
    <cfRule type="cellIs" dxfId="9039" priority="8323" operator="greaterThan">
      <formula>0</formula>
    </cfRule>
  </conditionalFormatting>
  <conditionalFormatting sqref="FB102">
    <cfRule type="cellIs" dxfId="9038" priority="8322" operator="greaterThan">
      <formula>0</formula>
    </cfRule>
  </conditionalFormatting>
  <conditionalFormatting sqref="FB129">
    <cfRule type="cellIs" dxfId="9037" priority="8318" operator="greaterThan">
      <formula>0</formula>
    </cfRule>
  </conditionalFormatting>
  <conditionalFormatting sqref="FB120">
    <cfRule type="cellIs" dxfId="9036" priority="8317" operator="greaterThan">
      <formula>0</formula>
    </cfRule>
  </conditionalFormatting>
  <conditionalFormatting sqref="FB48">
    <cfRule type="cellIs" dxfId="9035" priority="8300" operator="greaterThan">
      <formula>0</formula>
    </cfRule>
  </conditionalFormatting>
  <conditionalFormatting sqref="FB40">
    <cfRule type="cellIs" dxfId="9034" priority="8299" operator="greaterThan">
      <formula>0</formula>
    </cfRule>
  </conditionalFormatting>
  <conditionalFormatting sqref="FB64">
    <cfRule type="cellIs" dxfId="9033" priority="8309" operator="greaterThan">
      <formula>0</formula>
    </cfRule>
  </conditionalFormatting>
  <conditionalFormatting sqref="FB64">
    <cfRule type="cellIs" dxfId="9032" priority="8308" operator="greaterThan">
      <formula>0</formula>
    </cfRule>
  </conditionalFormatting>
  <conditionalFormatting sqref="FB57">
    <cfRule type="cellIs" dxfId="9031" priority="8311" operator="greaterThan">
      <formula>0</formula>
    </cfRule>
  </conditionalFormatting>
  <conditionalFormatting sqref="FB57">
    <cfRule type="cellIs" dxfId="9030" priority="8310" operator="greaterThan">
      <formula>0</formula>
    </cfRule>
  </conditionalFormatting>
  <conditionalFormatting sqref="FB70">
    <cfRule type="cellIs" dxfId="9029" priority="8295" operator="greaterThan">
      <formula>0</formula>
    </cfRule>
  </conditionalFormatting>
  <conditionalFormatting sqref="FB70">
    <cfRule type="cellIs" dxfId="9028" priority="8294" operator="greaterThan">
      <formula>0</formula>
    </cfRule>
  </conditionalFormatting>
  <conditionalFormatting sqref="FB12">
    <cfRule type="cellIs" dxfId="9027" priority="8307" operator="greaterThan">
      <formula>0</formula>
    </cfRule>
  </conditionalFormatting>
  <conditionalFormatting sqref="FB12">
    <cfRule type="cellIs" dxfId="9026" priority="8306" operator="greaterThan">
      <formula>0</formula>
    </cfRule>
  </conditionalFormatting>
  <conditionalFormatting sqref="FB25 FB27">
    <cfRule type="cellIs" dxfId="9025" priority="8305" operator="greaterThan">
      <formula>0</formula>
    </cfRule>
  </conditionalFormatting>
  <conditionalFormatting sqref="FB25 FB27">
    <cfRule type="cellIs" dxfId="9024" priority="8304" operator="greaterThan">
      <formula>0</formula>
    </cfRule>
  </conditionalFormatting>
  <conditionalFormatting sqref="FB44">
    <cfRule type="cellIs" dxfId="9023" priority="8303" operator="greaterThan">
      <formula>0</formula>
    </cfRule>
  </conditionalFormatting>
  <conditionalFormatting sqref="FB44">
    <cfRule type="cellIs" dxfId="9022" priority="8302" operator="greaterThan">
      <formula>0</formula>
    </cfRule>
  </conditionalFormatting>
  <conditionalFormatting sqref="FB48">
    <cfRule type="cellIs" dxfId="9021" priority="8301" operator="greaterThan">
      <formula>0</formula>
    </cfRule>
  </conditionalFormatting>
  <conditionalFormatting sqref="FB40">
    <cfRule type="cellIs" dxfId="9020" priority="8298" operator="greaterThan">
      <formula>0</formula>
    </cfRule>
  </conditionalFormatting>
  <conditionalFormatting sqref="FB38">
    <cfRule type="cellIs" dxfId="9019" priority="8297" operator="greaterThan">
      <formula>0</formula>
    </cfRule>
  </conditionalFormatting>
  <conditionalFormatting sqref="FB38">
    <cfRule type="cellIs" dxfId="9018" priority="8296" operator="greaterThan">
      <formula>0</formula>
    </cfRule>
  </conditionalFormatting>
  <conditionalFormatting sqref="FB87">
    <cfRule type="cellIs" dxfId="9017" priority="8292" operator="greaterThan">
      <formula>0</formula>
    </cfRule>
  </conditionalFormatting>
  <conditionalFormatting sqref="FB87">
    <cfRule type="cellIs" dxfId="9016" priority="8293" operator="greaterThan">
      <formula>0</formula>
    </cfRule>
  </conditionalFormatting>
  <conditionalFormatting sqref="FB116">
    <cfRule type="cellIs" dxfId="9015" priority="8285" operator="greaterThan">
      <formula>0</formula>
    </cfRule>
  </conditionalFormatting>
  <conditionalFormatting sqref="FB115">
    <cfRule type="cellIs" dxfId="9014" priority="8284" operator="greaterThan">
      <formula>0</formula>
    </cfRule>
  </conditionalFormatting>
  <conditionalFormatting sqref="FB113">
    <cfRule type="cellIs" dxfId="9013" priority="8291" operator="greaterThan">
      <formula>0</formula>
    </cfRule>
  </conditionalFormatting>
  <conditionalFormatting sqref="FB113">
    <cfRule type="cellIs" dxfId="9012" priority="8290" operator="greaterThan">
      <formula>0</formula>
    </cfRule>
  </conditionalFormatting>
  <conditionalFormatting sqref="FB112">
    <cfRule type="cellIs" dxfId="9011" priority="8289" operator="greaterThan">
      <formula>0</formula>
    </cfRule>
  </conditionalFormatting>
  <conditionalFormatting sqref="FB112">
    <cfRule type="cellIs" dxfId="9010" priority="8288" operator="greaterThan">
      <formula>0</formula>
    </cfRule>
  </conditionalFormatting>
  <conditionalFormatting sqref="FB112">
    <cfRule type="cellIs" dxfId="9009" priority="8287" operator="lessThan">
      <formula>0</formula>
    </cfRule>
  </conditionalFormatting>
  <conditionalFormatting sqref="FB116">
    <cfRule type="cellIs" dxfId="9008" priority="8286" operator="greaterThan">
      <formula>0</formula>
    </cfRule>
  </conditionalFormatting>
  <conditionalFormatting sqref="FB14">
    <cfRule type="cellIs" dxfId="9007" priority="8281" operator="greaterThan">
      <formula>0</formula>
    </cfRule>
  </conditionalFormatting>
  <conditionalFormatting sqref="FB115">
    <cfRule type="cellIs" dxfId="9006" priority="8283" operator="greaterThan">
      <formula>0</formula>
    </cfRule>
  </conditionalFormatting>
  <conditionalFormatting sqref="FB115">
    <cfRule type="cellIs" dxfId="9005" priority="8282" operator="lessThan">
      <formula>0</formula>
    </cfRule>
  </conditionalFormatting>
  <conditionalFormatting sqref="FB14">
    <cfRule type="cellIs" dxfId="9004" priority="8280" operator="greaterThan">
      <formula>0</formula>
    </cfRule>
  </conditionalFormatting>
  <conditionalFormatting sqref="FB16">
    <cfRule type="cellIs" dxfId="9003" priority="8279" operator="greaterThan">
      <formula>0</formula>
    </cfRule>
  </conditionalFormatting>
  <conditionalFormatting sqref="FB16">
    <cfRule type="cellIs" dxfId="9002" priority="8278" operator="greaterThan">
      <formula>0</formula>
    </cfRule>
  </conditionalFormatting>
  <conditionalFormatting sqref="FB42">
    <cfRule type="cellIs" dxfId="9001" priority="8275" operator="greaterThan">
      <formula>0</formula>
    </cfRule>
  </conditionalFormatting>
  <conditionalFormatting sqref="FB42">
    <cfRule type="cellIs" dxfId="9000" priority="8274" operator="greaterThan">
      <formula>0</formula>
    </cfRule>
  </conditionalFormatting>
  <conditionalFormatting sqref="FB18 FB21">
    <cfRule type="cellIs" dxfId="8999" priority="8277" operator="greaterThan">
      <formula>0</formula>
    </cfRule>
  </conditionalFormatting>
  <conditionalFormatting sqref="FB18 FB21">
    <cfRule type="cellIs" dxfId="8998" priority="8276" operator="greaterThan">
      <formula>0</formula>
    </cfRule>
  </conditionalFormatting>
  <conditionalFormatting sqref="FB46">
    <cfRule type="cellIs" dxfId="8997" priority="8273" operator="greaterThan">
      <formula>0</formula>
    </cfRule>
  </conditionalFormatting>
  <conditionalFormatting sqref="FB46">
    <cfRule type="cellIs" dxfId="8996" priority="8272" operator="greaterThan">
      <formula>0</formula>
    </cfRule>
  </conditionalFormatting>
  <conditionalFormatting sqref="FB79">
    <cfRule type="cellIs" dxfId="8995" priority="8264" operator="greaterThan">
      <formula>0</formula>
    </cfRule>
  </conditionalFormatting>
  <conditionalFormatting sqref="FB10">
    <cfRule type="cellIs" dxfId="8994" priority="8271" operator="greaterThan">
      <formula>0</formula>
    </cfRule>
  </conditionalFormatting>
  <conditionalFormatting sqref="FB23">
    <cfRule type="cellIs" dxfId="8993" priority="8270" operator="greaterThan">
      <formula>0</formula>
    </cfRule>
  </conditionalFormatting>
  <conditionalFormatting sqref="FB10">
    <cfRule type="cellIs" dxfId="8992" priority="8269" operator="greaterThan">
      <formula>0</formula>
    </cfRule>
  </conditionalFormatting>
  <conditionalFormatting sqref="FB23">
    <cfRule type="cellIs" dxfId="8991" priority="8268" operator="greaterThan">
      <formula>0</formula>
    </cfRule>
  </conditionalFormatting>
  <conditionalFormatting sqref="FB129">
    <cfRule type="cellIs" dxfId="8990" priority="8254" operator="greaterThan">
      <formula>0</formula>
    </cfRule>
  </conditionalFormatting>
  <conditionalFormatting sqref="FB110">
    <cfRule type="cellIs" dxfId="8989" priority="8258" operator="greaterThan">
      <formula>0</formula>
    </cfRule>
  </conditionalFormatting>
  <conditionalFormatting sqref="FB79">
    <cfRule type="cellIs" dxfId="8988" priority="8265" operator="greaterThan">
      <formula>0</formula>
    </cfRule>
  </conditionalFormatting>
  <conditionalFormatting sqref="FB34">
    <cfRule type="cellIs" dxfId="8987" priority="8267" operator="greaterThan">
      <formula>0</formula>
    </cfRule>
  </conditionalFormatting>
  <conditionalFormatting sqref="FB120">
    <cfRule type="cellIs" dxfId="8986" priority="8257" operator="greaterThan">
      <formula>0</formula>
    </cfRule>
  </conditionalFormatting>
  <conditionalFormatting sqref="FB137">
    <cfRule type="cellIs" dxfId="8985" priority="8253" operator="greaterThan">
      <formula>0</formula>
    </cfRule>
  </conditionalFormatting>
  <conditionalFormatting sqref="FB34">
    <cfRule type="cellIs" dxfId="8984" priority="8266" operator="greaterThan">
      <formula>0</formula>
    </cfRule>
  </conditionalFormatting>
  <conditionalFormatting sqref="FB137">
    <cfRule type="cellIs" dxfId="8983" priority="8252" operator="greaterThan">
      <formula>0</formula>
    </cfRule>
  </conditionalFormatting>
  <conditionalFormatting sqref="FB110">
    <cfRule type="cellIs" dxfId="8982" priority="8259" operator="greaterThan">
      <formula>0</formula>
    </cfRule>
  </conditionalFormatting>
  <conditionalFormatting sqref="FB51">
    <cfRule type="cellIs" dxfId="8981" priority="8251" operator="greaterThan">
      <formula>0</formula>
    </cfRule>
  </conditionalFormatting>
  <conditionalFormatting sqref="FB51">
    <cfRule type="cellIs" dxfId="8980" priority="8250" operator="greaterThan">
      <formula>0</formula>
    </cfRule>
  </conditionalFormatting>
  <conditionalFormatting sqref="FB93">
    <cfRule type="cellIs" dxfId="8979" priority="8263" operator="greaterThan">
      <formula>0</formula>
    </cfRule>
  </conditionalFormatting>
  <conditionalFormatting sqref="FB102">
    <cfRule type="cellIs" dxfId="8978" priority="8262" operator="greaterThan">
      <formula>0</formula>
    </cfRule>
  </conditionalFormatting>
  <conditionalFormatting sqref="FB93">
    <cfRule type="cellIs" dxfId="8977" priority="8261" operator="greaterThan">
      <formula>0</formula>
    </cfRule>
  </conditionalFormatting>
  <conditionalFormatting sqref="FB102">
    <cfRule type="cellIs" dxfId="8976" priority="8260" operator="greaterThan">
      <formula>0</formula>
    </cfRule>
  </conditionalFormatting>
  <conditionalFormatting sqref="FB129">
    <cfRule type="cellIs" dxfId="8975" priority="8256" operator="greaterThan">
      <formula>0</formula>
    </cfRule>
  </conditionalFormatting>
  <conditionalFormatting sqref="FB120">
    <cfRule type="cellIs" dxfId="8974" priority="8255" operator="greaterThan">
      <formula>0</formula>
    </cfRule>
  </conditionalFormatting>
  <conditionalFormatting sqref="FB48">
    <cfRule type="cellIs" dxfId="8973" priority="8238" operator="greaterThan">
      <formula>0</formula>
    </cfRule>
  </conditionalFormatting>
  <conditionalFormatting sqref="FB40">
    <cfRule type="cellIs" dxfId="8972" priority="8237" operator="greaterThan">
      <formula>0</formula>
    </cfRule>
  </conditionalFormatting>
  <conditionalFormatting sqref="FB64">
    <cfRule type="cellIs" dxfId="8971" priority="8247" operator="greaterThan">
      <formula>0</formula>
    </cfRule>
  </conditionalFormatting>
  <conditionalFormatting sqref="FB64">
    <cfRule type="cellIs" dxfId="8970" priority="8246" operator="greaterThan">
      <formula>0</formula>
    </cfRule>
  </conditionalFormatting>
  <conditionalFormatting sqref="FB57">
    <cfRule type="cellIs" dxfId="8969" priority="8249" operator="greaterThan">
      <formula>0</formula>
    </cfRule>
  </conditionalFormatting>
  <conditionalFormatting sqref="FB57">
    <cfRule type="cellIs" dxfId="8968" priority="8248" operator="greaterThan">
      <formula>0</formula>
    </cfRule>
  </conditionalFormatting>
  <conditionalFormatting sqref="FB70">
    <cfRule type="cellIs" dxfId="8967" priority="8233" operator="greaterThan">
      <formula>0</formula>
    </cfRule>
  </conditionalFormatting>
  <conditionalFormatting sqref="FB70">
    <cfRule type="cellIs" dxfId="8966" priority="8232" operator="greaterThan">
      <formula>0</formula>
    </cfRule>
  </conditionalFormatting>
  <conditionalFormatting sqref="FB12">
    <cfRule type="cellIs" dxfId="8965" priority="8245" operator="greaterThan">
      <formula>0</formula>
    </cfRule>
  </conditionalFormatting>
  <conditionalFormatting sqref="FB12">
    <cfRule type="cellIs" dxfId="8964" priority="8244" operator="greaterThan">
      <formula>0</formula>
    </cfRule>
  </conditionalFormatting>
  <conditionalFormatting sqref="FB25 FB27">
    <cfRule type="cellIs" dxfId="8963" priority="8243" operator="greaterThan">
      <formula>0</formula>
    </cfRule>
  </conditionalFormatting>
  <conditionalFormatting sqref="FB25 FB27">
    <cfRule type="cellIs" dxfId="8962" priority="8242" operator="greaterThan">
      <formula>0</formula>
    </cfRule>
  </conditionalFormatting>
  <conditionalFormatting sqref="FB44">
    <cfRule type="cellIs" dxfId="8961" priority="8241" operator="greaterThan">
      <formula>0</formula>
    </cfRule>
  </conditionalFormatting>
  <conditionalFormatting sqref="FB44">
    <cfRule type="cellIs" dxfId="8960" priority="8240" operator="greaterThan">
      <formula>0</formula>
    </cfRule>
  </conditionalFormatting>
  <conditionalFormatting sqref="FB48">
    <cfRule type="cellIs" dxfId="8959" priority="8239" operator="greaterThan">
      <formula>0</formula>
    </cfRule>
  </conditionalFormatting>
  <conditionalFormatting sqref="FB40">
    <cfRule type="cellIs" dxfId="8958" priority="8236" operator="greaterThan">
      <formula>0</formula>
    </cfRule>
  </conditionalFormatting>
  <conditionalFormatting sqref="FB38">
    <cfRule type="cellIs" dxfId="8957" priority="8235" operator="greaterThan">
      <formula>0</formula>
    </cfRule>
  </conditionalFormatting>
  <conditionalFormatting sqref="FB38">
    <cfRule type="cellIs" dxfId="8956" priority="8234" operator="greaterThan">
      <formula>0</formula>
    </cfRule>
  </conditionalFormatting>
  <conditionalFormatting sqref="FB87">
    <cfRule type="cellIs" dxfId="8955" priority="8230" operator="greaterThan">
      <formula>0</formula>
    </cfRule>
  </conditionalFormatting>
  <conditionalFormatting sqref="FB87">
    <cfRule type="cellIs" dxfId="8954" priority="8231" operator="greaterThan">
      <formula>0</formula>
    </cfRule>
  </conditionalFormatting>
  <conditionalFormatting sqref="FB116">
    <cfRule type="cellIs" dxfId="8953" priority="8223" operator="greaterThan">
      <formula>0</formula>
    </cfRule>
  </conditionalFormatting>
  <conditionalFormatting sqref="FB115">
    <cfRule type="cellIs" dxfId="8952" priority="8222" operator="greaterThan">
      <formula>0</formula>
    </cfRule>
  </conditionalFormatting>
  <conditionalFormatting sqref="FB113">
    <cfRule type="cellIs" dxfId="8951" priority="8229" operator="greaterThan">
      <formula>0</formula>
    </cfRule>
  </conditionalFormatting>
  <conditionalFormatting sqref="FB113">
    <cfRule type="cellIs" dxfId="8950" priority="8228" operator="greaterThan">
      <formula>0</formula>
    </cfRule>
  </conditionalFormatting>
  <conditionalFormatting sqref="FB112">
    <cfRule type="cellIs" dxfId="8949" priority="8227" operator="greaterThan">
      <formula>0</formula>
    </cfRule>
  </conditionalFormatting>
  <conditionalFormatting sqref="FB112">
    <cfRule type="cellIs" dxfId="8948" priority="8226" operator="greaterThan">
      <formula>0</formula>
    </cfRule>
  </conditionalFormatting>
  <conditionalFormatting sqref="FB112">
    <cfRule type="cellIs" dxfId="8947" priority="8225" operator="lessThan">
      <formula>0</formula>
    </cfRule>
  </conditionalFormatting>
  <conditionalFormatting sqref="FB116">
    <cfRule type="cellIs" dxfId="8946" priority="8224" operator="greaterThan">
      <formula>0</formula>
    </cfRule>
  </conditionalFormatting>
  <conditionalFormatting sqref="FB14">
    <cfRule type="cellIs" dxfId="8945" priority="8219" operator="greaterThan">
      <formula>0</formula>
    </cfRule>
  </conditionalFormatting>
  <conditionalFormatting sqref="FB115">
    <cfRule type="cellIs" dxfId="8944" priority="8221" operator="greaterThan">
      <formula>0</formula>
    </cfRule>
  </conditionalFormatting>
  <conditionalFormatting sqref="FB115">
    <cfRule type="cellIs" dxfId="8943" priority="8220" operator="lessThan">
      <formula>0</formula>
    </cfRule>
  </conditionalFormatting>
  <conditionalFormatting sqref="FB14">
    <cfRule type="cellIs" dxfId="8942" priority="8218" operator="greaterThan">
      <formula>0</formula>
    </cfRule>
  </conditionalFormatting>
  <conditionalFormatting sqref="FB16">
    <cfRule type="cellIs" dxfId="8941" priority="8217" operator="greaterThan">
      <formula>0</formula>
    </cfRule>
  </conditionalFormatting>
  <conditionalFormatting sqref="FB16">
    <cfRule type="cellIs" dxfId="8940" priority="8216" operator="greaterThan">
      <formula>0</formula>
    </cfRule>
  </conditionalFormatting>
  <conditionalFormatting sqref="FB42">
    <cfRule type="cellIs" dxfId="8939" priority="8213" operator="greaterThan">
      <formula>0</formula>
    </cfRule>
  </conditionalFormatting>
  <conditionalFormatting sqref="FB42">
    <cfRule type="cellIs" dxfId="8938" priority="8212" operator="greaterThan">
      <formula>0</formula>
    </cfRule>
  </conditionalFormatting>
  <conditionalFormatting sqref="FB18 FB21">
    <cfRule type="cellIs" dxfId="8937" priority="8215" operator="greaterThan">
      <formula>0</formula>
    </cfRule>
  </conditionalFormatting>
  <conditionalFormatting sqref="FB18 FB21">
    <cfRule type="cellIs" dxfId="8936" priority="8214" operator="greaterThan">
      <formula>0</formula>
    </cfRule>
  </conditionalFormatting>
  <conditionalFormatting sqref="FB46">
    <cfRule type="cellIs" dxfId="8935" priority="8211" operator="greaterThan">
      <formula>0</formula>
    </cfRule>
  </conditionalFormatting>
  <conditionalFormatting sqref="FB46">
    <cfRule type="cellIs" dxfId="8934" priority="8210" operator="greaterThan">
      <formula>0</formula>
    </cfRule>
  </conditionalFormatting>
  <conditionalFormatting sqref="FB36">
    <cfRule type="cellIs" dxfId="8933" priority="8209" operator="greaterThan">
      <formula>0</formula>
    </cfRule>
  </conditionalFormatting>
  <conditionalFormatting sqref="FB36">
    <cfRule type="cellIs" dxfId="8932" priority="8208" operator="greaterThan">
      <formula>0</formula>
    </cfRule>
  </conditionalFormatting>
  <conditionalFormatting sqref="FB36">
    <cfRule type="cellIs" dxfId="8931" priority="8207" operator="greaterThan">
      <formula>0</formula>
    </cfRule>
  </conditionalFormatting>
  <conditionalFormatting sqref="FB36">
    <cfRule type="cellIs" dxfId="8930" priority="8206" operator="greaterThan">
      <formula>0</formula>
    </cfRule>
  </conditionalFormatting>
  <conditionalFormatting sqref="FB143">
    <cfRule type="cellIs" dxfId="8929" priority="8205" operator="greaterThan">
      <formula>0</formula>
    </cfRule>
  </conditionalFormatting>
  <conditionalFormatting sqref="FB152">
    <cfRule type="cellIs" dxfId="8928" priority="8204" operator="greaterThan">
      <formula>0</formula>
    </cfRule>
  </conditionalFormatting>
  <conditionalFormatting sqref="FB160">
    <cfRule type="cellIs" dxfId="8927" priority="8203" operator="greaterThan">
      <formula>0</formula>
    </cfRule>
  </conditionalFormatting>
  <conditionalFormatting sqref="FB152">
    <cfRule type="cellIs" dxfId="8926" priority="8201" operator="greaterThan">
      <formula>0</formula>
    </cfRule>
  </conditionalFormatting>
  <conditionalFormatting sqref="FB152">
    <cfRule type="cellIs" dxfId="8925" priority="8202" operator="greaterThan">
      <formula>0</formula>
    </cfRule>
  </conditionalFormatting>
  <conditionalFormatting sqref="FB143">
    <cfRule type="cellIs" dxfId="8924" priority="8200" operator="greaterThan">
      <formula>0</formula>
    </cfRule>
  </conditionalFormatting>
  <conditionalFormatting sqref="FB143">
    <cfRule type="cellIs" dxfId="8923" priority="8199" operator="greaterThan">
      <formula>0</formula>
    </cfRule>
  </conditionalFormatting>
  <conditionalFormatting sqref="FB160">
    <cfRule type="cellIs" dxfId="8922" priority="8197" operator="greaterThan">
      <formula>0</formula>
    </cfRule>
  </conditionalFormatting>
  <conditionalFormatting sqref="FB160">
    <cfRule type="cellIs" dxfId="8921" priority="8198" operator="greaterThan">
      <formula>0</formula>
    </cfRule>
  </conditionalFormatting>
  <conditionalFormatting sqref="FB152">
    <cfRule type="cellIs" dxfId="8920" priority="8195" operator="greaterThan">
      <formula>0</formula>
    </cfRule>
  </conditionalFormatting>
  <conditionalFormatting sqref="FB152">
    <cfRule type="cellIs" dxfId="8919" priority="8196" operator="greaterThan">
      <formula>0</formula>
    </cfRule>
  </conditionalFormatting>
  <conditionalFormatting sqref="FB143">
    <cfRule type="cellIs" dxfId="8918" priority="8194" operator="greaterThan">
      <formula>0</formula>
    </cfRule>
  </conditionalFormatting>
  <conditionalFormatting sqref="FB143">
    <cfRule type="cellIs" dxfId="8917" priority="8193" operator="greaterThan">
      <formula>0</formula>
    </cfRule>
  </conditionalFormatting>
  <conditionalFormatting sqref="FB160">
    <cfRule type="cellIs" dxfId="8916" priority="8191" operator="greaterThan">
      <formula>0</formula>
    </cfRule>
  </conditionalFormatting>
  <conditionalFormatting sqref="FB160">
    <cfRule type="cellIs" dxfId="8915" priority="8192" operator="greaterThan">
      <formula>0</formula>
    </cfRule>
  </conditionalFormatting>
  <conditionalFormatting sqref="FB27">
    <cfRule type="cellIs" dxfId="8914" priority="8190" operator="greaterThan">
      <formula>0</formula>
    </cfRule>
  </conditionalFormatting>
  <conditionalFormatting sqref="FB27">
    <cfRule type="cellIs" dxfId="8913" priority="8189" operator="greaterThan">
      <formula>0</formula>
    </cfRule>
  </conditionalFormatting>
  <conditionalFormatting sqref="FB197:FB202">
    <cfRule type="cellIs" dxfId="8912" priority="8188" operator="greaterThan">
      <formula>0.5</formula>
    </cfRule>
  </conditionalFormatting>
  <conditionalFormatting sqref="FB203">
    <cfRule type="cellIs" dxfId="8911" priority="8187" operator="greaterThan">
      <formula>0.5</formula>
    </cfRule>
  </conditionalFormatting>
  <conditionalFormatting sqref="FB167">
    <cfRule type="cellIs" dxfId="8910" priority="8186" operator="greaterThan">
      <formula>0</formula>
    </cfRule>
  </conditionalFormatting>
  <conditionalFormatting sqref="FB167">
    <cfRule type="cellIs" dxfId="8909" priority="8185" operator="greaterThan">
      <formula>0</formula>
    </cfRule>
  </conditionalFormatting>
  <conditionalFormatting sqref="FB169">
    <cfRule type="cellIs" dxfId="8908" priority="8184" operator="greaterThan">
      <formula>0</formula>
    </cfRule>
  </conditionalFormatting>
  <conditionalFormatting sqref="FB169">
    <cfRule type="cellIs" dxfId="8907" priority="8183" operator="greaterThan">
      <formula>0</formula>
    </cfRule>
  </conditionalFormatting>
  <conditionalFormatting sqref="FB171">
    <cfRule type="cellIs" dxfId="8906" priority="8182" operator="greaterThan">
      <formula>0</formula>
    </cfRule>
  </conditionalFormatting>
  <conditionalFormatting sqref="FB171">
    <cfRule type="cellIs" dxfId="8905" priority="8181" operator="greaterThan">
      <formula>0</formula>
    </cfRule>
  </conditionalFormatting>
  <conditionalFormatting sqref="FB14">
    <cfRule type="cellIs" dxfId="8904" priority="8153" operator="greaterThan">
      <formula>0</formula>
    </cfRule>
  </conditionalFormatting>
  <conditionalFormatting sqref="FB10">
    <cfRule type="cellIs" dxfId="8903" priority="8180" operator="greaterThan">
      <formula>0</formula>
    </cfRule>
  </conditionalFormatting>
  <conditionalFormatting sqref="FB23">
    <cfRule type="cellIs" dxfId="8902" priority="8179" operator="greaterThan">
      <formula>0</formula>
    </cfRule>
  </conditionalFormatting>
  <conditionalFormatting sqref="FB70">
    <cfRule type="cellIs" dxfId="8901" priority="8177" operator="greaterThan">
      <formula>0</formula>
    </cfRule>
  </conditionalFormatting>
  <conditionalFormatting sqref="FB79">
    <cfRule type="cellIs" dxfId="8900" priority="8176" operator="greaterThan">
      <formula>0</formula>
    </cfRule>
  </conditionalFormatting>
  <conditionalFormatting sqref="FB129">
    <cfRule type="cellIs" dxfId="8899" priority="8170" operator="greaterThan">
      <formula>0</formula>
    </cfRule>
  </conditionalFormatting>
  <conditionalFormatting sqref="FB110">
    <cfRule type="cellIs" dxfId="8898" priority="8172" operator="greaterThan">
      <formula>0</formula>
    </cfRule>
  </conditionalFormatting>
  <conditionalFormatting sqref="FB34">
    <cfRule type="cellIs" dxfId="8897" priority="8178" operator="greaterThan">
      <formula>0</formula>
    </cfRule>
  </conditionalFormatting>
  <conditionalFormatting sqref="FB137">
    <cfRule type="cellIs" dxfId="8896" priority="8169" operator="greaterThan">
      <formula>0</formula>
    </cfRule>
  </conditionalFormatting>
  <conditionalFormatting sqref="FB87">
    <cfRule type="cellIs" dxfId="8895" priority="8175" operator="greaterThan">
      <formula>0</formula>
    </cfRule>
  </conditionalFormatting>
  <conditionalFormatting sqref="FB93">
    <cfRule type="cellIs" dxfId="8894" priority="8174" operator="greaterThan">
      <formula>0</formula>
    </cfRule>
  </conditionalFormatting>
  <conditionalFormatting sqref="FB102">
    <cfRule type="cellIs" dxfId="8893" priority="8173" operator="greaterThan">
      <formula>0</formula>
    </cfRule>
  </conditionalFormatting>
  <conditionalFormatting sqref="FB120">
    <cfRule type="cellIs" dxfId="8892" priority="8171" operator="greaterThan">
      <formula>0</formula>
    </cfRule>
  </conditionalFormatting>
  <conditionalFormatting sqref="FB51">
    <cfRule type="cellIs" dxfId="8891" priority="8168" operator="greaterThan">
      <formula>0</formula>
    </cfRule>
  </conditionalFormatting>
  <conditionalFormatting sqref="FB64">
    <cfRule type="cellIs" dxfId="8890" priority="8166" operator="greaterThan">
      <formula>0</formula>
    </cfRule>
  </conditionalFormatting>
  <conditionalFormatting sqref="FB57">
    <cfRule type="cellIs" dxfId="8889" priority="8167" operator="greaterThan">
      <formula>0</formula>
    </cfRule>
  </conditionalFormatting>
  <conditionalFormatting sqref="FB25 FB27">
    <cfRule type="cellIs" dxfId="8888" priority="8164" operator="greaterThan">
      <formula>0</formula>
    </cfRule>
  </conditionalFormatting>
  <conditionalFormatting sqref="FB12">
    <cfRule type="cellIs" dxfId="8887" priority="8165" operator="greaterThan">
      <formula>0</formula>
    </cfRule>
  </conditionalFormatting>
  <conditionalFormatting sqref="FB44">
    <cfRule type="cellIs" dxfId="8886" priority="8163" operator="greaterThan">
      <formula>0</formula>
    </cfRule>
  </conditionalFormatting>
  <conditionalFormatting sqref="FB48">
    <cfRule type="cellIs" dxfId="8885" priority="8162" operator="greaterThan">
      <formula>0</formula>
    </cfRule>
  </conditionalFormatting>
  <conditionalFormatting sqref="FB40">
    <cfRule type="cellIs" dxfId="8884" priority="8161" operator="greaterThan">
      <formula>0</formula>
    </cfRule>
  </conditionalFormatting>
  <conditionalFormatting sqref="FB38">
    <cfRule type="cellIs" dxfId="8883" priority="8160" operator="greaterThan">
      <formula>0</formula>
    </cfRule>
  </conditionalFormatting>
  <conditionalFormatting sqref="FB16">
    <cfRule type="cellIs" dxfId="8882" priority="8152" operator="greaterThan">
      <formula>0</formula>
    </cfRule>
  </conditionalFormatting>
  <conditionalFormatting sqref="FB113">
    <cfRule type="cellIs" dxfId="8881" priority="8159" operator="greaterThan">
      <formula>0</formula>
    </cfRule>
  </conditionalFormatting>
  <conditionalFormatting sqref="FB112">
    <cfRule type="cellIs" dxfId="8880" priority="8158" operator="greaterThan">
      <formula>0</formula>
    </cfRule>
  </conditionalFormatting>
  <conditionalFormatting sqref="FB112">
    <cfRule type="cellIs" dxfId="8879" priority="8157" operator="lessThan">
      <formula>0</formula>
    </cfRule>
  </conditionalFormatting>
  <conditionalFormatting sqref="FB116">
    <cfRule type="cellIs" dxfId="8878" priority="8156" operator="greaterThan">
      <formula>0</formula>
    </cfRule>
  </conditionalFormatting>
  <conditionalFormatting sqref="FB115">
    <cfRule type="cellIs" dxfId="8877" priority="8155" operator="greaterThan">
      <formula>0</formula>
    </cfRule>
  </conditionalFormatting>
  <conditionalFormatting sqref="FB115">
    <cfRule type="cellIs" dxfId="8876" priority="8154" operator="lessThan">
      <formula>0</formula>
    </cfRule>
  </conditionalFormatting>
  <conditionalFormatting sqref="FB46">
    <cfRule type="cellIs" dxfId="8875" priority="8149" operator="greaterThan">
      <formula>0</formula>
    </cfRule>
  </conditionalFormatting>
  <conditionalFormatting sqref="FB42">
    <cfRule type="cellIs" dxfId="8874" priority="8150" operator="greaterThan">
      <formula>0</formula>
    </cfRule>
  </conditionalFormatting>
  <conditionalFormatting sqref="FB18 FB21">
    <cfRule type="cellIs" dxfId="8873" priority="8151" operator="greaterThan">
      <formula>0</formula>
    </cfRule>
  </conditionalFormatting>
  <conditionalFormatting sqref="FB36">
    <cfRule type="cellIs" dxfId="8872" priority="8148" operator="greaterThan">
      <formula>0</formula>
    </cfRule>
  </conditionalFormatting>
  <conditionalFormatting sqref="FB79">
    <cfRule type="cellIs" dxfId="8871" priority="8140" operator="greaterThan">
      <formula>0</formula>
    </cfRule>
  </conditionalFormatting>
  <conditionalFormatting sqref="FB10">
    <cfRule type="cellIs" dxfId="8870" priority="8147" operator="greaterThan">
      <formula>0</formula>
    </cfRule>
  </conditionalFormatting>
  <conditionalFormatting sqref="FB23">
    <cfRule type="cellIs" dxfId="8869" priority="8146" operator="greaterThan">
      <formula>0</formula>
    </cfRule>
  </conditionalFormatting>
  <conditionalFormatting sqref="FB10">
    <cfRule type="cellIs" dxfId="8868" priority="8145" operator="greaterThan">
      <formula>0</formula>
    </cfRule>
  </conditionalFormatting>
  <conditionalFormatting sqref="FB23">
    <cfRule type="cellIs" dxfId="8867" priority="8144" operator="greaterThan">
      <formula>0</formula>
    </cfRule>
  </conditionalFormatting>
  <conditionalFormatting sqref="FB129">
    <cfRule type="cellIs" dxfId="8866" priority="8130" operator="greaterThan">
      <formula>0</formula>
    </cfRule>
  </conditionalFormatting>
  <conditionalFormatting sqref="FB110">
    <cfRule type="cellIs" dxfId="8865" priority="8134" operator="greaterThan">
      <formula>0</formula>
    </cfRule>
  </conditionalFormatting>
  <conditionalFormatting sqref="FB79">
    <cfRule type="cellIs" dxfId="8864" priority="8141" operator="greaterThan">
      <formula>0</formula>
    </cfRule>
  </conditionalFormatting>
  <conditionalFormatting sqref="FB34">
    <cfRule type="cellIs" dxfId="8863" priority="8143" operator="greaterThan">
      <formula>0</formula>
    </cfRule>
  </conditionalFormatting>
  <conditionalFormatting sqref="FB120">
    <cfRule type="cellIs" dxfId="8862" priority="8133" operator="greaterThan">
      <formula>0</formula>
    </cfRule>
  </conditionalFormatting>
  <conditionalFormatting sqref="FB137">
    <cfRule type="cellIs" dxfId="8861" priority="8129" operator="greaterThan">
      <formula>0</formula>
    </cfRule>
  </conditionalFormatting>
  <conditionalFormatting sqref="FB34">
    <cfRule type="cellIs" dxfId="8860" priority="8142" operator="greaterThan">
      <formula>0</formula>
    </cfRule>
  </conditionalFormatting>
  <conditionalFormatting sqref="FB137">
    <cfRule type="cellIs" dxfId="8859" priority="8128" operator="greaterThan">
      <formula>0</formula>
    </cfRule>
  </conditionalFormatting>
  <conditionalFormatting sqref="FB110">
    <cfRule type="cellIs" dxfId="8858" priority="8135" operator="greaterThan">
      <formula>0</formula>
    </cfRule>
  </conditionalFormatting>
  <conditionalFormatting sqref="FB51">
    <cfRule type="cellIs" dxfId="8857" priority="8127" operator="greaterThan">
      <formula>0</formula>
    </cfRule>
  </conditionalFormatting>
  <conditionalFormatting sqref="FB51">
    <cfRule type="cellIs" dxfId="8856" priority="8126" operator="greaterThan">
      <formula>0</formula>
    </cfRule>
  </conditionalFormatting>
  <conditionalFormatting sqref="FB93">
    <cfRule type="cellIs" dxfId="8855" priority="8139" operator="greaterThan">
      <formula>0</formula>
    </cfRule>
  </conditionalFormatting>
  <conditionalFormatting sqref="FB102">
    <cfRule type="cellIs" dxfId="8854" priority="8138" operator="greaterThan">
      <formula>0</formula>
    </cfRule>
  </conditionalFormatting>
  <conditionalFormatting sqref="FB93">
    <cfRule type="cellIs" dxfId="8853" priority="8137" operator="greaterThan">
      <formula>0</formula>
    </cfRule>
  </conditionalFormatting>
  <conditionalFormatting sqref="FB102">
    <cfRule type="cellIs" dxfId="8852" priority="8136" operator="greaterThan">
      <formula>0</formula>
    </cfRule>
  </conditionalFormatting>
  <conditionalFormatting sqref="FB129">
    <cfRule type="cellIs" dxfId="8851" priority="8132" operator="greaterThan">
      <formula>0</formula>
    </cfRule>
  </conditionalFormatting>
  <conditionalFormatting sqref="FB120">
    <cfRule type="cellIs" dxfId="8850" priority="8131" operator="greaterThan">
      <formula>0</formula>
    </cfRule>
  </conditionalFormatting>
  <conditionalFormatting sqref="FB48">
    <cfRule type="cellIs" dxfId="8849" priority="8114" operator="greaterThan">
      <formula>0</formula>
    </cfRule>
  </conditionalFormatting>
  <conditionalFormatting sqref="FB40">
    <cfRule type="cellIs" dxfId="8848" priority="8113" operator="greaterThan">
      <formula>0</formula>
    </cfRule>
  </conditionalFormatting>
  <conditionalFormatting sqref="FB64">
    <cfRule type="cellIs" dxfId="8847" priority="8123" operator="greaterThan">
      <formula>0</formula>
    </cfRule>
  </conditionalFormatting>
  <conditionalFormatting sqref="FB64">
    <cfRule type="cellIs" dxfId="8846" priority="8122" operator="greaterThan">
      <formula>0</formula>
    </cfRule>
  </conditionalFormatting>
  <conditionalFormatting sqref="FB57">
    <cfRule type="cellIs" dxfId="8845" priority="8125" operator="greaterThan">
      <formula>0</formula>
    </cfRule>
  </conditionalFormatting>
  <conditionalFormatting sqref="FB57">
    <cfRule type="cellIs" dxfId="8844" priority="8124" operator="greaterThan">
      <formula>0</formula>
    </cfRule>
  </conditionalFormatting>
  <conditionalFormatting sqref="FB70">
    <cfRule type="cellIs" dxfId="8843" priority="8109" operator="greaterThan">
      <formula>0</formula>
    </cfRule>
  </conditionalFormatting>
  <conditionalFormatting sqref="FB70">
    <cfRule type="cellIs" dxfId="8842" priority="8108" operator="greaterThan">
      <formula>0</formula>
    </cfRule>
  </conditionalFormatting>
  <conditionalFormatting sqref="FB12">
    <cfRule type="cellIs" dxfId="8841" priority="8121" operator="greaterThan">
      <formula>0</formula>
    </cfRule>
  </conditionalFormatting>
  <conditionalFormatting sqref="FB12">
    <cfRule type="cellIs" dxfId="8840" priority="8120" operator="greaterThan">
      <formula>0</formula>
    </cfRule>
  </conditionalFormatting>
  <conditionalFormatting sqref="FB25 FB27">
    <cfRule type="cellIs" dxfId="8839" priority="8119" operator="greaterThan">
      <formula>0</formula>
    </cfRule>
  </conditionalFormatting>
  <conditionalFormatting sqref="FB25 FB27">
    <cfRule type="cellIs" dxfId="8838" priority="8118" operator="greaterThan">
      <formula>0</formula>
    </cfRule>
  </conditionalFormatting>
  <conditionalFormatting sqref="FB44">
    <cfRule type="cellIs" dxfId="8837" priority="8117" operator="greaterThan">
      <formula>0</formula>
    </cfRule>
  </conditionalFormatting>
  <conditionalFormatting sqref="FB44">
    <cfRule type="cellIs" dxfId="8836" priority="8116" operator="greaterThan">
      <formula>0</formula>
    </cfRule>
  </conditionalFormatting>
  <conditionalFormatting sqref="FB48">
    <cfRule type="cellIs" dxfId="8835" priority="8115" operator="greaterThan">
      <formula>0</formula>
    </cfRule>
  </conditionalFormatting>
  <conditionalFormatting sqref="FB40">
    <cfRule type="cellIs" dxfId="8834" priority="8112" operator="greaterThan">
      <formula>0</formula>
    </cfRule>
  </conditionalFormatting>
  <conditionalFormatting sqref="FB38">
    <cfRule type="cellIs" dxfId="8833" priority="8111" operator="greaterThan">
      <formula>0</formula>
    </cfRule>
  </conditionalFormatting>
  <conditionalFormatting sqref="FB38">
    <cfRule type="cellIs" dxfId="8832" priority="8110" operator="greaterThan">
      <formula>0</formula>
    </cfRule>
  </conditionalFormatting>
  <conditionalFormatting sqref="FB87">
    <cfRule type="cellIs" dxfId="8831" priority="8106" operator="greaterThan">
      <formula>0</formula>
    </cfRule>
  </conditionalFormatting>
  <conditionalFormatting sqref="FB87">
    <cfRule type="cellIs" dxfId="8830" priority="8107" operator="greaterThan">
      <formula>0</formula>
    </cfRule>
  </conditionalFormatting>
  <conditionalFormatting sqref="FB116">
    <cfRule type="cellIs" dxfId="8829" priority="8099" operator="greaterThan">
      <formula>0</formula>
    </cfRule>
  </conditionalFormatting>
  <conditionalFormatting sqref="FB115">
    <cfRule type="cellIs" dxfId="8828" priority="8098" operator="greaterThan">
      <formula>0</formula>
    </cfRule>
  </conditionalFormatting>
  <conditionalFormatting sqref="FB113">
    <cfRule type="cellIs" dxfId="8827" priority="8105" operator="greaterThan">
      <formula>0</formula>
    </cfRule>
  </conditionalFormatting>
  <conditionalFormatting sqref="FB113">
    <cfRule type="cellIs" dxfId="8826" priority="8104" operator="greaterThan">
      <formula>0</formula>
    </cfRule>
  </conditionalFormatting>
  <conditionalFormatting sqref="FB112">
    <cfRule type="cellIs" dxfId="8825" priority="8103" operator="greaterThan">
      <formula>0</formula>
    </cfRule>
  </conditionalFormatting>
  <conditionalFormatting sqref="FB112">
    <cfRule type="cellIs" dxfId="8824" priority="8102" operator="greaterThan">
      <formula>0</formula>
    </cfRule>
  </conditionalFormatting>
  <conditionalFormatting sqref="FB112">
    <cfRule type="cellIs" dxfId="8823" priority="8101" operator="lessThan">
      <formula>0</formula>
    </cfRule>
  </conditionalFormatting>
  <conditionalFormatting sqref="FB116">
    <cfRule type="cellIs" dxfId="8822" priority="8100" operator="greaterThan">
      <formula>0</formula>
    </cfRule>
  </conditionalFormatting>
  <conditionalFormatting sqref="FB14">
    <cfRule type="cellIs" dxfId="8821" priority="8095" operator="greaterThan">
      <formula>0</formula>
    </cfRule>
  </conditionalFormatting>
  <conditionalFormatting sqref="FB115">
    <cfRule type="cellIs" dxfId="8820" priority="8097" operator="greaterThan">
      <formula>0</formula>
    </cfRule>
  </conditionalFormatting>
  <conditionalFormatting sqref="FB115">
    <cfRule type="cellIs" dxfId="8819" priority="8096" operator="lessThan">
      <formula>0</formula>
    </cfRule>
  </conditionalFormatting>
  <conditionalFormatting sqref="FB14">
    <cfRule type="cellIs" dxfId="8818" priority="8094" operator="greaterThan">
      <formula>0</formula>
    </cfRule>
  </conditionalFormatting>
  <conditionalFormatting sqref="FB16">
    <cfRule type="cellIs" dxfId="8817" priority="8093" operator="greaterThan">
      <formula>0</formula>
    </cfRule>
  </conditionalFormatting>
  <conditionalFormatting sqref="FB16">
    <cfRule type="cellIs" dxfId="8816" priority="8092" operator="greaterThan">
      <formula>0</formula>
    </cfRule>
  </conditionalFormatting>
  <conditionalFormatting sqref="FB42">
    <cfRule type="cellIs" dxfId="8815" priority="8089" operator="greaterThan">
      <formula>0</formula>
    </cfRule>
  </conditionalFormatting>
  <conditionalFormatting sqref="FB42">
    <cfRule type="cellIs" dxfId="8814" priority="8088" operator="greaterThan">
      <formula>0</formula>
    </cfRule>
  </conditionalFormatting>
  <conditionalFormatting sqref="FB18 FB21">
    <cfRule type="cellIs" dxfId="8813" priority="8091" operator="greaterThan">
      <formula>0</formula>
    </cfRule>
  </conditionalFormatting>
  <conditionalFormatting sqref="FB18 FB21">
    <cfRule type="cellIs" dxfId="8812" priority="8090" operator="greaterThan">
      <formula>0</formula>
    </cfRule>
  </conditionalFormatting>
  <conditionalFormatting sqref="FB46">
    <cfRule type="cellIs" dxfId="8811" priority="8087" operator="greaterThan">
      <formula>0</formula>
    </cfRule>
  </conditionalFormatting>
  <conditionalFormatting sqref="FB46">
    <cfRule type="cellIs" dxfId="8810" priority="8086" operator="greaterThan">
      <formula>0</formula>
    </cfRule>
  </conditionalFormatting>
  <conditionalFormatting sqref="FB79">
    <cfRule type="cellIs" dxfId="8809" priority="8078" operator="greaterThan">
      <formula>0</formula>
    </cfRule>
  </conditionalFormatting>
  <conditionalFormatting sqref="FB10">
    <cfRule type="cellIs" dxfId="8808" priority="8085" operator="greaterThan">
      <formula>0</formula>
    </cfRule>
  </conditionalFormatting>
  <conditionalFormatting sqref="FB23">
    <cfRule type="cellIs" dxfId="8807" priority="8084" operator="greaterThan">
      <formula>0</formula>
    </cfRule>
  </conditionalFormatting>
  <conditionalFormatting sqref="FB10">
    <cfRule type="cellIs" dxfId="8806" priority="8083" operator="greaterThan">
      <formula>0</formula>
    </cfRule>
  </conditionalFormatting>
  <conditionalFormatting sqref="FB23">
    <cfRule type="cellIs" dxfId="8805" priority="8082" operator="greaterThan">
      <formula>0</formula>
    </cfRule>
  </conditionalFormatting>
  <conditionalFormatting sqref="FB129">
    <cfRule type="cellIs" dxfId="8804" priority="8068" operator="greaterThan">
      <formula>0</formula>
    </cfRule>
  </conditionalFormatting>
  <conditionalFormatting sqref="FB110">
    <cfRule type="cellIs" dxfId="8803" priority="8072" operator="greaterThan">
      <formula>0</formula>
    </cfRule>
  </conditionalFormatting>
  <conditionalFormatting sqref="FB79">
    <cfRule type="cellIs" dxfId="8802" priority="8079" operator="greaterThan">
      <formula>0</formula>
    </cfRule>
  </conditionalFormatting>
  <conditionalFormatting sqref="FB34">
    <cfRule type="cellIs" dxfId="8801" priority="8081" operator="greaterThan">
      <formula>0</formula>
    </cfRule>
  </conditionalFormatting>
  <conditionalFormatting sqref="FB120">
    <cfRule type="cellIs" dxfId="8800" priority="8071" operator="greaterThan">
      <formula>0</formula>
    </cfRule>
  </conditionalFormatting>
  <conditionalFormatting sqref="FB137">
    <cfRule type="cellIs" dxfId="8799" priority="8067" operator="greaterThan">
      <formula>0</formula>
    </cfRule>
  </conditionalFormatting>
  <conditionalFormatting sqref="FB34">
    <cfRule type="cellIs" dxfId="8798" priority="8080" operator="greaterThan">
      <formula>0</formula>
    </cfRule>
  </conditionalFormatting>
  <conditionalFormatting sqref="FB137">
    <cfRule type="cellIs" dxfId="8797" priority="8066" operator="greaterThan">
      <formula>0</formula>
    </cfRule>
  </conditionalFormatting>
  <conditionalFormatting sqref="FB110">
    <cfRule type="cellIs" dxfId="8796" priority="8073" operator="greaterThan">
      <formula>0</formula>
    </cfRule>
  </conditionalFormatting>
  <conditionalFormatting sqref="FB51">
    <cfRule type="cellIs" dxfId="8795" priority="8065" operator="greaterThan">
      <formula>0</formula>
    </cfRule>
  </conditionalFormatting>
  <conditionalFormatting sqref="FB51">
    <cfRule type="cellIs" dxfId="8794" priority="8064" operator="greaterThan">
      <formula>0</formula>
    </cfRule>
  </conditionalFormatting>
  <conditionalFormatting sqref="FB93">
    <cfRule type="cellIs" dxfId="8793" priority="8077" operator="greaterThan">
      <formula>0</formula>
    </cfRule>
  </conditionalFormatting>
  <conditionalFormatting sqref="FB102">
    <cfRule type="cellIs" dxfId="8792" priority="8076" operator="greaterThan">
      <formula>0</formula>
    </cfRule>
  </conditionalFormatting>
  <conditionalFormatting sqref="FB93">
    <cfRule type="cellIs" dxfId="8791" priority="8075" operator="greaterThan">
      <formula>0</formula>
    </cfRule>
  </conditionalFormatting>
  <conditionalFormatting sqref="FB102">
    <cfRule type="cellIs" dxfId="8790" priority="8074" operator="greaterThan">
      <formula>0</formula>
    </cfRule>
  </conditionalFormatting>
  <conditionalFormatting sqref="FB129">
    <cfRule type="cellIs" dxfId="8789" priority="8070" operator="greaterThan">
      <formula>0</formula>
    </cfRule>
  </conditionalFormatting>
  <conditionalFormatting sqref="FB120">
    <cfRule type="cellIs" dxfId="8788" priority="8069" operator="greaterThan">
      <formula>0</formula>
    </cfRule>
  </conditionalFormatting>
  <conditionalFormatting sqref="FB48">
    <cfRule type="cellIs" dxfId="8787" priority="8052" operator="greaterThan">
      <formula>0</formula>
    </cfRule>
  </conditionalFormatting>
  <conditionalFormatting sqref="FB40">
    <cfRule type="cellIs" dxfId="8786" priority="8051" operator="greaterThan">
      <formula>0</formula>
    </cfRule>
  </conditionalFormatting>
  <conditionalFormatting sqref="FB64">
    <cfRule type="cellIs" dxfId="8785" priority="8061" operator="greaterThan">
      <formula>0</formula>
    </cfRule>
  </conditionalFormatting>
  <conditionalFormatting sqref="FB64">
    <cfRule type="cellIs" dxfId="8784" priority="8060" operator="greaterThan">
      <formula>0</formula>
    </cfRule>
  </conditionalFormatting>
  <conditionalFormatting sqref="FB57">
    <cfRule type="cellIs" dxfId="8783" priority="8063" operator="greaterThan">
      <formula>0</formula>
    </cfRule>
  </conditionalFormatting>
  <conditionalFormatting sqref="FB57">
    <cfRule type="cellIs" dxfId="8782" priority="8062" operator="greaterThan">
      <formula>0</formula>
    </cfRule>
  </conditionalFormatting>
  <conditionalFormatting sqref="FB70">
    <cfRule type="cellIs" dxfId="8781" priority="8047" operator="greaterThan">
      <formula>0</formula>
    </cfRule>
  </conditionalFormatting>
  <conditionalFormatting sqref="FB70">
    <cfRule type="cellIs" dxfId="8780" priority="8046" operator="greaterThan">
      <formula>0</formula>
    </cfRule>
  </conditionalFormatting>
  <conditionalFormatting sqref="FB12">
    <cfRule type="cellIs" dxfId="8779" priority="8059" operator="greaterThan">
      <formula>0</formula>
    </cfRule>
  </conditionalFormatting>
  <conditionalFormatting sqref="FB12">
    <cfRule type="cellIs" dxfId="8778" priority="8058" operator="greaterThan">
      <formula>0</formula>
    </cfRule>
  </conditionalFormatting>
  <conditionalFormatting sqref="FB25 FB27">
    <cfRule type="cellIs" dxfId="8777" priority="8057" operator="greaterThan">
      <formula>0</formula>
    </cfRule>
  </conditionalFormatting>
  <conditionalFormatting sqref="FB25 FB27">
    <cfRule type="cellIs" dxfId="8776" priority="8056" operator="greaterThan">
      <formula>0</formula>
    </cfRule>
  </conditionalFormatting>
  <conditionalFormatting sqref="FB44">
    <cfRule type="cellIs" dxfId="8775" priority="8055" operator="greaterThan">
      <formula>0</formula>
    </cfRule>
  </conditionalFormatting>
  <conditionalFormatting sqref="FB44">
    <cfRule type="cellIs" dxfId="8774" priority="8054" operator="greaterThan">
      <formula>0</formula>
    </cfRule>
  </conditionalFormatting>
  <conditionalFormatting sqref="FB48">
    <cfRule type="cellIs" dxfId="8773" priority="8053" operator="greaterThan">
      <formula>0</formula>
    </cfRule>
  </conditionalFormatting>
  <conditionalFormatting sqref="FB40">
    <cfRule type="cellIs" dxfId="8772" priority="8050" operator="greaterThan">
      <formula>0</formula>
    </cfRule>
  </conditionalFormatting>
  <conditionalFormatting sqref="FB38">
    <cfRule type="cellIs" dxfId="8771" priority="8049" operator="greaterThan">
      <formula>0</formula>
    </cfRule>
  </conditionalFormatting>
  <conditionalFormatting sqref="FB38">
    <cfRule type="cellIs" dxfId="8770" priority="8048" operator="greaterThan">
      <formula>0</formula>
    </cfRule>
  </conditionalFormatting>
  <conditionalFormatting sqref="FB87">
    <cfRule type="cellIs" dxfId="8769" priority="8044" operator="greaterThan">
      <formula>0</formula>
    </cfRule>
  </conditionalFormatting>
  <conditionalFormatting sqref="FB87">
    <cfRule type="cellIs" dxfId="8768" priority="8045" operator="greaterThan">
      <formula>0</formula>
    </cfRule>
  </conditionalFormatting>
  <conditionalFormatting sqref="FB116">
    <cfRule type="cellIs" dxfId="8767" priority="8037" operator="greaterThan">
      <formula>0</formula>
    </cfRule>
  </conditionalFormatting>
  <conditionalFormatting sqref="FB115">
    <cfRule type="cellIs" dxfId="8766" priority="8036" operator="greaterThan">
      <formula>0</formula>
    </cfRule>
  </conditionalFormatting>
  <conditionalFormatting sqref="FB113">
    <cfRule type="cellIs" dxfId="8765" priority="8043" operator="greaterThan">
      <formula>0</formula>
    </cfRule>
  </conditionalFormatting>
  <conditionalFormatting sqref="FB113">
    <cfRule type="cellIs" dxfId="8764" priority="8042" operator="greaterThan">
      <formula>0</formula>
    </cfRule>
  </conditionalFormatting>
  <conditionalFormatting sqref="FB112">
    <cfRule type="cellIs" dxfId="8763" priority="8041" operator="greaterThan">
      <formula>0</formula>
    </cfRule>
  </conditionalFormatting>
  <conditionalFormatting sqref="FB112">
    <cfRule type="cellIs" dxfId="8762" priority="8040" operator="greaterThan">
      <formula>0</formula>
    </cfRule>
  </conditionalFormatting>
  <conditionalFormatting sqref="FB112">
    <cfRule type="cellIs" dxfId="8761" priority="8039" operator="lessThan">
      <formula>0</formula>
    </cfRule>
  </conditionalFormatting>
  <conditionalFormatting sqref="FB116">
    <cfRule type="cellIs" dxfId="8760" priority="8038" operator="greaterThan">
      <formula>0</formula>
    </cfRule>
  </conditionalFormatting>
  <conditionalFormatting sqref="FB14">
    <cfRule type="cellIs" dxfId="8759" priority="8033" operator="greaterThan">
      <formula>0</formula>
    </cfRule>
  </conditionalFormatting>
  <conditionalFormatting sqref="FB115">
    <cfRule type="cellIs" dxfId="8758" priority="8035" operator="greaterThan">
      <formula>0</formula>
    </cfRule>
  </conditionalFormatting>
  <conditionalFormatting sqref="FB115">
    <cfRule type="cellIs" dxfId="8757" priority="8034" operator="lessThan">
      <formula>0</formula>
    </cfRule>
  </conditionalFormatting>
  <conditionalFormatting sqref="FB14">
    <cfRule type="cellIs" dxfId="8756" priority="8032" operator="greaterThan">
      <formula>0</formula>
    </cfRule>
  </conditionalFormatting>
  <conditionalFormatting sqref="FB16">
    <cfRule type="cellIs" dxfId="8755" priority="8031" operator="greaterThan">
      <formula>0</formula>
    </cfRule>
  </conditionalFormatting>
  <conditionalFormatting sqref="FB16">
    <cfRule type="cellIs" dxfId="8754" priority="8030" operator="greaterThan">
      <formula>0</formula>
    </cfRule>
  </conditionalFormatting>
  <conditionalFormatting sqref="FB42">
    <cfRule type="cellIs" dxfId="8753" priority="8027" operator="greaterThan">
      <formula>0</formula>
    </cfRule>
  </conditionalFormatting>
  <conditionalFormatting sqref="FB42">
    <cfRule type="cellIs" dxfId="8752" priority="8026" operator="greaterThan">
      <formula>0</formula>
    </cfRule>
  </conditionalFormatting>
  <conditionalFormatting sqref="FB18 FB21">
    <cfRule type="cellIs" dxfId="8751" priority="8029" operator="greaterThan">
      <formula>0</formula>
    </cfRule>
  </conditionalFormatting>
  <conditionalFormatting sqref="FB18 FB21">
    <cfRule type="cellIs" dxfId="8750" priority="8028" operator="greaterThan">
      <formula>0</formula>
    </cfRule>
  </conditionalFormatting>
  <conditionalFormatting sqref="FB46">
    <cfRule type="cellIs" dxfId="8749" priority="8025" operator="greaterThan">
      <formula>0</formula>
    </cfRule>
  </conditionalFormatting>
  <conditionalFormatting sqref="FB46">
    <cfRule type="cellIs" dxfId="8748" priority="8024" operator="greaterThan">
      <formula>0</formula>
    </cfRule>
  </conditionalFormatting>
  <conditionalFormatting sqref="FB36">
    <cfRule type="cellIs" dxfId="8747" priority="8023" operator="greaterThan">
      <formula>0</formula>
    </cfRule>
  </conditionalFormatting>
  <conditionalFormatting sqref="FB36">
    <cfRule type="cellIs" dxfId="8746" priority="8022" operator="greaterThan">
      <formula>0</formula>
    </cfRule>
  </conditionalFormatting>
  <conditionalFormatting sqref="FB36">
    <cfRule type="cellIs" dxfId="8745" priority="8021" operator="greaterThan">
      <formula>0</formula>
    </cfRule>
  </conditionalFormatting>
  <conditionalFormatting sqref="FB36">
    <cfRule type="cellIs" dxfId="8744" priority="8020" operator="greaterThan">
      <formula>0</formula>
    </cfRule>
  </conditionalFormatting>
  <conditionalFormatting sqref="FB143">
    <cfRule type="cellIs" dxfId="8743" priority="8019" operator="greaterThan">
      <formula>0</formula>
    </cfRule>
  </conditionalFormatting>
  <conditionalFormatting sqref="FB152">
    <cfRule type="cellIs" dxfId="8742" priority="8018" operator="greaterThan">
      <formula>0</formula>
    </cfRule>
  </conditionalFormatting>
  <conditionalFormatting sqref="FB160">
    <cfRule type="cellIs" dxfId="8741" priority="8017" operator="greaterThan">
      <formula>0</formula>
    </cfRule>
  </conditionalFormatting>
  <conditionalFormatting sqref="FB152">
    <cfRule type="cellIs" dxfId="8740" priority="8015" operator="greaterThan">
      <formula>0</formula>
    </cfRule>
  </conditionalFormatting>
  <conditionalFormatting sqref="FB152">
    <cfRule type="cellIs" dxfId="8739" priority="8016" operator="greaterThan">
      <formula>0</formula>
    </cfRule>
  </conditionalFormatting>
  <conditionalFormatting sqref="FB143">
    <cfRule type="cellIs" dxfId="8738" priority="8014" operator="greaterThan">
      <formula>0</formula>
    </cfRule>
  </conditionalFormatting>
  <conditionalFormatting sqref="FB143">
    <cfRule type="cellIs" dxfId="8737" priority="8013" operator="greaterThan">
      <formula>0</formula>
    </cfRule>
  </conditionalFormatting>
  <conditionalFormatting sqref="FB160">
    <cfRule type="cellIs" dxfId="8736" priority="8011" operator="greaterThan">
      <formula>0</formula>
    </cfRule>
  </conditionalFormatting>
  <conditionalFormatting sqref="FB160">
    <cfRule type="cellIs" dxfId="8735" priority="8012" operator="greaterThan">
      <formula>0</formula>
    </cfRule>
  </conditionalFormatting>
  <conditionalFormatting sqref="FB152">
    <cfRule type="cellIs" dxfId="8734" priority="8009" operator="greaterThan">
      <formula>0</formula>
    </cfRule>
  </conditionalFormatting>
  <conditionalFormatting sqref="FB152">
    <cfRule type="cellIs" dxfId="8733" priority="8010" operator="greaterThan">
      <formula>0</formula>
    </cfRule>
  </conditionalFormatting>
  <conditionalFormatting sqref="FB143">
    <cfRule type="cellIs" dxfId="8732" priority="8008" operator="greaterThan">
      <formula>0</formula>
    </cfRule>
  </conditionalFormatting>
  <conditionalFormatting sqref="FB143">
    <cfRule type="cellIs" dxfId="8731" priority="8007" operator="greaterThan">
      <formula>0</formula>
    </cfRule>
  </conditionalFormatting>
  <conditionalFormatting sqref="FB160">
    <cfRule type="cellIs" dxfId="8730" priority="8005" operator="greaterThan">
      <formula>0</formula>
    </cfRule>
  </conditionalFormatting>
  <conditionalFormatting sqref="FB160">
    <cfRule type="cellIs" dxfId="8729" priority="8006" operator="greaterThan">
      <formula>0</formula>
    </cfRule>
  </conditionalFormatting>
  <conditionalFormatting sqref="FB27">
    <cfRule type="cellIs" dxfId="8728" priority="8004" operator="greaterThan">
      <formula>0</formula>
    </cfRule>
  </conditionalFormatting>
  <conditionalFormatting sqref="FB27">
    <cfRule type="cellIs" dxfId="8727" priority="8003" operator="greaterThan">
      <formula>0</formula>
    </cfRule>
  </conditionalFormatting>
  <conditionalFormatting sqref="FB197:FB202">
    <cfRule type="cellIs" dxfId="8726" priority="8002" operator="greaterThan">
      <formula>0.5</formula>
    </cfRule>
  </conditionalFormatting>
  <conditionalFormatting sqref="FB203">
    <cfRule type="cellIs" dxfId="8725" priority="8001" operator="greaterThan">
      <formula>0.5</formula>
    </cfRule>
  </conditionalFormatting>
  <conditionalFormatting sqref="FB167">
    <cfRule type="cellIs" dxfId="8724" priority="8000" operator="greaterThan">
      <formula>0</formula>
    </cfRule>
  </conditionalFormatting>
  <conditionalFormatting sqref="FB167">
    <cfRule type="cellIs" dxfId="8723" priority="7999" operator="greaterThan">
      <formula>0</formula>
    </cfRule>
  </conditionalFormatting>
  <conditionalFormatting sqref="FB169">
    <cfRule type="cellIs" dxfId="8722" priority="7998" operator="greaterThan">
      <formula>0</formula>
    </cfRule>
  </conditionalFormatting>
  <conditionalFormatting sqref="FB169">
    <cfRule type="cellIs" dxfId="8721" priority="7997" operator="greaterThan">
      <formula>0</formula>
    </cfRule>
  </conditionalFormatting>
  <conditionalFormatting sqref="FB171">
    <cfRule type="cellIs" dxfId="8720" priority="7996" operator="greaterThan">
      <formula>0</formula>
    </cfRule>
  </conditionalFormatting>
  <conditionalFormatting sqref="FB171">
    <cfRule type="cellIs" dxfId="8719" priority="7995" operator="greaterThan">
      <formula>0</formula>
    </cfRule>
  </conditionalFormatting>
  <conditionalFormatting sqref="FB14">
    <cfRule type="cellIs" dxfId="8718" priority="7967" operator="greaterThan">
      <formula>0</formula>
    </cfRule>
  </conditionalFormatting>
  <conditionalFormatting sqref="FB10">
    <cfRule type="cellIs" dxfId="8717" priority="7994" operator="greaterThan">
      <formula>0</formula>
    </cfRule>
  </conditionalFormatting>
  <conditionalFormatting sqref="FB23">
    <cfRule type="cellIs" dxfId="8716" priority="7993" operator="greaterThan">
      <formula>0</formula>
    </cfRule>
  </conditionalFormatting>
  <conditionalFormatting sqref="FB70">
    <cfRule type="cellIs" dxfId="8715" priority="7991" operator="greaterThan">
      <formula>0</formula>
    </cfRule>
  </conditionalFormatting>
  <conditionalFormatting sqref="FB79">
    <cfRule type="cellIs" dxfId="8714" priority="7990" operator="greaterThan">
      <formula>0</formula>
    </cfRule>
  </conditionalFormatting>
  <conditionalFormatting sqref="FB129">
    <cfRule type="cellIs" dxfId="8713" priority="7984" operator="greaterThan">
      <formula>0</formula>
    </cfRule>
  </conditionalFormatting>
  <conditionalFormatting sqref="FB110">
    <cfRule type="cellIs" dxfId="8712" priority="7986" operator="greaterThan">
      <formula>0</formula>
    </cfRule>
  </conditionalFormatting>
  <conditionalFormatting sqref="FB34">
    <cfRule type="cellIs" dxfId="8711" priority="7992" operator="greaterThan">
      <formula>0</formula>
    </cfRule>
  </conditionalFormatting>
  <conditionalFormatting sqref="FB137">
    <cfRule type="cellIs" dxfId="8710" priority="7983" operator="greaterThan">
      <formula>0</formula>
    </cfRule>
  </conditionalFormatting>
  <conditionalFormatting sqref="FB87">
    <cfRule type="cellIs" dxfId="8709" priority="7989" operator="greaterThan">
      <formula>0</formula>
    </cfRule>
  </conditionalFormatting>
  <conditionalFormatting sqref="FB93">
    <cfRule type="cellIs" dxfId="8708" priority="7988" operator="greaterThan">
      <formula>0</formula>
    </cfRule>
  </conditionalFormatting>
  <conditionalFormatting sqref="FB102">
    <cfRule type="cellIs" dxfId="8707" priority="7987" operator="greaterThan">
      <formula>0</formula>
    </cfRule>
  </conditionalFormatting>
  <conditionalFormatting sqref="FB120">
    <cfRule type="cellIs" dxfId="8706" priority="7985" operator="greaterThan">
      <formula>0</formula>
    </cfRule>
  </conditionalFormatting>
  <conditionalFormatting sqref="FB51">
    <cfRule type="cellIs" dxfId="8705" priority="7982" operator="greaterThan">
      <formula>0</formula>
    </cfRule>
  </conditionalFormatting>
  <conditionalFormatting sqref="FB64">
    <cfRule type="cellIs" dxfId="8704" priority="7980" operator="greaterThan">
      <formula>0</formula>
    </cfRule>
  </conditionalFormatting>
  <conditionalFormatting sqref="FB57">
    <cfRule type="cellIs" dxfId="8703" priority="7981" operator="greaterThan">
      <formula>0</formula>
    </cfRule>
  </conditionalFormatting>
  <conditionalFormatting sqref="FB25 FB27">
    <cfRule type="cellIs" dxfId="8702" priority="7978" operator="greaterThan">
      <formula>0</formula>
    </cfRule>
  </conditionalFormatting>
  <conditionalFormatting sqref="FB12">
    <cfRule type="cellIs" dxfId="8701" priority="7979" operator="greaterThan">
      <formula>0</formula>
    </cfRule>
  </conditionalFormatting>
  <conditionalFormatting sqref="FB44">
    <cfRule type="cellIs" dxfId="8700" priority="7977" operator="greaterThan">
      <formula>0</formula>
    </cfRule>
  </conditionalFormatting>
  <conditionalFormatting sqref="FB48">
    <cfRule type="cellIs" dxfId="8699" priority="7976" operator="greaterThan">
      <formula>0</formula>
    </cfRule>
  </conditionalFormatting>
  <conditionalFormatting sqref="FB40">
    <cfRule type="cellIs" dxfId="8698" priority="7975" operator="greaterThan">
      <formula>0</formula>
    </cfRule>
  </conditionalFormatting>
  <conditionalFormatting sqref="FB38">
    <cfRule type="cellIs" dxfId="8697" priority="7974" operator="greaterThan">
      <formula>0</formula>
    </cfRule>
  </conditionalFormatting>
  <conditionalFormatting sqref="FB16">
    <cfRule type="cellIs" dxfId="8696" priority="7966" operator="greaterThan">
      <formula>0</formula>
    </cfRule>
  </conditionalFormatting>
  <conditionalFormatting sqref="FB113">
    <cfRule type="cellIs" dxfId="8695" priority="7973" operator="greaterThan">
      <formula>0</formula>
    </cfRule>
  </conditionalFormatting>
  <conditionalFormatting sqref="FB112">
    <cfRule type="cellIs" dxfId="8694" priority="7972" operator="greaterThan">
      <formula>0</formula>
    </cfRule>
  </conditionalFormatting>
  <conditionalFormatting sqref="FB112">
    <cfRule type="cellIs" dxfId="8693" priority="7971" operator="lessThan">
      <formula>0</formula>
    </cfRule>
  </conditionalFormatting>
  <conditionalFormatting sqref="FB116">
    <cfRule type="cellIs" dxfId="8692" priority="7970" operator="greaterThan">
      <formula>0</formula>
    </cfRule>
  </conditionalFormatting>
  <conditionalFormatting sqref="FB115">
    <cfRule type="cellIs" dxfId="8691" priority="7969" operator="greaterThan">
      <formula>0</formula>
    </cfRule>
  </conditionalFormatting>
  <conditionalFormatting sqref="FB115">
    <cfRule type="cellIs" dxfId="8690" priority="7968" operator="lessThan">
      <formula>0</formula>
    </cfRule>
  </conditionalFormatting>
  <conditionalFormatting sqref="FB46">
    <cfRule type="cellIs" dxfId="8689" priority="7963" operator="greaterThan">
      <formula>0</formula>
    </cfRule>
  </conditionalFormatting>
  <conditionalFormatting sqref="FB42">
    <cfRule type="cellIs" dxfId="8688" priority="7964" operator="greaterThan">
      <formula>0</formula>
    </cfRule>
  </conditionalFormatting>
  <conditionalFormatting sqref="FB18 FB21">
    <cfRule type="cellIs" dxfId="8687" priority="7965" operator="greaterThan">
      <formula>0</formula>
    </cfRule>
  </conditionalFormatting>
  <conditionalFormatting sqref="FB36">
    <cfRule type="cellIs" dxfId="8686" priority="7962" operator="greaterThan">
      <formula>0</formula>
    </cfRule>
  </conditionalFormatting>
  <conditionalFormatting sqref="FB79">
    <cfRule type="cellIs" dxfId="8685" priority="7954" operator="greaterThan">
      <formula>0</formula>
    </cfRule>
  </conditionalFormatting>
  <conditionalFormatting sqref="FB10">
    <cfRule type="cellIs" dxfId="8684" priority="7961" operator="greaterThan">
      <formula>0</formula>
    </cfRule>
  </conditionalFormatting>
  <conditionalFormatting sqref="FB23">
    <cfRule type="cellIs" dxfId="8683" priority="7960" operator="greaterThan">
      <formula>0</formula>
    </cfRule>
  </conditionalFormatting>
  <conditionalFormatting sqref="FB10">
    <cfRule type="cellIs" dxfId="8682" priority="7959" operator="greaterThan">
      <formula>0</formula>
    </cfRule>
  </conditionalFormatting>
  <conditionalFormatting sqref="FB23">
    <cfRule type="cellIs" dxfId="8681" priority="7958" operator="greaterThan">
      <formula>0</formula>
    </cfRule>
  </conditionalFormatting>
  <conditionalFormatting sqref="FB129">
    <cfRule type="cellIs" dxfId="8680" priority="7944" operator="greaterThan">
      <formula>0</formula>
    </cfRule>
  </conditionalFormatting>
  <conditionalFormatting sqref="FB110">
    <cfRule type="cellIs" dxfId="8679" priority="7948" operator="greaterThan">
      <formula>0</formula>
    </cfRule>
  </conditionalFormatting>
  <conditionalFormatting sqref="FB79">
    <cfRule type="cellIs" dxfId="8678" priority="7955" operator="greaterThan">
      <formula>0</formula>
    </cfRule>
  </conditionalFormatting>
  <conditionalFormatting sqref="FB34">
    <cfRule type="cellIs" dxfId="8677" priority="7957" operator="greaterThan">
      <formula>0</formula>
    </cfRule>
  </conditionalFormatting>
  <conditionalFormatting sqref="FB120">
    <cfRule type="cellIs" dxfId="8676" priority="7947" operator="greaterThan">
      <formula>0</formula>
    </cfRule>
  </conditionalFormatting>
  <conditionalFormatting sqref="FB137">
    <cfRule type="cellIs" dxfId="8675" priority="7943" operator="greaterThan">
      <formula>0</formula>
    </cfRule>
  </conditionalFormatting>
  <conditionalFormatting sqref="FB34">
    <cfRule type="cellIs" dxfId="8674" priority="7956" operator="greaterThan">
      <formula>0</formula>
    </cfRule>
  </conditionalFormatting>
  <conditionalFormatting sqref="FB137">
    <cfRule type="cellIs" dxfId="8673" priority="7942" operator="greaterThan">
      <formula>0</formula>
    </cfRule>
  </conditionalFormatting>
  <conditionalFormatting sqref="FB110">
    <cfRule type="cellIs" dxfId="8672" priority="7949" operator="greaterThan">
      <formula>0</formula>
    </cfRule>
  </conditionalFormatting>
  <conditionalFormatting sqref="FB51">
    <cfRule type="cellIs" dxfId="8671" priority="7941" operator="greaterThan">
      <formula>0</formula>
    </cfRule>
  </conditionalFormatting>
  <conditionalFormatting sqref="FB51">
    <cfRule type="cellIs" dxfId="8670" priority="7940" operator="greaterThan">
      <formula>0</formula>
    </cfRule>
  </conditionalFormatting>
  <conditionalFormatting sqref="FB93">
    <cfRule type="cellIs" dxfId="8669" priority="7953" operator="greaterThan">
      <formula>0</formula>
    </cfRule>
  </conditionalFormatting>
  <conditionalFormatting sqref="FB102">
    <cfRule type="cellIs" dxfId="8668" priority="7952" operator="greaterThan">
      <formula>0</formula>
    </cfRule>
  </conditionalFormatting>
  <conditionalFormatting sqref="FB93">
    <cfRule type="cellIs" dxfId="8667" priority="7951" operator="greaterThan">
      <formula>0</formula>
    </cfRule>
  </conditionalFormatting>
  <conditionalFormatting sqref="FB102">
    <cfRule type="cellIs" dxfId="8666" priority="7950" operator="greaterThan">
      <formula>0</formula>
    </cfRule>
  </conditionalFormatting>
  <conditionalFormatting sqref="FB129">
    <cfRule type="cellIs" dxfId="8665" priority="7946" operator="greaterThan">
      <formula>0</formula>
    </cfRule>
  </conditionalFormatting>
  <conditionalFormatting sqref="FB120">
    <cfRule type="cellIs" dxfId="8664" priority="7945" operator="greaterThan">
      <formula>0</formula>
    </cfRule>
  </conditionalFormatting>
  <conditionalFormatting sqref="FB48">
    <cfRule type="cellIs" dxfId="8663" priority="7928" operator="greaterThan">
      <formula>0</formula>
    </cfRule>
  </conditionalFormatting>
  <conditionalFormatting sqref="FB40">
    <cfRule type="cellIs" dxfId="8662" priority="7927" operator="greaterThan">
      <formula>0</formula>
    </cfRule>
  </conditionalFormatting>
  <conditionalFormatting sqref="FB64">
    <cfRule type="cellIs" dxfId="8661" priority="7937" operator="greaterThan">
      <formula>0</formula>
    </cfRule>
  </conditionalFormatting>
  <conditionalFormatting sqref="FB64">
    <cfRule type="cellIs" dxfId="8660" priority="7936" operator="greaterThan">
      <formula>0</formula>
    </cfRule>
  </conditionalFormatting>
  <conditionalFormatting sqref="FB57">
    <cfRule type="cellIs" dxfId="8659" priority="7939" operator="greaterThan">
      <formula>0</formula>
    </cfRule>
  </conditionalFormatting>
  <conditionalFormatting sqref="FB57">
    <cfRule type="cellIs" dxfId="8658" priority="7938" operator="greaterThan">
      <formula>0</formula>
    </cfRule>
  </conditionalFormatting>
  <conditionalFormatting sqref="FB70">
    <cfRule type="cellIs" dxfId="8657" priority="7923" operator="greaterThan">
      <formula>0</formula>
    </cfRule>
  </conditionalFormatting>
  <conditionalFormatting sqref="FB70">
    <cfRule type="cellIs" dxfId="8656" priority="7922" operator="greaterThan">
      <formula>0</formula>
    </cfRule>
  </conditionalFormatting>
  <conditionalFormatting sqref="FB12">
    <cfRule type="cellIs" dxfId="8655" priority="7935" operator="greaterThan">
      <formula>0</formula>
    </cfRule>
  </conditionalFormatting>
  <conditionalFormatting sqref="FB12">
    <cfRule type="cellIs" dxfId="8654" priority="7934" operator="greaterThan">
      <formula>0</formula>
    </cfRule>
  </conditionalFormatting>
  <conditionalFormatting sqref="FB25 FB27">
    <cfRule type="cellIs" dxfId="8653" priority="7933" operator="greaterThan">
      <formula>0</formula>
    </cfRule>
  </conditionalFormatting>
  <conditionalFormatting sqref="FB25 FB27">
    <cfRule type="cellIs" dxfId="8652" priority="7932" operator="greaterThan">
      <formula>0</formula>
    </cfRule>
  </conditionalFormatting>
  <conditionalFormatting sqref="FB44">
    <cfRule type="cellIs" dxfId="8651" priority="7931" operator="greaterThan">
      <formula>0</formula>
    </cfRule>
  </conditionalFormatting>
  <conditionalFormatting sqref="FB44">
    <cfRule type="cellIs" dxfId="8650" priority="7930" operator="greaterThan">
      <formula>0</formula>
    </cfRule>
  </conditionalFormatting>
  <conditionalFormatting sqref="FB48">
    <cfRule type="cellIs" dxfId="8649" priority="7929" operator="greaterThan">
      <formula>0</formula>
    </cfRule>
  </conditionalFormatting>
  <conditionalFormatting sqref="FB40">
    <cfRule type="cellIs" dxfId="8648" priority="7926" operator="greaterThan">
      <formula>0</formula>
    </cfRule>
  </conditionalFormatting>
  <conditionalFormatting sqref="FB38">
    <cfRule type="cellIs" dxfId="8647" priority="7925" operator="greaterThan">
      <formula>0</formula>
    </cfRule>
  </conditionalFormatting>
  <conditionalFormatting sqref="FB38">
    <cfRule type="cellIs" dxfId="8646" priority="7924" operator="greaterThan">
      <formula>0</formula>
    </cfRule>
  </conditionalFormatting>
  <conditionalFormatting sqref="FB87">
    <cfRule type="cellIs" dxfId="8645" priority="7920" operator="greaterThan">
      <formula>0</formula>
    </cfRule>
  </conditionalFormatting>
  <conditionalFormatting sqref="FB87">
    <cfRule type="cellIs" dxfId="8644" priority="7921" operator="greaterThan">
      <formula>0</formula>
    </cfRule>
  </conditionalFormatting>
  <conditionalFormatting sqref="FB116">
    <cfRule type="cellIs" dxfId="8643" priority="7913" operator="greaterThan">
      <formula>0</formula>
    </cfRule>
  </conditionalFormatting>
  <conditionalFormatting sqref="FB115">
    <cfRule type="cellIs" dxfId="8642" priority="7912" operator="greaterThan">
      <formula>0</formula>
    </cfRule>
  </conditionalFormatting>
  <conditionalFormatting sqref="FB113">
    <cfRule type="cellIs" dxfId="8641" priority="7919" operator="greaterThan">
      <formula>0</formula>
    </cfRule>
  </conditionalFormatting>
  <conditionalFormatting sqref="FB113">
    <cfRule type="cellIs" dxfId="8640" priority="7918" operator="greaterThan">
      <formula>0</formula>
    </cfRule>
  </conditionalFormatting>
  <conditionalFormatting sqref="FB112">
    <cfRule type="cellIs" dxfId="8639" priority="7917" operator="greaterThan">
      <formula>0</formula>
    </cfRule>
  </conditionalFormatting>
  <conditionalFormatting sqref="FB112">
    <cfRule type="cellIs" dxfId="8638" priority="7916" operator="greaterThan">
      <formula>0</formula>
    </cfRule>
  </conditionalFormatting>
  <conditionalFormatting sqref="FB112">
    <cfRule type="cellIs" dxfId="8637" priority="7915" operator="lessThan">
      <formula>0</formula>
    </cfRule>
  </conditionalFormatting>
  <conditionalFormatting sqref="FB116">
    <cfRule type="cellIs" dxfId="8636" priority="7914" operator="greaterThan">
      <formula>0</formula>
    </cfRule>
  </conditionalFormatting>
  <conditionalFormatting sqref="FB14">
    <cfRule type="cellIs" dxfId="8635" priority="7909" operator="greaterThan">
      <formula>0</formula>
    </cfRule>
  </conditionalFormatting>
  <conditionalFormatting sqref="FB115">
    <cfRule type="cellIs" dxfId="8634" priority="7911" operator="greaterThan">
      <formula>0</formula>
    </cfRule>
  </conditionalFormatting>
  <conditionalFormatting sqref="FB115">
    <cfRule type="cellIs" dxfId="8633" priority="7910" operator="lessThan">
      <formula>0</formula>
    </cfRule>
  </conditionalFormatting>
  <conditionalFormatting sqref="FB14">
    <cfRule type="cellIs" dxfId="8632" priority="7908" operator="greaterThan">
      <formula>0</formula>
    </cfRule>
  </conditionalFormatting>
  <conditionalFormatting sqref="FB16">
    <cfRule type="cellIs" dxfId="8631" priority="7907" operator="greaterThan">
      <formula>0</formula>
    </cfRule>
  </conditionalFormatting>
  <conditionalFormatting sqref="FB16">
    <cfRule type="cellIs" dxfId="8630" priority="7906" operator="greaterThan">
      <formula>0</formula>
    </cfRule>
  </conditionalFormatting>
  <conditionalFormatting sqref="FB42">
    <cfRule type="cellIs" dxfId="8629" priority="7903" operator="greaterThan">
      <formula>0</formula>
    </cfRule>
  </conditionalFormatting>
  <conditionalFormatting sqref="FB42">
    <cfRule type="cellIs" dxfId="8628" priority="7902" operator="greaterThan">
      <formula>0</formula>
    </cfRule>
  </conditionalFormatting>
  <conditionalFormatting sqref="FB18 FB21">
    <cfRule type="cellIs" dxfId="8627" priority="7905" operator="greaterThan">
      <formula>0</formula>
    </cfRule>
  </conditionalFormatting>
  <conditionalFormatting sqref="FB18 FB21">
    <cfRule type="cellIs" dxfId="8626" priority="7904" operator="greaterThan">
      <formula>0</formula>
    </cfRule>
  </conditionalFormatting>
  <conditionalFormatting sqref="FB46">
    <cfRule type="cellIs" dxfId="8625" priority="7901" operator="greaterThan">
      <formula>0</formula>
    </cfRule>
  </conditionalFormatting>
  <conditionalFormatting sqref="FB46">
    <cfRule type="cellIs" dxfId="8624" priority="7900" operator="greaterThan">
      <formula>0</formula>
    </cfRule>
  </conditionalFormatting>
  <conditionalFormatting sqref="FB79">
    <cfRule type="cellIs" dxfId="8623" priority="7892" operator="greaterThan">
      <formula>0</formula>
    </cfRule>
  </conditionalFormatting>
  <conditionalFormatting sqref="FB10">
    <cfRule type="cellIs" dxfId="8622" priority="7899" operator="greaterThan">
      <formula>0</formula>
    </cfRule>
  </conditionalFormatting>
  <conditionalFormatting sqref="FB23">
    <cfRule type="cellIs" dxfId="8621" priority="7898" operator="greaterThan">
      <formula>0</formula>
    </cfRule>
  </conditionalFormatting>
  <conditionalFormatting sqref="FB10">
    <cfRule type="cellIs" dxfId="8620" priority="7897" operator="greaterThan">
      <formula>0</formula>
    </cfRule>
  </conditionalFormatting>
  <conditionalFormatting sqref="FB23">
    <cfRule type="cellIs" dxfId="8619" priority="7896" operator="greaterThan">
      <formula>0</formula>
    </cfRule>
  </conditionalFormatting>
  <conditionalFormatting sqref="FB129">
    <cfRule type="cellIs" dxfId="8618" priority="7882" operator="greaterThan">
      <formula>0</formula>
    </cfRule>
  </conditionalFormatting>
  <conditionalFormatting sqref="FB110">
    <cfRule type="cellIs" dxfId="8617" priority="7886" operator="greaterThan">
      <formula>0</formula>
    </cfRule>
  </conditionalFormatting>
  <conditionalFormatting sqref="FB79">
    <cfRule type="cellIs" dxfId="8616" priority="7893" operator="greaterThan">
      <formula>0</formula>
    </cfRule>
  </conditionalFormatting>
  <conditionalFormatting sqref="FB34">
    <cfRule type="cellIs" dxfId="8615" priority="7895" operator="greaterThan">
      <formula>0</formula>
    </cfRule>
  </conditionalFormatting>
  <conditionalFormatting sqref="FB120">
    <cfRule type="cellIs" dxfId="8614" priority="7885" operator="greaterThan">
      <formula>0</formula>
    </cfRule>
  </conditionalFormatting>
  <conditionalFormatting sqref="FB137">
    <cfRule type="cellIs" dxfId="8613" priority="7881" operator="greaterThan">
      <formula>0</formula>
    </cfRule>
  </conditionalFormatting>
  <conditionalFormatting sqref="FB34">
    <cfRule type="cellIs" dxfId="8612" priority="7894" operator="greaterThan">
      <formula>0</formula>
    </cfRule>
  </conditionalFormatting>
  <conditionalFormatting sqref="FB137">
    <cfRule type="cellIs" dxfId="8611" priority="7880" operator="greaterThan">
      <formula>0</formula>
    </cfRule>
  </conditionalFormatting>
  <conditionalFormatting sqref="FB110">
    <cfRule type="cellIs" dxfId="8610" priority="7887" operator="greaterThan">
      <formula>0</formula>
    </cfRule>
  </conditionalFormatting>
  <conditionalFormatting sqref="FB51">
    <cfRule type="cellIs" dxfId="8609" priority="7879" operator="greaterThan">
      <formula>0</formula>
    </cfRule>
  </conditionalFormatting>
  <conditionalFormatting sqref="FB51">
    <cfRule type="cellIs" dxfId="8608" priority="7878" operator="greaterThan">
      <formula>0</formula>
    </cfRule>
  </conditionalFormatting>
  <conditionalFormatting sqref="FB93">
    <cfRule type="cellIs" dxfId="8607" priority="7891" operator="greaterThan">
      <formula>0</formula>
    </cfRule>
  </conditionalFormatting>
  <conditionalFormatting sqref="FB102">
    <cfRule type="cellIs" dxfId="8606" priority="7890" operator="greaterThan">
      <formula>0</formula>
    </cfRule>
  </conditionalFormatting>
  <conditionalFormatting sqref="FB93">
    <cfRule type="cellIs" dxfId="8605" priority="7889" operator="greaterThan">
      <formula>0</formula>
    </cfRule>
  </conditionalFormatting>
  <conditionalFormatting sqref="FB102">
    <cfRule type="cellIs" dxfId="8604" priority="7888" operator="greaterThan">
      <formula>0</formula>
    </cfRule>
  </conditionalFormatting>
  <conditionalFormatting sqref="FB129">
    <cfRule type="cellIs" dxfId="8603" priority="7884" operator="greaterThan">
      <formula>0</formula>
    </cfRule>
  </conditionalFormatting>
  <conditionalFormatting sqref="FB120">
    <cfRule type="cellIs" dxfId="8602" priority="7883" operator="greaterThan">
      <formula>0</formula>
    </cfRule>
  </conditionalFormatting>
  <conditionalFormatting sqref="FB48">
    <cfRule type="cellIs" dxfId="8601" priority="7866" operator="greaterThan">
      <formula>0</formula>
    </cfRule>
  </conditionalFormatting>
  <conditionalFormatting sqref="FB40">
    <cfRule type="cellIs" dxfId="8600" priority="7865" operator="greaterThan">
      <formula>0</formula>
    </cfRule>
  </conditionalFormatting>
  <conditionalFormatting sqref="FB64">
    <cfRule type="cellIs" dxfId="8599" priority="7875" operator="greaterThan">
      <formula>0</formula>
    </cfRule>
  </conditionalFormatting>
  <conditionalFormatting sqref="FB64">
    <cfRule type="cellIs" dxfId="8598" priority="7874" operator="greaterThan">
      <formula>0</formula>
    </cfRule>
  </conditionalFormatting>
  <conditionalFormatting sqref="FB57">
    <cfRule type="cellIs" dxfId="8597" priority="7877" operator="greaterThan">
      <formula>0</formula>
    </cfRule>
  </conditionalFormatting>
  <conditionalFormatting sqref="FB57">
    <cfRule type="cellIs" dxfId="8596" priority="7876" operator="greaterThan">
      <formula>0</formula>
    </cfRule>
  </conditionalFormatting>
  <conditionalFormatting sqref="FB70">
    <cfRule type="cellIs" dxfId="8595" priority="7861" operator="greaterThan">
      <formula>0</formula>
    </cfRule>
  </conditionalFormatting>
  <conditionalFormatting sqref="FB70">
    <cfRule type="cellIs" dxfId="8594" priority="7860" operator="greaterThan">
      <formula>0</formula>
    </cfRule>
  </conditionalFormatting>
  <conditionalFormatting sqref="FB12">
    <cfRule type="cellIs" dxfId="8593" priority="7873" operator="greaterThan">
      <formula>0</formula>
    </cfRule>
  </conditionalFormatting>
  <conditionalFormatting sqref="FB12">
    <cfRule type="cellIs" dxfId="8592" priority="7872" operator="greaterThan">
      <formula>0</formula>
    </cfRule>
  </conditionalFormatting>
  <conditionalFormatting sqref="FB25 FB27">
    <cfRule type="cellIs" dxfId="8591" priority="7871" operator="greaterThan">
      <formula>0</formula>
    </cfRule>
  </conditionalFormatting>
  <conditionalFormatting sqref="FB25 FB27">
    <cfRule type="cellIs" dxfId="8590" priority="7870" operator="greaterThan">
      <formula>0</formula>
    </cfRule>
  </conditionalFormatting>
  <conditionalFormatting sqref="FB44">
    <cfRule type="cellIs" dxfId="8589" priority="7869" operator="greaterThan">
      <formula>0</formula>
    </cfRule>
  </conditionalFormatting>
  <conditionalFormatting sqref="FB44">
    <cfRule type="cellIs" dxfId="8588" priority="7868" operator="greaterThan">
      <formula>0</formula>
    </cfRule>
  </conditionalFormatting>
  <conditionalFormatting sqref="FB48">
    <cfRule type="cellIs" dxfId="8587" priority="7867" operator="greaterThan">
      <formula>0</formula>
    </cfRule>
  </conditionalFormatting>
  <conditionalFormatting sqref="FB40">
    <cfRule type="cellIs" dxfId="8586" priority="7864" operator="greaterThan">
      <formula>0</formula>
    </cfRule>
  </conditionalFormatting>
  <conditionalFormatting sqref="FB38">
    <cfRule type="cellIs" dxfId="8585" priority="7863" operator="greaterThan">
      <formula>0</formula>
    </cfRule>
  </conditionalFormatting>
  <conditionalFormatting sqref="FB38">
    <cfRule type="cellIs" dxfId="8584" priority="7862" operator="greaterThan">
      <formula>0</formula>
    </cfRule>
  </conditionalFormatting>
  <conditionalFormatting sqref="FB87">
    <cfRule type="cellIs" dxfId="8583" priority="7858" operator="greaterThan">
      <formula>0</formula>
    </cfRule>
  </conditionalFormatting>
  <conditionalFormatting sqref="FB87">
    <cfRule type="cellIs" dxfId="8582" priority="7859" operator="greaterThan">
      <formula>0</formula>
    </cfRule>
  </conditionalFormatting>
  <conditionalFormatting sqref="FB116">
    <cfRule type="cellIs" dxfId="8581" priority="7851" operator="greaterThan">
      <formula>0</formula>
    </cfRule>
  </conditionalFormatting>
  <conditionalFormatting sqref="FB115">
    <cfRule type="cellIs" dxfId="8580" priority="7850" operator="greaterThan">
      <formula>0</formula>
    </cfRule>
  </conditionalFormatting>
  <conditionalFormatting sqref="FB113">
    <cfRule type="cellIs" dxfId="8579" priority="7857" operator="greaterThan">
      <formula>0</formula>
    </cfRule>
  </conditionalFormatting>
  <conditionalFormatting sqref="FB113">
    <cfRule type="cellIs" dxfId="8578" priority="7856" operator="greaterThan">
      <formula>0</formula>
    </cfRule>
  </conditionalFormatting>
  <conditionalFormatting sqref="FB112">
    <cfRule type="cellIs" dxfId="8577" priority="7855" operator="greaterThan">
      <formula>0</formula>
    </cfRule>
  </conditionalFormatting>
  <conditionalFormatting sqref="FB112">
    <cfRule type="cellIs" dxfId="8576" priority="7854" operator="greaterThan">
      <formula>0</formula>
    </cfRule>
  </conditionalFormatting>
  <conditionalFormatting sqref="FB112">
    <cfRule type="cellIs" dxfId="8575" priority="7853" operator="lessThan">
      <formula>0</formula>
    </cfRule>
  </conditionalFormatting>
  <conditionalFormatting sqref="FB116">
    <cfRule type="cellIs" dxfId="8574" priority="7852" operator="greaterThan">
      <formula>0</formula>
    </cfRule>
  </conditionalFormatting>
  <conditionalFormatting sqref="FB14">
    <cfRule type="cellIs" dxfId="8573" priority="7847" operator="greaterThan">
      <formula>0</formula>
    </cfRule>
  </conditionalFormatting>
  <conditionalFormatting sqref="FB115">
    <cfRule type="cellIs" dxfId="8572" priority="7849" operator="greaterThan">
      <formula>0</formula>
    </cfRule>
  </conditionalFormatting>
  <conditionalFormatting sqref="FB115">
    <cfRule type="cellIs" dxfId="8571" priority="7848" operator="lessThan">
      <formula>0</formula>
    </cfRule>
  </conditionalFormatting>
  <conditionalFormatting sqref="FB14">
    <cfRule type="cellIs" dxfId="8570" priority="7846" operator="greaterThan">
      <formula>0</formula>
    </cfRule>
  </conditionalFormatting>
  <conditionalFormatting sqref="FB16">
    <cfRule type="cellIs" dxfId="8569" priority="7845" operator="greaterThan">
      <formula>0</formula>
    </cfRule>
  </conditionalFormatting>
  <conditionalFormatting sqref="FB16">
    <cfRule type="cellIs" dxfId="8568" priority="7844" operator="greaterThan">
      <formula>0</formula>
    </cfRule>
  </conditionalFormatting>
  <conditionalFormatting sqref="FB42">
    <cfRule type="cellIs" dxfId="8567" priority="7841" operator="greaterThan">
      <formula>0</formula>
    </cfRule>
  </conditionalFormatting>
  <conditionalFormatting sqref="FB42">
    <cfRule type="cellIs" dxfId="8566" priority="7840" operator="greaterThan">
      <formula>0</formula>
    </cfRule>
  </conditionalFormatting>
  <conditionalFormatting sqref="FB18 FB21">
    <cfRule type="cellIs" dxfId="8565" priority="7843" operator="greaterThan">
      <formula>0</formula>
    </cfRule>
  </conditionalFormatting>
  <conditionalFormatting sqref="FB18 FB21">
    <cfRule type="cellIs" dxfId="8564" priority="7842" operator="greaterThan">
      <formula>0</formula>
    </cfRule>
  </conditionalFormatting>
  <conditionalFormatting sqref="FB46">
    <cfRule type="cellIs" dxfId="8563" priority="7839" operator="greaterThan">
      <formula>0</formula>
    </cfRule>
  </conditionalFormatting>
  <conditionalFormatting sqref="FB46">
    <cfRule type="cellIs" dxfId="8562" priority="7838" operator="greaterThan">
      <formula>0</formula>
    </cfRule>
  </conditionalFormatting>
  <conditionalFormatting sqref="FB36">
    <cfRule type="cellIs" dxfId="8561" priority="7837" operator="greaterThan">
      <formula>0</formula>
    </cfRule>
  </conditionalFormatting>
  <conditionalFormatting sqref="FB36">
    <cfRule type="cellIs" dxfId="8560" priority="7836" operator="greaterThan">
      <formula>0</formula>
    </cfRule>
  </conditionalFormatting>
  <conditionalFormatting sqref="FB36">
    <cfRule type="cellIs" dxfId="8559" priority="7835" operator="greaterThan">
      <formula>0</formula>
    </cfRule>
  </conditionalFormatting>
  <conditionalFormatting sqref="FB36">
    <cfRule type="cellIs" dxfId="8558" priority="7834" operator="greaterThan">
      <formula>0</formula>
    </cfRule>
  </conditionalFormatting>
  <conditionalFormatting sqref="FB143">
    <cfRule type="cellIs" dxfId="8557" priority="7833" operator="greaterThan">
      <formula>0</formula>
    </cfRule>
  </conditionalFormatting>
  <conditionalFormatting sqref="FB152">
    <cfRule type="cellIs" dxfId="8556" priority="7832" operator="greaterThan">
      <formula>0</formula>
    </cfRule>
  </conditionalFormatting>
  <conditionalFormatting sqref="FB160">
    <cfRule type="cellIs" dxfId="8555" priority="7831" operator="greaterThan">
      <formula>0</formula>
    </cfRule>
  </conditionalFormatting>
  <conditionalFormatting sqref="FB152">
    <cfRule type="cellIs" dxfId="8554" priority="7829" operator="greaterThan">
      <formula>0</formula>
    </cfRule>
  </conditionalFormatting>
  <conditionalFormatting sqref="FB152">
    <cfRule type="cellIs" dxfId="8553" priority="7830" operator="greaterThan">
      <formula>0</formula>
    </cfRule>
  </conditionalFormatting>
  <conditionalFormatting sqref="FB143">
    <cfRule type="cellIs" dxfId="8552" priority="7828" operator="greaterThan">
      <formula>0</formula>
    </cfRule>
  </conditionalFormatting>
  <conditionalFormatting sqref="FB143">
    <cfRule type="cellIs" dxfId="8551" priority="7827" operator="greaterThan">
      <formula>0</formula>
    </cfRule>
  </conditionalFormatting>
  <conditionalFormatting sqref="FB160">
    <cfRule type="cellIs" dxfId="8550" priority="7825" operator="greaterThan">
      <formula>0</formula>
    </cfRule>
  </conditionalFormatting>
  <conditionalFormatting sqref="FB160">
    <cfRule type="cellIs" dxfId="8549" priority="7826" operator="greaterThan">
      <formula>0</formula>
    </cfRule>
  </conditionalFormatting>
  <conditionalFormatting sqref="FB152">
    <cfRule type="cellIs" dxfId="8548" priority="7823" operator="greaterThan">
      <formula>0</formula>
    </cfRule>
  </conditionalFormatting>
  <conditionalFormatting sqref="FB152">
    <cfRule type="cellIs" dxfId="8547" priority="7824" operator="greaterThan">
      <formula>0</formula>
    </cfRule>
  </conditionalFormatting>
  <conditionalFormatting sqref="FB143">
    <cfRule type="cellIs" dxfId="8546" priority="7822" operator="greaterThan">
      <formula>0</formula>
    </cfRule>
  </conditionalFormatting>
  <conditionalFormatting sqref="FB143">
    <cfRule type="cellIs" dxfId="8545" priority="7821" operator="greaterThan">
      <formula>0</formula>
    </cfRule>
  </conditionalFormatting>
  <conditionalFormatting sqref="FB160">
    <cfRule type="cellIs" dxfId="8544" priority="7819" operator="greaterThan">
      <formula>0</formula>
    </cfRule>
  </conditionalFormatting>
  <conditionalFormatting sqref="FB160">
    <cfRule type="cellIs" dxfId="8543" priority="7820" operator="greaterThan">
      <formula>0</formula>
    </cfRule>
  </conditionalFormatting>
  <conditionalFormatting sqref="FB27">
    <cfRule type="cellIs" dxfId="8542" priority="7818" operator="greaterThan">
      <formula>0</formula>
    </cfRule>
  </conditionalFormatting>
  <conditionalFormatting sqref="FB27">
    <cfRule type="cellIs" dxfId="8541" priority="7817" operator="greaterThan">
      <formula>0</formula>
    </cfRule>
  </conditionalFormatting>
  <conditionalFormatting sqref="FC197:FC202">
    <cfRule type="cellIs" dxfId="8540" priority="7816" operator="greaterThan">
      <formula>0.5</formula>
    </cfRule>
  </conditionalFormatting>
  <conditionalFormatting sqref="FC203">
    <cfRule type="cellIs" dxfId="8539" priority="7815" operator="greaterThan">
      <formula>0.5</formula>
    </cfRule>
  </conditionalFormatting>
  <conditionalFormatting sqref="FC167">
    <cfRule type="cellIs" dxfId="8538" priority="7814" operator="greaterThan">
      <formula>0</formula>
    </cfRule>
  </conditionalFormatting>
  <conditionalFormatting sqref="FC167">
    <cfRule type="cellIs" dxfId="8537" priority="7813" operator="greaterThan">
      <formula>0</formula>
    </cfRule>
  </conditionalFormatting>
  <conditionalFormatting sqref="FC169">
    <cfRule type="cellIs" dxfId="8536" priority="7812" operator="greaterThan">
      <formula>0</formula>
    </cfRule>
  </conditionalFormatting>
  <conditionalFormatting sqref="FC169">
    <cfRule type="cellIs" dxfId="8535" priority="7811" operator="greaterThan">
      <formula>0</formula>
    </cfRule>
  </conditionalFormatting>
  <conditionalFormatting sqref="FC171">
    <cfRule type="cellIs" dxfId="8534" priority="7810" operator="greaterThan">
      <formula>0</formula>
    </cfRule>
  </conditionalFormatting>
  <conditionalFormatting sqref="FC171">
    <cfRule type="cellIs" dxfId="8533" priority="7809" operator="greaterThan">
      <formula>0</formula>
    </cfRule>
  </conditionalFormatting>
  <conditionalFormatting sqref="FC14">
    <cfRule type="cellIs" dxfId="8532" priority="7781" operator="greaterThan">
      <formula>0</formula>
    </cfRule>
  </conditionalFormatting>
  <conditionalFormatting sqref="FC10">
    <cfRule type="cellIs" dxfId="8531" priority="7808" operator="greaterThan">
      <formula>0</formula>
    </cfRule>
  </conditionalFormatting>
  <conditionalFormatting sqref="FC23">
    <cfRule type="cellIs" dxfId="8530" priority="7807" operator="greaterThan">
      <formula>0</formula>
    </cfRule>
  </conditionalFormatting>
  <conditionalFormatting sqref="FC70">
    <cfRule type="cellIs" dxfId="8529" priority="7805" operator="greaterThan">
      <formula>0</formula>
    </cfRule>
  </conditionalFormatting>
  <conditionalFormatting sqref="FC79">
    <cfRule type="cellIs" dxfId="8528" priority="7804" operator="greaterThan">
      <formula>0</formula>
    </cfRule>
  </conditionalFormatting>
  <conditionalFormatting sqref="FC129">
    <cfRule type="cellIs" dxfId="8527" priority="7798" operator="greaterThan">
      <formula>0</formula>
    </cfRule>
  </conditionalFormatting>
  <conditionalFormatting sqref="FC110">
    <cfRule type="cellIs" dxfId="8526" priority="7800" operator="greaterThan">
      <formula>0</formula>
    </cfRule>
  </conditionalFormatting>
  <conditionalFormatting sqref="FC34">
    <cfRule type="cellIs" dxfId="8525" priority="7806" operator="greaterThan">
      <formula>0</formula>
    </cfRule>
  </conditionalFormatting>
  <conditionalFormatting sqref="FC137">
    <cfRule type="cellIs" dxfId="8524" priority="7797" operator="greaterThan">
      <formula>0</formula>
    </cfRule>
  </conditionalFormatting>
  <conditionalFormatting sqref="FC87">
    <cfRule type="cellIs" dxfId="8523" priority="7803" operator="greaterThan">
      <formula>0</formula>
    </cfRule>
  </conditionalFormatting>
  <conditionalFormatting sqref="FC93">
    <cfRule type="cellIs" dxfId="8522" priority="7802" operator="greaterThan">
      <formula>0</formula>
    </cfRule>
  </conditionalFormatting>
  <conditionalFormatting sqref="FC102">
    <cfRule type="cellIs" dxfId="8521" priority="7801" operator="greaterThan">
      <formula>0</formula>
    </cfRule>
  </conditionalFormatting>
  <conditionalFormatting sqref="FC120">
    <cfRule type="cellIs" dxfId="8520" priority="7799" operator="greaterThan">
      <formula>0</formula>
    </cfRule>
  </conditionalFormatting>
  <conditionalFormatting sqref="FC51">
    <cfRule type="cellIs" dxfId="8519" priority="7796" operator="greaterThan">
      <formula>0</formula>
    </cfRule>
  </conditionalFormatting>
  <conditionalFormatting sqref="FC64">
    <cfRule type="cellIs" dxfId="8518" priority="7794" operator="greaterThan">
      <formula>0</formula>
    </cfRule>
  </conditionalFormatting>
  <conditionalFormatting sqref="FC57">
    <cfRule type="cellIs" dxfId="8517" priority="7795" operator="greaterThan">
      <formula>0</formula>
    </cfRule>
  </conditionalFormatting>
  <conditionalFormatting sqref="FC25 FC27">
    <cfRule type="cellIs" dxfId="8516" priority="7792" operator="greaterThan">
      <formula>0</formula>
    </cfRule>
  </conditionalFormatting>
  <conditionalFormatting sqref="FC12">
    <cfRule type="cellIs" dxfId="8515" priority="7793" operator="greaterThan">
      <formula>0</formula>
    </cfRule>
  </conditionalFormatting>
  <conditionalFormatting sqref="FC44">
    <cfRule type="cellIs" dxfId="8514" priority="7791" operator="greaterThan">
      <formula>0</formula>
    </cfRule>
  </conditionalFormatting>
  <conditionalFormatting sqref="FC48">
    <cfRule type="cellIs" dxfId="8513" priority="7790" operator="greaterThan">
      <formula>0</formula>
    </cfRule>
  </conditionalFormatting>
  <conditionalFormatting sqref="FC40">
    <cfRule type="cellIs" dxfId="8512" priority="7789" operator="greaterThan">
      <formula>0</formula>
    </cfRule>
  </conditionalFormatting>
  <conditionalFormatting sqref="FC38">
    <cfRule type="cellIs" dxfId="8511" priority="7788" operator="greaterThan">
      <formula>0</formula>
    </cfRule>
  </conditionalFormatting>
  <conditionalFormatting sqref="FC16">
    <cfRule type="cellIs" dxfId="8510" priority="7780" operator="greaterThan">
      <formula>0</formula>
    </cfRule>
  </conditionalFormatting>
  <conditionalFormatting sqref="FC113">
    <cfRule type="cellIs" dxfId="8509" priority="7787" operator="greaterThan">
      <formula>0</formula>
    </cfRule>
  </conditionalFormatting>
  <conditionalFormatting sqref="FC112">
    <cfRule type="cellIs" dxfId="8508" priority="7786" operator="greaterThan">
      <formula>0</formula>
    </cfRule>
  </conditionalFormatting>
  <conditionalFormatting sqref="FC112">
    <cfRule type="cellIs" dxfId="8507" priority="7785" operator="lessThan">
      <formula>0</formula>
    </cfRule>
  </conditionalFormatting>
  <conditionalFormatting sqref="FC116">
    <cfRule type="cellIs" dxfId="8506" priority="7784" operator="greaterThan">
      <formula>0</formula>
    </cfRule>
  </conditionalFormatting>
  <conditionalFormatting sqref="FC115">
    <cfRule type="cellIs" dxfId="8505" priority="7783" operator="greaterThan">
      <formula>0</formula>
    </cfRule>
  </conditionalFormatting>
  <conditionalFormatting sqref="FC115">
    <cfRule type="cellIs" dxfId="8504" priority="7782" operator="lessThan">
      <formula>0</formula>
    </cfRule>
  </conditionalFormatting>
  <conditionalFormatting sqref="FC46">
    <cfRule type="cellIs" dxfId="8503" priority="7777" operator="greaterThan">
      <formula>0</formula>
    </cfRule>
  </conditionalFormatting>
  <conditionalFormatting sqref="FC42">
    <cfRule type="cellIs" dxfId="8502" priority="7778" operator="greaterThan">
      <formula>0</formula>
    </cfRule>
  </conditionalFormatting>
  <conditionalFormatting sqref="FC18 FC21">
    <cfRule type="cellIs" dxfId="8501" priority="7779" operator="greaterThan">
      <formula>0</formula>
    </cfRule>
  </conditionalFormatting>
  <conditionalFormatting sqref="FC36">
    <cfRule type="cellIs" dxfId="8500" priority="7776" operator="greaterThan">
      <formula>0</formula>
    </cfRule>
  </conditionalFormatting>
  <conditionalFormatting sqref="FC79">
    <cfRule type="cellIs" dxfId="8499" priority="7768" operator="greaterThan">
      <formula>0</formula>
    </cfRule>
  </conditionalFormatting>
  <conditionalFormatting sqref="FC10">
    <cfRule type="cellIs" dxfId="8498" priority="7775" operator="greaterThan">
      <formula>0</formula>
    </cfRule>
  </conditionalFormatting>
  <conditionalFormatting sqref="FC23">
    <cfRule type="cellIs" dxfId="8497" priority="7774" operator="greaterThan">
      <formula>0</formula>
    </cfRule>
  </conditionalFormatting>
  <conditionalFormatting sqref="FC10">
    <cfRule type="cellIs" dxfId="8496" priority="7773" operator="greaterThan">
      <formula>0</formula>
    </cfRule>
  </conditionalFormatting>
  <conditionalFormatting sqref="FC23">
    <cfRule type="cellIs" dxfId="8495" priority="7772" operator="greaterThan">
      <formula>0</formula>
    </cfRule>
  </conditionalFormatting>
  <conditionalFormatting sqref="FC129">
    <cfRule type="cellIs" dxfId="8494" priority="7758" operator="greaterThan">
      <formula>0</formula>
    </cfRule>
  </conditionalFormatting>
  <conditionalFormatting sqref="FC110">
    <cfRule type="cellIs" dxfId="8493" priority="7762" operator="greaterThan">
      <formula>0</formula>
    </cfRule>
  </conditionalFormatting>
  <conditionalFormatting sqref="FC79">
    <cfRule type="cellIs" dxfId="8492" priority="7769" operator="greaterThan">
      <formula>0</formula>
    </cfRule>
  </conditionalFormatting>
  <conditionalFormatting sqref="FC34">
    <cfRule type="cellIs" dxfId="8491" priority="7771" operator="greaterThan">
      <formula>0</formula>
    </cfRule>
  </conditionalFormatting>
  <conditionalFormatting sqref="FC120">
    <cfRule type="cellIs" dxfId="8490" priority="7761" operator="greaterThan">
      <formula>0</formula>
    </cfRule>
  </conditionalFormatting>
  <conditionalFormatting sqref="FC137">
    <cfRule type="cellIs" dxfId="8489" priority="7757" operator="greaterThan">
      <formula>0</formula>
    </cfRule>
  </conditionalFormatting>
  <conditionalFormatting sqref="FC34">
    <cfRule type="cellIs" dxfId="8488" priority="7770" operator="greaterThan">
      <formula>0</formula>
    </cfRule>
  </conditionalFormatting>
  <conditionalFormatting sqref="FC137">
    <cfRule type="cellIs" dxfId="8487" priority="7756" operator="greaterThan">
      <formula>0</formula>
    </cfRule>
  </conditionalFormatting>
  <conditionalFormatting sqref="FC110">
    <cfRule type="cellIs" dxfId="8486" priority="7763" operator="greaterThan">
      <formula>0</formula>
    </cfRule>
  </conditionalFormatting>
  <conditionalFormatting sqref="FC51">
    <cfRule type="cellIs" dxfId="8485" priority="7755" operator="greaterThan">
      <formula>0</formula>
    </cfRule>
  </conditionalFormatting>
  <conditionalFormatting sqref="FC51">
    <cfRule type="cellIs" dxfId="8484" priority="7754" operator="greaterThan">
      <formula>0</formula>
    </cfRule>
  </conditionalFormatting>
  <conditionalFormatting sqref="FC93">
    <cfRule type="cellIs" dxfId="8483" priority="7767" operator="greaterThan">
      <formula>0</formula>
    </cfRule>
  </conditionalFormatting>
  <conditionalFormatting sqref="FC102">
    <cfRule type="cellIs" dxfId="8482" priority="7766" operator="greaterThan">
      <formula>0</formula>
    </cfRule>
  </conditionalFormatting>
  <conditionalFormatting sqref="FC93">
    <cfRule type="cellIs" dxfId="8481" priority="7765" operator="greaterThan">
      <formula>0</formula>
    </cfRule>
  </conditionalFormatting>
  <conditionalFormatting sqref="FC102">
    <cfRule type="cellIs" dxfId="8480" priority="7764" operator="greaterThan">
      <formula>0</formula>
    </cfRule>
  </conditionalFormatting>
  <conditionalFormatting sqref="FC129">
    <cfRule type="cellIs" dxfId="8479" priority="7760" operator="greaterThan">
      <formula>0</formula>
    </cfRule>
  </conditionalFormatting>
  <conditionalFormatting sqref="FC120">
    <cfRule type="cellIs" dxfId="8478" priority="7759" operator="greaterThan">
      <formula>0</formula>
    </cfRule>
  </conditionalFormatting>
  <conditionalFormatting sqref="FC48">
    <cfRule type="cellIs" dxfId="8477" priority="7742" operator="greaterThan">
      <formula>0</formula>
    </cfRule>
  </conditionalFormatting>
  <conditionalFormatting sqref="FC40">
    <cfRule type="cellIs" dxfId="8476" priority="7741" operator="greaterThan">
      <formula>0</formula>
    </cfRule>
  </conditionalFormatting>
  <conditionalFormatting sqref="FC64">
    <cfRule type="cellIs" dxfId="8475" priority="7751" operator="greaterThan">
      <formula>0</formula>
    </cfRule>
  </conditionalFormatting>
  <conditionalFormatting sqref="FC64">
    <cfRule type="cellIs" dxfId="8474" priority="7750" operator="greaterThan">
      <formula>0</formula>
    </cfRule>
  </conditionalFormatting>
  <conditionalFormatting sqref="FC57">
    <cfRule type="cellIs" dxfId="8473" priority="7753" operator="greaterThan">
      <formula>0</formula>
    </cfRule>
  </conditionalFormatting>
  <conditionalFormatting sqref="FC57">
    <cfRule type="cellIs" dxfId="8472" priority="7752" operator="greaterThan">
      <formula>0</formula>
    </cfRule>
  </conditionalFormatting>
  <conditionalFormatting sqref="FC70">
    <cfRule type="cellIs" dxfId="8471" priority="7737" operator="greaterThan">
      <formula>0</formula>
    </cfRule>
  </conditionalFormatting>
  <conditionalFormatting sqref="FC70">
    <cfRule type="cellIs" dxfId="8470" priority="7736" operator="greaterThan">
      <formula>0</formula>
    </cfRule>
  </conditionalFormatting>
  <conditionalFormatting sqref="FC12">
    <cfRule type="cellIs" dxfId="8469" priority="7749" operator="greaterThan">
      <formula>0</formula>
    </cfRule>
  </conditionalFormatting>
  <conditionalFormatting sqref="FC12">
    <cfRule type="cellIs" dxfId="8468" priority="7748" operator="greaterThan">
      <formula>0</formula>
    </cfRule>
  </conditionalFormatting>
  <conditionalFormatting sqref="FC25 FC27">
    <cfRule type="cellIs" dxfId="8467" priority="7747" operator="greaterThan">
      <formula>0</formula>
    </cfRule>
  </conditionalFormatting>
  <conditionalFormatting sqref="FC25 FC27">
    <cfRule type="cellIs" dxfId="8466" priority="7746" operator="greaterThan">
      <formula>0</formula>
    </cfRule>
  </conditionalFormatting>
  <conditionalFormatting sqref="FC44">
    <cfRule type="cellIs" dxfId="8465" priority="7745" operator="greaterThan">
      <formula>0</formula>
    </cfRule>
  </conditionalFormatting>
  <conditionalFormatting sqref="FC44">
    <cfRule type="cellIs" dxfId="8464" priority="7744" operator="greaterThan">
      <formula>0</formula>
    </cfRule>
  </conditionalFormatting>
  <conditionalFormatting sqref="FC48">
    <cfRule type="cellIs" dxfId="8463" priority="7743" operator="greaterThan">
      <formula>0</formula>
    </cfRule>
  </conditionalFormatting>
  <conditionalFormatting sqref="FC40">
    <cfRule type="cellIs" dxfId="8462" priority="7740" operator="greaterThan">
      <formula>0</formula>
    </cfRule>
  </conditionalFormatting>
  <conditionalFormatting sqref="FC38">
    <cfRule type="cellIs" dxfId="8461" priority="7739" operator="greaterThan">
      <formula>0</formula>
    </cfRule>
  </conditionalFormatting>
  <conditionalFormatting sqref="FC38">
    <cfRule type="cellIs" dxfId="8460" priority="7738" operator="greaterThan">
      <formula>0</formula>
    </cfRule>
  </conditionalFormatting>
  <conditionalFormatting sqref="FC87">
    <cfRule type="cellIs" dxfId="8459" priority="7734" operator="greaterThan">
      <formula>0</formula>
    </cfRule>
  </conditionalFormatting>
  <conditionalFormatting sqref="FC87">
    <cfRule type="cellIs" dxfId="8458" priority="7735" operator="greaterThan">
      <formula>0</formula>
    </cfRule>
  </conditionalFormatting>
  <conditionalFormatting sqref="FC116">
    <cfRule type="cellIs" dxfId="8457" priority="7727" operator="greaterThan">
      <formula>0</formula>
    </cfRule>
  </conditionalFormatting>
  <conditionalFormatting sqref="FC115">
    <cfRule type="cellIs" dxfId="8456" priority="7726" operator="greaterThan">
      <formula>0</formula>
    </cfRule>
  </conditionalFormatting>
  <conditionalFormatting sqref="FC113">
    <cfRule type="cellIs" dxfId="8455" priority="7733" operator="greaterThan">
      <formula>0</formula>
    </cfRule>
  </conditionalFormatting>
  <conditionalFormatting sqref="FC113">
    <cfRule type="cellIs" dxfId="8454" priority="7732" operator="greaterThan">
      <formula>0</formula>
    </cfRule>
  </conditionalFormatting>
  <conditionalFormatting sqref="FC112">
    <cfRule type="cellIs" dxfId="8453" priority="7731" operator="greaterThan">
      <formula>0</formula>
    </cfRule>
  </conditionalFormatting>
  <conditionalFormatting sqref="FC112">
    <cfRule type="cellIs" dxfId="8452" priority="7730" operator="greaterThan">
      <formula>0</formula>
    </cfRule>
  </conditionalFormatting>
  <conditionalFormatting sqref="FC112">
    <cfRule type="cellIs" dxfId="8451" priority="7729" operator="lessThan">
      <formula>0</formula>
    </cfRule>
  </conditionalFormatting>
  <conditionalFormatting sqref="FC116">
    <cfRule type="cellIs" dxfId="8450" priority="7728" operator="greaterThan">
      <formula>0</formula>
    </cfRule>
  </conditionalFormatting>
  <conditionalFormatting sqref="FC14">
    <cfRule type="cellIs" dxfId="8449" priority="7723" operator="greaterThan">
      <formula>0</formula>
    </cfRule>
  </conditionalFormatting>
  <conditionalFormatting sqref="FC115">
    <cfRule type="cellIs" dxfId="8448" priority="7725" operator="greaterThan">
      <formula>0</formula>
    </cfRule>
  </conditionalFormatting>
  <conditionalFormatting sqref="FC115">
    <cfRule type="cellIs" dxfId="8447" priority="7724" operator="lessThan">
      <formula>0</formula>
    </cfRule>
  </conditionalFormatting>
  <conditionalFormatting sqref="FC14">
    <cfRule type="cellIs" dxfId="8446" priority="7722" operator="greaterThan">
      <formula>0</formula>
    </cfRule>
  </conditionalFormatting>
  <conditionalFormatting sqref="FC16">
    <cfRule type="cellIs" dxfId="8445" priority="7721" operator="greaterThan">
      <formula>0</formula>
    </cfRule>
  </conditionalFormatting>
  <conditionalFormatting sqref="FC16">
    <cfRule type="cellIs" dxfId="8444" priority="7720" operator="greaterThan">
      <formula>0</formula>
    </cfRule>
  </conditionalFormatting>
  <conditionalFormatting sqref="FC42">
    <cfRule type="cellIs" dxfId="8443" priority="7717" operator="greaterThan">
      <formula>0</formula>
    </cfRule>
  </conditionalFormatting>
  <conditionalFormatting sqref="FC42">
    <cfRule type="cellIs" dxfId="8442" priority="7716" operator="greaterThan">
      <formula>0</formula>
    </cfRule>
  </conditionalFormatting>
  <conditionalFormatting sqref="FC18 FC21">
    <cfRule type="cellIs" dxfId="8441" priority="7719" operator="greaterThan">
      <formula>0</formula>
    </cfRule>
  </conditionalFormatting>
  <conditionalFormatting sqref="FC18 FC21">
    <cfRule type="cellIs" dxfId="8440" priority="7718" operator="greaterThan">
      <formula>0</formula>
    </cfRule>
  </conditionalFormatting>
  <conditionalFormatting sqref="FC46">
    <cfRule type="cellIs" dxfId="8439" priority="7715" operator="greaterThan">
      <formula>0</formula>
    </cfRule>
  </conditionalFormatting>
  <conditionalFormatting sqref="FC46">
    <cfRule type="cellIs" dxfId="8438" priority="7714" operator="greaterThan">
      <formula>0</formula>
    </cfRule>
  </conditionalFormatting>
  <conditionalFormatting sqref="FC79">
    <cfRule type="cellIs" dxfId="8437" priority="7706" operator="greaterThan">
      <formula>0</formula>
    </cfRule>
  </conditionalFormatting>
  <conditionalFormatting sqref="FC10">
    <cfRule type="cellIs" dxfId="8436" priority="7713" operator="greaterThan">
      <formula>0</formula>
    </cfRule>
  </conditionalFormatting>
  <conditionalFormatting sqref="FC23">
    <cfRule type="cellIs" dxfId="8435" priority="7712" operator="greaterThan">
      <formula>0</formula>
    </cfRule>
  </conditionalFormatting>
  <conditionalFormatting sqref="FC10">
    <cfRule type="cellIs" dxfId="8434" priority="7711" operator="greaterThan">
      <formula>0</formula>
    </cfRule>
  </conditionalFormatting>
  <conditionalFormatting sqref="FC23">
    <cfRule type="cellIs" dxfId="8433" priority="7710" operator="greaterThan">
      <formula>0</formula>
    </cfRule>
  </conditionalFormatting>
  <conditionalFormatting sqref="FC129">
    <cfRule type="cellIs" dxfId="8432" priority="7696" operator="greaterThan">
      <formula>0</formula>
    </cfRule>
  </conditionalFormatting>
  <conditionalFormatting sqref="FC110">
    <cfRule type="cellIs" dxfId="8431" priority="7700" operator="greaterThan">
      <formula>0</formula>
    </cfRule>
  </conditionalFormatting>
  <conditionalFormatting sqref="FC79">
    <cfRule type="cellIs" dxfId="8430" priority="7707" operator="greaterThan">
      <formula>0</formula>
    </cfRule>
  </conditionalFormatting>
  <conditionalFormatting sqref="FC34">
    <cfRule type="cellIs" dxfId="8429" priority="7709" operator="greaterThan">
      <formula>0</formula>
    </cfRule>
  </conditionalFormatting>
  <conditionalFormatting sqref="FC120">
    <cfRule type="cellIs" dxfId="8428" priority="7699" operator="greaterThan">
      <formula>0</formula>
    </cfRule>
  </conditionalFormatting>
  <conditionalFormatting sqref="FC137">
    <cfRule type="cellIs" dxfId="8427" priority="7695" operator="greaterThan">
      <formula>0</formula>
    </cfRule>
  </conditionalFormatting>
  <conditionalFormatting sqref="FC34">
    <cfRule type="cellIs" dxfId="8426" priority="7708" operator="greaterThan">
      <formula>0</formula>
    </cfRule>
  </conditionalFormatting>
  <conditionalFormatting sqref="FC137">
    <cfRule type="cellIs" dxfId="8425" priority="7694" operator="greaterThan">
      <formula>0</formula>
    </cfRule>
  </conditionalFormatting>
  <conditionalFormatting sqref="FC110">
    <cfRule type="cellIs" dxfId="8424" priority="7701" operator="greaterThan">
      <formula>0</formula>
    </cfRule>
  </conditionalFormatting>
  <conditionalFormatting sqref="FC51">
    <cfRule type="cellIs" dxfId="8423" priority="7693" operator="greaterThan">
      <formula>0</formula>
    </cfRule>
  </conditionalFormatting>
  <conditionalFormatting sqref="FC51">
    <cfRule type="cellIs" dxfId="8422" priority="7692" operator="greaterThan">
      <formula>0</formula>
    </cfRule>
  </conditionalFormatting>
  <conditionalFormatting sqref="FC93">
    <cfRule type="cellIs" dxfId="8421" priority="7705" operator="greaterThan">
      <formula>0</formula>
    </cfRule>
  </conditionalFormatting>
  <conditionalFormatting sqref="FC102">
    <cfRule type="cellIs" dxfId="8420" priority="7704" operator="greaterThan">
      <formula>0</formula>
    </cfRule>
  </conditionalFormatting>
  <conditionalFormatting sqref="FC93">
    <cfRule type="cellIs" dxfId="8419" priority="7703" operator="greaterThan">
      <formula>0</formula>
    </cfRule>
  </conditionalFormatting>
  <conditionalFormatting sqref="FC102">
    <cfRule type="cellIs" dxfId="8418" priority="7702" operator="greaterThan">
      <formula>0</formula>
    </cfRule>
  </conditionalFormatting>
  <conditionalFormatting sqref="FC129">
    <cfRule type="cellIs" dxfId="8417" priority="7698" operator="greaterThan">
      <formula>0</formula>
    </cfRule>
  </conditionalFormatting>
  <conditionalFormatting sqref="FC120">
    <cfRule type="cellIs" dxfId="8416" priority="7697" operator="greaterThan">
      <formula>0</formula>
    </cfRule>
  </conditionalFormatting>
  <conditionalFormatting sqref="FC48">
    <cfRule type="cellIs" dxfId="8415" priority="7680" operator="greaterThan">
      <formula>0</formula>
    </cfRule>
  </conditionalFormatting>
  <conditionalFormatting sqref="FC40">
    <cfRule type="cellIs" dxfId="8414" priority="7679" operator="greaterThan">
      <formula>0</formula>
    </cfRule>
  </conditionalFormatting>
  <conditionalFormatting sqref="FC64">
    <cfRule type="cellIs" dxfId="8413" priority="7689" operator="greaterThan">
      <formula>0</formula>
    </cfRule>
  </conditionalFormatting>
  <conditionalFormatting sqref="FC64">
    <cfRule type="cellIs" dxfId="8412" priority="7688" operator="greaterThan">
      <formula>0</formula>
    </cfRule>
  </conditionalFormatting>
  <conditionalFormatting sqref="FC57">
    <cfRule type="cellIs" dxfId="8411" priority="7691" operator="greaterThan">
      <formula>0</formula>
    </cfRule>
  </conditionalFormatting>
  <conditionalFormatting sqref="FC57">
    <cfRule type="cellIs" dxfId="8410" priority="7690" operator="greaterThan">
      <formula>0</formula>
    </cfRule>
  </conditionalFormatting>
  <conditionalFormatting sqref="FC70">
    <cfRule type="cellIs" dxfId="8409" priority="7675" operator="greaterThan">
      <formula>0</formula>
    </cfRule>
  </conditionalFormatting>
  <conditionalFormatting sqref="FC70">
    <cfRule type="cellIs" dxfId="8408" priority="7674" operator="greaterThan">
      <formula>0</formula>
    </cfRule>
  </conditionalFormatting>
  <conditionalFormatting sqref="FC12">
    <cfRule type="cellIs" dxfId="8407" priority="7687" operator="greaterThan">
      <formula>0</formula>
    </cfRule>
  </conditionalFormatting>
  <conditionalFormatting sqref="FC12">
    <cfRule type="cellIs" dxfId="8406" priority="7686" operator="greaterThan">
      <formula>0</formula>
    </cfRule>
  </conditionalFormatting>
  <conditionalFormatting sqref="FC25 FC27">
    <cfRule type="cellIs" dxfId="8405" priority="7685" operator="greaterThan">
      <formula>0</formula>
    </cfRule>
  </conditionalFormatting>
  <conditionalFormatting sqref="FC25 FC27">
    <cfRule type="cellIs" dxfId="8404" priority="7684" operator="greaterThan">
      <formula>0</formula>
    </cfRule>
  </conditionalFormatting>
  <conditionalFormatting sqref="FC44">
    <cfRule type="cellIs" dxfId="8403" priority="7683" operator="greaterThan">
      <formula>0</formula>
    </cfRule>
  </conditionalFormatting>
  <conditionalFormatting sqref="FC44">
    <cfRule type="cellIs" dxfId="8402" priority="7682" operator="greaterThan">
      <formula>0</formula>
    </cfRule>
  </conditionalFormatting>
  <conditionalFormatting sqref="FC48">
    <cfRule type="cellIs" dxfId="8401" priority="7681" operator="greaterThan">
      <formula>0</formula>
    </cfRule>
  </conditionalFormatting>
  <conditionalFormatting sqref="FC40">
    <cfRule type="cellIs" dxfId="8400" priority="7678" operator="greaterThan">
      <formula>0</formula>
    </cfRule>
  </conditionalFormatting>
  <conditionalFormatting sqref="FC38">
    <cfRule type="cellIs" dxfId="8399" priority="7677" operator="greaterThan">
      <formula>0</formula>
    </cfRule>
  </conditionalFormatting>
  <conditionalFormatting sqref="FC38">
    <cfRule type="cellIs" dxfId="8398" priority="7676" operator="greaterThan">
      <formula>0</formula>
    </cfRule>
  </conditionalFormatting>
  <conditionalFormatting sqref="FC87">
    <cfRule type="cellIs" dxfId="8397" priority="7672" operator="greaterThan">
      <formula>0</formula>
    </cfRule>
  </conditionalFormatting>
  <conditionalFormatting sqref="FC87">
    <cfRule type="cellIs" dxfId="8396" priority="7673" operator="greaterThan">
      <formula>0</formula>
    </cfRule>
  </conditionalFormatting>
  <conditionalFormatting sqref="FC116">
    <cfRule type="cellIs" dxfId="8395" priority="7665" operator="greaterThan">
      <formula>0</formula>
    </cfRule>
  </conditionalFormatting>
  <conditionalFormatting sqref="FC115">
    <cfRule type="cellIs" dxfId="8394" priority="7664" operator="greaterThan">
      <formula>0</formula>
    </cfRule>
  </conditionalFormatting>
  <conditionalFormatting sqref="FC113">
    <cfRule type="cellIs" dxfId="8393" priority="7671" operator="greaterThan">
      <formula>0</formula>
    </cfRule>
  </conditionalFormatting>
  <conditionalFormatting sqref="FC113">
    <cfRule type="cellIs" dxfId="8392" priority="7670" operator="greaterThan">
      <formula>0</formula>
    </cfRule>
  </conditionalFormatting>
  <conditionalFormatting sqref="FC112">
    <cfRule type="cellIs" dxfId="8391" priority="7669" operator="greaterThan">
      <formula>0</formula>
    </cfRule>
  </conditionalFormatting>
  <conditionalFormatting sqref="FC112">
    <cfRule type="cellIs" dxfId="8390" priority="7668" operator="greaterThan">
      <formula>0</formula>
    </cfRule>
  </conditionalFormatting>
  <conditionalFormatting sqref="FC112">
    <cfRule type="cellIs" dxfId="8389" priority="7667" operator="lessThan">
      <formula>0</formula>
    </cfRule>
  </conditionalFormatting>
  <conditionalFormatting sqref="FC116">
    <cfRule type="cellIs" dxfId="8388" priority="7666" operator="greaterThan">
      <formula>0</formula>
    </cfRule>
  </conditionalFormatting>
  <conditionalFormatting sqref="FC14">
    <cfRule type="cellIs" dxfId="8387" priority="7661" operator="greaterThan">
      <formula>0</formula>
    </cfRule>
  </conditionalFormatting>
  <conditionalFormatting sqref="FC115">
    <cfRule type="cellIs" dxfId="8386" priority="7663" operator="greaterThan">
      <formula>0</formula>
    </cfRule>
  </conditionalFormatting>
  <conditionalFormatting sqref="FC115">
    <cfRule type="cellIs" dxfId="8385" priority="7662" operator="lessThan">
      <formula>0</formula>
    </cfRule>
  </conditionalFormatting>
  <conditionalFormatting sqref="FC14">
    <cfRule type="cellIs" dxfId="8384" priority="7660" operator="greaterThan">
      <formula>0</formula>
    </cfRule>
  </conditionalFormatting>
  <conditionalFormatting sqref="FC16">
    <cfRule type="cellIs" dxfId="8383" priority="7659" operator="greaterThan">
      <formula>0</formula>
    </cfRule>
  </conditionalFormatting>
  <conditionalFormatting sqref="FC16">
    <cfRule type="cellIs" dxfId="8382" priority="7658" operator="greaterThan">
      <formula>0</formula>
    </cfRule>
  </conditionalFormatting>
  <conditionalFormatting sqref="FC42">
    <cfRule type="cellIs" dxfId="8381" priority="7655" operator="greaterThan">
      <formula>0</formula>
    </cfRule>
  </conditionalFormatting>
  <conditionalFormatting sqref="FC42">
    <cfRule type="cellIs" dxfId="8380" priority="7654" operator="greaterThan">
      <formula>0</formula>
    </cfRule>
  </conditionalFormatting>
  <conditionalFormatting sqref="FC18 FC21">
    <cfRule type="cellIs" dxfId="8379" priority="7657" operator="greaterThan">
      <formula>0</formula>
    </cfRule>
  </conditionalFormatting>
  <conditionalFormatting sqref="FC18 FC21">
    <cfRule type="cellIs" dxfId="8378" priority="7656" operator="greaterThan">
      <formula>0</formula>
    </cfRule>
  </conditionalFormatting>
  <conditionalFormatting sqref="FC46">
    <cfRule type="cellIs" dxfId="8377" priority="7653" operator="greaterThan">
      <formula>0</formula>
    </cfRule>
  </conditionalFormatting>
  <conditionalFormatting sqref="FC46">
    <cfRule type="cellIs" dxfId="8376" priority="7652" operator="greaterThan">
      <formula>0</formula>
    </cfRule>
  </conditionalFormatting>
  <conditionalFormatting sqref="FC36">
    <cfRule type="cellIs" dxfId="8375" priority="7651" operator="greaterThan">
      <formula>0</formula>
    </cfRule>
  </conditionalFormatting>
  <conditionalFormatting sqref="FC36">
    <cfRule type="cellIs" dxfId="8374" priority="7650" operator="greaterThan">
      <formula>0</formula>
    </cfRule>
  </conditionalFormatting>
  <conditionalFormatting sqref="FC36">
    <cfRule type="cellIs" dxfId="8373" priority="7649" operator="greaterThan">
      <formula>0</formula>
    </cfRule>
  </conditionalFormatting>
  <conditionalFormatting sqref="FC36">
    <cfRule type="cellIs" dxfId="8372" priority="7648" operator="greaterThan">
      <formula>0</formula>
    </cfRule>
  </conditionalFormatting>
  <conditionalFormatting sqref="FC143">
    <cfRule type="cellIs" dxfId="8371" priority="7647" operator="greaterThan">
      <formula>0</formula>
    </cfRule>
  </conditionalFormatting>
  <conditionalFormatting sqref="FC152">
    <cfRule type="cellIs" dxfId="8370" priority="7646" operator="greaterThan">
      <formula>0</formula>
    </cfRule>
  </conditionalFormatting>
  <conditionalFormatting sqref="FC160">
    <cfRule type="cellIs" dxfId="8369" priority="7645" operator="greaterThan">
      <formula>0</formula>
    </cfRule>
  </conditionalFormatting>
  <conditionalFormatting sqref="FC152">
    <cfRule type="cellIs" dxfId="8368" priority="7643" operator="greaterThan">
      <formula>0</formula>
    </cfRule>
  </conditionalFormatting>
  <conditionalFormatting sqref="FC152">
    <cfRule type="cellIs" dxfId="8367" priority="7644" operator="greaterThan">
      <formula>0</formula>
    </cfRule>
  </conditionalFormatting>
  <conditionalFormatting sqref="FC143">
    <cfRule type="cellIs" dxfId="8366" priority="7642" operator="greaterThan">
      <formula>0</formula>
    </cfRule>
  </conditionalFormatting>
  <conditionalFormatting sqref="FC143">
    <cfRule type="cellIs" dxfId="8365" priority="7641" operator="greaterThan">
      <formula>0</formula>
    </cfRule>
  </conditionalFormatting>
  <conditionalFormatting sqref="FC160">
    <cfRule type="cellIs" dxfId="8364" priority="7639" operator="greaterThan">
      <formula>0</formula>
    </cfRule>
  </conditionalFormatting>
  <conditionalFormatting sqref="FC160">
    <cfRule type="cellIs" dxfId="8363" priority="7640" operator="greaterThan">
      <formula>0</formula>
    </cfRule>
  </conditionalFormatting>
  <conditionalFormatting sqref="FC152">
    <cfRule type="cellIs" dxfId="8362" priority="7637" operator="greaterThan">
      <formula>0</formula>
    </cfRule>
  </conditionalFormatting>
  <conditionalFormatting sqref="FC152">
    <cfRule type="cellIs" dxfId="8361" priority="7638" operator="greaterThan">
      <formula>0</formula>
    </cfRule>
  </conditionalFormatting>
  <conditionalFormatting sqref="FC143">
    <cfRule type="cellIs" dxfId="8360" priority="7636" operator="greaterThan">
      <formula>0</formula>
    </cfRule>
  </conditionalFormatting>
  <conditionalFormatting sqref="FC143">
    <cfRule type="cellIs" dxfId="8359" priority="7635" operator="greaterThan">
      <formula>0</formula>
    </cfRule>
  </conditionalFormatting>
  <conditionalFormatting sqref="FC160">
    <cfRule type="cellIs" dxfId="8358" priority="7633" operator="greaterThan">
      <formula>0</formula>
    </cfRule>
  </conditionalFormatting>
  <conditionalFormatting sqref="FC160">
    <cfRule type="cellIs" dxfId="8357" priority="7634" operator="greaterThan">
      <formula>0</formula>
    </cfRule>
  </conditionalFormatting>
  <conditionalFormatting sqref="FC27">
    <cfRule type="cellIs" dxfId="8356" priority="7632" operator="greaterThan">
      <formula>0</formula>
    </cfRule>
  </conditionalFormatting>
  <conditionalFormatting sqref="FC27">
    <cfRule type="cellIs" dxfId="8355" priority="7631" operator="greaterThan">
      <formula>0</formula>
    </cfRule>
  </conditionalFormatting>
  <conditionalFormatting sqref="FC197:FC202">
    <cfRule type="cellIs" dxfId="8354" priority="7630" operator="greaterThan">
      <formula>0.5</formula>
    </cfRule>
  </conditionalFormatting>
  <conditionalFormatting sqref="FC203">
    <cfRule type="cellIs" dxfId="8353" priority="7629" operator="greaterThan">
      <formula>0.5</formula>
    </cfRule>
  </conditionalFormatting>
  <conditionalFormatting sqref="FC167">
    <cfRule type="cellIs" dxfId="8352" priority="7628" operator="greaterThan">
      <formula>0</formula>
    </cfRule>
  </conditionalFormatting>
  <conditionalFormatting sqref="FC167">
    <cfRule type="cellIs" dxfId="8351" priority="7627" operator="greaterThan">
      <formula>0</formula>
    </cfRule>
  </conditionalFormatting>
  <conditionalFormatting sqref="FC169">
    <cfRule type="cellIs" dxfId="8350" priority="7626" operator="greaterThan">
      <formula>0</formula>
    </cfRule>
  </conditionalFormatting>
  <conditionalFormatting sqref="FC169">
    <cfRule type="cellIs" dxfId="8349" priority="7625" operator="greaterThan">
      <formula>0</formula>
    </cfRule>
  </conditionalFormatting>
  <conditionalFormatting sqref="FC171">
    <cfRule type="cellIs" dxfId="8348" priority="7624" operator="greaterThan">
      <formula>0</formula>
    </cfRule>
  </conditionalFormatting>
  <conditionalFormatting sqref="FC171">
    <cfRule type="cellIs" dxfId="8347" priority="7623" operator="greaterThan">
      <formula>0</formula>
    </cfRule>
  </conditionalFormatting>
  <conditionalFormatting sqref="FC14">
    <cfRule type="cellIs" dxfId="8346" priority="7595" operator="greaterThan">
      <formula>0</formula>
    </cfRule>
  </conditionalFormatting>
  <conditionalFormatting sqref="FC10">
    <cfRule type="cellIs" dxfId="8345" priority="7622" operator="greaterThan">
      <formula>0</formula>
    </cfRule>
  </conditionalFormatting>
  <conditionalFormatting sqref="FC23">
    <cfRule type="cellIs" dxfId="8344" priority="7621" operator="greaterThan">
      <formula>0</formula>
    </cfRule>
  </conditionalFormatting>
  <conditionalFormatting sqref="FC70">
    <cfRule type="cellIs" dxfId="8343" priority="7619" operator="greaterThan">
      <formula>0</formula>
    </cfRule>
  </conditionalFormatting>
  <conditionalFormatting sqref="FC79">
    <cfRule type="cellIs" dxfId="8342" priority="7618" operator="greaterThan">
      <formula>0</formula>
    </cfRule>
  </conditionalFormatting>
  <conditionalFormatting sqref="FC129">
    <cfRule type="cellIs" dxfId="8341" priority="7612" operator="greaterThan">
      <formula>0</formula>
    </cfRule>
  </conditionalFormatting>
  <conditionalFormatting sqref="FC110">
    <cfRule type="cellIs" dxfId="8340" priority="7614" operator="greaterThan">
      <formula>0</formula>
    </cfRule>
  </conditionalFormatting>
  <conditionalFormatting sqref="FC34">
    <cfRule type="cellIs" dxfId="8339" priority="7620" operator="greaterThan">
      <formula>0</formula>
    </cfRule>
  </conditionalFormatting>
  <conditionalFormatting sqref="FC137">
    <cfRule type="cellIs" dxfId="8338" priority="7611" operator="greaterThan">
      <formula>0</formula>
    </cfRule>
  </conditionalFormatting>
  <conditionalFormatting sqref="FC87">
    <cfRule type="cellIs" dxfId="8337" priority="7617" operator="greaterThan">
      <formula>0</formula>
    </cfRule>
  </conditionalFormatting>
  <conditionalFormatting sqref="FC93">
    <cfRule type="cellIs" dxfId="8336" priority="7616" operator="greaterThan">
      <formula>0</formula>
    </cfRule>
  </conditionalFormatting>
  <conditionalFormatting sqref="FC102">
    <cfRule type="cellIs" dxfId="8335" priority="7615" operator="greaterThan">
      <formula>0</formula>
    </cfRule>
  </conditionalFormatting>
  <conditionalFormatting sqref="FC120">
    <cfRule type="cellIs" dxfId="8334" priority="7613" operator="greaterThan">
      <formula>0</formula>
    </cfRule>
  </conditionalFormatting>
  <conditionalFormatting sqref="FC51">
    <cfRule type="cellIs" dxfId="8333" priority="7610" operator="greaterThan">
      <formula>0</formula>
    </cfRule>
  </conditionalFormatting>
  <conditionalFormatting sqref="FC64">
    <cfRule type="cellIs" dxfId="8332" priority="7608" operator="greaterThan">
      <formula>0</formula>
    </cfRule>
  </conditionalFormatting>
  <conditionalFormatting sqref="FC57">
    <cfRule type="cellIs" dxfId="8331" priority="7609" operator="greaterThan">
      <formula>0</formula>
    </cfRule>
  </conditionalFormatting>
  <conditionalFormatting sqref="FC25 FC27">
    <cfRule type="cellIs" dxfId="8330" priority="7606" operator="greaterThan">
      <formula>0</formula>
    </cfRule>
  </conditionalFormatting>
  <conditionalFormatting sqref="FC12">
    <cfRule type="cellIs" dxfId="8329" priority="7607" operator="greaterThan">
      <formula>0</formula>
    </cfRule>
  </conditionalFormatting>
  <conditionalFormatting sqref="FC44">
    <cfRule type="cellIs" dxfId="8328" priority="7605" operator="greaterThan">
      <formula>0</formula>
    </cfRule>
  </conditionalFormatting>
  <conditionalFormatting sqref="FC48">
    <cfRule type="cellIs" dxfId="8327" priority="7604" operator="greaterThan">
      <formula>0</formula>
    </cfRule>
  </conditionalFormatting>
  <conditionalFormatting sqref="FC40">
    <cfRule type="cellIs" dxfId="8326" priority="7603" operator="greaterThan">
      <formula>0</formula>
    </cfRule>
  </conditionalFormatting>
  <conditionalFormatting sqref="FC38">
    <cfRule type="cellIs" dxfId="8325" priority="7602" operator="greaterThan">
      <formula>0</formula>
    </cfRule>
  </conditionalFormatting>
  <conditionalFormatting sqref="FC16">
    <cfRule type="cellIs" dxfId="8324" priority="7594" operator="greaterThan">
      <formula>0</formula>
    </cfRule>
  </conditionalFormatting>
  <conditionalFormatting sqref="FC113">
    <cfRule type="cellIs" dxfId="8323" priority="7601" operator="greaterThan">
      <formula>0</formula>
    </cfRule>
  </conditionalFormatting>
  <conditionalFormatting sqref="FC112">
    <cfRule type="cellIs" dxfId="8322" priority="7600" operator="greaterThan">
      <formula>0</formula>
    </cfRule>
  </conditionalFormatting>
  <conditionalFormatting sqref="FC112">
    <cfRule type="cellIs" dxfId="8321" priority="7599" operator="lessThan">
      <formula>0</formula>
    </cfRule>
  </conditionalFormatting>
  <conditionalFormatting sqref="FC116">
    <cfRule type="cellIs" dxfId="8320" priority="7598" operator="greaterThan">
      <formula>0</formula>
    </cfRule>
  </conditionalFormatting>
  <conditionalFormatting sqref="FC115">
    <cfRule type="cellIs" dxfId="8319" priority="7597" operator="greaterThan">
      <formula>0</formula>
    </cfRule>
  </conditionalFormatting>
  <conditionalFormatting sqref="FC115">
    <cfRule type="cellIs" dxfId="8318" priority="7596" operator="lessThan">
      <formula>0</formula>
    </cfRule>
  </conditionalFormatting>
  <conditionalFormatting sqref="FC46">
    <cfRule type="cellIs" dxfId="8317" priority="7591" operator="greaterThan">
      <formula>0</formula>
    </cfRule>
  </conditionalFormatting>
  <conditionalFormatting sqref="FC42">
    <cfRule type="cellIs" dxfId="8316" priority="7592" operator="greaterThan">
      <formula>0</formula>
    </cfRule>
  </conditionalFormatting>
  <conditionalFormatting sqref="FC18 FC21">
    <cfRule type="cellIs" dxfId="8315" priority="7593" operator="greaterThan">
      <formula>0</formula>
    </cfRule>
  </conditionalFormatting>
  <conditionalFormatting sqref="FC36">
    <cfRule type="cellIs" dxfId="8314" priority="7590" operator="greaterThan">
      <formula>0</formula>
    </cfRule>
  </conditionalFormatting>
  <conditionalFormatting sqref="FC79">
    <cfRule type="cellIs" dxfId="8313" priority="7582" operator="greaterThan">
      <formula>0</formula>
    </cfRule>
  </conditionalFormatting>
  <conditionalFormatting sqref="FC10">
    <cfRule type="cellIs" dxfId="8312" priority="7589" operator="greaterThan">
      <formula>0</formula>
    </cfRule>
  </conditionalFormatting>
  <conditionalFormatting sqref="FC23">
    <cfRule type="cellIs" dxfId="8311" priority="7588" operator="greaterThan">
      <formula>0</formula>
    </cfRule>
  </conditionalFormatting>
  <conditionalFormatting sqref="FC10">
    <cfRule type="cellIs" dxfId="8310" priority="7587" operator="greaterThan">
      <formula>0</formula>
    </cfRule>
  </conditionalFormatting>
  <conditionalFormatting sqref="FC23">
    <cfRule type="cellIs" dxfId="8309" priority="7586" operator="greaterThan">
      <formula>0</formula>
    </cfRule>
  </conditionalFormatting>
  <conditionalFormatting sqref="FC129">
    <cfRule type="cellIs" dxfId="8308" priority="7572" operator="greaterThan">
      <formula>0</formula>
    </cfRule>
  </conditionalFormatting>
  <conditionalFormatting sqref="FC110">
    <cfRule type="cellIs" dxfId="8307" priority="7576" operator="greaterThan">
      <formula>0</formula>
    </cfRule>
  </conditionalFormatting>
  <conditionalFormatting sqref="FC79">
    <cfRule type="cellIs" dxfId="8306" priority="7583" operator="greaterThan">
      <formula>0</formula>
    </cfRule>
  </conditionalFormatting>
  <conditionalFormatting sqref="FC34">
    <cfRule type="cellIs" dxfId="8305" priority="7585" operator="greaterThan">
      <formula>0</formula>
    </cfRule>
  </conditionalFormatting>
  <conditionalFormatting sqref="FC120">
    <cfRule type="cellIs" dxfId="8304" priority="7575" operator="greaterThan">
      <formula>0</formula>
    </cfRule>
  </conditionalFormatting>
  <conditionalFormatting sqref="FC137">
    <cfRule type="cellIs" dxfId="8303" priority="7571" operator="greaterThan">
      <formula>0</formula>
    </cfRule>
  </conditionalFormatting>
  <conditionalFormatting sqref="FC34">
    <cfRule type="cellIs" dxfId="8302" priority="7584" operator="greaterThan">
      <formula>0</formula>
    </cfRule>
  </conditionalFormatting>
  <conditionalFormatting sqref="FC137">
    <cfRule type="cellIs" dxfId="8301" priority="7570" operator="greaterThan">
      <formula>0</formula>
    </cfRule>
  </conditionalFormatting>
  <conditionalFormatting sqref="FC110">
    <cfRule type="cellIs" dxfId="8300" priority="7577" operator="greaterThan">
      <formula>0</formula>
    </cfRule>
  </conditionalFormatting>
  <conditionalFormatting sqref="FC51">
    <cfRule type="cellIs" dxfId="8299" priority="7569" operator="greaterThan">
      <formula>0</formula>
    </cfRule>
  </conditionalFormatting>
  <conditionalFormatting sqref="FC51">
    <cfRule type="cellIs" dxfId="8298" priority="7568" operator="greaterThan">
      <formula>0</formula>
    </cfRule>
  </conditionalFormatting>
  <conditionalFormatting sqref="FC93">
    <cfRule type="cellIs" dxfId="8297" priority="7581" operator="greaterThan">
      <formula>0</formula>
    </cfRule>
  </conditionalFormatting>
  <conditionalFormatting sqref="FC102">
    <cfRule type="cellIs" dxfId="8296" priority="7580" operator="greaterThan">
      <formula>0</formula>
    </cfRule>
  </conditionalFormatting>
  <conditionalFormatting sqref="FC93">
    <cfRule type="cellIs" dxfId="8295" priority="7579" operator="greaterThan">
      <formula>0</formula>
    </cfRule>
  </conditionalFormatting>
  <conditionalFormatting sqref="FC102">
    <cfRule type="cellIs" dxfId="8294" priority="7578" operator="greaterThan">
      <formula>0</formula>
    </cfRule>
  </conditionalFormatting>
  <conditionalFormatting sqref="FC129">
    <cfRule type="cellIs" dxfId="8293" priority="7574" operator="greaterThan">
      <formula>0</formula>
    </cfRule>
  </conditionalFormatting>
  <conditionalFormatting sqref="FC120">
    <cfRule type="cellIs" dxfId="8292" priority="7573" operator="greaterThan">
      <formula>0</formula>
    </cfRule>
  </conditionalFormatting>
  <conditionalFormatting sqref="FC48">
    <cfRule type="cellIs" dxfId="8291" priority="7556" operator="greaterThan">
      <formula>0</formula>
    </cfRule>
  </conditionalFormatting>
  <conditionalFormatting sqref="FC40">
    <cfRule type="cellIs" dxfId="8290" priority="7555" operator="greaterThan">
      <formula>0</formula>
    </cfRule>
  </conditionalFormatting>
  <conditionalFormatting sqref="FC64">
    <cfRule type="cellIs" dxfId="8289" priority="7565" operator="greaterThan">
      <formula>0</formula>
    </cfRule>
  </conditionalFormatting>
  <conditionalFormatting sqref="FC64">
    <cfRule type="cellIs" dxfId="8288" priority="7564" operator="greaterThan">
      <formula>0</formula>
    </cfRule>
  </conditionalFormatting>
  <conditionalFormatting sqref="FC57">
    <cfRule type="cellIs" dxfId="8287" priority="7567" operator="greaterThan">
      <formula>0</formula>
    </cfRule>
  </conditionalFormatting>
  <conditionalFormatting sqref="FC57">
    <cfRule type="cellIs" dxfId="8286" priority="7566" operator="greaterThan">
      <formula>0</formula>
    </cfRule>
  </conditionalFormatting>
  <conditionalFormatting sqref="FC70">
    <cfRule type="cellIs" dxfId="8285" priority="7551" operator="greaterThan">
      <formula>0</formula>
    </cfRule>
  </conditionalFormatting>
  <conditionalFormatting sqref="FC70">
    <cfRule type="cellIs" dxfId="8284" priority="7550" operator="greaterThan">
      <formula>0</formula>
    </cfRule>
  </conditionalFormatting>
  <conditionalFormatting sqref="FC12">
    <cfRule type="cellIs" dxfId="8283" priority="7563" operator="greaterThan">
      <formula>0</formula>
    </cfRule>
  </conditionalFormatting>
  <conditionalFormatting sqref="FC12">
    <cfRule type="cellIs" dxfId="8282" priority="7562" operator="greaterThan">
      <formula>0</formula>
    </cfRule>
  </conditionalFormatting>
  <conditionalFormatting sqref="FC25 FC27">
    <cfRule type="cellIs" dxfId="8281" priority="7561" operator="greaterThan">
      <formula>0</formula>
    </cfRule>
  </conditionalFormatting>
  <conditionalFormatting sqref="FC25 FC27">
    <cfRule type="cellIs" dxfId="8280" priority="7560" operator="greaterThan">
      <formula>0</formula>
    </cfRule>
  </conditionalFormatting>
  <conditionalFormatting sqref="FC44">
    <cfRule type="cellIs" dxfId="8279" priority="7559" operator="greaterThan">
      <formula>0</formula>
    </cfRule>
  </conditionalFormatting>
  <conditionalFormatting sqref="FC44">
    <cfRule type="cellIs" dxfId="8278" priority="7558" operator="greaterThan">
      <formula>0</formula>
    </cfRule>
  </conditionalFormatting>
  <conditionalFormatting sqref="FC48">
    <cfRule type="cellIs" dxfId="8277" priority="7557" operator="greaterThan">
      <formula>0</formula>
    </cfRule>
  </conditionalFormatting>
  <conditionalFormatting sqref="FC40">
    <cfRule type="cellIs" dxfId="8276" priority="7554" operator="greaterThan">
      <formula>0</formula>
    </cfRule>
  </conditionalFormatting>
  <conditionalFormatting sqref="FC38">
    <cfRule type="cellIs" dxfId="8275" priority="7553" operator="greaterThan">
      <formula>0</formula>
    </cfRule>
  </conditionalFormatting>
  <conditionalFormatting sqref="FC38">
    <cfRule type="cellIs" dxfId="8274" priority="7552" operator="greaterThan">
      <formula>0</formula>
    </cfRule>
  </conditionalFormatting>
  <conditionalFormatting sqref="FC87">
    <cfRule type="cellIs" dxfId="8273" priority="7548" operator="greaterThan">
      <formula>0</formula>
    </cfRule>
  </conditionalFormatting>
  <conditionalFormatting sqref="FC87">
    <cfRule type="cellIs" dxfId="8272" priority="7549" operator="greaterThan">
      <formula>0</formula>
    </cfRule>
  </conditionalFormatting>
  <conditionalFormatting sqref="FC116">
    <cfRule type="cellIs" dxfId="8271" priority="7541" operator="greaterThan">
      <formula>0</formula>
    </cfRule>
  </conditionalFormatting>
  <conditionalFormatting sqref="FC115">
    <cfRule type="cellIs" dxfId="8270" priority="7540" operator="greaterThan">
      <formula>0</formula>
    </cfRule>
  </conditionalFormatting>
  <conditionalFormatting sqref="FC113">
    <cfRule type="cellIs" dxfId="8269" priority="7547" operator="greaterThan">
      <formula>0</formula>
    </cfRule>
  </conditionalFormatting>
  <conditionalFormatting sqref="FC113">
    <cfRule type="cellIs" dxfId="8268" priority="7546" operator="greaterThan">
      <formula>0</formula>
    </cfRule>
  </conditionalFormatting>
  <conditionalFormatting sqref="FC112">
    <cfRule type="cellIs" dxfId="8267" priority="7545" operator="greaterThan">
      <formula>0</formula>
    </cfRule>
  </conditionalFormatting>
  <conditionalFormatting sqref="FC112">
    <cfRule type="cellIs" dxfId="8266" priority="7544" operator="greaterThan">
      <formula>0</formula>
    </cfRule>
  </conditionalFormatting>
  <conditionalFormatting sqref="FC112">
    <cfRule type="cellIs" dxfId="8265" priority="7543" operator="lessThan">
      <formula>0</formula>
    </cfRule>
  </conditionalFormatting>
  <conditionalFormatting sqref="FC116">
    <cfRule type="cellIs" dxfId="8264" priority="7542" operator="greaterThan">
      <formula>0</formula>
    </cfRule>
  </conditionalFormatting>
  <conditionalFormatting sqref="FC14">
    <cfRule type="cellIs" dxfId="8263" priority="7537" operator="greaterThan">
      <formula>0</formula>
    </cfRule>
  </conditionalFormatting>
  <conditionalFormatting sqref="FC115">
    <cfRule type="cellIs" dxfId="8262" priority="7539" operator="greaterThan">
      <formula>0</formula>
    </cfRule>
  </conditionalFormatting>
  <conditionalFormatting sqref="FC115">
    <cfRule type="cellIs" dxfId="8261" priority="7538" operator="lessThan">
      <formula>0</formula>
    </cfRule>
  </conditionalFormatting>
  <conditionalFormatting sqref="FC14">
    <cfRule type="cellIs" dxfId="8260" priority="7536" operator="greaterThan">
      <formula>0</formula>
    </cfRule>
  </conditionalFormatting>
  <conditionalFormatting sqref="FC16">
    <cfRule type="cellIs" dxfId="8259" priority="7535" operator="greaterThan">
      <formula>0</formula>
    </cfRule>
  </conditionalFormatting>
  <conditionalFormatting sqref="FC16">
    <cfRule type="cellIs" dxfId="8258" priority="7534" operator="greaterThan">
      <formula>0</formula>
    </cfRule>
  </conditionalFormatting>
  <conditionalFormatting sqref="FC42">
    <cfRule type="cellIs" dxfId="8257" priority="7531" operator="greaterThan">
      <formula>0</formula>
    </cfRule>
  </conditionalFormatting>
  <conditionalFormatting sqref="FC42">
    <cfRule type="cellIs" dxfId="8256" priority="7530" operator="greaterThan">
      <formula>0</formula>
    </cfRule>
  </conditionalFormatting>
  <conditionalFormatting sqref="FC18 FC21">
    <cfRule type="cellIs" dxfId="8255" priority="7533" operator="greaterThan">
      <formula>0</formula>
    </cfRule>
  </conditionalFormatting>
  <conditionalFormatting sqref="FC18 FC21">
    <cfRule type="cellIs" dxfId="8254" priority="7532" operator="greaterThan">
      <formula>0</formula>
    </cfRule>
  </conditionalFormatting>
  <conditionalFormatting sqref="FC46">
    <cfRule type="cellIs" dxfId="8253" priority="7529" operator="greaterThan">
      <formula>0</formula>
    </cfRule>
  </conditionalFormatting>
  <conditionalFormatting sqref="FC46">
    <cfRule type="cellIs" dxfId="8252" priority="7528" operator="greaterThan">
      <formula>0</formula>
    </cfRule>
  </conditionalFormatting>
  <conditionalFormatting sqref="FC79">
    <cfRule type="cellIs" dxfId="8251" priority="7520" operator="greaterThan">
      <formula>0</formula>
    </cfRule>
  </conditionalFormatting>
  <conditionalFormatting sqref="FC10">
    <cfRule type="cellIs" dxfId="8250" priority="7527" operator="greaterThan">
      <formula>0</formula>
    </cfRule>
  </conditionalFormatting>
  <conditionalFormatting sqref="FC23">
    <cfRule type="cellIs" dxfId="8249" priority="7526" operator="greaterThan">
      <formula>0</formula>
    </cfRule>
  </conditionalFormatting>
  <conditionalFormatting sqref="FC10">
    <cfRule type="cellIs" dxfId="8248" priority="7525" operator="greaterThan">
      <formula>0</formula>
    </cfRule>
  </conditionalFormatting>
  <conditionalFormatting sqref="FC23">
    <cfRule type="cellIs" dxfId="8247" priority="7524" operator="greaterThan">
      <formula>0</formula>
    </cfRule>
  </conditionalFormatting>
  <conditionalFormatting sqref="FC129">
    <cfRule type="cellIs" dxfId="8246" priority="7510" operator="greaterThan">
      <formula>0</formula>
    </cfRule>
  </conditionalFormatting>
  <conditionalFormatting sqref="FC110">
    <cfRule type="cellIs" dxfId="8245" priority="7514" operator="greaterThan">
      <formula>0</formula>
    </cfRule>
  </conditionalFormatting>
  <conditionalFormatting sqref="FC79">
    <cfRule type="cellIs" dxfId="8244" priority="7521" operator="greaterThan">
      <formula>0</formula>
    </cfRule>
  </conditionalFormatting>
  <conditionalFormatting sqref="FC34">
    <cfRule type="cellIs" dxfId="8243" priority="7523" operator="greaterThan">
      <formula>0</formula>
    </cfRule>
  </conditionalFormatting>
  <conditionalFormatting sqref="FC120">
    <cfRule type="cellIs" dxfId="8242" priority="7513" operator="greaterThan">
      <formula>0</formula>
    </cfRule>
  </conditionalFormatting>
  <conditionalFormatting sqref="FC137">
    <cfRule type="cellIs" dxfId="8241" priority="7509" operator="greaterThan">
      <formula>0</formula>
    </cfRule>
  </conditionalFormatting>
  <conditionalFormatting sqref="FC34">
    <cfRule type="cellIs" dxfId="8240" priority="7522" operator="greaterThan">
      <formula>0</formula>
    </cfRule>
  </conditionalFormatting>
  <conditionalFormatting sqref="FC137">
    <cfRule type="cellIs" dxfId="8239" priority="7508" operator="greaterThan">
      <formula>0</formula>
    </cfRule>
  </conditionalFormatting>
  <conditionalFormatting sqref="FC110">
    <cfRule type="cellIs" dxfId="8238" priority="7515" operator="greaterThan">
      <formula>0</formula>
    </cfRule>
  </conditionalFormatting>
  <conditionalFormatting sqref="FC51">
    <cfRule type="cellIs" dxfId="8237" priority="7507" operator="greaterThan">
      <formula>0</formula>
    </cfRule>
  </conditionalFormatting>
  <conditionalFormatting sqref="FC51">
    <cfRule type="cellIs" dxfId="8236" priority="7506" operator="greaterThan">
      <formula>0</formula>
    </cfRule>
  </conditionalFormatting>
  <conditionalFormatting sqref="FC93">
    <cfRule type="cellIs" dxfId="8235" priority="7519" operator="greaterThan">
      <formula>0</formula>
    </cfRule>
  </conditionalFormatting>
  <conditionalFormatting sqref="FC102">
    <cfRule type="cellIs" dxfId="8234" priority="7518" operator="greaterThan">
      <formula>0</formula>
    </cfRule>
  </conditionalFormatting>
  <conditionalFormatting sqref="FC93">
    <cfRule type="cellIs" dxfId="8233" priority="7517" operator="greaterThan">
      <formula>0</formula>
    </cfRule>
  </conditionalFormatting>
  <conditionalFormatting sqref="FC102">
    <cfRule type="cellIs" dxfId="8232" priority="7516" operator="greaterThan">
      <formula>0</formula>
    </cfRule>
  </conditionalFormatting>
  <conditionalFormatting sqref="FC129">
    <cfRule type="cellIs" dxfId="8231" priority="7512" operator="greaterThan">
      <formula>0</formula>
    </cfRule>
  </conditionalFormatting>
  <conditionalFormatting sqref="FC120">
    <cfRule type="cellIs" dxfId="8230" priority="7511" operator="greaterThan">
      <formula>0</formula>
    </cfRule>
  </conditionalFormatting>
  <conditionalFormatting sqref="FC48">
    <cfRule type="cellIs" dxfId="8229" priority="7494" operator="greaterThan">
      <formula>0</formula>
    </cfRule>
  </conditionalFormatting>
  <conditionalFormatting sqref="FC40">
    <cfRule type="cellIs" dxfId="8228" priority="7493" operator="greaterThan">
      <formula>0</formula>
    </cfRule>
  </conditionalFormatting>
  <conditionalFormatting sqref="FC64">
    <cfRule type="cellIs" dxfId="8227" priority="7503" operator="greaterThan">
      <formula>0</formula>
    </cfRule>
  </conditionalFormatting>
  <conditionalFormatting sqref="FC64">
    <cfRule type="cellIs" dxfId="8226" priority="7502" operator="greaterThan">
      <formula>0</formula>
    </cfRule>
  </conditionalFormatting>
  <conditionalFormatting sqref="FC57">
    <cfRule type="cellIs" dxfId="8225" priority="7505" operator="greaterThan">
      <formula>0</formula>
    </cfRule>
  </conditionalFormatting>
  <conditionalFormatting sqref="FC57">
    <cfRule type="cellIs" dxfId="8224" priority="7504" operator="greaterThan">
      <formula>0</formula>
    </cfRule>
  </conditionalFormatting>
  <conditionalFormatting sqref="FC70">
    <cfRule type="cellIs" dxfId="8223" priority="7489" operator="greaterThan">
      <formula>0</formula>
    </cfRule>
  </conditionalFormatting>
  <conditionalFormatting sqref="FC70">
    <cfRule type="cellIs" dxfId="8222" priority="7488" operator="greaterThan">
      <formula>0</formula>
    </cfRule>
  </conditionalFormatting>
  <conditionalFormatting sqref="FC12">
    <cfRule type="cellIs" dxfId="8221" priority="7501" operator="greaterThan">
      <formula>0</formula>
    </cfRule>
  </conditionalFormatting>
  <conditionalFormatting sqref="FC12">
    <cfRule type="cellIs" dxfId="8220" priority="7500" operator="greaterThan">
      <formula>0</formula>
    </cfRule>
  </conditionalFormatting>
  <conditionalFormatting sqref="FC25 FC27">
    <cfRule type="cellIs" dxfId="8219" priority="7499" operator="greaterThan">
      <formula>0</formula>
    </cfRule>
  </conditionalFormatting>
  <conditionalFormatting sqref="FC25 FC27">
    <cfRule type="cellIs" dxfId="8218" priority="7498" operator="greaterThan">
      <formula>0</formula>
    </cfRule>
  </conditionalFormatting>
  <conditionalFormatting sqref="FC44">
    <cfRule type="cellIs" dxfId="8217" priority="7497" operator="greaterThan">
      <formula>0</formula>
    </cfRule>
  </conditionalFormatting>
  <conditionalFormatting sqref="FC44">
    <cfRule type="cellIs" dxfId="8216" priority="7496" operator="greaterThan">
      <formula>0</formula>
    </cfRule>
  </conditionalFormatting>
  <conditionalFormatting sqref="FC48">
    <cfRule type="cellIs" dxfId="8215" priority="7495" operator="greaterThan">
      <formula>0</formula>
    </cfRule>
  </conditionalFormatting>
  <conditionalFormatting sqref="FC40">
    <cfRule type="cellIs" dxfId="8214" priority="7492" operator="greaterThan">
      <formula>0</formula>
    </cfRule>
  </conditionalFormatting>
  <conditionalFormatting sqref="FC38">
    <cfRule type="cellIs" dxfId="8213" priority="7491" operator="greaterThan">
      <formula>0</formula>
    </cfRule>
  </conditionalFormatting>
  <conditionalFormatting sqref="FC38">
    <cfRule type="cellIs" dxfId="8212" priority="7490" operator="greaterThan">
      <formula>0</formula>
    </cfRule>
  </conditionalFormatting>
  <conditionalFormatting sqref="FC87">
    <cfRule type="cellIs" dxfId="8211" priority="7486" operator="greaterThan">
      <formula>0</formula>
    </cfRule>
  </conditionalFormatting>
  <conditionalFormatting sqref="FC87">
    <cfRule type="cellIs" dxfId="8210" priority="7487" operator="greaterThan">
      <formula>0</formula>
    </cfRule>
  </conditionalFormatting>
  <conditionalFormatting sqref="FC116">
    <cfRule type="cellIs" dxfId="8209" priority="7479" operator="greaterThan">
      <formula>0</formula>
    </cfRule>
  </conditionalFormatting>
  <conditionalFormatting sqref="FC115">
    <cfRule type="cellIs" dxfId="8208" priority="7478" operator="greaterThan">
      <formula>0</formula>
    </cfRule>
  </conditionalFormatting>
  <conditionalFormatting sqref="FC113">
    <cfRule type="cellIs" dxfId="8207" priority="7485" operator="greaterThan">
      <formula>0</formula>
    </cfRule>
  </conditionalFormatting>
  <conditionalFormatting sqref="FC113">
    <cfRule type="cellIs" dxfId="8206" priority="7484" operator="greaterThan">
      <formula>0</formula>
    </cfRule>
  </conditionalFormatting>
  <conditionalFormatting sqref="FC112">
    <cfRule type="cellIs" dxfId="8205" priority="7483" operator="greaterThan">
      <formula>0</formula>
    </cfRule>
  </conditionalFormatting>
  <conditionalFormatting sqref="FC112">
    <cfRule type="cellIs" dxfId="8204" priority="7482" operator="greaterThan">
      <formula>0</formula>
    </cfRule>
  </conditionalFormatting>
  <conditionalFormatting sqref="FC112">
    <cfRule type="cellIs" dxfId="8203" priority="7481" operator="lessThan">
      <formula>0</formula>
    </cfRule>
  </conditionalFormatting>
  <conditionalFormatting sqref="FC116">
    <cfRule type="cellIs" dxfId="8202" priority="7480" operator="greaterThan">
      <formula>0</formula>
    </cfRule>
  </conditionalFormatting>
  <conditionalFormatting sqref="FC14">
    <cfRule type="cellIs" dxfId="8201" priority="7475" operator="greaterThan">
      <formula>0</formula>
    </cfRule>
  </conditionalFormatting>
  <conditionalFormatting sqref="FC115">
    <cfRule type="cellIs" dxfId="8200" priority="7477" operator="greaterThan">
      <formula>0</formula>
    </cfRule>
  </conditionalFormatting>
  <conditionalFormatting sqref="FC115">
    <cfRule type="cellIs" dxfId="8199" priority="7476" operator="lessThan">
      <formula>0</formula>
    </cfRule>
  </conditionalFormatting>
  <conditionalFormatting sqref="FC14">
    <cfRule type="cellIs" dxfId="8198" priority="7474" operator="greaterThan">
      <formula>0</formula>
    </cfRule>
  </conditionalFormatting>
  <conditionalFormatting sqref="FC16">
    <cfRule type="cellIs" dxfId="8197" priority="7473" operator="greaterThan">
      <formula>0</formula>
    </cfRule>
  </conditionalFormatting>
  <conditionalFormatting sqref="FC16">
    <cfRule type="cellIs" dxfId="8196" priority="7472" operator="greaterThan">
      <formula>0</formula>
    </cfRule>
  </conditionalFormatting>
  <conditionalFormatting sqref="FC42">
    <cfRule type="cellIs" dxfId="8195" priority="7469" operator="greaterThan">
      <formula>0</formula>
    </cfRule>
  </conditionalFormatting>
  <conditionalFormatting sqref="FC42">
    <cfRule type="cellIs" dxfId="8194" priority="7468" operator="greaterThan">
      <formula>0</formula>
    </cfRule>
  </conditionalFormatting>
  <conditionalFormatting sqref="FC18 FC21">
    <cfRule type="cellIs" dxfId="8193" priority="7471" operator="greaterThan">
      <formula>0</formula>
    </cfRule>
  </conditionalFormatting>
  <conditionalFormatting sqref="FC18 FC21">
    <cfRule type="cellIs" dxfId="8192" priority="7470" operator="greaterThan">
      <formula>0</formula>
    </cfRule>
  </conditionalFormatting>
  <conditionalFormatting sqref="FC46">
    <cfRule type="cellIs" dxfId="8191" priority="7467" operator="greaterThan">
      <formula>0</formula>
    </cfRule>
  </conditionalFormatting>
  <conditionalFormatting sqref="FC46">
    <cfRule type="cellIs" dxfId="8190" priority="7466" operator="greaterThan">
      <formula>0</formula>
    </cfRule>
  </conditionalFormatting>
  <conditionalFormatting sqref="FC36">
    <cfRule type="cellIs" dxfId="8189" priority="7465" operator="greaterThan">
      <formula>0</formula>
    </cfRule>
  </conditionalFormatting>
  <conditionalFormatting sqref="FC36">
    <cfRule type="cellIs" dxfId="8188" priority="7464" operator="greaterThan">
      <formula>0</formula>
    </cfRule>
  </conditionalFormatting>
  <conditionalFormatting sqref="FC36">
    <cfRule type="cellIs" dxfId="8187" priority="7463" operator="greaterThan">
      <formula>0</formula>
    </cfRule>
  </conditionalFormatting>
  <conditionalFormatting sqref="FC36">
    <cfRule type="cellIs" dxfId="8186" priority="7462" operator="greaterThan">
      <formula>0</formula>
    </cfRule>
  </conditionalFormatting>
  <conditionalFormatting sqref="FC143">
    <cfRule type="cellIs" dxfId="8185" priority="7461" operator="greaterThan">
      <formula>0</formula>
    </cfRule>
  </conditionalFormatting>
  <conditionalFormatting sqref="FC152">
    <cfRule type="cellIs" dxfId="8184" priority="7460" operator="greaterThan">
      <formula>0</formula>
    </cfRule>
  </conditionalFormatting>
  <conditionalFormatting sqref="FC160">
    <cfRule type="cellIs" dxfId="8183" priority="7459" operator="greaterThan">
      <formula>0</formula>
    </cfRule>
  </conditionalFormatting>
  <conditionalFormatting sqref="FC152">
    <cfRule type="cellIs" dxfId="8182" priority="7457" operator="greaterThan">
      <formula>0</formula>
    </cfRule>
  </conditionalFormatting>
  <conditionalFormatting sqref="FC152">
    <cfRule type="cellIs" dxfId="8181" priority="7458" operator="greaterThan">
      <formula>0</formula>
    </cfRule>
  </conditionalFormatting>
  <conditionalFormatting sqref="FC143">
    <cfRule type="cellIs" dxfId="8180" priority="7456" operator="greaterThan">
      <formula>0</formula>
    </cfRule>
  </conditionalFormatting>
  <conditionalFormatting sqref="FC143">
    <cfRule type="cellIs" dxfId="8179" priority="7455" operator="greaterThan">
      <formula>0</formula>
    </cfRule>
  </conditionalFormatting>
  <conditionalFormatting sqref="FC160">
    <cfRule type="cellIs" dxfId="8178" priority="7453" operator="greaterThan">
      <formula>0</formula>
    </cfRule>
  </conditionalFormatting>
  <conditionalFormatting sqref="FC160">
    <cfRule type="cellIs" dxfId="8177" priority="7454" operator="greaterThan">
      <formula>0</formula>
    </cfRule>
  </conditionalFormatting>
  <conditionalFormatting sqref="FC152">
    <cfRule type="cellIs" dxfId="8176" priority="7451" operator="greaterThan">
      <formula>0</formula>
    </cfRule>
  </conditionalFormatting>
  <conditionalFormatting sqref="FC152">
    <cfRule type="cellIs" dxfId="8175" priority="7452" operator="greaterThan">
      <formula>0</formula>
    </cfRule>
  </conditionalFormatting>
  <conditionalFormatting sqref="FC143">
    <cfRule type="cellIs" dxfId="8174" priority="7450" operator="greaterThan">
      <formula>0</formula>
    </cfRule>
  </conditionalFormatting>
  <conditionalFormatting sqref="FC143">
    <cfRule type="cellIs" dxfId="8173" priority="7449" operator="greaterThan">
      <formula>0</formula>
    </cfRule>
  </conditionalFormatting>
  <conditionalFormatting sqref="FC160">
    <cfRule type="cellIs" dxfId="8172" priority="7447" operator="greaterThan">
      <formula>0</formula>
    </cfRule>
  </conditionalFormatting>
  <conditionalFormatting sqref="FC160">
    <cfRule type="cellIs" dxfId="8171" priority="7448" operator="greaterThan">
      <formula>0</formula>
    </cfRule>
  </conditionalFormatting>
  <conditionalFormatting sqref="FC27">
    <cfRule type="cellIs" dxfId="8170" priority="7446" operator="greaterThan">
      <formula>0</formula>
    </cfRule>
  </conditionalFormatting>
  <conditionalFormatting sqref="FC27">
    <cfRule type="cellIs" dxfId="8169" priority="7445" operator="greaterThan">
      <formula>0</formula>
    </cfRule>
  </conditionalFormatting>
  <conditionalFormatting sqref="FC197:FC202">
    <cfRule type="cellIs" dxfId="8168" priority="7444" operator="greaterThan">
      <formula>0.5</formula>
    </cfRule>
  </conditionalFormatting>
  <conditionalFormatting sqref="FC203">
    <cfRule type="cellIs" dxfId="8167" priority="7443" operator="greaterThan">
      <formula>0.5</formula>
    </cfRule>
  </conditionalFormatting>
  <conditionalFormatting sqref="FC167">
    <cfRule type="cellIs" dxfId="8166" priority="7442" operator="greaterThan">
      <formula>0</formula>
    </cfRule>
  </conditionalFormatting>
  <conditionalFormatting sqref="FC167">
    <cfRule type="cellIs" dxfId="8165" priority="7441" operator="greaterThan">
      <formula>0</formula>
    </cfRule>
  </conditionalFormatting>
  <conditionalFormatting sqref="FC169">
    <cfRule type="cellIs" dxfId="8164" priority="7440" operator="greaterThan">
      <formula>0</formula>
    </cfRule>
  </conditionalFormatting>
  <conditionalFormatting sqref="FC169">
    <cfRule type="cellIs" dxfId="8163" priority="7439" operator="greaterThan">
      <formula>0</formula>
    </cfRule>
  </conditionalFormatting>
  <conditionalFormatting sqref="FC171">
    <cfRule type="cellIs" dxfId="8162" priority="7438" operator="greaterThan">
      <formula>0</formula>
    </cfRule>
  </conditionalFormatting>
  <conditionalFormatting sqref="FC171">
    <cfRule type="cellIs" dxfId="8161" priority="7437" operator="greaterThan">
      <formula>0</formula>
    </cfRule>
  </conditionalFormatting>
  <conditionalFormatting sqref="FC14">
    <cfRule type="cellIs" dxfId="8160" priority="7409" operator="greaterThan">
      <formula>0</formula>
    </cfRule>
  </conditionalFormatting>
  <conditionalFormatting sqref="FC10">
    <cfRule type="cellIs" dxfId="8159" priority="7436" operator="greaterThan">
      <formula>0</formula>
    </cfRule>
  </conditionalFormatting>
  <conditionalFormatting sqref="FC23">
    <cfRule type="cellIs" dxfId="8158" priority="7435" operator="greaterThan">
      <formula>0</formula>
    </cfRule>
  </conditionalFormatting>
  <conditionalFormatting sqref="FC70">
    <cfRule type="cellIs" dxfId="8157" priority="7433" operator="greaterThan">
      <formula>0</formula>
    </cfRule>
  </conditionalFormatting>
  <conditionalFormatting sqref="FC79">
    <cfRule type="cellIs" dxfId="8156" priority="7432" operator="greaterThan">
      <formula>0</formula>
    </cfRule>
  </conditionalFormatting>
  <conditionalFormatting sqref="FC129">
    <cfRule type="cellIs" dxfId="8155" priority="7426" operator="greaterThan">
      <formula>0</formula>
    </cfRule>
  </conditionalFormatting>
  <conditionalFormatting sqref="FC110">
    <cfRule type="cellIs" dxfId="8154" priority="7428" operator="greaterThan">
      <formula>0</formula>
    </cfRule>
  </conditionalFormatting>
  <conditionalFormatting sqref="FC34">
    <cfRule type="cellIs" dxfId="8153" priority="7434" operator="greaterThan">
      <formula>0</formula>
    </cfRule>
  </conditionalFormatting>
  <conditionalFormatting sqref="FC137">
    <cfRule type="cellIs" dxfId="8152" priority="7425" operator="greaterThan">
      <formula>0</formula>
    </cfRule>
  </conditionalFormatting>
  <conditionalFormatting sqref="FC87">
    <cfRule type="cellIs" dxfId="8151" priority="7431" operator="greaterThan">
      <formula>0</formula>
    </cfRule>
  </conditionalFormatting>
  <conditionalFormatting sqref="FC93">
    <cfRule type="cellIs" dxfId="8150" priority="7430" operator="greaterThan">
      <formula>0</formula>
    </cfRule>
  </conditionalFormatting>
  <conditionalFormatting sqref="FC102">
    <cfRule type="cellIs" dxfId="8149" priority="7429" operator="greaterThan">
      <formula>0</formula>
    </cfRule>
  </conditionalFormatting>
  <conditionalFormatting sqref="FC120">
    <cfRule type="cellIs" dxfId="8148" priority="7427" operator="greaterThan">
      <formula>0</formula>
    </cfRule>
  </conditionalFormatting>
  <conditionalFormatting sqref="FC51">
    <cfRule type="cellIs" dxfId="8147" priority="7424" operator="greaterThan">
      <formula>0</formula>
    </cfRule>
  </conditionalFormatting>
  <conditionalFormatting sqref="FC64">
    <cfRule type="cellIs" dxfId="8146" priority="7422" operator="greaterThan">
      <formula>0</formula>
    </cfRule>
  </conditionalFormatting>
  <conditionalFormatting sqref="FC57">
    <cfRule type="cellIs" dxfId="8145" priority="7423" operator="greaterThan">
      <formula>0</formula>
    </cfRule>
  </conditionalFormatting>
  <conditionalFormatting sqref="FC25 FC27">
    <cfRule type="cellIs" dxfId="8144" priority="7420" operator="greaterThan">
      <formula>0</formula>
    </cfRule>
  </conditionalFormatting>
  <conditionalFormatting sqref="FC12">
    <cfRule type="cellIs" dxfId="8143" priority="7421" operator="greaterThan">
      <formula>0</formula>
    </cfRule>
  </conditionalFormatting>
  <conditionalFormatting sqref="FC44">
    <cfRule type="cellIs" dxfId="8142" priority="7419" operator="greaterThan">
      <formula>0</formula>
    </cfRule>
  </conditionalFormatting>
  <conditionalFormatting sqref="FC48">
    <cfRule type="cellIs" dxfId="8141" priority="7418" operator="greaterThan">
      <formula>0</formula>
    </cfRule>
  </conditionalFormatting>
  <conditionalFormatting sqref="FC40">
    <cfRule type="cellIs" dxfId="8140" priority="7417" operator="greaterThan">
      <formula>0</formula>
    </cfRule>
  </conditionalFormatting>
  <conditionalFormatting sqref="FC38">
    <cfRule type="cellIs" dxfId="8139" priority="7416" operator="greaterThan">
      <formula>0</formula>
    </cfRule>
  </conditionalFormatting>
  <conditionalFormatting sqref="FC16">
    <cfRule type="cellIs" dxfId="8138" priority="7408" operator="greaterThan">
      <formula>0</formula>
    </cfRule>
  </conditionalFormatting>
  <conditionalFormatting sqref="FC113">
    <cfRule type="cellIs" dxfId="8137" priority="7415" operator="greaterThan">
      <formula>0</formula>
    </cfRule>
  </conditionalFormatting>
  <conditionalFormatting sqref="FC112">
    <cfRule type="cellIs" dxfId="8136" priority="7414" operator="greaterThan">
      <formula>0</formula>
    </cfRule>
  </conditionalFormatting>
  <conditionalFormatting sqref="FC112">
    <cfRule type="cellIs" dxfId="8135" priority="7413" operator="lessThan">
      <formula>0</formula>
    </cfRule>
  </conditionalFormatting>
  <conditionalFormatting sqref="FC116">
    <cfRule type="cellIs" dxfId="8134" priority="7412" operator="greaterThan">
      <formula>0</formula>
    </cfRule>
  </conditionalFormatting>
  <conditionalFormatting sqref="FC115">
    <cfRule type="cellIs" dxfId="8133" priority="7411" operator="greaterThan">
      <formula>0</formula>
    </cfRule>
  </conditionalFormatting>
  <conditionalFormatting sqref="FC115">
    <cfRule type="cellIs" dxfId="8132" priority="7410" operator="lessThan">
      <formula>0</formula>
    </cfRule>
  </conditionalFormatting>
  <conditionalFormatting sqref="FC46">
    <cfRule type="cellIs" dxfId="8131" priority="7405" operator="greaterThan">
      <formula>0</formula>
    </cfRule>
  </conditionalFormatting>
  <conditionalFormatting sqref="FC42">
    <cfRule type="cellIs" dxfId="8130" priority="7406" operator="greaterThan">
      <formula>0</formula>
    </cfRule>
  </conditionalFormatting>
  <conditionalFormatting sqref="FC18 FC21">
    <cfRule type="cellIs" dxfId="8129" priority="7407" operator="greaterThan">
      <formula>0</formula>
    </cfRule>
  </conditionalFormatting>
  <conditionalFormatting sqref="FC36">
    <cfRule type="cellIs" dxfId="8128" priority="7404" operator="greaterThan">
      <formula>0</formula>
    </cfRule>
  </conditionalFormatting>
  <conditionalFormatting sqref="FC79">
    <cfRule type="cellIs" dxfId="8127" priority="7396" operator="greaterThan">
      <formula>0</formula>
    </cfRule>
  </conditionalFormatting>
  <conditionalFormatting sqref="FC10">
    <cfRule type="cellIs" dxfId="8126" priority="7403" operator="greaterThan">
      <formula>0</formula>
    </cfRule>
  </conditionalFormatting>
  <conditionalFormatting sqref="FC23">
    <cfRule type="cellIs" dxfId="8125" priority="7402" operator="greaterThan">
      <formula>0</formula>
    </cfRule>
  </conditionalFormatting>
  <conditionalFormatting sqref="FC10">
    <cfRule type="cellIs" dxfId="8124" priority="7401" operator="greaterThan">
      <formula>0</formula>
    </cfRule>
  </conditionalFormatting>
  <conditionalFormatting sqref="FC23">
    <cfRule type="cellIs" dxfId="8123" priority="7400" operator="greaterThan">
      <formula>0</formula>
    </cfRule>
  </conditionalFormatting>
  <conditionalFormatting sqref="FC129">
    <cfRule type="cellIs" dxfId="8122" priority="7386" operator="greaterThan">
      <formula>0</formula>
    </cfRule>
  </conditionalFormatting>
  <conditionalFormatting sqref="FC110">
    <cfRule type="cellIs" dxfId="8121" priority="7390" operator="greaterThan">
      <formula>0</formula>
    </cfRule>
  </conditionalFormatting>
  <conditionalFormatting sqref="FC79">
    <cfRule type="cellIs" dxfId="8120" priority="7397" operator="greaterThan">
      <formula>0</formula>
    </cfRule>
  </conditionalFormatting>
  <conditionalFormatting sqref="FC34">
    <cfRule type="cellIs" dxfId="8119" priority="7399" operator="greaterThan">
      <formula>0</formula>
    </cfRule>
  </conditionalFormatting>
  <conditionalFormatting sqref="FC120">
    <cfRule type="cellIs" dxfId="8118" priority="7389" operator="greaterThan">
      <formula>0</formula>
    </cfRule>
  </conditionalFormatting>
  <conditionalFormatting sqref="FC137">
    <cfRule type="cellIs" dxfId="8117" priority="7385" operator="greaterThan">
      <formula>0</formula>
    </cfRule>
  </conditionalFormatting>
  <conditionalFormatting sqref="FC34">
    <cfRule type="cellIs" dxfId="8116" priority="7398" operator="greaterThan">
      <formula>0</formula>
    </cfRule>
  </conditionalFormatting>
  <conditionalFormatting sqref="FC137">
    <cfRule type="cellIs" dxfId="8115" priority="7384" operator="greaterThan">
      <formula>0</formula>
    </cfRule>
  </conditionalFormatting>
  <conditionalFormatting sqref="FC110">
    <cfRule type="cellIs" dxfId="8114" priority="7391" operator="greaterThan">
      <formula>0</formula>
    </cfRule>
  </conditionalFormatting>
  <conditionalFormatting sqref="FC51">
    <cfRule type="cellIs" dxfId="8113" priority="7383" operator="greaterThan">
      <formula>0</formula>
    </cfRule>
  </conditionalFormatting>
  <conditionalFormatting sqref="FC51">
    <cfRule type="cellIs" dxfId="8112" priority="7382" operator="greaterThan">
      <formula>0</formula>
    </cfRule>
  </conditionalFormatting>
  <conditionalFormatting sqref="FC93">
    <cfRule type="cellIs" dxfId="8111" priority="7395" operator="greaterThan">
      <formula>0</formula>
    </cfRule>
  </conditionalFormatting>
  <conditionalFormatting sqref="FC102">
    <cfRule type="cellIs" dxfId="8110" priority="7394" operator="greaterThan">
      <formula>0</formula>
    </cfRule>
  </conditionalFormatting>
  <conditionalFormatting sqref="FC93">
    <cfRule type="cellIs" dxfId="8109" priority="7393" operator="greaterThan">
      <formula>0</formula>
    </cfRule>
  </conditionalFormatting>
  <conditionalFormatting sqref="FC102">
    <cfRule type="cellIs" dxfId="8108" priority="7392" operator="greaterThan">
      <formula>0</formula>
    </cfRule>
  </conditionalFormatting>
  <conditionalFormatting sqref="FC129">
    <cfRule type="cellIs" dxfId="8107" priority="7388" operator="greaterThan">
      <formula>0</formula>
    </cfRule>
  </conditionalFormatting>
  <conditionalFormatting sqref="FC120">
    <cfRule type="cellIs" dxfId="8106" priority="7387" operator="greaterThan">
      <formula>0</formula>
    </cfRule>
  </conditionalFormatting>
  <conditionalFormatting sqref="FC48">
    <cfRule type="cellIs" dxfId="8105" priority="7370" operator="greaterThan">
      <formula>0</formula>
    </cfRule>
  </conditionalFormatting>
  <conditionalFormatting sqref="FC40">
    <cfRule type="cellIs" dxfId="8104" priority="7369" operator="greaterThan">
      <formula>0</formula>
    </cfRule>
  </conditionalFormatting>
  <conditionalFormatting sqref="FC64">
    <cfRule type="cellIs" dxfId="8103" priority="7379" operator="greaterThan">
      <formula>0</formula>
    </cfRule>
  </conditionalFormatting>
  <conditionalFormatting sqref="FC64">
    <cfRule type="cellIs" dxfId="8102" priority="7378" operator="greaterThan">
      <formula>0</formula>
    </cfRule>
  </conditionalFormatting>
  <conditionalFormatting sqref="FC57">
    <cfRule type="cellIs" dxfId="8101" priority="7381" operator="greaterThan">
      <formula>0</formula>
    </cfRule>
  </conditionalFormatting>
  <conditionalFormatting sqref="FC57">
    <cfRule type="cellIs" dxfId="8100" priority="7380" operator="greaterThan">
      <formula>0</formula>
    </cfRule>
  </conditionalFormatting>
  <conditionalFormatting sqref="FC70">
    <cfRule type="cellIs" dxfId="8099" priority="7365" operator="greaterThan">
      <formula>0</formula>
    </cfRule>
  </conditionalFormatting>
  <conditionalFormatting sqref="FC70">
    <cfRule type="cellIs" dxfId="8098" priority="7364" operator="greaterThan">
      <formula>0</formula>
    </cfRule>
  </conditionalFormatting>
  <conditionalFormatting sqref="FC12">
    <cfRule type="cellIs" dxfId="8097" priority="7377" operator="greaterThan">
      <formula>0</formula>
    </cfRule>
  </conditionalFormatting>
  <conditionalFormatting sqref="FC12">
    <cfRule type="cellIs" dxfId="8096" priority="7376" operator="greaterThan">
      <formula>0</formula>
    </cfRule>
  </conditionalFormatting>
  <conditionalFormatting sqref="FC25 FC27">
    <cfRule type="cellIs" dxfId="8095" priority="7375" operator="greaterThan">
      <formula>0</formula>
    </cfRule>
  </conditionalFormatting>
  <conditionalFormatting sqref="FC25 FC27">
    <cfRule type="cellIs" dxfId="8094" priority="7374" operator="greaterThan">
      <formula>0</formula>
    </cfRule>
  </conditionalFormatting>
  <conditionalFormatting sqref="FC44">
    <cfRule type="cellIs" dxfId="8093" priority="7373" operator="greaterThan">
      <formula>0</formula>
    </cfRule>
  </conditionalFormatting>
  <conditionalFormatting sqref="FC44">
    <cfRule type="cellIs" dxfId="8092" priority="7372" operator="greaterThan">
      <formula>0</formula>
    </cfRule>
  </conditionalFormatting>
  <conditionalFormatting sqref="FC48">
    <cfRule type="cellIs" dxfId="8091" priority="7371" operator="greaterThan">
      <formula>0</formula>
    </cfRule>
  </conditionalFormatting>
  <conditionalFormatting sqref="FC40">
    <cfRule type="cellIs" dxfId="8090" priority="7368" operator="greaterThan">
      <formula>0</formula>
    </cfRule>
  </conditionalFormatting>
  <conditionalFormatting sqref="FC38">
    <cfRule type="cellIs" dxfId="8089" priority="7367" operator="greaterThan">
      <formula>0</formula>
    </cfRule>
  </conditionalFormatting>
  <conditionalFormatting sqref="FC38">
    <cfRule type="cellIs" dxfId="8088" priority="7366" operator="greaterThan">
      <formula>0</formula>
    </cfRule>
  </conditionalFormatting>
  <conditionalFormatting sqref="FC87">
    <cfRule type="cellIs" dxfId="8087" priority="7362" operator="greaterThan">
      <formula>0</formula>
    </cfRule>
  </conditionalFormatting>
  <conditionalFormatting sqref="FC87">
    <cfRule type="cellIs" dxfId="8086" priority="7363" operator="greaterThan">
      <formula>0</formula>
    </cfRule>
  </conditionalFormatting>
  <conditionalFormatting sqref="FC116">
    <cfRule type="cellIs" dxfId="8085" priority="7355" operator="greaterThan">
      <formula>0</formula>
    </cfRule>
  </conditionalFormatting>
  <conditionalFormatting sqref="FC115">
    <cfRule type="cellIs" dxfId="8084" priority="7354" operator="greaterThan">
      <formula>0</formula>
    </cfRule>
  </conditionalFormatting>
  <conditionalFormatting sqref="FC113">
    <cfRule type="cellIs" dxfId="8083" priority="7361" operator="greaterThan">
      <formula>0</formula>
    </cfRule>
  </conditionalFormatting>
  <conditionalFormatting sqref="FC113">
    <cfRule type="cellIs" dxfId="8082" priority="7360" operator="greaterThan">
      <formula>0</formula>
    </cfRule>
  </conditionalFormatting>
  <conditionalFormatting sqref="FC112">
    <cfRule type="cellIs" dxfId="8081" priority="7359" operator="greaterThan">
      <formula>0</formula>
    </cfRule>
  </conditionalFormatting>
  <conditionalFormatting sqref="FC112">
    <cfRule type="cellIs" dxfId="8080" priority="7358" operator="greaterThan">
      <formula>0</formula>
    </cfRule>
  </conditionalFormatting>
  <conditionalFormatting sqref="FC112">
    <cfRule type="cellIs" dxfId="8079" priority="7357" operator="lessThan">
      <formula>0</formula>
    </cfRule>
  </conditionalFormatting>
  <conditionalFormatting sqref="FC116">
    <cfRule type="cellIs" dxfId="8078" priority="7356" operator="greaterThan">
      <formula>0</formula>
    </cfRule>
  </conditionalFormatting>
  <conditionalFormatting sqref="FC14">
    <cfRule type="cellIs" dxfId="8077" priority="7351" operator="greaterThan">
      <formula>0</formula>
    </cfRule>
  </conditionalFormatting>
  <conditionalFormatting sqref="FC115">
    <cfRule type="cellIs" dxfId="8076" priority="7353" operator="greaterThan">
      <formula>0</formula>
    </cfRule>
  </conditionalFormatting>
  <conditionalFormatting sqref="FC115">
    <cfRule type="cellIs" dxfId="8075" priority="7352" operator="lessThan">
      <formula>0</formula>
    </cfRule>
  </conditionalFormatting>
  <conditionalFormatting sqref="FC14">
    <cfRule type="cellIs" dxfId="8074" priority="7350" operator="greaterThan">
      <formula>0</formula>
    </cfRule>
  </conditionalFormatting>
  <conditionalFormatting sqref="FC16">
    <cfRule type="cellIs" dxfId="8073" priority="7349" operator="greaterThan">
      <formula>0</formula>
    </cfRule>
  </conditionalFormatting>
  <conditionalFormatting sqref="FC16">
    <cfRule type="cellIs" dxfId="8072" priority="7348" operator="greaterThan">
      <formula>0</formula>
    </cfRule>
  </conditionalFormatting>
  <conditionalFormatting sqref="FC42">
    <cfRule type="cellIs" dxfId="8071" priority="7345" operator="greaterThan">
      <formula>0</formula>
    </cfRule>
  </conditionalFormatting>
  <conditionalFormatting sqref="FC42">
    <cfRule type="cellIs" dxfId="8070" priority="7344" operator="greaterThan">
      <formula>0</formula>
    </cfRule>
  </conditionalFormatting>
  <conditionalFormatting sqref="FC18 FC21">
    <cfRule type="cellIs" dxfId="8069" priority="7347" operator="greaterThan">
      <formula>0</formula>
    </cfRule>
  </conditionalFormatting>
  <conditionalFormatting sqref="FC18 FC21">
    <cfRule type="cellIs" dxfId="8068" priority="7346" operator="greaterThan">
      <formula>0</formula>
    </cfRule>
  </conditionalFormatting>
  <conditionalFormatting sqref="FC46">
    <cfRule type="cellIs" dxfId="8067" priority="7343" operator="greaterThan">
      <formula>0</formula>
    </cfRule>
  </conditionalFormatting>
  <conditionalFormatting sqref="FC46">
    <cfRule type="cellIs" dxfId="8066" priority="7342" operator="greaterThan">
      <formula>0</formula>
    </cfRule>
  </conditionalFormatting>
  <conditionalFormatting sqref="FC79">
    <cfRule type="cellIs" dxfId="8065" priority="7334" operator="greaterThan">
      <formula>0</formula>
    </cfRule>
  </conditionalFormatting>
  <conditionalFormatting sqref="FC10">
    <cfRule type="cellIs" dxfId="8064" priority="7341" operator="greaterThan">
      <formula>0</formula>
    </cfRule>
  </conditionalFormatting>
  <conditionalFormatting sqref="FC23">
    <cfRule type="cellIs" dxfId="8063" priority="7340" operator="greaterThan">
      <formula>0</formula>
    </cfRule>
  </conditionalFormatting>
  <conditionalFormatting sqref="FC10">
    <cfRule type="cellIs" dxfId="8062" priority="7339" operator="greaterThan">
      <formula>0</formula>
    </cfRule>
  </conditionalFormatting>
  <conditionalFormatting sqref="FC23">
    <cfRule type="cellIs" dxfId="8061" priority="7338" operator="greaterThan">
      <formula>0</formula>
    </cfRule>
  </conditionalFormatting>
  <conditionalFormatting sqref="FC129">
    <cfRule type="cellIs" dxfId="8060" priority="7324" operator="greaterThan">
      <formula>0</formula>
    </cfRule>
  </conditionalFormatting>
  <conditionalFormatting sqref="FC110">
    <cfRule type="cellIs" dxfId="8059" priority="7328" operator="greaterThan">
      <formula>0</formula>
    </cfRule>
  </conditionalFormatting>
  <conditionalFormatting sqref="FC79">
    <cfRule type="cellIs" dxfId="8058" priority="7335" operator="greaterThan">
      <formula>0</formula>
    </cfRule>
  </conditionalFormatting>
  <conditionalFormatting sqref="FC34">
    <cfRule type="cellIs" dxfId="8057" priority="7337" operator="greaterThan">
      <formula>0</formula>
    </cfRule>
  </conditionalFormatting>
  <conditionalFormatting sqref="FC120">
    <cfRule type="cellIs" dxfId="8056" priority="7327" operator="greaterThan">
      <formula>0</formula>
    </cfRule>
  </conditionalFormatting>
  <conditionalFormatting sqref="FC137">
    <cfRule type="cellIs" dxfId="8055" priority="7323" operator="greaterThan">
      <formula>0</formula>
    </cfRule>
  </conditionalFormatting>
  <conditionalFormatting sqref="FC34">
    <cfRule type="cellIs" dxfId="8054" priority="7336" operator="greaterThan">
      <formula>0</formula>
    </cfRule>
  </conditionalFormatting>
  <conditionalFormatting sqref="FC137">
    <cfRule type="cellIs" dxfId="8053" priority="7322" operator="greaterThan">
      <formula>0</formula>
    </cfRule>
  </conditionalFormatting>
  <conditionalFormatting sqref="FC110">
    <cfRule type="cellIs" dxfId="8052" priority="7329" operator="greaterThan">
      <formula>0</formula>
    </cfRule>
  </conditionalFormatting>
  <conditionalFormatting sqref="FC51">
    <cfRule type="cellIs" dxfId="8051" priority="7321" operator="greaterThan">
      <formula>0</formula>
    </cfRule>
  </conditionalFormatting>
  <conditionalFormatting sqref="FC51">
    <cfRule type="cellIs" dxfId="8050" priority="7320" operator="greaterThan">
      <formula>0</formula>
    </cfRule>
  </conditionalFormatting>
  <conditionalFormatting sqref="FC93">
    <cfRule type="cellIs" dxfId="8049" priority="7333" operator="greaterThan">
      <formula>0</formula>
    </cfRule>
  </conditionalFormatting>
  <conditionalFormatting sqref="FC102">
    <cfRule type="cellIs" dxfId="8048" priority="7332" operator="greaterThan">
      <formula>0</formula>
    </cfRule>
  </conditionalFormatting>
  <conditionalFormatting sqref="FC93">
    <cfRule type="cellIs" dxfId="8047" priority="7331" operator="greaterThan">
      <formula>0</formula>
    </cfRule>
  </conditionalFormatting>
  <conditionalFormatting sqref="FC102">
    <cfRule type="cellIs" dxfId="8046" priority="7330" operator="greaterThan">
      <formula>0</formula>
    </cfRule>
  </conditionalFormatting>
  <conditionalFormatting sqref="FC129">
    <cfRule type="cellIs" dxfId="8045" priority="7326" operator="greaterThan">
      <formula>0</formula>
    </cfRule>
  </conditionalFormatting>
  <conditionalFormatting sqref="FC120">
    <cfRule type="cellIs" dxfId="8044" priority="7325" operator="greaterThan">
      <formula>0</formula>
    </cfRule>
  </conditionalFormatting>
  <conditionalFormatting sqref="FC48">
    <cfRule type="cellIs" dxfId="8043" priority="7308" operator="greaterThan">
      <formula>0</formula>
    </cfRule>
  </conditionalFormatting>
  <conditionalFormatting sqref="FC40">
    <cfRule type="cellIs" dxfId="8042" priority="7307" operator="greaterThan">
      <formula>0</formula>
    </cfRule>
  </conditionalFormatting>
  <conditionalFormatting sqref="FC64">
    <cfRule type="cellIs" dxfId="8041" priority="7317" operator="greaterThan">
      <formula>0</formula>
    </cfRule>
  </conditionalFormatting>
  <conditionalFormatting sqref="FC64">
    <cfRule type="cellIs" dxfId="8040" priority="7316" operator="greaterThan">
      <formula>0</formula>
    </cfRule>
  </conditionalFormatting>
  <conditionalFormatting sqref="FC57">
    <cfRule type="cellIs" dxfId="8039" priority="7319" operator="greaterThan">
      <formula>0</formula>
    </cfRule>
  </conditionalFormatting>
  <conditionalFormatting sqref="FC57">
    <cfRule type="cellIs" dxfId="8038" priority="7318" operator="greaterThan">
      <formula>0</formula>
    </cfRule>
  </conditionalFormatting>
  <conditionalFormatting sqref="FC70">
    <cfRule type="cellIs" dxfId="8037" priority="7303" operator="greaterThan">
      <formula>0</formula>
    </cfRule>
  </conditionalFormatting>
  <conditionalFormatting sqref="FC70">
    <cfRule type="cellIs" dxfId="8036" priority="7302" operator="greaterThan">
      <formula>0</formula>
    </cfRule>
  </conditionalFormatting>
  <conditionalFormatting sqref="FC12">
    <cfRule type="cellIs" dxfId="8035" priority="7315" operator="greaterThan">
      <formula>0</formula>
    </cfRule>
  </conditionalFormatting>
  <conditionalFormatting sqref="FC12">
    <cfRule type="cellIs" dxfId="8034" priority="7314" operator="greaterThan">
      <formula>0</formula>
    </cfRule>
  </conditionalFormatting>
  <conditionalFormatting sqref="FC25 FC27">
    <cfRule type="cellIs" dxfId="8033" priority="7313" operator="greaterThan">
      <formula>0</formula>
    </cfRule>
  </conditionalFormatting>
  <conditionalFormatting sqref="FC25 FC27">
    <cfRule type="cellIs" dxfId="8032" priority="7312" operator="greaterThan">
      <formula>0</formula>
    </cfRule>
  </conditionalFormatting>
  <conditionalFormatting sqref="FC44">
    <cfRule type="cellIs" dxfId="8031" priority="7311" operator="greaterThan">
      <formula>0</formula>
    </cfRule>
  </conditionalFormatting>
  <conditionalFormatting sqref="FC44">
    <cfRule type="cellIs" dxfId="8030" priority="7310" operator="greaterThan">
      <formula>0</formula>
    </cfRule>
  </conditionalFormatting>
  <conditionalFormatting sqref="FC48">
    <cfRule type="cellIs" dxfId="8029" priority="7309" operator="greaterThan">
      <formula>0</formula>
    </cfRule>
  </conditionalFormatting>
  <conditionalFormatting sqref="FC40">
    <cfRule type="cellIs" dxfId="8028" priority="7306" operator="greaterThan">
      <formula>0</formula>
    </cfRule>
  </conditionalFormatting>
  <conditionalFormatting sqref="FC38">
    <cfRule type="cellIs" dxfId="8027" priority="7305" operator="greaterThan">
      <formula>0</formula>
    </cfRule>
  </conditionalFormatting>
  <conditionalFormatting sqref="FC38">
    <cfRule type="cellIs" dxfId="8026" priority="7304" operator="greaterThan">
      <formula>0</formula>
    </cfRule>
  </conditionalFormatting>
  <conditionalFormatting sqref="FC87">
    <cfRule type="cellIs" dxfId="8025" priority="7300" operator="greaterThan">
      <formula>0</formula>
    </cfRule>
  </conditionalFormatting>
  <conditionalFormatting sqref="FC87">
    <cfRule type="cellIs" dxfId="8024" priority="7301" operator="greaterThan">
      <formula>0</formula>
    </cfRule>
  </conditionalFormatting>
  <conditionalFormatting sqref="FC116">
    <cfRule type="cellIs" dxfId="8023" priority="7293" operator="greaterThan">
      <formula>0</formula>
    </cfRule>
  </conditionalFormatting>
  <conditionalFormatting sqref="FC115">
    <cfRule type="cellIs" dxfId="8022" priority="7292" operator="greaterThan">
      <formula>0</formula>
    </cfRule>
  </conditionalFormatting>
  <conditionalFormatting sqref="FC113">
    <cfRule type="cellIs" dxfId="8021" priority="7299" operator="greaterThan">
      <formula>0</formula>
    </cfRule>
  </conditionalFormatting>
  <conditionalFormatting sqref="FC113">
    <cfRule type="cellIs" dxfId="8020" priority="7298" operator="greaterThan">
      <formula>0</formula>
    </cfRule>
  </conditionalFormatting>
  <conditionalFormatting sqref="FC112">
    <cfRule type="cellIs" dxfId="8019" priority="7297" operator="greaterThan">
      <formula>0</formula>
    </cfRule>
  </conditionalFormatting>
  <conditionalFormatting sqref="FC112">
    <cfRule type="cellIs" dxfId="8018" priority="7296" operator="greaterThan">
      <formula>0</formula>
    </cfRule>
  </conditionalFormatting>
  <conditionalFormatting sqref="FC112">
    <cfRule type="cellIs" dxfId="8017" priority="7295" operator="lessThan">
      <formula>0</formula>
    </cfRule>
  </conditionalFormatting>
  <conditionalFormatting sqref="FC116">
    <cfRule type="cellIs" dxfId="8016" priority="7294" operator="greaterThan">
      <formula>0</formula>
    </cfRule>
  </conditionalFormatting>
  <conditionalFormatting sqref="FC14">
    <cfRule type="cellIs" dxfId="8015" priority="7289" operator="greaterThan">
      <formula>0</formula>
    </cfRule>
  </conditionalFormatting>
  <conditionalFormatting sqref="FC115">
    <cfRule type="cellIs" dxfId="8014" priority="7291" operator="greaterThan">
      <formula>0</formula>
    </cfRule>
  </conditionalFormatting>
  <conditionalFormatting sqref="FC115">
    <cfRule type="cellIs" dxfId="8013" priority="7290" operator="lessThan">
      <formula>0</formula>
    </cfRule>
  </conditionalFormatting>
  <conditionalFormatting sqref="FC14">
    <cfRule type="cellIs" dxfId="8012" priority="7288" operator="greaterThan">
      <formula>0</formula>
    </cfRule>
  </conditionalFormatting>
  <conditionalFormatting sqref="FC16">
    <cfRule type="cellIs" dxfId="8011" priority="7287" operator="greaterThan">
      <formula>0</formula>
    </cfRule>
  </conditionalFormatting>
  <conditionalFormatting sqref="FC16">
    <cfRule type="cellIs" dxfId="8010" priority="7286" operator="greaterThan">
      <formula>0</formula>
    </cfRule>
  </conditionalFormatting>
  <conditionalFormatting sqref="FC42">
    <cfRule type="cellIs" dxfId="8009" priority="7283" operator="greaterThan">
      <formula>0</formula>
    </cfRule>
  </conditionalFormatting>
  <conditionalFormatting sqref="FC42">
    <cfRule type="cellIs" dxfId="8008" priority="7282" operator="greaterThan">
      <formula>0</formula>
    </cfRule>
  </conditionalFormatting>
  <conditionalFormatting sqref="FC18 FC21">
    <cfRule type="cellIs" dxfId="8007" priority="7285" operator="greaterThan">
      <formula>0</formula>
    </cfRule>
  </conditionalFormatting>
  <conditionalFormatting sqref="FC18 FC21">
    <cfRule type="cellIs" dxfId="8006" priority="7284" operator="greaterThan">
      <formula>0</formula>
    </cfRule>
  </conditionalFormatting>
  <conditionalFormatting sqref="FC46">
    <cfRule type="cellIs" dxfId="8005" priority="7281" operator="greaterThan">
      <formula>0</formula>
    </cfRule>
  </conditionalFormatting>
  <conditionalFormatting sqref="FC46">
    <cfRule type="cellIs" dxfId="8004" priority="7280" operator="greaterThan">
      <formula>0</formula>
    </cfRule>
  </conditionalFormatting>
  <conditionalFormatting sqref="FC36">
    <cfRule type="cellIs" dxfId="8003" priority="7279" operator="greaterThan">
      <formula>0</formula>
    </cfRule>
  </conditionalFormatting>
  <conditionalFormatting sqref="FC36">
    <cfRule type="cellIs" dxfId="8002" priority="7278" operator="greaterThan">
      <formula>0</formula>
    </cfRule>
  </conditionalFormatting>
  <conditionalFormatting sqref="FC36">
    <cfRule type="cellIs" dxfId="8001" priority="7277" operator="greaterThan">
      <formula>0</formula>
    </cfRule>
  </conditionalFormatting>
  <conditionalFormatting sqref="FC36">
    <cfRule type="cellIs" dxfId="8000" priority="7276" operator="greaterThan">
      <formula>0</formula>
    </cfRule>
  </conditionalFormatting>
  <conditionalFormatting sqref="FC143">
    <cfRule type="cellIs" dxfId="7999" priority="7275" operator="greaterThan">
      <formula>0</formula>
    </cfRule>
  </conditionalFormatting>
  <conditionalFormatting sqref="FC152">
    <cfRule type="cellIs" dxfId="7998" priority="7274" operator="greaterThan">
      <formula>0</formula>
    </cfRule>
  </conditionalFormatting>
  <conditionalFormatting sqref="FC160">
    <cfRule type="cellIs" dxfId="7997" priority="7273" operator="greaterThan">
      <formula>0</formula>
    </cfRule>
  </conditionalFormatting>
  <conditionalFormatting sqref="FC152">
    <cfRule type="cellIs" dxfId="7996" priority="7271" operator="greaterThan">
      <formula>0</formula>
    </cfRule>
  </conditionalFormatting>
  <conditionalFormatting sqref="FC152">
    <cfRule type="cellIs" dxfId="7995" priority="7272" operator="greaterThan">
      <formula>0</formula>
    </cfRule>
  </conditionalFormatting>
  <conditionalFormatting sqref="FC143">
    <cfRule type="cellIs" dxfId="7994" priority="7270" operator="greaterThan">
      <formula>0</formula>
    </cfRule>
  </conditionalFormatting>
  <conditionalFormatting sqref="FC143">
    <cfRule type="cellIs" dxfId="7993" priority="7269" operator="greaterThan">
      <formula>0</formula>
    </cfRule>
  </conditionalFormatting>
  <conditionalFormatting sqref="FC160">
    <cfRule type="cellIs" dxfId="7992" priority="7267" operator="greaterThan">
      <formula>0</formula>
    </cfRule>
  </conditionalFormatting>
  <conditionalFormatting sqref="FC160">
    <cfRule type="cellIs" dxfId="7991" priority="7268" operator="greaterThan">
      <formula>0</formula>
    </cfRule>
  </conditionalFormatting>
  <conditionalFormatting sqref="FC152">
    <cfRule type="cellIs" dxfId="7990" priority="7265" operator="greaterThan">
      <formula>0</formula>
    </cfRule>
  </conditionalFormatting>
  <conditionalFormatting sqref="FC152">
    <cfRule type="cellIs" dxfId="7989" priority="7266" operator="greaterThan">
      <formula>0</formula>
    </cfRule>
  </conditionalFormatting>
  <conditionalFormatting sqref="FC143">
    <cfRule type="cellIs" dxfId="7988" priority="7264" operator="greaterThan">
      <formula>0</formula>
    </cfRule>
  </conditionalFormatting>
  <conditionalFormatting sqref="FC143">
    <cfRule type="cellIs" dxfId="7987" priority="7263" operator="greaterThan">
      <formula>0</formula>
    </cfRule>
  </conditionalFormatting>
  <conditionalFormatting sqref="FC160">
    <cfRule type="cellIs" dxfId="7986" priority="7261" operator="greaterThan">
      <formula>0</formula>
    </cfRule>
  </conditionalFormatting>
  <conditionalFormatting sqref="FC160">
    <cfRule type="cellIs" dxfId="7985" priority="7262" operator="greaterThan">
      <formula>0</formula>
    </cfRule>
  </conditionalFormatting>
  <conditionalFormatting sqref="FC27">
    <cfRule type="cellIs" dxfId="7984" priority="7260" operator="greaterThan">
      <formula>0</formula>
    </cfRule>
  </conditionalFormatting>
  <conditionalFormatting sqref="FC27">
    <cfRule type="cellIs" dxfId="7983" priority="7259" operator="greaterThan">
      <formula>0</formula>
    </cfRule>
  </conditionalFormatting>
  <conditionalFormatting sqref="FD197:FD202">
    <cfRule type="cellIs" dxfId="7982" priority="7258" operator="greaterThan">
      <formula>0.5</formula>
    </cfRule>
  </conditionalFormatting>
  <conditionalFormatting sqref="FD203">
    <cfRule type="cellIs" dxfId="7981" priority="7257" operator="greaterThan">
      <formula>0.5</formula>
    </cfRule>
  </conditionalFormatting>
  <conditionalFormatting sqref="FD167">
    <cfRule type="cellIs" dxfId="7980" priority="7256" operator="greaterThan">
      <formula>0</formula>
    </cfRule>
  </conditionalFormatting>
  <conditionalFormatting sqref="FD167">
    <cfRule type="cellIs" dxfId="7979" priority="7255" operator="greaterThan">
      <formula>0</formula>
    </cfRule>
  </conditionalFormatting>
  <conditionalFormatting sqref="FD169">
    <cfRule type="cellIs" dxfId="7978" priority="7254" operator="greaterThan">
      <formula>0</formula>
    </cfRule>
  </conditionalFormatting>
  <conditionalFormatting sqref="FD169">
    <cfRule type="cellIs" dxfId="7977" priority="7253" operator="greaterThan">
      <formula>0</formula>
    </cfRule>
  </conditionalFormatting>
  <conditionalFormatting sqref="FD171">
    <cfRule type="cellIs" dxfId="7976" priority="7252" operator="greaterThan">
      <formula>0</formula>
    </cfRule>
  </conditionalFormatting>
  <conditionalFormatting sqref="FD171">
    <cfRule type="cellIs" dxfId="7975" priority="7251" operator="greaterThan">
      <formula>0</formula>
    </cfRule>
  </conditionalFormatting>
  <conditionalFormatting sqref="FD14">
    <cfRule type="cellIs" dxfId="7974" priority="7223" operator="greaterThan">
      <formula>0</formula>
    </cfRule>
  </conditionalFormatting>
  <conditionalFormatting sqref="FD10">
    <cfRule type="cellIs" dxfId="7973" priority="7250" operator="greaterThan">
      <formula>0</formula>
    </cfRule>
  </conditionalFormatting>
  <conditionalFormatting sqref="FD23">
    <cfRule type="cellIs" dxfId="7972" priority="7249" operator="greaterThan">
      <formula>0</formula>
    </cfRule>
  </conditionalFormatting>
  <conditionalFormatting sqref="FD70">
    <cfRule type="cellIs" dxfId="7971" priority="7247" operator="greaterThan">
      <formula>0</formula>
    </cfRule>
  </conditionalFormatting>
  <conditionalFormatting sqref="FD79">
    <cfRule type="cellIs" dxfId="7970" priority="7246" operator="greaterThan">
      <formula>0</formula>
    </cfRule>
  </conditionalFormatting>
  <conditionalFormatting sqref="FD129">
    <cfRule type="cellIs" dxfId="7969" priority="7240" operator="greaterThan">
      <formula>0</formula>
    </cfRule>
  </conditionalFormatting>
  <conditionalFormatting sqref="FD110">
    <cfRule type="cellIs" dxfId="7968" priority="7242" operator="greaterThan">
      <formula>0</formula>
    </cfRule>
  </conditionalFormatting>
  <conditionalFormatting sqref="FD34">
    <cfRule type="cellIs" dxfId="7967" priority="7248" operator="greaterThan">
      <formula>0</formula>
    </cfRule>
  </conditionalFormatting>
  <conditionalFormatting sqref="FD137">
    <cfRule type="cellIs" dxfId="7966" priority="7239" operator="greaterThan">
      <formula>0</formula>
    </cfRule>
  </conditionalFormatting>
  <conditionalFormatting sqref="FD87">
    <cfRule type="cellIs" dxfId="7965" priority="7245" operator="greaterThan">
      <formula>0</formula>
    </cfRule>
  </conditionalFormatting>
  <conditionalFormatting sqref="FD93">
    <cfRule type="cellIs" dxfId="7964" priority="7244" operator="greaterThan">
      <formula>0</formula>
    </cfRule>
  </conditionalFormatting>
  <conditionalFormatting sqref="FD102">
    <cfRule type="cellIs" dxfId="7963" priority="7243" operator="greaterThan">
      <formula>0</formula>
    </cfRule>
  </conditionalFormatting>
  <conditionalFormatting sqref="FD120">
    <cfRule type="cellIs" dxfId="7962" priority="7241" operator="greaterThan">
      <formula>0</formula>
    </cfRule>
  </conditionalFormatting>
  <conditionalFormatting sqref="FD51">
    <cfRule type="cellIs" dxfId="7961" priority="7238" operator="greaterThan">
      <formula>0</formula>
    </cfRule>
  </conditionalFormatting>
  <conditionalFormatting sqref="FD64">
    <cfRule type="cellIs" dxfId="7960" priority="7236" operator="greaterThan">
      <formula>0</formula>
    </cfRule>
  </conditionalFormatting>
  <conditionalFormatting sqref="FD57">
    <cfRule type="cellIs" dxfId="7959" priority="7237" operator="greaterThan">
      <formula>0</formula>
    </cfRule>
  </conditionalFormatting>
  <conditionalFormatting sqref="FD25 FD27">
    <cfRule type="cellIs" dxfId="7958" priority="7234" operator="greaterThan">
      <formula>0</formula>
    </cfRule>
  </conditionalFormatting>
  <conditionalFormatting sqref="FD12">
    <cfRule type="cellIs" dxfId="7957" priority="7235" operator="greaterThan">
      <formula>0</formula>
    </cfRule>
  </conditionalFormatting>
  <conditionalFormatting sqref="FD44">
    <cfRule type="cellIs" dxfId="7956" priority="7233" operator="greaterThan">
      <formula>0</formula>
    </cfRule>
  </conditionalFormatting>
  <conditionalFormatting sqref="FD48">
    <cfRule type="cellIs" dxfId="7955" priority="7232" operator="greaterThan">
      <formula>0</formula>
    </cfRule>
  </conditionalFormatting>
  <conditionalFormatting sqref="FD40">
    <cfRule type="cellIs" dxfId="7954" priority="7231" operator="greaterThan">
      <formula>0</formula>
    </cfRule>
  </conditionalFormatting>
  <conditionalFormatting sqref="FD38">
    <cfRule type="cellIs" dxfId="7953" priority="7230" operator="greaterThan">
      <formula>0</formula>
    </cfRule>
  </conditionalFormatting>
  <conditionalFormatting sqref="FD16">
    <cfRule type="cellIs" dxfId="7952" priority="7222" operator="greaterThan">
      <formula>0</formula>
    </cfRule>
  </conditionalFormatting>
  <conditionalFormatting sqref="FD113">
    <cfRule type="cellIs" dxfId="7951" priority="7229" operator="greaterThan">
      <formula>0</formula>
    </cfRule>
  </conditionalFormatting>
  <conditionalFormatting sqref="FD112">
    <cfRule type="cellIs" dxfId="7950" priority="7228" operator="greaterThan">
      <formula>0</formula>
    </cfRule>
  </conditionalFormatting>
  <conditionalFormatting sqref="FD112">
    <cfRule type="cellIs" dxfId="7949" priority="7227" operator="lessThan">
      <formula>0</formula>
    </cfRule>
  </conditionalFormatting>
  <conditionalFormatting sqref="FD116">
    <cfRule type="cellIs" dxfId="7948" priority="7226" operator="greaterThan">
      <formula>0</formula>
    </cfRule>
  </conditionalFormatting>
  <conditionalFormatting sqref="FD115">
    <cfRule type="cellIs" dxfId="7947" priority="7225" operator="greaterThan">
      <formula>0</formula>
    </cfRule>
  </conditionalFormatting>
  <conditionalFormatting sqref="FD115">
    <cfRule type="cellIs" dxfId="7946" priority="7224" operator="lessThan">
      <formula>0</formula>
    </cfRule>
  </conditionalFormatting>
  <conditionalFormatting sqref="FD46">
    <cfRule type="cellIs" dxfId="7945" priority="7219" operator="greaterThan">
      <formula>0</formula>
    </cfRule>
  </conditionalFormatting>
  <conditionalFormatting sqref="FD42">
    <cfRule type="cellIs" dxfId="7944" priority="7220" operator="greaterThan">
      <formula>0</formula>
    </cfRule>
  </conditionalFormatting>
  <conditionalFormatting sqref="FD18 FD21">
    <cfRule type="cellIs" dxfId="7943" priority="7221" operator="greaterThan">
      <formula>0</formula>
    </cfRule>
  </conditionalFormatting>
  <conditionalFormatting sqref="FD36">
    <cfRule type="cellIs" dxfId="7942" priority="7218" operator="greaterThan">
      <formula>0</formula>
    </cfRule>
  </conditionalFormatting>
  <conditionalFormatting sqref="FD79">
    <cfRule type="cellIs" dxfId="7941" priority="7210" operator="greaterThan">
      <formula>0</formula>
    </cfRule>
  </conditionalFormatting>
  <conditionalFormatting sqref="FD10">
    <cfRule type="cellIs" dxfId="7940" priority="7217" operator="greaterThan">
      <formula>0</formula>
    </cfRule>
  </conditionalFormatting>
  <conditionalFormatting sqref="FD23">
    <cfRule type="cellIs" dxfId="7939" priority="7216" operator="greaterThan">
      <formula>0</formula>
    </cfRule>
  </conditionalFormatting>
  <conditionalFormatting sqref="FD10">
    <cfRule type="cellIs" dxfId="7938" priority="7215" operator="greaterThan">
      <formula>0</formula>
    </cfRule>
  </conditionalFormatting>
  <conditionalFormatting sqref="FD23">
    <cfRule type="cellIs" dxfId="7937" priority="7214" operator="greaterThan">
      <formula>0</formula>
    </cfRule>
  </conditionalFormatting>
  <conditionalFormatting sqref="FD129">
    <cfRule type="cellIs" dxfId="7936" priority="7200" operator="greaterThan">
      <formula>0</formula>
    </cfRule>
  </conditionalFormatting>
  <conditionalFormatting sqref="FD110">
    <cfRule type="cellIs" dxfId="7935" priority="7204" operator="greaterThan">
      <formula>0</formula>
    </cfRule>
  </conditionalFormatting>
  <conditionalFormatting sqref="FD79">
    <cfRule type="cellIs" dxfId="7934" priority="7211" operator="greaterThan">
      <formula>0</formula>
    </cfRule>
  </conditionalFormatting>
  <conditionalFormatting sqref="FD34">
    <cfRule type="cellIs" dxfId="7933" priority="7213" operator="greaterThan">
      <formula>0</formula>
    </cfRule>
  </conditionalFormatting>
  <conditionalFormatting sqref="FD120">
    <cfRule type="cellIs" dxfId="7932" priority="7203" operator="greaterThan">
      <formula>0</formula>
    </cfRule>
  </conditionalFormatting>
  <conditionalFormatting sqref="FD137">
    <cfRule type="cellIs" dxfId="7931" priority="7199" operator="greaterThan">
      <formula>0</formula>
    </cfRule>
  </conditionalFormatting>
  <conditionalFormatting sqref="FD34">
    <cfRule type="cellIs" dxfId="7930" priority="7212" operator="greaterThan">
      <formula>0</formula>
    </cfRule>
  </conditionalFormatting>
  <conditionalFormatting sqref="FD137">
    <cfRule type="cellIs" dxfId="7929" priority="7198" operator="greaterThan">
      <formula>0</formula>
    </cfRule>
  </conditionalFormatting>
  <conditionalFormatting sqref="FD110">
    <cfRule type="cellIs" dxfId="7928" priority="7205" operator="greaterThan">
      <formula>0</formula>
    </cfRule>
  </conditionalFormatting>
  <conditionalFormatting sqref="FD51">
    <cfRule type="cellIs" dxfId="7927" priority="7197" operator="greaterThan">
      <formula>0</formula>
    </cfRule>
  </conditionalFormatting>
  <conditionalFormatting sqref="FD51">
    <cfRule type="cellIs" dxfId="7926" priority="7196" operator="greaterThan">
      <formula>0</formula>
    </cfRule>
  </conditionalFormatting>
  <conditionalFormatting sqref="FD93">
    <cfRule type="cellIs" dxfId="7925" priority="7209" operator="greaterThan">
      <formula>0</formula>
    </cfRule>
  </conditionalFormatting>
  <conditionalFormatting sqref="FD102">
    <cfRule type="cellIs" dxfId="7924" priority="7208" operator="greaterThan">
      <formula>0</formula>
    </cfRule>
  </conditionalFormatting>
  <conditionalFormatting sqref="FD93">
    <cfRule type="cellIs" dxfId="7923" priority="7207" operator="greaterThan">
      <formula>0</formula>
    </cfRule>
  </conditionalFormatting>
  <conditionalFormatting sqref="FD102">
    <cfRule type="cellIs" dxfId="7922" priority="7206" operator="greaterThan">
      <formula>0</formula>
    </cfRule>
  </conditionalFormatting>
  <conditionalFormatting sqref="FD129">
    <cfRule type="cellIs" dxfId="7921" priority="7202" operator="greaterThan">
      <formula>0</formula>
    </cfRule>
  </conditionalFormatting>
  <conditionalFormatting sqref="FD120">
    <cfRule type="cellIs" dxfId="7920" priority="7201" operator="greaterThan">
      <formula>0</formula>
    </cfRule>
  </conditionalFormatting>
  <conditionalFormatting sqref="FD48">
    <cfRule type="cellIs" dxfId="7919" priority="7184" operator="greaterThan">
      <formula>0</formula>
    </cfRule>
  </conditionalFormatting>
  <conditionalFormatting sqref="FD40">
    <cfRule type="cellIs" dxfId="7918" priority="7183" operator="greaterThan">
      <formula>0</formula>
    </cfRule>
  </conditionalFormatting>
  <conditionalFormatting sqref="FD64">
    <cfRule type="cellIs" dxfId="7917" priority="7193" operator="greaterThan">
      <formula>0</formula>
    </cfRule>
  </conditionalFormatting>
  <conditionalFormatting sqref="FD64">
    <cfRule type="cellIs" dxfId="7916" priority="7192" operator="greaterThan">
      <formula>0</formula>
    </cfRule>
  </conditionalFormatting>
  <conditionalFormatting sqref="FD57">
    <cfRule type="cellIs" dxfId="7915" priority="7195" operator="greaterThan">
      <formula>0</formula>
    </cfRule>
  </conditionalFormatting>
  <conditionalFormatting sqref="FD57">
    <cfRule type="cellIs" dxfId="7914" priority="7194" operator="greaterThan">
      <formula>0</formula>
    </cfRule>
  </conditionalFormatting>
  <conditionalFormatting sqref="FD70">
    <cfRule type="cellIs" dxfId="7913" priority="7179" operator="greaterThan">
      <formula>0</formula>
    </cfRule>
  </conditionalFormatting>
  <conditionalFormatting sqref="FD70">
    <cfRule type="cellIs" dxfId="7912" priority="7178" operator="greaterThan">
      <formula>0</formula>
    </cfRule>
  </conditionalFormatting>
  <conditionalFormatting sqref="FD12">
    <cfRule type="cellIs" dxfId="7911" priority="7191" operator="greaterThan">
      <formula>0</formula>
    </cfRule>
  </conditionalFormatting>
  <conditionalFormatting sqref="FD12">
    <cfRule type="cellIs" dxfId="7910" priority="7190" operator="greaterThan">
      <formula>0</formula>
    </cfRule>
  </conditionalFormatting>
  <conditionalFormatting sqref="FD25 FD27">
    <cfRule type="cellIs" dxfId="7909" priority="7189" operator="greaterThan">
      <formula>0</formula>
    </cfRule>
  </conditionalFormatting>
  <conditionalFormatting sqref="FD25 FD27">
    <cfRule type="cellIs" dxfId="7908" priority="7188" operator="greaterThan">
      <formula>0</formula>
    </cfRule>
  </conditionalFormatting>
  <conditionalFormatting sqref="FD44">
    <cfRule type="cellIs" dxfId="7907" priority="7187" operator="greaterThan">
      <formula>0</formula>
    </cfRule>
  </conditionalFormatting>
  <conditionalFormatting sqref="FD44">
    <cfRule type="cellIs" dxfId="7906" priority="7186" operator="greaterThan">
      <formula>0</formula>
    </cfRule>
  </conditionalFormatting>
  <conditionalFormatting sqref="FD48">
    <cfRule type="cellIs" dxfId="7905" priority="7185" operator="greaterThan">
      <formula>0</formula>
    </cfRule>
  </conditionalFormatting>
  <conditionalFormatting sqref="FD40">
    <cfRule type="cellIs" dxfId="7904" priority="7182" operator="greaterThan">
      <formula>0</formula>
    </cfRule>
  </conditionalFormatting>
  <conditionalFormatting sqref="FD38">
    <cfRule type="cellIs" dxfId="7903" priority="7181" operator="greaterThan">
      <formula>0</formula>
    </cfRule>
  </conditionalFormatting>
  <conditionalFormatting sqref="FD38">
    <cfRule type="cellIs" dxfId="7902" priority="7180" operator="greaterThan">
      <formula>0</formula>
    </cfRule>
  </conditionalFormatting>
  <conditionalFormatting sqref="FD87">
    <cfRule type="cellIs" dxfId="7901" priority="7176" operator="greaterThan">
      <formula>0</formula>
    </cfRule>
  </conditionalFormatting>
  <conditionalFormatting sqref="FD87">
    <cfRule type="cellIs" dxfId="7900" priority="7177" operator="greaterThan">
      <formula>0</formula>
    </cfRule>
  </conditionalFormatting>
  <conditionalFormatting sqref="FD116">
    <cfRule type="cellIs" dxfId="7899" priority="7169" operator="greaterThan">
      <formula>0</formula>
    </cfRule>
  </conditionalFormatting>
  <conditionalFormatting sqref="FD115">
    <cfRule type="cellIs" dxfId="7898" priority="7168" operator="greaterThan">
      <formula>0</formula>
    </cfRule>
  </conditionalFormatting>
  <conditionalFormatting sqref="FD113">
    <cfRule type="cellIs" dxfId="7897" priority="7175" operator="greaterThan">
      <formula>0</formula>
    </cfRule>
  </conditionalFormatting>
  <conditionalFormatting sqref="FD113">
    <cfRule type="cellIs" dxfId="7896" priority="7174" operator="greaterThan">
      <formula>0</formula>
    </cfRule>
  </conditionalFormatting>
  <conditionalFormatting sqref="FD112">
    <cfRule type="cellIs" dxfId="7895" priority="7173" operator="greaterThan">
      <formula>0</formula>
    </cfRule>
  </conditionalFormatting>
  <conditionalFormatting sqref="FD112">
    <cfRule type="cellIs" dxfId="7894" priority="7172" operator="greaterThan">
      <formula>0</formula>
    </cfRule>
  </conditionalFormatting>
  <conditionalFormatting sqref="FD112">
    <cfRule type="cellIs" dxfId="7893" priority="7171" operator="lessThan">
      <formula>0</formula>
    </cfRule>
  </conditionalFormatting>
  <conditionalFormatting sqref="FD116">
    <cfRule type="cellIs" dxfId="7892" priority="7170" operator="greaterThan">
      <formula>0</formula>
    </cfRule>
  </conditionalFormatting>
  <conditionalFormatting sqref="FD14">
    <cfRule type="cellIs" dxfId="7891" priority="7165" operator="greaterThan">
      <formula>0</formula>
    </cfRule>
  </conditionalFormatting>
  <conditionalFormatting sqref="FD115">
    <cfRule type="cellIs" dxfId="7890" priority="7167" operator="greaterThan">
      <formula>0</formula>
    </cfRule>
  </conditionalFormatting>
  <conditionalFormatting sqref="FD115">
    <cfRule type="cellIs" dxfId="7889" priority="7166" operator="lessThan">
      <formula>0</formula>
    </cfRule>
  </conditionalFormatting>
  <conditionalFormatting sqref="FD14">
    <cfRule type="cellIs" dxfId="7888" priority="7164" operator="greaterThan">
      <formula>0</formula>
    </cfRule>
  </conditionalFormatting>
  <conditionalFormatting sqref="FD16">
    <cfRule type="cellIs" dxfId="7887" priority="7163" operator="greaterThan">
      <formula>0</formula>
    </cfRule>
  </conditionalFormatting>
  <conditionalFormatting sqref="FD16">
    <cfRule type="cellIs" dxfId="7886" priority="7162" operator="greaterThan">
      <formula>0</formula>
    </cfRule>
  </conditionalFormatting>
  <conditionalFormatting sqref="FD42">
    <cfRule type="cellIs" dxfId="7885" priority="7159" operator="greaterThan">
      <formula>0</formula>
    </cfRule>
  </conditionalFormatting>
  <conditionalFormatting sqref="FD42">
    <cfRule type="cellIs" dxfId="7884" priority="7158" operator="greaterThan">
      <formula>0</formula>
    </cfRule>
  </conditionalFormatting>
  <conditionalFormatting sqref="FD18 FD21">
    <cfRule type="cellIs" dxfId="7883" priority="7161" operator="greaterThan">
      <formula>0</formula>
    </cfRule>
  </conditionalFormatting>
  <conditionalFormatting sqref="FD18 FD21">
    <cfRule type="cellIs" dxfId="7882" priority="7160" operator="greaterThan">
      <formula>0</formula>
    </cfRule>
  </conditionalFormatting>
  <conditionalFormatting sqref="FD46">
    <cfRule type="cellIs" dxfId="7881" priority="7157" operator="greaterThan">
      <formula>0</formula>
    </cfRule>
  </conditionalFormatting>
  <conditionalFormatting sqref="FD46">
    <cfRule type="cellIs" dxfId="7880" priority="7156" operator="greaterThan">
      <formula>0</formula>
    </cfRule>
  </conditionalFormatting>
  <conditionalFormatting sqref="FD79">
    <cfRule type="cellIs" dxfId="7879" priority="7148" operator="greaterThan">
      <formula>0</formula>
    </cfRule>
  </conditionalFormatting>
  <conditionalFormatting sqref="FD10">
    <cfRule type="cellIs" dxfId="7878" priority="7155" operator="greaterThan">
      <formula>0</formula>
    </cfRule>
  </conditionalFormatting>
  <conditionalFormatting sqref="FD23">
    <cfRule type="cellIs" dxfId="7877" priority="7154" operator="greaterThan">
      <formula>0</formula>
    </cfRule>
  </conditionalFormatting>
  <conditionalFormatting sqref="FD10">
    <cfRule type="cellIs" dxfId="7876" priority="7153" operator="greaterThan">
      <formula>0</formula>
    </cfRule>
  </conditionalFormatting>
  <conditionalFormatting sqref="FD23">
    <cfRule type="cellIs" dxfId="7875" priority="7152" operator="greaterThan">
      <formula>0</formula>
    </cfRule>
  </conditionalFormatting>
  <conditionalFormatting sqref="FD129">
    <cfRule type="cellIs" dxfId="7874" priority="7138" operator="greaterThan">
      <formula>0</formula>
    </cfRule>
  </conditionalFormatting>
  <conditionalFormatting sqref="FD110">
    <cfRule type="cellIs" dxfId="7873" priority="7142" operator="greaterThan">
      <formula>0</formula>
    </cfRule>
  </conditionalFormatting>
  <conditionalFormatting sqref="FD79">
    <cfRule type="cellIs" dxfId="7872" priority="7149" operator="greaterThan">
      <formula>0</formula>
    </cfRule>
  </conditionalFormatting>
  <conditionalFormatting sqref="FD34">
    <cfRule type="cellIs" dxfId="7871" priority="7151" operator="greaterThan">
      <formula>0</formula>
    </cfRule>
  </conditionalFormatting>
  <conditionalFormatting sqref="FD120">
    <cfRule type="cellIs" dxfId="7870" priority="7141" operator="greaterThan">
      <formula>0</formula>
    </cfRule>
  </conditionalFormatting>
  <conditionalFormatting sqref="FD137">
    <cfRule type="cellIs" dxfId="7869" priority="7137" operator="greaterThan">
      <formula>0</formula>
    </cfRule>
  </conditionalFormatting>
  <conditionalFormatting sqref="FD34">
    <cfRule type="cellIs" dxfId="7868" priority="7150" operator="greaterThan">
      <formula>0</formula>
    </cfRule>
  </conditionalFormatting>
  <conditionalFormatting sqref="FD137">
    <cfRule type="cellIs" dxfId="7867" priority="7136" operator="greaterThan">
      <formula>0</formula>
    </cfRule>
  </conditionalFormatting>
  <conditionalFormatting sqref="FD110">
    <cfRule type="cellIs" dxfId="7866" priority="7143" operator="greaterThan">
      <formula>0</formula>
    </cfRule>
  </conditionalFormatting>
  <conditionalFormatting sqref="FD51">
    <cfRule type="cellIs" dxfId="7865" priority="7135" operator="greaterThan">
      <formula>0</formula>
    </cfRule>
  </conditionalFormatting>
  <conditionalFormatting sqref="FD51">
    <cfRule type="cellIs" dxfId="7864" priority="7134" operator="greaterThan">
      <formula>0</formula>
    </cfRule>
  </conditionalFormatting>
  <conditionalFormatting sqref="FD93">
    <cfRule type="cellIs" dxfId="7863" priority="7147" operator="greaterThan">
      <formula>0</formula>
    </cfRule>
  </conditionalFormatting>
  <conditionalFormatting sqref="FD102">
    <cfRule type="cellIs" dxfId="7862" priority="7146" operator="greaterThan">
      <formula>0</formula>
    </cfRule>
  </conditionalFormatting>
  <conditionalFormatting sqref="FD93">
    <cfRule type="cellIs" dxfId="7861" priority="7145" operator="greaterThan">
      <formula>0</formula>
    </cfRule>
  </conditionalFormatting>
  <conditionalFormatting sqref="FD102">
    <cfRule type="cellIs" dxfId="7860" priority="7144" operator="greaterThan">
      <formula>0</formula>
    </cfRule>
  </conditionalFormatting>
  <conditionalFormatting sqref="FD129">
    <cfRule type="cellIs" dxfId="7859" priority="7140" operator="greaterThan">
      <formula>0</formula>
    </cfRule>
  </conditionalFormatting>
  <conditionalFormatting sqref="FD120">
    <cfRule type="cellIs" dxfId="7858" priority="7139" operator="greaterThan">
      <formula>0</formula>
    </cfRule>
  </conditionalFormatting>
  <conditionalFormatting sqref="FD48">
    <cfRule type="cellIs" dxfId="7857" priority="7122" operator="greaterThan">
      <formula>0</formula>
    </cfRule>
  </conditionalFormatting>
  <conditionalFormatting sqref="FD40">
    <cfRule type="cellIs" dxfId="7856" priority="7121" operator="greaterThan">
      <formula>0</formula>
    </cfRule>
  </conditionalFormatting>
  <conditionalFormatting sqref="FD64">
    <cfRule type="cellIs" dxfId="7855" priority="7131" operator="greaterThan">
      <formula>0</formula>
    </cfRule>
  </conditionalFormatting>
  <conditionalFormatting sqref="FD64">
    <cfRule type="cellIs" dxfId="7854" priority="7130" operator="greaterThan">
      <formula>0</formula>
    </cfRule>
  </conditionalFormatting>
  <conditionalFormatting sqref="FD57">
    <cfRule type="cellIs" dxfId="7853" priority="7133" operator="greaterThan">
      <formula>0</formula>
    </cfRule>
  </conditionalFormatting>
  <conditionalFormatting sqref="FD57">
    <cfRule type="cellIs" dxfId="7852" priority="7132" operator="greaterThan">
      <formula>0</formula>
    </cfRule>
  </conditionalFormatting>
  <conditionalFormatting sqref="FD70">
    <cfRule type="cellIs" dxfId="7851" priority="7117" operator="greaterThan">
      <formula>0</formula>
    </cfRule>
  </conditionalFormatting>
  <conditionalFormatting sqref="FD70">
    <cfRule type="cellIs" dxfId="7850" priority="7116" operator="greaterThan">
      <formula>0</formula>
    </cfRule>
  </conditionalFormatting>
  <conditionalFormatting sqref="FD12">
    <cfRule type="cellIs" dxfId="7849" priority="7129" operator="greaterThan">
      <formula>0</formula>
    </cfRule>
  </conditionalFormatting>
  <conditionalFormatting sqref="FD12">
    <cfRule type="cellIs" dxfId="7848" priority="7128" operator="greaterThan">
      <formula>0</formula>
    </cfRule>
  </conditionalFormatting>
  <conditionalFormatting sqref="FD25 FD27">
    <cfRule type="cellIs" dxfId="7847" priority="7127" operator="greaterThan">
      <formula>0</formula>
    </cfRule>
  </conditionalFormatting>
  <conditionalFormatting sqref="FD25 FD27">
    <cfRule type="cellIs" dxfId="7846" priority="7126" operator="greaterThan">
      <formula>0</formula>
    </cfRule>
  </conditionalFormatting>
  <conditionalFormatting sqref="FD44">
    <cfRule type="cellIs" dxfId="7845" priority="7125" operator="greaterThan">
      <formula>0</formula>
    </cfRule>
  </conditionalFormatting>
  <conditionalFormatting sqref="FD44">
    <cfRule type="cellIs" dxfId="7844" priority="7124" operator="greaterThan">
      <formula>0</formula>
    </cfRule>
  </conditionalFormatting>
  <conditionalFormatting sqref="FD48">
    <cfRule type="cellIs" dxfId="7843" priority="7123" operator="greaterThan">
      <formula>0</formula>
    </cfRule>
  </conditionalFormatting>
  <conditionalFormatting sqref="FD40">
    <cfRule type="cellIs" dxfId="7842" priority="7120" operator="greaterThan">
      <formula>0</formula>
    </cfRule>
  </conditionalFormatting>
  <conditionalFormatting sqref="FD38">
    <cfRule type="cellIs" dxfId="7841" priority="7119" operator="greaterThan">
      <formula>0</formula>
    </cfRule>
  </conditionalFormatting>
  <conditionalFormatting sqref="FD38">
    <cfRule type="cellIs" dxfId="7840" priority="7118" operator="greaterThan">
      <formula>0</formula>
    </cfRule>
  </conditionalFormatting>
  <conditionalFormatting sqref="FD87">
    <cfRule type="cellIs" dxfId="7839" priority="7114" operator="greaterThan">
      <formula>0</formula>
    </cfRule>
  </conditionalFormatting>
  <conditionalFormatting sqref="FD87">
    <cfRule type="cellIs" dxfId="7838" priority="7115" operator="greaterThan">
      <formula>0</formula>
    </cfRule>
  </conditionalFormatting>
  <conditionalFormatting sqref="FD116">
    <cfRule type="cellIs" dxfId="7837" priority="7107" operator="greaterThan">
      <formula>0</formula>
    </cfRule>
  </conditionalFormatting>
  <conditionalFormatting sqref="FD115">
    <cfRule type="cellIs" dxfId="7836" priority="7106" operator="greaterThan">
      <formula>0</formula>
    </cfRule>
  </conditionalFormatting>
  <conditionalFormatting sqref="FD113">
    <cfRule type="cellIs" dxfId="7835" priority="7113" operator="greaterThan">
      <formula>0</formula>
    </cfRule>
  </conditionalFormatting>
  <conditionalFormatting sqref="FD113">
    <cfRule type="cellIs" dxfId="7834" priority="7112" operator="greaterThan">
      <formula>0</formula>
    </cfRule>
  </conditionalFormatting>
  <conditionalFormatting sqref="FD112">
    <cfRule type="cellIs" dxfId="7833" priority="7111" operator="greaterThan">
      <formula>0</formula>
    </cfRule>
  </conditionalFormatting>
  <conditionalFormatting sqref="FD112">
    <cfRule type="cellIs" dxfId="7832" priority="7110" operator="greaterThan">
      <formula>0</formula>
    </cfRule>
  </conditionalFormatting>
  <conditionalFormatting sqref="FD112">
    <cfRule type="cellIs" dxfId="7831" priority="7109" operator="lessThan">
      <formula>0</formula>
    </cfRule>
  </conditionalFormatting>
  <conditionalFormatting sqref="FD116">
    <cfRule type="cellIs" dxfId="7830" priority="7108" operator="greaterThan">
      <formula>0</formula>
    </cfRule>
  </conditionalFormatting>
  <conditionalFormatting sqref="FD14">
    <cfRule type="cellIs" dxfId="7829" priority="7103" operator="greaterThan">
      <formula>0</formula>
    </cfRule>
  </conditionalFormatting>
  <conditionalFormatting sqref="FD115">
    <cfRule type="cellIs" dxfId="7828" priority="7105" operator="greaterThan">
      <formula>0</formula>
    </cfRule>
  </conditionalFormatting>
  <conditionalFormatting sqref="FD115">
    <cfRule type="cellIs" dxfId="7827" priority="7104" operator="lessThan">
      <formula>0</formula>
    </cfRule>
  </conditionalFormatting>
  <conditionalFormatting sqref="FD14">
    <cfRule type="cellIs" dxfId="7826" priority="7102" operator="greaterThan">
      <formula>0</formula>
    </cfRule>
  </conditionalFormatting>
  <conditionalFormatting sqref="FD16">
    <cfRule type="cellIs" dxfId="7825" priority="7101" operator="greaterThan">
      <formula>0</formula>
    </cfRule>
  </conditionalFormatting>
  <conditionalFormatting sqref="FD16">
    <cfRule type="cellIs" dxfId="7824" priority="7100" operator="greaterThan">
      <formula>0</formula>
    </cfRule>
  </conditionalFormatting>
  <conditionalFormatting sqref="FD42">
    <cfRule type="cellIs" dxfId="7823" priority="7097" operator="greaterThan">
      <formula>0</formula>
    </cfRule>
  </conditionalFormatting>
  <conditionalFormatting sqref="FD42">
    <cfRule type="cellIs" dxfId="7822" priority="7096" operator="greaterThan">
      <formula>0</formula>
    </cfRule>
  </conditionalFormatting>
  <conditionalFormatting sqref="FD18 FD21">
    <cfRule type="cellIs" dxfId="7821" priority="7099" operator="greaterThan">
      <formula>0</formula>
    </cfRule>
  </conditionalFormatting>
  <conditionalFormatting sqref="FD18 FD21">
    <cfRule type="cellIs" dxfId="7820" priority="7098" operator="greaterThan">
      <formula>0</formula>
    </cfRule>
  </conditionalFormatting>
  <conditionalFormatting sqref="FD46">
    <cfRule type="cellIs" dxfId="7819" priority="7095" operator="greaterThan">
      <formula>0</formula>
    </cfRule>
  </conditionalFormatting>
  <conditionalFormatting sqref="FD46">
    <cfRule type="cellIs" dxfId="7818" priority="7094" operator="greaterThan">
      <formula>0</formula>
    </cfRule>
  </conditionalFormatting>
  <conditionalFormatting sqref="FD36">
    <cfRule type="cellIs" dxfId="7817" priority="7093" operator="greaterThan">
      <formula>0</formula>
    </cfRule>
  </conditionalFormatting>
  <conditionalFormatting sqref="FD36">
    <cfRule type="cellIs" dxfId="7816" priority="7092" operator="greaterThan">
      <formula>0</formula>
    </cfRule>
  </conditionalFormatting>
  <conditionalFormatting sqref="FD36">
    <cfRule type="cellIs" dxfId="7815" priority="7091" operator="greaterThan">
      <formula>0</formula>
    </cfRule>
  </conditionalFormatting>
  <conditionalFormatting sqref="FD36">
    <cfRule type="cellIs" dxfId="7814" priority="7090" operator="greaterThan">
      <formula>0</formula>
    </cfRule>
  </conditionalFormatting>
  <conditionalFormatting sqref="FD143">
    <cfRule type="cellIs" dxfId="7813" priority="7089" operator="greaterThan">
      <formula>0</formula>
    </cfRule>
  </conditionalFormatting>
  <conditionalFormatting sqref="FD152">
    <cfRule type="cellIs" dxfId="7812" priority="7088" operator="greaterThan">
      <formula>0</formula>
    </cfRule>
  </conditionalFormatting>
  <conditionalFormatting sqref="FD160">
    <cfRule type="cellIs" dxfId="7811" priority="7087" operator="greaterThan">
      <formula>0</formula>
    </cfRule>
  </conditionalFormatting>
  <conditionalFormatting sqref="FD152">
    <cfRule type="cellIs" dxfId="7810" priority="7085" operator="greaterThan">
      <formula>0</formula>
    </cfRule>
  </conditionalFormatting>
  <conditionalFormatting sqref="FD152">
    <cfRule type="cellIs" dxfId="7809" priority="7086" operator="greaterThan">
      <formula>0</formula>
    </cfRule>
  </conditionalFormatting>
  <conditionalFormatting sqref="FD143">
    <cfRule type="cellIs" dxfId="7808" priority="7084" operator="greaterThan">
      <formula>0</formula>
    </cfRule>
  </conditionalFormatting>
  <conditionalFormatting sqref="FD143">
    <cfRule type="cellIs" dxfId="7807" priority="7083" operator="greaterThan">
      <formula>0</formula>
    </cfRule>
  </conditionalFormatting>
  <conditionalFormatting sqref="FD160">
    <cfRule type="cellIs" dxfId="7806" priority="7081" operator="greaterThan">
      <formula>0</formula>
    </cfRule>
  </conditionalFormatting>
  <conditionalFormatting sqref="FD160">
    <cfRule type="cellIs" dxfId="7805" priority="7082" operator="greaterThan">
      <formula>0</formula>
    </cfRule>
  </conditionalFormatting>
  <conditionalFormatting sqref="FD152">
    <cfRule type="cellIs" dxfId="7804" priority="7079" operator="greaterThan">
      <formula>0</formula>
    </cfRule>
  </conditionalFormatting>
  <conditionalFormatting sqref="FD152">
    <cfRule type="cellIs" dxfId="7803" priority="7080" operator="greaterThan">
      <formula>0</formula>
    </cfRule>
  </conditionalFormatting>
  <conditionalFormatting sqref="FD143">
    <cfRule type="cellIs" dxfId="7802" priority="7078" operator="greaterThan">
      <formula>0</formula>
    </cfRule>
  </conditionalFormatting>
  <conditionalFormatting sqref="FD143">
    <cfRule type="cellIs" dxfId="7801" priority="7077" operator="greaterThan">
      <formula>0</formula>
    </cfRule>
  </conditionalFormatting>
  <conditionalFormatting sqref="FD160">
    <cfRule type="cellIs" dxfId="7800" priority="7075" operator="greaterThan">
      <formula>0</formula>
    </cfRule>
  </conditionalFormatting>
  <conditionalFormatting sqref="FD160">
    <cfRule type="cellIs" dxfId="7799" priority="7076" operator="greaterThan">
      <formula>0</formula>
    </cfRule>
  </conditionalFormatting>
  <conditionalFormatting sqref="FD27">
    <cfRule type="cellIs" dxfId="7798" priority="7074" operator="greaterThan">
      <formula>0</formula>
    </cfRule>
  </conditionalFormatting>
  <conditionalFormatting sqref="FD27">
    <cfRule type="cellIs" dxfId="7797" priority="7073" operator="greaterThan">
      <formula>0</formula>
    </cfRule>
  </conditionalFormatting>
  <conditionalFormatting sqref="FD197:FD202">
    <cfRule type="cellIs" dxfId="7796" priority="7072" operator="greaterThan">
      <formula>0.5</formula>
    </cfRule>
  </conditionalFormatting>
  <conditionalFormatting sqref="FD203">
    <cfRule type="cellIs" dxfId="7795" priority="7071" operator="greaterThan">
      <formula>0.5</formula>
    </cfRule>
  </conditionalFormatting>
  <conditionalFormatting sqref="FD167">
    <cfRule type="cellIs" dxfId="7794" priority="7070" operator="greaterThan">
      <formula>0</formula>
    </cfRule>
  </conditionalFormatting>
  <conditionalFormatting sqref="FD167">
    <cfRule type="cellIs" dxfId="7793" priority="7069" operator="greaterThan">
      <formula>0</formula>
    </cfRule>
  </conditionalFormatting>
  <conditionalFormatting sqref="FD169">
    <cfRule type="cellIs" dxfId="7792" priority="7068" operator="greaterThan">
      <formula>0</formula>
    </cfRule>
  </conditionalFormatting>
  <conditionalFormatting sqref="FD169">
    <cfRule type="cellIs" dxfId="7791" priority="7067" operator="greaterThan">
      <formula>0</formula>
    </cfRule>
  </conditionalFormatting>
  <conditionalFormatting sqref="FD171">
    <cfRule type="cellIs" dxfId="7790" priority="7066" operator="greaterThan">
      <formula>0</formula>
    </cfRule>
  </conditionalFormatting>
  <conditionalFormatting sqref="FD171">
    <cfRule type="cellIs" dxfId="7789" priority="7065" operator="greaterThan">
      <formula>0</formula>
    </cfRule>
  </conditionalFormatting>
  <conditionalFormatting sqref="FD14">
    <cfRule type="cellIs" dxfId="7788" priority="7037" operator="greaterThan">
      <formula>0</formula>
    </cfRule>
  </conditionalFormatting>
  <conditionalFormatting sqref="FD10">
    <cfRule type="cellIs" dxfId="7787" priority="7064" operator="greaterThan">
      <formula>0</formula>
    </cfRule>
  </conditionalFormatting>
  <conditionalFormatting sqref="FD23">
    <cfRule type="cellIs" dxfId="7786" priority="7063" operator="greaterThan">
      <formula>0</formula>
    </cfRule>
  </conditionalFormatting>
  <conditionalFormatting sqref="FD70">
    <cfRule type="cellIs" dxfId="7785" priority="7061" operator="greaterThan">
      <formula>0</formula>
    </cfRule>
  </conditionalFormatting>
  <conditionalFormatting sqref="FD79">
    <cfRule type="cellIs" dxfId="7784" priority="7060" operator="greaterThan">
      <formula>0</formula>
    </cfRule>
  </conditionalFormatting>
  <conditionalFormatting sqref="FD129">
    <cfRule type="cellIs" dxfId="7783" priority="7054" operator="greaterThan">
      <formula>0</formula>
    </cfRule>
  </conditionalFormatting>
  <conditionalFormatting sqref="FD110">
    <cfRule type="cellIs" dxfId="7782" priority="7056" operator="greaterThan">
      <formula>0</formula>
    </cfRule>
  </conditionalFormatting>
  <conditionalFormatting sqref="FD34">
    <cfRule type="cellIs" dxfId="7781" priority="7062" operator="greaterThan">
      <formula>0</formula>
    </cfRule>
  </conditionalFormatting>
  <conditionalFormatting sqref="FD137">
    <cfRule type="cellIs" dxfId="7780" priority="7053" operator="greaterThan">
      <formula>0</formula>
    </cfRule>
  </conditionalFormatting>
  <conditionalFormatting sqref="FD87">
    <cfRule type="cellIs" dxfId="7779" priority="7059" operator="greaterThan">
      <formula>0</formula>
    </cfRule>
  </conditionalFormatting>
  <conditionalFormatting sqref="FD93">
    <cfRule type="cellIs" dxfId="7778" priority="7058" operator="greaterThan">
      <formula>0</formula>
    </cfRule>
  </conditionalFormatting>
  <conditionalFormatting sqref="FD102">
    <cfRule type="cellIs" dxfId="7777" priority="7057" operator="greaterThan">
      <formula>0</formula>
    </cfRule>
  </conditionalFormatting>
  <conditionalFormatting sqref="FD120">
    <cfRule type="cellIs" dxfId="7776" priority="7055" operator="greaterThan">
      <formula>0</formula>
    </cfRule>
  </conditionalFormatting>
  <conditionalFormatting sqref="FD51">
    <cfRule type="cellIs" dxfId="7775" priority="7052" operator="greaterThan">
      <formula>0</formula>
    </cfRule>
  </conditionalFormatting>
  <conditionalFormatting sqref="FD64">
    <cfRule type="cellIs" dxfId="7774" priority="7050" operator="greaterThan">
      <formula>0</formula>
    </cfRule>
  </conditionalFormatting>
  <conditionalFormatting sqref="FD57">
    <cfRule type="cellIs" dxfId="7773" priority="7051" operator="greaterThan">
      <formula>0</formula>
    </cfRule>
  </conditionalFormatting>
  <conditionalFormatting sqref="FD25 FD27">
    <cfRule type="cellIs" dxfId="7772" priority="7048" operator="greaterThan">
      <formula>0</formula>
    </cfRule>
  </conditionalFormatting>
  <conditionalFormatting sqref="FD12">
    <cfRule type="cellIs" dxfId="7771" priority="7049" operator="greaterThan">
      <formula>0</formula>
    </cfRule>
  </conditionalFormatting>
  <conditionalFormatting sqref="FD44">
    <cfRule type="cellIs" dxfId="7770" priority="7047" operator="greaterThan">
      <formula>0</formula>
    </cfRule>
  </conditionalFormatting>
  <conditionalFormatting sqref="FD48">
    <cfRule type="cellIs" dxfId="7769" priority="7046" operator="greaterThan">
      <formula>0</formula>
    </cfRule>
  </conditionalFormatting>
  <conditionalFormatting sqref="FD40">
    <cfRule type="cellIs" dxfId="7768" priority="7045" operator="greaterThan">
      <formula>0</formula>
    </cfRule>
  </conditionalFormatting>
  <conditionalFormatting sqref="FD38">
    <cfRule type="cellIs" dxfId="7767" priority="7044" operator="greaterThan">
      <formula>0</formula>
    </cfRule>
  </conditionalFormatting>
  <conditionalFormatting sqref="FD16">
    <cfRule type="cellIs" dxfId="7766" priority="7036" operator="greaterThan">
      <formula>0</formula>
    </cfRule>
  </conditionalFormatting>
  <conditionalFormatting sqref="FD113">
    <cfRule type="cellIs" dxfId="7765" priority="7043" operator="greaterThan">
      <formula>0</formula>
    </cfRule>
  </conditionalFormatting>
  <conditionalFormatting sqref="FD112">
    <cfRule type="cellIs" dxfId="7764" priority="7042" operator="greaterThan">
      <formula>0</formula>
    </cfRule>
  </conditionalFormatting>
  <conditionalFormatting sqref="FD112">
    <cfRule type="cellIs" dxfId="7763" priority="7041" operator="lessThan">
      <formula>0</formula>
    </cfRule>
  </conditionalFormatting>
  <conditionalFormatting sqref="FD116">
    <cfRule type="cellIs" dxfId="7762" priority="7040" operator="greaterThan">
      <formula>0</formula>
    </cfRule>
  </conditionalFormatting>
  <conditionalFormatting sqref="FD115">
    <cfRule type="cellIs" dxfId="7761" priority="7039" operator="greaterThan">
      <formula>0</formula>
    </cfRule>
  </conditionalFormatting>
  <conditionalFormatting sqref="FD115">
    <cfRule type="cellIs" dxfId="7760" priority="7038" operator="lessThan">
      <formula>0</formula>
    </cfRule>
  </conditionalFormatting>
  <conditionalFormatting sqref="FD46">
    <cfRule type="cellIs" dxfId="7759" priority="7033" operator="greaterThan">
      <formula>0</formula>
    </cfRule>
  </conditionalFormatting>
  <conditionalFormatting sqref="FD42">
    <cfRule type="cellIs" dxfId="7758" priority="7034" operator="greaterThan">
      <formula>0</formula>
    </cfRule>
  </conditionalFormatting>
  <conditionalFormatting sqref="FD18 FD21">
    <cfRule type="cellIs" dxfId="7757" priority="7035" operator="greaterThan">
      <formula>0</formula>
    </cfRule>
  </conditionalFormatting>
  <conditionalFormatting sqref="FD36">
    <cfRule type="cellIs" dxfId="7756" priority="7032" operator="greaterThan">
      <formula>0</formula>
    </cfRule>
  </conditionalFormatting>
  <conditionalFormatting sqref="FD79">
    <cfRule type="cellIs" dxfId="7755" priority="7024" operator="greaterThan">
      <formula>0</formula>
    </cfRule>
  </conditionalFormatting>
  <conditionalFormatting sqref="FD10">
    <cfRule type="cellIs" dxfId="7754" priority="7031" operator="greaterThan">
      <formula>0</formula>
    </cfRule>
  </conditionalFormatting>
  <conditionalFormatting sqref="FD23">
    <cfRule type="cellIs" dxfId="7753" priority="7030" operator="greaterThan">
      <formula>0</formula>
    </cfRule>
  </conditionalFormatting>
  <conditionalFormatting sqref="FD10">
    <cfRule type="cellIs" dxfId="7752" priority="7029" operator="greaterThan">
      <formula>0</formula>
    </cfRule>
  </conditionalFormatting>
  <conditionalFormatting sqref="FD23">
    <cfRule type="cellIs" dxfId="7751" priority="7028" operator="greaterThan">
      <formula>0</formula>
    </cfRule>
  </conditionalFormatting>
  <conditionalFormatting sqref="FD129">
    <cfRule type="cellIs" dxfId="7750" priority="7014" operator="greaterThan">
      <formula>0</formula>
    </cfRule>
  </conditionalFormatting>
  <conditionalFormatting sqref="FD110">
    <cfRule type="cellIs" dxfId="7749" priority="7018" operator="greaterThan">
      <formula>0</formula>
    </cfRule>
  </conditionalFormatting>
  <conditionalFormatting sqref="FD79">
    <cfRule type="cellIs" dxfId="7748" priority="7025" operator="greaterThan">
      <formula>0</formula>
    </cfRule>
  </conditionalFormatting>
  <conditionalFormatting sqref="FD34">
    <cfRule type="cellIs" dxfId="7747" priority="7027" operator="greaterThan">
      <formula>0</formula>
    </cfRule>
  </conditionalFormatting>
  <conditionalFormatting sqref="FD120">
    <cfRule type="cellIs" dxfId="7746" priority="7017" operator="greaterThan">
      <formula>0</formula>
    </cfRule>
  </conditionalFormatting>
  <conditionalFormatting sqref="FD137">
    <cfRule type="cellIs" dxfId="7745" priority="7013" operator="greaterThan">
      <formula>0</formula>
    </cfRule>
  </conditionalFormatting>
  <conditionalFormatting sqref="FD34">
    <cfRule type="cellIs" dxfId="7744" priority="7026" operator="greaterThan">
      <formula>0</formula>
    </cfRule>
  </conditionalFormatting>
  <conditionalFormatting sqref="FD137">
    <cfRule type="cellIs" dxfId="7743" priority="7012" operator="greaterThan">
      <formula>0</formula>
    </cfRule>
  </conditionalFormatting>
  <conditionalFormatting sqref="FD110">
    <cfRule type="cellIs" dxfId="7742" priority="7019" operator="greaterThan">
      <formula>0</formula>
    </cfRule>
  </conditionalFormatting>
  <conditionalFormatting sqref="FD51">
    <cfRule type="cellIs" dxfId="7741" priority="7011" operator="greaterThan">
      <formula>0</formula>
    </cfRule>
  </conditionalFormatting>
  <conditionalFormatting sqref="FD51">
    <cfRule type="cellIs" dxfId="7740" priority="7010" operator="greaterThan">
      <formula>0</formula>
    </cfRule>
  </conditionalFormatting>
  <conditionalFormatting sqref="FD93">
    <cfRule type="cellIs" dxfId="7739" priority="7023" operator="greaterThan">
      <formula>0</formula>
    </cfRule>
  </conditionalFormatting>
  <conditionalFormatting sqref="FD102">
    <cfRule type="cellIs" dxfId="7738" priority="7022" operator="greaterThan">
      <formula>0</formula>
    </cfRule>
  </conditionalFormatting>
  <conditionalFormatting sqref="FD93">
    <cfRule type="cellIs" dxfId="7737" priority="7021" operator="greaterThan">
      <formula>0</formula>
    </cfRule>
  </conditionalFormatting>
  <conditionalFormatting sqref="FD102">
    <cfRule type="cellIs" dxfId="7736" priority="7020" operator="greaterThan">
      <formula>0</formula>
    </cfRule>
  </conditionalFormatting>
  <conditionalFormatting sqref="FD129">
    <cfRule type="cellIs" dxfId="7735" priority="7016" operator="greaterThan">
      <formula>0</formula>
    </cfRule>
  </conditionalFormatting>
  <conditionalFormatting sqref="FD120">
    <cfRule type="cellIs" dxfId="7734" priority="7015" operator="greaterThan">
      <formula>0</formula>
    </cfRule>
  </conditionalFormatting>
  <conditionalFormatting sqref="FD48">
    <cfRule type="cellIs" dxfId="7733" priority="6998" operator="greaterThan">
      <formula>0</formula>
    </cfRule>
  </conditionalFormatting>
  <conditionalFormatting sqref="FD40">
    <cfRule type="cellIs" dxfId="7732" priority="6997" operator="greaterThan">
      <formula>0</formula>
    </cfRule>
  </conditionalFormatting>
  <conditionalFormatting sqref="FD64">
    <cfRule type="cellIs" dxfId="7731" priority="7007" operator="greaterThan">
      <formula>0</formula>
    </cfRule>
  </conditionalFormatting>
  <conditionalFormatting sqref="FD64">
    <cfRule type="cellIs" dxfId="7730" priority="7006" operator="greaterThan">
      <formula>0</formula>
    </cfRule>
  </conditionalFormatting>
  <conditionalFormatting sqref="FD57">
    <cfRule type="cellIs" dxfId="7729" priority="7009" operator="greaterThan">
      <formula>0</formula>
    </cfRule>
  </conditionalFormatting>
  <conditionalFormatting sqref="FD57">
    <cfRule type="cellIs" dxfId="7728" priority="7008" operator="greaterThan">
      <formula>0</formula>
    </cfRule>
  </conditionalFormatting>
  <conditionalFormatting sqref="FD70">
    <cfRule type="cellIs" dxfId="7727" priority="6993" operator="greaterThan">
      <formula>0</formula>
    </cfRule>
  </conditionalFormatting>
  <conditionalFormatting sqref="FD70">
    <cfRule type="cellIs" dxfId="7726" priority="6992" operator="greaterThan">
      <formula>0</formula>
    </cfRule>
  </conditionalFormatting>
  <conditionalFormatting sqref="FD12">
    <cfRule type="cellIs" dxfId="7725" priority="7005" operator="greaterThan">
      <formula>0</formula>
    </cfRule>
  </conditionalFormatting>
  <conditionalFormatting sqref="FD12">
    <cfRule type="cellIs" dxfId="7724" priority="7004" operator="greaterThan">
      <formula>0</formula>
    </cfRule>
  </conditionalFormatting>
  <conditionalFormatting sqref="FD25 FD27">
    <cfRule type="cellIs" dxfId="7723" priority="7003" operator="greaterThan">
      <formula>0</formula>
    </cfRule>
  </conditionalFormatting>
  <conditionalFormatting sqref="FD25 FD27">
    <cfRule type="cellIs" dxfId="7722" priority="7002" operator="greaterThan">
      <formula>0</formula>
    </cfRule>
  </conditionalFormatting>
  <conditionalFormatting sqref="FD44">
    <cfRule type="cellIs" dxfId="7721" priority="7001" operator="greaterThan">
      <formula>0</formula>
    </cfRule>
  </conditionalFormatting>
  <conditionalFormatting sqref="FD44">
    <cfRule type="cellIs" dxfId="7720" priority="7000" operator="greaterThan">
      <formula>0</formula>
    </cfRule>
  </conditionalFormatting>
  <conditionalFormatting sqref="FD48">
    <cfRule type="cellIs" dxfId="7719" priority="6999" operator="greaterThan">
      <formula>0</formula>
    </cfRule>
  </conditionalFormatting>
  <conditionalFormatting sqref="FD40">
    <cfRule type="cellIs" dxfId="7718" priority="6996" operator="greaterThan">
      <formula>0</formula>
    </cfRule>
  </conditionalFormatting>
  <conditionalFormatting sqref="FD38">
    <cfRule type="cellIs" dxfId="7717" priority="6995" operator="greaterThan">
      <formula>0</formula>
    </cfRule>
  </conditionalFormatting>
  <conditionalFormatting sqref="FD38">
    <cfRule type="cellIs" dxfId="7716" priority="6994" operator="greaterThan">
      <formula>0</formula>
    </cfRule>
  </conditionalFormatting>
  <conditionalFormatting sqref="FD87">
    <cfRule type="cellIs" dxfId="7715" priority="6990" operator="greaterThan">
      <formula>0</formula>
    </cfRule>
  </conditionalFormatting>
  <conditionalFormatting sqref="FD87">
    <cfRule type="cellIs" dxfId="7714" priority="6991" operator="greaterThan">
      <formula>0</formula>
    </cfRule>
  </conditionalFormatting>
  <conditionalFormatting sqref="FD116">
    <cfRule type="cellIs" dxfId="7713" priority="6983" operator="greaterThan">
      <formula>0</formula>
    </cfRule>
  </conditionalFormatting>
  <conditionalFormatting sqref="FD115">
    <cfRule type="cellIs" dxfId="7712" priority="6982" operator="greaterThan">
      <formula>0</formula>
    </cfRule>
  </conditionalFormatting>
  <conditionalFormatting sqref="FD113">
    <cfRule type="cellIs" dxfId="7711" priority="6989" operator="greaterThan">
      <formula>0</formula>
    </cfRule>
  </conditionalFormatting>
  <conditionalFormatting sqref="FD113">
    <cfRule type="cellIs" dxfId="7710" priority="6988" operator="greaterThan">
      <formula>0</formula>
    </cfRule>
  </conditionalFormatting>
  <conditionalFormatting sqref="FD112">
    <cfRule type="cellIs" dxfId="7709" priority="6987" operator="greaterThan">
      <formula>0</formula>
    </cfRule>
  </conditionalFormatting>
  <conditionalFormatting sqref="FD112">
    <cfRule type="cellIs" dxfId="7708" priority="6986" operator="greaterThan">
      <formula>0</formula>
    </cfRule>
  </conditionalFormatting>
  <conditionalFormatting sqref="FD112">
    <cfRule type="cellIs" dxfId="7707" priority="6985" operator="lessThan">
      <formula>0</formula>
    </cfRule>
  </conditionalFormatting>
  <conditionalFormatting sqref="FD116">
    <cfRule type="cellIs" dxfId="7706" priority="6984" operator="greaterThan">
      <formula>0</formula>
    </cfRule>
  </conditionalFormatting>
  <conditionalFormatting sqref="FD14">
    <cfRule type="cellIs" dxfId="7705" priority="6979" operator="greaterThan">
      <formula>0</formula>
    </cfRule>
  </conditionalFormatting>
  <conditionalFormatting sqref="FD115">
    <cfRule type="cellIs" dxfId="7704" priority="6981" operator="greaterThan">
      <formula>0</formula>
    </cfRule>
  </conditionalFormatting>
  <conditionalFormatting sqref="FD115">
    <cfRule type="cellIs" dxfId="7703" priority="6980" operator="lessThan">
      <formula>0</formula>
    </cfRule>
  </conditionalFormatting>
  <conditionalFormatting sqref="FD14">
    <cfRule type="cellIs" dxfId="7702" priority="6978" operator="greaterThan">
      <formula>0</formula>
    </cfRule>
  </conditionalFormatting>
  <conditionalFormatting sqref="FD16">
    <cfRule type="cellIs" dxfId="7701" priority="6977" operator="greaterThan">
      <formula>0</formula>
    </cfRule>
  </conditionalFormatting>
  <conditionalFormatting sqref="FD16">
    <cfRule type="cellIs" dxfId="7700" priority="6976" operator="greaterThan">
      <formula>0</formula>
    </cfRule>
  </conditionalFormatting>
  <conditionalFormatting sqref="FD42">
    <cfRule type="cellIs" dxfId="7699" priority="6973" operator="greaterThan">
      <formula>0</formula>
    </cfRule>
  </conditionalFormatting>
  <conditionalFormatting sqref="FD42">
    <cfRule type="cellIs" dxfId="7698" priority="6972" operator="greaterThan">
      <formula>0</formula>
    </cfRule>
  </conditionalFormatting>
  <conditionalFormatting sqref="FD18 FD21">
    <cfRule type="cellIs" dxfId="7697" priority="6975" operator="greaterThan">
      <formula>0</formula>
    </cfRule>
  </conditionalFormatting>
  <conditionalFormatting sqref="FD18 FD21">
    <cfRule type="cellIs" dxfId="7696" priority="6974" operator="greaterThan">
      <formula>0</formula>
    </cfRule>
  </conditionalFormatting>
  <conditionalFormatting sqref="FD46">
    <cfRule type="cellIs" dxfId="7695" priority="6971" operator="greaterThan">
      <formula>0</formula>
    </cfRule>
  </conditionalFormatting>
  <conditionalFormatting sqref="FD46">
    <cfRule type="cellIs" dxfId="7694" priority="6970" operator="greaterThan">
      <formula>0</formula>
    </cfRule>
  </conditionalFormatting>
  <conditionalFormatting sqref="FD79">
    <cfRule type="cellIs" dxfId="7693" priority="6962" operator="greaterThan">
      <formula>0</formula>
    </cfRule>
  </conditionalFormatting>
  <conditionalFormatting sqref="FD10">
    <cfRule type="cellIs" dxfId="7692" priority="6969" operator="greaterThan">
      <formula>0</formula>
    </cfRule>
  </conditionalFormatting>
  <conditionalFormatting sqref="FD23">
    <cfRule type="cellIs" dxfId="7691" priority="6968" operator="greaterThan">
      <formula>0</formula>
    </cfRule>
  </conditionalFormatting>
  <conditionalFormatting sqref="FD10">
    <cfRule type="cellIs" dxfId="7690" priority="6967" operator="greaterThan">
      <formula>0</formula>
    </cfRule>
  </conditionalFormatting>
  <conditionalFormatting sqref="FD23">
    <cfRule type="cellIs" dxfId="7689" priority="6966" operator="greaterThan">
      <formula>0</formula>
    </cfRule>
  </conditionalFormatting>
  <conditionalFormatting sqref="FD129">
    <cfRule type="cellIs" dxfId="7688" priority="6952" operator="greaterThan">
      <formula>0</formula>
    </cfRule>
  </conditionalFormatting>
  <conditionalFormatting sqref="FD110">
    <cfRule type="cellIs" dxfId="7687" priority="6956" operator="greaterThan">
      <formula>0</formula>
    </cfRule>
  </conditionalFormatting>
  <conditionalFormatting sqref="FD79">
    <cfRule type="cellIs" dxfId="7686" priority="6963" operator="greaterThan">
      <formula>0</formula>
    </cfRule>
  </conditionalFormatting>
  <conditionalFormatting sqref="FD34">
    <cfRule type="cellIs" dxfId="7685" priority="6965" operator="greaterThan">
      <formula>0</formula>
    </cfRule>
  </conditionalFormatting>
  <conditionalFormatting sqref="FD120">
    <cfRule type="cellIs" dxfId="7684" priority="6955" operator="greaterThan">
      <formula>0</formula>
    </cfRule>
  </conditionalFormatting>
  <conditionalFormatting sqref="FD137">
    <cfRule type="cellIs" dxfId="7683" priority="6951" operator="greaterThan">
      <formula>0</formula>
    </cfRule>
  </conditionalFormatting>
  <conditionalFormatting sqref="FD34">
    <cfRule type="cellIs" dxfId="7682" priority="6964" operator="greaterThan">
      <formula>0</formula>
    </cfRule>
  </conditionalFormatting>
  <conditionalFormatting sqref="FD137">
    <cfRule type="cellIs" dxfId="7681" priority="6950" operator="greaterThan">
      <formula>0</formula>
    </cfRule>
  </conditionalFormatting>
  <conditionalFormatting sqref="FD110">
    <cfRule type="cellIs" dxfId="7680" priority="6957" operator="greaterThan">
      <formula>0</formula>
    </cfRule>
  </conditionalFormatting>
  <conditionalFormatting sqref="FD51">
    <cfRule type="cellIs" dxfId="7679" priority="6949" operator="greaterThan">
      <formula>0</formula>
    </cfRule>
  </conditionalFormatting>
  <conditionalFormatting sqref="FD51">
    <cfRule type="cellIs" dxfId="7678" priority="6948" operator="greaterThan">
      <formula>0</formula>
    </cfRule>
  </conditionalFormatting>
  <conditionalFormatting sqref="FD93">
    <cfRule type="cellIs" dxfId="7677" priority="6961" operator="greaterThan">
      <formula>0</formula>
    </cfRule>
  </conditionalFormatting>
  <conditionalFormatting sqref="FD102">
    <cfRule type="cellIs" dxfId="7676" priority="6960" operator="greaterThan">
      <formula>0</formula>
    </cfRule>
  </conditionalFormatting>
  <conditionalFormatting sqref="FD93">
    <cfRule type="cellIs" dxfId="7675" priority="6959" operator="greaterThan">
      <formula>0</formula>
    </cfRule>
  </conditionalFormatting>
  <conditionalFormatting sqref="FD102">
    <cfRule type="cellIs" dxfId="7674" priority="6958" operator="greaterThan">
      <formula>0</formula>
    </cfRule>
  </conditionalFormatting>
  <conditionalFormatting sqref="FD129">
    <cfRule type="cellIs" dxfId="7673" priority="6954" operator="greaterThan">
      <formula>0</formula>
    </cfRule>
  </conditionalFormatting>
  <conditionalFormatting sqref="FD120">
    <cfRule type="cellIs" dxfId="7672" priority="6953" operator="greaterThan">
      <formula>0</formula>
    </cfRule>
  </conditionalFormatting>
  <conditionalFormatting sqref="FD48">
    <cfRule type="cellIs" dxfId="7671" priority="6936" operator="greaterThan">
      <formula>0</formula>
    </cfRule>
  </conditionalFormatting>
  <conditionalFormatting sqref="FD40">
    <cfRule type="cellIs" dxfId="7670" priority="6935" operator="greaterThan">
      <formula>0</formula>
    </cfRule>
  </conditionalFormatting>
  <conditionalFormatting sqref="FD64">
    <cfRule type="cellIs" dxfId="7669" priority="6945" operator="greaterThan">
      <formula>0</formula>
    </cfRule>
  </conditionalFormatting>
  <conditionalFormatting sqref="FD64">
    <cfRule type="cellIs" dxfId="7668" priority="6944" operator="greaterThan">
      <formula>0</formula>
    </cfRule>
  </conditionalFormatting>
  <conditionalFormatting sqref="FD57">
    <cfRule type="cellIs" dxfId="7667" priority="6947" operator="greaterThan">
      <formula>0</formula>
    </cfRule>
  </conditionalFormatting>
  <conditionalFormatting sqref="FD57">
    <cfRule type="cellIs" dxfId="7666" priority="6946" operator="greaterThan">
      <formula>0</formula>
    </cfRule>
  </conditionalFormatting>
  <conditionalFormatting sqref="FD70">
    <cfRule type="cellIs" dxfId="7665" priority="6931" operator="greaterThan">
      <formula>0</formula>
    </cfRule>
  </conditionalFormatting>
  <conditionalFormatting sqref="FD70">
    <cfRule type="cellIs" dxfId="7664" priority="6930" operator="greaterThan">
      <formula>0</formula>
    </cfRule>
  </conditionalFormatting>
  <conditionalFormatting sqref="FD12">
    <cfRule type="cellIs" dxfId="7663" priority="6943" operator="greaterThan">
      <formula>0</formula>
    </cfRule>
  </conditionalFormatting>
  <conditionalFormatting sqref="FD12">
    <cfRule type="cellIs" dxfId="7662" priority="6942" operator="greaterThan">
      <formula>0</formula>
    </cfRule>
  </conditionalFormatting>
  <conditionalFormatting sqref="FD25 FD27">
    <cfRule type="cellIs" dxfId="7661" priority="6941" operator="greaterThan">
      <formula>0</formula>
    </cfRule>
  </conditionalFormatting>
  <conditionalFormatting sqref="FD25 FD27">
    <cfRule type="cellIs" dxfId="7660" priority="6940" operator="greaterThan">
      <formula>0</formula>
    </cfRule>
  </conditionalFormatting>
  <conditionalFormatting sqref="FD44">
    <cfRule type="cellIs" dxfId="7659" priority="6939" operator="greaterThan">
      <formula>0</formula>
    </cfRule>
  </conditionalFormatting>
  <conditionalFormatting sqref="FD44">
    <cfRule type="cellIs" dxfId="7658" priority="6938" operator="greaterThan">
      <formula>0</formula>
    </cfRule>
  </conditionalFormatting>
  <conditionalFormatting sqref="FD48">
    <cfRule type="cellIs" dxfId="7657" priority="6937" operator="greaterThan">
      <formula>0</formula>
    </cfRule>
  </conditionalFormatting>
  <conditionalFormatting sqref="FD40">
    <cfRule type="cellIs" dxfId="7656" priority="6934" operator="greaterThan">
      <formula>0</formula>
    </cfRule>
  </conditionalFormatting>
  <conditionalFormatting sqref="FD38">
    <cfRule type="cellIs" dxfId="7655" priority="6933" operator="greaterThan">
      <formula>0</formula>
    </cfRule>
  </conditionalFormatting>
  <conditionalFormatting sqref="FD38">
    <cfRule type="cellIs" dxfId="7654" priority="6932" operator="greaterThan">
      <formula>0</formula>
    </cfRule>
  </conditionalFormatting>
  <conditionalFormatting sqref="FD87">
    <cfRule type="cellIs" dxfId="7653" priority="6928" operator="greaterThan">
      <formula>0</formula>
    </cfRule>
  </conditionalFormatting>
  <conditionalFormatting sqref="FD87">
    <cfRule type="cellIs" dxfId="7652" priority="6929" operator="greaterThan">
      <formula>0</formula>
    </cfRule>
  </conditionalFormatting>
  <conditionalFormatting sqref="FD116">
    <cfRule type="cellIs" dxfId="7651" priority="6921" operator="greaterThan">
      <formula>0</formula>
    </cfRule>
  </conditionalFormatting>
  <conditionalFormatting sqref="FD115">
    <cfRule type="cellIs" dxfId="7650" priority="6920" operator="greaterThan">
      <formula>0</formula>
    </cfRule>
  </conditionalFormatting>
  <conditionalFormatting sqref="FD113">
    <cfRule type="cellIs" dxfId="7649" priority="6927" operator="greaterThan">
      <formula>0</formula>
    </cfRule>
  </conditionalFormatting>
  <conditionalFormatting sqref="FD113">
    <cfRule type="cellIs" dxfId="7648" priority="6926" operator="greaterThan">
      <formula>0</formula>
    </cfRule>
  </conditionalFormatting>
  <conditionalFormatting sqref="FD112">
    <cfRule type="cellIs" dxfId="7647" priority="6925" operator="greaterThan">
      <formula>0</formula>
    </cfRule>
  </conditionalFormatting>
  <conditionalFormatting sqref="FD112">
    <cfRule type="cellIs" dxfId="7646" priority="6924" operator="greaterThan">
      <formula>0</formula>
    </cfRule>
  </conditionalFormatting>
  <conditionalFormatting sqref="FD112">
    <cfRule type="cellIs" dxfId="7645" priority="6923" operator="lessThan">
      <formula>0</formula>
    </cfRule>
  </conditionalFormatting>
  <conditionalFormatting sqref="FD116">
    <cfRule type="cellIs" dxfId="7644" priority="6922" operator="greaterThan">
      <formula>0</formula>
    </cfRule>
  </conditionalFormatting>
  <conditionalFormatting sqref="FD14">
    <cfRule type="cellIs" dxfId="7643" priority="6917" operator="greaterThan">
      <formula>0</formula>
    </cfRule>
  </conditionalFormatting>
  <conditionalFormatting sqref="FD115">
    <cfRule type="cellIs" dxfId="7642" priority="6919" operator="greaterThan">
      <formula>0</formula>
    </cfRule>
  </conditionalFormatting>
  <conditionalFormatting sqref="FD115">
    <cfRule type="cellIs" dxfId="7641" priority="6918" operator="lessThan">
      <formula>0</formula>
    </cfRule>
  </conditionalFormatting>
  <conditionalFormatting sqref="FD14">
    <cfRule type="cellIs" dxfId="7640" priority="6916" operator="greaterThan">
      <formula>0</formula>
    </cfRule>
  </conditionalFormatting>
  <conditionalFormatting sqref="FD16">
    <cfRule type="cellIs" dxfId="7639" priority="6915" operator="greaterThan">
      <formula>0</formula>
    </cfRule>
  </conditionalFormatting>
  <conditionalFormatting sqref="FD16">
    <cfRule type="cellIs" dxfId="7638" priority="6914" operator="greaterThan">
      <formula>0</formula>
    </cfRule>
  </conditionalFormatting>
  <conditionalFormatting sqref="FD42">
    <cfRule type="cellIs" dxfId="7637" priority="6911" operator="greaterThan">
      <formula>0</formula>
    </cfRule>
  </conditionalFormatting>
  <conditionalFormatting sqref="FD42">
    <cfRule type="cellIs" dxfId="7636" priority="6910" operator="greaterThan">
      <formula>0</formula>
    </cfRule>
  </conditionalFormatting>
  <conditionalFormatting sqref="FD18 FD21">
    <cfRule type="cellIs" dxfId="7635" priority="6913" operator="greaterThan">
      <formula>0</formula>
    </cfRule>
  </conditionalFormatting>
  <conditionalFormatting sqref="FD18 FD21">
    <cfRule type="cellIs" dxfId="7634" priority="6912" operator="greaterThan">
      <formula>0</formula>
    </cfRule>
  </conditionalFormatting>
  <conditionalFormatting sqref="FD46">
    <cfRule type="cellIs" dxfId="7633" priority="6909" operator="greaterThan">
      <formula>0</formula>
    </cfRule>
  </conditionalFormatting>
  <conditionalFormatting sqref="FD46">
    <cfRule type="cellIs" dxfId="7632" priority="6908" operator="greaterThan">
      <formula>0</formula>
    </cfRule>
  </conditionalFormatting>
  <conditionalFormatting sqref="FD36">
    <cfRule type="cellIs" dxfId="7631" priority="6907" operator="greaterThan">
      <formula>0</formula>
    </cfRule>
  </conditionalFormatting>
  <conditionalFormatting sqref="FD36">
    <cfRule type="cellIs" dxfId="7630" priority="6906" operator="greaterThan">
      <formula>0</formula>
    </cfRule>
  </conditionalFormatting>
  <conditionalFormatting sqref="FD36">
    <cfRule type="cellIs" dxfId="7629" priority="6905" operator="greaterThan">
      <formula>0</formula>
    </cfRule>
  </conditionalFormatting>
  <conditionalFormatting sqref="FD36">
    <cfRule type="cellIs" dxfId="7628" priority="6904" operator="greaterThan">
      <formula>0</formula>
    </cfRule>
  </conditionalFormatting>
  <conditionalFormatting sqref="FD143">
    <cfRule type="cellIs" dxfId="7627" priority="6903" operator="greaterThan">
      <formula>0</formula>
    </cfRule>
  </conditionalFormatting>
  <conditionalFormatting sqref="FD152">
    <cfRule type="cellIs" dxfId="7626" priority="6902" operator="greaterThan">
      <formula>0</formula>
    </cfRule>
  </conditionalFormatting>
  <conditionalFormatting sqref="FD160">
    <cfRule type="cellIs" dxfId="7625" priority="6901" operator="greaterThan">
      <formula>0</formula>
    </cfRule>
  </conditionalFormatting>
  <conditionalFormatting sqref="FD152">
    <cfRule type="cellIs" dxfId="7624" priority="6899" operator="greaterThan">
      <formula>0</formula>
    </cfRule>
  </conditionalFormatting>
  <conditionalFormatting sqref="FD152">
    <cfRule type="cellIs" dxfId="7623" priority="6900" operator="greaterThan">
      <formula>0</formula>
    </cfRule>
  </conditionalFormatting>
  <conditionalFormatting sqref="FD143">
    <cfRule type="cellIs" dxfId="7622" priority="6898" operator="greaterThan">
      <formula>0</formula>
    </cfRule>
  </conditionalFormatting>
  <conditionalFormatting sqref="FD143">
    <cfRule type="cellIs" dxfId="7621" priority="6897" operator="greaterThan">
      <formula>0</formula>
    </cfRule>
  </conditionalFormatting>
  <conditionalFormatting sqref="FD160">
    <cfRule type="cellIs" dxfId="7620" priority="6895" operator="greaterThan">
      <formula>0</formula>
    </cfRule>
  </conditionalFormatting>
  <conditionalFormatting sqref="FD160">
    <cfRule type="cellIs" dxfId="7619" priority="6896" operator="greaterThan">
      <formula>0</formula>
    </cfRule>
  </conditionalFormatting>
  <conditionalFormatting sqref="FD152">
    <cfRule type="cellIs" dxfId="7618" priority="6893" operator="greaterThan">
      <formula>0</formula>
    </cfRule>
  </conditionalFormatting>
  <conditionalFormatting sqref="FD152">
    <cfRule type="cellIs" dxfId="7617" priority="6894" operator="greaterThan">
      <formula>0</formula>
    </cfRule>
  </conditionalFormatting>
  <conditionalFormatting sqref="FD143">
    <cfRule type="cellIs" dxfId="7616" priority="6892" operator="greaterThan">
      <formula>0</formula>
    </cfRule>
  </conditionalFormatting>
  <conditionalFormatting sqref="FD143">
    <cfRule type="cellIs" dxfId="7615" priority="6891" operator="greaterThan">
      <formula>0</formula>
    </cfRule>
  </conditionalFormatting>
  <conditionalFormatting sqref="FD160">
    <cfRule type="cellIs" dxfId="7614" priority="6889" operator="greaterThan">
      <formula>0</formula>
    </cfRule>
  </conditionalFormatting>
  <conditionalFormatting sqref="FD160">
    <cfRule type="cellIs" dxfId="7613" priority="6890" operator="greaterThan">
      <formula>0</formula>
    </cfRule>
  </conditionalFormatting>
  <conditionalFormatting sqref="FD27">
    <cfRule type="cellIs" dxfId="7612" priority="6888" operator="greaterThan">
      <formula>0</formula>
    </cfRule>
  </conditionalFormatting>
  <conditionalFormatting sqref="FD27">
    <cfRule type="cellIs" dxfId="7611" priority="6887" operator="greaterThan">
      <formula>0</formula>
    </cfRule>
  </conditionalFormatting>
  <conditionalFormatting sqref="FD197:FD202">
    <cfRule type="cellIs" dxfId="7610" priority="6886" operator="greaterThan">
      <formula>0.5</formula>
    </cfRule>
  </conditionalFormatting>
  <conditionalFormatting sqref="FD203">
    <cfRule type="cellIs" dxfId="7609" priority="6885" operator="greaterThan">
      <formula>0.5</formula>
    </cfRule>
  </conditionalFormatting>
  <conditionalFormatting sqref="FD167">
    <cfRule type="cellIs" dxfId="7608" priority="6884" operator="greaterThan">
      <formula>0</formula>
    </cfRule>
  </conditionalFormatting>
  <conditionalFormatting sqref="FD167">
    <cfRule type="cellIs" dxfId="7607" priority="6883" operator="greaterThan">
      <formula>0</formula>
    </cfRule>
  </conditionalFormatting>
  <conditionalFormatting sqref="FD169">
    <cfRule type="cellIs" dxfId="7606" priority="6882" operator="greaterThan">
      <formula>0</formula>
    </cfRule>
  </conditionalFormatting>
  <conditionalFormatting sqref="FD169">
    <cfRule type="cellIs" dxfId="7605" priority="6881" operator="greaterThan">
      <formula>0</formula>
    </cfRule>
  </conditionalFormatting>
  <conditionalFormatting sqref="FD171">
    <cfRule type="cellIs" dxfId="7604" priority="6880" operator="greaterThan">
      <formula>0</formula>
    </cfRule>
  </conditionalFormatting>
  <conditionalFormatting sqref="FD171">
    <cfRule type="cellIs" dxfId="7603" priority="6879" operator="greaterThan">
      <formula>0</formula>
    </cfRule>
  </conditionalFormatting>
  <conditionalFormatting sqref="FD14">
    <cfRule type="cellIs" dxfId="7602" priority="6851" operator="greaterThan">
      <formula>0</formula>
    </cfRule>
  </conditionalFormatting>
  <conditionalFormatting sqref="FD10">
    <cfRule type="cellIs" dxfId="7601" priority="6878" operator="greaterThan">
      <formula>0</formula>
    </cfRule>
  </conditionalFormatting>
  <conditionalFormatting sqref="FD23">
    <cfRule type="cellIs" dxfId="7600" priority="6877" operator="greaterThan">
      <formula>0</formula>
    </cfRule>
  </conditionalFormatting>
  <conditionalFormatting sqref="FD70">
    <cfRule type="cellIs" dxfId="7599" priority="6875" operator="greaterThan">
      <formula>0</formula>
    </cfRule>
  </conditionalFormatting>
  <conditionalFormatting sqref="FD79">
    <cfRule type="cellIs" dxfId="7598" priority="6874" operator="greaterThan">
      <formula>0</formula>
    </cfRule>
  </conditionalFormatting>
  <conditionalFormatting sqref="FD129">
    <cfRule type="cellIs" dxfId="7597" priority="6868" operator="greaterThan">
      <formula>0</formula>
    </cfRule>
  </conditionalFormatting>
  <conditionalFormatting sqref="FD110">
    <cfRule type="cellIs" dxfId="7596" priority="6870" operator="greaterThan">
      <formula>0</formula>
    </cfRule>
  </conditionalFormatting>
  <conditionalFormatting sqref="FD34">
    <cfRule type="cellIs" dxfId="7595" priority="6876" operator="greaterThan">
      <formula>0</formula>
    </cfRule>
  </conditionalFormatting>
  <conditionalFormatting sqref="FD137">
    <cfRule type="cellIs" dxfId="7594" priority="6867" operator="greaterThan">
      <formula>0</formula>
    </cfRule>
  </conditionalFormatting>
  <conditionalFormatting sqref="FD87">
    <cfRule type="cellIs" dxfId="7593" priority="6873" operator="greaterThan">
      <formula>0</formula>
    </cfRule>
  </conditionalFormatting>
  <conditionalFormatting sqref="FD93">
    <cfRule type="cellIs" dxfId="7592" priority="6872" operator="greaterThan">
      <formula>0</formula>
    </cfRule>
  </conditionalFormatting>
  <conditionalFormatting sqref="FD102">
    <cfRule type="cellIs" dxfId="7591" priority="6871" operator="greaterThan">
      <formula>0</formula>
    </cfRule>
  </conditionalFormatting>
  <conditionalFormatting sqref="FD120">
    <cfRule type="cellIs" dxfId="7590" priority="6869" operator="greaterThan">
      <formula>0</formula>
    </cfRule>
  </conditionalFormatting>
  <conditionalFormatting sqref="FD51">
    <cfRule type="cellIs" dxfId="7589" priority="6866" operator="greaterThan">
      <formula>0</formula>
    </cfRule>
  </conditionalFormatting>
  <conditionalFormatting sqref="FD64">
    <cfRule type="cellIs" dxfId="7588" priority="6864" operator="greaterThan">
      <formula>0</formula>
    </cfRule>
  </conditionalFormatting>
  <conditionalFormatting sqref="FD57">
    <cfRule type="cellIs" dxfId="7587" priority="6865" operator="greaterThan">
      <formula>0</formula>
    </cfRule>
  </conditionalFormatting>
  <conditionalFormatting sqref="FD25 FD27">
    <cfRule type="cellIs" dxfId="7586" priority="6862" operator="greaterThan">
      <formula>0</formula>
    </cfRule>
  </conditionalFormatting>
  <conditionalFormatting sqref="FD12">
    <cfRule type="cellIs" dxfId="7585" priority="6863" operator="greaterThan">
      <formula>0</formula>
    </cfRule>
  </conditionalFormatting>
  <conditionalFormatting sqref="FD44">
    <cfRule type="cellIs" dxfId="7584" priority="6861" operator="greaterThan">
      <formula>0</formula>
    </cfRule>
  </conditionalFormatting>
  <conditionalFormatting sqref="FD48">
    <cfRule type="cellIs" dxfId="7583" priority="6860" operator="greaterThan">
      <formula>0</formula>
    </cfRule>
  </conditionalFormatting>
  <conditionalFormatting sqref="FD40">
    <cfRule type="cellIs" dxfId="7582" priority="6859" operator="greaterThan">
      <formula>0</formula>
    </cfRule>
  </conditionalFormatting>
  <conditionalFormatting sqref="FD38">
    <cfRule type="cellIs" dxfId="7581" priority="6858" operator="greaterThan">
      <formula>0</formula>
    </cfRule>
  </conditionalFormatting>
  <conditionalFormatting sqref="FD16">
    <cfRule type="cellIs" dxfId="7580" priority="6850" operator="greaterThan">
      <formula>0</formula>
    </cfRule>
  </conditionalFormatting>
  <conditionalFormatting sqref="FD113">
    <cfRule type="cellIs" dxfId="7579" priority="6857" operator="greaterThan">
      <formula>0</formula>
    </cfRule>
  </conditionalFormatting>
  <conditionalFormatting sqref="FD112">
    <cfRule type="cellIs" dxfId="7578" priority="6856" operator="greaterThan">
      <formula>0</formula>
    </cfRule>
  </conditionalFormatting>
  <conditionalFormatting sqref="FD112">
    <cfRule type="cellIs" dxfId="7577" priority="6855" operator="lessThan">
      <formula>0</formula>
    </cfRule>
  </conditionalFormatting>
  <conditionalFormatting sqref="FD116">
    <cfRule type="cellIs" dxfId="7576" priority="6854" operator="greaterThan">
      <formula>0</formula>
    </cfRule>
  </conditionalFormatting>
  <conditionalFormatting sqref="FD115">
    <cfRule type="cellIs" dxfId="7575" priority="6853" operator="greaterThan">
      <formula>0</formula>
    </cfRule>
  </conditionalFormatting>
  <conditionalFormatting sqref="FD115">
    <cfRule type="cellIs" dxfId="7574" priority="6852" operator="lessThan">
      <formula>0</formula>
    </cfRule>
  </conditionalFormatting>
  <conditionalFormatting sqref="FD46">
    <cfRule type="cellIs" dxfId="7573" priority="6847" operator="greaterThan">
      <formula>0</formula>
    </cfRule>
  </conditionalFormatting>
  <conditionalFormatting sqref="FD42">
    <cfRule type="cellIs" dxfId="7572" priority="6848" operator="greaterThan">
      <formula>0</formula>
    </cfRule>
  </conditionalFormatting>
  <conditionalFormatting sqref="FD18 FD21">
    <cfRule type="cellIs" dxfId="7571" priority="6849" operator="greaterThan">
      <formula>0</formula>
    </cfRule>
  </conditionalFormatting>
  <conditionalFormatting sqref="FD36">
    <cfRule type="cellIs" dxfId="7570" priority="6846" operator="greaterThan">
      <formula>0</formula>
    </cfRule>
  </conditionalFormatting>
  <conditionalFormatting sqref="FD79">
    <cfRule type="cellIs" dxfId="7569" priority="6838" operator="greaterThan">
      <formula>0</formula>
    </cfRule>
  </conditionalFormatting>
  <conditionalFormatting sqref="FD10">
    <cfRule type="cellIs" dxfId="7568" priority="6845" operator="greaterThan">
      <formula>0</formula>
    </cfRule>
  </conditionalFormatting>
  <conditionalFormatting sqref="FD23">
    <cfRule type="cellIs" dxfId="7567" priority="6844" operator="greaterThan">
      <formula>0</formula>
    </cfRule>
  </conditionalFormatting>
  <conditionalFormatting sqref="FD10">
    <cfRule type="cellIs" dxfId="7566" priority="6843" operator="greaterThan">
      <formula>0</formula>
    </cfRule>
  </conditionalFormatting>
  <conditionalFormatting sqref="FD23">
    <cfRule type="cellIs" dxfId="7565" priority="6842" operator="greaterThan">
      <formula>0</formula>
    </cfRule>
  </conditionalFormatting>
  <conditionalFormatting sqref="FD129">
    <cfRule type="cellIs" dxfId="7564" priority="6828" operator="greaterThan">
      <formula>0</formula>
    </cfRule>
  </conditionalFormatting>
  <conditionalFormatting sqref="FD110">
    <cfRule type="cellIs" dxfId="7563" priority="6832" operator="greaterThan">
      <formula>0</formula>
    </cfRule>
  </conditionalFormatting>
  <conditionalFormatting sqref="FD79">
    <cfRule type="cellIs" dxfId="7562" priority="6839" operator="greaterThan">
      <formula>0</formula>
    </cfRule>
  </conditionalFormatting>
  <conditionalFormatting sqref="FD34">
    <cfRule type="cellIs" dxfId="7561" priority="6841" operator="greaterThan">
      <formula>0</formula>
    </cfRule>
  </conditionalFormatting>
  <conditionalFormatting sqref="FD120">
    <cfRule type="cellIs" dxfId="7560" priority="6831" operator="greaterThan">
      <formula>0</formula>
    </cfRule>
  </conditionalFormatting>
  <conditionalFormatting sqref="FD137">
    <cfRule type="cellIs" dxfId="7559" priority="6827" operator="greaterThan">
      <formula>0</formula>
    </cfRule>
  </conditionalFormatting>
  <conditionalFormatting sqref="FD34">
    <cfRule type="cellIs" dxfId="7558" priority="6840" operator="greaterThan">
      <formula>0</formula>
    </cfRule>
  </conditionalFormatting>
  <conditionalFormatting sqref="FD137">
    <cfRule type="cellIs" dxfId="7557" priority="6826" operator="greaterThan">
      <formula>0</formula>
    </cfRule>
  </conditionalFormatting>
  <conditionalFormatting sqref="FD110">
    <cfRule type="cellIs" dxfId="7556" priority="6833" operator="greaterThan">
      <formula>0</formula>
    </cfRule>
  </conditionalFormatting>
  <conditionalFormatting sqref="FD51">
    <cfRule type="cellIs" dxfId="7555" priority="6825" operator="greaterThan">
      <formula>0</formula>
    </cfRule>
  </conditionalFormatting>
  <conditionalFormatting sqref="FD51">
    <cfRule type="cellIs" dxfId="7554" priority="6824" operator="greaterThan">
      <formula>0</formula>
    </cfRule>
  </conditionalFormatting>
  <conditionalFormatting sqref="FD93">
    <cfRule type="cellIs" dxfId="7553" priority="6837" operator="greaterThan">
      <formula>0</formula>
    </cfRule>
  </conditionalFormatting>
  <conditionalFormatting sqref="FD102">
    <cfRule type="cellIs" dxfId="7552" priority="6836" operator="greaterThan">
      <formula>0</formula>
    </cfRule>
  </conditionalFormatting>
  <conditionalFormatting sqref="FD93">
    <cfRule type="cellIs" dxfId="7551" priority="6835" operator="greaterThan">
      <formula>0</formula>
    </cfRule>
  </conditionalFormatting>
  <conditionalFormatting sqref="FD102">
    <cfRule type="cellIs" dxfId="7550" priority="6834" operator="greaterThan">
      <formula>0</formula>
    </cfRule>
  </conditionalFormatting>
  <conditionalFormatting sqref="FD129">
    <cfRule type="cellIs" dxfId="7549" priority="6830" operator="greaterThan">
      <formula>0</formula>
    </cfRule>
  </conditionalFormatting>
  <conditionalFormatting sqref="FD120">
    <cfRule type="cellIs" dxfId="7548" priority="6829" operator="greaterThan">
      <formula>0</formula>
    </cfRule>
  </conditionalFormatting>
  <conditionalFormatting sqref="FD48">
    <cfRule type="cellIs" dxfId="7547" priority="6812" operator="greaterThan">
      <formula>0</formula>
    </cfRule>
  </conditionalFormatting>
  <conditionalFormatting sqref="FD40">
    <cfRule type="cellIs" dxfId="7546" priority="6811" operator="greaterThan">
      <formula>0</formula>
    </cfRule>
  </conditionalFormatting>
  <conditionalFormatting sqref="FD64">
    <cfRule type="cellIs" dxfId="7545" priority="6821" operator="greaterThan">
      <formula>0</formula>
    </cfRule>
  </conditionalFormatting>
  <conditionalFormatting sqref="FD64">
    <cfRule type="cellIs" dxfId="7544" priority="6820" operator="greaterThan">
      <formula>0</formula>
    </cfRule>
  </conditionalFormatting>
  <conditionalFormatting sqref="FD57">
    <cfRule type="cellIs" dxfId="7543" priority="6823" operator="greaterThan">
      <formula>0</formula>
    </cfRule>
  </conditionalFormatting>
  <conditionalFormatting sqref="FD57">
    <cfRule type="cellIs" dxfId="7542" priority="6822" operator="greaterThan">
      <formula>0</formula>
    </cfRule>
  </conditionalFormatting>
  <conditionalFormatting sqref="FD70">
    <cfRule type="cellIs" dxfId="7541" priority="6807" operator="greaterThan">
      <formula>0</formula>
    </cfRule>
  </conditionalFormatting>
  <conditionalFormatting sqref="FD70">
    <cfRule type="cellIs" dxfId="7540" priority="6806" operator="greaterThan">
      <formula>0</formula>
    </cfRule>
  </conditionalFormatting>
  <conditionalFormatting sqref="FD12">
    <cfRule type="cellIs" dxfId="7539" priority="6819" operator="greaterThan">
      <formula>0</formula>
    </cfRule>
  </conditionalFormatting>
  <conditionalFormatting sqref="FD12">
    <cfRule type="cellIs" dxfId="7538" priority="6818" operator="greaterThan">
      <formula>0</formula>
    </cfRule>
  </conditionalFormatting>
  <conditionalFormatting sqref="FD25 FD27">
    <cfRule type="cellIs" dxfId="7537" priority="6817" operator="greaterThan">
      <formula>0</formula>
    </cfRule>
  </conditionalFormatting>
  <conditionalFormatting sqref="FD25 FD27">
    <cfRule type="cellIs" dxfId="7536" priority="6816" operator="greaterThan">
      <formula>0</formula>
    </cfRule>
  </conditionalFormatting>
  <conditionalFormatting sqref="FD44">
    <cfRule type="cellIs" dxfId="7535" priority="6815" operator="greaterThan">
      <formula>0</formula>
    </cfRule>
  </conditionalFormatting>
  <conditionalFormatting sqref="FD44">
    <cfRule type="cellIs" dxfId="7534" priority="6814" operator="greaterThan">
      <formula>0</formula>
    </cfRule>
  </conditionalFormatting>
  <conditionalFormatting sqref="FD48">
    <cfRule type="cellIs" dxfId="7533" priority="6813" operator="greaterThan">
      <formula>0</formula>
    </cfRule>
  </conditionalFormatting>
  <conditionalFormatting sqref="FD40">
    <cfRule type="cellIs" dxfId="7532" priority="6810" operator="greaterThan">
      <formula>0</formula>
    </cfRule>
  </conditionalFormatting>
  <conditionalFormatting sqref="FD38">
    <cfRule type="cellIs" dxfId="7531" priority="6809" operator="greaterThan">
      <formula>0</formula>
    </cfRule>
  </conditionalFormatting>
  <conditionalFormatting sqref="FD38">
    <cfRule type="cellIs" dxfId="7530" priority="6808" operator="greaterThan">
      <formula>0</formula>
    </cfRule>
  </conditionalFormatting>
  <conditionalFormatting sqref="FD87">
    <cfRule type="cellIs" dxfId="7529" priority="6804" operator="greaterThan">
      <formula>0</formula>
    </cfRule>
  </conditionalFormatting>
  <conditionalFormatting sqref="FD87">
    <cfRule type="cellIs" dxfId="7528" priority="6805" operator="greaterThan">
      <formula>0</formula>
    </cfRule>
  </conditionalFormatting>
  <conditionalFormatting sqref="FD116">
    <cfRule type="cellIs" dxfId="7527" priority="6797" operator="greaterThan">
      <formula>0</formula>
    </cfRule>
  </conditionalFormatting>
  <conditionalFormatting sqref="FD115">
    <cfRule type="cellIs" dxfId="7526" priority="6796" operator="greaterThan">
      <formula>0</formula>
    </cfRule>
  </conditionalFormatting>
  <conditionalFormatting sqref="FD113">
    <cfRule type="cellIs" dxfId="7525" priority="6803" operator="greaterThan">
      <formula>0</formula>
    </cfRule>
  </conditionalFormatting>
  <conditionalFormatting sqref="FD113">
    <cfRule type="cellIs" dxfId="7524" priority="6802" operator="greaterThan">
      <formula>0</formula>
    </cfRule>
  </conditionalFormatting>
  <conditionalFormatting sqref="FD112">
    <cfRule type="cellIs" dxfId="7523" priority="6801" operator="greaterThan">
      <formula>0</formula>
    </cfRule>
  </conditionalFormatting>
  <conditionalFormatting sqref="FD112">
    <cfRule type="cellIs" dxfId="7522" priority="6800" operator="greaterThan">
      <formula>0</formula>
    </cfRule>
  </conditionalFormatting>
  <conditionalFormatting sqref="FD112">
    <cfRule type="cellIs" dxfId="7521" priority="6799" operator="lessThan">
      <formula>0</formula>
    </cfRule>
  </conditionalFormatting>
  <conditionalFormatting sqref="FD116">
    <cfRule type="cellIs" dxfId="7520" priority="6798" operator="greaterThan">
      <formula>0</formula>
    </cfRule>
  </conditionalFormatting>
  <conditionalFormatting sqref="FD14">
    <cfRule type="cellIs" dxfId="7519" priority="6793" operator="greaterThan">
      <formula>0</formula>
    </cfRule>
  </conditionalFormatting>
  <conditionalFormatting sqref="FD115">
    <cfRule type="cellIs" dxfId="7518" priority="6795" operator="greaterThan">
      <formula>0</formula>
    </cfRule>
  </conditionalFormatting>
  <conditionalFormatting sqref="FD115">
    <cfRule type="cellIs" dxfId="7517" priority="6794" operator="lessThan">
      <formula>0</formula>
    </cfRule>
  </conditionalFormatting>
  <conditionalFormatting sqref="FD14">
    <cfRule type="cellIs" dxfId="7516" priority="6792" operator="greaterThan">
      <formula>0</formula>
    </cfRule>
  </conditionalFormatting>
  <conditionalFormatting sqref="FD16">
    <cfRule type="cellIs" dxfId="7515" priority="6791" operator="greaterThan">
      <formula>0</formula>
    </cfRule>
  </conditionalFormatting>
  <conditionalFormatting sqref="FD16">
    <cfRule type="cellIs" dxfId="7514" priority="6790" operator="greaterThan">
      <formula>0</formula>
    </cfRule>
  </conditionalFormatting>
  <conditionalFormatting sqref="FD42">
    <cfRule type="cellIs" dxfId="7513" priority="6787" operator="greaterThan">
      <formula>0</formula>
    </cfRule>
  </conditionalFormatting>
  <conditionalFormatting sqref="FD42">
    <cfRule type="cellIs" dxfId="7512" priority="6786" operator="greaterThan">
      <formula>0</formula>
    </cfRule>
  </conditionalFormatting>
  <conditionalFormatting sqref="FD18 FD21">
    <cfRule type="cellIs" dxfId="7511" priority="6789" operator="greaterThan">
      <formula>0</formula>
    </cfRule>
  </conditionalFormatting>
  <conditionalFormatting sqref="FD18 FD21">
    <cfRule type="cellIs" dxfId="7510" priority="6788" operator="greaterThan">
      <formula>0</formula>
    </cfRule>
  </conditionalFormatting>
  <conditionalFormatting sqref="FD46">
    <cfRule type="cellIs" dxfId="7509" priority="6785" operator="greaterThan">
      <formula>0</formula>
    </cfRule>
  </conditionalFormatting>
  <conditionalFormatting sqref="FD46">
    <cfRule type="cellIs" dxfId="7508" priority="6784" operator="greaterThan">
      <formula>0</formula>
    </cfRule>
  </conditionalFormatting>
  <conditionalFormatting sqref="FD79">
    <cfRule type="cellIs" dxfId="7507" priority="6776" operator="greaterThan">
      <formula>0</formula>
    </cfRule>
  </conditionalFormatting>
  <conditionalFormatting sqref="FD10">
    <cfRule type="cellIs" dxfId="7506" priority="6783" operator="greaterThan">
      <formula>0</formula>
    </cfRule>
  </conditionalFormatting>
  <conditionalFormatting sqref="FD23">
    <cfRule type="cellIs" dxfId="7505" priority="6782" operator="greaterThan">
      <formula>0</formula>
    </cfRule>
  </conditionalFormatting>
  <conditionalFormatting sqref="FD10">
    <cfRule type="cellIs" dxfId="7504" priority="6781" operator="greaterThan">
      <formula>0</formula>
    </cfRule>
  </conditionalFormatting>
  <conditionalFormatting sqref="FD23">
    <cfRule type="cellIs" dxfId="7503" priority="6780" operator="greaterThan">
      <formula>0</formula>
    </cfRule>
  </conditionalFormatting>
  <conditionalFormatting sqref="FD129">
    <cfRule type="cellIs" dxfId="7502" priority="6766" operator="greaterThan">
      <formula>0</formula>
    </cfRule>
  </conditionalFormatting>
  <conditionalFormatting sqref="FD110">
    <cfRule type="cellIs" dxfId="7501" priority="6770" operator="greaterThan">
      <formula>0</formula>
    </cfRule>
  </conditionalFormatting>
  <conditionalFormatting sqref="FD79">
    <cfRule type="cellIs" dxfId="7500" priority="6777" operator="greaterThan">
      <formula>0</formula>
    </cfRule>
  </conditionalFormatting>
  <conditionalFormatting sqref="FD34">
    <cfRule type="cellIs" dxfId="7499" priority="6779" operator="greaterThan">
      <formula>0</formula>
    </cfRule>
  </conditionalFormatting>
  <conditionalFormatting sqref="FD120">
    <cfRule type="cellIs" dxfId="7498" priority="6769" operator="greaterThan">
      <formula>0</formula>
    </cfRule>
  </conditionalFormatting>
  <conditionalFormatting sqref="FD137">
    <cfRule type="cellIs" dxfId="7497" priority="6765" operator="greaterThan">
      <formula>0</formula>
    </cfRule>
  </conditionalFormatting>
  <conditionalFormatting sqref="FD34">
    <cfRule type="cellIs" dxfId="7496" priority="6778" operator="greaterThan">
      <formula>0</formula>
    </cfRule>
  </conditionalFormatting>
  <conditionalFormatting sqref="FD137">
    <cfRule type="cellIs" dxfId="7495" priority="6764" operator="greaterThan">
      <formula>0</formula>
    </cfRule>
  </conditionalFormatting>
  <conditionalFormatting sqref="FD110">
    <cfRule type="cellIs" dxfId="7494" priority="6771" operator="greaterThan">
      <formula>0</formula>
    </cfRule>
  </conditionalFormatting>
  <conditionalFormatting sqref="FD51">
    <cfRule type="cellIs" dxfId="7493" priority="6763" operator="greaterThan">
      <formula>0</formula>
    </cfRule>
  </conditionalFormatting>
  <conditionalFormatting sqref="FD51">
    <cfRule type="cellIs" dxfId="7492" priority="6762" operator="greaterThan">
      <formula>0</formula>
    </cfRule>
  </conditionalFormatting>
  <conditionalFormatting sqref="FD93">
    <cfRule type="cellIs" dxfId="7491" priority="6775" operator="greaterThan">
      <formula>0</formula>
    </cfRule>
  </conditionalFormatting>
  <conditionalFormatting sqref="FD102">
    <cfRule type="cellIs" dxfId="7490" priority="6774" operator="greaterThan">
      <formula>0</formula>
    </cfRule>
  </conditionalFormatting>
  <conditionalFormatting sqref="FD93">
    <cfRule type="cellIs" dxfId="7489" priority="6773" operator="greaterThan">
      <formula>0</formula>
    </cfRule>
  </conditionalFormatting>
  <conditionalFormatting sqref="FD102">
    <cfRule type="cellIs" dxfId="7488" priority="6772" operator="greaterThan">
      <formula>0</formula>
    </cfRule>
  </conditionalFormatting>
  <conditionalFormatting sqref="FD129">
    <cfRule type="cellIs" dxfId="7487" priority="6768" operator="greaterThan">
      <formula>0</formula>
    </cfRule>
  </conditionalFormatting>
  <conditionalFormatting sqref="FD120">
    <cfRule type="cellIs" dxfId="7486" priority="6767" operator="greaterThan">
      <formula>0</formula>
    </cfRule>
  </conditionalFormatting>
  <conditionalFormatting sqref="FD48">
    <cfRule type="cellIs" dxfId="7485" priority="6750" operator="greaterThan">
      <formula>0</formula>
    </cfRule>
  </conditionalFormatting>
  <conditionalFormatting sqref="FD40">
    <cfRule type="cellIs" dxfId="7484" priority="6749" operator="greaterThan">
      <formula>0</formula>
    </cfRule>
  </conditionalFormatting>
  <conditionalFormatting sqref="FD64">
    <cfRule type="cellIs" dxfId="7483" priority="6759" operator="greaterThan">
      <formula>0</formula>
    </cfRule>
  </conditionalFormatting>
  <conditionalFormatting sqref="FD64">
    <cfRule type="cellIs" dxfId="7482" priority="6758" operator="greaterThan">
      <formula>0</formula>
    </cfRule>
  </conditionalFormatting>
  <conditionalFormatting sqref="FD57">
    <cfRule type="cellIs" dxfId="7481" priority="6761" operator="greaterThan">
      <formula>0</formula>
    </cfRule>
  </conditionalFormatting>
  <conditionalFormatting sqref="FD57">
    <cfRule type="cellIs" dxfId="7480" priority="6760" operator="greaterThan">
      <formula>0</formula>
    </cfRule>
  </conditionalFormatting>
  <conditionalFormatting sqref="FD70">
    <cfRule type="cellIs" dxfId="7479" priority="6745" operator="greaterThan">
      <formula>0</formula>
    </cfRule>
  </conditionalFormatting>
  <conditionalFormatting sqref="FD70">
    <cfRule type="cellIs" dxfId="7478" priority="6744" operator="greaterThan">
      <formula>0</formula>
    </cfRule>
  </conditionalFormatting>
  <conditionalFormatting sqref="FD12">
    <cfRule type="cellIs" dxfId="7477" priority="6757" operator="greaterThan">
      <formula>0</formula>
    </cfRule>
  </conditionalFormatting>
  <conditionalFormatting sqref="FD12">
    <cfRule type="cellIs" dxfId="7476" priority="6756" operator="greaterThan">
      <formula>0</formula>
    </cfRule>
  </conditionalFormatting>
  <conditionalFormatting sqref="FD25 FD27">
    <cfRule type="cellIs" dxfId="7475" priority="6755" operator="greaterThan">
      <formula>0</formula>
    </cfRule>
  </conditionalFormatting>
  <conditionalFormatting sqref="FD25 FD27">
    <cfRule type="cellIs" dxfId="7474" priority="6754" operator="greaterThan">
      <formula>0</formula>
    </cfRule>
  </conditionalFormatting>
  <conditionalFormatting sqref="FD44">
    <cfRule type="cellIs" dxfId="7473" priority="6753" operator="greaterThan">
      <formula>0</formula>
    </cfRule>
  </conditionalFormatting>
  <conditionalFormatting sqref="FD44">
    <cfRule type="cellIs" dxfId="7472" priority="6752" operator="greaterThan">
      <formula>0</formula>
    </cfRule>
  </conditionalFormatting>
  <conditionalFormatting sqref="FD48">
    <cfRule type="cellIs" dxfId="7471" priority="6751" operator="greaterThan">
      <formula>0</formula>
    </cfRule>
  </conditionalFormatting>
  <conditionalFormatting sqref="FD40">
    <cfRule type="cellIs" dxfId="7470" priority="6748" operator="greaterThan">
      <formula>0</formula>
    </cfRule>
  </conditionalFormatting>
  <conditionalFormatting sqref="FD38">
    <cfRule type="cellIs" dxfId="7469" priority="6747" operator="greaterThan">
      <formula>0</formula>
    </cfRule>
  </conditionalFormatting>
  <conditionalFormatting sqref="FD38">
    <cfRule type="cellIs" dxfId="7468" priority="6746" operator="greaterThan">
      <formula>0</formula>
    </cfRule>
  </conditionalFormatting>
  <conditionalFormatting sqref="FD87">
    <cfRule type="cellIs" dxfId="7467" priority="6742" operator="greaterThan">
      <formula>0</formula>
    </cfRule>
  </conditionalFormatting>
  <conditionalFormatting sqref="FD87">
    <cfRule type="cellIs" dxfId="7466" priority="6743" operator="greaterThan">
      <formula>0</formula>
    </cfRule>
  </conditionalFormatting>
  <conditionalFormatting sqref="FD116">
    <cfRule type="cellIs" dxfId="7465" priority="6735" operator="greaterThan">
      <formula>0</formula>
    </cfRule>
  </conditionalFormatting>
  <conditionalFormatting sqref="FD115">
    <cfRule type="cellIs" dxfId="7464" priority="6734" operator="greaterThan">
      <formula>0</formula>
    </cfRule>
  </conditionalFormatting>
  <conditionalFormatting sqref="FD113">
    <cfRule type="cellIs" dxfId="7463" priority="6741" operator="greaterThan">
      <formula>0</formula>
    </cfRule>
  </conditionalFormatting>
  <conditionalFormatting sqref="FD113">
    <cfRule type="cellIs" dxfId="7462" priority="6740" operator="greaterThan">
      <formula>0</formula>
    </cfRule>
  </conditionalFormatting>
  <conditionalFormatting sqref="FD112">
    <cfRule type="cellIs" dxfId="7461" priority="6739" operator="greaterThan">
      <formula>0</formula>
    </cfRule>
  </conditionalFormatting>
  <conditionalFormatting sqref="FD112">
    <cfRule type="cellIs" dxfId="7460" priority="6738" operator="greaterThan">
      <formula>0</formula>
    </cfRule>
  </conditionalFormatting>
  <conditionalFormatting sqref="FD112">
    <cfRule type="cellIs" dxfId="7459" priority="6737" operator="lessThan">
      <formula>0</formula>
    </cfRule>
  </conditionalFormatting>
  <conditionalFormatting sqref="FD116">
    <cfRule type="cellIs" dxfId="7458" priority="6736" operator="greaterThan">
      <formula>0</formula>
    </cfRule>
  </conditionalFormatting>
  <conditionalFormatting sqref="FD14">
    <cfRule type="cellIs" dxfId="7457" priority="6731" operator="greaterThan">
      <formula>0</formula>
    </cfRule>
  </conditionalFormatting>
  <conditionalFormatting sqref="FD115">
    <cfRule type="cellIs" dxfId="7456" priority="6733" operator="greaterThan">
      <formula>0</formula>
    </cfRule>
  </conditionalFormatting>
  <conditionalFormatting sqref="FD115">
    <cfRule type="cellIs" dxfId="7455" priority="6732" operator="lessThan">
      <formula>0</formula>
    </cfRule>
  </conditionalFormatting>
  <conditionalFormatting sqref="FD14">
    <cfRule type="cellIs" dxfId="7454" priority="6730" operator="greaterThan">
      <formula>0</formula>
    </cfRule>
  </conditionalFormatting>
  <conditionalFormatting sqref="FD16">
    <cfRule type="cellIs" dxfId="7453" priority="6729" operator="greaterThan">
      <formula>0</formula>
    </cfRule>
  </conditionalFormatting>
  <conditionalFormatting sqref="FD16">
    <cfRule type="cellIs" dxfId="7452" priority="6728" operator="greaterThan">
      <formula>0</formula>
    </cfRule>
  </conditionalFormatting>
  <conditionalFormatting sqref="FD42">
    <cfRule type="cellIs" dxfId="7451" priority="6725" operator="greaterThan">
      <formula>0</formula>
    </cfRule>
  </conditionalFormatting>
  <conditionalFormatting sqref="FD42">
    <cfRule type="cellIs" dxfId="7450" priority="6724" operator="greaterThan">
      <formula>0</formula>
    </cfRule>
  </conditionalFormatting>
  <conditionalFormatting sqref="FD18 FD21">
    <cfRule type="cellIs" dxfId="7449" priority="6727" operator="greaterThan">
      <formula>0</formula>
    </cfRule>
  </conditionalFormatting>
  <conditionalFormatting sqref="FD18 FD21">
    <cfRule type="cellIs" dxfId="7448" priority="6726" operator="greaterThan">
      <formula>0</formula>
    </cfRule>
  </conditionalFormatting>
  <conditionalFormatting sqref="FD46">
    <cfRule type="cellIs" dxfId="7447" priority="6723" operator="greaterThan">
      <formula>0</formula>
    </cfRule>
  </conditionalFormatting>
  <conditionalFormatting sqref="FD46">
    <cfRule type="cellIs" dxfId="7446" priority="6722" operator="greaterThan">
      <formula>0</formula>
    </cfRule>
  </conditionalFormatting>
  <conditionalFormatting sqref="FD36">
    <cfRule type="cellIs" dxfId="7445" priority="6721" operator="greaterThan">
      <formula>0</formula>
    </cfRule>
  </conditionalFormatting>
  <conditionalFormatting sqref="FD36">
    <cfRule type="cellIs" dxfId="7444" priority="6720" operator="greaterThan">
      <formula>0</formula>
    </cfRule>
  </conditionalFormatting>
  <conditionalFormatting sqref="FD36">
    <cfRule type="cellIs" dxfId="7443" priority="6719" operator="greaterThan">
      <formula>0</formula>
    </cfRule>
  </conditionalFormatting>
  <conditionalFormatting sqref="FD36">
    <cfRule type="cellIs" dxfId="7442" priority="6718" operator="greaterThan">
      <formula>0</formula>
    </cfRule>
  </conditionalFormatting>
  <conditionalFormatting sqref="FD143">
    <cfRule type="cellIs" dxfId="7441" priority="6717" operator="greaterThan">
      <formula>0</formula>
    </cfRule>
  </conditionalFormatting>
  <conditionalFormatting sqref="FD152">
    <cfRule type="cellIs" dxfId="7440" priority="6716" operator="greaterThan">
      <formula>0</formula>
    </cfRule>
  </conditionalFormatting>
  <conditionalFormatting sqref="FD160">
    <cfRule type="cellIs" dxfId="7439" priority="6715" operator="greaterThan">
      <formula>0</formula>
    </cfRule>
  </conditionalFormatting>
  <conditionalFormatting sqref="FD152">
    <cfRule type="cellIs" dxfId="7438" priority="6713" operator="greaterThan">
      <formula>0</formula>
    </cfRule>
  </conditionalFormatting>
  <conditionalFormatting sqref="FD152">
    <cfRule type="cellIs" dxfId="7437" priority="6714" operator="greaterThan">
      <formula>0</formula>
    </cfRule>
  </conditionalFormatting>
  <conditionalFormatting sqref="FD143">
    <cfRule type="cellIs" dxfId="7436" priority="6712" operator="greaterThan">
      <formula>0</formula>
    </cfRule>
  </conditionalFormatting>
  <conditionalFormatting sqref="FD143">
    <cfRule type="cellIs" dxfId="7435" priority="6711" operator="greaterThan">
      <formula>0</formula>
    </cfRule>
  </conditionalFormatting>
  <conditionalFormatting sqref="FD160">
    <cfRule type="cellIs" dxfId="7434" priority="6709" operator="greaterThan">
      <formula>0</formula>
    </cfRule>
  </conditionalFormatting>
  <conditionalFormatting sqref="FD160">
    <cfRule type="cellIs" dxfId="7433" priority="6710" operator="greaterThan">
      <formula>0</formula>
    </cfRule>
  </conditionalFormatting>
  <conditionalFormatting sqref="FD152">
    <cfRule type="cellIs" dxfId="7432" priority="6707" operator="greaterThan">
      <formula>0</formula>
    </cfRule>
  </conditionalFormatting>
  <conditionalFormatting sqref="FD152">
    <cfRule type="cellIs" dxfId="7431" priority="6708" operator="greaterThan">
      <formula>0</formula>
    </cfRule>
  </conditionalFormatting>
  <conditionalFormatting sqref="FD143">
    <cfRule type="cellIs" dxfId="7430" priority="6706" operator="greaterThan">
      <formula>0</formula>
    </cfRule>
  </conditionalFormatting>
  <conditionalFormatting sqref="FD143">
    <cfRule type="cellIs" dxfId="7429" priority="6705" operator="greaterThan">
      <formula>0</formula>
    </cfRule>
  </conditionalFormatting>
  <conditionalFormatting sqref="FD160">
    <cfRule type="cellIs" dxfId="7428" priority="6703" operator="greaterThan">
      <formula>0</formula>
    </cfRule>
  </conditionalFormatting>
  <conditionalFormatting sqref="FD160">
    <cfRule type="cellIs" dxfId="7427" priority="6704" operator="greaterThan">
      <formula>0</formula>
    </cfRule>
  </conditionalFormatting>
  <conditionalFormatting sqref="FD27">
    <cfRule type="cellIs" dxfId="7426" priority="6702" operator="greaterThan">
      <formula>0</formula>
    </cfRule>
  </conditionalFormatting>
  <conditionalFormatting sqref="FD27">
    <cfRule type="cellIs" dxfId="7425" priority="6701" operator="greaterThan">
      <formula>0</formula>
    </cfRule>
  </conditionalFormatting>
  <conditionalFormatting sqref="FE197:FE202">
    <cfRule type="cellIs" dxfId="7424" priority="6700" operator="greaterThan">
      <formula>0.5</formula>
    </cfRule>
  </conditionalFormatting>
  <conditionalFormatting sqref="FE203">
    <cfRule type="cellIs" dxfId="7423" priority="6699" operator="greaterThan">
      <formula>0.5</formula>
    </cfRule>
  </conditionalFormatting>
  <conditionalFormatting sqref="FE167">
    <cfRule type="cellIs" dxfId="7422" priority="6698" operator="greaterThan">
      <formula>0</formula>
    </cfRule>
  </conditionalFormatting>
  <conditionalFormatting sqref="FE167">
    <cfRule type="cellIs" dxfId="7421" priority="6697" operator="greaterThan">
      <formula>0</formula>
    </cfRule>
  </conditionalFormatting>
  <conditionalFormatting sqref="FE169">
    <cfRule type="cellIs" dxfId="7420" priority="6696" operator="greaterThan">
      <formula>0</formula>
    </cfRule>
  </conditionalFormatting>
  <conditionalFormatting sqref="FE169">
    <cfRule type="cellIs" dxfId="7419" priority="6695" operator="greaterThan">
      <formula>0</formula>
    </cfRule>
  </conditionalFormatting>
  <conditionalFormatting sqref="FE171">
    <cfRule type="cellIs" dxfId="7418" priority="6694" operator="greaterThan">
      <formula>0</formula>
    </cfRule>
  </conditionalFormatting>
  <conditionalFormatting sqref="FE171">
    <cfRule type="cellIs" dxfId="7417" priority="6693" operator="greaterThan">
      <formula>0</formula>
    </cfRule>
  </conditionalFormatting>
  <conditionalFormatting sqref="FE14">
    <cfRule type="cellIs" dxfId="7416" priority="6665" operator="greaterThan">
      <formula>0</formula>
    </cfRule>
  </conditionalFormatting>
  <conditionalFormatting sqref="FE10">
    <cfRule type="cellIs" dxfId="7415" priority="6692" operator="greaterThan">
      <formula>0</formula>
    </cfRule>
  </conditionalFormatting>
  <conditionalFormatting sqref="FE23">
    <cfRule type="cellIs" dxfId="7414" priority="6691" operator="greaterThan">
      <formula>0</formula>
    </cfRule>
  </conditionalFormatting>
  <conditionalFormatting sqref="FE70">
    <cfRule type="cellIs" dxfId="7413" priority="6689" operator="greaterThan">
      <formula>0</formula>
    </cfRule>
  </conditionalFormatting>
  <conditionalFormatting sqref="FE79">
    <cfRule type="cellIs" dxfId="7412" priority="6688" operator="greaterThan">
      <formula>0</formula>
    </cfRule>
  </conditionalFormatting>
  <conditionalFormatting sqref="FE129">
    <cfRule type="cellIs" dxfId="7411" priority="6682" operator="greaterThan">
      <formula>0</formula>
    </cfRule>
  </conditionalFormatting>
  <conditionalFormatting sqref="FE110">
    <cfRule type="cellIs" dxfId="7410" priority="6684" operator="greaterThan">
      <formula>0</formula>
    </cfRule>
  </conditionalFormatting>
  <conditionalFormatting sqref="FE34">
    <cfRule type="cellIs" dxfId="7409" priority="6690" operator="greaterThan">
      <formula>0</formula>
    </cfRule>
  </conditionalFormatting>
  <conditionalFormatting sqref="FE137">
    <cfRule type="cellIs" dxfId="7408" priority="6681" operator="greaterThan">
      <formula>0</formula>
    </cfRule>
  </conditionalFormatting>
  <conditionalFormatting sqref="FE87">
    <cfRule type="cellIs" dxfId="7407" priority="6687" operator="greaterThan">
      <formula>0</formula>
    </cfRule>
  </conditionalFormatting>
  <conditionalFormatting sqref="FE93">
    <cfRule type="cellIs" dxfId="7406" priority="6686" operator="greaterThan">
      <formula>0</formula>
    </cfRule>
  </conditionalFormatting>
  <conditionalFormatting sqref="FE102">
    <cfRule type="cellIs" dxfId="7405" priority="6685" operator="greaterThan">
      <formula>0</formula>
    </cfRule>
  </conditionalFormatting>
  <conditionalFormatting sqref="FE120">
    <cfRule type="cellIs" dxfId="7404" priority="6683" operator="greaterThan">
      <formula>0</formula>
    </cfRule>
  </conditionalFormatting>
  <conditionalFormatting sqref="FE51">
    <cfRule type="cellIs" dxfId="7403" priority="6680" operator="greaterThan">
      <formula>0</formula>
    </cfRule>
  </conditionalFormatting>
  <conditionalFormatting sqref="FE64">
    <cfRule type="cellIs" dxfId="7402" priority="6678" operator="greaterThan">
      <formula>0</formula>
    </cfRule>
  </conditionalFormatting>
  <conditionalFormatting sqref="FE57">
    <cfRule type="cellIs" dxfId="7401" priority="6679" operator="greaterThan">
      <formula>0</formula>
    </cfRule>
  </conditionalFormatting>
  <conditionalFormatting sqref="FE25 FE27">
    <cfRule type="cellIs" dxfId="7400" priority="6676" operator="greaterThan">
      <formula>0</formula>
    </cfRule>
  </conditionalFormatting>
  <conditionalFormatting sqref="FE12">
    <cfRule type="cellIs" dxfId="7399" priority="6677" operator="greaterThan">
      <formula>0</formula>
    </cfRule>
  </conditionalFormatting>
  <conditionalFormatting sqref="FE44">
    <cfRule type="cellIs" dxfId="7398" priority="6675" operator="greaterThan">
      <formula>0</formula>
    </cfRule>
  </conditionalFormatting>
  <conditionalFormatting sqref="FE48">
    <cfRule type="cellIs" dxfId="7397" priority="6674" operator="greaterThan">
      <formula>0</formula>
    </cfRule>
  </conditionalFormatting>
  <conditionalFormatting sqref="FE40">
    <cfRule type="cellIs" dxfId="7396" priority="6673" operator="greaterThan">
      <formula>0</formula>
    </cfRule>
  </conditionalFormatting>
  <conditionalFormatting sqref="FE38">
    <cfRule type="cellIs" dxfId="7395" priority="6672" operator="greaterThan">
      <formula>0</formula>
    </cfRule>
  </conditionalFormatting>
  <conditionalFormatting sqref="FE16">
    <cfRule type="cellIs" dxfId="7394" priority="6664" operator="greaterThan">
      <formula>0</formula>
    </cfRule>
  </conditionalFormatting>
  <conditionalFormatting sqref="FE113">
    <cfRule type="cellIs" dxfId="7393" priority="6671" operator="greaterThan">
      <formula>0</formula>
    </cfRule>
  </conditionalFormatting>
  <conditionalFormatting sqref="FE112">
    <cfRule type="cellIs" dxfId="7392" priority="6670" operator="greaterThan">
      <formula>0</formula>
    </cfRule>
  </conditionalFormatting>
  <conditionalFormatting sqref="FE112">
    <cfRule type="cellIs" dxfId="7391" priority="6669" operator="lessThan">
      <formula>0</formula>
    </cfRule>
  </conditionalFormatting>
  <conditionalFormatting sqref="FE116">
    <cfRule type="cellIs" dxfId="7390" priority="6668" operator="greaterThan">
      <formula>0</formula>
    </cfRule>
  </conditionalFormatting>
  <conditionalFormatting sqref="FE115">
    <cfRule type="cellIs" dxfId="7389" priority="6667" operator="greaterThan">
      <formula>0</formula>
    </cfRule>
  </conditionalFormatting>
  <conditionalFormatting sqref="FE115">
    <cfRule type="cellIs" dxfId="7388" priority="6666" operator="lessThan">
      <formula>0</formula>
    </cfRule>
  </conditionalFormatting>
  <conditionalFormatting sqref="FE46">
    <cfRule type="cellIs" dxfId="7387" priority="6661" operator="greaterThan">
      <formula>0</formula>
    </cfRule>
  </conditionalFormatting>
  <conditionalFormatting sqref="FE42">
    <cfRule type="cellIs" dxfId="7386" priority="6662" operator="greaterThan">
      <formula>0</formula>
    </cfRule>
  </conditionalFormatting>
  <conditionalFormatting sqref="FE18 FE21">
    <cfRule type="cellIs" dxfId="7385" priority="6663" operator="greaterThan">
      <formula>0</formula>
    </cfRule>
  </conditionalFormatting>
  <conditionalFormatting sqref="FE36">
    <cfRule type="cellIs" dxfId="7384" priority="6660" operator="greaterThan">
      <formula>0</formula>
    </cfRule>
  </conditionalFormatting>
  <conditionalFormatting sqref="FE79">
    <cfRule type="cellIs" dxfId="7383" priority="6652" operator="greaterThan">
      <formula>0</formula>
    </cfRule>
  </conditionalFormatting>
  <conditionalFormatting sqref="FE10">
    <cfRule type="cellIs" dxfId="7382" priority="6659" operator="greaterThan">
      <formula>0</formula>
    </cfRule>
  </conditionalFormatting>
  <conditionalFormatting sqref="FE23">
    <cfRule type="cellIs" dxfId="7381" priority="6658" operator="greaterThan">
      <formula>0</formula>
    </cfRule>
  </conditionalFormatting>
  <conditionalFormatting sqref="FE10">
    <cfRule type="cellIs" dxfId="7380" priority="6657" operator="greaterThan">
      <formula>0</formula>
    </cfRule>
  </conditionalFormatting>
  <conditionalFormatting sqref="FE23">
    <cfRule type="cellIs" dxfId="7379" priority="6656" operator="greaterThan">
      <formula>0</formula>
    </cfRule>
  </conditionalFormatting>
  <conditionalFormatting sqref="FE129">
    <cfRule type="cellIs" dxfId="7378" priority="6642" operator="greaterThan">
      <formula>0</formula>
    </cfRule>
  </conditionalFormatting>
  <conditionalFormatting sqref="FE110">
    <cfRule type="cellIs" dxfId="7377" priority="6646" operator="greaterThan">
      <formula>0</formula>
    </cfRule>
  </conditionalFormatting>
  <conditionalFormatting sqref="FE79">
    <cfRule type="cellIs" dxfId="7376" priority="6653" operator="greaterThan">
      <formula>0</formula>
    </cfRule>
  </conditionalFormatting>
  <conditionalFormatting sqref="FE34">
    <cfRule type="cellIs" dxfId="7375" priority="6655" operator="greaterThan">
      <formula>0</formula>
    </cfRule>
  </conditionalFormatting>
  <conditionalFormatting sqref="FE120">
    <cfRule type="cellIs" dxfId="7374" priority="6645" operator="greaterThan">
      <formula>0</formula>
    </cfRule>
  </conditionalFormatting>
  <conditionalFormatting sqref="FE137">
    <cfRule type="cellIs" dxfId="7373" priority="6641" operator="greaterThan">
      <formula>0</formula>
    </cfRule>
  </conditionalFormatting>
  <conditionalFormatting sqref="FE34">
    <cfRule type="cellIs" dxfId="7372" priority="6654" operator="greaterThan">
      <formula>0</formula>
    </cfRule>
  </conditionalFormatting>
  <conditionalFormatting sqref="FE137">
    <cfRule type="cellIs" dxfId="7371" priority="6640" operator="greaterThan">
      <formula>0</formula>
    </cfRule>
  </conditionalFormatting>
  <conditionalFormatting sqref="FE110">
    <cfRule type="cellIs" dxfId="7370" priority="6647" operator="greaterThan">
      <formula>0</formula>
    </cfRule>
  </conditionalFormatting>
  <conditionalFormatting sqref="FE51">
    <cfRule type="cellIs" dxfId="7369" priority="6639" operator="greaterThan">
      <formula>0</formula>
    </cfRule>
  </conditionalFormatting>
  <conditionalFormatting sqref="FE51">
    <cfRule type="cellIs" dxfId="7368" priority="6638" operator="greaterThan">
      <formula>0</formula>
    </cfRule>
  </conditionalFormatting>
  <conditionalFormatting sqref="FE93">
    <cfRule type="cellIs" dxfId="7367" priority="6651" operator="greaterThan">
      <formula>0</formula>
    </cfRule>
  </conditionalFormatting>
  <conditionalFormatting sqref="FE102">
    <cfRule type="cellIs" dxfId="7366" priority="6650" operator="greaterThan">
      <formula>0</formula>
    </cfRule>
  </conditionalFormatting>
  <conditionalFormatting sqref="FE93">
    <cfRule type="cellIs" dxfId="7365" priority="6649" operator="greaterThan">
      <formula>0</formula>
    </cfRule>
  </conditionalFormatting>
  <conditionalFormatting sqref="FE102">
    <cfRule type="cellIs" dxfId="7364" priority="6648" operator="greaterThan">
      <formula>0</formula>
    </cfRule>
  </conditionalFormatting>
  <conditionalFormatting sqref="FE129">
    <cfRule type="cellIs" dxfId="7363" priority="6644" operator="greaterThan">
      <formula>0</formula>
    </cfRule>
  </conditionalFormatting>
  <conditionalFormatting sqref="FE120">
    <cfRule type="cellIs" dxfId="7362" priority="6643" operator="greaterThan">
      <formula>0</formula>
    </cfRule>
  </conditionalFormatting>
  <conditionalFormatting sqref="FE48">
    <cfRule type="cellIs" dxfId="7361" priority="6626" operator="greaterThan">
      <formula>0</formula>
    </cfRule>
  </conditionalFormatting>
  <conditionalFormatting sqref="FE40">
    <cfRule type="cellIs" dxfId="7360" priority="6625" operator="greaterThan">
      <formula>0</formula>
    </cfRule>
  </conditionalFormatting>
  <conditionalFormatting sqref="FE64">
    <cfRule type="cellIs" dxfId="7359" priority="6635" operator="greaterThan">
      <formula>0</formula>
    </cfRule>
  </conditionalFormatting>
  <conditionalFormatting sqref="FE64">
    <cfRule type="cellIs" dxfId="7358" priority="6634" operator="greaterThan">
      <formula>0</formula>
    </cfRule>
  </conditionalFormatting>
  <conditionalFormatting sqref="FE57">
    <cfRule type="cellIs" dxfId="7357" priority="6637" operator="greaterThan">
      <formula>0</formula>
    </cfRule>
  </conditionalFormatting>
  <conditionalFormatting sqref="FE57">
    <cfRule type="cellIs" dxfId="7356" priority="6636" operator="greaterThan">
      <formula>0</formula>
    </cfRule>
  </conditionalFormatting>
  <conditionalFormatting sqref="FE70">
    <cfRule type="cellIs" dxfId="7355" priority="6621" operator="greaterThan">
      <formula>0</formula>
    </cfRule>
  </conditionalFormatting>
  <conditionalFormatting sqref="FE70">
    <cfRule type="cellIs" dxfId="7354" priority="6620" operator="greaterThan">
      <formula>0</formula>
    </cfRule>
  </conditionalFormatting>
  <conditionalFormatting sqref="FE12">
    <cfRule type="cellIs" dxfId="7353" priority="6633" operator="greaterThan">
      <formula>0</formula>
    </cfRule>
  </conditionalFormatting>
  <conditionalFormatting sqref="FE12">
    <cfRule type="cellIs" dxfId="7352" priority="6632" operator="greaterThan">
      <formula>0</formula>
    </cfRule>
  </conditionalFormatting>
  <conditionalFormatting sqref="FE25 FE27">
    <cfRule type="cellIs" dxfId="7351" priority="6631" operator="greaterThan">
      <formula>0</formula>
    </cfRule>
  </conditionalFormatting>
  <conditionalFormatting sqref="FE25 FE27">
    <cfRule type="cellIs" dxfId="7350" priority="6630" operator="greaterThan">
      <formula>0</formula>
    </cfRule>
  </conditionalFormatting>
  <conditionalFormatting sqref="FE44">
    <cfRule type="cellIs" dxfId="7349" priority="6629" operator="greaterThan">
      <formula>0</formula>
    </cfRule>
  </conditionalFormatting>
  <conditionalFormatting sqref="FE44">
    <cfRule type="cellIs" dxfId="7348" priority="6628" operator="greaterThan">
      <formula>0</formula>
    </cfRule>
  </conditionalFormatting>
  <conditionalFormatting sqref="FE48">
    <cfRule type="cellIs" dxfId="7347" priority="6627" operator="greaterThan">
      <formula>0</formula>
    </cfRule>
  </conditionalFormatting>
  <conditionalFormatting sqref="FE40">
    <cfRule type="cellIs" dxfId="7346" priority="6624" operator="greaterThan">
      <formula>0</formula>
    </cfRule>
  </conditionalFormatting>
  <conditionalFormatting sqref="FE38">
    <cfRule type="cellIs" dxfId="7345" priority="6623" operator="greaterThan">
      <formula>0</formula>
    </cfRule>
  </conditionalFormatting>
  <conditionalFormatting sqref="FE38">
    <cfRule type="cellIs" dxfId="7344" priority="6622" operator="greaterThan">
      <formula>0</formula>
    </cfRule>
  </conditionalFormatting>
  <conditionalFormatting sqref="FE87">
    <cfRule type="cellIs" dxfId="7343" priority="6618" operator="greaterThan">
      <formula>0</formula>
    </cfRule>
  </conditionalFormatting>
  <conditionalFormatting sqref="FE87">
    <cfRule type="cellIs" dxfId="7342" priority="6619" operator="greaterThan">
      <formula>0</formula>
    </cfRule>
  </conditionalFormatting>
  <conditionalFormatting sqref="FE116">
    <cfRule type="cellIs" dxfId="7341" priority="6611" operator="greaterThan">
      <formula>0</formula>
    </cfRule>
  </conditionalFormatting>
  <conditionalFormatting sqref="FE115">
    <cfRule type="cellIs" dxfId="7340" priority="6610" operator="greaterThan">
      <formula>0</formula>
    </cfRule>
  </conditionalFormatting>
  <conditionalFormatting sqref="FE113">
    <cfRule type="cellIs" dxfId="7339" priority="6617" operator="greaterThan">
      <formula>0</formula>
    </cfRule>
  </conditionalFormatting>
  <conditionalFormatting sqref="FE113">
    <cfRule type="cellIs" dxfId="7338" priority="6616" operator="greaterThan">
      <formula>0</formula>
    </cfRule>
  </conditionalFormatting>
  <conditionalFormatting sqref="FE112">
    <cfRule type="cellIs" dxfId="7337" priority="6615" operator="greaterThan">
      <formula>0</formula>
    </cfRule>
  </conditionalFormatting>
  <conditionalFormatting sqref="FE112">
    <cfRule type="cellIs" dxfId="7336" priority="6614" operator="greaterThan">
      <formula>0</formula>
    </cfRule>
  </conditionalFormatting>
  <conditionalFormatting sqref="FE112">
    <cfRule type="cellIs" dxfId="7335" priority="6613" operator="lessThan">
      <formula>0</formula>
    </cfRule>
  </conditionalFormatting>
  <conditionalFormatting sqref="FE116">
    <cfRule type="cellIs" dxfId="7334" priority="6612" operator="greaterThan">
      <formula>0</formula>
    </cfRule>
  </conditionalFormatting>
  <conditionalFormatting sqref="FE14">
    <cfRule type="cellIs" dxfId="7333" priority="6607" operator="greaterThan">
      <formula>0</formula>
    </cfRule>
  </conditionalFormatting>
  <conditionalFormatting sqref="FE115">
    <cfRule type="cellIs" dxfId="7332" priority="6609" operator="greaterThan">
      <formula>0</formula>
    </cfRule>
  </conditionalFormatting>
  <conditionalFormatting sqref="FE115">
    <cfRule type="cellIs" dxfId="7331" priority="6608" operator="lessThan">
      <formula>0</formula>
    </cfRule>
  </conditionalFormatting>
  <conditionalFormatting sqref="FE14">
    <cfRule type="cellIs" dxfId="7330" priority="6606" operator="greaterThan">
      <formula>0</formula>
    </cfRule>
  </conditionalFormatting>
  <conditionalFormatting sqref="FE16">
    <cfRule type="cellIs" dxfId="7329" priority="6605" operator="greaterThan">
      <formula>0</formula>
    </cfRule>
  </conditionalFormatting>
  <conditionalFormatting sqref="FE16">
    <cfRule type="cellIs" dxfId="7328" priority="6604" operator="greaterThan">
      <formula>0</formula>
    </cfRule>
  </conditionalFormatting>
  <conditionalFormatting sqref="FE42">
    <cfRule type="cellIs" dxfId="7327" priority="6601" operator="greaterThan">
      <formula>0</formula>
    </cfRule>
  </conditionalFormatting>
  <conditionalFormatting sqref="FE42">
    <cfRule type="cellIs" dxfId="7326" priority="6600" operator="greaterThan">
      <formula>0</formula>
    </cfRule>
  </conditionalFormatting>
  <conditionalFormatting sqref="FE18 FE21">
    <cfRule type="cellIs" dxfId="7325" priority="6603" operator="greaterThan">
      <formula>0</formula>
    </cfRule>
  </conditionalFormatting>
  <conditionalFormatting sqref="FE18 FE21">
    <cfRule type="cellIs" dxfId="7324" priority="6602" operator="greaterThan">
      <formula>0</formula>
    </cfRule>
  </conditionalFormatting>
  <conditionalFormatting sqref="FE46">
    <cfRule type="cellIs" dxfId="7323" priority="6599" operator="greaterThan">
      <formula>0</formula>
    </cfRule>
  </conditionalFormatting>
  <conditionalFormatting sqref="FE46">
    <cfRule type="cellIs" dxfId="7322" priority="6598" operator="greaterThan">
      <formula>0</formula>
    </cfRule>
  </conditionalFormatting>
  <conditionalFormatting sqref="FE79">
    <cfRule type="cellIs" dxfId="7321" priority="6590" operator="greaterThan">
      <formula>0</formula>
    </cfRule>
  </conditionalFormatting>
  <conditionalFormatting sqref="FE10">
    <cfRule type="cellIs" dxfId="7320" priority="6597" operator="greaterThan">
      <formula>0</formula>
    </cfRule>
  </conditionalFormatting>
  <conditionalFormatting sqref="FE23">
    <cfRule type="cellIs" dxfId="7319" priority="6596" operator="greaterThan">
      <formula>0</formula>
    </cfRule>
  </conditionalFormatting>
  <conditionalFormatting sqref="FE10">
    <cfRule type="cellIs" dxfId="7318" priority="6595" operator="greaterThan">
      <formula>0</formula>
    </cfRule>
  </conditionalFormatting>
  <conditionalFormatting sqref="FE23">
    <cfRule type="cellIs" dxfId="7317" priority="6594" operator="greaterThan">
      <formula>0</formula>
    </cfRule>
  </conditionalFormatting>
  <conditionalFormatting sqref="FE129">
    <cfRule type="cellIs" dxfId="7316" priority="6580" operator="greaterThan">
      <formula>0</formula>
    </cfRule>
  </conditionalFormatting>
  <conditionalFormatting sqref="FE110">
    <cfRule type="cellIs" dxfId="7315" priority="6584" operator="greaterThan">
      <formula>0</formula>
    </cfRule>
  </conditionalFormatting>
  <conditionalFormatting sqref="FE79">
    <cfRule type="cellIs" dxfId="7314" priority="6591" operator="greaterThan">
      <formula>0</formula>
    </cfRule>
  </conditionalFormatting>
  <conditionalFormatting sqref="FE34">
    <cfRule type="cellIs" dxfId="7313" priority="6593" operator="greaterThan">
      <formula>0</formula>
    </cfRule>
  </conditionalFormatting>
  <conditionalFormatting sqref="FE120">
    <cfRule type="cellIs" dxfId="7312" priority="6583" operator="greaterThan">
      <formula>0</formula>
    </cfRule>
  </conditionalFormatting>
  <conditionalFormatting sqref="FE137">
    <cfRule type="cellIs" dxfId="7311" priority="6579" operator="greaterThan">
      <formula>0</formula>
    </cfRule>
  </conditionalFormatting>
  <conditionalFormatting sqref="FE34">
    <cfRule type="cellIs" dxfId="7310" priority="6592" operator="greaterThan">
      <formula>0</formula>
    </cfRule>
  </conditionalFormatting>
  <conditionalFormatting sqref="FE137">
    <cfRule type="cellIs" dxfId="7309" priority="6578" operator="greaterThan">
      <formula>0</formula>
    </cfRule>
  </conditionalFormatting>
  <conditionalFormatting sqref="FE110">
    <cfRule type="cellIs" dxfId="7308" priority="6585" operator="greaterThan">
      <formula>0</formula>
    </cfRule>
  </conditionalFormatting>
  <conditionalFormatting sqref="FE51">
    <cfRule type="cellIs" dxfId="7307" priority="6577" operator="greaterThan">
      <formula>0</formula>
    </cfRule>
  </conditionalFormatting>
  <conditionalFormatting sqref="FE51">
    <cfRule type="cellIs" dxfId="7306" priority="6576" operator="greaterThan">
      <formula>0</formula>
    </cfRule>
  </conditionalFormatting>
  <conditionalFormatting sqref="FE93">
    <cfRule type="cellIs" dxfId="7305" priority="6589" operator="greaterThan">
      <formula>0</formula>
    </cfRule>
  </conditionalFormatting>
  <conditionalFormatting sqref="FE102">
    <cfRule type="cellIs" dxfId="7304" priority="6588" operator="greaterThan">
      <formula>0</formula>
    </cfRule>
  </conditionalFormatting>
  <conditionalFormatting sqref="FE93">
    <cfRule type="cellIs" dxfId="7303" priority="6587" operator="greaterThan">
      <formula>0</formula>
    </cfRule>
  </conditionalFormatting>
  <conditionalFormatting sqref="FE102">
    <cfRule type="cellIs" dxfId="7302" priority="6586" operator="greaterThan">
      <formula>0</formula>
    </cfRule>
  </conditionalFormatting>
  <conditionalFormatting sqref="FE129">
    <cfRule type="cellIs" dxfId="7301" priority="6582" operator="greaterThan">
      <formula>0</formula>
    </cfRule>
  </conditionalFormatting>
  <conditionalFormatting sqref="FE120">
    <cfRule type="cellIs" dxfId="7300" priority="6581" operator="greaterThan">
      <formula>0</formula>
    </cfRule>
  </conditionalFormatting>
  <conditionalFormatting sqref="FE48">
    <cfRule type="cellIs" dxfId="7299" priority="6564" operator="greaterThan">
      <formula>0</formula>
    </cfRule>
  </conditionalFormatting>
  <conditionalFormatting sqref="FE40">
    <cfRule type="cellIs" dxfId="7298" priority="6563" operator="greaterThan">
      <formula>0</formula>
    </cfRule>
  </conditionalFormatting>
  <conditionalFormatting sqref="FE64">
    <cfRule type="cellIs" dxfId="7297" priority="6573" operator="greaterThan">
      <formula>0</formula>
    </cfRule>
  </conditionalFormatting>
  <conditionalFormatting sqref="FE64">
    <cfRule type="cellIs" dxfId="7296" priority="6572" operator="greaterThan">
      <formula>0</formula>
    </cfRule>
  </conditionalFormatting>
  <conditionalFormatting sqref="FE57">
    <cfRule type="cellIs" dxfId="7295" priority="6575" operator="greaterThan">
      <formula>0</formula>
    </cfRule>
  </conditionalFormatting>
  <conditionalFormatting sqref="FE57">
    <cfRule type="cellIs" dxfId="7294" priority="6574" operator="greaterThan">
      <formula>0</formula>
    </cfRule>
  </conditionalFormatting>
  <conditionalFormatting sqref="FE70">
    <cfRule type="cellIs" dxfId="7293" priority="6559" operator="greaterThan">
      <formula>0</formula>
    </cfRule>
  </conditionalFormatting>
  <conditionalFormatting sqref="FE70">
    <cfRule type="cellIs" dxfId="7292" priority="6558" operator="greaterThan">
      <formula>0</formula>
    </cfRule>
  </conditionalFormatting>
  <conditionalFormatting sqref="FE12">
    <cfRule type="cellIs" dxfId="7291" priority="6571" operator="greaterThan">
      <formula>0</formula>
    </cfRule>
  </conditionalFormatting>
  <conditionalFormatting sqref="FE12">
    <cfRule type="cellIs" dxfId="7290" priority="6570" operator="greaterThan">
      <formula>0</formula>
    </cfRule>
  </conditionalFormatting>
  <conditionalFormatting sqref="FE25 FE27">
    <cfRule type="cellIs" dxfId="7289" priority="6569" operator="greaterThan">
      <formula>0</formula>
    </cfRule>
  </conditionalFormatting>
  <conditionalFormatting sqref="FE25 FE27">
    <cfRule type="cellIs" dxfId="7288" priority="6568" operator="greaterThan">
      <formula>0</formula>
    </cfRule>
  </conditionalFormatting>
  <conditionalFormatting sqref="FE44">
    <cfRule type="cellIs" dxfId="7287" priority="6567" operator="greaterThan">
      <formula>0</formula>
    </cfRule>
  </conditionalFormatting>
  <conditionalFormatting sqref="FE44">
    <cfRule type="cellIs" dxfId="7286" priority="6566" operator="greaterThan">
      <formula>0</formula>
    </cfRule>
  </conditionalFormatting>
  <conditionalFormatting sqref="FE48">
    <cfRule type="cellIs" dxfId="7285" priority="6565" operator="greaterThan">
      <formula>0</formula>
    </cfRule>
  </conditionalFormatting>
  <conditionalFormatting sqref="FE40">
    <cfRule type="cellIs" dxfId="7284" priority="6562" operator="greaterThan">
      <formula>0</formula>
    </cfRule>
  </conditionalFormatting>
  <conditionalFormatting sqref="FE38">
    <cfRule type="cellIs" dxfId="7283" priority="6561" operator="greaterThan">
      <formula>0</formula>
    </cfRule>
  </conditionalFormatting>
  <conditionalFormatting sqref="FE38">
    <cfRule type="cellIs" dxfId="7282" priority="6560" operator="greaterThan">
      <formula>0</formula>
    </cfRule>
  </conditionalFormatting>
  <conditionalFormatting sqref="FE87">
    <cfRule type="cellIs" dxfId="7281" priority="6556" operator="greaterThan">
      <formula>0</formula>
    </cfRule>
  </conditionalFormatting>
  <conditionalFormatting sqref="FE87">
    <cfRule type="cellIs" dxfId="7280" priority="6557" operator="greaterThan">
      <formula>0</formula>
    </cfRule>
  </conditionalFormatting>
  <conditionalFormatting sqref="FE116">
    <cfRule type="cellIs" dxfId="7279" priority="6549" operator="greaterThan">
      <formula>0</formula>
    </cfRule>
  </conditionalFormatting>
  <conditionalFormatting sqref="FE115">
    <cfRule type="cellIs" dxfId="7278" priority="6548" operator="greaterThan">
      <formula>0</formula>
    </cfRule>
  </conditionalFormatting>
  <conditionalFormatting sqref="FE113">
    <cfRule type="cellIs" dxfId="7277" priority="6555" operator="greaterThan">
      <formula>0</formula>
    </cfRule>
  </conditionalFormatting>
  <conditionalFormatting sqref="FE113">
    <cfRule type="cellIs" dxfId="7276" priority="6554" operator="greaterThan">
      <formula>0</formula>
    </cfRule>
  </conditionalFormatting>
  <conditionalFormatting sqref="FE112">
    <cfRule type="cellIs" dxfId="7275" priority="6553" operator="greaterThan">
      <formula>0</formula>
    </cfRule>
  </conditionalFormatting>
  <conditionalFormatting sqref="FE112">
    <cfRule type="cellIs" dxfId="7274" priority="6552" operator="greaterThan">
      <formula>0</formula>
    </cfRule>
  </conditionalFormatting>
  <conditionalFormatting sqref="FE112">
    <cfRule type="cellIs" dxfId="7273" priority="6551" operator="lessThan">
      <formula>0</formula>
    </cfRule>
  </conditionalFormatting>
  <conditionalFormatting sqref="FE116">
    <cfRule type="cellIs" dxfId="7272" priority="6550" operator="greaterThan">
      <formula>0</formula>
    </cfRule>
  </conditionalFormatting>
  <conditionalFormatting sqref="FE14">
    <cfRule type="cellIs" dxfId="7271" priority="6545" operator="greaterThan">
      <formula>0</formula>
    </cfRule>
  </conditionalFormatting>
  <conditionalFormatting sqref="FE115">
    <cfRule type="cellIs" dxfId="7270" priority="6547" operator="greaterThan">
      <formula>0</formula>
    </cfRule>
  </conditionalFormatting>
  <conditionalFormatting sqref="FE115">
    <cfRule type="cellIs" dxfId="7269" priority="6546" operator="lessThan">
      <formula>0</formula>
    </cfRule>
  </conditionalFormatting>
  <conditionalFormatting sqref="FE14">
    <cfRule type="cellIs" dxfId="7268" priority="6544" operator="greaterThan">
      <formula>0</formula>
    </cfRule>
  </conditionalFormatting>
  <conditionalFormatting sqref="FE16">
    <cfRule type="cellIs" dxfId="7267" priority="6543" operator="greaterThan">
      <formula>0</formula>
    </cfRule>
  </conditionalFormatting>
  <conditionalFormatting sqref="FE16">
    <cfRule type="cellIs" dxfId="7266" priority="6542" operator="greaterThan">
      <formula>0</formula>
    </cfRule>
  </conditionalFormatting>
  <conditionalFormatting sqref="FE42">
    <cfRule type="cellIs" dxfId="7265" priority="6539" operator="greaterThan">
      <formula>0</formula>
    </cfRule>
  </conditionalFormatting>
  <conditionalFormatting sqref="FE42">
    <cfRule type="cellIs" dxfId="7264" priority="6538" operator="greaterThan">
      <formula>0</formula>
    </cfRule>
  </conditionalFormatting>
  <conditionalFormatting sqref="FE18 FE21">
    <cfRule type="cellIs" dxfId="7263" priority="6541" operator="greaterThan">
      <formula>0</formula>
    </cfRule>
  </conditionalFormatting>
  <conditionalFormatting sqref="FE18 FE21">
    <cfRule type="cellIs" dxfId="7262" priority="6540" operator="greaterThan">
      <formula>0</formula>
    </cfRule>
  </conditionalFormatting>
  <conditionalFormatting sqref="FE46">
    <cfRule type="cellIs" dxfId="7261" priority="6537" operator="greaterThan">
      <formula>0</formula>
    </cfRule>
  </conditionalFormatting>
  <conditionalFormatting sqref="FE46">
    <cfRule type="cellIs" dxfId="7260" priority="6536" operator="greaterThan">
      <formula>0</formula>
    </cfRule>
  </conditionalFormatting>
  <conditionalFormatting sqref="FE36">
    <cfRule type="cellIs" dxfId="7259" priority="6535" operator="greaterThan">
      <formula>0</formula>
    </cfRule>
  </conditionalFormatting>
  <conditionalFormatting sqref="FE36">
    <cfRule type="cellIs" dxfId="7258" priority="6534" operator="greaterThan">
      <formula>0</formula>
    </cfRule>
  </conditionalFormatting>
  <conditionalFormatting sqref="FE36">
    <cfRule type="cellIs" dxfId="7257" priority="6533" operator="greaterThan">
      <formula>0</formula>
    </cfRule>
  </conditionalFormatting>
  <conditionalFormatting sqref="FE36">
    <cfRule type="cellIs" dxfId="7256" priority="6532" operator="greaterThan">
      <formula>0</formula>
    </cfRule>
  </conditionalFormatting>
  <conditionalFormatting sqref="FE143">
    <cfRule type="cellIs" dxfId="7255" priority="6531" operator="greaterThan">
      <formula>0</formula>
    </cfRule>
  </conditionalFormatting>
  <conditionalFormatting sqref="FE152">
    <cfRule type="cellIs" dxfId="7254" priority="6530" operator="greaterThan">
      <formula>0</formula>
    </cfRule>
  </conditionalFormatting>
  <conditionalFormatting sqref="FE160">
    <cfRule type="cellIs" dxfId="7253" priority="6529" operator="greaterThan">
      <formula>0</formula>
    </cfRule>
  </conditionalFormatting>
  <conditionalFormatting sqref="FE152">
    <cfRule type="cellIs" dxfId="7252" priority="6527" operator="greaterThan">
      <formula>0</formula>
    </cfRule>
  </conditionalFormatting>
  <conditionalFormatting sqref="FE152">
    <cfRule type="cellIs" dxfId="7251" priority="6528" operator="greaterThan">
      <formula>0</formula>
    </cfRule>
  </conditionalFormatting>
  <conditionalFormatting sqref="FE143">
    <cfRule type="cellIs" dxfId="7250" priority="6526" operator="greaterThan">
      <formula>0</formula>
    </cfRule>
  </conditionalFormatting>
  <conditionalFormatting sqref="FE143">
    <cfRule type="cellIs" dxfId="7249" priority="6525" operator="greaterThan">
      <formula>0</formula>
    </cfRule>
  </conditionalFormatting>
  <conditionalFormatting sqref="FE160">
    <cfRule type="cellIs" dxfId="7248" priority="6523" operator="greaterThan">
      <formula>0</formula>
    </cfRule>
  </conditionalFormatting>
  <conditionalFormatting sqref="FE160">
    <cfRule type="cellIs" dxfId="7247" priority="6524" operator="greaterThan">
      <formula>0</formula>
    </cfRule>
  </conditionalFormatting>
  <conditionalFormatting sqref="FE152">
    <cfRule type="cellIs" dxfId="7246" priority="6521" operator="greaterThan">
      <formula>0</formula>
    </cfRule>
  </conditionalFormatting>
  <conditionalFormatting sqref="FE152">
    <cfRule type="cellIs" dxfId="7245" priority="6522" operator="greaterThan">
      <formula>0</formula>
    </cfRule>
  </conditionalFormatting>
  <conditionalFormatting sqref="FE143">
    <cfRule type="cellIs" dxfId="7244" priority="6520" operator="greaterThan">
      <formula>0</formula>
    </cfRule>
  </conditionalFormatting>
  <conditionalFormatting sqref="FE143">
    <cfRule type="cellIs" dxfId="7243" priority="6519" operator="greaterThan">
      <formula>0</formula>
    </cfRule>
  </conditionalFormatting>
  <conditionalFormatting sqref="FE160">
    <cfRule type="cellIs" dxfId="7242" priority="6517" operator="greaterThan">
      <formula>0</formula>
    </cfRule>
  </conditionalFormatting>
  <conditionalFormatting sqref="FE160">
    <cfRule type="cellIs" dxfId="7241" priority="6518" operator="greaterThan">
      <formula>0</formula>
    </cfRule>
  </conditionalFormatting>
  <conditionalFormatting sqref="FE27">
    <cfRule type="cellIs" dxfId="7240" priority="6516" operator="greaterThan">
      <formula>0</formula>
    </cfRule>
  </conditionalFormatting>
  <conditionalFormatting sqref="FE27">
    <cfRule type="cellIs" dxfId="7239" priority="6515" operator="greaterThan">
      <formula>0</formula>
    </cfRule>
  </conditionalFormatting>
  <conditionalFormatting sqref="FE197:FE202">
    <cfRule type="cellIs" dxfId="7238" priority="6514" operator="greaterThan">
      <formula>0.5</formula>
    </cfRule>
  </conditionalFormatting>
  <conditionalFormatting sqref="FE203">
    <cfRule type="cellIs" dxfId="7237" priority="6513" operator="greaterThan">
      <formula>0.5</formula>
    </cfRule>
  </conditionalFormatting>
  <conditionalFormatting sqref="FE167">
    <cfRule type="cellIs" dxfId="7236" priority="6512" operator="greaterThan">
      <formula>0</formula>
    </cfRule>
  </conditionalFormatting>
  <conditionalFormatting sqref="FE167">
    <cfRule type="cellIs" dxfId="7235" priority="6511" operator="greaterThan">
      <formula>0</formula>
    </cfRule>
  </conditionalFormatting>
  <conditionalFormatting sqref="FE169">
    <cfRule type="cellIs" dxfId="7234" priority="6510" operator="greaterThan">
      <formula>0</formula>
    </cfRule>
  </conditionalFormatting>
  <conditionalFormatting sqref="FE169">
    <cfRule type="cellIs" dxfId="7233" priority="6509" operator="greaterThan">
      <formula>0</formula>
    </cfRule>
  </conditionalFormatting>
  <conditionalFormatting sqref="FE171">
    <cfRule type="cellIs" dxfId="7232" priority="6508" operator="greaterThan">
      <formula>0</formula>
    </cfRule>
  </conditionalFormatting>
  <conditionalFormatting sqref="FE171">
    <cfRule type="cellIs" dxfId="7231" priority="6507" operator="greaterThan">
      <formula>0</formula>
    </cfRule>
  </conditionalFormatting>
  <conditionalFormatting sqref="FE14">
    <cfRule type="cellIs" dxfId="7230" priority="6479" operator="greaterThan">
      <formula>0</formula>
    </cfRule>
  </conditionalFormatting>
  <conditionalFormatting sqref="FE10">
    <cfRule type="cellIs" dxfId="7229" priority="6506" operator="greaterThan">
      <formula>0</formula>
    </cfRule>
  </conditionalFormatting>
  <conditionalFormatting sqref="FE23">
    <cfRule type="cellIs" dxfId="7228" priority="6505" operator="greaterThan">
      <formula>0</formula>
    </cfRule>
  </conditionalFormatting>
  <conditionalFormatting sqref="FE70">
    <cfRule type="cellIs" dxfId="7227" priority="6503" operator="greaterThan">
      <formula>0</formula>
    </cfRule>
  </conditionalFormatting>
  <conditionalFormatting sqref="FE79">
    <cfRule type="cellIs" dxfId="7226" priority="6502" operator="greaterThan">
      <formula>0</formula>
    </cfRule>
  </conditionalFormatting>
  <conditionalFormatting sqref="FE129">
    <cfRule type="cellIs" dxfId="7225" priority="6496" operator="greaterThan">
      <formula>0</formula>
    </cfRule>
  </conditionalFormatting>
  <conditionalFormatting sqref="FE110">
    <cfRule type="cellIs" dxfId="7224" priority="6498" operator="greaterThan">
      <formula>0</formula>
    </cfRule>
  </conditionalFormatting>
  <conditionalFormatting sqref="FE34">
    <cfRule type="cellIs" dxfId="7223" priority="6504" operator="greaterThan">
      <formula>0</formula>
    </cfRule>
  </conditionalFormatting>
  <conditionalFormatting sqref="FE137">
    <cfRule type="cellIs" dxfId="7222" priority="6495" operator="greaterThan">
      <formula>0</formula>
    </cfRule>
  </conditionalFormatting>
  <conditionalFormatting sqref="FE87">
    <cfRule type="cellIs" dxfId="7221" priority="6501" operator="greaterThan">
      <formula>0</formula>
    </cfRule>
  </conditionalFormatting>
  <conditionalFormatting sqref="FE93">
    <cfRule type="cellIs" dxfId="7220" priority="6500" operator="greaterThan">
      <formula>0</formula>
    </cfRule>
  </conditionalFormatting>
  <conditionalFormatting sqref="FE102">
    <cfRule type="cellIs" dxfId="7219" priority="6499" operator="greaterThan">
      <formula>0</formula>
    </cfRule>
  </conditionalFormatting>
  <conditionalFormatting sqref="FE120">
    <cfRule type="cellIs" dxfId="7218" priority="6497" operator="greaterThan">
      <formula>0</formula>
    </cfRule>
  </conditionalFormatting>
  <conditionalFormatting sqref="FE51">
    <cfRule type="cellIs" dxfId="7217" priority="6494" operator="greaterThan">
      <formula>0</formula>
    </cfRule>
  </conditionalFormatting>
  <conditionalFormatting sqref="FE64">
    <cfRule type="cellIs" dxfId="7216" priority="6492" operator="greaterThan">
      <formula>0</formula>
    </cfRule>
  </conditionalFormatting>
  <conditionalFormatting sqref="FE57">
    <cfRule type="cellIs" dxfId="7215" priority="6493" operator="greaterThan">
      <formula>0</formula>
    </cfRule>
  </conditionalFormatting>
  <conditionalFormatting sqref="FE25 FE27">
    <cfRule type="cellIs" dxfId="7214" priority="6490" operator="greaterThan">
      <formula>0</formula>
    </cfRule>
  </conditionalFormatting>
  <conditionalFormatting sqref="FE12">
    <cfRule type="cellIs" dxfId="7213" priority="6491" operator="greaterThan">
      <formula>0</formula>
    </cfRule>
  </conditionalFormatting>
  <conditionalFormatting sqref="FE44">
    <cfRule type="cellIs" dxfId="7212" priority="6489" operator="greaterThan">
      <formula>0</formula>
    </cfRule>
  </conditionalFormatting>
  <conditionalFormatting sqref="FE48">
    <cfRule type="cellIs" dxfId="7211" priority="6488" operator="greaterThan">
      <formula>0</formula>
    </cfRule>
  </conditionalFormatting>
  <conditionalFormatting sqref="FE40">
    <cfRule type="cellIs" dxfId="7210" priority="6487" operator="greaterThan">
      <formula>0</formula>
    </cfRule>
  </conditionalFormatting>
  <conditionalFormatting sqref="FE38">
    <cfRule type="cellIs" dxfId="7209" priority="6486" operator="greaterThan">
      <formula>0</formula>
    </cfRule>
  </conditionalFormatting>
  <conditionalFormatting sqref="FE16">
    <cfRule type="cellIs" dxfId="7208" priority="6478" operator="greaterThan">
      <formula>0</formula>
    </cfRule>
  </conditionalFormatting>
  <conditionalFormatting sqref="FE113">
    <cfRule type="cellIs" dxfId="7207" priority="6485" operator="greaterThan">
      <formula>0</formula>
    </cfRule>
  </conditionalFormatting>
  <conditionalFormatting sqref="FE112">
    <cfRule type="cellIs" dxfId="7206" priority="6484" operator="greaterThan">
      <formula>0</formula>
    </cfRule>
  </conditionalFormatting>
  <conditionalFormatting sqref="FE112">
    <cfRule type="cellIs" dxfId="7205" priority="6483" operator="lessThan">
      <formula>0</formula>
    </cfRule>
  </conditionalFormatting>
  <conditionalFormatting sqref="FE116">
    <cfRule type="cellIs" dxfId="7204" priority="6482" operator="greaterThan">
      <formula>0</formula>
    </cfRule>
  </conditionalFormatting>
  <conditionalFormatting sqref="FE115">
    <cfRule type="cellIs" dxfId="7203" priority="6481" operator="greaterThan">
      <formula>0</formula>
    </cfRule>
  </conditionalFormatting>
  <conditionalFormatting sqref="FE115">
    <cfRule type="cellIs" dxfId="7202" priority="6480" operator="lessThan">
      <formula>0</formula>
    </cfRule>
  </conditionalFormatting>
  <conditionalFormatting sqref="FE46">
    <cfRule type="cellIs" dxfId="7201" priority="6475" operator="greaterThan">
      <formula>0</formula>
    </cfRule>
  </conditionalFormatting>
  <conditionalFormatting sqref="FE42">
    <cfRule type="cellIs" dxfId="7200" priority="6476" operator="greaterThan">
      <formula>0</formula>
    </cfRule>
  </conditionalFormatting>
  <conditionalFormatting sqref="FE18 FE21">
    <cfRule type="cellIs" dxfId="7199" priority="6477" operator="greaterThan">
      <formula>0</formula>
    </cfRule>
  </conditionalFormatting>
  <conditionalFormatting sqref="FE36">
    <cfRule type="cellIs" dxfId="7198" priority="6474" operator="greaterThan">
      <formula>0</formula>
    </cfRule>
  </conditionalFormatting>
  <conditionalFormatting sqref="FE79">
    <cfRule type="cellIs" dxfId="7197" priority="6466" operator="greaterThan">
      <formula>0</formula>
    </cfRule>
  </conditionalFormatting>
  <conditionalFormatting sqref="FE10">
    <cfRule type="cellIs" dxfId="7196" priority="6473" operator="greaterThan">
      <formula>0</formula>
    </cfRule>
  </conditionalFormatting>
  <conditionalFormatting sqref="FE23">
    <cfRule type="cellIs" dxfId="7195" priority="6472" operator="greaterThan">
      <formula>0</formula>
    </cfRule>
  </conditionalFormatting>
  <conditionalFormatting sqref="FE10">
    <cfRule type="cellIs" dxfId="7194" priority="6471" operator="greaterThan">
      <formula>0</formula>
    </cfRule>
  </conditionalFormatting>
  <conditionalFormatting sqref="FE23">
    <cfRule type="cellIs" dxfId="7193" priority="6470" operator="greaterThan">
      <formula>0</formula>
    </cfRule>
  </conditionalFormatting>
  <conditionalFormatting sqref="FE129">
    <cfRule type="cellIs" dxfId="7192" priority="6456" operator="greaterThan">
      <formula>0</formula>
    </cfRule>
  </conditionalFormatting>
  <conditionalFormatting sqref="FE110">
    <cfRule type="cellIs" dxfId="7191" priority="6460" operator="greaterThan">
      <formula>0</formula>
    </cfRule>
  </conditionalFormatting>
  <conditionalFormatting sqref="FE79">
    <cfRule type="cellIs" dxfId="7190" priority="6467" operator="greaterThan">
      <formula>0</formula>
    </cfRule>
  </conditionalFormatting>
  <conditionalFormatting sqref="FE34">
    <cfRule type="cellIs" dxfId="7189" priority="6469" operator="greaterThan">
      <formula>0</formula>
    </cfRule>
  </conditionalFormatting>
  <conditionalFormatting sqref="FE120">
    <cfRule type="cellIs" dxfId="7188" priority="6459" operator="greaterThan">
      <formula>0</formula>
    </cfRule>
  </conditionalFormatting>
  <conditionalFormatting sqref="FE137">
    <cfRule type="cellIs" dxfId="7187" priority="6455" operator="greaterThan">
      <formula>0</formula>
    </cfRule>
  </conditionalFormatting>
  <conditionalFormatting sqref="FE34">
    <cfRule type="cellIs" dxfId="7186" priority="6468" operator="greaterThan">
      <formula>0</formula>
    </cfRule>
  </conditionalFormatting>
  <conditionalFormatting sqref="FE137">
    <cfRule type="cellIs" dxfId="7185" priority="6454" operator="greaterThan">
      <formula>0</formula>
    </cfRule>
  </conditionalFormatting>
  <conditionalFormatting sqref="FE110">
    <cfRule type="cellIs" dxfId="7184" priority="6461" operator="greaterThan">
      <formula>0</formula>
    </cfRule>
  </conditionalFormatting>
  <conditionalFormatting sqref="FE51">
    <cfRule type="cellIs" dxfId="7183" priority="6453" operator="greaterThan">
      <formula>0</formula>
    </cfRule>
  </conditionalFormatting>
  <conditionalFormatting sqref="FE51">
    <cfRule type="cellIs" dxfId="7182" priority="6452" operator="greaterThan">
      <formula>0</formula>
    </cfRule>
  </conditionalFormatting>
  <conditionalFormatting sqref="FE93">
    <cfRule type="cellIs" dxfId="7181" priority="6465" operator="greaterThan">
      <formula>0</formula>
    </cfRule>
  </conditionalFormatting>
  <conditionalFormatting sqref="FE102">
    <cfRule type="cellIs" dxfId="7180" priority="6464" operator="greaterThan">
      <formula>0</formula>
    </cfRule>
  </conditionalFormatting>
  <conditionalFormatting sqref="FE93">
    <cfRule type="cellIs" dxfId="7179" priority="6463" operator="greaterThan">
      <formula>0</formula>
    </cfRule>
  </conditionalFormatting>
  <conditionalFormatting sqref="FE102">
    <cfRule type="cellIs" dxfId="7178" priority="6462" operator="greaterThan">
      <formula>0</formula>
    </cfRule>
  </conditionalFormatting>
  <conditionalFormatting sqref="FE129">
    <cfRule type="cellIs" dxfId="7177" priority="6458" operator="greaterThan">
      <formula>0</formula>
    </cfRule>
  </conditionalFormatting>
  <conditionalFormatting sqref="FE120">
    <cfRule type="cellIs" dxfId="7176" priority="6457" operator="greaterThan">
      <formula>0</formula>
    </cfRule>
  </conditionalFormatting>
  <conditionalFormatting sqref="FE48">
    <cfRule type="cellIs" dxfId="7175" priority="6440" operator="greaterThan">
      <formula>0</formula>
    </cfRule>
  </conditionalFormatting>
  <conditionalFormatting sqref="FE40">
    <cfRule type="cellIs" dxfId="7174" priority="6439" operator="greaterThan">
      <formula>0</formula>
    </cfRule>
  </conditionalFormatting>
  <conditionalFormatting sqref="FE64">
    <cfRule type="cellIs" dxfId="7173" priority="6449" operator="greaterThan">
      <formula>0</formula>
    </cfRule>
  </conditionalFormatting>
  <conditionalFormatting sqref="FE64">
    <cfRule type="cellIs" dxfId="7172" priority="6448" operator="greaterThan">
      <formula>0</formula>
    </cfRule>
  </conditionalFormatting>
  <conditionalFormatting sqref="FE57">
    <cfRule type="cellIs" dxfId="7171" priority="6451" operator="greaterThan">
      <formula>0</formula>
    </cfRule>
  </conditionalFormatting>
  <conditionalFormatting sqref="FE57">
    <cfRule type="cellIs" dxfId="7170" priority="6450" operator="greaterThan">
      <formula>0</formula>
    </cfRule>
  </conditionalFormatting>
  <conditionalFormatting sqref="FE70">
    <cfRule type="cellIs" dxfId="7169" priority="6435" operator="greaterThan">
      <formula>0</formula>
    </cfRule>
  </conditionalFormatting>
  <conditionalFormatting sqref="FE70">
    <cfRule type="cellIs" dxfId="7168" priority="6434" operator="greaterThan">
      <formula>0</formula>
    </cfRule>
  </conditionalFormatting>
  <conditionalFormatting sqref="FE12">
    <cfRule type="cellIs" dxfId="7167" priority="6447" operator="greaterThan">
      <formula>0</formula>
    </cfRule>
  </conditionalFormatting>
  <conditionalFormatting sqref="FE12">
    <cfRule type="cellIs" dxfId="7166" priority="6446" operator="greaterThan">
      <formula>0</formula>
    </cfRule>
  </conditionalFormatting>
  <conditionalFormatting sqref="FE25 FE27">
    <cfRule type="cellIs" dxfId="7165" priority="6445" operator="greaterThan">
      <formula>0</formula>
    </cfRule>
  </conditionalFormatting>
  <conditionalFormatting sqref="FE25 FE27">
    <cfRule type="cellIs" dxfId="7164" priority="6444" operator="greaterThan">
      <formula>0</formula>
    </cfRule>
  </conditionalFormatting>
  <conditionalFormatting sqref="FE44">
    <cfRule type="cellIs" dxfId="7163" priority="6443" operator="greaterThan">
      <formula>0</formula>
    </cfRule>
  </conditionalFormatting>
  <conditionalFormatting sqref="FE44">
    <cfRule type="cellIs" dxfId="7162" priority="6442" operator="greaterThan">
      <formula>0</formula>
    </cfRule>
  </conditionalFormatting>
  <conditionalFormatting sqref="FE48">
    <cfRule type="cellIs" dxfId="7161" priority="6441" operator="greaterThan">
      <formula>0</formula>
    </cfRule>
  </conditionalFormatting>
  <conditionalFormatting sqref="FE40">
    <cfRule type="cellIs" dxfId="7160" priority="6438" operator="greaterThan">
      <formula>0</formula>
    </cfRule>
  </conditionalFormatting>
  <conditionalFormatting sqref="FE38">
    <cfRule type="cellIs" dxfId="7159" priority="6437" operator="greaterThan">
      <formula>0</formula>
    </cfRule>
  </conditionalFormatting>
  <conditionalFormatting sqref="FE38">
    <cfRule type="cellIs" dxfId="7158" priority="6436" operator="greaterThan">
      <formula>0</formula>
    </cfRule>
  </conditionalFormatting>
  <conditionalFormatting sqref="FE87">
    <cfRule type="cellIs" dxfId="7157" priority="6432" operator="greaterThan">
      <formula>0</formula>
    </cfRule>
  </conditionalFormatting>
  <conditionalFormatting sqref="FE87">
    <cfRule type="cellIs" dxfId="7156" priority="6433" operator="greaterThan">
      <formula>0</formula>
    </cfRule>
  </conditionalFormatting>
  <conditionalFormatting sqref="FE116">
    <cfRule type="cellIs" dxfId="7155" priority="6425" operator="greaterThan">
      <formula>0</formula>
    </cfRule>
  </conditionalFormatting>
  <conditionalFormatting sqref="FE115">
    <cfRule type="cellIs" dxfId="7154" priority="6424" operator="greaterThan">
      <formula>0</formula>
    </cfRule>
  </conditionalFormatting>
  <conditionalFormatting sqref="FE113">
    <cfRule type="cellIs" dxfId="7153" priority="6431" operator="greaterThan">
      <formula>0</formula>
    </cfRule>
  </conditionalFormatting>
  <conditionalFormatting sqref="FE113">
    <cfRule type="cellIs" dxfId="7152" priority="6430" operator="greaterThan">
      <formula>0</formula>
    </cfRule>
  </conditionalFormatting>
  <conditionalFormatting sqref="FE112">
    <cfRule type="cellIs" dxfId="7151" priority="6429" operator="greaterThan">
      <formula>0</formula>
    </cfRule>
  </conditionalFormatting>
  <conditionalFormatting sqref="FE112">
    <cfRule type="cellIs" dxfId="7150" priority="6428" operator="greaterThan">
      <formula>0</formula>
    </cfRule>
  </conditionalFormatting>
  <conditionalFormatting sqref="FE112">
    <cfRule type="cellIs" dxfId="7149" priority="6427" operator="lessThan">
      <formula>0</formula>
    </cfRule>
  </conditionalFormatting>
  <conditionalFormatting sqref="FE116">
    <cfRule type="cellIs" dxfId="7148" priority="6426" operator="greaterThan">
      <formula>0</formula>
    </cfRule>
  </conditionalFormatting>
  <conditionalFormatting sqref="FE14">
    <cfRule type="cellIs" dxfId="7147" priority="6421" operator="greaterThan">
      <formula>0</formula>
    </cfRule>
  </conditionalFormatting>
  <conditionalFormatting sqref="FE115">
    <cfRule type="cellIs" dxfId="7146" priority="6423" operator="greaterThan">
      <formula>0</formula>
    </cfRule>
  </conditionalFormatting>
  <conditionalFormatting sqref="FE115">
    <cfRule type="cellIs" dxfId="7145" priority="6422" operator="lessThan">
      <formula>0</formula>
    </cfRule>
  </conditionalFormatting>
  <conditionalFormatting sqref="FE14">
    <cfRule type="cellIs" dxfId="7144" priority="6420" operator="greaterThan">
      <formula>0</formula>
    </cfRule>
  </conditionalFormatting>
  <conditionalFormatting sqref="FE16">
    <cfRule type="cellIs" dxfId="7143" priority="6419" operator="greaterThan">
      <formula>0</formula>
    </cfRule>
  </conditionalFormatting>
  <conditionalFormatting sqref="FE16">
    <cfRule type="cellIs" dxfId="7142" priority="6418" operator="greaterThan">
      <formula>0</formula>
    </cfRule>
  </conditionalFormatting>
  <conditionalFormatting sqref="FE42">
    <cfRule type="cellIs" dxfId="7141" priority="6415" operator="greaterThan">
      <formula>0</formula>
    </cfRule>
  </conditionalFormatting>
  <conditionalFormatting sqref="FE42">
    <cfRule type="cellIs" dxfId="7140" priority="6414" operator="greaterThan">
      <formula>0</formula>
    </cfRule>
  </conditionalFormatting>
  <conditionalFormatting sqref="FE18 FE21">
    <cfRule type="cellIs" dxfId="7139" priority="6417" operator="greaterThan">
      <formula>0</formula>
    </cfRule>
  </conditionalFormatting>
  <conditionalFormatting sqref="FE18 FE21">
    <cfRule type="cellIs" dxfId="7138" priority="6416" operator="greaterThan">
      <formula>0</formula>
    </cfRule>
  </conditionalFormatting>
  <conditionalFormatting sqref="FE46">
    <cfRule type="cellIs" dxfId="7137" priority="6413" operator="greaterThan">
      <formula>0</formula>
    </cfRule>
  </conditionalFormatting>
  <conditionalFormatting sqref="FE46">
    <cfRule type="cellIs" dxfId="7136" priority="6412" operator="greaterThan">
      <formula>0</formula>
    </cfRule>
  </conditionalFormatting>
  <conditionalFormatting sqref="FE79">
    <cfRule type="cellIs" dxfId="7135" priority="6404" operator="greaterThan">
      <formula>0</formula>
    </cfRule>
  </conditionalFormatting>
  <conditionalFormatting sqref="FE10">
    <cfRule type="cellIs" dxfId="7134" priority="6411" operator="greaterThan">
      <formula>0</formula>
    </cfRule>
  </conditionalFormatting>
  <conditionalFormatting sqref="FE23">
    <cfRule type="cellIs" dxfId="7133" priority="6410" operator="greaterThan">
      <formula>0</formula>
    </cfRule>
  </conditionalFormatting>
  <conditionalFormatting sqref="FE10">
    <cfRule type="cellIs" dxfId="7132" priority="6409" operator="greaterThan">
      <formula>0</formula>
    </cfRule>
  </conditionalFormatting>
  <conditionalFormatting sqref="FE23">
    <cfRule type="cellIs" dxfId="7131" priority="6408" operator="greaterThan">
      <formula>0</formula>
    </cfRule>
  </conditionalFormatting>
  <conditionalFormatting sqref="FE129">
    <cfRule type="cellIs" dxfId="7130" priority="6394" operator="greaterThan">
      <formula>0</formula>
    </cfRule>
  </conditionalFormatting>
  <conditionalFormatting sqref="FE110">
    <cfRule type="cellIs" dxfId="7129" priority="6398" operator="greaterThan">
      <formula>0</formula>
    </cfRule>
  </conditionalFormatting>
  <conditionalFormatting sqref="FE79">
    <cfRule type="cellIs" dxfId="7128" priority="6405" operator="greaterThan">
      <formula>0</formula>
    </cfRule>
  </conditionalFormatting>
  <conditionalFormatting sqref="FE34">
    <cfRule type="cellIs" dxfId="7127" priority="6407" operator="greaterThan">
      <formula>0</formula>
    </cfRule>
  </conditionalFormatting>
  <conditionalFormatting sqref="FE120">
    <cfRule type="cellIs" dxfId="7126" priority="6397" operator="greaterThan">
      <formula>0</formula>
    </cfRule>
  </conditionalFormatting>
  <conditionalFormatting sqref="FE137">
    <cfRule type="cellIs" dxfId="7125" priority="6393" operator="greaterThan">
      <formula>0</formula>
    </cfRule>
  </conditionalFormatting>
  <conditionalFormatting sqref="FE34">
    <cfRule type="cellIs" dxfId="7124" priority="6406" operator="greaterThan">
      <formula>0</formula>
    </cfRule>
  </conditionalFormatting>
  <conditionalFormatting sqref="FE137">
    <cfRule type="cellIs" dxfId="7123" priority="6392" operator="greaterThan">
      <formula>0</formula>
    </cfRule>
  </conditionalFormatting>
  <conditionalFormatting sqref="FE110">
    <cfRule type="cellIs" dxfId="7122" priority="6399" operator="greaterThan">
      <formula>0</formula>
    </cfRule>
  </conditionalFormatting>
  <conditionalFormatting sqref="FE51">
    <cfRule type="cellIs" dxfId="7121" priority="6391" operator="greaterThan">
      <formula>0</formula>
    </cfRule>
  </conditionalFormatting>
  <conditionalFormatting sqref="FE51">
    <cfRule type="cellIs" dxfId="7120" priority="6390" operator="greaterThan">
      <formula>0</formula>
    </cfRule>
  </conditionalFormatting>
  <conditionalFormatting sqref="FE93">
    <cfRule type="cellIs" dxfId="7119" priority="6403" operator="greaterThan">
      <formula>0</formula>
    </cfRule>
  </conditionalFormatting>
  <conditionalFormatting sqref="FE102">
    <cfRule type="cellIs" dxfId="7118" priority="6402" operator="greaterThan">
      <formula>0</formula>
    </cfRule>
  </conditionalFormatting>
  <conditionalFormatting sqref="FE93">
    <cfRule type="cellIs" dxfId="7117" priority="6401" operator="greaterThan">
      <formula>0</formula>
    </cfRule>
  </conditionalFormatting>
  <conditionalFormatting sqref="FE102">
    <cfRule type="cellIs" dxfId="7116" priority="6400" operator="greaterThan">
      <formula>0</formula>
    </cfRule>
  </conditionalFormatting>
  <conditionalFormatting sqref="FE129">
    <cfRule type="cellIs" dxfId="7115" priority="6396" operator="greaterThan">
      <formula>0</formula>
    </cfRule>
  </conditionalFormatting>
  <conditionalFormatting sqref="FE120">
    <cfRule type="cellIs" dxfId="7114" priority="6395" operator="greaterThan">
      <formula>0</formula>
    </cfRule>
  </conditionalFormatting>
  <conditionalFormatting sqref="FE48">
    <cfRule type="cellIs" dxfId="7113" priority="6378" operator="greaterThan">
      <formula>0</formula>
    </cfRule>
  </conditionalFormatting>
  <conditionalFormatting sqref="FE40">
    <cfRule type="cellIs" dxfId="7112" priority="6377" operator="greaterThan">
      <formula>0</formula>
    </cfRule>
  </conditionalFormatting>
  <conditionalFormatting sqref="FE64">
    <cfRule type="cellIs" dxfId="7111" priority="6387" operator="greaterThan">
      <formula>0</formula>
    </cfRule>
  </conditionalFormatting>
  <conditionalFormatting sqref="FE64">
    <cfRule type="cellIs" dxfId="7110" priority="6386" operator="greaterThan">
      <formula>0</formula>
    </cfRule>
  </conditionalFormatting>
  <conditionalFormatting sqref="FE57">
    <cfRule type="cellIs" dxfId="7109" priority="6389" operator="greaterThan">
      <formula>0</formula>
    </cfRule>
  </conditionalFormatting>
  <conditionalFormatting sqref="FE57">
    <cfRule type="cellIs" dxfId="7108" priority="6388" operator="greaterThan">
      <formula>0</formula>
    </cfRule>
  </conditionalFormatting>
  <conditionalFormatting sqref="FE70">
    <cfRule type="cellIs" dxfId="7107" priority="6373" operator="greaterThan">
      <formula>0</formula>
    </cfRule>
  </conditionalFormatting>
  <conditionalFormatting sqref="FE70">
    <cfRule type="cellIs" dxfId="7106" priority="6372" operator="greaterThan">
      <formula>0</formula>
    </cfRule>
  </conditionalFormatting>
  <conditionalFormatting sqref="FE12">
    <cfRule type="cellIs" dxfId="7105" priority="6385" operator="greaterThan">
      <formula>0</formula>
    </cfRule>
  </conditionalFormatting>
  <conditionalFormatting sqref="FE12">
    <cfRule type="cellIs" dxfId="7104" priority="6384" operator="greaterThan">
      <formula>0</formula>
    </cfRule>
  </conditionalFormatting>
  <conditionalFormatting sqref="FE25 FE27">
    <cfRule type="cellIs" dxfId="7103" priority="6383" operator="greaterThan">
      <formula>0</formula>
    </cfRule>
  </conditionalFormatting>
  <conditionalFormatting sqref="FE25 FE27">
    <cfRule type="cellIs" dxfId="7102" priority="6382" operator="greaterThan">
      <formula>0</formula>
    </cfRule>
  </conditionalFormatting>
  <conditionalFormatting sqref="FE44">
    <cfRule type="cellIs" dxfId="7101" priority="6381" operator="greaterThan">
      <formula>0</formula>
    </cfRule>
  </conditionalFormatting>
  <conditionalFormatting sqref="FE44">
    <cfRule type="cellIs" dxfId="7100" priority="6380" operator="greaterThan">
      <formula>0</formula>
    </cfRule>
  </conditionalFormatting>
  <conditionalFormatting sqref="FE48">
    <cfRule type="cellIs" dxfId="7099" priority="6379" operator="greaterThan">
      <formula>0</formula>
    </cfRule>
  </conditionalFormatting>
  <conditionalFormatting sqref="FE40">
    <cfRule type="cellIs" dxfId="7098" priority="6376" operator="greaterThan">
      <formula>0</formula>
    </cfRule>
  </conditionalFormatting>
  <conditionalFormatting sqref="FE38">
    <cfRule type="cellIs" dxfId="7097" priority="6375" operator="greaterThan">
      <formula>0</formula>
    </cfRule>
  </conditionalFormatting>
  <conditionalFormatting sqref="FE38">
    <cfRule type="cellIs" dxfId="7096" priority="6374" operator="greaterThan">
      <formula>0</formula>
    </cfRule>
  </conditionalFormatting>
  <conditionalFormatting sqref="FE87">
    <cfRule type="cellIs" dxfId="7095" priority="6370" operator="greaterThan">
      <formula>0</formula>
    </cfRule>
  </conditionalFormatting>
  <conditionalFormatting sqref="FE87">
    <cfRule type="cellIs" dxfId="7094" priority="6371" operator="greaterThan">
      <formula>0</formula>
    </cfRule>
  </conditionalFormatting>
  <conditionalFormatting sqref="FE116">
    <cfRule type="cellIs" dxfId="7093" priority="6363" operator="greaterThan">
      <formula>0</formula>
    </cfRule>
  </conditionalFormatting>
  <conditionalFormatting sqref="FE115">
    <cfRule type="cellIs" dxfId="7092" priority="6362" operator="greaterThan">
      <formula>0</formula>
    </cfRule>
  </conditionalFormatting>
  <conditionalFormatting sqref="FE113">
    <cfRule type="cellIs" dxfId="7091" priority="6369" operator="greaterThan">
      <formula>0</formula>
    </cfRule>
  </conditionalFormatting>
  <conditionalFormatting sqref="FE113">
    <cfRule type="cellIs" dxfId="7090" priority="6368" operator="greaterThan">
      <formula>0</formula>
    </cfRule>
  </conditionalFormatting>
  <conditionalFormatting sqref="FE112">
    <cfRule type="cellIs" dxfId="7089" priority="6367" operator="greaterThan">
      <formula>0</formula>
    </cfRule>
  </conditionalFormatting>
  <conditionalFormatting sqref="FE112">
    <cfRule type="cellIs" dxfId="7088" priority="6366" operator="greaterThan">
      <formula>0</formula>
    </cfRule>
  </conditionalFormatting>
  <conditionalFormatting sqref="FE112">
    <cfRule type="cellIs" dxfId="7087" priority="6365" operator="lessThan">
      <formula>0</formula>
    </cfRule>
  </conditionalFormatting>
  <conditionalFormatting sqref="FE116">
    <cfRule type="cellIs" dxfId="7086" priority="6364" operator="greaterThan">
      <formula>0</formula>
    </cfRule>
  </conditionalFormatting>
  <conditionalFormatting sqref="FE14">
    <cfRule type="cellIs" dxfId="7085" priority="6359" operator="greaterThan">
      <formula>0</formula>
    </cfRule>
  </conditionalFormatting>
  <conditionalFormatting sqref="FE115">
    <cfRule type="cellIs" dxfId="7084" priority="6361" operator="greaterThan">
      <formula>0</formula>
    </cfRule>
  </conditionalFormatting>
  <conditionalFormatting sqref="FE115">
    <cfRule type="cellIs" dxfId="7083" priority="6360" operator="lessThan">
      <formula>0</formula>
    </cfRule>
  </conditionalFormatting>
  <conditionalFormatting sqref="FE14">
    <cfRule type="cellIs" dxfId="7082" priority="6358" operator="greaterThan">
      <formula>0</formula>
    </cfRule>
  </conditionalFormatting>
  <conditionalFormatting sqref="FE16">
    <cfRule type="cellIs" dxfId="7081" priority="6357" operator="greaterThan">
      <formula>0</formula>
    </cfRule>
  </conditionalFormatting>
  <conditionalFormatting sqref="FE16">
    <cfRule type="cellIs" dxfId="7080" priority="6356" operator="greaterThan">
      <formula>0</formula>
    </cfRule>
  </conditionalFormatting>
  <conditionalFormatting sqref="FE42">
    <cfRule type="cellIs" dxfId="7079" priority="6353" operator="greaterThan">
      <formula>0</formula>
    </cfRule>
  </conditionalFormatting>
  <conditionalFormatting sqref="FE42">
    <cfRule type="cellIs" dxfId="7078" priority="6352" operator="greaterThan">
      <formula>0</formula>
    </cfRule>
  </conditionalFormatting>
  <conditionalFormatting sqref="FE18 FE21">
    <cfRule type="cellIs" dxfId="7077" priority="6355" operator="greaterThan">
      <formula>0</formula>
    </cfRule>
  </conditionalFormatting>
  <conditionalFormatting sqref="FE18 FE21">
    <cfRule type="cellIs" dxfId="7076" priority="6354" operator="greaterThan">
      <formula>0</formula>
    </cfRule>
  </conditionalFormatting>
  <conditionalFormatting sqref="FE46">
    <cfRule type="cellIs" dxfId="7075" priority="6351" operator="greaterThan">
      <formula>0</formula>
    </cfRule>
  </conditionalFormatting>
  <conditionalFormatting sqref="FE46">
    <cfRule type="cellIs" dxfId="7074" priority="6350" operator="greaterThan">
      <formula>0</formula>
    </cfRule>
  </conditionalFormatting>
  <conditionalFormatting sqref="FE36">
    <cfRule type="cellIs" dxfId="7073" priority="6349" operator="greaterThan">
      <formula>0</formula>
    </cfRule>
  </conditionalFormatting>
  <conditionalFormatting sqref="FE36">
    <cfRule type="cellIs" dxfId="7072" priority="6348" operator="greaterThan">
      <formula>0</formula>
    </cfRule>
  </conditionalFormatting>
  <conditionalFormatting sqref="FE36">
    <cfRule type="cellIs" dxfId="7071" priority="6347" operator="greaterThan">
      <formula>0</formula>
    </cfRule>
  </conditionalFormatting>
  <conditionalFormatting sqref="FE36">
    <cfRule type="cellIs" dxfId="7070" priority="6346" operator="greaterThan">
      <formula>0</formula>
    </cfRule>
  </conditionalFormatting>
  <conditionalFormatting sqref="FE143">
    <cfRule type="cellIs" dxfId="7069" priority="6345" operator="greaterThan">
      <formula>0</formula>
    </cfRule>
  </conditionalFormatting>
  <conditionalFormatting sqref="FE152">
    <cfRule type="cellIs" dxfId="7068" priority="6344" operator="greaterThan">
      <formula>0</formula>
    </cfRule>
  </conditionalFormatting>
  <conditionalFormatting sqref="FE160">
    <cfRule type="cellIs" dxfId="7067" priority="6343" operator="greaterThan">
      <formula>0</formula>
    </cfRule>
  </conditionalFormatting>
  <conditionalFormatting sqref="FE152">
    <cfRule type="cellIs" dxfId="7066" priority="6341" operator="greaterThan">
      <formula>0</formula>
    </cfRule>
  </conditionalFormatting>
  <conditionalFormatting sqref="FE152">
    <cfRule type="cellIs" dxfId="7065" priority="6342" operator="greaterThan">
      <formula>0</formula>
    </cfRule>
  </conditionalFormatting>
  <conditionalFormatting sqref="FE143">
    <cfRule type="cellIs" dxfId="7064" priority="6340" operator="greaterThan">
      <formula>0</formula>
    </cfRule>
  </conditionalFormatting>
  <conditionalFormatting sqref="FE143">
    <cfRule type="cellIs" dxfId="7063" priority="6339" operator="greaterThan">
      <formula>0</formula>
    </cfRule>
  </conditionalFormatting>
  <conditionalFormatting sqref="FE160">
    <cfRule type="cellIs" dxfId="7062" priority="6337" operator="greaterThan">
      <formula>0</formula>
    </cfRule>
  </conditionalFormatting>
  <conditionalFormatting sqref="FE160">
    <cfRule type="cellIs" dxfId="7061" priority="6338" operator="greaterThan">
      <formula>0</formula>
    </cfRule>
  </conditionalFormatting>
  <conditionalFormatting sqref="FE152">
    <cfRule type="cellIs" dxfId="7060" priority="6335" operator="greaterThan">
      <formula>0</formula>
    </cfRule>
  </conditionalFormatting>
  <conditionalFormatting sqref="FE152">
    <cfRule type="cellIs" dxfId="7059" priority="6336" operator="greaterThan">
      <formula>0</formula>
    </cfRule>
  </conditionalFormatting>
  <conditionalFormatting sqref="FE143">
    <cfRule type="cellIs" dxfId="7058" priority="6334" operator="greaterThan">
      <formula>0</formula>
    </cfRule>
  </conditionalFormatting>
  <conditionalFormatting sqref="FE143">
    <cfRule type="cellIs" dxfId="7057" priority="6333" operator="greaterThan">
      <formula>0</formula>
    </cfRule>
  </conditionalFormatting>
  <conditionalFormatting sqref="FE160">
    <cfRule type="cellIs" dxfId="7056" priority="6331" operator="greaterThan">
      <formula>0</formula>
    </cfRule>
  </conditionalFormatting>
  <conditionalFormatting sqref="FE160">
    <cfRule type="cellIs" dxfId="7055" priority="6332" operator="greaterThan">
      <formula>0</formula>
    </cfRule>
  </conditionalFormatting>
  <conditionalFormatting sqref="FE27">
    <cfRule type="cellIs" dxfId="7054" priority="6330" operator="greaterThan">
      <formula>0</formula>
    </cfRule>
  </conditionalFormatting>
  <conditionalFormatting sqref="FE27">
    <cfRule type="cellIs" dxfId="7053" priority="6329" operator="greaterThan">
      <formula>0</formula>
    </cfRule>
  </conditionalFormatting>
  <conditionalFormatting sqref="FE197:FE202">
    <cfRule type="cellIs" dxfId="7052" priority="6328" operator="greaterThan">
      <formula>0.5</formula>
    </cfRule>
  </conditionalFormatting>
  <conditionalFormatting sqref="FE203">
    <cfRule type="cellIs" dxfId="7051" priority="6327" operator="greaterThan">
      <formula>0.5</formula>
    </cfRule>
  </conditionalFormatting>
  <conditionalFormatting sqref="FE167">
    <cfRule type="cellIs" dxfId="7050" priority="6326" operator="greaterThan">
      <formula>0</formula>
    </cfRule>
  </conditionalFormatting>
  <conditionalFormatting sqref="FE167">
    <cfRule type="cellIs" dxfId="7049" priority="6325" operator="greaterThan">
      <formula>0</formula>
    </cfRule>
  </conditionalFormatting>
  <conditionalFormatting sqref="FE169">
    <cfRule type="cellIs" dxfId="7048" priority="6324" operator="greaterThan">
      <formula>0</formula>
    </cfRule>
  </conditionalFormatting>
  <conditionalFormatting sqref="FE169">
    <cfRule type="cellIs" dxfId="7047" priority="6323" operator="greaterThan">
      <formula>0</formula>
    </cfRule>
  </conditionalFormatting>
  <conditionalFormatting sqref="FE171">
    <cfRule type="cellIs" dxfId="7046" priority="6322" operator="greaterThan">
      <formula>0</formula>
    </cfRule>
  </conditionalFormatting>
  <conditionalFormatting sqref="FE171">
    <cfRule type="cellIs" dxfId="7045" priority="6321" operator="greaterThan">
      <formula>0</formula>
    </cfRule>
  </conditionalFormatting>
  <conditionalFormatting sqref="FE14">
    <cfRule type="cellIs" dxfId="7044" priority="6293" operator="greaterThan">
      <formula>0</formula>
    </cfRule>
  </conditionalFormatting>
  <conditionalFormatting sqref="FE10">
    <cfRule type="cellIs" dxfId="7043" priority="6320" operator="greaterThan">
      <formula>0</formula>
    </cfRule>
  </conditionalFormatting>
  <conditionalFormatting sqref="FE23">
    <cfRule type="cellIs" dxfId="7042" priority="6319" operator="greaterThan">
      <formula>0</formula>
    </cfRule>
  </conditionalFormatting>
  <conditionalFormatting sqref="FE70">
    <cfRule type="cellIs" dxfId="7041" priority="6317" operator="greaterThan">
      <formula>0</formula>
    </cfRule>
  </conditionalFormatting>
  <conditionalFormatting sqref="FE79">
    <cfRule type="cellIs" dxfId="7040" priority="6316" operator="greaterThan">
      <formula>0</formula>
    </cfRule>
  </conditionalFormatting>
  <conditionalFormatting sqref="FE129">
    <cfRule type="cellIs" dxfId="7039" priority="6310" operator="greaterThan">
      <formula>0</formula>
    </cfRule>
  </conditionalFormatting>
  <conditionalFormatting sqref="FE110">
    <cfRule type="cellIs" dxfId="7038" priority="6312" operator="greaterThan">
      <formula>0</formula>
    </cfRule>
  </conditionalFormatting>
  <conditionalFormatting sqref="FE34">
    <cfRule type="cellIs" dxfId="7037" priority="6318" operator="greaterThan">
      <formula>0</formula>
    </cfRule>
  </conditionalFormatting>
  <conditionalFormatting sqref="FE137">
    <cfRule type="cellIs" dxfId="7036" priority="6309" operator="greaterThan">
      <formula>0</formula>
    </cfRule>
  </conditionalFormatting>
  <conditionalFormatting sqref="FE87">
    <cfRule type="cellIs" dxfId="7035" priority="6315" operator="greaterThan">
      <formula>0</formula>
    </cfRule>
  </conditionalFormatting>
  <conditionalFormatting sqref="FE93">
    <cfRule type="cellIs" dxfId="7034" priority="6314" operator="greaterThan">
      <formula>0</formula>
    </cfRule>
  </conditionalFormatting>
  <conditionalFormatting sqref="FE102">
    <cfRule type="cellIs" dxfId="7033" priority="6313" operator="greaterThan">
      <formula>0</formula>
    </cfRule>
  </conditionalFormatting>
  <conditionalFormatting sqref="FE120">
    <cfRule type="cellIs" dxfId="7032" priority="6311" operator="greaterThan">
      <formula>0</formula>
    </cfRule>
  </conditionalFormatting>
  <conditionalFormatting sqref="FE51">
    <cfRule type="cellIs" dxfId="7031" priority="6308" operator="greaterThan">
      <formula>0</formula>
    </cfRule>
  </conditionalFormatting>
  <conditionalFormatting sqref="FE64">
    <cfRule type="cellIs" dxfId="7030" priority="6306" operator="greaterThan">
      <formula>0</formula>
    </cfRule>
  </conditionalFormatting>
  <conditionalFormatting sqref="FE57">
    <cfRule type="cellIs" dxfId="7029" priority="6307" operator="greaterThan">
      <formula>0</formula>
    </cfRule>
  </conditionalFormatting>
  <conditionalFormatting sqref="FE25 FE27">
    <cfRule type="cellIs" dxfId="7028" priority="6304" operator="greaterThan">
      <formula>0</formula>
    </cfRule>
  </conditionalFormatting>
  <conditionalFormatting sqref="FE12">
    <cfRule type="cellIs" dxfId="7027" priority="6305" operator="greaterThan">
      <formula>0</formula>
    </cfRule>
  </conditionalFormatting>
  <conditionalFormatting sqref="FE44">
    <cfRule type="cellIs" dxfId="7026" priority="6303" operator="greaterThan">
      <formula>0</formula>
    </cfRule>
  </conditionalFormatting>
  <conditionalFormatting sqref="FE48">
    <cfRule type="cellIs" dxfId="7025" priority="6302" operator="greaterThan">
      <formula>0</formula>
    </cfRule>
  </conditionalFormatting>
  <conditionalFormatting sqref="FE40">
    <cfRule type="cellIs" dxfId="7024" priority="6301" operator="greaterThan">
      <formula>0</formula>
    </cfRule>
  </conditionalFormatting>
  <conditionalFormatting sqref="FE38">
    <cfRule type="cellIs" dxfId="7023" priority="6300" operator="greaterThan">
      <formula>0</formula>
    </cfRule>
  </conditionalFormatting>
  <conditionalFormatting sqref="FE16">
    <cfRule type="cellIs" dxfId="7022" priority="6292" operator="greaterThan">
      <formula>0</formula>
    </cfRule>
  </conditionalFormatting>
  <conditionalFormatting sqref="FE113">
    <cfRule type="cellIs" dxfId="7021" priority="6299" operator="greaterThan">
      <formula>0</formula>
    </cfRule>
  </conditionalFormatting>
  <conditionalFormatting sqref="FE112">
    <cfRule type="cellIs" dxfId="7020" priority="6298" operator="greaterThan">
      <formula>0</formula>
    </cfRule>
  </conditionalFormatting>
  <conditionalFormatting sqref="FE112">
    <cfRule type="cellIs" dxfId="7019" priority="6297" operator="lessThan">
      <formula>0</formula>
    </cfRule>
  </conditionalFormatting>
  <conditionalFormatting sqref="FE116">
    <cfRule type="cellIs" dxfId="7018" priority="6296" operator="greaterThan">
      <formula>0</formula>
    </cfRule>
  </conditionalFormatting>
  <conditionalFormatting sqref="FE115">
    <cfRule type="cellIs" dxfId="7017" priority="6295" operator="greaterThan">
      <formula>0</formula>
    </cfRule>
  </conditionalFormatting>
  <conditionalFormatting sqref="FE115">
    <cfRule type="cellIs" dxfId="7016" priority="6294" operator="lessThan">
      <formula>0</formula>
    </cfRule>
  </conditionalFormatting>
  <conditionalFormatting sqref="FE46">
    <cfRule type="cellIs" dxfId="7015" priority="6289" operator="greaterThan">
      <formula>0</formula>
    </cfRule>
  </conditionalFormatting>
  <conditionalFormatting sqref="FE42">
    <cfRule type="cellIs" dxfId="7014" priority="6290" operator="greaterThan">
      <formula>0</formula>
    </cfRule>
  </conditionalFormatting>
  <conditionalFormatting sqref="FE18 FE21">
    <cfRule type="cellIs" dxfId="7013" priority="6291" operator="greaterThan">
      <formula>0</formula>
    </cfRule>
  </conditionalFormatting>
  <conditionalFormatting sqref="FE36">
    <cfRule type="cellIs" dxfId="7012" priority="6288" operator="greaterThan">
      <formula>0</formula>
    </cfRule>
  </conditionalFormatting>
  <conditionalFormatting sqref="FE79">
    <cfRule type="cellIs" dxfId="7011" priority="6280" operator="greaterThan">
      <formula>0</formula>
    </cfRule>
  </conditionalFormatting>
  <conditionalFormatting sqref="FE10">
    <cfRule type="cellIs" dxfId="7010" priority="6287" operator="greaterThan">
      <formula>0</formula>
    </cfRule>
  </conditionalFormatting>
  <conditionalFormatting sqref="FE23">
    <cfRule type="cellIs" dxfId="7009" priority="6286" operator="greaterThan">
      <formula>0</formula>
    </cfRule>
  </conditionalFormatting>
  <conditionalFormatting sqref="FE10">
    <cfRule type="cellIs" dxfId="7008" priority="6285" operator="greaterThan">
      <formula>0</formula>
    </cfRule>
  </conditionalFormatting>
  <conditionalFormatting sqref="FE23">
    <cfRule type="cellIs" dxfId="7007" priority="6284" operator="greaterThan">
      <formula>0</formula>
    </cfRule>
  </conditionalFormatting>
  <conditionalFormatting sqref="FE129">
    <cfRule type="cellIs" dxfId="7006" priority="6270" operator="greaterThan">
      <formula>0</formula>
    </cfRule>
  </conditionalFormatting>
  <conditionalFormatting sqref="FE110">
    <cfRule type="cellIs" dxfId="7005" priority="6274" operator="greaterThan">
      <formula>0</formula>
    </cfRule>
  </conditionalFormatting>
  <conditionalFormatting sqref="FE79">
    <cfRule type="cellIs" dxfId="7004" priority="6281" operator="greaterThan">
      <formula>0</formula>
    </cfRule>
  </conditionalFormatting>
  <conditionalFormatting sqref="FE34">
    <cfRule type="cellIs" dxfId="7003" priority="6283" operator="greaterThan">
      <formula>0</formula>
    </cfRule>
  </conditionalFormatting>
  <conditionalFormatting sqref="FE120">
    <cfRule type="cellIs" dxfId="7002" priority="6273" operator="greaterThan">
      <formula>0</formula>
    </cfRule>
  </conditionalFormatting>
  <conditionalFormatting sqref="FE137">
    <cfRule type="cellIs" dxfId="7001" priority="6269" operator="greaterThan">
      <formula>0</formula>
    </cfRule>
  </conditionalFormatting>
  <conditionalFormatting sqref="FE34">
    <cfRule type="cellIs" dxfId="7000" priority="6282" operator="greaterThan">
      <formula>0</formula>
    </cfRule>
  </conditionalFormatting>
  <conditionalFormatting sqref="FE137">
    <cfRule type="cellIs" dxfId="6999" priority="6268" operator="greaterThan">
      <formula>0</formula>
    </cfRule>
  </conditionalFormatting>
  <conditionalFormatting sqref="FE110">
    <cfRule type="cellIs" dxfId="6998" priority="6275" operator="greaterThan">
      <formula>0</formula>
    </cfRule>
  </conditionalFormatting>
  <conditionalFormatting sqref="FE51">
    <cfRule type="cellIs" dxfId="6997" priority="6267" operator="greaterThan">
      <formula>0</formula>
    </cfRule>
  </conditionalFormatting>
  <conditionalFormatting sqref="FE51">
    <cfRule type="cellIs" dxfId="6996" priority="6266" operator="greaterThan">
      <formula>0</formula>
    </cfRule>
  </conditionalFormatting>
  <conditionalFormatting sqref="FE93">
    <cfRule type="cellIs" dxfId="6995" priority="6279" operator="greaterThan">
      <formula>0</formula>
    </cfRule>
  </conditionalFormatting>
  <conditionalFormatting sqref="FE102">
    <cfRule type="cellIs" dxfId="6994" priority="6278" operator="greaterThan">
      <formula>0</formula>
    </cfRule>
  </conditionalFormatting>
  <conditionalFormatting sqref="FE93">
    <cfRule type="cellIs" dxfId="6993" priority="6277" operator="greaterThan">
      <formula>0</formula>
    </cfRule>
  </conditionalFormatting>
  <conditionalFormatting sqref="FE102">
    <cfRule type="cellIs" dxfId="6992" priority="6276" operator="greaterThan">
      <formula>0</formula>
    </cfRule>
  </conditionalFormatting>
  <conditionalFormatting sqref="FE129">
    <cfRule type="cellIs" dxfId="6991" priority="6272" operator="greaterThan">
      <formula>0</formula>
    </cfRule>
  </conditionalFormatting>
  <conditionalFormatting sqref="FE120">
    <cfRule type="cellIs" dxfId="6990" priority="6271" operator="greaterThan">
      <formula>0</formula>
    </cfRule>
  </conditionalFormatting>
  <conditionalFormatting sqref="FE48">
    <cfRule type="cellIs" dxfId="6989" priority="6254" operator="greaterThan">
      <formula>0</formula>
    </cfRule>
  </conditionalFormatting>
  <conditionalFormatting sqref="FE40">
    <cfRule type="cellIs" dxfId="6988" priority="6253" operator="greaterThan">
      <formula>0</formula>
    </cfRule>
  </conditionalFormatting>
  <conditionalFormatting sqref="FE64">
    <cfRule type="cellIs" dxfId="6987" priority="6263" operator="greaterThan">
      <formula>0</formula>
    </cfRule>
  </conditionalFormatting>
  <conditionalFormatting sqref="FE64">
    <cfRule type="cellIs" dxfId="6986" priority="6262" operator="greaterThan">
      <formula>0</formula>
    </cfRule>
  </conditionalFormatting>
  <conditionalFormatting sqref="FE57">
    <cfRule type="cellIs" dxfId="6985" priority="6265" operator="greaterThan">
      <formula>0</formula>
    </cfRule>
  </conditionalFormatting>
  <conditionalFormatting sqref="FE57">
    <cfRule type="cellIs" dxfId="6984" priority="6264" operator="greaterThan">
      <formula>0</formula>
    </cfRule>
  </conditionalFormatting>
  <conditionalFormatting sqref="FE70">
    <cfRule type="cellIs" dxfId="6983" priority="6249" operator="greaterThan">
      <formula>0</formula>
    </cfRule>
  </conditionalFormatting>
  <conditionalFormatting sqref="FE70">
    <cfRule type="cellIs" dxfId="6982" priority="6248" operator="greaterThan">
      <formula>0</formula>
    </cfRule>
  </conditionalFormatting>
  <conditionalFormatting sqref="FE12">
    <cfRule type="cellIs" dxfId="6981" priority="6261" operator="greaterThan">
      <formula>0</formula>
    </cfRule>
  </conditionalFormatting>
  <conditionalFormatting sqref="FE12">
    <cfRule type="cellIs" dxfId="6980" priority="6260" operator="greaterThan">
      <formula>0</formula>
    </cfRule>
  </conditionalFormatting>
  <conditionalFormatting sqref="FE25 FE27">
    <cfRule type="cellIs" dxfId="6979" priority="6259" operator="greaterThan">
      <formula>0</formula>
    </cfRule>
  </conditionalFormatting>
  <conditionalFormatting sqref="FE25 FE27">
    <cfRule type="cellIs" dxfId="6978" priority="6258" operator="greaterThan">
      <formula>0</formula>
    </cfRule>
  </conditionalFormatting>
  <conditionalFormatting sqref="FE44">
    <cfRule type="cellIs" dxfId="6977" priority="6257" operator="greaterThan">
      <formula>0</formula>
    </cfRule>
  </conditionalFormatting>
  <conditionalFormatting sqref="FE44">
    <cfRule type="cellIs" dxfId="6976" priority="6256" operator="greaterThan">
      <formula>0</formula>
    </cfRule>
  </conditionalFormatting>
  <conditionalFormatting sqref="FE48">
    <cfRule type="cellIs" dxfId="6975" priority="6255" operator="greaterThan">
      <formula>0</formula>
    </cfRule>
  </conditionalFormatting>
  <conditionalFormatting sqref="FE40">
    <cfRule type="cellIs" dxfId="6974" priority="6252" operator="greaterThan">
      <formula>0</formula>
    </cfRule>
  </conditionalFormatting>
  <conditionalFormatting sqref="FE38">
    <cfRule type="cellIs" dxfId="6973" priority="6251" operator="greaterThan">
      <formula>0</formula>
    </cfRule>
  </conditionalFormatting>
  <conditionalFormatting sqref="FE38">
    <cfRule type="cellIs" dxfId="6972" priority="6250" operator="greaterThan">
      <formula>0</formula>
    </cfRule>
  </conditionalFormatting>
  <conditionalFormatting sqref="FE87">
    <cfRule type="cellIs" dxfId="6971" priority="6246" operator="greaterThan">
      <formula>0</formula>
    </cfRule>
  </conditionalFormatting>
  <conditionalFormatting sqref="FE87">
    <cfRule type="cellIs" dxfId="6970" priority="6247" operator="greaterThan">
      <formula>0</formula>
    </cfRule>
  </conditionalFormatting>
  <conditionalFormatting sqref="FE116">
    <cfRule type="cellIs" dxfId="6969" priority="6239" operator="greaterThan">
      <formula>0</formula>
    </cfRule>
  </conditionalFormatting>
  <conditionalFormatting sqref="FE115">
    <cfRule type="cellIs" dxfId="6968" priority="6238" operator="greaterThan">
      <formula>0</formula>
    </cfRule>
  </conditionalFormatting>
  <conditionalFormatting sqref="FE113">
    <cfRule type="cellIs" dxfId="6967" priority="6245" operator="greaterThan">
      <formula>0</formula>
    </cfRule>
  </conditionalFormatting>
  <conditionalFormatting sqref="FE113">
    <cfRule type="cellIs" dxfId="6966" priority="6244" operator="greaterThan">
      <formula>0</formula>
    </cfRule>
  </conditionalFormatting>
  <conditionalFormatting sqref="FE112">
    <cfRule type="cellIs" dxfId="6965" priority="6243" operator="greaterThan">
      <formula>0</formula>
    </cfRule>
  </conditionalFormatting>
  <conditionalFormatting sqref="FE112">
    <cfRule type="cellIs" dxfId="6964" priority="6242" operator="greaterThan">
      <formula>0</formula>
    </cfRule>
  </conditionalFormatting>
  <conditionalFormatting sqref="FE112">
    <cfRule type="cellIs" dxfId="6963" priority="6241" operator="lessThan">
      <formula>0</formula>
    </cfRule>
  </conditionalFormatting>
  <conditionalFormatting sqref="FE116">
    <cfRule type="cellIs" dxfId="6962" priority="6240" operator="greaterThan">
      <formula>0</formula>
    </cfRule>
  </conditionalFormatting>
  <conditionalFormatting sqref="FE14">
    <cfRule type="cellIs" dxfId="6961" priority="6235" operator="greaterThan">
      <formula>0</formula>
    </cfRule>
  </conditionalFormatting>
  <conditionalFormatting sqref="FE115">
    <cfRule type="cellIs" dxfId="6960" priority="6237" operator="greaterThan">
      <formula>0</formula>
    </cfRule>
  </conditionalFormatting>
  <conditionalFormatting sqref="FE115">
    <cfRule type="cellIs" dxfId="6959" priority="6236" operator="lessThan">
      <formula>0</formula>
    </cfRule>
  </conditionalFormatting>
  <conditionalFormatting sqref="FE14">
    <cfRule type="cellIs" dxfId="6958" priority="6234" operator="greaterThan">
      <formula>0</formula>
    </cfRule>
  </conditionalFormatting>
  <conditionalFormatting sqref="FE16">
    <cfRule type="cellIs" dxfId="6957" priority="6233" operator="greaterThan">
      <formula>0</formula>
    </cfRule>
  </conditionalFormatting>
  <conditionalFormatting sqref="FE16">
    <cfRule type="cellIs" dxfId="6956" priority="6232" operator="greaterThan">
      <formula>0</formula>
    </cfRule>
  </conditionalFormatting>
  <conditionalFormatting sqref="FE42">
    <cfRule type="cellIs" dxfId="6955" priority="6229" operator="greaterThan">
      <formula>0</formula>
    </cfRule>
  </conditionalFormatting>
  <conditionalFormatting sqref="FE42">
    <cfRule type="cellIs" dxfId="6954" priority="6228" operator="greaterThan">
      <formula>0</formula>
    </cfRule>
  </conditionalFormatting>
  <conditionalFormatting sqref="FE18 FE21">
    <cfRule type="cellIs" dxfId="6953" priority="6231" operator="greaterThan">
      <formula>0</formula>
    </cfRule>
  </conditionalFormatting>
  <conditionalFormatting sqref="FE18 FE21">
    <cfRule type="cellIs" dxfId="6952" priority="6230" operator="greaterThan">
      <formula>0</formula>
    </cfRule>
  </conditionalFormatting>
  <conditionalFormatting sqref="FE46">
    <cfRule type="cellIs" dxfId="6951" priority="6227" operator="greaterThan">
      <formula>0</formula>
    </cfRule>
  </conditionalFormatting>
  <conditionalFormatting sqref="FE46">
    <cfRule type="cellIs" dxfId="6950" priority="6226" operator="greaterThan">
      <formula>0</formula>
    </cfRule>
  </conditionalFormatting>
  <conditionalFormatting sqref="FE79">
    <cfRule type="cellIs" dxfId="6949" priority="6218" operator="greaterThan">
      <formula>0</formula>
    </cfRule>
  </conditionalFormatting>
  <conditionalFormatting sqref="FE10">
    <cfRule type="cellIs" dxfId="6948" priority="6225" operator="greaterThan">
      <formula>0</formula>
    </cfRule>
  </conditionalFormatting>
  <conditionalFormatting sqref="FE23">
    <cfRule type="cellIs" dxfId="6947" priority="6224" operator="greaterThan">
      <formula>0</formula>
    </cfRule>
  </conditionalFormatting>
  <conditionalFormatting sqref="FE10">
    <cfRule type="cellIs" dxfId="6946" priority="6223" operator="greaterThan">
      <formula>0</formula>
    </cfRule>
  </conditionalFormatting>
  <conditionalFormatting sqref="FE23">
    <cfRule type="cellIs" dxfId="6945" priority="6222" operator="greaterThan">
      <formula>0</formula>
    </cfRule>
  </conditionalFormatting>
  <conditionalFormatting sqref="FE129">
    <cfRule type="cellIs" dxfId="6944" priority="6208" operator="greaterThan">
      <formula>0</formula>
    </cfRule>
  </conditionalFormatting>
  <conditionalFormatting sqref="FE110">
    <cfRule type="cellIs" dxfId="6943" priority="6212" operator="greaterThan">
      <formula>0</formula>
    </cfRule>
  </conditionalFormatting>
  <conditionalFormatting sqref="FE79">
    <cfRule type="cellIs" dxfId="6942" priority="6219" operator="greaterThan">
      <formula>0</formula>
    </cfRule>
  </conditionalFormatting>
  <conditionalFormatting sqref="FE34">
    <cfRule type="cellIs" dxfId="6941" priority="6221" operator="greaterThan">
      <formula>0</formula>
    </cfRule>
  </conditionalFormatting>
  <conditionalFormatting sqref="FE120">
    <cfRule type="cellIs" dxfId="6940" priority="6211" operator="greaterThan">
      <formula>0</formula>
    </cfRule>
  </conditionalFormatting>
  <conditionalFormatting sqref="FE137">
    <cfRule type="cellIs" dxfId="6939" priority="6207" operator="greaterThan">
      <formula>0</formula>
    </cfRule>
  </conditionalFormatting>
  <conditionalFormatting sqref="FE34">
    <cfRule type="cellIs" dxfId="6938" priority="6220" operator="greaterThan">
      <formula>0</formula>
    </cfRule>
  </conditionalFormatting>
  <conditionalFormatting sqref="FE137">
    <cfRule type="cellIs" dxfId="6937" priority="6206" operator="greaterThan">
      <formula>0</formula>
    </cfRule>
  </conditionalFormatting>
  <conditionalFormatting sqref="FE110">
    <cfRule type="cellIs" dxfId="6936" priority="6213" operator="greaterThan">
      <formula>0</formula>
    </cfRule>
  </conditionalFormatting>
  <conditionalFormatting sqref="FE51">
    <cfRule type="cellIs" dxfId="6935" priority="6205" operator="greaterThan">
      <formula>0</formula>
    </cfRule>
  </conditionalFormatting>
  <conditionalFormatting sqref="FE51">
    <cfRule type="cellIs" dxfId="6934" priority="6204" operator="greaterThan">
      <formula>0</formula>
    </cfRule>
  </conditionalFormatting>
  <conditionalFormatting sqref="FE93">
    <cfRule type="cellIs" dxfId="6933" priority="6217" operator="greaterThan">
      <formula>0</formula>
    </cfRule>
  </conditionalFormatting>
  <conditionalFormatting sqref="FE102">
    <cfRule type="cellIs" dxfId="6932" priority="6216" operator="greaterThan">
      <formula>0</formula>
    </cfRule>
  </conditionalFormatting>
  <conditionalFormatting sqref="FE93">
    <cfRule type="cellIs" dxfId="6931" priority="6215" operator="greaterThan">
      <formula>0</formula>
    </cfRule>
  </conditionalFormatting>
  <conditionalFormatting sqref="FE102">
    <cfRule type="cellIs" dxfId="6930" priority="6214" operator="greaterThan">
      <formula>0</formula>
    </cfRule>
  </conditionalFormatting>
  <conditionalFormatting sqref="FE129">
    <cfRule type="cellIs" dxfId="6929" priority="6210" operator="greaterThan">
      <formula>0</formula>
    </cfRule>
  </conditionalFormatting>
  <conditionalFormatting sqref="FE120">
    <cfRule type="cellIs" dxfId="6928" priority="6209" operator="greaterThan">
      <formula>0</formula>
    </cfRule>
  </conditionalFormatting>
  <conditionalFormatting sqref="FE48">
    <cfRule type="cellIs" dxfId="6927" priority="6192" operator="greaterThan">
      <formula>0</formula>
    </cfRule>
  </conditionalFormatting>
  <conditionalFormatting sqref="FE40">
    <cfRule type="cellIs" dxfId="6926" priority="6191" operator="greaterThan">
      <formula>0</formula>
    </cfRule>
  </conditionalFormatting>
  <conditionalFormatting sqref="FE64">
    <cfRule type="cellIs" dxfId="6925" priority="6201" operator="greaterThan">
      <formula>0</formula>
    </cfRule>
  </conditionalFormatting>
  <conditionalFormatting sqref="FE64">
    <cfRule type="cellIs" dxfId="6924" priority="6200" operator="greaterThan">
      <formula>0</formula>
    </cfRule>
  </conditionalFormatting>
  <conditionalFormatting sqref="FE57">
    <cfRule type="cellIs" dxfId="6923" priority="6203" operator="greaterThan">
      <formula>0</formula>
    </cfRule>
  </conditionalFormatting>
  <conditionalFormatting sqref="FE57">
    <cfRule type="cellIs" dxfId="6922" priority="6202" operator="greaterThan">
      <formula>0</formula>
    </cfRule>
  </conditionalFormatting>
  <conditionalFormatting sqref="FE70">
    <cfRule type="cellIs" dxfId="6921" priority="6187" operator="greaterThan">
      <formula>0</formula>
    </cfRule>
  </conditionalFormatting>
  <conditionalFormatting sqref="FE70">
    <cfRule type="cellIs" dxfId="6920" priority="6186" operator="greaterThan">
      <formula>0</formula>
    </cfRule>
  </conditionalFormatting>
  <conditionalFormatting sqref="FE12">
    <cfRule type="cellIs" dxfId="6919" priority="6199" operator="greaterThan">
      <formula>0</formula>
    </cfRule>
  </conditionalFormatting>
  <conditionalFormatting sqref="FE12">
    <cfRule type="cellIs" dxfId="6918" priority="6198" operator="greaterThan">
      <formula>0</formula>
    </cfRule>
  </conditionalFormatting>
  <conditionalFormatting sqref="FE25 FE27">
    <cfRule type="cellIs" dxfId="6917" priority="6197" operator="greaterThan">
      <formula>0</formula>
    </cfRule>
  </conditionalFormatting>
  <conditionalFormatting sqref="FE25 FE27">
    <cfRule type="cellIs" dxfId="6916" priority="6196" operator="greaterThan">
      <formula>0</formula>
    </cfRule>
  </conditionalFormatting>
  <conditionalFormatting sqref="FE44">
    <cfRule type="cellIs" dxfId="6915" priority="6195" operator="greaterThan">
      <formula>0</formula>
    </cfRule>
  </conditionalFormatting>
  <conditionalFormatting sqref="FE44">
    <cfRule type="cellIs" dxfId="6914" priority="6194" operator="greaterThan">
      <formula>0</formula>
    </cfRule>
  </conditionalFormatting>
  <conditionalFormatting sqref="FE48">
    <cfRule type="cellIs" dxfId="6913" priority="6193" operator="greaterThan">
      <formula>0</formula>
    </cfRule>
  </conditionalFormatting>
  <conditionalFormatting sqref="FE40">
    <cfRule type="cellIs" dxfId="6912" priority="6190" operator="greaterThan">
      <formula>0</formula>
    </cfRule>
  </conditionalFormatting>
  <conditionalFormatting sqref="FE38">
    <cfRule type="cellIs" dxfId="6911" priority="6189" operator="greaterThan">
      <formula>0</formula>
    </cfRule>
  </conditionalFormatting>
  <conditionalFormatting sqref="FE38">
    <cfRule type="cellIs" dxfId="6910" priority="6188" operator="greaterThan">
      <formula>0</formula>
    </cfRule>
  </conditionalFormatting>
  <conditionalFormatting sqref="FE87">
    <cfRule type="cellIs" dxfId="6909" priority="6184" operator="greaterThan">
      <formula>0</formula>
    </cfRule>
  </conditionalFormatting>
  <conditionalFormatting sqref="FE87">
    <cfRule type="cellIs" dxfId="6908" priority="6185" operator="greaterThan">
      <formula>0</formula>
    </cfRule>
  </conditionalFormatting>
  <conditionalFormatting sqref="FE116">
    <cfRule type="cellIs" dxfId="6907" priority="6177" operator="greaterThan">
      <formula>0</formula>
    </cfRule>
  </conditionalFormatting>
  <conditionalFormatting sqref="FE115">
    <cfRule type="cellIs" dxfId="6906" priority="6176" operator="greaterThan">
      <formula>0</formula>
    </cfRule>
  </conditionalFormatting>
  <conditionalFormatting sqref="FE113">
    <cfRule type="cellIs" dxfId="6905" priority="6183" operator="greaterThan">
      <formula>0</formula>
    </cfRule>
  </conditionalFormatting>
  <conditionalFormatting sqref="FE113">
    <cfRule type="cellIs" dxfId="6904" priority="6182" operator="greaterThan">
      <formula>0</formula>
    </cfRule>
  </conditionalFormatting>
  <conditionalFormatting sqref="FE112">
    <cfRule type="cellIs" dxfId="6903" priority="6181" operator="greaterThan">
      <formula>0</formula>
    </cfRule>
  </conditionalFormatting>
  <conditionalFormatting sqref="FE112">
    <cfRule type="cellIs" dxfId="6902" priority="6180" operator="greaterThan">
      <formula>0</formula>
    </cfRule>
  </conditionalFormatting>
  <conditionalFormatting sqref="FE112">
    <cfRule type="cellIs" dxfId="6901" priority="6179" operator="lessThan">
      <formula>0</formula>
    </cfRule>
  </conditionalFormatting>
  <conditionalFormatting sqref="FE116">
    <cfRule type="cellIs" dxfId="6900" priority="6178" operator="greaterThan">
      <formula>0</formula>
    </cfRule>
  </conditionalFormatting>
  <conditionalFormatting sqref="FE14">
    <cfRule type="cellIs" dxfId="6899" priority="6173" operator="greaterThan">
      <formula>0</formula>
    </cfRule>
  </conditionalFormatting>
  <conditionalFormatting sqref="FE115">
    <cfRule type="cellIs" dxfId="6898" priority="6175" operator="greaterThan">
      <formula>0</formula>
    </cfRule>
  </conditionalFormatting>
  <conditionalFormatting sqref="FE115">
    <cfRule type="cellIs" dxfId="6897" priority="6174" operator="lessThan">
      <formula>0</formula>
    </cfRule>
  </conditionalFormatting>
  <conditionalFormatting sqref="FE14">
    <cfRule type="cellIs" dxfId="6896" priority="6172" operator="greaterThan">
      <formula>0</formula>
    </cfRule>
  </conditionalFormatting>
  <conditionalFormatting sqref="FE16">
    <cfRule type="cellIs" dxfId="6895" priority="6171" operator="greaterThan">
      <formula>0</formula>
    </cfRule>
  </conditionalFormatting>
  <conditionalFormatting sqref="FE16">
    <cfRule type="cellIs" dxfId="6894" priority="6170" operator="greaterThan">
      <formula>0</formula>
    </cfRule>
  </conditionalFormatting>
  <conditionalFormatting sqref="FE42">
    <cfRule type="cellIs" dxfId="6893" priority="6167" operator="greaterThan">
      <formula>0</formula>
    </cfRule>
  </conditionalFormatting>
  <conditionalFormatting sqref="FE42">
    <cfRule type="cellIs" dxfId="6892" priority="6166" operator="greaterThan">
      <formula>0</formula>
    </cfRule>
  </conditionalFormatting>
  <conditionalFormatting sqref="FE18 FE21">
    <cfRule type="cellIs" dxfId="6891" priority="6169" operator="greaterThan">
      <formula>0</formula>
    </cfRule>
  </conditionalFormatting>
  <conditionalFormatting sqref="FE18 FE21">
    <cfRule type="cellIs" dxfId="6890" priority="6168" operator="greaterThan">
      <formula>0</formula>
    </cfRule>
  </conditionalFormatting>
  <conditionalFormatting sqref="FE46">
    <cfRule type="cellIs" dxfId="6889" priority="6165" operator="greaterThan">
      <formula>0</formula>
    </cfRule>
  </conditionalFormatting>
  <conditionalFormatting sqref="FE46">
    <cfRule type="cellIs" dxfId="6888" priority="6164" operator="greaterThan">
      <formula>0</formula>
    </cfRule>
  </conditionalFormatting>
  <conditionalFormatting sqref="FE36">
    <cfRule type="cellIs" dxfId="6887" priority="6163" operator="greaterThan">
      <formula>0</formula>
    </cfRule>
  </conditionalFormatting>
  <conditionalFormatting sqref="FE36">
    <cfRule type="cellIs" dxfId="6886" priority="6162" operator="greaterThan">
      <formula>0</formula>
    </cfRule>
  </conditionalFormatting>
  <conditionalFormatting sqref="FE36">
    <cfRule type="cellIs" dxfId="6885" priority="6161" operator="greaterThan">
      <formula>0</formula>
    </cfRule>
  </conditionalFormatting>
  <conditionalFormatting sqref="FE36">
    <cfRule type="cellIs" dxfId="6884" priority="6160" operator="greaterThan">
      <formula>0</formula>
    </cfRule>
  </conditionalFormatting>
  <conditionalFormatting sqref="FE143">
    <cfRule type="cellIs" dxfId="6883" priority="6159" operator="greaterThan">
      <formula>0</formula>
    </cfRule>
  </conditionalFormatting>
  <conditionalFormatting sqref="FE152">
    <cfRule type="cellIs" dxfId="6882" priority="6158" operator="greaterThan">
      <formula>0</formula>
    </cfRule>
  </conditionalFormatting>
  <conditionalFormatting sqref="FE160">
    <cfRule type="cellIs" dxfId="6881" priority="6157" operator="greaterThan">
      <formula>0</formula>
    </cfRule>
  </conditionalFormatting>
  <conditionalFormatting sqref="FE152">
    <cfRule type="cellIs" dxfId="6880" priority="6155" operator="greaterThan">
      <formula>0</formula>
    </cfRule>
  </conditionalFormatting>
  <conditionalFormatting sqref="FE152">
    <cfRule type="cellIs" dxfId="6879" priority="6156" operator="greaterThan">
      <formula>0</formula>
    </cfRule>
  </conditionalFormatting>
  <conditionalFormatting sqref="FE143">
    <cfRule type="cellIs" dxfId="6878" priority="6154" operator="greaterThan">
      <formula>0</formula>
    </cfRule>
  </conditionalFormatting>
  <conditionalFormatting sqref="FE143">
    <cfRule type="cellIs" dxfId="6877" priority="6153" operator="greaterThan">
      <formula>0</formula>
    </cfRule>
  </conditionalFormatting>
  <conditionalFormatting sqref="FE160">
    <cfRule type="cellIs" dxfId="6876" priority="6151" operator="greaterThan">
      <formula>0</formula>
    </cfRule>
  </conditionalFormatting>
  <conditionalFormatting sqref="FE160">
    <cfRule type="cellIs" dxfId="6875" priority="6152" operator="greaterThan">
      <formula>0</formula>
    </cfRule>
  </conditionalFormatting>
  <conditionalFormatting sqref="FE152">
    <cfRule type="cellIs" dxfId="6874" priority="6149" operator="greaterThan">
      <formula>0</formula>
    </cfRule>
  </conditionalFormatting>
  <conditionalFormatting sqref="FE152">
    <cfRule type="cellIs" dxfId="6873" priority="6150" operator="greaterThan">
      <formula>0</formula>
    </cfRule>
  </conditionalFormatting>
  <conditionalFormatting sqref="FE143">
    <cfRule type="cellIs" dxfId="6872" priority="6148" operator="greaterThan">
      <formula>0</formula>
    </cfRule>
  </conditionalFormatting>
  <conditionalFormatting sqref="FE143">
    <cfRule type="cellIs" dxfId="6871" priority="6147" operator="greaterThan">
      <formula>0</formula>
    </cfRule>
  </conditionalFormatting>
  <conditionalFormatting sqref="FE160">
    <cfRule type="cellIs" dxfId="6870" priority="6145" operator="greaterThan">
      <formula>0</formula>
    </cfRule>
  </conditionalFormatting>
  <conditionalFormatting sqref="FE160">
    <cfRule type="cellIs" dxfId="6869" priority="6146" operator="greaterThan">
      <formula>0</formula>
    </cfRule>
  </conditionalFormatting>
  <conditionalFormatting sqref="FE27">
    <cfRule type="cellIs" dxfId="6868" priority="6144" operator="greaterThan">
      <formula>0</formula>
    </cfRule>
  </conditionalFormatting>
  <conditionalFormatting sqref="FE27">
    <cfRule type="cellIs" dxfId="6867" priority="6143" operator="greaterThan">
      <formula>0</formula>
    </cfRule>
  </conditionalFormatting>
  <conditionalFormatting sqref="FF197:FF202">
    <cfRule type="cellIs" dxfId="6866" priority="6142" operator="greaterThan">
      <formula>0.5</formula>
    </cfRule>
  </conditionalFormatting>
  <conditionalFormatting sqref="FF203">
    <cfRule type="cellIs" dxfId="6865" priority="6141" operator="greaterThan">
      <formula>0.5</formula>
    </cfRule>
  </conditionalFormatting>
  <conditionalFormatting sqref="FF167">
    <cfRule type="cellIs" dxfId="6864" priority="6140" operator="greaterThan">
      <formula>0</formula>
    </cfRule>
  </conditionalFormatting>
  <conditionalFormatting sqref="FF167">
    <cfRule type="cellIs" dxfId="6863" priority="6139" operator="greaterThan">
      <formula>0</formula>
    </cfRule>
  </conditionalFormatting>
  <conditionalFormatting sqref="FF169">
    <cfRule type="cellIs" dxfId="6862" priority="6138" operator="greaterThan">
      <formula>0</formula>
    </cfRule>
  </conditionalFormatting>
  <conditionalFormatting sqref="FF169">
    <cfRule type="cellIs" dxfId="6861" priority="6137" operator="greaterThan">
      <formula>0</formula>
    </cfRule>
  </conditionalFormatting>
  <conditionalFormatting sqref="FF171">
    <cfRule type="cellIs" dxfId="6860" priority="6136" operator="greaterThan">
      <formula>0</formula>
    </cfRule>
  </conditionalFormatting>
  <conditionalFormatting sqref="FF171">
    <cfRule type="cellIs" dxfId="6859" priority="6135" operator="greaterThan">
      <formula>0</formula>
    </cfRule>
  </conditionalFormatting>
  <conditionalFormatting sqref="FF14">
    <cfRule type="cellIs" dxfId="6858" priority="6107" operator="greaterThan">
      <formula>0</formula>
    </cfRule>
  </conditionalFormatting>
  <conditionalFormatting sqref="FF10">
    <cfRule type="cellIs" dxfId="6857" priority="6134" operator="greaterThan">
      <formula>0</formula>
    </cfRule>
  </conditionalFormatting>
  <conditionalFormatting sqref="FF23">
    <cfRule type="cellIs" dxfId="6856" priority="6133" operator="greaterThan">
      <formula>0</formula>
    </cfRule>
  </conditionalFormatting>
  <conditionalFormatting sqref="FF70">
    <cfRule type="cellIs" dxfId="6855" priority="6131" operator="greaterThan">
      <formula>0</formula>
    </cfRule>
  </conditionalFormatting>
  <conditionalFormatting sqref="FF79">
    <cfRule type="cellIs" dxfId="6854" priority="6130" operator="greaterThan">
      <formula>0</formula>
    </cfRule>
  </conditionalFormatting>
  <conditionalFormatting sqref="FF129">
    <cfRule type="cellIs" dxfId="6853" priority="6124" operator="greaterThan">
      <formula>0</formula>
    </cfRule>
  </conditionalFormatting>
  <conditionalFormatting sqref="FF110">
    <cfRule type="cellIs" dxfId="6852" priority="6126" operator="greaterThan">
      <formula>0</formula>
    </cfRule>
  </conditionalFormatting>
  <conditionalFormatting sqref="FF34">
    <cfRule type="cellIs" dxfId="6851" priority="6132" operator="greaterThan">
      <formula>0</formula>
    </cfRule>
  </conditionalFormatting>
  <conditionalFormatting sqref="FF137">
    <cfRule type="cellIs" dxfId="6850" priority="6123" operator="greaterThan">
      <formula>0</formula>
    </cfRule>
  </conditionalFormatting>
  <conditionalFormatting sqref="FF87">
    <cfRule type="cellIs" dxfId="6849" priority="6129" operator="greaterThan">
      <formula>0</formula>
    </cfRule>
  </conditionalFormatting>
  <conditionalFormatting sqref="FF93">
    <cfRule type="cellIs" dxfId="6848" priority="6128" operator="greaterThan">
      <formula>0</formula>
    </cfRule>
  </conditionalFormatting>
  <conditionalFormatting sqref="FF102">
    <cfRule type="cellIs" dxfId="6847" priority="6127" operator="greaterThan">
      <formula>0</formula>
    </cfRule>
  </conditionalFormatting>
  <conditionalFormatting sqref="FF120">
    <cfRule type="cellIs" dxfId="6846" priority="6125" operator="greaterThan">
      <formula>0</formula>
    </cfRule>
  </conditionalFormatting>
  <conditionalFormatting sqref="FF51">
    <cfRule type="cellIs" dxfId="6845" priority="6122" operator="greaterThan">
      <formula>0</formula>
    </cfRule>
  </conditionalFormatting>
  <conditionalFormatting sqref="FF64">
    <cfRule type="cellIs" dxfId="6844" priority="6120" operator="greaterThan">
      <formula>0</formula>
    </cfRule>
  </conditionalFormatting>
  <conditionalFormatting sqref="FF57">
    <cfRule type="cellIs" dxfId="6843" priority="6121" operator="greaterThan">
      <formula>0</formula>
    </cfRule>
  </conditionalFormatting>
  <conditionalFormatting sqref="FF25 FF27">
    <cfRule type="cellIs" dxfId="6842" priority="6118" operator="greaterThan">
      <formula>0</formula>
    </cfRule>
  </conditionalFormatting>
  <conditionalFormatting sqref="FF12">
    <cfRule type="cellIs" dxfId="6841" priority="6119" operator="greaterThan">
      <formula>0</formula>
    </cfRule>
  </conditionalFormatting>
  <conditionalFormatting sqref="FF44">
    <cfRule type="cellIs" dxfId="6840" priority="6117" operator="greaterThan">
      <formula>0</formula>
    </cfRule>
  </conditionalFormatting>
  <conditionalFormatting sqref="FF48">
    <cfRule type="cellIs" dxfId="6839" priority="6116" operator="greaterThan">
      <formula>0</formula>
    </cfRule>
  </conditionalFormatting>
  <conditionalFormatting sqref="FF40">
    <cfRule type="cellIs" dxfId="6838" priority="6115" operator="greaterThan">
      <formula>0</formula>
    </cfRule>
  </conditionalFormatting>
  <conditionalFormatting sqref="FF38">
    <cfRule type="cellIs" dxfId="6837" priority="6114" operator="greaterThan">
      <formula>0</formula>
    </cfRule>
  </conditionalFormatting>
  <conditionalFormatting sqref="FF16">
    <cfRule type="cellIs" dxfId="6836" priority="6106" operator="greaterThan">
      <formula>0</formula>
    </cfRule>
  </conditionalFormatting>
  <conditionalFormatting sqref="FF113">
    <cfRule type="cellIs" dxfId="6835" priority="6113" operator="greaterThan">
      <formula>0</formula>
    </cfRule>
  </conditionalFormatting>
  <conditionalFormatting sqref="FF112">
    <cfRule type="cellIs" dxfId="6834" priority="6112" operator="greaterThan">
      <formula>0</formula>
    </cfRule>
  </conditionalFormatting>
  <conditionalFormatting sqref="FF112">
    <cfRule type="cellIs" dxfId="6833" priority="6111" operator="lessThan">
      <formula>0</formula>
    </cfRule>
  </conditionalFormatting>
  <conditionalFormatting sqref="FF116">
    <cfRule type="cellIs" dxfId="6832" priority="6110" operator="greaterThan">
      <formula>0</formula>
    </cfRule>
  </conditionalFormatting>
  <conditionalFormatting sqref="FF115">
    <cfRule type="cellIs" dxfId="6831" priority="6109" operator="greaterThan">
      <formula>0</formula>
    </cfRule>
  </conditionalFormatting>
  <conditionalFormatting sqref="FF115">
    <cfRule type="cellIs" dxfId="6830" priority="6108" operator="lessThan">
      <formula>0</formula>
    </cfRule>
  </conditionalFormatting>
  <conditionalFormatting sqref="FF46">
    <cfRule type="cellIs" dxfId="6829" priority="6103" operator="greaterThan">
      <formula>0</formula>
    </cfRule>
  </conditionalFormatting>
  <conditionalFormatting sqref="FF42">
    <cfRule type="cellIs" dxfId="6828" priority="6104" operator="greaterThan">
      <formula>0</formula>
    </cfRule>
  </conditionalFormatting>
  <conditionalFormatting sqref="FF18 FF21">
    <cfRule type="cellIs" dxfId="6827" priority="6105" operator="greaterThan">
      <formula>0</formula>
    </cfRule>
  </conditionalFormatting>
  <conditionalFormatting sqref="FF36">
    <cfRule type="cellIs" dxfId="6826" priority="6102" operator="greaterThan">
      <formula>0</formula>
    </cfRule>
  </conditionalFormatting>
  <conditionalFormatting sqref="FF79">
    <cfRule type="cellIs" dxfId="6825" priority="6094" operator="greaterThan">
      <formula>0</formula>
    </cfRule>
  </conditionalFormatting>
  <conditionalFormatting sqref="FF10">
    <cfRule type="cellIs" dxfId="6824" priority="6101" operator="greaterThan">
      <formula>0</formula>
    </cfRule>
  </conditionalFormatting>
  <conditionalFormatting sqref="FF23">
    <cfRule type="cellIs" dxfId="6823" priority="6100" operator="greaterThan">
      <formula>0</formula>
    </cfRule>
  </conditionalFormatting>
  <conditionalFormatting sqref="FF10">
    <cfRule type="cellIs" dxfId="6822" priority="6099" operator="greaterThan">
      <formula>0</formula>
    </cfRule>
  </conditionalFormatting>
  <conditionalFormatting sqref="FF23">
    <cfRule type="cellIs" dxfId="6821" priority="6098" operator="greaterThan">
      <formula>0</formula>
    </cfRule>
  </conditionalFormatting>
  <conditionalFormatting sqref="FF129">
    <cfRule type="cellIs" dxfId="6820" priority="6084" operator="greaterThan">
      <formula>0</formula>
    </cfRule>
  </conditionalFormatting>
  <conditionalFormatting sqref="FF110">
    <cfRule type="cellIs" dxfId="6819" priority="6088" operator="greaterThan">
      <formula>0</formula>
    </cfRule>
  </conditionalFormatting>
  <conditionalFormatting sqref="FF79">
    <cfRule type="cellIs" dxfId="6818" priority="6095" operator="greaterThan">
      <formula>0</formula>
    </cfRule>
  </conditionalFormatting>
  <conditionalFormatting sqref="FF34">
    <cfRule type="cellIs" dxfId="6817" priority="6097" operator="greaterThan">
      <formula>0</formula>
    </cfRule>
  </conditionalFormatting>
  <conditionalFormatting sqref="FF120">
    <cfRule type="cellIs" dxfId="6816" priority="6087" operator="greaterThan">
      <formula>0</formula>
    </cfRule>
  </conditionalFormatting>
  <conditionalFormatting sqref="FF137">
    <cfRule type="cellIs" dxfId="6815" priority="6083" operator="greaterThan">
      <formula>0</formula>
    </cfRule>
  </conditionalFormatting>
  <conditionalFormatting sqref="FF34">
    <cfRule type="cellIs" dxfId="6814" priority="6096" operator="greaterThan">
      <formula>0</formula>
    </cfRule>
  </conditionalFormatting>
  <conditionalFormatting sqref="FF137">
    <cfRule type="cellIs" dxfId="6813" priority="6082" operator="greaterThan">
      <formula>0</formula>
    </cfRule>
  </conditionalFormatting>
  <conditionalFormatting sqref="FF110">
    <cfRule type="cellIs" dxfId="6812" priority="6089" operator="greaterThan">
      <formula>0</formula>
    </cfRule>
  </conditionalFormatting>
  <conditionalFormatting sqref="FF51">
    <cfRule type="cellIs" dxfId="6811" priority="6081" operator="greaterThan">
      <formula>0</formula>
    </cfRule>
  </conditionalFormatting>
  <conditionalFormatting sqref="FF51">
    <cfRule type="cellIs" dxfId="6810" priority="6080" operator="greaterThan">
      <formula>0</formula>
    </cfRule>
  </conditionalFormatting>
  <conditionalFormatting sqref="FF93">
    <cfRule type="cellIs" dxfId="6809" priority="6093" operator="greaterThan">
      <formula>0</formula>
    </cfRule>
  </conditionalFormatting>
  <conditionalFormatting sqref="FF102">
    <cfRule type="cellIs" dxfId="6808" priority="6092" operator="greaterThan">
      <formula>0</formula>
    </cfRule>
  </conditionalFormatting>
  <conditionalFormatting sqref="FF93">
    <cfRule type="cellIs" dxfId="6807" priority="6091" operator="greaterThan">
      <formula>0</formula>
    </cfRule>
  </conditionalFormatting>
  <conditionalFormatting sqref="FF102">
    <cfRule type="cellIs" dxfId="6806" priority="6090" operator="greaterThan">
      <formula>0</formula>
    </cfRule>
  </conditionalFormatting>
  <conditionalFormatting sqref="FF129">
    <cfRule type="cellIs" dxfId="6805" priority="6086" operator="greaterThan">
      <formula>0</formula>
    </cfRule>
  </conditionalFormatting>
  <conditionalFormatting sqref="FF120">
    <cfRule type="cellIs" dxfId="6804" priority="6085" operator="greaterThan">
      <formula>0</formula>
    </cfRule>
  </conditionalFormatting>
  <conditionalFormatting sqref="FF48">
    <cfRule type="cellIs" dxfId="6803" priority="6068" operator="greaterThan">
      <formula>0</formula>
    </cfRule>
  </conditionalFormatting>
  <conditionalFormatting sqref="FF40">
    <cfRule type="cellIs" dxfId="6802" priority="6067" operator="greaterThan">
      <formula>0</formula>
    </cfRule>
  </conditionalFormatting>
  <conditionalFormatting sqref="FF64">
    <cfRule type="cellIs" dxfId="6801" priority="6077" operator="greaterThan">
      <formula>0</formula>
    </cfRule>
  </conditionalFormatting>
  <conditionalFormatting sqref="FF64">
    <cfRule type="cellIs" dxfId="6800" priority="6076" operator="greaterThan">
      <formula>0</formula>
    </cfRule>
  </conditionalFormatting>
  <conditionalFormatting sqref="FF57">
    <cfRule type="cellIs" dxfId="6799" priority="6079" operator="greaterThan">
      <formula>0</formula>
    </cfRule>
  </conditionalFormatting>
  <conditionalFormatting sqref="FF57">
    <cfRule type="cellIs" dxfId="6798" priority="6078" operator="greaterThan">
      <formula>0</formula>
    </cfRule>
  </conditionalFormatting>
  <conditionalFormatting sqref="FF70">
    <cfRule type="cellIs" dxfId="6797" priority="6063" operator="greaterThan">
      <formula>0</formula>
    </cfRule>
  </conditionalFormatting>
  <conditionalFormatting sqref="FF70">
    <cfRule type="cellIs" dxfId="6796" priority="6062" operator="greaterThan">
      <formula>0</formula>
    </cfRule>
  </conditionalFormatting>
  <conditionalFormatting sqref="FF12">
    <cfRule type="cellIs" dxfId="6795" priority="6075" operator="greaterThan">
      <formula>0</formula>
    </cfRule>
  </conditionalFormatting>
  <conditionalFormatting sqref="FF12">
    <cfRule type="cellIs" dxfId="6794" priority="6074" operator="greaterThan">
      <formula>0</formula>
    </cfRule>
  </conditionalFormatting>
  <conditionalFormatting sqref="FF25 FF27">
    <cfRule type="cellIs" dxfId="6793" priority="6073" operator="greaterThan">
      <formula>0</formula>
    </cfRule>
  </conditionalFormatting>
  <conditionalFormatting sqref="FF25 FF27">
    <cfRule type="cellIs" dxfId="6792" priority="6072" operator="greaterThan">
      <formula>0</formula>
    </cfRule>
  </conditionalFormatting>
  <conditionalFormatting sqref="FF44">
    <cfRule type="cellIs" dxfId="6791" priority="6071" operator="greaterThan">
      <formula>0</formula>
    </cfRule>
  </conditionalFormatting>
  <conditionalFormatting sqref="FF44">
    <cfRule type="cellIs" dxfId="6790" priority="6070" operator="greaterThan">
      <formula>0</formula>
    </cfRule>
  </conditionalFormatting>
  <conditionalFormatting sqref="FF48">
    <cfRule type="cellIs" dxfId="6789" priority="6069" operator="greaterThan">
      <formula>0</formula>
    </cfRule>
  </conditionalFormatting>
  <conditionalFormatting sqref="FF40">
    <cfRule type="cellIs" dxfId="6788" priority="6066" operator="greaterThan">
      <formula>0</formula>
    </cfRule>
  </conditionalFormatting>
  <conditionalFormatting sqref="FF38">
    <cfRule type="cellIs" dxfId="6787" priority="6065" operator="greaterThan">
      <formula>0</formula>
    </cfRule>
  </conditionalFormatting>
  <conditionalFormatting sqref="FF38">
    <cfRule type="cellIs" dxfId="6786" priority="6064" operator="greaterThan">
      <formula>0</formula>
    </cfRule>
  </conditionalFormatting>
  <conditionalFormatting sqref="FF87">
    <cfRule type="cellIs" dxfId="6785" priority="6060" operator="greaterThan">
      <formula>0</formula>
    </cfRule>
  </conditionalFormatting>
  <conditionalFormatting sqref="FF87">
    <cfRule type="cellIs" dxfId="6784" priority="6061" operator="greaterThan">
      <formula>0</formula>
    </cfRule>
  </conditionalFormatting>
  <conditionalFormatting sqref="FF116">
    <cfRule type="cellIs" dxfId="6783" priority="6053" operator="greaterThan">
      <formula>0</formula>
    </cfRule>
  </conditionalFormatting>
  <conditionalFormatting sqref="FF115">
    <cfRule type="cellIs" dxfId="6782" priority="6052" operator="greaterThan">
      <formula>0</formula>
    </cfRule>
  </conditionalFormatting>
  <conditionalFormatting sqref="FF113">
    <cfRule type="cellIs" dxfId="6781" priority="6059" operator="greaterThan">
      <formula>0</formula>
    </cfRule>
  </conditionalFormatting>
  <conditionalFormatting sqref="FF113">
    <cfRule type="cellIs" dxfId="6780" priority="6058" operator="greaterThan">
      <formula>0</formula>
    </cfRule>
  </conditionalFormatting>
  <conditionalFormatting sqref="FF112">
    <cfRule type="cellIs" dxfId="6779" priority="6057" operator="greaterThan">
      <formula>0</formula>
    </cfRule>
  </conditionalFormatting>
  <conditionalFormatting sqref="FF112">
    <cfRule type="cellIs" dxfId="6778" priority="6056" operator="greaterThan">
      <formula>0</formula>
    </cfRule>
  </conditionalFormatting>
  <conditionalFormatting sqref="FF112">
    <cfRule type="cellIs" dxfId="6777" priority="6055" operator="lessThan">
      <formula>0</formula>
    </cfRule>
  </conditionalFormatting>
  <conditionalFormatting sqref="FF116">
    <cfRule type="cellIs" dxfId="6776" priority="6054" operator="greaterThan">
      <formula>0</formula>
    </cfRule>
  </conditionalFormatting>
  <conditionalFormatting sqref="FF14">
    <cfRule type="cellIs" dxfId="6775" priority="6049" operator="greaterThan">
      <formula>0</formula>
    </cfRule>
  </conditionalFormatting>
  <conditionalFormatting sqref="FF115">
    <cfRule type="cellIs" dxfId="6774" priority="6051" operator="greaterThan">
      <formula>0</formula>
    </cfRule>
  </conditionalFormatting>
  <conditionalFormatting sqref="FF115">
    <cfRule type="cellIs" dxfId="6773" priority="6050" operator="lessThan">
      <formula>0</formula>
    </cfRule>
  </conditionalFormatting>
  <conditionalFormatting sqref="FF14">
    <cfRule type="cellIs" dxfId="6772" priority="6048" operator="greaterThan">
      <formula>0</formula>
    </cfRule>
  </conditionalFormatting>
  <conditionalFormatting sqref="FF16">
    <cfRule type="cellIs" dxfId="6771" priority="6047" operator="greaterThan">
      <formula>0</formula>
    </cfRule>
  </conditionalFormatting>
  <conditionalFormatting sqref="FF16">
    <cfRule type="cellIs" dxfId="6770" priority="6046" operator="greaterThan">
      <formula>0</formula>
    </cfRule>
  </conditionalFormatting>
  <conditionalFormatting sqref="FF42">
    <cfRule type="cellIs" dxfId="6769" priority="6043" operator="greaterThan">
      <formula>0</formula>
    </cfRule>
  </conditionalFormatting>
  <conditionalFormatting sqref="FF42">
    <cfRule type="cellIs" dxfId="6768" priority="6042" operator="greaterThan">
      <formula>0</formula>
    </cfRule>
  </conditionalFormatting>
  <conditionalFormatting sqref="FF18 FF21">
    <cfRule type="cellIs" dxfId="6767" priority="6045" operator="greaterThan">
      <formula>0</formula>
    </cfRule>
  </conditionalFormatting>
  <conditionalFormatting sqref="FF18 FF21">
    <cfRule type="cellIs" dxfId="6766" priority="6044" operator="greaterThan">
      <formula>0</formula>
    </cfRule>
  </conditionalFormatting>
  <conditionalFormatting sqref="FF46">
    <cfRule type="cellIs" dxfId="6765" priority="6041" operator="greaterThan">
      <formula>0</formula>
    </cfRule>
  </conditionalFormatting>
  <conditionalFormatting sqref="FF46">
    <cfRule type="cellIs" dxfId="6764" priority="6040" operator="greaterThan">
      <formula>0</formula>
    </cfRule>
  </conditionalFormatting>
  <conditionalFormatting sqref="FF79">
    <cfRule type="cellIs" dxfId="6763" priority="6032" operator="greaterThan">
      <formula>0</formula>
    </cfRule>
  </conditionalFormatting>
  <conditionalFormatting sqref="FF10">
    <cfRule type="cellIs" dxfId="6762" priority="6039" operator="greaterThan">
      <formula>0</formula>
    </cfRule>
  </conditionalFormatting>
  <conditionalFormatting sqref="FF23">
    <cfRule type="cellIs" dxfId="6761" priority="6038" operator="greaterThan">
      <formula>0</formula>
    </cfRule>
  </conditionalFormatting>
  <conditionalFormatting sqref="FF10">
    <cfRule type="cellIs" dxfId="6760" priority="6037" operator="greaterThan">
      <formula>0</formula>
    </cfRule>
  </conditionalFormatting>
  <conditionalFormatting sqref="FF23">
    <cfRule type="cellIs" dxfId="6759" priority="6036" operator="greaterThan">
      <formula>0</formula>
    </cfRule>
  </conditionalFormatting>
  <conditionalFormatting sqref="FF129">
    <cfRule type="cellIs" dxfId="6758" priority="6022" operator="greaterThan">
      <formula>0</formula>
    </cfRule>
  </conditionalFormatting>
  <conditionalFormatting sqref="FF110">
    <cfRule type="cellIs" dxfId="6757" priority="6026" operator="greaterThan">
      <formula>0</formula>
    </cfRule>
  </conditionalFormatting>
  <conditionalFormatting sqref="FF79">
    <cfRule type="cellIs" dxfId="6756" priority="6033" operator="greaterThan">
      <formula>0</formula>
    </cfRule>
  </conditionalFormatting>
  <conditionalFormatting sqref="FF34">
    <cfRule type="cellIs" dxfId="6755" priority="6035" operator="greaterThan">
      <formula>0</formula>
    </cfRule>
  </conditionalFormatting>
  <conditionalFormatting sqref="FF120">
    <cfRule type="cellIs" dxfId="6754" priority="6025" operator="greaterThan">
      <formula>0</formula>
    </cfRule>
  </conditionalFormatting>
  <conditionalFormatting sqref="FF137">
    <cfRule type="cellIs" dxfId="6753" priority="6021" operator="greaterThan">
      <formula>0</formula>
    </cfRule>
  </conditionalFormatting>
  <conditionalFormatting sqref="FF34">
    <cfRule type="cellIs" dxfId="6752" priority="6034" operator="greaterThan">
      <formula>0</formula>
    </cfRule>
  </conditionalFormatting>
  <conditionalFormatting sqref="FF137">
    <cfRule type="cellIs" dxfId="6751" priority="6020" operator="greaterThan">
      <formula>0</formula>
    </cfRule>
  </conditionalFormatting>
  <conditionalFormatting sqref="FF110">
    <cfRule type="cellIs" dxfId="6750" priority="6027" operator="greaterThan">
      <formula>0</formula>
    </cfRule>
  </conditionalFormatting>
  <conditionalFormatting sqref="FF51">
    <cfRule type="cellIs" dxfId="6749" priority="6019" operator="greaterThan">
      <formula>0</formula>
    </cfRule>
  </conditionalFormatting>
  <conditionalFormatting sqref="FF51">
    <cfRule type="cellIs" dxfId="6748" priority="6018" operator="greaterThan">
      <formula>0</formula>
    </cfRule>
  </conditionalFormatting>
  <conditionalFormatting sqref="FF93">
    <cfRule type="cellIs" dxfId="6747" priority="6031" operator="greaterThan">
      <formula>0</formula>
    </cfRule>
  </conditionalFormatting>
  <conditionalFormatting sqref="FF102">
    <cfRule type="cellIs" dxfId="6746" priority="6030" operator="greaterThan">
      <formula>0</formula>
    </cfRule>
  </conditionalFormatting>
  <conditionalFormatting sqref="FF93">
    <cfRule type="cellIs" dxfId="6745" priority="6029" operator="greaterThan">
      <formula>0</formula>
    </cfRule>
  </conditionalFormatting>
  <conditionalFormatting sqref="FF102">
    <cfRule type="cellIs" dxfId="6744" priority="6028" operator="greaterThan">
      <formula>0</formula>
    </cfRule>
  </conditionalFormatting>
  <conditionalFormatting sqref="FF129">
    <cfRule type="cellIs" dxfId="6743" priority="6024" operator="greaterThan">
      <formula>0</formula>
    </cfRule>
  </conditionalFormatting>
  <conditionalFormatting sqref="FF120">
    <cfRule type="cellIs" dxfId="6742" priority="6023" operator="greaterThan">
      <formula>0</formula>
    </cfRule>
  </conditionalFormatting>
  <conditionalFormatting sqref="FF48">
    <cfRule type="cellIs" dxfId="6741" priority="6006" operator="greaterThan">
      <formula>0</formula>
    </cfRule>
  </conditionalFormatting>
  <conditionalFormatting sqref="FF40">
    <cfRule type="cellIs" dxfId="6740" priority="6005" operator="greaterThan">
      <formula>0</formula>
    </cfRule>
  </conditionalFormatting>
  <conditionalFormatting sqref="FF64">
    <cfRule type="cellIs" dxfId="6739" priority="6015" operator="greaterThan">
      <formula>0</formula>
    </cfRule>
  </conditionalFormatting>
  <conditionalFormatting sqref="FF64">
    <cfRule type="cellIs" dxfId="6738" priority="6014" operator="greaterThan">
      <formula>0</formula>
    </cfRule>
  </conditionalFormatting>
  <conditionalFormatting sqref="FF57">
    <cfRule type="cellIs" dxfId="6737" priority="6017" operator="greaterThan">
      <formula>0</formula>
    </cfRule>
  </conditionalFormatting>
  <conditionalFormatting sqref="FF57">
    <cfRule type="cellIs" dxfId="6736" priority="6016" operator="greaterThan">
      <formula>0</formula>
    </cfRule>
  </conditionalFormatting>
  <conditionalFormatting sqref="FF70">
    <cfRule type="cellIs" dxfId="6735" priority="6001" operator="greaterThan">
      <formula>0</formula>
    </cfRule>
  </conditionalFormatting>
  <conditionalFormatting sqref="FF70">
    <cfRule type="cellIs" dxfId="6734" priority="6000" operator="greaterThan">
      <formula>0</formula>
    </cfRule>
  </conditionalFormatting>
  <conditionalFormatting sqref="FF12">
    <cfRule type="cellIs" dxfId="6733" priority="6013" operator="greaterThan">
      <formula>0</formula>
    </cfRule>
  </conditionalFormatting>
  <conditionalFormatting sqref="FF12">
    <cfRule type="cellIs" dxfId="6732" priority="6012" operator="greaterThan">
      <formula>0</formula>
    </cfRule>
  </conditionalFormatting>
  <conditionalFormatting sqref="FF25 FF27">
    <cfRule type="cellIs" dxfId="6731" priority="6011" operator="greaterThan">
      <formula>0</formula>
    </cfRule>
  </conditionalFormatting>
  <conditionalFormatting sqref="FF25 FF27">
    <cfRule type="cellIs" dxfId="6730" priority="6010" operator="greaterThan">
      <formula>0</formula>
    </cfRule>
  </conditionalFormatting>
  <conditionalFormatting sqref="FF44">
    <cfRule type="cellIs" dxfId="6729" priority="6009" operator="greaterThan">
      <formula>0</formula>
    </cfRule>
  </conditionalFormatting>
  <conditionalFormatting sqref="FF44">
    <cfRule type="cellIs" dxfId="6728" priority="6008" operator="greaterThan">
      <formula>0</formula>
    </cfRule>
  </conditionalFormatting>
  <conditionalFormatting sqref="FF48">
    <cfRule type="cellIs" dxfId="6727" priority="6007" operator="greaterThan">
      <formula>0</formula>
    </cfRule>
  </conditionalFormatting>
  <conditionalFormatting sqref="FF40">
    <cfRule type="cellIs" dxfId="6726" priority="6004" operator="greaterThan">
      <formula>0</formula>
    </cfRule>
  </conditionalFormatting>
  <conditionalFormatting sqref="FF38">
    <cfRule type="cellIs" dxfId="6725" priority="6003" operator="greaterThan">
      <formula>0</formula>
    </cfRule>
  </conditionalFormatting>
  <conditionalFormatting sqref="FF38">
    <cfRule type="cellIs" dxfId="6724" priority="6002" operator="greaterThan">
      <formula>0</formula>
    </cfRule>
  </conditionalFormatting>
  <conditionalFormatting sqref="FF87">
    <cfRule type="cellIs" dxfId="6723" priority="5998" operator="greaterThan">
      <formula>0</formula>
    </cfRule>
  </conditionalFormatting>
  <conditionalFormatting sqref="FF87">
    <cfRule type="cellIs" dxfId="6722" priority="5999" operator="greaterThan">
      <formula>0</formula>
    </cfRule>
  </conditionalFormatting>
  <conditionalFormatting sqref="FF116">
    <cfRule type="cellIs" dxfId="6721" priority="5991" operator="greaterThan">
      <formula>0</formula>
    </cfRule>
  </conditionalFormatting>
  <conditionalFormatting sqref="FF115">
    <cfRule type="cellIs" dxfId="6720" priority="5990" operator="greaterThan">
      <formula>0</formula>
    </cfRule>
  </conditionalFormatting>
  <conditionalFormatting sqref="FF113">
    <cfRule type="cellIs" dxfId="6719" priority="5997" operator="greaterThan">
      <formula>0</formula>
    </cfRule>
  </conditionalFormatting>
  <conditionalFormatting sqref="FF113">
    <cfRule type="cellIs" dxfId="6718" priority="5996" operator="greaterThan">
      <formula>0</formula>
    </cfRule>
  </conditionalFormatting>
  <conditionalFormatting sqref="FF112">
    <cfRule type="cellIs" dxfId="6717" priority="5995" operator="greaterThan">
      <formula>0</formula>
    </cfRule>
  </conditionalFormatting>
  <conditionalFormatting sqref="FF112">
    <cfRule type="cellIs" dxfId="6716" priority="5994" operator="greaterThan">
      <formula>0</formula>
    </cfRule>
  </conditionalFormatting>
  <conditionalFormatting sqref="FF112">
    <cfRule type="cellIs" dxfId="6715" priority="5993" operator="lessThan">
      <formula>0</formula>
    </cfRule>
  </conditionalFormatting>
  <conditionalFormatting sqref="FF116">
    <cfRule type="cellIs" dxfId="6714" priority="5992" operator="greaterThan">
      <formula>0</formula>
    </cfRule>
  </conditionalFormatting>
  <conditionalFormatting sqref="FF14">
    <cfRule type="cellIs" dxfId="6713" priority="5987" operator="greaterThan">
      <formula>0</formula>
    </cfRule>
  </conditionalFormatting>
  <conditionalFormatting sqref="FF115">
    <cfRule type="cellIs" dxfId="6712" priority="5989" operator="greaterThan">
      <formula>0</formula>
    </cfRule>
  </conditionalFormatting>
  <conditionalFormatting sqref="FF115">
    <cfRule type="cellIs" dxfId="6711" priority="5988" operator="lessThan">
      <formula>0</formula>
    </cfRule>
  </conditionalFormatting>
  <conditionalFormatting sqref="FF14">
    <cfRule type="cellIs" dxfId="6710" priority="5986" operator="greaterThan">
      <formula>0</formula>
    </cfRule>
  </conditionalFormatting>
  <conditionalFormatting sqref="FF16">
    <cfRule type="cellIs" dxfId="6709" priority="5985" operator="greaterThan">
      <formula>0</formula>
    </cfRule>
  </conditionalFormatting>
  <conditionalFormatting sqref="FF16">
    <cfRule type="cellIs" dxfId="6708" priority="5984" operator="greaterThan">
      <formula>0</formula>
    </cfRule>
  </conditionalFormatting>
  <conditionalFormatting sqref="FF42">
    <cfRule type="cellIs" dxfId="6707" priority="5981" operator="greaterThan">
      <formula>0</formula>
    </cfRule>
  </conditionalFormatting>
  <conditionalFormatting sqref="FF42">
    <cfRule type="cellIs" dxfId="6706" priority="5980" operator="greaterThan">
      <formula>0</formula>
    </cfRule>
  </conditionalFormatting>
  <conditionalFormatting sqref="FF18 FF21">
    <cfRule type="cellIs" dxfId="6705" priority="5983" operator="greaterThan">
      <formula>0</formula>
    </cfRule>
  </conditionalFormatting>
  <conditionalFormatting sqref="FF18 FF21">
    <cfRule type="cellIs" dxfId="6704" priority="5982" operator="greaterThan">
      <formula>0</formula>
    </cfRule>
  </conditionalFormatting>
  <conditionalFormatting sqref="FF46">
    <cfRule type="cellIs" dxfId="6703" priority="5979" operator="greaterThan">
      <formula>0</formula>
    </cfRule>
  </conditionalFormatting>
  <conditionalFormatting sqref="FF46">
    <cfRule type="cellIs" dxfId="6702" priority="5978" operator="greaterThan">
      <formula>0</formula>
    </cfRule>
  </conditionalFormatting>
  <conditionalFormatting sqref="FF36">
    <cfRule type="cellIs" dxfId="6701" priority="5977" operator="greaterThan">
      <formula>0</formula>
    </cfRule>
  </conditionalFormatting>
  <conditionalFormatting sqref="FF36">
    <cfRule type="cellIs" dxfId="6700" priority="5976" operator="greaterThan">
      <formula>0</formula>
    </cfRule>
  </conditionalFormatting>
  <conditionalFormatting sqref="FF36">
    <cfRule type="cellIs" dxfId="6699" priority="5975" operator="greaterThan">
      <formula>0</formula>
    </cfRule>
  </conditionalFormatting>
  <conditionalFormatting sqref="FF36">
    <cfRule type="cellIs" dxfId="6698" priority="5974" operator="greaterThan">
      <formula>0</formula>
    </cfRule>
  </conditionalFormatting>
  <conditionalFormatting sqref="FF143">
    <cfRule type="cellIs" dxfId="6697" priority="5973" operator="greaterThan">
      <formula>0</formula>
    </cfRule>
  </conditionalFormatting>
  <conditionalFormatting sqref="FF152">
    <cfRule type="cellIs" dxfId="6696" priority="5972" operator="greaterThan">
      <formula>0</formula>
    </cfRule>
  </conditionalFormatting>
  <conditionalFormatting sqref="FF160">
    <cfRule type="cellIs" dxfId="6695" priority="5971" operator="greaterThan">
      <formula>0</formula>
    </cfRule>
  </conditionalFormatting>
  <conditionalFormatting sqref="FF152">
    <cfRule type="cellIs" dxfId="6694" priority="5969" operator="greaterThan">
      <formula>0</formula>
    </cfRule>
  </conditionalFormatting>
  <conditionalFormatting sqref="FF152">
    <cfRule type="cellIs" dxfId="6693" priority="5970" operator="greaterThan">
      <formula>0</formula>
    </cfRule>
  </conditionalFormatting>
  <conditionalFormatting sqref="FF143">
    <cfRule type="cellIs" dxfId="6692" priority="5968" operator="greaterThan">
      <formula>0</formula>
    </cfRule>
  </conditionalFormatting>
  <conditionalFormatting sqref="FF143">
    <cfRule type="cellIs" dxfId="6691" priority="5967" operator="greaterThan">
      <formula>0</formula>
    </cfRule>
  </conditionalFormatting>
  <conditionalFormatting sqref="FF160">
    <cfRule type="cellIs" dxfId="6690" priority="5965" operator="greaterThan">
      <formula>0</formula>
    </cfRule>
  </conditionalFormatting>
  <conditionalFormatting sqref="FF160">
    <cfRule type="cellIs" dxfId="6689" priority="5966" operator="greaterThan">
      <formula>0</formula>
    </cfRule>
  </conditionalFormatting>
  <conditionalFormatting sqref="FF152">
    <cfRule type="cellIs" dxfId="6688" priority="5963" operator="greaterThan">
      <formula>0</formula>
    </cfRule>
  </conditionalFormatting>
  <conditionalFormatting sqref="FF152">
    <cfRule type="cellIs" dxfId="6687" priority="5964" operator="greaterThan">
      <formula>0</formula>
    </cfRule>
  </conditionalFormatting>
  <conditionalFormatting sqref="FF143">
    <cfRule type="cellIs" dxfId="6686" priority="5962" operator="greaterThan">
      <formula>0</formula>
    </cfRule>
  </conditionalFormatting>
  <conditionalFormatting sqref="FF143">
    <cfRule type="cellIs" dxfId="6685" priority="5961" operator="greaterThan">
      <formula>0</formula>
    </cfRule>
  </conditionalFormatting>
  <conditionalFormatting sqref="FF160">
    <cfRule type="cellIs" dxfId="6684" priority="5959" operator="greaterThan">
      <formula>0</formula>
    </cfRule>
  </conditionalFormatting>
  <conditionalFormatting sqref="FF160">
    <cfRule type="cellIs" dxfId="6683" priority="5960" operator="greaterThan">
      <formula>0</formula>
    </cfRule>
  </conditionalFormatting>
  <conditionalFormatting sqref="FF27">
    <cfRule type="cellIs" dxfId="6682" priority="5958" operator="greaterThan">
      <formula>0</formula>
    </cfRule>
  </conditionalFormatting>
  <conditionalFormatting sqref="FF27">
    <cfRule type="cellIs" dxfId="6681" priority="5957" operator="greaterThan">
      <formula>0</formula>
    </cfRule>
  </conditionalFormatting>
  <conditionalFormatting sqref="FF197:FF202">
    <cfRule type="cellIs" dxfId="6680" priority="5956" operator="greaterThan">
      <formula>0.5</formula>
    </cfRule>
  </conditionalFormatting>
  <conditionalFormatting sqref="FF203">
    <cfRule type="cellIs" dxfId="6679" priority="5955" operator="greaterThan">
      <formula>0.5</formula>
    </cfRule>
  </conditionalFormatting>
  <conditionalFormatting sqref="FF167">
    <cfRule type="cellIs" dxfId="6678" priority="5954" operator="greaterThan">
      <formula>0</formula>
    </cfRule>
  </conditionalFormatting>
  <conditionalFormatting sqref="FF167">
    <cfRule type="cellIs" dxfId="6677" priority="5953" operator="greaterThan">
      <formula>0</formula>
    </cfRule>
  </conditionalFormatting>
  <conditionalFormatting sqref="FF169">
    <cfRule type="cellIs" dxfId="6676" priority="5952" operator="greaterThan">
      <formula>0</formula>
    </cfRule>
  </conditionalFormatting>
  <conditionalFormatting sqref="FF169">
    <cfRule type="cellIs" dxfId="6675" priority="5951" operator="greaterThan">
      <formula>0</formula>
    </cfRule>
  </conditionalFormatting>
  <conditionalFormatting sqref="FF171">
    <cfRule type="cellIs" dxfId="6674" priority="5950" operator="greaterThan">
      <formula>0</formula>
    </cfRule>
  </conditionalFormatting>
  <conditionalFormatting sqref="FF171">
    <cfRule type="cellIs" dxfId="6673" priority="5949" operator="greaterThan">
      <formula>0</formula>
    </cfRule>
  </conditionalFormatting>
  <conditionalFormatting sqref="FF14">
    <cfRule type="cellIs" dxfId="6672" priority="5921" operator="greaterThan">
      <formula>0</formula>
    </cfRule>
  </conditionalFormatting>
  <conditionalFormatting sqref="FF10">
    <cfRule type="cellIs" dxfId="6671" priority="5948" operator="greaterThan">
      <formula>0</formula>
    </cfRule>
  </conditionalFormatting>
  <conditionalFormatting sqref="FF23">
    <cfRule type="cellIs" dxfId="6670" priority="5947" operator="greaterThan">
      <formula>0</formula>
    </cfRule>
  </conditionalFormatting>
  <conditionalFormatting sqref="FF70">
    <cfRule type="cellIs" dxfId="6669" priority="5945" operator="greaterThan">
      <formula>0</formula>
    </cfRule>
  </conditionalFormatting>
  <conditionalFormatting sqref="FF79">
    <cfRule type="cellIs" dxfId="6668" priority="5944" operator="greaterThan">
      <formula>0</formula>
    </cfRule>
  </conditionalFormatting>
  <conditionalFormatting sqref="FF129">
    <cfRule type="cellIs" dxfId="6667" priority="5938" operator="greaterThan">
      <formula>0</formula>
    </cfRule>
  </conditionalFormatting>
  <conditionalFormatting sqref="FF110">
    <cfRule type="cellIs" dxfId="6666" priority="5940" operator="greaterThan">
      <formula>0</formula>
    </cfRule>
  </conditionalFormatting>
  <conditionalFormatting sqref="FF34">
    <cfRule type="cellIs" dxfId="6665" priority="5946" operator="greaterThan">
      <formula>0</formula>
    </cfRule>
  </conditionalFormatting>
  <conditionalFormatting sqref="FF137">
    <cfRule type="cellIs" dxfId="6664" priority="5937" operator="greaterThan">
      <formula>0</formula>
    </cfRule>
  </conditionalFormatting>
  <conditionalFormatting sqref="FF87">
    <cfRule type="cellIs" dxfId="6663" priority="5943" operator="greaterThan">
      <formula>0</formula>
    </cfRule>
  </conditionalFormatting>
  <conditionalFormatting sqref="FF93">
    <cfRule type="cellIs" dxfId="6662" priority="5942" operator="greaterThan">
      <formula>0</formula>
    </cfRule>
  </conditionalFormatting>
  <conditionalFormatting sqref="FF102">
    <cfRule type="cellIs" dxfId="6661" priority="5941" operator="greaterThan">
      <formula>0</formula>
    </cfRule>
  </conditionalFormatting>
  <conditionalFormatting sqref="FF120">
    <cfRule type="cellIs" dxfId="6660" priority="5939" operator="greaterThan">
      <formula>0</formula>
    </cfRule>
  </conditionalFormatting>
  <conditionalFormatting sqref="FF51">
    <cfRule type="cellIs" dxfId="6659" priority="5936" operator="greaterThan">
      <formula>0</formula>
    </cfRule>
  </conditionalFormatting>
  <conditionalFormatting sqref="FF64">
    <cfRule type="cellIs" dxfId="6658" priority="5934" operator="greaterThan">
      <formula>0</formula>
    </cfRule>
  </conditionalFormatting>
  <conditionalFormatting sqref="FF57">
    <cfRule type="cellIs" dxfId="6657" priority="5935" operator="greaterThan">
      <formula>0</formula>
    </cfRule>
  </conditionalFormatting>
  <conditionalFormatting sqref="FF25 FF27">
    <cfRule type="cellIs" dxfId="6656" priority="5932" operator="greaterThan">
      <formula>0</formula>
    </cfRule>
  </conditionalFormatting>
  <conditionalFormatting sqref="FF12">
    <cfRule type="cellIs" dxfId="6655" priority="5933" operator="greaterThan">
      <formula>0</formula>
    </cfRule>
  </conditionalFormatting>
  <conditionalFormatting sqref="FF44">
    <cfRule type="cellIs" dxfId="6654" priority="5931" operator="greaterThan">
      <formula>0</formula>
    </cfRule>
  </conditionalFormatting>
  <conditionalFormatting sqref="FF48">
    <cfRule type="cellIs" dxfId="6653" priority="5930" operator="greaterThan">
      <formula>0</formula>
    </cfRule>
  </conditionalFormatting>
  <conditionalFormatting sqref="FF40">
    <cfRule type="cellIs" dxfId="6652" priority="5929" operator="greaterThan">
      <formula>0</formula>
    </cfRule>
  </conditionalFormatting>
  <conditionalFormatting sqref="FF38">
    <cfRule type="cellIs" dxfId="6651" priority="5928" operator="greaterThan">
      <formula>0</formula>
    </cfRule>
  </conditionalFormatting>
  <conditionalFormatting sqref="FF16">
    <cfRule type="cellIs" dxfId="6650" priority="5920" operator="greaterThan">
      <formula>0</formula>
    </cfRule>
  </conditionalFormatting>
  <conditionalFormatting sqref="FF113">
    <cfRule type="cellIs" dxfId="6649" priority="5927" operator="greaterThan">
      <formula>0</formula>
    </cfRule>
  </conditionalFormatting>
  <conditionalFormatting sqref="FF112">
    <cfRule type="cellIs" dxfId="6648" priority="5926" operator="greaterThan">
      <formula>0</formula>
    </cfRule>
  </conditionalFormatting>
  <conditionalFormatting sqref="FF112">
    <cfRule type="cellIs" dxfId="6647" priority="5925" operator="lessThan">
      <formula>0</formula>
    </cfRule>
  </conditionalFormatting>
  <conditionalFormatting sqref="FF116">
    <cfRule type="cellIs" dxfId="6646" priority="5924" operator="greaterThan">
      <formula>0</formula>
    </cfRule>
  </conditionalFormatting>
  <conditionalFormatting sqref="FF115">
    <cfRule type="cellIs" dxfId="6645" priority="5923" operator="greaterThan">
      <formula>0</formula>
    </cfRule>
  </conditionalFormatting>
  <conditionalFormatting sqref="FF115">
    <cfRule type="cellIs" dxfId="6644" priority="5922" operator="lessThan">
      <formula>0</formula>
    </cfRule>
  </conditionalFormatting>
  <conditionalFormatting sqref="FF46">
    <cfRule type="cellIs" dxfId="6643" priority="5917" operator="greaterThan">
      <formula>0</formula>
    </cfRule>
  </conditionalFormatting>
  <conditionalFormatting sqref="FF42">
    <cfRule type="cellIs" dxfId="6642" priority="5918" operator="greaterThan">
      <formula>0</formula>
    </cfRule>
  </conditionalFormatting>
  <conditionalFormatting sqref="FF18 FF21">
    <cfRule type="cellIs" dxfId="6641" priority="5919" operator="greaterThan">
      <formula>0</formula>
    </cfRule>
  </conditionalFormatting>
  <conditionalFormatting sqref="FF36">
    <cfRule type="cellIs" dxfId="6640" priority="5916" operator="greaterThan">
      <formula>0</formula>
    </cfRule>
  </conditionalFormatting>
  <conditionalFormatting sqref="FF79">
    <cfRule type="cellIs" dxfId="6639" priority="5908" operator="greaterThan">
      <formula>0</formula>
    </cfRule>
  </conditionalFormatting>
  <conditionalFormatting sqref="FF10">
    <cfRule type="cellIs" dxfId="6638" priority="5915" operator="greaterThan">
      <formula>0</formula>
    </cfRule>
  </conditionalFormatting>
  <conditionalFormatting sqref="FF23">
    <cfRule type="cellIs" dxfId="6637" priority="5914" operator="greaterThan">
      <formula>0</formula>
    </cfRule>
  </conditionalFormatting>
  <conditionalFormatting sqref="FF10">
    <cfRule type="cellIs" dxfId="6636" priority="5913" operator="greaterThan">
      <formula>0</formula>
    </cfRule>
  </conditionalFormatting>
  <conditionalFormatting sqref="FF23">
    <cfRule type="cellIs" dxfId="6635" priority="5912" operator="greaterThan">
      <formula>0</formula>
    </cfRule>
  </conditionalFormatting>
  <conditionalFormatting sqref="FF129">
    <cfRule type="cellIs" dxfId="6634" priority="5898" operator="greaterThan">
      <formula>0</formula>
    </cfRule>
  </conditionalFormatting>
  <conditionalFormatting sqref="FF110">
    <cfRule type="cellIs" dxfId="6633" priority="5902" operator="greaterThan">
      <formula>0</formula>
    </cfRule>
  </conditionalFormatting>
  <conditionalFormatting sqref="FF79">
    <cfRule type="cellIs" dxfId="6632" priority="5909" operator="greaterThan">
      <formula>0</formula>
    </cfRule>
  </conditionalFormatting>
  <conditionalFormatting sqref="FF34">
    <cfRule type="cellIs" dxfId="6631" priority="5911" operator="greaterThan">
      <formula>0</formula>
    </cfRule>
  </conditionalFormatting>
  <conditionalFormatting sqref="FF120">
    <cfRule type="cellIs" dxfId="6630" priority="5901" operator="greaterThan">
      <formula>0</formula>
    </cfRule>
  </conditionalFormatting>
  <conditionalFormatting sqref="FF137">
    <cfRule type="cellIs" dxfId="6629" priority="5897" operator="greaterThan">
      <formula>0</formula>
    </cfRule>
  </conditionalFormatting>
  <conditionalFormatting sqref="FF34">
    <cfRule type="cellIs" dxfId="6628" priority="5910" operator="greaterThan">
      <formula>0</formula>
    </cfRule>
  </conditionalFormatting>
  <conditionalFormatting sqref="FF137">
    <cfRule type="cellIs" dxfId="6627" priority="5896" operator="greaterThan">
      <formula>0</formula>
    </cfRule>
  </conditionalFormatting>
  <conditionalFormatting sqref="FF110">
    <cfRule type="cellIs" dxfId="6626" priority="5903" operator="greaterThan">
      <formula>0</formula>
    </cfRule>
  </conditionalFormatting>
  <conditionalFormatting sqref="FF51">
    <cfRule type="cellIs" dxfId="6625" priority="5895" operator="greaterThan">
      <formula>0</formula>
    </cfRule>
  </conditionalFormatting>
  <conditionalFormatting sqref="FF51">
    <cfRule type="cellIs" dxfId="6624" priority="5894" operator="greaterThan">
      <formula>0</formula>
    </cfRule>
  </conditionalFormatting>
  <conditionalFormatting sqref="FF93">
    <cfRule type="cellIs" dxfId="6623" priority="5907" operator="greaterThan">
      <formula>0</formula>
    </cfRule>
  </conditionalFormatting>
  <conditionalFormatting sqref="FF102">
    <cfRule type="cellIs" dxfId="6622" priority="5906" operator="greaterThan">
      <formula>0</formula>
    </cfRule>
  </conditionalFormatting>
  <conditionalFormatting sqref="FF93">
    <cfRule type="cellIs" dxfId="6621" priority="5905" operator="greaterThan">
      <formula>0</formula>
    </cfRule>
  </conditionalFormatting>
  <conditionalFormatting sqref="FF102">
    <cfRule type="cellIs" dxfId="6620" priority="5904" operator="greaterThan">
      <formula>0</formula>
    </cfRule>
  </conditionalFormatting>
  <conditionalFormatting sqref="FF129">
    <cfRule type="cellIs" dxfId="6619" priority="5900" operator="greaterThan">
      <formula>0</formula>
    </cfRule>
  </conditionalFormatting>
  <conditionalFormatting sqref="FF120">
    <cfRule type="cellIs" dxfId="6618" priority="5899" operator="greaterThan">
      <formula>0</formula>
    </cfRule>
  </conditionalFormatting>
  <conditionalFormatting sqref="FF48">
    <cfRule type="cellIs" dxfId="6617" priority="5882" operator="greaterThan">
      <formula>0</formula>
    </cfRule>
  </conditionalFormatting>
  <conditionalFormatting sqref="FF40">
    <cfRule type="cellIs" dxfId="6616" priority="5881" operator="greaterThan">
      <formula>0</formula>
    </cfRule>
  </conditionalFormatting>
  <conditionalFormatting sqref="FF64">
    <cfRule type="cellIs" dxfId="6615" priority="5891" operator="greaterThan">
      <formula>0</formula>
    </cfRule>
  </conditionalFormatting>
  <conditionalFormatting sqref="FF64">
    <cfRule type="cellIs" dxfId="6614" priority="5890" operator="greaterThan">
      <formula>0</formula>
    </cfRule>
  </conditionalFormatting>
  <conditionalFormatting sqref="FF57">
    <cfRule type="cellIs" dxfId="6613" priority="5893" operator="greaterThan">
      <formula>0</formula>
    </cfRule>
  </conditionalFormatting>
  <conditionalFormatting sqref="FF57">
    <cfRule type="cellIs" dxfId="6612" priority="5892" operator="greaterThan">
      <formula>0</formula>
    </cfRule>
  </conditionalFormatting>
  <conditionalFormatting sqref="FF70">
    <cfRule type="cellIs" dxfId="6611" priority="5877" operator="greaterThan">
      <formula>0</formula>
    </cfRule>
  </conditionalFormatting>
  <conditionalFormatting sqref="FF70">
    <cfRule type="cellIs" dxfId="6610" priority="5876" operator="greaterThan">
      <formula>0</formula>
    </cfRule>
  </conditionalFormatting>
  <conditionalFormatting sqref="FF12">
    <cfRule type="cellIs" dxfId="6609" priority="5889" operator="greaterThan">
      <formula>0</formula>
    </cfRule>
  </conditionalFormatting>
  <conditionalFormatting sqref="FF12">
    <cfRule type="cellIs" dxfId="6608" priority="5888" operator="greaterThan">
      <formula>0</formula>
    </cfRule>
  </conditionalFormatting>
  <conditionalFormatting sqref="FF25 FF27">
    <cfRule type="cellIs" dxfId="6607" priority="5887" operator="greaterThan">
      <formula>0</formula>
    </cfRule>
  </conditionalFormatting>
  <conditionalFormatting sqref="FF25 FF27">
    <cfRule type="cellIs" dxfId="6606" priority="5886" operator="greaterThan">
      <formula>0</formula>
    </cfRule>
  </conditionalFormatting>
  <conditionalFormatting sqref="FF44">
    <cfRule type="cellIs" dxfId="6605" priority="5885" operator="greaterThan">
      <formula>0</formula>
    </cfRule>
  </conditionalFormatting>
  <conditionalFormatting sqref="FF44">
    <cfRule type="cellIs" dxfId="6604" priority="5884" operator="greaterThan">
      <formula>0</formula>
    </cfRule>
  </conditionalFormatting>
  <conditionalFormatting sqref="FF48">
    <cfRule type="cellIs" dxfId="6603" priority="5883" operator="greaterThan">
      <formula>0</formula>
    </cfRule>
  </conditionalFormatting>
  <conditionalFormatting sqref="FF40">
    <cfRule type="cellIs" dxfId="6602" priority="5880" operator="greaterThan">
      <formula>0</formula>
    </cfRule>
  </conditionalFormatting>
  <conditionalFormatting sqref="FF38">
    <cfRule type="cellIs" dxfId="6601" priority="5879" operator="greaterThan">
      <formula>0</formula>
    </cfRule>
  </conditionalFormatting>
  <conditionalFormatting sqref="FF38">
    <cfRule type="cellIs" dxfId="6600" priority="5878" operator="greaterThan">
      <formula>0</formula>
    </cfRule>
  </conditionalFormatting>
  <conditionalFormatting sqref="FF87">
    <cfRule type="cellIs" dxfId="6599" priority="5874" operator="greaterThan">
      <formula>0</formula>
    </cfRule>
  </conditionalFormatting>
  <conditionalFormatting sqref="FF87">
    <cfRule type="cellIs" dxfId="6598" priority="5875" operator="greaterThan">
      <formula>0</formula>
    </cfRule>
  </conditionalFormatting>
  <conditionalFormatting sqref="FF116">
    <cfRule type="cellIs" dxfId="6597" priority="5867" operator="greaterThan">
      <formula>0</formula>
    </cfRule>
  </conditionalFormatting>
  <conditionalFormatting sqref="FF115">
    <cfRule type="cellIs" dxfId="6596" priority="5866" operator="greaterThan">
      <formula>0</formula>
    </cfRule>
  </conditionalFormatting>
  <conditionalFormatting sqref="FF113">
    <cfRule type="cellIs" dxfId="6595" priority="5873" operator="greaterThan">
      <formula>0</formula>
    </cfRule>
  </conditionalFormatting>
  <conditionalFormatting sqref="FF113">
    <cfRule type="cellIs" dxfId="6594" priority="5872" operator="greaterThan">
      <formula>0</formula>
    </cfRule>
  </conditionalFormatting>
  <conditionalFormatting sqref="FF112">
    <cfRule type="cellIs" dxfId="6593" priority="5871" operator="greaterThan">
      <formula>0</formula>
    </cfRule>
  </conditionalFormatting>
  <conditionalFormatting sqref="FF112">
    <cfRule type="cellIs" dxfId="6592" priority="5870" operator="greaterThan">
      <formula>0</formula>
    </cfRule>
  </conditionalFormatting>
  <conditionalFormatting sqref="FF112">
    <cfRule type="cellIs" dxfId="6591" priority="5869" operator="lessThan">
      <formula>0</formula>
    </cfRule>
  </conditionalFormatting>
  <conditionalFormatting sqref="FF116">
    <cfRule type="cellIs" dxfId="6590" priority="5868" operator="greaterThan">
      <formula>0</formula>
    </cfRule>
  </conditionalFormatting>
  <conditionalFormatting sqref="FF14">
    <cfRule type="cellIs" dxfId="6589" priority="5863" operator="greaterThan">
      <formula>0</formula>
    </cfRule>
  </conditionalFormatting>
  <conditionalFormatting sqref="FF115">
    <cfRule type="cellIs" dxfId="6588" priority="5865" operator="greaterThan">
      <formula>0</formula>
    </cfRule>
  </conditionalFormatting>
  <conditionalFormatting sqref="FF115">
    <cfRule type="cellIs" dxfId="6587" priority="5864" operator="lessThan">
      <formula>0</formula>
    </cfRule>
  </conditionalFormatting>
  <conditionalFormatting sqref="FF14">
    <cfRule type="cellIs" dxfId="6586" priority="5862" operator="greaterThan">
      <formula>0</formula>
    </cfRule>
  </conditionalFormatting>
  <conditionalFormatting sqref="FF16">
    <cfRule type="cellIs" dxfId="6585" priority="5861" operator="greaterThan">
      <formula>0</formula>
    </cfRule>
  </conditionalFormatting>
  <conditionalFormatting sqref="FF16">
    <cfRule type="cellIs" dxfId="6584" priority="5860" operator="greaterThan">
      <formula>0</formula>
    </cfRule>
  </conditionalFormatting>
  <conditionalFormatting sqref="FF42">
    <cfRule type="cellIs" dxfId="6583" priority="5857" operator="greaterThan">
      <formula>0</formula>
    </cfRule>
  </conditionalFormatting>
  <conditionalFormatting sqref="FF42">
    <cfRule type="cellIs" dxfId="6582" priority="5856" operator="greaterThan">
      <formula>0</formula>
    </cfRule>
  </conditionalFormatting>
  <conditionalFormatting sqref="FF18 FF21">
    <cfRule type="cellIs" dxfId="6581" priority="5859" operator="greaterThan">
      <formula>0</formula>
    </cfRule>
  </conditionalFormatting>
  <conditionalFormatting sqref="FF18 FF21">
    <cfRule type="cellIs" dxfId="6580" priority="5858" operator="greaterThan">
      <formula>0</formula>
    </cfRule>
  </conditionalFormatting>
  <conditionalFormatting sqref="FF46">
    <cfRule type="cellIs" dxfId="6579" priority="5855" operator="greaterThan">
      <formula>0</formula>
    </cfRule>
  </conditionalFormatting>
  <conditionalFormatting sqref="FF46">
    <cfRule type="cellIs" dxfId="6578" priority="5854" operator="greaterThan">
      <formula>0</formula>
    </cfRule>
  </conditionalFormatting>
  <conditionalFormatting sqref="FF79">
    <cfRule type="cellIs" dxfId="6577" priority="5846" operator="greaterThan">
      <formula>0</formula>
    </cfRule>
  </conditionalFormatting>
  <conditionalFormatting sqref="FF10">
    <cfRule type="cellIs" dxfId="6576" priority="5853" operator="greaterThan">
      <formula>0</formula>
    </cfRule>
  </conditionalFormatting>
  <conditionalFormatting sqref="FF23">
    <cfRule type="cellIs" dxfId="6575" priority="5852" operator="greaterThan">
      <formula>0</formula>
    </cfRule>
  </conditionalFormatting>
  <conditionalFormatting sqref="FF10">
    <cfRule type="cellIs" dxfId="6574" priority="5851" operator="greaterThan">
      <formula>0</formula>
    </cfRule>
  </conditionalFormatting>
  <conditionalFormatting sqref="FF23">
    <cfRule type="cellIs" dxfId="6573" priority="5850" operator="greaterThan">
      <formula>0</formula>
    </cfRule>
  </conditionalFormatting>
  <conditionalFormatting sqref="FF129">
    <cfRule type="cellIs" dxfId="6572" priority="5836" operator="greaterThan">
      <formula>0</formula>
    </cfRule>
  </conditionalFormatting>
  <conditionalFormatting sqref="FF110">
    <cfRule type="cellIs" dxfId="6571" priority="5840" operator="greaterThan">
      <formula>0</formula>
    </cfRule>
  </conditionalFormatting>
  <conditionalFormatting sqref="FF79">
    <cfRule type="cellIs" dxfId="6570" priority="5847" operator="greaterThan">
      <formula>0</formula>
    </cfRule>
  </conditionalFormatting>
  <conditionalFormatting sqref="FF34">
    <cfRule type="cellIs" dxfId="6569" priority="5849" operator="greaterThan">
      <formula>0</formula>
    </cfRule>
  </conditionalFormatting>
  <conditionalFormatting sqref="FF120">
    <cfRule type="cellIs" dxfId="6568" priority="5839" operator="greaterThan">
      <formula>0</formula>
    </cfRule>
  </conditionalFormatting>
  <conditionalFormatting sqref="FF137">
    <cfRule type="cellIs" dxfId="6567" priority="5835" operator="greaterThan">
      <formula>0</formula>
    </cfRule>
  </conditionalFormatting>
  <conditionalFormatting sqref="FF34">
    <cfRule type="cellIs" dxfId="6566" priority="5848" operator="greaterThan">
      <formula>0</formula>
    </cfRule>
  </conditionalFormatting>
  <conditionalFormatting sqref="FF137">
    <cfRule type="cellIs" dxfId="6565" priority="5834" operator="greaterThan">
      <formula>0</formula>
    </cfRule>
  </conditionalFormatting>
  <conditionalFormatting sqref="FF110">
    <cfRule type="cellIs" dxfId="6564" priority="5841" operator="greaterThan">
      <formula>0</formula>
    </cfRule>
  </conditionalFormatting>
  <conditionalFormatting sqref="FF51">
    <cfRule type="cellIs" dxfId="6563" priority="5833" operator="greaterThan">
      <formula>0</formula>
    </cfRule>
  </conditionalFormatting>
  <conditionalFormatting sqref="FF51">
    <cfRule type="cellIs" dxfId="6562" priority="5832" operator="greaterThan">
      <formula>0</formula>
    </cfRule>
  </conditionalFormatting>
  <conditionalFormatting sqref="FF93">
    <cfRule type="cellIs" dxfId="6561" priority="5845" operator="greaterThan">
      <formula>0</formula>
    </cfRule>
  </conditionalFormatting>
  <conditionalFormatting sqref="FF102">
    <cfRule type="cellIs" dxfId="6560" priority="5844" operator="greaterThan">
      <formula>0</formula>
    </cfRule>
  </conditionalFormatting>
  <conditionalFormatting sqref="FF93">
    <cfRule type="cellIs" dxfId="6559" priority="5843" operator="greaterThan">
      <formula>0</formula>
    </cfRule>
  </conditionalFormatting>
  <conditionalFormatting sqref="FF102">
    <cfRule type="cellIs" dxfId="6558" priority="5842" operator="greaterThan">
      <formula>0</formula>
    </cfRule>
  </conditionalFormatting>
  <conditionalFormatting sqref="FF129">
    <cfRule type="cellIs" dxfId="6557" priority="5838" operator="greaterThan">
      <formula>0</formula>
    </cfRule>
  </conditionalFormatting>
  <conditionalFormatting sqref="FF120">
    <cfRule type="cellIs" dxfId="6556" priority="5837" operator="greaterThan">
      <formula>0</formula>
    </cfRule>
  </conditionalFormatting>
  <conditionalFormatting sqref="FF48">
    <cfRule type="cellIs" dxfId="6555" priority="5820" operator="greaterThan">
      <formula>0</formula>
    </cfRule>
  </conditionalFormatting>
  <conditionalFormatting sqref="FF40">
    <cfRule type="cellIs" dxfId="6554" priority="5819" operator="greaterThan">
      <formula>0</formula>
    </cfRule>
  </conditionalFormatting>
  <conditionalFormatting sqref="FF64">
    <cfRule type="cellIs" dxfId="6553" priority="5829" operator="greaterThan">
      <formula>0</formula>
    </cfRule>
  </conditionalFormatting>
  <conditionalFormatting sqref="FF64">
    <cfRule type="cellIs" dxfId="6552" priority="5828" operator="greaterThan">
      <formula>0</formula>
    </cfRule>
  </conditionalFormatting>
  <conditionalFormatting sqref="FF57">
    <cfRule type="cellIs" dxfId="6551" priority="5831" operator="greaterThan">
      <formula>0</formula>
    </cfRule>
  </conditionalFormatting>
  <conditionalFormatting sqref="FF57">
    <cfRule type="cellIs" dxfId="6550" priority="5830" operator="greaterThan">
      <formula>0</formula>
    </cfRule>
  </conditionalFormatting>
  <conditionalFormatting sqref="FF70">
    <cfRule type="cellIs" dxfId="6549" priority="5815" operator="greaterThan">
      <formula>0</formula>
    </cfRule>
  </conditionalFormatting>
  <conditionalFormatting sqref="FF70">
    <cfRule type="cellIs" dxfId="6548" priority="5814" operator="greaterThan">
      <formula>0</formula>
    </cfRule>
  </conditionalFormatting>
  <conditionalFormatting sqref="FF12">
    <cfRule type="cellIs" dxfId="6547" priority="5827" operator="greaterThan">
      <formula>0</formula>
    </cfRule>
  </conditionalFormatting>
  <conditionalFormatting sqref="FF12">
    <cfRule type="cellIs" dxfId="6546" priority="5826" operator="greaterThan">
      <formula>0</formula>
    </cfRule>
  </conditionalFormatting>
  <conditionalFormatting sqref="FF25 FF27">
    <cfRule type="cellIs" dxfId="6545" priority="5825" operator="greaterThan">
      <formula>0</formula>
    </cfRule>
  </conditionalFormatting>
  <conditionalFormatting sqref="FF25 FF27">
    <cfRule type="cellIs" dxfId="6544" priority="5824" operator="greaterThan">
      <formula>0</formula>
    </cfRule>
  </conditionalFormatting>
  <conditionalFormatting sqref="FF44">
    <cfRule type="cellIs" dxfId="6543" priority="5823" operator="greaterThan">
      <formula>0</formula>
    </cfRule>
  </conditionalFormatting>
  <conditionalFormatting sqref="FF44">
    <cfRule type="cellIs" dxfId="6542" priority="5822" operator="greaterThan">
      <formula>0</formula>
    </cfRule>
  </conditionalFormatting>
  <conditionalFormatting sqref="FF48">
    <cfRule type="cellIs" dxfId="6541" priority="5821" operator="greaterThan">
      <formula>0</formula>
    </cfRule>
  </conditionalFormatting>
  <conditionalFormatting sqref="FF40">
    <cfRule type="cellIs" dxfId="6540" priority="5818" operator="greaterThan">
      <formula>0</formula>
    </cfRule>
  </conditionalFormatting>
  <conditionalFormatting sqref="FF38">
    <cfRule type="cellIs" dxfId="6539" priority="5817" operator="greaterThan">
      <formula>0</formula>
    </cfRule>
  </conditionalFormatting>
  <conditionalFormatting sqref="FF38">
    <cfRule type="cellIs" dxfId="6538" priority="5816" operator="greaterThan">
      <formula>0</formula>
    </cfRule>
  </conditionalFormatting>
  <conditionalFormatting sqref="FF87">
    <cfRule type="cellIs" dxfId="6537" priority="5812" operator="greaterThan">
      <formula>0</formula>
    </cfRule>
  </conditionalFormatting>
  <conditionalFormatting sqref="FF87">
    <cfRule type="cellIs" dxfId="6536" priority="5813" operator="greaterThan">
      <formula>0</formula>
    </cfRule>
  </conditionalFormatting>
  <conditionalFormatting sqref="FF116">
    <cfRule type="cellIs" dxfId="6535" priority="5805" operator="greaterThan">
      <formula>0</formula>
    </cfRule>
  </conditionalFormatting>
  <conditionalFormatting sqref="FF115">
    <cfRule type="cellIs" dxfId="6534" priority="5804" operator="greaterThan">
      <formula>0</formula>
    </cfRule>
  </conditionalFormatting>
  <conditionalFormatting sqref="FF113">
    <cfRule type="cellIs" dxfId="6533" priority="5811" operator="greaterThan">
      <formula>0</formula>
    </cfRule>
  </conditionalFormatting>
  <conditionalFormatting sqref="FF113">
    <cfRule type="cellIs" dxfId="6532" priority="5810" operator="greaterThan">
      <formula>0</formula>
    </cfRule>
  </conditionalFormatting>
  <conditionalFormatting sqref="FF112">
    <cfRule type="cellIs" dxfId="6531" priority="5809" operator="greaterThan">
      <formula>0</formula>
    </cfRule>
  </conditionalFormatting>
  <conditionalFormatting sqref="FF112">
    <cfRule type="cellIs" dxfId="6530" priority="5808" operator="greaterThan">
      <formula>0</formula>
    </cfRule>
  </conditionalFormatting>
  <conditionalFormatting sqref="FF112">
    <cfRule type="cellIs" dxfId="6529" priority="5807" operator="lessThan">
      <formula>0</formula>
    </cfRule>
  </conditionalFormatting>
  <conditionalFormatting sqref="FF116">
    <cfRule type="cellIs" dxfId="6528" priority="5806" operator="greaterThan">
      <formula>0</formula>
    </cfRule>
  </conditionalFormatting>
  <conditionalFormatting sqref="FF14">
    <cfRule type="cellIs" dxfId="6527" priority="5801" operator="greaterThan">
      <formula>0</formula>
    </cfRule>
  </conditionalFormatting>
  <conditionalFormatting sqref="FF115">
    <cfRule type="cellIs" dxfId="6526" priority="5803" operator="greaterThan">
      <formula>0</formula>
    </cfRule>
  </conditionalFormatting>
  <conditionalFormatting sqref="FF115">
    <cfRule type="cellIs" dxfId="6525" priority="5802" operator="lessThan">
      <formula>0</formula>
    </cfRule>
  </conditionalFormatting>
  <conditionalFormatting sqref="FF14">
    <cfRule type="cellIs" dxfId="6524" priority="5800" operator="greaterThan">
      <formula>0</formula>
    </cfRule>
  </conditionalFormatting>
  <conditionalFormatting sqref="FF16">
    <cfRule type="cellIs" dxfId="6523" priority="5799" operator="greaterThan">
      <formula>0</formula>
    </cfRule>
  </conditionalFormatting>
  <conditionalFormatting sqref="FF16">
    <cfRule type="cellIs" dxfId="6522" priority="5798" operator="greaterThan">
      <formula>0</formula>
    </cfRule>
  </conditionalFormatting>
  <conditionalFormatting sqref="FF42">
    <cfRule type="cellIs" dxfId="6521" priority="5795" operator="greaterThan">
      <formula>0</formula>
    </cfRule>
  </conditionalFormatting>
  <conditionalFormatting sqref="FF42">
    <cfRule type="cellIs" dxfId="6520" priority="5794" operator="greaterThan">
      <formula>0</formula>
    </cfRule>
  </conditionalFormatting>
  <conditionalFormatting sqref="FF18 FF21">
    <cfRule type="cellIs" dxfId="6519" priority="5797" operator="greaterThan">
      <formula>0</formula>
    </cfRule>
  </conditionalFormatting>
  <conditionalFormatting sqref="FF18 FF21">
    <cfRule type="cellIs" dxfId="6518" priority="5796" operator="greaterThan">
      <formula>0</formula>
    </cfRule>
  </conditionalFormatting>
  <conditionalFormatting sqref="FF46">
    <cfRule type="cellIs" dxfId="6517" priority="5793" operator="greaterThan">
      <formula>0</formula>
    </cfRule>
  </conditionalFormatting>
  <conditionalFormatting sqref="FF46">
    <cfRule type="cellIs" dxfId="6516" priority="5792" operator="greaterThan">
      <formula>0</formula>
    </cfRule>
  </conditionalFormatting>
  <conditionalFormatting sqref="FF36">
    <cfRule type="cellIs" dxfId="6515" priority="5791" operator="greaterThan">
      <formula>0</formula>
    </cfRule>
  </conditionalFormatting>
  <conditionalFormatting sqref="FF36">
    <cfRule type="cellIs" dxfId="6514" priority="5790" operator="greaterThan">
      <formula>0</formula>
    </cfRule>
  </conditionalFormatting>
  <conditionalFormatting sqref="FF36">
    <cfRule type="cellIs" dxfId="6513" priority="5789" operator="greaterThan">
      <formula>0</formula>
    </cfRule>
  </conditionalFormatting>
  <conditionalFormatting sqref="FF36">
    <cfRule type="cellIs" dxfId="6512" priority="5788" operator="greaterThan">
      <formula>0</formula>
    </cfRule>
  </conditionalFormatting>
  <conditionalFormatting sqref="FF143">
    <cfRule type="cellIs" dxfId="6511" priority="5787" operator="greaterThan">
      <formula>0</formula>
    </cfRule>
  </conditionalFormatting>
  <conditionalFormatting sqref="FF152">
    <cfRule type="cellIs" dxfId="6510" priority="5786" operator="greaterThan">
      <formula>0</formula>
    </cfRule>
  </conditionalFormatting>
  <conditionalFormatting sqref="FF160">
    <cfRule type="cellIs" dxfId="6509" priority="5785" operator="greaterThan">
      <formula>0</formula>
    </cfRule>
  </conditionalFormatting>
  <conditionalFormatting sqref="FF152">
    <cfRule type="cellIs" dxfId="6508" priority="5783" operator="greaterThan">
      <formula>0</formula>
    </cfRule>
  </conditionalFormatting>
  <conditionalFormatting sqref="FF152">
    <cfRule type="cellIs" dxfId="6507" priority="5784" operator="greaterThan">
      <formula>0</formula>
    </cfRule>
  </conditionalFormatting>
  <conditionalFormatting sqref="FF143">
    <cfRule type="cellIs" dxfId="6506" priority="5782" operator="greaterThan">
      <formula>0</formula>
    </cfRule>
  </conditionalFormatting>
  <conditionalFormatting sqref="FF143">
    <cfRule type="cellIs" dxfId="6505" priority="5781" operator="greaterThan">
      <formula>0</formula>
    </cfRule>
  </conditionalFormatting>
  <conditionalFormatting sqref="FF160">
    <cfRule type="cellIs" dxfId="6504" priority="5779" operator="greaterThan">
      <formula>0</formula>
    </cfRule>
  </conditionalFormatting>
  <conditionalFormatting sqref="FF160">
    <cfRule type="cellIs" dxfId="6503" priority="5780" operator="greaterThan">
      <formula>0</formula>
    </cfRule>
  </conditionalFormatting>
  <conditionalFormatting sqref="FF152">
    <cfRule type="cellIs" dxfId="6502" priority="5777" operator="greaterThan">
      <formula>0</formula>
    </cfRule>
  </conditionalFormatting>
  <conditionalFormatting sqref="FF152">
    <cfRule type="cellIs" dxfId="6501" priority="5778" operator="greaterThan">
      <formula>0</formula>
    </cfRule>
  </conditionalFormatting>
  <conditionalFormatting sqref="FF143">
    <cfRule type="cellIs" dxfId="6500" priority="5776" operator="greaterThan">
      <formula>0</formula>
    </cfRule>
  </conditionalFormatting>
  <conditionalFormatting sqref="FF143">
    <cfRule type="cellIs" dxfId="6499" priority="5775" operator="greaterThan">
      <formula>0</formula>
    </cfRule>
  </conditionalFormatting>
  <conditionalFormatting sqref="FF160">
    <cfRule type="cellIs" dxfId="6498" priority="5773" operator="greaterThan">
      <formula>0</formula>
    </cfRule>
  </conditionalFormatting>
  <conditionalFormatting sqref="FF160">
    <cfRule type="cellIs" dxfId="6497" priority="5774" operator="greaterThan">
      <formula>0</formula>
    </cfRule>
  </conditionalFormatting>
  <conditionalFormatting sqref="FF27">
    <cfRule type="cellIs" dxfId="6496" priority="5772" operator="greaterThan">
      <formula>0</formula>
    </cfRule>
  </conditionalFormatting>
  <conditionalFormatting sqref="FF27">
    <cfRule type="cellIs" dxfId="6495" priority="5771" operator="greaterThan">
      <formula>0</formula>
    </cfRule>
  </conditionalFormatting>
  <conditionalFormatting sqref="FF197:FF202">
    <cfRule type="cellIs" dxfId="6494" priority="5770" operator="greaterThan">
      <formula>0.5</formula>
    </cfRule>
  </conditionalFormatting>
  <conditionalFormatting sqref="FF203">
    <cfRule type="cellIs" dxfId="6493" priority="5769" operator="greaterThan">
      <formula>0.5</formula>
    </cfRule>
  </conditionalFormatting>
  <conditionalFormatting sqref="FF167">
    <cfRule type="cellIs" dxfId="6492" priority="5768" operator="greaterThan">
      <formula>0</formula>
    </cfRule>
  </conditionalFormatting>
  <conditionalFormatting sqref="FF167">
    <cfRule type="cellIs" dxfId="6491" priority="5767" operator="greaterThan">
      <formula>0</formula>
    </cfRule>
  </conditionalFormatting>
  <conditionalFormatting sqref="FF169">
    <cfRule type="cellIs" dxfId="6490" priority="5766" operator="greaterThan">
      <formula>0</formula>
    </cfRule>
  </conditionalFormatting>
  <conditionalFormatting sqref="FF169">
    <cfRule type="cellIs" dxfId="6489" priority="5765" operator="greaterThan">
      <formula>0</formula>
    </cfRule>
  </conditionalFormatting>
  <conditionalFormatting sqref="FF171">
    <cfRule type="cellIs" dxfId="6488" priority="5764" operator="greaterThan">
      <formula>0</formula>
    </cfRule>
  </conditionalFormatting>
  <conditionalFormatting sqref="FF171">
    <cfRule type="cellIs" dxfId="6487" priority="5763" operator="greaterThan">
      <formula>0</formula>
    </cfRule>
  </conditionalFormatting>
  <conditionalFormatting sqref="FF14">
    <cfRule type="cellIs" dxfId="6486" priority="5735" operator="greaterThan">
      <formula>0</formula>
    </cfRule>
  </conditionalFormatting>
  <conditionalFormatting sqref="FF10">
    <cfRule type="cellIs" dxfId="6485" priority="5762" operator="greaterThan">
      <formula>0</formula>
    </cfRule>
  </conditionalFormatting>
  <conditionalFormatting sqref="FF23">
    <cfRule type="cellIs" dxfId="6484" priority="5761" operator="greaterThan">
      <formula>0</formula>
    </cfRule>
  </conditionalFormatting>
  <conditionalFormatting sqref="FF70">
    <cfRule type="cellIs" dxfId="6483" priority="5759" operator="greaterThan">
      <formula>0</formula>
    </cfRule>
  </conditionalFormatting>
  <conditionalFormatting sqref="FF79">
    <cfRule type="cellIs" dxfId="6482" priority="5758" operator="greaterThan">
      <formula>0</formula>
    </cfRule>
  </conditionalFormatting>
  <conditionalFormatting sqref="FF129">
    <cfRule type="cellIs" dxfId="6481" priority="5752" operator="greaterThan">
      <formula>0</formula>
    </cfRule>
  </conditionalFormatting>
  <conditionalFormatting sqref="FF110">
    <cfRule type="cellIs" dxfId="6480" priority="5754" operator="greaterThan">
      <formula>0</formula>
    </cfRule>
  </conditionalFormatting>
  <conditionalFormatting sqref="FF34">
    <cfRule type="cellIs" dxfId="6479" priority="5760" operator="greaterThan">
      <formula>0</formula>
    </cfRule>
  </conditionalFormatting>
  <conditionalFormatting sqref="FF137">
    <cfRule type="cellIs" dxfId="6478" priority="5751" operator="greaterThan">
      <formula>0</formula>
    </cfRule>
  </conditionalFormatting>
  <conditionalFormatting sqref="FF87">
    <cfRule type="cellIs" dxfId="6477" priority="5757" operator="greaterThan">
      <formula>0</formula>
    </cfRule>
  </conditionalFormatting>
  <conditionalFormatting sqref="FF93">
    <cfRule type="cellIs" dxfId="6476" priority="5756" operator="greaterThan">
      <formula>0</formula>
    </cfRule>
  </conditionalFormatting>
  <conditionalFormatting sqref="FF102">
    <cfRule type="cellIs" dxfId="6475" priority="5755" operator="greaterThan">
      <formula>0</formula>
    </cfRule>
  </conditionalFormatting>
  <conditionalFormatting sqref="FF120">
    <cfRule type="cellIs" dxfId="6474" priority="5753" operator="greaterThan">
      <formula>0</formula>
    </cfRule>
  </conditionalFormatting>
  <conditionalFormatting sqref="FF51">
    <cfRule type="cellIs" dxfId="6473" priority="5750" operator="greaterThan">
      <formula>0</formula>
    </cfRule>
  </conditionalFormatting>
  <conditionalFormatting sqref="FF64">
    <cfRule type="cellIs" dxfId="6472" priority="5748" operator="greaterThan">
      <formula>0</formula>
    </cfRule>
  </conditionalFormatting>
  <conditionalFormatting sqref="FF57">
    <cfRule type="cellIs" dxfId="6471" priority="5749" operator="greaterThan">
      <formula>0</formula>
    </cfRule>
  </conditionalFormatting>
  <conditionalFormatting sqref="FF25 FF27">
    <cfRule type="cellIs" dxfId="6470" priority="5746" operator="greaterThan">
      <formula>0</formula>
    </cfRule>
  </conditionalFormatting>
  <conditionalFormatting sqref="FF12">
    <cfRule type="cellIs" dxfId="6469" priority="5747" operator="greaterThan">
      <formula>0</formula>
    </cfRule>
  </conditionalFormatting>
  <conditionalFormatting sqref="FF44">
    <cfRule type="cellIs" dxfId="6468" priority="5745" operator="greaterThan">
      <formula>0</formula>
    </cfRule>
  </conditionalFormatting>
  <conditionalFormatting sqref="FF48">
    <cfRule type="cellIs" dxfId="6467" priority="5744" operator="greaterThan">
      <formula>0</formula>
    </cfRule>
  </conditionalFormatting>
  <conditionalFormatting sqref="FF40">
    <cfRule type="cellIs" dxfId="6466" priority="5743" operator="greaterThan">
      <formula>0</formula>
    </cfRule>
  </conditionalFormatting>
  <conditionalFormatting sqref="FF38">
    <cfRule type="cellIs" dxfId="6465" priority="5742" operator="greaterThan">
      <formula>0</formula>
    </cfRule>
  </conditionalFormatting>
  <conditionalFormatting sqref="FF16">
    <cfRule type="cellIs" dxfId="6464" priority="5734" operator="greaterThan">
      <formula>0</formula>
    </cfRule>
  </conditionalFormatting>
  <conditionalFormatting sqref="FF113">
    <cfRule type="cellIs" dxfId="6463" priority="5741" operator="greaterThan">
      <formula>0</formula>
    </cfRule>
  </conditionalFormatting>
  <conditionalFormatting sqref="FF112">
    <cfRule type="cellIs" dxfId="6462" priority="5740" operator="greaterThan">
      <formula>0</formula>
    </cfRule>
  </conditionalFormatting>
  <conditionalFormatting sqref="FF112">
    <cfRule type="cellIs" dxfId="6461" priority="5739" operator="lessThan">
      <formula>0</formula>
    </cfRule>
  </conditionalFormatting>
  <conditionalFormatting sqref="FF116">
    <cfRule type="cellIs" dxfId="6460" priority="5738" operator="greaterThan">
      <formula>0</formula>
    </cfRule>
  </conditionalFormatting>
  <conditionalFormatting sqref="FF115">
    <cfRule type="cellIs" dxfId="6459" priority="5737" operator="greaterThan">
      <formula>0</formula>
    </cfRule>
  </conditionalFormatting>
  <conditionalFormatting sqref="FF115">
    <cfRule type="cellIs" dxfId="6458" priority="5736" operator="lessThan">
      <formula>0</formula>
    </cfRule>
  </conditionalFormatting>
  <conditionalFormatting sqref="FF46">
    <cfRule type="cellIs" dxfId="6457" priority="5731" operator="greaterThan">
      <formula>0</formula>
    </cfRule>
  </conditionalFormatting>
  <conditionalFormatting sqref="FF42">
    <cfRule type="cellIs" dxfId="6456" priority="5732" operator="greaterThan">
      <formula>0</formula>
    </cfRule>
  </conditionalFormatting>
  <conditionalFormatting sqref="FF18 FF21">
    <cfRule type="cellIs" dxfId="6455" priority="5733" operator="greaterThan">
      <formula>0</formula>
    </cfRule>
  </conditionalFormatting>
  <conditionalFormatting sqref="FF36">
    <cfRule type="cellIs" dxfId="6454" priority="5730" operator="greaterThan">
      <formula>0</formula>
    </cfRule>
  </conditionalFormatting>
  <conditionalFormatting sqref="FF79">
    <cfRule type="cellIs" dxfId="6453" priority="5722" operator="greaterThan">
      <formula>0</formula>
    </cfRule>
  </conditionalFormatting>
  <conditionalFormatting sqref="FF10">
    <cfRule type="cellIs" dxfId="6452" priority="5729" operator="greaterThan">
      <formula>0</formula>
    </cfRule>
  </conditionalFormatting>
  <conditionalFormatting sqref="FF23">
    <cfRule type="cellIs" dxfId="6451" priority="5728" operator="greaterThan">
      <formula>0</formula>
    </cfRule>
  </conditionalFormatting>
  <conditionalFormatting sqref="FF10">
    <cfRule type="cellIs" dxfId="6450" priority="5727" operator="greaterThan">
      <formula>0</formula>
    </cfRule>
  </conditionalFormatting>
  <conditionalFormatting sqref="FF23">
    <cfRule type="cellIs" dxfId="6449" priority="5726" operator="greaterThan">
      <formula>0</formula>
    </cfRule>
  </conditionalFormatting>
  <conditionalFormatting sqref="FF129">
    <cfRule type="cellIs" dxfId="6448" priority="5712" operator="greaterThan">
      <formula>0</formula>
    </cfRule>
  </conditionalFormatting>
  <conditionalFormatting sqref="FF110">
    <cfRule type="cellIs" dxfId="6447" priority="5716" operator="greaterThan">
      <formula>0</formula>
    </cfRule>
  </conditionalFormatting>
  <conditionalFormatting sqref="FF79">
    <cfRule type="cellIs" dxfId="6446" priority="5723" operator="greaterThan">
      <formula>0</formula>
    </cfRule>
  </conditionalFormatting>
  <conditionalFormatting sqref="FF34">
    <cfRule type="cellIs" dxfId="6445" priority="5725" operator="greaterThan">
      <formula>0</formula>
    </cfRule>
  </conditionalFormatting>
  <conditionalFormatting sqref="FF120">
    <cfRule type="cellIs" dxfId="6444" priority="5715" operator="greaterThan">
      <formula>0</formula>
    </cfRule>
  </conditionalFormatting>
  <conditionalFormatting sqref="FF137">
    <cfRule type="cellIs" dxfId="6443" priority="5711" operator="greaterThan">
      <formula>0</formula>
    </cfRule>
  </conditionalFormatting>
  <conditionalFormatting sqref="FF34">
    <cfRule type="cellIs" dxfId="6442" priority="5724" operator="greaterThan">
      <formula>0</formula>
    </cfRule>
  </conditionalFormatting>
  <conditionalFormatting sqref="FF137">
    <cfRule type="cellIs" dxfId="6441" priority="5710" operator="greaterThan">
      <formula>0</formula>
    </cfRule>
  </conditionalFormatting>
  <conditionalFormatting sqref="FF110">
    <cfRule type="cellIs" dxfId="6440" priority="5717" operator="greaterThan">
      <formula>0</formula>
    </cfRule>
  </conditionalFormatting>
  <conditionalFormatting sqref="FF51">
    <cfRule type="cellIs" dxfId="6439" priority="5709" operator="greaterThan">
      <formula>0</formula>
    </cfRule>
  </conditionalFormatting>
  <conditionalFormatting sqref="FF51">
    <cfRule type="cellIs" dxfId="6438" priority="5708" operator="greaterThan">
      <formula>0</formula>
    </cfRule>
  </conditionalFormatting>
  <conditionalFormatting sqref="FF93">
    <cfRule type="cellIs" dxfId="6437" priority="5721" operator="greaterThan">
      <formula>0</formula>
    </cfRule>
  </conditionalFormatting>
  <conditionalFormatting sqref="FF102">
    <cfRule type="cellIs" dxfId="6436" priority="5720" operator="greaterThan">
      <formula>0</formula>
    </cfRule>
  </conditionalFormatting>
  <conditionalFormatting sqref="FF93">
    <cfRule type="cellIs" dxfId="6435" priority="5719" operator="greaterThan">
      <formula>0</formula>
    </cfRule>
  </conditionalFormatting>
  <conditionalFormatting sqref="FF102">
    <cfRule type="cellIs" dxfId="6434" priority="5718" operator="greaterThan">
      <formula>0</formula>
    </cfRule>
  </conditionalFormatting>
  <conditionalFormatting sqref="FF129">
    <cfRule type="cellIs" dxfId="6433" priority="5714" operator="greaterThan">
      <formula>0</formula>
    </cfRule>
  </conditionalFormatting>
  <conditionalFormatting sqref="FF120">
    <cfRule type="cellIs" dxfId="6432" priority="5713" operator="greaterThan">
      <formula>0</formula>
    </cfRule>
  </conditionalFormatting>
  <conditionalFormatting sqref="FF48">
    <cfRule type="cellIs" dxfId="6431" priority="5696" operator="greaterThan">
      <formula>0</formula>
    </cfRule>
  </conditionalFormatting>
  <conditionalFormatting sqref="FF40">
    <cfRule type="cellIs" dxfId="6430" priority="5695" operator="greaterThan">
      <formula>0</formula>
    </cfRule>
  </conditionalFormatting>
  <conditionalFormatting sqref="FF64">
    <cfRule type="cellIs" dxfId="6429" priority="5705" operator="greaterThan">
      <formula>0</formula>
    </cfRule>
  </conditionalFormatting>
  <conditionalFormatting sqref="FF64">
    <cfRule type="cellIs" dxfId="6428" priority="5704" operator="greaterThan">
      <formula>0</formula>
    </cfRule>
  </conditionalFormatting>
  <conditionalFormatting sqref="FF57">
    <cfRule type="cellIs" dxfId="6427" priority="5707" operator="greaterThan">
      <formula>0</formula>
    </cfRule>
  </conditionalFormatting>
  <conditionalFormatting sqref="FF57">
    <cfRule type="cellIs" dxfId="6426" priority="5706" operator="greaterThan">
      <formula>0</formula>
    </cfRule>
  </conditionalFormatting>
  <conditionalFormatting sqref="FF70">
    <cfRule type="cellIs" dxfId="6425" priority="5691" operator="greaterThan">
      <formula>0</formula>
    </cfRule>
  </conditionalFormatting>
  <conditionalFormatting sqref="FF70">
    <cfRule type="cellIs" dxfId="6424" priority="5690" operator="greaterThan">
      <formula>0</formula>
    </cfRule>
  </conditionalFormatting>
  <conditionalFormatting sqref="FF12">
    <cfRule type="cellIs" dxfId="6423" priority="5703" operator="greaterThan">
      <formula>0</formula>
    </cfRule>
  </conditionalFormatting>
  <conditionalFormatting sqref="FF12">
    <cfRule type="cellIs" dxfId="6422" priority="5702" operator="greaterThan">
      <formula>0</formula>
    </cfRule>
  </conditionalFormatting>
  <conditionalFormatting sqref="FF25 FF27">
    <cfRule type="cellIs" dxfId="6421" priority="5701" operator="greaterThan">
      <formula>0</formula>
    </cfRule>
  </conditionalFormatting>
  <conditionalFormatting sqref="FF25 FF27">
    <cfRule type="cellIs" dxfId="6420" priority="5700" operator="greaterThan">
      <formula>0</formula>
    </cfRule>
  </conditionalFormatting>
  <conditionalFormatting sqref="FF44">
    <cfRule type="cellIs" dxfId="6419" priority="5699" operator="greaterThan">
      <formula>0</formula>
    </cfRule>
  </conditionalFormatting>
  <conditionalFormatting sqref="FF44">
    <cfRule type="cellIs" dxfId="6418" priority="5698" operator="greaterThan">
      <formula>0</formula>
    </cfRule>
  </conditionalFormatting>
  <conditionalFormatting sqref="FF48">
    <cfRule type="cellIs" dxfId="6417" priority="5697" operator="greaterThan">
      <formula>0</formula>
    </cfRule>
  </conditionalFormatting>
  <conditionalFormatting sqref="FF40">
    <cfRule type="cellIs" dxfId="6416" priority="5694" operator="greaterThan">
      <formula>0</formula>
    </cfRule>
  </conditionalFormatting>
  <conditionalFormatting sqref="FF38">
    <cfRule type="cellIs" dxfId="6415" priority="5693" operator="greaterThan">
      <formula>0</formula>
    </cfRule>
  </conditionalFormatting>
  <conditionalFormatting sqref="FF38">
    <cfRule type="cellIs" dxfId="6414" priority="5692" operator="greaterThan">
      <formula>0</formula>
    </cfRule>
  </conditionalFormatting>
  <conditionalFormatting sqref="FF87">
    <cfRule type="cellIs" dxfId="6413" priority="5688" operator="greaterThan">
      <formula>0</formula>
    </cfRule>
  </conditionalFormatting>
  <conditionalFormatting sqref="FF87">
    <cfRule type="cellIs" dxfId="6412" priority="5689" operator="greaterThan">
      <formula>0</formula>
    </cfRule>
  </conditionalFormatting>
  <conditionalFormatting sqref="FF116">
    <cfRule type="cellIs" dxfId="6411" priority="5681" operator="greaterThan">
      <formula>0</formula>
    </cfRule>
  </conditionalFormatting>
  <conditionalFormatting sqref="FF115">
    <cfRule type="cellIs" dxfId="6410" priority="5680" operator="greaterThan">
      <formula>0</formula>
    </cfRule>
  </conditionalFormatting>
  <conditionalFormatting sqref="FF113">
    <cfRule type="cellIs" dxfId="6409" priority="5687" operator="greaterThan">
      <formula>0</formula>
    </cfRule>
  </conditionalFormatting>
  <conditionalFormatting sqref="FF113">
    <cfRule type="cellIs" dxfId="6408" priority="5686" operator="greaterThan">
      <formula>0</formula>
    </cfRule>
  </conditionalFormatting>
  <conditionalFormatting sqref="FF112">
    <cfRule type="cellIs" dxfId="6407" priority="5685" operator="greaterThan">
      <formula>0</formula>
    </cfRule>
  </conditionalFormatting>
  <conditionalFormatting sqref="FF112">
    <cfRule type="cellIs" dxfId="6406" priority="5684" operator="greaterThan">
      <formula>0</formula>
    </cfRule>
  </conditionalFormatting>
  <conditionalFormatting sqref="FF112">
    <cfRule type="cellIs" dxfId="6405" priority="5683" operator="lessThan">
      <formula>0</formula>
    </cfRule>
  </conditionalFormatting>
  <conditionalFormatting sqref="FF116">
    <cfRule type="cellIs" dxfId="6404" priority="5682" operator="greaterThan">
      <formula>0</formula>
    </cfRule>
  </conditionalFormatting>
  <conditionalFormatting sqref="FF14">
    <cfRule type="cellIs" dxfId="6403" priority="5677" operator="greaterThan">
      <formula>0</formula>
    </cfRule>
  </conditionalFormatting>
  <conditionalFormatting sqref="FF115">
    <cfRule type="cellIs" dxfId="6402" priority="5679" operator="greaterThan">
      <formula>0</formula>
    </cfRule>
  </conditionalFormatting>
  <conditionalFormatting sqref="FF115">
    <cfRule type="cellIs" dxfId="6401" priority="5678" operator="lessThan">
      <formula>0</formula>
    </cfRule>
  </conditionalFormatting>
  <conditionalFormatting sqref="FF14">
    <cfRule type="cellIs" dxfId="6400" priority="5676" operator="greaterThan">
      <formula>0</formula>
    </cfRule>
  </conditionalFormatting>
  <conditionalFormatting sqref="FF16">
    <cfRule type="cellIs" dxfId="6399" priority="5675" operator="greaterThan">
      <formula>0</formula>
    </cfRule>
  </conditionalFormatting>
  <conditionalFormatting sqref="FF16">
    <cfRule type="cellIs" dxfId="6398" priority="5674" operator="greaterThan">
      <formula>0</formula>
    </cfRule>
  </conditionalFormatting>
  <conditionalFormatting sqref="FF42">
    <cfRule type="cellIs" dxfId="6397" priority="5671" operator="greaterThan">
      <formula>0</formula>
    </cfRule>
  </conditionalFormatting>
  <conditionalFormatting sqref="FF42">
    <cfRule type="cellIs" dxfId="6396" priority="5670" operator="greaterThan">
      <formula>0</formula>
    </cfRule>
  </conditionalFormatting>
  <conditionalFormatting sqref="FF18 FF21">
    <cfRule type="cellIs" dxfId="6395" priority="5673" operator="greaterThan">
      <formula>0</formula>
    </cfRule>
  </conditionalFormatting>
  <conditionalFormatting sqref="FF18 FF21">
    <cfRule type="cellIs" dxfId="6394" priority="5672" operator="greaterThan">
      <formula>0</formula>
    </cfRule>
  </conditionalFormatting>
  <conditionalFormatting sqref="FF46">
    <cfRule type="cellIs" dxfId="6393" priority="5669" operator="greaterThan">
      <formula>0</formula>
    </cfRule>
  </conditionalFormatting>
  <conditionalFormatting sqref="FF46">
    <cfRule type="cellIs" dxfId="6392" priority="5668" operator="greaterThan">
      <formula>0</formula>
    </cfRule>
  </conditionalFormatting>
  <conditionalFormatting sqref="FF79">
    <cfRule type="cellIs" dxfId="6391" priority="5660" operator="greaterThan">
      <formula>0</formula>
    </cfRule>
  </conditionalFormatting>
  <conditionalFormatting sqref="FF10">
    <cfRule type="cellIs" dxfId="6390" priority="5667" operator="greaterThan">
      <formula>0</formula>
    </cfRule>
  </conditionalFormatting>
  <conditionalFormatting sqref="FF23">
    <cfRule type="cellIs" dxfId="6389" priority="5666" operator="greaterThan">
      <formula>0</formula>
    </cfRule>
  </conditionalFormatting>
  <conditionalFormatting sqref="FF10">
    <cfRule type="cellIs" dxfId="6388" priority="5665" operator="greaterThan">
      <formula>0</formula>
    </cfRule>
  </conditionalFormatting>
  <conditionalFormatting sqref="FF23">
    <cfRule type="cellIs" dxfId="6387" priority="5664" operator="greaterThan">
      <formula>0</formula>
    </cfRule>
  </conditionalFormatting>
  <conditionalFormatting sqref="FF129">
    <cfRule type="cellIs" dxfId="6386" priority="5650" operator="greaterThan">
      <formula>0</formula>
    </cfRule>
  </conditionalFormatting>
  <conditionalFormatting sqref="FF110">
    <cfRule type="cellIs" dxfId="6385" priority="5654" operator="greaterThan">
      <formula>0</formula>
    </cfRule>
  </conditionalFormatting>
  <conditionalFormatting sqref="FF79">
    <cfRule type="cellIs" dxfId="6384" priority="5661" operator="greaterThan">
      <formula>0</formula>
    </cfRule>
  </conditionalFormatting>
  <conditionalFormatting sqref="FF34">
    <cfRule type="cellIs" dxfId="6383" priority="5663" operator="greaterThan">
      <formula>0</formula>
    </cfRule>
  </conditionalFormatting>
  <conditionalFormatting sqref="FF120">
    <cfRule type="cellIs" dxfId="6382" priority="5653" operator="greaterThan">
      <formula>0</formula>
    </cfRule>
  </conditionalFormatting>
  <conditionalFormatting sqref="FF137">
    <cfRule type="cellIs" dxfId="6381" priority="5649" operator="greaterThan">
      <formula>0</formula>
    </cfRule>
  </conditionalFormatting>
  <conditionalFormatting sqref="FF34">
    <cfRule type="cellIs" dxfId="6380" priority="5662" operator="greaterThan">
      <formula>0</formula>
    </cfRule>
  </conditionalFormatting>
  <conditionalFormatting sqref="FF137">
    <cfRule type="cellIs" dxfId="6379" priority="5648" operator="greaterThan">
      <formula>0</formula>
    </cfRule>
  </conditionalFormatting>
  <conditionalFormatting sqref="FF110">
    <cfRule type="cellIs" dxfId="6378" priority="5655" operator="greaterThan">
      <formula>0</formula>
    </cfRule>
  </conditionalFormatting>
  <conditionalFormatting sqref="FF51">
    <cfRule type="cellIs" dxfId="6377" priority="5647" operator="greaterThan">
      <formula>0</formula>
    </cfRule>
  </conditionalFormatting>
  <conditionalFormatting sqref="FF51">
    <cfRule type="cellIs" dxfId="6376" priority="5646" operator="greaterThan">
      <formula>0</formula>
    </cfRule>
  </conditionalFormatting>
  <conditionalFormatting sqref="FF93">
    <cfRule type="cellIs" dxfId="6375" priority="5659" operator="greaterThan">
      <formula>0</formula>
    </cfRule>
  </conditionalFormatting>
  <conditionalFormatting sqref="FF102">
    <cfRule type="cellIs" dxfId="6374" priority="5658" operator="greaterThan">
      <formula>0</formula>
    </cfRule>
  </conditionalFormatting>
  <conditionalFormatting sqref="FF93">
    <cfRule type="cellIs" dxfId="6373" priority="5657" operator="greaterThan">
      <formula>0</formula>
    </cfRule>
  </conditionalFormatting>
  <conditionalFormatting sqref="FF102">
    <cfRule type="cellIs" dxfId="6372" priority="5656" operator="greaterThan">
      <formula>0</formula>
    </cfRule>
  </conditionalFormatting>
  <conditionalFormatting sqref="FF129">
    <cfRule type="cellIs" dxfId="6371" priority="5652" operator="greaterThan">
      <formula>0</formula>
    </cfRule>
  </conditionalFormatting>
  <conditionalFormatting sqref="FF120">
    <cfRule type="cellIs" dxfId="6370" priority="5651" operator="greaterThan">
      <formula>0</formula>
    </cfRule>
  </conditionalFormatting>
  <conditionalFormatting sqref="FF48">
    <cfRule type="cellIs" dxfId="6369" priority="5634" operator="greaterThan">
      <formula>0</formula>
    </cfRule>
  </conditionalFormatting>
  <conditionalFormatting sqref="FF40">
    <cfRule type="cellIs" dxfId="6368" priority="5633" operator="greaterThan">
      <formula>0</formula>
    </cfRule>
  </conditionalFormatting>
  <conditionalFormatting sqref="FF64">
    <cfRule type="cellIs" dxfId="6367" priority="5643" operator="greaterThan">
      <formula>0</formula>
    </cfRule>
  </conditionalFormatting>
  <conditionalFormatting sqref="FF64">
    <cfRule type="cellIs" dxfId="6366" priority="5642" operator="greaterThan">
      <formula>0</formula>
    </cfRule>
  </conditionalFormatting>
  <conditionalFormatting sqref="FF57">
    <cfRule type="cellIs" dxfId="6365" priority="5645" operator="greaterThan">
      <formula>0</formula>
    </cfRule>
  </conditionalFormatting>
  <conditionalFormatting sqref="FF57">
    <cfRule type="cellIs" dxfId="6364" priority="5644" operator="greaterThan">
      <formula>0</formula>
    </cfRule>
  </conditionalFormatting>
  <conditionalFormatting sqref="FF70">
    <cfRule type="cellIs" dxfId="6363" priority="5629" operator="greaterThan">
      <formula>0</formula>
    </cfRule>
  </conditionalFormatting>
  <conditionalFormatting sqref="FF70">
    <cfRule type="cellIs" dxfId="6362" priority="5628" operator="greaterThan">
      <formula>0</formula>
    </cfRule>
  </conditionalFormatting>
  <conditionalFormatting sqref="FF12">
    <cfRule type="cellIs" dxfId="6361" priority="5641" operator="greaterThan">
      <formula>0</formula>
    </cfRule>
  </conditionalFormatting>
  <conditionalFormatting sqref="FF12">
    <cfRule type="cellIs" dxfId="6360" priority="5640" operator="greaterThan">
      <formula>0</formula>
    </cfRule>
  </conditionalFormatting>
  <conditionalFormatting sqref="FF25 FF27">
    <cfRule type="cellIs" dxfId="6359" priority="5639" operator="greaterThan">
      <formula>0</formula>
    </cfRule>
  </conditionalFormatting>
  <conditionalFormatting sqref="FF25 FF27">
    <cfRule type="cellIs" dxfId="6358" priority="5638" operator="greaterThan">
      <formula>0</formula>
    </cfRule>
  </conditionalFormatting>
  <conditionalFormatting sqref="FF44">
    <cfRule type="cellIs" dxfId="6357" priority="5637" operator="greaterThan">
      <formula>0</formula>
    </cfRule>
  </conditionalFormatting>
  <conditionalFormatting sqref="FF44">
    <cfRule type="cellIs" dxfId="6356" priority="5636" operator="greaterThan">
      <formula>0</formula>
    </cfRule>
  </conditionalFormatting>
  <conditionalFormatting sqref="FF48">
    <cfRule type="cellIs" dxfId="6355" priority="5635" operator="greaterThan">
      <formula>0</formula>
    </cfRule>
  </conditionalFormatting>
  <conditionalFormatting sqref="FF40">
    <cfRule type="cellIs" dxfId="6354" priority="5632" operator="greaterThan">
      <formula>0</formula>
    </cfRule>
  </conditionalFormatting>
  <conditionalFormatting sqref="FF38">
    <cfRule type="cellIs" dxfId="6353" priority="5631" operator="greaterThan">
      <formula>0</formula>
    </cfRule>
  </conditionalFormatting>
  <conditionalFormatting sqref="FF38">
    <cfRule type="cellIs" dxfId="6352" priority="5630" operator="greaterThan">
      <formula>0</formula>
    </cfRule>
  </conditionalFormatting>
  <conditionalFormatting sqref="FF87">
    <cfRule type="cellIs" dxfId="6351" priority="5626" operator="greaterThan">
      <formula>0</formula>
    </cfRule>
  </conditionalFormatting>
  <conditionalFormatting sqref="FF87">
    <cfRule type="cellIs" dxfId="6350" priority="5627" operator="greaterThan">
      <formula>0</formula>
    </cfRule>
  </conditionalFormatting>
  <conditionalFormatting sqref="FF116">
    <cfRule type="cellIs" dxfId="6349" priority="5619" operator="greaterThan">
      <formula>0</formula>
    </cfRule>
  </conditionalFormatting>
  <conditionalFormatting sqref="FF115">
    <cfRule type="cellIs" dxfId="6348" priority="5618" operator="greaterThan">
      <formula>0</formula>
    </cfRule>
  </conditionalFormatting>
  <conditionalFormatting sqref="FF113">
    <cfRule type="cellIs" dxfId="6347" priority="5625" operator="greaterThan">
      <formula>0</formula>
    </cfRule>
  </conditionalFormatting>
  <conditionalFormatting sqref="FF113">
    <cfRule type="cellIs" dxfId="6346" priority="5624" operator="greaterThan">
      <formula>0</formula>
    </cfRule>
  </conditionalFormatting>
  <conditionalFormatting sqref="FF112">
    <cfRule type="cellIs" dxfId="6345" priority="5623" operator="greaterThan">
      <formula>0</formula>
    </cfRule>
  </conditionalFormatting>
  <conditionalFormatting sqref="FF112">
    <cfRule type="cellIs" dxfId="6344" priority="5622" operator="greaterThan">
      <formula>0</formula>
    </cfRule>
  </conditionalFormatting>
  <conditionalFormatting sqref="FF112">
    <cfRule type="cellIs" dxfId="6343" priority="5621" operator="lessThan">
      <formula>0</formula>
    </cfRule>
  </conditionalFormatting>
  <conditionalFormatting sqref="FF116">
    <cfRule type="cellIs" dxfId="6342" priority="5620" operator="greaterThan">
      <formula>0</formula>
    </cfRule>
  </conditionalFormatting>
  <conditionalFormatting sqref="FF14">
    <cfRule type="cellIs" dxfId="6341" priority="5615" operator="greaterThan">
      <formula>0</formula>
    </cfRule>
  </conditionalFormatting>
  <conditionalFormatting sqref="FF115">
    <cfRule type="cellIs" dxfId="6340" priority="5617" operator="greaterThan">
      <formula>0</formula>
    </cfRule>
  </conditionalFormatting>
  <conditionalFormatting sqref="FF115">
    <cfRule type="cellIs" dxfId="6339" priority="5616" operator="lessThan">
      <formula>0</formula>
    </cfRule>
  </conditionalFormatting>
  <conditionalFormatting sqref="FF14">
    <cfRule type="cellIs" dxfId="6338" priority="5614" operator="greaterThan">
      <formula>0</formula>
    </cfRule>
  </conditionalFormatting>
  <conditionalFormatting sqref="FF16">
    <cfRule type="cellIs" dxfId="6337" priority="5613" operator="greaterThan">
      <formula>0</formula>
    </cfRule>
  </conditionalFormatting>
  <conditionalFormatting sqref="FF16">
    <cfRule type="cellIs" dxfId="6336" priority="5612" operator="greaterThan">
      <formula>0</formula>
    </cfRule>
  </conditionalFormatting>
  <conditionalFormatting sqref="FF42">
    <cfRule type="cellIs" dxfId="6335" priority="5609" operator="greaterThan">
      <formula>0</formula>
    </cfRule>
  </conditionalFormatting>
  <conditionalFormatting sqref="FF42">
    <cfRule type="cellIs" dxfId="6334" priority="5608" operator="greaterThan">
      <formula>0</formula>
    </cfRule>
  </conditionalFormatting>
  <conditionalFormatting sqref="FF18 FF21">
    <cfRule type="cellIs" dxfId="6333" priority="5611" operator="greaterThan">
      <formula>0</formula>
    </cfRule>
  </conditionalFormatting>
  <conditionalFormatting sqref="FF18 FF21">
    <cfRule type="cellIs" dxfId="6332" priority="5610" operator="greaterThan">
      <formula>0</formula>
    </cfRule>
  </conditionalFormatting>
  <conditionalFormatting sqref="FF46">
    <cfRule type="cellIs" dxfId="6331" priority="5607" operator="greaterThan">
      <formula>0</formula>
    </cfRule>
  </conditionalFormatting>
  <conditionalFormatting sqref="FF46">
    <cfRule type="cellIs" dxfId="6330" priority="5606" operator="greaterThan">
      <formula>0</formula>
    </cfRule>
  </conditionalFormatting>
  <conditionalFormatting sqref="FF36">
    <cfRule type="cellIs" dxfId="6329" priority="5605" operator="greaterThan">
      <formula>0</formula>
    </cfRule>
  </conditionalFormatting>
  <conditionalFormatting sqref="FF36">
    <cfRule type="cellIs" dxfId="6328" priority="5604" operator="greaterThan">
      <formula>0</formula>
    </cfRule>
  </conditionalFormatting>
  <conditionalFormatting sqref="FF36">
    <cfRule type="cellIs" dxfId="6327" priority="5603" operator="greaterThan">
      <formula>0</formula>
    </cfRule>
  </conditionalFormatting>
  <conditionalFormatting sqref="FF36">
    <cfRule type="cellIs" dxfId="6326" priority="5602" operator="greaterThan">
      <formula>0</formula>
    </cfRule>
  </conditionalFormatting>
  <conditionalFormatting sqref="FF143">
    <cfRule type="cellIs" dxfId="6325" priority="5601" operator="greaterThan">
      <formula>0</formula>
    </cfRule>
  </conditionalFormatting>
  <conditionalFormatting sqref="FF152">
    <cfRule type="cellIs" dxfId="6324" priority="5600" operator="greaterThan">
      <formula>0</formula>
    </cfRule>
  </conditionalFormatting>
  <conditionalFormatting sqref="FF160">
    <cfRule type="cellIs" dxfId="6323" priority="5599" operator="greaterThan">
      <formula>0</formula>
    </cfRule>
  </conditionalFormatting>
  <conditionalFormatting sqref="FF152">
    <cfRule type="cellIs" dxfId="6322" priority="5597" operator="greaterThan">
      <formula>0</formula>
    </cfRule>
  </conditionalFormatting>
  <conditionalFormatting sqref="FF152">
    <cfRule type="cellIs" dxfId="6321" priority="5598" operator="greaterThan">
      <formula>0</formula>
    </cfRule>
  </conditionalFormatting>
  <conditionalFormatting sqref="FF143">
    <cfRule type="cellIs" dxfId="6320" priority="5596" operator="greaterThan">
      <formula>0</formula>
    </cfRule>
  </conditionalFormatting>
  <conditionalFormatting sqref="FF143">
    <cfRule type="cellIs" dxfId="6319" priority="5595" operator="greaterThan">
      <formula>0</formula>
    </cfRule>
  </conditionalFormatting>
  <conditionalFormatting sqref="FF160">
    <cfRule type="cellIs" dxfId="6318" priority="5593" operator="greaterThan">
      <formula>0</formula>
    </cfRule>
  </conditionalFormatting>
  <conditionalFormatting sqref="FF160">
    <cfRule type="cellIs" dxfId="6317" priority="5594" operator="greaterThan">
      <formula>0</formula>
    </cfRule>
  </conditionalFormatting>
  <conditionalFormatting sqref="FF152">
    <cfRule type="cellIs" dxfId="6316" priority="5591" operator="greaterThan">
      <formula>0</formula>
    </cfRule>
  </conditionalFormatting>
  <conditionalFormatting sqref="FF152">
    <cfRule type="cellIs" dxfId="6315" priority="5592" operator="greaterThan">
      <formula>0</formula>
    </cfRule>
  </conditionalFormatting>
  <conditionalFormatting sqref="FF143">
    <cfRule type="cellIs" dxfId="6314" priority="5590" operator="greaterThan">
      <formula>0</formula>
    </cfRule>
  </conditionalFormatting>
  <conditionalFormatting sqref="FF143">
    <cfRule type="cellIs" dxfId="6313" priority="5589" operator="greaterThan">
      <formula>0</formula>
    </cfRule>
  </conditionalFormatting>
  <conditionalFormatting sqref="FF160">
    <cfRule type="cellIs" dxfId="6312" priority="5587" operator="greaterThan">
      <formula>0</formula>
    </cfRule>
  </conditionalFormatting>
  <conditionalFormatting sqref="FF160">
    <cfRule type="cellIs" dxfId="6311" priority="5588" operator="greaterThan">
      <formula>0</formula>
    </cfRule>
  </conditionalFormatting>
  <conditionalFormatting sqref="FF27">
    <cfRule type="cellIs" dxfId="6310" priority="5586" operator="greaterThan">
      <formula>0</formula>
    </cfRule>
  </conditionalFormatting>
  <conditionalFormatting sqref="FF27">
    <cfRule type="cellIs" dxfId="6309" priority="5585" operator="greaterThan">
      <formula>0</formula>
    </cfRule>
  </conditionalFormatting>
  <conditionalFormatting sqref="FG197:FG202">
    <cfRule type="cellIs" dxfId="6308" priority="5584" operator="greaterThan">
      <formula>0.5</formula>
    </cfRule>
  </conditionalFormatting>
  <conditionalFormatting sqref="FG203">
    <cfRule type="cellIs" dxfId="6307" priority="5583" operator="greaterThan">
      <formula>0.5</formula>
    </cfRule>
  </conditionalFormatting>
  <conditionalFormatting sqref="FG167">
    <cfRule type="cellIs" dxfId="6306" priority="5582" operator="greaterThan">
      <formula>0</formula>
    </cfRule>
  </conditionalFormatting>
  <conditionalFormatting sqref="FG167">
    <cfRule type="cellIs" dxfId="6305" priority="5581" operator="greaterThan">
      <formula>0</formula>
    </cfRule>
  </conditionalFormatting>
  <conditionalFormatting sqref="FG169">
    <cfRule type="cellIs" dxfId="6304" priority="5580" operator="greaterThan">
      <formula>0</formula>
    </cfRule>
  </conditionalFormatting>
  <conditionalFormatting sqref="FG169">
    <cfRule type="cellIs" dxfId="6303" priority="5579" operator="greaterThan">
      <formula>0</formula>
    </cfRule>
  </conditionalFormatting>
  <conditionalFormatting sqref="FG171">
    <cfRule type="cellIs" dxfId="6302" priority="5578" operator="greaterThan">
      <formula>0</formula>
    </cfRule>
  </conditionalFormatting>
  <conditionalFormatting sqref="FG171">
    <cfRule type="cellIs" dxfId="6301" priority="5577" operator="greaterThan">
      <formula>0</formula>
    </cfRule>
  </conditionalFormatting>
  <conditionalFormatting sqref="FG14">
    <cfRule type="cellIs" dxfId="6300" priority="5549" operator="greaterThan">
      <formula>0</formula>
    </cfRule>
  </conditionalFormatting>
  <conditionalFormatting sqref="FG10">
    <cfRule type="cellIs" dxfId="6299" priority="5576" operator="greaterThan">
      <formula>0</formula>
    </cfRule>
  </conditionalFormatting>
  <conditionalFormatting sqref="FG23">
    <cfRule type="cellIs" dxfId="6298" priority="5575" operator="greaterThan">
      <formula>0</formula>
    </cfRule>
  </conditionalFormatting>
  <conditionalFormatting sqref="FG70">
    <cfRule type="cellIs" dxfId="6297" priority="5573" operator="greaterThan">
      <formula>0</formula>
    </cfRule>
  </conditionalFormatting>
  <conditionalFormatting sqref="FG79">
    <cfRule type="cellIs" dxfId="6296" priority="5572" operator="greaterThan">
      <formula>0</formula>
    </cfRule>
  </conditionalFormatting>
  <conditionalFormatting sqref="FG129">
    <cfRule type="cellIs" dxfId="6295" priority="5566" operator="greaterThan">
      <formula>0</formula>
    </cfRule>
  </conditionalFormatting>
  <conditionalFormatting sqref="FG110">
    <cfRule type="cellIs" dxfId="6294" priority="5568" operator="greaterThan">
      <formula>0</formula>
    </cfRule>
  </conditionalFormatting>
  <conditionalFormatting sqref="FG34">
    <cfRule type="cellIs" dxfId="6293" priority="5574" operator="greaterThan">
      <formula>0</formula>
    </cfRule>
  </conditionalFormatting>
  <conditionalFormatting sqref="FG137">
    <cfRule type="cellIs" dxfId="6292" priority="5565" operator="greaterThan">
      <formula>0</formula>
    </cfRule>
  </conditionalFormatting>
  <conditionalFormatting sqref="FG87">
    <cfRule type="cellIs" dxfId="6291" priority="5571" operator="greaterThan">
      <formula>0</formula>
    </cfRule>
  </conditionalFormatting>
  <conditionalFormatting sqref="FG93">
    <cfRule type="cellIs" dxfId="6290" priority="5570" operator="greaterThan">
      <formula>0</formula>
    </cfRule>
  </conditionalFormatting>
  <conditionalFormatting sqref="FG102">
    <cfRule type="cellIs" dxfId="6289" priority="5569" operator="greaterThan">
      <formula>0</formula>
    </cfRule>
  </conditionalFormatting>
  <conditionalFormatting sqref="FG120">
    <cfRule type="cellIs" dxfId="6288" priority="5567" operator="greaterThan">
      <formula>0</formula>
    </cfRule>
  </conditionalFormatting>
  <conditionalFormatting sqref="FG51">
    <cfRule type="cellIs" dxfId="6287" priority="5564" operator="greaterThan">
      <formula>0</formula>
    </cfRule>
  </conditionalFormatting>
  <conditionalFormatting sqref="FG64">
    <cfRule type="cellIs" dxfId="6286" priority="5562" operator="greaterThan">
      <formula>0</formula>
    </cfRule>
  </conditionalFormatting>
  <conditionalFormatting sqref="FG57">
    <cfRule type="cellIs" dxfId="6285" priority="5563" operator="greaterThan">
      <formula>0</formula>
    </cfRule>
  </conditionalFormatting>
  <conditionalFormatting sqref="FG25 FG27">
    <cfRule type="cellIs" dxfId="6284" priority="5560" operator="greaterThan">
      <formula>0</formula>
    </cfRule>
  </conditionalFormatting>
  <conditionalFormatting sqref="FG12">
    <cfRule type="cellIs" dxfId="6283" priority="5561" operator="greaterThan">
      <formula>0</formula>
    </cfRule>
  </conditionalFormatting>
  <conditionalFormatting sqref="FG44">
    <cfRule type="cellIs" dxfId="6282" priority="5559" operator="greaterThan">
      <formula>0</formula>
    </cfRule>
  </conditionalFormatting>
  <conditionalFormatting sqref="FG48">
    <cfRule type="cellIs" dxfId="6281" priority="5558" operator="greaterThan">
      <formula>0</formula>
    </cfRule>
  </conditionalFormatting>
  <conditionalFormatting sqref="FG40">
    <cfRule type="cellIs" dxfId="6280" priority="5557" operator="greaterThan">
      <formula>0</formula>
    </cfRule>
  </conditionalFormatting>
  <conditionalFormatting sqref="FG38">
    <cfRule type="cellIs" dxfId="6279" priority="5556" operator="greaterThan">
      <formula>0</formula>
    </cfRule>
  </conditionalFormatting>
  <conditionalFormatting sqref="FG16">
    <cfRule type="cellIs" dxfId="6278" priority="5548" operator="greaterThan">
      <formula>0</formula>
    </cfRule>
  </conditionalFormatting>
  <conditionalFormatting sqref="FG113">
    <cfRule type="cellIs" dxfId="6277" priority="5555" operator="greaterThan">
      <formula>0</formula>
    </cfRule>
  </conditionalFormatting>
  <conditionalFormatting sqref="FG112">
    <cfRule type="cellIs" dxfId="6276" priority="5554" operator="greaterThan">
      <formula>0</formula>
    </cfRule>
  </conditionalFormatting>
  <conditionalFormatting sqref="FG112">
    <cfRule type="cellIs" dxfId="6275" priority="5553" operator="lessThan">
      <formula>0</formula>
    </cfRule>
  </conditionalFormatting>
  <conditionalFormatting sqref="FG116">
    <cfRule type="cellIs" dxfId="6274" priority="5552" operator="greaterThan">
      <formula>0</formula>
    </cfRule>
  </conditionalFormatting>
  <conditionalFormatting sqref="FG115">
    <cfRule type="cellIs" dxfId="6273" priority="5551" operator="greaterThan">
      <formula>0</formula>
    </cfRule>
  </conditionalFormatting>
  <conditionalFormatting sqref="FG115">
    <cfRule type="cellIs" dxfId="6272" priority="5550" operator="lessThan">
      <formula>0</formula>
    </cfRule>
  </conditionalFormatting>
  <conditionalFormatting sqref="FG46">
    <cfRule type="cellIs" dxfId="6271" priority="5545" operator="greaterThan">
      <formula>0</formula>
    </cfRule>
  </conditionalFormatting>
  <conditionalFormatting sqref="FG42">
    <cfRule type="cellIs" dxfId="6270" priority="5546" operator="greaterThan">
      <formula>0</formula>
    </cfRule>
  </conditionalFormatting>
  <conditionalFormatting sqref="FG18 FG21">
    <cfRule type="cellIs" dxfId="6269" priority="5547" operator="greaterThan">
      <formula>0</formula>
    </cfRule>
  </conditionalFormatting>
  <conditionalFormatting sqref="FG36">
    <cfRule type="cellIs" dxfId="6268" priority="5544" operator="greaterThan">
      <formula>0</formula>
    </cfRule>
  </conditionalFormatting>
  <conditionalFormatting sqref="FG79">
    <cfRule type="cellIs" dxfId="6267" priority="5536" operator="greaterThan">
      <formula>0</formula>
    </cfRule>
  </conditionalFormatting>
  <conditionalFormatting sqref="FG10">
    <cfRule type="cellIs" dxfId="6266" priority="5543" operator="greaterThan">
      <formula>0</formula>
    </cfRule>
  </conditionalFormatting>
  <conditionalFormatting sqref="FG23">
    <cfRule type="cellIs" dxfId="6265" priority="5542" operator="greaterThan">
      <formula>0</formula>
    </cfRule>
  </conditionalFormatting>
  <conditionalFormatting sqref="FG10">
    <cfRule type="cellIs" dxfId="6264" priority="5541" operator="greaterThan">
      <formula>0</formula>
    </cfRule>
  </conditionalFormatting>
  <conditionalFormatting sqref="FG23">
    <cfRule type="cellIs" dxfId="6263" priority="5540" operator="greaterThan">
      <formula>0</formula>
    </cfRule>
  </conditionalFormatting>
  <conditionalFormatting sqref="FG129">
    <cfRule type="cellIs" dxfId="6262" priority="5526" operator="greaterThan">
      <formula>0</formula>
    </cfRule>
  </conditionalFormatting>
  <conditionalFormatting sqref="FG110">
    <cfRule type="cellIs" dxfId="6261" priority="5530" operator="greaterThan">
      <formula>0</formula>
    </cfRule>
  </conditionalFormatting>
  <conditionalFormatting sqref="FG79">
    <cfRule type="cellIs" dxfId="6260" priority="5537" operator="greaterThan">
      <formula>0</formula>
    </cfRule>
  </conditionalFormatting>
  <conditionalFormatting sqref="FG34">
    <cfRule type="cellIs" dxfId="6259" priority="5539" operator="greaterThan">
      <formula>0</formula>
    </cfRule>
  </conditionalFormatting>
  <conditionalFormatting sqref="FG120">
    <cfRule type="cellIs" dxfId="6258" priority="5529" operator="greaterThan">
      <formula>0</formula>
    </cfRule>
  </conditionalFormatting>
  <conditionalFormatting sqref="FG137">
    <cfRule type="cellIs" dxfId="6257" priority="5525" operator="greaterThan">
      <formula>0</formula>
    </cfRule>
  </conditionalFormatting>
  <conditionalFormatting sqref="FG34">
    <cfRule type="cellIs" dxfId="6256" priority="5538" operator="greaterThan">
      <formula>0</formula>
    </cfRule>
  </conditionalFormatting>
  <conditionalFormatting sqref="FG137">
    <cfRule type="cellIs" dxfId="6255" priority="5524" operator="greaterThan">
      <formula>0</formula>
    </cfRule>
  </conditionalFormatting>
  <conditionalFormatting sqref="FG110">
    <cfRule type="cellIs" dxfId="6254" priority="5531" operator="greaterThan">
      <formula>0</formula>
    </cfRule>
  </conditionalFormatting>
  <conditionalFormatting sqref="FG51">
    <cfRule type="cellIs" dxfId="6253" priority="5523" operator="greaterThan">
      <formula>0</formula>
    </cfRule>
  </conditionalFormatting>
  <conditionalFormatting sqref="FG51">
    <cfRule type="cellIs" dxfId="6252" priority="5522" operator="greaterThan">
      <formula>0</formula>
    </cfRule>
  </conditionalFormatting>
  <conditionalFormatting sqref="FG93">
    <cfRule type="cellIs" dxfId="6251" priority="5535" operator="greaterThan">
      <formula>0</formula>
    </cfRule>
  </conditionalFormatting>
  <conditionalFormatting sqref="FG102">
    <cfRule type="cellIs" dxfId="6250" priority="5534" operator="greaterThan">
      <formula>0</formula>
    </cfRule>
  </conditionalFormatting>
  <conditionalFormatting sqref="FG93">
    <cfRule type="cellIs" dxfId="6249" priority="5533" operator="greaterThan">
      <formula>0</formula>
    </cfRule>
  </conditionalFormatting>
  <conditionalFormatting sqref="FG102">
    <cfRule type="cellIs" dxfId="6248" priority="5532" operator="greaterThan">
      <formula>0</formula>
    </cfRule>
  </conditionalFormatting>
  <conditionalFormatting sqref="FG129">
    <cfRule type="cellIs" dxfId="6247" priority="5528" operator="greaterThan">
      <formula>0</formula>
    </cfRule>
  </conditionalFormatting>
  <conditionalFormatting sqref="FG120">
    <cfRule type="cellIs" dxfId="6246" priority="5527" operator="greaterThan">
      <formula>0</formula>
    </cfRule>
  </conditionalFormatting>
  <conditionalFormatting sqref="FG48">
    <cfRule type="cellIs" dxfId="6245" priority="5510" operator="greaterThan">
      <formula>0</formula>
    </cfRule>
  </conditionalFormatting>
  <conditionalFormatting sqref="FG40">
    <cfRule type="cellIs" dxfId="6244" priority="5509" operator="greaterThan">
      <formula>0</formula>
    </cfRule>
  </conditionalFormatting>
  <conditionalFormatting sqref="FG64">
    <cfRule type="cellIs" dxfId="6243" priority="5519" operator="greaterThan">
      <formula>0</formula>
    </cfRule>
  </conditionalFormatting>
  <conditionalFormatting sqref="FG64">
    <cfRule type="cellIs" dxfId="6242" priority="5518" operator="greaterThan">
      <formula>0</formula>
    </cfRule>
  </conditionalFormatting>
  <conditionalFormatting sqref="FG57">
    <cfRule type="cellIs" dxfId="6241" priority="5521" operator="greaterThan">
      <formula>0</formula>
    </cfRule>
  </conditionalFormatting>
  <conditionalFormatting sqref="FG57">
    <cfRule type="cellIs" dxfId="6240" priority="5520" operator="greaterThan">
      <formula>0</formula>
    </cfRule>
  </conditionalFormatting>
  <conditionalFormatting sqref="FG70">
    <cfRule type="cellIs" dxfId="6239" priority="5505" operator="greaterThan">
      <formula>0</formula>
    </cfRule>
  </conditionalFormatting>
  <conditionalFormatting sqref="FG70">
    <cfRule type="cellIs" dxfId="6238" priority="5504" operator="greaterThan">
      <formula>0</formula>
    </cfRule>
  </conditionalFormatting>
  <conditionalFormatting sqref="FG12">
    <cfRule type="cellIs" dxfId="6237" priority="5517" operator="greaterThan">
      <formula>0</formula>
    </cfRule>
  </conditionalFormatting>
  <conditionalFormatting sqref="FG12">
    <cfRule type="cellIs" dxfId="6236" priority="5516" operator="greaterThan">
      <formula>0</formula>
    </cfRule>
  </conditionalFormatting>
  <conditionalFormatting sqref="FG25 FG27">
    <cfRule type="cellIs" dxfId="6235" priority="5515" operator="greaterThan">
      <formula>0</formula>
    </cfRule>
  </conditionalFormatting>
  <conditionalFormatting sqref="FG25 FG27">
    <cfRule type="cellIs" dxfId="6234" priority="5514" operator="greaterThan">
      <formula>0</formula>
    </cfRule>
  </conditionalFormatting>
  <conditionalFormatting sqref="FG44">
    <cfRule type="cellIs" dxfId="6233" priority="5513" operator="greaterThan">
      <formula>0</formula>
    </cfRule>
  </conditionalFormatting>
  <conditionalFormatting sqref="FG44">
    <cfRule type="cellIs" dxfId="6232" priority="5512" operator="greaterThan">
      <formula>0</formula>
    </cfRule>
  </conditionalFormatting>
  <conditionalFormatting sqref="FG48">
    <cfRule type="cellIs" dxfId="6231" priority="5511" operator="greaterThan">
      <formula>0</formula>
    </cfRule>
  </conditionalFormatting>
  <conditionalFormatting sqref="FG40">
    <cfRule type="cellIs" dxfId="6230" priority="5508" operator="greaterThan">
      <formula>0</formula>
    </cfRule>
  </conditionalFormatting>
  <conditionalFormatting sqref="FG38">
    <cfRule type="cellIs" dxfId="6229" priority="5507" operator="greaterThan">
      <formula>0</formula>
    </cfRule>
  </conditionalFormatting>
  <conditionalFormatting sqref="FG38">
    <cfRule type="cellIs" dxfId="6228" priority="5506" operator="greaterThan">
      <formula>0</formula>
    </cfRule>
  </conditionalFormatting>
  <conditionalFormatting sqref="FG87">
    <cfRule type="cellIs" dxfId="6227" priority="5502" operator="greaterThan">
      <formula>0</formula>
    </cfRule>
  </conditionalFormatting>
  <conditionalFormatting sqref="FG87">
    <cfRule type="cellIs" dxfId="6226" priority="5503" operator="greaterThan">
      <formula>0</formula>
    </cfRule>
  </conditionalFormatting>
  <conditionalFormatting sqref="FG116">
    <cfRule type="cellIs" dxfId="6225" priority="5495" operator="greaterThan">
      <formula>0</formula>
    </cfRule>
  </conditionalFormatting>
  <conditionalFormatting sqref="FG115">
    <cfRule type="cellIs" dxfId="6224" priority="5494" operator="greaterThan">
      <formula>0</formula>
    </cfRule>
  </conditionalFormatting>
  <conditionalFormatting sqref="FG113">
    <cfRule type="cellIs" dxfId="6223" priority="5501" operator="greaterThan">
      <formula>0</formula>
    </cfRule>
  </conditionalFormatting>
  <conditionalFormatting sqref="FG113">
    <cfRule type="cellIs" dxfId="6222" priority="5500" operator="greaterThan">
      <formula>0</formula>
    </cfRule>
  </conditionalFormatting>
  <conditionalFormatting sqref="FG112">
    <cfRule type="cellIs" dxfId="6221" priority="5499" operator="greaterThan">
      <formula>0</formula>
    </cfRule>
  </conditionalFormatting>
  <conditionalFormatting sqref="FG112">
    <cfRule type="cellIs" dxfId="6220" priority="5498" operator="greaterThan">
      <formula>0</formula>
    </cfRule>
  </conditionalFormatting>
  <conditionalFormatting sqref="FG112">
    <cfRule type="cellIs" dxfId="6219" priority="5497" operator="lessThan">
      <formula>0</formula>
    </cfRule>
  </conditionalFormatting>
  <conditionalFormatting sqref="FG116">
    <cfRule type="cellIs" dxfId="6218" priority="5496" operator="greaterThan">
      <formula>0</formula>
    </cfRule>
  </conditionalFormatting>
  <conditionalFormatting sqref="FG14">
    <cfRule type="cellIs" dxfId="6217" priority="5491" operator="greaterThan">
      <formula>0</formula>
    </cfRule>
  </conditionalFormatting>
  <conditionalFormatting sqref="FG115">
    <cfRule type="cellIs" dxfId="6216" priority="5493" operator="greaterThan">
      <formula>0</formula>
    </cfRule>
  </conditionalFormatting>
  <conditionalFormatting sqref="FG115">
    <cfRule type="cellIs" dxfId="6215" priority="5492" operator="lessThan">
      <formula>0</formula>
    </cfRule>
  </conditionalFormatting>
  <conditionalFormatting sqref="FG14">
    <cfRule type="cellIs" dxfId="6214" priority="5490" operator="greaterThan">
      <formula>0</formula>
    </cfRule>
  </conditionalFormatting>
  <conditionalFormatting sqref="FG16">
    <cfRule type="cellIs" dxfId="6213" priority="5489" operator="greaterThan">
      <formula>0</formula>
    </cfRule>
  </conditionalFormatting>
  <conditionalFormatting sqref="FG16">
    <cfRule type="cellIs" dxfId="6212" priority="5488" operator="greaterThan">
      <formula>0</formula>
    </cfRule>
  </conditionalFormatting>
  <conditionalFormatting sqref="FG42">
    <cfRule type="cellIs" dxfId="6211" priority="5485" operator="greaterThan">
      <formula>0</formula>
    </cfRule>
  </conditionalFormatting>
  <conditionalFormatting sqref="FG42">
    <cfRule type="cellIs" dxfId="6210" priority="5484" operator="greaterThan">
      <formula>0</formula>
    </cfRule>
  </conditionalFormatting>
  <conditionalFormatting sqref="FG18 FG21">
    <cfRule type="cellIs" dxfId="6209" priority="5487" operator="greaterThan">
      <formula>0</formula>
    </cfRule>
  </conditionalFormatting>
  <conditionalFormatting sqref="FG18 FG21">
    <cfRule type="cellIs" dxfId="6208" priority="5486" operator="greaterThan">
      <formula>0</formula>
    </cfRule>
  </conditionalFormatting>
  <conditionalFormatting sqref="FG46">
    <cfRule type="cellIs" dxfId="6207" priority="5483" operator="greaterThan">
      <formula>0</formula>
    </cfRule>
  </conditionalFormatting>
  <conditionalFormatting sqref="FG46">
    <cfRule type="cellIs" dxfId="6206" priority="5482" operator="greaterThan">
      <formula>0</formula>
    </cfRule>
  </conditionalFormatting>
  <conditionalFormatting sqref="FG79">
    <cfRule type="cellIs" dxfId="6205" priority="5474" operator="greaterThan">
      <formula>0</formula>
    </cfRule>
  </conditionalFormatting>
  <conditionalFormatting sqref="FG10">
    <cfRule type="cellIs" dxfId="6204" priority="5481" operator="greaterThan">
      <formula>0</formula>
    </cfRule>
  </conditionalFormatting>
  <conditionalFormatting sqref="FG23">
    <cfRule type="cellIs" dxfId="6203" priority="5480" operator="greaterThan">
      <formula>0</formula>
    </cfRule>
  </conditionalFormatting>
  <conditionalFormatting sqref="FG10">
    <cfRule type="cellIs" dxfId="6202" priority="5479" operator="greaterThan">
      <formula>0</formula>
    </cfRule>
  </conditionalFormatting>
  <conditionalFormatting sqref="FG23">
    <cfRule type="cellIs" dxfId="6201" priority="5478" operator="greaterThan">
      <formula>0</formula>
    </cfRule>
  </conditionalFormatting>
  <conditionalFormatting sqref="FG129">
    <cfRule type="cellIs" dxfId="6200" priority="5464" operator="greaterThan">
      <formula>0</formula>
    </cfRule>
  </conditionalFormatting>
  <conditionalFormatting sqref="FG110">
    <cfRule type="cellIs" dxfId="6199" priority="5468" operator="greaterThan">
      <formula>0</formula>
    </cfRule>
  </conditionalFormatting>
  <conditionalFormatting sqref="FG79">
    <cfRule type="cellIs" dxfId="6198" priority="5475" operator="greaterThan">
      <formula>0</formula>
    </cfRule>
  </conditionalFormatting>
  <conditionalFormatting sqref="FG34">
    <cfRule type="cellIs" dxfId="6197" priority="5477" operator="greaterThan">
      <formula>0</formula>
    </cfRule>
  </conditionalFormatting>
  <conditionalFormatting sqref="FG120">
    <cfRule type="cellIs" dxfId="6196" priority="5467" operator="greaterThan">
      <formula>0</formula>
    </cfRule>
  </conditionalFormatting>
  <conditionalFormatting sqref="FG137">
    <cfRule type="cellIs" dxfId="6195" priority="5463" operator="greaterThan">
      <formula>0</formula>
    </cfRule>
  </conditionalFormatting>
  <conditionalFormatting sqref="FG34">
    <cfRule type="cellIs" dxfId="6194" priority="5476" operator="greaterThan">
      <formula>0</formula>
    </cfRule>
  </conditionalFormatting>
  <conditionalFormatting sqref="FG137">
    <cfRule type="cellIs" dxfId="6193" priority="5462" operator="greaterThan">
      <formula>0</formula>
    </cfRule>
  </conditionalFormatting>
  <conditionalFormatting sqref="FG110">
    <cfRule type="cellIs" dxfId="6192" priority="5469" operator="greaterThan">
      <formula>0</formula>
    </cfRule>
  </conditionalFormatting>
  <conditionalFormatting sqref="FG51">
    <cfRule type="cellIs" dxfId="6191" priority="5461" operator="greaterThan">
      <formula>0</formula>
    </cfRule>
  </conditionalFormatting>
  <conditionalFormatting sqref="FG51">
    <cfRule type="cellIs" dxfId="6190" priority="5460" operator="greaterThan">
      <formula>0</formula>
    </cfRule>
  </conditionalFormatting>
  <conditionalFormatting sqref="FG93">
    <cfRule type="cellIs" dxfId="6189" priority="5473" operator="greaterThan">
      <formula>0</formula>
    </cfRule>
  </conditionalFormatting>
  <conditionalFormatting sqref="FG102">
    <cfRule type="cellIs" dxfId="6188" priority="5472" operator="greaterThan">
      <formula>0</formula>
    </cfRule>
  </conditionalFormatting>
  <conditionalFormatting sqref="FG93">
    <cfRule type="cellIs" dxfId="6187" priority="5471" operator="greaterThan">
      <formula>0</formula>
    </cfRule>
  </conditionalFormatting>
  <conditionalFormatting sqref="FG102">
    <cfRule type="cellIs" dxfId="6186" priority="5470" operator="greaterThan">
      <formula>0</formula>
    </cfRule>
  </conditionalFormatting>
  <conditionalFormatting sqref="FG129">
    <cfRule type="cellIs" dxfId="6185" priority="5466" operator="greaterThan">
      <formula>0</formula>
    </cfRule>
  </conditionalFormatting>
  <conditionalFormatting sqref="FG120">
    <cfRule type="cellIs" dxfId="6184" priority="5465" operator="greaterThan">
      <formula>0</formula>
    </cfRule>
  </conditionalFormatting>
  <conditionalFormatting sqref="FG48">
    <cfRule type="cellIs" dxfId="6183" priority="5448" operator="greaterThan">
      <formula>0</formula>
    </cfRule>
  </conditionalFormatting>
  <conditionalFormatting sqref="FG40">
    <cfRule type="cellIs" dxfId="6182" priority="5447" operator="greaterThan">
      <formula>0</formula>
    </cfRule>
  </conditionalFormatting>
  <conditionalFormatting sqref="FG64">
    <cfRule type="cellIs" dxfId="6181" priority="5457" operator="greaterThan">
      <formula>0</formula>
    </cfRule>
  </conditionalFormatting>
  <conditionalFormatting sqref="FG64">
    <cfRule type="cellIs" dxfId="6180" priority="5456" operator="greaterThan">
      <formula>0</formula>
    </cfRule>
  </conditionalFormatting>
  <conditionalFormatting sqref="FG57">
    <cfRule type="cellIs" dxfId="6179" priority="5459" operator="greaterThan">
      <formula>0</formula>
    </cfRule>
  </conditionalFormatting>
  <conditionalFormatting sqref="FG57">
    <cfRule type="cellIs" dxfId="6178" priority="5458" operator="greaterThan">
      <formula>0</formula>
    </cfRule>
  </conditionalFormatting>
  <conditionalFormatting sqref="FG70">
    <cfRule type="cellIs" dxfId="6177" priority="5443" operator="greaterThan">
      <formula>0</formula>
    </cfRule>
  </conditionalFormatting>
  <conditionalFormatting sqref="FG70">
    <cfRule type="cellIs" dxfId="6176" priority="5442" operator="greaterThan">
      <formula>0</formula>
    </cfRule>
  </conditionalFormatting>
  <conditionalFormatting sqref="FG12">
    <cfRule type="cellIs" dxfId="6175" priority="5455" operator="greaterThan">
      <formula>0</formula>
    </cfRule>
  </conditionalFormatting>
  <conditionalFormatting sqref="FG12">
    <cfRule type="cellIs" dxfId="6174" priority="5454" operator="greaterThan">
      <formula>0</formula>
    </cfRule>
  </conditionalFormatting>
  <conditionalFormatting sqref="FG25 FG27">
    <cfRule type="cellIs" dxfId="6173" priority="5453" operator="greaterThan">
      <formula>0</formula>
    </cfRule>
  </conditionalFormatting>
  <conditionalFormatting sqref="FG25 FG27">
    <cfRule type="cellIs" dxfId="6172" priority="5452" operator="greaterThan">
      <formula>0</formula>
    </cfRule>
  </conditionalFormatting>
  <conditionalFormatting sqref="FG44">
    <cfRule type="cellIs" dxfId="6171" priority="5451" operator="greaterThan">
      <formula>0</formula>
    </cfRule>
  </conditionalFormatting>
  <conditionalFormatting sqref="FG44">
    <cfRule type="cellIs" dxfId="6170" priority="5450" operator="greaterThan">
      <formula>0</formula>
    </cfRule>
  </conditionalFormatting>
  <conditionalFormatting sqref="FG48">
    <cfRule type="cellIs" dxfId="6169" priority="5449" operator="greaterThan">
      <formula>0</formula>
    </cfRule>
  </conditionalFormatting>
  <conditionalFormatting sqref="FG40">
    <cfRule type="cellIs" dxfId="6168" priority="5446" operator="greaterThan">
      <formula>0</formula>
    </cfRule>
  </conditionalFormatting>
  <conditionalFormatting sqref="FG38">
    <cfRule type="cellIs" dxfId="6167" priority="5445" operator="greaterThan">
      <formula>0</formula>
    </cfRule>
  </conditionalFormatting>
  <conditionalFormatting sqref="FG38">
    <cfRule type="cellIs" dxfId="6166" priority="5444" operator="greaterThan">
      <formula>0</formula>
    </cfRule>
  </conditionalFormatting>
  <conditionalFormatting sqref="FG87">
    <cfRule type="cellIs" dxfId="6165" priority="5440" operator="greaterThan">
      <formula>0</formula>
    </cfRule>
  </conditionalFormatting>
  <conditionalFormatting sqref="FG87">
    <cfRule type="cellIs" dxfId="6164" priority="5441" operator="greaterThan">
      <formula>0</formula>
    </cfRule>
  </conditionalFormatting>
  <conditionalFormatting sqref="FG116">
    <cfRule type="cellIs" dxfId="6163" priority="5433" operator="greaterThan">
      <formula>0</formula>
    </cfRule>
  </conditionalFormatting>
  <conditionalFormatting sqref="FG115">
    <cfRule type="cellIs" dxfId="6162" priority="5432" operator="greaterThan">
      <formula>0</formula>
    </cfRule>
  </conditionalFormatting>
  <conditionalFormatting sqref="FG113">
    <cfRule type="cellIs" dxfId="6161" priority="5439" operator="greaterThan">
      <formula>0</formula>
    </cfRule>
  </conditionalFormatting>
  <conditionalFormatting sqref="FG113">
    <cfRule type="cellIs" dxfId="6160" priority="5438" operator="greaterThan">
      <formula>0</formula>
    </cfRule>
  </conditionalFormatting>
  <conditionalFormatting sqref="FG112">
    <cfRule type="cellIs" dxfId="6159" priority="5437" operator="greaterThan">
      <formula>0</formula>
    </cfRule>
  </conditionalFormatting>
  <conditionalFormatting sqref="FG112">
    <cfRule type="cellIs" dxfId="6158" priority="5436" operator="greaterThan">
      <formula>0</formula>
    </cfRule>
  </conditionalFormatting>
  <conditionalFormatting sqref="FG112">
    <cfRule type="cellIs" dxfId="6157" priority="5435" operator="lessThan">
      <formula>0</formula>
    </cfRule>
  </conditionalFormatting>
  <conditionalFormatting sqref="FG116">
    <cfRule type="cellIs" dxfId="6156" priority="5434" operator="greaterThan">
      <formula>0</formula>
    </cfRule>
  </conditionalFormatting>
  <conditionalFormatting sqref="FG14">
    <cfRule type="cellIs" dxfId="6155" priority="5429" operator="greaterThan">
      <formula>0</formula>
    </cfRule>
  </conditionalFormatting>
  <conditionalFormatting sqref="FG115">
    <cfRule type="cellIs" dxfId="6154" priority="5431" operator="greaterThan">
      <formula>0</formula>
    </cfRule>
  </conditionalFormatting>
  <conditionalFormatting sqref="FG115">
    <cfRule type="cellIs" dxfId="6153" priority="5430" operator="lessThan">
      <formula>0</formula>
    </cfRule>
  </conditionalFormatting>
  <conditionalFormatting sqref="FG14">
    <cfRule type="cellIs" dxfId="6152" priority="5428" operator="greaterThan">
      <formula>0</formula>
    </cfRule>
  </conditionalFormatting>
  <conditionalFormatting sqref="FG16">
    <cfRule type="cellIs" dxfId="6151" priority="5427" operator="greaterThan">
      <formula>0</formula>
    </cfRule>
  </conditionalFormatting>
  <conditionalFormatting sqref="FG16">
    <cfRule type="cellIs" dxfId="6150" priority="5426" operator="greaterThan">
      <formula>0</formula>
    </cfRule>
  </conditionalFormatting>
  <conditionalFormatting sqref="FG42">
    <cfRule type="cellIs" dxfId="6149" priority="5423" operator="greaterThan">
      <formula>0</formula>
    </cfRule>
  </conditionalFormatting>
  <conditionalFormatting sqref="FG42">
    <cfRule type="cellIs" dxfId="6148" priority="5422" operator="greaterThan">
      <formula>0</formula>
    </cfRule>
  </conditionalFormatting>
  <conditionalFormatting sqref="FG18 FG21">
    <cfRule type="cellIs" dxfId="6147" priority="5425" operator="greaterThan">
      <formula>0</formula>
    </cfRule>
  </conditionalFormatting>
  <conditionalFormatting sqref="FG18 FG21">
    <cfRule type="cellIs" dxfId="6146" priority="5424" operator="greaterThan">
      <formula>0</formula>
    </cfRule>
  </conditionalFormatting>
  <conditionalFormatting sqref="FG46">
    <cfRule type="cellIs" dxfId="6145" priority="5421" operator="greaterThan">
      <formula>0</formula>
    </cfRule>
  </conditionalFormatting>
  <conditionalFormatting sqref="FG46">
    <cfRule type="cellIs" dxfId="6144" priority="5420" operator="greaterThan">
      <formula>0</formula>
    </cfRule>
  </conditionalFormatting>
  <conditionalFormatting sqref="FG36">
    <cfRule type="cellIs" dxfId="6143" priority="5419" operator="greaterThan">
      <formula>0</formula>
    </cfRule>
  </conditionalFormatting>
  <conditionalFormatting sqref="FG36">
    <cfRule type="cellIs" dxfId="6142" priority="5418" operator="greaterThan">
      <formula>0</formula>
    </cfRule>
  </conditionalFormatting>
  <conditionalFormatting sqref="FG36">
    <cfRule type="cellIs" dxfId="6141" priority="5417" operator="greaterThan">
      <formula>0</formula>
    </cfRule>
  </conditionalFormatting>
  <conditionalFormatting sqref="FG36">
    <cfRule type="cellIs" dxfId="6140" priority="5416" operator="greaterThan">
      <formula>0</formula>
    </cfRule>
  </conditionalFormatting>
  <conditionalFormatting sqref="FG143">
    <cfRule type="cellIs" dxfId="6139" priority="5415" operator="greaterThan">
      <formula>0</formula>
    </cfRule>
  </conditionalFormatting>
  <conditionalFormatting sqref="FG152">
    <cfRule type="cellIs" dxfId="6138" priority="5414" operator="greaterThan">
      <formula>0</formula>
    </cfRule>
  </conditionalFormatting>
  <conditionalFormatting sqref="FG160">
    <cfRule type="cellIs" dxfId="6137" priority="5413" operator="greaterThan">
      <formula>0</formula>
    </cfRule>
  </conditionalFormatting>
  <conditionalFormatting sqref="FG152">
    <cfRule type="cellIs" dxfId="6136" priority="5411" operator="greaterThan">
      <formula>0</formula>
    </cfRule>
  </conditionalFormatting>
  <conditionalFormatting sqref="FG152">
    <cfRule type="cellIs" dxfId="6135" priority="5412" operator="greaterThan">
      <formula>0</formula>
    </cfRule>
  </conditionalFormatting>
  <conditionalFormatting sqref="FG143">
    <cfRule type="cellIs" dxfId="6134" priority="5410" operator="greaterThan">
      <formula>0</formula>
    </cfRule>
  </conditionalFormatting>
  <conditionalFormatting sqref="FG143">
    <cfRule type="cellIs" dxfId="6133" priority="5409" operator="greaterThan">
      <formula>0</formula>
    </cfRule>
  </conditionalFormatting>
  <conditionalFormatting sqref="FG160">
    <cfRule type="cellIs" dxfId="6132" priority="5407" operator="greaterThan">
      <formula>0</formula>
    </cfRule>
  </conditionalFormatting>
  <conditionalFormatting sqref="FG160">
    <cfRule type="cellIs" dxfId="6131" priority="5408" operator="greaterThan">
      <formula>0</formula>
    </cfRule>
  </conditionalFormatting>
  <conditionalFormatting sqref="FG152">
    <cfRule type="cellIs" dxfId="6130" priority="5405" operator="greaterThan">
      <formula>0</formula>
    </cfRule>
  </conditionalFormatting>
  <conditionalFormatting sqref="FG152">
    <cfRule type="cellIs" dxfId="6129" priority="5406" operator="greaterThan">
      <formula>0</formula>
    </cfRule>
  </conditionalFormatting>
  <conditionalFormatting sqref="FG143">
    <cfRule type="cellIs" dxfId="6128" priority="5404" operator="greaterThan">
      <formula>0</formula>
    </cfRule>
  </conditionalFormatting>
  <conditionalFormatting sqref="FG143">
    <cfRule type="cellIs" dxfId="6127" priority="5403" operator="greaterThan">
      <formula>0</formula>
    </cfRule>
  </conditionalFormatting>
  <conditionalFormatting sqref="FG160">
    <cfRule type="cellIs" dxfId="6126" priority="5401" operator="greaterThan">
      <formula>0</formula>
    </cfRule>
  </conditionalFormatting>
  <conditionalFormatting sqref="FG160">
    <cfRule type="cellIs" dxfId="6125" priority="5402" operator="greaterThan">
      <formula>0</formula>
    </cfRule>
  </conditionalFormatting>
  <conditionalFormatting sqref="FG27">
    <cfRule type="cellIs" dxfId="6124" priority="5400" operator="greaterThan">
      <formula>0</formula>
    </cfRule>
  </conditionalFormatting>
  <conditionalFormatting sqref="FG27">
    <cfRule type="cellIs" dxfId="6123" priority="5399" operator="greaterThan">
      <formula>0</formula>
    </cfRule>
  </conditionalFormatting>
  <conditionalFormatting sqref="FG197:FG202">
    <cfRule type="cellIs" dxfId="6122" priority="5398" operator="greaterThan">
      <formula>0.5</formula>
    </cfRule>
  </conditionalFormatting>
  <conditionalFormatting sqref="FG203">
    <cfRule type="cellIs" dxfId="6121" priority="5397" operator="greaterThan">
      <formula>0.5</formula>
    </cfRule>
  </conditionalFormatting>
  <conditionalFormatting sqref="FG167">
    <cfRule type="cellIs" dxfId="6120" priority="5396" operator="greaterThan">
      <formula>0</formula>
    </cfRule>
  </conditionalFormatting>
  <conditionalFormatting sqref="FG167">
    <cfRule type="cellIs" dxfId="6119" priority="5395" operator="greaterThan">
      <formula>0</formula>
    </cfRule>
  </conditionalFormatting>
  <conditionalFormatting sqref="FG169">
    <cfRule type="cellIs" dxfId="6118" priority="5394" operator="greaterThan">
      <formula>0</formula>
    </cfRule>
  </conditionalFormatting>
  <conditionalFormatting sqref="FG169">
    <cfRule type="cellIs" dxfId="6117" priority="5393" operator="greaterThan">
      <formula>0</formula>
    </cfRule>
  </conditionalFormatting>
  <conditionalFormatting sqref="FG171">
    <cfRule type="cellIs" dxfId="6116" priority="5392" operator="greaterThan">
      <formula>0</formula>
    </cfRule>
  </conditionalFormatting>
  <conditionalFormatting sqref="FG171">
    <cfRule type="cellIs" dxfId="6115" priority="5391" operator="greaterThan">
      <formula>0</formula>
    </cfRule>
  </conditionalFormatting>
  <conditionalFormatting sqref="FG14">
    <cfRule type="cellIs" dxfId="6114" priority="5363" operator="greaterThan">
      <formula>0</formula>
    </cfRule>
  </conditionalFormatting>
  <conditionalFormatting sqref="FG10">
    <cfRule type="cellIs" dxfId="6113" priority="5390" operator="greaterThan">
      <formula>0</formula>
    </cfRule>
  </conditionalFormatting>
  <conditionalFormatting sqref="FG23">
    <cfRule type="cellIs" dxfId="6112" priority="5389" operator="greaterThan">
      <formula>0</formula>
    </cfRule>
  </conditionalFormatting>
  <conditionalFormatting sqref="FG70">
    <cfRule type="cellIs" dxfId="6111" priority="5387" operator="greaterThan">
      <formula>0</formula>
    </cfRule>
  </conditionalFormatting>
  <conditionalFormatting sqref="FG79">
    <cfRule type="cellIs" dxfId="6110" priority="5386" operator="greaterThan">
      <formula>0</formula>
    </cfRule>
  </conditionalFormatting>
  <conditionalFormatting sqref="FG129">
    <cfRule type="cellIs" dxfId="6109" priority="5380" operator="greaterThan">
      <formula>0</formula>
    </cfRule>
  </conditionalFormatting>
  <conditionalFormatting sqref="FG110">
    <cfRule type="cellIs" dxfId="6108" priority="5382" operator="greaterThan">
      <formula>0</formula>
    </cfRule>
  </conditionalFormatting>
  <conditionalFormatting sqref="FG34">
    <cfRule type="cellIs" dxfId="6107" priority="5388" operator="greaterThan">
      <formula>0</formula>
    </cfRule>
  </conditionalFormatting>
  <conditionalFormatting sqref="FG137">
    <cfRule type="cellIs" dxfId="6106" priority="5379" operator="greaterThan">
      <formula>0</formula>
    </cfRule>
  </conditionalFormatting>
  <conditionalFormatting sqref="FG87">
    <cfRule type="cellIs" dxfId="6105" priority="5385" operator="greaterThan">
      <formula>0</formula>
    </cfRule>
  </conditionalFormatting>
  <conditionalFormatting sqref="FG93">
    <cfRule type="cellIs" dxfId="6104" priority="5384" operator="greaterThan">
      <formula>0</formula>
    </cfRule>
  </conditionalFormatting>
  <conditionalFormatting sqref="FG102">
    <cfRule type="cellIs" dxfId="6103" priority="5383" operator="greaterThan">
      <formula>0</formula>
    </cfRule>
  </conditionalFormatting>
  <conditionalFormatting sqref="FG120">
    <cfRule type="cellIs" dxfId="6102" priority="5381" operator="greaterThan">
      <formula>0</formula>
    </cfRule>
  </conditionalFormatting>
  <conditionalFormatting sqref="FG51">
    <cfRule type="cellIs" dxfId="6101" priority="5378" operator="greaterThan">
      <formula>0</formula>
    </cfRule>
  </conditionalFormatting>
  <conditionalFormatting sqref="FG64">
    <cfRule type="cellIs" dxfId="6100" priority="5376" operator="greaterThan">
      <formula>0</formula>
    </cfRule>
  </conditionalFormatting>
  <conditionalFormatting sqref="FG57">
    <cfRule type="cellIs" dxfId="6099" priority="5377" operator="greaterThan">
      <formula>0</formula>
    </cfRule>
  </conditionalFormatting>
  <conditionalFormatting sqref="FG25 FG27">
    <cfRule type="cellIs" dxfId="6098" priority="5374" operator="greaterThan">
      <formula>0</formula>
    </cfRule>
  </conditionalFormatting>
  <conditionalFormatting sqref="FG12">
    <cfRule type="cellIs" dxfId="6097" priority="5375" operator="greaterThan">
      <formula>0</formula>
    </cfRule>
  </conditionalFormatting>
  <conditionalFormatting sqref="FG44">
    <cfRule type="cellIs" dxfId="6096" priority="5373" operator="greaterThan">
      <formula>0</formula>
    </cfRule>
  </conditionalFormatting>
  <conditionalFormatting sqref="FG48">
    <cfRule type="cellIs" dxfId="6095" priority="5372" operator="greaterThan">
      <formula>0</formula>
    </cfRule>
  </conditionalFormatting>
  <conditionalFormatting sqref="FG40">
    <cfRule type="cellIs" dxfId="6094" priority="5371" operator="greaterThan">
      <formula>0</formula>
    </cfRule>
  </conditionalFormatting>
  <conditionalFormatting sqref="FG38">
    <cfRule type="cellIs" dxfId="6093" priority="5370" operator="greaterThan">
      <formula>0</formula>
    </cfRule>
  </conditionalFormatting>
  <conditionalFormatting sqref="FG16">
    <cfRule type="cellIs" dxfId="6092" priority="5362" operator="greaterThan">
      <formula>0</formula>
    </cfRule>
  </conditionalFormatting>
  <conditionalFormatting sqref="FG113">
    <cfRule type="cellIs" dxfId="6091" priority="5369" operator="greaterThan">
      <formula>0</formula>
    </cfRule>
  </conditionalFormatting>
  <conditionalFormatting sqref="FG112">
    <cfRule type="cellIs" dxfId="6090" priority="5368" operator="greaterThan">
      <formula>0</formula>
    </cfRule>
  </conditionalFormatting>
  <conditionalFormatting sqref="FG112">
    <cfRule type="cellIs" dxfId="6089" priority="5367" operator="lessThan">
      <formula>0</formula>
    </cfRule>
  </conditionalFormatting>
  <conditionalFormatting sqref="FG116">
    <cfRule type="cellIs" dxfId="6088" priority="5366" operator="greaterThan">
      <formula>0</formula>
    </cfRule>
  </conditionalFormatting>
  <conditionalFormatting sqref="FG115">
    <cfRule type="cellIs" dxfId="6087" priority="5365" operator="greaterThan">
      <formula>0</formula>
    </cfRule>
  </conditionalFormatting>
  <conditionalFormatting sqref="FG115">
    <cfRule type="cellIs" dxfId="6086" priority="5364" operator="lessThan">
      <formula>0</formula>
    </cfRule>
  </conditionalFormatting>
  <conditionalFormatting sqref="FG46">
    <cfRule type="cellIs" dxfId="6085" priority="5359" operator="greaterThan">
      <formula>0</formula>
    </cfRule>
  </conditionalFormatting>
  <conditionalFormatting sqref="FG42">
    <cfRule type="cellIs" dxfId="6084" priority="5360" operator="greaterThan">
      <formula>0</formula>
    </cfRule>
  </conditionalFormatting>
  <conditionalFormatting sqref="FG18 FG21">
    <cfRule type="cellIs" dxfId="6083" priority="5361" operator="greaterThan">
      <formula>0</formula>
    </cfRule>
  </conditionalFormatting>
  <conditionalFormatting sqref="FG36">
    <cfRule type="cellIs" dxfId="6082" priority="5358" operator="greaterThan">
      <formula>0</formula>
    </cfRule>
  </conditionalFormatting>
  <conditionalFormatting sqref="FG79">
    <cfRule type="cellIs" dxfId="6081" priority="5350" operator="greaterThan">
      <formula>0</formula>
    </cfRule>
  </conditionalFormatting>
  <conditionalFormatting sqref="FG10">
    <cfRule type="cellIs" dxfId="6080" priority="5357" operator="greaterThan">
      <formula>0</formula>
    </cfRule>
  </conditionalFormatting>
  <conditionalFormatting sqref="FG23">
    <cfRule type="cellIs" dxfId="6079" priority="5356" operator="greaterThan">
      <formula>0</formula>
    </cfRule>
  </conditionalFormatting>
  <conditionalFormatting sqref="FG10">
    <cfRule type="cellIs" dxfId="6078" priority="5355" operator="greaterThan">
      <formula>0</formula>
    </cfRule>
  </conditionalFormatting>
  <conditionalFormatting sqref="FG23">
    <cfRule type="cellIs" dxfId="6077" priority="5354" operator="greaterThan">
      <formula>0</formula>
    </cfRule>
  </conditionalFormatting>
  <conditionalFormatting sqref="FG129">
    <cfRule type="cellIs" dxfId="6076" priority="5340" operator="greaterThan">
      <formula>0</formula>
    </cfRule>
  </conditionalFormatting>
  <conditionalFormatting sqref="FG110">
    <cfRule type="cellIs" dxfId="6075" priority="5344" operator="greaterThan">
      <formula>0</formula>
    </cfRule>
  </conditionalFormatting>
  <conditionalFormatting sqref="FG79">
    <cfRule type="cellIs" dxfId="6074" priority="5351" operator="greaterThan">
      <formula>0</formula>
    </cfRule>
  </conditionalFormatting>
  <conditionalFormatting sqref="FG34">
    <cfRule type="cellIs" dxfId="6073" priority="5353" operator="greaterThan">
      <formula>0</formula>
    </cfRule>
  </conditionalFormatting>
  <conditionalFormatting sqref="FG120">
    <cfRule type="cellIs" dxfId="6072" priority="5343" operator="greaterThan">
      <formula>0</formula>
    </cfRule>
  </conditionalFormatting>
  <conditionalFormatting sqref="FG137">
    <cfRule type="cellIs" dxfId="6071" priority="5339" operator="greaterThan">
      <formula>0</formula>
    </cfRule>
  </conditionalFormatting>
  <conditionalFormatting sqref="FG34">
    <cfRule type="cellIs" dxfId="6070" priority="5352" operator="greaterThan">
      <formula>0</formula>
    </cfRule>
  </conditionalFormatting>
  <conditionalFormatting sqref="FG137">
    <cfRule type="cellIs" dxfId="6069" priority="5338" operator="greaterThan">
      <formula>0</formula>
    </cfRule>
  </conditionalFormatting>
  <conditionalFormatting sqref="FG110">
    <cfRule type="cellIs" dxfId="6068" priority="5345" operator="greaterThan">
      <formula>0</formula>
    </cfRule>
  </conditionalFormatting>
  <conditionalFormatting sqref="FG51">
    <cfRule type="cellIs" dxfId="6067" priority="5337" operator="greaterThan">
      <formula>0</formula>
    </cfRule>
  </conditionalFormatting>
  <conditionalFormatting sqref="FG51">
    <cfRule type="cellIs" dxfId="6066" priority="5336" operator="greaterThan">
      <formula>0</formula>
    </cfRule>
  </conditionalFormatting>
  <conditionalFormatting sqref="FG93">
    <cfRule type="cellIs" dxfId="6065" priority="5349" operator="greaterThan">
      <formula>0</formula>
    </cfRule>
  </conditionalFormatting>
  <conditionalFormatting sqref="FG102">
    <cfRule type="cellIs" dxfId="6064" priority="5348" operator="greaterThan">
      <formula>0</formula>
    </cfRule>
  </conditionalFormatting>
  <conditionalFormatting sqref="FG93">
    <cfRule type="cellIs" dxfId="6063" priority="5347" operator="greaterThan">
      <formula>0</formula>
    </cfRule>
  </conditionalFormatting>
  <conditionalFormatting sqref="FG102">
    <cfRule type="cellIs" dxfId="6062" priority="5346" operator="greaterThan">
      <formula>0</formula>
    </cfRule>
  </conditionalFormatting>
  <conditionalFormatting sqref="FG129">
    <cfRule type="cellIs" dxfId="6061" priority="5342" operator="greaterThan">
      <formula>0</formula>
    </cfRule>
  </conditionalFormatting>
  <conditionalFormatting sqref="FG120">
    <cfRule type="cellIs" dxfId="6060" priority="5341" operator="greaterThan">
      <formula>0</formula>
    </cfRule>
  </conditionalFormatting>
  <conditionalFormatting sqref="FG48">
    <cfRule type="cellIs" dxfId="6059" priority="5324" operator="greaterThan">
      <formula>0</formula>
    </cfRule>
  </conditionalFormatting>
  <conditionalFormatting sqref="FG40">
    <cfRule type="cellIs" dxfId="6058" priority="5323" operator="greaterThan">
      <formula>0</formula>
    </cfRule>
  </conditionalFormatting>
  <conditionalFormatting sqref="FG64">
    <cfRule type="cellIs" dxfId="6057" priority="5333" operator="greaterThan">
      <formula>0</formula>
    </cfRule>
  </conditionalFormatting>
  <conditionalFormatting sqref="FG64">
    <cfRule type="cellIs" dxfId="6056" priority="5332" operator="greaterThan">
      <formula>0</formula>
    </cfRule>
  </conditionalFormatting>
  <conditionalFormatting sqref="FG57">
    <cfRule type="cellIs" dxfId="6055" priority="5335" operator="greaterThan">
      <formula>0</formula>
    </cfRule>
  </conditionalFormatting>
  <conditionalFormatting sqref="FG57">
    <cfRule type="cellIs" dxfId="6054" priority="5334" operator="greaterThan">
      <formula>0</formula>
    </cfRule>
  </conditionalFormatting>
  <conditionalFormatting sqref="FG70">
    <cfRule type="cellIs" dxfId="6053" priority="5319" operator="greaterThan">
      <formula>0</formula>
    </cfRule>
  </conditionalFormatting>
  <conditionalFormatting sqref="FG70">
    <cfRule type="cellIs" dxfId="6052" priority="5318" operator="greaterThan">
      <formula>0</formula>
    </cfRule>
  </conditionalFormatting>
  <conditionalFormatting sqref="FG12">
    <cfRule type="cellIs" dxfId="6051" priority="5331" operator="greaterThan">
      <formula>0</formula>
    </cfRule>
  </conditionalFormatting>
  <conditionalFormatting sqref="FG12">
    <cfRule type="cellIs" dxfId="6050" priority="5330" operator="greaterThan">
      <formula>0</formula>
    </cfRule>
  </conditionalFormatting>
  <conditionalFormatting sqref="FG25 FG27">
    <cfRule type="cellIs" dxfId="6049" priority="5329" operator="greaterThan">
      <formula>0</formula>
    </cfRule>
  </conditionalFormatting>
  <conditionalFormatting sqref="FG25 FG27">
    <cfRule type="cellIs" dxfId="6048" priority="5328" operator="greaterThan">
      <formula>0</formula>
    </cfRule>
  </conditionalFormatting>
  <conditionalFormatting sqref="FG44">
    <cfRule type="cellIs" dxfId="6047" priority="5327" operator="greaterThan">
      <formula>0</formula>
    </cfRule>
  </conditionalFormatting>
  <conditionalFormatting sqref="FG44">
    <cfRule type="cellIs" dxfId="6046" priority="5326" operator="greaterThan">
      <formula>0</formula>
    </cfRule>
  </conditionalFormatting>
  <conditionalFormatting sqref="FG48">
    <cfRule type="cellIs" dxfId="6045" priority="5325" operator="greaterThan">
      <formula>0</formula>
    </cfRule>
  </conditionalFormatting>
  <conditionalFormatting sqref="FG40">
    <cfRule type="cellIs" dxfId="6044" priority="5322" operator="greaterThan">
      <formula>0</formula>
    </cfRule>
  </conditionalFormatting>
  <conditionalFormatting sqref="FG38">
    <cfRule type="cellIs" dxfId="6043" priority="5321" operator="greaterThan">
      <formula>0</formula>
    </cfRule>
  </conditionalFormatting>
  <conditionalFormatting sqref="FG38">
    <cfRule type="cellIs" dxfId="6042" priority="5320" operator="greaterThan">
      <formula>0</formula>
    </cfRule>
  </conditionalFormatting>
  <conditionalFormatting sqref="FG87">
    <cfRule type="cellIs" dxfId="6041" priority="5316" operator="greaterThan">
      <formula>0</formula>
    </cfRule>
  </conditionalFormatting>
  <conditionalFormatting sqref="FG87">
    <cfRule type="cellIs" dxfId="6040" priority="5317" operator="greaterThan">
      <formula>0</formula>
    </cfRule>
  </conditionalFormatting>
  <conditionalFormatting sqref="FG116">
    <cfRule type="cellIs" dxfId="6039" priority="5309" operator="greaterThan">
      <formula>0</formula>
    </cfRule>
  </conditionalFormatting>
  <conditionalFormatting sqref="FG115">
    <cfRule type="cellIs" dxfId="6038" priority="5308" operator="greaterThan">
      <formula>0</formula>
    </cfRule>
  </conditionalFormatting>
  <conditionalFormatting sqref="FG113">
    <cfRule type="cellIs" dxfId="6037" priority="5315" operator="greaterThan">
      <formula>0</formula>
    </cfRule>
  </conditionalFormatting>
  <conditionalFormatting sqref="FG113">
    <cfRule type="cellIs" dxfId="6036" priority="5314" operator="greaterThan">
      <formula>0</formula>
    </cfRule>
  </conditionalFormatting>
  <conditionalFormatting sqref="FG112">
    <cfRule type="cellIs" dxfId="6035" priority="5313" operator="greaterThan">
      <formula>0</formula>
    </cfRule>
  </conditionalFormatting>
  <conditionalFormatting sqref="FG112">
    <cfRule type="cellIs" dxfId="6034" priority="5312" operator="greaterThan">
      <formula>0</formula>
    </cfRule>
  </conditionalFormatting>
  <conditionalFormatting sqref="FG112">
    <cfRule type="cellIs" dxfId="6033" priority="5311" operator="lessThan">
      <formula>0</formula>
    </cfRule>
  </conditionalFormatting>
  <conditionalFormatting sqref="FG116">
    <cfRule type="cellIs" dxfId="6032" priority="5310" operator="greaterThan">
      <formula>0</formula>
    </cfRule>
  </conditionalFormatting>
  <conditionalFormatting sqref="FG14">
    <cfRule type="cellIs" dxfId="6031" priority="5305" operator="greaterThan">
      <formula>0</formula>
    </cfRule>
  </conditionalFormatting>
  <conditionalFormatting sqref="FG115">
    <cfRule type="cellIs" dxfId="6030" priority="5307" operator="greaterThan">
      <formula>0</formula>
    </cfRule>
  </conditionalFormatting>
  <conditionalFormatting sqref="FG115">
    <cfRule type="cellIs" dxfId="6029" priority="5306" operator="lessThan">
      <formula>0</formula>
    </cfRule>
  </conditionalFormatting>
  <conditionalFormatting sqref="FG14">
    <cfRule type="cellIs" dxfId="6028" priority="5304" operator="greaterThan">
      <formula>0</formula>
    </cfRule>
  </conditionalFormatting>
  <conditionalFormatting sqref="FG16">
    <cfRule type="cellIs" dxfId="6027" priority="5303" operator="greaterThan">
      <formula>0</formula>
    </cfRule>
  </conditionalFormatting>
  <conditionalFormatting sqref="FG16">
    <cfRule type="cellIs" dxfId="6026" priority="5302" operator="greaterThan">
      <formula>0</formula>
    </cfRule>
  </conditionalFormatting>
  <conditionalFormatting sqref="FG42">
    <cfRule type="cellIs" dxfId="6025" priority="5299" operator="greaterThan">
      <formula>0</formula>
    </cfRule>
  </conditionalFormatting>
  <conditionalFormatting sqref="FG42">
    <cfRule type="cellIs" dxfId="6024" priority="5298" operator="greaterThan">
      <formula>0</formula>
    </cfRule>
  </conditionalFormatting>
  <conditionalFormatting sqref="FG18 FG21">
    <cfRule type="cellIs" dxfId="6023" priority="5301" operator="greaterThan">
      <formula>0</formula>
    </cfRule>
  </conditionalFormatting>
  <conditionalFormatting sqref="FG18 FG21">
    <cfRule type="cellIs" dxfId="6022" priority="5300" operator="greaterThan">
      <formula>0</formula>
    </cfRule>
  </conditionalFormatting>
  <conditionalFormatting sqref="FG46">
    <cfRule type="cellIs" dxfId="6021" priority="5297" operator="greaterThan">
      <formula>0</formula>
    </cfRule>
  </conditionalFormatting>
  <conditionalFormatting sqref="FG46">
    <cfRule type="cellIs" dxfId="6020" priority="5296" operator="greaterThan">
      <formula>0</formula>
    </cfRule>
  </conditionalFormatting>
  <conditionalFormatting sqref="FG79">
    <cfRule type="cellIs" dxfId="6019" priority="5288" operator="greaterThan">
      <formula>0</formula>
    </cfRule>
  </conditionalFormatting>
  <conditionalFormatting sqref="FG10">
    <cfRule type="cellIs" dxfId="6018" priority="5295" operator="greaterThan">
      <formula>0</formula>
    </cfRule>
  </conditionalFormatting>
  <conditionalFormatting sqref="FG23">
    <cfRule type="cellIs" dxfId="6017" priority="5294" operator="greaterThan">
      <formula>0</formula>
    </cfRule>
  </conditionalFormatting>
  <conditionalFormatting sqref="FG10">
    <cfRule type="cellIs" dxfId="6016" priority="5293" operator="greaterThan">
      <formula>0</formula>
    </cfRule>
  </conditionalFormatting>
  <conditionalFormatting sqref="FG23">
    <cfRule type="cellIs" dxfId="6015" priority="5292" operator="greaterThan">
      <formula>0</formula>
    </cfRule>
  </conditionalFormatting>
  <conditionalFormatting sqref="FG129">
    <cfRule type="cellIs" dxfId="6014" priority="5278" operator="greaterThan">
      <formula>0</formula>
    </cfRule>
  </conditionalFormatting>
  <conditionalFormatting sqref="FG110">
    <cfRule type="cellIs" dxfId="6013" priority="5282" operator="greaterThan">
      <formula>0</formula>
    </cfRule>
  </conditionalFormatting>
  <conditionalFormatting sqref="FG79">
    <cfRule type="cellIs" dxfId="6012" priority="5289" operator="greaterThan">
      <formula>0</formula>
    </cfRule>
  </conditionalFormatting>
  <conditionalFormatting sqref="FG34">
    <cfRule type="cellIs" dxfId="6011" priority="5291" operator="greaterThan">
      <formula>0</formula>
    </cfRule>
  </conditionalFormatting>
  <conditionalFormatting sqref="FG120">
    <cfRule type="cellIs" dxfId="6010" priority="5281" operator="greaterThan">
      <formula>0</formula>
    </cfRule>
  </conditionalFormatting>
  <conditionalFormatting sqref="FG137">
    <cfRule type="cellIs" dxfId="6009" priority="5277" operator="greaterThan">
      <formula>0</formula>
    </cfRule>
  </conditionalFormatting>
  <conditionalFormatting sqref="FG34">
    <cfRule type="cellIs" dxfId="6008" priority="5290" operator="greaterThan">
      <formula>0</formula>
    </cfRule>
  </conditionalFormatting>
  <conditionalFormatting sqref="FG137">
    <cfRule type="cellIs" dxfId="6007" priority="5276" operator="greaterThan">
      <formula>0</formula>
    </cfRule>
  </conditionalFormatting>
  <conditionalFormatting sqref="FG110">
    <cfRule type="cellIs" dxfId="6006" priority="5283" operator="greaterThan">
      <formula>0</formula>
    </cfRule>
  </conditionalFormatting>
  <conditionalFormatting sqref="FG51">
    <cfRule type="cellIs" dxfId="6005" priority="5275" operator="greaterThan">
      <formula>0</formula>
    </cfRule>
  </conditionalFormatting>
  <conditionalFormatting sqref="FG51">
    <cfRule type="cellIs" dxfId="6004" priority="5274" operator="greaterThan">
      <formula>0</formula>
    </cfRule>
  </conditionalFormatting>
  <conditionalFormatting sqref="FG93">
    <cfRule type="cellIs" dxfId="6003" priority="5287" operator="greaterThan">
      <formula>0</formula>
    </cfRule>
  </conditionalFormatting>
  <conditionalFormatting sqref="FG102">
    <cfRule type="cellIs" dxfId="6002" priority="5286" operator="greaterThan">
      <formula>0</formula>
    </cfRule>
  </conditionalFormatting>
  <conditionalFormatting sqref="FG93">
    <cfRule type="cellIs" dxfId="6001" priority="5285" operator="greaterThan">
      <formula>0</formula>
    </cfRule>
  </conditionalFormatting>
  <conditionalFormatting sqref="FG102">
    <cfRule type="cellIs" dxfId="6000" priority="5284" operator="greaterThan">
      <formula>0</formula>
    </cfRule>
  </conditionalFormatting>
  <conditionalFormatting sqref="FG129">
    <cfRule type="cellIs" dxfId="5999" priority="5280" operator="greaterThan">
      <formula>0</formula>
    </cfRule>
  </conditionalFormatting>
  <conditionalFormatting sqref="FG120">
    <cfRule type="cellIs" dxfId="5998" priority="5279" operator="greaterThan">
      <formula>0</formula>
    </cfRule>
  </conditionalFormatting>
  <conditionalFormatting sqref="FG48">
    <cfRule type="cellIs" dxfId="5997" priority="5262" operator="greaterThan">
      <formula>0</formula>
    </cfRule>
  </conditionalFormatting>
  <conditionalFormatting sqref="FG40">
    <cfRule type="cellIs" dxfId="5996" priority="5261" operator="greaterThan">
      <formula>0</formula>
    </cfRule>
  </conditionalFormatting>
  <conditionalFormatting sqref="FG64">
    <cfRule type="cellIs" dxfId="5995" priority="5271" operator="greaterThan">
      <formula>0</formula>
    </cfRule>
  </conditionalFormatting>
  <conditionalFormatting sqref="FG64">
    <cfRule type="cellIs" dxfId="5994" priority="5270" operator="greaterThan">
      <formula>0</formula>
    </cfRule>
  </conditionalFormatting>
  <conditionalFormatting sqref="FG57">
    <cfRule type="cellIs" dxfId="5993" priority="5273" operator="greaterThan">
      <formula>0</formula>
    </cfRule>
  </conditionalFormatting>
  <conditionalFormatting sqref="FG57">
    <cfRule type="cellIs" dxfId="5992" priority="5272" operator="greaterThan">
      <formula>0</formula>
    </cfRule>
  </conditionalFormatting>
  <conditionalFormatting sqref="FG70">
    <cfRule type="cellIs" dxfId="5991" priority="5257" operator="greaterThan">
      <formula>0</formula>
    </cfRule>
  </conditionalFormatting>
  <conditionalFormatting sqref="FG70">
    <cfRule type="cellIs" dxfId="5990" priority="5256" operator="greaterThan">
      <formula>0</formula>
    </cfRule>
  </conditionalFormatting>
  <conditionalFormatting sqref="FG12">
    <cfRule type="cellIs" dxfId="5989" priority="5269" operator="greaterThan">
      <formula>0</formula>
    </cfRule>
  </conditionalFormatting>
  <conditionalFormatting sqref="FG12">
    <cfRule type="cellIs" dxfId="5988" priority="5268" operator="greaterThan">
      <formula>0</formula>
    </cfRule>
  </conditionalFormatting>
  <conditionalFormatting sqref="FG25 FG27">
    <cfRule type="cellIs" dxfId="5987" priority="5267" operator="greaterThan">
      <formula>0</formula>
    </cfRule>
  </conditionalFormatting>
  <conditionalFormatting sqref="FG25 FG27">
    <cfRule type="cellIs" dxfId="5986" priority="5266" operator="greaterThan">
      <formula>0</formula>
    </cfRule>
  </conditionalFormatting>
  <conditionalFormatting sqref="FG44">
    <cfRule type="cellIs" dxfId="5985" priority="5265" operator="greaterThan">
      <formula>0</formula>
    </cfRule>
  </conditionalFormatting>
  <conditionalFormatting sqref="FG44">
    <cfRule type="cellIs" dxfId="5984" priority="5264" operator="greaterThan">
      <formula>0</formula>
    </cfRule>
  </conditionalFormatting>
  <conditionalFormatting sqref="FG48">
    <cfRule type="cellIs" dxfId="5983" priority="5263" operator="greaterThan">
      <formula>0</formula>
    </cfRule>
  </conditionalFormatting>
  <conditionalFormatting sqref="FG40">
    <cfRule type="cellIs" dxfId="5982" priority="5260" operator="greaterThan">
      <formula>0</formula>
    </cfRule>
  </conditionalFormatting>
  <conditionalFormatting sqref="FG38">
    <cfRule type="cellIs" dxfId="5981" priority="5259" operator="greaterThan">
      <formula>0</formula>
    </cfRule>
  </conditionalFormatting>
  <conditionalFormatting sqref="FG38">
    <cfRule type="cellIs" dxfId="5980" priority="5258" operator="greaterThan">
      <formula>0</formula>
    </cfRule>
  </conditionalFormatting>
  <conditionalFormatting sqref="FG87">
    <cfRule type="cellIs" dxfId="5979" priority="5254" operator="greaterThan">
      <formula>0</formula>
    </cfRule>
  </conditionalFormatting>
  <conditionalFormatting sqref="FG87">
    <cfRule type="cellIs" dxfId="5978" priority="5255" operator="greaterThan">
      <formula>0</formula>
    </cfRule>
  </conditionalFormatting>
  <conditionalFormatting sqref="FG116">
    <cfRule type="cellIs" dxfId="5977" priority="5247" operator="greaterThan">
      <formula>0</formula>
    </cfRule>
  </conditionalFormatting>
  <conditionalFormatting sqref="FG115">
    <cfRule type="cellIs" dxfId="5976" priority="5246" operator="greaterThan">
      <formula>0</formula>
    </cfRule>
  </conditionalFormatting>
  <conditionalFormatting sqref="FG113">
    <cfRule type="cellIs" dxfId="5975" priority="5253" operator="greaterThan">
      <formula>0</formula>
    </cfRule>
  </conditionalFormatting>
  <conditionalFormatting sqref="FG113">
    <cfRule type="cellIs" dxfId="5974" priority="5252" operator="greaterThan">
      <formula>0</formula>
    </cfRule>
  </conditionalFormatting>
  <conditionalFormatting sqref="FG112">
    <cfRule type="cellIs" dxfId="5973" priority="5251" operator="greaterThan">
      <formula>0</formula>
    </cfRule>
  </conditionalFormatting>
  <conditionalFormatting sqref="FG112">
    <cfRule type="cellIs" dxfId="5972" priority="5250" operator="greaterThan">
      <formula>0</formula>
    </cfRule>
  </conditionalFormatting>
  <conditionalFormatting sqref="FG112">
    <cfRule type="cellIs" dxfId="5971" priority="5249" operator="lessThan">
      <formula>0</formula>
    </cfRule>
  </conditionalFormatting>
  <conditionalFormatting sqref="FG116">
    <cfRule type="cellIs" dxfId="5970" priority="5248" operator="greaterThan">
      <formula>0</formula>
    </cfRule>
  </conditionalFormatting>
  <conditionalFormatting sqref="FG14">
    <cfRule type="cellIs" dxfId="5969" priority="5243" operator="greaterThan">
      <formula>0</formula>
    </cfRule>
  </conditionalFormatting>
  <conditionalFormatting sqref="FG115">
    <cfRule type="cellIs" dxfId="5968" priority="5245" operator="greaterThan">
      <formula>0</formula>
    </cfRule>
  </conditionalFormatting>
  <conditionalFormatting sqref="FG115">
    <cfRule type="cellIs" dxfId="5967" priority="5244" operator="lessThan">
      <formula>0</formula>
    </cfRule>
  </conditionalFormatting>
  <conditionalFormatting sqref="FG14">
    <cfRule type="cellIs" dxfId="5966" priority="5242" operator="greaterThan">
      <formula>0</formula>
    </cfRule>
  </conditionalFormatting>
  <conditionalFormatting sqref="FG16">
    <cfRule type="cellIs" dxfId="5965" priority="5241" operator="greaterThan">
      <formula>0</formula>
    </cfRule>
  </conditionalFormatting>
  <conditionalFormatting sqref="FG16">
    <cfRule type="cellIs" dxfId="5964" priority="5240" operator="greaterThan">
      <formula>0</formula>
    </cfRule>
  </conditionalFormatting>
  <conditionalFormatting sqref="FG42">
    <cfRule type="cellIs" dxfId="5963" priority="5237" operator="greaterThan">
      <formula>0</formula>
    </cfRule>
  </conditionalFormatting>
  <conditionalFormatting sqref="FG42">
    <cfRule type="cellIs" dxfId="5962" priority="5236" operator="greaterThan">
      <formula>0</formula>
    </cfRule>
  </conditionalFormatting>
  <conditionalFormatting sqref="FG18 FG21">
    <cfRule type="cellIs" dxfId="5961" priority="5239" operator="greaterThan">
      <formula>0</formula>
    </cfRule>
  </conditionalFormatting>
  <conditionalFormatting sqref="FG18 FG21">
    <cfRule type="cellIs" dxfId="5960" priority="5238" operator="greaterThan">
      <formula>0</formula>
    </cfRule>
  </conditionalFormatting>
  <conditionalFormatting sqref="FG46">
    <cfRule type="cellIs" dxfId="5959" priority="5235" operator="greaterThan">
      <formula>0</formula>
    </cfRule>
  </conditionalFormatting>
  <conditionalFormatting sqref="FG46">
    <cfRule type="cellIs" dxfId="5958" priority="5234" operator="greaterThan">
      <formula>0</formula>
    </cfRule>
  </conditionalFormatting>
  <conditionalFormatting sqref="FG36">
    <cfRule type="cellIs" dxfId="5957" priority="5233" operator="greaterThan">
      <formula>0</formula>
    </cfRule>
  </conditionalFormatting>
  <conditionalFormatting sqref="FG36">
    <cfRule type="cellIs" dxfId="5956" priority="5232" operator="greaterThan">
      <formula>0</formula>
    </cfRule>
  </conditionalFormatting>
  <conditionalFormatting sqref="FG36">
    <cfRule type="cellIs" dxfId="5955" priority="5231" operator="greaterThan">
      <formula>0</formula>
    </cfRule>
  </conditionalFormatting>
  <conditionalFormatting sqref="FG36">
    <cfRule type="cellIs" dxfId="5954" priority="5230" operator="greaterThan">
      <formula>0</formula>
    </cfRule>
  </conditionalFormatting>
  <conditionalFormatting sqref="FG143">
    <cfRule type="cellIs" dxfId="5953" priority="5229" operator="greaterThan">
      <formula>0</formula>
    </cfRule>
  </conditionalFormatting>
  <conditionalFormatting sqref="FG152">
    <cfRule type="cellIs" dxfId="5952" priority="5228" operator="greaterThan">
      <formula>0</formula>
    </cfRule>
  </conditionalFormatting>
  <conditionalFormatting sqref="FG160">
    <cfRule type="cellIs" dxfId="5951" priority="5227" operator="greaterThan">
      <formula>0</formula>
    </cfRule>
  </conditionalFormatting>
  <conditionalFormatting sqref="FG152">
    <cfRule type="cellIs" dxfId="5950" priority="5225" operator="greaterThan">
      <formula>0</formula>
    </cfRule>
  </conditionalFormatting>
  <conditionalFormatting sqref="FG152">
    <cfRule type="cellIs" dxfId="5949" priority="5226" operator="greaterThan">
      <formula>0</formula>
    </cfRule>
  </conditionalFormatting>
  <conditionalFormatting sqref="FG143">
    <cfRule type="cellIs" dxfId="5948" priority="5224" operator="greaterThan">
      <formula>0</formula>
    </cfRule>
  </conditionalFormatting>
  <conditionalFormatting sqref="FG143">
    <cfRule type="cellIs" dxfId="5947" priority="5223" operator="greaterThan">
      <formula>0</formula>
    </cfRule>
  </conditionalFormatting>
  <conditionalFormatting sqref="FG160">
    <cfRule type="cellIs" dxfId="5946" priority="5221" operator="greaterThan">
      <formula>0</formula>
    </cfRule>
  </conditionalFormatting>
  <conditionalFormatting sqref="FG160">
    <cfRule type="cellIs" dxfId="5945" priority="5222" operator="greaterThan">
      <formula>0</formula>
    </cfRule>
  </conditionalFormatting>
  <conditionalFormatting sqref="FG152">
    <cfRule type="cellIs" dxfId="5944" priority="5219" operator="greaterThan">
      <formula>0</formula>
    </cfRule>
  </conditionalFormatting>
  <conditionalFormatting sqref="FG152">
    <cfRule type="cellIs" dxfId="5943" priority="5220" operator="greaterThan">
      <formula>0</formula>
    </cfRule>
  </conditionalFormatting>
  <conditionalFormatting sqref="FG143">
    <cfRule type="cellIs" dxfId="5942" priority="5218" operator="greaterThan">
      <formula>0</formula>
    </cfRule>
  </conditionalFormatting>
  <conditionalFormatting sqref="FG143">
    <cfRule type="cellIs" dxfId="5941" priority="5217" operator="greaterThan">
      <formula>0</formula>
    </cfRule>
  </conditionalFormatting>
  <conditionalFormatting sqref="FG160">
    <cfRule type="cellIs" dxfId="5940" priority="5215" operator="greaterThan">
      <formula>0</formula>
    </cfRule>
  </conditionalFormatting>
  <conditionalFormatting sqref="FG160">
    <cfRule type="cellIs" dxfId="5939" priority="5216" operator="greaterThan">
      <formula>0</formula>
    </cfRule>
  </conditionalFormatting>
  <conditionalFormatting sqref="FG27">
    <cfRule type="cellIs" dxfId="5938" priority="5214" operator="greaterThan">
      <formula>0</formula>
    </cfRule>
  </conditionalFormatting>
  <conditionalFormatting sqref="FG27">
    <cfRule type="cellIs" dxfId="5937" priority="5213" operator="greaterThan">
      <formula>0</formula>
    </cfRule>
  </conditionalFormatting>
  <conditionalFormatting sqref="FG197:FG202">
    <cfRule type="cellIs" dxfId="5936" priority="5212" operator="greaterThan">
      <formula>0.5</formula>
    </cfRule>
  </conditionalFormatting>
  <conditionalFormatting sqref="FG203">
    <cfRule type="cellIs" dxfId="5935" priority="5211" operator="greaterThan">
      <formula>0.5</formula>
    </cfRule>
  </conditionalFormatting>
  <conditionalFormatting sqref="FG167">
    <cfRule type="cellIs" dxfId="5934" priority="5210" operator="greaterThan">
      <formula>0</formula>
    </cfRule>
  </conditionalFormatting>
  <conditionalFormatting sqref="FG167">
    <cfRule type="cellIs" dxfId="5933" priority="5209" operator="greaterThan">
      <formula>0</formula>
    </cfRule>
  </conditionalFormatting>
  <conditionalFormatting sqref="FG169">
    <cfRule type="cellIs" dxfId="5932" priority="5208" operator="greaterThan">
      <formula>0</formula>
    </cfRule>
  </conditionalFormatting>
  <conditionalFormatting sqref="FG169">
    <cfRule type="cellIs" dxfId="5931" priority="5207" operator="greaterThan">
      <formula>0</formula>
    </cfRule>
  </conditionalFormatting>
  <conditionalFormatting sqref="FG171">
    <cfRule type="cellIs" dxfId="5930" priority="5206" operator="greaterThan">
      <formula>0</formula>
    </cfRule>
  </conditionalFormatting>
  <conditionalFormatting sqref="FG171">
    <cfRule type="cellIs" dxfId="5929" priority="5205" operator="greaterThan">
      <formula>0</formula>
    </cfRule>
  </conditionalFormatting>
  <conditionalFormatting sqref="FG14">
    <cfRule type="cellIs" dxfId="5928" priority="5177" operator="greaterThan">
      <formula>0</formula>
    </cfRule>
  </conditionalFormatting>
  <conditionalFormatting sqref="FG10">
    <cfRule type="cellIs" dxfId="5927" priority="5204" operator="greaterThan">
      <formula>0</formula>
    </cfRule>
  </conditionalFormatting>
  <conditionalFormatting sqref="FG23">
    <cfRule type="cellIs" dxfId="5926" priority="5203" operator="greaterThan">
      <formula>0</formula>
    </cfRule>
  </conditionalFormatting>
  <conditionalFormatting sqref="FG70">
    <cfRule type="cellIs" dxfId="5925" priority="5201" operator="greaterThan">
      <formula>0</formula>
    </cfRule>
  </conditionalFormatting>
  <conditionalFormatting sqref="FG79">
    <cfRule type="cellIs" dxfId="5924" priority="5200" operator="greaterThan">
      <formula>0</formula>
    </cfRule>
  </conditionalFormatting>
  <conditionalFormatting sqref="FG129">
    <cfRule type="cellIs" dxfId="5923" priority="5194" operator="greaterThan">
      <formula>0</formula>
    </cfRule>
  </conditionalFormatting>
  <conditionalFormatting sqref="FG110">
    <cfRule type="cellIs" dxfId="5922" priority="5196" operator="greaterThan">
      <formula>0</formula>
    </cfRule>
  </conditionalFormatting>
  <conditionalFormatting sqref="FG34">
    <cfRule type="cellIs" dxfId="5921" priority="5202" operator="greaterThan">
      <formula>0</formula>
    </cfRule>
  </conditionalFormatting>
  <conditionalFormatting sqref="FG137">
    <cfRule type="cellIs" dxfId="5920" priority="5193" operator="greaterThan">
      <formula>0</formula>
    </cfRule>
  </conditionalFormatting>
  <conditionalFormatting sqref="FG87">
    <cfRule type="cellIs" dxfId="5919" priority="5199" operator="greaterThan">
      <formula>0</formula>
    </cfRule>
  </conditionalFormatting>
  <conditionalFormatting sqref="FG93">
    <cfRule type="cellIs" dxfId="5918" priority="5198" operator="greaterThan">
      <formula>0</formula>
    </cfRule>
  </conditionalFormatting>
  <conditionalFormatting sqref="FG102">
    <cfRule type="cellIs" dxfId="5917" priority="5197" operator="greaterThan">
      <formula>0</formula>
    </cfRule>
  </conditionalFormatting>
  <conditionalFormatting sqref="FG120">
    <cfRule type="cellIs" dxfId="5916" priority="5195" operator="greaterThan">
      <formula>0</formula>
    </cfRule>
  </conditionalFormatting>
  <conditionalFormatting sqref="FG51">
    <cfRule type="cellIs" dxfId="5915" priority="5192" operator="greaterThan">
      <formula>0</formula>
    </cfRule>
  </conditionalFormatting>
  <conditionalFormatting sqref="FG64">
    <cfRule type="cellIs" dxfId="5914" priority="5190" operator="greaterThan">
      <formula>0</formula>
    </cfRule>
  </conditionalFormatting>
  <conditionalFormatting sqref="FG57">
    <cfRule type="cellIs" dxfId="5913" priority="5191" operator="greaterThan">
      <formula>0</formula>
    </cfRule>
  </conditionalFormatting>
  <conditionalFormatting sqref="FG25 FG27">
    <cfRule type="cellIs" dxfId="5912" priority="5188" operator="greaterThan">
      <formula>0</formula>
    </cfRule>
  </conditionalFormatting>
  <conditionalFormatting sqref="FG12">
    <cfRule type="cellIs" dxfId="5911" priority="5189" operator="greaterThan">
      <formula>0</formula>
    </cfRule>
  </conditionalFormatting>
  <conditionalFormatting sqref="FG44">
    <cfRule type="cellIs" dxfId="5910" priority="5187" operator="greaterThan">
      <formula>0</formula>
    </cfRule>
  </conditionalFormatting>
  <conditionalFormatting sqref="FG48">
    <cfRule type="cellIs" dxfId="5909" priority="5186" operator="greaterThan">
      <formula>0</formula>
    </cfRule>
  </conditionalFormatting>
  <conditionalFormatting sqref="FG40">
    <cfRule type="cellIs" dxfId="5908" priority="5185" operator="greaterThan">
      <formula>0</formula>
    </cfRule>
  </conditionalFormatting>
  <conditionalFormatting sqref="FG38">
    <cfRule type="cellIs" dxfId="5907" priority="5184" operator="greaterThan">
      <formula>0</formula>
    </cfRule>
  </conditionalFormatting>
  <conditionalFormatting sqref="FG16">
    <cfRule type="cellIs" dxfId="5906" priority="5176" operator="greaterThan">
      <formula>0</formula>
    </cfRule>
  </conditionalFormatting>
  <conditionalFormatting sqref="FG113">
    <cfRule type="cellIs" dxfId="5905" priority="5183" operator="greaterThan">
      <formula>0</formula>
    </cfRule>
  </conditionalFormatting>
  <conditionalFormatting sqref="FG112">
    <cfRule type="cellIs" dxfId="5904" priority="5182" operator="greaterThan">
      <formula>0</formula>
    </cfRule>
  </conditionalFormatting>
  <conditionalFormatting sqref="FG112">
    <cfRule type="cellIs" dxfId="5903" priority="5181" operator="lessThan">
      <formula>0</formula>
    </cfRule>
  </conditionalFormatting>
  <conditionalFormatting sqref="FG116">
    <cfRule type="cellIs" dxfId="5902" priority="5180" operator="greaterThan">
      <formula>0</formula>
    </cfRule>
  </conditionalFormatting>
  <conditionalFormatting sqref="FG115">
    <cfRule type="cellIs" dxfId="5901" priority="5179" operator="greaterThan">
      <formula>0</formula>
    </cfRule>
  </conditionalFormatting>
  <conditionalFormatting sqref="FG115">
    <cfRule type="cellIs" dxfId="5900" priority="5178" operator="lessThan">
      <formula>0</formula>
    </cfRule>
  </conditionalFormatting>
  <conditionalFormatting sqref="FG46">
    <cfRule type="cellIs" dxfId="5899" priority="5173" operator="greaterThan">
      <formula>0</formula>
    </cfRule>
  </conditionalFormatting>
  <conditionalFormatting sqref="FG42">
    <cfRule type="cellIs" dxfId="5898" priority="5174" operator="greaterThan">
      <formula>0</formula>
    </cfRule>
  </conditionalFormatting>
  <conditionalFormatting sqref="FG18 FG21">
    <cfRule type="cellIs" dxfId="5897" priority="5175" operator="greaterThan">
      <formula>0</formula>
    </cfRule>
  </conditionalFormatting>
  <conditionalFormatting sqref="FG36">
    <cfRule type="cellIs" dxfId="5896" priority="5172" operator="greaterThan">
      <formula>0</formula>
    </cfRule>
  </conditionalFormatting>
  <conditionalFormatting sqref="FG79">
    <cfRule type="cellIs" dxfId="5895" priority="5164" operator="greaterThan">
      <formula>0</formula>
    </cfRule>
  </conditionalFormatting>
  <conditionalFormatting sqref="FG10">
    <cfRule type="cellIs" dxfId="5894" priority="5171" operator="greaterThan">
      <formula>0</formula>
    </cfRule>
  </conditionalFormatting>
  <conditionalFormatting sqref="FG23">
    <cfRule type="cellIs" dxfId="5893" priority="5170" operator="greaterThan">
      <formula>0</formula>
    </cfRule>
  </conditionalFormatting>
  <conditionalFormatting sqref="FG10">
    <cfRule type="cellIs" dxfId="5892" priority="5169" operator="greaterThan">
      <formula>0</formula>
    </cfRule>
  </conditionalFormatting>
  <conditionalFormatting sqref="FG23">
    <cfRule type="cellIs" dxfId="5891" priority="5168" operator="greaterThan">
      <formula>0</formula>
    </cfRule>
  </conditionalFormatting>
  <conditionalFormatting sqref="FG129">
    <cfRule type="cellIs" dxfId="5890" priority="5154" operator="greaterThan">
      <formula>0</formula>
    </cfRule>
  </conditionalFormatting>
  <conditionalFormatting sqref="FG110">
    <cfRule type="cellIs" dxfId="5889" priority="5158" operator="greaterThan">
      <formula>0</formula>
    </cfRule>
  </conditionalFormatting>
  <conditionalFormatting sqref="FG79">
    <cfRule type="cellIs" dxfId="5888" priority="5165" operator="greaterThan">
      <formula>0</formula>
    </cfRule>
  </conditionalFormatting>
  <conditionalFormatting sqref="FG34">
    <cfRule type="cellIs" dxfId="5887" priority="5167" operator="greaterThan">
      <formula>0</formula>
    </cfRule>
  </conditionalFormatting>
  <conditionalFormatting sqref="FG120">
    <cfRule type="cellIs" dxfId="5886" priority="5157" operator="greaterThan">
      <formula>0</formula>
    </cfRule>
  </conditionalFormatting>
  <conditionalFormatting sqref="FG137">
    <cfRule type="cellIs" dxfId="5885" priority="5153" operator="greaterThan">
      <formula>0</formula>
    </cfRule>
  </conditionalFormatting>
  <conditionalFormatting sqref="FG34">
    <cfRule type="cellIs" dxfId="5884" priority="5166" operator="greaterThan">
      <formula>0</formula>
    </cfRule>
  </conditionalFormatting>
  <conditionalFormatting sqref="FG137">
    <cfRule type="cellIs" dxfId="5883" priority="5152" operator="greaterThan">
      <formula>0</formula>
    </cfRule>
  </conditionalFormatting>
  <conditionalFormatting sqref="FG110">
    <cfRule type="cellIs" dxfId="5882" priority="5159" operator="greaterThan">
      <formula>0</formula>
    </cfRule>
  </conditionalFormatting>
  <conditionalFormatting sqref="FG51">
    <cfRule type="cellIs" dxfId="5881" priority="5151" operator="greaterThan">
      <formula>0</formula>
    </cfRule>
  </conditionalFormatting>
  <conditionalFormatting sqref="FG51">
    <cfRule type="cellIs" dxfId="5880" priority="5150" operator="greaterThan">
      <formula>0</formula>
    </cfRule>
  </conditionalFormatting>
  <conditionalFormatting sqref="FG93">
    <cfRule type="cellIs" dxfId="5879" priority="5163" operator="greaterThan">
      <formula>0</formula>
    </cfRule>
  </conditionalFormatting>
  <conditionalFormatting sqref="FG102">
    <cfRule type="cellIs" dxfId="5878" priority="5162" operator="greaterThan">
      <formula>0</formula>
    </cfRule>
  </conditionalFormatting>
  <conditionalFormatting sqref="FG93">
    <cfRule type="cellIs" dxfId="5877" priority="5161" operator="greaterThan">
      <formula>0</formula>
    </cfRule>
  </conditionalFormatting>
  <conditionalFormatting sqref="FG102">
    <cfRule type="cellIs" dxfId="5876" priority="5160" operator="greaterThan">
      <formula>0</formula>
    </cfRule>
  </conditionalFormatting>
  <conditionalFormatting sqref="FG129">
    <cfRule type="cellIs" dxfId="5875" priority="5156" operator="greaterThan">
      <formula>0</formula>
    </cfRule>
  </conditionalFormatting>
  <conditionalFormatting sqref="FG120">
    <cfRule type="cellIs" dxfId="5874" priority="5155" operator="greaterThan">
      <formula>0</formula>
    </cfRule>
  </conditionalFormatting>
  <conditionalFormatting sqref="FG48">
    <cfRule type="cellIs" dxfId="5873" priority="5138" operator="greaterThan">
      <formula>0</formula>
    </cfRule>
  </conditionalFormatting>
  <conditionalFormatting sqref="FG40">
    <cfRule type="cellIs" dxfId="5872" priority="5137" operator="greaterThan">
      <formula>0</formula>
    </cfRule>
  </conditionalFormatting>
  <conditionalFormatting sqref="FG64">
    <cfRule type="cellIs" dxfId="5871" priority="5147" operator="greaterThan">
      <formula>0</formula>
    </cfRule>
  </conditionalFormatting>
  <conditionalFormatting sqref="FG64">
    <cfRule type="cellIs" dxfId="5870" priority="5146" operator="greaterThan">
      <formula>0</formula>
    </cfRule>
  </conditionalFormatting>
  <conditionalFormatting sqref="FG57">
    <cfRule type="cellIs" dxfId="5869" priority="5149" operator="greaterThan">
      <formula>0</formula>
    </cfRule>
  </conditionalFormatting>
  <conditionalFormatting sqref="FG57">
    <cfRule type="cellIs" dxfId="5868" priority="5148" operator="greaterThan">
      <formula>0</formula>
    </cfRule>
  </conditionalFormatting>
  <conditionalFormatting sqref="FG70">
    <cfRule type="cellIs" dxfId="5867" priority="5133" operator="greaterThan">
      <formula>0</formula>
    </cfRule>
  </conditionalFormatting>
  <conditionalFormatting sqref="FG70">
    <cfRule type="cellIs" dxfId="5866" priority="5132" operator="greaterThan">
      <formula>0</formula>
    </cfRule>
  </conditionalFormatting>
  <conditionalFormatting sqref="FG12">
    <cfRule type="cellIs" dxfId="5865" priority="5145" operator="greaterThan">
      <formula>0</formula>
    </cfRule>
  </conditionalFormatting>
  <conditionalFormatting sqref="FG12">
    <cfRule type="cellIs" dxfId="5864" priority="5144" operator="greaterThan">
      <formula>0</formula>
    </cfRule>
  </conditionalFormatting>
  <conditionalFormatting sqref="FG25 FG27">
    <cfRule type="cellIs" dxfId="5863" priority="5143" operator="greaterThan">
      <formula>0</formula>
    </cfRule>
  </conditionalFormatting>
  <conditionalFormatting sqref="FG25 FG27">
    <cfRule type="cellIs" dxfId="5862" priority="5142" operator="greaterThan">
      <formula>0</formula>
    </cfRule>
  </conditionalFormatting>
  <conditionalFormatting sqref="FG44">
    <cfRule type="cellIs" dxfId="5861" priority="5141" operator="greaterThan">
      <formula>0</formula>
    </cfRule>
  </conditionalFormatting>
  <conditionalFormatting sqref="FG44">
    <cfRule type="cellIs" dxfId="5860" priority="5140" operator="greaterThan">
      <formula>0</formula>
    </cfRule>
  </conditionalFormatting>
  <conditionalFormatting sqref="FG48">
    <cfRule type="cellIs" dxfId="5859" priority="5139" operator="greaterThan">
      <formula>0</formula>
    </cfRule>
  </conditionalFormatting>
  <conditionalFormatting sqref="FG40">
    <cfRule type="cellIs" dxfId="5858" priority="5136" operator="greaterThan">
      <formula>0</formula>
    </cfRule>
  </conditionalFormatting>
  <conditionalFormatting sqref="FG38">
    <cfRule type="cellIs" dxfId="5857" priority="5135" operator="greaterThan">
      <formula>0</formula>
    </cfRule>
  </conditionalFormatting>
  <conditionalFormatting sqref="FG38">
    <cfRule type="cellIs" dxfId="5856" priority="5134" operator="greaterThan">
      <formula>0</formula>
    </cfRule>
  </conditionalFormatting>
  <conditionalFormatting sqref="FG87">
    <cfRule type="cellIs" dxfId="5855" priority="5130" operator="greaterThan">
      <formula>0</formula>
    </cfRule>
  </conditionalFormatting>
  <conditionalFormatting sqref="FG87">
    <cfRule type="cellIs" dxfId="5854" priority="5131" operator="greaterThan">
      <formula>0</formula>
    </cfRule>
  </conditionalFormatting>
  <conditionalFormatting sqref="FG116">
    <cfRule type="cellIs" dxfId="5853" priority="5123" operator="greaterThan">
      <formula>0</formula>
    </cfRule>
  </conditionalFormatting>
  <conditionalFormatting sqref="FG115">
    <cfRule type="cellIs" dxfId="5852" priority="5122" operator="greaterThan">
      <formula>0</formula>
    </cfRule>
  </conditionalFormatting>
  <conditionalFormatting sqref="FG113">
    <cfRule type="cellIs" dxfId="5851" priority="5129" operator="greaterThan">
      <formula>0</formula>
    </cfRule>
  </conditionalFormatting>
  <conditionalFormatting sqref="FG113">
    <cfRule type="cellIs" dxfId="5850" priority="5128" operator="greaterThan">
      <formula>0</formula>
    </cfRule>
  </conditionalFormatting>
  <conditionalFormatting sqref="FG112">
    <cfRule type="cellIs" dxfId="5849" priority="5127" operator="greaterThan">
      <formula>0</formula>
    </cfRule>
  </conditionalFormatting>
  <conditionalFormatting sqref="FG112">
    <cfRule type="cellIs" dxfId="5848" priority="5126" operator="greaterThan">
      <formula>0</formula>
    </cfRule>
  </conditionalFormatting>
  <conditionalFormatting sqref="FG112">
    <cfRule type="cellIs" dxfId="5847" priority="5125" operator="lessThan">
      <formula>0</formula>
    </cfRule>
  </conditionalFormatting>
  <conditionalFormatting sqref="FG116">
    <cfRule type="cellIs" dxfId="5846" priority="5124" operator="greaterThan">
      <formula>0</formula>
    </cfRule>
  </conditionalFormatting>
  <conditionalFormatting sqref="FG14">
    <cfRule type="cellIs" dxfId="5845" priority="5119" operator="greaterThan">
      <formula>0</formula>
    </cfRule>
  </conditionalFormatting>
  <conditionalFormatting sqref="FG115">
    <cfRule type="cellIs" dxfId="5844" priority="5121" operator="greaterThan">
      <formula>0</formula>
    </cfRule>
  </conditionalFormatting>
  <conditionalFormatting sqref="FG115">
    <cfRule type="cellIs" dxfId="5843" priority="5120" operator="lessThan">
      <formula>0</formula>
    </cfRule>
  </conditionalFormatting>
  <conditionalFormatting sqref="FG14">
    <cfRule type="cellIs" dxfId="5842" priority="5118" operator="greaterThan">
      <formula>0</formula>
    </cfRule>
  </conditionalFormatting>
  <conditionalFormatting sqref="FG16">
    <cfRule type="cellIs" dxfId="5841" priority="5117" operator="greaterThan">
      <formula>0</formula>
    </cfRule>
  </conditionalFormatting>
  <conditionalFormatting sqref="FG16">
    <cfRule type="cellIs" dxfId="5840" priority="5116" operator="greaterThan">
      <formula>0</formula>
    </cfRule>
  </conditionalFormatting>
  <conditionalFormatting sqref="FG42">
    <cfRule type="cellIs" dxfId="5839" priority="5113" operator="greaterThan">
      <formula>0</formula>
    </cfRule>
  </conditionalFormatting>
  <conditionalFormatting sqref="FG42">
    <cfRule type="cellIs" dxfId="5838" priority="5112" operator="greaterThan">
      <formula>0</formula>
    </cfRule>
  </conditionalFormatting>
  <conditionalFormatting sqref="FG18 FG21">
    <cfRule type="cellIs" dxfId="5837" priority="5115" operator="greaterThan">
      <formula>0</formula>
    </cfRule>
  </conditionalFormatting>
  <conditionalFormatting sqref="FG18 FG21">
    <cfRule type="cellIs" dxfId="5836" priority="5114" operator="greaterThan">
      <formula>0</formula>
    </cfRule>
  </conditionalFormatting>
  <conditionalFormatting sqref="FG46">
    <cfRule type="cellIs" dxfId="5835" priority="5111" operator="greaterThan">
      <formula>0</formula>
    </cfRule>
  </conditionalFormatting>
  <conditionalFormatting sqref="FG46">
    <cfRule type="cellIs" dxfId="5834" priority="5110" operator="greaterThan">
      <formula>0</formula>
    </cfRule>
  </conditionalFormatting>
  <conditionalFormatting sqref="FG79">
    <cfRule type="cellIs" dxfId="5833" priority="5102" operator="greaterThan">
      <formula>0</formula>
    </cfRule>
  </conditionalFormatting>
  <conditionalFormatting sqref="FG10">
    <cfRule type="cellIs" dxfId="5832" priority="5109" operator="greaterThan">
      <formula>0</formula>
    </cfRule>
  </conditionalFormatting>
  <conditionalFormatting sqref="FG23">
    <cfRule type="cellIs" dxfId="5831" priority="5108" operator="greaterThan">
      <formula>0</formula>
    </cfRule>
  </conditionalFormatting>
  <conditionalFormatting sqref="FG10">
    <cfRule type="cellIs" dxfId="5830" priority="5107" operator="greaterThan">
      <formula>0</formula>
    </cfRule>
  </conditionalFormatting>
  <conditionalFormatting sqref="FG23">
    <cfRule type="cellIs" dxfId="5829" priority="5106" operator="greaterThan">
      <formula>0</formula>
    </cfRule>
  </conditionalFormatting>
  <conditionalFormatting sqref="FG129">
    <cfRule type="cellIs" dxfId="5828" priority="5092" operator="greaterThan">
      <formula>0</formula>
    </cfRule>
  </conditionalFormatting>
  <conditionalFormatting sqref="FG110">
    <cfRule type="cellIs" dxfId="5827" priority="5096" operator="greaterThan">
      <formula>0</formula>
    </cfRule>
  </conditionalFormatting>
  <conditionalFormatting sqref="FG79">
    <cfRule type="cellIs" dxfId="5826" priority="5103" operator="greaterThan">
      <formula>0</formula>
    </cfRule>
  </conditionalFormatting>
  <conditionalFormatting sqref="FG34">
    <cfRule type="cellIs" dxfId="5825" priority="5105" operator="greaterThan">
      <formula>0</formula>
    </cfRule>
  </conditionalFormatting>
  <conditionalFormatting sqref="FG120">
    <cfRule type="cellIs" dxfId="5824" priority="5095" operator="greaterThan">
      <formula>0</formula>
    </cfRule>
  </conditionalFormatting>
  <conditionalFormatting sqref="FG137">
    <cfRule type="cellIs" dxfId="5823" priority="5091" operator="greaterThan">
      <formula>0</formula>
    </cfRule>
  </conditionalFormatting>
  <conditionalFormatting sqref="FG34">
    <cfRule type="cellIs" dxfId="5822" priority="5104" operator="greaterThan">
      <formula>0</formula>
    </cfRule>
  </conditionalFormatting>
  <conditionalFormatting sqref="FG137">
    <cfRule type="cellIs" dxfId="5821" priority="5090" operator="greaterThan">
      <formula>0</formula>
    </cfRule>
  </conditionalFormatting>
  <conditionalFormatting sqref="FG110">
    <cfRule type="cellIs" dxfId="5820" priority="5097" operator="greaterThan">
      <formula>0</formula>
    </cfRule>
  </conditionalFormatting>
  <conditionalFormatting sqref="FG51">
    <cfRule type="cellIs" dxfId="5819" priority="5089" operator="greaterThan">
      <formula>0</formula>
    </cfRule>
  </conditionalFormatting>
  <conditionalFormatting sqref="FG51">
    <cfRule type="cellIs" dxfId="5818" priority="5088" operator="greaterThan">
      <formula>0</formula>
    </cfRule>
  </conditionalFormatting>
  <conditionalFormatting sqref="FG93">
    <cfRule type="cellIs" dxfId="5817" priority="5101" operator="greaterThan">
      <formula>0</formula>
    </cfRule>
  </conditionalFormatting>
  <conditionalFormatting sqref="FG102">
    <cfRule type="cellIs" dxfId="5816" priority="5100" operator="greaterThan">
      <formula>0</formula>
    </cfRule>
  </conditionalFormatting>
  <conditionalFormatting sqref="FG93">
    <cfRule type="cellIs" dxfId="5815" priority="5099" operator="greaterThan">
      <formula>0</formula>
    </cfRule>
  </conditionalFormatting>
  <conditionalFormatting sqref="FG102">
    <cfRule type="cellIs" dxfId="5814" priority="5098" operator="greaterThan">
      <formula>0</formula>
    </cfRule>
  </conditionalFormatting>
  <conditionalFormatting sqref="FG129">
    <cfRule type="cellIs" dxfId="5813" priority="5094" operator="greaterThan">
      <formula>0</formula>
    </cfRule>
  </conditionalFormatting>
  <conditionalFormatting sqref="FG120">
    <cfRule type="cellIs" dxfId="5812" priority="5093" operator="greaterThan">
      <formula>0</formula>
    </cfRule>
  </conditionalFormatting>
  <conditionalFormatting sqref="FG48">
    <cfRule type="cellIs" dxfId="5811" priority="5076" operator="greaterThan">
      <formula>0</formula>
    </cfRule>
  </conditionalFormatting>
  <conditionalFormatting sqref="FG40">
    <cfRule type="cellIs" dxfId="5810" priority="5075" operator="greaterThan">
      <formula>0</formula>
    </cfRule>
  </conditionalFormatting>
  <conditionalFormatting sqref="FG64">
    <cfRule type="cellIs" dxfId="5809" priority="5085" operator="greaterThan">
      <formula>0</formula>
    </cfRule>
  </conditionalFormatting>
  <conditionalFormatting sqref="FG64">
    <cfRule type="cellIs" dxfId="5808" priority="5084" operator="greaterThan">
      <formula>0</formula>
    </cfRule>
  </conditionalFormatting>
  <conditionalFormatting sqref="FG57">
    <cfRule type="cellIs" dxfId="5807" priority="5087" operator="greaterThan">
      <formula>0</formula>
    </cfRule>
  </conditionalFormatting>
  <conditionalFormatting sqref="FG57">
    <cfRule type="cellIs" dxfId="5806" priority="5086" operator="greaterThan">
      <formula>0</formula>
    </cfRule>
  </conditionalFormatting>
  <conditionalFormatting sqref="FG70">
    <cfRule type="cellIs" dxfId="5805" priority="5071" operator="greaterThan">
      <formula>0</formula>
    </cfRule>
  </conditionalFormatting>
  <conditionalFormatting sqref="FG70">
    <cfRule type="cellIs" dxfId="5804" priority="5070" operator="greaterThan">
      <formula>0</formula>
    </cfRule>
  </conditionalFormatting>
  <conditionalFormatting sqref="FG12">
    <cfRule type="cellIs" dxfId="5803" priority="5083" operator="greaterThan">
      <formula>0</formula>
    </cfRule>
  </conditionalFormatting>
  <conditionalFormatting sqref="FG12">
    <cfRule type="cellIs" dxfId="5802" priority="5082" operator="greaterThan">
      <formula>0</formula>
    </cfRule>
  </conditionalFormatting>
  <conditionalFormatting sqref="FG25 FG27">
    <cfRule type="cellIs" dxfId="5801" priority="5081" operator="greaterThan">
      <formula>0</formula>
    </cfRule>
  </conditionalFormatting>
  <conditionalFormatting sqref="FG25 FG27">
    <cfRule type="cellIs" dxfId="5800" priority="5080" operator="greaterThan">
      <formula>0</formula>
    </cfRule>
  </conditionalFormatting>
  <conditionalFormatting sqref="FG44">
    <cfRule type="cellIs" dxfId="5799" priority="5079" operator="greaterThan">
      <formula>0</formula>
    </cfRule>
  </conditionalFormatting>
  <conditionalFormatting sqref="FG44">
    <cfRule type="cellIs" dxfId="5798" priority="5078" operator="greaterThan">
      <formula>0</formula>
    </cfRule>
  </conditionalFormatting>
  <conditionalFormatting sqref="FG48">
    <cfRule type="cellIs" dxfId="5797" priority="5077" operator="greaterThan">
      <formula>0</formula>
    </cfRule>
  </conditionalFormatting>
  <conditionalFormatting sqref="FG40">
    <cfRule type="cellIs" dxfId="5796" priority="5074" operator="greaterThan">
      <formula>0</formula>
    </cfRule>
  </conditionalFormatting>
  <conditionalFormatting sqref="FG38">
    <cfRule type="cellIs" dxfId="5795" priority="5073" operator="greaterThan">
      <formula>0</formula>
    </cfRule>
  </conditionalFormatting>
  <conditionalFormatting sqref="FG38">
    <cfRule type="cellIs" dxfId="5794" priority="5072" operator="greaterThan">
      <formula>0</formula>
    </cfRule>
  </conditionalFormatting>
  <conditionalFormatting sqref="FG87">
    <cfRule type="cellIs" dxfId="5793" priority="5068" operator="greaterThan">
      <formula>0</formula>
    </cfRule>
  </conditionalFormatting>
  <conditionalFormatting sqref="FG87">
    <cfRule type="cellIs" dxfId="5792" priority="5069" operator="greaterThan">
      <formula>0</formula>
    </cfRule>
  </conditionalFormatting>
  <conditionalFormatting sqref="FG116">
    <cfRule type="cellIs" dxfId="5791" priority="5061" operator="greaterThan">
      <formula>0</formula>
    </cfRule>
  </conditionalFormatting>
  <conditionalFormatting sqref="FG115">
    <cfRule type="cellIs" dxfId="5790" priority="5060" operator="greaterThan">
      <formula>0</formula>
    </cfRule>
  </conditionalFormatting>
  <conditionalFormatting sqref="FG113">
    <cfRule type="cellIs" dxfId="5789" priority="5067" operator="greaterThan">
      <formula>0</formula>
    </cfRule>
  </conditionalFormatting>
  <conditionalFormatting sqref="FG113">
    <cfRule type="cellIs" dxfId="5788" priority="5066" operator="greaterThan">
      <formula>0</formula>
    </cfRule>
  </conditionalFormatting>
  <conditionalFormatting sqref="FG112">
    <cfRule type="cellIs" dxfId="5787" priority="5065" operator="greaterThan">
      <formula>0</formula>
    </cfRule>
  </conditionalFormatting>
  <conditionalFormatting sqref="FG112">
    <cfRule type="cellIs" dxfId="5786" priority="5064" operator="greaterThan">
      <formula>0</formula>
    </cfRule>
  </conditionalFormatting>
  <conditionalFormatting sqref="FG112">
    <cfRule type="cellIs" dxfId="5785" priority="5063" operator="lessThan">
      <formula>0</formula>
    </cfRule>
  </conditionalFormatting>
  <conditionalFormatting sqref="FG116">
    <cfRule type="cellIs" dxfId="5784" priority="5062" operator="greaterThan">
      <formula>0</formula>
    </cfRule>
  </conditionalFormatting>
  <conditionalFormatting sqref="FG14">
    <cfRule type="cellIs" dxfId="5783" priority="5057" operator="greaterThan">
      <formula>0</formula>
    </cfRule>
  </conditionalFormatting>
  <conditionalFormatting sqref="FG115">
    <cfRule type="cellIs" dxfId="5782" priority="5059" operator="greaterThan">
      <formula>0</formula>
    </cfRule>
  </conditionalFormatting>
  <conditionalFormatting sqref="FG115">
    <cfRule type="cellIs" dxfId="5781" priority="5058" operator="lessThan">
      <formula>0</formula>
    </cfRule>
  </conditionalFormatting>
  <conditionalFormatting sqref="FG14">
    <cfRule type="cellIs" dxfId="5780" priority="5056" operator="greaterThan">
      <formula>0</formula>
    </cfRule>
  </conditionalFormatting>
  <conditionalFormatting sqref="FG16">
    <cfRule type="cellIs" dxfId="5779" priority="5055" operator="greaterThan">
      <formula>0</formula>
    </cfRule>
  </conditionalFormatting>
  <conditionalFormatting sqref="FG16">
    <cfRule type="cellIs" dxfId="5778" priority="5054" operator="greaterThan">
      <formula>0</formula>
    </cfRule>
  </conditionalFormatting>
  <conditionalFormatting sqref="FG42">
    <cfRule type="cellIs" dxfId="5777" priority="5051" operator="greaterThan">
      <formula>0</formula>
    </cfRule>
  </conditionalFormatting>
  <conditionalFormatting sqref="FG42">
    <cfRule type="cellIs" dxfId="5776" priority="5050" operator="greaterThan">
      <formula>0</formula>
    </cfRule>
  </conditionalFormatting>
  <conditionalFormatting sqref="FG18 FG21">
    <cfRule type="cellIs" dxfId="5775" priority="5053" operator="greaterThan">
      <formula>0</formula>
    </cfRule>
  </conditionalFormatting>
  <conditionalFormatting sqref="FG18 FG21">
    <cfRule type="cellIs" dxfId="5774" priority="5052" operator="greaterThan">
      <formula>0</formula>
    </cfRule>
  </conditionalFormatting>
  <conditionalFormatting sqref="FG46">
    <cfRule type="cellIs" dxfId="5773" priority="5049" operator="greaterThan">
      <formula>0</formula>
    </cfRule>
  </conditionalFormatting>
  <conditionalFormatting sqref="FG46">
    <cfRule type="cellIs" dxfId="5772" priority="5048" operator="greaterThan">
      <formula>0</formula>
    </cfRule>
  </conditionalFormatting>
  <conditionalFormatting sqref="FG36">
    <cfRule type="cellIs" dxfId="5771" priority="5047" operator="greaterThan">
      <formula>0</formula>
    </cfRule>
  </conditionalFormatting>
  <conditionalFormatting sqref="FG36">
    <cfRule type="cellIs" dxfId="5770" priority="5046" operator="greaterThan">
      <formula>0</formula>
    </cfRule>
  </conditionalFormatting>
  <conditionalFormatting sqref="FG36">
    <cfRule type="cellIs" dxfId="5769" priority="5045" operator="greaterThan">
      <formula>0</formula>
    </cfRule>
  </conditionalFormatting>
  <conditionalFormatting sqref="FG36">
    <cfRule type="cellIs" dxfId="5768" priority="5044" operator="greaterThan">
      <formula>0</formula>
    </cfRule>
  </conditionalFormatting>
  <conditionalFormatting sqref="FG143">
    <cfRule type="cellIs" dxfId="5767" priority="5043" operator="greaterThan">
      <formula>0</formula>
    </cfRule>
  </conditionalFormatting>
  <conditionalFormatting sqref="FG152">
    <cfRule type="cellIs" dxfId="5766" priority="5042" operator="greaterThan">
      <formula>0</formula>
    </cfRule>
  </conditionalFormatting>
  <conditionalFormatting sqref="FG160">
    <cfRule type="cellIs" dxfId="5765" priority="5041" operator="greaterThan">
      <formula>0</formula>
    </cfRule>
  </conditionalFormatting>
  <conditionalFormatting sqref="FG152">
    <cfRule type="cellIs" dxfId="5764" priority="5039" operator="greaterThan">
      <formula>0</formula>
    </cfRule>
  </conditionalFormatting>
  <conditionalFormatting sqref="FG152">
    <cfRule type="cellIs" dxfId="5763" priority="5040" operator="greaterThan">
      <formula>0</formula>
    </cfRule>
  </conditionalFormatting>
  <conditionalFormatting sqref="FG143">
    <cfRule type="cellIs" dxfId="5762" priority="5038" operator="greaterThan">
      <formula>0</formula>
    </cfRule>
  </conditionalFormatting>
  <conditionalFormatting sqref="FG143">
    <cfRule type="cellIs" dxfId="5761" priority="5037" operator="greaterThan">
      <formula>0</formula>
    </cfRule>
  </conditionalFormatting>
  <conditionalFormatting sqref="FG160">
    <cfRule type="cellIs" dxfId="5760" priority="5035" operator="greaterThan">
      <formula>0</formula>
    </cfRule>
  </conditionalFormatting>
  <conditionalFormatting sqref="FG160">
    <cfRule type="cellIs" dxfId="5759" priority="5036" operator="greaterThan">
      <formula>0</formula>
    </cfRule>
  </conditionalFormatting>
  <conditionalFormatting sqref="FG152">
    <cfRule type="cellIs" dxfId="5758" priority="5033" operator="greaterThan">
      <formula>0</formula>
    </cfRule>
  </conditionalFormatting>
  <conditionalFormatting sqref="FG152">
    <cfRule type="cellIs" dxfId="5757" priority="5034" operator="greaterThan">
      <formula>0</formula>
    </cfRule>
  </conditionalFormatting>
  <conditionalFormatting sqref="FG143">
    <cfRule type="cellIs" dxfId="5756" priority="5032" operator="greaterThan">
      <formula>0</formula>
    </cfRule>
  </conditionalFormatting>
  <conditionalFormatting sqref="FG143">
    <cfRule type="cellIs" dxfId="5755" priority="5031" operator="greaterThan">
      <formula>0</formula>
    </cfRule>
  </conditionalFormatting>
  <conditionalFormatting sqref="FG160">
    <cfRule type="cellIs" dxfId="5754" priority="5029" operator="greaterThan">
      <formula>0</formula>
    </cfRule>
  </conditionalFormatting>
  <conditionalFormatting sqref="FG160">
    <cfRule type="cellIs" dxfId="5753" priority="5030" operator="greaterThan">
      <formula>0</formula>
    </cfRule>
  </conditionalFormatting>
  <conditionalFormatting sqref="FG27">
    <cfRule type="cellIs" dxfId="5752" priority="5028" operator="greaterThan">
      <formula>0</formula>
    </cfRule>
  </conditionalFormatting>
  <conditionalFormatting sqref="FG27">
    <cfRule type="cellIs" dxfId="5751" priority="5027" operator="greaterThan">
      <formula>0</formula>
    </cfRule>
  </conditionalFormatting>
  <conditionalFormatting sqref="FH197:FH202">
    <cfRule type="cellIs" dxfId="5750" priority="5026" operator="greaterThan">
      <formula>0.5</formula>
    </cfRule>
  </conditionalFormatting>
  <conditionalFormatting sqref="FH203">
    <cfRule type="cellIs" dxfId="5749" priority="5025" operator="greaterThan">
      <formula>0.5</formula>
    </cfRule>
  </conditionalFormatting>
  <conditionalFormatting sqref="FH167">
    <cfRule type="cellIs" dxfId="5748" priority="5024" operator="greaterThan">
      <formula>0</formula>
    </cfRule>
  </conditionalFormatting>
  <conditionalFormatting sqref="FH167">
    <cfRule type="cellIs" dxfId="5747" priority="5023" operator="greaterThan">
      <formula>0</formula>
    </cfRule>
  </conditionalFormatting>
  <conditionalFormatting sqref="FH169">
    <cfRule type="cellIs" dxfId="5746" priority="5022" operator="greaterThan">
      <formula>0</formula>
    </cfRule>
  </conditionalFormatting>
  <conditionalFormatting sqref="FH169">
    <cfRule type="cellIs" dxfId="5745" priority="5021" operator="greaterThan">
      <formula>0</formula>
    </cfRule>
  </conditionalFormatting>
  <conditionalFormatting sqref="FH171">
    <cfRule type="cellIs" dxfId="5744" priority="5020" operator="greaterThan">
      <formula>0</formula>
    </cfRule>
  </conditionalFormatting>
  <conditionalFormatting sqref="FH171">
    <cfRule type="cellIs" dxfId="5743" priority="5019" operator="greaterThan">
      <formula>0</formula>
    </cfRule>
  </conditionalFormatting>
  <conditionalFormatting sqref="FH14">
    <cfRule type="cellIs" dxfId="5742" priority="4991" operator="greaterThan">
      <formula>0</formula>
    </cfRule>
  </conditionalFormatting>
  <conditionalFormatting sqref="FH10">
    <cfRule type="cellIs" dxfId="5741" priority="5018" operator="greaterThan">
      <formula>0</formula>
    </cfRule>
  </conditionalFormatting>
  <conditionalFormatting sqref="FH23">
    <cfRule type="cellIs" dxfId="5740" priority="5017" operator="greaterThan">
      <formula>0</formula>
    </cfRule>
  </conditionalFormatting>
  <conditionalFormatting sqref="FH70">
    <cfRule type="cellIs" dxfId="5739" priority="5015" operator="greaterThan">
      <formula>0</formula>
    </cfRule>
  </conditionalFormatting>
  <conditionalFormatting sqref="FH79">
    <cfRule type="cellIs" dxfId="5738" priority="5014" operator="greaterThan">
      <formula>0</formula>
    </cfRule>
  </conditionalFormatting>
  <conditionalFormatting sqref="FH129">
    <cfRule type="cellIs" dxfId="5737" priority="5008" operator="greaterThan">
      <formula>0</formula>
    </cfRule>
  </conditionalFormatting>
  <conditionalFormatting sqref="FH110">
    <cfRule type="cellIs" dxfId="5736" priority="5010" operator="greaterThan">
      <formula>0</formula>
    </cfRule>
  </conditionalFormatting>
  <conditionalFormatting sqref="FH34">
    <cfRule type="cellIs" dxfId="5735" priority="5016" operator="greaterThan">
      <formula>0</formula>
    </cfRule>
  </conditionalFormatting>
  <conditionalFormatting sqref="FH137">
    <cfRule type="cellIs" dxfId="5734" priority="5007" operator="greaterThan">
      <formula>0</formula>
    </cfRule>
  </conditionalFormatting>
  <conditionalFormatting sqref="FH87">
    <cfRule type="cellIs" dxfId="5733" priority="5013" operator="greaterThan">
      <formula>0</formula>
    </cfRule>
  </conditionalFormatting>
  <conditionalFormatting sqref="FH93">
    <cfRule type="cellIs" dxfId="5732" priority="5012" operator="greaterThan">
      <formula>0</formula>
    </cfRule>
  </conditionalFormatting>
  <conditionalFormatting sqref="FH102">
    <cfRule type="cellIs" dxfId="5731" priority="5011" operator="greaterThan">
      <formula>0</formula>
    </cfRule>
  </conditionalFormatting>
  <conditionalFormatting sqref="FH120">
    <cfRule type="cellIs" dxfId="5730" priority="5009" operator="greaterThan">
      <formula>0</formula>
    </cfRule>
  </conditionalFormatting>
  <conditionalFormatting sqref="FH51">
    <cfRule type="cellIs" dxfId="5729" priority="5006" operator="greaterThan">
      <formula>0</formula>
    </cfRule>
  </conditionalFormatting>
  <conditionalFormatting sqref="FH64">
    <cfRule type="cellIs" dxfId="5728" priority="5004" operator="greaterThan">
      <formula>0</formula>
    </cfRule>
  </conditionalFormatting>
  <conditionalFormatting sqref="FH57">
    <cfRule type="cellIs" dxfId="5727" priority="5005" operator="greaterThan">
      <formula>0</formula>
    </cfRule>
  </conditionalFormatting>
  <conditionalFormatting sqref="FH25 FH27">
    <cfRule type="cellIs" dxfId="5726" priority="5002" operator="greaterThan">
      <formula>0</formula>
    </cfRule>
  </conditionalFormatting>
  <conditionalFormatting sqref="FH12">
    <cfRule type="cellIs" dxfId="5725" priority="5003" operator="greaterThan">
      <formula>0</formula>
    </cfRule>
  </conditionalFormatting>
  <conditionalFormatting sqref="FH44">
    <cfRule type="cellIs" dxfId="5724" priority="5001" operator="greaterThan">
      <formula>0</formula>
    </cfRule>
  </conditionalFormatting>
  <conditionalFormatting sqref="FH48">
    <cfRule type="cellIs" dxfId="5723" priority="5000" operator="greaterThan">
      <formula>0</formula>
    </cfRule>
  </conditionalFormatting>
  <conditionalFormatting sqref="FH40">
    <cfRule type="cellIs" dxfId="5722" priority="4999" operator="greaterThan">
      <formula>0</formula>
    </cfRule>
  </conditionalFormatting>
  <conditionalFormatting sqref="FH38">
    <cfRule type="cellIs" dxfId="5721" priority="4998" operator="greaterThan">
      <formula>0</formula>
    </cfRule>
  </conditionalFormatting>
  <conditionalFormatting sqref="FH16">
    <cfRule type="cellIs" dxfId="5720" priority="4990" operator="greaterThan">
      <formula>0</formula>
    </cfRule>
  </conditionalFormatting>
  <conditionalFormatting sqref="FH113">
    <cfRule type="cellIs" dxfId="5719" priority="4997" operator="greaterThan">
      <formula>0</formula>
    </cfRule>
  </conditionalFormatting>
  <conditionalFormatting sqref="FH112">
    <cfRule type="cellIs" dxfId="5718" priority="4996" operator="greaterThan">
      <formula>0</formula>
    </cfRule>
  </conditionalFormatting>
  <conditionalFormatting sqref="FH112">
    <cfRule type="cellIs" dxfId="5717" priority="4995" operator="lessThan">
      <formula>0</formula>
    </cfRule>
  </conditionalFormatting>
  <conditionalFormatting sqref="FH116">
    <cfRule type="cellIs" dxfId="5716" priority="4994" operator="greaterThan">
      <formula>0</formula>
    </cfRule>
  </conditionalFormatting>
  <conditionalFormatting sqref="FH115">
    <cfRule type="cellIs" dxfId="5715" priority="4993" operator="greaterThan">
      <formula>0</formula>
    </cfRule>
  </conditionalFormatting>
  <conditionalFormatting sqref="FH115">
    <cfRule type="cellIs" dxfId="5714" priority="4992" operator="lessThan">
      <formula>0</formula>
    </cfRule>
  </conditionalFormatting>
  <conditionalFormatting sqref="FH46">
    <cfRule type="cellIs" dxfId="5713" priority="4987" operator="greaterThan">
      <formula>0</formula>
    </cfRule>
  </conditionalFormatting>
  <conditionalFormatting sqref="FH42">
    <cfRule type="cellIs" dxfId="5712" priority="4988" operator="greaterThan">
      <formula>0</formula>
    </cfRule>
  </conditionalFormatting>
  <conditionalFormatting sqref="FH18 FH21">
    <cfRule type="cellIs" dxfId="5711" priority="4989" operator="greaterThan">
      <formula>0</formula>
    </cfRule>
  </conditionalFormatting>
  <conditionalFormatting sqref="FH36">
    <cfRule type="cellIs" dxfId="5710" priority="4986" operator="greaterThan">
      <formula>0</formula>
    </cfRule>
  </conditionalFormatting>
  <conditionalFormatting sqref="FH79">
    <cfRule type="cellIs" dxfId="5709" priority="4978" operator="greaterThan">
      <formula>0</formula>
    </cfRule>
  </conditionalFormatting>
  <conditionalFormatting sqref="FH10">
    <cfRule type="cellIs" dxfId="5708" priority="4985" operator="greaterThan">
      <formula>0</formula>
    </cfRule>
  </conditionalFormatting>
  <conditionalFormatting sqref="FH23">
    <cfRule type="cellIs" dxfId="5707" priority="4984" operator="greaterThan">
      <formula>0</formula>
    </cfRule>
  </conditionalFormatting>
  <conditionalFormatting sqref="FH10">
    <cfRule type="cellIs" dxfId="5706" priority="4983" operator="greaterThan">
      <formula>0</formula>
    </cfRule>
  </conditionalFormatting>
  <conditionalFormatting sqref="FH23">
    <cfRule type="cellIs" dxfId="5705" priority="4982" operator="greaterThan">
      <formula>0</formula>
    </cfRule>
  </conditionalFormatting>
  <conditionalFormatting sqref="FH129">
    <cfRule type="cellIs" dxfId="5704" priority="4968" operator="greaterThan">
      <formula>0</formula>
    </cfRule>
  </conditionalFormatting>
  <conditionalFormatting sqref="FH110">
    <cfRule type="cellIs" dxfId="5703" priority="4972" operator="greaterThan">
      <formula>0</formula>
    </cfRule>
  </conditionalFormatting>
  <conditionalFormatting sqref="FH79">
    <cfRule type="cellIs" dxfId="5702" priority="4979" operator="greaterThan">
      <formula>0</formula>
    </cfRule>
  </conditionalFormatting>
  <conditionalFormatting sqref="FH34">
    <cfRule type="cellIs" dxfId="5701" priority="4981" operator="greaterThan">
      <formula>0</formula>
    </cfRule>
  </conditionalFormatting>
  <conditionalFormatting sqref="FH120">
    <cfRule type="cellIs" dxfId="5700" priority="4971" operator="greaterThan">
      <formula>0</formula>
    </cfRule>
  </conditionalFormatting>
  <conditionalFormatting sqref="FH137">
    <cfRule type="cellIs" dxfId="5699" priority="4967" operator="greaterThan">
      <formula>0</formula>
    </cfRule>
  </conditionalFormatting>
  <conditionalFormatting sqref="FH34">
    <cfRule type="cellIs" dxfId="5698" priority="4980" operator="greaterThan">
      <formula>0</formula>
    </cfRule>
  </conditionalFormatting>
  <conditionalFormatting sqref="FH137">
    <cfRule type="cellIs" dxfId="5697" priority="4966" operator="greaterThan">
      <formula>0</formula>
    </cfRule>
  </conditionalFormatting>
  <conditionalFormatting sqref="FH110">
    <cfRule type="cellIs" dxfId="5696" priority="4973" operator="greaterThan">
      <formula>0</formula>
    </cfRule>
  </conditionalFormatting>
  <conditionalFormatting sqref="FH51">
    <cfRule type="cellIs" dxfId="5695" priority="4965" operator="greaterThan">
      <formula>0</formula>
    </cfRule>
  </conditionalFormatting>
  <conditionalFormatting sqref="FH51">
    <cfRule type="cellIs" dxfId="5694" priority="4964" operator="greaterThan">
      <formula>0</formula>
    </cfRule>
  </conditionalFormatting>
  <conditionalFormatting sqref="FH93">
    <cfRule type="cellIs" dxfId="5693" priority="4977" operator="greaterThan">
      <formula>0</formula>
    </cfRule>
  </conditionalFormatting>
  <conditionalFormatting sqref="FH102">
    <cfRule type="cellIs" dxfId="5692" priority="4976" operator="greaterThan">
      <formula>0</formula>
    </cfRule>
  </conditionalFormatting>
  <conditionalFormatting sqref="FH93">
    <cfRule type="cellIs" dxfId="5691" priority="4975" operator="greaterThan">
      <formula>0</formula>
    </cfRule>
  </conditionalFormatting>
  <conditionalFormatting sqref="FH102">
    <cfRule type="cellIs" dxfId="5690" priority="4974" operator="greaterThan">
      <formula>0</formula>
    </cfRule>
  </conditionalFormatting>
  <conditionalFormatting sqref="FH129">
    <cfRule type="cellIs" dxfId="5689" priority="4970" operator="greaterThan">
      <formula>0</formula>
    </cfRule>
  </conditionalFormatting>
  <conditionalFormatting sqref="FH120">
    <cfRule type="cellIs" dxfId="5688" priority="4969" operator="greaterThan">
      <formula>0</formula>
    </cfRule>
  </conditionalFormatting>
  <conditionalFormatting sqref="FH48">
    <cfRule type="cellIs" dxfId="5687" priority="4952" operator="greaterThan">
      <formula>0</formula>
    </cfRule>
  </conditionalFormatting>
  <conditionalFormatting sqref="FH40">
    <cfRule type="cellIs" dxfId="5686" priority="4951" operator="greaterThan">
      <formula>0</formula>
    </cfRule>
  </conditionalFormatting>
  <conditionalFormatting sqref="FH64">
    <cfRule type="cellIs" dxfId="5685" priority="4961" operator="greaterThan">
      <formula>0</formula>
    </cfRule>
  </conditionalFormatting>
  <conditionalFormatting sqref="FH64">
    <cfRule type="cellIs" dxfId="5684" priority="4960" operator="greaterThan">
      <formula>0</formula>
    </cfRule>
  </conditionalFormatting>
  <conditionalFormatting sqref="FH57">
    <cfRule type="cellIs" dxfId="5683" priority="4963" operator="greaterThan">
      <formula>0</formula>
    </cfRule>
  </conditionalFormatting>
  <conditionalFormatting sqref="FH57">
    <cfRule type="cellIs" dxfId="5682" priority="4962" operator="greaterThan">
      <formula>0</formula>
    </cfRule>
  </conditionalFormatting>
  <conditionalFormatting sqref="FH70">
    <cfRule type="cellIs" dxfId="5681" priority="4947" operator="greaterThan">
      <formula>0</formula>
    </cfRule>
  </conditionalFormatting>
  <conditionalFormatting sqref="FH70">
    <cfRule type="cellIs" dxfId="5680" priority="4946" operator="greaterThan">
      <formula>0</formula>
    </cfRule>
  </conditionalFormatting>
  <conditionalFormatting sqref="FH12">
    <cfRule type="cellIs" dxfId="5679" priority="4959" operator="greaterThan">
      <formula>0</formula>
    </cfRule>
  </conditionalFormatting>
  <conditionalFormatting sqref="FH12">
    <cfRule type="cellIs" dxfId="5678" priority="4958" operator="greaterThan">
      <formula>0</formula>
    </cfRule>
  </conditionalFormatting>
  <conditionalFormatting sqref="FH25 FH27">
    <cfRule type="cellIs" dxfId="5677" priority="4957" operator="greaterThan">
      <formula>0</formula>
    </cfRule>
  </conditionalFormatting>
  <conditionalFormatting sqref="FH25 FH27">
    <cfRule type="cellIs" dxfId="5676" priority="4956" operator="greaterThan">
      <formula>0</formula>
    </cfRule>
  </conditionalFormatting>
  <conditionalFormatting sqref="FH44">
    <cfRule type="cellIs" dxfId="5675" priority="4955" operator="greaterThan">
      <formula>0</formula>
    </cfRule>
  </conditionalFormatting>
  <conditionalFormatting sqref="FH44">
    <cfRule type="cellIs" dxfId="5674" priority="4954" operator="greaterThan">
      <formula>0</formula>
    </cfRule>
  </conditionalFormatting>
  <conditionalFormatting sqref="FH48">
    <cfRule type="cellIs" dxfId="5673" priority="4953" operator="greaterThan">
      <formula>0</formula>
    </cfRule>
  </conditionalFormatting>
  <conditionalFormatting sqref="FH40">
    <cfRule type="cellIs" dxfId="5672" priority="4950" operator="greaterThan">
      <formula>0</formula>
    </cfRule>
  </conditionalFormatting>
  <conditionalFormatting sqref="FH38">
    <cfRule type="cellIs" dxfId="5671" priority="4949" operator="greaterThan">
      <formula>0</formula>
    </cfRule>
  </conditionalFormatting>
  <conditionalFormatting sqref="FH38">
    <cfRule type="cellIs" dxfId="5670" priority="4948" operator="greaterThan">
      <formula>0</formula>
    </cfRule>
  </conditionalFormatting>
  <conditionalFormatting sqref="FH87">
    <cfRule type="cellIs" dxfId="5669" priority="4944" operator="greaterThan">
      <formula>0</formula>
    </cfRule>
  </conditionalFormatting>
  <conditionalFormatting sqref="FH87">
    <cfRule type="cellIs" dxfId="5668" priority="4945" operator="greaterThan">
      <formula>0</formula>
    </cfRule>
  </conditionalFormatting>
  <conditionalFormatting sqref="FH116">
    <cfRule type="cellIs" dxfId="5667" priority="4937" operator="greaterThan">
      <formula>0</formula>
    </cfRule>
  </conditionalFormatting>
  <conditionalFormatting sqref="FH115">
    <cfRule type="cellIs" dxfId="5666" priority="4936" operator="greaterThan">
      <formula>0</formula>
    </cfRule>
  </conditionalFormatting>
  <conditionalFormatting sqref="FH113">
    <cfRule type="cellIs" dxfId="5665" priority="4943" operator="greaterThan">
      <formula>0</formula>
    </cfRule>
  </conditionalFormatting>
  <conditionalFormatting sqref="FH113">
    <cfRule type="cellIs" dxfId="5664" priority="4942" operator="greaterThan">
      <formula>0</formula>
    </cfRule>
  </conditionalFormatting>
  <conditionalFormatting sqref="FH112">
    <cfRule type="cellIs" dxfId="5663" priority="4941" operator="greaterThan">
      <formula>0</formula>
    </cfRule>
  </conditionalFormatting>
  <conditionalFormatting sqref="FH112">
    <cfRule type="cellIs" dxfId="5662" priority="4940" operator="greaterThan">
      <formula>0</formula>
    </cfRule>
  </conditionalFormatting>
  <conditionalFormatting sqref="FH112">
    <cfRule type="cellIs" dxfId="5661" priority="4939" operator="lessThan">
      <formula>0</formula>
    </cfRule>
  </conditionalFormatting>
  <conditionalFormatting sqref="FH116">
    <cfRule type="cellIs" dxfId="5660" priority="4938" operator="greaterThan">
      <formula>0</formula>
    </cfRule>
  </conditionalFormatting>
  <conditionalFormatting sqref="FH14">
    <cfRule type="cellIs" dxfId="5659" priority="4933" operator="greaterThan">
      <formula>0</formula>
    </cfRule>
  </conditionalFormatting>
  <conditionalFormatting sqref="FH115">
    <cfRule type="cellIs" dxfId="5658" priority="4935" operator="greaterThan">
      <formula>0</formula>
    </cfRule>
  </conditionalFormatting>
  <conditionalFormatting sqref="FH115">
    <cfRule type="cellIs" dxfId="5657" priority="4934" operator="lessThan">
      <formula>0</formula>
    </cfRule>
  </conditionalFormatting>
  <conditionalFormatting sqref="FH14">
    <cfRule type="cellIs" dxfId="5656" priority="4932" operator="greaterThan">
      <formula>0</formula>
    </cfRule>
  </conditionalFormatting>
  <conditionalFormatting sqref="FH16">
    <cfRule type="cellIs" dxfId="5655" priority="4931" operator="greaterThan">
      <formula>0</formula>
    </cfRule>
  </conditionalFormatting>
  <conditionalFormatting sqref="FH16">
    <cfRule type="cellIs" dxfId="5654" priority="4930" operator="greaterThan">
      <formula>0</formula>
    </cfRule>
  </conditionalFormatting>
  <conditionalFormatting sqref="FH42">
    <cfRule type="cellIs" dxfId="5653" priority="4927" operator="greaterThan">
      <formula>0</formula>
    </cfRule>
  </conditionalFormatting>
  <conditionalFormatting sqref="FH42">
    <cfRule type="cellIs" dxfId="5652" priority="4926" operator="greaterThan">
      <formula>0</formula>
    </cfRule>
  </conditionalFormatting>
  <conditionalFormatting sqref="FH18 FH21">
    <cfRule type="cellIs" dxfId="5651" priority="4929" operator="greaterThan">
      <formula>0</formula>
    </cfRule>
  </conditionalFormatting>
  <conditionalFormatting sqref="FH18 FH21">
    <cfRule type="cellIs" dxfId="5650" priority="4928" operator="greaterThan">
      <formula>0</formula>
    </cfRule>
  </conditionalFormatting>
  <conditionalFormatting sqref="FH46">
    <cfRule type="cellIs" dxfId="5649" priority="4925" operator="greaterThan">
      <formula>0</formula>
    </cfRule>
  </conditionalFormatting>
  <conditionalFormatting sqref="FH46">
    <cfRule type="cellIs" dxfId="5648" priority="4924" operator="greaterThan">
      <formula>0</formula>
    </cfRule>
  </conditionalFormatting>
  <conditionalFormatting sqref="FH79">
    <cfRule type="cellIs" dxfId="5647" priority="4916" operator="greaterThan">
      <formula>0</formula>
    </cfRule>
  </conditionalFormatting>
  <conditionalFormatting sqref="FH10">
    <cfRule type="cellIs" dxfId="5646" priority="4923" operator="greaterThan">
      <formula>0</formula>
    </cfRule>
  </conditionalFormatting>
  <conditionalFormatting sqref="FH23">
    <cfRule type="cellIs" dxfId="5645" priority="4922" operator="greaterThan">
      <formula>0</formula>
    </cfRule>
  </conditionalFormatting>
  <conditionalFormatting sqref="FH10">
    <cfRule type="cellIs" dxfId="5644" priority="4921" operator="greaterThan">
      <formula>0</formula>
    </cfRule>
  </conditionalFormatting>
  <conditionalFormatting sqref="FH23">
    <cfRule type="cellIs" dxfId="5643" priority="4920" operator="greaterThan">
      <formula>0</formula>
    </cfRule>
  </conditionalFormatting>
  <conditionalFormatting sqref="FH129">
    <cfRule type="cellIs" dxfId="5642" priority="4906" operator="greaterThan">
      <formula>0</formula>
    </cfRule>
  </conditionalFormatting>
  <conditionalFormatting sqref="FH110">
    <cfRule type="cellIs" dxfId="5641" priority="4910" operator="greaterThan">
      <formula>0</formula>
    </cfRule>
  </conditionalFormatting>
  <conditionalFormatting sqref="FH79">
    <cfRule type="cellIs" dxfId="5640" priority="4917" operator="greaterThan">
      <formula>0</formula>
    </cfRule>
  </conditionalFormatting>
  <conditionalFormatting sqref="FH34">
    <cfRule type="cellIs" dxfId="5639" priority="4919" operator="greaterThan">
      <formula>0</formula>
    </cfRule>
  </conditionalFormatting>
  <conditionalFormatting sqref="FH120">
    <cfRule type="cellIs" dxfId="5638" priority="4909" operator="greaterThan">
      <formula>0</formula>
    </cfRule>
  </conditionalFormatting>
  <conditionalFormatting sqref="FH137">
    <cfRule type="cellIs" dxfId="5637" priority="4905" operator="greaterThan">
      <formula>0</formula>
    </cfRule>
  </conditionalFormatting>
  <conditionalFormatting sqref="FH34">
    <cfRule type="cellIs" dxfId="5636" priority="4918" operator="greaterThan">
      <formula>0</formula>
    </cfRule>
  </conditionalFormatting>
  <conditionalFormatting sqref="FH137">
    <cfRule type="cellIs" dxfId="5635" priority="4904" operator="greaterThan">
      <formula>0</formula>
    </cfRule>
  </conditionalFormatting>
  <conditionalFormatting sqref="FH110">
    <cfRule type="cellIs" dxfId="5634" priority="4911" operator="greaterThan">
      <formula>0</formula>
    </cfRule>
  </conditionalFormatting>
  <conditionalFormatting sqref="FH51">
    <cfRule type="cellIs" dxfId="5633" priority="4903" operator="greaterThan">
      <formula>0</formula>
    </cfRule>
  </conditionalFormatting>
  <conditionalFormatting sqref="FH51">
    <cfRule type="cellIs" dxfId="5632" priority="4902" operator="greaterThan">
      <formula>0</formula>
    </cfRule>
  </conditionalFormatting>
  <conditionalFormatting sqref="FH93">
    <cfRule type="cellIs" dxfId="5631" priority="4915" operator="greaterThan">
      <formula>0</formula>
    </cfRule>
  </conditionalFormatting>
  <conditionalFormatting sqref="FH102">
    <cfRule type="cellIs" dxfId="5630" priority="4914" operator="greaterThan">
      <formula>0</formula>
    </cfRule>
  </conditionalFormatting>
  <conditionalFormatting sqref="FH93">
    <cfRule type="cellIs" dxfId="5629" priority="4913" operator="greaterThan">
      <formula>0</formula>
    </cfRule>
  </conditionalFormatting>
  <conditionalFormatting sqref="FH102">
    <cfRule type="cellIs" dxfId="5628" priority="4912" operator="greaterThan">
      <formula>0</formula>
    </cfRule>
  </conditionalFormatting>
  <conditionalFormatting sqref="FH129">
    <cfRule type="cellIs" dxfId="5627" priority="4908" operator="greaterThan">
      <formula>0</formula>
    </cfRule>
  </conditionalFormatting>
  <conditionalFormatting sqref="FH120">
    <cfRule type="cellIs" dxfId="5626" priority="4907" operator="greaterThan">
      <formula>0</formula>
    </cfRule>
  </conditionalFormatting>
  <conditionalFormatting sqref="FH48">
    <cfRule type="cellIs" dxfId="5625" priority="4890" operator="greaterThan">
      <formula>0</formula>
    </cfRule>
  </conditionalFormatting>
  <conditionalFormatting sqref="FH40">
    <cfRule type="cellIs" dxfId="5624" priority="4889" operator="greaterThan">
      <formula>0</formula>
    </cfRule>
  </conditionalFormatting>
  <conditionalFormatting sqref="FH64">
    <cfRule type="cellIs" dxfId="5623" priority="4899" operator="greaterThan">
      <formula>0</formula>
    </cfRule>
  </conditionalFormatting>
  <conditionalFormatting sqref="FH64">
    <cfRule type="cellIs" dxfId="5622" priority="4898" operator="greaterThan">
      <formula>0</formula>
    </cfRule>
  </conditionalFormatting>
  <conditionalFormatting sqref="FH57">
    <cfRule type="cellIs" dxfId="5621" priority="4901" operator="greaterThan">
      <formula>0</formula>
    </cfRule>
  </conditionalFormatting>
  <conditionalFormatting sqref="FH57">
    <cfRule type="cellIs" dxfId="5620" priority="4900" operator="greaterThan">
      <formula>0</formula>
    </cfRule>
  </conditionalFormatting>
  <conditionalFormatting sqref="FH70">
    <cfRule type="cellIs" dxfId="5619" priority="4885" operator="greaterThan">
      <formula>0</formula>
    </cfRule>
  </conditionalFormatting>
  <conditionalFormatting sqref="FH70">
    <cfRule type="cellIs" dxfId="5618" priority="4884" operator="greaterThan">
      <formula>0</formula>
    </cfRule>
  </conditionalFormatting>
  <conditionalFormatting sqref="FH12">
    <cfRule type="cellIs" dxfId="5617" priority="4897" operator="greaterThan">
      <formula>0</formula>
    </cfRule>
  </conditionalFormatting>
  <conditionalFormatting sqref="FH12">
    <cfRule type="cellIs" dxfId="5616" priority="4896" operator="greaterThan">
      <formula>0</formula>
    </cfRule>
  </conditionalFormatting>
  <conditionalFormatting sqref="FH25 FH27">
    <cfRule type="cellIs" dxfId="5615" priority="4895" operator="greaterThan">
      <formula>0</formula>
    </cfRule>
  </conditionalFormatting>
  <conditionalFormatting sqref="FH25 FH27">
    <cfRule type="cellIs" dxfId="5614" priority="4894" operator="greaterThan">
      <formula>0</formula>
    </cfRule>
  </conditionalFormatting>
  <conditionalFormatting sqref="FH44">
    <cfRule type="cellIs" dxfId="5613" priority="4893" operator="greaterThan">
      <formula>0</formula>
    </cfRule>
  </conditionalFormatting>
  <conditionalFormatting sqref="FH44">
    <cfRule type="cellIs" dxfId="5612" priority="4892" operator="greaterThan">
      <formula>0</formula>
    </cfRule>
  </conditionalFormatting>
  <conditionalFormatting sqref="FH48">
    <cfRule type="cellIs" dxfId="5611" priority="4891" operator="greaterThan">
      <formula>0</formula>
    </cfRule>
  </conditionalFormatting>
  <conditionalFormatting sqref="FH40">
    <cfRule type="cellIs" dxfId="5610" priority="4888" operator="greaterThan">
      <formula>0</formula>
    </cfRule>
  </conditionalFormatting>
  <conditionalFormatting sqref="FH38">
    <cfRule type="cellIs" dxfId="5609" priority="4887" operator="greaterThan">
      <formula>0</formula>
    </cfRule>
  </conditionalFormatting>
  <conditionalFormatting sqref="FH38">
    <cfRule type="cellIs" dxfId="5608" priority="4886" operator="greaterThan">
      <formula>0</formula>
    </cfRule>
  </conditionalFormatting>
  <conditionalFormatting sqref="FH87">
    <cfRule type="cellIs" dxfId="5607" priority="4882" operator="greaterThan">
      <formula>0</formula>
    </cfRule>
  </conditionalFormatting>
  <conditionalFormatting sqref="FH87">
    <cfRule type="cellIs" dxfId="5606" priority="4883" operator="greaterThan">
      <formula>0</formula>
    </cfRule>
  </conditionalFormatting>
  <conditionalFormatting sqref="FH116">
    <cfRule type="cellIs" dxfId="5605" priority="4875" operator="greaterThan">
      <formula>0</formula>
    </cfRule>
  </conditionalFormatting>
  <conditionalFormatting sqref="FH115">
    <cfRule type="cellIs" dxfId="5604" priority="4874" operator="greaterThan">
      <formula>0</formula>
    </cfRule>
  </conditionalFormatting>
  <conditionalFormatting sqref="FH113">
    <cfRule type="cellIs" dxfId="5603" priority="4881" operator="greaterThan">
      <formula>0</formula>
    </cfRule>
  </conditionalFormatting>
  <conditionalFormatting sqref="FH113">
    <cfRule type="cellIs" dxfId="5602" priority="4880" operator="greaterThan">
      <formula>0</formula>
    </cfRule>
  </conditionalFormatting>
  <conditionalFormatting sqref="FH112">
    <cfRule type="cellIs" dxfId="5601" priority="4879" operator="greaterThan">
      <formula>0</formula>
    </cfRule>
  </conditionalFormatting>
  <conditionalFormatting sqref="FH112">
    <cfRule type="cellIs" dxfId="5600" priority="4878" operator="greaterThan">
      <formula>0</formula>
    </cfRule>
  </conditionalFormatting>
  <conditionalFormatting sqref="FH112">
    <cfRule type="cellIs" dxfId="5599" priority="4877" operator="lessThan">
      <formula>0</formula>
    </cfRule>
  </conditionalFormatting>
  <conditionalFormatting sqref="FH116">
    <cfRule type="cellIs" dxfId="5598" priority="4876" operator="greaterThan">
      <formula>0</formula>
    </cfRule>
  </conditionalFormatting>
  <conditionalFormatting sqref="FH14">
    <cfRule type="cellIs" dxfId="5597" priority="4871" operator="greaterThan">
      <formula>0</formula>
    </cfRule>
  </conditionalFormatting>
  <conditionalFormatting sqref="FH115">
    <cfRule type="cellIs" dxfId="5596" priority="4873" operator="greaterThan">
      <formula>0</formula>
    </cfRule>
  </conditionalFormatting>
  <conditionalFormatting sqref="FH115">
    <cfRule type="cellIs" dxfId="5595" priority="4872" operator="lessThan">
      <formula>0</formula>
    </cfRule>
  </conditionalFormatting>
  <conditionalFormatting sqref="FH14">
    <cfRule type="cellIs" dxfId="5594" priority="4870" operator="greaterThan">
      <formula>0</formula>
    </cfRule>
  </conditionalFormatting>
  <conditionalFormatting sqref="FH16">
    <cfRule type="cellIs" dxfId="5593" priority="4869" operator="greaterThan">
      <formula>0</formula>
    </cfRule>
  </conditionalFormatting>
  <conditionalFormatting sqref="FH16">
    <cfRule type="cellIs" dxfId="5592" priority="4868" operator="greaterThan">
      <formula>0</formula>
    </cfRule>
  </conditionalFormatting>
  <conditionalFormatting sqref="FH42">
    <cfRule type="cellIs" dxfId="5591" priority="4865" operator="greaterThan">
      <formula>0</formula>
    </cfRule>
  </conditionalFormatting>
  <conditionalFormatting sqref="FH42">
    <cfRule type="cellIs" dxfId="5590" priority="4864" operator="greaterThan">
      <formula>0</formula>
    </cfRule>
  </conditionalFormatting>
  <conditionalFormatting sqref="FH18 FH21">
    <cfRule type="cellIs" dxfId="5589" priority="4867" operator="greaterThan">
      <formula>0</formula>
    </cfRule>
  </conditionalFormatting>
  <conditionalFormatting sqref="FH18 FH21">
    <cfRule type="cellIs" dxfId="5588" priority="4866" operator="greaterThan">
      <formula>0</formula>
    </cfRule>
  </conditionalFormatting>
  <conditionalFormatting sqref="FH46">
    <cfRule type="cellIs" dxfId="5587" priority="4863" operator="greaterThan">
      <formula>0</formula>
    </cfRule>
  </conditionalFormatting>
  <conditionalFormatting sqref="FH46">
    <cfRule type="cellIs" dxfId="5586" priority="4862" operator="greaterThan">
      <formula>0</formula>
    </cfRule>
  </conditionalFormatting>
  <conditionalFormatting sqref="FH36">
    <cfRule type="cellIs" dxfId="5585" priority="4861" operator="greaterThan">
      <formula>0</formula>
    </cfRule>
  </conditionalFormatting>
  <conditionalFormatting sqref="FH36">
    <cfRule type="cellIs" dxfId="5584" priority="4860" operator="greaterThan">
      <formula>0</formula>
    </cfRule>
  </conditionalFormatting>
  <conditionalFormatting sqref="FH36">
    <cfRule type="cellIs" dxfId="5583" priority="4859" operator="greaterThan">
      <formula>0</formula>
    </cfRule>
  </conditionalFormatting>
  <conditionalFormatting sqref="FH36">
    <cfRule type="cellIs" dxfId="5582" priority="4858" operator="greaterThan">
      <formula>0</formula>
    </cfRule>
  </conditionalFormatting>
  <conditionalFormatting sqref="FH143">
    <cfRule type="cellIs" dxfId="5581" priority="4857" operator="greaterThan">
      <formula>0</formula>
    </cfRule>
  </conditionalFormatting>
  <conditionalFormatting sqref="FH152">
    <cfRule type="cellIs" dxfId="5580" priority="4856" operator="greaterThan">
      <formula>0</formula>
    </cfRule>
  </conditionalFormatting>
  <conditionalFormatting sqref="FH160">
    <cfRule type="cellIs" dxfId="5579" priority="4855" operator="greaterThan">
      <formula>0</formula>
    </cfRule>
  </conditionalFormatting>
  <conditionalFormatting sqref="FH152">
    <cfRule type="cellIs" dxfId="5578" priority="4853" operator="greaterThan">
      <formula>0</formula>
    </cfRule>
  </conditionalFormatting>
  <conditionalFormatting sqref="FH152">
    <cfRule type="cellIs" dxfId="5577" priority="4854" operator="greaterThan">
      <formula>0</formula>
    </cfRule>
  </conditionalFormatting>
  <conditionalFormatting sqref="FH143">
    <cfRule type="cellIs" dxfId="5576" priority="4852" operator="greaterThan">
      <formula>0</formula>
    </cfRule>
  </conditionalFormatting>
  <conditionalFormatting sqref="FH143">
    <cfRule type="cellIs" dxfId="5575" priority="4851" operator="greaterThan">
      <formula>0</formula>
    </cfRule>
  </conditionalFormatting>
  <conditionalFormatting sqref="FH160">
    <cfRule type="cellIs" dxfId="5574" priority="4849" operator="greaterThan">
      <formula>0</formula>
    </cfRule>
  </conditionalFormatting>
  <conditionalFormatting sqref="FH160">
    <cfRule type="cellIs" dxfId="5573" priority="4850" operator="greaterThan">
      <formula>0</formula>
    </cfRule>
  </conditionalFormatting>
  <conditionalFormatting sqref="FH152">
    <cfRule type="cellIs" dxfId="5572" priority="4847" operator="greaterThan">
      <formula>0</formula>
    </cfRule>
  </conditionalFormatting>
  <conditionalFormatting sqref="FH152">
    <cfRule type="cellIs" dxfId="5571" priority="4848" operator="greaterThan">
      <formula>0</formula>
    </cfRule>
  </conditionalFormatting>
  <conditionalFormatting sqref="FH143">
    <cfRule type="cellIs" dxfId="5570" priority="4846" operator="greaterThan">
      <formula>0</formula>
    </cfRule>
  </conditionalFormatting>
  <conditionalFormatting sqref="FH143">
    <cfRule type="cellIs" dxfId="5569" priority="4845" operator="greaterThan">
      <formula>0</formula>
    </cfRule>
  </conditionalFormatting>
  <conditionalFormatting sqref="FH160">
    <cfRule type="cellIs" dxfId="5568" priority="4843" operator="greaterThan">
      <formula>0</formula>
    </cfRule>
  </conditionalFormatting>
  <conditionalFormatting sqref="FH160">
    <cfRule type="cellIs" dxfId="5567" priority="4844" operator="greaterThan">
      <formula>0</formula>
    </cfRule>
  </conditionalFormatting>
  <conditionalFormatting sqref="FH27">
    <cfRule type="cellIs" dxfId="5566" priority="4842" operator="greaterThan">
      <formula>0</formula>
    </cfRule>
  </conditionalFormatting>
  <conditionalFormatting sqref="FH27">
    <cfRule type="cellIs" dxfId="5565" priority="4841" operator="greaterThan">
      <formula>0</formula>
    </cfRule>
  </conditionalFormatting>
  <conditionalFormatting sqref="FH197:FH202">
    <cfRule type="cellIs" dxfId="5564" priority="4840" operator="greaterThan">
      <formula>0.5</formula>
    </cfRule>
  </conditionalFormatting>
  <conditionalFormatting sqref="FH203">
    <cfRule type="cellIs" dxfId="5563" priority="4839" operator="greaterThan">
      <formula>0.5</formula>
    </cfRule>
  </conditionalFormatting>
  <conditionalFormatting sqref="FH167">
    <cfRule type="cellIs" dxfId="5562" priority="4838" operator="greaterThan">
      <formula>0</formula>
    </cfRule>
  </conditionalFormatting>
  <conditionalFormatting sqref="FH167">
    <cfRule type="cellIs" dxfId="5561" priority="4837" operator="greaterThan">
      <formula>0</formula>
    </cfRule>
  </conditionalFormatting>
  <conditionalFormatting sqref="FH169">
    <cfRule type="cellIs" dxfId="5560" priority="4836" operator="greaterThan">
      <formula>0</formula>
    </cfRule>
  </conditionalFormatting>
  <conditionalFormatting sqref="FH169">
    <cfRule type="cellIs" dxfId="5559" priority="4835" operator="greaterThan">
      <formula>0</formula>
    </cfRule>
  </conditionalFormatting>
  <conditionalFormatting sqref="FH171">
    <cfRule type="cellIs" dxfId="5558" priority="4834" operator="greaterThan">
      <formula>0</formula>
    </cfRule>
  </conditionalFormatting>
  <conditionalFormatting sqref="FH171">
    <cfRule type="cellIs" dxfId="5557" priority="4833" operator="greaterThan">
      <formula>0</formula>
    </cfRule>
  </conditionalFormatting>
  <conditionalFormatting sqref="FH14">
    <cfRule type="cellIs" dxfId="5556" priority="4805" operator="greaterThan">
      <formula>0</formula>
    </cfRule>
  </conditionalFormatting>
  <conditionalFormatting sqref="FH10">
    <cfRule type="cellIs" dxfId="5555" priority="4832" operator="greaterThan">
      <formula>0</formula>
    </cfRule>
  </conditionalFormatting>
  <conditionalFormatting sqref="FH23">
    <cfRule type="cellIs" dxfId="5554" priority="4831" operator="greaterThan">
      <formula>0</formula>
    </cfRule>
  </conditionalFormatting>
  <conditionalFormatting sqref="FH70">
    <cfRule type="cellIs" dxfId="5553" priority="4829" operator="greaterThan">
      <formula>0</formula>
    </cfRule>
  </conditionalFormatting>
  <conditionalFormatting sqref="FH79">
    <cfRule type="cellIs" dxfId="5552" priority="4828" operator="greaterThan">
      <formula>0</formula>
    </cfRule>
  </conditionalFormatting>
  <conditionalFormatting sqref="FH129">
    <cfRule type="cellIs" dxfId="5551" priority="4822" operator="greaterThan">
      <formula>0</formula>
    </cfRule>
  </conditionalFormatting>
  <conditionalFormatting sqref="FH110">
    <cfRule type="cellIs" dxfId="5550" priority="4824" operator="greaterThan">
      <formula>0</formula>
    </cfRule>
  </conditionalFormatting>
  <conditionalFormatting sqref="FH34">
    <cfRule type="cellIs" dxfId="5549" priority="4830" operator="greaterThan">
      <formula>0</formula>
    </cfRule>
  </conditionalFormatting>
  <conditionalFormatting sqref="FH137">
    <cfRule type="cellIs" dxfId="5548" priority="4821" operator="greaterThan">
      <formula>0</formula>
    </cfRule>
  </conditionalFormatting>
  <conditionalFormatting sqref="FH87">
    <cfRule type="cellIs" dxfId="5547" priority="4827" operator="greaterThan">
      <formula>0</formula>
    </cfRule>
  </conditionalFormatting>
  <conditionalFormatting sqref="FH93">
    <cfRule type="cellIs" dxfId="5546" priority="4826" operator="greaterThan">
      <formula>0</formula>
    </cfRule>
  </conditionalFormatting>
  <conditionalFormatting sqref="FH102">
    <cfRule type="cellIs" dxfId="5545" priority="4825" operator="greaterThan">
      <formula>0</formula>
    </cfRule>
  </conditionalFormatting>
  <conditionalFormatting sqref="FH120">
    <cfRule type="cellIs" dxfId="5544" priority="4823" operator="greaterThan">
      <formula>0</formula>
    </cfRule>
  </conditionalFormatting>
  <conditionalFormatting sqref="FH51">
    <cfRule type="cellIs" dxfId="5543" priority="4820" operator="greaterThan">
      <formula>0</formula>
    </cfRule>
  </conditionalFormatting>
  <conditionalFormatting sqref="FH64">
    <cfRule type="cellIs" dxfId="5542" priority="4818" operator="greaterThan">
      <formula>0</formula>
    </cfRule>
  </conditionalFormatting>
  <conditionalFormatting sqref="FH57">
    <cfRule type="cellIs" dxfId="5541" priority="4819" operator="greaterThan">
      <formula>0</formula>
    </cfRule>
  </conditionalFormatting>
  <conditionalFormatting sqref="FH25 FH27">
    <cfRule type="cellIs" dxfId="5540" priority="4816" operator="greaterThan">
      <formula>0</formula>
    </cfRule>
  </conditionalFormatting>
  <conditionalFormatting sqref="FH12">
    <cfRule type="cellIs" dxfId="5539" priority="4817" operator="greaterThan">
      <formula>0</formula>
    </cfRule>
  </conditionalFormatting>
  <conditionalFormatting sqref="FH44">
    <cfRule type="cellIs" dxfId="5538" priority="4815" operator="greaterThan">
      <formula>0</formula>
    </cfRule>
  </conditionalFormatting>
  <conditionalFormatting sqref="FH48">
    <cfRule type="cellIs" dxfId="5537" priority="4814" operator="greaterThan">
      <formula>0</formula>
    </cfRule>
  </conditionalFormatting>
  <conditionalFormatting sqref="FH40">
    <cfRule type="cellIs" dxfId="5536" priority="4813" operator="greaterThan">
      <formula>0</formula>
    </cfRule>
  </conditionalFormatting>
  <conditionalFormatting sqref="FH38">
    <cfRule type="cellIs" dxfId="5535" priority="4812" operator="greaterThan">
      <formula>0</formula>
    </cfRule>
  </conditionalFormatting>
  <conditionalFormatting sqref="FH16">
    <cfRule type="cellIs" dxfId="5534" priority="4804" operator="greaterThan">
      <formula>0</formula>
    </cfRule>
  </conditionalFormatting>
  <conditionalFormatting sqref="FH113">
    <cfRule type="cellIs" dxfId="5533" priority="4811" operator="greaterThan">
      <formula>0</formula>
    </cfRule>
  </conditionalFormatting>
  <conditionalFormatting sqref="FH112">
    <cfRule type="cellIs" dxfId="5532" priority="4810" operator="greaterThan">
      <formula>0</formula>
    </cfRule>
  </conditionalFormatting>
  <conditionalFormatting sqref="FH112">
    <cfRule type="cellIs" dxfId="5531" priority="4809" operator="lessThan">
      <formula>0</formula>
    </cfRule>
  </conditionalFormatting>
  <conditionalFormatting sqref="FH116">
    <cfRule type="cellIs" dxfId="5530" priority="4808" operator="greaterThan">
      <formula>0</formula>
    </cfRule>
  </conditionalFormatting>
  <conditionalFormatting sqref="FH115">
    <cfRule type="cellIs" dxfId="5529" priority="4807" operator="greaterThan">
      <formula>0</formula>
    </cfRule>
  </conditionalFormatting>
  <conditionalFormatting sqref="FH115">
    <cfRule type="cellIs" dxfId="5528" priority="4806" operator="lessThan">
      <formula>0</formula>
    </cfRule>
  </conditionalFormatting>
  <conditionalFormatting sqref="FH46">
    <cfRule type="cellIs" dxfId="5527" priority="4801" operator="greaterThan">
      <formula>0</formula>
    </cfRule>
  </conditionalFormatting>
  <conditionalFormatting sqref="FH42">
    <cfRule type="cellIs" dxfId="5526" priority="4802" operator="greaterThan">
      <formula>0</formula>
    </cfRule>
  </conditionalFormatting>
  <conditionalFormatting sqref="FH18 FH21">
    <cfRule type="cellIs" dxfId="5525" priority="4803" operator="greaterThan">
      <formula>0</formula>
    </cfRule>
  </conditionalFormatting>
  <conditionalFormatting sqref="FH36">
    <cfRule type="cellIs" dxfId="5524" priority="4800" operator="greaterThan">
      <formula>0</formula>
    </cfRule>
  </conditionalFormatting>
  <conditionalFormatting sqref="FH79">
    <cfRule type="cellIs" dxfId="5523" priority="4792" operator="greaterThan">
      <formula>0</formula>
    </cfRule>
  </conditionalFormatting>
  <conditionalFormatting sqref="FH10">
    <cfRule type="cellIs" dxfId="5522" priority="4799" operator="greaterThan">
      <formula>0</formula>
    </cfRule>
  </conditionalFormatting>
  <conditionalFormatting sqref="FH23">
    <cfRule type="cellIs" dxfId="5521" priority="4798" operator="greaterThan">
      <formula>0</formula>
    </cfRule>
  </conditionalFormatting>
  <conditionalFormatting sqref="FH10">
    <cfRule type="cellIs" dxfId="5520" priority="4797" operator="greaterThan">
      <formula>0</formula>
    </cfRule>
  </conditionalFormatting>
  <conditionalFormatting sqref="FH23">
    <cfRule type="cellIs" dxfId="5519" priority="4796" operator="greaterThan">
      <formula>0</formula>
    </cfRule>
  </conditionalFormatting>
  <conditionalFormatting sqref="FH129">
    <cfRule type="cellIs" dxfId="5518" priority="4782" operator="greaterThan">
      <formula>0</formula>
    </cfRule>
  </conditionalFormatting>
  <conditionalFormatting sqref="FH110">
    <cfRule type="cellIs" dxfId="5517" priority="4786" operator="greaterThan">
      <formula>0</formula>
    </cfRule>
  </conditionalFormatting>
  <conditionalFormatting sqref="FH79">
    <cfRule type="cellIs" dxfId="5516" priority="4793" operator="greaterThan">
      <formula>0</formula>
    </cfRule>
  </conditionalFormatting>
  <conditionalFormatting sqref="FH34">
    <cfRule type="cellIs" dxfId="5515" priority="4795" operator="greaterThan">
      <formula>0</formula>
    </cfRule>
  </conditionalFormatting>
  <conditionalFormatting sqref="FH120">
    <cfRule type="cellIs" dxfId="5514" priority="4785" operator="greaterThan">
      <formula>0</formula>
    </cfRule>
  </conditionalFormatting>
  <conditionalFormatting sqref="FH137">
    <cfRule type="cellIs" dxfId="5513" priority="4781" operator="greaterThan">
      <formula>0</formula>
    </cfRule>
  </conditionalFormatting>
  <conditionalFormatting sqref="FH34">
    <cfRule type="cellIs" dxfId="5512" priority="4794" operator="greaterThan">
      <formula>0</formula>
    </cfRule>
  </conditionalFormatting>
  <conditionalFormatting sqref="FH137">
    <cfRule type="cellIs" dxfId="5511" priority="4780" operator="greaterThan">
      <formula>0</formula>
    </cfRule>
  </conditionalFormatting>
  <conditionalFormatting sqref="FH110">
    <cfRule type="cellIs" dxfId="5510" priority="4787" operator="greaterThan">
      <formula>0</formula>
    </cfRule>
  </conditionalFormatting>
  <conditionalFormatting sqref="FH51">
    <cfRule type="cellIs" dxfId="5509" priority="4779" operator="greaterThan">
      <formula>0</formula>
    </cfRule>
  </conditionalFormatting>
  <conditionalFormatting sqref="FH51">
    <cfRule type="cellIs" dxfId="5508" priority="4778" operator="greaterThan">
      <formula>0</formula>
    </cfRule>
  </conditionalFormatting>
  <conditionalFormatting sqref="FH93">
    <cfRule type="cellIs" dxfId="5507" priority="4791" operator="greaterThan">
      <formula>0</formula>
    </cfRule>
  </conditionalFormatting>
  <conditionalFormatting sqref="FH102">
    <cfRule type="cellIs" dxfId="5506" priority="4790" operator="greaterThan">
      <formula>0</formula>
    </cfRule>
  </conditionalFormatting>
  <conditionalFormatting sqref="FH93">
    <cfRule type="cellIs" dxfId="5505" priority="4789" operator="greaterThan">
      <formula>0</formula>
    </cfRule>
  </conditionalFormatting>
  <conditionalFormatting sqref="FH102">
    <cfRule type="cellIs" dxfId="5504" priority="4788" operator="greaterThan">
      <formula>0</formula>
    </cfRule>
  </conditionalFormatting>
  <conditionalFormatting sqref="FH129">
    <cfRule type="cellIs" dxfId="5503" priority="4784" operator="greaterThan">
      <formula>0</formula>
    </cfRule>
  </conditionalFormatting>
  <conditionalFormatting sqref="FH120">
    <cfRule type="cellIs" dxfId="5502" priority="4783" operator="greaterThan">
      <formula>0</formula>
    </cfRule>
  </conditionalFormatting>
  <conditionalFormatting sqref="FH48">
    <cfRule type="cellIs" dxfId="5501" priority="4766" operator="greaterThan">
      <formula>0</formula>
    </cfRule>
  </conditionalFormatting>
  <conditionalFormatting sqref="FH40">
    <cfRule type="cellIs" dxfId="5500" priority="4765" operator="greaterThan">
      <formula>0</formula>
    </cfRule>
  </conditionalFormatting>
  <conditionalFormatting sqref="FH64">
    <cfRule type="cellIs" dxfId="5499" priority="4775" operator="greaterThan">
      <formula>0</formula>
    </cfRule>
  </conditionalFormatting>
  <conditionalFormatting sqref="FH64">
    <cfRule type="cellIs" dxfId="5498" priority="4774" operator="greaterThan">
      <formula>0</formula>
    </cfRule>
  </conditionalFormatting>
  <conditionalFormatting sqref="FH57">
    <cfRule type="cellIs" dxfId="5497" priority="4777" operator="greaterThan">
      <formula>0</formula>
    </cfRule>
  </conditionalFormatting>
  <conditionalFormatting sqref="FH57">
    <cfRule type="cellIs" dxfId="5496" priority="4776" operator="greaterThan">
      <formula>0</formula>
    </cfRule>
  </conditionalFormatting>
  <conditionalFormatting sqref="FH70">
    <cfRule type="cellIs" dxfId="5495" priority="4761" operator="greaterThan">
      <formula>0</formula>
    </cfRule>
  </conditionalFormatting>
  <conditionalFormatting sqref="FH70">
    <cfRule type="cellIs" dxfId="5494" priority="4760" operator="greaterThan">
      <formula>0</formula>
    </cfRule>
  </conditionalFormatting>
  <conditionalFormatting sqref="FH12">
    <cfRule type="cellIs" dxfId="5493" priority="4773" operator="greaterThan">
      <formula>0</formula>
    </cfRule>
  </conditionalFormatting>
  <conditionalFormatting sqref="FH12">
    <cfRule type="cellIs" dxfId="5492" priority="4772" operator="greaterThan">
      <formula>0</formula>
    </cfRule>
  </conditionalFormatting>
  <conditionalFormatting sqref="FH25 FH27">
    <cfRule type="cellIs" dxfId="5491" priority="4771" operator="greaterThan">
      <formula>0</formula>
    </cfRule>
  </conditionalFormatting>
  <conditionalFormatting sqref="FH25 FH27">
    <cfRule type="cellIs" dxfId="5490" priority="4770" operator="greaterThan">
      <formula>0</formula>
    </cfRule>
  </conditionalFormatting>
  <conditionalFormatting sqref="FH44">
    <cfRule type="cellIs" dxfId="5489" priority="4769" operator="greaterThan">
      <formula>0</formula>
    </cfRule>
  </conditionalFormatting>
  <conditionalFormatting sqref="FH44">
    <cfRule type="cellIs" dxfId="5488" priority="4768" operator="greaterThan">
      <formula>0</formula>
    </cfRule>
  </conditionalFormatting>
  <conditionalFormatting sqref="FH48">
    <cfRule type="cellIs" dxfId="5487" priority="4767" operator="greaterThan">
      <formula>0</formula>
    </cfRule>
  </conditionalFormatting>
  <conditionalFormatting sqref="FH40">
    <cfRule type="cellIs" dxfId="5486" priority="4764" operator="greaterThan">
      <formula>0</formula>
    </cfRule>
  </conditionalFormatting>
  <conditionalFormatting sqref="FH38">
    <cfRule type="cellIs" dxfId="5485" priority="4763" operator="greaterThan">
      <formula>0</formula>
    </cfRule>
  </conditionalFormatting>
  <conditionalFormatting sqref="FH38">
    <cfRule type="cellIs" dxfId="5484" priority="4762" operator="greaterThan">
      <formula>0</formula>
    </cfRule>
  </conditionalFormatting>
  <conditionalFormatting sqref="FH87">
    <cfRule type="cellIs" dxfId="5483" priority="4758" operator="greaterThan">
      <formula>0</formula>
    </cfRule>
  </conditionalFormatting>
  <conditionalFormatting sqref="FH87">
    <cfRule type="cellIs" dxfId="5482" priority="4759" operator="greaterThan">
      <formula>0</formula>
    </cfRule>
  </conditionalFormatting>
  <conditionalFormatting sqref="FH116">
    <cfRule type="cellIs" dxfId="5481" priority="4751" operator="greaterThan">
      <formula>0</formula>
    </cfRule>
  </conditionalFormatting>
  <conditionalFormatting sqref="FH115">
    <cfRule type="cellIs" dxfId="5480" priority="4750" operator="greaterThan">
      <formula>0</formula>
    </cfRule>
  </conditionalFormatting>
  <conditionalFormatting sqref="FH113">
    <cfRule type="cellIs" dxfId="5479" priority="4757" operator="greaterThan">
      <formula>0</formula>
    </cfRule>
  </conditionalFormatting>
  <conditionalFormatting sqref="FH113">
    <cfRule type="cellIs" dxfId="5478" priority="4756" operator="greaterThan">
      <formula>0</formula>
    </cfRule>
  </conditionalFormatting>
  <conditionalFormatting sqref="FH112">
    <cfRule type="cellIs" dxfId="5477" priority="4755" operator="greaterThan">
      <formula>0</formula>
    </cfRule>
  </conditionalFormatting>
  <conditionalFormatting sqref="FH112">
    <cfRule type="cellIs" dxfId="5476" priority="4754" operator="greaterThan">
      <formula>0</formula>
    </cfRule>
  </conditionalFormatting>
  <conditionalFormatting sqref="FH112">
    <cfRule type="cellIs" dxfId="5475" priority="4753" operator="lessThan">
      <formula>0</formula>
    </cfRule>
  </conditionalFormatting>
  <conditionalFormatting sqref="FH116">
    <cfRule type="cellIs" dxfId="5474" priority="4752" operator="greaterThan">
      <formula>0</formula>
    </cfRule>
  </conditionalFormatting>
  <conditionalFormatting sqref="FH14">
    <cfRule type="cellIs" dxfId="5473" priority="4747" operator="greaterThan">
      <formula>0</formula>
    </cfRule>
  </conditionalFormatting>
  <conditionalFormatting sqref="FH115">
    <cfRule type="cellIs" dxfId="5472" priority="4749" operator="greaterThan">
      <formula>0</formula>
    </cfRule>
  </conditionalFormatting>
  <conditionalFormatting sqref="FH115">
    <cfRule type="cellIs" dxfId="5471" priority="4748" operator="lessThan">
      <formula>0</formula>
    </cfRule>
  </conditionalFormatting>
  <conditionalFormatting sqref="FH14">
    <cfRule type="cellIs" dxfId="5470" priority="4746" operator="greaterThan">
      <formula>0</formula>
    </cfRule>
  </conditionalFormatting>
  <conditionalFormatting sqref="FH16">
    <cfRule type="cellIs" dxfId="5469" priority="4745" operator="greaterThan">
      <formula>0</formula>
    </cfRule>
  </conditionalFormatting>
  <conditionalFormatting sqref="FH16">
    <cfRule type="cellIs" dxfId="5468" priority="4744" operator="greaterThan">
      <formula>0</formula>
    </cfRule>
  </conditionalFormatting>
  <conditionalFormatting sqref="FH42">
    <cfRule type="cellIs" dxfId="5467" priority="4741" operator="greaterThan">
      <formula>0</formula>
    </cfRule>
  </conditionalFormatting>
  <conditionalFormatting sqref="FH42">
    <cfRule type="cellIs" dxfId="5466" priority="4740" operator="greaterThan">
      <formula>0</formula>
    </cfRule>
  </conditionalFormatting>
  <conditionalFormatting sqref="FH18 FH21">
    <cfRule type="cellIs" dxfId="5465" priority="4743" operator="greaterThan">
      <formula>0</formula>
    </cfRule>
  </conditionalFormatting>
  <conditionalFormatting sqref="FH18 FH21">
    <cfRule type="cellIs" dxfId="5464" priority="4742" operator="greaterThan">
      <formula>0</formula>
    </cfRule>
  </conditionalFormatting>
  <conditionalFormatting sqref="FH46">
    <cfRule type="cellIs" dxfId="5463" priority="4739" operator="greaterThan">
      <formula>0</formula>
    </cfRule>
  </conditionalFormatting>
  <conditionalFormatting sqref="FH46">
    <cfRule type="cellIs" dxfId="5462" priority="4738" operator="greaterThan">
      <formula>0</formula>
    </cfRule>
  </conditionalFormatting>
  <conditionalFormatting sqref="FH79">
    <cfRule type="cellIs" dxfId="5461" priority="4730" operator="greaterThan">
      <formula>0</formula>
    </cfRule>
  </conditionalFormatting>
  <conditionalFormatting sqref="FH10">
    <cfRule type="cellIs" dxfId="5460" priority="4737" operator="greaterThan">
      <formula>0</formula>
    </cfRule>
  </conditionalFormatting>
  <conditionalFormatting sqref="FH23">
    <cfRule type="cellIs" dxfId="5459" priority="4736" operator="greaterThan">
      <formula>0</formula>
    </cfRule>
  </conditionalFormatting>
  <conditionalFormatting sqref="FH10">
    <cfRule type="cellIs" dxfId="5458" priority="4735" operator="greaterThan">
      <formula>0</formula>
    </cfRule>
  </conditionalFormatting>
  <conditionalFormatting sqref="FH23">
    <cfRule type="cellIs" dxfId="5457" priority="4734" operator="greaterThan">
      <formula>0</formula>
    </cfRule>
  </conditionalFormatting>
  <conditionalFormatting sqref="FH129">
    <cfRule type="cellIs" dxfId="5456" priority="4720" operator="greaterThan">
      <formula>0</formula>
    </cfRule>
  </conditionalFormatting>
  <conditionalFormatting sqref="FH110">
    <cfRule type="cellIs" dxfId="5455" priority="4724" operator="greaterThan">
      <formula>0</formula>
    </cfRule>
  </conditionalFormatting>
  <conditionalFormatting sqref="FH79">
    <cfRule type="cellIs" dxfId="5454" priority="4731" operator="greaterThan">
      <formula>0</formula>
    </cfRule>
  </conditionalFormatting>
  <conditionalFormatting sqref="FH34">
    <cfRule type="cellIs" dxfId="5453" priority="4733" operator="greaterThan">
      <formula>0</formula>
    </cfRule>
  </conditionalFormatting>
  <conditionalFormatting sqref="FH120">
    <cfRule type="cellIs" dxfId="5452" priority="4723" operator="greaterThan">
      <formula>0</formula>
    </cfRule>
  </conditionalFormatting>
  <conditionalFormatting sqref="FH137">
    <cfRule type="cellIs" dxfId="5451" priority="4719" operator="greaterThan">
      <formula>0</formula>
    </cfRule>
  </conditionalFormatting>
  <conditionalFormatting sqref="FH34">
    <cfRule type="cellIs" dxfId="5450" priority="4732" operator="greaterThan">
      <formula>0</formula>
    </cfRule>
  </conditionalFormatting>
  <conditionalFormatting sqref="FH137">
    <cfRule type="cellIs" dxfId="5449" priority="4718" operator="greaterThan">
      <formula>0</formula>
    </cfRule>
  </conditionalFormatting>
  <conditionalFormatting sqref="FH110">
    <cfRule type="cellIs" dxfId="5448" priority="4725" operator="greaterThan">
      <formula>0</formula>
    </cfRule>
  </conditionalFormatting>
  <conditionalFormatting sqref="FH51">
    <cfRule type="cellIs" dxfId="5447" priority="4717" operator="greaterThan">
      <formula>0</formula>
    </cfRule>
  </conditionalFormatting>
  <conditionalFormatting sqref="FH51">
    <cfRule type="cellIs" dxfId="5446" priority="4716" operator="greaterThan">
      <formula>0</formula>
    </cfRule>
  </conditionalFormatting>
  <conditionalFormatting sqref="FH93">
    <cfRule type="cellIs" dxfId="5445" priority="4729" operator="greaterThan">
      <formula>0</formula>
    </cfRule>
  </conditionalFormatting>
  <conditionalFormatting sqref="FH102">
    <cfRule type="cellIs" dxfId="5444" priority="4728" operator="greaterThan">
      <formula>0</formula>
    </cfRule>
  </conditionalFormatting>
  <conditionalFormatting sqref="FH93">
    <cfRule type="cellIs" dxfId="5443" priority="4727" operator="greaterThan">
      <formula>0</formula>
    </cfRule>
  </conditionalFormatting>
  <conditionalFormatting sqref="FH102">
    <cfRule type="cellIs" dxfId="5442" priority="4726" operator="greaterThan">
      <formula>0</formula>
    </cfRule>
  </conditionalFormatting>
  <conditionalFormatting sqref="FH129">
    <cfRule type="cellIs" dxfId="5441" priority="4722" operator="greaterThan">
      <formula>0</formula>
    </cfRule>
  </conditionalFormatting>
  <conditionalFormatting sqref="FH120">
    <cfRule type="cellIs" dxfId="5440" priority="4721" operator="greaterThan">
      <formula>0</formula>
    </cfRule>
  </conditionalFormatting>
  <conditionalFormatting sqref="FH48">
    <cfRule type="cellIs" dxfId="5439" priority="4704" operator="greaterThan">
      <formula>0</formula>
    </cfRule>
  </conditionalFormatting>
  <conditionalFormatting sqref="FH40">
    <cfRule type="cellIs" dxfId="5438" priority="4703" operator="greaterThan">
      <formula>0</formula>
    </cfRule>
  </conditionalFormatting>
  <conditionalFormatting sqref="FH64">
    <cfRule type="cellIs" dxfId="5437" priority="4713" operator="greaterThan">
      <formula>0</formula>
    </cfRule>
  </conditionalFormatting>
  <conditionalFormatting sqref="FH64">
    <cfRule type="cellIs" dxfId="5436" priority="4712" operator="greaterThan">
      <formula>0</formula>
    </cfRule>
  </conditionalFormatting>
  <conditionalFormatting sqref="FH57">
    <cfRule type="cellIs" dxfId="5435" priority="4715" operator="greaterThan">
      <formula>0</formula>
    </cfRule>
  </conditionalFormatting>
  <conditionalFormatting sqref="FH57">
    <cfRule type="cellIs" dxfId="5434" priority="4714" operator="greaterThan">
      <formula>0</formula>
    </cfRule>
  </conditionalFormatting>
  <conditionalFormatting sqref="FH70">
    <cfRule type="cellIs" dxfId="5433" priority="4699" operator="greaterThan">
      <formula>0</formula>
    </cfRule>
  </conditionalFormatting>
  <conditionalFormatting sqref="FH70">
    <cfRule type="cellIs" dxfId="5432" priority="4698" operator="greaterThan">
      <formula>0</formula>
    </cfRule>
  </conditionalFormatting>
  <conditionalFormatting sqref="FH12">
    <cfRule type="cellIs" dxfId="5431" priority="4711" operator="greaterThan">
      <formula>0</formula>
    </cfRule>
  </conditionalFormatting>
  <conditionalFormatting sqref="FH12">
    <cfRule type="cellIs" dxfId="5430" priority="4710" operator="greaterThan">
      <formula>0</formula>
    </cfRule>
  </conditionalFormatting>
  <conditionalFormatting sqref="FH25 FH27">
    <cfRule type="cellIs" dxfId="5429" priority="4709" operator="greaterThan">
      <formula>0</formula>
    </cfRule>
  </conditionalFormatting>
  <conditionalFormatting sqref="FH25 FH27">
    <cfRule type="cellIs" dxfId="5428" priority="4708" operator="greaterThan">
      <formula>0</formula>
    </cfRule>
  </conditionalFormatting>
  <conditionalFormatting sqref="FH44">
    <cfRule type="cellIs" dxfId="5427" priority="4707" operator="greaterThan">
      <formula>0</formula>
    </cfRule>
  </conditionalFormatting>
  <conditionalFormatting sqref="FH44">
    <cfRule type="cellIs" dxfId="5426" priority="4706" operator="greaterThan">
      <formula>0</formula>
    </cfRule>
  </conditionalFormatting>
  <conditionalFormatting sqref="FH48">
    <cfRule type="cellIs" dxfId="5425" priority="4705" operator="greaterThan">
      <formula>0</formula>
    </cfRule>
  </conditionalFormatting>
  <conditionalFormatting sqref="FH40">
    <cfRule type="cellIs" dxfId="5424" priority="4702" operator="greaterThan">
      <formula>0</formula>
    </cfRule>
  </conditionalFormatting>
  <conditionalFormatting sqref="FH38">
    <cfRule type="cellIs" dxfId="5423" priority="4701" operator="greaterThan">
      <formula>0</formula>
    </cfRule>
  </conditionalFormatting>
  <conditionalFormatting sqref="FH38">
    <cfRule type="cellIs" dxfId="5422" priority="4700" operator="greaterThan">
      <formula>0</formula>
    </cfRule>
  </conditionalFormatting>
  <conditionalFormatting sqref="FH87">
    <cfRule type="cellIs" dxfId="5421" priority="4696" operator="greaterThan">
      <formula>0</formula>
    </cfRule>
  </conditionalFormatting>
  <conditionalFormatting sqref="FH87">
    <cfRule type="cellIs" dxfId="5420" priority="4697" operator="greaterThan">
      <formula>0</formula>
    </cfRule>
  </conditionalFormatting>
  <conditionalFormatting sqref="FH116">
    <cfRule type="cellIs" dxfId="5419" priority="4689" operator="greaterThan">
      <formula>0</formula>
    </cfRule>
  </conditionalFormatting>
  <conditionalFormatting sqref="FH115">
    <cfRule type="cellIs" dxfId="5418" priority="4688" operator="greaterThan">
      <formula>0</formula>
    </cfRule>
  </conditionalFormatting>
  <conditionalFormatting sqref="FH113">
    <cfRule type="cellIs" dxfId="5417" priority="4695" operator="greaterThan">
      <formula>0</formula>
    </cfRule>
  </conditionalFormatting>
  <conditionalFormatting sqref="FH113">
    <cfRule type="cellIs" dxfId="5416" priority="4694" operator="greaterThan">
      <formula>0</formula>
    </cfRule>
  </conditionalFormatting>
  <conditionalFormatting sqref="FH112">
    <cfRule type="cellIs" dxfId="5415" priority="4693" operator="greaterThan">
      <formula>0</formula>
    </cfRule>
  </conditionalFormatting>
  <conditionalFormatting sqref="FH112">
    <cfRule type="cellIs" dxfId="5414" priority="4692" operator="greaterThan">
      <formula>0</formula>
    </cfRule>
  </conditionalFormatting>
  <conditionalFormatting sqref="FH112">
    <cfRule type="cellIs" dxfId="5413" priority="4691" operator="lessThan">
      <formula>0</formula>
    </cfRule>
  </conditionalFormatting>
  <conditionalFormatting sqref="FH116">
    <cfRule type="cellIs" dxfId="5412" priority="4690" operator="greaterThan">
      <formula>0</formula>
    </cfRule>
  </conditionalFormatting>
  <conditionalFormatting sqref="FH14">
    <cfRule type="cellIs" dxfId="5411" priority="4685" operator="greaterThan">
      <formula>0</formula>
    </cfRule>
  </conditionalFormatting>
  <conditionalFormatting sqref="FH115">
    <cfRule type="cellIs" dxfId="5410" priority="4687" operator="greaterThan">
      <formula>0</formula>
    </cfRule>
  </conditionalFormatting>
  <conditionalFormatting sqref="FH115">
    <cfRule type="cellIs" dxfId="5409" priority="4686" operator="lessThan">
      <formula>0</formula>
    </cfRule>
  </conditionalFormatting>
  <conditionalFormatting sqref="FH14">
    <cfRule type="cellIs" dxfId="5408" priority="4684" operator="greaterThan">
      <formula>0</formula>
    </cfRule>
  </conditionalFormatting>
  <conditionalFormatting sqref="FH16">
    <cfRule type="cellIs" dxfId="5407" priority="4683" operator="greaterThan">
      <formula>0</formula>
    </cfRule>
  </conditionalFormatting>
  <conditionalFormatting sqref="FH16">
    <cfRule type="cellIs" dxfId="5406" priority="4682" operator="greaterThan">
      <formula>0</formula>
    </cfRule>
  </conditionalFormatting>
  <conditionalFormatting sqref="FH42">
    <cfRule type="cellIs" dxfId="5405" priority="4679" operator="greaterThan">
      <formula>0</formula>
    </cfRule>
  </conditionalFormatting>
  <conditionalFormatting sqref="FH42">
    <cfRule type="cellIs" dxfId="5404" priority="4678" operator="greaterThan">
      <formula>0</formula>
    </cfRule>
  </conditionalFormatting>
  <conditionalFormatting sqref="FH18 FH21">
    <cfRule type="cellIs" dxfId="5403" priority="4681" operator="greaterThan">
      <formula>0</formula>
    </cfRule>
  </conditionalFormatting>
  <conditionalFormatting sqref="FH18 FH21">
    <cfRule type="cellIs" dxfId="5402" priority="4680" operator="greaterThan">
      <formula>0</formula>
    </cfRule>
  </conditionalFormatting>
  <conditionalFormatting sqref="FH46">
    <cfRule type="cellIs" dxfId="5401" priority="4677" operator="greaterThan">
      <formula>0</formula>
    </cfRule>
  </conditionalFormatting>
  <conditionalFormatting sqref="FH46">
    <cfRule type="cellIs" dxfId="5400" priority="4676" operator="greaterThan">
      <formula>0</formula>
    </cfRule>
  </conditionalFormatting>
  <conditionalFormatting sqref="FH36">
    <cfRule type="cellIs" dxfId="5399" priority="4675" operator="greaterThan">
      <formula>0</formula>
    </cfRule>
  </conditionalFormatting>
  <conditionalFormatting sqref="FH36">
    <cfRule type="cellIs" dxfId="5398" priority="4674" operator="greaterThan">
      <formula>0</formula>
    </cfRule>
  </conditionalFormatting>
  <conditionalFormatting sqref="FH36">
    <cfRule type="cellIs" dxfId="5397" priority="4673" operator="greaterThan">
      <formula>0</formula>
    </cfRule>
  </conditionalFormatting>
  <conditionalFormatting sqref="FH36">
    <cfRule type="cellIs" dxfId="5396" priority="4672" operator="greaterThan">
      <formula>0</formula>
    </cfRule>
  </conditionalFormatting>
  <conditionalFormatting sqref="FH143">
    <cfRule type="cellIs" dxfId="5395" priority="4671" operator="greaterThan">
      <formula>0</formula>
    </cfRule>
  </conditionalFormatting>
  <conditionalFormatting sqref="FH152">
    <cfRule type="cellIs" dxfId="5394" priority="4670" operator="greaterThan">
      <formula>0</formula>
    </cfRule>
  </conditionalFormatting>
  <conditionalFormatting sqref="FH160">
    <cfRule type="cellIs" dxfId="5393" priority="4669" operator="greaterThan">
      <formula>0</formula>
    </cfRule>
  </conditionalFormatting>
  <conditionalFormatting sqref="FH152">
    <cfRule type="cellIs" dxfId="5392" priority="4667" operator="greaterThan">
      <formula>0</formula>
    </cfRule>
  </conditionalFormatting>
  <conditionalFormatting sqref="FH152">
    <cfRule type="cellIs" dxfId="5391" priority="4668" operator="greaterThan">
      <formula>0</formula>
    </cfRule>
  </conditionalFormatting>
  <conditionalFormatting sqref="FH143">
    <cfRule type="cellIs" dxfId="5390" priority="4666" operator="greaterThan">
      <formula>0</formula>
    </cfRule>
  </conditionalFormatting>
  <conditionalFormatting sqref="FH143">
    <cfRule type="cellIs" dxfId="5389" priority="4665" operator="greaterThan">
      <formula>0</formula>
    </cfRule>
  </conditionalFormatting>
  <conditionalFormatting sqref="FH160">
    <cfRule type="cellIs" dxfId="5388" priority="4663" operator="greaterThan">
      <formula>0</formula>
    </cfRule>
  </conditionalFormatting>
  <conditionalFormatting sqref="FH160">
    <cfRule type="cellIs" dxfId="5387" priority="4664" operator="greaterThan">
      <formula>0</formula>
    </cfRule>
  </conditionalFormatting>
  <conditionalFormatting sqref="FH152">
    <cfRule type="cellIs" dxfId="5386" priority="4661" operator="greaterThan">
      <formula>0</formula>
    </cfRule>
  </conditionalFormatting>
  <conditionalFormatting sqref="FH152">
    <cfRule type="cellIs" dxfId="5385" priority="4662" operator="greaterThan">
      <formula>0</formula>
    </cfRule>
  </conditionalFormatting>
  <conditionalFormatting sqref="FH143">
    <cfRule type="cellIs" dxfId="5384" priority="4660" operator="greaterThan">
      <formula>0</formula>
    </cfRule>
  </conditionalFormatting>
  <conditionalFormatting sqref="FH143">
    <cfRule type="cellIs" dxfId="5383" priority="4659" operator="greaterThan">
      <formula>0</formula>
    </cfRule>
  </conditionalFormatting>
  <conditionalFormatting sqref="FH160">
    <cfRule type="cellIs" dxfId="5382" priority="4657" operator="greaterThan">
      <formula>0</formula>
    </cfRule>
  </conditionalFormatting>
  <conditionalFormatting sqref="FH160">
    <cfRule type="cellIs" dxfId="5381" priority="4658" operator="greaterThan">
      <formula>0</formula>
    </cfRule>
  </conditionalFormatting>
  <conditionalFormatting sqref="FH27">
    <cfRule type="cellIs" dxfId="5380" priority="4656" operator="greaterThan">
      <formula>0</formula>
    </cfRule>
  </conditionalFormatting>
  <conditionalFormatting sqref="FH27">
    <cfRule type="cellIs" dxfId="5379" priority="4655" operator="greaterThan">
      <formula>0</formula>
    </cfRule>
  </conditionalFormatting>
  <conditionalFormatting sqref="FH197:FH202">
    <cfRule type="cellIs" dxfId="5378" priority="4654" operator="greaterThan">
      <formula>0.5</formula>
    </cfRule>
  </conditionalFormatting>
  <conditionalFormatting sqref="FH203">
    <cfRule type="cellIs" dxfId="5377" priority="4653" operator="greaterThan">
      <formula>0.5</formula>
    </cfRule>
  </conditionalFormatting>
  <conditionalFormatting sqref="FH167">
    <cfRule type="cellIs" dxfId="5376" priority="4652" operator="greaterThan">
      <formula>0</formula>
    </cfRule>
  </conditionalFormatting>
  <conditionalFormatting sqref="FH167">
    <cfRule type="cellIs" dxfId="5375" priority="4651" operator="greaterThan">
      <formula>0</formula>
    </cfRule>
  </conditionalFormatting>
  <conditionalFormatting sqref="FH169">
    <cfRule type="cellIs" dxfId="5374" priority="4650" operator="greaterThan">
      <formula>0</formula>
    </cfRule>
  </conditionalFormatting>
  <conditionalFormatting sqref="FH169">
    <cfRule type="cellIs" dxfId="5373" priority="4649" operator="greaterThan">
      <formula>0</formula>
    </cfRule>
  </conditionalFormatting>
  <conditionalFormatting sqref="FH171">
    <cfRule type="cellIs" dxfId="5372" priority="4648" operator="greaterThan">
      <formula>0</formula>
    </cfRule>
  </conditionalFormatting>
  <conditionalFormatting sqref="FH171">
    <cfRule type="cellIs" dxfId="5371" priority="4647" operator="greaterThan">
      <formula>0</formula>
    </cfRule>
  </conditionalFormatting>
  <conditionalFormatting sqref="FH14">
    <cfRule type="cellIs" dxfId="5370" priority="4619" operator="greaterThan">
      <formula>0</formula>
    </cfRule>
  </conditionalFormatting>
  <conditionalFormatting sqref="FH10">
    <cfRule type="cellIs" dxfId="5369" priority="4646" operator="greaterThan">
      <formula>0</formula>
    </cfRule>
  </conditionalFormatting>
  <conditionalFormatting sqref="FH23">
    <cfRule type="cellIs" dxfId="5368" priority="4645" operator="greaterThan">
      <formula>0</formula>
    </cfRule>
  </conditionalFormatting>
  <conditionalFormatting sqref="FH70">
    <cfRule type="cellIs" dxfId="5367" priority="4643" operator="greaterThan">
      <formula>0</formula>
    </cfRule>
  </conditionalFormatting>
  <conditionalFormatting sqref="FH79">
    <cfRule type="cellIs" dxfId="5366" priority="4642" operator="greaterThan">
      <formula>0</formula>
    </cfRule>
  </conditionalFormatting>
  <conditionalFormatting sqref="FH129">
    <cfRule type="cellIs" dxfId="5365" priority="4636" operator="greaterThan">
      <formula>0</formula>
    </cfRule>
  </conditionalFormatting>
  <conditionalFormatting sqref="FH110">
    <cfRule type="cellIs" dxfId="5364" priority="4638" operator="greaterThan">
      <formula>0</formula>
    </cfRule>
  </conditionalFormatting>
  <conditionalFormatting sqref="FH34">
    <cfRule type="cellIs" dxfId="5363" priority="4644" operator="greaterThan">
      <formula>0</formula>
    </cfRule>
  </conditionalFormatting>
  <conditionalFormatting sqref="FH137">
    <cfRule type="cellIs" dxfId="5362" priority="4635" operator="greaterThan">
      <formula>0</formula>
    </cfRule>
  </conditionalFormatting>
  <conditionalFormatting sqref="FH87">
    <cfRule type="cellIs" dxfId="5361" priority="4641" operator="greaterThan">
      <formula>0</formula>
    </cfRule>
  </conditionalFormatting>
  <conditionalFormatting sqref="FH93">
    <cfRule type="cellIs" dxfId="5360" priority="4640" operator="greaterThan">
      <formula>0</formula>
    </cfRule>
  </conditionalFormatting>
  <conditionalFormatting sqref="FH102">
    <cfRule type="cellIs" dxfId="5359" priority="4639" operator="greaterThan">
      <formula>0</formula>
    </cfRule>
  </conditionalFormatting>
  <conditionalFormatting sqref="FH120">
    <cfRule type="cellIs" dxfId="5358" priority="4637" operator="greaterThan">
      <formula>0</formula>
    </cfRule>
  </conditionalFormatting>
  <conditionalFormatting sqref="FH51">
    <cfRule type="cellIs" dxfId="5357" priority="4634" operator="greaterThan">
      <formula>0</formula>
    </cfRule>
  </conditionalFormatting>
  <conditionalFormatting sqref="FH64">
    <cfRule type="cellIs" dxfId="5356" priority="4632" operator="greaterThan">
      <formula>0</formula>
    </cfRule>
  </conditionalFormatting>
  <conditionalFormatting sqref="FH57">
    <cfRule type="cellIs" dxfId="5355" priority="4633" operator="greaterThan">
      <formula>0</formula>
    </cfRule>
  </conditionalFormatting>
  <conditionalFormatting sqref="FH25 FH27">
    <cfRule type="cellIs" dxfId="5354" priority="4630" operator="greaterThan">
      <formula>0</formula>
    </cfRule>
  </conditionalFormatting>
  <conditionalFormatting sqref="FH12">
    <cfRule type="cellIs" dxfId="5353" priority="4631" operator="greaterThan">
      <formula>0</formula>
    </cfRule>
  </conditionalFormatting>
  <conditionalFormatting sqref="FH44">
    <cfRule type="cellIs" dxfId="5352" priority="4629" operator="greaterThan">
      <formula>0</formula>
    </cfRule>
  </conditionalFormatting>
  <conditionalFormatting sqref="FH48">
    <cfRule type="cellIs" dxfId="5351" priority="4628" operator="greaterThan">
      <formula>0</formula>
    </cfRule>
  </conditionalFormatting>
  <conditionalFormatting sqref="FH40">
    <cfRule type="cellIs" dxfId="5350" priority="4627" operator="greaterThan">
      <formula>0</formula>
    </cfRule>
  </conditionalFormatting>
  <conditionalFormatting sqref="FH38">
    <cfRule type="cellIs" dxfId="5349" priority="4626" operator="greaterThan">
      <formula>0</formula>
    </cfRule>
  </conditionalFormatting>
  <conditionalFormatting sqref="FH16">
    <cfRule type="cellIs" dxfId="5348" priority="4618" operator="greaterThan">
      <formula>0</formula>
    </cfRule>
  </conditionalFormatting>
  <conditionalFormatting sqref="FH113">
    <cfRule type="cellIs" dxfId="5347" priority="4625" operator="greaterThan">
      <formula>0</formula>
    </cfRule>
  </conditionalFormatting>
  <conditionalFormatting sqref="FH112">
    <cfRule type="cellIs" dxfId="5346" priority="4624" operator="greaterThan">
      <formula>0</formula>
    </cfRule>
  </conditionalFormatting>
  <conditionalFormatting sqref="FH112">
    <cfRule type="cellIs" dxfId="5345" priority="4623" operator="lessThan">
      <formula>0</formula>
    </cfRule>
  </conditionalFormatting>
  <conditionalFormatting sqref="FH116">
    <cfRule type="cellIs" dxfId="5344" priority="4622" operator="greaterThan">
      <formula>0</formula>
    </cfRule>
  </conditionalFormatting>
  <conditionalFormatting sqref="FH115">
    <cfRule type="cellIs" dxfId="5343" priority="4621" operator="greaterThan">
      <formula>0</formula>
    </cfRule>
  </conditionalFormatting>
  <conditionalFormatting sqref="FH115">
    <cfRule type="cellIs" dxfId="5342" priority="4620" operator="lessThan">
      <formula>0</formula>
    </cfRule>
  </conditionalFormatting>
  <conditionalFormatting sqref="FH46">
    <cfRule type="cellIs" dxfId="5341" priority="4615" operator="greaterThan">
      <formula>0</formula>
    </cfRule>
  </conditionalFormatting>
  <conditionalFormatting sqref="FH42">
    <cfRule type="cellIs" dxfId="5340" priority="4616" operator="greaterThan">
      <formula>0</formula>
    </cfRule>
  </conditionalFormatting>
  <conditionalFormatting sqref="FH18 FH21">
    <cfRule type="cellIs" dxfId="5339" priority="4617" operator="greaterThan">
      <formula>0</formula>
    </cfRule>
  </conditionalFormatting>
  <conditionalFormatting sqref="FH36">
    <cfRule type="cellIs" dxfId="5338" priority="4614" operator="greaterThan">
      <formula>0</formula>
    </cfRule>
  </conditionalFormatting>
  <conditionalFormatting sqref="FH79">
    <cfRule type="cellIs" dxfId="5337" priority="4606" operator="greaterThan">
      <formula>0</formula>
    </cfRule>
  </conditionalFormatting>
  <conditionalFormatting sqref="FH10">
    <cfRule type="cellIs" dxfId="5336" priority="4613" operator="greaterThan">
      <formula>0</formula>
    </cfRule>
  </conditionalFormatting>
  <conditionalFormatting sqref="FH23">
    <cfRule type="cellIs" dxfId="5335" priority="4612" operator="greaterThan">
      <formula>0</formula>
    </cfRule>
  </conditionalFormatting>
  <conditionalFormatting sqref="FH10">
    <cfRule type="cellIs" dxfId="5334" priority="4611" operator="greaterThan">
      <formula>0</formula>
    </cfRule>
  </conditionalFormatting>
  <conditionalFormatting sqref="FH23">
    <cfRule type="cellIs" dxfId="5333" priority="4610" operator="greaterThan">
      <formula>0</formula>
    </cfRule>
  </conditionalFormatting>
  <conditionalFormatting sqref="FH129">
    <cfRule type="cellIs" dxfId="5332" priority="4596" operator="greaterThan">
      <formula>0</formula>
    </cfRule>
  </conditionalFormatting>
  <conditionalFormatting sqref="FH110">
    <cfRule type="cellIs" dxfId="5331" priority="4600" operator="greaterThan">
      <formula>0</formula>
    </cfRule>
  </conditionalFormatting>
  <conditionalFormatting sqref="FH79">
    <cfRule type="cellIs" dxfId="5330" priority="4607" operator="greaterThan">
      <formula>0</formula>
    </cfRule>
  </conditionalFormatting>
  <conditionalFormatting sqref="FH34">
    <cfRule type="cellIs" dxfId="5329" priority="4609" operator="greaterThan">
      <formula>0</formula>
    </cfRule>
  </conditionalFormatting>
  <conditionalFormatting sqref="FH120">
    <cfRule type="cellIs" dxfId="5328" priority="4599" operator="greaterThan">
      <formula>0</formula>
    </cfRule>
  </conditionalFormatting>
  <conditionalFormatting sqref="FH137">
    <cfRule type="cellIs" dxfId="5327" priority="4595" operator="greaterThan">
      <formula>0</formula>
    </cfRule>
  </conditionalFormatting>
  <conditionalFormatting sqref="FH34">
    <cfRule type="cellIs" dxfId="5326" priority="4608" operator="greaterThan">
      <formula>0</formula>
    </cfRule>
  </conditionalFormatting>
  <conditionalFormatting sqref="FH137">
    <cfRule type="cellIs" dxfId="5325" priority="4594" operator="greaterThan">
      <formula>0</formula>
    </cfRule>
  </conditionalFormatting>
  <conditionalFormatting sqref="FH110">
    <cfRule type="cellIs" dxfId="5324" priority="4601" operator="greaterThan">
      <formula>0</formula>
    </cfRule>
  </conditionalFormatting>
  <conditionalFormatting sqref="FH51">
    <cfRule type="cellIs" dxfId="5323" priority="4593" operator="greaterThan">
      <formula>0</formula>
    </cfRule>
  </conditionalFormatting>
  <conditionalFormatting sqref="FH51">
    <cfRule type="cellIs" dxfId="5322" priority="4592" operator="greaterThan">
      <formula>0</formula>
    </cfRule>
  </conditionalFormatting>
  <conditionalFormatting sqref="FH93">
    <cfRule type="cellIs" dxfId="5321" priority="4605" operator="greaterThan">
      <formula>0</formula>
    </cfRule>
  </conditionalFormatting>
  <conditionalFormatting sqref="FH102">
    <cfRule type="cellIs" dxfId="5320" priority="4604" operator="greaterThan">
      <formula>0</formula>
    </cfRule>
  </conditionalFormatting>
  <conditionalFormatting sqref="FH93">
    <cfRule type="cellIs" dxfId="5319" priority="4603" operator="greaterThan">
      <formula>0</formula>
    </cfRule>
  </conditionalFormatting>
  <conditionalFormatting sqref="FH102">
    <cfRule type="cellIs" dxfId="5318" priority="4602" operator="greaterThan">
      <formula>0</formula>
    </cfRule>
  </conditionalFormatting>
  <conditionalFormatting sqref="FH129">
    <cfRule type="cellIs" dxfId="5317" priority="4598" operator="greaterThan">
      <formula>0</formula>
    </cfRule>
  </conditionalFormatting>
  <conditionalFormatting sqref="FH120">
    <cfRule type="cellIs" dxfId="5316" priority="4597" operator="greaterThan">
      <formula>0</formula>
    </cfRule>
  </conditionalFormatting>
  <conditionalFormatting sqref="FH48">
    <cfRule type="cellIs" dxfId="5315" priority="4580" operator="greaterThan">
      <formula>0</formula>
    </cfRule>
  </conditionalFormatting>
  <conditionalFormatting sqref="FH40">
    <cfRule type="cellIs" dxfId="5314" priority="4579" operator="greaterThan">
      <formula>0</formula>
    </cfRule>
  </conditionalFormatting>
  <conditionalFormatting sqref="FH64">
    <cfRule type="cellIs" dxfId="5313" priority="4589" operator="greaterThan">
      <formula>0</formula>
    </cfRule>
  </conditionalFormatting>
  <conditionalFormatting sqref="FH64">
    <cfRule type="cellIs" dxfId="5312" priority="4588" operator="greaterThan">
      <formula>0</formula>
    </cfRule>
  </conditionalFormatting>
  <conditionalFormatting sqref="FH57">
    <cfRule type="cellIs" dxfId="5311" priority="4591" operator="greaterThan">
      <formula>0</formula>
    </cfRule>
  </conditionalFormatting>
  <conditionalFormatting sqref="FH57">
    <cfRule type="cellIs" dxfId="5310" priority="4590" operator="greaterThan">
      <formula>0</formula>
    </cfRule>
  </conditionalFormatting>
  <conditionalFormatting sqref="FH70">
    <cfRule type="cellIs" dxfId="5309" priority="4575" operator="greaterThan">
      <formula>0</formula>
    </cfRule>
  </conditionalFormatting>
  <conditionalFormatting sqref="FH70">
    <cfRule type="cellIs" dxfId="5308" priority="4574" operator="greaterThan">
      <formula>0</formula>
    </cfRule>
  </conditionalFormatting>
  <conditionalFormatting sqref="FH12">
    <cfRule type="cellIs" dxfId="5307" priority="4587" operator="greaterThan">
      <formula>0</formula>
    </cfRule>
  </conditionalFormatting>
  <conditionalFormatting sqref="FH12">
    <cfRule type="cellIs" dxfId="5306" priority="4586" operator="greaterThan">
      <formula>0</formula>
    </cfRule>
  </conditionalFormatting>
  <conditionalFormatting sqref="FH25 FH27">
    <cfRule type="cellIs" dxfId="5305" priority="4585" operator="greaterThan">
      <formula>0</formula>
    </cfRule>
  </conditionalFormatting>
  <conditionalFormatting sqref="FH25 FH27">
    <cfRule type="cellIs" dxfId="5304" priority="4584" operator="greaterThan">
      <formula>0</formula>
    </cfRule>
  </conditionalFormatting>
  <conditionalFormatting sqref="FH44">
    <cfRule type="cellIs" dxfId="5303" priority="4583" operator="greaterThan">
      <formula>0</formula>
    </cfRule>
  </conditionalFormatting>
  <conditionalFormatting sqref="FH44">
    <cfRule type="cellIs" dxfId="5302" priority="4582" operator="greaterThan">
      <formula>0</formula>
    </cfRule>
  </conditionalFormatting>
  <conditionalFormatting sqref="FH48">
    <cfRule type="cellIs" dxfId="5301" priority="4581" operator="greaterThan">
      <formula>0</formula>
    </cfRule>
  </conditionalFormatting>
  <conditionalFormatting sqref="FH40">
    <cfRule type="cellIs" dxfId="5300" priority="4578" operator="greaterThan">
      <formula>0</formula>
    </cfRule>
  </conditionalFormatting>
  <conditionalFormatting sqref="FH38">
    <cfRule type="cellIs" dxfId="5299" priority="4577" operator="greaterThan">
      <formula>0</formula>
    </cfRule>
  </conditionalFormatting>
  <conditionalFormatting sqref="FH38">
    <cfRule type="cellIs" dxfId="5298" priority="4576" operator="greaterThan">
      <formula>0</formula>
    </cfRule>
  </conditionalFormatting>
  <conditionalFormatting sqref="FH87">
    <cfRule type="cellIs" dxfId="5297" priority="4572" operator="greaterThan">
      <formula>0</formula>
    </cfRule>
  </conditionalFormatting>
  <conditionalFormatting sqref="FH87">
    <cfRule type="cellIs" dxfId="5296" priority="4573" operator="greaterThan">
      <formula>0</formula>
    </cfRule>
  </conditionalFormatting>
  <conditionalFormatting sqref="FH116">
    <cfRule type="cellIs" dxfId="5295" priority="4565" operator="greaterThan">
      <formula>0</formula>
    </cfRule>
  </conditionalFormatting>
  <conditionalFormatting sqref="FH115">
    <cfRule type="cellIs" dxfId="5294" priority="4564" operator="greaterThan">
      <formula>0</formula>
    </cfRule>
  </conditionalFormatting>
  <conditionalFormatting sqref="FH113">
    <cfRule type="cellIs" dxfId="5293" priority="4571" operator="greaterThan">
      <formula>0</formula>
    </cfRule>
  </conditionalFormatting>
  <conditionalFormatting sqref="FH113">
    <cfRule type="cellIs" dxfId="5292" priority="4570" operator="greaterThan">
      <formula>0</formula>
    </cfRule>
  </conditionalFormatting>
  <conditionalFormatting sqref="FH112">
    <cfRule type="cellIs" dxfId="5291" priority="4569" operator="greaterThan">
      <formula>0</formula>
    </cfRule>
  </conditionalFormatting>
  <conditionalFormatting sqref="FH112">
    <cfRule type="cellIs" dxfId="5290" priority="4568" operator="greaterThan">
      <formula>0</formula>
    </cfRule>
  </conditionalFormatting>
  <conditionalFormatting sqref="FH112">
    <cfRule type="cellIs" dxfId="5289" priority="4567" operator="lessThan">
      <formula>0</formula>
    </cfRule>
  </conditionalFormatting>
  <conditionalFormatting sqref="FH116">
    <cfRule type="cellIs" dxfId="5288" priority="4566" operator="greaterThan">
      <formula>0</formula>
    </cfRule>
  </conditionalFormatting>
  <conditionalFormatting sqref="FH14">
    <cfRule type="cellIs" dxfId="5287" priority="4561" operator="greaterThan">
      <formula>0</formula>
    </cfRule>
  </conditionalFormatting>
  <conditionalFormatting sqref="FH115">
    <cfRule type="cellIs" dxfId="5286" priority="4563" operator="greaterThan">
      <formula>0</formula>
    </cfRule>
  </conditionalFormatting>
  <conditionalFormatting sqref="FH115">
    <cfRule type="cellIs" dxfId="5285" priority="4562" operator="lessThan">
      <formula>0</formula>
    </cfRule>
  </conditionalFormatting>
  <conditionalFormatting sqref="FH14">
    <cfRule type="cellIs" dxfId="5284" priority="4560" operator="greaterThan">
      <formula>0</formula>
    </cfRule>
  </conditionalFormatting>
  <conditionalFormatting sqref="FH16">
    <cfRule type="cellIs" dxfId="5283" priority="4559" operator="greaterThan">
      <formula>0</formula>
    </cfRule>
  </conditionalFormatting>
  <conditionalFormatting sqref="FH16">
    <cfRule type="cellIs" dxfId="5282" priority="4558" operator="greaterThan">
      <formula>0</formula>
    </cfRule>
  </conditionalFormatting>
  <conditionalFormatting sqref="FH42">
    <cfRule type="cellIs" dxfId="5281" priority="4555" operator="greaterThan">
      <formula>0</formula>
    </cfRule>
  </conditionalFormatting>
  <conditionalFormatting sqref="FH42">
    <cfRule type="cellIs" dxfId="5280" priority="4554" operator="greaterThan">
      <formula>0</formula>
    </cfRule>
  </conditionalFormatting>
  <conditionalFormatting sqref="FH18 FH21">
    <cfRule type="cellIs" dxfId="5279" priority="4557" operator="greaterThan">
      <formula>0</formula>
    </cfRule>
  </conditionalFormatting>
  <conditionalFormatting sqref="FH18 FH21">
    <cfRule type="cellIs" dxfId="5278" priority="4556" operator="greaterThan">
      <formula>0</formula>
    </cfRule>
  </conditionalFormatting>
  <conditionalFormatting sqref="FH46">
    <cfRule type="cellIs" dxfId="5277" priority="4553" operator="greaterThan">
      <formula>0</formula>
    </cfRule>
  </conditionalFormatting>
  <conditionalFormatting sqref="FH46">
    <cfRule type="cellIs" dxfId="5276" priority="4552" operator="greaterThan">
      <formula>0</formula>
    </cfRule>
  </conditionalFormatting>
  <conditionalFormatting sqref="FH79">
    <cfRule type="cellIs" dxfId="5275" priority="4544" operator="greaterThan">
      <formula>0</formula>
    </cfRule>
  </conditionalFormatting>
  <conditionalFormatting sqref="FH10">
    <cfRule type="cellIs" dxfId="5274" priority="4551" operator="greaterThan">
      <formula>0</formula>
    </cfRule>
  </conditionalFormatting>
  <conditionalFormatting sqref="FH23">
    <cfRule type="cellIs" dxfId="5273" priority="4550" operator="greaterThan">
      <formula>0</formula>
    </cfRule>
  </conditionalFormatting>
  <conditionalFormatting sqref="FH10">
    <cfRule type="cellIs" dxfId="5272" priority="4549" operator="greaterThan">
      <formula>0</formula>
    </cfRule>
  </conditionalFormatting>
  <conditionalFormatting sqref="FH23">
    <cfRule type="cellIs" dxfId="5271" priority="4548" operator="greaterThan">
      <formula>0</formula>
    </cfRule>
  </conditionalFormatting>
  <conditionalFormatting sqref="FH129">
    <cfRule type="cellIs" dxfId="5270" priority="4534" operator="greaterThan">
      <formula>0</formula>
    </cfRule>
  </conditionalFormatting>
  <conditionalFormatting sqref="FH110">
    <cfRule type="cellIs" dxfId="5269" priority="4538" operator="greaterThan">
      <formula>0</formula>
    </cfRule>
  </conditionalFormatting>
  <conditionalFormatting sqref="FH79">
    <cfRule type="cellIs" dxfId="5268" priority="4545" operator="greaterThan">
      <formula>0</formula>
    </cfRule>
  </conditionalFormatting>
  <conditionalFormatting sqref="FH34">
    <cfRule type="cellIs" dxfId="5267" priority="4547" operator="greaterThan">
      <formula>0</formula>
    </cfRule>
  </conditionalFormatting>
  <conditionalFormatting sqref="FH120">
    <cfRule type="cellIs" dxfId="5266" priority="4537" operator="greaterThan">
      <formula>0</formula>
    </cfRule>
  </conditionalFormatting>
  <conditionalFormatting sqref="FH137">
    <cfRule type="cellIs" dxfId="5265" priority="4533" operator="greaterThan">
      <formula>0</formula>
    </cfRule>
  </conditionalFormatting>
  <conditionalFormatting sqref="FH34">
    <cfRule type="cellIs" dxfId="5264" priority="4546" operator="greaterThan">
      <formula>0</formula>
    </cfRule>
  </conditionalFormatting>
  <conditionalFormatting sqref="FH137">
    <cfRule type="cellIs" dxfId="5263" priority="4532" operator="greaterThan">
      <formula>0</formula>
    </cfRule>
  </conditionalFormatting>
  <conditionalFormatting sqref="FH110">
    <cfRule type="cellIs" dxfId="5262" priority="4539" operator="greaterThan">
      <formula>0</formula>
    </cfRule>
  </conditionalFormatting>
  <conditionalFormatting sqref="FH51">
    <cfRule type="cellIs" dxfId="5261" priority="4531" operator="greaterThan">
      <formula>0</formula>
    </cfRule>
  </conditionalFormatting>
  <conditionalFormatting sqref="FH51">
    <cfRule type="cellIs" dxfId="5260" priority="4530" operator="greaterThan">
      <formula>0</formula>
    </cfRule>
  </conditionalFormatting>
  <conditionalFormatting sqref="FH93">
    <cfRule type="cellIs" dxfId="5259" priority="4543" operator="greaterThan">
      <formula>0</formula>
    </cfRule>
  </conditionalFormatting>
  <conditionalFormatting sqref="FH102">
    <cfRule type="cellIs" dxfId="5258" priority="4542" operator="greaterThan">
      <formula>0</formula>
    </cfRule>
  </conditionalFormatting>
  <conditionalFormatting sqref="FH93">
    <cfRule type="cellIs" dxfId="5257" priority="4541" operator="greaterThan">
      <formula>0</formula>
    </cfRule>
  </conditionalFormatting>
  <conditionalFormatting sqref="FH102">
    <cfRule type="cellIs" dxfId="5256" priority="4540" operator="greaterThan">
      <formula>0</formula>
    </cfRule>
  </conditionalFormatting>
  <conditionalFormatting sqref="FH129">
    <cfRule type="cellIs" dxfId="5255" priority="4536" operator="greaterThan">
      <formula>0</formula>
    </cfRule>
  </conditionalFormatting>
  <conditionalFormatting sqref="FH120">
    <cfRule type="cellIs" dxfId="5254" priority="4535" operator="greaterThan">
      <formula>0</formula>
    </cfRule>
  </conditionalFormatting>
  <conditionalFormatting sqref="FH48">
    <cfRule type="cellIs" dxfId="5253" priority="4518" operator="greaterThan">
      <formula>0</formula>
    </cfRule>
  </conditionalFormatting>
  <conditionalFormatting sqref="FH40">
    <cfRule type="cellIs" dxfId="5252" priority="4517" operator="greaterThan">
      <formula>0</formula>
    </cfRule>
  </conditionalFormatting>
  <conditionalFormatting sqref="FH64">
    <cfRule type="cellIs" dxfId="5251" priority="4527" operator="greaterThan">
      <formula>0</formula>
    </cfRule>
  </conditionalFormatting>
  <conditionalFormatting sqref="FH64">
    <cfRule type="cellIs" dxfId="5250" priority="4526" operator="greaterThan">
      <formula>0</formula>
    </cfRule>
  </conditionalFormatting>
  <conditionalFormatting sqref="FH57">
    <cfRule type="cellIs" dxfId="5249" priority="4529" operator="greaterThan">
      <formula>0</formula>
    </cfRule>
  </conditionalFormatting>
  <conditionalFormatting sqref="FH57">
    <cfRule type="cellIs" dxfId="5248" priority="4528" operator="greaterThan">
      <formula>0</formula>
    </cfRule>
  </conditionalFormatting>
  <conditionalFormatting sqref="FH70">
    <cfRule type="cellIs" dxfId="5247" priority="4513" operator="greaterThan">
      <formula>0</formula>
    </cfRule>
  </conditionalFormatting>
  <conditionalFormatting sqref="FH70">
    <cfRule type="cellIs" dxfId="5246" priority="4512" operator="greaterThan">
      <formula>0</formula>
    </cfRule>
  </conditionalFormatting>
  <conditionalFormatting sqref="FH12">
    <cfRule type="cellIs" dxfId="5245" priority="4525" operator="greaterThan">
      <formula>0</formula>
    </cfRule>
  </conditionalFormatting>
  <conditionalFormatting sqref="FH12">
    <cfRule type="cellIs" dxfId="5244" priority="4524" operator="greaterThan">
      <formula>0</formula>
    </cfRule>
  </conditionalFormatting>
  <conditionalFormatting sqref="FH25 FH27">
    <cfRule type="cellIs" dxfId="5243" priority="4523" operator="greaterThan">
      <formula>0</formula>
    </cfRule>
  </conditionalFormatting>
  <conditionalFormatting sqref="FH25 FH27">
    <cfRule type="cellIs" dxfId="5242" priority="4522" operator="greaterThan">
      <formula>0</formula>
    </cfRule>
  </conditionalFormatting>
  <conditionalFormatting sqref="FH44">
    <cfRule type="cellIs" dxfId="5241" priority="4521" operator="greaterThan">
      <formula>0</formula>
    </cfRule>
  </conditionalFormatting>
  <conditionalFormatting sqref="FH44">
    <cfRule type="cellIs" dxfId="5240" priority="4520" operator="greaterThan">
      <formula>0</formula>
    </cfRule>
  </conditionalFormatting>
  <conditionalFormatting sqref="FH48">
    <cfRule type="cellIs" dxfId="5239" priority="4519" operator="greaterThan">
      <formula>0</formula>
    </cfRule>
  </conditionalFormatting>
  <conditionalFormatting sqref="FH40">
    <cfRule type="cellIs" dxfId="5238" priority="4516" operator="greaterThan">
      <formula>0</formula>
    </cfRule>
  </conditionalFormatting>
  <conditionalFormatting sqref="FH38">
    <cfRule type="cellIs" dxfId="5237" priority="4515" operator="greaterThan">
      <formula>0</formula>
    </cfRule>
  </conditionalFormatting>
  <conditionalFormatting sqref="FH38">
    <cfRule type="cellIs" dxfId="5236" priority="4514" operator="greaterThan">
      <formula>0</formula>
    </cfRule>
  </conditionalFormatting>
  <conditionalFormatting sqref="FH87">
    <cfRule type="cellIs" dxfId="5235" priority="4510" operator="greaterThan">
      <formula>0</formula>
    </cfRule>
  </conditionalFormatting>
  <conditionalFormatting sqref="FH87">
    <cfRule type="cellIs" dxfId="5234" priority="4511" operator="greaterThan">
      <formula>0</formula>
    </cfRule>
  </conditionalFormatting>
  <conditionalFormatting sqref="FH116">
    <cfRule type="cellIs" dxfId="5233" priority="4503" operator="greaterThan">
      <formula>0</formula>
    </cfRule>
  </conditionalFormatting>
  <conditionalFormatting sqref="FH115">
    <cfRule type="cellIs" dxfId="5232" priority="4502" operator="greaterThan">
      <formula>0</formula>
    </cfRule>
  </conditionalFormatting>
  <conditionalFormatting sqref="FH113">
    <cfRule type="cellIs" dxfId="5231" priority="4509" operator="greaterThan">
      <formula>0</formula>
    </cfRule>
  </conditionalFormatting>
  <conditionalFormatting sqref="FH113">
    <cfRule type="cellIs" dxfId="5230" priority="4508" operator="greaterThan">
      <formula>0</formula>
    </cfRule>
  </conditionalFormatting>
  <conditionalFormatting sqref="FH112">
    <cfRule type="cellIs" dxfId="5229" priority="4507" operator="greaterThan">
      <formula>0</formula>
    </cfRule>
  </conditionalFormatting>
  <conditionalFormatting sqref="FH112">
    <cfRule type="cellIs" dxfId="5228" priority="4506" operator="greaterThan">
      <formula>0</formula>
    </cfRule>
  </conditionalFormatting>
  <conditionalFormatting sqref="FH112">
    <cfRule type="cellIs" dxfId="5227" priority="4505" operator="lessThan">
      <formula>0</formula>
    </cfRule>
  </conditionalFormatting>
  <conditionalFormatting sqref="FH116">
    <cfRule type="cellIs" dxfId="5226" priority="4504" operator="greaterThan">
      <formula>0</formula>
    </cfRule>
  </conditionalFormatting>
  <conditionalFormatting sqref="FH14">
    <cfRule type="cellIs" dxfId="5225" priority="4499" operator="greaterThan">
      <formula>0</formula>
    </cfRule>
  </conditionalFormatting>
  <conditionalFormatting sqref="FH115">
    <cfRule type="cellIs" dxfId="5224" priority="4501" operator="greaterThan">
      <formula>0</formula>
    </cfRule>
  </conditionalFormatting>
  <conditionalFormatting sqref="FH115">
    <cfRule type="cellIs" dxfId="5223" priority="4500" operator="lessThan">
      <formula>0</formula>
    </cfRule>
  </conditionalFormatting>
  <conditionalFormatting sqref="FH14">
    <cfRule type="cellIs" dxfId="5222" priority="4498" operator="greaterThan">
      <formula>0</formula>
    </cfRule>
  </conditionalFormatting>
  <conditionalFormatting sqref="FH16">
    <cfRule type="cellIs" dxfId="5221" priority="4497" operator="greaterThan">
      <formula>0</formula>
    </cfRule>
  </conditionalFormatting>
  <conditionalFormatting sqref="FH16">
    <cfRule type="cellIs" dxfId="5220" priority="4496" operator="greaterThan">
      <formula>0</formula>
    </cfRule>
  </conditionalFormatting>
  <conditionalFormatting sqref="FH42">
    <cfRule type="cellIs" dxfId="5219" priority="4493" operator="greaterThan">
      <formula>0</formula>
    </cfRule>
  </conditionalFormatting>
  <conditionalFormatting sqref="FH42">
    <cfRule type="cellIs" dxfId="5218" priority="4492" operator="greaterThan">
      <formula>0</formula>
    </cfRule>
  </conditionalFormatting>
  <conditionalFormatting sqref="FH18 FH21">
    <cfRule type="cellIs" dxfId="5217" priority="4495" operator="greaterThan">
      <formula>0</formula>
    </cfRule>
  </conditionalFormatting>
  <conditionalFormatting sqref="FH18 FH21">
    <cfRule type="cellIs" dxfId="5216" priority="4494" operator="greaterThan">
      <formula>0</formula>
    </cfRule>
  </conditionalFormatting>
  <conditionalFormatting sqref="FH46">
    <cfRule type="cellIs" dxfId="5215" priority="4491" operator="greaterThan">
      <formula>0</formula>
    </cfRule>
  </conditionalFormatting>
  <conditionalFormatting sqref="FH46">
    <cfRule type="cellIs" dxfId="5214" priority="4490" operator="greaterThan">
      <formula>0</formula>
    </cfRule>
  </conditionalFormatting>
  <conditionalFormatting sqref="FH36">
    <cfRule type="cellIs" dxfId="5213" priority="4489" operator="greaterThan">
      <formula>0</formula>
    </cfRule>
  </conditionalFormatting>
  <conditionalFormatting sqref="FH36">
    <cfRule type="cellIs" dxfId="5212" priority="4488" operator="greaterThan">
      <formula>0</formula>
    </cfRule>
  </conditionalFormatting>
  <conditionalFormatting sqref="FH36">
    <cfRule type="cellIs" dxfId="5211" priority="4487" operator="greaterThan">
      <formula>0</formula>
    </cfRule>
  </conditionalFormatting>
  <conditionalFormatting sqref="FH36">
    <cfRule type="cellIs" dxfId="5210" priority="4486" operator="greaterThan">
      <formula>0</formula>
    </cfRule>
  </conditionalFormatting>
  <conditionalFormatting sqref="FH143">
    <cfRule type="cellIs" dxfId="5209" priority="4485" operator="greaterThan">
      <formula>0</formula>
    </cfRule>
  </conditionalFormatting>
  <conditionalFormatting sqref="FH152">
    <cfRule type="cellIs" dxfId="5208" priority="4484" operator="greaterThan">
      <formula>0</formula>
    </cfRule>
  </conditionalFormatting>
  <conditionalFormatting sqref="FH160">
    <cfRule type="cellIs" dxfId="5207" priority="4483" operator="greaterThan">
      <formula>0</formula>
    </cfRule>
  </conditionalFormatting>
  <conditionalFormatting sqref="FH152">
    <cfRule type="cellIs" dxfId="5206" priority="4481" operator="greaterThan">
      <formula>0</formula>
    </cfRule>
  </conditionalFormatting>
  <conditionalFormatting sqref="FH152">
    <cfRule type="cellIs" dxfId="5205" priority="4482" operator="greaterThan">
      <formula>0</formula>
    </cfRule>
  </conditionalFormatting>
  <conditionalFormatting sqref="FH143">
    <cfRule type="cellIs" dxfId="5204" priority="4480" operator="greaterThan">
      <formula>0</formula>
    </cfRule>
  </conditionalFormatting>
  <conditionalFormatting sqref="FH143">
    <cfRule type="cellIs" dxfId="5203" priority="4479" operator="greaterThan">
      <formula>0</formula>
    </cfRule>
  </conditionalFormatting>
  <conditionalFormatting sqref="FH160">
    <cfRule type="cellIs" dxfId="5202" priority="4477" operator="greaterThan">
      <formula>0</formula>
    </cfRule>
  </conditionalFormatting>
  <conditionalFormatting sqref="FH160">
    <cfRule type="cellIs" dxfId="5201" priority="4478" operator="greaterThan">
      <formula>0</formula>
    </cfRule>
  </conditionalFormatting>
  <conditionalFormatting sqref="FH152">
    <cfRule type="cellIs" dxfId="5200" priority="4475" operator="greaterThan">
      <formula>0</formula>
    </cfRule>
  </conditionalFormatting>
  <conditionalFormatting sqref="FH152">
    <cfRule type="cellIs" dxfId="5199" priority="4476" operator="greaterThan">
      <formula>0</formula>
    </cfRule>
  </conditionalFormatting>
  <conditionalFormatting sqref="FH143">
    <cfRule type="cellIs" dxfId="5198" priority="4474" operator="greaterThan">
      <formula>0</formula>
    </cfRule>
  </conditionalFormatting>
  <conditionalFormatting sqref="FH143">
    <cfRule type="cellIs" dxfId="5197" priority="4473" operator="greaterThan">
      <formula>0</formula>
    </cfRule>
  </conditionalFormatting>
  <conditionalFormatting sqref="FH160">
    <cfRule type="cellIs" dxfId="5196" priority="4471" operator="greaterThan">
      <formula>0</formula>
    </cfRule>
  </conditionalFormatting>
  <conditionalFormatting sqref="FH160">
    <cfRule type="cellIs" dxfId="5195" priority="4472" operator="greaterThan">
      <formula>0</formula>
    </cfRule>
  </conditionalFormatting>
  <conditionalFormatting sqref="FH27">
    <cfRule type="cellIs" dxfId="5194" priority="4470" operator="greaterThan">
      <formula>0</formula>
    </cfRule>
  </conditionalFormatting>
  <conditionalFormatting sqref="FH27">
    <cfRule type="cellIs" dxfId="5193" priority="4469" operator="greaterThan">
      <formula>0</formula>
    </cfRule>
  </conditionalFormatting>
  <conditionalFormatting sqref="FI197:FI202">
    <cfRule type="cellIs" dxfId="5192" priority="4468" operator="greaterThan">
      <formula>0.5</formula>
    </cfRule>
  </conditionalFormatting>
  <conditionalFormatting sqref="FI203">
    <cfRule type="cellIs" dxfId="5191" priority="4467" operator="greaterThan">
      <formula>0.5</formula>
    </cfRule>
  </conditionalFormatting>
  <conditionalFormatting sqref="FI167">
    <cfRule type="cellIs" dxfId="5190" priority="4466" operator="greaterThan">
      <formula>0</formula>
    </cfRule>
  </conditionalFormatting>
  <conditionalFormatting sqref="FI167">
    <cfRule type="cellIs" dxfId="5189" priority="4465" operator="greaterThan">
      <formula>0</formula>
    </cfRule>
  </conditionalFormatting>
  <conditionalFormatting sqref="FI169">
    <cfRule type="cellIs" dxfId="5188" priority="4464" operator="greaterThan">
      <formula>0</formula>
    </cfRule>
  </conditionalFormatting>
  <conditionalFormatting sqref="FI169">
    <cfRule type="cellIs" dxfId="5187" priority="4463" operator="greaterThan">
      <formula>0</formula>
    </cfRule>
  </conditionalFormatting>
  <conditionalFormatting sqref="FI171">
    <cfRule type="cellIs" dxfId="5186" priority="4462" operator="greaterThan">
      <formula>0</formula>
    </cfRule>
  </conditionalFormatting>
  <conditionalFormatting sqref="FI171">
    <cfRule type="cellIs" dxfId="5185" priority="4461" operator="greaterThan">
      <formula>0</formula>
    </cfRule>
  </conditionalFormatting>
  <conditionalFormatting sqref="FI14">
    <cfRule type="cellIs" dxfId="5184" priority="4433" operator="greaterThan">
      <formula>0</formula>
    </cfRule>
  </conditionalFormatting>
  <conditionalFormatting sqref="FI10">
    <cfRule type="cellIs" dxfId="5183" priority="4460" operator="greaterThan">
      <formula>0</formula>
    </cfRule>
  </conditionalFormatting>
  <conditionalFormatting sqref="FI23">
    <cfRule type="cellIs" dxfId="5182" priority="4459" operator="greaterThan">
      <formula>0</formula>
    </cfRule>
  </conditionalFormatting>
  <conditionalFormatting sqref="FI70">
    <cfRule type="cellIs" dxfId="5181" priority="4457" operator="greaterThan">
      <formula>0</formula>
    </cfRule>
  </conditionalFormatting>
  <conditionalFormatting sqref="FI79">
    <cfRule type="cellIs" dxfId="5180" priority="4456" operator="greaterThan">
      <formula>0</formula>
    </cfRule>
  </conditionalFormatting>
  <conditionalFormatting sqref="FI129">
    <cfRule type="cellIs" dxfId="5179" priority="4450" operator="greaterThan">
      <formula>0</formula>
    </cfRule>
  </conditionalFormatting>
  <conditionalFormatting sqref="FI110">
    <cfRule type="cellIs" dxfId="5178" priority="4452" operator="greaterThan">
      <formula>0</formula>
    </cfRule>
  </conditionalFormatting>
  <conditionalFormatting sqref="FI34">
    <cfRule type="cellIs" dxfId="5177" priority="4458" operator="greaterThan">
      <formula>0</formula>
    </cfRule>
  </conditionalFormatting>
  <conditionalFormatting sqref="FI137">
    <cfRule type="cellIs" dxfId="5176" priority="4449" operator="greaterThan">
      <formula>0</formula>
    </cfRule>
  </conditionalFormatting>
  <conditionalFormatting sqref="FI87">
    <cfRule type="cellIs" dxfId="5175" priority="4455" operator="greaterThan">
      <formula>0</formula>
    </cfRule>
  </conditionalFormatting>
  <conditionalFormatting sqref="FI93">
    <cfRule type="cellIs" dxfId="5174" priority="4454" operator="greaterThan">
      <formula>0</formula>
    </cfRule>
  </conditionalFormatting>
  <conditionalFormatting sqref="FI102">
    <cfRule type="cellIs" dxfId="5173" priority="4453" operator="greaterThan">
      <formula>0</formula>
    </cfRule>
  </conditionalFormatting>
  <conditionalFormatting sqref="FI120">
    <cfRule type="cellIs" dxfId="5172" priority="4451" operator="greaterThan">
      <formula>0</formula>
    </cfRule>
  </conditionalFormatting>
  <conditionalFormatting sqref="FI51">
    <cfRule type="cellIs" dxfId="5171" priority="4448" operator="greaterThan">
      <formula>0</formula>
    </cfRule>
  </conditionalFormatting>
  <conditionalFormatting sqref="FI64">
    <cfRule type="cellIs" dxfId="5170" priority="4446" operator="greaterThan">
      <formula>0</formula>
    </cfRule>
  </conditionalFormatting>
  <conditionalFormatting sqref="FI57">
    <cfRule type="cellIs" dxfId="5169" priority="4447" operator="greaterThan">
      <formula>0</formula>
    </cfRule>
  </conditionalFormatting>
  <conditionalFormatting sqref="FI25 FI27">
    <cfRule type="cellIs" dxfId="5168" priority="4444" operator="greaterThan">
      <formula>0</formula>
    </cfRule>
  </conditionalFormatting>
  <conditionalFormatting sqref="FI12">
    <cfRule type="cellIs" dxfId="5167" priority="4445" operator="greaterThan">
      <formula>0</formula>
    </cfRule>
  </conditionalFormatting>
  <conditionalFormatting sqref="FI44">
    <cfRule type="cellIs" dxfId="5166" priority="4443" operator="greaterThan">
      <formula>0</formula>
    </cfRule>
  </conditionalFormatting>
  <conditionalFormatting sqref="FI48">
    <cfRule type="cellIs" dxfId="5165" priority="4442" operator="greaterThan">
      <formula>0</formula>
    </cfRule>
  </conditionalFormatting>
  <conditionalFormatting sqref="FI40">
    <cfRule type="cellIs" dxfId="5164" priority="4441" operator="greaterThan">
      <formula>0</formula>
    </cfRule>
  </conditionalFormatting>
  <conditionalFormatting sqref="FI38">
    <cfRule type="cellIs" dxfId="5163" priority="4440" operator="greaterThan">
      <formula>0</formula>
    </cfRule>
  </conditionalFormatting>
  <conditionalFormatting sqref="FI16">
    <cfRule type="cellIs" dxfId="5162" priority="4432" operator="greaterThan">
      <formula>0</formula>
    </cfRule>
  </conditionalFormatting>
  <conditionalFormatting sqref="FI113">
    <cfRule type="cellIs" dxfId="5161" priority="4439" operator="greaterThan">
      <formula>0</formula>
    </cfRule>
  </conditionalFormatting>
  <conditionalFormatting sqref="FI112">
    <cfRule type="cellIs" dxfId="5160" priority="4438" operator="greaterThan">
      <formula>0</formula>
    </cfRule>
  </conditionalFormatting>
  <conditionalFormatting sqref="FI112">
    <cfRule type="cellIs" dxfId="5159" priority="4437" operator="lessThan">
      <formula>0</formula>
    </cfRule>
  </conditionalFormatting>
  <conditionalFormatting sqref="FI116">
    <cfRule type="cellIs" dxfId="5158" priority="4436" operator="greaterThan">
      <formula>0</formula>
    </cfRule>
  </conditionalFormatting>
  <conditionalFormatting sqref="FI115">
    <cfRule type="cellIs" dxfId="5157" priority="4435" operator="greaterThan">
      <formula>0</formula>
    </cfRule>
  </conditionalFormatting>
  <conditionalFormatting sqref="FI115">
    <cfRule type="cellIs" dxfId="5156" priority="4434" operator="lessThan">
      <formula>0</formula>
    </cfRule>
  </conditionalFormatting>
  <conditionalFormatting sqref="FI46">
    <cfRule type="cellIs" dxfId="5155" priority="4429" operator="greaterThan">
      <formula>0</formula>
    </cfRule>
  </conditionalFormatting>
  <conditionalFormatting sqref="FI42">
    <cfRule type="cellIs" dxfId="5154" priority="4430" operator="greaterThan">
      <formula>0</formula>
    </cfRule>
  </conditionalFormatting>
  <conditionalFormatting sqref="FI18 FI21">
    <cfRule type="cellIs" dxfId="5153" priority="4431" operator="greaterThan">
      <formula>0</formula>
    </cfRule>
  </conditionalFormatting>
  <conditionalFormatting sqref="FI36">
    <cfRule type="cellIs" dxfId="5152" priority="4428" operator="greaterThan">
      <formula>0</formula>
    </cfRule>
  </conditionalFormatting>
  <conditionalFormatting sqref="FI79">
    <cfRule type="cellIs" dxfId="5151" priority="4420" operator="greaterThan">
      <formula>0</formula>
    </cfRule>
  </conditionalFormatting>
  <conditionalFormatting sqref="FI10">
    <cfRule type="cellIs" dxfId="5150" priority="4427" operator="greaterThan">
      <formula>0</formula>
    </cfRule>
  </conditionalFormatting>
  <conditionalFormatting sqref="FI23">
    <cfRule type="cellIs" dxfId="5149" priority="4426" operator="greaterThan">
      <formula>0</formula>
    </cfRule>
  </conditionalFormatting>
  <conditionalFormatting sqref="FI10">
    <cfRule type="cellIs" dxfId="5148" priority="4425" operator="greaterThan">
      <formula>0</formula>
    </cfRule>
  </conditionalFormatting>
  <conditionalFormatting sqref="FI23">
    <cfRule type="cellIs" dxfId="5147" priority="4424" operator="greaterThan">
      <formula>0</formula>
    </cfRule>
  </conditionalFormatting>
  <conditionalFormatting sqref="FI129">
    <cfRule type="cellIs" dxfId="5146" priority="4410" operator="greaterThan">
      <formula>0</formula>
    </cfRule>
  </conditionalFormatting>
  <conditionalFormatting sqref="FI110">
    <cfRule type="cellIs" dxfId="5145" priority="4414" operator="greaterThan">
      <formula>0</formula>
    </cfRule>
  </conditionalFormatting>
  <conditionalFormatting sqref="FI79">
    <cfRule type="cellIs" dxfId="5144" priority="4421" operator="greaterThan">
      <formula>0</formula>
    </cfRule>
  </conditionalFormatting>
  <conditionalFormatting sqref="FI34">
    <cfRule type="cellIs" dxfId="5143" priority="4423" operator="greaterThan">
      <formula>0</formula>
    </cfRule>
  </conditionalFormatting>
  <conditionalFormatting sqref="FI120">
    <cfRule type="cellIs" dxfId="5142" priority="4413" operator="greaterThan">
      <formula>0</formula>
    </cfRule>
  </conditionalFormatting>
  <conditionalFormatting sqref="FI137">
    <cfRule type="cellIs" dxfId="5141" priority="4409" operator="greaterThan">
      <formula>0</formula>
    </cfRule>
  </conditionalFormatting>
  <conditionalFormatting sqref="FI34">
    <cfRule type="cellIs" dxfId="5140" priority="4422" operator="greaterThan">
      <formula>0</formula>
    </cfRule>
  </conditionalFormatting>
  <conditionalFormatting sqref="FI137">
    <cfRule type="cellIs" dxfId="5139" priority="4408" operator="greaterThan">
      <formula>0</formula>
    </cfRule>
  </conditionalFormatting>
  <conditionalFormatting sqref="FI110">
    <cfRule type="cellIs" dxfId="5138" priority="4415" operator="greaterThan">
      <formula>0</formula>
    </cfRule>
  </conditionalFormatting>
  <conditionalFormatting sqref="FI51">
    <cfRule type="cellIs" dxfId="5137" priority="4407" operator="greaterThan">
      <formula>0</formula>
    </cfRule>
  </conditionalFormatting>
  <conditionalFormatting sqref="FI51">
    <cfRule type="cellIs" dxfId="5136" priority="4406" operator="greaterThan">
      <formula>0</formula>
    </cfRule>
  </conditionalFormatting>
  <conditionalFormatting sqref="FI93">
    <cfRule type="cellIs" dxfId="5135" priority="4419" operator="greaterThan">
      <formula>0</formula>
    </cfRule>
  </conditionalFormatting>
  <conditionalFormatting sqref="FI102">
    <cfRule type="cellIs" dxfId="5134" priority="4418" operator="greaterThan">
      <formula>0</formula>
    </cfRule>
  </conditionalFormatting>
  <conditionalFormatting sqref="FI93">
    <cfRule type="cellIs" dxfId="5133" priority="4417" operator="greaterThan">
      <formula>0</formula>
    </cfRule>
  </conditionalFormatting>
  <conditionalFormatting sqref="FI102">
    <cfRule type="cellIs" dxfId="5132" priority="4416" operator="greaterThan">
      <formula>0</formula>
    </cfRule>
  </conditionalFormatting>
  <conditionalFormatting sqref="FI129">
    <cfRule type="cellIs" dxfId="5131" priority="4412" operator="greaterThan">
      <formula>0</formula>
    </cfRule>
  </conditionalFormatting>
  <conditionalFormatting sqref="FI120">
    <cfRule type="cellIs" dxfId="5130" priority="4411" operator="greaterThan">
      <formula>0</formula>
    </cfRule>
  </conditionalFormatting>
  <conditionalFormatting sqref="FI48">
    <cfRule type="cellIs" dxfId="5129" priority="4394" operator="greaterThan">
      <formula>0</formula>
    </cfRule>
  </conditionalFormatting>
  <conditionalFormatting sqref="FI40">
    <cfRule type="cellIs" dxfId="5128" priority="4393" operator="greaterThan">
      <formula>0</formula>
    </cfRule>
  </conditionalFormatting>
  <conditionalFormatting sqref="FI64">
    <cfRule type="cellIs" dxfId="5127" priority="4403" operator="greaterThan">
      <formula>0</formula>
    </cfRule>
  </conditionalFormatting>
  <conditionalFormatting sqref="FI64">
    <cfRule type="cellIs" dxfId="5126" priority="4402" operator="greaterThan">
      <formula>0</formula>
    </cfRule>
  </conditionalFormatting>
  <conditionalFormatting sqref="FI57">
    <cfRule type="cellIs" dxfId="5125" priority="4405" operator="greaterThan">
      <formula>0</formula>
    </cfRule>
  </conditionalFormatting>
  <conditionalFormatting sqref="FI57">
    <cfRule type="cellIs" dxfId="5124" priority="4404" operator="greaterThan">
      <formula>0</formula>
    </cfRule>
  </conditionalFormatting>
  <conditionalFormatting sqref="FI70">
    <cfRule type="cellIs" dxfId="5123" priority="4389" operator="greaterThan">
      <formula>0</formula>
    </cfRule>
  </conditionalFormatting>
  <conditionalFormatting sqref="FI70">
    <cfRule type="cellIs" dxfId="5122" priority="4388" operator="greaterThan">
      <formula>0</formula>
    </cfRule>
  </conditionalFormatting>
  <conditionalFormatting sqref="FI12">
    <cfRule type="cellIs" dxfId="5121" priority="4401" operator="greaterThan">
      <formula>0</formula>
    </cfRule>
  </conditionalFormatting>
  <conditionalFormatting sqref="FI12">
    <cfRule type="cellIs" dxfId="5120" priority="4400" operator="greaterThan">
      <formula>0</formula>
    </cfRule>
  </conditionalFormatting>
  <conditionalFormatting sqref="FI25 FI27">
    <cfRule type="cellIs" dxfId="5119" priority="4399" operator="greaterThan">
      <formula>0</formula>
    </cfRule>
  </conditionalFormatting>
  <conditionalFormatting sqref="FI25 FI27">
    <cfRule type="cellIs" dxfId="5118" priority="4398" operator="greaterThan">
      <formula>0</formula>
    </cfRule>
  </conditionalFormatting>
  <conditionalFormatting sqref="FI44">
    <cfRule type="cellIs" dxfId="5117" priority="4397" operator="greaterThan">
      <formula>0</formula>
    </cfRule>
  </conditionalFormatting>
  <conditionalFormatting sqref="FI44">
    <cfRule type="cellIs" dxfId="5116" priority="4396" operator="greaterThan">
      <formula>0</formula>
    </cfRule>
  </conditionalFormatting>
  <conditionalFormatting sqref="FI48">
    <cfRule type="cellIs" dxfId="5115" priority="4395" operator="greaterThan">
      <formula>0</formula>
    </cfRule>
  </conditionalFormatting>
  <conditionalFormatting sqref="FI40">
    <cfRule type="cellIs" dxfId="5114" priority="4392" operator="greaterThan">
      <formula>0</formula>
    </cfRule>
  </conditionalFormatting>
  <conditionalFormatting sqref="FI38">
    <cfRule type="cellIs" dxfId="5113" priority="4391" operator="greaterThan">
      <formula>0</formula>
    </cfRule>
  </conditionalFormatting>
  <conditionalFormatting sqref="FI38">
    <cfRule type="cellIs" dxfId="5112" priority="4390" operator="greaterThan">
      <formula>0</formula>
    </cfRule>
  </conditionalFormatting>
  <conditionalFormatting sqref="FI87">
    <cfRule type="cellIs" dxfId="5111" priority="4386" operator="greaterThan">
      <formula>0</formula>
    </cfRule>
  </conditionalFormatting>
  <conditionalFormatting sqref="FI87">
    <cfRule type="cellIs" dxfId="5110" priority="4387" operator="greaterThan">
      <formula>0</formula>
    </cfRule>
  </conditionalFormatting>
  <conditionalFormatting sqref="FI116">
    <cfRule type="cellIs" dxfId="5109" priority="4379" operator="greaterThan">
      <formula>0</formula>
    </cfRule>
  </conditionalFormatting>
  <conditionalFormatting sqref="FI115">
    <cfRule type="cellIs" dxfId="5108" priority="4378" operator="greaterThan">
      <formula>0</formula>
    </cfRule>
  </conditionalFormatting>
  <conditionalFormatting sqref="FI113">
    <cfRule type="cellIs" dxfId="5107" priority="4385" operator="greaterThan">
      <formula>0</formula>
    </cfRule>
  </conditionalFormatting>
  <conditionalFormatting sqref="FI113">
    <cfRule type="cellIs" dxfId="5106" priority="4384" operator="greaterThan">
      <formula>0</formula>
    </cfRule>
  </conditionalFormatting>
  <conditionalFormatting sqref="FI112">
    <cfRule type="cellIs" dxfId="5105" priority="4383" operator="greaterThan">
      <formula>0</formula>
    </cfRule>
  </conditionalFormatting>
  <conditionalFormatting sqref="FI112">
    <cfRule type="cellIs" dxfId="5104" priority="4382" operator="greaterThan">
      <formula>0</formula>
    </cfRule>
  </conditionalFormatting>
  <conditionalFormatting sqref="FI112">
    <cfRule type="cellIs" dxfId="5103" priority="4381" operator="lessThan">
      <formula>0</formula>
    </cfRule>
  </conditionalFormatting>
  <conditionalFormatting sqref="FI116">
    <cfRule type="cellIs" dxfId="5102" priority="4380" operator="greaterThan">
      <formula>0</formula>
    </cfRule>
  </conditionalFormatting>
  <conditionalFormatting sqref="FI14">
    <cfRule type="cellIs" dxfId="5101" priority="4375" operator="greaterThan">
      <formula>0</formula>
    </cfRule>
  </conditionalFormatting>
  <conditionalFormatting sqref="FI115">
    <cfRule type="cellIs" dxfId="5100" priority="4377" operator="greaterThan">
      <formula>0</formula>
    </cfRule>
  </conditionalFormatting>
  <conditionalFormatting sqref="FI115">
    <cfRule type="cellIs" dxfId="5099" priority="4376" operator="lessThan">
      <formula>0</formula>
    </cfRule>
  </conditionalFormatting>
  <conditionalFormatting sqref="FI14">
    <cfRule type="cellIs" dxfId="5098" priority="4374" operator="greaterThan">
      <formula>0</formula>
    </cfRule>
  </conditionalFormatting>
  <conditionalFormatting sqref="FI16">
    <cfRule type="cellIs" dxfId="5097" priority="4373" operator="greaterThan">
      <formula>0</formula>
    </cfRule>
  </conditionalFormatting>
  <conditionalFormatting sqref="FI16">
    <cfRule type="cellIs" dxfId="5096" priority="4372" operator="greaterThan">
      <formula>0</formula>
    </cfRule>
  </conditionalFormatting>
  <conditionalFormatting sqref="FI42">
    <cfRule type="cellIs" dxfId="5095" priority="4369" operator="greaterThan">
      <formula>0</formula>
    </cfRule>
  </conditionalFormatting>
  <conditionalFormatting sqref="FI42">
    <cfRule type="cellIs" dxfId="5094" priority="4368" operator="greaterThan">
      <formula>0</formula>
    </cfRule>
  </conditionalFormatting>
  <conditionalFormatting sqref="FI18 FI21">
    <cfRule type="cellIs" dxfId="5093" priority="4371" operator="greaterThan">
      <formula>0</formula>
    </cfRule>
  </conditionalFormatting>
  <conditionalFormatting sqref="FI18 FI21">
    <cfRule type="cellIs" dxfId="5092" priority="4370" operator="greaterThan">
      <formula>0</formula>
    </cfRule>
  </conditionalFormatting>
  <conditionalFormatting sqref="FI46">
    <cfRule type="cellIs" dxfId="5091" priority="4367" operator="greaterThan">
      <formula>0</formula>
    </cfRule>
  </conditionalFormatting>
  <conditionalFormatting sqref="FI46">
    <cfRule type="cellIs" dxfId="5090" priority="4366" operator="greaterThan">
      <formula>0</formula>
    </cfRule>
  </conditionalFormatting>
  <conditionalFormatting sqref="FI79">
    <cfRule type="cellIs" dxfId="5089" priority="4358" operator="greaterThan">
      <formula>0</formula>
    </cfRule>
  </conditionalFormatting>
  <conditionalFormatting sqref="FI10">
    <cfRule type="cellIs" dxfId="5088" priority="4365" operator="greaterThan">
      <formula>0</formula>
    </cfRule>
  </conditionalFormatting>
  <conditionalFormatting sqref="FI23">
    <cfRule type="cellIs" dxfId="5087" priority="4364" operator="greaterThan">
      <formula>0</formula>
    </cfRule>
  </conditionalFormatting>
  <conditionalFormatting sqref="FI10">
    <cfRule type="cellIs" dxfId="5086" priority="4363" operator="greaterThan">
      <formula>0</formula>
    </cfRule>
  </conditionalFormatting>
  <conditionalFormatting sqref="FI23">
    <cfRule type="cellIs" dxfId="5085" priority="4362" operator="greaterThan">
      <formula>0</formula>
    </cfRule>
  </conditionalFormatting>
  <conditionalFormatting sqref="FI129">
    <cfRule type="cellIs" dxfId="5084" priority="4348" operator="greaterThan">
      <formula>0</formula>
    </cfRule>
  </conditionalFormatting>
  <conditionalFormatting sqref="FI110">
    <cfRule type="cellIs" dxfId="5083" priority="4352" operator="greaterThan">
      <formula>0</formula>
    </cfRule>
  </conditionalFormatting>
  <conditionalFormatting sqref="FI79">
    <cfRule type="cellIs" dxfId="5082" priority="4359" operator="greaterThan">
      <formula>0</formula>
    </cfRule>
  </conditionalFormatting>
  <conditionalFormatting sqref="FI34">
    <cfRule type="cellIs" dxfId="5081" priority="4361" operator="greaterThan">
      <formula>0</formula>
    </cfRule>
  </conditionalFormatting>
  <conditionalFormatting sqref="FI120">
    <cfRule type="cellIs" dxfId="5080" priority="4351" operator="greaterThan">
      <formula>0</formula>
    </cfRule>
  </conditionalFormatting>
  <conditionalFormatting sqref="FI137">
    <cfRule type="cellIs" dxfId="5079" priority="4347" operator="greaterThan">
      <formula>0</formula>
    </cfRule>
  </conditionalFormatting>
  <conditionalFormatting sqref="FI34">
    <cfRule type="cellIs" dxfId="5078" priority="4360" operator="greaterThan">
      <formula>0</formula>
    </cfRule>
  </conditionalFormatting>
  <conditionalFormatting sqref="FI137">
    <cfRule type="cellIs" dxfId="5077" priority="4346" operator="greaterThan">
      <formula>0</formula>
    </cfRule>
  </conditionalFormatting>
  <conditionalFormatting sqref="FI110">
    <cfRule type="cellIs" dxfId="5076" priority="4353" operator="greaterThan">
      <formula>0</formula>
    </cfRule>
  </conditionalFormatting>
  <conditionalFormatting sqref="FI51">
    <cfRule type="cellIs" dxfId="5075" priority="4345" operator="greaterThan">
      <formula>0</formula>
    </cfRule>
  </conditionalFormatting>
  <conditionalFormatting sqref="FI51">
    <cfRule type="cellIs" dxfId="5074" priority="4344" operator="greaterThan">
      <formula>0</formula>
    </cfRule>
  </conditionalFormatting>
  <conditionalFormatting sqref="FI93">
    <cfRule type="cellIs" dxfId="5073" priority="4357" operator="greaterThan">
      <formula>0</formula>
    </cfRule>
  </conditionalFormatting>
  <conditionalFormatting sqref="FI102">
    <cfRule type="cellIs" dxfId="5072" priority="4356" operator="greaterThan">
      <formula>0</formula>
    </cfRule>
  </conditionalFormatting>
  <conditionalFormatting sqref="FI93">
    <cfRule type="cellIs" dxfId="5071" priority="4355" operator="greaterThan">
      <formula>0</formula>
    </cfRule>
  </conditionalFormatting>
  <conditionalFormatting sqref="FI102">
    <cfRule type="cellIs" dxfId="5070" priority="4354" operator="greaterThan">
      <formula>0</formula>
    </cfRule>
  </conditionalFormatting>
  <conditionalFormatting sqref="FI129">
    <cfRule type="cellIs" dxfId="5069" priority="4350" operator="greaterThan">
      <formula>0</formula>
    </cfRule>
  </conditionalFormatting>
  <conditionalFormatting sqref="FI120">
    <cfRule type="cellIs" dxfId="5068" priority="4349" operator="greaterThan">
      <formula>0</formula>
    </cfRule>
  </conditionalFormatting>
  <conditionalFormatting sqref="FI48">
    <cfRule type="cellIs" dxfId="5067" priority="4332" operator="greaterThan">
      <formula>0</formula>
    </cfRule>
  </conditionalFormatting>
  <conditionalFormatting sqref="FI40">
    <cfRule type="cellIs" dxfId="5066" priority="4331" operator="greaterThan">
      <formula>0</formula>
    </cfRule>
  </conditionalFormatting>
  <conditionalFormatting sqref="FI64">
    <cfRule type="cellIs" dxfId="5065" priority="4341" operator="greaterThan">
      <formula>0</formula>
    </cfRule>
  </conditionalFormatting>
  <conditionalFormatting sqref="FI64">
    <cfRule type="cellIs" dxfId="5064" priority="4340" operator="greaterThan">
      <formula>0</formula>
    </cfRule>
  </conditionalFormatting>
  <conditionalFormatting sqref="FI57">
    <cfRule type="cellIs" dxfId="5063" priority="4343" operator="greaterThan">
      <formula>0</formula>
    </cfRule>
  </conditionalFormatting>
  <conditionalFormatting sqref="FI57">
    <cfRule type="cellIs" dxfId="5062" priority="4342" operator="greaterThan">
      <formula>0</formula>
    </cfRule>
  </conditionalFormatting>
  <conditionalFormatting sqref="FI70">
    <cfRule type="cellIs" dxfId="5061" priority="4327" operator="greaterThan">
      <formula>0</formula>
    </cfRule>
  </conditionalFormatting>
  <conditionalFormatting sqref="FI70">
    <cfRule type="cellIs" dxfId="5060" priority="4326" operator="greaterThan">
      <formula>0</formula>
    </cfRule>
  </conditionalFormatting>
  <conditionalFormatting sqref="FI12">
    <cfRule type="cellIs" dxfId="5059" priority="4339" operator="greaterThan">
      <formula>0</formula>
    </cfRule>
  </conditionalFormatting>
  <conditionalFormatting sqref="FI12">
    <cfRule type="cellIs" dxfId="5058" priority="4338" operator="greaterThan">
      <formula>0</formula>
    </cfRule>
  </conditionalFormatting>
  <conditionalFormatting sqref="FI25 FI27">
    <cfRule type="cellIs" dxfId="5057" priority="4337" operator="greaterThan">
      <formula>0</formula>
    </cfRule>
  </conditionalFormatting>
  <conditionalFormatting sqref="FI25 FI27">
    <cfRule type="cellIs" dxfId="5056" priority="4336" operator="greaterThan">
      <formula>0</formula>
    </cfRule>
  </conditionalFormatting>
  <conditionalFormatting sqref="FI44">
    <cfRule type="cellIs" dxfId="5055" priority="4335" operator="greaterThan">
      <formula>0</formula>
    </cfRule>
  </conditionalFormatting>
  <conditionalFormatting sqref="FI44">
    <cfRule type="cellIs" dxfId="5054" priority="4334" operator="greaterThan">
      <formula>0</formula>
    </cfRule>
  </conditionalFormatting>
  <conditionalFormatting sqref="FI48">
    <cfRule type="cellIs" dxfId="5053" priority="4333" operator="greaterThan">
      <formula>0</formula>
    </cfRule>
  </conditionalFormatting>
  <conditionalFormatting sqref="FI40">
    <cfRule type="cellIs" dxfId="5052" priority="4330" operator="greaterThan">
      <formula>0</formula>
    </cfRule>
  </conditionalFormatting>
  <conditionalFormatting sqref="FI38">
    <cfRule type="cellIs" dxfId="5051" priority="4329" operator="greaterThan">
      <formula>0</formula>
    </cfRule>
  </conditionalFormatting>
  <conditionalFormatting sqref="FI38">
    <cfRule type="cellIs" dxfId="5050" priority="4328" operator="greaterThan">
      <formula>0</formula>
    </cfRule>
  </conditionalFormatting>
  <conditionalFormatting sqref="FI87">
    <cfRule type="cellIs" dxfId="5049" priority="4324" operator="greaterThan">
      <formula>0</formula>
    </cfRule>
  </conditionalFormatting>
  <conditionalFormatting sqref="FI87">
    <cfRule type="cellIs" dxfId="5048" priority="4325" operator="greaterThan">
      <formula>0</formula>
    </cfRule>
  </conditionalFormatting>
  <conditionalFormatting sqref="FI116">
    <cfRule type="cellIs" dxfId="5047" priority="4317" operator="greaterThan">
      <formula>0</formula>
    </cfRule>
  </conditionalFormatting>
  <conditionalFormatting sqref="FI115">
    <cfRule type="cellIs" dxfId="5046" priority="4316" operator="greaterThan">
      <formula>0</formula>
    </cfRule>
  </conditionalFormatting>
  <conditionalFormatting sqref="FI113">
    <cfRule type="cellIs" dxfId="5045" priority="4323" operator="greaterThan">
      <formula>0</formula>
    </cfRule>
  </conditionalFormatting>
  <conditionalFormatting sqref="FI113">
    <cfRule type="cellIs" dxfId="5044" priority="4322" operator="greaterThan">
      <formula>0</formula>
    </cfRule>
  </conditionalFormatting>
  <conditionalFormatting sqref="FI112">
    <cfRule type="cellIs" dxfId="5043" priority="4321" operator="greaterThan">
      <formula>0</formula>
    </cfRule>
  </conditionalFormatting>
  <conditionalFormatting sqref="FI112">
    <cfRule type="cellIs" dxfId="5042" priority="4320" operator="greaterThan">
      <formula>0</formula>
    </cfRule>
  </conditionalFormatting>
  <conditionalFormatting sqref="FI112">
    <cfRule type="cellIs" dxfId="5041" priority="4319" operator="lessThan">
      <formula>0</formula>
    </cfRule>
  </conditionalFormatting>
  <conditionalFormatting sqref="FI116">
    <cfRule type="cellIs" dxfId="5040" priority="4318" operator="greaterThan">
      <formula>0</formula>
    </cfRule>
  </conditionalFormatting>
  <conditionalFormatting sqref="FI14">
    <cfRule type="cellIs" dxfId="5039" priority="4313" operator="greaterThan">
      <formula>0</formula>
    </cfRule>
  </conditionalFormatting>
  <conditionalFormatting sqref="FI115">
    <cfRule type="cellIs" dxfId="5038" priority="4315" operator="greaterThan">
      <formula>0</formula>
    </cfRule>
  </conditionalFormatting>
  <conditionalFormatting sqref="FI115">
    <cfRule type="cellIs" dxfId="5037" priority="4314" operator="lessThan">
      <formula>0</formula>
    </cfRule>
  </conditionalFormatting>
  <conditionalFormatting sqref="FI14">
    <cfRule type="cellIs" dxfId="5036" priority="4312" operator="greaterThan">
      <formula>0</formula>
    </cfRule>
  </conditionalFormatting>
  <conditionalFormatting sqref="FI16">
    <cfRule type="cellIs" dxfId="5035" priority="4311" operator="greaterThan">
      <formula>0</formula>
    </cfRule>
  </conditionalFormatting>
  <conditionalFormatting sqref="FI16">
    <cfRule type="cellIs" dxfId="5034" priority="4310" operator="greaterThan">
      <formula>0</formula>
    </cfRule>
  </conditionalFormatting>
  <conditionalFormatting sqref="FI42">
    <cfRule type="cellIs" dxfId="5033" priority="4307" operator="greaterThan">
      <formula>0</formula>
    </cfRule>
  </conditionalFormatting>
  <conditionalFormatting sqref="FI42">
    <cfRule type="cellIs" dxfId="5032" priority="4306" operator="greaterThan">
      <formula>0</formula>
    </cfRule>
  </conditionalFormatting>
  <conditionalFormatting sqref="FI18 FI21">
    <cfRule type="cellIs" dxfId="5031" priority="4309" operator="greaterThan">
      <formula>0</formula>
    </cfRule>
  </conditionalFormatting>
  <conditionalFormatting sqref="FI18 FI21">
    <cfRule type="cellIs" dxfId="5030" priority="4308" operator="greaterThan">
      <formula>0</formula>
    </cfRule>
  </conditionalFormatting>
  <conditionalFormatting sqref="FI46">
    <cfRule type="cellIs" dxfId="5029" priority="4305" operator="greaterThan">
      <formula>0</formula>
    </cfRule>
  </conditionalFormatting>
  <conditionalFormatting sqref="FI46">
    <cfRule type="cellIs" dxfId="5028" priority="4304" operator="greaterThan">
      <formula>0</formula>
    </cfRule>
  </conditionalFormatting>
  <conditionalFormatting sqref="FI36">
    <cfRule type="cellIs" dxfId="5027" priority="4303" operator="greaterThan">
      <formula>0</formula>
    </cfRule>
  </conditionalFormatting>
  <conditionalFormatting sqref="FI36">
    <cfRule type="cellIs" dxfId="5026" priority="4302" operator="greaterThan">
      <formula>0</formula>
    </cfRule>
  </conditionalFormatting>
  <conditionalFormatting sqref="FI36">
    <cfRule type="cellIs" dxfId="5025" priority="4301" operator="greaterThan">
      <formula>0</formula>
    </cfRule>
  </conditionalFormatting>
  <conditionalFormatting sqref="FI36">
    <cfRule type="cellIs" dxfId="5024" priority="4300" operator="greaterThan">
      <formula>0</formula>
    </cfRule>
  </conditionalFormatting>
  <conditionalFormatting sqref="FI143">
    <cfRule type="cellIs" dxfId="5023" priority="4299" operator="greaterThan">
      <formula>0</formula>
    </cfRule>
  </conditionalFormatting>
  <conditionalFormatting sqref="FI152">
    <cfRule type="cellIs" dxfId="5022" priority="4298" operator="greaterThan">
      <formula>0</formula>
    </cfRule>
  </conditionalFormatting>
  <conditionalFormatting sqref="FI160">
    <cfRule type="cellIs" dxfId="5021" priority="4297" operator="greaterThan">
      <formula>0</formula>
    </cfRule>
  </conditionalFormatting>
  <conditionalFormatting sqref="FI152">
    <cfRule type="cellIs" dxfId="5020" priority="4295" operator="greaterThan">
      <formula>0</formula>
    </cfRule>
  </conditionalFormatting>
  <conditionalFormatting sqref="FI152">
    <cfRule type="cellIs" dxfId="5019" priority="4296" operator="greaterThan">
      <formula>0</formula>
    </cfRule>
  </conditionalFormatting>
  <conditionalFormatting sqref="FI143">
    <cfRule type="cellIs" dxfId="5018" priority="4294" operator="greaterThan">
      <formula>0</formula>
    </cfRule>
  </conditionalFormatting>
  <conditionalFormatting sqref="FI143">
    <cfRule type="cellIs" dxfId="5017" priority="4293" operator="greaterThan">
      <formula>0</formula>
    </cfRule>
  </conditionalFormatting>
  <conditionalFormatting sqref="FI160">
    <cfRule type="cellIs" dxfId="5016" priority="4291" operator="greaterThan">
      <formula>0</formula>
    </cfRule>
  </conditionalFormatting>
  <conditionalFormatting sqref="FI160">
    <cfRule type="cellIs" dxfId="5015" priority="4292" operator="greaterThan">
      <formula>0</formula>
    </cfRule>
  </conditionalFormatting>
  <conditionalFormatting sqref="FI152">
    <cfRule type="cellIs" dxfId="5014" priority="4289" operator="greaterThan">
      <formula>0</formula>
    </cfRule>
  </conditionalFormatting>
  <conditionalFormatting sqref="FI152">
    <cfRule type="cellIs" dxfId="5013" priority="4290" operator="greaterThan">
      <formula>0</formula>
    </cfRule>
  </conditionalFormatting>
  <conditionalFormatting sqref="FI143">
    <cfRule type="cellIs" dxfId="5012" priority="4288" operator="greaterThan">
      <formula>0</formula>
    </cfRule>
  </conditionalFormatting>
  <conditionalFormatting sqref="FI143">
    <cfRule type="cellIs" dxfId="5011" priority="4287" operator="greaterThan">
      <formula>0</formula>
    </cfRule>
  </conditionalFormatting>
  <conditionalFormatting sqref="FI160">
    <cfRule type="cellIs" dxfId="5010" priority="4285" operator="greaterThan">
      <formula>0</formula>
    </cfRule>
  </conditionalFormatting>
  <conditionalFormatting sqref="FI160">
    <cfRule type="cellIs" dxfId="5009" priority="4286" operator="greaterThan">
      <formula>0</formula>
    </cfRule>
  </conditionalFormatting>
  <conditionalFormatting sqref="FI27">
    <cfRule type="cellIs" dxfId="5008" priority="4284" operator="greaterThan">
      <formula>0</formula>
    </cfRule>
  </conditionalFormatting>
  <conditionalFormatting sqref="FI27">
    <cfRule type="cellIs" dxfId="5007" priority="4283" operator="greaterThan">
      <formula>0</formula>
    </cfRule>
  </conditionalFormatting>
  <conditionalFormatting sqref="FI197:FI202">
    <cfRule type="cellIs" dxfId="5006" priority="4282" operator="greaterThan">
      <formula>0.5</formula>
    </cfRule>
  </conditionalFormatting>
  <conditionalFormatting sqref="FI203">
    <cfRule type="cellIs" dxfId="5005" priority="4281" operator="greaterThan">
      <formula>0.5</formula>
    </cfRule>
  </conditionalFormatting>
  <conditionalFormatting sqref="FI167">
    <cfRule type="cellIs" dxfId="5004" priority="4280" operator="greaterThan">
      <formula>0</formula>
    </cfRule>
  </conditionalFormatting>
  <conditionalFormatting sqref="FI167">
    <cfRule type="cellIs" dxfId="5003" priority="4279" operator="greaterThan">
      <formula>0</formula>
    </cfRule>
  </conditionalFormatting>
  <conditionalFormatting sqref="FI169">
    <cfRule type="cellIs" dxfId="5002" priority="4278" operator="greaterThan">
      <formula>0</formula>
    </cfRule>
  </conditionalFormatting>
  <conditionalFormatting sqref="FI169">
    <cfRule type="cellIs" dxfId="5001" priority="4277" operator="greaterThan">
      <formula>0</formula>
    </cfRule>
  </conditionalFormatting>
  <conditionalFormatting sqref="FI171">
    <cfRule type="cellIs" dxfId="5000" priority="4276" operator="greaterThan">
      <formula>0</formula>
    </cfRule>
  </conditionalFormatting>
  <conditionalFormatting sqref="FI171">
    <cfRule type="cellIs" dxfId="4999" priority="4275" operator="greaterThan">
      <formula>0</formula>
    </cfRule>
  </conditionalFormatting>
  <conditionalFormatting sqref="FI14">
    <cfRule type="cellIs" dxfId="4998" priority="4247" operator="greaterThan">
      <formula>0</formula>
    </cfRule>
  </conditionalFormatting>
  <conditionalFormatting sqref="FI10">
    <cfRule type="cellIs" dxfId="4997" priority="4274" operator="greaterThan">
      <formula>0</formula>
    </cfRule>
  </conditionalFormatting>
  <conditionalFormatting sqref="FI23">
    <cfRule type="cellIs" dxfId="4996" priority="4273" operator="greaterThan">
      <formula>0</formula>
    </cfRule>
  </conditionalFormatting>
  <conditionalFormatting sqref="FI70">
    <cfRule type="cellIs" dxfId="4995" priority="4271" operator="greaterThan">
      <formula>0</formula>
    </cfRule>
  </conditionalFormatting>
  <conditionalFormatting sqref="FI79">
    <cfRule type="cellIs" dxfId="4994" priority="4270" operator="greaterThan">
      <formula>0</formula>
    </cfRule>
  </conditionalFormatting>
  <conditionalFormatting sqref="FI129">
    <cfRule type="cellIs" dxfId="4993" priority="4264" operator="greaterThan">
      <formula>0</formula>
    </cfRule>
  </conditionalFormatting>
  <conditionalFormatting sqref="FI110">
    <cfRule type="cellIs" dxfId="4992" priority="4266" operator="greaterThan">
      <formula>0</formula>
    </cfRule>
  </conditionalFormatting>
  <conditionalFormatting sqref="FI34">
    <cfRule type="cellIs" dxfId="4991" priority="4272" operator="greaterThan">
      <formula>0</formula>
    </cfRule>
  </conditionalFormatting>
  <conditionalFormatting sqref="FI137">
    <cfRule type="cellIs" dxfId="4990" priority="4263" operator="greaterThan">
      <formula>0</formula>
    </cfRule>
  </conditionalFormatting>
  <conditionalFormatting sqref="FI87">
    <cfRule type="cellIs" dxfId="4989" priority="4269" operator="greaterThan">
      <formula>0</formula>
    </cfRule>
  </conditionalFormatting>
  <conditionalFormatting sqref="FI93">
    <cfRule type="cellIs" dxfId="4988" priority="4268" operator="greaterThan">
      <formula>0</formula>
    </cfRule>
  </conditionalFormatting>
  <conditionalFormatting sqref="FI102">
    <cfRule type="cellIs" dxfId="4987" priority="4267" operator="greaterThan">
      <formula>0</formula>
    </cfRule>
  </conditionalFormatting>
  <conditionalFormatting sqref="FI120">
    <cfRule type="cellIs" dxfId="4986" priority="4265" operator="greaterThan">
      <formula>0</formula>
    </cfRule>
  </conditionalFormatting>
  <conditionalFormatting sqref="FI51">
    <cfRule type="cellIs" dxfId="4985" priority="4262" operator="greaterThan">
      <formula>0</formula>
    </cfRule>
  </conditionalFormatting>
  <conditionalFormatting sqref="FI64">
    <cfRule type="cellIs" dxfId="4984" priority="4260" operator="greaterThan">
      <formula>0</formula>
    </cfRule>
  </conditionalFormatting>
  <conditionalFormatting sqref="FI57">
    <cfRule type="cellIs" dxfId="4983" priority="4261" operator="greaterThan">
      <formula>0</formula>
    </cfRule>
  </conditionalFormatting>
  <conditionalFormatting sqref="FI25 FI27">
    <cfRule type="cellIs" dxfId="4982" priority="4258" operator="greaterThan">
      <formula>0</formula>
    </cfRule>
  </conditionalFormatting>
  <conditionalFormatting sqref="FI12">
    <cfRule type="cellIs" dxfId="4981" priority="4259" operator="greaterThan">
      <formula>0</formula>
    </cfRule>
  </conditionalFormatting>
  <conditionalFormatting sqref="FI44">
    <cfRule type="cellIs" dxfId="4980" priority="4257" operator="greaterThan">
      <formula>0</formula>
    </cfRule>
  </conditionalFormatting>
  <conditionalFormatting sqref="FI48">
    <cfRule type="cellIs" dxfId="4979" priority="4256" operator="greaterThan">
      <formula>0</formula>
    </cfRule>
  </conditionalFormatting>
  <conditionalFormatting sqref="FI40">
    <cfRule type="cellIs" dxfId="4978" priority="4255" operator="greaterThan">
      <formula>0</formula>
    </cfRule>
  </conditionalFormatting>
  <conditionalFormatting sqref="FI38">
    <cfRule type="cellIs" dxfId="4977" priority="4254" operator="greaterThan">
      <formula>0</formula>
    </cfRule>
  </conditionalFormatting>
  <conditionalFormatting sqref="FI16">
    <cfRule type="cellIs" dxfId="4976" priority="4246" operator="greaterThan">
      <formula>0</formula>
    </cfRule>
  </conditionalFormatting>
  <conditionalFormatting sqref="FI113">
    <cfRule type="cellIs" dxfId="4975" priority="4253" operator="greaterThan">
      <formula>0</formula>
    </cfRule>
  </conditionalFormatting>
  <conditionalFormatting sqref="FI112">
    <cfRule type="cellIs" dxfId="4974" priority="4252" operator="greaterThan">
      <formula>0</formula>
    </cfRule>
  </conditionalFormatting>
  <conditionalFormatting sqref="FI112">
    <cfRule type="cellIs" dxfId="4973" priority="4251" operator="lessThan">
      <formula>0</formula>
    </cfRule>
  </conditionalFormatting>
  <conditionalFormatting sqref="FI116">
    <cfRule type="cellIs" dxfId="4972" priority="4250" operator="greaterThan">
      <formula>0</formula>
    </cfRule>
  </conditionalFormatting>
  <conditionalFormatting sqref="FI115">
    <cfRule type="cellIs" dxfId="4971" priority="4249" operator="greaterThan">
      <formula>0</formula>
    </cfRule>
  </conditionalFormatting>
  <conditionalFormatting sqref="FI115">
    <cfRule type="cellIs" dxfId="4970" priority="4248" operator="lessThan">
      <formula>0</formula>
    </cfRule>
  </conditionalFormatting>
  <conditionalFormatting sqref="FI46">
    <cfRule type="cellIs" dxfId="4969" priority="4243" operator="greaterThan">
      <formula>0</formula>
    </cfRule>
  </conditionalFormatting>
  <conditionalFormatting sqref="FI42">
    <cfRule type="cellIs" dxfId="4968" priority="4244" operator="greaterThan">
      <formula>0</formula>
    </cfRule>
  </conditionalFormatting>
  <conditionalFormatting sqref="FI18 FI21">
    <cfRule type="cellIs" dxfId="4967" priority="4245" operator="greaterThan">
      <formula>0</formula>
    </cfRule>
  </conditionalFormatting>
  <conditionalFormatting sqref="FI36">
    <cfRule type="cellIs" dxfId="4966" priority="4242" operator="greaterThan">
      <formula>0</formula>
    </cfRule>
  </conditionalFormatting>
  <conditionalFormatting sqref="FI79">
    <cfRule type="cellIs" dxfId="4965" priority="4234" operator="greaterThan">
      <formula>0</formula>
    </cfRule>
  </conditionalFormatting>
  <conditionalFormatting sqref="FI10">
    <cfRule type="cellIs" dxfId="4964" priority="4241" operator="greaterThan">
      <formula>0</formula>
    </cfRule>
  </conditionalFormatting>
  <conditionalFormatting sqref="FI23">
    <cfRule type="cellIs" dxfId="4963" priority="4240" operator="greaterThan">
      <formula>0</formula>
    </cfRule>
  </conditionalFormatting>
  <conditionalFormatting sqref="FI10">
    <cfRule type="cellIs" dxfId="4962" priority="4239" operator="greaterThan">
      <formula>0</formula>
    </cfRule>
  </conditionalFormatting>
  <conditionalFormatting sqref="FI23">
    <cfRule type="cellIs" dxfId="4961" priority="4238" operator="greaterThan">
      <formula>0</formula>
    </cfRule>
  </conditionalFormatting>
  <conditionalFormatting sqref="FI129">
    <cfRule type="cellIs" dxfId="4960" priority="4224" operator="greaterThan">
      <formula>0</formula>
    </cfRule>
  </conditionalFormatting>
  <conditionalFormatting sqref="FI110">
    <cfRule type="cellIs" dxfId="4959" priority="4228" operator="greaterThan">
      <formula>0</formula>
    </cfRule>
  </conditionalFormatting>
  <conditionalFormatting sqref="FI79">
    <cfRule type="cellIs" dxfId="4958" priority="4235" operator="greaterThan">
      <formula>0</formula>
    </cfRule>
  </conditionalFormatting>
  <conditionalFormatting sqref="FI34">
    <cfRule type="cellIs" dxfId="4957" priority="4237" operator="greaterThan">
      <formula>0</formula>
    </cfRule>
  </conditionalFormatting>
  <conditionalFormatting sqref="FI120">
    <cfRule type="cellIs" dxfId="4956" priority="4227" operator="greaterThan">
      <formula>0</formula>
    </cfRule>
  </conditionalFormatting>
  <conditionalFormatting sqref="FI137">
    <cfRule type="cellIs" dxfId="4955" priority="4223" operator="greaterThan">
      <formula>0</formula>
    </cfRule>
  </conditionalFormatting>
  <conditionalFormatting sqref="FI34">
    <cfRule type="cellIs" dxfId="4954" priority="4236" operator="greaterThan">
      <formula>0</formula>
    </cfRule>
  </conditionalFormatting>
  <conditionalFormatting sqref="FI137">
    <cfRule type="cellIs" dxfId="4953" priority="4222" operator="greaterThan">
      <formula>0</formula>
    </cfRule>
  </conditionalFormatting>
  <conditionalFormatting sqref="FI110">
    <cfRule type="cellIs" dxfId="4952" priority="4229" operator="greaterThan">
      <formula>0</formula>
    </cfRule>
  </conditionalFormatting>
  <conditionalFormatting sqref="FI51">
    <cfRule type="cellIs" dxfId="4951" priority="4221" operator="greaterThan">
      <formula>0</formula>
    </cfRule>
  </conditionalFormatting>
  <conditionalFormatting sqref="FI51">
    <cfRule type="cellIs" dxfId="4950" priority="4220" operator="greaterThan">
      <formula>0</formula>
    </cfRule>
  </conditionalFormatting>
  <conditionalFormatting sqref="FI93">
    <cfRule type="cellIs" dxfId="4949" priority="4233" operator="greaterThan">
      <formula>0</formula>
    </cfRule>
  </conditionalFormatting>
  <conditionalFormatting sqref="FI102">
    <cfRule type="cellIs" dxfId="4948" priority="4232" operator="greaterThan">
      <formula>0</formula>
    </cfRule>
  </conditionalFormatting>
  <conditionalFormatting sqref="FI93">
    <cfRule type="cellIs" dxfId="4947" priority="4231" operator="greaterThan">
      <formula>0</formula>
    </cfRule>
  </conditionalFormatting>
  <conditionalFormatting sqref="FI102">
    <cfRule type="cellIs" dxfId="4946" priority="4230" operator="greaterThan">
      <formula>0</formula>
    </cfRule>
  </conditionalFormatting>
  <conditionalFormatting sqref="FI129">
    <cfRule type="cellIs" dxfId="4945" priority="4226" operator="greaterThan">
      <formula>0</formula>
    </cfRule>
  </conditionalFormatting>
  <conditionalFormatting sqref="FI120">
    <cfRule type="cellIs" dxfId="4944" priority="4225" operator="greaterThan">
      <formula>0</formula>
    </cfRule>
  </conditionalFormatting>
  <conditionalFormatting sqref="FI48">
    <cfRule type="cellIs" dxfId="4943" priority="4208" operator="greaterThan">
      <formula>0</formula>
    </cfRule>
  </conditionalFormatting>
  <conditionalFormatting sqref="FI40">
    <cfRule type="cellIs" dxfId="4942" priority="4207" operator="greaterThan">
      <formula>0</formula>
    </cfRule>
  </conditionalFormatting>
  <conditionalFormatting sqref="FI64">
    <cfRule type="cellIs" dxfId="4941" priority="4217" operator="greaterThan">
      <formula>0</formula>
    </cfRule>
  </conditionalFormatting>
  <conditionalFormatting sqref="FI64">
    <cfRule type="cellIs" dxfId="4940" priority="4216" operator="greaterThan">
      <formula>0</formula>
    </cfRule>
  </conditionalFormatting>
  <conditionalFormatting sqref="FI57">
    <cfRule type="cellIs" dxfId="4939" priority="4219" operator="greaterThan">
      <formula>0</formula>
    </cfRule>
  </conditionalFormatting>
  <conditionalFormatting sqref="FI57">
    <cfRule type="cellIs" dxfId="4938" priority="4218" operator="greaterThan">
      <formula>0</formula>
    </cfRule>
  </conditionalFormatting>
  <conditionalFormatting sqref="FI70">
    <cfRule type="cellIs" dxfId="4937" priority="4203" operator="greaterThan">
      <formula>0</formula>
    </cfRule>
  </conditionalFormatting>
  <conditionalFormatting sqref="FI70">
    <cfRule type="cellIs" dxfId="4936" priority="4202" operator="greaterThan">
      <formula>0</formula>
    </cfRule>
  </conditionalFormatting>
  <conditionalFormatting sqref="FI12">
    <cfRule type="cellIs" dxfId="4935" priority="4215" operator="greaterThan">
      <formula>0</formula>
    </cfRule>
  </conditionalFormatting>
  <conditionalFormatting sqref="FI12">
    <cfRule type="cellIs" dxfId="4934" priority="4214" operator="greaterThan">
      <formula>0</formula>
    </cfRule>
  </conditionalFormatting>
  <conditionalFormatting sqref="FI25 FI27">
    <cfRule type="cellIs" dxfId="4933" priority="4213" operator="greaterThan">
      <formula>0</formula>
    </cfRule>
  </conditionalFormatting>
  <conditionalFormatting sqref="FI25 FI27">
    <cfRule type="cellIs" dxfId="4932" priority="4212" operator="greaterThan">
      <formula>0</formula>
    </cfRule>
  </conditionalFormatting>
  <conditionalFormatting sqref="FI44">
    <cfRule type="cellIs" dxfId="4931" priority="4211" operator="greaterThan">
      <formula>0</formula>
    </cfRule>
  </conditionalFormatting>
  <conditionalFormatting sqref="FI44">
    <cfRule type="cellIs" dxfId="4930" priority="4210" operator="greaterThan">
      <formula>0</formula>
    </cfRule>
  </conditionalFormatting>
  <conditionalFormatting sqref="FI48">
    <cfRule type="cellIs" dxfId="4929" priority="4209" operator="greaterThan">
      <formula>0</formula>
    </cfRule>
  </conditionalFormatting>
  <conditionalFormatting sqref="FI40">
    <cfRule type="cellIs" dxfId="4928" priority="4206" operator="greaterThan">
      <formula>0</formula>
    </cfRule>
  </conditionalFormatting>
  <conditionalFormatting sqref="FI38">
    <cfRule type="cellIs" dxfId="4927" priority="4205" operator="greaterThan">
      <formula>0</formula>
    </cfRule>
  </conditionalFormatting>
  <conditionalFormatting sqref="FI38">
    <cfRule type="cellIs" dxfId="4926" priority="4204" operator="greaterThan">
      <formula>0</formula>
    </cfRule>
  </conditionalFormatting>
  <conditionalFormatting sqref="FI87">
    <cfRule type="cellIs" dxfId="4925" priority="4200" operator="greaterThan">
      <formula>0</formula>
    </cfRule>
  </conditionalFormatting>
  <conditionalFormatting sqref="FI87">
    <cfRule type="cellIs" dxfId="4924" priority="4201" operator="greaterThan">
      <formula>0</formula>
    </cfRule>
  </conditionalFormatting>
  <conditionalFormatting sqref="FI116">
    <cfRule type="cellIs" dxfId="4923" priority="4193" operator="greaterThan">
      <formula>0</formula>
    </cfRule>
  </conditionalFormatting>
  <conditionalFormatting sqref="FI115">
    <cfRule type="cellIs" dxfId="4922" priority="4192" operator="greaterThan">
      <formula>0</formula>
    </cfRule>
  </conditionalFormatting>
  <conditionalFormatting sqref="FI113">
    <cfRule type="cellIs" dxfId="4921" priority="4199" operator="greaterThan">
      <formula>0</formula>
    </cfRule>
  </conditionalFormatting>
  <conditionalFormatting sqref="FI113">
    <cfRule type="cellIs" dxfId="4920" priority="4198" operator="greaterThan">
      <formula>0</formula>
    </cfRule>
  </conditionalFormatting>
  <conditionalFormatting sqref="FI112">
    <cfRule type="cellIs" dxfId="4919" priority="4197" operator="greaterThan">
      <formula>0</formula>
    </cfRule>
  </conditionalFormatting>
  <conditionalFormatting sqref="FI112">
    <cfRule type="cellIs" dxfId="4918" priority="4196" operator="greaterThan">
      <formula>0</formula>
    </cfRule>
  </conditionalFormatting>
  <conditionalFormatting sqref="FI112">
    <cfRule type="cellIs" dxfId="4917" priority="4195" operator="lessThan">
      <formula>0</formula>
    </cfRule>
  </conditionalFormatting>
  <conditionalFormatting sqref="FI116">
    <cfRule type="cellIs" dxfId="4916" priority="4194" operator="greaterThan">
      <formula>0</formula>
    </cfRule>
  </conditionalFormatting>
  <conditionalFormatting sqref="FI14">
    <cfRule type="cellIs" dxfId="4915" priority="4189" operator="greaterThan">
      <formula>0</formula>
    </cfRule>
  </conditionalFormatting>
  <conditionalFormatting sqref="FI115">
    <cfRule type="cellIs" dxfId="4914" priority="4191" operator="greaterThan">
      <formula>0</formula>
    </cfRule>
  </conditionalFormatting>
  <conditionalFormatting sqref="FI115">
    <cfRule type="cellIs" dxfId="4913" priority="4190" operator="lessThan">
      <formula>0</formula>
    </cfRule>
  </conditionalFormatting>
  <conditionalFormatting sqref="FI14">
    <cfRule type="cellIs" dxfId="4912" priority="4188" operator="greaterThan">
      <formula>0</formula>
    </cfRule>
  </conditionalFormatting>
  <conditionalFormatting sqref="FI16">
    <cfRule type="cellIs" dxfId="4911" priority="4187" operator="greaterThan">
      <formula>0</formula>
    </cfRule>
  </conditionalFormatting>
  <conditionalFormatting sqref="FI16">
    <cfRule type="cellIs" dxfId="4910" priority="4186" operator="greaterThan">
      <formula>0</formula>
    </cfRule>
  </conditionalFormatting>
  <conditionalFormatting sqref="FI42">
    <cfRule type="cellIs" dxfId="4909" priority="4183" operator="greaterThan">
      <formula>0</formula>
    </cfRule>
  </conditionalFormatting>
  <conditionalFormatting sqref="FI42">
    <cfRule type="cellIs" dxfId="4908" priority="4182" operator="greaterThan">
      <formula>0</formula>
    </cfRule>
  </conditionalFormatting>
  <conditionalFormatting sqref="FI18 FI21">
    <cfRule type="cellIs" dxfId="4907" priority="4185" operator="greaterThan">
      <formula>0</formula>
    </cfRule>
  </conditionalFormatting>
  <conditionalFormatting sqref="FI18 FI21">
    <cfRule type="cellIs" dxfId="4906" priority="4184" operator="greaterThan">
      <formula>0</formula>
    </cfRule>
  </conditionalFormatting>
  <conditionalFormatting sqref="FI46">
    <cfRule type="cellIs" dxfId="4905" priority="4181" operator="greaterThan">
      <formula>0</formula>
    </cfRule>
  </conditionalFormatting>
  <conditionalFormatting sqref="FI46">
    <cfRule type="cellIs" dxfId="4904" priority="4180" operator="greaterThan">
      <formula>0</formula>
    </cfRule>
  </conditionalFormatting>
  <conditionalFormatting sqref="FI79">
    <cfRule type="cellIs" dxfId="4903" priority="4172" operator="greaterThan">
      <formula>0</formula>
    </cfRule>
  </conditionalFormatting>
  <conditionalFormatting sqref="FI10">
    <cfRule type="cellIs" dxfId="4902" priority="4179" operator="greaterThan">
      <formula>0</formula>
    </cfRule>
  </conditionalFormatting>
  <conditionalFormatting sqref="FI23">
    <cfRule type="cellIs" dxfId="4901" priority="4178" operator="greaterThan">
      <formula>0</formula>
    </cfRule>
  </conditionalFormatting>
  <conditionalFormatting sqref="FI10">
    <cfRule type="cellIs" dxfId="4900" priority="4177" operator="greaterThan">
      <formula>0</formula>
    </cfRule>
  </conditionalFormatting>
  <conditionalFormatting sqref="FI23">
    <cfRule type="cellIs" dxfId="4899" priority="4176" operator="greaterThan">
      <formula>0</formula>
    </cfRule>
  </conditionalFormatting>
  <conditionalFormatting sqref="FI129">
    <cfRule type="cellIs" dxfId="4898" priority="4162" operator="greaterThan">
      <formula>0</formula>
    </cfRule>
  </conditionalFormatting>
  <conditionalFormatting sqref="FI110">
    <cfRule type="cellIs" dxfId="4897" priority="4166" operator="greaterThan">
      <formula>0</formula>
    </cfRule>
  </conditionalFormatting>
  <conditionalFormatting sqref="FI79">
    <cfRule type="cellIs" dxfId="4896" priority="4173" operator="greaterThan">
      <formula>0</formula>
    </cfRule>
  </conditionalFormatting>
  <conditionalFormatting sqref="FI34">
    <cfRule type="cellIs" dxfId="4895" priority="4175" operator="greaterThan">
      <formula>0</formula>
    </cfRule>
  </conditionalFormatting>
  <conditionalFormatting sqref="FI120">
    <cfRule type="cellIs" dxfId="4894" priority="4165" operator="greaterThan">
      <formula>0</formula>
    </cfRule>
  </conditionalFormatting>
  <conditionalFormatting sqref="FI137">
    <cfRule type="cellIs" dxfId="4893" priority="4161" operator="greaterThan">
      <formula>0</formula>
    </cfRule>
  </conditionalFormatting>
  <conditionalFormatting sqref="FI34">
    <cfRule type="cellIs" dxfId="4892" priority="4174" operator="greaterThan">
      <formula>0</formula>
    </cfRule>
  </conditionalFormatting>
  <conditionalFormatting sqref="FI137">
    <cfRule type="cellIs" dxfId="4891" priority="4160" operator="greaterThan">
      <formula>0</formula>
    </cfRule>
  </conditionalFormatting>
  <conditionalFormatting sqref="FI110">
    <cfRule type="cellIs" dxfId="4890" priority="4167" operator="greaterThan">
      <formula>0</formula>
    </cfRule>
  </conditionalFormatting>
  <conditionalFormatting sqref="FI51">
    <cfRule type="cellIs" dxfId="4889" priority="4159" operator="greaterThan">
      <formula>0</formula>
    </cfRule>
  </conditionalFormatting>
  <conditionalFormatting sqref="FI51">
    <cfRule type="cellIs" dxfId="4888" priority="4158" operator="greaterThan">
      <formula>0</formula>
    </cfRule>
  </conditionalFormatting>
  <conditionalFormatting sqref="FI93">
    <cfRule type="cellIs" dxfId="4887" priority="4171" operator="greaterThan">
      <formula>0</formula>
    </cfRule>
  </conditionalFormatting>
  <conditionalFormatting sqref="FI102">
    <cfRule type="cellIs" dxfId="4886" priority="4170" operator="greaterThan">
      <formula>0</formula>
    </cfRule>
  </conditionalFormatting>
  <conditionalFormatting sqref="FI93">
    <cfRule type="cellIs" dxfId="4885" priority="4169" operator="greaterThan">
      <formula>0</formula>
    </cfRule>
  </conditionalFormatting>
  <conditionalFormatting sqref="FI102">
    <cfRule type="cellIs" dxfId="4884" priority="4168" operator="greaterThan">
      <formula>0</formula>
    </cfRule>
  </conditionalFormatting>
  <conditionalFormatting sqref="FI129">
    <cfRule type="cellIs" dxfId="4883" priority="4164" operator="greaterThan">
      <formula>0</formula>
    </cfRule>
  </conditionalFormatting>
  <conditionalFormatting sqref="FI120">
    <cfRule type="cellIs" dxfId="4882" priority="4163" operator="greaterThan">
      <formula>0</formula>
    </cfRule>
  </conditionalFormatting>
  <conditionalFormatting sqref="FI48">
    <cfRule type="cellIs" dxfId="4881" priority="4146" operator="greaterThan">
      <formula>0</formula>
    </cfRule>
  </conditionalFormatting>
  <conditionalFormatting sqref="FI40">
    <cfRule type="cellIs" dxfId="4880" priority="4145" operator="greaterThan">
      <formula>0</formula>
    </cfRule>
  </conditionalFormatting>
  <conditionalFormatting sqref="FI64">
    <cfRule type="cellIs" dxfId="4879" priority="4155" operator="greaterThan">
      <formula>0</formula>
    </cfRule>
  </conditionalFormatting>
  <conditionalFormatting sqref="FI64">
    <cfRule type="cellIs" dxfId="4878" priority="4154" operator="greaterThan">
      <formula>0</formula>
    </cfRule>
  </conditionalFormatting>
  <conditionalFormatting sqref="FI57">
    <cfRule type="cellIs" dxfId="4877" priority="4157" operator="greaterThan">
      <formula>0</formula>
    </cfRule>
  </conditionalFormatting>
  <conditionalFormatting sqref="FI57">
    <cfRule type="cellIs" dxfId="4876" priority="4156" operator="greaterThan">
      <formula>0</formula>
    </cfRule>
  </conditionalFormatting>
  <conditionalFormatting sqref="FI70">
    <cfRule type="cellIs" dxfId="4875" priority="4141" operator="greaterThan">
      <formula>0</formula>
    </cfRule>
  </conditionalFormatting>
  <conditionalFormatting sqref="FI70">
    <cfRule type="cellIs" dxfId="4874" priority="4140" operator="greaterThan">
      <formula>0</formula>
    </cfRule>
  </conditionalFormatting>
  <conditionalFormatting sqref="FI12">
    <cfRule type="cellIs" dxfId="4873" priority="4153" operator="greaterThan">
      <formula>0</formula>
    </cfRule>
  </conditionalFormatting>
  <conditionalFormatting sqref="FI12">
    <cfRule type="cellIs" dxfId="4872" priority="4152" operator="greaterThan">
      <formula>0</formula>
    </cfRule>
  </conditionalFormatting>
  <conditionalFormatting sqref="FI25 FI27">
    <cfRule type="cellIs" dxfId="4871" priority="4151" operator="greaterThan">
      <formula>0</formula>
    </cfRule>
  </conditionalFormatting>
  <conditionalFormatting sqref="FI25 FI27">
    <cfRule type="cellIs" dxfId="4870" priority="4150" operator="greaterThan">
      <formula>0</formula>
    </cfRule>
  </conditionalFormatting>
  <conditionalFormatting sqref="FI44">
    <cfRule type="cellIs" dxfId="4869" priority="4149" operator="greaterThan">
      <formula>0</formula>
    </cfRule>
  </conditionalFormatting>
  <conditionalFormatting sqref="FI44">
    <cfRule type="cellIs" dxfId="4868" priority="4148" operator="greaterThan">
      <formula>0</formula>
    </cfRule>
  </conditionalFormatting>
  <conditionalFormatting sqref="FI48">
    <cfRule type="cellIs" dxfId="4867" priority="4147" operator="greaterThan">
      <formula>0</formula>
    </cfRule>
  </conditionalFormatting>
  <conditionalFormatting sqref="FI40">
    <cfRule type="cellIs" dxfId="4866" priority="4144" operator="greaterThan">
      <formula>0</formula>
    </cfRule>
  </conditionalFormatting>
  <conditionalFormatting sqref="FI38">
    <cfRule type="cellIs" dxfId="4865" priority="4143" operator="greaterThan">
      <formula>0</formula>
    </cfRule>
  </conditionalFormatting>
  <conditionalFormatting sqref="FI38">
    <cfRule type="cellIs" dxfId="4864" priority="4142" operator="greaterThan">
      <formula>0</formula>
    </cfRule>
  </conditionalFormatting>
  <conditionalFormatting sqref="FI87">
    <cfRule type="cellIs" dxfId="4863" priority="4138" operator="greaterThan">
      <formula>0</formula>
    </cfRule>
  </conditionalFormatting>
  <conditionalFormatting sqref="FI87">
    <cfRule type="cellIs" dxfId="4862" priority="4139" operator="greaterThan">
      <formula>0</formula>
    </cfRule>
  </conditionalFormatting>
  <conditionalFormatting sqref="FI116">
    <cfRule type="cellIs" dxfId="4861" priority="4131" operator="greaterThan">
      <formula>0</formula>
    </cfRule>
  </conditionalFormatting>
  <conditionalFormatting sqref="FI115">
    <cfRule type="cellIs" dxfId="4860" priority="4130" operator="greaterThan">
      <formula>0</formula>
    </cfRule>
  </conditionalFormatting>
  <conditionalFormatting sqref="FI113">
    <cfRule type="cellIs" dxfId="4859" priority="4137" operator="greaterThan">
      <formula>0</formula>
    </cfRule>
  </conditionalFormatting>
  <conditionalFormatting sqref="FI113">
    <cfRule type="cellIs" dxfId="4858" priority="4136" operator="greaterThan">
      <formula>0</formula>
    </cfRule>
  </conditionalFormatting>
  <conditionalFormatting sqref="FI112">
    <cfRule type="cellIs" dxfId="4857" priority="4135" operator="greaterThan">
      <formula>0</formula>
    </cfRule>
  </conditionalFormatting>
  <conditionalFormatting sqref="FI112">
    <cfRule type="cellIs" dxfId="4856" priority="4134" operator="greaterThan">
      <formula>0</formula>
    </cfRule>
  </conditionalFormatting>
  <conditionalFormatting sqref="FI112">
    <cfRule type="cellIs" dxfId="4855" priority="4133" operator="lessThan">
      <formula>0</formula>
    </cfRule>
  </conditionalFormatting>
  <conditionalFormatting sqref="FI116">
    <cfRule type="cellIs" dxfId="4854" priority="4132" operator="greaterThan">
      <formula>0</formula>
    </cfRule>
  </conditionalFormatting>
  <conditionalFormatting sqref="FI14">
    <cfRule type="cellIs" dxfId="4853" priority="4127" operator="greaterThan">
      <formula>0</formula>
    </cfRule>
  </conditionalFormatting>
  <conditionalFormatting sqref="FI115">
    <cfRule type="cellIs" dxfId="4852" priority="4129" operator="greaterThan">
      <formula>0</formula>
    </cfRule>
  </conditionalFormatting>
  <conditionalFormatting sqref="FI115">
    <cfRule type="cellIs" dxfId="4851" priority="4128" operator="lessThan">
      <formula>0</formula>
    </cfRule>
  </conditionalFormatting>
  <conditionalFormatting sqref="FI14">
    <cfRule type="cellIs" dxfId="4850" priority="4126" operator="greaterThan">
      <formula>0</formula>
    </cfRule>
  </conditionalFormatting>
  <conditionalFormatting sqref="FI16">
    <cfRule type="cellIs" dxfId="4849" priority="4125" operator="greaterThan">
      <formula>0</formula>
    </cfRule>
  </conditionalFormatting>
  <conditionalFormatting sqref="FI16">
    <cfRule type="cellIs" dxfId="4848" priority="4124" operator="greaterThan">
      <formula>0</formula>
    </cfRule>
  </conditionalFormatting>
  <conditionalFormatting sqref="FI42">
    <cfRule type="cellIs" dxfId="4847" priority="4121" operator="greaterThan">
      <formula>0</formula>
    </cfRule>
  </conditionalFormatting>
  <conditionalFormatting sqref="FI42">
    <cfRule type="cellIs" dxfId="4846" priority="4120" operator="greaterThan">
      <formula>0</formula>
    </cfRule>
  </conditionalFormatting>
  <conditionalFormatting sqref="FI18 FI21">
    <cfRule type="cellIs" dxfId="4845" priority="4123" operator="greaterThan">
      <formula>0</formula>
    </cfRule>
  </conditionalFormatting>
  <conditionalFormatting sqref="FI18 FI21">
    <cfRule type="cellIs" dxfId="4844" priority="4122" operator="greaterThan">
      <formula>0</formula>
    </cfRule>
  </conditionalFormatting>
  <conditionalFormatting sqref="FI46">
    <cfRule type="cellIs" dxfId="4843" priority="4119" operator="greaterThan">
      <formula>0</formula>
    </cfRule>
  </conditionalFormatting>
  <conditionalFormatting sqref="FI46">
    <cfRule type="cellIs" dxfId="4842" priority="4118" operator="greaterThan">
      <formula>0</formula>
    </cfRule>
  </conditionalFormatting>
  <conditionalFormatting sqref="FI36">
    <cfRule type="cellIs" dxfId="4841" priority="4117" operator="greaterThan">
      <formula>0</formula>
    </cfRule>
  </conditionalFormatting>
  <conditionalFormatting sqref="FI36">
    <cfRule type="cellIs" dxfId="4840" priority="4116" operator="greaterThan">
      <formula>0</formula>
    </cfRule>
  </conditionalFormatting>
  <conditionalFormatting sqref="FI36">
    <cfRule type="cellIs" dxfId="4839" priority="4115" operator="greaterThan">
      <formula>0</formula>
    </cfRule>
  </conditionalFormatting>
  <conditionalFormatting sqref="FI36">
    <cfRule type="cellIs" dxfId="4838" priority="4114" operator="greaterThan">
      <formula>0</formula>
    </cfRule>
  </conditionalFormatting>
  <conditionalFormatting sqref="FI143">
    <cfRule type="cellIs" dxfId="4837" priority="4113" operator="greaterThan">
      <formula>0</formula>
    </cfRule>
  </conditionalFormatting>
  <conditionalFormatting sqref="FI152">
    <cfRule type="cellIs" dxfId="4836" priority="4112" operator="greaterThan">
      <formula>0</formula>
    </cfRule>
  </conditionalFormatting>
  <conditionalFormatting sqref="FI160">
    <cfRule type="cellIs" dxfId="4835" priority="4111" operator="greaterThan">
      <formula>0</formula>
    </cfRule>
  </conditionalFormatting>
  <conditionalFormatting sqref="FI152">
    <cfRule type="cellIs" dxfId="4834" priority="4109" operator="greaterThan">
      <formula>0</formula>
    </cfRule>
  </conditionalFormatting>
  <conditionalFormatting sqref="FI152">
    <cfRule type="cellIs" dxfId="4833" priority="4110" operator="greaterThan">
      <formula>0</formula>
    </cfRule>
  </conditionalFormatting>
  <conditionalFormatting sqref="FI143">
    <cfRule type="cellIs" dxfId="4832" priority="4108" operator="greaterThan">
      <formula>0</formula>
    </cfRule>
  </conditionalFormatting>
  <conditionalFormatting sqref="FI143">
    <cfRule type="cellIs" dxfId="4831" priority="4107" operator="greaterThan">
      <formula>0</formula>
    </cfRule>
  </conditionalFormatting>
  <conditionalFormatting sqref="FI160">
    <cfRule type="cellIs" dxfId="4830" priority="4105" operator="greaterThan">
      <formula>0</formula>
    </cfRule>
  </conditionalFormatting>
  <conditionalFormatting sqref="FI160">
    <cfRule type="cellIs" dxfId="4829" priority="4106" operator="greaterThan">
      <formula>0</formula>
    </cfRule>
  </conditionalFormatting>
  <conditionalFormatting sqref="FI152">
    <cfRule type="cellIs" dxfId="4828" priority="4103" operator="greaterThan">
      <formula>0</formula>
    </cfRule>
  </conditionalFormatting>
  <conditionalFormatting sqref="FI152">
    <cfRule type="cellIs" dxfId="4827" priority="4104" operator="greaterThan">
      <formula>0</formula>
    </cfRule>
  </conditionalFormatting>
  <conditionalFormatting sqref="FI143">
    <cfRule type="cellIs" dxfId="4826" priority="4102" operator="greaterThan">
      <formula>0</formula>
    </cfRule>
  </conditionalFormatting>
  <conditionalFormatting sqref="FI143">
    <cfRule type="cellIs" dxfId="4825" priority="4101" operator="greaterThan">
      <formula>0</formula>
    </cfRule>
  </conditionalFormatting>
  <conditionalFormatting sqref="FI160">
    <cfRule type="cellIs" dxfId="4824" priority="4099" operator="greaterThan">
      <formula>0</formula>
    </cfRule>
  </conditionalFormatting>
  <conditionalFormatting sqref="FI160">
    <cfRule type="cellIs" dxfId="4823" priority="4100" operator="greaterThan">
      <formula>0</formula>
    </cfRule>
  </conditionalFormatting>
  <conditionalFormatting sqref="FI27">
    <cfRule type="cellIs" dxfId="4822" priority="4098" operator="greaterThan">
      <formula>0</formula>
    </cfRule>
  </conditionalFormatting>
  <conditionalFormatting sqref="FI27">
    <cfRule type="cellIs" dxfId="4821" priority="4097" operator="greaterThan">
      <formula>0</formula>
    </cfRule>
  </conditionalFormatting>
  <conditionalFormatting sqref="FI197:FI202">
    <cfRule type="cellIs" dxfId="4820" priority="4096" operator="greaterThan">
      <formula>0.5</formula>
    </cfRule>
  </conditionalFormatting>
  <conditionalFormatting sqref="FI203">
    <cfRule type="cellIs" dxfId="4819" priority="4095" operator="greaterThan">
      <formula>0.5</formula>
    </cfRule>
  </conditionalFormatting>
  <conditionalFormatting sqref="FI167">
    <cfRule type="cellIs" dxfId="4818" priority="4094" operator="greaterThan">
      <formula>0</formula>
    </cfRule>
  </conditionalFormatting>
  <conditionalFormatting sqref="FI167">
    <cfRule type="cellIs" dxfId="4817" priority="4093" operator="greaterThan">
      <formula>0</formula>
    </cfRule>
  </conditionalFormatting>
  <conditionalFormatting sqref="FI169">
    <cfRule type="cellIs" dxfId="4816" priority="4092" operator="greaterThan">
      <formula>0</formula>
    </cfRule>
  </conditionalFormatting>
  <conditionalFormatting sqref="FI169">
    <cfRule type="cellIs" dxfId="4815" priority="4091" operator="greaterThan">
      <formula>0</formula>
    </cfRule>
  </conditionalFormatting>
  <conditionalFormatting sqref="FI171">
    <cfRule type="cellIs" dxfId="4814" priority="4090" operator="greaterThan">
      <formula>0</formula>
    </cfRule>
  </conditionalFormatting>
  <conditionalFormatting sqref="FI171">
    <cfRule type="cellIs" dxfId="4813" priority="4089" operator="greaterThan">
      <formula>0</formula>
    </cfRule>
  </conditionalFormatting>
  <conditionalFormatting sqref="FI14">
    <cfRule type="cellIs" dxfId="4812" priority="4061" operator="greaterThan">
      <formula>0</formula>
    </cfRule>
  </conditionalFormatting>
  <conditionalFormatting sqref="FI10">
    <cfRule type="cellIs" dxfId="4811" priority="4088" operator="greaterThan">
      <formula>0</formula>
    </cfRule>
  </conditionalFormatting>
  <conditionalFormatting sqref="FI23">
    <cfRule type="cellIs" dxfId="4810" priority="4087" operator="greaterThan">
      <formula>0</formula>
    </cfRule>
  </conditionalFormatting>
  <conditionalFormatting sqref="FI70">
    <cfRule type="cellIs" dxfId="4809" priority="4085" operator="greaterThan">
      <formula>0</formula>
    </cfRule>
  </conditionalFormatting>
  <conditionalFormatting sqref="FI79">
    <cfRule type="cellIs" dxfId="4808" priority="4084" operator="greaterThan">
      <formula>0</formula>
    </cfRule>
  </conditionalFormatting>
  <conditionalFormatting sqref="FI129">
    <cfRule type="cellIs" dxfId="4807" priority="4078" operator="greaterThan">
      <formula>0</formula>
    </cfRule>
  </conditionalFormatting>
  <conditionalFormatting sqref="FI110">
    <cfRule type="cellIs" dxfId="4806" priority="4080" operator="greaterThan">
      <formula>0</formula>
    </cfRule>
  </conditionalFormatting>
  <conditionalFormatting sqref="FI34">
    <cfRule type="cellIs" dxfId="4805" priority="4086" operator="greaterThan">
      <formula>0</formula>
    </cfRule>
  </conditionalFormatting>
  <conditionalFormatting sqref="FI137">
    <cfRule type="cellIs" dxfId="4804" priority="4077" operator="greaterThan">
      <formula>0</formula>
    </cfRule>
  </conditionalFormatting>
  <conditionalFormatting sqref="FI87">
    <cfRule type="cellIs" dxfId="4803" priority="4083" operator="greaterThan">
      <formula>0</formula>
    </cfRule>
  </conditionalFormatting>
  <conditionalFormatting sqref="FI93">
    <cfRule type="cellIs" dxfId="4802" priority="4082" operator="greaterThan">
      <formula>0</formula>
    </cfRule>
  </conditionalFormatting>
  <conditionalFormatting sqref="FI102">
    <cfRule type="cellIs" dxfId="4801" priority="4081" operator="greaterThan">
      <formula>0</formula>
    </cfRule>
  </conditionalFormatting>
  <conditionalFormatting sqref="FI120">
    <cfRule type="cellIs" dxfId="4800" priority="4079" operator="greaterThan">
      <formula>0</formula>
    </cfRule>
  </conditionalFormatting>
  <conditionalFormatting sqref="FI51">
    <cfRule type="cellIs" dxfId="4799" priority="4076" operator="greaterThan">
      <formula>0</formula>
    </cfRule>
  </conditionalFormatting>
  <conditionalFormatting sqref="FI64">
    <cfRule type="cellIs" dxfId="4798" priority="4074" operator="greaterThan">
      <formula>0</formula>
    </cfRule>
  </conditionalFormatting>
  <conditionalFormatting sqref="FI57">
    <cfRule type="cellIs" dxfId="4797" priority="4075" operator="greaterThan">
      <formula>0</formula>
    </cfRule>
  </conditionalFormatting>
  <conditionalFormatting sqref="FI25 FI27">
    <cfRule type="cellIs" dxfId="4796" priority="4072" operator="greaterThan">
      <formula>0</formula>
    </cfRule>
  </conditionalFormatting>
  <conditionalFormatting sqref="FI12">
    <cfRule type="cellIs" dxfId="4795" priority="4073" operator="greaterThan">
      <formula>0</formula>
    </cfRule>
  </conditionalFormatting>
  <conditionalFormatting sqref="FI44">
    <cfRule type="cellIs" dxfId="4794" priority="4071" operator="greaterThan">
      <formula>0</formula>
    </cfRule>
  </conditionalFormatting>
  <conditionalFormatting sqref="FI48">
    <cfRule type="cellIs" dxfId="4793" priority="4070" operator="greaterThan">
      <formula>0</formula>
    </cfRule>
  </conditionalFormatting>
  <conditionalFormatting sqref="FI40">
    <cfRule type="cellIs" dxfId="4792" priority="4069" operator="greaterThan">
      <formula>0</formula>
    </cfRule>
  </conditionalFormatting>
  <conditionalFormatting sqref="FI38">
    <cfRule type="cellIs" dxfId="4791" priority="4068" operator="greaterThan">
      <formula>0</formula>
    </cfRule>
  </conditionalFormatting>
  <conditionalFormatting sqref="FI16">
    <cfRule type="cellIs" dxfId="4790" priority="4060" operator="greaterThan">
      <formula>0</formula>
    </cfRule>
  </conditionalFormatting>
  <conditionalFormatting sqref="FI113">
    <cfRule type="cellIs" dxfId="4789" priority="4067" operator="greaterThan">
      <formula>0</formula>
    </cfRule>
  </conditionalFormatting>
  <conditionalFormatting sqref="FI112">
    <cfRule type="cellIs" dxfId="4788" priority="4066" operator="greaterThan">
      <formula>0</formula>
    </cfRule>
  </conditionalFormatting>
  <conditionalFormatting sqref="FI112">
    <cfRule type="cellIs" dxfId="4787" priority="4065" operator="lessThan">
      <formula>0</formula>
    </cfRule>
  </conditionalFormatting>
  <conditionalFormatting sqref="FI116">
    <cfRule type="cellIs" dxfId="4786" priority="4064" operator="greaterThan">
      <formula>0</formula>
    </cfRule>
  </conditionalFormatting>
  <conditionalFormatting sqref="FI115">
    <cfRule type="cellIs" dxfId="4785" priority="4063" operator="greaterThan">
      <formula>0</formula>
    </cfRule>
  </conditionalFormatting>
  <conditionalFormatting sqref="FI115">
    <cfRule type="cellIs" dxfId="4784" priority="4062" operator="lessThan">
      <formula>0</formula>
    </cfRule>
  </conditionalFormatting>
  <conditionalFormatting sqref="FI46">
    <cfRule type="cellIs" dxfId="4783" priority="4057" operator="greaterThan">
      <formula>0</formula>
    </cfRule>
  </conditionalFormatting>
  <conditionalFormatting sqref="FI42">
    <cfRule type="cellIs" dxfId="4782" priority="4058" operator="greaterThan">
      <formula>0</formula>
    </cfRule>
  </conditionalFormatting>
  <conditionalFormatting sqref="FI18 FI21">
    <cfRule type="cellIs" dxfId="4781" priority="4059" operator="greaterThan">
      <formula>0</formula>
    </cfRule>
  </conditionalFormatting>
  <conditionalFormatting sqref="FI36">
    <cfRule type="cellIs" dxfId="4780" priority="4056" operator="greaterThan">
      <formula>0</formula>
    </cfRule>
  </conditionalFormatting>
  <conditionalFormatting sqref="FI79">
    <cfRule type="cellIs" dxfId="4779" priority="4048" operator="greaterThan">
      <formula>0</formula>
    </cfRule>
  </conditionalFormatting>
  <conditionalFormatting sqref="FI10">
    <cfRule type="cellIs" dxfId="4778" priority="4055" operator="greaterThan">
      <formula>0</formula>
    </cfRule>
  </conditionalFormatting>
  <conditionalFormatting sqref="FI23">
    <cfRule type="cellIs" dxfId="4777" priority="4054" operator="greaterThan">
      <formula>0</formula>
    </cfRule>
  </conditionalFormatting>
  <conditionalFormatting sqref="FI10">
    <cfRule type="cellIs" dxfId="4776" priority="4053" operator="greaterThan">
      <formula>0</formula>
    </cfRule>
  </conditionalFormatting>
  <conditionalFormatting sqref="FI23">
    <cfRule type="cellIs" dxfId="4775" priority="4052" operator="greaterThan">
      <formula>0</formula>
    </cfRule>
  </conditionalFormatting>
  <conditionalFormatting sqref="FI129">
    <cfRule type="cellIs" dxfId="4774" priority="4038" operator="greaterThan">
      <formula>0</formula>
    </cfRule>
  </conditionalFormatting>
  <conditionalFormatting sqref="FI110">
    <cfRule type="cellIs" dxfId="4773" priority="4042" operator="greaterThan">
      <formula>0</formula>
    </cfRule>
  </conditionalFormatting>
  <conditionalFormatting sqref="FI79">
    <cfRule type="cellIs" dxfId="4772" priority="4049" operator="greaterThan">
      <formula>0</formula>
    </cfRule>
  </conditionalFormatting>
  <conditionalFormatting sqref="FI34">
    <cfRule type="cellIs" dxfId="4771" priority="4051" operator="greaterThan">
      <formula>0</formula>
    </cfRule>
  </conditionalFormatting>
  <conditionalFormatting sqref="FI120">
    <cfRule type="cellIs" dxfId="4770" priority="4041" operator="greaterThan">
      <formula>0</formula>
    </cfRule>
  </conditionalFormatting>
  <conditionalFormatting sqref="FI137">
    <cfRule type="cellIs" dxfId="4769" priority="4037" operator="greaterThan">
      <formula>0</formula>
    </cfRule>
  </conditionalFormatting>
  <conditionalFormatting sqref="FI34">
    <cfRule type="cellIs" dxfId="4768" priority="4050" operator="greaterThan">
      <formula>0</formula>
    </cfRule>
  </conditionalFormatting>
  <conditionalFormatting sqref="FI137">
    <cfRule type="cellIs" dxfId="4767" priority="4036" operator="greaterThan">
      <formula>0</formula>
    </cfRule>
  </conditionalFormatting>
  <conditionalFormatting sqref="FI110">
    <cfRule type="cellIs" dxfId="4766" priority="4043" operator="greaterThan">
      <formula>0</formula>
    </cfRule>
  </conditionalFormatting>
  <conditionalFormatting sqref="FI51">
    <cfRule type="cellIs" dxfId="4765" priority="4035" operator="greaterThan">
      <formula>0</formula>
    </cfRule>
  </conditionalFormatting>
  <conditionalFormatting sqref="FI51">
    <cfRule type="cellIs" dxfId="4764" priority="4034" operator="greaterThan">
      <formula>0</formula>
    </cfRule>
  </conditionalFormatting>
  <conditionalFormatting sqref="FI93">
    <cfRule type="cellIs" dxfId="4763" priority="4047" operator="greaterThan">
      <formula>0</formula>
    </cfRule>
  </conditionalFormatting>
  <conditionalFormatting sqref="FI102">
    <cfRule type="cellIs" dxfId="4762" priority="4046" operator="greaterThan">
      <formula>0</formula>
    </cfRule>
  </conditionalFormatting>
  <conditionalFormatting sqref="FI93">
    <cfRule type="cellIs" dxfId="4761" priority="4045" operator="greaterThan">
      <formula>0</formula>
    </cfRule>
  </conditionalFormatting>
  <conditionalFormatting sqref="FI102">
    <cfRule type="cellIs" dxfId="4760" priority="4044" operator="greaterThan">
      <formula>0</formula>
    </cfRule>
  </conditionalFormatting>
  <conditionalFormatting sqref="FI129">
    <cfRule type="cellIs" dxfId="4759" priority="4040" operator="greaterThan">
      <formula>0</formula>
    </cfRule>
  </conditionalFormatting>
  <conditionalFormatting sqref="FI120">
    <cfRule type="cellIs" dxfId="4758" priority="4039" operator="greaterThan">
      <formula>0</formula>
    </cfRule>
  </conditionalFormatting>
  <conditionalFormatting sqref="FI48">
    <cfRule type="cellIs" dxfId="4757" priority="4022" operator="greaterThan">
      <formula>0</formula>
    </cfRule>
  </conditionalFormatting>
  <conditionalFormatting sqref="FI40">
    <cfRule type="cellIs" dxfId="4756" priority="4021" operator="greaterThan">
      <formula>0</formula>
    </cfRule>
  </conditionalFormatting>
  <conditionalFormatting sqref="FI64">
    <cfRule type="cellIs" dxfId="4755" priority="4031" operator="greaterThan">
      <formula>0</formula>
    </cfRule>
  </conditionalFormatting>
  <conditionalFormatting sqref="FI64">
    <cfRule type="cellIs" dxfId="4754" priority="4030" operator="greaterThan">
      <formula>0</formula>
    </cfRule>
  </conditionalFormatting>
  <conditionalFormatting sqref="FI57">
    <cfRule type="cellIs" dxfId="4753" priority="4033" operator="greaterThan">
      <formula>0</formula>
    </cfRule>
  </conditionalFormatting>
  <conditionalFormatting sqref="FI57">
    <cfRule type="cellIs" dxfId="4752" priority="4032" operator="greaterThan">
      <formula>0</formula>
    </cfRule>
  </conditionalFormatting>
  <conditionalFormatting sqref="FI70">
    <cfRule type="cellIs" dxfId="4751" priority="4017" operator="greaterThan">
      <formula>0</formula>
    </cfRule>
  </conditionalFormatting>
  <conditionalFormatting sqref="FI70">
    <cfRule type="cellIs" dxfId="4750" priority="4016" operator="greaterThan">
      <formula>0</formula>
    </cfRule>
  </conditionalFormatting>
  <conditionalFormatting sqref="FI12">
    <cfRule type="cellIs" dxfId="4749" priority="4029" operator="greaterThan">
      <formula>0</formula>
    </cfRule>
  </conditionalFormatting>
  <conditionalFormatting sqref="FI12">
    <cfRule type="cellIs" dxfId="4748" priority="4028" operator="greaterThan">
      <formula>0</formula>
    </cfRule>
  </conditionalFormatting>
  <conditionalFormatting sqref="FI25 FI27">
    <cfRule type="cellIs" dxfId="4747" priority="4027" operator="greaterThan">
      <formula>0</formula>
    </cfRule>
  </conditionalFormatting>
  <conditionalFormatting sqref="FI25 FI27">
    <cfRule type="cellIs" dxfId="4746" priority="4026" operator="greaterThan">
      <formula>0</formula>
    </cfRule>
  </conditionalFormatting>
  <conditionalFormatting sqref="FI44">
    <cfRule type="cellIs" dxfId="4745" priority="4025" operator="greaterThan">
      <formula>0</formula>
    </cfRule>
  </conditionalFormatting>
  <conditionalFormatting sqref="FI44">
    <cfRule type="cellIs" dxfId="4744" priority="4024" operator="greaterThan">
      <formula>0</formula>
    </cfRule>
  </conditionalFormatting>
  <conditionalFormatting sqref="FI48">
    <cfRule type="cellIs" dxfId="4743" priority="4023" operator="greaterThan">
      <formula>0</formula>
    </cfRule>
  </conditionalFormatting>
  <conditionalFormatting sqref="FI40">
    <cfRule type="cellIs" dxfId="4742" priority="4020" operator="greaterThan">
      <formula>0</formula>
    </cfRule>
  </conditionalFormatting>
  <conditionalFormatting sqref="FI38">
    <cfRule type="cellIs" dxfId="4741" priority="4019" operator="greaterThan">
      <formula>0</formula>
    </cfRule>
  </conditionalFormatting>
  <conditionalFormatting sqref="FI38">
    <cfRule type="cellIs" dxfId="4740" priority="4018" operator="greaterThan">
      <formula>0</formula>
    </cfRule>
  </conditionalFormatting>
  <conditionalFormatting sqref="FI87">
    <cfRule type="cellIs" dxfId="4739" priority="4014" operator="greaterThan">
      <formula>0</formula>
    </cfRule>
  </conditionalFormatting>
  <conditionalFormatting sqref="FI87">
    <cfRule type="cellIs" dxfId="4738" priority="4015" operator="greaterThan">
      <formula>0</formula>
    </cfRule>
  </conditionalFormatting>
  <conditionalFormatting sqref="FI116">
    <cfRule type="cellIs" dxfId="4737" priority="4007" operator="greaterThan">
      <formula>0</formula>
    </cfRule>
  </conditionalFormatting>
  <conditionalFormatting sqref="FI115">
    <cfRule type="cellIs" dxfId="4736" priority="4006" operator="greaterThan">
      <formula>0</formula>
    </cfRule>
  </conditionalFormatting>
  <conditionalFormatting sqref="FI113">
    <cfRule type="cellIs" dxfId="4735" priority="4013" operator="greaterThan">
      <formula>0</formula>
    </cfRule>
  </conditionalFormatting>
  <conditionalFormatting sqref="FI113">
    <cfRule type="cellIs" dxfId="4734" priority="4012" operator="greaterThan">
      <formula>0</formula>
    </cfRule>
  </conditionalFormatting>
  <conditionalFormatting sqref="FI112">
    <cfRule type="cellIs" dxfId="4733" priority="4011" operator="greaterThan">
      <formula>0</formula>
    </cfRule>
  </conditionalFormatting>
  <conditionalFormatting sqref="FI112">
    <cfRule type="cellIs" dxfId="4732" priority="4010" operator="greaterThan">
      <formula>0</formula>
    </cfRule>
  </conditionalFormatting>
  <conditionalFormatting sqref="FI112">
    <cfRule type="cellIs" dxfId="4731" priority="4009" operator="lessThan">
      <formula>0</formula>
    </cfRule>
  </conditionalFormatting>
  <conditionalFormatting sqref="FI116">
    <cfRule type="cellIs" dxfId="4730" priority="4008" operator="greaterThan">
      <formula>0</formula>
    </cfRule>
  </conditionalFormatting>
  <conditionalFormatting sqref="FI14">
    <cfRule type="cellIs" dxfId="4729" priority="4003" operator="greaterThan">
      <formula>0</formula>
    </cfRule>
  </conditionalFormatting>
  <conditionalFormatting sqref="FI115">
    <cfRule type="cellIs" dxfId="4728" priority="4005" operator="greaterThan">
      <formula>0</formula>
    </cfRule>
  </conditionalFormatting>
  <conditionalFormatting sqref="FI115">
    <cfRule type="cellIs" dxfId="4727" priority="4004" operator="lessThan">
      <formula>0</formula>
    </cfRule>
  </conditionalFormatting>
  <conditionalFormatting sqref="FI14">
    <cfRule type="cellIs" dxfId="4726" priority="4002" operator="greaterThan">
      <formula>0</formula>
    </cfRule>
  </conditionalFormatting>
  <conditionalFormatting sqref="FI16">
    <cfRule type="cellIs" dxfId="4725" priority="4001" operator="greaterThan">
      <formula>0</formula>
    </cfRule>
  </conditionalFormatting>
  <conditionalFormatting sqref="FI16">
    <cfRule type="cellIs" dxfId="4724" priority="4000" operator="greaterThan">
      <formula>0</formula>
    </cfRule>
  </conditionalFormatting>
  <conditionalFormatting sqref="FI42">
    <cfRule type="cellIs" dxfId="4723" priority="3997" operator="greaterThan">
      <formula>0</formula>
    </cfRule>
  </conditionalFormatting>
  <conditionalFormatting sqref="FI42">
    <cfRule type="cellIs" dxfId="4722" priority="3996" operator="greaterThan">
      <formula>0</formula>
    </cfRule>
  </conditionalFormatting>
  <conditionalFormatting sqref="FI18 FI21">
    <cfRule type="cellIs" dxfId="4721" priority="3999" operator="greaterThan">
      <formula>0</formula>
    </cfRule>
  </conditionalFormatting>
  <conditionalFormatting sqref="FI18 FI21">
    <cfRule type="cellIs" dxfId="4720" priority="3998" operator="greaterThan">
      <formula>0</formula>
    </cfRule>
  </conditionalFormatting>
  <conditionalFormatting sqref="FI46">
    <cfRule type="cellIs" dxfId="4719" priority="3995" operator="greaterThan">
      <formula>0</formula>
    </cfRule>
  </conditionalFormatting>
  <conditionalFormatting sqref="FI46">
    <cfRule type="cellIs" dxfId="4718" priority="3994" operator="greaterThan">
      <formula>0</formula>
    </cfRule>
  </conditionalFormatting>
  <conditionalFormatting sqref="FI79">
    <cfRule type="cellIs" dxfId="4717" priority="3986" operator="greaterThan">
      <formula>0</formula>
    </cfRule>
  </conditionalFormatting>
  <conditionalFormatting sqref="FI10">
    <cfRule type="cellIs" dxfId="4716" priority="3993" operator="greaterThan">
      <formula>0</formula>
    </cfRule>
  </conditionalFormatting>
  <conditionalFormatting sqref="FI23">
    <cfRule type="cellIs" dxfId="4715" priority="3992" operator="greaterThan">
      <formula>0</formula>
    </cfRule>
  </conditionalFormatting>
  <conditionalFormatting sqref="FI10">
    <cfRule type="cellIs" dxfId="4714" priority="3991" operator="greaterThan">
      <formula>0</formula>
    </cfRule>
  </conditionalFormatting>
  <conditionalFormatting sqref="FI23">
    <cfRule type="cellIs" dxfId="4713" priority="3990" operator="greaterThan">
      <formula>0</formula>
    </cfRule>
  </conditionalFormatting>
  <conditionalFormatting sqref="FI129">
    <cfRule type="cellIs" dxfId="4712" priority="3976" operator="greaterThan">
      <formula>0</formula>
    </cfRule>
  </conditionalFormatting>
  <conditionalFormatting sqref="FI110">
    <cfRule type="cellIs" dxfId="4711" priority="3980" operator="greaterThan">
      <formula>0</formula>
    </cfRule>
  </conditionalFormatting>
  <conditionalFormatting sqref="FI79">
    <cfRule type="cellIs" dxfId="4710" priority="3987" operator="greaterThan">
      <formula>0</formula>
    </cfRule>
  </conditionalFormatting>
  <conditionalFormatting sqref="FI34">
    <cfRule type="cellIs" dxfId="4709" priority="3989" operator="greaterThan">
      <formula>0</formula>
    </cfRule>
  </conditionalFormatting>
  <conditionalFormatting sqref="FI120">
    <cfRule type="cellIs" dxfId="4708" priority="3979" operator="greaterThan">
      <formula>0</formula>
    </cfRule>
  </conditionalFormatting>
  <conditionalFormatting sqref="FI137">
    <cfRule type="cellIs" dxfId="4707" priority="3975" operator="greaterThan">
      <formula>0</formula>
    </cfRule>
  </conditionalFormatting>
  <conditionalFormatting sqref="FI34">
    <cfRule type="cellIs" dxfId="4706" priority="3988" operator="greaterThan">
      <formula>0</formula>
    </cfRule>
  </conditionalFormatting>
  <conditionalFormatting sqref="FI137">
    <cfRule type="cellIs" dxfId="4705" priority="3974" operator="greaterThan">
      <formula>0</formula>
    </cfRule>
  </conditionalFormatting>
  <conditionalFormatting sqref="FI110">
    <cfRule type="cellIs" dxfId="4704" priority="3981" operator="greaterThan">
      <formula>0</formula>
    </cfRule>
  </conditionalFormatting>
  <conditionalFormatting sqref="FI51">
    <cfRule type="cellIs" dxfId="4703" priority="3973" operator="greaterThan">
      <formula>0</formula>
    </cfRule>
  </conditionalFormatting>
  <conditionalFormatting sqref="FI51">
    <cfRule type="cellIs" dxfId="4702" priority="3972" operator="greaterThan">
      <formula>0</formula>
    </cfRule>
  </conditionalFormatting>
  <conditionalFormatting sqref="FI93">
    <cfRule type="cellIs" dxfId="4701" priority="3985" operator="greaterThan">
      <formula>0</formula>
    </cfRule>
  </conditionalFormatting>
  <conditionalFormatting sqref="FI102">
    <cfRule type="cellIs" dxfId="4700" priority="3984" operator="greaterThan">
      <formula>0</formula>
    </cfRule>
  </conditionalFormatting>
  <conditionalFormatting sqref="FI93">
    <cfRule type="cellIs" dxfId="4699" priority="3983" operator="greaterThan">
      <formula>0</formula>
    </cfRule>
  </conditionalFormatting>
  <conditionalFormatting sqref="FI102">
    <cfRule type="cellIs" dxfId="4698" priority="3982" operator="greaterThan">
      <formula>0</formula>
    </cfRule>
  </conditionalFormatting>
  <conditionalFormatting sqref="FI129">
    <cfRule type="cellIs" dxfId="4697" priority="3978" operator="greaterThan">
      <formula>0</formula>
    </cfRule>
  </conditionalFormatting>
  <conditionalFormatting sqref="FI120">
    <cfRule type="cellIs" dxfId="4696" priority="3977" operator="greaterThan">
      <formula>0</formula>
    </cfRule>
  </conditionalFormatting>
  <conditionalFormatting sqref="FI48">
    <cfRule type="cellIs" dxfId="4695" priority="3960" operator="greaterThan">
      <formula>0</formula>
    </cfRule>
  </conditionalFormatting>
  <conditionalFormatting sqref="FI40">
    <cfRule type="cellIs" dxfId="4694" priority="3959" operator="greaterThan">
      <formula>0</formula>
    </cfRule>
  </conditionalFormatting>
  <conditionalFormatting sqref="FI64">
    <cfRule type="cellIs" dxfId="4693" priority="3969" operator="greaterThan">
      <formula>0</formula>
    </cfRule>
  </conditionalFormatting>
  <conditionalFormatting sqref="FI64">
    <cfRule type="cellIs" dxfId="4692" priority="3968" operator="greaterThan">
      <formula>0</formula>
    </cfRule>
  </conditionalFormatting>
  <conditionalFormatting sqref="FI57">
    <cfRule type="cellIs" dxfId="4691" priority="3971" operator="greaterThan">
      <formula>0</formula>
    </cfRule>
  </conditionalFormatting>
  <conditionalFormatting sqref="FI57">
    <cfRule type="cellIs" dxfId="4690" priority="3970" operator="greaterThan">
      <formula>0</formula>
    </cfRule>
  </conditionalFormatting>
  <conditionalFormatting sqref="FI70">
    <cfRule type="cellIs" dxfId="4689" priority="3955" operator="greaterThan">
      <formula>0</formula>
    </cfRule>
  </conditionalFormatting>
  <conditionalFormatting sqref="FI70">
    <cfRule type="cellIs" dxfId="4688" priority="3954" operator="greaterThan">
      <formula>0</formula>
    </cfRule>
  </conditionalFormatting>
  <conditionalFormatting sqref="FI12">
    <cfRule type="cellIs" dxfId="4687" priority="3967" operator="greaterThan">
      <formula>0</formula>
    </cfRule>
  </conditionalFormatting>
  <conditionalFormatting sqref="FI12">
    <cfRule type="cellIs" dxfId="4686" priority="3966" operator="greaterThan">
      <formula>0</formula>
    </cfRule>
  </conditionalFormatting>
  <conditionalFormatting sqref="FI25 FI27">
    <cfRule type="cellIs" dxfId="4685" priority="3965" operator="greaterThan">
      <formula>0</formula>
    </cfRule>
  </conditionalFormatting>
  <conditionalFormatting sqref="FI25 FI27">
    <cfRule type="cellIs" dxfId="4684" priority="3964" operator="greaterThan">
      <formula>0</formula>
    </cfRule>
  </conditionalFormatting>
  <conditionalFormatting sqref="FI44">
    <cfRule type="cellIs" dxfId="4683" priority="3963" operator="greaterThan">
      <formula>0</formula>
    </cfRule>
  </conditionalFormatting>
  <conditionalFormatting sqref="FI44">
    <cfRule type="cellIs" dxfId="4682" priority="3962" operator="greaterThan">
      <formula>0</formula>
    </cfRule>
  </conditionalFormatting>
  <conditionalFormatting sqref="FI48">
    <cfRule type="cellIs" dxfId="4681" priority="3961" operator="greaterThan">
      <formula>0</formula>
    </cfRule>
  </conditionalFormatting>
  <conditionalFormatting sqref="FI40">
    <cfRule type="cellIs" dxfId="4680" priority="3958" operator="greaterThan">
      <formula>0</formula>
    </cfRule>
  </conditionalFormatting>
  <conditionalFormatting sqref="FI38">
    <cfRule type="cellIs" dxfId="4679" priority="3957" operator="greaterThan">
      <formula>0</formula>
    </cfRule>
  </conditionalFormatting>
  <conditionalFormatting sqref="FI38">
    <cfRule type="cellIs" dxfId="4678" priority="3956" operator="greaterThan">
      <formula>0</formula>
    </cfRule>
  </conditionalFormatting>
  <conditionalFormatting sqref="FI87">
    <cfRule type="cellIs" dxfId="4677" priority="3952" operator="greaterThan">
      <formula>0</formula>
    </cfRule>
  </conditionalFormatting>
  <conditionalFormatting sqref="FI87">
    <cfRule type="cellIs" dxfId="4676" priority="3953" operator="greaterThan">
      <formula>0</formula>
    </cfRule>
  </conditionalFormatting>
  <conditionalFormatting sqref="FI116">
    <cfRule type="cellIs" dxfId="4675" priority="3945" operator="greaterThan">
      <formula>0</formula>
    </cfRule>
  </conditionalFormatting>
  <conditionalFormatting sqref="FI115">
    <cfRule type="cellIs" dxfId="4674" priority="3944" operator="greaterThan">
      <formula>0</formula>
    </cfRule>
  </conditionalFormatting>
  <conditionalFormatting sqref="FI113">
    <cfRule type="cellIs" dxfId="4673" priority="3951" operator="greaterThan">
      <formula>0</formula>
    </cfRule>
  </conditionalFormatting>
  <conditionalFormatting sqref="FI113">
    <cfRule type="cellIs" dxfId="4672" priority="3950" operator="greaterThan">
      <formula>0</formula>
    </cfRule>
  </conditionalFormatting>
  <conditionalFormatting sqref="FI112">
    <cfRule type="cellIs" dxfId="4671" priority="3949" operator="greaterThan">
      <formula>0</formula>
    </cfRule>
  </conditionalFormatting>
  <conditionalFormatting sqref="FI112">
    <cfRule type="cellIs" dxfId="4670" priority="3948" operator="greaterThan">
      <formula>0</formula>
    </cfRule>
  </conditionalFormatting>
  <conditionalFormatting sqref="FI112">
    <cfRule type="cellIs" dxfId="4669" priority="3947" operator="lessThan">
      <formula>0</formula>
    </cfRule>
  </conditionalFormatting>
  <conditionalFormatting sqref="FI116">
    <cfRule type="cellIs" dxfId="4668" priority="3946" operator="greaterThan">
      <formula>0</formula>
    </cfRule>
  </conditionalFormatting>
  <conditionalFormatting sqref="FI14">
    <cfRule type="cellIs" dxfId="4667" priority="3941" operator="greaterThan">
      <formula>0</formula>
    </cfRule>
  </conditionalFormatting>
  <conditionalFormatting sqref="FI115">
    <cfRule type="cellIs" dxfId="4666" priority="3943" operator="greaterThan">
      <formula>0</formula>
    </cfRule>
  </conditionalFormatting>
  <conditionalFormatting sqref="FI115">
    <cfRule type="cellIs" dxfId="4665" priority="3942" operator="lessThan">
      <formula>0</formula>
    </cfRule>
  </conditionalFormatting>
  <conditionalFormatting sqref="FI14">
    <cfRule type="cellIs" dxfId="4664" priority="3940" operator="greaterThan">
      <formula>0</formula>
    </cfRule>
  </conditionalFormatting>
  <conditionalFormatting sqref="FI16">
    <cfRule type="cellIs" dxfId="4663" priority="3939" operator="greaterThan">
      <formula>0</formula>
    </cfRule>
  </conditionalFormatting>
  <conditionalFormatting sqref="FI16">
    <cfRule type="cellIs" dxfId="4662" priority="3938" operator="greaterThan">
      <formula>0</formula>
    </cfRule>
  </conditionalFormatting>
  <conditionalFormatting sqref="FI42">
    <cfRule type="cellIs" dxfId="4661" priority="3935" operator="greaterThan">
      <formula>0</formula>
    </cfRule>
  </conditionalFormatting>
  <conditionalFormatting sqref="FI42">
    <cfRule type="cellIs" dxfId="4660" priority="3934" operator="greaterThan">
      <formula>0</formula>
    </cfRule>
  </conditionalFormatting>
  <conditionalFormatting sqref="FI18 FI21">
    <cfRule type="cellIs" dxfId="4659" priority="3937" operator="greaterThan">
      <formula>0</formula>
    </cfRule>
  </conditionalFormatting>
  <conditionalFormatting sqref="FI18 FI21">
    <cfRule type="cellIs" dxfId="4658" priority="3936" operator="greaterThan">
      <formula>0</formula>
    </cfRule>
  </conditionalFormatting>
  <conditionalFormatting sqref="FI46">
    <cfRule type="cellIs" dxfId="4657" priority="3933" operator="greaterThan">
      <formula>0</formula>
    </cfRule>
  </conditionalFormatting>
  <conditionalFormatting sqref="FI46">
    <cfRule type="cellIs" dxfId="4656" priority="3932" operator="greaterThan">
      <formula>0</formula>
    </cfRule>
  </conditionalFormatting>
  <conditionalFormatting sqref="FI36">
    <cfRule type="cellIs" dxfId="4655" priority="3931" operator="greaterThan">
      <formula>0</formula>
    </cfRule>
  </conditionalFormatting>
  <conditionalFormatting sqref="FI36">
    <cfRule type="cellIs" dxfId="4654" priority="3930" operator="greaterThan">
      <formula>0</formula>
    </cfRule>
  </conditionalFormatting>
  <conditionalFormatting sqref="FI36">
    <cfRule type="cellIs" dxfId="4653" priority="3929" operator="greaterThan">
      <formula>0</formula>
    </cfRule>
  </conditionalFormatting>
  <conditionalFormatting sqref="FI36">
    <cfRule type="cellIs" dxfId="4652" priority="3928" operator="greaterThan">
      <formula>0</formula>
    </cfRule>
  </conditionalFormatting>
  <conditionalFormatting sqref="FI143">
    <cfRule type="cellIs" dxfId="4651" priority="3927" operator="greaterThan">
      <formula>0</formula>
    </cfRule>
  </conditionalFormatting>
  <conditionalFormatting sqref="FI152">
    <cfRule type="cellIs" dxfId="4650" priority="3926" operator="greaterThan">
      <formula>0</formula>
    </cfRule>
  </conditionalFormatting>
  <conditionalFormatting sqref="FI160">
    <cfRule type="cellIs" dxfId="4649" priority="3925" operator="greaterThan">
      <formula>0</formula>
    </cfRule>
  </conditionalFormatting>
  <conditionalFormatting sqref="FI152">
    <cfRule type="cellIs" dxfId="4648" priority="3923" operator="greaterThan">
      <formula>0</formula>
    </cfRule>
  </conditionalFormatting>
  <conditionalFormatting sqref="FI152">
    <cfRule type="cellIs" dxfId="4647" priority="3924" operator="greaterThan">
      <formula>0</formula>
    </cfRule>
  </conditionalFormatting>
  <conditionalFormatting sqref="FI143">
    <cfRule type="cellIs" dxfId="4646" priority="3922" operator="greaterThan">
      <formula>0</formula>
    </cfRule>
  </conditionalFormatting>
  <conditionalFormatting sqref="FI143">
    <cfRule type="cellIs" dxfId="4645" priority="3921" operator="greaterThan">
      <formula>0</formula>
    </cfRule>
  </conditionalFormatting>
  <conditionalFormatting sqref="FI160">
    <cfRule type="cellIs" dxfId="4644" priority="3919" operator="greaterThan">
      <formula>0</formula>
    </cfRule>
  </conditionalFormatting>
  <conditionalFormatting sqref="FI160">
    <cfRule type="cellIs" dxfId="4643" priority="3920" operator="greaterThan">
      <formula>0</formula>
    </cfRule>
  </conditionalFormatting>
  <conditionalFormatting sqref="FI152">
    <cfRule type="cellIs" dxfId="4642" priority="3917" operator="greaterThan">
      <formula>0</formula>
    </cfRule>
  </conditionalFormatting>
  <conditionalFormatting sqref="FI152">
    <cfRule type="cellIs" dxfId="4641" priority="3918" operator="greaterThan">
      <formula>0</formula>
    </cfRule>
  </conditionalFormatting>
  <conditionalFormatting sqref="FI143">
    <cfRule type="cellIs" dxfId="4640" priority="3916" operator="greaterThan">
      <formula>0</formula>
    </cfRule>
  </conditionalFormatting>
  <conditionalFormatting sqref="FI143">
    <cfRule type="cellIs" dxfId="4639" priority="3915" operator="greaterThan">
      <formula>0</formula>
    </cfRule>
  </conditionalFormatting>
  <conditionalFormatting sqref="FI160">
    <cfRule type="cellIs" dxfId="4638" priority="3913" operator="greaterThan">
      <formula>0</formula>
    </cfRule>
  </conditionalFormatting>
  <conditionalFormatting sqref="FI160">
    <cfRule type="cellIs" dxfId="4637" priority="3914" operator="greaterThan">
      <formula>0</formula>
    </cfRule>
  </conditionalFormatting>
  <conditionalFormatting sqref="FI27">
    <cfRule type="cellIs" dxfId="4636" priority="3912" operator="greaterThan">
      <formula>0</formula>
    </cfRule>
  </conditionalFormatting>
  <conditionalFormatting sqref="FI27">
    <cfRule type="cellIs" dxfId="4635" priority="3911" operator="greaterThan">
      <formula>0</formula>
    </cfRule>
  </conditionalFormatting>
  <conditionalFormatting sqref="FJ197:FJ202">
    <cfRule type="cellIs" dxfId="4634" priority="3910" operator="greaterThan">
      <formula>0.5</formula>
    </cfRule>
  </conditionalFormatting>
  <conditionalFormatting sqref="FJ203">
    <cfRule type="cellIs" dxfId="4633" priority="3909" operator="greaterThan">
      <formula>0.5</formula>
    </cfRule>
  </conditionalFormatting>
  <conditionalFormatting sqref="FJ167">
    <cfRule type="cellIs" dxfId="4632" priority="3908" operator="greaterThan">
      <formula>0</formula>
    </cfRule>
  </conditionalFormatting>
  <conditionalFormatting sqref="FJ167">
    <cfRule type="cellIs" dxfId="4631" priority="3907" operator="greaterThan">
      <formula>0</formula>
    </cfRule>
  </conditionalFormatting>
  <conditionalFormatting sqref="FJ169">
    <cfRule type="cellIs" dxfId="4630" priority="3906" operator="greaterThan">
      <formula>0</formula>
    </cfRule>
  </conditionalFormatting>
  <conditionalFormatting sqref="FJ169">
    <cfRule type="cellIs" dxfId="4629" priority="3905" operator="greaterThan">
      <formula>0</formula>
    </cfRule>
  </conditionalFormatting>
  <conditionalFormatting sqref="FJ171">
    <cfRule type="cellIs" dxfId="4628" priority="3904" operator="greaterThan">
      <formula>0</formula>
    </cfRule>
  </conditionalFormatting>
  <conditionalFormatting sqref="FJ171">
    <cfRule type="cellIs" dxfId="4627" priority="3903" operator="greaterThan">
      <formula>0</formula>
    </cfRule>
  </conditionalFormatting>
  <conditionalFormatting sqref="FJ14">
    <cfRule type="cellIs" dxfId="4626" priority="3875" operator="greaterThan">
      <formula>0</formula>
    </cfRule>
  </conditionalFormatting>
  <conditionalFormatting sqref="FJ10">
    <cfRule type="cellIs" dxfId="4625" priority="3902" operator="greaterThan">
      <formula>0</formula>
    </cfRule>
  </conditionalFormatting>
  <conditionalFormatting sqref="FJ23">
    <cfRule type="cellIs" dxfId="4624" priority="3901" operator="greaterThan">
      <formula>0</formula>
    </cfRule>
  </conditionalFormatting>
  <conditionalFormatting sqref="FJ70">
    <cfRule type="cellIs" dxfId="4623" priority="3899" operator="greaterThan">
      <formula>0</formula>
    </cfRule>
  </conditionalFormatting>
  <conditionalFormatting sqref="FJ79">
    <cfRule type="cellIs" dxfId="4622" priority="3898" operator="greaterThan">
      <formula>0</formula>
    </cfRule>
  </conditionalFormatting>
  <conditionalFormatting sqref="FJ129">
    <cfRule type="cellIs" dxfId="4621" priority="3892" operator="greaterThan">
      <formula>0</formula>
    </cfRule>
  </conditionalFormatting>
  <conditionalFormatting sqref="FJ110">
    <cfRule type="cellIs" dxfId="4620" priority="3894" operator="greaterThan">
      <formula>0</formula>
    </cfRule>
  </conditionalFormatting>
  <conditionalFormatting sqref="FJ34">
    <cfRule type="cellIs" dxfId="4619" priority="3900" operator="greaterThan">
      <formula>0</formula>
    </cfRule>
  </conditionalFormatting>
  <conditionalFormatting sqref="FJ137">
    <cfRule type="cellIs" dxfId="4618" priority="3891" operator="greaterThan">
      <formula>0</formula>
    </cfRule>
  </conditionalFormatting>
  <conditionalFormatting sqref="FJ87">
    <cfRule type="cellIs" dxfId="4617" priority="3897" operator="greaterThan">
      <formula>0</formula>
    </cfRule>
  </conditionalFormatting>
  <conditionalFormatting sqref="FJ93">
    <cfRule type="cellIs" dxfId="4616" priority="3896" operator="greaterThan">
      <formula>0</formula>
    </cfRule>
  </conditionalFormatting>
  <conditionalFormatting sqref="FJ102">
    <cfRule type="cellIs" dxfId="4615" priority="3895" operator="greaterThan">
      <formula>0</formula>
    </cfRule>
  </conditionalFormatting>
  <conditionalFormatting sqref="FJ120">
    <cfRule type="cellIs" dxfId="4614" priority="3893" operator="greaterThan">
      <formula>0</formula>
    </cfRule>
  </conditionalFormatting>
  <conditionalFormatting sqref="FJ51">
    <cfRule type="cellIs" dxfId="4613" priority="3890" operator="greaterThan">
      <formula>0</formula>
    </cfRule>
  </conditionalFormatting>
  <conditionalFormatting sqref="FJ64">
    <cfRule type="cellIs" dxfId="4612" priority="3888" operator="greaterThan">
      <formula>0</formula>
    </cfRule>
  </conditionalFormatting>
  <conditionalFormatting sqref="FJ57">
    <cfRule type="cellIs" dxfId="4611" priority="3889" operator="greaterThan">
      <formula>0</formula>
    </cfRule>
  </conditionalFormatting>
  <conditionalFormatting sqref="FJ25 FJ27">
    <cfRule type="cellIs" dxfId="4610" priority="3886" operator="greaterThan">
      <formula>0</formula>
    </cfRule>
  </conditionalFormatting>
  <conditionalFormatting sqref="FJ12">
    <cfRule type="cellIs" dxfId="4609" priority="3887" operator="greaterThan">
      <formula>0</formula>
    </cfRule>
  </conditionalFormatting>
  <conditionalFormatting sqref="FJ44">
    <cfRule type="cellIs" dxfId="4608" priority="3885" operator="greaterThan">
      <formula>0</formula>
    </cfRule>
  </conditionalFormatting>
  <conditionalFormatting sqref="FJ48">
    <cfRule type="cellIs" dxfId="4607" priority="3884" operator="greaterThan">
      <formula>0</formula>
    </cfRule>
  </conditionalFormatting>
  <conditionalFormatting sqref="FJ40">
    <cfRule type="cellIs" dxfId="4606" priority="3883" operator="greaterThan">
      <formula>0</formula>
    </cfRule>
  </conditionalFormatting>
  <conditionalFormatting sqref="FJ38">
    <cfRule type="cellIs" dxfId="4605" priority="3882" operator="greaterThan">
      <formula>0</formula>
    </cfRule>
  </conditionalFormatting>
  <conditionalFormatting sqref="FJ16">
    <cfRule type="cellIs" dxfId="4604" priority="3874" operator="greaterThan">
      <formula>0</formula>
    </cfRule>
  </conditionalFormatting>
  <conditionalFormatting sqref="FJ113">
    <cfRule type="cellIs" dxfId="4603" priority="3881" operator="greaterThan">
      <formula>0</formula>
    </cfRule>
  </conditionalFormatting>
  <conditionalFormatting sqref="FJ112">
    <cfRule type="cellIs" dxfId="4602" priority="3880" operator="greaterThan">
      <formula>0</formula>
    </cfRule>
  </conditionalFormatting>
  <conditionalFormatting sqref="FJ112">
    <cfRule type="cellIs" dxfId="4601" priority="3879" operator="lessThan">
      <formula>0</formula>
    </cfRule>
  </conditionalFormatting>
  <conditionalFormatting sqref="FJ116">
    <cfRule type="cellIs" dxfId="4600" priority="3878" operator="greaterThan">
      <formula>0</formula>
    </cfRule>
  </conditionalFormatting>
  <conditionalFormatting sqref="FJ115">
    <cfRule type="cellIs" dxfId="4599" priority="3877" operator="greaterThan">
      <formula>0</formula>
    </cfRule>
  </conditionalFormatting>
  <conditionalFormatting sqref="FJ115">
    <cfRule type="cellIs" dxfId="4598" priority="3876" operator="lessThan">
      <formula>0</formula>
    </cfRule>
  </conditionalFormatting>
  <conditionalFormatting sqref="FJ46">
    <cfRule type="cellIs" dxfId="4597" priority="3871" operator="greaterThan">
      <formula>0</formula>
    </cfRule>
  </conditionalFormatting>
  <conditionalFormatting sqref="FJ42">
    <cfRule type="cellIs" dxfId="4596" priority="3872" operator="greaterThan">
      <formula>0</formula>
    </cfRule>
  </conditionalFormatting>
  <conditionalFormatting sqref="FJ18 FJ21">
    <cfRule type="cellIs" dxfId="4595" priority="3873" operator="greaterThan">
      <formula>0</formula>
    </cfRule>
  </conditionalFormatting>
  <conditionalFormatting sqref="FJ36">
    <cfRule type="cellIs" dxfId="4594" priority="3870" operator="greaterThan">
      <formula>0</formula>
    </cfRule>
  </conditionalFormatting>
  <conditionalFormatting sqref="FJ79">
    <cfRule type="cellIs" dxfId="4593" priority="3862" operator="greaterThan">
      <formula>0</formula>
    </cfRule>
  </conditionalFormatting>
  <conditionalFormatting sqref="FJ10">
    <cfRule type="cellIs" dxfId="4592" priority="3869" operator="greaterThan">
      <formula>0</formula>
    </cfRule>
  </conditionalFormatting>
  <conditionalFormatting sqref="FJ23">
    <cfRule type="cellIs" dxfId="4591" priority="3868" operator="greaterThan">
      <formula>0</formula>
    </cfRule>
  </conditionalFormatting>
  <conditionalFormatting sqref="FJ10">
    <cfRule type="cellIs" dxfId="4590" priority="3867" operator="greaterThan">
      <formula>0</formula>
    </cfRule>
  </conditionalFormatting>
  <conditionalFormatting sqref="FJ23">
    <cfRule type="cellIs" dxfId="4589" priority="3866" operator="greaterThan">
      <formula>0</formula>
    </cfRule>
  </conditionalFormatting>
  <conditionalFormatting sqref="FJ129">
    <cfRule type="cellIs" dxfId="4588" priority="3852" operator="greaterThan">
      <formula>0</formula>
    </cfRule>
  </conditionalFormatting>
  <conditionalFormatting sqref="FJ110">
    <cfRule type="cellIs" dxfId="4587" priority="3856" operator="greaterThan">
      <formula>0</formula>
    </cfRule>
  </conditionalFormatting>
  <conditionalFormatting sqref="FJ79">
    <cfRule type="cellIs" dxfId="4586" priority="3863" operator="greaterThan">
      <formula>0</formula>
    </cfRule>
  </conditionalFormatting>
  <conditionalFormatting sqref="FJ34">
    <cfRule type="cellIs" dxfId="4585" priority="3865" operator="greaterThan">
      <formula>0</formula>
    </cfRule>
  </conditionalFormatting>
  <conditionalFormatting sqref="FJ120">
    <cfRule type="cellIs" dxfId="4584" priority="3855" operator="greaterThan">
      <formula>0</formula>
    </cfRule>
  </conditionalFormatting>
  <conditionalFormatting sqref="FJ137">
    <cfRule type="cellIs" dxfId="4583" priority="3851" operator="greaterThan">
      <formula>0</formula>
    </cfRule>
  </conditionalFormatting>
  <conditionalFormatting sqref="FJ34">
    <cfRule type="cellIs" dxfId="4582" priority="3864" operator="greaterThan">
      <formula>0</formula>
    </cfRule>
  </conditionalFormatting>
  <conditionalFormatting sqref="FJ137">
    <cfRule type="cellIs" dxfId="4581" priority="3850" operator="greaterThan">
      <formula>0</formula>
    </cfRule>
  </conditionalFormatting>
  <conditionalFormatting sqref="FJ110">
    <cfRule type="cellIs" dxfId="4580" priority="3857" operator="greaterThan">
      <formula>0</formula>
    </cfRule>
  </conditionalFormatting>
  <conditionalFormatting sqref="FJ51">
    <cfRule type="cellIs" dxfId="4579" priority="3849" operator="greaterThan">
      <formula>0</formula>
    </cfRule>
  </conditionalFormatting>
  <conditionalFormatting sqref="FJ51">
    <cfRule type="cellIs" dxfId="4578" priority="3848" operator="greaterThan">
      <formula>0</formula>
    </cfRule>
  </conditionalFormatting>
  <conditionalFormatting sqref="FJ93">
    <cfRule type="cellIs" dxfId="4577" priority="3861" operator="greaterThan">
      <formula>0</formula>
    </cfRule>
  </conditionalFormatting>
  <conditionalFormatting sqref="FJ102">
    <cfRule type="cellIs" dxfId="4576" priority="3860" operator="greaterThan">
      <formula>0</formula>
    </cfRule>
  </conditionalFormatting>
  <conditionalFormatting sqref="FJ93">
    <cfRule type="cellIs" dxfId="4575" priority="3859" operator="greaterThan">
      <formula>0</formula>
    </cfRule>
  </conditionalFormatting>
  <conditionalFormatting sqref="FJ102">
    <cfRule type="cellIs" dxfId="4574" priority="3858" operator="greaterThan">
      <formula>0</formula>
    </cfRule>
  </conditionalFormatting>
  <conditionalFormatting sqref="FJ129">
    <cfRule type="cellIs" dxfId="4573" priority="3854" operator="greaterThan">
      <formula>0</formula>
    </cfRule>
  </conditionalFormatting>
  <conditionalFormatting sqref="FJ120">
    <cfRule type="cellIs" dxfId="4572" priority="3853" operator="greaterThan">
      <formula>0</formula>
    </cfRule>
  </conditionalFormatting>
  <conditionalFormatting sqref="FJ48">
    <cfRule type="cellIs" dxfId="4571" priority="3836" operator="greaterThan">
      <formula>0</formula>
    </cfRule>
  </conditionalFormatting>
  <conditionalFormatting sqref="FJ40">
    <cfRule type="cellIs" dxfId="4570" priority="3835" operator="greaterThan">
      <formula>0</formula>
    </cfRule>
  </conditionalFormatting>
  <conditionalFormatting sqref="FJ64">
    <cfRule type="cellIs" dxfId="4569" priority="3845" operator="greaterThan">
      <formula>0</formula>
    </cfRule>
  </conditionalFormatting>
  <conditionalFormatting sqref="FJ64">
    <cfRule type="cellIs" dxfId="4568" priority="3844" operator="greaterThan">
      <formula>0</formula>
    </cfRule>
  </conditionalFormatting>
  <conditionalFormatting sqref="FJ57">
    <cfRule type="cellIs" dxfId="4567" priority="3847" operator="greaterThan">
      <formula>0</formula>
    </cfRule>
  </conditionalFormatting>
  <conditionalFormatting sqref="FJ57">
    <cfRule type="cellIs" dxfId="4566" priority="3846" operator="greaterThan">
      <formula>0</formula>
    </cfRule>
  </conditionalFormatting>
  <conditionalFormatting sqref="FJ70">
    <cfRule type="cellIs" dxfId="4565" priority="3831" operator="greaterThan">
      <formula>0</formula>
    </cfRule>
  </conditionalFormatting>
  <conditionalFormatting sqref="FJ70">
    <cfRule type="cellIs" dxfId="4564" priority="3830" operator="greaterThan">
      <formula>0</formula>
    </cfRule>
  </conditionalFormatting>
  <conditionalFormatting sqref="FJ12">
    <cfRule type="cellIs" dxfId="4563" priority="3843" operator="greaterThan">
      <formula>0</formula>
    </cfRule>
  </conditionalFormatting>
  <conditionalFormatting sqref="FJ12">
    <cfRule type="cellIs" dxfId="4562" priority="3842" operator="greaterThan">
      <formula>0</formula>
    </cfRule>
  </conditionalFormatting>
  <conditionalFormatting sqref="FJ25 FJ27">
    <cfRule type="cellIs" dxfId="4561" priority="3841" operator="greaterThan">
      <formula>0</formula>
    </cfRule>
  </conditionalFormatting>
  <conditionalFormatting sqref="FJ25 FJ27">
    <cfRule type="cellIs" dxfId="4560" priority="3840" operator="greaterThan">
      <formula>0</formula>
    </cfRule>
  </conditionalFormatting>
  <conditionalFormatting sqref="FJ44">
    <cfRule type="cellIs" dxfId="4559" priority="3839" operator="greaterThan">
      <formula>0</formula>
    </cfRule>
  </conditionalFormatting>
  <conditionalFormatting sqref="FJ44">
    <cfRule type="cellIs" dxfId="4558" priority="3838" operator="greaterThan">
      <formula>0</formula>
    </cfRule>
  </conditionalFormatting>
  <conditionalFormatting sqref="FJ48">
    <cfRule type="cellIs" dxfId="4557" priority="3837" operator="greaterThan">
      <formula>0</formula>
    </cfRule>
  </conditionalFormatting>
  <conditionalFormatting sqref="FJ40">
    <cfRule type="cellIs" dxfId="4556" priority="3834" operator="greaterThan">
      <formula>0</formula>
    </cfRule>
  </conditionalFormatting>
  <conditionalFormatting sqref="FJ38">
    <cfRule type="cellIs" dxfId="4555" priority="3833" operator="greaterThan">
      <formula>0</formula>
    </cfRule>
  </conditionalFormatting>
  <conditionalFormatting sqref="FJ38">
    <cfRule type="cellIs" dxfId="4554" priority="3832" operator="greaterThan">
      <formula>0</formula>
    </cfRule>
  </conditionalFormatting>
  <conditionalFormatting sqref="FJ87">
    <cfRule type="cellIs" dxfId="4553" priority="3828" operator="greaterThan">
      <formula>0</formula>
    </cfRule>
  </conditionalFormatting>
  <conditionalFormatting sqref="FJ87">
    <cfRule type="cellIs" dxfId="4552" priority="3829" operator="greaterThan">
      <formula>0</formula>
    </cfRule>
  </conditionalFormatting>
  <conditionalFormatting sqref="FJ116">
    <cfRule type="cellIs" dxfId="4551" priority="3821" operator="greaterThan">
      <formula>0</formula>
    </cfRule>
  </conditionalFormatting>
  <conditionalFormatting sqref="FJ115">
    <cfRule type="cellIs" dxfId="4550" priority="3820" operator="greaterThan">
      <formula>0</formula>
    </cfRule>
  </conditionalFormatting>
  <conditionalFormatting sqref="FJ113">
    <cfRule type="cellIs" dxfId="4549" priority="3827" operator="greaterThan">
      <formula>0</formula>
    </cfRule>
  </conditionalFormatting>
  <conditionalFormatting sqref="FJ113">
    <cfRule type="cellIs" dxfId="4548" priority="3826" operator="greaterThan">
      <formula>0</formula>
    </cfRule>
  </conditionalFormatting>
  <conditionalFormatting sqref="FJ112">
    <cfRule type="cellIs" dxfId="4547" priority="3825" operator="greaterThan">
      <formula>0</formula>
    </cfRule>
  </conditionalFormatting>
  <conditionalFormatting sqref="FJ112">
    <cfRule type="cellIs" dxfId="4546" priority="3824" operator="greaterThan">
      <formula>0</formula>
    </cfRule>
  </conditionalFormatting>
  <conditionalFormatting sqref="FJ112">
    <cfRule type="cellIs" dxfId="4545" priority="3823" operator="lessThan">
      <formula>0</formula>
    </cfRule>
  </conditionalFormatting>
  <conditionalFormatting sqref="FJ116">
    <cfRule type="cellIs" dxfId="4544" priority="3822" operator="greaterThan">
      <formula>0</formula>
    </cfRule>
  </conditionalFormatting>
  <conditionalFormatting sqref="FJ14">
    <cfRule type="cellIs" dxfId="4543" priority="3817" operator="greaterThan">
      <formula>0</formula>
    </cfRule>
  </conditionalFormatting>
  <conditionalFormatting sqref="FJ115">
    <cfRule type="cellIs" dxfId="4542" priority="3819" operator="greaterThan">
      <formula>0</formula>
    </cfRule>
  </conditionalFormatting>
  <conditionalFormatting sqref="FJ115">
    <cfRule type="cellIs" dxfId="4541" priority="3818" operator="lessThan">
      <formula>0</formula>
    </cfRule>
  </conditionalFormatting>
  <conditionalFormatting sqref="FJ14">
    <cfRule type="cellIs" dxfId="4540" priority="3816" operator="greaterThan">
      <formula>0</formula>
    </cfRule>
  </conditionalFormatting>
  <conditionalFormatting sqref="FJ16">
    <cfRule type="cellIs" dxfId="4539" priority="3815" operator="greaterThan">
      <formula>0</formula>
    </cfRule>
  </conditionalFormatting>
  <conditionalFormatting sqref="FJ16">
    <cfRule type="cellIs" dxfId="4538" priority="3814" operator="greaterThan">
      <formula>0</formula>
    </cfRule>
  </conditionalFormatting>
  <conditionalFormatting sqref="FJ42">
    <cfRule type="cellIs" dxfId="4537" priority="3811" operator="greaterThan">
      <formula>0</formula>
    </cfRule>
  </conditionalFormatting>
  <conditionalFormatting sqref="FJ42">
    <cfRule type="cellIs" dxfId="4536" priority="3810" operator="greaterThan">
      <formula>0</formula>
    </cfRule>
  </conditionalFormatting>
  <conditionalFormatting sqref="FJ18 FJ21">
    <cfRule type="cellIs" dxfId="4535" priority="3813" operator="greaterThan">
      <formula>0</formula>
    </cfRule>
  </conditionalFormatting>
  <conditionalFormatting sqref="FJ18 FJ21">
    <cfRule type="cellIs" dxfId="4534" priority="3812" operator="greaterThan">
      <formula>0</formula>
    </cfRule>
  </conditionalFormatting>
  <conditionalFormatting sqref="FJ46">
    <cfRule type="cellIs" dxfId="4533" priority="3809" operator="greaterThan">
      <formula>0</formula>
    </cfRule>
  </conditionalFormatting>
  <conditionalFormatting sqref="FJ46">
    <cfRule type="cellIs" dxfId="4532" priority="3808" operator="greaterThan">
      <formula>0</formula>
    </cfRule>
  </conditionalFormatting>
  <conditionalFormatting sqref="FJ79">
    <cfRule type="cellIs" dxfId="4531" priority="3800" operator="greaterThan">
      <formula>0</formula>
    </cfRule>
  </conditionalFormatting>
  <conditionalFormatting sqref="FJ10">
    <cfRule type="cellIs" dxfId="4530" priority="3807" operator="greaterThan">
      <formula>0</formula>
    </cfRule>
  </conditionalFormatting>
  <conditionalFormatting sqref="FJ23">
    <cfRule type="cellIs" dxfId="4529" priority="3806" operator="greaterThan">
      <formula>0</formula>
    </cfRule>
  </conditionalFormatting>
  <conditionalFormatting sqref="FJ10">
    <cfRule type="cellIs" dxfId="4528" priority="3805" operator="greaterThan">
      <formula>0</formula>
    </cfRule>
  </conditionalFormatting>
  <conditionalFormatting sqref="FJ23">
    <cfRule type="cellIs" dxfId="4527" priority="3804" operator="greaterThan">
      <formula>0</formula>
    </cfRule>
  </conditionalFormatting>
  <conditionalFormatting sqref="FJ129">
    <cfRule type="cellIs" dxfId="4526" priority="3790" operator="greaterThan">
      <formula>0</formula>
    </cfRule>
  </conditionalFormatting>
  <conditionalFormatting sqref="FJ110">
    <cfRule type="cellIs" dxfId="4525" priority="3794" operator="greaterThan">
      <formula>0</formula>
    </cfRule>
  </conditionalFormatting>
  <conditionalFormatting sqref="FJ79">
    <cfRule type="cellIs" dxfId="4524" priority="3801" operator="greaterThan">
      <formula>0</formula>
    </cfRule>
  </conditionalFormatting>
  <conditionalFormatting sqref="FJ34">
    <cfRule type="cellIs" dxfId="4523" priority="3803" operator="greaterThan">
      <formula>0</formula>
    </cfRule>
  </conditionalFormatting>
  <conditionalFormatting sqref="FJ120">
    <cfRule type="cellIs" dxfId="4522" priority="3793" operator="greaterThan">
      <formula>0</formula>
    </cfRule>
  </conditionalFormatting>
  <conditionalFormatting sqref="FJ137">
    <cfRule type="cellIs" dxfId="4521" priority="3789" operator="greaterThan">
      <formula>0</formula>
    </cfRule>
  </conditionalFormatting>
  <conditionalFormatting sqref="FJ34">
    <cfRule type="cellIs" dxfId="4520" priority="3802" operator="greaterThan">
      <formula>0</formula>
    </cfRule>
  </conditionalFormatting>
  <conditionalFormatting sqref="FJ137">
    <cfRule type="cellIs" dxfId="4519" priority="3788" operator="greaterThan">
      <formula>0</formula>
    </cfRule>
  </conditionalFormatting>
  <conditionalFormatting sqref="FJ110">
    <cfRule type="cellIs" dxfId="4518" priority="3795" operator="greaterThan">
      <formula>0</formula>
    </cfRule>
  </conditionalFormatting>
  <conditionalFormatting sqref="FJ51">
    <cfRule type="cellIs" dxfId="4517" priority="3787" operator="greaterThan">
      <formula>0</formula>
    </cfRule>
  </conditionalFormatting>
  <conditionalFormatting sqref="FJ51">
    <cfRule type="cellIs" dxfId="4516" priority="3786" operator="greaterThan">
      <formula>0</formula>
    </cfRule>
  </conditionalFormatting>
  <conditionalFormatting sqref="FJ93">
    <cfRule type="cellIs" dxfId="4515" priority="3799" operator="greaterThan">
      <formula>0</formula>
    </cfRule>
  </conditionalFormatting>
  <conditionalFormatting sqref="FJ102">
    <cfRule type="cellIs" dxfId="4514" priority="3798" operator="greaterThan">
      <formula>0</formula>
    </cfRule>
  </conditionalFormatting>
  <conditionalFormatting sqref="FJ93">
    <cfRule type="cellIs" dxfId="4513" priority="3797" operator="greaterThan">
      <formula>0</formula>
    </cfRule>
  </conditionalFormatting>
  <conditionalFormatting sqref="FJ102">
    <cfRule type="cellIs" dxfId="4512" priority="3796" operator="greaterThan">
      <formula>0</formula>
    </cfRule>
  </conditionalFormatting>
  <conditionalFormatting sqref="FJ129">
    <cfRule type="cellIs" dxfId="4511" priority="3792" operator="greaterThan">
      <formula>0</formula>
    </cfRule>
  </conditionalFormatting>
  <conditionalFormatting sqref="FJ120">
    <cfRule type="cellIs" dxfId="4510" priority="3791" operator="greaterThan">
      <formula>0</formula>
    </cfRule>
  </conditionalFormatting>
  <conditionalFormatting sqref="FJ48">
    <cfRule type="cellIs" dxfId="4509" priority="3774" operator="greaterThan">
      <formula>0</formula>
    </cfRule>
  </conditionalFormatting>
  <conditionalFormatting sqref="FJ40">
    <cfRule type="cellIs" dxfId="4508" priority="3773" operator="greaterThan">
      <formula>0</formula>
    </cfRule>
  </conditionalFormatting>
  <conditionalFormatting sqref="FJ64">
    <cfRule type="cellIs" dxfId="4507" priority="3783" operator="greaterThan">
      <formula>0</formula>
    </cfRule>
  </conditionalFormatting>
  <conditionalFormatting sqref="FJ64">
    <cfRule type="cellIs" dxfId="4506" priority="3782" operator="greaterThan">
      <formula>0</formula>
    </cfRule>
  </conditionalFormatting>
  <conditionalFormatting sqref="FJ57">
    <cfRule type="cellIs" dxfId="4505" priority="3785" operator="greaterThan">
      <formula>0</formula>
    </cfRule>
  </conditionalFormatting>
  <conditionalFormatting sqref="FJ57">
    <cfRule type="cellIs" dxfId="4504" priority="3784" operator="greaterThan">
      <formula>0</formula>
    </cfRule>
  </conditionalFormatting>
  <conditionalFormatting sqref="FJ70">
    <cfRule type="cellIs" dxfId="4503" priority="3769" operator="greaterThan">
      <formula>0</formula>
    </cfRule>
  </conditionalFormatting>
  <conditionalFormatting sqref="FJ70">
    <cfRule type="cellIs" dxfId="4502" priority="3768" operator="greaterThan">
      <formula>0</formula>
    </cfRule>
  </conditionalFormatting>
  <conditionalFormatting sqref="FJ12">
    <cfRule type="cellIs" dxfId="4501" priority="3781" operator="greaterThan">
      <formula>0</formula>
    </cfRule>
  </conditionalFormatting>
  <conditionalFormatting sqref="FJ12">
    <cfRule type="cellIs" dxfId="4500" priority="3780" operator="greaterThan">
      <formula>0</formula>
    </cfRule>
  </conditionalFormatting>
  <conditionalFormatting sqref="FJ25 FJ27">
    <cfRule type="cellIs" dxfId="4499" priority="3779" operator="greaterThan">
      <formula>0</formula>
    </cfRule>
  </conditionalFormatting>
  <conditionalFormatting sqref="FJ25 FJ27">
    <cfRule type="cellIs" dxfId="4498" priority="3778" operator="greaterThan">
      <formula>0</formula>
    </cfRule>
  </conditionalFormatting>
  <conditionalFormatting sqref="FJ44">
    <cfRule type="cellIs" dxfId="4497" priority="3777" operator="greaterThan">
      <formula>0</formula>
    </cfRule>
  </conditionalFormatting>
  <conditionalFormatting sqref="FJ44">
    <cfRule type="cellIs" dxfId="4496" priority="3776" operator="greaterThan">
      <formula>0</formula>
    </cfRule>
  </conditionalFormatting>
  <conditionalFormatting sqref="FJ48">
    <cfRule type="cellIs" dxfId="4495" priority="3775" operator="greaterThan">
      <formula>0</formula>
    </cfRule>
  </conditionalFormatting>
  <conditionalFormatting sqref="FJ40">
    <cfRule type="cellIs" dxfId="4494" priority="3772" operator="greaterThan">
      <formula>0</formula>
    </cfRule>
  </conditionalFormatting>
  <conditionalFormatting sqref="FJ38">
    <cfRule type="cellIs" dxfId="4493" priority="3771" operator="greaterThan">
      <formula>0</formula>
    </cfRule>
  </conditionalFormatting>
  <conditionalFormatting sqref="FJ38">
    <cfRule type="cellIs" dxfId="4492" priority="3770" operator="greaterThan">
      <formula>0</formula>
    </cfRule>
  </conditionalFormatting>
  <conditionalFormatting sqref="FJ87">
    <cfRule type="cellIs" dxfId="4491" priority="3766" operator="greaterThan">
      <formula>0</formula>
    </cfRule>
  </conditionalFormatting>
  <conditionalFormatting sqref="FJ87">
    <cfRule type="cellIs" dxfId="4490" priority="3767" operator="greaterThan">
      <formula>0</formula>
    </cfRule>
  </conditionalFormatting>
  <conditionalFormatting sqref="FJ116">
    <cfRule type="cellIs" dxfId="4489" priority="3759" operator="greaterThan">
      <formula>0</formula>
    </cfRule>
  </conditionalFormatting>
  <conditionalFormatting sqref="FJ115">
    <cfRule type="cellIs" dxfId="4488" priority="3758" operator="greaterThan">
      <formula>0</formula>
    </cfRule>
  </conditionalFormatting>
  <conditionalFormatting sqref="FJ113">
    <cfRule type="cellIs" dxfId="4487" priority="3765" operator="greaterThan">
      <formula>0</formula>
    </cfRule>
  </conditionalFormatting>
  <conditionalFormatting sqref="FJ113">
    <cfRule type="cellIs" dxfId="4486" priority="3764" operator="greaterThan">
      <formula>0</formula>
    </cfRule>
  </conditionalFormatting>
  <conditionalFormatting sqref="FJ112">
    <cfRule type="cellIs" dxfId="4485" priority="3763" operator="greaterThan">
      <formula>0</formula>
    </cfRule>
  </conditionalFormatting>
  <conditionalFormatting sqref="FJ112">
    <cfRule type="cellIs" dxfId="4484" priority="3762" operator="greaterThan">
      <formula>0</formula>
    </cfRule>
  </conditionalFormatting>
  <conditionalFormatting sqref="FJ112">
    <cfRule type="cellIs" dxfId="4483" priority="3761" operator="lessThan">
      <formula>0</formula>
    </cfRule>
  </conditionalFormatting>
  <conditionalFormatting sqref="FJ116">
    <cfRule type="cellIs" dxfId="4482" priority="3760" operator="greaterThan">
      <formula>0</formula>
    </cfRule>
  </conditionalFormatting>
  <conditionalFormatting sqref="FJ14">
    <cfRule type="cellIs" dxfId="4481" priority="3755" operator="greaterThan">
      <formula>0</formula>
    </cfRule>
  </conditionalFormatting>
  <conditionalFormatting sqref="FJ115">
    <cfRule type="cellIs" dxfId="4480" priority="3757" operator="greaterThan">
      <formula>0</formula>
    </cfRule>
  </conditionalFormatting>
  <conditionalFormatting sqref="FJ115">
    <cfRule type="cellIs" dxfId="4479" priority="3756" operator="lessThan">
      <formula>0</formula>
    </cfRule>
  </conditionalFormatting>
  <conditionalFormatting sqref="FJ14">
    <cfRule type="cellIs" dxfId="4478" priority="3754" operator="greaterThan">
      <formula>0</formula>
    </cfRule>
  </conditionalFormatting>
  <conditionalFormatting sqref="FJ16">
    <cfRule type="cellIs" dxfId="4477" priority="3753" operator="greaterThan">
      <formula>0</formula>
    </cfRule>
  </conditionalFormatting>
  <conditionalFormatting sqref="FJ16">
    <cfRule type="cellIs" dxfId="4476" priority="3752" operator="greaterThan">
      <formula>0</formula>
    </cfRule>
  </conditionalFormatting>
  <conditionalFormatting sqref="FJ42">
    <cfRule type="cellIs" dxfId="4475" priority="3749" operator="greaterThan">
      <formula>0</formula>
    </cfRule>
  </conditionalFormatting>
  <conditionalFormatting sqref="FJ42">
    <cfRule type="cellIs" dxfId="4474" priority="3748" operator="greaterThan">
      <formula>0</formula>
    </cfRule>
  </conditionalFormatting>
  <conditionalFormatting sqref="FJ18 FJ21">
    <cfRule type="cellIs" dxfId="4473" priority="3751" operator="greaterThan">
      <formula>0</formula>
    </cfRule>
  </conditionalFormatting>
  <conditionalFormatting sqref="FJ18 FJ21">
    <cfRule type="cellIs" dxfId="4472" priority="3750" operator="greaterThan">
      <formula>0</formula>
    </cfRule>
  </conditionalFormatting>
  <conditionalFormatting sqref="FJ46">
    <cfRule type="cellIs" dxfId="4471" priority="3747" operator="greaterThan">
      <formula>0</formula>
    </cfRule>
  </conditionalFormatting>
  <conditionalFormatting sqref="FJ46">
    <cfRule type="cellIs" dxfId="4470" priority="3746" operator="greaterThan">
      <formula>0</formula>
    </cfRule>
  </conditionalFormatting>
  <conditionalFormatting sqref="FJ36">
    <cfRule type="cellIs" dxfId="4469" priority="3745" operator="greaterThan">
      <formula>0</formula>
    </cfRule>
  </conditionalFormatting>
  <conditionalFormatting sqref="FJ36">
    <cfRule type="cellIs" dxfId="4468" priority="3744" operator="greaterThan">
      <formula>0</formula>
    </cfRule>
  </conditionalFormatting>
  <conditionalFormatting sqref="FJ36">
    <cfRule type="cellIs" dxfId="4467" priority="3743" operator="greaterThan">
      <formula>0</formula>
    </cfRule>
  </conditionalFormatting>
  <conditionalFormatting sqref="FJ36">
    <cfRule type="cellIs" dxfId="4466" priority="3742" operator="greaterThan">
      <formula>0</formula>
    </cfRule>
  </conditionalFormatting>
  <conditionalFormatting sqref="FJ143">
    <cfRule type="cellIs" dxfId="4465" priority="3741" operator="greaterThan">
      <formula>0</formula>
    </cfRule>
  </conditionalFormatting>
  <conditionalFormatting sqref="FJ152">
    <cfRule type="cellIs" dxfId="4464" priority="3740" operator="greaterThan">
      <formula>0</formula>
    </cfRule>
  </conditionalFormatting>
  <conditionalFormatting sqref="FJ160">
    <cfRule type="cellIs" dxfId="4463" priority="3739" operator="greaterThan">
      <formula>0</formula>
    </cfRule>
  </conditionalFormatting>
  <conditionalFormatting sqref="FJ152">
    <cfRule type="cellIs" dxfId="4462" priority="3737" operator="greaterThan">
      <formula>0</formula>
    </cfRule>
  </conditionalFormatting>
  <conditionalFormatting sqref="FJ152">
    <cfRule type="cellIs" dxfId="4461" priority="3738" operator="greaterThan">
      <formula>0</formula>
    </cfRule>
  </conditionalFormatting>
  <conditionalFormatting sqref="FJ143">
    <cfRule type="cellIs" dxfId="4460" priority="3736" operator="greaterThan">
      <formula>0</formula>
    </cfRule>
  </conditionalFormatting>
  <conditionalFormatting sqref="FJ143">
    <cfRule type="cellIs" dxfId="4459" priority="3735" operator="greaterThan">
      <formula>0</formula>
    </cfRule>
  </conditionalFormatting>
  <conditionalFormatting sqref="FJ160">
    <cfRule type="cellIs" dxfId="4458" priority="3733" operator="greaterThan">
      <formula>0</formula>
    </cfRule>
  </conditionalFormatting>
  <conditionalFormatting sqref="FJ160">
    <cfRule type="cellIs" dxfId="4457" priority="3734" operator="greaterThan">
      <formula>0</formula>
    </cfRule>
  </conditionalFormatting>
  <conditionalFormatting sqref="FJ152">
    <cfRule type="cellIs" dxfId="4456" priority="3731" operator="greaterThan">
      <formula>0</formula>
    </cfRule>
  </conditionalFormatting>
  <conditionalFormatting sqref="FJ152">
    <cfRule type="cellIs" dxfId="4455" priority="3732" operator="greaterThan">
      <formula>0</formula>
    </cfRule>
  </conditionalFormatting>
  <conditionalFormatting sqref="FJ143">
    <cfRule type="cellIs" dxfId="4454" priority="3730" operator="greaterThan">
      <formula>0</formula>
    </cfRule>
  </conditionalFormatting>
  <conditionalFormatting sqref="FJ143">
    <cfRule type="cellIs" dxfId="4453" priority="3729" operator="greaterThan">
      <formula>0</formula>
    </cfRule>
  </conditionalFormatting>
  <conditionalFormatting sqref="FJ160">
    <cfRule type="cellIs" dxfId="4452" priority="3727" operator="greaterThan">
      <formula>0</formula>
    </cfRule>
  </conditionalFormatting>
  <conditionalFormatting sqref="FJ160">
    <cfRule type="cellIs" dxfId="4451" priority="3728" operator="greaterThan">
      <formula>0</formula>
    </cfRule>
  </conditionalFormatting>
  <conditionalFormatting sqref="FJ27">
    <cfRule type="cellIs" dxfId="4450" priority="3726" operator="greaterThan">
      <formula>0</formula>
    </cfRule>
  </conditionalFormatting>
  <conditionalFormatting sqref="FJ27">
    <cfRule type="cellIs" dxfId="4449" priority="3725" operator="greaterThan">
      <formula>0</formula>
    </cfRule>
  </conditionalFormatting>
  <conditionalFormatting sqref="FJ197:FJ202">
    <cfRule type="cellIs" dxfId="4448" priority="3724" operator="greaterThan">
      <formula>0.5</formula>
    </cfRule>
  </conditionalFormatting>
  <conditionalFormatting sqref="FJ203">
    <cfRule type="cellIs" dxfId="4447" priority="3723" operator="greaterThan">
      <formula>0.5</formula>
    </cfRule>
  </conditionalFormatting>
  <conditionalFormatting sqref="FJ167">
    <cfRule type="cellIs" dxfId="4446" priority="3722" operator="greaterThan">
      <formula>0</formula>
    </cfRule>
  </conditionalFormatting>
  <conditionalFormatting sqref="FJ167">
    <cfRule type="cellIs" dxfId="4445" priority="3721" operator="greaterThan">
      <formula>0</formula>
    </cfRule>
  </conditionalFormatting>
  <conditionalFormatting sqref="FJ169">
    <cfRule type="cellIs" dxfId="4444" priority="3720" operator="greaterThan">
      <formula>0</formula>
    </cfRule>
  </conditionalFormatting>
  <conditionalFormatting sqref="FJ169">
    <cfRule type="cellIs" dxfId="4443" priority="3719" operator="greaterThan">
      <formula>0</formula>
    </cfRule>
  </conditionalFormatting>
  <conditionalFormatting sqref="FJ171">
    <cfRule type="cellIs" dxfId="4442" priority="3718" operator="greaterThan">
      <formula>0</formula>
    </cfRule>
  </conditionalFormatting>
  <conditionalFormatting sqref="FJ171">
    <cfRule type="cellIs" dxfId="4441" priority="3717" operator="greaterThan">
      <formula>0</formula>
    </cfRule>
  </conditionalFormatting>
  <conditionalFormatting sqref="FJ14">
    <cfRule type="cellIs" dxfId="4440" priority="3689" operator="greaterThan">
      <formula>0</formula>
    </cfRule>
  </conditionalFormatting>
  <conditionalFormatting sqref="FJ10">
    <cfRule type="cellIs" dxfId="4439" priority="3716" operator="greaterThan">
      <formula>0</formula>
    </cfRule>
  </conditionalFormatting>
  <conditionalFormatting sqref="FJ23">
    <cfRule type="cellIs" dxfId="4438" priority="3715" operator="greaterThan">
      <formula>0</formula>
    </cfRule>
  </conditionalFormatting>
  <conditionalFormatting sqref="FJ70">
    <cfRule type="cellIs" dxfId="4437" priority="3713" operator="greaterThan">
      <formula>0</formula>
    </cfRule>
  </conditionalFormatting>
  <conditionalFormatting sqref="FJ79">
    <cfRule type="cellIs" dxfId="4436" priority="3712" operator="greaterThan">
      <formula>0</formula>
    </cfRule>
  </conditionalFormatting>
  <conditionalFormatting sqref="FJ129">
    <cfRule type="cellIs" dxfId="4435" priority="3706" operator="greaterThan">
      <formula>0</formula>
    </cfRule>
  </conditionalFormatting>
  <conditionalFormatting sqref="FJ110">
    <cfRule type="cellIs" dxfId="4434" priority="3708" operator="greaterThan">
      <formula>0</formula>
    </cfRule>
  </conditionalFormatting>
  <conditionalFormatting sqref="FJ34">
    <cfRule type="cellIs" dxfId="4433" priority="3714" operator="greaterThan">
      <formula>0</formula>
    </cfRule>
  </conditionalFormatting>
  <conditionalFormatting sqref="FJ137">
    <cfRule type="cellIs" dxfId="4432" priority="3705" operator="greaterThan">
      <formula>0</formula>
    </cfRule>
  </conditionalFormatting>
  <conditionalFormatting sqref="FJ87">
    <cfRule type="cellIs" dxfId="4431" priority="3711" operator="greaterThan">
      <formula>0</formula>
    </cfRule>
  </conditionalFormatting>
  <conditionalFormatting sqref="FJ93">
    <cfRule type="cellIs" dxfId="4430" priority="3710" operator="greaterThan">
      <formula>0</formula>
    </cfRule>
  </conditionalFormatting>
  <conditionalFormatting sqref="FJ102">
    <cfRule type="cellIs" dxfId="4429" priority="3709" operator="greaterThan">
      <formula>0</formula>
    </cfRule>
  </conditionalFormatting>
  <conditionalFormatting sqref="FJ120">
    <cfRule type="cellIs" dxfId="4428" priority="3707" operator="greaterThan">
      <formula>0</formula>
    </cfRule>
  </conditionalFormatting>
  <conditionalFormatting sqref="FJ51">
    <cfRule type="cellIs" dxfId="4427" priority="3704" operator="greaterThan">
      <formula>0</formula>
    </cfRule>
  </conditionalFormatting>
  <conditionalFormatting sqref="FJ64">
    <cfRule type="cellIs" dxfId="4426" priority="3702" operator="greaterThan">
      <formula>0</formula>
    </cfRule>
  </conditionalFormatting>
  <conditionalFormatting sqref="FJ57">
    <cfRule type="cellIs" dxfId="4425" priority="3703" operator="greaterThan">
      <formula>0</formula>
    </cfRule>
  </conditionalFormatting>
  <conditionalFormatting sqref="FJ25 FJ27">
    <cfRule type="cellIs" dxfId="4424" priority="3700" operator="greaterThan">
      <formula>0</formula>
    </cfRule>
  </conditionalFormatting>
  <conditionalFormatting sqref="FJ12">
    <cfRule type="cellIs" dxfId="4423" priority="3701" operator="greaterThan">
      <formula>0</formula>
    </cfRule>
  </conditionalFormatting>
  <conditionalFormatting sqref="FJ44">
    <cfRule type="cellIs" dxfId="4422" priority="3699" operator="greaterThan">
      <formula>0</formula>
    </cfRule>
  </conditionalFormatting>
  <conditionalFormatting sqref="FJ48">
    <cfRule type="cellIs" dxfId="4421" priority="3698" operator="greaterThan">
      <formula>0</formula>
    </cfRule>
  </conditionalFormatting>
  <conditionalFormatting sqref="FJ40">
    <cfRule type="cellIs" dxfId="4420" priority="3697" operator="greaterThan">
      <formula>0</formula>
    </cfRule>
  </conditionalFormatting>
  <conditionalFormatting sqref="FJ38">
    <cfRule type="cellIs" dxfId="4419" priority="3696" operator="greaterThan">
      <formula>0</formula>
    </cfRule>
  </conditionalFormatting>
  <conditionalFormatting sqref="FJ16">
    <cfRule type="cellIs" dxfId="4418" priority="3688" operator="greaterThan">
      <formula>0</formula>
    </cfRule>
  </conditionalFormatting>
  <conditionalFormatting sqref="FJ113">
    <cfRule type="cellIs" dxfId="4417" priority="3695" operator="greaterThan">
      <formula>0</formula>
    </cfRule>
  </conditionalFormatting>
  <conditionalFormatting sqref="FJ112">
    <cfRule type="cellIs" dxfId="4416" priority="3694" operator="greaterThan">
      <formula>0</formula>
    </cfRule>
  </conditionalFormatting>
  <conditionalFormatting sqref="FJ112">
    <cfRule type="cellIs" dxfId="4415" priority="3693" operator="lessThan">
      <formula>0</formula>
    </cfRule>
  </conditionalFormatting>
  <conditionalFormatting sqref="FJ116">
    <cfRule type="cellIs" dxfId="4414" priority="3692" operator="greaterThan">
      <formula>0</formula>
    </cfRule>
  </conditionalFormatting>
  <conditionalFormatting sqref="FJ115">
    <cfRule type="cellIs" dxfId="4413" priority="3691" operator="greaterThan">
      <formula>0</formula>
    </cfRule>
  </conditionalFormatting>
  <conditionalFormatting sqref="FJ115">
    <cfRule type="cellIs" dxfId="4412" priority="3690" operator="lessThan">
      <formula>0</formula>
    </cfRule>
  </conditionalFormatting>
  <conditionalFormatting sqref="FJ46">
    <cfRule type="cellIs" dxfId="4411" priority="3685" operator="greaterThan">
      <formula>0</formula>
    </cfRule>
  </conditionalFormatting>
  <conditionalFormatting sqref="FJ42">
    <cfRule type="cellIs" dxfId="4410" priority="3686" operator="greaterThan">
      <formula>0</formula>
    </cfRule>
  </conditionalFormatting>
  <conditionalFormatting sqref="FJ18 FJ21">
    <cfRule type="cellIs" dxfId="4409" priority="3687" operator="greaterThan">
      <formula>0</formula>
    </cfRule>
  </conditionalFormatting>
  <conditionalFormatting sqref="FJ36">
    <cfRule type="cellIs" dxfId="4408" priority="3684" operator="greaterThan">
      <formula>0</formula>
    </cfRule>
  </conditionalFormatting>
  <conditionalFormatting sqref="FJ79">
    <cfRule type="cellIs" dxfId="4407" priority="3676" operator="greaterThan">
      <formula>0</formula>
    </cfRule>
  </conditionalFormatting>
  <conditionalFormatting sqref="FJ10">
    <cfRule type="cellIs" dxfId="4406" priority="3683" operator="greaterThan">
      <formula>0</formula>
    </cfRule>
  </conditionalFormatting>
  <conditionalFormatting sqref="FJ23">
    <cfRule type="cellIs" dxfId="4405" priority="3682" operator="greaterThan">
      <formula>0</formula>
    </cfRule>
  </conditionalFormatting>
  <conditionalFormatting sqref="FJ10">
    <cfRule type="cellIs" dxfId="4404" priority="3681" operator="greaterThan">
      <formula>0</formula>
    </cfRule>
  </conditionalFormatting>
  <conditionalFormatting sqref="FJ23">
    <cfRule type="cellIs" dxfId="4403" priority="3680" operator="greaterThan">
      <formula>0</formula>
    </cfRule>
  </conditionalFormatting>
  <conditionalFormatting sqref="FJ129">
    <cfRule type="cellIs" dxfId="4402" priority="3666" operator="greaterThan">
      <formula>0</formula>
    </cfRule>
  </conditionalFormatting>
  <conditionalFormatting sqref="FJ110">
    <cfRule type="cellIs" dxfId="4401" priority="3670" operator="greaterThan">
      <formula>0</formula>
    </cfRule>
  </conditionalFormatting>
  <conditionalFormatting sqref="FJ79">
    <cfRule type="cellIs" dxfId="4400" priority="3677" operator="greaterThan">
      <formula>0</formula>
    </cfRule>
  </conditionalFormatting>
  <conditionalFormatting sqref="FJ34">
    <cfRule type="cellIs" dxfId="4399" priority="3679" operator="greaterThan">
      <formula>0</formula>
    </cfRule>
  </conditionalFormatting>
  <conditionalFormatting sqref="FJ120">
    <cfRule type="cellIs" dxfId="4398" priority="3669" operator="greaterThan">
      <formula>0</formula>
    </cfRule>
  </conditionalFormatting>
  <conditionalFormatting sqref="FJ137">
    <cfRule type="cellIs" dxfId="4397" priority="3665" operator="greaterThan">
      <formula>0</formula>
    </cfRule>
  </conditionalFormatting>
  <conditionalFormatting sqref="FJ34">
    <cfRule type="cellIs" dxfId="4396" priority="3678" operator="greaterThan">
      <formula>0</formula>
    </cfRule>
  </conditionalFormatting>
  <conditionalFormatting sqref="FJ137">
    <cfRule type="cellIs" dxfId="4395" priority="3664" operator="greaterThan">
      <formula>0</formula>
    </cfRule>
  </conditionalFormatting>
  <conditionalFormatting sqref="FJ110">
    <cfRule type="cellIs" dxfId="4394" priority="3671" operator="greaterThan">
      <formula>0</formula>
    </cfRule>
  </conditionalFormatting>
  <conditionalFormatting sqref="FJ51">
    <cfRule type="cellIs" dxfId="4393" priority="3663" operator="greaterThan">
      <formula>0</formula>
    </cfRule>
  </conditionalFormatting>
  <conditionalFormatting sqref="FJ51">
    <cfRule type="cellIs" dxfId="4392" priority="3662" operator="greaterThan">
      <formula>0</formula>
    </cfRule>
  </conditionalFormatting>
  <conditionalFormatting sqref="FJ93">
    <cfRule type="cellIs" dxfId="4391" priority="3675" operator="greaterThan">
      <formula>0</formula>
    </cfRule>
  </conditionalFormatting>
  <conditionalFormatting sqref="FJ102">
    <cfRule type="cellIs" dxfId="4390" priority="3674" operator="greaterThan">
      <formula>0</formula>
    </cfRule>
  </conditionalFormatting>
  <conditionalFormatting sqref="FJ93">
    <cfRule type="cellIs" dxfId="4389" priority="3673" operator="greaterThan">
      <formula>0</formula>
    </cfRule>
  </conditionalFormatting>
  <conditionalFormatting sqref="FJ102">
    <cfRule type="cellIs" dxfId="4388" priority="3672" operator="greaterThan">
      <formula>0</formula>
    </cfRule>
  </conditionalFormatting>
  <conditionalFormatting sqref="FJ129">
    <cfRule type="cellIs" dxfId="4387" priority="3668" operator="greaterThan">
      <formula>0</formula>
    </cfRule>
  </conditionalFormatting>
  <conditionalFormatting sqref="FJ120">
    <cfRule type="cellIs" dxfId="4386" priority="3667" operator="greaterThan">
      <formula>0</formula>
    </cfRule>
  </conditionalFormatting>
  <conditionalFormatting sqref="FJ48">
    <cfRule type="cellIs" dxfId="4385" priority="3650" operator="greaterThan">
      <formula>0</formula>
    </cfRule>
  </conditionalFormatting>
  <conditionalFormatting sqref="FJ40">
    <cfRule type="cellIs" dxfId="4384" priority="3649" operator="greaterThan">
      <formula>0</formula>
    </cfRule>
  </conditionalFormatting>
  <conditionalFormatting sqref="FJ64">
    <cfRule type="cellIs" dxfId="4383" priority="3659" operator="greaterThan">
      <formula>0</formula>
    </cfRule>
  </conditionalFormatting>
  <conditionalFormatting sqref="FJ64">
    <cfRule type="cellIs" dxfId="4382" priority="3658" operator="greaterThan">
      <formula>0</formula>
    </cfRule>
  </conditionalFormatting>
  <conditionalFormatting sqref="FJ57">
    <cfRule type="cellIs" dxfId="4381" priority="3661" operator="greaterThan">
      <formula>0</formula>
    </cfRule>
  </conditionalFormatting>
  <conditionalFormatting sqref="FJ57">
    <cfRule type="cellIs" dxfId="4380" priority="3660" operator="greaterThan">
      <formula>0</formula>
    </cfRule>
  </conditionalFormatting>
  <conditionalFormatting sqref="FJ70">
    <cfRule type="cellIs" dxfId="4379" priority="3645" operator="greaterThan">
      <formula>0</formula>
    </cfRule>
  </conditionalFormatting>
  <conditionalFormatting sqref="FJ70">
    <cfRule type="cellIs" dxfId="4378" priority="3644" operator="greaterThan">
      <formula>0</formula>
    </cfRule>
  </conditionalFormatting>
  <conditionalFormatting sqref="FJ12">
    <cfRule type="cellIs" dxfId="4377" priority="3657" operator="greaterThan">
      <formula>0</formula>
    </cfRule>
  </conditionalFormatting>
  <conditionalFormatting sqref="FJ12">
    <cfRule type="cellIs" dxfId="4376" priority="3656" operator="greaterThan">
      <formula>0</formula>
    </cfRule>
  </conditionalFormatting>
  <conditionalFormatting sqref="FJ25 FJ27">
    <cfRule type="cellIs" dxfId="4375" priority="3655" operator="greaterThan">
      <formula>0</formula>
    </cfRule>
  </conditionalFormatting>
  <conditionalFormatting sqref="FJ25 FJ27">
    <cfRule type="cellIs" dxfId="4374" priority="3654" operator="greaterThan">
      <formula>0</formula>
    </cfRule>
  </conditionalFormatting>
  <conditionalFormatting sqref="FJ44">
    <cfRule type="cellIs" dxfId="4373" priority="3653" operator="greaterThan">
      <formula>0</formula>
    </cfRule>
  </conditionalFormatting>
  <conditionalFormatting sqref="FJ44">
    <cfRule type="cellIs" dxfId="4372" priority="3652" operator="greaterThan">
      <formula>0</formula>
    </cfRule>
  </conditionalFormatting>
  <conditionalFormatting sqref="FJ48">
    <cfRule type="cellIs" dxfId="4371" priority="3651" operator="greaterThan">
      <formula>0</formula>
    </cfRule>
  </conditionalFormatting>
  <conditionalFormatting sqref="FJ40">
    <cfRule type="cellIs" dxfId="4370" priority="3648" operator="greaterThan">
      <formula>0</formula>
    </cfRule>
  </conditionalFormatting>
  <conditionalFormatting sqref="FJ38">
    <cfRule type="cellIs" dxfId="4369" priority="3647" operator="greaterThan">
      <formula>0</formula>
    </cfRule>
  </conditionalFormatting>
  <conditionalFormatting sqref="FJ38">
    <cfRule type="cellIs" dxfId="4368" priority="3646" operator="greaterThan">
      <formula>0</formula>
    </cfRule>
  </conditionalFormatting>
  <conditionalFormatting sqref="FJ87">
    <cfRule type="cellIs" dxfId="4367" priority="3642" operator="greaterThan">
      <formula>0</formula>
    </cfRule>
  </conditionalFormatting>
  <conditionalFormatting sqref="FJ87">
    <cfRule type="cellIs" dxfId="4366" priority="3643" operator="greaterThan">
      <formula>0</formula>
    </cfRule>
  </conditionalFormatting>
  <conditionalFormatting sqref="FJ116">
    <cfRule type="cellIs" dxfId="4365" priority="3635" operator="greaterThan">
      <formula>0</formula>
    </cfRule>
  </conditionalFormatting>
  <conditionalFormatting sqref="FJ115">
    <cfRule type="cellIs" dxfId="4364" priority="3634" operator="greaterThan">
      <formula>0</formula>
    </cfRule>
  </conditionalFormatting>
  <conditionalFormatting sqref="FJ113">
    <cfRule type="cellIs" dxfId="4363" priority="3641" operator="greaterThan">
      <formula>0</formula>
    </cfRule>
  </conditionalFormatting>
  <conditionalFormatting sqref="FJ113">
    <cfRule type="cellIs" dxfId="4362" priority="3640" operator="greaterThan">
      <formula>0</formula>
    </cfRule>
  </conditionalFormatting>
  <conditionalFormatting sqref="FJ112">
    <cfRule type="cellIs" dxfId="4361" priority="3639" operator="greaterThan">
      <formula>0</formula>
    </cfRule>
  </conditionalFormatting>
  <conditionalFormatting sqref="FJ112">
    <cfRule type="cellIs" dxfId="4360" priority="3638" operator="greaterThan">
      <formula>0</formula>
    </cfRule>
  </conditionalFormatting>
  <conditionalFormatting sqref="FJ112">
    <cfRule type="cellIs" dxfId="4359" priority="3637" operator="lessThan">
      <formula>0</formula>
    </cfRule>
  </conditionalFormatting>
  <conditionalFormatting sqref="FJ116">
    <cfRule type="cellIs" dxfId="4358" priority="3636" operator="greaterThan">
      <formula>0</formula>
    </cfRule>
  </conditionalFormatting>
  <conditionalFormatting sqref="FJ14">
    <cfRule type="cellIs" dxfId="4357" priority="3631" operator="greaterThan">
      <formula>0</formula>
    </cfRule>
  </conditionalFormatting>
  <conditionalFormatting sqref="FJ115">
    <cfRule type="cellIs" dxfId="4356" priority="3633" operator="greaterThan">
      <formula>0</formula>
    </cfRule>
  </conditionalFormatting>
  <conditionalFormatting sqref="FJ115">
    <cfRule type="cellIs" dxfId="4355" priority="3632" operator="lessThan">
      <formula>0</formula>
    </cfRule>
  </conditionalFormatting>
  <conditionalFormatting sqref="FJ14">
    <cfRule type="cellIs" dxfId="4354" priority="3630" operator="greaterThan">
      <formula>0</formula>
    </cfRule>
  </conditionalFormatting>
  <conditionalFormatting sqref="FJ16">
    <cfRule type="cellIs" dxfId="4353" priority="3629" operator="greaterThan">
      <formula>0</formula>
    </cfRule>
  </conditionalFormatting>
  <conditionalFormatting sqref="FJ16">
    <cfRule type="cellIs" dxfId="4352" priority="3628" operator="greaterThan">
      <formula>0</formula>
    </cfRule>
  </conditionalFormatting>
  <conditionalFormatting sqref="FJ42">
    <cfRule type="cellIs" dxfId="4351" priority="3625" operator="greaterThan">
      <formula>0</formula>
    </cfRule>
  </conditionalFormatting>
  <conditionalFormatting sqref="FJ42">
    <cfRule type="cellIs" dxfId="4350" priority="3624" operator="greaterThan">
      <formula>0</formula>
    </cfRule>
  </conditionalFormatting>
  <conditionalFormatting sqref="FJ18 FJ21">
    <cfRule type="cellIs" dxfId="4349" priority="3627" operator="greaterThan">
      <formula>0</formula>
    </cfRule>
  </conditionalFormatting>
  <conditionalFormatting sqref="FJ18 FJ21">
    <cfRule type="cellIs" dxfId="4348" priority="3626" operator="greaterThan">
      <formula>0</formula>
    </cfRule>
  </conditionalFormatting>
  <conditionalFormatting sqref="FJ46">
    <cfRule type="cellIs" dxfId="4347" priority="3623" operator="greaterThan">
      <formula>0</formula>
    </cfRule>
  </conditionalFormatting>
  <conditionalFormatting sqref="FJ46">
    <cfRule type="cellIs" dxfId="4346" priority="3622" operator="greaterThan">
      <formula>0</formula>
    </cfRule>
  </conditionalFormatting>
  <conditionalFormatting sqref="FJ79">
    <cfRule type="cellIs" dxfId="4345" priority="3614" operator="greaterThan">
      <formula>0</formula>
    </cfRule>
  </conditionalFormatting>
  <conditionalFormatting sqref="FJ10">
    <cfRule type="cellIs" dxfId="4344" priority="3621" operator="greaterThan">
      <formula>0</formula>
    </cfRule>
  </conditionalFormatting>
  <conditionalFormatting sqref="FJ23">
    <cfRule type="cellIs" dxfId="4343" priority="3620" operator="greaterThan">
      <formula>0</formula>
    </cfRule>
  </conditionalFormatting>
  <conditionalFormatting sqref="FJ10">
    <cfRule type="cellIs" dxfId="4342" priority="3619" operator="greaterThan">
      <formula>0</formula>
    </cfRule>
  </conditionalFormatting>
  <conditionalFormatting sqref="FJ23">
    <cfRule type="cellIs" dxfId="4341" priority="3618" operator="greaterThan">
      <formula>0</formula>
    </cfRule>
  </conditionalFormatting>
  <conditionalFormatting sqref="FJ129">
    <cfRule type="cellIs" dxfId="4340" priority="3604" operator="greaterThan">
      <formula>0</formula>
    </cfRule>
  </conditionalFormatting>
  <conditionalFormatting sqref="FJ110">
    <cfRule type="cellIs" dxfId="4339" priority="3608" operator="greaterThan">
      <formula>0</formula>
    </cfRule>
  </conditionalFormatting>
  <conditionalFormatting sqref="FJ79">
    <cfRule type="cellIs" dxfId="4338" priority="3615" operator="greaterThan">
      <formula>0</formula>
    </cfRule>
  </conditionalFormatting>
  <conditionalFormatting sqref="FJ34">
    <cfRule type="cellIs" dxfId="4337" priority="3617" operator="greaterThan">
      <formula>0</formula>
    </cfRule>
  </conditionalFormatting>
  <conditionalFormatting sqref="FJ120">
    <cfRule type="cellIs" dxfId="4336" priority="3607" operator="greaterThan">
      <formula>0</formula>
    </cfRule>
  </conditionalFormatting>
  <conditionalFormatting sqref="FJ137">
    <cfRule type="cellIs" dxfId="4335" priority="3603" operator="greaterThan">
      <formula>0</formula>
    </cfRule>
  </conditionalFormatting>
  <conditionalFormatting sqref="FJ34">
    <cfRule type="cellIs" dxfId="4334" priority="3616" operator="greaterThan">
      <formula>0</formula>
    </cfRule>
  </conditionalFormatting>
  <conditionalFormatting sqref="FJ137">
    <cfRule type="cellIs" dxfId="4333" priority="3602" operator="greaterThan">
      <formula>0</formula>
    </cfRule>
  </conditionalFormatting>
  <conditionalFormatting sqref="FJ110">
    <cfRule type="cellIs" dxfId="4332" priority="3609" operator="greaterThan">
      <formula>0</formula>
    </cfRule>
  </conditionalFormatting>
  <conditionalFormatting sqref="FJ51">
    <cfRule type="cellIs" dxfId="4331" priority="3601" operator="greaterThan">
      <formula>0</formula>
    </cfRule>
  </conditionalFormatting>
  <conditionalFormatting sqref="FJ51">
    <cfRule type="cellIs" dxfId="4330" priority="3600" operator="greaterThan">
      <formula>0</formula>
    </cfRule>
  </conditionalFormatting>
  <conditionalFormatting sqref="FJ93">
    <cfRule type="cellIs" dxfId="4329" priority="3613" operator="greaterThan">
      <formula>0</formula>
    </cfRule>
  </conditionalFormatting>
  <conditionalFormatting sqref="FJ102">
    <cfRule type="cellIs" dxfId="4328" priority="3612" operator="greaterThan">
      <formula>0</formula>
    </cfRule>
  </conditionalFormatting>
  <conditionalFormatting sqref="FJ93">
    <cfRule type="cellIs" dxfId="4327" priority="3611" operator="greaterThan">
      <formula>0</formula>
    </cfRule>
  </conditionalFormatting>
  <conditionalFormatting sqref="FJ102">
    <cfRule type="cellIs" dxfId="4326" priority="3610" operator="greaterThan">
      <formula>0</formula>
    </cfRule>
  </conditionalFormatting>
  <conditionalFormatting sqref="FJ129">
    <cfRule type="cellIs" dxfId="4325" priority="3606" operator="greaterThan">
      <formula>0</formula>
    </cfRule>
  </conditionalFormatting>
  <conditionalFormatting sqref="FJ120">
    <cfRule type="cellIs" dxfId="4324" priority="3605" operator="greaterThan">
      <formula>0</formula>
    </cfRule>
  </conditionalFormatting>
  <conditionalFormatting sqref="FJ48">
    <cfRule type="cellIs" dxfId="4323" priority="3588" operator="greaterThan">
      <formula>0</formula>
    </cfRule>
  </conditionalFormatting>
  <conditionalFormatting sqref="FJ40">
    <cfRule type="cellIs" dxfId="4322" priority="3587" operator="greaterThan">
      <formula>0</formula>
    </cfRule>
  </conditionalFormatting>
  <conditionalFormatting sqref="FJ64">
    <cfRule type="cellIs" dxfId="4321" priority="3597" operator="greaterThan">
      <formula>0</formula>
    </cfRule>
  </conditionalFormatting>
  <conditionalFormatting sqref="FJ64">
    <cfRule type="cellIs" dxfId="4320" priority="3596" operator="greaterThan">
      <formula>0</formula>
    </cfRule>
  </conditionalFormatting>
  <conditionalFormatting sqref="FJ57">
    <cfRule type="cellIs" dxfId="4319" priority="3599" operator="greaterThan">
      <formula>0</formula>
    </cfRule>
  </conditionalFormatting>
  <conditionalFormatting sqref="FJ57">
    <cfRule type="cellIs" dxfId="4318" priority="3598" operator="greaterThan">
      <formula>0</formula>
    </cfRule>
  </conditionalFormatting>
  <conditionalFormatting sqref="FJ70">
    <cfRule type="cellIs" dxfId="4317" priority="3583" operator="greaterThan">
      <formula>0</formula>
    </cfRule>
  </conditionalFormatting>
  <conditionalFormatting sqref="FJ70">
    <cfRule type="cellIs" dxfId="4316" priority="3582" operator="greaterThan">
      <formula>0</formula>
    </cfRule>
  </conditionalFormatting>
  <conditionalFormatting sqref="FJ12">
    <cfRule type="cellIs" dxfId="4315" priority="3595" operator="greaterThan">
      <formula>0</formula>
    </cfRule>
  </conditionalFormatting>
  <conditionalFormatting sqref="FJ12">
    <cfRule type="cellIs" dxfId="4314" priority="3594" operator="greaterThan">
      <formula>0</formula>
    </cfRule>
  </conditionalFormatting>
  <conditionalFormatting sqref="FJ25 FJ27">
    <cfRule type="cellIs" dxfId="4313" priority="3593" operator="greaterThan">
      <formula>0</formula>
    </cfRule>
  </conditionalFormatting>
  <conditionalFormatting sqref="FJ25 FJ27">
    <cfRule type="cellIs" dxfId="4312" priority="3592" operator="greaterThan">
      <formula>0</formula>
    </cfRule>
  </conditionalFormatting>
  <conditionalFormatting sqref="FJ44">
    <cfRule type="cellIs" dxfId="4311" priority="3591" operator="greaterThan">
      <formula>0</formula>
    </cfRule>
  </conditionalFormatting>
  <conditionalFormatting sqref="FJ44">
    <cfRule type="cellIs" dxfId="4310" priority="3590" operator="greaterThan">
      <formula>0</formula>
    </cfRule>
  </conditionalFormatting>
  <conditionalFormatting sqref="FJ48">
    <cfRule type="cellIs" dxfId="4309" priority="3589" operator="greaterThan">
      <formula>0</formula>
    </cfRule>
  </conditionalFormatting>
  <conditionalFormatting sqref="FJ40">
    <cfRule type="cellIs" dxfId="4308" priority="3586" operator="greaterThan">
      <formula>0</formula>
    </cfRule>
  </conditionalFormatting>
  <conditionalFormatting sqref="FJ38">
    <cfRule type="cellIs" dxfId="4307" priority="3585" operator="greaterThan">
      <formula>0</formula>
    </cfRule>
  </conditionalFormatting>
  <conditionalFormatting sqref="FJ38">
    <cfRule type="cellIs" dxfId="4306" priority="3584" operator="greaterThan">
      <formula>0</formula>
    </cfRule>
  </conditionalFormatting>
  <conditionalFormatting sqref="FJ87">
    <cfRule type="cellIs" dxfId="4305" priority="3580" operator="greaterThan">
      <formula>0</formula>
    </cfRule>
  </conditionalFormatting>
  <conditionalFormatting sqref="FJ87">
    <cfRule type="cellIs" dxfId="4304" priority="3581" operator="greaterThan">
      <formula>0</formula>
    </cfRule>
  </conditionalFormatting>
  <conditionalFormatting sqref="FJ116">
    <cfRule type="cellIs" dxfId="4303" priority="3573" operator="greaterThan">
      <formula>0</formula>
    </cfRule>
  </conditionalFormatting>
  <conditionalFormatting sqref="FJ115">
    <cfRule type="cellIs" dxfId="4302" priority="3572" operator="greaterThan">
      <formula>0</formula>
    </cfRule>
  </conditionalFormatting>
  <conditionalFormatting sqref="FJ113">
    <cfRule type="cellIs" dxfId="4301" priority="3579" operator="greaterThan">
      <formula>0</formula>
    </cfRule>
  </conditionalFormatting>
  <conditionalFormatting sqref="FJ113">
    <cfRule type="cellIs" dxfId="4300" priority="3578" operator="greaterThan">
      <formula>0</formula>
    </cfRule>
  </conditionalFormatting>
  <conditionalFormatting sqref="FJ112">
    <cfRule type="cellIs" dxfId="4299" priority="3577" operator="greaterThan">
      <formula>0</formula>
    </cfRule>
  </conditionalFormatting>
  <conditionalFormatting sqref="FJ112">
    <cfRule type="cellIs" dxfId="4298" priority="3576" operator="greaterThan">
      <formula>0</formula>
    </cfRule>
  </conditionalFormatting>
  <conditionalFormatting sqref="FJ112">
    <cfRule type="cellIs" dxfId="4297" priority="3575" operator="lessThan">
      <formula>0</formula>
    </cfRule>
  </conditionalFormatting>
  <conditionalFormatting sqref="FJ116">
    <cfRule type="cellIs" dxfId="4296" priority="3574" operator="greaterThan">
      <formula>0</formula>
    </cfRule>
  </conditionalFormatting>
  <conditionalFormatting sqref="FJ14">
    <cfRule type="cellIs" dxfId="4295" priority="3569" operator="greaterThan">
      <formula>0</formula>
    </cfRule>
  </conditionalFormatting>
  <conditionalFormatting sqref="FJ115">
    <cfRule type="cellIs" dxfId="4294" priority="3571" operator="greaterThan">
      <formula>0</formula>
    </cfRule>
  </conditionalFormatting>
  <conditionalFormatting sqref="FJ115">
    <cfRule type="cellIs" dxfId="4293" priority="3570" operator="lessThan">
      <formula>0</formula>
    </cfRule>
  </conditionalFormatting>
  <conditionalFormatting sqref="FJ14">
    <cfRule type="cellIs" dxfId="4292" priority="3568" operator="greaterThan">
      <formula>0</formula>
    </cfRule>
  </conditionalFormatting>
  <conditionalFormatting sqref="FJ16">
    <cfRule type="cellIs" dxfId="4291" priority="3567" operator="greaterThan">
      <formula>0</formula>
    </cfRule>
  </conditionalFormatting>
  <conditionalFormatting sqref="FJ16">
    <cfRule type="cellIs" dxfId="4290" priority="3566" operator="greaterThan">
      <formula>0</formula>
    </cfRule>
  </conditionalFormatting>
  <conditionalFormatting sqref="FJ42">
    <cfRule type="cellIs" dxfId="4289" priority="3563" operator="greaterThan">
      <formula>0</formula>
    </cfRule>
  </conditionalFormatting>
  <conditionalFormatting sqref="FJ42">
    <cfRule type="cellIs" dxfId="4288" priority="3562" operator="greaterThan">
      <formula>0</formula>
    </cfRule>
  </conditionalFormatting>
  <conditionalFormatting sqref="FJ18 FJ21">
    <cfRule type="cellIs" dxfId="4287" priority="3565" operator="greaterThan">
      <formula>0</formula>
    </cfRule>
  </conditionalFormatting>
  <conditionalFormatting sqref="FJ18 FJ21">
    <cfRule type="cellIs" dxfId="4286" priority="3564" operator="greaterThan">
      <formula>0</formula>
    </cfRule>
  </conditionalFormatting>
  <conditionalFormatting sqref="FJ46">
    <cfRule type="cellIs" dxfId="4285" priority="3561" operator="greaterThan">
      <formula>0</formula>
    </cfRule>
  </conditionalFormatting>
  <conditionalFormatting sqref="FJ46">
    <cfRule type="cellIs" dxfId="4284" priority="3560" operator="greaterThan">
      <formula>0</formula>
    </cfRule>
  </conditionalFormatting>
  <conditionalFormatting sqref="FJ36">
    <cfRule type="cellIs" dxfId="4283" priority="3559" operator="greaterThan">
      <formula>0</formula>
    </cfRule>
  </conditionalFormatting>
  <conditionalFormatting sqref="FJ36">
    <cfRule type="cellIs" dxfId="4282" priority="3558" operator="greaterThan">
      <formula>0</formula>
    </cfRule>
  </conditionalFormatting>
  <conditionalFormatting sqref="FJ36">
    <cfRule type="cellIs" dxfId="4281" priority="3557" operator="greaterThan">
      <formula>0</formula>
    </cfRule>
  </conditionalFormatting>
  <conditionalFormatting sqref="FJ36">
    <cfRule type="cellIs" dxfId="4280" priority="3556" operator="greaterThan">
      <formula>0</formula>
    </cfRule>
  </conditionalFormatting>
  <conditionalFormatting sqref="FJ143">
    <cfRule type="cellIs" dxfId="4279" priority="3555" operator="greaterThan">
      <formula>0</formula>
    </cfRule>
  </conditionalFormatting>
  <conditionalFormatting sqref="FJ152">
    <cfRule type="cellIs" dxfId="4278" priority="3554" operator="greaterThan">
      <formula>0</formula>
    </cfRule>
  </conditionalFormatting>
  <conditionalFormatting sqref="FJ160">
    <cfRule type="cellIs" dxfId="4277" priority="3553" operator="greaterThan">
      <formula>0</formula>
    </cfRule>
  </conditionalFormatting>
  <conditionalFormatting sqref="FJ152">
    <cfRule type="cellIs" dxfId="4276" priority="3551" operator="greaterThan">
      <formula>0</formula>
    </cfRule>
  </conditionalFormatting>
  <conditionalFormatting sqref="FJ152">
    <cfRule type="cellIs" dxfId="4275" priority="3552" operator="greaterThan">
      <formula>0</formula>
    </cfRule>
  </conditionalFormatting>
  <conditionalFormatting sqref="FJ143">
    <cfRule type="cellIs" dxfId="4274" priority="3550" operator="greaterThan">
      <formula>0</formula>
    </cfRule>
  </conditionalFormatting>
  <conditionalFormatting sqref="FJ143">
    <cfRule type="cellIs" dxfId="4273" priority="3549" operator="greaterThan">
      <formula>0</formula>
    </cfRule>
  </conditionalFormatting>
  <conditionalFormatting sqref="FJ160">
    <cfRule type="cellIs" dxfId="4272" priority="3547" operator="greaterThan">
      <formula>0</formula>
    </cfRule>
  </conditionalFormatting>
  <conditionalFormatting sqref="FJ160">
    <cfRule type="cellIs" dxfId="4271" priority="3548" operator="greaterThan">
      <formula>0</formula>
    </cfRule>
  </conditionalFormatting>
  <conditionalFormatting sqref="FJ152">
    <cfRule type="cellIs" dxfId="4270" priority="3545" operator="greaterThan">
      <formula>0</formula>
    </cfRule>
  </conditionalFormatting>
  <conditionalFormatting sqref="FJ152">
    <cfRule type="cellIs" dxfId="4269" priority="3546" operator="greaterThan">
      <formula>0</formula>
    </cfRule>
  </conditionalFormatting>
  <conditionalFormatting sqref="FJ143">
    <cfRule type="cellIs" dxfId="4268" priority="3544" operator="greaterThan">
      <formula>0</formula>
    </cfRule>
  </conditionalFormatting>
  <conditionalFormatting sqref="FJ143">
    <cfRule type="cellIs" dxfId="4267" priority="3543" operator="greaterThan">
      <formula>0</formula>
    </cfRule>
  </conditionalFormatting>
  <conditionalFormatting sqref="FJ160">
    <cfRule type="cellIs" dxfId="4266" priority="3541" operator="greaterThan">
      <formula>0</formula>
    </cfRule>
  </conditionalFormatting>
  <conditionalFormatting sqref="FJ160">
    <cfRule type="cellIs" dxfId="4265" priority="3542" operator="greaterThan">
      <formula>0</formula>
    </cfRule>
  </conditionalFormatting>
  <conditionalFormatting sqref="FJ27">
    <cfRule type="cellIs" dxfId="4264" priority="3540" operator="greaterThan">
      <formula>0</formula>
    </cfRule>
  </conditionalFormatting>
  <conditionalFormatting sqref="FJ27">
    <cfRule type="cellIs" dxfId="4263" priority="3539" operator="greaterThan">
      <formula>0</formula>
    </cfRule>
  </conditionalFormatting>
  <conditionalFormatting sqref="FJ197:FJ202">
    <cfRule type="cellIs" dxfId="4262" priority="3538" operator="greaterThan">
      <formula>0.5</formula>
    </cfRule>
  </conditionalFormatting>
  <conditionalFormatting sqref="FJ203">
    <cfRule type="cellIs" dxfId="4261" priority="3537" operator="greaterThan">
      <formula>0.5</formula>
    </cfRule>
  </conditionalFormatting>
  <conditionalFormatting sqref="FJ167">
    <cfRule type="cellIs" dxfId="4260" priority="3536" operator="greaterThan">
      <formula>0</formula>
    </cfRule>
  </conditionalFormatting>
  <conditionalFormatting sqref="FJ167">
    <cfRule type="cellIs" dxfId="4259" priority="3535" operator="greaterThan">
      <formula>0</formula>
    </cfRule>
  </conditionalFormatting>
  <conditionalFormatting sqref="FJ169">
    <cfRule type="cellIs" dxfId="4258" priority="3534" operator="greaterThan">
      <formula>0</formula>
    </cfRule>
  </conditionalFormatting>
  <conditionalFormatting sqref="FJ169">
    <cfRule type="cellIs" dxfId="4257" priority="3533" operator="greaterThan">
      <formula>0</formula>
    </cfRule>
  </conditionalFormatting>
  <conditionalFormatting sqref="FJ171">
    <cfRule type="cellIs" dxfId="4256" priority="3532" operator="greaterThan">
      <formula>0</formula>
    </cfRule>
  </conditionalFormatting>
  <conditionalFormatting sqref="FJ171">
    <cfRule type="cellIs" dxfId="4255" priority="3531" operator="greaterThan">
      <formula>0</formula>
    </cfRule>
  </conditionalFormatting>
  <conditionalFormatting sqref="FJ14">
    <cfRule type="cellIs" dxfId="4254" priority="3503" operator="greaterThan">
      <formula>0</formula>
    </cfRule>
  </conditionalFormatting>
  <conditionalFormatting sqref="FJ10">
    <cfRule type="cellIs" dxfId="4253" priority="3530" operator="greaterThan">
      <formula>0</formula>
    </cfRule>
  </conditionalFormatting>
  <conditionalFormatting sqref="FJ23">
    <cfRule type="cellIs" dxfId="4252" priority="3529" operator="greaterThan">
      <formula>0</formula>
    </cfRule>
  </conditionalFormatting>
  <conditionalFormatting sqref="FJ70">
    <cfRule type="cellIs" dxfId="4251" priority="3527" operator="greaterThan">
      <formula>0</formula>
    </cfRule>
  </conditionalFormatting>
  <conditionalFormatting sqref="FJ79">
    <cfRule type="cellIs" dxfId="4250" priority="3526" operator="greaterThan">
      <formula>0</formula>
    </cfRule>
  </conditionalFormatting>
  <conditionalFormatting sqref="FJ129">
    <cfRule type="cellIs" dxfId="4249" priority="3520" operator="greaterThan">
      <formula>0</formula>
    </cfRule>
  </conditionalFormatting>
  <conditionalFormatting sqref="FJ110">
    <cfRule type="cellIs" dxfId="4248" priority="3522" operator="greaterThan">
      <formula>0</formula>
    </cfRule>
  </conditionalFormatting>
  <conditionalFormatting sqref="FJ34">
    <cfRule type="cellIs" dxfId="4247" priority="3528" operator="greaterThan">
      <formula>0</formula>
    </cfRule>
  </conditionalFormatting>
  <conditionalFormatting sqref="FJ137">
    <cfRule type="cellIs" dxfId="4246" priority="3519" operator="greaterThan">
      <formula>0</formula>
    </cfRule>
  </conditionalFormatting>
  <conditionalFormatting sqref="FJ87">
    <cfRule type="cellIs" dxfId="4245" priority="3525" operator="greaterThan">
      <formula>0</formula>
    </cfRule>
  </conditionalFormatting>
  <conditionalFormatting sqref="FJ93">
    <cfRule type="cellIs" dxfId="4244" priority="3524" operator="greaterThan">
      <formula>0</formula>
    </cfRule>
  </conditionalFormatting>
  <conditionalFormatting sqref="FJ102">
    <cfRule type="cellIs" dxfId="4243" priority="3523" operator="greaterThan">
      <formula>0</formula>
    </cfRule>
  </conditionalFormatting>
  <conditionalFormatting sqref="FJ120">
    <cfRule type="cellIs" dxfId="4242" priority="3521" operator="greaterThan">
      <formula>0</formula>
    </cfRule>
  </conditionalFormatting>
  <conditionalFormatting sqref="FJ51">
    <cfRule type="cellIs" dxfId="4241" priority="3518" operator="greaterThan">
      <formula>0</formula>
    </cfRule>
  </conditionalFormatting>
  <conditionalFormatting sqref="FJ64">
    <cfRule type="cellIs" dxfId="4240" priority="3516" operator="greaterThan">
      <formula>0</formula>
    </cfRule>
  </conditionalFormatting>
  <conditionalFormatting sqref="FJ57">
    <cfRule type="cellIs" dxfId="4239" priority="3517" operator="greaterThan">
      <formula>0</formula>
    </cfRule>
  </conditionalFormatting>
  <conditionalFormatting sqref="FJ25 FJ27">
    <cfRule type="cellIs" dxfId="4238" priority="3514" operator="greaterThan">
      <formula>0</formula>
    </cfRule>
  </conditionalFormatting>
  <conditionalFormatting sqref="FJ12">
    <cfRule type="cellIs" dxfId="4237" priority="3515" operator="greaterThan">
      <formula>0</formula>
    </cfRule>
  </conditionalFormatting>
  <conditionalFormatting sqref="FJ44">
    <cfRule type="cellIs" dxfId="4236" priority="3513" operator="greaterThan">
      <formula>0</formula>
    </cfRule>
  </conditionalFormatting>
  <conditionalFormatting sqref="FJ48">
    <cfRule type="cellIs" dxfId="4235" priority="3512" operator="greaterThan">
      <formula>0</formula>
    </cfRule>
  </conditionalFormatting>
  <conditionalFormatting sqref="FJ40">
    <cfRule type="cellIs" dxfId="4234" priority="3511" operator="greaterThan">
      <formula>0</formula>
    </cfRule>
  </conditionalFormatting>
  <conditionalFormatting sqref="FJ38">
    <cfRule type="cellIs" dxfId="4233" priority="3510" operator="greaterThan">
      <formula>0</formula>
    </cfRule>
  </conditionalFormatting>
  <conditionalFormatting sqref="FJ16">
    <cfRule type="cellIs" dxfId="4232" priority="3502" operator="greaterThan">
      <formula>0</formula>
    </cfRule>
  </conditionalFormatting>
  <conditionalFormatting sqref="FJ113">
    <cfRule type="cellIs" dxfId="4231" priority="3509" operator="greaterThan">
      <formula>0</formula>
    </cfRule>
  </conditionalFormatting>
  <conditionalFormatting sqref="FJ112">
    <cfRule type="cellIs" dxfId="4230" priority="3508" operator="greaterThan">
      <formula>0</formula>
    </cfRule>
  </conditionalFormatting>
  <conditionalFormatting sqref="FJ112">
    <cfRule type="cellIs" dxfId="4229" priority="3507" operator="lessThan">
      <formula>0</formula>
    </cfRule>
  </conditionalFormatting>
  <conditionalFormatting sqref="FJ116">
    <cfRule type="cellIs" dxfId="4228" priority="3506" operator="greaterThan">
      <formula>0</formula>
    </cfRule>
  </conditionalFormatting>
  <conditionalFormatting sqref="FJ115">
    <cfRule type="cellIs" dxfId="4227" priority="3505" operator="greaterThan">
      <formula>0</formula>
    </cfRule>
  </conditionalFormatting>
  <conditionalFormatting sqref="FJ115">
    <cfRule type="cellIs" dxfId="4226" priority="3504" operator="lessThan">
      <formula>0</formula>
    </cfRule>
  </conditionalFormatting>
  <conditionalFormatting sqref="FJ46">
    <cfRule type="cellIs" dxfId="4225" priority="3499" operator="greaterThan">
      <formula>0</formula>
    </cfRule>
  </conditionalFormatting>
  <conditionalFormatting sqref="FJ42">
    <cfRule type="cellIs" dxfId="4224" priority="3500" operator="greaterThan">
      <formula>0</formula>
    </cfRule>
  </conditionalFormatting>
  <conditionalFormatting sqref="FJ18 FJ21">
    <cfRule type="cellIs" dxfId="4223" priority="3501" operator="greaterThan">
      <formula>0</formula>
    </cfRule>
  </conditionalFormatting>
  <conditionalFormatting sqref="FJ36">
    <cfRule type="cellIs" dxfId="4222" priority="3498" operator="greaterThan">
      <formula>0</formula>
    </cfRule>
  </conditionalFormatting>
  <conditionalFormatting sqref="FJ79">
    <cfRule type="cellIs" dxfId="4221" priority="3490" operator="greaterThan">
      <formula>0</formula>
    </cfRule>
  </conditionalFormatting>
  <conditionalFormatting sqref="FJ10">
    <cfRule type="cellIs" dxfId="4220" priority="3497" operator="greaterThan">
      <formula>0</formula>
    </cfRule>
  </conditionalFormatting>
  <conditionalFormatting sqref="FJ23">
    <cfRule type="cellIs" dxfId="4219" priority="3496" operator="greaterThan">
      <formula>0</formula>
    </cfRule>
  </conditionalFormatting>
  <conditionalFormatting sqref="FJ10">
    <cfRule type="cellIs" dxfId="4218" priority="3495" operator="greaterThan">
      <formula>0</formula>
    </cfRule>
  </conditionalFormatting>
  <conditionalFormatting sqref="FJ23">
    <cfRule type="cellIs" dxfId="4217" priority="3494" operator="greaterThan">
      <formula>0</formula>
    </cfRule>
  </conditionalFormatting>
  <conditionalFormatting sqref="FJ129">
    <cfRule type="cellIs" dxfId="4216" priority="3480" operator="greaterThan">
      <formula>0</formula>
    </cfRule>
  </conditionalFormatting>
  <conditionalFormatting sqref="FJ110">
    <cfRule type="cellIs" dxfId="4215" priority="3484" operator="greaterThan">
      <formula>0</formula>
    </cfRule>
  </conditionalFormatting>
  <conditionalFormatting sqref="FJ79">
    <cfRule type="cellIs" dxfId="4214" priority="3491" operator="greaterThan">
      <formula>0</formula>
    </cfRule>
  </conditionalFormatting>
  <conditionalFormatting sqref="FJ34">
    <cfRule type="cellIs" dxfId="4213" priority="3493" operator="greaterThan">
      <formula>0</formula>
    </cfRule>
  </conditionalFormatting>
  <conditionalFormatting sqref="FJ120">
    <cfRule type="cellIs" dxfId="4212" priority="3483" operator="greaterThan">
      <formula>0</formula>
    </cfRule>
  </conditionalFormatting>
  <conditionalFormatting sqref="FJ137">
    <cfRule type="cellIs" dxfId="4211" priority="3479" operator="greaterThan">
      <formula>0</formula>
    </cfRule>
  </conditionalFormatting>
  <conditionalFormatting sqref="FJ34">
    <cfRule type="cellIs" dxfId="4210" priority="3492" operator="greaterThan">
      <formula>0</formula>
    </cfRule>
  </conditionalFormatting>
  <conditionalFormatting sqref="FJ137">
    <cfRule type="cellIs" dxfId="4209" priority="3478" operator="greaterThan">
      <formula>0</formula>
    </cfRule>
  </conditionalFormatting>
  <conditionalFormatting sqref="FJ110">
    <cfRule type="cellIs" dxfId="4208" priority="3485" operator="greaterThan">
      <formula>0</formula>
    </cfRule>
  </conditionalFormatting>
  <conditionalFormatting sqref="FJ51">
    <cfRule type="cellIs" dxfId="4207" priority="3477" operator="greaterThan">
      <formula>0</formula>
    </cfRule>
  </conditionalFormatting>
  <conditionalFormatting sqref="FJ51">
    <cfRule type="cellIs" dxfId="4206" priority="3476" operator="greaterThan">
      <formula>0</formula>
    </cfRule>
  </conditionalFormatting>
  <conditionalFormatting sqref="FJ93">
    <cfRule type="cellIs" dxfId="4205" priority="3489" operator="greaterThan">
      <formula>0</formula>
    </cfRule>
  </conditionalFormatting>
  <conditionalFormatting sqref="FJ102">
    <cfRule type="cellIs" dxfId="4204" priority="3488" operator="greaterThan">
      <formula>0</formula>
    </cfRule>
  </conditionalFormatting>
  <conditionalFormatting sqref="FJ93">
    <cfRule type="cellIs" dxfId="4203" priority="3487" operator="greaterThan">
      <formula>0</formula>
    </cfRule>
  </conditionalFormatting>
  <conditionalFormatting sqref="FJ102">
    <cfRule type="cellIs" dxfId="4202" priority="3486" operator="greaterThan">
      <formula>0</formula>
    </cfRule>
  </conditionalFormatting>
  <conditionalFormatting sqref="FJ129">
    <cfRule type="cellIs" dxfId="4201" priority="3482" operator="greaterThan">
      <formula>0</formula>
    </cfRule>
  </conditionalFormatting>
  <conditionalFormatting sqref="FJ120">
    <cfRule type="cellIs" dxfId="4200" priority="3481" operator="greaterThan">
      <formula>0</formula>
    </cfRule>
  </conditionalFormatting>
  <conditionalFormatting sqref="FJ48">
    <cfRule type="cellIs" dxfId="4199" priority="3464" operator="greaterThan">
      <formula>0</formula>
    </cfRule>
  </conditionalFormatting>
  <conditionalFormatting sqref="FJ40">
    <cfRule type="cellIs" dxfId="4198" priority="3463" operator="greaterThan">
      <formula>0</formula>
    </cfRule>
  </conditionalFormatting>
  <conditionalFormatting sqref="FJ64">
    <cfRule type="cellIs" dxfId="4197" priority="3473" operator="greaterThan">
      <formula>0</formula>
    </cfRule>
  </conditionalFormatting>
  <conditionalFormatting sqref="FJ64">
    <cfRule type="cellIs" dxfId="4196" priority="3472" operator="greaterThan">
      <formula>0</formula>
    </cfRule>
  </conditionalFormatting>
  <conditionalFormatting sqref="FJ57">
    <cfRule type="cellIs" dxfId="4195" priority="3475" operator="greaterThan">
      <formula>0</formula>
    </cfRule>
  </conditionalFormatting>
  <conditionalFormatting sqref="FJ57">
    <cfRule type="cellIs" dxfId="4194" priority="3474" operator="greaterThan">
      <formula>0</formula>
    </cfRule>
  </conditionalFormatting>
  <conditionalFormatting sqref="FJ70">
    <cfRule type="cellIs" dxfId="4193" priority="3459" operator="greaterThan">
      <formula>0</formula>
    </cfRule>
  </conditionalFormatting>
  <conditionalFormatting sqref="FJ70">
    <cfRule type="cellIs" dxfId="4192" priority="3458" operator="greaterThan">
      <formula>0</formula>
    </cfRule>
  </conditionalFormatting>
  <conditionalFormatting sqref="FJ12">
    <cfRule type="cellIs" dxfId="4191" priority="3471" operator="greaterThan">
      <formula>0</formula>
    </cfRule>
  </conditionalFormatting>
  <conditionalFormatting sqref="FJ12">
    <cfRule type="cellIs" dxfId="4190" priority="3470" operator="greaterThan">
      <formula>0</formula>
    </cfRule>
  </conditionalFormatting>
  <conditionalFormatting sqref="FJ25 FJ27">
    <cfRule type="cellIs" dxfId="4189" priority="3469" operator="greaterThan">
      <formula>0</formula>
    </cfRule>
  </conditionalFormatting>
  <conditionalFormatting sqref="FJ25 FJ27">
    <cfRule type="cellIs" dxfId="4188" priority="3468" operator="greaterThan">
      <formula>0</formula>
    </cfRule>
  </conditionalFormatting>
  <conditionalFormatting sqref="FJ44">
    <cfRule type="cellIs" dxfId="4187" priority="3467" operator="greaterThan">
      <formula>0</formula>
    </cfRule>
  </conditionalFormatting>
  <conditionalFormatting sqref="FJ44">
    <cfRule type="cellIs" dxfId="4186" priority="3466" operator="greaterThan">
      <formula>0</formula>
    </cfRule>
  </conditionalFormatting>
  <conditionalFormatting sqref="FJ48">
    <cfRule type="cellIs" dxfId="4185" priority="3465" operator="greaterThan">
      <formula>0</formula>
    </cfRule>
  </conditionalFormatting>
  <conditionalFormatting sqref="FJ40">
    <cfRule type="cellIs" dxfId="4184" priority="3462" operator="greaterThan">
      <formula>0</formula>
    </cfRule>
  </conditionalFormatting>
  <conditionalFormatting sqref="FJ38">
    <cfRule type="cellIs" dxfId="4183" priority="3461" operator="greaterThan">
      <formula>0</formula>
    </cfRule>
  </conditionalFormatting>
  <conditionalFormatting sqref="FJ38">
    <cfRule type="cellIs" dxfId="4182" priority="3460" operator="greaterThan">
      <formula>0</formula>
    </cfRule>
  </conditionalFormatting>
  <conditionalFormatting sqref="FJ87">
    <cfRule type="cellIs" dxfId="4181" priority="3456" operator="greaterThan">
      <formula>0</formula>
    </cfRule>
  </conditionalFormatting>
  <conditionalFormatting sqref="FJ87">
    <cfRule type="cellIs" dxfId="4180" priority="3457" operator="greaterThan">
      <formula>0</formula>
    </cfRule>
  </conditionalFormatting>
  <conditionalFormatting sqref="FJ116">
    <cfRule type="cellIs" dxfId="4179" priority="3449" operator="greaterThan">
      <formula>0</formula>
    </cfRule>
  </conditionalFormatting>
  <conditionalFormatting sqref="FJ115">
    <cfRule type="cellIs" dxfId="4178" priority="3448" operator="greaterThan">
      <formula>0</formula>
    </cfRule>
  </conditionalFormatting>
  <conditionalFormatting sqref="FJ113">
    <cfRule type="cellIs" dxfId="4177" priority="3455" operator="greaterThan">
      <formula>0</formula>
    </cfRule>
  </conditionalFormatting>
  <conditionalFormatting sqref="FJ113">
    <cfRule type="cellIs" dxfId="4176" priority="3454" operator="greaterThan">
      <formula>0</formula>
    </cfRule>
  </conditionalFormatting>
  <conditionalFormatting sqref="FJ112">
    <cfRule type="cellIs" dxfId="4175" priority="3453" operator="greaterThan">
      <formula>0</formula>
    </cfRule>
  </conditionalFormatting>
  <conditionalFormatting sqref="FJ112">
    <cfRule type="cellIs" dxfId="4174" priority="3452" operator="greaterThan">
      <formula>0</formula>
    </cfRule>
  </conditionalFormatting>
  <conditionalFormatting sqref="FJ112">
    <cfRule type="cellIs" dxfId="4173" priority="3451" operator="lessThan">
      <formula>0</formula>
    </cfRule>
  </conditionalFormatting>
  <conditionalFormatting sqref="FJ116">
    <cfRule type="cellIs" dxfId="4172" priority="3450" operator="greaterThan">
      <formula>0</formula>
    </cfRule>
  </conditionalFormatting>
  <conditionalFormatting sqref="FJ14">
    <cfRule type="cellIs" dxfId="4171" priority="3445" operator="greaterThan">
      <formula>0</formula>
    </cfRule>
  </conditionalFormatting>
  <conditionalFormatting sqref="FJ115">
    <cfRule type="cellIs" dxfId="4170" priority="3447" operator="greaterThan">
      <formula>0</formula>
    </cfRule>
  </conditionalFormatting>
  <conditionalFormatting sqref="FJ115">
    <cfRule type="cellIs" dxfId="4169" priority="3446" operator="lessThan">
      <formula>0</formula>
    </cfRule>
  </conditionalFormatting>
  <conditionalFormatting sqref="FJ14">
    <cfRule type="cellIs" dxfId="4168" priority="3444" operator="greaterThan">
      <formula>0</formula>
    </cfRule>
  </conditionalFormatting>
  <conditionalFormatting sqref="FJ16">
    <cfRule type="cellIs" dxfId="4167" priority="3443" operator="greaterThan">
      <formula>0</formula>
    </cfRule>
  </conditionalFormatting>
  <conditionalFormatting sqref="FJ16">
    <cfRule type="cellIs" dxfId="4166" priority="3442" operator="greaterThan">
      <formula>0</formula>
    </cfRule>
  </conditionalFormatting>
  <conditionalFormatting sqref="FJ42">
    <cfRule type="cellIs" dxfId="4165" priority="3439" operator="greaterThan">
      <formula>0</formula>
    </cfRule>
  </conditionalFormatting>
  <conditionalFormatting sqref="FJ42">
    <cfRule type="cellIs" dxfId="4164" priority="3438" operator="greaterThan">
      <formula>0</formula>
    </cfRule>
  </conditionalFormatting>
  <conditionalFormatting sqref="FJ18 FJ21">
    <cfRule type="cellIs" dxfId="4163" priority="3441" operator="greaterThan">
      <formula>0</formula>
    </cfRule>
  </conditionalFormatting>
  <conditionalFormatting sqref="FJ18 FJ21">
    <cfRule type="cellIs" dxfId="4162" priority="3440" operator="greaterThan">
      <formula>0</formula>
    </cfRule>
  </conditionalFormatting>
  <conditionalFormatting sqref="FJ46">
    <cfRule type="cellIs" dxfId="4161" priority="3437" operator="greaterThan">
      <formula>0</formula>
    </cfRule>
  </conditionalFormatting>
  <conditionalFormatting sqref="FJ46">
    <cfRule type="cellIs" dxfId="4160" priority="3436" operator="greaterThan">
      <formula>0</formula>
    </cfRule>
  </conditionalFormatting>
  <conditionalFormatting sqref="FJ79">
    <cfRule type="cellIs" dxfId="4159" priority="3428" operator="greaterThan">
      <formula>0</formula>
    </cfRule>
  </conditionalFormatting>
  <conditionalFormatting sqref="FJ10">
    <cfRule type="cellIs" dxfId="4158" priority="3435" operator="greaterThan">
      <formula>0</formula>
    </cfRule>
  </conditionalFormatting>
  <conditionalFormatting sqref="FJ23">
    <cfRule type="cellIs" dxfId="4157" priority="3434" operator="greaterThan">
      <formula>0</formula>
    </cfRule>
  </conditionalFormatting>
  <conditionalFormatting sqref="FJ10">
    <cfRule type="cellIs" dxfId="4156" priority="3433" operator="greaterThan">
      <formula>0</formula>
    </cfRule>
  </conditionalFormatting>
  <conditionalFormatting sqref="FJ23">
    <cfRule type="cellIs" dxfId="4155" priority="3432" operator="greaterThan">
      <formula>0</formula>
    </cfRule>
  </conditionalFormatting>
  <conditionalFormatting sqref="FJ129">
    <cfRule type="cellIs" dxfId="4154" priority="3418" operator="greaterThan">
      <formula>0</formula>
    </cfRule>
  </conditionalFormatting>
  <conditionalFormatting sqref="FJ110">
    <cfRule type="cellIs" dxfId="4153" priority="3422" operator="greaterThan">
      <formula>0</formula>
    </cfRule>
  </conditionalFormatting>
  <conditionalFormatting sqref="FJ79">
    <cfRule type="cellIs" dxfId="4152" priority="3429" operator="greaterThan">
      <formula>0</formula>
    </cfRule>
  </conditionalFormatting>
  <conditionalFormatting sqref="FJ34">
    <cfRule type="cellIs" dxfId="4151" priority="3431" operator="greaterThan">
      <formula>0</formula>
    </cfRule>
  </conditionalFormatting>
  <conditionalFormatting sqref="FJ120">
    <cfRule type="cellIs" dxfId="4150" priority="3421" operator="greaterThan">
      <formula>0</formula>
    </cfRule>
  </conditionalFormatting>
  <conditionalFormatting sqref="FJ137">
    <cfRule type="cellIs" dxfId="4149" priority="3417" operator="greaterThan">
      <formula>0</formula>
    </cfRule>
  </conditionalFormatting>
  <conditionalFormatting sqref="FJ34">
    <cfRule type="cellIs" dxfId="4148" priority="3430" operator="greaterThan">
      <formula>0</formula>
    </cfRule>
  </conditionalFormatting>
  <conditionalFormatting sqref="FJ137">
    <cfRule type="cellIs" dxfId="4147" priority="3416" operator="greaterThan">
      <formula>0</formula>
    </cfRule>
  </conditionalFormatting>
  <conditionalFormatting sqref="FJ110">
    <cfRule type="cellIs" dxfId="4146" priority="3423" operator="greaterThan">
      <formula>0</formula>
    </cfRule>
  </conditionalFormatting>
  <conditionalFormatting sqref="FJ51">
    <cfRule type="cellIs" dxfId="4145" priority="3415" operator="greaterThan">
      <formula>0</formula>
    </cfRule>
  </conditionalFormatting>
  <conditionalFormatting sqref="FJ51">
    <cfRule type="cellIs" dxfId="4144" priority="3414" operator="greaterThan">
      <formula>0</formula>
    </cfRule>
  </conditionalFormatting>
  <conditionalFormatting sqref="FJ93">
    <cfRule type="cellIs" dxfId="4143" priority="3427" operator="greaterThan">
      <formula>0</formula>
    </cfRule>
  </conditionalFormatting>
  <conditionalFormatting sqref="FJ102">
    <cfRule type="cellIs" dxfId="4142" priority="3426" operator="greaterThan">
      <formula>0</formula>
    </cfRule>
  </conditionalFormatting>
  <conditionalFormatting sqref="FJ93">
    <cfRule type="cellIs" dxfId="4141" priority="3425" operator="greaterThan">
      <formula>0</formula>
    </cfRule>
  </conditionalFormatting>
  <conditionalFormatting sqref="FJ102">
    <cfRule type="cellIs" dxfId="4140" priority="3424" operator="greaterThan">
      <formula>0</formula>
    </cfRule>
  </conditionalFormatting>
  <conditionalFormatting sqref="FJ129">
    <cfRule type="cellIs" dxfId="4139" priority="3420" operator="greaterThan">
      <formula>0</formula>
    </cfRule>
  </conditionalFormatting>
  <conditionalFormatting sqref="FJ120">
    <cfRule type="cellIs" dxfId="4138" priority="3419" operator="greaterThan">
      <formula>0</formula>
    </cfRule>
  </conditionalFormatting>
  <conditionalFormatting sqref="FJ48">
    <cfRule type="cellIs" dxfId="4137" priority="3402" operator="greaterThan">
      <formula>0</formula>
    </cfRule>
  </conditionalFormatting>
  <conditionalFormatting sqref="FJ40">
    <cfRule type="cellIs" dxfId="4136" priority="3401" operator="greaterThan">
      <formula>0</formula>
    </cfRule>
  </conditionalFormatting>
  <conditionalFormatting sqref="FJ64">
    <cfRule type="cellIs" dxfId="4135" priority="3411" operator="greaterThan">
      <formula>0</formula>
    </cfRule>
  </conditionalFormatting>
  <conditionalFormatting sqref="FJ64">
    <cfRule type="cellIs" dxfId="4134" priority="3410" operator="greaterThan">
      <formula>0</formula>
    </cfRule>
  </conditionalFormatting>
  <conditionalFormatting sqref="FJ57">
    <cfRule type="cellIs" dxfId="4133" priority="3413" operator="greaterThan">
      <formula>0</formula>
    </cfRule>
  </conditionalFormatting>
  <conditionalFormatting sqref="FJ57">
    <cfRule type="cellIs" dxfId="4132" priority="3412" operator="greaterThan">
      <formula>0</formula>
    </cfRule>
  </conditionalFormatting>
  <conditionalFormatting sqref="FJ70">
    <cfRule type="cellIs" dxfId="4131" priority="3397" operator="greaterThan">
      <formula>0</formula>
    </cfRule>
  </conditionalFormatting>
  <conditionalFormatting sqref="FJ70">
    <cfRule type="cellIs" dxfId="4130" priority="3396" operator="greaterThan">
      <formula>0</formula>
    </cfRule>
  </conditionalFormatting>
  <conditionalFormatting sqref="FJ12">
    <cfRule type="cellIs" dxfId="4129" priority="3409" operator="greaterThan">
      <formula>0</formula>
    </cfRule>
  </conditionalFormatting>
  <conditionalFormatting sqref="FJ12">
    <cfRule type="cellIs" dxfId="4128" priority="3408" operator="greaterThan">
      <formula>0</formula>
    </cfRule>
  </conditionalFormatting>
  <conditionalFormatting sqref="FJ25 FJ27">
    <cfRule type="cellIs" dxfId="4127" priority="3407" operator="greaterThan">
      <formula>0</formula>
    </cfRule>
  </conditionalFormatting>
  <conditionalFormatting sqref="FJ25 FJ27">
    <cfRule type="cellIs" dxfId="4126" priority="3406" operator="greaterThan">
      <formula>0</formula>
    </cfRule>
  </conditionalFormatting>
  <conditionalFormatting sqref="FJ44">
    <cfRule type="cellIs" dxfId="4125" priority="3405" operator="greaterThan">
      <formula>0</formula>
    </cfRule>
  </conditionalFormatting>
  <conditionalFormatting sqref="FJ44">
    <cfRule type="cellIs" dxfId="4124" priority="3404" operator="greaterThan">
      <formula>0</formula>
    </cfRule>
  </conditionalFormatting>
  <conditionalFormatting sqref="FJ48">
    <cfRule type="cellIs" dxfId="4123" priority="3403" operator="greaterThan">
      <formula>0</formula>
    </cfRule>
  </conditionalFormatting>
  <conditionalFormatting sqref="FJ40">
    <cfRule type="cellIs" dxfId="4122" priority="3400" operator="greaterThan">
      <formula>0</formula>
    </cfRule>
  </conditionalFormatting>
  <conditionalFormatting sqref="FJ38">
    <cfRule type="cellIs" dxfId="4121" priority="3399" operator="greaterThan">
      <formula>0</formula>
    </cfRule>
  </conditionalFormatting>
  <conditionalFormatting sqref="FJ38">
    <cfRule type="cellIs" dxfId="4120" priority="3398" operator="greaterThan">
      <formula>0</formula>
    </cfRule>
  </conditionalFormatting>
  <conditionalFormatting sqref="FJ87">
    <cfRule type="cellIs" dxfId="4119" priority="3394" operator="greaterThan">
      <formula>0</formula>
    </cfRule>
  </conditionalFormatting>
  <conditionalFormatting sqref="FJ87">
    <cfRule type="cellIs" dxfId="4118" priority="3395" operator="greaterThan">
      <formula>0</formula>
    </cfRule>
  </conditionalFormatting>
  <conditionalFormatting sqref="FJ116">
    <cfRule type="cellIs" dxfId="4117" priority="3387" operator="greaterThan">
      <formula>0</formula>
    </cfRule>
  </conditionalFormatting>
  <conditionalFormatting sqref="FJ115">
    <cfRule type="cellIs" dxfId="4116" priority="3386" operator="greaterThan">
      <formula>0</formula>
    </cfRule>
  </conditionalFormatting>
  <conditionalFormatting sqref="FJ113">
    <cfRule type="cellIs" dxfId="4115" priority="3393" operator="greaterThan">
      <formula>0</formula>
    </cfRule>
  </conditionalFormatting>
  <conditionalFormatting sqref="FJ113">
    <cfRule type="cellIs" dxfId="4114" priority="3392" operator="greaterThan">
      <formula>0</formula>
    </cfRule>
  </conditionalFormatting>
  <conditionalFormatting sqref="FJ112">
    <cfRule type="cellIs" dxfId="4113" priority="3391" operator="greaterThan">
      <formula>0</formula>
    </cfRule>
  </conditionalFormatting>
  <conditionalFormatting sqref="FJ112">
    <cfRule type="cellIs" dxfId="4112" priority="3390" operator="greaterThan">
      <formula>0</formula>
    </cfRule>
  </conditionalFormatting>
  <conditionalFormatting sqref="FJ112">
    <cfRule type="cellIs" dxfId="4111" priority="3389" operator="lessThan">
      <formula>0</formula>
    </cfRule>
  </conditionalFormatting>
  <conditionalFormatting sqref="FJ116">
    <cfRule type="cellIs" dxfId="4110" priority="3388" operator="greaterThan">
      <formula>0</formula>
    </cfRule>
  </conditionalFormatting>
  <conditionalFormatting sqref="FJ14">
    <cfRule type="cellIs" dxfId="4109" priority="3383" operator="greaterThan">
      <formula>0</formula>
    </cfRule>
  </conditionalFormatting>
  <conditionalFormatting sqref="FJ115">
    <cfRule type="cellIs" dxfId="4108" priority="3385" operator="greaterThan">
      <formula>0</formula>
    </cfRule>
  </conditionalFormatting>
  <conditionalFormatting sqref="FJ115">
    <cfRule type="cellIs" dxfId="4107" priority="3384" operator="lessThan">
      <formula>0</formula>
    </cfRule>
  </conditionalFormatting>
  <conditionalFormatting sqref="FJ14">
    <cfRule type="cellIs" dxfId="4106" priority="3382" operator="greaterThan">
      <formula>0</formula>
    </cfRule>
  </conditionalFormatting>
  <conditionalFormatting sqref="FJ16">
    <cfRule type="cellIs" dxfId="4105" priority="3381" operator="greaterThan">
      <formula>0</formula>
    </cfRule>
  </conditionalFormatting>
  <conditionalFormatting sqref="FJ16">
    <cfRule type="cellIs" dxfId="4104" priority="3380" operator="greaterThan">
      <formula>0</formula>
    </cfRule>
  </conditionalFormatting>
  <conditionalFormatting sqref="FJ42">
    <cfRule type="cellIs" dxfId="4103" priority="3377" operator="greaterThan">
      <formula>0</formula>
    </cfRule>
  </conditionalFormatting>
  <conditionalFormatting sqref="FJ42">
    <cfRule type="cellIs" dxfId="4102" priority="3376" operator="greaterThan">
      <formula>0</formula>
    </cfRule>
  </conditionalFormatting>
  <conditionalFormatting sqref="FJ18 FJ21">
    <cfRule type="cellIs" dxfId="4101" priority="3379" operator="greaterThan">
      <formula>0</formula>
    </cfRule>
  </conditionalFormatting>
  <conditionalFormatting sqref="FJ18 FJ21">
    <cfRule type="cellIs" dxfId="4100" priority="3378" operator="greaterThan">
      <formula>0</formula>
    </cfRule>
  </conditionalFormatting>
  <conditionalFormatting sqref="FJ46">
    <cfRule type="cellIs" dxfId="4099" priority="3375" operator="greaterThan">
      <formula>0</formula>
    </cfRule>
  </conditionalFormatting>
  <conditionalFormatting sqref="FJ46">
    <cfRule type="cellIs" dxfId="4098" priority="3374" operator="greaterThan">
      <formula>0</formula>
    </cfRule>
  </conditionalFormatting>
  <conditionalFormatting sqref="FJ36">
    <cfRule type="cellIs" dxfId="4097" priority="3373" operator="greaterThan">
      <formula>0</formula>
    </cfRule>
  </conditionalFormatting>
  <conditionalFormatting sqref="FJ36">
    <cfRule type="cellIs" dxfId="4096" priority="3372" operator="greaterThan">
      <formula>0</formula>
    </cfRule>
  </conditionalFormatting>
  <conditionalFormatting sqref="FJ36">
    <cfRule type="cellIs" dxfId="4095" priority="3371" operator="greaterThan">
      <formula>0</formula>
    </cfRule>
  </conditionalFormatting>
  <conditionalFormatting sqref="FJ36">
    <cfRule type="cellIs" dxfId="4094" priority="3370" operator="greaterThan">
      <formula>0</formula>
    </cfRule>
  </conditionalFormatting>
  <conditionalFormatting sqref="FJ143">
    <cfRule type="cellIs" dxfId="4093" priority="3369" operator="greaterThan">
      <formula>0</formula>
    </cfRule>
  </conditionalFormatting>
  <conditionalFormatting sqref="FJ152">
    <cfRule type="cellIs" dxfId="4092" priority="3368" operator="greaterThan">
      <formula>0</formula>
    </cfRule>
  </conditionalFormatting>
  <conditionalFormatting sqref="FJ160">
    <cfRule type="cellIs" dxfId="4091" priority="3367" operator="greaterThan">
      <formula>0</formula>
    </cfRule>
  </conditionalFormatting>
  <conditionalFormatting sqref="FJ152">
    <cfRule type="cellIs" dxfId="4090" priority="3365" operator="greaterThan">
      <formula>0</formula>
    </cfRule>
  </conditionalFormatting>
  <conditionalFormatting sqref="FJ152">
    <cfRule type="cellIs" dxfId="4089" priority="3366" operator="greaterThan">
      <formula>0</formula>
    </cfRule>
  </conditionalFormatting>
  <conditionalFormatting sqref="FJ143">
    <cfRule type="cellIs" dxfId="4088" priority="3364" operator="greaterThan">
      <formula>0</formula>
    </cfRule>
  </conditionalFormatting>
  <conditionalFormatting sqref="FJ143">
    <cfRule type="cellIs" dxfId="4087" priority="3363" operator="greaterThan">
      <formula>0</formula>
    </cfRule>
  </conditionalFormatting>
  <conditionalFormatting sqref="FJ160">
    <cfRule type="cellIs" dxfId="4086" priority="3361" operator="greaterThan">
      <formula>0</formula>
    </cfRule>
  </conditionalFormatting>
  <conditionalFormatting sqref="FJ160">
    <cfRule type="cellIs" dxfId="4085" priority="3362" operator="greaterThan">
      <formula>0</formula>
    </cfRule>
  </conditionalFormatting>
  <conditionalFormatting sqref="FJ152">
    <cfRule type="cellIs" dxfId="4084" priority="3359" operator="greaterThan">
      <formula>0</formula>
    </cfRule>
  </conditionalFormatting>
  <conditionalFormatting sqref="FJ152">
    <cfRule type="cellIs" dxfId="4083" priority="3360" operator="greaterThan">
      <formula>0</formula>
    </cfRule>
  </conditionalFormatting>
  <conditionalFormatting sqref="FJ143">
    <cfRule type="cellIs" dxfId="4082" priority="3358" operator="greaterThan">
      <formula>0</formula>
    </cfRule>
  </conditionalFormatting>
  <conditionalFormatting sqref="FJ143">
    <cfRule type="cellIs" dxfId="4081" priority="3357" operator="greaterThan">
      <formula>0</formula>
    </cfRule>
  </conditionalFormatting>
  <conditionalFormatting sqref="FJ160">
    <cfRule type="cellIs" dxfId="4080" priority="3355" operator="greaterThan">
      <formula>0</formula>
    </cfRule>
  </conditionalFormatting>
  <conditionalFormatting sqref="FJ160">
    <cfRule type="cellIs" dxfId="4079" priority="3356" operator="greaterThan">
      <formula>0</formula>
    </cfRule>
  </conditionalFormatting>
  <conditionalFormatting sqref="FJ27">
    <cfRule type="cellIs" dxfId="4078" priority="3354" operator="greaterThan">
      <formula>0</formula>
    </cfRule>
  </conditionalFormatting>
  <conditionalFormatting sqref="FJ27">
    <cfRule type="cellIs" dxfId="4077" priority="3353" operator="greaterThan">
      <formula>0</formula>
    </cfRule>
  </conditionalFormatting>
  <conditionalFormatting sqref="FK197:FK202">
    <cfRule type="cellIs" dxfId="4076" priority="3352" operator="greaterThan">
      <formula>0.5</formula>
    </cfRule>
  </conditionalFormatting>
  <conditionalFormatting sqref="FK203">
    <cfRule type="cellIs" dxfId="4075" priority="3351" operator="greaterThan">
      <formula>0.5</formula>
    </cfRule>
  </conditionalFormatting>
  <conditionalFormatting sqref="FK167">
    <cfRule type="cellIs" dxfId="4074" priority="3350" operator="greaterThan">
      <formula>0</formula>
    </cfRule>
  </conditionalFormatting>
  <conditionalFormatting sqref="FK167">
    <cfRule type="cellIs" dxfId="4073" priority="3349" operator="greaterThan">
      <formula>0</formula>
    </cfRule>
  </conditionalFormatting>
  <conditionalFormatting sqref="FK169">
    <cfRule type="cellIs" dxfId="4072" priority="3348" operator="greaterThan">
      <formula>0</formula>
    </cfRule>
  </conditionalFormatting>
  <conditionalFormatting sqref="FK169">
    <cfRule type="cellIs" dxfId="4071" priority="3347" operator="greaterThan">
      <formula>0</formula>
    </cfRule>
  </conditionalFormatting>
  <conditionalFormatting sqref="FK171">
    <cfRule type="cellIs" dxfId="4070" priority="3346" operator="greaterThan">
      <formula>0</formula>
    </cfRule>
  </conditionalFormatting>
  <conditionalFormatting sqref="FK171">
    <cfRule type="cellIs" dxfId="4069" priority="3345" operator="greaterThan">
      <formula>0</formula>
    </cfRule>
  </conditionalFormatting>
  <conditionalFormatting sqref="FK14">
    <cfRule type="cellIs" dxfId="4068" priority="3317" operator="greaterThan">
      <formula>0</formula>
    </cfRule>
  </conditionalFormatting>
  <conditionalFormatting sqref="FK10">
    <cfRule type="cellIs" dxfId="4067" priority="3344" operator="greaterThan">
      <formula>0</formula>
    </cfRule>
  </conditionalFormatting>
  <conditionalFormatting sqref="FK23">
    <cfRule type="cellIs" dxfId="4066" priority="3343" operator="greaterThan">
      <formula>0</formula>
    </cfRule>
  </conditionalFormatting>
  <conditionalFormatting sqref="FK70">
    <cfRule type="cellIs" dxfId="4065" priority="3341" operator="greaterThan">
      <formula>0</formula>
    </cfRule>
  </conditionalFormatting>
  <conditionalFormatting sqref="FK79">
    <cfRule type="cellIs" dxfId="4064" priority="3340" operator="greaterThan">
      <formula>0</formula>
    </cfRule>
  </conditionalFormatting>
  <conditionalFormatting sqref="FK129">
    <cfRule type="cellIs" dxfId="4063" priority="3334" operator="greaterThan">
      <formula>0</formula>
    </cfRule>
  </conditionalFormatting>
  <conditionalFormatting sqref="FK110">
    <cfRule type="cellIs" dxfId="4062" priority="3336" operator="greaterThan">
      <formula>0</formula>
    </cfRule>
  </conditionalFormatting>
  <conditionalFormatting sqref="FK34">
    <cfRule type="cellIs" dxfId="4061" priority="3342" operator="greaterThan">
      <formula>0</formula>
    </cfRule>
  </conditionalFormatting>
  <conditionalFormatting sqref="FK137">
    <cfRule type="cellIs" dxfId="4060" priority="3333" operator="greaterThan">
      <formula>0</formula>
    </cfRule>
  </conditionalFormatting>
  <conditionalFormatting sqref="FK87">
    <cfRule type="cellIs" dxfId="4059" priority="3339" operator="greaterThan">
      <formula>0</formula>
    </cfRule>
  </conditionalFormatting>
  <conditionalFormatting sqref="FK93">
    <cfRule type="cellIs" dxfId="4058" priority="3338" operator="greaterThan">
      <formula>0</formula>
    </cfRule>
  </conditionalFormatting>
  <conditionalFormatting sqref="FK102">
    <cfRule type="cellIs" dxfId="4057" priority="3337" operator="greaterThan">
      <formula>0</formula>
    </cfRule>
  </conditionalFormatting>
  <conditionalFormatting sqref="FK120">
    <cfRule type="cellIs" dxfId="4056" priority="3335" operator="greaterThan">
      <formula>0</formula>
    </cfRule>
  </conditionalFormatting>
  <conditionalFormatting sqref="FK51">
    <cfRule type="cellIs" dxfId="4055" priority="3332" operator="greaterThan">
      <formula>0</formula>
    </cfRule>
  </conditionalFormatting>
  <conditionalFormatting sqref="FK64">
    <cfRule type="cellIs" dxfId="4054" priority="3330" operator="greaterThan">
      <formula>0</formula>
    </cfRule>
  </conditionalFormatting>
  <conditionalFormatting sqref="FK57">
    <cfRule type="cellIs" dxfId="4053" priority="3331" operator="greaterThan">
      <formula>0</formula>
    </cfRule>
  </conditionalFormatting>
  <conditionalFormatting sqref="FK25 FK27">
    <cfRule type="cellIs" dxfId="4052" priority="3328" operator="greaterThan">
      <formula>0</formula>
    </cfRule>
  </conditionalFormatting>
  <conditionalFormatting sqref="FK12">
    <cfRule type="cellIs" dxfId="4051" priority="3329" operator="greaterThan">
      <formula>0</formula>
    </cfRule>
  </conditionalFormatting>
  <conditionalFormatting sqref="FK44">
    <cfRule type="cellIs" dxfId="4050" priority="3327" operator="greaterThan">
      <formula>0</formula>
    </cfRule>
  </conditionalFormatting>
  <conditionalFormatting sqref="FK48">
    <cfRule type="cellIs" dxfId="4049" priority="3326" operator="greaterThan">
      <formula>0</formula>
    </cfRule>
  </conditionalFormatting>
  <conditionalFormatting sqref="FK40">
    <cfRule type="cellIs" dxfId="4048" priority="3325" operator="greaterThan">
      <formula>0</formula>
    </cfRule>
  </conditionalFormatting>
  <conditionalFormatting sqref="FK38">
    <cfRule type="cellIs" dxfId="4047" priority="3324" operator="greaterThan">
      <formula>0</formula>
    </cfRule>
  </conditionalFormatting>
  <conditionalFormatting sqref="FK16">
    <cfRule type="cellIs" dxfId="4046" priority="3316" operator="greaterThan">
      <formula>0</formula>
    </cfRule>
  </conditionalFormatting>
  <conditionalFormatting sqref="FK113">
    <cfRule type="cellIs" dxfId="4045" priority="3323" operator="greaterThan">
      <formula>0</formula>
    </cfRule>
  </conditionalFormatting>
  <conditionalFormatting sqref="FK112">
    <cfRule type="cellIs" dxfId="4044" priority="3322" operator="greaterThan">
      <formula>0</formula>
    </cfRule>
  </conditionalFormatting>
  <conditionalFormatting sqref="FK112">
    <cfRule type="cellIs" dxfId="4043" priority="3321" operator="lessThan">
      <formula>0</formula>
    </cfRule>
  </conditionalFormatting>
  <conditionalFormatting sqref="FK116">
    <cfRule type="cellIs" dxfId="4042" priority="3320" operator="greaterThan">
      <formula>0</formula>
    </cfRule>
  </conditionalFormatting>
  <conditionalFormatting sqref="FK115">
    <cfRule type="cellIs" dxfId="4041" priority="3319" operator="greaterThan">
      <formula>0</formula>
    </cfRule>
  </conditionalFormatting>
  <conditionalFormatting sqref="FK115">
    <cfRule type="cellIs" dxfId="4040" priority="3318" operator="lessThan">
      <formula>0</formula>
    </cfRule>
  </conditionalFormatting>
  <conditionalFormatting sqref="FK46">
    <cfRule type="cellIs" dxfId="4039" priority="3313" operator="greaterThan">
      <formula>0</formula>
    </cfRule>
  </conditionalFormatting>
  <conditionalFormatting sqref="FK42">
    <cfRule type="cellIs" dxfId="4038" priority="3314" operator="greaterThan">
      <formula>0</formula>
    </cfRule>
  </conditionalFormatting>
  <conditionalFormatting sqref="FK18 FK21">
    <cfRule type="cellIs" dxfId="4037" priority="3315" operator="greaterThan">
      <formula>0</formula>
    </cfRule>
  </conditionalFormatting>
  <conditionalFormatting sqref="FK36">
    <cfRule type="cellIs" dxfId="4036" priority="3312" operator="greaterThan">
      <formula>0</formula>
    </cfRule>
  </conditionalFormatting>
  <conditionalFormatting sqref="FK79">
    <cfRule type="cellIs" dxfId="4035" priority="3304" operator="greaterThan">
      <formula>0</formula>
    </cfRule>
  </conditionalFormatting>
  <conditionalFormatting sqref="FK10">
    <cfRule type="cellIs" dxfId="4034" priority="3311" operator="greaterThan">
      <formula>0</formula>
    </cfRule>
  </conditionalFormatting>
  <conditionalFormatting sqref="FK23">
    <cfRule type="cellIs" dxfId="4033" priority="3310" operator="greaterThan">
      <formula>0</formula>
    </cfRule>
  </conditionalFormatting>
  <conditionalFormatting sqref="FK10">
    <cfRule type="cellIs" dxfId="4032" priority="3309" operator="greaterThan">
      <formula>0</formula>
    </cfRule>
  </conditionalFormatting>
  <conditionalFormatting sqref="FK23">
    <cfRule type="cellIs" dxfId="4031" priority="3308" operator="greaterThan">
      <formula>0</formula>
    </cfRule>
  </conditionalFormatting>
  <conditionalFormatting sqref="FK129">
    <cfRule type="cellIs" dxfId="4030" priority="3294" operator="greaterThan">
      <formula>0</formula>
    </cfRule>
  </conditionalFormatting>
  <conditionalFormatting sqref="FK110">
    <cfRule type="cellIs" dxfId="4029" priority="3298" operator="greaterThan">
      <formula>0</formula>
    </cfRule>
  </conditionalFormatting>
  <conditionalFormatting sqref="FK79">
    <cfRule type="cellIs" dxfId="4028" priority="3305" operator="greaterThan">
      <formula>0</formula>
    </cfRule>
  </conditionalFormatting>
  <conditionalFormatting sqref="FK34">
    <cfRule type="cellIs" dxfId="4027" priority="3307" operator="greaterThan">
      <formula>0</formula>
    </cfRule>
  </conditionalFormatting>
  <conditionalFormatting sqref="FK120">
    <cfRule type="cellIs" dxfId="4026" priority="3297" operator="greaterThan">
      <formula>0</formula>
    </cfRule>
  </conditionalFormatting>
  <conditionalFormatting sqref="FK137">
    <cfRule type="cellIs" dxfId="4025" priority="3293" operator="greaterThan">
      <formula>0</formula>
    </cfRule>
  </conditionalFormatting>
  <conditionalFormatting sqref="FK34">
    <cfRule type="cellIs" dxfId="4024" priority="3306" operator="greaterThan">
      <formula>0</formula>
    </cfRule>
  </conditionalFormatting>
  <conditionalFormatting sqref="FK137">
    <cfRule type="cellIs" dxfId="4023" priority="3292" operator="greaterThan">
      <formula>0</formula>
    </cfRule>
  </conditionalFormatting>
  <conditionalFormatting sqref="FK110">
    <cfRule type="cellIs" dxfId="4022" priority="3299" operator="greaterThan">
      <formula>0</formula>
    </cfRule>
  </conditionalFormatting>
  <conditionalFormatting sqref="FK51">
    <cfRule type="cellIs" dxfId="4021" priority="3291" operator="greaterThan">
      <formula>0</formula>
    </cfRule>
  </conditionalFormatting>
  <conditionalFormatting sqref="FK51">
    <cfRule type="cellIs" dxfId="4020" priority="3290" operator="greaterThan">
      <formula>0</formula>
    </cfRule>
  </conditionalFormatting>
  <conditionalFormatting sqref="FK93">
    <cfRule type="cellIs" dxfId="4019" priority="3303" operator="greaterThan">
      <formula>0</formula>
    </cfRule>
  </conditionalFormatting>
  <conditionalFormatting sqref="FK102">
    <cfRule type="cellIs" dxfId="4018" priority="3302" operator="greaterThan">
      <formula>0</formula>
    </cfRule>
  </conditionalFormatting>
  <conditionalFormatting sqref="FK93">
    <cfRule type="cellIs" dxfId="4017" priority="3301" operator="greaterThan">
      <formula>0</formula>
    </cfRule>
  </conditionalFormatting>
  <conditionalFormatting sqref="FK102">
    <cfRule type="cellIs" dxfId="4016" priority="3300" operator="greaterThan">
      <formula>0</formula>
    </cfRule>
  </conditionalFormatting>
  <conditionalFormatting sqref="FK129">
    <cfRule type="cellIs" dxfId="4015" priority="3296" operator="greaterThan">
      <formula>0</formula>
    </cfRule>
  </conditionalFormatting>
  <conditionalFormatting sqref="FK120">
    <cfRule type="cellIs" dxfId="4014" priority="3295" operator="greaterThan">
      <formula>0</formula>
    </cfRule>
  </conditionalFormatting>
  <conditionalFormatting sqref="FK48">
    <cfRule type="cellIs" dxfId="4013" priority="3278" operator="greaterThan">
      <formula>0</formula>
    </cfRule>
  </conditionalFormatting>
  <conditionalFormatting sqref="FK40">
    <cfRule type="cellIs" dxfId="4012" priority="3277" operator="greaterThan">
      <formula>0</formula>
    </cfRule>
  </conditionalFormatting>
  <conditionalFormatting sqref="FK64">
    <cfRule type="cellIs" dxfId="4011" priority="3287" operator="greaterThan">
      <formula>0</formula>
    </cfRule>
  </conditionalFormatting>
  <conditionalFormatting sqref="FK64">
    <cfRule type="cellIs" dxfId="4010" priority="3286" operator="greaterThan">
      <formula>0</formula>
    </cfRule>
  </conditionalFormatting>
  <conditionalFormatting sqref="FK57">
    <cfRule type="cellIs" dxfId="4009" priority="3289" operator="greaterThan">
      <formula>0</formula>
    </cfRule>
  </conditionalFormatting>
  <conditionalFormatting sqref="FK57">
    <cfRule type="cellIs" dxfId="4008" priority="3288" operator="greaterThan">
      <formula>0</formula>
    </cfRule>
  </conditionalFormatting>
  <conditionalFormatting sqref="FK70">
    <cfRule type="cellIs" dxfId="4007" priority="3273" operator="greaterThan">
      <formula>0</formula>
    </cfRule>
  </conditionalFormatting>
  <conditionalFormatting sqref="FK70">
    <cfRule type="cellIs" dxfId="4006" priority="3272" operator="greaterThan">
      <formula>0</formula>
    </cfRule>
  </conditionalFormatting>
  <conditionalFormatting sqref="FK12">
    <cfRule type="cellIs" dxfId="4005" priority="3285" operator="greaterThan">
      <formula>0</formula>
    </cfRule>
  </conditionalFormatting>
  <conditionalFormatting sqref="FK12">
    <cfRule type="cellIs" dxfId="4004" priority="3284" operator="greaterThan">
      <formula>0</formula>
    </cfRule>
  </conditionalFormatting>
  <conditionalFormatting sqref="FK25 FK27">
    <cfRule type="cellIs" dxfId="4003" priority="3283" operator="greaterThan">
      <formula>0</formula>
    </cfRule>
  </conditionalFormatting>
  <conditionalFormatting sqref="FK25 FK27">
    <cfRule type="cellIs" dxfId="4002" priority="3282" operator="greaterThan">
      <formula>0</formula>
    </cfRule>
  </conditionalFormatting>
  <conditionalFormatting sqref="FK44">
    <cfRule type="cellIs" dxfId="4001" priority="3281" operator="greaterThan">
      <formula>0</formula>
    </cfRule>
  </conditionalFormatting>
  <conditionalFormatting sqref="FK44">
    <cfRule type="cellIs" dxfId="4000" priority="3280" operator="greaterThan">
      <formula>0</formula>
    </cfRule>
  </conditionalFormatting>
  <conditionalFormatting sqref="FK48">
    <cfRule type="cellIs" dxfId="3999" priority="3279" operator="greaterThan">
      <formula>0</formula>
    </cfRule>
  </conditionalFormatting>
  <conditionalFormatting sqref="FK40">
    <cfRule type="cellIs" dxfId="3998" priority="3276" operator="greaterThan">
      <formula>0</formula>
    </cfRule>
  </conditionalFormatting>
  <conditionalFormatting sqref="FK38">
    <cfRule type="cellIs" dxfId="3997" priority="3275" operator="greaterThan">
      <formula>0</formula>
    </cfRule>
  </conditionalFormatting>
  <conditionalFormatting sqref="FK38">
    <cfRule type="cellIs" dxfId="3996" priority="3274" operator="greaterThan">
      <formula>0</formula>
    </cfRule>
  </conditionalFormatting>
  <conditionalFormatting sqref="FK87">
    <cfRule type="cellIs" dxfId="3995" priority="3270" operator="greaterThan">
      <formula>0</formula>
    </cfRule>
  </conditionalFormatting>
  <conditionalFormatting sqref="FK87">
    <cfRule type="cellIs" dxfId="3994" priority="3271" operator="greaterThan">
      <formula>0</formula>
    </cfRule>
  </conditionalFormatting>
  <conditionalFormatting sqref="FK116">
    <cfRule type="cellIs" dxfId="3993" priority="3263" operator="greaterThan">
      <formula>0</formula>
    </cfRule>
  </conditionalFormatting>
  <conditionalFormatting sqref="FK115">
    <cfRule type="cellIs" dxfId="3992" priority="3262" operator="greaterThan">
      <formula>0</formula>
    </cfRule>
  </conditionalFormatting>
  <conditionalFormatting sqref="FK113">
    <cfRule type="cellIs" dxfId="3991" priority="3269" operator="greaterThan">
      <formula>0</formula>
    </cfRule>
  </conditionalFormatting>
  <conditionalFormatting sqref="FK113">
    <cfRule type="cellIs" dxfId="3990" priority="3268" operator="greaterThan">
      <formula>0</formula>
    </cfRule>
  </conditionalFormatting>
  <conditionalFormatting sqref="FK112">
    <cfRule type="cellIs" dxfId="3989" priority="3267" operator="greaterThan">
      <formula>0</formula>
    </cfRule>
  </conditionalFormatting>
  <conditionalFormatting sqref="FK112">
    <cfRule type="cellIs" dxfId="3988" priority="3266" operator="greaterThan">
      <formula>0</formula>
    </cfRule>
  </conditionalFormatting>
  <conditionalFormatting sqref="FK112">
    <cfRule type="cellIs" dxfId="3987" priority="3265" operator="lessThan">
      <formula>0</formula>
    </cfRule>
  </conditionalFormatting>
  <conditionalFormatting sqref="FK116">
    <cfRule type="cellIs" dxfId="3986" priority="3264" operator="greaterThan">
      <formula>0</formula>
    </cfRule>
  </conditionalFormatting>
  <conditionalFormatting sqref="FK14">
    <cfRule type="cellIs" dxfId="3985" priority="3259" operator="greaterThan">
      <formula>0</formula>
    </cfRule>
  </conditionalFormatting>
  <conditionalFormatting sqref="FK115">
    <cfRule type="cellIs" dxfId="3984" priority="3261" operator="greaterThan">
      <formula>0</formula>
    </cfRule>
  </conditionalFormatting>
  <conditionalFormatting sqref="FK115">
    <cfRule type="cellIs" dxfId="3983" priority="3260" operator="lessThan">
      <formula>0</formula>
    </cfRule>
  </conditionalFormatting>
  <conditionalFormatting sqref="FK14">
    <cfRule type="cellIs" dxfId="3982" priority="3258" operator="greaterThan">
      <formula>0</formula>
    </cfRule>
  </conditionalFormatting>
  <conditionalFormatting sqref="FK16">
    <cfRule type="cellIs" dxfId="3981" priority="3257" operator="greaterThan">
      <formula>0</formula>
    </cfRule>
  </conditionalFormatting>
  <conditionalFormatting sqref="FK16">
    <cfRule type="cellIs" dxfId="3980" priority="3256" operator="greaterThan">
      <formula>0</formula>
    </cfRule>
  </conditionalFormatting>
  <conditionalFormatting sqref="FK42">
    <cfRule type="cellIs" dxfId="3979" priority="3253" operator="greaterThan">
      <formula>0</formula>
    </cfRule>
  </conditionalFormatting>
  <conditionalFormatting sqref="FK42">
    <cfRule type="cellIs" dxfId="3978" priority="3252" operator="greaterThan">
      <formula>0</formula>
    </cfRule>
  </conditionalFormatting>
  <conditionalFormatting sqref="FK18 FK21">
    <cfRule type="cellIs" dxfId="3977" priority="3255" operator="greaterThan">
      <formula>0</formula>
    </cfRule>
  </conditionalFormatting>
  <conditionalFormatting sqref="FK18 FK21">
    <cfRule type="cellIs" dxfId="3976" priority="3254" operator="greaterThan">
      <formula>0</formula>
    </cfRule>
  </conditionalFormatting>
  <conditionalFormatting sqref="FK46">
    <cfRule type="cellIs" dxfId="3975" priority="3251" operator="greaterThan">
      <formula>0</formula>
    </cfRule>
  </conditionalFormatting>
  <conditionalFormatting sqref="FK46">
    <cfRule type="cellIs" dxfId="3974" priority="3250" operator="greaterThan">
      <formula>0</formula>
    </cfRule>
  </conditionalFormatting>
  <conditionalFormatting sqref="FK79">
    <cfRule type="cellIs" dxfId="3973" priority="3242" operator="greaterThan">
      <formula>0</formula>
    </cfRule>
  </conditionalFormatting>
  <conditionalFormatting sqref="FK10">
    <cfRule type="cellIs" dxfId="3972" priority="3249" operator="greaterThan">
      <formula>0</formula>
    </cfRule>
  </conditionalFormatting>
  <conditionalFormatting sqref="FK23">
    <cfRule type="cellIs" dxfId="3971" priority="3248" operator="greaterThan">
      <formula>0</formula>
    </cfRule>
  </conditionalFormatting>
  <conditionalFormatting sqref="FK10">
    <cfRule type="cellIs" dxfId="3970" priority="3247" operator="greaterThan">
      <formula>0</formula>
    </cfRule>
  </conditionalFormatting>
  <conditionalFormatting sqref="FK23">
    <cfRule type="cellIs" dxfId="3969" priority="3246" operator="greaterThan">
      <formula>0</formula>
    </cfRule>
  </conditionalFormatting>
  <conditionalFormatting sqref="FK129">
    <cfRule type="cellIs" dxfId="3968" priority="3232" operator="greaterThan">
      <formula>0</formula>
    </cfRule>
  </conditionalFormatting>
  <conditionalFormatting sqref="FK110">
    <cfRule type="cellIs" dxfId="3967" priority="3236" operator="greaterThan">
      <formula>0</formula>
    </cfRule>
  </conditionalFormatting>
  <conditionalFormatting sqref="FK79">
    <cfRule type="cellIs" dxfId="3966" priority="3243" operator="greaterThan">
      <formula>0</formula>
    </cfRule>
  </conditionalFormatting>
  <conditionalFormatting sqref="FK34">
    <cfRule type="cellIs" dxfId="3965" priority="3245" operator="greaterThan">
      <formula>0</formula>
    </cfRule>
  </conditionalFormatting>
  <conditionalFormatting sqref="FK120">
    <cfRule type="cellIs" dxfId="3964" priority="3235" operator="greaterThan">
      <formula>0</formula>
    </cfRule>
  </conditionalFormatting>
  <conditionalFormatting sqref="FK137">
    <cfRule type="cellIs" dxfId="3963" priority="3231" operator="greaterThan">
      <formula>0</formula>
    </cfRule>
  </conditionalFormatting>
  <conditionalFormatting sqref="FK34">
    <cfRule type="cellIs" dxfId="3962" priority="3244" operator="greaterThan">
      <formula>0</formula>
    </cfRule>
  </conditionalFormatting>
  <conditionalFormatting sqref="FK137">
    <cfRule type="cellIs" dxfId="3961" priority="3230" operator="greaterThan">
      <formula>0</formula>
    </cfRule>
  </conditionalFormatting>
  <conditionalFormatting sqref="FK110">
    <cfRule type="cellIs" dxfId="3960" priority="3237" operator="greaterThan">
      <formula>0</formula>
    </cfRule>
  </conditionalFormatting>
  <conditionalFormatting sqref="FK51">
    <cfRule type="cellIs" dxfId="3959" priority="3229" operator="greaterThan">
      <formula>0</formula>
    </cfRule>
  </conditionalFormatting>
  <conditionalFormatting sqref="FK51">
    <cfRule type="cellIs" dxfId="3958" priority="3228" operator="greaterThan">
      <formula>0</formula>
    </cfRule>
  </conditionalFormatting>
  <conditionalFormatting sqref="FK93">
    <cfRule type="cellIs" dxfId="3957" priority="3241" operator="greaterThan">
      <formula>0</formula>
    </cfRule>
  </conditionalFormatting>
  <conditionalFormatting sqref="FK102">
    <cfRule type="cellIs" dxfId="3956" priority="3240" operator="greaterThan">
      <formula>0</formula>
    </cfRule>
  </conditionalFormatting>
  <conditionalFormatting sqref="FK93">
    <cfRule type="cellIs" dxfId="3955" priority="3239" operator="greaterThan">
      <formula>0</formula>
    </cfRule>
  </conditionalFormatting>
  <conditionalFormatting sqref="FK102">
    <cfRule type="cellIs" dxfId="3954" priority="3238" operator="greaterThan">
      <formula>0</formula>
    </cfRule>
  </conditionalFormatting>
  <conditionalFormatting sqref="FK129">
    <cfRule type="cellIs" dxfId="3953" priority="3234" operator="greaterThan">
      <formula>0</formula>
    </cfRule>
  </conditionalFormatting>
  <conditionalFormatting sqref="FK120">
    <cfRule type="cellIs" dxfId="3952" priority="3233" operator="greaterThan">
      <formula>0</formula>
    </cfRule>
  </conditionalFormatting>
  <conditionalFormatting sqref="FK48">
    <cfRule type="cellIs" dxfId="3951" priority="3216" operator="greaterThan">
      <formula>0</formula>
    </cfRule>
  </conditionalFormatting>
  <conditionalFormatting sqref="FK40">
    <cfRule type="cellIs" dxfId="3950" priority="3215" operator="greaterThan">
      <formula>0</formula>
    </cfRule>
  </conditionalFormatting>
  <conditionalFormatting sqref="FK64">
    <cfRule type="cellIs" dxfId="3949" priority="3225" operator="greaterThan">
      <formula>0</formula>
    </cfRule>
  </conditionalFormatting>
  <conditionalFormatting sqref="FK64">
    <cfRule type="cellIs" dxfId="3948" priority="3224" operator="greaterThan">
      <formula>0</formula>
    </cfRule>
  </conditionalFormatting>
  <conditionalFormatting sqref="FK57">
    <cfRule type="cellIs" dxfId="3947" priority="3227" operator="greaterThan">
      <formula>0</formula>
    </cfRule>
  </conditionalFormatting>
  <conditionalFormatting sqref="FK57">
    <cfRule type="cellIs" dxfId="3946" priority="3226" operator="greaterThan">
      <formula>0</formula>
    </cfRule>
  </conditionalFormatting>
  <conditionalFormatting sqref="FK70">
    <cfRule type="cellIs" dxfId="3945" priority="3211" operator="greaterThan">
      <formula>0</formula>
    </cfRule>
  </conditionalFormatting>
  <conditionalFormatting sqref="FK70">
    <cfRule type="cellIs" dxfId="3944" priority="3210" operator="greaterThan">
      <formula>0</formula>
    </cfRule>
  </conditionalFormatting>
  <conditionalFormatting sqref="FK12">
    <cfRule type="cellIs" dxfId="3943" priority="3223" operator="greaterThan">
      <formula>0</formula>
    </cfRule>
  </conditionalFormatting>
  <conditionalFormatting sqref="FK12">
    <cfRule type="cellIs" dxfId="3942" priority="3222" operator="greaterThan">
      <formula>0</formula>
    </cfRule>
  </conditionalFormatting>
  <conditionalFormatting sqref="FK25 FK27">
    <cfRule type="cellIs" dxfId="3941" priority="3221" operator="greaterThan">
      <formula>0</formula>
    </cfRule>
  </conditionalFormatting>
  <conditionalFormatting sqref="FK25 FK27">
    <cfRule type="cellIs" dxfId="3940" priority="3220" operator="greaterThan">
      <formula>0</formula>
    </cfRule>
  </conditionalFormatting>
  <conditionalFormatting sqref="FK44">
    <cfRule type="cellIs" dxfId="3939" priority="3219" operator="greaterThan">
      <formula>0</formula>
    </cfRule>
  </conditionalFormatting>
  <conditionalFormatting sqref="FK44">
    <cfRule type="cellIs" dxfId="3938" priority="3218" operator="greaterThan">
      <formula>0</formula>
    </cfRule>
  </conditionalFormatting>
  <conditionalFormatting sqref="FK48">
    <cfRule type="cellIs" dxfId="3937" priority="3217" operator="greaterThan">
      <formula>0</formula>
    </cfRule>
  </conditionalFormatting>
  <conditionalFormatting sqref="FK40">
    <cfRule type="cellIs" dxfId="3936" priority="3214" operator="greaterThan">
      <formula>0</formula>
    </cfRule>
  </conditionalFormatting>
  <conditionalFormatting sqref="FK38">
    <cfRule type="cellIs" dxfId="3935" priority="3213" operator="greaterThan">
      <formula>0</formula>
    </cfRule>
  </conditionalFormatting>
  <conditionalFormatting sqref="FK38">
    <cfRule type="cellIs" dxfId="3934" priority="3212" operator="greaterThan">
      <formula>0</formula>
    </cfRule>
  </conditionalFormatting>
  <conditionalFormatting sqref="FK87">
    <cfRule type="cellIs" dxfId="3933" priority="3208" operator="greaterThan">
      <formula>0</formula>
    </cfRule>
  </conditionalFormatting>
  <conditionalFormatting sqref="FK87">
    <cfRule type="cellIs" dxfId="3932" priority="3209" operator="greaterThan">
      <formula>0</formula>
    </cfRule>
  </conditionalFormatting>
  <conditionalFormatting sqref="FK116">
    <cfRule type="cellIs" dxfId="3931" priority="3201" operator="greaterThan">
      <formula>0</formula>
    </cfRule>
  </conditionalFormatting>
  <conditionalFormatting sqref="FK115">
    <cfRule type="cellIs" dxfId="3930" priority="3200" operator="greaterThan">
      <formula>0</formula>
    </cfRule>
  </conditionalFormatting>
  <conditionalFormatting sqref="FK113">
    <cfRule type="cellIs" dxfId="3929" priority="3207" operator="greaterThan">
      <formula>0</formula>
    </cfRule>
  </conditionalFormatting>
  <conditionalFormatting sqref="FK113">
    <cfRule type="cellIs" dxfId="3928" priority="3206" operator="greaterThan">
      <formula>0</formula>
    </cfRule>
  </conditionalFormatting>
  <conditionalFormatting sqref="FK112">
    <cfRule type="cellIs" dxfId="3927" priority="3205" operator="greaterThan">
      <formula>0</formula>
    </cfRule>
  </conditionalFormatting>
  <conditionalFormatting sqref="FK112">
    <cfRule type="cellIs" dxfId="3926" priority="3204" operator="greaterThan">
      <formula>0</formula>
    </cfRule>
  </conditionalFormatting>
  <conditionalFormatting sqref="FK112">
    <cfRule type="cellIs" dxfId="3925" priority="3203" operator="lessThan">
      <formula>0</formula>
    </cfRule>
  </conditionalFormatting>
  <conditionalFormatting sqref="FK116">
    <cfRule type="cellIs" dxfId="3924" priority="3202" operator="greaterThan">
      <formula>0</formula>
    </cfRule>
  </conditionalFormatting>
  <conditionalFormatting sqref="FK14">
    <cfRule type="cellIs" dxfId="3923" priority="3197" operator="greaterThan">
      <formula>0</formula>
    </cfRule>
  </conditionalFormatting>
  <conditionalFormatting sqref="FK115">
    <cfRule type="cellIs" dxfId="3922" priority="3199" operator="greaterThan">
      <formula>0</formula>
    </cfRule>
  </conditionalFormatting>
  <conditionalFormatting sqref="FK115">
    <cfRule type="cellIs" dxfId="3921" priority="3198" operator="lessThan">
      <formula>0</formula>
    </cfRule>
  </conditionalFormatting>
  <conditionalFormatting sqref="FK14">
    <cfRule type="cellIs" dxfId="3920" priority="3196" operator="greaterThan">
      <formula>0</formula>
    </cfRule>
  </conditionalFormatting>
  <conditionalFormatting sqref="FK16">
    <cfRule type="cellIs" dxfId="3919" priority="3195" operator="greaterThan">
      <formula>0</formula>
    </cfRule>
  </conditionalFormatting>
  <conditionalFormatting sqref="FK16">
    <cfRule type="cellIs" dxfId="3918" priority="3194" operator="greaterThan">
      <formula>0</formula>
    </cfRule>
  </conditionalFormatting>
  <conditionalFormatting sqref="FK42">
    <cfRule type="cellIs" dxfId="3917" priority="3191" operator="greaterThan">
      <formula>0</formula>
    </cfRule>
  </conditionalFormatting>
  <conditionalFormatting sqref="FK42">
    <cfRule type="cellIs" dxfId="3916" priority="3190" operator="greaterThan">
      <formula>0</formula>
    </cfRule>
  </conditionalFormatting>
  <conditionalFormatting sqref="FK18 FK21">
    <cfRule type="cellIs" dxfId="3915" priority="3193" operator="greaterThan">
      <formula>0</formula>
    </cfRule>
  </conditionalFormatting>
  <conditionalFormatting sqref="FK18 FK21">
    <cfRule type="cellIs" dxfId="3914" priority="3192" operator="greaterThan">
      <formula>0</formula>
    </cfRule>
  </conditionalFormatting>
  <conditionalFormatting sqref="FK46">
    <cfRule type="cellIs" dxfId="3913" priority="3189" operator="greaterThan">
      <formula>0</formula>
    </cfRule>
  </conditionalFormatting>
  <conditionalFormatting sqref="FK46">
    <cfRule type="cellIs" dxfId="3912" priority="3188" operator="greaterThan">
      <formula>0</formula>
    </cfRule>
  </conditionalFormatting>
  <conditionalFormatting sqref="FK36">
    <cfRule type="cellIs" dxfId="3911" priority="3187" operator="greaterThan">
      <formula>0</formula>
    </cfRule>
  </conditionalFormatting>
  <conditionalFormatting sqref="FK36">
    <cfRule type="cellIs" dxfId="3910" priority="3186" operator="greaterThan">
      <formula>0</formula>
    </cfRule>
  </conditionalFormatting>
  <conditionalFormatting sqref="FK36">
    <cfRule type="cellIs" dxfId="3909" priority="3185" operator="greaterThan">
      <formula>0</formula>
    </cfRule>
  </conditionalFormatting>
  <conditionalFormatting sqref="FK36">
    <cfRule type="cellIs" dxfId="3908" priority="3184" operator="greaterThan">
      <formula>0</formula>
    </cfRule>
  </conditionalFormatting>
  <conditionalFormatting sqref="FK143">
    <cfRule type="cellIs" dxfId="3907" priority="3183" operator="greaterThan">
      <formula>0</formula>
    </cfRule>
  </conditionalFormatting>
  <conditionalFormatting sqref="FK152">
    <cfRule type="cellIs" dxfId="3906" priority="3182" operator="greaterThan">
      <formula>0</formula>
    </cfRule>
  </conditionalFormatting>
  <conditionalFormatting sqref="FK160">
    <cfRule type="cellIs" dxfId="3905" priority="3181" operator="greaterThan">
      <formula>0</formula>
    </cfRule>
  </conditionalFormatting>
  <conditionalFormatting sqref="FK152">
    <cfRule type="cellIs" dxfId="3904" priority="3179" operator="greaterThan">
      <formula>0</formula>
    </cfRule>
  </conditionalFormatting>
  <conditionalFormatting sqref="FK152">
    <cfRule type="cellIs" dxfId="3903" priority="3180" operator="greaterThan">
      <formula>0</formula>
    </cfRule>
  </conditionalFormatting>
  <conditionalFormatting sqref="FK143">
    <cfRule type="cellIs" dxfId="3902" priority="3178" operator="greaterThan">
      <formula>0</formula>
    </cfRule>
  </conditionalFormatting>
  <conditionalFormatting sqref="FK143">
    <cfRule type="cellIs" dxfId="3901" priority="3177" operator="greaterThan">
      <formula>0</formula>
    </cfRule>
  </conditionalFormatting>
  <conditionalFormatting sqref="FK160">
    <cfRule type="cellIs" dxfId="3900" priority="3175" operator="greaterThan">
      <formula>0</formula>
    </cfRule>
  </conditionalFormatting>
  <conditionalFormatting sqref="FK160">
    <cfRule type="cellIs" dxfId="3899" priority="3176" operator="greaterThan">
      <formula>0</formula>
    </cfRule>
  </conditionalFormatting>
  <conditionalFormatting sqref="FK152">
    <cfRule type="cellIs" dxfId="3898" priority="3173" operator="greaterThan">
      <formula>0</formula>
    </cfRule>
  </conditionalFormatting>
  <conditionalFormatting sqref="FK152">
    <cfRule type="cellIs" dxfId="3897" priority="3174" operator="greaterThan">
      <formula>0</formula>
    </cfRule>
  </conditionalFormatting>
  <conditionalFormatting sqref="FK143">
    <cfRule type="cellIs" dxfId="3896" priority="3172" operator="greaterThan">
      <formula>0</formula>
    </cfRule>
  </conditionalFormatting>
  <conditionalFormatting sqref="FK143">
    <cfRule type="cellIs" dxfId="3895" priority="3171" operator="greaterThan">
      <formula>0</formula>
    </cfRule>
  </conditionalFormatting>
  <conditionalFormatting sqref="FK160">
    <cfRule type="cellIs" dxfId="3894" priority="3169" operator="greaterThan">
      <formula>0</formula>
    </cfRule>
  </conditionalFormatting>
  <conditionalFormatting sqref="FK160">
    <cfRule type="cellIs" dxfId="3893" priority="3170" operator="greaterThan">
      <formula>0</formula>
    </cfRule>
  </conditionalFormatting>
  <conditionalFormatting sqref="FK27">
    <cfRule type="cellIs" dxfId="3892" priority="3168" operator="greaterThan">
      <formula>0</formula>
    </cfRule>
  </conditionalFormatting>
  <conditionalFormatting sqref="FK27">
    <cfRule type="cellIs" dxfId="3891" priority="3167" operator="greaterThan">
      <formula>0</formula>
    </cfRule>
  </conditionalFormatting>
  <conditionalFormatting sqref="FK197:FK202">
    <cfRule type="cellIs" dxfId="3890" priority="3166" operator="greaterThan">
      <formula>0.5</formula>
    </cfRule>
  </conditionalFormatting>
  <conditionalFormatting sqref="FK203">
    <cfRule type="cellIs" dxfId="3889" priority="3165" operator="greaterThan">
      <formula>0.5</formula>
    </cfRule>
  </conditionalFormatting>
  <conditionalFormatting sqref="FK167">
    <cfRule type="cellIs" dxfId="3888" priority="3164" operator="greaterThan">
      <formula>0</formula>
    </cfRule>
  </conditionalFormatting>
  <conditionalFormatting sqref="FK167">
    <cfRule type="cellIs" dxfId="3887" priority="3163" operator="greaterThan">
      <formula>0</formula>
    </cfRule>
  </conditionalFormatting>
  <conditionalFormatting sqref="FK169">
    <cfRule type="cellIs" dxfId="3886" priority="3162" operator="greaterThan">
      <formula>0</formula>
    </cfRule>
  </conditionalFormatting>
  <conditionalFormatting sqref="FK169">
    <cfRule type="cellIs" dxfId="3885" priority="3161" operator="greaterThan">
      <formula>0</formula>
    </cfRule>
  </conditionalFormatting>
  <conditionalFormatting sqref="FK171">
    <cfRule type="cellIs" dxfId="3884" priority="3160" operator="greaterThan">
      <formula>0</formula>
    </cfRule>
  </conditionalFormatting>
  <conditionalFormatting sqref="FK171">
    <cfRule type="cellIs" dxfId="3883" priority="3159" operator="greaterThan">
      <formula>0</formula>
    </cfRule>
  </conditionalFormatting>
  <conditionalFormatting sqref="FK14">
    <cfRule type="cellIs" dxfId="3882" priority="3131" operator="greaterThan">
      <formula>0</formula>
    </cfRule>
  </conditionalFormatting>
  <conditionalFormatting sqref="FK10">
    <cfRule type="cellIs" dxfId="3881" priority="3158" operator="greaterThan">
      <formula>0</formula>
    </cfRule>
  </conditionalFormatting>
  <conditionalFormatting sqref="FK23">
    <cfRule type="cellIs" dxfId="3880" priority="3157" operator="greaterThan">
      <formula>0</formula>
    </cfRule>
  </conditionalFormatting>
  <conditionalFormatting sqref="FK70">
    <cfRule type="cellIs" dxfId="3879" priority="3155" operator="greaterThan">
      <formula>0</formula>
    </cfRule>
  </conditionalFormatting>
  <conditionalFormatting sqref="FK79">
    <cfRule type="cellIs" dxfId="3878" priority="3154" operator="greaterThan">
      <formula>0</formula>
    </cfRule>
  </conditionalFormatting>
  <conditionalFormatting sqref="FK129">
    <cfRule type="cellIs" dxfId="3877" priority="3148" operator="greaterThan">
      <formula>0</formula>
    </cfRule>
  </conditionalFormatting>
  <conditionalFormatting sqref="FK110">
    <cfRule type="cellIs" dxfId="3876" priority="3150" operator="greaterThan">
      <formula>0</formula>
    </cfRule>
  </conditionalFormatting>
  <conditionalFormatting sqref="FK34">
    <cfRule type="cellIs" dxfId="3875" priority="3156" operator="greaterThan">
      <formula>0</formula>
    </cfRule>
  </conditionalFormatting>
  <conditionalFormatting sqref="FK137">
    <cfRule type="cellIs" dxfId="3874" priority="3147" operator="greaterThan">
      <formula>0</formula>
    </cfRule>
  </conditionalFormatting>
  <conditionalFormatting sqref="FK87">
    <cfRule type="cellIs" dxfId="3873" priority="3153" operator="greaterThan">
      <formula>0</formula>
    </cfRule>
  </conditionalFormatting>
  <conditionalFormatting sqref="FK93">
    <cfRule type="cellIs" dxfId="3872" priority="3152" operator="greaterThan">
      <formula>0</formula>
    </cfRule>
  </conditionalFormatting>
  <conditionalFormatting sqref="FK102">
    <cfRule type="cellIs" dxfId="3871" priority="3151" operator="greaterThan">
      <formula>0</formula>
    </cfRule>
  </conditionalFormatting>
  <conditionalFormatting sqref="FK120">
    <cfRule type="cellIs" dxfId="3870" priority="3149" operator="greaterThan">
      <formula>0</formula>
    </cfRule>
  </conditionalFormatting>
  <conditionalFormatting sqref="FK51">
    <cfRule type="cellIs" dxfId="3869" priority="3146" operator="greaterThan">
      <formula>0</formula>
    </cfRule>
  </conditionalFormatting>
  <conditionalFormatting sqref="FK64">
    <cfRule type="cellIs" dxfId="3868" priority="3144" operator="greaterThan">
      <formula>0</formula>
    </cfRule>
  </conditionalFormatting>
  <conditionalFormatting sqref="FK57">
    <cfRule type="cellIs" dxfId="3867" priority="3145" operator="greaterThan">
      <formula>0</formula>
    </cfRule>
  </conditionalFormatting>
  <conditionalFormatting sqref="FK25 FK27">
    <cfRule type="cellIs" dxfId="3866" priority="3142" operator="greaterThan">
      <formula>0</formula>
    </cfRule>
  </conditionalFormatting>
  <conditionalFormatting sqref="FK12">
    <cfRule type="cellIs" dxfId="3865" priority="3143" operator="greaterThan">
      <formula>0</formula>
    </cfRule>
  </conditionalFormatting>
  <conditionalFormatting sqref="FK44">
    <cfRule type="cellIs" dxfId="3864" priority="3141" operator="greaterThan">
      <formula>0</formula>
    </cfRule>
  </conditionalFormatting>
  <conditionalFormatting sqref="FK48">
    <cfRule type="cellIs" dxfId="3863" priority="3140" operator="greaterThan">
      <formula>0</formula>
    </cfRule>
  </conditionalFormatting>
  <conditionalFormatting sqref="FK40">
    <cfRule type="cellIs" dxfId="3862" priority="3139" operator="greaterThan">
      <formula>0</formula>
    </cfRule>
  </conditionalFormatting>
  <conditionalFormatting sqref="FK38">
    <cfRule type="cellIs" dxfId="3861" priority="3138" operator="greaterThan">
      <formula>0</formula>
    </cfRule>
  </conditionalFormatting>
  <conditionalFormatting sqref="FK16">
    <cfRule type="cellIs" dxfId="3860" priority="3130" operator="greaterThan">
      <formula>0</formula>
    </cfRule>
  </conditionalFormatting>
  <conditionalFormatting sqref="FK113">
    <cfRule type="cellIs" dxfId="3859" priority="3137" operator="greaterThan">
      <formula>0</formula>
    </cfRule>
  </conditionalFormatting>
  <conditionalFormatting sqref="FK112">
    <cfRule type="cellIs" dxfId="3858" priority="3136" operator="greaterThan">
      <formula>0</formula>
    </cfRule>
  </conditionalFormatting>
  <conditionalFormatting sqref="FK112">
    <cfRule type="cellIs" dxfId="3857" priority="3135" operator="lessThan">
      <formula>0</formula>
    </cfRule>
  </conditionalFormatting>
  <conditionalFormatting sqref="FK116">
    <cfRule type="cellIs" dxfId="3856" priority="3134" operator="greaterThan">
      <formula>0</formula>
    </cfRule>
  </conditionalFormatting>
  <conditionalFormatting sqref="FK115">
    <cfRule type="cellIs" dxfId="3855" priority="3133" operator="greaterThan">
      <formula>0</formula>
    </cfRule>
  </conditionalFormatting>
  <conditionalFormatting sqref="FK115">
    <cfRule type="cellIs" dxfId="3854" priority="3132" operator="lessThan">
      <formula>0</formula>
    </cfRule>
  </conditionalFormatting>
  <conditionalFormatting sqref="FK46">
    <cfRule type="cellIs" dxfId="3853" priority="3127" operator="greaterThan">
      <formula>0</formula>
    </cfRule>
  </conditionalFormatting>
  <conditionalFormatting sqref="FK42">
    <cfRule type="cellIs" dxfId="3852" priority="3128" operator="greaterThan">
      <formula>0</formula>
    </cfRule>
  </conditionalFormatting>
  <conditionalFormatting sqref="FK18 FK21">
    <cfRule type="cellIs" dxfId="3851" priority="3129" operator="greaterThan">
      <formula>0</formula>
    </cfRule>
  </conditionalFormatting>
  <conditionalFormatting sqref="FK36">
    <cfRule type="cellIs" dxfId="3850" priority="3126" operator="greaterThan">
      <formula>0</formula>
    </cfRule>
  </conditionalFormatting>
  <conditionalFormatting sqref="FK79">
    <cfRule type="cellIs" dxfId="3849" priority="3118" operator="greaterThan">
      <formula>0</formula>
    </cfRule>
  </conditionalFormatting>
  <conditionalFormatting sqref="FK10">
    <cfRule type="cellIs" dxfId="3848" priority="3125" operator="greaterThan">
      <formula>0</formula>
    </cfRule>
  </conditionalFormatting>
  <conditionalFormatting sqref="FK23">
    <cfRule type="cellIs" dxfId="3847" priority="3124" operator="greaterThan">
      <formula>0</formula>
    </cfRule>
  </conditionalFormatting>
  <conditionalFormatting sqref="FK10">
    <cfRule type="cellIs" dxfId="3846" priority="3123" operator="greaterThan">
      <formula>0</formula>
    </cfRule>
  </conditionalFormatting>
  <conditionalFormatting sqref="FK23">
    <cfRule type="cellIs" dxfId="3845" priority="3122" operator="greaterThan">
      <formula>0</formula>
    </cfRule>
  </conditionalFormatting>
  <conditionalFormatting sqref="FK129">
    <cfRule type="cellIs" dxfId="3844" priority="3108" operator="greaterThan">
      <formula>0</formula>
    </cfRule>
  </conditionalFormatting>
  <conditionalFormatting sqref="FK110">
    <cfRule type="cellIs" dxfId="3843" priority="3112" operator="greaterThan">
      <formula>0</formula>
    </cfRule>
  </conditionalFormatting>
  <conditionalFormatting sqref="FK79">
    <cfRule type="cellIs" dxfId="3842" priority="3119" operator="greaterThan">
      <formula>0</formula>
    </cfRule>
  </conditionalFormatting>
  <conditionalFormatting sqref="FK34">
    <cfRule type="cellIs" dxfId="3841" priority="3121" operator="greaterThan">
      <formula>0</formula>
    </cfRule>
  </conditionalFormatting>
  <conditionalFormatting sqref="FK120">
    <cfRule type="cellIs" dxfId="3840" priority="3111" operator="greaterThan">
      <formula>0</formula>
    </cfRule>
  </conditionalFormatting>
  <conditionalFormatting sqref="FK137">
    <cfRule type="cellIs" dxfId="3839" priority="3107" operator="greaterThan">
      <formula>0</formula>
    </cfRule>
  </conditionalFormatting>
  <conditionalFormatting sqref="FK34">
    <cfRule type="cellIs" dxfId="3838" priority="3120" operator="greaterThan">
      <formula>0</formula>
    </cfRule>
  </conditionalFormatting>
  <conditionalFormatting sqref="FK137">
    <cfRule type="cellIs" dxfId="3837" priority="3106" operator="greaterThan">
      <formula>0</formula>
    </cfRule>
  </conditionalFormatting>
  <conditionalFormatting sqref="FK110">
    <cfRule type="cellIs" dxfId="3836" priority="3113" operator="greaterThan">
      <formula>0</formula>
    </cfRule>
  </conditionalFormatting>
  <conditionalFormatting sqref="FK51">
    <cfRule type="cellIs" dxfId="3835" priority="3105" operator="greaterThan">
      <formula>0</formula>
    </cfRule>
  </conditionalFormatting>
  <conditionalFormatting sqref="FK51">
    <cfRule type="cellIs" dxfId="3834" priority="3104" operator="greaterThan">
      <formula>0</formula>
    </cfRule>
  </conditionalFormatting>
  <conditionalFormatting sqref="FK93">
    <cfRule type="cellIs" dxfId="3833" priority="3117" operator="greaterThan">
      <formula>0</formula>
    </cfRule>
  </conditionalFormatting>
  <conditionalFormatting sqref="FK102">
    <cfRule type="cellIs" dxfId="3832" priority="3116" operator="greaterThan">
      <formula>0</formula>
    </cfRule>
  </conditionalFormatting>
  <conditionalFormatting sqref="FK93">
    <cfRule type="cellIs" dxfId="3831" priority="3115" operator="greaterThan">
      <formula>0</formula>
    </cfRule>
  </conditionalFormatting>
  <conditionalFormatting sqref="FK102">
    <cfRule type="cellIs" dxfId="3830" priority="3114" operator="greaterThan">
      <formula>0</formula>
    </cfRule>
  </conditionalFormatting>
  <conditionalFormatting sqref="FK129">
    <cfRule type="cellIs" dxfId="3829" priority="3110" operator="greaterThan">
      <formula>0</formula>
    </cfRule>
  </conditionalFormatting>
  <conditionalFormatting sqref="FK120">
    <cfRule type="cellIs" dxfId="3828" priority="3109" operator="greaterThan">
      <formula>0</formula>
    </cfRule>
  </conditionalFormatting>
  <conditionalFormatting sqref="FK48">
    <cfRule type="cellIs" dxfId="3827" priority="3092" operator="greaterThan">
      <formula>0</formula>
    </cfRule>
  </conditionalFormatting>
  <conditionalFormatting sqref="FK40">
    <cfRule type="cellIs" dxfId="3826" priority="3091" operator="greaterThan">
      <formula>0</formula>
    </cfRule>
  </conditionalFormatting>
  <conditionalFormatting sqref="FK64">
    <cfRule type="cellIs" dxfId="3825" priority="3101" operator="greaterThan">
      <formula>0</formula>
    </cfRule>
  </conditionalFormatting>
  <conditionalFormatting sqref="FK64">
    <cfRule type="cellIs" dxfId="3824" priority="3100" operator="greaterThan">
      <formula>0</formula>
    </cfRule>
  </conditionalFormatting>
  <conditionalFormatting sqref="FK57">
    <cfRule type="cellIs" dxfId="3823" priority="3103" operator="greaterThan">
      <formula>0</formula>
    </cfRule>
  </conditionalFormatting>
  <conditionalFormatting sqref="FK57">
    <cfRule type="cellIs" dxfId="3822" priority="3102" operator="greaterThan">
      <formula>0</formula>
    </cfRule>
  </conditionalFormatting>
  <conditionalFormatting sqref="FK70">
    <cfRule type="cellIs" dxfId="3821" priority="3087" operator="greaterThan">
      <formula>0</formula>
    </cfRule>
  </conditionalFormatting>
  <conditionalFormatting sqref="FK70">
    <cfRule type="cellIs" dxfId="3820" priority="3086" operator="greaterThan">
      <formula>0</formula>
    </cfRule>
  </conditionalFormatting>
  <conditionalFormatting sqref="FK12">
    <cfRule type="cellIs" dxfId="3819" priority="3099" operator="greaterThan">
      <formula>0</formula>
    </cfRule>
  </conditionalFormatting>
  <conditionalFormatting sqref="FK12">
    <cfRule type="cellIs" dxfId="3818" priority="3098" operator="greaterThan">
      <formula>0</formula>
    </cfRule>
  </conditionalFormatting>
  <conditionalFormatting sqref="FK25 FK27">
    <cfRule type="cellIs" dxfId="3817" priority="3097" operator="greaterThan">
      <formula>0</formula>
    </cfRule>
  </conditionalFormatting>
  <conditionalFormatting sqref="FK25 FK27">
    <cfRule type="cellIs" dxfId="3816" priority="3096" operator="greaterThan">
      <formula>0</formula>
    </cfRule>
  </conditionalFormatting>
  <conditionalFormatting sqref="FK44">
    <cfRule type="cellIs" dxfId="3815" priority="3095" operator="greaterThan">
      <formula>0</formula>
    </cfRule>
  </conditionalFormatting>
  <conditionalFormatting sqref="FK44">
    <cfRule type="cellIs" dxfId="3814" priority="3094" operator="greaterThan">
      <formula>0</formula>
    </cfRule>
  </conditionalFormatting>
  <conditionalFormatting sqref="FK48">
    <cfRule type="cellIs" dxfId="3813" priority="3093" operator="greaterThan">
      <formula>0</formula>
    </cfRule>
  </conditionalFormatting>
  <conditionalFormatting sqref="FK40">
    <cfRule type="cellIs" dxfId="3812" priority="3090" operator="greaterThan">
      <formula>0</formula>
    </cfRule>
  </conditionalFormatting>
  <conditionalFormatting sqref="FK38">
    <cfRule type="cellIs" dxfId="3811" priority="3089" operator="greaterThan">
      <formula>0</formula>
    </cfRule>
  </conditionalFormatting>
  <conditionalFormatting sqref="FK38">
    <cfRule type="cellIs" dxfId="3810" priority="3088" operator="greaterThan">
      <formula>0</formula>
    </cfRule>
  </conditionalFormatting>
  <conditionalFormatting sqref="FK87">
    <cfRule type="cellIs" dxfId="3809" priority="3084" operator="greaterThan">
      <formula>0</formula>
    </cfRule>
  </conditionalFormatting>
  <conditionalFormatting sqref="FK87">
    <cfRule type="cellIs" dxfId="3808" priority="3085" operator="greaterThan">
      <formula>0</formula>
    </cfRule>
  </conditionalFormatting>
  <conditionalFormatting sqref="FK116">
    <cfRule type="cellIs" dxfId="3807" priority="3077" operator="greaterThan">
      <formula>0</formula>
    </cfRule>
  </conditionalFormatting>
  <conditionalFormatting sqref="FK115">
    <cfRule type="cellIs" dxfId="3806" priority="3076" operator="greaterThan">
      <formula>0</formula>
    </cfRule>
  </conditionalFormatting>
  <conditionalFormatting sqref="FK113">
    <cfRule type="cellIs" dxfId="3805" priority="3083" operator="greaterThan">
      <formula>0</formula>
    </cfRule>
  </conditionalFormatting>
  <conditionalFormatting sqref="FK113">
    <cfRule type="cellIs" dxfId="3804" priority="3082" operator="greaterThan">
      <formula>0</formula>
    </cfRule>
  </conditionalFormatting>
  <conditionalFormatting sqref="FK112">
    <cfRule type="cellIs" dxfId="3803" priority="3081" operator="greaterThan">
      <formula>0</formula>
    </cfRule>
  </conditionalFormatting>
  <conditionalFormatting sqref="FK112">
    <cfRule type="cellIs" dxfId="3802" priority="3080" operator="greaterThan">
      <formula>0</formula>
    </cfRule>
  </conditionalFormatting>
  <conditionalFormatting sqref="FK112">
    <cfRule type="cellIs" dxfId="3801" priority="3079" operator="lessThan">
      <formula>0</formula>
    </cfRule>
  </conditionalFormatting>
  <conditionalFormatting sqref="FK116">
    <cfRule type="cellIs" dxfId="3800" priority="3078" operator="greaterThan">
      <formula>0</formula>
    </cfRule>
  </conditionalFormatting>
  <conditionalFormatting sqref="FK14">
    <cfRule type="cellIs" dxfId="3799" priority="3073" operator="greaterThan">
      <formula>0</formula>
    </cfRule>
  </conditionalFormatting>
  <conditionalFormatting sqref="FK115">
    <cfRule type="cellIs" dxfId="3798" priority="3075" operator="greaterThan">
      <formula>0</formula>
    </cfRule>
  </conditionalFormatting>
  <conditionalFormatting sqref="FK115">
    <cfRule type="cellIs" dxfId="3797" priority="3074" operator="lessThan">
      <formula>0</formula>
    </cfRule>
  </conditionalFormatting>
  <conditionalFormatting sqref="FK14">
    <cfRule type="cellIs" dxfId="3796" priority="3072" operator="greaterThan">
      <formula>0</formula>
    </cfRule>
  </conditionalFormatting>
  <conditionalFormatting sqref="FK16">
    <cfRule type="cellIs" dxfId="3795" priority="3071" operator="greaterThan">
      <formula>0</formula>
    </cfRule>
  </conditionalFormatting>
  <conditionalFormatting sqref="FK16">
    <cfRule type="cellIs" dxfId="3794" priority="3070" operator="greaterThan">
      <formula>0</formula>
    </cfRule>
  </conditionalFormatting>
  <conditionalFormatting sqref="FK42">
    <cfRule type="cellIs" dxfId="3793" priority="3067" operator="greaterThan">
      <formula>0</formula>
    </cfRule>
  </conditionalFormatting>
  <conditionalFormatting sqref="FK42">
    <cfRule type="cellIs" dxfId="3792" priority="3066" operator="greaterThan">
      <formula>0</formula>
    </cfRule>
  </conditionalFormatting>
  <conditionalFormatting sqref="FK18 FK21">
    <cfRule type="cellIs" dxfId="3791" priority="3069" operator="greaterThan">
      <formula>0</formula>
    </cfRule>
  </conditionalFormatting>
  <conditionalFormatting sqref="FK18 FK21">
    <cfRule type="cellIs" dxfId="3790" priority="3068" operator="greaterThan">
      <formula>0</formula>
    </cfRule>
  </conditionalFormatting>
  <conditionalFormatting sqref="FK46">
    <cfRule type="cellIs" dxfId="3789" priority="3065" operator="greaterThan">
      <formula>0</formula>
    </cfRule>
  </conditionalFormatting>
  <conditionalFormatting sqref="FK46">
    <cfRule type="cellIs" dxfId="3788" priority="3064" operator="greaterThan">
      <formula>0</formula>
    </cfRule>
  </conditionalFormatting>
  <conditionalFormatting sqref="FK79">
    <cfRule type="cellIs" dxfId="3787" priority="3056" operator="greaterThan">
      <formula>0</formula>
    </cfRule>
  </conditionalFormatting>
  <conditionalFormatting sqref="FK10">
    <cfRule type="cellIs" dxfId="3786" priority="3063" operator="greaterThan">
      <formula>0</formula>
    </cfRule>
  </conditionalFormatting>
  <conditionalFormatting sqref="FK23">
    <cfRule type="cellIs" dxfId="3785" priority="3062" operator="greaterThan">
      <formula>0</formula>
    </cfRule>
  </conditionalFormatting>
  <conditionalFormatting sqref="FK10">
    <cfRule type="cellIs" dxfId="3784" priority="3061" operator="greaterThan">
      <formula>0</formula>
    </cfRule>
  </conditionalFormatting>
  <conditionalFormatting sqref="FK23">
    <cfRule type="cellIs" dxfId="3783" priority="3060" operator="greaterThan">
      <formula>0</formula>
    </cfRule>
  </conditionalFormatting>
  <conditionalFormatting sqref="FK129">
    <cfRule type="cellIs" dxfId="3782" priority="3046" operator="greaterThan">
      <formula>0</formula>
    </cfRule>
  </conditionalFormatting>
  <conditionalFormatting sqref="FK110">
    <cfRule type="cellIs" dxfId="3781" priority="3050" operator="greaterThan">
      <formula>0</formula>
    </cfRule>
  </conditionalFormatting>
  <conditionalFormatting sqref="FK79">
    <cfRule type="cellIs" dxfId="3780" priority="3057" operator="greaterThan">
      <formula>0</formula>
    </cfRule>
  </conditionalFormatting>
  <conditionalFormatting sqref="FK34">
    <cfRule type="cellIs" dxfId="3779" priority="3059" operator="greaterThan">
      <formula>0</formula>
    </cfRule>
  </conditionalFormatting>
  <conditionalFormatting sqref="FK120">
    <cfRule type="cellIs" dxfId="3778" priority="3049" operator="greaterThan">
      <formula>0</formula>
    </cfRule>
  </conditionalFormatting>
  <conditionalFormatting sqref="FK137">
    <cfRule type="cellIs" dxfId="3777" priority="3045" operator="greaterThan">
      <formula>0</formula>
    </cfRule>
  </conditionalFormatting>
  <conditionalFormatting sqref="FK34">
    <cfRule type="cellIs" dxfId="3776" priority="3058" operator="greaterThan">
      <formula>0</formula>
    </cfRule>
  </conditionalFormatting>
  <conditionalFormatting sqref="FK137">
    <cfRule type="cellIs" dxfId="3775" priority="3044" operator="greaterThan">
      <formula>0</formula>
    </cfRule>
  </conditionalFormatting>
  <conditionalFormatting sqref="FK110">
    <cfRule type="cellIs" dxfId="3774" priority="3051" operator="greaterThan">
      <formula>0</formula>
    </cfRule>
  </conditionalFormatting>
  <conditionalFormatting sqref="FK51">
    <cfRule type="cellIs" dxfId="3773" priority="3043" operator="greaterThan">
      <formula>0</formula>
    </cfRule>
  </conditionalFormatting>
  <conditionalFormatting sqref="FK51">
    <cfRule type="cellIs" dxfId="3772" priority="3042" operator="greaterThan">
      <formula>0</formula>
    </cfRule>
  </conditionalFormatting>
  <conditionalFormatting sqref="FK93">
    <cfRule type="cellIs" dxfId="3771" priority="3055" operator="greaterThan">
      <formula>0</formula>
    </cfRule>
  </conditionalFormatting>
  <conditionalFormatting sqref="FK102">
    <cfRule type="cellIs" dxfId="3770" priority="3054" operator="greaterThan">
      <formula>0</formula>
    </cfRule>
  </conditionalFormatting>
  <conditionalFormatting sqref="FK93">
    <cfRule type="cellIs" dxfId="3769" priority="3053" operator="greaterThan">
      <formula>0</formula>
    </cfRule>
  </conditionalFormatting>
  <conditionalFormatting sqref="FK102">
    <cfRule type="cellIs" dxfId="3768" priority="3052" operator="greaterThan">
      <formula>0</formula>
    </cfRule>
  </conditionalFormatting>
  <conditionalFormatting sqref="FK129">
    <cfRule type="cellIs" dxfId="3767" priority="3048" operator="greaterThan">
      <formula>0</formula>
    </cfRule>
  </conditionalFormatting>
  <conditionalFormatting sqref="FK120">
    <cfRule type="cellIs" dxfId="3766" priority="3047" operator="greaterThan">
      <formula>0</formula>
    </cfRule>
  </conditionalFormatting>
  <conditionalFormatting sqref="FK48">
    <cfRule type="cellIs" dxfId="3765" priority="3030" operator="greaterThan">
      <formula>0</formula>
    </cfRule>
  </conditionalFormatting>
  <conditionalFormatting sqref="FK40">
    <cfRule type="cellIs" dxfId="3764" priority="3029" operator="greaterThan">
      <formula>0</formula>
    </cfRule>
  </conditionalFormatting>
  <conditionalFormatting sqref="FK64">
    <cfRule type="cellIs" dxfId="3763" priority="3039" operator="greaterThan">
      <formula>0</formula>
    </cfRule>
  </conditionalFormatting>
  <conditionalFormatting sqref="FK64">
    <cfRule type="cellIs" dxfId="3762" priority="3038" operator="greaterThan">
      <formula>0</formula>
    </cfRule>
  </conditionalFormatting>
  <conditionalFormatting sqref="FK57">
    <cfRule type="cellIs" dxfId="3761" priority="3041" operator="greaterThan">
      <formula>0</formula>
    </cfRule>
  </conditionalFormatting>
  <conditionalFormatting sqref="FK57">
    <cfRule type="cellIs" dxfId="3760" priority="3040" operator="greaterThan">
      <formula>0</formula>
    </cfRule>
  </conditionalFormatting>
  <conditionalFormatting sqref="FK70">
    <cfRule type="cellIs" dxfId="3759" priority="3025" operator="greaterThan">
      <formula>0</formula>
    </cfRule>
  </conditionalFormatting>
  <conditionalFormatting sqref="FK70">
    <cfRule type="cellIs" dxfId="3758" priority="3024" operator="greaterThan">
      <formula>0</formula>
    </cfRule>
  </conditionalFormatting>
  <conditionalFormatting sqref="FK12">
    <cfRule type="cellIs" dxfId="3757" priority="3037" operator="greaterThan">
      <formula>0</formula>
    </cfRule>
  </conditionalFormatting>
  <conditionalFormatting sqref="FK12">
    <cfRule type="cellIs" dxfId="3756" priority="3036" operator="greaterThan">
      <formula>0</formula>
    </cfRule>
  </conditionalFormatting>
  <conditionalFormatting sqref="FK25 FK27">
    <cfRule type="cellIs" dxfId="3755" priority="3035" operator="greaterThan">
      <formula>0</formula>
    </cfRule>
  </conditionalFormatting>
  <conditionalFormatting sqref="FK25 FK27">
    <cfRule type="cellIs" dxfId="3754" priority="3034" operator="greaterThan">
      <formula>0</formula>
    </cfRule>
  </conditionalFormatting>
  <conditionalFormatting sqref="FK44">
    <cfRule type="cellIs" dxfId="3753" priority="3033" operator="greaterThan">
      <formula>0</formula>
    </cfRule>
  </conditionalFormatting>
  <conditionalFormatting sqref="FK44">
    <cfRule type="cellIs" dxfId="3752" priority="3032" operator="greaterThan">
      <formula>0</formula>
    </cfRule>
  </conditionalFormatting>
  <conditionalFormatting sqref="FK48">
    <cfRule type="cellIs" dxfId="3751" priority="3031" operator="greaterThan">
      <formula>0</formula>
    </cfRule>
  </conditionalFormatting>
  <conditionalFormatting sqref="FK40">
    <cfRule type="cellIs" dxfId="3750" priority="3028" operator="greaterThan">
      <formula>0</formula>
    </cfRule>
  </conditionalFormatting>
  <conditionalFormatting sqref="FK38">
    <cfRule type="cellIs" dxfId="3749" priority="3027" operator="greaterThan">
      <formula>0</formula>
    </cfRule>
  </conditionalFormatting>
  <conditionalFormatting sqref="FK38">
    <cfRule type="cellIs" dxfId="3748" priority="3026" operator="greaterThan">
      <formula>0</formula>
    </cfRule>
  </conditionalFormatting>
  <conditionalFormatting sqref="FK87">
    <cfRule type="cellIs" dxfId="3747" priority="3022" operator="greaterThan">
      <formula>0</formula>
    </cfRule>
  </conditionalFormatting>
  <conditionalFormatting sqref="FK87">
    <cfRule type="cellIs" dxfId="3746" priority="3023" operator="greaterThan">
      <formula>0</formula>
    </cfRule>
  </conditionalFormatting>
  <conditionalFormatting sqref="FK116">
    <cfRule type="cellIs" dxfId="3745" priority="3015" operator="greaterThan">
      <formula>0</formula>
    </cfRule>
  </conditionalFormatting>
  <conditionalFormatting sqref="FK115">
    <cfRule type="cellIs" dxfId="3744" priority="3014" operator="greaterThan">
      <formula>0</formula>
    </cfRule>
  </conditionalFormatting>
  <conditionalFormatting sqref="FK113">
    <cfRule type="cellIs" dxfId="3743" priority="3021" operator="greaterThan">
      <formula>0</formula>
    </cfRule>
  </conditionalFormatting>
  <conditionalFormatting sqref="FK113">
    <cfRule type="cellIs" dxfId="3742" priority="3020" operator="greaterThan">
      <formula>0</formula>
    </cfRule>
  </conditionalFormatting>
  <conditionalFormatting sqref="FK112">
    <cfRule type="cellIs" dxfId="3741" priority="3019" operator="greaterThan">
      <formula>0</formula>
    </cfRule>
  </conditionalFormatting>
  <conditionalFormatting sqref="FK112">
    <cfRule type="cellIs" dxfId="3740" priority="3018" operator="greaterThan">
      <formula>0</formula>
    </cfRule>
  </conditionalFormatting>
  <conditionalFormatting sqref="FK112">
    <cfRule type="cellIs" dxfId="3739" priority="3017" operator="lessThan">
      <formula>0</formula>
    </cfRule>
  </conditionalFormatting>
  <conditionalFormatting sqref="FK116">
    <cfRule type="cellIs" dxfId="3738" priority="3016" operator="greaterThan">
      <formula>0</formula>
    </cfRule>
  </conditionalFormatting>
  <conditionalFormatting sqref="FK14">
    <cfRule type="cellIs" dxfId="3737" priority="3011" operator="greaterThan">
      <formula>0</formula>
    </cfRule>
  </conditionalFormatting>
  <conditionalFormatting sqref="FK115">
    <cfRule type="cellIs" dxfId="3736" priority="3013" operator="greaterThan">
      <formula>0</formula>
    </cfRule>
  </conditionalFormatting>
  <conditionalFormatting sqref="FK115">
    <cfRule type="cellIs" dxfId="3735" priority="3012" operator="lessThan">
      <formula>0</formula>
    </cfRule>
  </conditionalFormatting>
  <conditionalFormatting sqref="FK14">
    <cfRule type="cellIs" dxfId="3734" priority="3010" operator="greaterThan">
      <formula>0</formula>
    </cfRule>
  </conditionalFormatting>
  <conditionalFormatting sqref="FK16">
    <cfRule type="cellIs" dxfId="3733" priority="3009" operator="greaterThan">
      <formula>0</formula>
    </cfRule>
  </conditionalFormatting>
  <conditionalFormatting sqref="FK16">
    <cfRule type="cellIs" dxfId="3732" priority="3008" operator="greaterThan">
      <formula>0</formula>
    </cfRule>
  </conditionalFormatting>
  <conditionalFormatting sqref="FK42">
    <cfRule type="cellIs" dxfId="3731" priority="3005" operator="greaterThan">
      <formula>0</formula>
    </cfRule>
  </conditionalFormatting>
  <conditionalFormatting sqref="FK42">
    <cfRule type="cellIs" dxfId="3730" priority="3004" operator="greaterThan">
      <formula>0</formula>
    </cfRule>
  </conditionalFormatting>
  <conditionalFormatting sqref="FK18 FK21">
    <cfRule type="cellIs" dxfId="3729" priority="3007" operator="greaterThan">
      <formula>0</formula>
    </cfRule>
  </conditionalFormatting>
  <conditionalFormatting sqref="FK18 FK21">
    <cfRule type="cellIs" dxfId="3728" priority="3006" operator="greaterThan">
      <formula>0</formula>
    </cfRule>
  </conditionalFormatting>
  <conditionalFormatting sqref="FK46">
    <cfRule type="cellIs" dxfId="3727" priority="3003" operator="greaterThan">
      <formula>0</formula>
    </cfRule>
  </conditionalFormatting>
  <conditionalFormatting sqref="FK46">
    <cfRule type="cellIs" dxfId="3726" priority="3002" operator="greaterThan">
      <formula>0</formula>
    </cfRule>
  </conditionalFormatting>
  <conditionalFormatting sqref="FK36">
    <cfRule type="cellIs" dxfId="3725" priority="3001" operator="greaterThan">
      <formula>0</formula>
    </cfRule>
  </conditionalFormatting>
  <conditionalFormatting sqref="FK36">
    <cfRule type="cellIs" dxfId="3724" priority="3000" operator="greaterThan">
      <formula>0</formula>
    </cfRule>
  </conditionalFormatting>
  <conditionalFormatting sqref="FK36">
    <cfRule type="cellIs" dxfId="3723" priority="2999" operator="greaterThan">
      <formula>0</formula>
    </cfRule>
  </conditionalFormatting>
  <conditionalFormatting sqref="FK36">
    <cfRule type="cellIs" dxfId="3722" priority="2998" operator="greaterThan">
      <formula>0</formula>
    </cfRule>
  </conditionalFormatting>
  <conditionalFormatting sqref="FK143">
    <cfRule type="cellIs" dxfId="3721" priority="2997" operator="greaterThan">
      <formula>0</formula>
    </cfRule>
  </conditionalFormatting>
  <conditionalFormatting sqref="FK152">
    <cfRule type="cellIs" dxfId="3720" priority="2996" operator="greaterThan">
      <formula>0</formula>
    </cfRule>
  </conditionalFormatting>
  <conditionalFormatting sqref="FK160">
    <cfRule type="cellIs" dxfId="3719" priority="2995" operator="greaterThan">
      <formula>0</formula>
    </cfRule>
  </conditionalFormatting>
  <conditionalFormatting sqref="FK152">
    <cfRule type="cellIs" dxfId="3718" priority="2993" operator="greaterThan">
      <formula>0</formula>
    </cfRule>
  </conditionalFormatting>
  <conditionalFormatting sqref="FK152">
    <cfRule type="cellIs" dxfId="3717" priority="2994" operator="greaterThan">
      <formula>0</formula>
    </cfRule>
  </conditionalFormatting>
  <conditionalFormatting sqref="FK143">
    <cfRule type="cellIs" dxfId="3716" priority="2992" operator="greaterThan">
      <formula>0</formula>
    </cfRule>
  </conditionalFormatting>
  <conditionalFormatting sqref="FK143">
    <cfRule type="cellIs" dxfId="3715" priority="2991" operator="greaterThan">
      <formula>0</formula>
    </cfRule>
  </conditionalFormatting>
  <conditionalFormatting sqref="FK160">
    <cfRule type="cellIs" dxfId="3714" priority="2989" operator="greaterThan">
      <formula>0</formula>
    </cfRule>
  </conditionalFormatting>
  <conditionalFormatting sqref="FK160">
    <cfRule type="cellIs" dxfId="3713" priority="2990" operator="greaterThan">
      <formula>0</formula>
    </cfRule>
  </conditionalFormatting>
  <conditionalFormatting sqref="FK152">
    <cfRule type="cellIs" dxfId="3712" priority="2987" operator="greaterThan">
      <formula>0</formula>
    </cfRule>
  </conditionalFormatting>
  <conditionalFormatting sqref="FK152">
    <cfRule type="cellIs" dxfId="3711" priority="2988" operator="greaterThan">
      <formula>0</formula>
    </cfRule>
  </conditionalFormatting>
  <conditionalFormatting sqref="FK143">
    <cfRule type="cellIs" dxfId="3710" priority="2986" operator="greaterThan">
      <formula>0</formula>
    </cfRule>
  </conditionalFormatting>
  <conditionalFormatting sqref="FK143">
    <cfRule type="cellIs" dxfId="3709" priority="2985" operator="greaterThan">
      <formula>0</formula>
    </cfRule>
  </conditionalFormatting>
  <conditionalFormatting sqref="FK160">
    <cfRule type="cellIs" dxfId="3708" priority="2983" operator="greaterThan">
      <formula>0</formula>
    </cfRule>
  </conditionalFormatting>
  <conditionalFormatting sqref="FK160">
    <cfRule type="cellIs" dxfId="3707" priority="2984" operator="greaterThan">
      <formula>0</formula>
    </cfRule>
  </conditionalFormatting>
  <conditionalFormatting sqref="FK27">
    <cfRule type="cellIs" dxfId="3706" priority="2982" operator="greaterThan">
      <formula>0</formula>
    </cfRule>
  </conditionalFormatting>
  <conditionalFormatting sqref="FK27">
    <cfRule type="cellIs" dxfId="3705" priority="2981" operator="greaterThan">
      <formula>0</formula>
    </cfRule>
  </conditionalFormatting>
  <conditionalFormatting sqref="FK197:FK202">
    <cfRule type="cellIs" dxfId="3704" priority="2980" operator="greaterThan">
      <formula>0.5</formula>
    </cfRule>
  </conditionalFormatting>
  <conditionalFormatting sqref="FK203">
    <cfRule type="cellIs" dxfId="3703" priority="2979" operator="greaterThan">
      <formula>0.5</formula>
    </cfRule>
  </conditionalFormatting>
  <conditionalFormatting sqref="FK167">
    <cfRule type="cellIs" dxfId="3702" priority="2978" operator="greaterThan">
      <formula>0</formula>
    </cfRule>
  </conditionalFormatting>
  <conditionalFormatting sqref="FK167">
    <cfRule type="cellIs" dxfId="3701" priority="2977" operator="greaterThan">
      <formula>0</formula>
    </cfRule>
  </conditionalFormatting>
  <conditionalFormatting sqref="FK169">
    <cfRule type="cellIs" dxfId="3700" priority="2976" operator="greaterThan">
      <formula>0</formula>
    </cfRule>
  </conditionalFormatting>
  <conditionalFormatting sqref="FK169">
    <cfRule type="cellIs" dxfId="3699" priority="2975" operator="greaterThan">
      <formula>0</formula>
    </cfRule>
  </conditionalFormatting>
  <conditionalFormatting sqref="FK171">
    <cfRule type="cellIs" dxfId="3698" priority="2974" operator="greaterThan">
      <formula>0</formula>
    </cfRule>
  </conditionalFormatting>
  <conditionalFormatting sqref="FK171">
    <cfRule type="cellIs" dxfId="3697" priority="2973" operator="greaterThan">
      <formula>0</formula>
    </cfRule>
  </conditionalFormatting>
  <conditionalFormatting sqref="FK14">
    <cfRule type="cellIs" dxfId="3696" priority="2945" operator="greaterThan">
      <formula>0</formula>
    </cfRule>
  </conditionalFormatting>
  <conditionalFormatting sqref="FK10">
    <cfRule type="cellIs" dxfId="3695" priority="2972" operator="greaterThan">
      <formula>0</formula>
    </cfRule>
  </conditionalFormatting>
  <conditionalFormatting sqref="FK23">
    <cfRule type="cellIs" dxfId="3694" priority="2971" operator="greaterThan">
      <formula>0</formula>
    </cfRule>
  </conditionalFormatting>
  <conditionalFormatting sqref="FK70">
    <cfRule type="cellIs" dxfId="3693" priority="2969" operator="greaterThan">
      <formula>0</formula>
    </cfRule>
  </conditionalFormatting>
  <conditionalFormatting sqref="FK79">
    <cfRule type="cellIs" dxfId="3692" priority="2968" operator="greaterThan">
      <formula>0</formula>
    </cfRule>
  </conditionalFormatting>
  <conditionalFormatting sqref="FK129">
    <cfRule type="cellIs" dxfId="3691" priority="2962" operator="greaterThan">
      <formula>0</formula>
    </cfRule>
  </conditionalFormatting>
  <conditionalFormatting sqref="FK110">
    <cfRule type="cellIs" dxfId="3690" priority="2964" operator="greaterThan">
      <formula>0</formula>
    </cfRule>
  </conditionalFormatting>
  <conditionalFormatting sqref="FK34">
    <cfRule type="cellIs" dxfId="3689" priority="2970" operator="greaterThan">
      <formula>0</formula>
    </cfRule>
  </conditionalFormatting>
  <conditionalFormatting sqref="FK137">
    <cfRule type="cellIs" dxfId="3688" priority="2961" operator="greaterThan">
      <formula>0</formula>
    </cfRule>
  </conditionalFormatting>
  <conditionalFormatting sqref="FK87">
    <cfRule type="cellIs" dxfId="3687" priority="2967" operator="greaterThan">
      <formula>0</formula>
    </cfRule>
  </conditionalFormatting>
  <conditionalFormatting sqref="FK93">
    <cfRule type="cellIs" dxfId="3686" priority="2966" operator="greaterThan">
      <formula>0</formula>
    </cfRule>
  </conditionalFormatting>
  <conditionalFormatting sqref="FK102">
    <cfRule type="cellIs" dxfId="3685" priority="2965" operator="greaterThan">
      <formula>0</formula>
    </cfRule>
  </conditionalFormatting>
  <conditionalFormatting sqref="FK120">
    <cfRule type="cellIs" dxfId="3684" priority="2963" operator="greaterThan">
      <formula>0</formula>
    </cfRule>
  </conditionalFormatting>
  <conditionalFormatting sqref="FK51">
    <cfRule type="cellIs" dxfId="3683" priority="2960" operator="greaterThan">
      <formula>0</formula>
    </cfRule>
  </conditionalFormatting>
  <conditionalFormatting sqref="FK64">
    <cfRule type="cellIs" dxfId="3682" priority="2958" operator="greaterThan">
      <formula>0</formula>
    </cfRule>
  </conditionalFormatting>
  <conditionalFormatting sqref="FK57">
    <cfRule type="cellIs" dxfId="3681" priority="2959" operator="greaterThan">
      <formula>0</formula>
    </cfRule>
  </conditionalFormatting>
  <conditionalFormatting sqref="FK25 FK27">
    <cfRule type="cellIs" dxfId="3680" priority="2956" operator="greaterThan">
      <formula>0</formula>
    </cfRule>
  </conditionalFormatting>
  <conditionalFormatting sqref="FK12">
    <cfRule type="cellIs" dxfId="3679" priority="2957" operator="greaterThan">
      <formula>0</formula>
    </cfRule>
  </conditionalFormatting>
  <conditionalFormatting sqref="FK44">
    <cfRule type="cellIs" dxfId="3678" priority="2955" operator="greaterThan">
      <formula>0</formula>
    </cfRule>
  </conditionalFormatting>
  <conditionalFormatting sqref="FK48">
    <cfRule type="cellIs" dxfId="3677" priority="2954" operator="greaterThan">
      <formula>0</formula>
    </cfRule>
  </conditionalFormatting>
  <conditionalFormatting sqref="FK40">
    <cfRule type="cellIs" dxfId="3676" priority="2953" operator="greaterThan">
      <formula>0</formula>
    </cfRule>
  </conditionalFormatting>
  <conditionalFormatting sqref="FK38">
    <cfRule type="cellIs" dxfId="3675" priority="2952" operator="greaterThan">
      <formula>0</formula>
    </cfRule>
  </conditionalFormatting>
  <conditionalFormatting sqref="FK16">
    <cfRule type="cellIs" dxfId="3674" priority="2944" operator="greaterThan">
      <formula>0</formula>
    </cfRule>
  </conditionalFormatting>
  <conditionalFormatting sqref="FK113">
    <cfRule type="cellIs" dxfId="3673" priority="2951" operator="greaterThan">
      <formula>0</formula>
    </cfRule>
  </conditionalFormatting>
  <conditionalFormatting sqref="FK112">
    <cfRule type="cellIs" dxfId="3672" priority="2950" operator="greaterThan">
      <formula>0</formula>
    </cfRule>
  </conditionalFormatting>
  <conditionalFormatting sqref="FK112">
    <cfRule type="cellIs" dxfId="3671" priority="2949" operator="lessThan">
      <formula>0</formula>
    </cfRule>
  </conditionalFormatting>
  <conditionalFormatting sqref="FK116">
    <cfRule type="cellIs" dxfId="3670" priority="2948" operator="greaterThan">
      <formula>0</formula>
    </cfRule>
  </conditionalFormatting>
  <conditionalFormatting sqref="FK115">
    <cfRule type="cellIs" dxfId="3669" priority="2947" operator="greaterThan">
      <formula>0</formula>
    </cfRule>
  </conditionalFormatting>
  <conditionalFormatting sqref="FK115">
    <cfRule type="cellIs" dxfId="3668" priority="2946" operator="lessThan">
      <formula>0</formula>
    </cfRule>
  </conditionalFormatting>
  <conditionalFormatting sqref="FK46">
    <cfRule type="cellIs" dxfId="3667" priority="2941" operator="greaterThan">
      <formula>0</formula>
    </cfRule>
  </conditionalFormatting>
  <conditionalFormatting sqref="FK42">
    <cfRule type="cellIs" dxfId="3666" priority="2942" operator="greaterThan">
      <formula>0</formula>
    </cfRule>
  </conditionalFormatting>
  <conditionalFormatting sqref="FK18 FK21">
    <cfRule type="cellIs" dxfId="3665" priority="2943" operator="greaterThan">
      <formula>0</formula>
    </cfRule>
  </conditionalFormatting>
  <conditionalFormatting sqref="FK36">
    <cfRule type="cellIs" dxfId="3664" priority="2940" operator="greaterThan">
      <formula>0</formula>
    </cfRule>
  </conditionalFormatting>
  <conditionalFormatting sqref="FK79">
    <cfRule type="cellIs" dxfId="3663" priority="2932" operator="greaterThan">
      <formula>0</formula>
    </cfRule>
  </conditionalFormatting>
  <conditionalFormatting sqref="FK10">
    <cfRule type="cellIs" dxfId="3662" priority="2939" operator="greaterThan">
      <formula>0</formula>
    </cfRule>
  </conditionalFormatting>
  <conditionalFormatting sqref="FK23">
    <cfRule type="cellIs" dxfId="3661" priority="2938" operator="greaterThan">
      <formula>0</formula>
    </cfRule>
  </conditionalFormatting>
  <conditionalFormatting sqref="FK10">
    <cfRule type="cellIs" dxfId="3660" priority="2937" operator="greaterThan">
      <formula>0</formula>
    </cfRule>
  </conditionalFormatting>
  <conditionalFormatting sqref="FK23">
    <cfRule type="cellIs" dxfId="3659" priority="2936" operator="greaterThan">
      <formula>0</formula>
    </cfRule>
  </conditionalFormatting>
  <conditionalFormatting sqref="FK129">
    <cfRule type="cellIs" dxfId="3658" priority="2922" operator="greaterThan">
      <formula>0</formula>
    </cfRule>
  </conditionalFormatting>
  <conditionalFormatting sqref="FK110">
    <cfRule type="cellIs" dxfId="3657" priority="2926" operator="greaterThan">
      <formula>0</formula>
    </cfRule>
  </conditionalFormatting>
  <conditionalFormatting sqref="FK79">
    <cfRule type="cellIs" dxfId="3656" priority="2933" operator="greaterThan">
      <formula>0</formula>
    </cfRule>
  </conditionalFormatting>
  <conditionalFormatting sqref="FK34">
    <cfRule type="cellIs" dxfId="3655" priority="2935" operator="greaterThan">
      <formula>0</formula>
    </cfRule>
  </conditionalFormatting>
  <conditionalFormatting sqref="FK120">
    <cfRule type="cellIs" dxfId="3654" priority="2925" operator="greaterThan">
      <formula>0</formula>
    </cfRule>
  </conditionalFormatting>
  <conditionalFormatting sqref="FK137">
    <cfRule type="cellIs" dxfId="3653" priority="2921" operator="greaterThan">
      <formula>0</formula>
    </cfRule>
  </conditionalFormatting>
  <conditionalFormatting sqref="FK34">
    <cfRule type="cellIs" dxfId="3652" priority="2934" operator="greaterThan">
      <formula>0</formula>
    </cfRule>
  </conditionalFormatting>
  <conditionalFormatting sqref="FK137">
    <cfRule type="cellIs" dxfId="3651" priority="2920" operator="greaterThan">
      <formula>0</formula>
    </cfRule>
  </conditionalFormatting>
  <conditionalFormatting sqref="FK110">
    <cfRule type="cellIs" dxfId="3650" priority="2927" operator="greaterThan">
      <formula>0</formula>
    </cfRule>
  </conditionalFormatting>
  <conditionalFormatting sqref="FK51">
    <cfRule type="cellIs" dxfId="3649" priority="2919" operator="greaterThan">
      <formula>0</formula>
    </cfRule>
  </conditionalFormatting>
  <conditionalFormatting sqref="FK51">
    <cfRule type="cellIs" dxfId="3648" priority="2918" operator="greaterThan">
      <formula>0</formula>
    </cfRule>
  </conditionalFormatting>
  <conditionalFormatting sqref="FK93">
    <cfRule type="cellIs" dxfId="3647" priority="2931" operator="greaterThan">
      <formula>0</formula>
    </cfRule>
  </conditionalFormatting>
  <conditionalFormatting sqref="FK102">
    <cfRule type="cellIs" dxfId="3646" priority="2930" operator="greaterThan">
      <formula>0</formula>
    </cfRule>
  </conditionalFormatting>
  <conditionalFormatting sqref="FK93">
    <cfRule type="cellIs" dxfId="3645" priority="2929" operator="greaterThan">
      <formula>0</formula>
    </cfRule>
  </conditionalFormatting>
  <conditionalFormatting sqref="FK102">
    <cfRule type="cellIs" dxfId="3644" priority="2928" operator="greaterThan">
      <formula>0</formula>
    </cfRule>
  </conditionalFormatting>
  <conditionalFormatting sqref="FK129">
    <cfRule type="cellIs" dxfId="3643" priority="2924" operator="greaterThan">
      <formula>0</formula>
    </cfRule>
  </conditionalFormatting>
  <conditionalFormatting sqref="FK120">
    <cfRule type="cellIs" dxfId="3642" priority="2923" operator="greaterThan">
      <formula>0</formula>
    </cfRule>
  </conditionalFormatting>
  <conditionalFormatting sqref="FK48">
    <cfRule type="cellIs" dxfId="3641" priority="2906" operator="greaterThan">
      <formula>0</formula>
    </cfRule>
  </conditionalFormatting>
  <conditionalFormatting sqref="FK40">
    <cfRule type="cellIs" dxfId="3640" priority="2905" operator="greaterThan">
      <formula>0</formula>
    </cfRule>
  </conditionalFormatting>
  <conditionalFormatting sqref="FK64">
    <cfRule type="cellIs" dxfId="3639" priority="2915" operator="greaterThan">
      <formula>0</formula>
    </cfRule>
  </conditionalFormatting>
  <conditionalFormatting sqref="FK64">
    <cfRule type="cellIs" dxfId="3638" priority="2914" operator="greaterThan">
      <formula>0</formula>
    </cfRule>
  </conditionalFormatting>
  <conditionalFormatting sqref="FK57">
    <cfRule type="cellIs" dxfId="3637" priority="2917" operator="greaterThan">
      <formula>0</formula>
    </cfRule>
  </conditionalFormatting>
  <conditionalFormatting sqref="FK57">
    <cfRule type="cellIs" dxfId="3636" priority="2916" operator="greaterThan">
      <formula>0</formula>
    </cfRule>
  </conditionalFormatting>
  <conditionalFormatting sqref="FK70">
    <cfRule type="cellIs" dxfId="3635" priority="2901" operator="greaterThan">
      <formula>0</formula>
    </cfRule>
  </conditionalFormatting>
  <conditionalFormatting sqref="FK70">
    <cfRule type="cellIs" dxfId="3634" priority="2900" operator="greaterThan">
      <formula>0</formula>
    </cfRule>
  </conditionalFormatting>
  <conditionalFormatting sqref="FK12">
    <cfRule type="cellIs" dxfId="3633" priority="2913" operator="greaterThan">
      <formula>0</formula>
    </cfRule>
  </conditionalFormatting>
  <conditionalFormatting sqref="FK12">
    <cfRule type="cellIs" dxfId="3632" priority="2912" operator="greaterThan">
      <formula>0</formula>
    </cfRule>
  </conditionalFormatting>
  <conditionalFormatting sqref="FK25 FK27">
    <cfRule type="cellIs" dxfId="3631" priority="2911" operator="greaterThan">
      <formula>0</formula>
    </cfRule>
  </conditionalFormatting>
  <conditionalFormatting sqref="FK25 FK27">
    <cfRule type="cellIs" dxfId="3630" priority="2910" operator="greaterThan">
      <formula>0</formula>
    </cfRule>
  </conditionalFormatting>
  <conditionalFormatting sqref="FK44">
    <cfRule type="cellIs" dxfId="3629" priority="2909" operator="greaterThan">
      <formula>0</formula>
    </cfRule>
  </conditionalFormatting>
  <conditionalFormatting sqref="FK44">
    <cfRule type="cellIs" dxfId="3628" priority="2908" operator="greaterThan">
      <formula>0</formula>
    </cfRule>
  </conditionalFormatting>
  <conditionalFormatting sqref="FK48">
    <cfRule type="cellIs" dxfId="3627" priority="2907" operator="greaterThan">
      <formula>0</formula>
    </cfRule>
  </conditionalFormatting>
  <conditionalFormatting sqref="FK40">
    <cfRule type="cellIs" dxfId="3626" priority="2904" operator="greaterThan">
      <formula>0</formula>
    </cfRule>
  </conditionalFormatting>
  <conditionalFormatting sqref="FK38">
    <cfRule type="cellIs" dxfId="3625" priority="2903" operator="greaterThan">
      <formula>0</formula>
    </cfRule>
  </conditionalFormatting>
  <conditionalFormatting sqref="FK38">
    <cfRule type="cellIs" dxfId="3624" priority="2902" operator="greaterThan">
      <formula>0</formula>
    </cfRule>
  </conditionalFormatting>
  <conditionalFormatting sqref="FK87">
    <cfRule type="cellIs" dxfId="3623" priority="2898" operator="greaterThan">
      <formula>0</formula>
    </cfRule>
  </conditionalFormatting>
  <conditionalFormatting sqref="FK87">
    <cfRule type="cellIs" dxfId="3622" priority="2899" operator="greaterThan">
      <formula>0</formula>
    </cfRule>
  </conditionalFormatting>
  <conditionalFormatting sqref="FK116">
    <cfRule type="cellIs" dxfId="3621" priority="2891" operator="greaterThan">
      <formula>0</formula>
    </cfRule>
  </conditionalFormatting>
  <conditionalFormatting sqref="FK115">
    <cfRule type="cellIs" dxfId="3620" priority="2890" operator="greaterThan">
      <formula>0</formula>
    </cfRule>
  </conditionalFormatting>
  <conditionalFormatting sqref="FK113">
    <cfRule type="cellIs" dxfId="3619" priority="2897" operator="greaterThan">
      <formula>0</formula>
    </cfRule>
  </conditionalFormatting>
  <conditionalFormatting sqref="FK113">
    <cfRule type="cellIs" dxfId="3618" priority="2896" operator="greaterThan">
      <formula>0</formula>
    </cfRule>
  </conditionalFormatting>
  <conditionalFormatting sqref="FK112">
    <cfRule type="cellIs" dxfId="3617" priority="2895" operator="greaterThan">
      <formula>0</formula>
    </cfRule>
  </conditionalFormatting>
  <conditionalFormatting sqref="FK112">
    <cfRule type="cellIs" dxfId="3616" priority="2894" operator="greaterThan">
      <formula>0</formula>
    </cfRule>
  </conditionalFormatting>
  <conditionalFormatting sqref="FK112">
    <cfRule type="cellIs" dxfId="3615" priority="2893" operator="lessThan">
      <formula>0</formula>
    </cfRule>
  </conditionalFormatting>
  <conditionalFormatting sqref="FK116">
    <cfRule type="cellIs" dxfId="3614" priority="2892" operator="greaterThan">
      <formula>0</formula>
    </cfRule>
  </conditionalFormatting>
  <conditionalFormatting sqref="FK14">
    <cfRule type="cellIs" dxfId="3613" priority="2887" operator="greaterThan">
      <formula>0</formula>
    </cfRule>
  </conditionalFormatting>
  <conditionalFormatting sqref="FK115">
    <cfRule type="cellIs" dxfId="3612" priority="2889" operator="greaterThan">
      <formula>0</formula>
    </cfRule>
  </conditionalFormatting>
  <conditionalFormatting sqref="FK115">
    <cfRule type="cellIs" dxfId="3611" priority="2888" operator="lessThan">
      <formula>0</formula>
    </cfRule>
  </conditionalFormatting>
  <conditionalFormatting sqref="FK14">
    <cfRule type="cellIs" dxfId="3610" priority="2886" operator="greaterThan">
      <formula>0</formula>
    </cfRule>
  </conditionalFormatting>
  <conditionalFormatting sqref="FK16">
    <cfRule type="cellIs" dxfId="3609" priority="2885" operator="greaterThan">
      <formula>0</formula>
    </cfRule>
  </conditionalFormatting>
  <conditionalFormatting sqref="FK16">
    <cfRule type="cellIs" dxfId="3608" priority="2884" operator="greaterThan">
      <formula>0</formula>
    </cfRule>
  </conditionalFormatting>
  <conditionalFormatting sqref="FK42">
    <cfRule type="cellIs" dxfId="3607" priority="2881" operator="greaterThan">
      <formula>0</formula>
    </cfRule>
  </conditionalFormatting>
  <conditionalFormatting sqref="FK42">
    <cfRule type="cellIs" dxfId="3606" priority="2880" operator="greaterThan">
      <formula>0</formula>
    </cfRule>
  </conditionalFormatting>
  <conditionalFormatting sqref="FK18 FK21">
    <cfRule type="cellIs" dxfId="3605" priority="2883" operator="greaterThan">
      <formula>0</formula>
    </cfRule>
  </conditionalFormatting>
  <conditionalFormatting sqref="FK18 FK21">
    <cfRule type="cellIs" dxfId="3604" priority="2882" operator="greaterThan">
      <formula>0</formula>
    </cfRule>
  </conditionalFormatting>
  <conditionalFormatting sqref="FK46">
    <cfRule type="cellIs" dxfId="3603" priority="2879" operator="greaterThan">
      <formula>0</formula>
    </cfRule>
  </conditionalFormatting>
  <conditionalFormatting sqref="FK46">
    <cfRule type="cellIs" dxfId="3602" priority="2878" operator="greaterThan">
      <formula>0</formula>
    </cfRule>
  </conditionalFormatting>
  <conditionalFormatting sqref="FK79">
    <cfRule type="cellIs" dxfId="3601" priority="2870" operator="greaterThan">
      <formula>0</formula>
    </cfRule>
  </conditionalFormatting>
  <conditionalFormatting sqref="FK10">
    <cfRule type="cellIs" dxfId="3600" priority="2877" operator="greaterThan">
      <formula>0</formula>
    </cfRule>
  </conditionalFormatting>
  <conditionalFormatting sqref="FK23">
    <cfRule type="cellIs" dxfId="3599" priority="2876" operator="greaterThan">
      <formula>0</formula>
    </cfRule>
  </conditionalFormatting>
  <conditionalFormatting sqref="FK10">
    <cfRule type="cellIs" dxfId="3598" priority="2875" operator="greaterThan">
      <formula>0</formula>
    </cfRule>
  </conditionalFormatting>
  <conditionalFormatting sqref="FK23">
    <cfRule type="cellIs" dxfId="3597" priority="2874" operator="greaterThan">
      <formula>0</formula>
    </cfRule>
  </conditionalFormatting>
  <conditionalFormatting sqref="FK129">
    <cfRule type="cellIs" dxfId="3596" priority="2860" operator="greaterThan">
      <formula>0</formula>
    </cfRule>
  </conditionalFormatting>
  <conditionalFormatting sqref="FK110">
    <cfRule type="cellIs" dxfId="3595" priority="2864" operator="greaterThan">
      <formula>0</formula>
    </cfRule>
  </conditionalFormatting>
  <conditionalFormatting sqref="FK79">
    <cfRule type="cellIs" dxfId="3594" priority="2871" operator="greaterThan">
      <formula>0</formula>
    </cfRule>
  </conditionalFormatting>
  <conditionalFormatting sqref="FK34">
    <cfRule type="cellIs" dxfId="3593" priority="2873" operator="greaterThan">
      <formula>0</formula>
    </cfRule>
  </conditionalFormatting>
  <conditionalFormatting sqref="FK120">
    <cfRule type="cellIs" dxfId="3592" priority="2863" operator="greaterThan">
      <formula>0</formula>
    </cfRule>
  </conditionalFormatting>
  <conditionalFormatting sqref="FK137">
    <cfRule type="cellIs" dxfId="3591" priority="2859" operator="greaterThan">
      <formula>0</formula>
    </cfRule>
  </conditionalFormatting>
  <conditionalFormatting sqref="FK34">
    <cfRule type="cellIs" dxfId="3590" priority="2872" operator="greaterThan">
      <formula>0</formula>
    </cfRule>
  </conditionalFormatting>
  <conditionalFormatting sqref="FK137">
    <cfRule type="cellIs" dxfId="3589" priority="2858" operator="greaterThan">
      <formula>0</formula>
    </cfRule>
  </conditionalFormatting>
  <conditionalFormatting sqref="FK110">
    <cfRule type="cellIs" dxfId="3588" priority="2865" operator="greaterThan">
      <formula>0</formula>
    </cfRule>
  </conditionalFormatting>
  <conditionalFormatting sqref="FK51">
    <cfRule type="cellIs" dxfId="3587" priority="2857" operator="greaterThan">
      <formula>0</formula>
    </cfRule>
  </conditionalFormatting>
  <conditionalFormatting sqref="FK51">
    <cfRule type="cellIs" dxfId="3586" priority="2856" operator="greaterThan">
      <formula>0</formula>
    </cfRule>
  </conditionalFormatting>
  <conditionalFormatting sqref="FK93">
    <cfRule type="cellIs" dxfId="3585" priority="2869" operator="greaterThan">
      <formula>0</formula>
    </cfRule>
  </conditionalFormatting>
  <conditionalFormatting sqref="FK102">
    <cfRule type="cellIs" dxfId="3584" priority="2868" operator="greaterThan">
      <formula>0</formula>
    </cfRule>
  </conditionalFormatting>
  <conditionalFormatting sqref="FK93">
    <cfRule type="cellIs" dxfId="3583" priority="2867" operator="greaterThan">
      <formula>0</formula>
    </cfRule>
  </conditionalFormatting>
  <conditionalFormatting sqref="FK102">
    <cfRule type="cellIs" dxfId="3582" priority="2866" operator="greaterThan">
      <formula>0</formula>
    </cfRule>
  </conditionalFormatting>
  <conditionalFormatting sqref="FK129">
    <cfRule type="cellIs" dxfId="3581" priority="2862" operator="greaterThan">
      <formula>0</formula>
    </cfRule>
  </conditionalFormatting>
  <conditionalFormatting sqref="FK120">
    <cfRule type="cellIs" dxfId="3580" priority="2861" operator="greaterThan">
      <formula>0</formula>
    </cfRule>
  </conditionalFormatting>
  <conditionalFormatting sqref="FK48">
    <cfRule type="cellIs" dxfId="3579" priority="2844" operator="greaterThan">
      <formula>0</formula>
    </cfRule>
  </conditionalFormatting>
  <conditionalFormatting sqref="FK40">
    <cfRule type="cellIs" dxfId="3578" priority="2843" operator="greaterThan">
      <formula>0</formula>
    </cfRule>
  </conditionalFormatting>
  <conditionalFormatting sqref="FK64">
    <cfRule type="cellIs" dxfId="3577" priority="2853" operator="greaterThan">
      <formula>0</formula>
    </cfRule>
  </conditionalFormatting>
  <conditionalFormatting sqref="FK64">
    <cfRule type="cellIs" dxfId="3576" priority="2852" operator="greaterThan">
      <formula>0</formula>
    </cfRule>
  </conditionalFormatting>
  <conditionalFormatting sqref="FK57">
    <cfRule type="cellIs" dxfId="3575" priority="2855" operator="greaterThan">
      <formula>0</formula>
    </cfRule>
  </conditionalFormatting>
  <conditionalFormatting sqref="FK57">
    <cfRule type="cellIs" dxfId="3574" priority="2854" operator="greaterThan">
      <formula>0</formula>
    </cfRule>
  </conditionalFormatting>
  <conditionalFormatting sqref="FK70">
    <cfRule type="cellIs" dxfId="3573" priority="2839" operator="greaterThan">
      <formula>0</formula>
    </cfRule>
  </conditionalFormatting>
  <conditionalFormatting sqref="FK70">
    <cfRule type="cellIs" dxfId="3572" priority="2838" operator="greaterThan">
      <formula>0</formula>
    </cfRule>
  </conditionalFormatting>
  <conditionalFormatting sqref="FK12">
    <cfRule type="cellIs" dxfId="3571" priority="2851" operator="greaterThan">
      <formula>0</formula>
    </cfRule>
  </conditionalFormatting>
  <conditionalFormatting sqref="FK12">
    <cfRule type="cellIs" dxfId="3570" priority="2850" operator="greaterThan">
      <formula>0</formula>
    </cfRule>
  </conditionalFormatting>
  <conditionalFormatting sqref="FK25 FK27">
    <cfRule type="cellIs" dxfId="3569" priority="2849" operator="greaterThan">
      <formula>0</formula>
    </cfRule>
  </conditionalFormatting>
  <conditionalFormatting sqref="FK25 FK27">
    <cfRule type="cellIs" dxfId="3568" priority="2848" operator="greaterThan">
      <formula>0</formula>
    </cfRule>
  </conditionalFormatting>
  <conditionalFormatting sqref="FK44">
    <cfRule type="cellIs" dxfId="3567" priority="2847" operator="greaterThan">
      <formula>0</formula>
    </cfRule>
  </conditionalFormatting>
  <conditionalFormatting sqref="FK44">
    <cfRule type="cellIs" dxfId="3566" priority="2846" operator="greaterThan">
      <formula>0</formula>
    </cfRule>
  </conditionalFormatting>
  <conditionalFormatting sqref="FK48">
    <cfRule type="cellIs" dxfId="3565" priority="2845" operator="greaterThan">
      <formula>0</formula>
    </cfRule>
  </conditionalFormatting>
  <conditionalFormatting sqref="FK40">
    <cfRule type="cellIs" dxfId="3564" priority="2842" operator="greaterThan">
      <formula>0</formula>
    </cfRule>
  </conditionalFormatting>
  <conditionalFormatting sqref="FK38">
    <cfRule type="cellIs" dxfId="3563" priority="2841" operator="greaterThan">
      <formula>0</formula>
    </cfRule>
  </conditionalFormatting>
  <conditionalFormatting sqref="FK38">
    <cfRule type="cellIs" dxfId="3562" priority="2840" operator="greaterThan">
      <formula>0</formula>
    </cfRule>
  </conditionalFormatting>
  <conditionalFormatting sqref="FK87">
    <cfRule type="cellIs" dxfId="3561" priority="2836" operator="greaterThan">
      <formula>0</formula>
    </cfRule>
  </conditionalFormatting>
  <conditionalFormatting sqref="FK87">
    <cfRule type="cellIs" dxfId="3560" priority="2837" operator="greaterThan">
      <formula>0</formula>
    </cfRule>
  </conditionalFormatting>
  <conditionalFormatting sqref="FK116">
    <cfRule type="cellIs" dxfId="3559" priority="2829" operator="greaterThan">
      <formula>0</formula>
    </cfRule>
  </conditionalFormatting>
  <conditionalFormatting sqref="FK115">
    <cfRule type="cellIs" dxfId="3558" priority="2828" operator="greaterThan">
      <formula>0</formula>
    </cfRule>
  </conditionalFormatting>
  <conditionalFormatting sqref="FK113">
    <cfRule type="cellIs" dxfId="3557" priority="2835" operator="greaterThan">
      <formula>0</formula>
    </cfRule>
  </conditionalFormatting>
  <conditionalFormatting sqref="FK113">
    <cfRule type="cellIs" dxfId="3556" priority="2834" operator="greaterThan">
      <formula>0</formula>
    </cfRule>
  </conditionalFormatting>
  <conditionalFormatting sqref="FK112">
    <cfRule type="cellIs" dxfId="3555" priority="2833" operator="greaterThan">
      <formula>0</formula>
    </cfRule>
  </conditionalFormatting>
  <conditionalFormatting sqref="FK112">
    <cfRule type="cellIs" dxfId="3554" priority="2832" operator="greaterThan">
      <formula>0</formula>
    </cfRule>
  </conditionalFormatting>
  <conditionalFormatting sqref="FK112">
    <cfRule type="cellIs" dxfId="3553" priority="2831" operator="lessThan">
      <formula>0</formula>
    </cfRule>
  </conditionalFormatting>
  <conditionalFormatting sqref="FK116">
    <cfRule type="cellIs" dxfId="3552" priority="2830" operator="greaterThan">
      <formula>0</formula>
    </cfRule>
  </conditionalFormatting>
  <conditionalFormatting sqref="FK14">
    <cfRule type="cellIs" dxfId="3551" priority="2825" operator="greaterThan">
      <formula>0</formula>
    </cfRule>
  </conditionalFormatting>
  <conditionalFormatting sqref="FK115">
    <cfRule type="cellIs" dxfId="3550" priority="2827" operator="greaterThan">
      <formula>0</formula>
    </cfRule>
  </conditionalFormatting>
  <conditionalFormatting sqref="FK115">
    <cfRule type="cellIs" dxfId="3549" priority="2826" operator="lessThan">
      <formula>0</formula>
    </cfRule>
  </conditionalFormatting>
  <conditionalFormatting sqref="FK14">
    <cfRule type="cellIs" dxfId="3548" priority="2824" operator="greaterThan">
      <formula>0</formula>
    </cfRule>
  </conditionalFormatting>
  <conditionalFormatting sqref="FK16">
    <cfRule type="cellIs" dxfId="3547" priority="2823" operator="greaterThan">
      <formula>0</formula>
    </cfRule>
  </conditionalFormatting>
  <conditionalFormatting sqref="FK16">
    <cfRule type="cellIs" dxfId="3546" priority="2822" operator="greaterThan">
      <formula>0</formula>
    </cfRule>
  </conditionalFormatting>
  <conditionalFormatting sqref="FK42">
    <cfRule type="cellIs" dxfId="3545" priority="2819" operator="greaterThan">
      <formula>0</formula>
    </cfRule>
  </conditionalFormatting>
  <conditionalFormatting sqref="FK42">
    <cfRule type="cellIs" dxfId="3544" priority="2818" operator="greaterThan">
      <formula>0</formula>
    </cfRule>
  </conditionalFormatting>
  <conditionalFormatting sqref="FK18 FK21">
    <cfRule type="cellIs" dxfId="3543" priority="2821" operator="greaterThan">
      <formula>0</formula>
    </cfRule>
  </conditionalFormatting>
  <conditionalFormatting sqref="FK18 FK21">
    <cfRule type="cellIs" dxfId="3542" priority="2820" operator="greaterThan">
      <formula>0</formula>
    </cfRule>
  </conditionalFormatting>
  <conditionalFormatting sqref="FK46">
    <cfRule type="cellIs" dxfId="3541" priority="2817" operator="greaterThan">
      <formula>0</formula>
    </cfRule>
  </conditionalFormatting>
  <conditionalFormatting sqref="FK46">
    <cfRule type="cellIs" dxfId="3540" priority="2816" operator="greaterThan">
      <formula>0</formula>
    </cfRule>
  </conditionalFormatting>
  <conditionalFormatting sqref="FK36">
    <cfRule type="cellIs" dxfId="3539" priority="2815" operator="greaterThan">
      <formula>0</formula>
    </cfRule>
  </conditionalFormatting>
  <conditionalFormatting sqref="FK36">
    <cfRule type="cellIs" dxfId="3538" priority="2814" operator="greaterThan">
      <formula>0</formula>
    </cfRule>
  </conditionalFormatting>
  <conditionalFormatting sqref="FK36">
    <cfRule type="cellIs" dxfId="3537" priority="2813" operator="greaterThan">
      <formula>0</formula>
    </cfRule>
  </conditionalFormatting>
  <conditionalFormatting sqref="FK36">
    <cfRule type="cellIs" dxfId="3536" priority="2812" operator="greaterThan">
      <formula>0</formula>
    </cfRule>
  </conditionalFormatting>
  <conditionalFormatting sqref="FK143">
    <cfRule type="cellIs" dxfId="3535" priority="2811" operator="greaterThan">
      <formula>0</formula>
    </cfRule>
  </conditionalFormatting>
  <conditionalFormatting sqref="FK152">
    <cfRule type="cellIs" dxfId="3534" priority="2810" operator="greaterThan">
      <formula>0</formula>
    </cfRule>
  </conditionalFormatting>
  <conditionalFormatting sqref="FK160">
    <cfRule type="cellIs" dxfId="3533" priority="2809" operator="greaterThan">
      <formula>0</formula>
    </cfRule>
  </conditionalFormatting>
  <conditionalFormatting sqref="FK152">
    <cfRule type="cellIs" dxfId="3532" priority="2807" operator="greaterThan">
      <formula>0</formula>
    </cfRule>
  </conditionalFormatting>
  <conditionalFormatting sqref="FK152">
    <cfRule type="cellIs" dxfId="3531" priority="2808" operator="greaterThan">
      <formula>0</formula>
    </cfRule>
  </conditionalFormatting>
  <conditionalFormatting sqref="FK143">
    <cfRule type="cellIs" dxfId="3530" priority="2806" operator="greaterThan">
      <formula>0</formula>
    </cfRule>
  </conditionalFormatting>
  <conditionalFormatting sqref="FK143">
    <cfRule type="cellIs" dxfId="3529" priority="2805" operator="greaterThan">
      <formula>0</formula>
    </cfRule>
  </conditionalFormatting>
  <conditionalFormatting sqref="FK160">
    <cfRule type="cellIs" dxfId="3528" priority="2803" operator="greaterThan">
      <formula>0</formula>
    </cfRule>
  </conditionalFormatting>
  <conditionalFormatting sqref="FK160">
    <cfRule type="cellIs" dxfId="3527" priority="2804" operator="greaterThan">
      <formula>0</formula>
    </cfRule>
  </conditionalFormatting>
  <conditionalFormatting sqref="FK152">
    <cfRule type="cellIs" dxfId="3526" priority="2801" operator="greaterThan">
      <formula>0</formula>
    </cfRule>
  </conditionalFormatting>
  <conditionalFormatting sqref="FK152">
    <cfRule type="cellIs" dxfId="3525" priority="2802" operator="greaterThan">
      <formula>0</formula>
    </cfRule>
  </conditionalFormatting>
  <conditionalFormatting sqref="FK143">
    <cfRule type="cellIs" dxfId="3524" priority="2800" operator="greaterThan">
      <formula>0</formula>
    </cfRule>
  </conditionalFormatting>
  <conditionalFormatting sqref="FK143">
    <cfRule type="cellIs" dxfId="3523" priority="2799" operator="greaterThan">
      <formula>0</formula>
    </cfRule>
  </conditionalFormatting>
  <conditionalFormatting sqref="FK160">
    <cfRule type="cellIs" dxfId="3522" priority="2797" operator="greaterThan">
      <formula>0</formula>
    </cfRule>
  </conditionalFormatting>
  <conditionalFormatting sqref="FK160">
    <cfRule type="cellIs" dxfId="3521" priority="2798" operator="greaterThan">
      <formula>0</formula>
    </cfRule>
  </conditionalFormatting>
  <conditionalFormatting sqref="FK27">
    <cfRule type="cellIs" dxfId="3520" priority="2796" operator="greaterThan">
      <formula>0</formula>
    </cfRule>
  </conditionalFormatting>
  <conditionalFormatting sqref="FK27">
    <cfRule type="cellIs" dxfId="3519" priority="2795" operator="greaterThan">
      <formula>0</formula>
    </cfRule>
  </conditionalFormatting>
  <conditionalFormatting sqref="FL197:FL202">
    <cfRule type="cellIs" dxfId="3518" priority="2794" operator="greaterThan">
      <formula>0.5</formula>
    </cfRule>
  </conditionalFormatting>
  <conditionalFormatting sqref="FL203">
    <cfRule type="cellIs" dxfId="3517" priority="2793" operator="greaterThan">
      <formula>0.5</formula>
    </cfRule>
  </conditionalFormatting>
  <conditionalFormatting sqref="FL167">
    <cfRule type="cellIs" dxfId="3516" priority="2792" operator="greaterThan">
      <formula>0</formula>
    </cfRule>
  </conditionalFormatting>
  <conditionalFormatting sqref="FL167">
    <cfRule type="cellIs" dxfId="3515" priority="2791" operator="greaterThan">
      <formula>0</formula>
    </cfRule>
  </conditionalFormatting>
  <conditionalFormatting sqref="FL169">
    <cfRule type="cellIs" dxfId="3514" priority="2790" operator="greaterThan">
      <formula>0</formula>
    </cfRule>
  </conditionalFormatting>
  <conditionalFormatting sqref="FL169">
    <cfRule type="cellIs" dxfId="3513" priority="2789" operator="greaterThan">
      <formula>0</formula>
    </cfRule>
  </conditionalFormatting>
  <conditionalFormatting sqref="FL171">
    <cfRule type="cellIs" dxfId="3512" priority="2788" operator="greaterThan">
      <formula>0</formula>
    </cfRule>
  </conditionalFormatting>
  <conditionalFormatting sqref="FL171">
    <cfRule type="cellIs" dxfId="3511" priority="2787" operator="greaterThan">
      <formula>0</formula>
    </cfRule>
  </conditionalFormatting>
  <conditionalFormatting sqref="FL14">
    <cfRule type="cellIs" dxfId="3510" priority="2759" operator="greaterThan">
      <formula>0</formula>
    </cfRule>
  </conditionalFormatting>
  <conditionalFormatting sqref="FL10">
    <cfRule type="cellIs" dxfId="3509" priority="2786" operator="greaterThan">
      <formula>0</formula>
    </cfRule>
  </conditionalFormatting>
  <conditionalFormatting sqref="FL23">
    <cfRule type="cellIs" dxfId="3508" priority="2785" operator="greaterThan">
      <formula>0</formula>
    </cfRule>
  </conditionalFormatting>
  <conditionalFormatting sqref="FL70">
    <cfRule type="cellIs" dxfId="3507" priority="2783" operator="greaterThan">
      <formula>0</formula>
    </cfRule>
  </conditionalFormatting>
  <conditionalFormatting sqref="FL79">
    <cfRule type="cellIs" dxfId="3506" priority="2782" operator="greaterThan">
      <formula>0</formula>
    </cfRule>
  </conditionalFormatting>
  <conditionalFormatting sqref="FL129">
    <cfRule type="cellIs" dxfId="3505" priority="2776" operator="greaterThan">
      <formula>0</formula>
    </cfRule>
  </conditionalFormatting>
  <conditionalFormatting sqref="FL110">
    <cfRule type="cellIs" dxfId="3504" priority="2778" operator="greaterThan">
      <formula>0</formula>
    </cfRule>
  </conditionalFormatting>
  <conditionalFormatting sqref="FL34">
    <cfRule type="cellIs" dxfId="3503" priority="2784" operator="greaterThan">
      <formula>0</formula>
    </cfRule>
  </conditionalFormatting>
  <conditionalFormatting sqref="FL137">
    <cfRule type="cellIs" dxfId="3502" priority="2775" operator="greaterThan">
      <formula>0</formula>
    </cfRule>
  </conditionalFormatting>
  <conditionalFormatting sqref="FL87">
    <cfRule type="cellIs" dxfId="3501" priority="2781" operator="greaterThan">
      <formula>0</formula>
    </cfRule>
  </conditionalFormatting>
  <conditionalFormatting sqref="FL93">
    <cfRule type="cellIs" dxfId="3500" priority="2780" operator="greaterThan">
      <formula>0</formula>
    </cfRule>
  </conditionalFormatting>
  <conditionalFormatting sqref="FL102">
    <cfRule type="cellIs" dxfId="3499" priority="2779" operator="greaterThan">
      <formula>0</formula>
    </cfRule>
  </conditionalFormatting>
  <conditionalFormatting sqref="FL120">
    <cfRule type="cellIs" dxfId="3498" priority="2777" operator="greaterThan">
      <formula>0</formula>
    </cfRule>
  </conditionalFormatting>
  <conditionalFormatting sqref="FL51">
    <cfRule type="cellIs" dxfId="3497" priority="2774" operator="greaterThan">
      <formula>0</formula>
    </cfRule>
  </conditionalFormatting>
  <conditionalFormatting sqref="FL64">
    <cfRule type="cellIs" dxfId="3496" priority="2772" operator="greaterThan">
      <formula>0</formula>
    </cfRule>
  </conditionalFormatting>
  <conditionalFormatting sqref="FL57">
    <cfRule type="cellIs" dxfId="3495" priority="2773" operator="greaterThan">
      <formula>0</formula>
    </cfRule>
  </conditionalFormatting>
  <conditionalFormatting sqref="FL25 FL27">
    <cfRule type="cellIs" dxfId="3494" priority="2770" operator="greaterThan">
      <formula>0</formula>
    </cfRule>
  </conditionalFormatting>
  <conditionalFormatting sqref="FL12">
    <cfRule type="cellIs" dxfId="3493" priority="2771" operator="greaterThan">
      <formula>0</formula>
    </cfRule>
  </conditionalFormatting>
  <conditionalFormatting sqref="FL44">
    <cfRule type="cellIs" dxfId="3492" priority="2769" operator="greaterThan">
      <formula>0</formula>
    </cfRule>
  </conditionalFormatting>
  <conditionalFormatting sqref="FL48">
    <cfRule type="cellIs" dxfId="3491" priority="2768" operator="greaterThan">
      <formula>0</formula>
    </cfRule>
  </conditionalFormatting>
  <conditionalFormatting sqref="FL40">
    <cfRule type="cellIs" dxfId="3490" priority="2767" operator="greaterThan">
      <formula>0</formula>
    </cfRule>
  </conditionalFormatting>
  <conditionalFormatting sqref="FL38">
    <cfRule type="cellIs" dxfId="3489" priority="2766" operator="greaterThan">
      <formula>0</formula>
    </cfRule>
  </conditionalFormatting>
  <conditionalFormatting sqref="FL16">
    <cfRule type="cellIs" dxfId="3488" priority="2758" operator="greaterThan">
      <formula>0</formula>
    </cfRule>
  </conditionalFormatting>
  <conditionalFormatting sqref="FL113">
    <cfRule type="cellIs" dxfId="3487" priority="2765" operator="greaterThan">
      <formula>0</formula>
    </cfRule>
  </conditionalFormatting>
  <conditionalFormatting sqref="FL112">
    <cfRule type="cellIs" dxfId="3486" priority="2764" operator="greaterThan">
      <formula>0</formula>
    </cfRule>
  </conditionalFormatting>
  <conditionalFormatting sqref="FL112">
    <cfRule type="cellIs" dxfId="3485" priority="2763" operator="lessThan">
      <formula>0</formula>
    </cfRule>
  </conditionalFormatting>
  <conditionalFormatting sqref="FL116">
    <cfRule type="cellIs" dxfId="3484" priority="2762" operator="greaterThan">
      <formula>0</formula>
    </cfRule>
  </conditionalFormatting>
  <conditionalFormatting sqref="FL115">
    <cfRule type="cellIs" dxfId="3483" priority="2761" operator="greaterThan">
      <formula>0</formula>
    </cfRule>
  </conditionalFormatting>
  <conditionalFormatting sqref="FL115">
    <cfRule type="cellIs" dxfId="3482" priority="2760" operator="lessThan">
      <formula>0</formula>
    </cfRule>
  </conditionalFormatting>
  <conditionalFormatting sqref="FL46">
    <cfRule type="cellIs" dxfId="3481" priority="2755" operator="greaterThan">
      <formula>0</formula>
    </cfRule>
  </conditionalFormatting>
  <conditionalFormatting sqref="FL42">
    <cfRule type="cellIs" dxfId="3480" priority="2756" operator="greaterThan">
      <formula>0</formula>
    </cfRule>
  </conditionalFormatting>
  <conditionalFormatting sqref="FL18 FL21">
    <cfRule type="cellIs" dxfId="3479" priority="2757" operator="greaterThan">
      <formula>0</formula>
    </cfRule>
  </conditionalFormatting>
  <conditionalFormatting sqref="FL36">
    <cfRule type="cellIs" dxfId="3478" priority="2754" operator="greaterThan">
      <formula>0</formula>
    </cfRule>
  </conditionalFormatting>
  <conditionalFormatting sqref="FL79">
    <cfRule type="cellIs" dxfId="3477" priority="2746" operator="greaterThan">
      <formula>0</formula>
    </cfRule>
  </conditionalFormatting>
  <conditionalFormatting sqref="FL10">
    <cfRule type="cellIs" dxfId="3476" priority="2753" operator="greaterThan">
      <formula>0</formula>
    </cfRule>
  </conditionalFormatting>
  <conditionalFormatting sqref="FL23">
    <cfRule type="cellIs" dxfId="3475" priority="2752" operator="greaterThan">
      <formula>0</formula>
    </cfRule>
  </conditionalFormatting>
  <conditionalFormatting sqref="FL10">
    <cfRule type="cellIs" dxfId="3474" priority="2751" operator="greaterThan">
      <formula>0</formula>
    </cfRule>
  </conditionalFormatting>
  <conditionalFormatting sqref="FL23">
    <cfRule type="cellIs" dxfId="3473" priority="2750" operator="greaterThan">
      <formula>0</formula>
    </cfRule>
  </conditionalFormatting>
  <conditionalFormatting sqref="FL129">
    <cfRule type="cellIs" dxfId="3472" priority="2736" operator="greaterThan">
      <formula>0</formula>
    </cfRule>
  </conditionalFormatting>
  <conditionalFormatting sqref="FL110">
    <cfRule type="cellIs" dxfId="3471" priority="2740" operator="greaterThan">
      <formula>0</formula>
    </cfRule>
  </conditionalFormatting>
  <conditionalFormatting sqref="FL79">
    <cfRule type="cellIs" dxfId="3470" priority="2747" operator="greaterThan">
      <formula>0</formula>
    </cfRule>
  </conditionalFormatting>
  <conditionalFormatting sqref="FL34">
    <cfRule type="cellIs" dxfId="3469" priority="2749" operator="greaterThan">
      <formula>0</formula>
    </cfRule>
  </conditionalFormatting>
  <conditionalFormatting sqref="FL120">
    <cfRule type="cellIs" dxfId="3468" priority="2739" operator="greaterThan">
      <formula>0</formula>
    </cfRule>
  </conditionalFormatting>
  <conditionalFormatting sqref="FL137">
    <cfRule type="cellIs" dxfId="3467" priority="2735" operator="greaterThan">
      <formula>0</formula>
    </cfRule>
  </conditionalFormatting>
  <conditionalFormatting sqref="FL34">
    <cfRule type="cellIs" dxfId="3466" priority="2748" operator="greaterThan">
      <formula>0</formula>
    </cfRule>
  </conditionalFormatting>
  <conditionalFormatting sqref="FL137">
    <cfRule type="cellIs" dxfId="3465" priority="2734" operator="greaterThan">
      <formula>0</formula>
    </cfRule>
  </conditionalFormatting>
  <conditionalFormatting sqref="FL110">
    <cfRule type="cellIs" dxfId="3464" priority="2741" operator="greaterThan">
      <formula>0</formula>
    </cfRule>
  </conditionalFormatting>
  <conditionalFormatting sqref="FL51">
    <cfRule type="cellIs" dxfId="3463" priority="2733" operator="greaterThan">
      <formula>0</formula>
    </cfRule>
  </conditionalFormatting>
  <conditionalFormatting sqref="FL51">
    <cfRule type="cellIs" dxfId="3462" priority="2732" operator="greaterThan">
      <formula>0</formula>
    </cfRule>
  </conditionalFormatting>
  <conditionalFormatting sqref="FL93">
    <cfRule type="cellIs" dxfId="3461" priority="2745" operator="greaterThan">
      <formula>0</formula>
    </cfRule>
  </conditionalFormatting>
  <conditionalFormatting sqref="FL102">
    <cfRule type="cellIs" dxfId="3460" priority="2744" operator="greaterThan">
      <formula>0</formula>
    </cfRule>
  </conditionalFormatting>
  <conditionalFormatting sqref="FL93">
    <cfRule type="cellIs" dxfId="3459" priority="2743" operator="greaterThan">
      <formula>0</formula>
    </cfRule>
  </conditionalFormatting>
  <conditionalFormatting sqref="FL102">
    <cfRule type="cellIs" dxfId="3458" priority="2742" operator="greaterThan">
      <formula>0</formula>
    </cfRule>
  </conditionalFormatting>
  <conditionalFormatting sqref="FL129">
    <cfRule type="cellIs" dxfId="3457" priority="2738" operator="greaterThan">
      <formula>0</formula>
    </cfRule>
  </conditionalFormatting>
  <conditionalFormatting sqref="FL120">
    <cfRule type="cellIs" dxfId="3456" priority="2737" operator="greaterThan">
      <formula>0</formula>
    </cfRule>
  </conditionalFormatting>
  <conditionalFormatting sqref="FL48">
    <cfRule type="cellIs" dxfId="3455" priority="2720" operator="greaterThan">
      <formula>0</formula>
    </cfRule>
  </conditionalFormatting>
  <conditionalFormatting sqref="FL40">
    <cfRule type="cellIs" dxfId="3454" priority="2719" operator="greaterThan">
      <formula>0</formula>
    </cfRule>
  </conditionalFormatting>
  <conditionalFormatting sqref="FL64">
    <cfRule type="cellIs" dxfId="3453" priority="2729" operator="greaterThan">
      <formula>0</formula>
    </cfRule>
  </conditionalFormatting>
  <conditionalFormatting sqref="FL64">
    <cfRule type="cellIs" dxfId="3452" priority="2728" operator="greaterThan">
      <formula>0</formula>
    </cfRule>
  </conditionalFormatting>
  <conditionalFormatting sqref="FL57">
    <cfRule type="cellIs" dxfId="3451" priority="2731" operator="greaterThan">
      <formula>0</formula>
    </cfRule>
  </conditionalFormatting>
  <conditionalFormatting sqref="FL57">
    <cfRule type="cellIs" dxfId="3450" priority="2730" operator="greaterThan">
      <formula>0</formula>
    </cfRule>
  </conditionalFormatting>
  <conditionalFormatting sqref="FL70">
    <cfRule type="cellIs" dxfId="3449" priority="2715" operator="greaterThan">
      <formula>0</formula>
    </cfRule>
  </conditionalFormatting>
  <conditionalFormatting sqref="FL70">
    <cfRule type="cellIs" dxfId="3448" priority="2714" operator="greaterThan">
      <formula>0</formula>
    </cfRule>
  </conditionalFormatting>
  <conditionalFormatting sqref="FL12">
    <cfRule type="cellIs" dxfId="3447" priority="2727" operator="greaterThan">
      <formula>0</formula>
    </cfRule>
  </conditionalFormatting>
  <conditionalFormatting sqref="FL12">
    <cfRule type="cellIs" dxfId="3446" priority="2726" operator="greaterThan">
      <formula>0</formula>
    </cfRule>
  </conditionalFormatting>
  <conditionalFormatting sqref="FL25 FL27">
    <cfRule type="cellIs" dxfId="3445" priority="2725" operator="greaterThan">
      <formula>0</formula>
    </cfRule>
  </conditionalFormatting>
  <conditionalFormatting sqref="FL25 FL27">
    <cfRule type="cellIs" dxfId="3444" priority="2724" operator="greaterThan">
      <formula>0</formula>
    </cfRule>
  </conditionalFormatting>
  <conditionalFormatting sqref="FL44">
    <cfRule type="cellIs" dxfId="3443" priority="2723" operator="greaterThan">
      <formula>0</formula>
    </cfRule>
  </conditionalFormatting>
  <conditionalFormatting sqref="FL44">
    <cfRule type="cellIs" dxfId="3442" priority="2722" operator="greaterThan">
      <formula>0</formula>
    </cfRule>
  </conditionalFormatting>
  <conditionalFormatting sqref="FL48">
    <cfRule type="cellIs" dxfId="3441" priority="2721" operator="greaterThan">
      <formula>0</formula>
    </cfRule>
  </conditionalFormatting>
  <conditionalFormatting sqref="FL40">
    <cfRule type="cellIs" dxfId="3440" priority="2718" operator="greaterThan">
      <formula>0</formula>
    </cfRule>
  </conditionalFormatting>
  <conditionalFormatting sqref="FL38">
    <cfRule type="cellIs" dxfId="3439" priority="2717" operator="greaterThan">
      <formula>0</formula>
    </cfRule>
  </conditionalFormatting>
  <conditionalFormatting sqref="FL38">
    <cfRule type="cellIs" dxfId="3438" priority="2716" operator="greaterThan">
      <formula>0</formula>
    </cfRule>
  </conditionalFormatting>
  <conditionalFormatting sqref="FL87">
    <cfRule type="cellIs" dxfId="3437" priority="2712" operator="greaterThan">
      <formula>0</formula>
    </cfRule>
  </conditionalFormatting>
  <conditionalFormatting sqref="FL87">
    <cfRule type="cellIs" dxfId="3436" priority="2713" operator="greaterThan">
      <formula>0</formula>
    </cfRule>
  </conditionalFormatting>
  <conditionalFormatting sqref="FL116">
    <cfRule type="cellIs" dxfId="3435" priority="2705" operator="greaterThan">
      <formula>0</formula>
    </cfRule>
  </conditionalFormatting>
  <conditionalFormatting sqref="FL115">
    <cfRule type="cellIs" dxfId="3434" priority="2704" operator="greaterThan">
      <formula>0</formula>
    </cfRule>
  </conditionalFormatting>
  <conditionalFormatting sqref="FL113">
    <cfRule type="cellIs" dxfId="3433" priority="2711" operator="greaterThan">
      <formula>0</formula>
    </cfRule>
  </conditionalFormatting>
  <conditionalFormatting sqref="FL113">
    <cfRule type="cellIs" dxfId="3432" priority="2710" operator="greaterThan">
      <formula>0</formula>
    </cfRule>
  </conditionalFormatting>
  <conditionalFormatting sqref="FL112">
    <cfRule type="cellIs" dxfId="3431" priority="2709" operator="greaterThan">
      <formula>0</formula>
    </cfRule>
  </conditionalFormatting>
  <conditionalFormatting sqref="FL112">
    <cfRule type="cellIs" dxfId="3430" priority="2708" operator="greaterThan">
      <formula>0</formula>
    </cfRule>
  </conditionalFormatting>
  <conditionalFormatting sqref="FL112">
    <cfRule type="cellIs" dxfId="3429" priority="2707" operator="lessThan">
      <formula>0</formula>
    </cfRule>
  </conditionalFormatting>
  <conditionalFormatting sqref="FL116">
    <cfRule type="cellIs" dxfId="3428" priority="2706" operator="greaterThan">
      <formula>0</formula>
    </cfRule>
  </conditionalFormatting>
  <conditionalFormatting sqref="FL14">
    <cfRule type="cellIs" dxfId="3427" priority="2701" operator="greaterThan">
      <formula>0</formula>
    </cfRule>
  </conditionalFormatting>
  <conditionalFormatting sqref="FL115">
    <cfRule type="cellIs" dxfId="3426" priority="2703" operator="greaterThan">
      <formula>0</formula>
    </cfRule>
  </conditionalFormatting>
  <conditionalFormatting sqref="FL115">
    <cfRule type="cellIs" dxfId="3425" priority="2702" operator="lessThan">
      <formula>0</formula>
    </cfRule>
  </conditionalFormatting>
  <conditionalFormatting sqref="FL14">
    <cfRule type="cellIs" dxfId="3424" priority="2700" operator="greaterThan">
      <formula>0</formula>
    </cfRule>
  </conditionalFormatting>
  <conditionalFormatting sqref="FL16">
    <cfRule type="cellIs" dxfId="3423" priority="2699" operator="greaterThan">
      <formula>0</formula>
    </cfRule>
  </conditionalFormatting>
  <conditionalFormatting sqref="FL16">
    <cfRule type="cellIs" dxfId="3422" priority="2698" operator="greaterThan">
      <formula>0</formula>
    </cfRule>
  </conditionalFormatting>
  <conditionalFormatting sqref="FL42">
    <cfRule type="cellIs" dxfId="3421" priority="2695" operator="greaterThan">
      <formula>0</formula>
    </cfRule>
  </conditionalFormatting>
  <conditionalFormatting sqref="FL42">
    <cfRule type="cellIs" dxfId="3420" priority="2694" operator="greaterThan">
      <formula>0</formula>
    </cfRule>
  </conditionalFormatting>
  <conditionalFormatting sqref="FL18 FL21">
    <cfRule type="cellIs" dxfId="3419" priority="2697" operator="greaterThan">
      <formula>0</formula>
    </cfRule>
  </conditionalFormatting>
  <conditionalFormatting sqref="FL18 FL21">
    <cfRule type="cellIs" dxfId="3418" priority="2696" operator="greaterThan">
      <formula>0</formula>
    </cfRule>
  </conditionalFormatting>
  <conditionalFormatting sqref="FL46">
    <cfRule type="cellIs" dxfId="3417" priority="2693" operator="greaterThan">
      <formula>0</formula>
    </cfRule>
  </conditionalFormatting>
  <conditionalFormatting sqref="FL46">
    <cfRule type="cellIs" dxfId="3416" priority="2692" operator="greaterThan">
      <formula>0</formula>
    </cfRule>
  </conditionalFormatting>
  <conditionalFormatting sqref="FL79">
    <cfRule type="cellIs" dxfId="3415" priority="2684" operator="greaterThan">
      <formula>0</formula>
    </cfRule>
  </conditionalFormatting>
  <conditionalFormatting sqref="FL10">
    <cfRule type="cellIs" dxfId="3414" priority="2691" operator="greaterThan">
      <formula>0</formula>
    </cfRule>
  </conditionalFormatting>
  <conditionalFormatting sqref="FL23">
    <cfRule type="cellIs" dxfId="3413" priority="2690" operator="greaterThan">
      <formula>0</formula>
    </cfRule>
  </conditionalFormatting>
  <conditionalFormatting sqref="FL10">
    <cfRule type="cellIs" dxfId="3412" priority="2689" operator="greaterThan">
      <formula>0</formula>
    </cfRule>
  </conditionalFormatting>
  <conditionalFormatting sqref="FL23">
    <cfRule type="cellIs" dxfId="3411" priority="2688" operator="greaterThan">
      <formula>0</formula>
    </cfRule>
  </conditionalFormatting>
  <conditionalFormatting sqref="FL129">
    <cfRule type="cellIs" dxfId="3410" priority="2674" operator="greaterThan">
      <formula>0</formula>
    </cfRule>
  </conditionalFormatting>
  <conditionalFormatting sqref="FL110">
    <cfRule type="cellIs" dxfId="3409" priority="2678" operator="greaterThan">
      <formula>0</formula>
    </cfRule>
  </conditionalFormatting>
  <conditionalFormatting sqref="FL79">
    <cfRule type="cellIs" dxfId="3408" priority="2685" operator="greaterThan">
      <formula>0</formula>
    </cfRule>
  </conditionalFormatting>
  <conditionalFormatting sqref="FL34">
    <cfRule type="cellIs" dxfId="3407" priority="2687" operator="greaterThan">
      <formula>0</formula>
    </cfRule>
  </conditionalFormatting>
  <conditionalFormatting sqref="FL120">
    <cfRule type="cellIs" dxfId="3406" priority="2677" operator="greaterThan">
      <formula>0</formula>
    </cfRule>
  </conditionalFormatting>
  <conditionalFormatting sqref="FL137">
    <cfRule type="cellIs" dxfId="3405" priority="2673" operator="greaterThan">
      <formula>0</formula>
    </cfRule>
  </conditionalFormatting>
  <conditionalFormatting sqref="FL34">
    <cfRule type="cellIs" dxfId="3404" priority="2686" operator="greaterThan">
      <formula>0</formula>
    </cfRule>
  </conditionalFormatting>
  <conditionalFormatting sqref="FL137">
    <cfRule type="cellIs" dxfId="3403" priority="2672" operator="greaterThan">
      <formula>0</formula>
    </cfRule>
  </conditionalFormatting>
  <conditionalFormatting sqref="FL110">
    <cfRule type="cellIs" dxfId="3402" priority="2679" operator="greaterThan">
      <formula>0</formula>
    </cfRule>
  </conditionalFormatting>
  <conditionalFormatting sqref="FL51">
    <cfRule type="cellIs" dxfId="3401" priority="2671" operator="greaterThan">
      <formula>0</formula>
    </cfRule>
  </conditionalFormatting>
  <conditionalFormatting sqref="FL51">
    <cfRule type="cellIs" dxfId="3400" priority="2670" operator="greaterThan">
      <formula>0</formula>
    </cfRule>
  </conditionalFormatting>
  <conditionalFormatting sqref="FL93">
    <cfRule type="cellIs" dxfId="3399" priority="2683" operator="greaterThan">
      <formula>0</formula>
    </cfRule>
  </conditionalFormatting>
  <conditionalFormatting sqref="FL102">
    <cfRule type="cellIs" dxfId="3398" priority="2682" operator="greaterThan">
      <formula>0</formula>
    </cfRule>
  </conditionalFormatting>
  <conditionalFormatting sqref="FL93">
    <cfRule type="cellIs" dxfId="3397" priority="2681" operator="greaterThan">
      <formula>0</formula>
    </cfRule>
  </conditionalFormatting>
  <conditionalFormatting sqref="FL102">
    <cfRule type="cellIs" dxfId="3396" priority="2680" operator="greaterThan">
      <formula>0</formula>
    </cfRule>
  </conditionalFormatting>
  <conditionalFormatting sqref="FL129">
    <cfRule type="cellIs" dxfId="3395" priority="2676" operator="greaterThan">
      <formula>0</formula>
    </cfRule>
  </conditionalFormatting>
  <conditionalFormatting sqref="FL120">
    <cfRule type="cellIs" dxfId="3394" priority="2675" operator="greaterThan">
      <formula>0</formula>
    </cfRule>
  </conditionalFormatting>
  <conditionalFormatting sqref="FL48">
    <cfRule type="cellIs" dxfId="3393" priority="2658" operator="greaterThan">
      <formula>0</formula>
    </cfRule>
  </conditionalFormatting>
  <conditionalFormatting sqref="FL40">
    <cfRule type="cellIs" dxfId="3392" priority="2657" operator="greaterThan">
      <formula>0</formula>
    </cfRule>
  </conditionalFormatting>
  <conditionalFormatting sqref="FL64">
    <cfRule type="cellIs" dxfId="3391" priority="2667" operator="greaterThan">
      <formula>0</formula>
    </cfRule>
  </conditionalFormatting>
  <conditionalFormatting sqref="FL64">
    <cfRule type="cellIs" dxfId="3390" priority="2666" operator="greaterThan">
      <formula>0</formula>
    </cfRule>
  </conditionalFormatting>
  <conditionalFormatting sqref="FL57">
    <cfRule type="cellIs" dxfId="3389" priority="2669" operator="greaterThan">
      <formula>0</formula>
    </cfRule>
  </conditionalFormatting>
  <conditionalFormatting sqref="FL57">
    <cfRule type="cellIs" dxfId="3388" priority="2668" operator="greaterThan">
      <formula>0</formula>
    </cfRule>
  </conditionalFormatting>
  <conditionalFormatting sqref="FL70">
    <cfRule type="cellIs" dxfId="3387" priority="2653" operator="greaterThan">
      <formula>0</formula>
    </cfRule>
  </conditionalFormatting>
  <conditionalFormatting sqref="FL70">
    <cfRule type="cellIs" dxfId="3386" priority="2652" operator="greaterThan">
      <formula>0</formula>
    </cfRule>
  </conditionalFormatting>
  <conditionalFormatting sqref="FL12">
    <cfRule type="cellIs" dxfId="3385" priority="2665" operator="greaterThan">
      <formula>0</formula>
    </cfRule>
  </conditionalFormatting>
  <conditionalFormatting sqref="FL12">
    <cfRule type="cellIs" dxfId="3384" priority="2664" operator="greaterThan">
      <formula>0</formula>
    </cfRule>
  </conditionalFormatting>
  <conditionalFormatting sqref="FL25 FL27">
    <cfRule type="cellIs" dxfId="3383" priority="2663" operator="greaterThan">
      <formula>0</formula>
    </cfRule>
  </conditionalFormatting>
  <conditionalFormatting sqref="FL25 FL27">
    <cfRule type="cellIs" dxfId="3382" priority="2662" operator="greaterThan">
      <formula>0</formula>
    </cfRule>
  </conditionalFormatting>
  <conditionalFormatting sqref="FL44">
    <cfRule type="cellIs" dxfId="3381" priority="2661" operator="greaterThan">
      <formula>0</formula>
    </cfRule>
  </conditionalFormatting>
  <conditionalFormatting sqref="FL44">
    <cfRule type="cellIs" dxfId="3380" priority="2660" operator="greaterThan">
      <formula>0</formula>
    </cfRule>
  </conditionalFormatting>
  <conditionalFormatting sqref="FL48">
    <cfRule type="cellIs" dxfId="3379" priority="2659" operator="greaterThan">
      <formula>0</formula>
    </cfRule>
  </conditionalFormatting>
  <conditionalFormatting sqref="FL40">
    <cfRule type="cellIs" dxfId="3378" priority="2656" operator="greaterThan">
      <formula>0</formula>
    </cfRule>
  </conditionalFormatting>
  <conditionalFormatting sqref="FL38">
    <cfRule type="cellIs" dxfId="3377" priority="2655" operator="greaterThan">
      <formula>0</formula>
    </cfRule>
  </conditionalFormatting>
  <conditionalFormatting sqref="FL38">
    <cfRule type="cellIs" dxfId="3376" priority="2654" operator="greaterThan">
      <formula>0</formula>
    </cfRule>
  </conditionalFormatting>
  <conditionalFormatting sqref="FL87">
    <cfRule type="cellIs" dxfId="3375" priority="2650" operator="greaterThan">
      <formula>0</formula>
    </cfRule>
  </conditionalFormatting>
  <conditionalFormatting sqref="FL87">
    <cfRule type="cellIs" dxfId="3374" priority="2651" operator="greaterThan">
      <formula>0</formula>
    </cfRule>
  </conditionalFormatting>
  <conditionalFormatting sqref="FL116">
    <cfRule type="cellIs" dxfId="3373" priority="2643" operator="greaterThan">
      <formula>0</formula>
    </cfRule>
  </conditionalFormatting>
  <conditionalFormatting sqref="FL115">
    <cfRule type="cellIs" dxfId="3372" priority="2642" operator="greaterThan">
      <formula>0</formula>
    </cfRule>
  </conditionalFormatting>
  <conditionalFormatting sqref="FL113">
    <cfRule type="cellIs" dxfId="3371" priority="2649" operator="greaterThan">
      <formula>0</formula>
    </cfRule>
  </conditionalFormatting>
  <conditionalFormatting sqref="FL113">
    <cfRule type="cellIs" dxfId="3370" priority="2648" operator="greaterThan">
      <formula>0</formula>
    </cfRule>
  </conditionalFormatting>
  <conditionalFormatting sqref="FL112">
    <cfRule type="cellIs" dxfId="3369" priority="2647" operator="greaterThan">
      <formula>0</formula>
    </cfRule>
  </conditionalFormatting>
  <conditionalFormatting sqref="FL112">
    <cfRule type="cellIs" dxfId="3368" priority="2646" operator="greaterThan">
      <formula>0</formula>
    </cfRule>
  </conditionalFormatting>
  <conditionalFormatting sqref="FL112">
    <cfRule type="cellIs" dxfId="3367" priority="2645" operator="lessThan">
      <formula>0</formula>
    </cfRule>
  </conditionalFormatting>
  <conditionalFormatting sqref="FL116">
    <cfRule type="cellIs" dxfId="3366" priority="2644" operator="greaterThan">
      <formula>0</formula>
    </cfRule>
  </conditionalFormatting>
  <conditionalFormatting sqref="FL14">
    <cfRule type="cellIs" dxfId="3365" priority="2639" operator="greaterThan">
      <formula>0</formula>
    </cfRule>
  </conditionalFormatting>
  <conditionalFormatting sqref="FL115">
    <cfRule type="cellIs" dxfId="3364" priority="2641" operator="greaterThan">
      <formula>0</formula>
    </cfRule>
  </conditionalFormatting>
  <conditionalFormatting sqref="FL115">
    <cfRule type="cellIs" dxfId="3363" priority="2640" operator="lessThan">
      <formula>0</formula>
    </cfRule>
  </conditionalFormatting>
  <conditionalFormatting sqref="FL14">
    <cfRule type="cellIs" dxfId="3362" priority="2638" operator="greaterThan">
      <formula>0</formula>
    </cfRule>
  </conditionalFormatting>
  <conditionalFormatting sqref="FL16">
    <cfRule type="cellIs" dxfId="3361" priority="2637" operator="greaterThan">
      <formula>0</formula>
    </cfRule>
  </conditionalFormatting>
  <conditionalFormatting sqref="FL16">
    <cfRule type="cellIs" dxfId="3360" priority="2636" operator="greaterThan">
      <formula>0</formula>
    </cfRule>
  </conditionalFormatting>
  <conditionalFormatting sqref="FL42">
    <cfRule type="cellIs" dxfId="3359" priority="2633" operator="greaterThan">
      <formula>0</formula>
    </cfRule>
  </conditionalFormatting>
  <conditionalFormatting sqref="FL42">
    <cfRule type="cellIs" dxfId="3358" priority="2632" operator="greaterThan">
      <formula>0</formula>
    </cfRule>
  </conditionalFormatting>
  <conditionalFormatting sqref="FL18 FL21">
    <cfRule type="cellIs" dxfId="3357" priority="2635" operator="greaterThan">
      <formula>0</formula>
    </cfRule>
  </conditionalFormatting>
  <conditionalFormatting sqref="FL18 FL21">
    <cfRule type="cellIs" dxfId="3356" priority="2634" operator="greaterThan">
      <formula>0</formula>
    </cfRule>
  </conditionalFormatting>
  <conditionalFormatting sqref="FL46">
    <cfRule type="cellIs" dxfId="3355" priority="2631" operator="greaterThan">
      <formula>0</formula>
    </cfRule>
  </conditionalFormatting>
  <conditionalFormatting sqref="FL46">
    <cfRule type="cellIs" dxfId="3354" priority="2630" operator="greaterThan">
      <formula>0</formula>
    </cfRule>
  </conditionalFormatting>
  <conditionalFormatting sqref="FL36">
    <cfRule type="cellIs" dxfId="3353" priority="2629" operator="greaterThan">
      <formula>0</formula>
    </cfRule>
  </conditionalFormatting>
  <conditionalFormatting sqref="FL36">
    <cfRule type="cellIs" dxfId="3352" priority="2628" operator="greaterThan">
      <formula>0</formula>
    </cfRule>
  </conditionalFormatting>
  <conditionalFormatting sqref="FL36">
    <cfRule type="cellIs" dxfId="3351" priority="2627" operator="greaterThan">
      <formula>0</formula>
    </cfRule>
  </conditionalFormatting>
  <conditionalFormatting sqref="FL36">
    <cfRule type="cellIs" dxfId="3350" priority="2626" operator="greaterThan">
      <formula>0</formula>
    </cfRule>
  </conditionalFormatting>
  <conditionalFormatting sqref="FL143">
    <cfRule type="cellIs" dxfId="3349" priority="2625" operator="greaterThan">
      <formula>0</formula>
    </cfRule>
  </conditionalFormatting>
  <conditionalFormatting sqref="FL152">
    <cfRule type="cellIs" dxfId="3348" priority="2624" operator="greaterThan">
      <formula>0</formula>
    </cfRule>
  </conditionalFormatting>
  <conditionalFormatting sqref="FL160">
    <cfRule type="cellIs" dxfId="3347" priority="2623" operator="greaterThan">
      <formula>0</formula>
    </cfRule>
  </conditionalFormatting>
  <conditionalFormatting sqref="FL152">
    <cfRule type="cellIs" dxfId="3346" priority="2621" operator="greaterThan">
      <formula>0</formula>
    </cfRule>
  </conditionalFormatting>
  <conditionalFormatting sqref="FL152">
    <cfRule type="cellIs" dxfId="3345" priority="2622" operator="greaterThan">
      <formula>0</formula>
    </cfRule>
  </conditionalFormatting>
  <conditionalFormatting sqref="FL143">
    <cfRule type="cellIs" dxfId="3344" priority="2620" operator="greaterThan">
      <formula>0</formula>
    </cfRule>
  </conditionalFormatting>
  <conditionalFormatting sqref="FL143">
    <cfRule type="cellIs" dxfId="3343" priority="2619" operator="greaterThan">
      <formula>0</formula>
    </cfRule>
  </conditionalFormatting>
  <conditionalFormatting sqref="FL160">
    <cfRule type="cellIs" dxfId="3342" priority="2617" operator="greaterThan">
      <formula>0</formula>
    </cfRule>
  </conditionalFormatting>
  <conditionalFormatting sqref="FL160">
    <cfRule type="cellIs" dxfId="3341" priority="2618" operator="greaterThan">
      <formula>0</formula>
    </cfRule>
  </conditionalFormatting>
  <conditionalFormatting sqref="FL152">
    <cfRule type="cellIs" dxfId="3340" priority="2615" operator="greaterThan">
      <formula>0</formula>
    </cfRule>
  </conditionalFormatting>
  <conditionalFormatting sqref="FL152">
    <cfRule type="cellIs" dxfId="3339" priority="2616" operator="greaterThan">
      <formula>0</formula>
    </cfRule>
  </conditionalFormatting>
  <conditionalFormatting sqref="FL143">
    <cfRule type="cellIs" dxfId="3338" priority="2614" operator="greaterThan">
      <formula>0</formula>
    </cfRule>
  </conditionalFormatting>
  <conditionalFormatting sqref="FL143">
    <cfRule type="cellIs" dxfId="3337" priority="2613" operator="greaterThan">
      <formula>0</formula>
    </cfRule>
  </conditionalFormatting>
  <conditionalFormatting sqref="FL160">
    <cfRule type="cellIs" dxfId="3336" priority="2611" operator="greaterThan">
      <formula>0</formula>
    </cfRule>
  </conditionalFormatting>
  <conditionalFormatting sqref="FL160">
    <cfRule type="cellIs" dxfId="3335" priority="2612" operator="greaterThan">
      <formula>0</formula>
    </cfRule>
  </conditionalFormatting>
  <conditionalFormatting sqref="FL27">
    <cfRule type="cellIs" dxfId="3334" priority="2610" operator="greaterThan">
      <formula>0</formula>
    </cfRule>
  </conditionalFormatting>
  <conditionalFormatting sqref="FL27">
    <cfRule type="cellIs" dxfId="3333" priority="2609" operator="greaterThan">
      <formula>0</formula>
    </cfRule>
  </conditionalFormatting>
  <conditionalFormatting sqref="FL197:FL202">
    <cfRule type="cellIs" dxfId="3332" priority="2608" operator="greaterThan">
      <formula>0.5</formula>
    </cfRule>
  </conditionalFormatting>
  <conditionalFormatting sqref="FL203">
    <cfRule type="cellIs" dxfId="3331" priority="2607" operator="greaterThan">
      <formula>0.5</formula>
    </cfRule>
  </conditionalFormatting>
  <conditionalFormatting sqref="FL167">
    <cfRule type="cellIs" dxfId="3330" priority="2606" operator="greaterThan">
      <formula>0</formula>
    </cfRule>
  </conditionalFormatting>
  <conditionalFormatting sqref="FL167">
    <cfRule type="cellIs" dxfId="3329" priority="2605" operator="greaterThan">
      <formula>0</formula>
    </cfRule>
  </conditionalFormatting>
  <conditionalFormatting sqref="FL169">
    <cfRule type="cellIs" dxfId="3328" priority="2604" operator="greaterThan">
      <formula>0</formula>
    </cfRule>
  </conditionalFormatting>
  <conditionalFormatting sqref="FL169">
    <cfRule type="cellIs" dxfId="3327" priority="2603" operator="greaterThan">
      <formula>0</formula>
    </cfRule>
  </conditionalFormatting>
  <conditionalFormatting sqref="FL171">
    <cfRule type="cellIs" dxfId="3326" priority="2602" operator="greaterThan">
      <formula>0</formula>
    </cfRule>
  </conditionalFormatting>
  <conditionalFormatting sqref="FL171">
    <cfRule type="cellIs" dxfId="3325" priority="2601" operator="greaterThan">
      <formula>0</formula>
    </cfRule>
  </conditionalFormatting>
  <conditionalFormatting sqref="FL14">
    <cfRule type="cellIs" dxfId="3324" priority="2573" operator="greaterThan">
      <formula>0</formula>
    </cfRule>
  </conditionalFormatting>
  <conditionalFormatting sqref="FL10">
    <cfRule type="cellIs" dxfId="3323" priority="2600" operator="greaterThan">
      <formula>0</formula>
    </cfRule>
  </conditionalFormatting>
  <conditionalFormatting sqref="FL23">
    <cfRule type="cellIs" dxfId="3322" priority="2599" operator="greaterThan">
      <formula>0</formula>
    </cfRule>
  </conditionalFormatting>
  <conditionalFormatting sqref="FL70">
    <cfRule type="cellIs" dxfId="3321" priority="2597" operator="greaterThan">
      <formula>0</formula>
    </cfRule>
  </conditionalFormatting>
  <conditionalFormatting sqref="FL79">
    <cfRule type="cellIs" dxfId="3320" priority="2596" operator="greaterThan">
      <formula>0</formula>
    </cfRule>
  </conditionalFormatting>
  <conditionalFormatting sqref="FL129">
    <cfRule type="cellIs" dxfId="3319" priority="2590" operator="greaterThan">
      <formula>0</formula>
    </cfRule>
  </conditionalFormatting>
  <conditionalFormatting sqref="FL110">
    <cfRule type="cellIs" dxfId="3318" priority="2592" operator="greaterThan">
      <formula>0</formula>
    </cfRule>
  </conditionalFormatting>
  <conditionalFormatting sqref="FL34">
    <cfRule type="cellIs" dxfId="3317" priority="2598" operator="greaterThan">
      <formula>0</formula>
    </cfRule>
  </conditionalFormatting>
  <conditionalFormatting sqref="FL137">
    <cfRule type="cellIs" dxfId="3316" priority="2589" operator="greaterThan">
      <formula>0</formula>
    </cfRule>
  </conditionalFormatting>
  <conditionalFormatting sqref="FL87">
    <cfRule type="cellIs" dxfId="3315" priority="2595" operator="greaterThan">
      <formula>0</formula>
    </cfRule>
  </conditionalFormatting>
  <conditionalFormatting sqref="FL93">
    <cfRule type="cellIs" dxfId="3314" priority="2594" operator="greaterThan">
      <formula>0</formula>
    </cfRule>
  </conditionalFormatting>
  <conditionalFormatting sqref="FL102">
    <cfRule type="cellIs" dxfId="3313" priority="2593" operator="greaterThan">
      <formula>0</formula>
    </cfRule>
  </conditionalFormatting>
  <conditionalFormatting sqref="FL120">
    <cfRule type="cellIs" dxfId="3312" priority="2591" operator="greaterThan">
      <formula>0</formula>
    </cfRule>
  </conditionalFormatting>
  <conditionalFormatting sqref="FL51">
    <cfRule type="cellIs" dxfId="3311" priority="2588" operator="greaterThan">
      <formula>0</formula>
    </cfRule>
  </conditionalFormatting>
  <conditionalFormatting sqref="FL64">
    <cfRule type="cellIs" dxfId="3310" priority="2586" operator="greaterThan">
      <formula>0</formula>
    </cfRule>
  </conditionalFormatting>
  <conditionalFormatting sqref="FL57">
    <cfRule type="cellIs" dxfId="3309" priority="2587" operator="greaterThan">
      <formula>0</formula>
    </cfRule>
  </conditionalFormatting>
  <conditionalFormatting sqref="FL25 FL27">
    <cfRule type="cellIs" dxfId="3308" priority="2584" operator="greaterThan">
      <formula>0</formula>
    </cfRule>
  </conditionalFormatting>
  <conditionalFormatting sqref="FL12">
    <cfRule type="cellIs" dxfId="3307" priority="2585" operator="greaterThan">
      <formula>0</formula>
    </cfRule>
  </conditionalFormatting>
  <conditionalFormatting sqref="FL44">
    <cfRule type="cellIs" dxfId="3306" priority="2583" operator="greaterThan">
      <formula>0</formula>
    </cfRule>
  </conditionalFormatting>
  <conditionalFormatting sqref="FL48">
    <cfRule type="cellIs" dxfId="3305" priority="2582" operator="greaterThan">
      <formula>0</formula>
    </cfRule>
  </conditionalFormatting>
  <conditionalFormatting sqref="FL40">
    <cfRule type="cellIs" dxfId="3304" priority="2581" operator="greaterThan">
      <formula>0</formula>
    </cfRule>
  </conditionalFormatting>
  <conditionalFormatting sqref="FL38">
    <cfRule type="cellIs" dxfId="3303" priority="2580" operator="greaterThan">
      <formula>0</formula>
    </cfRule>
  </conditionalFormatting>
  <conditionalFormatting sqref="FL16">
    <cfRule type="cellIs" dxfId="3302" priority="2572" operator="greaterThan">
      <formula>0</formula>
    </cfRule>
  </conditionalFormatting>
  <conditionalFormatting sqref="FL113">
    <cfRule type="cellIs" dxfId="3301" priority="2579" operator="greaterThan">
      <formula>0</formula>
    </cfRule>
  </conditionalFormatting>
  <conditionalFormatting sqref="FL112">
    <cfRule type="cellIs" dxfId="3300" priority="2578" operator="greaterThan">
      <formula>0</formula>
    </cfRule>
  </conditionalFormatting>
  <conditionalFormatting sqref="FL112">
    <cfRule type="cellIs" dxfId="3299" priority="2577" operator="lessThan">
      <formula>0</formula>
    </cfRule>
  </conditionalFormatting>
  <conditionalFormatting sqref="FL116">
    <cfRule type="cellIs" dxfId="3298" priority="2576" operator="greaterThan">
      <formula>0</formula>
    </cfRule>
  </conditionalFormatting>
  <conditionalFormatting sqref="FL115">
    <cfRule type="cellIs" dxfId="3297" priority="2575" operator="greaterThan">
      <formula>0</formula>
    </cfRule>
  </conditionalFormatting>
  <conditionalFormatting sqref="FL115">
    <cfRule type="cellIs" dxfId="3296" priority="2574" operator="lessThan">
      <formula>0</formula>
    </cfRule>
  </conditionalFormatting>
  <conditionalFormatting sqref="FL46">
    <cfRule type="cellIs" dxfId="3295" priority="2569" operator="greaterThan">
      <formula>0</formula>
    </cfRule>
  </conditionalFormatting>
  <conditionalFormatting sqref="FL42">
    <cfRule type="cellIs" dxfId="3294" priority="2570" operator="greaterThan">
      <formula>0</formula>
    </cfRule>
  </conditionalFormatting>
  <conditionalFormatting sqref="FL18 FL21">
    <cfRule type="cellIs" dxfId="3293" priority="2571" operator="greaterThan">
      <formula>0</formula>
    </cfRule>
  </conditionalFormatting>
  <conditionalFormatting sqref="FL36">
    <cfRule type="cellIs" dxfId="3292" priority="2568" operator="greaterThan">
      <formula>0</formula>
    </cfRule>
  </conditionalFormatting>
  <conditionalFormatting sqref="FL79">
    <cfRule type="cellIs" dxfId="3291" priority="2560" operator="greaterThan">
      <formula>0</formula>
    </cfRule>
  </conditionalFormatting>
  <conditionalFormatting sqref="FL10">
    <cfRule type="cellIs" dxfId="3290" priority="2567" operator="greaterThan">
      <formula>0</formula>
    </cfRule>
  </conditionalFormatting>
  <conditionalFormatting sqref="FL23">
    <cfRule type="cellIs" dxfId="3289" priority="2566" operator="greaterThan">
      <formula>0</formula>
    </cfRule>
  </conditionalFormatting>
  <conditionalFormatting sqref="FL10">
    <cfRule type="cellIs" dxfId="3288" priority="2565" operator="greaterThan">
      <formula>0</formula>
    </cfRule>
  </conditionalFormatting>
  <conditionalFormatting sqref="FL23">
    <cfRule type="cellIs" dxfId="3287" priority="2564" operator="greaterThan">
      <formula>0</formula>
    </cfRule>
  </conditionalFormatting>
  <conditionalFormatting sqref="FL129">
    <cfRule type="cellIs" dxfId="3286" priority="2550" operator="greaterThan">
      <formula>0</formula>
    </cfRule>
  </conditionalFormatting>
  <conditionalFormatting sqref="FL110">
    <cfRule type="cellIs" dxfId="3285" priority="2554" operator="greaterThan">
      <formula>0</formula>
    </cfRule>
  </conditionalFormatting>
  <conditionalFormatting sqref="FL79">
    <cfRule type="cellIs" dxfId="3284" priority="2561" operator="greaterThan">
      <formula>0</formula>
    </cfRule>
  </conditionalFormatting>
  <conditionalFormatting sqref="FL34">
    <cfRule type="cellIs" dxfId="3283" priority="2563" operator="greaterThan">
      <formula>0</formula>
    </cfRule>
  </conditionalFormatting>
  <conditionalFormatting sqref="FL120">
    <cfRule type="cellIs" dxfId="3282" priority="2553" operator="greaterThan">
      <formula>0</formula>
    </cfRule>
  </conditionalFormatting>
  <conditionalFormatting sqref="FL137">
    <cfRule type="cellIs" dxfId="3281" priority="2549" operator="greaterThan">
      <formula>0</formula>
    </cfRule>
  </conditionalFormatting>
  <conditionalFormatting sqref="FL34">
    <cfRule type="cellIs" dxfId="3280" priority="2562" operator="greaterThan">
      <formula>0</formula>
    </cfRule>
  </conditionalFormatting>
  <conditionalFormatting sqref="FL137">
    <cfRule type="cellIs" dxfId="3279" priority="2548" operator="greaterThan">
      <formula>0</formula>
    </cfRule>
  </conditionalFormatting>
  <conditionalFormatting sqref="FL110">
    <cfRule type="cellIs" dxfId="3278" priority="2555" operator="greaterThan">
      <formula>0</formula>
    </cfRule>
  </conditionalFormatting>
  <conditionalFormatting sqref="FL51">
    <cfRule type="cellIs" dxfId="3277" priority="2547" operator="greaterThan">
      <formula>0</formula>
    </cfRule>
  </conditionalFormatting>
  <conditionalFormatting sqref="FL51">
    <cfRule type="cellIs" dxfId="3276" priority="2546" operator="greaterThan">
      <formula>0</formula>
    </cfRule>
  </conditionalFormatting>
  <conditionalFormatting sqref="FL93">
    <cfRule type="cellIs" dxfId="3275" priority="2559" operator="greaterThan">
      <formula>0</formula>
    </cfRule>
  </conditionalFormatting>
  <conditionalFormatting sqref="FL102">
    <cfRule type="cellIs" dxfId="3274" priority="2558" operator="greaterThan">
      <formula>0</formula>
    </cfRule>
  </conditionalFormatting>
  <conditionalFormatting sqref="FL93">
    <cfRule type="cellIs" dxfId="3273" priority="2557" operator="greaterThan">
      <formula>0</formula>
    </cfRule>
  </conditionalFormatting>
  <conditionalFormatting sqref="FL102">
    <cfRule type="cellIs" dxfId="3272" priority="2556" operator="greaterThan">
      <formula>0</formula>
    </cfRule>
  </conditionalFormatting>
  <conditionalFormatting sqref="FL129">
    <cfRule type="cellIs" dxfId="3271" priority="2552" operator="greaterThan">
      <formula>0</formula>
    </cfRule>
  </conditionalFormatting>
  <conditionalFormatting sqref="FL120">
    <cfRule type="cellIs" dxfId="3270" priority="2551" operator="greaterThan">
      <formula>0</formula>
    </cfRule>
  </conditionalFormatting>
  <conditionalFormatting sqref="FL48">
    <cfRule type="cellIs" dxfId="3269" priority="2534" operator="greaterThan">
      <formula>0</formula>
    </cfRule>
  </conditionalFormatting>
  <conditionalFormatting sqref="FL40">
    <cfRule type="cellIs" dxfId="3268" priority="2533" operator="greaterThan">
      <formula>0</formula>
    </cfRule>
  </conditionalFormatting>
  <conditionalFormatting sqref="FL64">
    <cfRule type="cellIs" dxfId="3267" priority="2543" operator="greaterThan">
      <formula>0</formula>
    </cfRule>
  </conditionalFormatting>
  <conditionalFormatting sqref="FL64">
    <cfRule type="cellIs" dxfId="3266" priority="2542" operator="greaterThan">
      <formula>0</formula>
    </cfRule>
  </conditionalFormatting>
  <conditionalFormatting sqref="FL57">
    <cfRule type="cellIs" dxfId="3265" priority="2545" operator="greaterThan">
      <formula>0</formula>
    </cfRule>
  </conditionalFormatting>
  <conditionalFormatting sqref="FL57">
    <cfRule type="cellIs" dxfId="3264" priority="2544" operator="greaterThan">
      <formula>0</formula>
    </cfRule>
  </conditionalFormatting>
  <conditionalFormatting sqref="FL70">
    <cfRule type="cellIs" dxfId="3263" priority="2529" operator="greaterThan">
      <formula>0</formula>
    </cfRule>
  </conditionalFormatting>
  <conditionalFormatting sqref="FL70">
    <cfRule type="cellIs" dxfId="3262" priority="2528" operator="greaterThan">
      <formula>0</formula>
    </cfRule>
  </conditionalFormatting>
  <conditionalFormatting sqref="FL12">
    <cfRule type="cellIs" dxfId="3261" priority="2541" operator="greaterThan">
      <formula>0</formula>
    </cfRule>
  </conditionalFormatting>
  <conditionalFormatting sqref="FL12">
    <cfRule type="cellIs" dxfId="3260" priority="2540" operator="greaterThan">
      <formula>0</formula>
    </cfRule>
  </conditionalFormatting>
  <conditionalFormatting sqref="FL25 FL27">
    <cfRule type="cellIs" dxfId="3259" priority="2539" operator="greaterThan">
      <formula>0</formula>
    </cfRule>
  </conditionalFormatting>
  <conditionalFormatting sqref="FL25 FL27">
    <cfRule type="cellIs" dxfId="3258" priority="2538" operator="greaterThan">
      <formula>0</formula>
    </cfRule>
  </conditionalFormatting>
  <conditionalFormatting sqref="FL44">
    <cfRule type="cellIs" dxfId="3257" priority="2537" operator="greaterThan">
      <formula>0</formula>
    </cfRule>
  </conditionalFormatting>
  <conditionalFormatting sqref="FL44">
    <cfRule type="cellIs" dxfId="3256" priority="2536" operator="greaterThan">
      <formula>0</formula>
    </cfRule>
  </conditionalFormatting>
  <conditionalFormatting sqref="FL48">
    <cfRule type="cellIs" dxfId="3255" priority="2535" operator="greaterThan">
      <formula>0</formula>
    </cfRule>
  </conditionalFormatting>
  <conditionalFormatting sqref="FL40">
    <cfRule type="cellIs" dxfId="3254" priority="2532" operator="greaterThan">
      <formula>0</formula>
    </cfRule>
  </conditionalFormatting>
  <conditionalFormatting sqref="FL38">
    <cfRule type="cellIs" dxfId="3253" priority="2531" operator="greaterThan">
      <formula>0</formula>
    </cfRule>
  </conditionalFormatting>
  <conditionalFormatting sqref="FL38">
    <cfRule type="cellIs" dxfId="3252" priority="2530" operator="greaterThan">
      <formula>0</formula>
    </cfRule>
  </conditionalFormatting>
  <conditionalFormatting sqref="FL87">
    <cfRule type="cellIs" dxfId="3251" priority="2526" operator="greaterThan">
      <formula>0</formula>
    </cfRule>
  </conditionalFormatting>
  <conditionalFormatting sqref="FL87">
    <cfRule type="cellIs" dxfId="3250" priority="2527" operator="greaterThan">
      <formula>0</formula>
    </cfRule>
  </conditionalFormatting>
  <conditionalFormatting sqref="FL116">
    <cfRule type="cellIs" dxfId="3249" priority="2519" operator="greaterThan">
      <formula>0</formula>
    </cfRule>
  </conditionalFormatting>
  <conditionalFormatting sqref="FL115">
    <cfRule type="cellIs" dxfId="3248" priority="2518" operator="greaterThan">
      <formula>0</formula>
    </cfRule>
  </conditionalFormatting>
  <conditionalFormatting sqref="FL113">
    <cfRule type="cellIs" dxfId="3247" priority="2525" operator="greaterThan">
      <formula>0</formula>
    </cfRule>
  </conditionalFormatting>
  <conditionalFormatting sqref="FL113">
    <cfRule type="cellIs" dxfId="3246" priority="2524" operator="greaterThan">
      <formula>0</formula>
    </cfRule>
  </conditionalFormatting>
  <conditionalFormatting sqref="FL112">
    <cfRule type="cellIs" dxfId="3245" priority="2523" operator="greaterThan">
      <formula>0</formula>
    </cfRule>
  </conditionalFormatting>
  <conditionalFormatting sqref="FL112">
    <cfRule type="cellIs" dxfId="3244" priority="2522" operator="greaterThan">
      <formula>0</formula>
    </cfRule>
  </conditionalFormatting>
  <conditionalFormatting sqref="FL112">
    <cfRule type="cellIs" dxfId="3243" priority="2521" operator="lessThan">
      <formula>0</formula>
    </cfRule>
  </conditionalFormatting>
  <conditionalFormatting sqref="FL116">
    <cfRule type="cellIs" dxfId="3242" priority="2520" operator="greaterThan">
      <formula>0</formula>
    </cfRule>
  </conditionalFormatting>
  <conditionalFormatting sqref="FL14">
    <cfRule type="cellIs" dxfId="3241" priority="2515" operator="greaterThan">
      <formula>0</formula>
    </cfRule>
  </conditionalFormatting>
  <conditionalFormatting sqref="FL115">
    <cfRule type="cellIs" dxfId="3240" priority="2517" operator="greaterThan">
      <formula>0</formula>
    </cfRule>
  </conditionalFormatting>
  <conditionalFormatting sqref="FL115">
    <cfRule type="cellIs" dxfId="3239" priority="2516" operator="lessThan">
      <formula>0</formula>
    </cfRule>
  </conditionalFormatting>
  <conditionalFormatting sqref="FL14">
    <cfRule type="cellIs" dxfId="3238" priority="2514" operator="greaterThan">
      <formula>0</formula>
    </cfRule>
  </conditionalFormatting>
  <conditionalFormatting sqref="FL16">
    <cfRule type="cellIs" dxfId="3237" priority="2513" operator="greaterThan">
      <formula>0</formula>
    </cfRule>
  </conditionalFormatting>
  <conditionalFormatting sqref="FL16">
    <cfRule type="cellIs" dxfId="3236" priority="2512" operator="greaterThan">
      <formula>0</formula>
    </cfRule>
  </conditionalFormatting>
  <conditionalFormatting sqref="FL42">
    <cfRule type="cellIs" dxfId="3235" priority="2509" operator="greaterThan">
      <formula>0</formula>
    </cfRule>
  </conditionalFormatting>
  <conditionalFormatting sqref="FL42">
    <cfRule type="cellIs" dxfId="3234" priority="2508" operator="greaterThan">
      <formula>0</formula>
    </cfRule>
  </conditionalFormatting>
  <conditionalFormatting sqref="FL18 FL21">
    <cfRule type="cellIs" dxfId="3233" priority="2511" operator="greaterThan">
      <formula>0</formula>
    </cfRule>
  </conditionalFormatting>
  <conditionalFormatting sqref="FL18 FL21">
    <cfRule type="cellIs" dxfId="3232" priority="2510" operator="greaterThan">
      <formula>0</formula>
    </cfRule>
  </conditionalFormatting>
  <conditionalFormatting sqref="FL46">
    <cfRule type="cellIs" dxfId="3231" priority="2507" operator="greaterThan">
      <formula>0</formula>
    </cfRule>
  </conditionalFormatting>
  <conditionalFormatting sqref="FL46">
    <cfRule type="cellIs" dxfId="3230" priority="2506" operator="greaterThan">
      <formula>0</formula>
    </cfRule>
  </conditionalFormatting>
  <conditionalFormatting sqref="FL79">
    <cfRule type="cellIs" dxfId="3229" priority="2498" operator="greaterThan">
      <formula>0</formula>
    </cfRule>
  </conditionalFormatting>
  <conditionalFormatting sqref="FL10">
    <cfRule type="cellIs" dxfId="3228" priority="2505" operator="greaterThan">
      <formula>0</formula>
    </cfRule>
  </conditionalFormatting>
  <conditionalFormatting sqref="FL23">
    <cfRule type="cellIs" dxfId="3227" priority="2504" operator="greaterThan">
      <formula>0</formula>
    </cfRule>
  </conditionalFormatting>
  <conditionalFormatting sqref="FL10">
    <cfRule type="cellIs" dxfId="3226" priority="2503" operator="greaterThan">
      <formula>0</formula>
    </cfRule>
  </conditionalFormatting>
  <conditionalFormatting sqref="FL23">
    <cfRule type="cellIs" dxfId="3225" priority="2502" operator="greaterThan">
      <formula>0</formula>
    </cfRule>
  </conditionalFormatting>
  <conditionalFormatting sqref="FL129">
    <cfRule type="cellIs" dxfId="3224" priority="2488" operator="greaterThan">
      <formula>0</formula>
    </cfRule>
  </conditionalFormatting>
  <conditionalFormatting sqref="FL110">
    <cfRule type="cellIs" dxfId="3223" priority="2492" operator="greaterThan">
      <formula>0</formula>
    </cfRule>
  </conditionalFormatting>
  <conditionalFormatting sqref="FL79">
    <cfRule type="cellIs" dxfId="3222" priority="2499" operator="greaterThan">
      <formula>0</formula>
    </cfRule>
  </conditionalFormatting>
  <conditionalFormatting sqref="FL34">
    <cfRule type="cellIs" dxfId="3221" priority="2501" operator="greaterThan">
      <formula>0</formula>
    </cfRule>
  </conditionalFormatting>
  <conditionalFormatting sqref="FL120">
    <cfRule type="cellIs" dxfId="3220" priority="2491" operator="greaterThan">
      <formula>0</formula>
    </cfRule>
  </conditionalFormatting>
  <conditionalFormatting sqref="FL137">
    <cfRule type="cellIs" dxfId="3219" priority="2487" operator="greaterThan">
      <formula>0</formula>
    </cfRule>
  </conditionalFormatting>
  <conditionalFormatting sqref="FL34">
    <cfRule type="cellIs" dxfId="3218" priority="2500" operator="greaterThan">
      <formula>0</formula>
    </cfRule>
  </conditionalFormatting>
  <conditionalFormatting sqref="FL137">
    <cfRule type="cellIs" dxfId="3217" priority="2486" operator="greaterThan">
      <formula>0</formula>
    </cfRule>
  </conditionalFormatting>
  <conditionalFormatting sqref="FL110">
    <cfRule type="cellIs" dxfId="3216" priority="2493" operator="greaterThan">
      <formula>0</formula>
    </cfRule>
  </conditionalFormatting>
  <conditionalFormatting sqref="FL51">
    <cfRule type="cellIs" dxfId="3215" priority="2485" operator="greaterThan">
      <formula>0</formula>
    </cfRule>
  </conditionalFormatting>
  <conditionalFormatting sqref="FL51">
    <cfRule type="cellIs" dxfId="3214" priority="2484" operator="greaterThan">
      <formula>0</formula>
    </cfRule>
  </conditionalFormatting>
  <conditionalFormatting sqref="FL93">
    <cfRule type="cellIs" dxfId="3213" priority="2497" operator="greaterThan">
      <formula>0</formula>
    </cfRule>
  </conditionalFormatting>
  <conditionalFormatting sqref="FL102">
    <cfRule type="cellIs" dxfId="3212" priority="2496" operator="greaterThan">
      <formula>0</formula>
    </cfRule>
  </conditionalFormatting>
  <conditionalFormatting sqref="FL93">
    <cfRule type="cellIs" dxfId="3211" priority="2495" operator="greaterThan">
      <formula>0</formula>
    </cfRule>
  </conditionalFormatting>
  <conditionalFormatting sqref="FL102">
    <cfRule type="cellIs" dxfId="3210" priority="2494" operator="greaterThan">
      <formula>0</formula>
    </cfRule>
  </conditionalFormatting>
  <conditionalFormatting sqref="FL129">
    <cfRule type="cellIs" dxfId="3209" priority="2490" operator="greaterThan">
      <formula>0</formula>
    </cfRule>
  </conditionalFormatting>
  <conditionalFormatting sqref="FL120">
    <cfRule type="cellIs" dxfId="3208" priority="2489" operator="greaterThan">
      <formula>0</formula>
    </cfRule>
  </conditionalFormatting>
  <conditionalFormatting sqref="FL48">
    <cfRule type="cellIs" dxfId="3207" priority="2472" operator="greaterThan">
      <formula>0</formula>
    </cfRule>
  </conditionalFormatting>
  <conditionalFormatting sqref="FL40">
    <cfRule type="cellIs" dxfId="3206" priority="2471" operator="greaterThan">
      <formula>0</formula>
    </cfRule>
  </conditionalFormatting>
  <conditionalFormatting sqref="FL64">
    <cfRule type="cellIs" dxfId="3205" priority="2481" operator="greaterThan">
      <formula>0</formula>
    </cfRule>
  </conditionalFormatting>
  <conditionalFormatting sqref="FL64">
    <cfRule type="cellIs" dxfId="3204" priority="2480" operator="greaterThan">
      <formula>0</formula>
    </cfRule>
  </conditionalFormatting>
  <conditionalFormatting sqref="FL57">
    <cfRule type="cellIs" dxfId="3203" priority="2483" operator="greaterThan">
      <formula>0</formula>
    </cfRule>
  </conditionalFormatting>
  <conditionalFormatting sqref="FL57">
    <cfRule type="cellIs" dxfId="3202" priority="2482" operator="greaterThan">
      <formula>0</formula>
    </cfRule>
  </conditionalFormatting>
  <conditionalFormatting sqref="FL70">
    <cfRule type="cellIs" dxfId="3201" priority="2467" operator="greaterThan">
      <formula>0</formula>
    </cfRule>
  </conditionalFormatting>
  <conditionalFormatting sqref="FL70">
    <cfRule type="cellIs" dxfId="3200" priority="2466" operator="greaterThan">
      <formula>0</formula>
    </cfRule>
  </conditionalFormatting>
  <conditionalFormatting sqref="FL12">
    <cfRule type="cellIs" dxfId="3199" priority="2479" operator="greaterThan">
      <formula>0</formula>
    </cfRule>
  </conditionalFormatting>
  <conditionalFormatting sqref="FL12">
    <cfRule type="cellIs" dxfId="3198" priority="2478" operator="greaterThan">
      <formula>0</formula>
    </cfRule>
  </conditionalFormatting>
  <conditionalFormatting sqref="FL25 FL27">
    <cfRule type="cellIs" dxfId="3197" priority="2477" operator="greaterThan">
      <formula>0</formula>
    </cfRule>
  </conditionalFormatting>
  <conditionalFormatting sqref="FL25 FL27">
    <cfRule type="cellIs" dxfId="3196" priority="2476" operator="greaterThan">
      <formula>0</formula>
    </cfRule>
  </conditionalFormatting>
  <conditionalFormatting sqref="FL44">
    <cfRule type="cellIs" dxfId="3195" priority="2475" operator="greaterThan">
      <formula>0</formula>
    </cfRule>
  </conditionalFormatting>
  <conditionalFormatting sqref="FL44">
    <cfRule type="cellIs" dxfId="3194" priority="2474" operator="greaterThan">
      <formula>0</formula>
    </cfRule>
  </conditionalFormatting>
  <conditionalFormatting sqref="FL48">
    <cfRule type="cellIs" dxfId="3193" priority="2473" operator="greaterThan">
      <formula>0</formula>
    </cfRule>
  </conditionalFormatting>
  <conditionalFormatting sqref="FL40">
    <cfRule type="cellIs" dxfId="3192" priority="2470" operator="greaterThan">
      <formula>0</formula>
    </cfRule>
  </conditionalFormatting>
  <conditionalFormatting sqref="FL38">
    <cfRule type="cellIs" dxfId="3191" priority="2469" operator="greaterThan">
      <formula>0</formula>
    </cfRule>
  </conditionalFormatting>
  <conditionalFormatting sqref="FL38">
    <cfRule type="cellIs" dxfId="3190" priority="2468" operator="greaterThan">
      <formula>0</formula>
    </cfRule>
  </conditionalFormatting>
  <conditionalFormatting sqref="FL87">
    <cfRule type="cellIs" dxfId="3189" priority="2464" operator="greaterThan">
      <formula>0</formula>
    </cfRule>
  </conditionalFormatting>
  <conditionalFormatting sqref="FL87">
    <cfRule type="cellIs" dxfId="3188" priority="2465" operator="greaterThan">
      <formula>0</formula>
    </cfRule>
  </conditionalFormatting>
  <conditionalFormatting sqref="FL116">
    <cfRule type="cellIs" dxfId="3187" priority="2457" operator="greaterThan">
      <formula>0</formula>
    </cfRule>
  </conditionalFormatting>
  <conditionalFormatting sqref="FL115">
    <cfRule type="cellIs" dxfId="3186" priority="2456" operator="greaterThan">
      <formula>0</formula>
    </cfRule>
  </conditionalFormatting>
  <conditionalFormatting sqref="FL113">
    <cfRule type="cellIs" dxfId="3185" priority="2463" operator="greaterThan">
      <formula>0</formula>
    </cfRule>
  </conditionalFormatting>
  <conditionalFormatting sqref="FL113">
    <cfRule type="cellIs" dxfId="3184" priority="2462" operator="greaterThan">
      <formula>0</formula>
    </cfRule>
  </conditionalFormatting>
  <conditionalFormatting sqref="FL112">
    <cfRule type="cellIs" dxfId="3183" priority="2461" operator="greaterThan">
      <formula>0</formula>
    </cfRule>
  </conditionalFormatting>
  <conditionalFormatting sqref="FL112">
    <cfRule type="cellIs" dxfId="3182" priority="2460" operator="greaterThan">
      <formula>0</formula>
    </cfRule>
  </conditionalFormatting>
  <conditionalFormatting sqref="FL112">
    <cfRule type="cellIs" dxfId="3181" priority="2459" operator="lessThan">
      <formula>0</formula>
    </cfRule>
  </conditionalFormatting>
  <conditionalFormatting sqref="FL116">
    <cfRule type="cellIs" dxfId="3180" priority="2458" operator="greaterThan">
      <formula>0</formula>
    </cfRule>
  </conditionalFormatting>
  <conditionalFormatting sqref="FL14">
    <cfRule type="cellIs" dxfId="3179" priority="2453" operator="greaterThan">
      <formula>0</formula>
    </cfRule>
  </conditionalFormatting>
  <conditionalFormatting sqref="FL115">
    <cfRule type="cellIs" dxfId="3178" priority="2455" operator="greaterThan">
      <formula>0</formula>
    </cfRule>
  </conditionalFormatting>
  <conditionalFormatting sqref="FL115">
    <cfRule type="cellIs" dxfId="3177" priority="2454" operator="lessThan">
      <formula>0</formula>
    </cfRule>
  </conditionalFormatting>
  <conditionalFormatting sqref="FL14">
    <cfRule type="cellIs" dxfId="3176" priority="2452" operator="greaterThan">
      <formula>0</formula>
    </cfRule>
  </conditionalFormatting>
  <conditionalFormatting sqref="FL16">
    <cfRule type="cellIs" dxfId="3175" priority="2451" operator="greaterThan">
      <formula>0</formula>
    </cfRule>
  </conditionalFormatting>
  <conditionalFormatting sqref="FL16">
    <cfRule type="cellIs" dxfId="3174" priority="2450" operator="greaterThan">
      <formula>0</formula>
    </cfRule>
  </conditionalFormatting>
  <conditionalFormatting sqref="FL42">
    <cfRule type="cellIs" dxfId="3173" priority="2447" operator="greaterThan">
      <formula>0</formula>
    </cfRule>
  </conditionalFormatting>
  <conditionalFormatting sqref="FL42">
    <cfRule type="cellIs" dxfId="3172" priority="2446" operator="greaterThan">
      <formula>0</formula>
    </cfRule>
  </conditionalFormatting>
  <conditionalFormatting sqref="FL18 FL21">
    <cfRule type="cellIs" dxfId="3171" priority="2449" operator="greaterThan">
      <formula>0</formula>
    </cfRule>
  </conditionalFormatting>
  <conditionalFormatting sqref="FL18 FL21">
    <cfRule type="cellIs" dxfId="3170" priority="2448" operator="greaterThan">
      <formula>0</formula>
    </cfRule>
  </conditionalFormatting>
  <conditionalFormatting sqref="FL46">
    <cfRule type="cellIs" dxfId="3169" priority="2445" operator="greaterThan">
      <formula>0</formula>
    </cfRule>
  </conditionalFormatting>
  <conditionalFormatting sqref="FL46">
    <cfRule type="cellIs" dxfId="3168" priority="2444" operator="greaterThan">
      <formula>0</formula>
    </cfRule>
  </conditionalFormatting>
  <conditionalFormatting sqref="FL36">
    <cfRule type="cellIs" dxfId="3167" priority="2443" operator="greaterThan">
      <formula>0</formula>
    </cfRule>
  </conditionalFormatting>
  <conditionalFormatting sqref="FL36">
    <cfRule type="cellIs" dxfId="3166" priority="2442" operator="greaterThan">
      <formula>0</formula>
    </cfRule>
  </conditionalFormatting>
  <conditionalFormatting sqref="FL36">
    <cfRule type="cellIs" dxfId="3165" priority="2441" operator="greaterThan">
      <formula>0</formula>
    </cfRule>
  </conditionalFormatting>
  <conditionalFormatting sqref="FL36">
    <cfRule type="cellIs" dxfId="3164" priority="2440" operator="greaterThan">
      <formula>0</formula>
    </cfRule>
  </conditionalFormatting>
  <conditionalFormatting sqref="FL143">
    <cfRule type="cellIs" dxfId="3163" priority="2439" operator="greaterThan">
      <formula>0</formula>
    </cfRule>
  </conditionalFormatting>
  <conditionalFormatting sqref="FL152">
    <cfRule type="cellIs" dxfId="3162" priority="2438" operator="greaterThan">
      <formula>0</formula>
    </cfRule>
  </conditionalFormatting>
  <conditionalFormatting sqref="FL160">
    <cfRule type="cellIs" dxfId="3161" priority="2437" operator="greaterThan">
      <formula>0</formula>
    </cfRule>
  </conditionalFormatting>
  <conditionalFormatting sqref="FL152">
    <cfRule type="cellIs" dxfId="3160" priority="2435" operator="greaterThan">
      <formula>0</formula>
    </cfRule>
  </conditionalFormatting>
  <conditionalFormatting sqref="FL152">
    <cfRule type="cellIs" dxfId="3159" priority="2436" operator="greaterThan">
      <formula>0</formula>
    </cfRule>
  </conditionalFormatting>
  <conditionalFormatting sqref="FL143">
    <cfRule type="cellIs" dxfId="3158" priority="2434" operator="greaterThan">
      <formula>0</formula>
    </cfRule>
  </conditionalFormatting>
  <conditionalFormatting sqref="FL143">
    <cfRule type="cellIs" dxfId="3157" priority="2433" operator="greaterThan">
      <formula>0</formula>
    </cfRule>
  </conditionalFormatting>
  <conditionalFormatting sqref="FL160">
    <cfRule type="cellIs" dxfId="3156" priority="2431" operator="greaterThan">
      <formula>0</formula>
    </cfRule>
  </conditionalFormatting>
  <conditionalFormatting sqref="FL160">
    <cfRule type="cellIs" dxfId="3155" priority="2432" operator="greaterThan">
      <formula>0</formula>
    </cfRule>
  </conditionalFormatting>
  <conditionalFormatting sqref="FL152">
    <cfRule type="cellIs" dxfId="3154" priority="2429" operator="greaterThan">
      <formula>0</formula>
    </cfRule>
  </conditionalFormatting>
  <conditionalFormatting sqref="FL152">
    <cfRule type="cellIs" dxfId="3153" priority="2430" operator="greaterThan">
      <formula>0</formula>
    </cfRule>
  </conditionalFormatting>
  <conditionalFormatting sqref="FL143">
    <cfRule type="cellIs" dxfId="3152" priority="2428" operator="greaterThan">
      <formula>0</formula>
    </cfRule>
  </conditionalFormatting>
  <conditionalFormatting sqref="FL143">
    <cfRule type="cellIs" dxfId="3151" priority="2427" operator="greaterThan">
      <formula>0</formula>
    </cfRule>
  </conditionalFormatting>
  <conditionalFormatting sqref="FL160">
    <cfRule type="cellIs" dxfId="3150" priority="2425" operator="greaterThan">
      <formula>0</formula>
    </cfRule>
  </conditionalFormatting>
  <conditionalFormatting sqref="FL160">
    <cfRule type="cellIs" dxfId="3149" priority="2426" operator="greaterThan">
      <formula>0</formula>
    </cfRule>
  </conditionalFormatting>
  <conditionalFormatting sqref="FL27">
    <cfRule type="cellIs" dxfId="3148" priority="2424" operator="greaterThan">
      <formula>0</formula>
    </cfRule>
  </conditionalFormatting>
  <conditionalFormatting sqref="FL27">
    <cfRule type="cellIs" dxfId="3147" priority="2423" operator="greaterThan">
      <formula>0</formula>
    </cfRule>
  </conditionalFormatting>
  <conditionalFormatting sqref="FL197:FL202">
    <cfRule type="cellIs" dxfId="3146" priority="2422" operator="greaterThan">
      <formula>0.5</formula>
    </cfRule>
  </conditionalFormatting>
  <conditionalFormatting sqref="FL203">
    <cfRule type="cellIs" dxfId="3145" priority="2421" operator="greaterThan">
      <formula>0.5</formula>
    </cfRule>
  </conditionalFormatting>
  <conditionalFormatting sqref="FL167">
    <cfRule type="cellIs" dxfId="3144" priority="2420" operator="greaterThan">
      <formula>0</formula>
    </cfRule>
  </conditionalFormatting>
  <conditionalFormatting sqref="FL167">
    <cfRule type="cellIs" dxfId="3143" priority="2419" operator="greaterThan">
      <formula>0</formula>
    </cfRule>
  </conditionalFormatting>
  <conditionalFormatting sqref="FL169">
    <cfRule type="cellIs" dxfId="3142" priority="2418" operator="greaterThan">
      <formula>0</formula>
    </cfRule>
  </conditionalFormatting>
  <conditionalFormatting sqref="FL169">
    <cfRule type="cellIs" dxfId="3141" priority="2417" operator="greaterThan">
      <formula>0</formula>
    </cfRule>
  </conditionalFormatting>
  <conditionalFormatting sqref="FL171">
    <cfRule type="cellIs" dxfId="3140" priority="2416" operator="greaterThan">
      <formula>0</formula>
    </cfRule>
  </conditionalFormatting>
  <conditionalFormatting sqref="FL171">
    <cfRule type="cellIs" dxfId="3139" priority="2415" operator="greaterThan">
      <formula>0</formula>
    </cfRule>
  </conditionalFormatting>
  <conditionalFormatting sqref="FL14">
    <cfRule type="cellIs" dxfId="3138" priority="2387" operator="greaterThan">
      <formula>0</formula>
    </cfRule>
  </conditionalFormatting>
  <conditionalFormatting sqref="FL10">
    <cfRule type="cellIs" dxfId="3137" priority="2414" operator="greaterThan">
      <formula>0</formula>
    </cfRule>
  </conditionalFormatting>
  <conditionalFormatting sqref="FL23">
    <cfRule type="cellIs" dxfId="3136" priority="2413" operator="greaterThan">
      <formula>0</formula>
    </cfRule>
  </conditionalFormatting>
  <conditionalFormatting sqref="FL70">
    <cfRule type="cellIs" dxfId="3135" priority="2411" operator="greaterThan">
      <formula>0</formula>
    </cfRule>
  </conditionalFormatting>
  <conditionalFormatting sqref="FL79">
    <cfRule type="cellIs" dxfId="3134" priority="2410" operator="greaterThan">
      <formula>0</formula>
    </cfRule>
  </conditionalFormatting>
  <conditionalFormatting sqref="FL129">
    <cfRule type="cellIs" dxfId="3133" priority="2404" operator="greaterThan">
      <formula>0</formula>
    </cfRule>
  </conditionalFormatting>
  <conditionalFormatting sqref="FL110">
    <cfRule type="cellIs" dxfId="3132" priority="2406" operator="greaterThan">
      <formula>0</formula>
    </cfRule>
  </conditionalFormatting>
  <conditionalFormatting sqref="FL34">
    <cfRule type="cellIs" dxfId="3131" priority="2412" operator="greaterThan">
      <formula>0</formula>
    </cfRule>
  </conditionalFormatting>
  <conditionalFormatting sqref="FL137">
    <cfRule type="cellIs" dxfId="3130" priority="2403" operator="greaterThan">
      <formula>0</formula>
    </cfRule>
  </conditionalFormatting>
  <conditionalFormatting sqref="FL87">
    <cfRule type="cellIs" dxfId="3129" priority="2409" operator="greaterThan">
      <formula>0</formula>
    </cfRule>
  </conditionalFormatting>
  <conditionalFormatting sqref="FL93">
    <cfRule type="cellIs" dxfId="3128" priority="2408" operator="greaterThan">
      <formula>0</formula>
    </cfRule>
  </conditionalFormatting>
  <conditionalFormatting sqref="FL102">
    <cfRule type="cellIs" dxfId="3127" priority="2407" operator="greaterThan">
      <formula>0</formula>
    </cfRule>
  </conditionalFormatting>
  <conditionalFormatting sqref="FL120">
    <cfRule type="cellIs" dxfId="3126" priority="2405" operator="greaterThan">
      <formula>0</formula>
    </cfRule>
  </conditionalFormatting>
  <conditionalFormatting sqref="FL51">
    <cfRule type="cellIs" dxfId="3125" priority="2402" operator="greaterThan">
      <formula>0</formula>
    </cfRule>
  </conditionalFormatting>
  <conditionalFormatting sqref="FL64">
    <cfRule type="cellIs" dxfId="3124" priority="2400" operator="greaterThan">
      <formula>0</formula>
    </cfRule>
  </conditionalFormatting>
  <conditionalFormatting sqref="FL57">
    <cfRule type="cellIs" dxfId="3123" priority="2401" operator="greaterThan">
      <formula>0</formula>
    </cfRule>
  </conditionalFormatting>
  <conditionalFormatting sqref="FL25 FL27">
    <cfRule type="cellIs" dxfId="3122" priority="2398" operator="greaterThan">
      <formula>0</formula>
    </cfRule>
  </conditionalFormatting>
  <conditionalFormatting sqref="FL12">
    <cfRule type="cellIs" dxfId="3121" priority="2399" operator="greaterThan">
      <formula>0</formula>
    </cfRule>
  </conditionalFormatting>
  <conditionalFormatting sqref="FL44">
    <cfRule type="cellIs" dxfId="3120" priority="2397" operator="greaterThan">
      <formula>0</formula>
    </cfRule>
  </conditionalFormatting>
  <conditionalFormatting sqref="FL48">
    <cfRule type="cellIs" dxfId="3119" priority="2396" operator="greaterThan">
      <formula>0</formula>
    </cfRule>
  </conditionalFormatting>
  <conditionalFormatting sqref="FL40">
    <cfRule type="cellIs" dxfId="3118" priority="2395" operator="greaterThan">
      <formula>0</formula>
    </cfRule>
  </conditionalFormatting>
  <conditionalFormatting sqref="FL38">
    <cfRule type="cellIs" dxfId="3117" priority="2394" operator="greaterThan">
      <formula>0</formula>
    </cfRule>
  </conditionalFormatting>
  <conditionalFormatting sqref="FL16">
    <cfRule type="cellIs" dxfId="3116" priority="2386" operator="greaterThan">
      <formula>0</formula>
    </cfRule>
  </conditionalFormatting>
  <conditionalFormatting sqref="FL113">
    <cfRule type="cellIs" dxfId="3115" priority="2393" operator="greaterThan">
      <formula>0</formula>
    </cfRule>
  </conditionalFormatting>
  <conditionalFormatting sqref="FL112">
    <cfRule type="cellIs" dxfId="3114" priority="2392" operator="greaterThan">
      <formula>0</formula>
    </cfRule>
  </conditionalFormatting>
  <conditionalFormatting sqref="FL112">
    <cfRule type="cellIs" dxfId="3113" priority="2391" operator="lessThan">
      <formula>0</formula>
    </cfRule>
  </conditionalFormatting>
  <conditionalFormatting sqref="FL116">
    <cfRule type="cellIs" dxfId="3112" priority="2390" operator="greaterThan">
      <formula>0</formula>
    </cfRule>
  </conditionalFormatting>
  <conditionalFormatting sqref="FL115">
    <cfRule type="cellIs" dxfId="3111" priority="2389" operator="greaterThan">
      <formula>0</formula>
    </cfRule>
  </conditionalFormatting>
  <conditionalFormatting sqref="FL115">
    <cfRule type="cellIs" dxfId="3110" priority="2388" operator="lessThan">
      <formula>0</formula>
    </cfRule>
  </conditionalFormatting>
  <conditionalFormatting sqref="FL46">
    <cfRule type="cellIs" dxfId="3109" priority="2383" operator="greaterThan">
      <formula>0</formula>
    </cfRule>
  </conditionalFormatting>
  <conditionalFormatting sqref="FL42">
    <cfRule type="cellIs" dxfId="3108" priority="2384" operator="greaterThan">
      <formula>0</formula>
    </cfRule>
  </conditionalFormatting>
  <conditionalFormatting sqref="FL18 FL21">
    <cfRule type="cellIs" dxfId="3107" priority="2385" operator="greaterThan">
      <formula>0</formula>
    </cfRule>
  </conditionalFormatting>
  <conditionalFormatting sqref="FL36">
    <cfRule type="cellIs" dxfId="3106" priority="2382" operator="greaterThan">
      <formula>0</formula>
    </cfRule>
  </conditionalFormatting>
  <conditionalFormatting sqref="FL79">
    <cfRule type="cellIs" dxfId="3105" priority="2374" operator="greaterThan">
      <formula>0</formula>
    </cfRule>
  </conditionalFormatting>
  <conditionalFormatting sqref="FL10">
    <cfRule type="cellIs" dxfId="3104" priority="2381" operator="greaterThan">
      <formula>0</formula>
    </cfRule>
  </conditionalFormatting>
  <conditionalFormatting sqref="FL23">
    <cfRule type="cellIs" dxfId="3103" priority="2380" operator="greaterThan">
      <formula>0</formula>
    </cfRule>
  </conditionalFormatting>
  <conditionalFormatting sqref="FL10">
    <cfRule type="cellIs" dxfId="3102" priority="2379" operator="greaterThan">
      <formula>0</formula>
    </cfRule>
  </conditionalFormatting>
  <conditionalFormatting sqref="FL23">
    <cfRule type="cellIs" dxfId="3101" priority="2378" operator="greaterThan">
      <formula>0</formula>
    </cfRule>
  </conditionalFormatting>
  <conditionalFormatting sqref="FL129">
    <cfRule type="cellIs" dxfId="3100" priority="2364" operator="greaterThan">
      <formula>0</formula>
    </cfRule>
  </conditionalFormatting>
  <conditionalFormatting sqref="FL110">
    <cfRule type="cellIs" dxfId="3099" priority="2368" operator="greaterThan">
      <formula>0</formula>
    </cfRule>
  </conditionalFormatting>
  <conditionalFormatting sqref="FL79">
    <cfRule type="cellIs" dxfId="3098" priority="2375" operator="greaterThan">
      <formula>0</formula>
    </cfRule>
  </conditionalFormatting>
  <conditionalFormatting sqref="FL34">
    <cfRule type="cellIs" dxfId="3097" priority="2377" operator="greaterThan">
      <formula>0</formula>
    </cfRule>
  </conditionalFormatting>
  <conditionalFormatting sqref="FL120">
    <cfRule type="cellIs" dxfId="3096" priority="2367" operator="greaterThan">
      <formula>0</formula>
    </cfRule>
  </conditionalFormatting>
  <conditionalFormatting sqref="FL137">
    <cfRule type="cellIs" dxfId="3095" priority="2363" operator="greaterThan">
      <formula>0</formula>
    </cfRule>
  </conditionalFormatting>
  <conditionalFormatting sqref="FL34">
    <cfRule type="cellIs" dxfId="3094" priority="2376" operator="greaterThan">
      <formula>0</formula>
    </cfRule>
  </conditionalFormatting>
  <conditionalFormatting sqref="FL137">
    <cfRule type="cellIs" dxfId="3093" priority="2362" operator="greaterThan">
      <formula>0</formula>
    </cfRule>
  </conditionalFormatting>
  <conditionalFormatting sqref="FL110">
    <cfRule type="cellIs" dxfId="3092" priority="2369" operator="greaterThan">
      <formula>0</formula>
    </cfRule>
  </conditionalFormatting>
  <conditionalFormatting sqref="FL51">
    <cfRule type="cellIs" dxfId="3091" priority="2361" operator="greaterThan">
      <formula>0</formula>
    </cfRule>
  </conditionalFormatting>
  <conditionalFormatting sqref="FL51">
    <cfRule type="cellIs" dxfId="3090" priority="2360" operator="greaterThan">
      <formula>0</formula>
    </cfRule>
  </conditionalFormatting>
  <conditionalFormatting sqref="FL93">
    <cfRule type="cellIs" dxfId="3089" priority="2373" operator="greaterThan">
      <formula>0</formula>
    </cfRule>
  </conditionalFormatting>
  <conditionalFormatting sqref="FL102">
    <cfRule type="cellIs" dxfId="3088" priority="2372" operator="greaterThan">
      <formula>0</formula>
    </cfRule>
  </conditionalFormatting>
  <conditionalFormatting sqref="FL93">
    <cfRule type="cellIs" dxfId="3087" priority="2371" operator="greaterThan">
      <formula>0</formula>
    </cfRule>
  </conditionalFormatting>
  <conditionalFormatting sqref="FL102">
    <cfRule type="cellIs" dxfId="3086" priority="2370" operator="greaterThan">
      <formula>0</formula>
    </cfRule>
  </conditionalFormatting>
  <conditionalFormatting sqref="FL129">
    <cfRule type="cellIs" dxfId="3085" priority="2366" operator="greaterThan">
      <formula>0</formula>
    </cfRule>
  </conditionalFormatting>
  <conditionalFormatting sqref="FL120">
    <cfRule type="cellIs" dxfId="3084" priority="2365" operator="greaterThan">
      <formula>0</formula>
    </cfRule>
  </conditionalFormatting>
  <conditionalFormatting sqref="FL48">
    <cfRule type="cellIs" dxfId="3083" priority="2348" operator="greaterThan">
      <formula>0</formula>
    </cfRule>
  </conditionalFormatting>
  <conditionalFormatting sqref="FL40">
    <cfRule type="cellIs" dxfId="3082" priority="2347" operator="greaterThan">
      <formula>0</formula>
    </cfRule>
  </conditionalFormatting>
  <conditionalFormatting sqref="FL64">
    <cfRule type="cellIs" dxfId="3081" priority="2357" operator="greaterThan">
      <formula>0</formula>
    </cfRule>
  </conditionalFormatting>
  <conditionalFormatting sqref="FL64">
    <cfRule type="cellIs" dxfId="3080" priority="2356" operator="greaterThan">
      <formula>0</formula>
    </cfRule>
  </conditionalFormatting>
  <conditionalFormatting sqref="FL57">
    <cfRule type="cellIs" dxfId="3079" priority="2359" operator="greaterThan">
      <formula>0</formula>
    </cfRule>
  </conditionalFormatting>
  <conditionalFormatting sqref="FL57">
    <cfRule type="cellIs" dxfId="3078" priority="2358" operator="greaterThan">
      <formula>0</formula>
    </cfRule>
  </conditionalFormatting>
  <conditionalFormatting sqref="FL70">
    <cfRule type="cellIs" dxfId="3077" priority="2343" operator="greaterThan">
      <formula>0</formula>
    </cfRule>
  </conditionalFormatting>
  <conditionalFormatting sqref="FL70">
    <cfRule type="cellIs" dxfId="3076" priority="2342" operator="greaterThan">
      <formula>0</formula>
    </cfRule>
  </conditionalFormatting>
  <conditionalFormatting sqref="FL12">
    <cfRule type="cellIs" dxfId="3075" priority="2355" operator="greaterThan">
      <formula>0</formula>
    </cfRule>
  </conditionalFormatting>
  <conditionalFormatting sqref="FL12">
    <cfRule type="cellIs" dxfId="3074" priority="2354" operator="greaterThan">
      <formula>0</formula>
    </cfRule>
  </conditionalFormatting>
  <conditionalFormatting sqref="FL25 FL27">
    <cfRule type="cellIs" dxfId="3073" priority="2353" operator="greaterThan">
      <formula>0</formula>
    </cfRule>
  </conditionalFormatting>
  <conditionalFormatting sqref="FL25 FL27">
    <cfRule type="cellIs" dxfId="3072" priority="2352" operator="greaterThan">
      <formula>0</formula>
    </cfRule>
  </conditionalFormatting>
  <conditionalFormatting sqref="FL44">
    <cfRule type="cellIs" dxfId="3071" priority="2351" operator="greaterThan">
      <formula>0</formula>
    </cfRule>
  </conditionalFormatting>
  <conditionalFormatting sqref="FL44">
    <cfRule type="cellIs" dxfId="3070" priority="2350" operator="greaterThan">
      <formula>0</formula>
    </cfRule>
  </conditionalFormatting>
  <conditionalFormatting sqref="FL48">
    <cfRule type="cellIs" dxfId="3069" priority="2349" operator="greaterThan">
      <formula>0</formula>
    </cfRule>
  </conditionalFormatting>
  <conditionalFormatting sqref="FL40">
    <cfRule type="cellIs" dxfId="3068" priority="2346" operator="greaterThan">
      <formula>0</formula>
    </cfRule>
  </conditionalFormatting>
  <conditionalFormatting sqref="FL38">
    <cfRule type="cellIs" dxfId="3067" priority="2345" operator="greaterThan">
      <formula>0</formula>
    </cfRule>
  </conditionalFormatting>
  <conditionalFormatting sqref="FL38">
    <cfRule type="cellIs" dxfId="3066" priority="2344" operator="greaterThan">
      <formula>0</formula>
    </cfRule>
  </conditionalFormatting>
  <conditionalFormatting sqref="FL87">
    <cfRule type="cellIs" dxfId="3065" priority="2340" operator="greaterThan">
      <formula>0</formula>
    </cfRule>
  </conditionalFormatting>
  <conditionalFormatting sqref="FL87">
    <cfRule type="cellIs" dxfId="3064" priority="2341" operator="greaterThan">
      <formula>0</formula>
    </cfRule>
  </conditionalFormatting>
  <conditionalFormatting sqref="FL116">
    <cfRule type="cellIs" dxfId="3063" priority="2333" operator="greaterThan">
      <formula>0</formula>
    </cfRule>
  </conditionalFormatting>
  <conditionalFormatting sqref="FL115">
    <cfRule type="cellIs" dxfId="3062" priority="2332" operator="greaterThan">
      <formula>0</formula>
    </cfRule>
  </conditionalFormatting>
  <conditionalFormatting sqref="FL113">
    <cfRule type="cellIs" dxfId="3061" priority="2339" operator="greaterThan">
      <formula>0</formula>
    </cfRule>
  </conditionalFormatting>
  <conditionalFormatting sqref="FL113">
    <cfRule type="cellIs" dxfId="3060" priority="2338" operator="greaterThan">
      <formula>0</formula>
    </cfRule>
  </conditionalFormatting>
  <conditionalFormatting sqref="FL112">
    <cfRule type="cellIs" dxfId="3059" priority="2337" operator="greaterThan">
      <formula>0</formula>
    </cfRule>
  </conditionalFormatting>
  <conditionalFormatting sqref="FL112">
    <cfRule type="cellIs" dxfId="3058" priority="2336" operator="greaterThan">
      <formula>0</formula>
    </cfRule>
  </conditionalFormatting>
  <conditionalFormatting sqref="FL112">
    <cfRule type="cellIs" dxfId="3057" priority="2335" operator="lessThan">
      <formula>0</formula>
    </cfRule>
  </conditionalFormatting>
  <conditionalFormatting sqref="FL116">
    <cfRule type="cellIs" dxfId="3056" priority="2334" operator="greaterThan">
      <formula>0</formula>
    </cfRule>
  </conditionalFormatting>
  <conditionalFormatting sqref="FL14">
    <cfRule type="cellIs" dxfId="3055" priority="2329" operator="greaterThan">
      <formula>0</formula>
    </cfRule>
  </conditionalFormatting>
  <conditionalFormatting sqref="FL115">
    <cfRule type="cellIs" dxfId="3054" priority="2331" operator="greaterThan">
      <formula>0</formula>
    </cfRule>
  </conditionalFormatting>
  <conditionalFormatting sqref="FL115">
    <cfRule type="cellIs" dxfId="3053" priority="2330" operator="lessThan">
      <formula>0</formula>
    </cfRule>
  </conditionalFormatting>
  <conditionalFormatting sqref="FL14">
    <cfRule type="cellIs" dxfId="3052" priority="2328" operator="greaterThan">
      <formula>0</formula>
    </cfRule>
  </conditionalFormatting>
  <conditionalFormatting sqref="FL16">
    <cfRule type="cellIs" dxfId="3051" priority="2327" operator="greaterThan">
      <formula>0</formula>
    </cfRule>
  </conditionalFormatting>
  <conditionalFormatting sqref="FL16">
    <cfRule type="cellIs" dxfId="3050" priority="2326" operator="greaterThan">
      <formula>0</formula>
    </cfRule>
  </conditionalFormatting>
  <conditionalFormatting sqref="FL42">
    <cfRule type="cellIs" dxfId="3049" priority="2323" operator="greaterThan">
      <formula>0</formula>
    </cfRule>
  </conditionalFormatting>
  <conditionalFormatting sqref="FL42">
    <cfRule type="cellIs" dxfId="3048" priority="2322" operator="greaterThan">
      <formula>0</formula>
    </cfRule>
  </conditionalFormatting>
  <conditionalFormatting sqref="FL18 FL21">
    <cfRule type="cellIs" dxfId="3047" priority="2325" operator="greaterThan">
      <formula>0</formula>
    </cfRule>
  </conditionalFormatting>
  <conditionalFormatting sqref="FL18 FL21">
    <cfRule type="cellIs" dxfId="3046" priority="2324" operator="greaterThan">
      <formula>0</formula>
    </cfRule>
  </conditionalFormatting>
  <conditionalFormatting sqref="FL46">
    <cfRule type="cellIs" dxfId="3045" priority="2321" operator="greaterThan">
      <formula>0</formula>
    </cfRule>
  </conditionalFormatting>
  <conditionalFormatting sqref="FL46">
    <cfRule type="cellIs" dxfId="3044" priority="2320" operator="greaterThan">
      <formula>0</formula>
    </cfRule>
  </conditionalFormatting>
  <conditionalFormatting sqref="FL79">
    <cfRule type="cellIs" dxfId="3043" priority="2312" operator="greaterThan">
      <formula>0</formula>
    </cfRule>
  </conditionalFormatting>
  <conditionalFormatting sqref="FL10">
    <cfRule type="cellIs" dxfId="3042" priority="2319" operator="greaterThan">
      <formula>0</formula>
    </cfRule>
  </conditionalFormatting>
  <conditionalFormatting sqref="FL23">
    <cfRule type="cellIs" dxfId="3041" priority="2318" operator="greaterThan">
      <formula>0</formula>
    </cfRule>
  </conditionalFormatting>
  <conditionalFormatting sqref="FL10">
    <cfRule type="cellIs" dxfId="3040" priority="2317" operator="greaterThan">
      <formula>0</formula>
    </cfRule>
  </conditionalFormatting>
  <conditionalFormatting sqref="FL23">
    <cfRule type="cellIs" dxfId="3039" priority="2316" operator="greaterThan">
      <formula>0</formula>
    </cfRule>
  </conditionalFormatting>
  <conditionalFormatting sqref="FL129">
    <cfRule type="cellIs" dxfId="3038" priority="2302" operator="greaterThan">
      <formula>0</formula>
    </cfRule>
  </conditionalFormatting>
  <conditionalFormatting sqref="FL110">
    <cfRule type="cellIs" dxfId="3037" priority="2306" operator="greaterThan">
      <formula>0</formula>
    </cfRule>
  </conditionalFormatting>
  <conditionalFormatting sqref="FL79">
    <cfRule type="cellIs" dxfId="3036" priority="2313" operator="greaterThan">
      <formula>0</formula>
    </cfRule>
  </conditionalFormatting>
  <conditionalFormatting sqref="FL34">
    <cfRule type="cellIs" dxfId="3035" priority="2315" operator="greaterThan">
      <formula>0</formula>
    </cfRule>
  </conditionalFormatting>
  <conditionalFormatting sqref="FL120">
    <cfRule type="cellIs" dxfId="3034" priority="2305" operator="greaterThan">
      <formula>0</formula>
    </cfRule>
  </conditionalFormatting>
  <conditionalFormatting sqref="FL137">
    <cfRule type="cellIs" dxfId="3033" priority="2301" operator="greaterThan">
      <formula>0</formula>
    </cfRule>
  </conditionalFormatting>
  <conditionalFormatting sqref="FL34">
    <cfRule type="cellIs" dxfId="3032" priority="2314" operator="greaterThan">
      <formula>0</formula>
    </cfRule>
  </conditionalFormatting>
  <conditionalFormatting sqref="FL137">
    <cfRule type="cellIs" dxfId="3031" priority="2300" operator="greaterThan">
      <formula>0</formula>
    </cfRule>
  </conditionalFormatting>
  <conditionalFormatting sqref="FL110">
    <cfRule type="cellIs" dxfId="3030" priority="2307" operator="greaterThan">
      <formula>0</formula>
    </cfRule>
  </conditionalFormatting>
  <conditionalFormatting sqref="FL51">
    <cfRule type="cellIs" dxfId="3029" priority="2299" operator="greaterThan">
      <formula>0</formula>
    </cfRule>
  </conditionalFormatting>
  <conditionalFormatting sqref="FL51">
    <cfRule type="cellIs" dxfId="3028" priority="2298" operator="greaterThan">
      <formula>0</formula>
    </cfRule>
  </conditionalFormatting>
  <conditionalFormatting sqref="FL93">
    <cfRule type="cellIs" dxfId="3027" priority="2311" operator="greaterThan">
      <formula>0</formula>
    </cfRule>
  </conditionalFormatting>
  <conditionalFormatting sqref="FL102">
    <cfRule type="cellIs" dxfId="3026" priority="2310" operator="greaterThan">
      <formula>0</formula>
    </cfRule>
  </conditionalFormatting>
  <conditionalFormatting sqref="FL93">
    <cfRule type="cellIs" dxfId="3025" priority="2309" operator="greaterThan">
      <formula>0</formula>
    </cfRule>
  </conditionalFormatting>
  <conditionalFormatting sqref="FL102">
    <cfRule type="cellIs" dxfId="3024" priority="2308" operator="greaterThan">
      <formula>0</formula>
    </cfRule>
  </conditionalFormatting>
  <conditionalFormatting sqref="FL129">
    <cfRule type="cellIs" dxfId="3023" priority="2304" operator="greaterThan">
      <formula>0</formula>
    </cfRule>
  </conditionalFormatting>
  <conditionalFormatting sqref="FL120">
    <cfRule type="cellIs" dxfId="3022" priority="2303" operator="greaterThan">
      <formula>0</formula>
    </cfRule>
  </conditionalFormatting>
  <conditionalFormatting sqref="FL48">
    <cfRule type="cellIs" dxfId="3021" priority="2286" operator="greaterThan">
      <formula>0</formula>
    </cfRule>
  </conditionalFormatting>
  <conditionalFormatting sqref="FL40">
    <cfRule type="cellIs" dxfId="3020" priority="2285" operator="greaterThan">
      <formula>0</formula>
    </cfRule>
  </conditionalFormatting>
  <conditionalFormatting sqref="FL64">
    <cfRule type="cellIs" dxfId="3019" priority="2295" operator="greaterThan">
      <formula>0</formula>
    </cfRule>
  </conditionalFormatting>
  <conditionalFormatting sqref="FL64">
    <cfRule type="cellIs" dxfId="3018" priority="2294" operator="greaterThan">
      <formula>0</formula>
    </cfRule>
  </conditionalFormatting>
  <conditionalFormatting sqref="FL57">
    <cfRule type="cellIs" dxfId="3017" priority="2297" operator="greaterThan">
      <formula>0</formula>
    </cfRule>
  </conditionalFormatting>
  <conditionalFormatting sqref="FL57">
    <cfRule type="cellIs" dxfId="3016" priority="2296" operator="greaterThan">
      <formula>0</formula>
    </cfRule>
  </conditionalFormatting>
  <conditionalFormatting sqref="FL70">
    <cfRule type="cellIs" dxfId="3015" priority="2281" operator="greaterThan">
      <formula>0</formula>
    </cfRule>
  </conditionalFormatting>
  <conditionalFormatting sqref="FL70">
    <cfRule type="cellIs" dxfId="3014" priority="2280" operator="greaterThan">
      <formula>0</formula>
    </cfRule>
  </conditionalFormatting>
  <conditionalFormatting sqref="FL12">
    <cfRule type="cellIs" dxfId="3013" priority="2293" operator="greaterThan">
      <formula>0</formula>
    </cfRule>
  </conditionalFormatting>
  <conditionalFormatting sqref="FL12">
    <cfRule type="cellIs" dxfId="3012" priority="2292" operator="greaterThan">
      <formula>0</formula>
    </cfRule>
  </conditionalFormatting>
  <conditionalFormatting sqref="FL25 FL27">
    <cfRule type="cellIs" dxfId="3011" priority="2291" operator="greaterThan">
      <formula>0</formula>
    </cfRule>
  </conditionalFormatting>
  <conditionalFormatting sqref="FL25 FL27">
    <cfRule type="cellIs" dxfId="3010" priority="2290" operator="greaterThan">
      <formula>0</formula>
    </cfRule>
  </conditionalFormatting>
  <conditionalFormatting sqref="FL44">
    <cfRule type="cellIs" dxfId="3009" priority="2289" operator="greaterThan">
      <formula>0</formula>
    </cfRule>
  </conditionalFormatting>
  <conditionalFormatting sqref="FL44">
    <cfRule type="cellIs" dxfId="3008" priority="2288" operator="greaterThan">
      <formula>0</formula>
    </cfRule>
  </conditionalFormatting>
  <conditionalFormatting sqref="FL48">
    <cfRule type="cellIs" dxfId="3007" priority="2287" operator="greaterThan">
      <formula>0</formula>
    </cfRule>
  </conditionalFormatting>
  <conditionalFormatting sqref="FL40">
    <cfRule type="cellIs" dxfId="3006" priority="2284" operator="greaterThan">
      <formula>0</formula>
    </cfRule>
  </conditionalFormatting>
  <conditionalFormatting sqref="FL38">
    <cfRule type="cellIs" dxfId="3005" priority="2283" operator="greaterThan">
      <formula>0</formula>
    </cfRule>
  </conditionalFormatting>
  <conditionalFormatting sqref="FL38">
    <cfRule type="cellIs" dxfId="3004" priority="2282" operator="greaterThan">
      <formula>0</formula>
    </cfRule>
  </conditionalFormatting>
  <conditionalFormatting sqref="FL87">
    <cfRule type="cellIs" dxfId="3003" priority="2278" operator="greaterThan">
      <formula>0</formula>
    </cfRule>
  </conditionalFormatting>
  <conditionalFormatting sqref="FL87">
    <cfRule type="cellIs" dxfId="3002" priority="2279" operator="greaterThan">
      <formula>0</formula>
    </cfRule>
  </conditionalFormatting>
  <conditionalFormatting sqref="FL116">
    <cfRule type="cellIs" dxfId="3001" priority="2271" operator="greaterThan">
      <formula>0</formula>
    </cfRule>
  </conditionalFormatting>
  <conditionalFormatting sqref="FL115">
    <cfRule type="cellIs" dxfId="3000" priority="2270" operator="greaterThan">
      <formula>0</formula>
    </cfRule>
  </conditionalFormatting>
  <conditionalFormatting sqref="FL113">
    <cfRule type="cellIs" dxfId="2999" priority="2277" operator="greaterThan">
      <formula>0</formula>
    </cfRule>
  </conditionalFormatting>
  <conditionalFormatting sqref="FL113">
    <cfRule type="cellIs" dxfId="2998" priority="2276" operator="greaterThan">
      <formula>0</formula>
    </cfRule>
  </conditionalFormatting>
  <conditionalFormatting sqref="FL112">
    <cfRule type="cellIs" dxfId="2997" priority="2275" operator="greaterThan">
      <formula>0</formula>
    </cfRule>
  </conditionalFormatting>
  <conditionalFormatting sqref="FL112">
    <cfRule type="cellIs" dxfId="2996" priority="2274" operator="greaterThan">
      <formula>0</formula>
    </cfRule>
  </conditionalFormatting>
  <conditionalFormatting sqref="FL112">
    <cfRule type="cellIs" dxfId="2995" priority="2273" operator="lessThan">
      <formula>0</formula>
    </cfRule>
  </conditionalFormatting>
  <conditionalFormatting sqref="FL116">
    <cfRule type="cellIs" dxfId="2994" priority="2272" operator="greaterThan">
      <formula>0</formula>
    </cfRule>
  </conditionalFormatting>
  <conditionalFormatting sqref="FL14">
    <cfRule type="cellIs" dxfId="2993" priority="2267" operator="greaterThan">
      <formula>0</formula>
    </cfRule>
  </conditionalFormatting>
  <conditionalFormatting sqref="FL115">
    <cfRule type="cellIs" dxfId="2992" priority="2269" operator="greaterThan">
      <formula>0</formula>
    </cfRule>
  </conditionalFormatting>
  <conditionalFormatting sqref="FL115">
    <cfRule type="cellIs" dxfId="2991" priority="2268" operator="lessThan">
      <formula>0</formula>
    </cfRule>
  </conditionalFormatting>
  <conditionalFormatting sqref="FL14">
    <cfRule type="cellIs" dxfId="2990" priority="2266" operator="greaterThan">
      <formula>0</formula>
    </cfRule>
  </conditionalFormatting>
  <conditionalFormatting sqref="FL16">
    <cfRule type="cellIs" dxfId="2989" priority="2265" operator="greaterThan">
      <formula>0</formula>
    </cfRule>
  </conditionalFormatting>
  <conditionalFormatting sqref="FL16">
    <cfRule type="cellIs" dxfId="2988" priority="2264" operator="greaterThan">
      <formula>0</formula>
    </cfRule>
  </conditionalFormatting>
  <conditionalFormatting sqref="FL42">
    <cfRule type="cellIs" dxfId="2987" priority="2261" operator="greaterThan">
      <formula>0</formula>
    </cfRule>
  </conditionalFormatting>
  <conditionalFormatting sqref="FL42">
    <cfRule type="cellIs" dxfId="2986" priority="2260" operator="greaterThan">
      <formula>0</formula>
    </cfRule>
  </conditionalFormatting>
  <conditionalFormatting sqref="FL18 FL21">
    <cfRule type="cellIs" dxfId="2985" priority="2263" operator="greaterThan">
      <formula>0</formula>
    </cfRule>
  </conditionalFormatting>
  <conditionalFormatting sqref="FL18 FL21">
    <cfRule type="cellIs" dxfId="2984" priority="2262" operator="greaterThan">
      <formula>0</formula>
    </cfRule>
  </conditionalFormatting>
  <conditionalFormatting sqref="FL46">
    <cfRule type="cellIs" dxfId="2983" priority="2259" operator="greaterThan">
      <formula>0</formula>
    </cfRule>
  </conditionalFormatting>
  <conditionalFormatting sqref="FL46">
    <cfRule type="cellIs" dxfId="2982" priority="2258" operator="greaterThan">
      <formula>0</formula>
    </cfRule>
  </conditionalFormatting>
  <conditionalFormatting sqref="FL36">
    <cfRule type="cellIs" dxfId="2981" priority="2257" operator="greaterThan">
      <formula>0</formula>
    </cfRule>
  </conditionalFormatting>
  <conditionalFormatting sqref="FL36">
    <cfRule type="cellIs" dxfId="2980" priority="2256" operator="greaterThan">
      <formula>0</formula>
    </cfRule>
  </conditionalFormatting>
  <conditionalFormatting sqref="FL36">
    <cfRule type="cellIs" dxfId="2979" priority="2255" operator="greaterThan">
      <formula>0</formula>
    </cfRule>
  </conditionalFormatting>
  <conditionalFormatting sqref="FL36">
    <cfRule type="cellIs" dxfId="2978" priority="2254" operator="greaterThan">
      <formula>0</formula>
    </cfRule>
  </conditionalFormatting>
  <conditionalFormatting sqref="FL143">
    <cfRule type="cellIs" dxfId="2977" priority="2253" operator="greaterThan">
      <formula>0</formula>
    </cfRule>
  </conditionalFormatting>
  <conditionalFormatting sqref="FL152">
    <cfRule type="cellIs" dxfId="2976" priority="2252" operator="greaterThan">
      <formula>0</formula>
    </cfRule>
  </conditionalFormatting>
  <conditionalFormatting sqref="FL160">
    <cfRule type="cellIs" dxfId="2975" priority="2251" operator="greaterThan">
      <formula>0</formula>
    </cfRule>
  </conditionalFormatting>
  <conditionalFormatting sqref="FL152">
    <cfRule type="cellIs" dxfId="2974" priority="2249" operator="greaterThan">
      <formula>0</formula>
    </cfRule>
  </conditionalFormatting>
  <conditionalFormatting sqref="FL152">
    <cfRule type="cellIs" dxfId="2973" priority="2250" operator="greaterThan">
      <formula>0</formula>
    </cfRule>
  </conditionalFormatting>
  <conditionalFormatting sqref="FL143">
    <cfRule type="cellIs" dxfId="2972" priority="2248" operator="greaterThan">
      <formula>0</formula>
    </cfRule>
  </conditionalFormatting>
  <conditionalFormatting sqref="FL143">
    <cfRule type="cellIs" dxfId="2971" priority="2247" operator="greaterThan">
      <formula>0</formula>
    </cfRule>
  </conditionalFormatting>
  <conditionalFormatting sqref="FL160">
    <cfRule type="cellIs" dxfId="2970" priority="2245" operator="greaterThan">
      <formula>0</formula>
    </cfRule>
  </conditionalFormatting>
  <conditionalFormatting sqref="FL160">
    <cfRule type="cellIs" dxfId="2969" priority="2246" operator="greaterThan">
      <formula>0</formula>
    </cfRule>
  </conditionalFormatting>
  <conditionalFormatting sqref="FL152">
    <cfRule type="cellIs" dxfId="2968" priority="2243" operator="greaterThan">
      <formula>0</formula>
    </cfRule>
  </conditionalFormatting>
  <conditionalFormatting sqref="FL152">
    <cfRule type="cellIs" dxfId="2967" priority="2244" operator="greaterThan">
      <formula>0</formula>
    </cfRule>
  </conditionalFormatting>
  <conditionalFormatting sqref="FL143">
    <cfRule type="cellIs" dxfId="2966" priority="2242" operator="greaterThan">
      <formula>0</formula>
    </cfRule>
  </conditionalFormatting>
  <conditionalFormatting sqref="FL143">
    <cfRule type="cellIs" dxfId="2965" priority="2241" operator="greaterThan">
      <formula>0</formula>
    </cfRule>
  </conditionalFormatting>
  <conditionalFormatting sqref="FL160">
    <cfRule type="cellIs" dxfId="2964" priority="2239" operator="greaterThan">
      <formula>0</formula>
    </cfRule>
  </conditionalFormatting>
  <conditionalFormatting sqref="FL160">
    <cfRule type="cellIs" dxfId="2963" priority="2240" operator="greaterThan">
      <formula>0</formula>
    </cfRule>
  </conditionalFormatting>
  <conditionalFormatting sqref="FL27">
    <cfRule type="cellIs" dxfId="2962" priority="2238" operator="greaterThan">
      <formula>0</formula>
    </cfRule>
  </conditionalFormatting>
  <conditionalFormatting sqref="FL27">
    <cfRule type="cellIs" dxfId="2961" priority="2237" operator="greaterThan">
      <formula>0</formula>
    </cfRule>
  </conditionalFormatting>
  <conditionalFormatting sqref="FM197:FM202">
    <cfRule type="cellIs" dxfId="2960" priority="2236" operator="greaterThan">
      <formula>0.5</formula>
    </cfRule>
  </conditionalFormatting>
  <conditionalFormatting sqref="FM203">
    <cfRule type="cellIs" dxfId="2959" priority="2235" operator="greaterThan">
      <formula>0.5</formula>
    </cfRule>
  </conditionalFormatting>
  <conditionalFormatting sqref="FM167">
    <cfRule type="cellIs" dxfId="2958" priority="2234" operator="greaterThan">
      <formula>0</formula>
    </cfRule>
  </conditionalFormatting>
  <conditionalFormatting sqref="FM167">
    <cfRule type="cellIs" dxfId="2957" priority="2233" operator="greaterThan">
      <formula>0</formula>
    </cfRule>
  </conditionalFormatting>
  <conditionalFormatting sqref="FM169">
    <cfRule type="cellIs" dxfId="2956" priority="2232" operator="greaterThan">
      <formula>0</formula>
    </cfRule>
  </conditionalFormatting>
  <conditionalFormatting sqref="FM169">
    <cfRule type="cellIs" dxfId="2955" priority="2231" operator="greaterThan">
      <formula>0</formula>
    </cfRule>
  </conditionalFormatting>
  <conditionalFormatting sqref="FM171">
    <cfRule type="cellIs" dxfId="2954" priority="2230" operator="greaterThan">
      <formula>0</formula>
    </cfRule>
  </conditionalFormatting>
  <conditionalFormatting sqref="FM171">
    <cfRule type="cellIs" dxfId="2953" priority="2229" operator="greaterThan">
      <formula>0</formula>
    </cfRule>
  </conditionalFormatting>
  <conditionalFormatting sqref="FM14">
    <cfRule type="cellIs" dxfId="2952" priority="2201" operator="greaterThan">
      <formula>0</formula>
    </cfRule>
  </conditionalFormatting>
  <conditionalFormatting sqref="FM10">
    <cfRule type="cellIs" dxfId="2951" priority="2228" operator="greaterThan">
      <formula>0</formula>
    </cfRule>
  </conditionalFormatting>
  <conditionalFormatting sqref="FM23">
    <cfRule type="cellIs" dxfId="2950" priority="2227" operator="greaterThan">
      <formula>0</formula>
    </cfRule>
  </conditionalFormatting>
  <conditionalFormatting sqref="FM70">
    <cfRule type="cellIs" dxfId="2949" priority="2225" operator="greaterThan">
      <formula>0</formula>
    </cfRule>
  </conditionalFormatting>
  <conditionalFormatting sqref="FM79">
    <cfRule type="cellIs" dxfId="2948" priority="2224" operator="greaterThan">
      <formula>0</formula>
    </cfRule>
  </conditionalFormatting>
  <conditionalFormatting sqref="FM129">
    <cfRule type="cellIs" dxfId="2947" priority="2218" operator="greaterThan">
      <formula>0</formula>
    </cfRule>
  </conditionalFormatting>
  <conditionalFormatting sqref="FM110">
    <cfRule type="cellIs" dxfId="2946" priority="2220" operator="greaterThan">
      <formula>0</formula>
    </cfRule>
  </conditionalFormatting>
  <conditionalFormatting sqref="FM34">
    <cfRule type="cellIs" dxfId="2945" priority="2226" operator="greaterThan">
      <formula>0</formula>
    </cfRule>
  </conditionalFormatting>
  <conditionalFormatting sqref="FM137">
    <cfRule type="cellIs" dxfId="2944" priority="2217" operator="greaterThan">
      <formula>0</formula>
    </cfRule>
  </conditionalFormatting>
  <conditionalFormatting sqref="FM87">
    <cfRule type="cellIs" dxfId="2943" priority="2223" operator="greaterThan">
      <formula>0</formula>
    </cfRule>
  </conditionalFormatting>
  <conditionalFormatting sqref="FM93">
    <cfRule type="cellIs" dxfId="2942" priority="2222" operator="greaterThan">
      <formula>0</formula>
    </cfRule>
  </conditionalFormatting>
  <conditionalFormatting sqref="FM102">
    <cfRule type="cellIs" dxfId="2941" priority="2221" operator="greaterThan">
      <formula>0</formula>
    </cfRule>
  </conditionalFormatting>
  <conditionalFormatting sqref="FM120">
    <cfRule type="cellIs" dxfId="2940" priority="2219" operator="greaterThan">
      <formula>0</formula>
    </cfRule>
  </conditionalFormatting>
  <conditionalFormatting sqref="FM51">
    <cfRule type="cellIs" dxfId="2939" priority="2216" operator="greaterThan">
      <formula>0</formula>
    </cfRule>
  </conditionalFormatting>
  <conditionalFormatting sqref="FM64">
    <cfRule type="cellIs" dxfId="2938" priority="2214" operator="greaterThan">
      <formula>0</formula>
    </cfRule>
  </conditionalFormatting>
  <conditionalFormatting sqref="FM57">
    <cfRule type="cellIs" dxfId="2937" priority="2215" operator="greaterThan">
      <formula>0</formula>
    </cfRule>
  </conditionalFormatting>
  <conditionalFormatting sqref="FM25 FM27">
    <cfRule type="cellIs" dxfId="2936" priority="2212" operator="greaterThan">
      <formula>0</formula>
    </cfRule>
  </conditionalFormatting>
  <conditionalFormatting sqref="FM12">
    <cfRule type="cellIs" dxfId="2935" priority="2213" operator="greaterThan">
      <formula>0</formula>
    </cfRule>
  </conditionalFormatting>
  <conditionalFormatting sqref="FM44">
    <cfRule type="cellIs" dxfId="2934" priority="2211" operator="greaterThan">
      <formula>0</formula>
    </cfRule>
  </conditionalFormatting>
  <conditionalFormatting sqref="FM48">
    <cfRule type="cellIs" dxfId="2933" priority="2210" operator="greaterThan">
      <formula>0</formula>
    </cfRule>
  </conditionalFormatting>
  <conditionalFormatting sqref="FM40">
    <cfRule type="cellIs" dxfId="2932" priority="2209" operator="greaterThan">
      <formula>0</formula>
    </cfRule>
  </conditionalFormatting>
  <conditionalFormatting sqref="FM38">
    <cfRule type="cellIs" dxfId="2931" priority="2208" operator="greaterThan">
      <formula>0</formula>
    </cfRule>
  </conditionalFormatting>
  <conditionalFormatting sqref="FM16">
    <cfRule type="cellIs" dxfId="2930" priority="2200" operator="greaterThan">
      <formula>0</formula>
    </cfRule>
  </conditionalFormatting>
  <conditionalFormatting sqref="FM113">
    <cfRule type="cellIs" dxfId="2929" priority="2207" operator="greaterThan">
      <formula>0</formula>
    </cfRule>
  </conditionalFormatting>
  <conditionalFormatting sqref="FM112">
    <cfRule type="cellIs" dxfId="2928" priority="2206" operator="greaterThan">
      <formula>0</formula>
    </cfRule>
  </conditionalFormatting>
  <conditionalFormatting sqref="FM112">
    <cfRule type="cellIs" dxfId="2927" priority="2205" operator="lessThan">
      <formula>0</formula>
    </cfRule>
  </conditionalFormatting>
  <conditionalFormatting sqref="FM116">
    <cfRule type="cellIs" dxfId="2926" priority="2204" operator="greaterThan">
      <formula>0</formula>
    </cfRule>
  </conditionalFormatting>
  <conditionalFormatting sqref="FM115">
    <cfRule type="cellIs" dxfId="2925" priority="2203" operator="greaterThan">
      <formula>0</formula>
    </cfRule>
  </conditionalFormatting>
  <conditionalFormatting sqref="FM115">
    <cfRule type="cellIs" dxfId="2924" priority="2202" operator="lessThan">
      <formula>0</formula>
    </cfRule>
  </conditionalFormatting>
  <conditionalFormatting sqref="FM46">
    <cfRule type="cellIs" dxfId="2923" priority="2197" operator="greaterThan">
      <formula>0</formula>
    </cfRule>
  </conditionalFormatting>
  <conditionalFormatting sqref="FM42">
    <cfRule type="cellIs" dxfId="2922" priority="2198" operator="greaterThan">
      <formula>0</formula>
    </cfRule>
  </conditionalFormatting>
  <conditionalFormatting sqref="FM18 FM21">
    <cfRule type="cellIs" dxfId="2921" priority="2199" operator="greaterThan">
      <formula>0</formula>
    </cfRule>
  </conditionalFormatting>
  <conditionalFormatting sqref="FM36">
    <cfRule type="cellIs" dxfId="2920" priority="2196" operator="greaterThan">
      <formula>0</formula>
    </cfRule>
  </conditionalFormatting>
  <conditionalFormatting sqref="FM79">
    <cfRule type="cellIs" dxfId="2919" priority="2188" operator="greaterThan">
      <formula>0</formula>
    </cfRule>
  </conditionalFormatting>
  <conditionalFormatting sqref="FM10">
    <cfRule type="cellIs" dxfId="2918" priority="2195" operator="greaterThan">
      <formula>0</formula>
    </cfRule>
  </conditionalFormatting>
  <conditionalFormatting sqref="FM23">
    <cfRule type="cellIs" dxfId="2917" priority="2194" operator="greaterThan">
      <formula>0</formula>
    </cfRule>
  </conditionalFormatting>
  <conditionalFormatting sqref="FM10">
    <cfRule type="cellIs" dxfId="2916" priority="2193" operator="greaterThan">
      <formula>0</formula>
    </cfRule>
  </conditionalFormatting>
  <conditionalFormatting sqref="FM23">
    <cfRule type="cellIs" dxfId="2915" priority="2192" operator="greaterThan">
      <formula>0</formula>
    </cfRule>
  </conditionalFormatting>
  <conditionalFormatting sqref="FM129">
    <cfRule type="cellIs" dxfId="2914" priority="2178" operator="greaterThan">
      <formula>0</formula>
    </cfRule>
  </conditionalFormatting>
  <conditionalFormatting sqref="FM110">
    <cfRule type="cellIs" dxfId="2913" priority="2182" operator="greaterThan">
      <formula>0</formula>
    </cfRule>
  </conditionalFormatting>
  <conditionalFormatting sqref="FM79">
    <cfRule type="cellIs" dxfId="2912" priority="2189" operator="greaterThan">
      <formula>0</formula>
    </cfRule>
  </conditionalFormatting>
  <conditionalFormatting sqref="FM34">
    <cfRule type="cellIs" dxfId="2911" priority="2191" operator="greaterThan">
      <formula>0</formula>
    </cfRule>
  </conditionalFormatting>
  <conditionalFormatting sqref="FM120">
    <cfRule type="cellIs" dxfId="2910" priority="2181" operator="greaterThan">
      <formula>0</formula>
    </cfRule>
  </conditionalFormatting>
  <conditionalFormatting sqref="FM137">
    <cfRule type="cellIs" dxfId="2909" priority="2177" operator="greaterThan">
      <formula>0</formula>
    </cfRule>
  </conditionalFormatting>
  <conditionalFormatting sqref="FM34">
    <cfRule type="cellIs" dxfId="2908" priority="2190" operator="greaterThan">
      <formula>0</formula>
    </cfRule>
  </conditionalFormatting>
  <conditionalFormatting sqref="FM137">
    <cfRule type="cellIs" dxfId="2907" priority="2176" operator="greaterThan">
      <formula>0</formula>
    </cfRule>
  </conditionalFormatting>
  <conditionalFormatting sqref="FM110">
    <cfRule type="cellIs" dxfId="2906" priority="2183" operator="greaterThan">
      <formula>0</formula>
    </cfRule>
  </conditionalFormatting>
  <conditionalFormatting sqref="FM51">
    <cfRule type="cellIs" dxfId="2905" priority="2175" operator="greaterThan">
      <formula>0</formula>
    </cfRule>
  </conditionalFormatting>
  <conditionalFormatting sqref="FM51">
    <cfRule type="cellIs" dxfId="2904" priority="2174" operator="greaterThan">
      <formula>0</formula>
    </cfRule>
  </conditionalFormatting>
  <conditionalFormatting sqref="FM93">
    <cfRule type="cellIs" dxfId="2903" priority="2187" operator="greaterThan">
      <formula>0</formula>
    </cfRule>
  </conditionalFormatting>
  <conditionalFormatting sqref="FM102">
    <cfRule type="cellIs" dxfId="2902" priority="2186" operator="greaterThan">
      <formula>0</formula>
    </cfRule>
  </conditionalFormatting>
  <conditionalFormatting sqref="FM93">
    <cfRule type="cellIs" dxfId="2901" priority="2185" operator="greaterThan">
      <formula>0</formula>
    </cfRule>
  </conditionalFormatting>
  <conditionalFormatting sqref="FM102">
    <cfRule type="cellIs" dxfId="2900" priority="2184" operator="greaterThan">
      <formula>0</formula>
    </cfRule>
  </conditionalFormatting>
  <conditionalFormatting sqref="FM129">
    <cfRule type="cellIs" dxfId="2899" priority="2180" operator="greaterThan">
      <formula>0</formula>
    </cfRule>
  </conditionalFormatting>
  <conditionalFormatting sqref="FM120">
    <cfRule type="cellIs" dxfId="2898" priority="2179" operator="greaterThan">
      <formula>0</formula>
    </cfRule>
  </conditionalFormatting>
  <conditionalFormatting sqref="FM48">
    <cfRule type="cellIs" dxfId="2897" priority="2162" operator="greaterThan">
      <formula>0</formula>
    </cfRule>
  </conditionalFormatting>
  <conditionalFormatting sqref="FM40">
    <cfRule type="cellIs" dxfId="2896" priority="2161" operator="greaterThan">
      <formula>0</formula>
    </cfRule>
  </conditionalFormatting>
  <conditionalFormatting sqref="FM64">
    <cfRule type="cellIs" dxfId="2895" priority="2171" operator="greaterThan">
      <formula>0</formula>
    </cfRule>
  </conditionalFormatting>
  <conditionalFormatting sqref="FM64">
    <cfRule type="cellIs" dxfId="2894" priority="2170" operator="greaterThan">
      <formula>0</formula>
    </cfRule>
  </conditionalFormatting>
  <conditionalFormatting sqref="FM57">
    <cfRule type="cellIs" dxfId="2893" priority="2173" operator="greaterThan">
      <formula>0</formula>
    </cfRule>
  </conditionalFormatting>
  <conditionalFormatting sqref="FM57">
    <cfRule type="cellIs" dxfId="2892" priority="2172" operator="greaterThan">
      <formula>0</formula>
    </cfRule>
  </conditionalFormatting>
  <conditionalFormatting sqref="FM70">
    <cfRule type="cellIs" dxfId="2891" priority="2157" operator="greaterThan">
      <formula>0</formula>
    </cfRule>
  </conditionalFormatting>
  <conditionalFormatting sqref="FM70">
    <cfRule type="cellIs" dxfId="2890" priority="2156" operator="greaterThan">
      <formula>0</formula>
    </cfRule>
  </conditionalFormatting>
  <conditionalFormatting sqref="FM12">
    <cfRule type="cellIs" dxfId="2889" priority="2169" operator="greaterThan">
      <formula>0</formula>
    </cfRule>
  </conditionalFormatting>
  <conditionalFormatting sqref="FM12">
    <cfRule type="cellIs" dxfId="2888" priority="2168" operator="greaterThan">
      <formula>0</formula>
    </cfRule>
  </conditionalFormatting>
  <conditionalFormatting sqref="FM25 FM27">
    <cfRule type="cellIs" dxfId="2887" priority="2167" operator="greaterThan">
      <formula>0</formula>
    </cfRule>
  </conditionalFormatting>
  <conditionalFormatting sqref="FM25 FM27">
    <cfRule type="cellIs" dxfId="2886" priority="2166" operator="greaterThan">
      <formula>0</formula>
    </cfRule>
  </conditionalFormatting>
  <conditionalFormatting sqref="FM44">
    <cfRule type="cellIs" dxfId="2885" priority="2165" operator="greaterThan">
      <formula>0</formula>
    </cfRule>
  </conditionalFormatting>
  <conditionalFormatting sqref="FM44">
    <cfRule type="cellIs" dxfId="2884" priority="2164" operator="greaterThan">
      <formula>0</formula>
    </cfRule>
  </conditionalFormatting>
  <conditionalFormatting sqref="FM48">
    <cfRule type="cellIs" dxfId="2883" priority="2163" operator="greaterThan">
      <formula>0</formula>
    </cfRule>
  </conditionalFormatting>
  <conditionalFormatting sqref="FM40">
    <cfRule type="cellIs" dxfId="2882" priority="2160" operator="greaterThan">
      <formula>0</formula>
    </cfRule>
  </conditionalFormatting>
  <conditionalFormatting sqref="FM38">
    <cfRule type="cellIs" dxfId="2881" priority="2159" operator="greaterThan">
      <formula>0</formula>
    </cfRule>
  </conditionalFormatting>
  <conditionalFormatting sqref="FM38">
    <cfRule type="cellIs" dxfId="2880" priority="2158" operator="greaterThan">
      <formula>0</formula>
    </cfRule>
  </conditionalFormatting>
  <conditionalFormatting sqref="FM87">
    <cfRule type="cellIs" dxfId="2879" priority="2154" operator="greaterThan">
      <formula>0</formula>
    </cfRule>
  </conditionalFormatting>
  <conditionalFormatting sqref="FM87">
    <cfRule type="cellIs" dxfId="2878" priority="2155" operator="greaterThan">
      <formula>0</formula>
    </cfRule>
  </conditionalFormatting>
  <conditionalFormatting sqref="FM116">
    <cfRule type="cellIs" dxfId="2877" priority="2147" operator="greaterThan">
      <formula>0</formula>
    </cfRule>
  </conditionalFormatting>
  <conditionalFormatting sqref="FM115">
    <cfRule type="cellIs" dxfId="2876" priority="2146" operator="greaterThan">
      <formula>0</formula>
    </cfRule>
  </conditionalFormatting>
  <conditionalFormatting sqref="FM113">
    <cfRule type="cellIs" dxfId="2875" priority="2153" operator="greaterThan">
      <formula>0</formula>
    </cfRule>
  </conditionalFormatting>
  <conditionalFormatting sqref="FM113">
    <cfRule type="cellIs" dxfId="2874" priority="2152" operator="greaterThan">
      <formula>0</formula>
    </cfRule>
  </conditionalFormatting>
  <conditionalFormatting sqref="FM112">
    <cfRule type="cellIs" dxfId="2873" priority="2151" operator="greaterThan">
      <formula>0</formula>
    </cfRule>
  </conditionalFormatting>
  <conditionalFormatting sqref="FM112">
    <cfRule type="cellIs" dxfId="2872" priority="2150" operator="greaterThan">
      <formula>0</formula>
    </cfRule>
  </conditionalFormatting>
  <conditionalFormatting sqref="FM112">
    <cfRule type="cellIs" dxfId="2871" priority="2149" operator="lessThan">
      <formula>0</formula>
    </cfRule>
  </conditionalFormatting>
  <conditionalFormatting sqref="FM116">
    <cfRule type="cellIs" dxfId="2870" priority="2148" operator="greaterThan">
      <formula>0</formula>
    </cfRule>
  </conditionalFormatting>
  <conditionalFormatting sqref="FM14">
    <cfRule type="cellIs" dxfId="2869" priority="2143" operator="greaterThan">
      <formula>0</formula>
    </cfRule>
  </conditionalFormatting>
  <conditionalFormatting sqref="FM115">
    <cfRule type="cellIs" dxfId="2868" priority="2145" operator="greaterThan">
      <formula>0</formula>
    </cfRule>
  </conditionalFormatting>
  <conditionalFormatting sqref="FM115">
    <cfRule type="cellIs" dxfId="2867" priority="2144" operator="lessThan">
      <formula>0</formula>
    </cfRule>
  </conditionalFormatting>
  <conditionalFormatting sqref="FM14">
    <cfRule type="cellIs" dxfId="2866" priority="2142" operator="greaterThan">
      <formula>0</formula>
    </cfRule>
  </conditionalFormatting>
  <conditionalFormatting sqref="FM16">
    <cfRule type="cellIs" dxfId="2865" priority="2141" operator="greaterThan">
      <formula>0</formula>
    </cfRule>
  </conditionalFormatting>
  <conditionalFormatting sqref="FM16">
    <cfRule type="cellIs" dxfId="2864" priority="2140" operator="greaterThan">
      <formula>0</formula>
    </cfRule>
  </conditionalFormatting>
  <conditionalFormatting sqref="FM42">
    <cfRule type="cellIs" dxfId="2863" priority="2137" operator="greaterThan">
      <formula>0</formula>
    </cfRule>
  </conditionalFormatting>
  <conditionalFormatting sqref="FM42">
    <cfRule type="cellIs" dxfId="2862" priority="2136" operator="greaterThan">
      <formula>0</formula>
    </cfRule>
  </conditionalFormatting>
  <conditionalFormatting sqref="FM18 FM21">
    <cfRule type="cellIs" dxfId="2861" priority="2139" operator="greaterThan">
      <formula>0</formula>
    </cfRule>
  </conditionalFormatting>
  <conditionalFormatting sqref="FM18 FM21">
    <cfRule type="cellIs" dxfId="2860" priority="2138" operator="greaterThan">
      <formula>0</formula>
    </cfRule>
  </conditionalFormatting>
  <conditionalFormatting sqref="FM46">
    <cfRule type="cellIs" dxfId="2859" priority="2135" operator="greaterThan">
      <formula>0</formula>
    </cfRule>
  </conditionalFormatting>
  <conditionalFormatting sqref="FM46">
    <cfRule type="cellIs" dxfId="2858" priority="2134" operator="greaterThan">
      <formula>0</formula>
    </cfRule>
  </conditionalFormatting>
  <conditionalFormatting sqref="FM79">
    <cfRule type="cellIs" dxfId="2857" priority="2126" operator="greaterThan">
      <formula>0</formula>
    </cfRule>
  </conditionalFormatting>
  <conditionalFormatting sqref="FM10">
    <cfRule type="cellIs" dxfId="2856" priority="2133" operator="greaterThan">
      <formula>0</formula>
    </cfRule>
  </conditionalFormatting>
  <conditionalFormatting sqref="FM23">
    <cfRule type="cellIs" dxfId="2855" priority="2132" operator="greaterThan">
      <formula>0</formula>
    </cfRule>
  </conditionalFormatting>
  <conditionalFormatting sqref="FM10">
    <cfRule type="cellIs" dxfId="2854" priority="2131" operator="greaterThan">
      <formula>0</formula>
    </cfRule>
  </conditionalFormatting>
  <conditionalFormatting sqref="FM23">
    <cfRule type="cellIs" dxfId="2853" priority="2130" operator="greaterThan">
      <formula>0</formula>
    </cfRule>
  </conditionalFormatting>
  <conditionalFormatting sqref="FM129">
    <cfRule type="cellIs" dxfId="2852" priority="2116" operator="greaterThan">
      <formula>0</formula>
    </cfRule>
  </conditionalFormatting>
  <conditionalFormatting sqref="FM110">
    <cfRule type="cellIs" dxfId="2851" priority="2120" operator="greaterThan">
      <formula>0</formula>
    </cfRule>
  </conditionalFormatting>
  <conditionalFormatting sqref="FM79">
    <cfRule type="cellIs" dxfId="2850" priority="2127" operator="greaterThan">
      <formula>0</formula>
    </cfRule>
  </conditionalFormatting>
  <conditionalFormatting sqref="FM34">
    <cfRule type="cellIs" dxfId="2849" priority="2129" operator="greaterThan">
      <formula>0</formula>
    </cfRule>
  </conditionalFormatting>
  <conditionalFormatting sqref="FM120">
    <cfRule type="cellIs" dxfId="2848" priority="2119" operator="greaterThan">
      <formula>0</formula>
    </cfRule>
  </conditionalFormatting>
  <conditionalFormatting sqref="FM137">
    <cfRule type="cellIs" dxfId="2847" priority="2115" operator="greaterThan">
      <formula>0</formula>
    </cfRule>
  </conditionalFormatting>
  <conditionalFormatting sqref="FM34">
    <cfRule type="cellIs" dxfId="2846" priority="2128" operator="greaterThan">
      <formula>0</formula>
    </cfRule>
  </conditionalFormatting>
  <conditionalFormatting sqref="FM137">
    <cfRule type="cellIs" dxfId="2845" priority="2114" operator="greaterThan">
      <formula>0</formula>
    </cfRule>
  </conditionalFormatting>
  <conditionalFormatting sqref="FM110">
    <cfRule type="cellIs" dxfId="2844" priority="2121" operator="greaterThan">
      <formula>0</formula>
    </cfRule>
  </conditionalFormatting>
  <conditionalFormatting sqref="FM51">
    <cfRule type="cellIs" dxfId="2843" priority="2113" operator="greaterThan">
      <formula>0</formula>
    </cfRule>
  </conditionalFormatting>
  <conditionalFormatting sqref="FM51">
    <cfRule type="cellIs" dxfId="2842" priority="2112" operator="greaterThan">
      <formula>0</formula>
    </cfRule>
  </conditionalFormatting>
  <conditionalFormatting sqref="FM93">
    <cfRule type="cellIs" dxfId="2841" priority="2125" operator="greaterThan">
      <formula>0</formula>
    </cfRule>
  </conditionalFormatting>
  <conditionalFormatting sqref="FM102">
    <cfRule type="cellIs" dxfId="2840" priority="2124" operator="greaterThan">
      <formula>0</formula>
    </cfRule>
  </conditionalFormatting>
  <conditionalFormatting sqref="FM93">
    <cfRule type="cellIs" dxfId="2839" priority="2123" operator="greaterThan">
      <formula>0</formula>
    </cfRule>
  </conditionalFormatting>
  <conditionalFormatting sqref="FM102">
    <cfRule type="cellIs" dxfId="2838" priority="2122" operator="greaterThan">
      <formula>0</formula>
    </cfRule>
  </conditionalFormatting>
  <conditionalFormatting sqref="FM129">
    <cfRule type="cellIs" dxfId="2837" priority="2118" operator="greaterThan">
      <formula>0</formula>
    </cfRule>
  </conditionalFormatting>
  <conditionalFormatting sqref="FM120">
    <cfRule type="cellIs" dxfId="2836" priority="2117" operator="greaterThan">
      <formula>0</formula>
    </cfRule>
  </conditionalFormatting>
  <conditionalFormatting sqref="FM48">
    <cfRule type="cellIs" dxfId="2835" priority="2100" operator="greaterThan">
      <formula>0</formula>
    </cfRule>
  </conditionalFormatting>
  <conditionalFormatting sqref="FM40">
    <cfRule type="cellIs" dxfId="2834" priority="2099" operator="greaterThan">
      <formula>0</formula>
    </cfRule>
  </conditionalFormatting>
  <conditionalFormatting sqref="FM64">
    <cfRule type="cellIs" dxfId="2833" priority="2109" operator="greaterThan">
      <formula>0</formula>
    </cfRule>
  </conditionalFormatting>
  <conditionalFormatting sqref="FM64">
    <cfRule type="cellIs" dxfId="2832" priority="2108" operator="greaterThan">
      <formula>0</formula>
    </cfRule>
  </conditionalFormatting>
  <conditionalFormatting sqref="FM57">
    <cfRule type="cellIs" dxfId="2831" priority="2111" operator="greaterThan">
      <formula>0</formula>
    </cfRule>
  </conditionalFormatting>
  <conditionalFormatting sqref="FM57">
    <cfRule type="cellIs" dxfId="2830" priority="2110" operator="greaterThan">
      <formula>0</formula>
    </cfRule>
  </conditionalFormatting>
  <conditionalFormatting sqref="FM70">
    <cfRule type="cellIs" dxfId="2829" priority="2095" operator="greaterThan">
      <formula>0</formula>
    </cfRule>
  </conditionalFormatting>
  <conditionalFormatting sqref="FM70">
    <cfRule type="cellIs" dxfId="2828" priority="2094" operator="greaterThan">
      <formula>0</formula>
    </cfRule>
  </conditionalFormatting>
  <conditionalFormatting sqref="FM12">
    <cfRule type="cellIs" dxfId="2827" priority="2107" operator="greaterThan">
      <formula>0</formula>
    </cfRule>
  </conditionalFormatting>
  <conditionalFormatting sqref="FM12">
    <cfRule type="cellIs" dxfId="2826" priority="2106" operator="greaterThan">
      <formula>0</formula>
    </cfRule>
  </conditionalFormatting>
  <conditionalFormatting sqref="FM25 FM27">
    <cfRule type="cellIs" dxfId="2825" priority="2105" operator="greaterThan">
      <formula>0</formula>
    </cfRule>
  </conditionalFormatting>
  <conditionalFormatting sqref="FM25 FM27">
    <cfRule type="cellIs" dxfId="2824" priority="2104" operator="greaterThan">
      <formula>0</formula>
    </cfRule>
  </conditionalFormatting>
  <conditionalFormatting sqref="FM44">
    <cfRule type="cellIs" dxfId="2823" priority="2103" operator="greaterThan">
      <formula>0</formula>
    </cfRule>
  </conditionalFormatting>
  <conditionalFormatting sqref="FM44">
    <cfRule type="cellIs" dxfId="2822" priority="2102" operator="greaterThan">
      <formula>0</formula>
    </cfRule>
  </conditionalFormatting>
  <conditionalFormatting sqref="FM48">
    <cfRule type="cellIs" dxfId="2821" priority="2101" operator="greaterThan">
      <formula>0</formula>
    </cfRule>
  </conditionalFormatting>
  <conditionalFormatting sqref="FM40">
    <cfRule type="cellIs" dxfId="2820" priority="2098" operator="greaterThan">
      <formula>0</formula>
    </cfRule>
  </conditionalFormatting>
  <conditionalFormatting sqref="FM38">
    <cfRule type="cellIs" dxfId="2819" priority="2097" operator="greaterThan">
      <formula>0</formula>
    </cfRule>
  </conditionalFormatting>
  <conditionalFormatting sqref="FM38">
    <cfRule type="cellIs" dxfId="2818" priority="2096" operator="greaterThan">
      <formula>0</formula>
    </cfRule>
  </conditionalFormatting>
  <conditionalFormatting sqref="FM87">
    <cfRule type="cellIs" dxfId="2817" priority="2092" operator="greaterThan">
      <formula>0</formula>
    </cfRule>
  </conditionalFormatting>
  <conditionalFormatting sqref="FM87">
    <cfRule type="cellIs" dxfId="2816" priority="2093" operator="greaterThan">
      <formula>0</formula>
    </cfRule>
  </conditionalFormatting>
  <conditionalFormatting sqref="FM116">
    <cfRule type="cellIs" dxfId="2815" priority="2085" operator="greaterThan">
      <formula>0</formula>
    </cfRule>
  </conditionalFormatting>
  <conditionalFormatting sqref="FM115">
    <cfRule type="cellIs" dxfId="2814" priority="2084" operator="greaterThan">
      <formula>0</formula>
    </cfRule>
  </conditionalFormatting>
  <conditionalFormatting sqref="FM113">
    <cfRule type="cellIs" dxfId="2813" priority="2091" operator="greaterThan">
      <formula>0</formula>
    </cfRule>
  </conditionalFormatting>
  <conditionalFormatting sqref="FM113">
    <cfRule type="cellIs" dxfId="2812" priority="2090" operator="greaterThan">
      <formula>0</formula>
    </cfRule>
  </conditionalFormatting>
  <conditionalFormatting sqref="FM112">
    <cfRule type="cellIs" dxfId="2811" priority="2089" operator="greaterThan">
      <formula>0</formula>
    </cfRule>
  </conditionalFormatting>
  <conditionalFormatting sqref="FM112">
    <cfRule type="cellIs" dxfId="2810" priority="2088" operator="greaterThan">
      <formula>0</formula>
    </cfRule>
  </conditionalFormatting>
  <conditionalFormatting sqref="FM112">
    <cfRule type="cellIs" dxfId="2809" priority="2087" operator="lessThan">
      <formula>0</formula>
    </cfRule>
  </conditionalFormatting>
  <conditionalFormatting sqref="FM116">
    <cfRule type="cellIs" dxfId="2808" priority="2086" operator="greaterThan">
      <formula>0</formula>
    </cfRule>
  </conditionalFormatting>
  <conditionalFormatting sqref="FM14">
    <cfRule type="cellIs" dxfId="2807" priority="2081" operator="greaterThan">
      <formula>0</formula>
    </cfRule>
  </conditionalFormatting>
  <conditionalFormatting sqref="FM115">
    <cfRule type="cellIs" dxfId="2806" priority="2083" operator="greaterThan">
      <formula>0</formula>
    </cfRule>
  </conditionalFormatting>
  <conditionalFormatting sqref="FM115">
    <cfRule type="cellIs" dxfId="2805" priority="2082" operator="lessThan">
      <formula>0</formula>
    </cfRule>
  </conditionalFormatting>
  <conditionalFormatting sqref="FM14">
    <cfRule type="cellIs" dxfId="2804" priority="2080" operator="greaterThan">
      <formula>0</formula>
    </cfRule>
  </conditionalFormatting>
  <conditionalFormatting sqref="FM16">
    <cfRule type="cellIs" dxfId="2803" priority="2079" operator="greaterThan">
      <formula>0</formula>
    </cfRule>
  </conditionalFormatting>
  <conditionalFormatting sqref="FM16">
    <cfRule type="cellIs" dxfId="2802" priority="2078" operator="greaterThan">
      <formula>0</formula>
    </cfRule>
  </conditionalFormatting>
  <conditionalFormatting sqref="FM42">
    <cfRule type="cellIs" dxfId="2801" priority="2075" operator="greaterThan">
      <formula>0</formula>
    </cfRule>
  </conditionalFormatting>
  <conditionalFormatting sqref="FM42">
    <cfRule type="cellIs" dxfId="2800" priority="2074" operator="greaterThan">
      <formula>0</formula>
    </cfRule>
  </conditionalFormatting>
  <conditionalFormatting sqref="FM18 FM21">
    <cfRule type="cellIs" dxfId="2799" priority="2077" operator="greaterThan">
      <formula>0</formula>
    </cfRule>
  </conditionalFormatting>
  <conditionalFormatting sqref="FM18 FM21">
    <cfRule type="cellIs" dxfId="2798" priority="2076" operator="greaterThan">
      <formula>0</formula>
    </cfRule>
  </conditionalFormatting>
  <conditionalFormatting sqref="FM46">
    <cfRule type="cellIs" dxfId="2797" priority="2073" operator="greaterThan">
      <formula>0</formula>
    </cfRule>
  </conditionalFormatting>
  <conditionalFormatting sqref="FM46">
    <cfRule type="cellIs" dxfId="2796" priority="2072" operator="greaterThan">
      <formula>0</formula>
    </cfRule>
  </conditionalFormatting>
  <conditionalFormatting sqref="FM36">
    <cfRule type="cellIs" dxfId="2795" priority="2071" operator="greaterThan">
      <formula>0</formula>
    </cfRule>
  </conditionalFormatting>
  <conditionalFormatting sqref="FM36">
    <cfRule type="cellIs" dxfId="2794" priority="2070" operator="greaterThan">
      <formula>0</formula>
    </cfRule>
  </conditionalFormatting>
  <conditionalFormatting sqref="FM36">
    <cfRule type="cellIs" dxfId="2793" priority="2069" operator="greaterThan">
      <formula>0</formula>
    </cfRule>
  </conditionalFormatting>
  <conditionalFormatting sqref="FM36">
    <cfRule type="cellIs" dxfId="2792" priority="2068" operator="greaterThan">
      <formula>0</formula>
    </cfRule>
  </conditionalFormatting>
  <conditionalFormatting sqref="FM143">
    <cfRule type="cellIs" dxfId="2791" priority="2067" operator="greaterThan">
      <formula>0</formula>
    </cfRule>
  </conditionalFormatting>
  <conditionalFormatting sqref="FM152">
    <cfRule type="cellIs" dxfId="2790" priority="2066" operator="greaterThan">
      <formula>0</formula>
    </cfRule>
  </conditionalFormatting>
  <conditionalFormatting sqref="FM160">
    <cfRule type="cellIs" dxfId="2789" priority="2065" operator="greaterThan">
      <formula>0</formula>
    </cfRule>
  </conditionalFormatting>
  <conditionalFormatting sqref="FM152">
    <cfRule type="cellIs" dxfId="2788" priority="2063" operator="greaterThan">
      <formula>0</formula>
    </cfRule>
  </conditionalFormatting>
  <conditionalFormatting sqref="FM152">
    <cfRule type="cellIs" dxfId="2787" priority="2064" operator="greaterThan">
      <formula>0</formula>
    </cfRule>
  </conditionalFormatting>
  <conditionalFormatting sqref="FM143">
    <cfRule type="cellIs" dxfId="2786" priority="2062" operator="greaterThan">
      <formula>0</formula>
    </cfRule>
  </conditionalFormatting>
  <conditionalFormatting sqref="FM143">
    <cfRule type="cellIs" dxfId="2785" priority="2061" operator="greaterThan">
      <formula>0</formula>
    </cfRule>
  </conditionalFormatting>
  <conditionalFormatting sqref="FM160">
    <cfRule type="cellIs" dxfId="2784" priority="2059" operator="greaterThan">
      <formula>0</formula>
    </cfRule>
  </conditionalFormatting>
  <conditionalFormatting sqref="FM160">
    <cfRule type="cellIs" dxfId="2783" priority="2060" operator="greaterThan">
      <formula>0</formula>
    </cfRule>
  </conditionalFormatting>
  <conditionalFormatting sqref="FM152">
    <cfRule type="cellIs" dxfId="2782" priority="2057" operator="greaterThan">
      <formula>0</formula>
    </cfRule>
  </conditionalFormatting>
  <conditionalFormatting sqref="FM152">
    <cfRule type="cellIs" dxfId="2781" priority="2058" operator="greaterThan">
      <formula>0</formula>
    </cfRule>
  </conditionalFormatting>
  <conditionalFormatting sqref="FM143">
    <cfRule type="cellIs" dxfId="2780" priority="2056" operator="greaterThan">
      <formula>0</formula>
    </cfRule>
  </conditionalFormatting>
  <conditionalFormatting sqref="FM143">
    <cfRule type="cellIs" dxfId="2779" priority="2055" operator="greaterThan">
      <formula>0</formula>
    </cfRule>
  </conditionalFormatting>
  <conditionalFormatting sqref="FM160">
    <cfRule type="cellIs" dxfId="2778" priority="2053" operator="greaterThan">
      <formula>0</formula>
    </cfRule>
  </conditionalFormatting>
  <conditionalFormatting sqref="FM160">
    <cfRule type="cellIs" dxfId="2777" priority="2054" operator="greaterThan">
      <formula>0</formula>
    </cfRule>
  </conditionalFormatting>
  <conditionalFormatting sqref="FM27">
    <cfRule type="cellIs" dxfId="2776" priority="2052" operator="greaterThan">
      <formula>0</formula>
    </cfRule>
  </conditionalFormatting>
  <conditionalFormatting sqref="FM27">
    <cfRule type="cellIs" dxfId="2775" priority="2051" operator="greaterThan">
      <formula>0</formula>
    </cfRule>
  </conditionalFormatting>
  <conditionalFormatting sqref="FM197:FM202">
    <cfRule type="cellIs" dxfId="2774" priority="2050" operator="greaterThan">
      <formula>0.5</formula>
    </cfRule>
  </conditionalFormatting>
  <conditionalFormatting sqref="FM203">
    <cfRule type="cellIs" dxfId="2773" priority="2049" operator="greaterThan">
      <formula>0.5</formula>
    </cfRule>
  </conditionalFormatting>
  <conditionalFormatting sqref="FM167">
    <cfRule type="cellIs" dxfId="2772" priority="2048" operator="greaterThan">
      <formula>0</formula>
    </cfRule>
  </conditionalFormatting>
  <conditionalFormatting sqref="FM167">
    <cfRule type="cellIs" dxfId="2771" priority="2047" operator="greaterThan">
      <formula>0</formula>
    </cfRule>
  </conditionalFormatting>
  <conditionalFormatting sqref="FM169">
    <cfRule type="cellIs" dxfId="2770" priority="2046" operator="greaterThan">
      <formula>0</formula>
    </cfRule>
  </conditionalFormatting>
  <conditionalFormatting sqref="FM169">
    <cfRule type="cellIs" dxfId="2769" priority="2045" operator="greaterThan">
      <formula>0</formula>
    </cfRule>
  </conditionalFormatting>
  <conditionalFormatting sqref="FM171">
    <cfRule type="cellIs" dxfId="2768" priority="2044" operator="greaterThan">
      <formula>0</formula>
    </cfRule>
  </conditionalFormatting>
  <conditionalFormatting sqref="FM171">
    <cfRule type="cellIs" dxfId="2767" priority="2043" operator="greaterThan">
      <formula>0</formula>
    </cfRule>
  </conditionalFormatting>
  <conditionalFormatting sqref="FM14">
    <cfRule type="cellIs" dxfId="2766" priority="2015" operator="greaterThan">
      <formula>0</formula>
    </cfRule>
  </conditionalFormatting>
  <conditionalFormatting sqref="FM10">
    <cfRule type="cellIs" dxfId="2765" priority="2042" operator="greaterThan">
      <formula>0</formula>
    </cfRule>
  </conditionalFormatting>
  <conditionalFormatting sqref="FM23">
    <cfRule type="cellIs" dxfId="2764" priority="2041" operator="greaterThan">
      <formula>0</formula>
    </cfRule>
  </conditionalFormatting>
  <conditionalFormatting sqref="FM70">
    <cfRule type="cellIs" dxfId="2763" priority="2039" operator="greaterThan">
      <formula>0</formula>
    </cfRule>
  </conditionalFormatting>
  <conditionalFormatting sqref="FM79">
    <cfRule type="cellIs" dxfId="2762" priority="2038" operator="greaterThan">
      <formula>0</formula>
    </cfRule>
  </conditionalFormatting>
  <conditionalFormatting sqref="FM129">
    <cfRule type="cellIs" dxfId="2761" priority="2032" operator="greaterThan">
      <formula>0</formula>
    </cfRule>
  </conditionalFormatting>
  <conditionalFormatting sqref="FM110">
    <cfRule type="cellIs" dxfId="2760" priority="2034" operator="greaterThan">
      <formula>0</formula>
    </cfRule>
  </conditionalFormatting>
  <conditionalFormatting sqref="FM34">
    <cfRule type="cellIs" dxfId="2759" priority="2040" operator="greaterThan">
      <formula>0</formula>
    </cfRule>
  </conditionalFormatting>
  <conditionalFormatting sqref="FM137">
    <cfRule type="cellIs" dxfId="2758" priority="2031" operator="greaterThan">
      <formula>0</formula>
    </cfRule>
  </conditionalFormatting>
  <conditionalFormatting sqref="FM87">
    <cfRule type="cellIs" dxfId="2757" priority="2037" operator="greaterThan">
      <formula>0</formula>
    </cfRule>
  </conditionalFormatting>
  <conditionalFormatting sqref="FM93">
    <cfRule type="cellIs" dxfId="2756" priority="2036" operator="greaterThan">
      <formula>0</formula>
    </cfRule>
  </conditionalFormatting>
  <conditionalFormatting sqref="FM102">
    <cfRule type="cellIs" dxfId="2755" priority="2035" operator="greaterThan">
      <formula>0</formula>
    </cfRule>
  </conditionalFormatting>
  <conditionalFormatting sqref="FM120">
    <cfRule type="cellIs" dxfId="2754" priority="2033" operator="greaterThan">
      <formula>0</formula>
    </cfRule>
  </conditionalFormatting>
  <conditionalFormatting sqref="FM51">
    <cfRule type="cellIs" dxfId="2753" priority="2030" operator="greaterThan">
      <formula>0</formula>
    </cfRule>
  </conditionalFormatting>
  <conditionalFormatting sqref="FM64">
    <cfRule type="cellIs" dxfId="2752" priority="2028" operator="greaterThan">
      <formula>0</formula>
    </cfRule>
  </conditionalFormatting>
  <conditionalFormatting sqref="FM57">
    <cfRule type="cellIs" dxfId="2751" priority="2029" operator="greaterThan">
      <formula>0</formula>
    </cfRule>
  </conditionalFormatting>
  <conditionalFormatting sqref="FM25 FM27">
    <cfRule type="cellIs" dxfId="2750" priority="2026" operator="greaterThan">
      <formula>0</formula>
    </cfRule>
  </conditionalFormatting>
  <conditionalFormatting sqref="FM12">
    <cfRule type="cellIs" dxfId="2749" priority="2027" operator="greaterThan">
      <formula>0</formula>
    </cfRule>
  </conditionalFormatting>
  <conditionalFormatting sqref="FM44">
    <cfRule type="cellIs" dxfId="2748" priority="2025" operator="greaterThan">
      <formula>0</formula>
    </cfRule>
  </conditionalFormatting>
  <conditionalFormatting sqref="FM48">
    <cfRule type="cellIs" dxfId="2747" priority="2024" operator="greaterThan">
      <formula>0</formula>
    </cfRule>
  </conditionalFormatting>
  <conditionalFormatting sqref="FM40">
    <cfRule type="cellIs" dxfId="2746" priority="2023" operator="greaterThan">
      <formula>0</formula>
    </cfRule>
  </conditionalFormatting>
  <conditionalFormatting sqref="FM38">
    <cfRule type="cellIs" dxfId="2745" priority="2022" operator="greaterThan">
      <formula>0</formula>
    </cfRule>
  </conditionalFormatting>
  <conditionalFormatting sqref="FM16">
    <cfRule type="cellIs" dxfId="2744" priority="2014" operator="greaterThan">
      <formula>0</formula>
    </cfRule>
  </conditionalFormatting>
  <conditionalFormatting sqref="FM113">
    <cfRule type="cellIs" dxfId="2743" priority="2021" operator="greaterThan">
      <formula>0</formula>
    </cfRule>
  </conditionalFormatting>
  <conditionalFormatting sqref="FM112">
    <cfRule type="cellIs" dxfId="2742" priority="2020" operator="greaterThan">
      <formula>0</formula>
    </cfRule>
  </conditionalFormatting>
  <conditionalFormatting sqref="FM112">
    <cfRule type="cellIs" dxfId="2741" priority="2019" operator="lessThan">
      <formula>0</formula>
    </cfRule>
  </conditionalFormatting>
  <conditionalFormatting sqref="FM116">
    <cfRule type="cellIs" dxfId="2740" priority="2018" operator="greaterThan">
      <formula>0</formula>
    </cfRule>
  </conditionalFormatting>
  <conditionalFormatting sqref="FM115">
    <cfRule type="cellIs" dxfId="2739" priority="2017" operator="greaterThan">
      <formula>0</formula>
    </cfRule>
  </conditionalFormatting>
  <conditionalFormatting sqref="FM115">
    <cfRule type="cellIs" dxfId="2738" priority="2016" operator="lessThan">
      <formula>0</formula>
    </cfRule>
  </conditionalFormatting>
  <conditionalFormatting sqref="FM46">
    <cfRule type="cellIs" dxfId="2737" priority="2011" operator="greaterThan">
      <formula>0</formula>
    </cfRule>
  </conditionalFormatting>
  <conditionalFormatting sqref="FM42">
    <cfRule type="cellIs" dxfId="2736" priority="2012" operator="greaterThan">
      <formula>0</formula>
    </cfRule>
  </conditionalFormatting>
  <conditionalFormatting sqref="FM18 FM21">
    <cfRule type="cellIs" dxfId="2735" priority="2013" operator="greaterThan">
      <formula>0</formula>
    </cfRule>
  </conditionalFormatting>
  <conditionalFormatting sqref="FM36">
    <cfRule type="cellIs" dxfId="2734" priority="2010" operator="greaterThan">
      <formula>0</formula>
    </cfRule>
  </conditionalFormatting>
  <conditionalFormatting sqref="FM79">
    <cfRule type="cellIs" dxfId="2733" priority="2002" operator="greaterThan">
      <formula>0</formula>
    </cfRule>
  </conditionalFormatting>
  <conditionalFormatting sqref="FM10">
    <cfRule type="cellIs" dxfId="2732" priority="2009" operator="greaterThan">
      <formula>0</formula>
    </cfRule>
  </conditionalFormatting>
  <conditionalFormatting sqref="FM23">
    <cfRule type="cellIs" dxfId="2731" priority="2008" operator="greaterThan">
      <formula>0</formula>
    </cfRule>
  </conditionalFormatting>
  <conditionalFormatting sqref="FM10">
    <cfRule type="cellIs" dxfId="2730" priority="2007" operator="greaterThan">
      <formula>0</formula>
    </cfRule>
  </conditionalFormatting>
  <conditionalFormatting sqref="FM23">
    <cfRule type="cellIs" dxfId="2729" priority="2006" operator="greaterThan">
      <formula>0</formula>
    </cfRule>
  </conditionalFormatting>
  <conditionalFormatting sqref="FM129">
    <cfRule type="cellIs" dxfId="2728" priority="1992" operator="greaterThan">
      <formula>0</formula>
    </cfRule>
  </conditionalFormatting>
  <conditionalFormatting sqref="FM110">
    <cfRule type="cellIs" dxfId="2727" priority="1996" operator="greaterThan">
      <formula>0</formula>
    </cfRule>
  </conditionalFormatting>
  <conditionalFormatting sqref="FM79">
    <cfRule type="cellIs" dxfId="2726" priority="2003" operator="greaterThan">
      <formula>0</formula>
    </cfRule>
  </conditionalFormatting>
  <conditionalFormatting sqref="FM34">
    <cfRule type="cellIs" dxfId="2725" priority="2005" operator="greaterThan">
      <formula>0</formula>
    </cfRule>
  </conditionalFormatting>
  <conditionalFormatting sqref="FM120">
    <cfRule type="cellIs" dxfId="2724" priority="1995" operator="greaterThan">
      <formula>0</formula>
    </cfRule>
  </conditionalFormatting>
  <conditionalFormatting sqref="FM137">
    <cfRule type="cellIs" dxfId="2723" priority="1991" operator="greaterThan">
      <formula>0</formula>
    </cfRule>
  </conditionalFormatting>
  <conditionalFormatting sqref="FM34">
    <cfRule type="cellIs" dxfId="2722" priority="2004" operator="greaterThan">
      <formula>0</formula>
    </cfRule>
  </conditionalFormatting>
  <conditionalFormatting sqref="FM137">
    <cfRule type="cellIs" dxfId="2721" priority="1990" operator="greaterThan">
      <formula>0</formula>
    </cfRule>
  </conditionalFormatting>
  <conditionalFormatting sqref="FM110">
    <cfRule type="cellIs" dxfId="2720" priority="1997" operator="greaterThan">
      <formula>0</formula>
    </cfRule>
  </conditionalFormatting>
  <conditionalFormatting sqref="FM51">
    <cfRule type="cellIs" dxfId="2719" priority="1989" operator="greaterThan">
      <formula>0</formula>
    </cfRule>
  </conditionalFormatting>
  <conditionalFormatting sqref="FM51">
    <cfRule type="cellIs" dxfId="2718" priority="1988" operator="greaterThan">
      <formula>0</formula>
    </cfRule>
  </conditionalFormatting>
  <conditionalFormatting sqref="FM93">
    <cfRule type="cellIs" dxfId="2717" priority="2001" operator="greaterThan">
      <formula>0</formula>
    </cfRule>
  </conditionalFormatting>
  <conditionalFormatting sqref="FM102">
    <cfRule type="cellIs" dxfId="2716" priority="2000" operator="greaterThan">
      <formula>0</formula>
    </cfRule>
  </conditionalFormatting>
  <conditionalFormatting sqref="FM93">
    <cfRule type="cellIs" dxfId="2715" priority="1999" operator="greaterThan">
      <formula>0</formula>
    </cfRule>
  </conditionalFormatting>
  <conditionalFormatting sqref="FM102">
    <cfRule type="cellIs" dxfId="2714" priority="1998" operator="greaterThan">
      <formula>0</formula>
    </cfRule>
  </conditionalFormatting>
  <conditionalFormatting sqref="FM129">
    <cfRule type="cellIs" dxfId="2713" priority="1994" operator="greaterThan">
      <formula>0</formula>
    </cfRule>
  </conditionalFormatting>
  <conditionalFormatting sqref="FM120">
    <cfRule type="cellIs" dxfId="2712" priority="1993" operator="greaterThan">
      <formula>0</formula>
    </cfRule>
  </conditionalFormatting>
  <conditionalFormatting sqref="FM48">
    <cfRule type="cellIs" dxfId="2711" priority="1976" operator="greaterThan">
      <formula>0</formula>
    </cfRule>
  </conditionalFormatting>
  <conditionalFormatting sqref="FM40">
    <cfRule type="cellIs" dxfId="2710" priority="1975" operator="greaterThan">
      <formula>0</formula>
    </cfRule>
  </conditionalFormatting>
  <conditionalFormatting sqref="FM64">
    <cfRule type="cellIs" dxfId="2709" priority="1985" operator="greaterThan">
      <formula>0</formula>
    </cfRule>
  </conditionalFormatting>
  <conditionalFormatting sqref="FM64">
    <cfRule type="cellIs" dxfId="2708" priority="1984" operator="greaterThan">
      <formula>0</formula>
    </cfRule>
  </conditionalFormatting>
  <conditionalFormatting sqref="FM57">
    <cfRule type="cellIs" dxfId="2707" priority="1987" operator="greaterThan">
      <formula>0</formula>
    </cfRule>
  </conditionalFormatting>
  <conditionalFormatting sqref="FM57">
    <cfRule type="cellIs" dxfId="2706" priority="1986" operator="greaterThan">
      <formula>0</formula>
    </cfRule>
  </conditionalFormatting>
  <conditionalFormatting sqref="FM70">
    <cfRule type="cellIs" dxfId="2705" priority="1971" operator="greaterThan">
      <formula>0</formula>
    </cfRule>
  </conditionalFormatting>
  <conditionalFormatting sqref="FM70">
    <cfRule type="cellIs" dxfId="2704" priority="1970" operator="greaterThan">
      <formula>0</formula>
    </cfRule>
  </conditionalFormatting>
  <conditionalFormatting sqref="FM12">
    <cfRule type="cellIs" dxfId="2703" priority="1983" operator="greaterThan">
      <formula>0</formula>
    </cfRule>
  </conditionalFormatting>
  <conditionalFormatting sqref="FM12">
    <cfRule type="cellIs" dxfId="2702" priority="1982" operator="greaterThan">
      <formula>0</formula>
    </cfRule>
  </conditionalFormatting>
  <conditionalFormatting sqref="FM25 FM27">
    <cfRule type="cellIs" dxfId="2701" priority="1981" operator="greaterThan">
      <formula>0</formula>
    </cfRule>
  </conditionalFormatting>
  <conditionalFormatting sqref="FM25 FM27">
    <cfRule type="cellIs" dxfId="2700" priority="1980" operator="greaterThan">
      <formula>0</formula>
    </cfRule>
  </conditionalFormatting>
  <conditionalFormatting sqref="FM44">
    <cfRule type="cellIs" dxfId="2699" priority="1979" operator="greaterThan">
      <formula>0</formula>
    </cfRule>
  </conditionalFormatting>
  <conditionalFormatting sqref="FM44">
    <cfRule type="cellIs" dxfId="2698" priority="1978" operator="greaterThan">
      <formula>0</formula>
    </cfRule>
  </conditionalFormatting>
  <conditionalFormatting sqref="FM48">
    <cfRule type="cellIs" dxfId="2697" priority="1977" operator="greaterThan">
      <formula>0</formula>
    </cfRule>
  </conditionalFormatting>
  <conditionalFormatting sqref="FM40">
    <cfRule type="cellIs" dxfId="2696" priority="1974" operator="greaterThan">
      <formula>0</formula>
    </cfRule>
  </conditionalFormatting>
  <conditionalFormatting sqref="FM38">
    <cfRule type="cellIs" dxfId="2695" priority="1973" operator="greaterThan">
      <formula>0</formula>
    </cfRule>
  </conditionalFormatting>
  <conditionalFormatting sqref="FM38">
    <cfRule type="cellIs" dxfId="2694" priority="1972" operator="greaterThan">
      <formula>0</formula>
    </cfRule>
  </conditionalFormatting>
  <conditionalFormatting sqref="FM87">
    <cfRule type="cellIs" dxfId="2693" priority="1968" operator="greaterThan">
      <formula>0</formula>
    </cfRule>
  </conditionalFormatting>
  <conditionalFormatting sqref="FM87">
    <cfRule type="cellIs" dxfId="2692" priority="1969" operator="greaterThan">
      <formula>0</formula>
    </cfRule>
  </conditionalFormatting>
  <conditionalFormatting sqref="FM116">
    <cfRule type="cellIs" dxfId="2691" priority="1961" operator="greaterThan">
      <formula>0</formula>
    </cfRule>
  </conditionalFormatting>
  <conditionalFormatting sqref="FM115">
    <cfRule type="cellIs" dxfId="2690" priority="1960" operator="greaterThan">
      <formula>0</formula>
    </cfRule>
  </conditionalFormatting>
  <conditionalFormatting sqref="FM113">
    <cfRule type="cellIs" dxfId="2689" priority="1967" operator="greaterThan">
      <formula>0</formula>
    </cfRule>
  </conditionalFormatting>
  <conditionalFormatting sqref="FM113">
    <cfRule type="cellIs" dxfId="2688" priority="1966" operator="greaterThan">
      <formula>0</formula>
    </cfRule>
  </conditionalFormatting>
  <conditionalFormatting sqref="FM112">
    <cfRule type="cellIs" dxfId="2687" priority="1965" operator="greaterThan">
      <formula>0</formula>
    </cfRule>
  </conditionalFormatting>
  <conditionalFormatting sqref="FM112">
    <cfRule type="cellIs" dxfId="2686" priority="1964" operator="greaterThan">
      <formula>0</formula>
    </cfRule>
  </conditionalFormatting>
  <conditionalFormatting sqref="FM112">
    <cfRule type="cellIs" dxfId="2685" priority="1963" operator="lessThan">
      <formula>0</formula>
    </cfRule>
  </conditionalFormatting>
  <conditionalFormatting sqref="FM116">
    <cfRule type="cellIs" dxfId="2684" priority="1962" operator="greaterThan">
      <formula>0</formula>
    </cfRule>
  </conditionalFormatting>
  <conditionalFormatting sqref="FM14">
    <cfRule type="cellIs" dxfId="2683" priority="1957" operator="greaterThan">
      <formula>0</formula>
    </cfRule>
  </conditionalFormatting>
  <conditionalFormatting sqref="FM115">
    <cfRule type="cellIs" dxfId="2682" priority="1959" operator="greaterThan">
      <formula>0</formula>
    </cfRule>
  </conditionalFormatting>
  <conditionalFormatting sqref="FM115">
    <cfRule type="cellIs" dxfId="2681" priority="1958" operator="lessThan">
      <formula>0</formula>
    </cfRule>
  </conditionalFormatting>
  <conditionalFormatting sqref="FM14">
    <cfRule type="cellIs" dxfId="2680" priority="1956" operator="greaterThan">
      <formula>0</formula>
    </cfRule>
  </conditionalFormatting>
  <conditionalFormatting sqref="FM16">
    <cfRule type="cellIs" dxfId="2679" priority="1955" operator="greaterThan">
      <formula>0</formula>
    </cfRule>
  </conditionalFormatting>
  <conditionalFormatting sqref="FM16">
    <cfRule type="cellIs" dxfId="2678" priority="1954" operator="greaterThan">
      <formula>0</formula>
    </cfRule>
  </conditionalFormatting>
  <conditionalFormatting sqref="FM42">
    <cfRule type="cellIs" dxfId="2677" priority="1951" operator="greaterThan">
      <formula>0</formula>
    </cfRule>
  </conditionalFormatting>
  <conditionalFormatting sqref="FM42">
    <cfRule type="cellIs" dxfId="2676" priority="1950" operator="greaterThan">
      <formula>0</formula>
    </cfRule>
  </conditionalFormatting>
  <conditionalFormatting sqref="FM18 FM21">
    <cfRule type="cellIs" dxfId="2675" priority="1953" operator="greaterThan">
      <formula>0</formula>
    </cfRule>
  </conditionalFormatting>
  <conditionalFormatting sqref="FM18 FM21">
    <cfRule type="cellIs" dxfId="2674" priority="1952" operator="greaterThan">
      <formula>0</formula>
    </cfRule>
  </conditionalFormatting>
  <conditionalFormatting sqref="FM46">
    <cfRule type="cellIs" dxfId="2673" priority="1949" operator="greaterThan">
      <formula>0</formula>
    </cfRule>
  </conditionalFormatting>
  <conditionalFormatting sqref="FM46">
    <cfRule type="cellIs" dxfId="2672" priority="1948" operator="greaterThan">
      <formula>0</formula>
    </cfRule>
  </conditionalFormatting>
  <conditionalFormatting sqref="FM79">
    <cfRule type="cellIs" dxfId="2671" priority="1940" operator="greaterThan">
      <formula>0</formula>
    </cfRule>
  </conditionalFormatting>
  <conditionalFormatting sqref="FM10">
    <cfRule type="cellIs" dxfId="2670" priority="1947" operator="greaterThan">
      <formula>0</formula>
    </cfRule>
  </conditionalFormatting>
  <conditionalFormatting sqref="FM23">
    <cfRule type="cellIs" dxfId="2669" priority="1946" operator="greaterThan">
      <formula>0</formula>
    </cfRule>
  </conditionalFormatting>
  <conditionalFormatting sqref="FM10">
    <cfRule type="cellIs" dxfId="2668" priority="1945" operator="greaterThan">
      <formula>0</formula>
    </cfRule>
  </conditionalFormatting>
  <conditionalFormatting sqref="FM23">
    <cfRule type="cellIs" dxfId="2667" priority="1944" operator="greaterThan">
      <formula>0</formula>
    </cfRule>
  </conditionalFormatting>
  <conditionalFormatting sqref="FM129">
    <cfRule type="cellIs" dxfId="2666" priority="1930" operator="greaterThan">
      <formula>0</formula>
    </cfRule>
  </conditionalFormatting>
  <conditionalFormatting sqref="FM110">
    <cfRule type="cellIs" dxfId="2665" priority="1934" operator="greaterThan">
      <formula>0</formula>
    </cfRule>
  </conditionalFormatting>
  <conditionalFormatting sqref="FM79">
    <cfRule type="cellIs" dxfId="2664" priority="1941" operator="greaterThan">
      <formula>0</formula>
    </cfRule>
  </conditionalFormatting>
  <conditionalFormatting sqref="FM34">
    <cfRule type="cellIs" dxfId="2663" priority="1943" operator="greaterThan">
      <formula>0</formula>
    </cfRule>
  </conditionalFormatting>
  <conditionalFormatting sqref="FM120">
    <cfRule type="cellIs" dxfId="2662" priority="1933" operator="greaterThan">
      <formula>0</formula>
    </cfRule>
  </conditionalFormatting>
  <conditionalFormatting sqref="FM137">
    <cfRule type="cellIs" dxfId="2661" priority="1929" operator="greaterThan">
      <formula>0</formula>
    </cfRule>
  </conditionalFormatting>
  <conditionalFormatting sqref="FM34">
    <cfRule type="cellIs" dxfId="2660" priority="1942" operator="greaterThan">
      <formula>0</formula>
    </cfRule>
  </conditionalFormatting>
  <conditionalFormatting sqref="FM137">
    <cfRule type="cellIs" dxfId="2659" priority="1928" operator="greaterThan">
      <formula>0</formula>
    </cfRule>
  </conditionalFormatting>
  <conditionalFormatting sqref="FM110">
    <cfRule type="cellIs" dxfId="2658" priority="1935" operator="greaterThan">
      <formula>0</formula>
    </cfRule>
  </conditionalFormatting>
  <conditionalFormatting sqref="FM51">
    <cfRule type="cellIs" dxfId="2657" priority="1927" operator="greaterThan">
      <formula>0</formula>
    </cfRule>
  </conditionalFormatting>
  <conditionalFormatting sqref="FM51">
    <cfRule type="cellIs" dxfId="2656" priority="1926" operator="greaterThan">
      <formula>0</formula>
    </cfRule>
  </conditionalFormatting>
  <conditionalFormatting sqref="FM93">
    <cfRule type="cellIs" dxfId="2655" priority="1939" operator="greaterThan">
      <formula>0</formula>
    </cfRule>
  </conditionalFormatting>
  <conditionalFormatting sqref="FM102">
    <cfRule type="cellIs" dxfId="2654" priority="1938" operator="greaterThan">
      <formula>0</formula>
    </cfRule>
  </conditionalFormatting>
  <conditionalFormatting sqref="FM93">
    <cfRule type="cellIs" dxfId="2653" priority="1937" operator="greaterThan">
      <formula>0</formula>
    </cfRule>
  </conditionalFormatting>
  <conditionalFormatting sqref="FM102">
    <cfRule type="cellIs" dxfId="2652" priority="1936" operator="greaterThan">
      <formula>0</formula>
    </cfRule>
  </conditionalFormatting>
  <conditionalFormatting sqref="FM129">
    <cfRule type="cellIs" dxfId="2651" priority="1932" operator="greaterThan">
      <formula>0</formula>
    </cfRule>
  </conditionalFormatting>
  <conditionalFormatting sqref="FM120">
    <cfRule type="cellIs" dxfId="2650" priority="1931" operator="greaterThan">
      <formula>0</formula>
    </cfRule>
  </conditionalFormatting>
  <conditionalFormatting sqref="FM48">
    <cfRule type="cellIs" dxfId="2649" priority="1914" operator="greaterThan">
      <formula>0</formula>
    </cfRule>
  </conditionalFormatting>
  <conditionalFormatting sqref="FM40">
    <cfRule type="cellIs" dxfId="2648" priority="1913" operator="greaterThan">
      <formula>0</formula>
    </cfRule>
  </conditionalFormatting>
  <conditionalFormatting sqref="FM64">
    <cfRule type="cellIs" dxfId="2647" priority="1923" operator="greaterThan">
      <formula>0</formula>
    </cfRule>
  </conditionalFormatting>
  <conditionalFormatting sqref="FM64">
    <cfRule type="cellIs" dxfId="2646" priority="1922" operator="greaterThan">
      <formula>0</formula>
    </cfRule>
  </conditionalFormatting>
  <conditionalFormatting sqref="FM57">
    <cfRule type="cellIs" dxfId="2645" priority="1925" operator="greaterThan">
      <formula>0</formula>
    </cfRule>
  </conditionalFormatting>
  <conditionalFormatting sqref="FM57">
    <cfRule type="cellIs" dxfId="2644" priority="1924" operator="greaterThan">
      <formula>0</formula>
    </cfRule>
  </conditionalFormatting>
  <conditionalFormatting sqref="FM70">
    <cfRule type="cellIs" dxfId="2643" priority="1909" operator="greaterThan">
      <formula>0</formula>
    </cfRule>
  </conditionalFormatting>
  <conditionalFormatting sqref="FM70">
    <cfRule type="cellIs" dxfId="2642" priority="1908" operator="greaterThan">
      <formula>0</formula>
    </cfRule>
  </conditionalFormatting>
  <conditionalFormatting sqref="FM12">
    <cfRule type="cellIs" dxfId="2641" priority="1921" operator="greaterThan">
      <formula>0</formula>
    </cfRule>
  </conditionalFormatting>
  <conditionalFormatting sqref="FM12">
    <cfRule type="cellIs" dxfId="2640" priority="1920" operator="greaterThan">
      <formula>0</formula>
    </cfRule>
  </conditionalFormatting>
  <conditionalFormatting sqref="FM25 FM27">
    <cfRule type="cellIs" dxfId="2639" priority="1919" operator="greaterThan">
      <formula>0</formula>
    </cfRule>
  </conditionalFormatting>
  <conditionalFormatting sqref="FM25 FM27">
    <cfRule type="cellIs" dxfId="2638" priority="1918" operator="greaterThan">
      <formula>0</formula>
    </cfRule>
  </conditionalFormatting>
  <conditionalFormatting sqref="FM44">
    <cfRule type="cellIs" dxfId="2637" priority="1917" operator="greaterThan">
      <formula>0</formula>
    </cfRule>
  </conditionalFormatting>
  <conditionalFormatting sqref="FM44">
    <cfRule type="cellIs" dxfId="2636" priority="1916" operator="greaterThan">
      <formula>0</formula>
    </cfRule>
  </conditionalFormatting>
  <conditionalFormatting sqref="FM48">
    <cfRule type="cellIs" dxfId="2635" priority="1915" operator="greaterThan">
      <formula>0</formula>
    </cfRule>
  </conditionalFormatting>
  <conditionalFormatting sqref="FM40">
    <cfRule type="cellIs" dxfId="2634" priority="1912" operator="greaterThan">
      <formula>0</formula>
    </cfRule>
  </conditionalFormatting>
  <conditionalFormatting sqref="FM38">
    <cfRule type="cellIs" dxfId="2633" priority="1911" operator="greaterThan">
      <formula>0</formula>
    </cfRule>
  </conditionalFormatting>
  <conditionalFormatting sqref="FM38">
    <cfRule type="cellIs" dxfId="2632" priority="1910" operator="greaterThan">
      <formula>0</formula>
    </cfRule>
  </conditionalFormatting>
  <conditionalFormatting sqref="FM87">
    <cfRule type="cellIs" dxfId="2631" priority="1906" operator="greaterThan">
      <formula>0</formula>
    </cfRule>
  </conditionalFormatting>
  <conditionalFormatting sqref="FM87">
    <cfRule type="cellIs" dxfId="2630" priority="1907" operator="greaterThan">
      <formula>0</formula>
    </cfRule>
  </conditionalFormatting>
  <conditionalFormatting sqref="FM116">
    <cfRule type="cellIs" dxfId="2629" priority="1899" operator="greaterThan">
      <formula>0</formula>
    </cfRule>
  </conditionalFormatting>
  <conditionalFormatting sqref="FM115">
    <cfRule type="cellIs" dxfId="2628" priority="1898" operator="greaterThan">
      <formula>0</formula>
    </cfRule>
  </conditionalFormatting>
  <conditionalFormatting sqref="FM113">
    <cfRule type="cellIs" dxfId="2627" priority="1905" operator="greaterThan">
      <formula>0</formula>
    </cfRule>
  </conditionalFormatting>
  <conditionalFormatting sqref="FM113">
    <cfRule type="cellIs" dxfId="2626" priority="1904" operator="greaterThan">
      <formula>0</formula>
    </cfRule>
  </conditionalFormatting>
  <conditionalFormatting sqref="FM112">
    <cfRule type="cellIs" dxfId="2625" priority="1903" operator="greaterThan">
      <formula>0</formula>
    </cfRule>
  </conditionalFormatting>
  <conditionalFormatting sqref="FM112">
    <cfRule type="cellIs" dxfId="2624" priority="1902" operator="greaterThan">
      <formula>0</formula>
    </cfRule>
  </conditionalFormatting>
  <conditionalFormatting sqref="FM112">
    <cfRule type="cellIs" dxfId="2623" priority="1901" operator="lessThan">
      <formula>0</formula>
    </cfRule>
  </conditionalFormatting>
  <conditionalFormatting sqref="FM116">
    <cfRule type="cellIs" dxfId="2622" priority="1900" operator="greaterThan">
      <formula>0</formula>
    </cfRule>
  </conditionalFormatting>
  <conditionalFormatting sqref="FM14">
    <cfRule type="cellIs" dxfId="2621" priority="1895" operator="greaterThan">
      <formula>0</formula>
    </cfRule>
  </conditionalFormatting>
  <conditionalFormatting sqref="FM115">
    <cfRule type="cellIs" dxfId="2620" priority="1897" operator="greaterThan">
      <formula>0</formula>
    </cfRule>
  </conditionalFormatting>
  <conditionalFormatting sqref="FM115">
    <cfRule type="cellIs" dxfId="2619" priority="1896" operator="lessThan">
      <formula>0</formula>
    </cfRule>
  </conditionalFormatting>
  <conditionalFormatting sqref="FM14">
    <cfRule type="cellIs" dxfId="2618" priority="1894" operator="greaterThan">
      <formula>0</formula>
    </cfRule>
  </conditionalFormatting>
  <conditionalFormatting sqref="FM16">
    <cfRule type="cellIs" dxfId="2617" priority="1893" operator="greaterThan">
      <formula>0</formula>
    </cfRule>
  </conditionalFormatting>
  <conditionalFormatting sqref="FM16">
    <cfRule type="cellIs" dxfId="2616" priority="1892" operator="greaterThan">
      <formula>0</formula>
    </cfRule>
  </conditionalFormatting>
  <conditionalFormatting sqref="FM42">
    <cfRule type="cellIs" dxfId="2615" priority="1889" operator="greaterThan">
      <formula>0</formula>
    </cfRule>
  </conditionalFormatting>
  <conditionalFormatting sqref="FM42">
    <cfRule type="cellIs" dxfId="2614" priority="1888" operator="greaterThan">
      <formula>0</formula>
    </cfRule>
  </conditionalFormatting>
  <conditionalFormatting sqref="FM18 FM21">
    <cfRule type="cellIs" dxfId="2613" priority="1891" operator="greaterThan">
      <formula>0</formula>
    </cfRule>
  </conditionalFormatting>
  <conditionalFormatting sqref="FM18 FM21">
    <cfRule type="cellIs" dxfId="2612" priority="1890" operator="greaterThan">
      <formula>0</formula>
    </cfRule>
  </conditionalFormatting>
  <conditionalFormatting sqref="FM46">
    <cfRule type="cellIs" dxfId="2611" priority="1887" operator="greaterThan">
      <formula>0</formula>
    </cfRule>
  </conditionalFormatting>
  <conditionalFormatting sqref="FM46">
    <cfRule type="cellIs" dxfId="2610" priority="1886" operator="greaterThan">
      <formula>0</formula>
    </cfRule>
  </conditionalFormatting>
  <conditionalFormatting sqref="FM36">
    <cfRule type="cellIs" dxfId="2609" priority="1885" operator="greaterThan">
      <formula>0</formula>
    </cfRule>
  </conditionalFormatting>
  <conditionalFormatting sqref="FM36">
    <cfRule type="cellIs" dxfId="2608" priority="1884" operator="greaterThan">
      <formula>0</formula>
    </cfRule>
  </conditionalFormatting>
  <conditionalFormatting sqref="FM36">
    <cfRule type="cellIs" dxfId="2607" priority="1883" operator="greaterThan">
      <formula>0</formula>
    </cfRule>
  </conditionalFormatting>
  <conditionalFormatting sqref="FM36">
    <cfRule type="cellIs" dxfId="2606" priority="1882" operator="greaterThan">
      <formula>0</formula>
    </cfRule>
  </conditionalFormatting>
  <conditionalFormatting sqref="FM143">
    <cfRule type="cellIs" dxfId="2605" priority="1881" operator="greaterThan">
      <formula>0</formula>
    </cfRule>
  </conditionalFormatting>
  <conditionalFormatting sqref="FM152">
    <cfRule type="cellIs" dxfId="2604" priority="1880" operator="greaterThan">
      <formula>0</formula>
    </cfRule>
  </conditionalFormatting>
  <conditionalFormatting sqref="FM160">
    <cfRule type="cellIs" dxfId="2603" priority="1879" operator="greaterThan">
      <formula>0</formula>
    </cfRule>
  </conditionalFormatting>
  <conditionalFormatting sqref="FM152">
    <cfRule type="cellIs" dxfId="2602" priority="1877" operator="greaterThan">
      <formula>0</formula>
    </cfRule>
  </conditionalFormatting>
  <conditionalFormatting sqref="FM152">
    <cfRule type="cellIs" dxfId="2601" priority="1878" operator="greaterThan">
      <formula>0</formula>
    </cfRule>
  </conditionalFormatting>
  <conditionalFormatting sqref="FM143">
    <cfRule type="cellIs" dxfId="2600" priority="1876" operator="greaterThan">
      <formula>0</formula>
    </cfRule>
  </conditionalFormatting>
  <conditionalFormatting sqref="FM143">
    <cfRule type="cellIs" dxfId="2599" priority="1875" operator="greaterThan">
      <formula>0</formula>
    </cfRule>
  </conditionalFormatting>
  <conditionalFormatting sqref="FM160">
    <cfRule type="cellIs" dxfId="2598" priority="1873" operator="greaterThan">
      <formula>0</formula>
    </cfRule>
  </conditionalFormatting>
  <conditionalFormatting sqref="FM160">
    <cfRule type="cellIs" dxfId="2597" priority="1874" operator="greaterThan">
      <formula>0</formula>
    </cfRule>
  </conditionalFormatting>
  <conditionalFormatting sqref="FM152">
    <cfRule type="cellIs" dxfId="2596" priority="1871" operator="greaterThan">
      <formula>0</formula>
    </cfRule>
  </conditionalFormatting>
  <conditionalFormatting sqref="FM152">
    <cfRule type="cellIs" dxfId="2595" priority="1872" operator="greaterThan">
      <formula>0</formula>
    </cfRule>
  </conditionalFormatting>
  <conditionalFormatting sqref="FM143">
    <cfRule type="cellIs" dxfId="2594" priority="1870" operator="greaterThan">
      <formula>0</formula>
    </cfRule>
  </conditionalFormatting>
  <conditionalFormatting sqref="FM143">
    <cfRule type="cellIs" dxfId="2593" priority="1869" operator="greaterThan">
      <formula>0</formula>
    </cfRule>
  </conditionalFormatting>
  <conditionalFormatting sqref="FM160">
    <cfRule type="cellIs" dxfId="2592" priority="1867" operator="greaterThan">
      <formula>0</formula>
    </cfRule>
  </conditionalFormatting>
  <conditionalFormatting sqref="FM160">
    <cfRule type="cellIs" dxfId="2591" priority="1868" operator="greaterThan">
      <formula>0</formula>
    </cfRule>
  </conditionalFormatting>
  <conditionalFormatting sqref="FM27">
    <cfRule type="cellIs" dxfId="2590" priority="1866" operator="greaterThan">
      <formula>0</formula>
    </cfRule>
  </conditionalFormatting>
  <conditionalFormatting sqref="FM27">
    <cfRule type="cellIs" dxfId="2589" priority="1865" operator="greaterThan">
      <formula>0</formula>
    </cfRule>
  </conditionalFormatting>
  <conditionalFormatting sqref="FM197:FM202">
    <cfRule type="cellIs" dxfId="2588" priority="1864" operator="greaterThan">
      <formula>0.5</formula>
    </cfRule>
  </conditionalFormatting>
  <conditionalFormatting sqref="FM203">
    <cfRule type="cellIs" dxfId="2587" priority="1863" operator="greaterThan">
      <formula>0.5</formula>
    </cfRule>
  </conditionalFormatting>
  <conditionalFormatting sqref="FM167">
    <cfRule type="cellIs" dxfId="2586" priority="1862" operator="greaterThan">
      <formula>0</formula>
    </cfRule>
  </conditionalFormatting>
  <conditionalFormatting sqref="FM167">
    <cfRule type="cellIs" dxfId="2585" priority="1861" operator="greaterThan">
      <formula>0</formula>
    </cfRule>
  </conditionalFormatting>
  <conditionalFormatting sqref="FM169">
    <cfRule type="cellIs" dxfId="2584" priority="1860" operator="greaterThan">
      <formula>0</formula>
    </cfRule>
  </conditionalFormatting>
  <conditionalFormatting sqref="FM169">
    <cfRule type="cellIs" dxfId="2583" priority="1859" operator="greaterThan">
      <formula>0</formula>
    </cfRule>
  </conditionalFormatting>
  <conditionalFormatting sqref="FM171">
    <cfRule type="cellIs" dxfId="2582" priority="1858" operator="greaterThan">
      <formula>0</formula>
    </cfRule>
  </conditionalFormatting>
  <conditionalFormatting sqref="FM171">
    <cfRule type="cellIs" dxfId="2581" priority="1857" operator="greaterThan">
      <formula>0</formula>
    </cfRule>
  </conditionalFormatting>
  <conditionalFormatting sqref="FM14">
    <cfRule type="cellIs" dxfId="2580" priority="1829" operator="greaterThan">
      <formula>0</formula>
    </cfRule>
  </conditionalFormatting>
  <conditionalFormatting sqref="FM10">
    <cfRule type="cellIs" dxfId="2579" priority="1856" operator="greaterThan">
      <formula>0</formula>
    </cfRule>
  </conditionalFormatting>
  <conditionalFormatting sqref="FM23">
    <cfRule type="cellIs" dxfId="2578" priority="1855" operator="greaterThan">
      <formula>0</formula>
    </cfRule>
  </conditionalFormatting>
  <conditionalFormatting sqref="FM70">
    <cfRule type="cellIs" dxfId="2577" priority="1853" operator="greaterThan">
      <formula>0</formula>
    </cfRule>
  </conditionalFormatting>
  <conditionalFormatting sqref="FM79">
    <cfRule type="cellIs" dxfId="2576" priority="1852" operator="greaterThan">
      <formula>0</formula>
    </cfRule>
  </conditionalFormatting>
  <conditionalFormatting sqref="FM129">
    <cfRule type="cellIs" dxfId="2575" priority="1846" operator="greaterThan">
      <formula>0</formula>
    </cfRule>
  </conditionalFormatting>
  <conditionalFormatting sqref="FM110">
    <cfRule type="cellIs" dxfId="2574" priority="1848" operator="greaterThan">
      <formula>0</formula>
    </cfRule>
  </conditionalFormatting>
  <conditionalFormatting sqref="FM34">
    <cfRule type="cellIs" dxfId="2573" priority="1854" operator="greaterThan">
      <formula>0</formula>
    </cfRule>
  </conditionalFormatting>
  <conditionalFormatting sqref="FM137">
    <cfRule type="cellIs" dxfId="2572" priority="1845" operator="greaterThan">
      <formula>0</formula>
    </cfRule>
  </conditionalFormatting>
  <conditionalFormatting sqref="FM87">
    <cfRule type="cellIs" dxfId="2571" priority="1851" operator="greaterThan">
      <formula>0</formula>
    </cfRule>
  </conditionalFormatting>
  <conditionalFormatting sqref="FM93">
    <cfRule type="cellIs" dxfId="2570" priority="1850" operator="greaterThan">
      <formula>0</formula>
    </cfRule>
  </conditionalFormatting>
  <conditionalFormatting sqref="FM102">
    <cfRule type="cellIs" dxfId="2569" priority="1849" operator="greaterThan">
      <formula>0</formula>
    </cfRule>
  </conditionalFormatting>
  <conditionalFormatting sqref="FM120">
    <cfRule type="cellIs" dxfId="2568" priority="1847" operator="greaterThan">
      <formula>0</formula>
    </cfRule>
  </conditionalFormatting>
  <conditionalFormatting sqref="FM51">
    <cfRule type="cellIs" dxfId="2567" priority="1844" operator="greaterThan">
      <formula>0</formula>
    </cfRule>
  </conditionalFormatting>
  <conditionalFormatting sqref="FM64">
    <cfRule type="cellIs" dxfId="2566" priority="1842" operator="greaterThan">
      <formula>0</formula>
    </cfRule>
  </conditionalFormatting>
  <conditionalFormatting sqref="FM57">
    <cfRule type="cellIs" dxfId="2565" priority="1843" operator="greaterThan">
      <formula>0</formula>
    </cfRule>
  </conditionalFormatting>
  <conditionalFormatting sqref="FM25 FM27">
    <cfRule type="cellIs" dxfId="2564" priority="1840" operator="greaterThan">
      <formula>0</formula>
    </cfRule>
  </conditionalFormatting>
  <conditionalFormatting sqref="FM12">
    <cfRule type="cellIs" dxfId="2563" priority="1841" operator="greaterThan">
      <formula>0</formula>
    </cfRule>
  </conditionalFormatting>
  <conditionalFormatting sqref="FM44">
    <cfRule type="cellIs" dxfId="2562" priority="1839" operator="greaterThan">
      <formula>0</formula>
    </cfRule>
  </conditionalFormatting>
  <conditionalFormatting sqref="FM48">
    <cfRule type="cellIs" dxfId="2561" priority="1838" operator="greaterThan">
      <formula>0</formula>
    </cfRule>
  </conditionalFormatting>
  <conditionalFormatting sqref="FM40">
    <cfRule type="cellIs" dxfId="2560" priority="1837" operator="greaterThan">
      <formula>0</formula>
    </cfRule>
  </conditionalFormatting>
  <conditionalFormatting sqref="FM38">
    <cfRule type="cellIs" dxfId="2559" priority="1836" operator="greaterThan">
      <formula>0</formula>
    </cfRule>
  </conditionalFormatting>
  <conditionalFormatting sqref="FM16">
    <cfRule type="cellIs" dxfId="2558" priority="1828" operator="greaterThan">
      <formula>0</formula>
    </cfRule>
  </conditionalFormatting>
  <conditionalFormatting sqref="FM113">
    <cfRule type="cellIs" dxfId="2557" priority="1835" operator="greaterThan">
      <formula>0</formula>
    </cfRule>
  </conditionalFormatting>
  <conditionalFormatting sqref="FM112">
    <cfRule type="cellIs" dxfId="2556" priority="1834" operator="greaterThan">
      <formula>0</formula>
    </cfRule>
  </conditionalFormatting>
  <conditionalFormatting sqref="FM112">
    <cfRule type="cellIs" dxfId="2555" priority="1833" operator="lessThan">
      <formula>0</formula>
    </cfRule>
  </conditionalFormatting>
  <conditionalFormatting sqref="FM116">
    <cfRule type="cellIs" dxfId="2554" priority="1832" operator="greaterThan">
      <formula>0</formula>
    </cfRule>
  </conditionalFormatting>
  <conditionalFormatting sqref="FM115">
    <cfRule type="cellIs" dxfId="2553" priority="1831" operator="greaterThan">
      <formula>0</formula>
    </cfRule>
  </conditionalFormatting>
  <conditionalFormatting sqref="FM115">
    <cfRule type="cellIs" dxfId="2552" priority="1830" operator="lessThan">
      <formula>0</formula>
    </cfRule>
  </conditionalFormatting>
  <conditionalFormatting sqref="FM46">
    <cfRule type="cellIs" dxfId="2551" priority="1825" operator="greaterThan">
      <formula>0</formula>
    </cfRule>
  </conditionalFormatting>
  <conditionalFormatting sqref="FM42">
    <cfRule type="cellIs" dxfId="2550" priority="1826" operator="greaterThan">
      <formula>0</formula>
    </cfRule>
  </conditionalFormatting>
  <conditionalFormatting sqref="FM18 FM21">
    <cfRule type="cellIs" dxfId="2549" priority="1827" operator="greaterThan">
      <formula>0</formula>
    </cfRule>
  </conditionalFormatting>
  <conditionalFormatting sqref="FM36">
    <cfRule type="cellIs" dxfId="2548" priority="1824" operator="greaterThan">
      <formula>0</formula>
    </cfRule>
  </conditionalFormatting>
  <conditionalFormatting sqref="FM79">
    <cfRule type="cellIs" dxfId="2547" priority="1816" operator="greaterThan">
      <formula>0</formula>
    </cfRule>
  </conditionalFormatting>
  <conditionalFormatting sqref="FM10">
    <cfRule type="cellIs" dxfId="2546" priority="1823" operator="greaterThan">
      <formula>0</formula>
    </cfRule>
  </conditionalFormatting>
  <conditionalFormatting sqref="FM23">
    <cfRule type="cellIs" dxfId="2545" priority="1822" operator="greaterThan">
      <formula>0</formula>
    </cfRule>
  </conditionalFormatting>
  <conditionalFormatting sqref="FM10">
    <cfRule type="cellIs" dxfId="2544" priority="1821" operator="greaterThan">
      <formula>0</formula>
    </cfRule>
  </conditionalFormatting>
  <conditionalFormatting sqref="FM23">
    <cfRule type="cellIs" dxfId="2543" priority="1820" operator="greaterThan">
      <formula>0</formula>
    </cfRule>
  </conditionalFormatting>
  <conditionalFormatting sqref="FM129">
    <cfRule type="cellIs" dxfId="2542" priority="1806" operator="greaterThan">
      <formula>0</formula>
    </cfRule>
  </conditionalFormatting>
  <conditionalFormatting sqref="FM110">
    <cfRule type="cellIs" dxfId="2541" priority="1810" operator="greaterThan">
      <formula>0</formula>
    </cfRule>
  </conditionalFormatting>
  <conditionalFormatting sqref="FM79">
    <cfRule type="cellIs" dxfId="2540" priority="1817" operator="greaterThan">
      <formula>0</formula>
    </cfRule>
  </conditionalFormatting>
  <conditionalFormatting sqref="FM34">
    <cfRule type="cellIs" dxfId="2539" priority="1819" operator="greaterThan">
      <formula>0</formula>
    </cfRule>
  </conditionalFormatting>
  <conditionalFormatting sqref="FM120">
    <cfRule type="cellIs" dxfId="2538" priority="1809" operator="greaterThan">
      <formula>0</formula>
    </cfRule>
  </conditionalFormatting>
  <conditionalFormatting sqref="FM137">
    <cfRule type="cellIs" dxfId="2537" priority="1805" operator="greaterThan">
      <formula>0</formula>
    </cfRule>
  </conditionalFormatting>
  <conditionalFormatting sqref="FM34">
    <cfRule type="cellIs" dxfId="2536" priority="1818" operator="greaterThan">
      <formula>0</formula>
    </cfRule>
  </conditionalFormatting>
  <conditionalFormatting sqref="FM137">
    <cfRule type="cellIs" dxfId="2535" priority="1804" operator="greaterThan">
      <formula>0</formula>
    </cfRule>
  </conditionalFormatting>
  <conditionalFormatting sqref="FM110">
    <cfRule type="cellIs" dxfId="2534" priority="1811" operator="greaterThan">
      <formula>0</formula>
    </cfRule>
  </conditionalFormatting>
  <conditionalFormatting sqref="FM51">
    <cfRule type="cellIs" dxfId="2533" priority="1803" operator="greaterThan">
      <formula>0</formula>
    </cfRule>
  </conditionalFormatting>
  <conditionalFormatting sqref="FM51">
    <cfRule type="cellIs" dxfId="2532" priority="1802" operator="greaterThan">
      <formula>0</formula>
    </cfRule>
  </conditionalFormatting>
  <conditionalFormatting sqref="FM93">
    <cfRule type="cellIs" dxfId="2531" priority="1815" operator="greaterThan">
      <formula>0</formula>
    </cfRule>
  </conditionalFormatting>
  <conditionalFormatting sqref="FM102">
    <cfRule type="cellIs" dxfId="2530" priority="1814" operator="greaterThan">
      <formula>0</formula>
    </cfRule>
  </conditionalFormatting>
  <conditionalFormatting sqref="FM93">
    <cfRule type="cellIs" dxfId="2529" priority="1813" operator="greaterThan">
      <formula>0</formula>
    </cfRule>
  </conditionalFormatting>
  <conditionalFormatting sqref="FM102">
    <cfRule type="cellIs" dxfId="2528" priority="1812" operator="greaterThan">
      <formula>0</formula>
    </cfRule>
  </conditionalFormatting>
  <conditionalFormatting sqref="FM129">
    <cfRule type="cellIs" dxfId="2527" priority="1808" operator="greaterThan">
      <formula>0</formula>
    </cfRule>
  </conditionalFormatting>
  <conditionalFormatting sqref="FM120">
    <cfRule type="cellIs" dxfId="2526" priority="1807" operator="greaterThan">
      <formula>0</formula>
    </cfRule>
  </conditionalFormatting>
  <conditionalFormatting sqref="FM48">
    <cfRule type="cellIs" dxfId="2525" priority="1790" operator="greaterThan">
      <formula>0</formula>
    </cfRule>
  </conditionalFormatting>
  <conditionalFormatting sqref="FM40">
    <cfRule type="cellIs" dxfId="2524" priority="1789" operator="greaterThan">
      <formula>0</formula>
    </cfRule>
  </conditionalFormatting>
  <conditionalFormatting sqref="FM64">
    <cfRule type="cellIs" dxfId="2523" priority="1799" operator="greaterThan">
      <formula>0</formula>
    </cfRule>
  </conditionalFormatting>
  <conditionalFormatting sqref="FM64">
    <cfRule type="cellIs" dxfId="2522" priority="1798" operator="greaterThan">
      <formula>0</formula>
    </cfRule>
  </conditionalFormatting>
  <conditionalFormatting sqref="FM57">
    <cfRule type="cellIs" dxfId="2521" priority="1801" operator="greaterThan">
      <formula>0</formula>
    </cfRule>
  </conditionalFormatting>
  <conditionalFormatting sqref="FM57">
    <cfRule type="cellIs" dxfId="2520" priority="1800" operator="greaterThan">
      <formula>0</formula>
    </cfRule>
  </conditionalFormatting>
  <conditionalFormatting sqref="FM70">
    <cfRule type="cellIs" dxfId="2519" priority="1785" operator="greaterThan">
      <formula>0</formula>
    </cfRule>
  </conditionalFormatting>
  <conditionalFormatting sqref="FM70">
    <cfRule type="cellIs" dxfId="2518" priority="1784" operator="greaterThan">
      <formula>0</formula>
    </cfRule>
  </conditionalFormatting>
  <conditionalFormatting sqref="FM12">
    <cfRule type="cellIs" dxfId="2517" priority="1797" operator="greaterThan">
      <formula>0</formula>
    </cfRule>
  </conditionalFormatting>
  <conditionalFormatting sqref="FM12">
    <cfRule type="cellIs" dxfId="2516" priority="1796" operator="greaterThan">
      <formula>0</formula>
    </cfRule>
  </conditionalFormatting>
  <conditionalFormatting sqref="FM25 FM27">
    <cfRule type="cellIs" dxfId="2515" priority="1795" operator="greaterThan">
      <formula>0</formula>
    </cfRule>
  </conditionalFormatting>
  <conditionalFormatting sqref="FM25 FM27">
    <cfRule type="cellIs" dxfId="2514" priority="1794" operator="greaterThan">
      <formula>0</formula>
    </cfRule>
  </conditionalFormatting>
  <conditionalFormatting sqref="FM44">
    <cfRule type="cellIs" dxfId="2513" priority="1793" operator="greaterThan">
      <formula>0</formula>
    </cfRule>
  </conditionalFormatting>
  <conditionalFormatting sqref="FM44">
    <cfRule type="cellIs" dxfId="2512" priority="1792" operator="greaterThan">
      <formula>0</formula>
    </cfRule>
  </conditionalFormatting>
  <conditionalFormatting sqref="FM48">
    <cfRule type="cellIs" dxfId="2511" priority="1791" operator="greaterThan">
      <formula>0</formula>
    </cfRule>
  </conditionalFormatting>
  <conditionalFormatting sqref="FM40">
    <cfRule type="cellIs" dxfId="2510" priority="1788" operator="greaterThan">
      <formula>0</formula>
    </cfRule>
  </conditionalFormatting>
  <conditionalFormatting sqref="FM38">
    <cfRule type="cellIs" dxfId="2509" priority="1787" operator="greaterThan">
      <formula>0</formula>
    </cfRule>
  </conditionalFormatting>
  <conditionalFormatting sqref="FM38">
    <cfRule type="cellIs" dxfId="2508" priority="1786" operator="greaterThan">
      <formula>0</formula>
    </cfRule>
  </conditionalFormatting>
  <conditionalFormatting sqref="FM87">
    <cfRule type="cellIs" dxfId="2507" priority="1782" operator="greaterThan">
      <formula>0</formula>
    </cfRule>
  </conditionalFormatting>
  <conditionalFormatting sqref="FM87">
    <cfRule type="cellIs" dxfId="2506" priority="1783" operator="greaterThan">
      <formula>0</formula>
    </cfRule>
  </conditionalFormatting>
  <conditionalFormatting sqref="FM116">
    <cfRule type="cellIs" dxfId="2505" priority="1775" operator="greaterThan">
      <formula>0</formula>
    </cfRule>
  </conditionalFormatting>
  <conditionalFormatting sqref="FM115">
    <cfRule type="cellIs" dxfId="2504" priority="1774" operator="greaterThan">
      <formula>0</formula>
    </cfRule>
  </conditionalFormatting>
  <conditionalFormatting sqref="FM113">
    <cfRule type="cellIs" dxfId="2503" priority="1781" operator="greaterThan">
      <formula>0</formula>
    </cfRule>
  </conditionalFormatting>
  <conditionalFormatting sqref="FM113">
    <cfRule type="cellIs" dxfId="2502" priority="1780" operator="greaterThan">
      <formula>0</formula>
    </cfRule>
  </conditionalFormatting>
  <conditionalFormatting sqref="FM112">
    <cfRule type="cellIs" dxfId="2501" priority="1779" operator="greaterThan">
      <formula>0</formula>
    </cfRule>
  </conditionalFormatting>
  <conditionalFormatting sqref="FM112">
    <cfRule type="cellIs" dxfId="2500" priority="1778" operator="greaterThan">
      <formula>0</formula>
    </cfRule>
  </conditionalFormatting>
  <conditionalFormatting sqref="FM112">
    <cfRule type="cellIs" dxfId="2499" priority="1777" operator="lessThan">
      <formula>0</formula>
    </cfRule>
  </conditionalFormatting>
  <conditionalFormatting sqref="FM116">
    <cfRule type="cellIs" dxfId="2498" priority="1776" operator="greaterThan">
      <formula>0</formula>
    </cfRule>
  </conditionalFormatting>
  <conditionalFormatting sqref="FM14">
    <cfRule type="cellIs" dxfId="2497" priority="1771" operator="greaterThan">
      <formula>0</formula>
    </cfRule>
  </conditionalFormatting>
  <conditionalFormatting sqref="FM115">
    <cfRule type="cellIs" dxfId="2496" priority="1773" operator="greaterThan">
      <formula>0</formula>
    </cfRule>
  </conditionalFormatting>
  <conditionalFormatting sqref="FM115">
    <cfRule type="cellIs" dxfId="2495" priority="1772" operator="lessThan">
      <formula>0</formula>
    </cfRule>
  </conditionalFormatting>
  <conditionalFormatting sqref="FM14">
    <cfRule type="cellIs" dxfId="2494" priority="1770" operator="greaterThan">
      <formula>0</formula>
    </cfRule>
  </conditionalFormatting>
  <conditionalFormatting sqref="FM16">
    <cfRule type="cellIs" dxfId="2493" priority="1769" operator="greaterThan">
      <formula>0</formula>
    </cfRule>
  </conditionalFormatting>
  <conditionalFormatting sqref="FM16">
    <cfRule type="cellIs" dxfId="2492" priority="1768" operator="greaterThan">
      <formula>0</formula>
    </cfRule>
  </conditionalFormatting>
  <conditionalFormatting sqref="FM42">
    <cfRule type="cellIs" dxfId="2491" priority="1765" operator="greaterThan">
      <formula>0</formula>
    </cfRule>
  </conditionalFormatting>
  <conditionalFormatting sqref="FM42">
    <cfRule type="cellIs" dxfId="2490" priority="1764" operator="greaterThan">
      <formula>0</formula>
    </cfRule>
  </conditionalFormatting>
  <conditionalFormatting sqref="FM18 FM21">
    <cfRule type="cellIs" dxfId="2489" priority="1767" operator="greaterThan">
      <formula>0</formula>
    </cfRule>
  </conditionalFormatting>
  <conditionalFormatting sqref="FM18 FM21">
    <cfRule type="cellIs" dxfId="2488" priority="1766" operator="greaterThan">
      <formula>0</formula>
    </cfRule>
  </conditionalFormatting>
  <conditionalFormatting sqref="FM46">
    <cfRule type="cellIs" dxfId="2487" priority="1763" operator="greaterThan">
      <formula>0</formula>
    </cfRule>
  </conditionalFormatting>
  <conditionalFormatting sqref="FM46">
    <cfRule type="cellIs" dxfId="2486" priority="1762" operator="greaterThan">
      <formula>0</formula>
    </cfRule>
  </conditionalFormatting>
  <conditionalFormatting sqref="FM79">
    <cfRule type="cellIs" dxfId="2485" priority="1754" operator="greaterThan">
      <formula>0</formula>
    </cfRule>
  </conditionalFormatting>
  <conditionalFormatting sqref="FM10">
    <cfRule type="cellIs" dxfId="2484" priority="1761" operator="greaterThan">
      <formula>0</formula>
    </cfRule>
  </conditionalFormatting>
  <conditionalFormatting sqref="FM23">
    <cfRule type="cellIs" dxfId="2483" priority="1760" operator="greaterThan">
      <formula>0</formula>
    </cfRule>
  </conditionalFormatting>
  <conditionalFormatting sqref="FM10">
    <cfRule type="cellIs" dxfId="2482" priority="1759" operator="greaterThan">
      <formula>0</formula>
    </cfRule>
  </conditionalFormatting>
  <conditionalFormatting sqref="FM23">
    <cfRule type="cellIs" dxfId="2481" priority="1758" operator="greaterThan">
      <formula>0</formula>
    </cfRule>
  </conditionalFormatting>
  <conditionalFormatting sqref="FM129">
    <cfRule type="cellIs" dxfId="2480" priority="1744" operator="greaterThan">
      <formula>0</formula>
    </cfRule>
  </conditionalFormatting>
  <conditionalFormatting sqref="FM110">
    <cfRule type="cellIs" dxfId="2479" priority="1748" operator="greaterThan">
      <formula>0</formula>
    </cfRule>
  </conditionalFormatting>
  <conditionalFormatting sqref="FM79">
    <cfRule type="cellIs" dxfId="2478" priority="1755" operator="greaterThan">
      <formula>0</formula>
    </cfRule>
  </conditionalFormatting>
  <conditionalFormatting sqref="FM34">
    <cfRule type="cellIs" dxfId="2477" priority="1757" operator="greaterThan">
      <formula>0</formula>
    </cfRule>
  </conditionalFormatting>
  <conditionalFormatting sqref="FM120">
    <cfRule type="cellIs" dxfId="2476" priority="1747" operator="greaterThan">
      <formula>0</formula>
    </cfRule>
  </conditionalFormatting>
  <conditionalFormatting sqref="FM137">
    <cfRule type="cellIs" dxfId="2475" priority="1743" operator="greaterThan">
      <formula>0</formula>
    </cfRule>
  </conditionalFormatting>
  <conditionalFormatting sqref="FM34">
    <cfRule type="cellIs" dxfId="2474" priority="1756" operator="greaterThan">
      <formula>0</formula>
    </cfRule>
  </conditionalFormatting>
  <conditionalFormatting sqref="FM137">
    <cfRule type="cellIs" dxfId="2473" priority="1742" operator="greaterThan">
      <formula>0</formula>
    </cfRule>
  </conditionalFormatting>
  <conditionalFormatting sqref="FM110">
    <cfRule type="cellIs" dxfId="2472" priority="1749" operator="greaterThan">
      <formula>0</formula>
    </cfRule>
  </conditionalFormatting>
  <conditionalFormatting sqref="FM51">
    <cfRule type="cellIs" dxfId="2471" priority="1741" operator="greaterThan">
      <formula>0</formula>
    </cfRule>
  </conditionalFormatting>
  <conditionalFormatting sqref="FM51">
    <cfRule type="cellIs" dxfId="2470" priority="1740" operator="greaterThan">
      <formula>0</formula>
    </cfRule>
  </conditionalFormatting>
  <conditionalFormatting sqref="FM93">
    <cfRule type="cellIs" dxfId="2469" priority="1753" operator="greaterThan">
      <formula>0</formula>
    </cfRule>
  </conditionalFormatting>
  <conditionalFormatting sqref="FM102">
    <cfRule type="cellIs" dxfId="2468" priority="1752" operator="greaterThan">
      <formula>0</formula>
    </cfRule>
  </conditionalFormatting>
  <conditionalFormatting sqref="FM93">
    <cfRule type="cellIs" dxfId="2467" priority="1751" operator="greaterThan">
      <formula>0</formula>
    </cfRule>
  </conditionalFormatting>
  <conditionalFormatting sqref="FM102">
    <cfRule type="cellIs" dxfId="2466" priority="1750" operator="greaterThan">
      <formula>0</formula>
    </cfRule>
  </conditionalFormatting>
  <conditionalFormatting sqref="FM129">
    <cfRule type="cellIs" dxfId="2465" priority="1746" operator="greaterThan">
      <formula>0</formula>
    </cfRule>
  </conditionalFormatting>
  <conditionalFormatting sqref="FM120">
    <cfRule type="cellIs" dxfId="2464" priority="1745" operator="greaterThan">
      <formula>0</formula>
    </cfRule>
  </conditionalFormatting>
  <conditionalFormatting sqref="FM48">
    <cfRule type="cellIs" dxfId="2463" priority="1728" operator="greaterThan">
      <formula>0</formula>
    </cfRule>
  </conditionalFormatting>
  <conditionalFormatting sqref="FM40">
    <cfRule type="cellIs" dxfId="2462" priority="1727" operator="greaterThan">
      <formula>0</formula>
    </cfRule>
  </conditionalFormatting>
  <conditionalFormatting sqref="FM64">
    <cfRule type="cellIs" dxfId="2461" priority="1737" operator="greaterThan">
      <formula>0</formula>
    </cfRule>
  </conditionalFormatting>
  <conditionalFormatting sqref="FM64">
    <cfRule type="cellIs" dxfId="2460" priority="1736" operator="greaterThan">
      <formula>0</formula>
    </cfRule>
  </conditionalFormatting>
  <conditionalFormatting sqref="FM57">
    <cfRule type="cellIs" dxfId="2459" priority="1739" operator="greaterThan">
      <formula>0</formula>
    </cfRule>
  </conditionalFormatting>
  <conditionalFormatting sqref="FM57">
    <cfRule type="cellIs" dxfId="2458" priority="1738" operator="greaterThan">
      <formula>0</formula>
    </cfRule>
  </conditionalFormatting>
  <conditionalFormatting sqref="FM70">
    <cfRule type="cellIs" dxfId="2457" priority="1723" operator="greaterThan">
      <formula>0</formula>
    </cfRule>
  </conditionalFormatting>
  <conditionalFormatting sqref="FM70">
    <cfRule type="cellIs" dxfId="2456" priority="1722" operator="greaterThan">
      <formula>0</formula>
    </cfRule>
  </conditionalFormatting>
  <conditionalFormatting sqref="FM12">
    <cfRule type="cellIs" dxfId="2455" priority="1735" operator="greaterThan">
      <formula>0</formula>
    </cfRule>
  </conditionalFormatting>
  <conditionalFormatting sqref="FM12">
    <cfRule type="cellIs" dxfId="2454" priority="1734" operator="greaterThan">
      <formula>0</formula>
    </cfRule>
  </conditionalFormatting>
  <conditionalFormatting sqref="FM25 FM27">
    <cfRule type="cellIs" dxfId="2453" priority="1733" operator="greaterThan">
      <formula>0</formula>
    </cfRule>
  </conditionalFormatting>
  <conditionalFormatting sqref="FM25 FM27">
    <cfRule type="cellIs" dxfId="2452" priority="1732" operator="greaterThan">
      <formula>0</formula>
    </cfRule>
  </conditionalFormatting>
  <conditionalFormatting sqref="FM44">
    <cfRule type="cellIs" dxfId="2451" priority="1731" operator="greaterThan">
      <formula>0</formula>
    </cfRule>
  </conditionalFormatting>
  <conditionalFormatting sqref="FM44">
    <cfRule type="cellIs" dxfId="2450" priority="1730" operator="greaterThan">
      <formula>0</formula>
    </cfRule>
  </conditionalFormatting>
  <conditionalFormatting sqref="FM48">
    <cfRule type="cellIs" dxfId="2449" priority="1729" operator="greaterThan">
      <formula>0</formula>
    </cfRule>
  </conditionalFormatting>
  <conditionalFormatting sqref="FM40">
    <cfRule type="cellIs" dxfId="2448" priority="1726" operator="greaterThan">
      <formula>0</formula>
    </cfRule>
  </conditionalFormatting>
  <conditionalFormatting sqref="FM38">
    <cfRule type="cellIs" dxfId="2447" priority="1725" operator="greaterThan">
      <formula>0</formula>
    </cfRule>
  </conditionalFormatting>
  <conditionalFormatting sqref="FM38">
    <cfRule type="cellIs" dxfId="2446" priority="1724" operator="greaterThan">
      <formula>0</formula>
    </cfRule>
  </conditionalFormatting>
  <conditionalFormatting sqref="FM87">
    <cfRule type="cellIs" dxfId="2445" priority="1720" operator="greaterThan">
      <formula>0</formula>
    </cfRule>
  </conditionalFormatting>
  <conditionalFormatting sqref="FM87">
    <cfRule type="cellIs" dxfId="2444" priority="1721" operator="greaterThan">
      <formula>0</formula>
    </cfRule>
  </conditionalFormatting>
  <conditionalFormatting sqref="FM116">
    <cfRule type="cellIs" dxfId="2443" priority="1713" operator="greaterThan">
      <formula>0</formula>
    </cfRule>
  </conditionalFormatting>
  <conditionalFormatting sqref="FM115">
    <cfRule type="cellIs" dxfId="2442" priority="1712" operator="greaterThan">
      <formula>0</formula>
    </cfRule>
  </conditionalFormatting>
  <conditionalFormatting sqref="FM113">
    <cfRule type="cellIs" dxfId="2441" priority="1719" operator="greaterThan">
      <formula>0</formula>
    </cfRule>
  </conditionalFormatting>
  <conditionalFormatting sqref="FM113">
    <cfRule type="cellIs" dxfId="2440" priority="1718" operator="greaterThan">
      <formula>0</formula>
    </cfRule>
  </conditionalFormatting>
  <conditionalFormatting sqref="FM112">
    <cfRule type="cellIs" dxfId="2439" priority="1717" operator="greaterThan">
      <formula>0</formula>
    </cfRule>
  </conditionalFormatting>
  <conditionalFormatting sqref="FM112">
    <cfRule type="cellIs" dxfId="2438" priority="1716" operator="greaterThan">
      <formula>0</formula>
    </cfRule>
  </conditionalFormatting>
  <conditionalFormatting sqref="FM112">
    <cfRule type="cellIs" dxfId="2437" priority="1715" operator="lessThan">
      <formula>0</formula>
    </cfRule>
  </conditionalFormatting>
  <conditionalFormatting sqref="FM116">
    <cfRule type="cellIs" dxfId="2436" priority="1714" operator="greaterThan">
      <formula>0</formula>
    </cfRule>
  </conditionalFormatting>
  <conditionalFormatting sqref="FM14">
    <cfRule type="cellIs" dxfId="2435" priority="1709" operator="greaterThan">
      <formula>0</formula>
    </cfRule>
  </conditionalFormatting>
  <conditionalFormatting sqref="FM115">
    <cfRule type="cellIs" dxfId="2434" priority="1711" operator="greaterThan">
      <formula>0</formula>
    </cfRule>
  </conditionalFormatting>
  <conditionalFormatting sqref="FM115">
    <cfRule type="cellIs" dxfId="2433" priority="1710" operator="lessThan">
      <formula>0</formula>
    </cfRule>
  </conditionalFormatting>
  <conditionalFormatting sqref="FM14">
    <cfRule type="cellIs" dxfId="2432" priority="1708" operator="greaterThan">
      <formula>0</formula>
    </cfRule>
  </conditionalFormatting>
  <conditionalFormatting sqref="FM16">
    <cfRule type="cellIs" dxfId="2431" priority="1707" operator="greaterThan">
      <formula>0</formula>
    </cfRule>
  </conditionalFormatting>
  <conditionalFormatting sqref="FM16">
    <cfRule type="cellIs" dxfId="2430" priority="1706" operator="greaterThan">
      <formula>0</formula>
    </cfRule>
  </conditionalFormatting>
  <conditionalFormatting sqref="FM42">
    <cfRule type="cellIs" dxfId="2429" priority="1703" operator="greaterThan">
      <formula>0</formula>
    </cfRule>
  </conditionalFormatting>
  <conditionalFormatting sqref="FM42">
    <cfRule type="cellIs" dxfId="2428" priority="1702" operator="greaterThan">
      <formula>0</formula>
    </cfRule>
  </conditionalFormatting>
  <conditionalFormatting sqref="FM18 FM21">
    <cfRule type="cellIs" dxfId="2427" priority="1705" operator="greaterThan">
      <formula>0</formula>
    </cfRule>
  </conditionalFormatting>
  <conditionalFormatting sqref="FM18 FM21">
    <cfRule type="cellIs" dxfId="2426" priority="1704" operator="greaterThan">
      <formula>0</formula>
    </cfRule>
  </conditionalFormatting>
  <conditionalFormatting sqref="FM46">
    <cfRule type="cellIs" dxfId="2425" priority="1701" operator="greaterThan">
      <formula>0</formula>
    </cfRule>
  </conditionalFormatting>
  <conditionalFormatting sqref="FM46">
    <cfRule type="cellIs" dxfId="2424" priority="1700" operator="greaterThan">
      <formula>0</formula>
    </cfRule>
  </conditionalFormatting>
  <conditionalFormatting sqref="FM36">
    <cfRule type="cellIs" dxfId="2423" priority="1699" operator="greaterThan">
      <formula>0</formula>
    </cfRule>
  </conditionalFormatting>
  <conditionalFormatting sqref="FM36">
    <cfRule type="cellIs" dxfId="2422" priority="1698" operator="greaterThan">
      <formula>0</formula>
    </cfRule>
  </conditionalFormatting>
  <conditionalFormatting sqref="FM36">
    <cfRule type="cellIs" dxfId="2421" priority="1697" operator="greaterThan">
      <formula>0</formula>
    </cfRule>
  </conditionalFormatting>
  <conditionalFormatting sqref="FM36">
    <cfRule type="cellIs" dxfId="2420" priority="1696" operator="greaterThan">
      <formula>0</formula>
    </cfRule>
  </conditionalFormatting>
  <conditionalFormatting sqref="FM143">
    <cfRule type="cellIs" dxfId="2419" priority="1695" operator="greaterThan">
      <formula>0</formula>
    </cfRule>
  </conditionalFormatting>
  <conditionalFormatting sqref="FM152">
    <cfRule type="cellIs" dxfId="2418" priority="1694" operator="greaterThan">
      <formula>0</formula>
    </cfRule>
  </conditionalFormatting>
  <conditionalFormatting sqref="FM160">
    <cfRule type="cellIs" dxfId="2417" priority="1693" operator="greaterThan">
      <formula>0</formula>
    </cfRule>
  </conditionalFormatting>
  <conditionalFormatting sqref="FM152">
    <cfRule type="cellIs" dxfId="2416" priority="1691" operator="greaterThan">
      <formula>0</formula>
    </cfRule>
  </conditionalFormatting>
  <conditionalFormatting sqref="FM152">
    <cfRule type="cellIs" dxfId="2415" priority="1692" operator="greaterThan">
      <formula>0</formula>
    </cfRule>
  </conditionalFormatting>
  <conditionalFormatting sqref="FM143">
    <cfRule type="cellIs" dxfId="2414" priority="1690" operator="greaterThan">
      <formula>0</formula>
    </cfRule>
  </conditionalFormatting>
  <conditionalFormatting sqref="FM143">
    <cfRule type="cellIs" dxfId="2413" priority="1689" operator="greaterThan">
      <formula>0</formula>
    </cfRule>
  </conditionalFormatting>
  <conditionalFormatting sqref="FM160">
    <cfRule type="cellIs" dxfId="2412" priority="1687" operator="greaterThan">
      <formula>0</formula>
    </cfRule>
  </conditionalFormatting>
  <conditionalFormatting sqref="FM160">
    <cfRule type="cellIs" dxfId="2411" priority="1688" operator="greaterThan">
      <formula>0</formula>
    </cfRule>
  </conditionalFormatting>
  <conditionalFormatting sqref="FM152">
    <cfRule type="cellIs" dxfId="2410" priority="1685" operator="greaterThan">
      <formula>0</formula>
    </cfRule>
  </conditionalFormatting>
  <conditionalFormatting sqref="FM152">
    <cfRule type="cellIs" dxfId="2409" priority="1686" operator="greaterThan">
      <formula>0</formula>
    </cfRule>
  </conditionalFormatting>
  <conditionalFormatting sqref="FM143">
    <cfRule type="cellIs" dxfId="2408" priority="1684" operator="greaterThan">
      <formula>0</formula>
    </cfRule>
  </conditionalFormatting>
  <conditionalFormatting sqref="FM143">
    <cfRule type="cellIs" dxfId="2407" priority="1683" operator="greaterThan">
      <formula>0</formula>
    </cfRule>
  </conditionalFormatting>
  <conditionalFormatting sqref="FM160">
    <cfRule type="cellIs" dxfId="2406" priority="1681" operator="greaterThan">
      <formula>0</formula>
    </cfRule>
  </conditionalFormatting>
  <conditionalFormatting sqref="FM160">
    <cfRule type="cellIs" dxfId="2405" priority="1682" operator="greaterThan">
      <formula>0</formula>
    </cfRule>
  </conditionalFormatting>
  <conditionalFormatting sqref="FM27">
    <cfRule type="cellIs" dxfId="2404" priority="1680" operator="greaterThan">
      <formula>0</formula>
    </cfRule>
  </conditionalFormatting>
  <conditionalFormatting sqref="FM27">
    <cfRule type="cellIs" dxfId="2403" priority="1679" operator="greaterThan">
      <formula>0</formula>
    </cfRule>
  </conditionalFormatting>
  <conditionalFormatting sqref="FN197:FN202">
    <cfRule type="cellIs" dxfId="2402" priority="1678" operator="greaterThan">
      <formula>0.5</formula>
    </cfRule>
  </conditionalFormatting>
  <conditionalFormatting sqref="FN203">
    <cfRule type="cellIs" dxfId="2401" priority="1677" operator="greaterThan">
      <formula>0.5</formula>
    </cfRule>
  </conditionalFormatting>
  <conditionalFormatting sqref="FN167:GE167">
    <cfRule type="cellIs" dxfId="2400" priority="1676" operator="greaterThan">
      <formula>0</formula>
    </cfRule>
  </conditionalFormatting>
  <conditionalFormatting sqref="FN167:GE167">
    <cfRule type="cellIs" dxfId="2399" priority="1675" operator="greaterThan">
      <formula>0</formula>
    </cfRule>
  </conditionalFormatting>
  <conditionalFormatting sqref="FN169:GE169">
    <cfRule type="cellIs" dxfId="2398" priority="1674" operator="greaterThan">
      <formula>0</formula>
    </cfRule>
  </conditionalFormatting>
  <conditionalFormatting sqref="FN169:GE169">
    <cfRule type="cellIs" dxfId="2397" priority="1673" operator="greaterThan">
      <formula>0</formula>
    </cfRule>
  </conditionalFormatting>
  <conditionalFormatting sqref="FN171:GE171">
    <cfRule type="cellIs" dxfId="2396" priority="1672" operator="greaterThan">
      <formula>0</formula>
    </cfRule>
  </conditionalFormatting>
  <conditionalFormatting sqref="FN171:GE171">
    <cfRule type="cellIs" dxfId="2395" priority="1671" operator="greaterThan">
      <formula>0</formula>
    </cfRule>
  </conditionalFormatting>
  <conditionalFormatting sqref="FN14">
    <cfRule type="cellIs" dxfId="2394" priority="1643" operator="greaterThan">
      <formula>0</formula>
    </cfRule>
  </conditionalFormatting>
  <conditionalFormatting sqref="FN10">
    <cfRule type="cellIs" dxfId="2393" priority="1670" operator="greaterThan">
      <formula>0</formula>
    </cfRule>
  </conditionalFormatting>
  <conditionalFormatting sqref="FN23">
    <cfRule type="cellIs" dxfId="2392" priority="1669" operator="greaterThan">
      <formula>0</formula>
    </cfRule>
  </conditionalFormatting>
  <conditionalFormatting sqref="FN70">
    <cfRule type="cellIs" dxfId="2391" priority="1667" operator="greaterThan">
      <formula>0</formula>
    </cfRule>
  </conditionalFormatting>
  <conditionalFormatting sqref="FN79">
    <cfRule type="cellIs" dxfId="2390" priority="1666" operator="greaterThan">
      <formula>0</formula>
    </cfRule>
  </conditionalFormatting>
  <conditionalFormatting sqref="FN129">
    <cfRule type="cellIs" dxfId="2389" priority="1660" operator="greaterThan">
      <formula>0</formula>
    </cfRule>
  </conditionalFormatting>
  <conditionalFormatting sqref="FN110">
    <cfRule type="cellIs" dxfId="2388" priority="1662" operator="greaterThan">
      <formula>0</formula>
    </cfRule>
  </conditionalFormatting>
  <conditionalFormatting sqref="FN34">
    <cfRule type="cellIs" dxfId="2387" priority="1668" operator="greaterThan">
      <formula>0</formula>
    </cfRule>
  </conditionalFormatting>
  <conditionalFormatting sqref="FN137">
    <cfRule type="cellIs" dxfId="2386" priority="1659" operator="greaterThan">
      <formula>0</formula>
    </cfRule>
  </conditionalFormatting>
  <conditionalFormatting sqref="FN87">
    <cfRule type="cellIs" dxfId="2385" priority="1665" operator="greaterThan">
      <formula>0</formula>
    </cfRule>
  </conditionalFormatting>
  <conditionalFormatting sqref="FN93">
    <cfRule type="cellIs" dxfId="2384" priority="1664" operator="greaterThan">
      <formula>0</formula>
    </cfRule>
  </conditionalFormatting>
  <conditionalFormatting sqref="FN102">
    <cfRule type="cellIs" dxfId="2383" priority="1663" operator="greaterThan">
      <formula>0</formula>
    </cfRule>
  </conditionalFormatting>
  <conditionalFormatting sqref="FN120">
    <cfRule type="cellIs" dxfId="2382" priority="1661" operator="greaterThan">
      <formula>0</formula>
    </cfRule>
  </conditionalFormatting>
  <conditionalFormatting sqref="FN51">
    <cfRule type="cellIs" dxfId="2381" priority="1658" operator="greaterThan">
      <formula>0</formula>
    </cfRule>
  </conditionalFormatting>
  <conditionalFormatting sqref="FN64">
    <cfRule type="cellIs" dxfId="2380" priority="1656" operator="greaterThan">
      <formula>0</formula>
    </cfRule>
  </conditionalFormatting>
  <conditionalFormatting sqref="FN57">
    <cfRule type="cellIs" dxfId="2379" priority="1657" operator="greaterThan">
      <formula>0</formula>
    </cfRule>
  </conditionalFormatting>
  <conditionalFormatting sqref="FN25 FN27">
    <cfRule type="cellIs" dxfId="2378" priority="1654" operator="greaterThan">
      <formula>0</formula>
    </cfRule>
  </conditionalFormatting>
  <conditionalFormatting sqref="FN12">
    <cfRule type="cellIs" dxfId="2377" priority="1655" operator="greaterThan">
      <formula>0</formula>
    </cfRule>
  </conditionalFormatting>
  <conditionalFormatting sqref="FN44">
    <cfRule type="cellIs" dxfId="2376" priority="1653" operator="greaterThan">
      <formula>0</formula>
    </cfRule>
  </conditionalFormatting>
  <conditionalFormatting sqref="FN48">
    <cfRule type="cellIs" dxfId="2375" priority="1652" operator="greaterThan">
      <formula>0</formula>
    </cfRule>
  </conditionalFormatting>
  <conditionalFormatting sqref="FN40">
    <cfRule type="cellIs" dxfId="2374" priority="1651" operator="greaterThan">
      <formula>0</formula>
    </cfRule>
  </conditionalFormatting>
  <conditionalFormatting sqref="FN38">
    <cfRule type="cellIs" dxfId="2373" priority="1650" operator="greaterThan">
      <formula>0</formula>
    </cfRule>
  </conditionalFormatting>
  <conditionalFormatting sqref="FN16">
    <cfRule type="cellIs" dxfId="2372" priority="1642" operator="greaterThan">
      <formula>0</formula>
    </cfRule>
  </conditionalFormatting>
  <conditionalFormatting sqref="FN113">
    <cfRule type="cellIs" dxfId="2371" priority="1649" operator="greaterThan">
      <formula>0</formula>
    </cfRule>
  </conditionalFormatting>
  <conditionalFormatting sqref="FN112">
    <cfRule type="cellIs" dxfId="2370" priority="1648" operator="greaterThan">
      <formula>0</formula>
    </cfRule>
  </conditionalFormatting>
  <conditionalFormatting sqref="FN112">
    <cfRule type="cellIs" dxfId="2369" priority="1647" operator="lessThan">
      <formula>0</formula>
    </cfRule>
  </conditionalFormatting>
  <conditionalFormatting sqref="FN116">
    <cfRule type="cellIs" dxfId="2368" priority="1646" operator="greaterThan">
      <formula>0</formula>
    </cfRule>
  </conditionalFormatting>
  <conditionalFormatting sqref="FN115">
    <cfRule type="cellIs" dxfId="2367" priority="1645" operator="greaterThan">
      <formula>0</formula>
    </cfRule>
  </conditionalFormatting>
  <conditionalFormatting sqref="FN115">
    <cfRule type="cellIs" dxfId="2366" priority="1644" operator="lessThan">
      <formula>0</formula>
    </cfRule>
  </conditionalFormatting>
  <conditionalFormatting sqref="FN46">
    <cfRule type="cellIs" dxfId="2365" priority="1639" operator="greaterThan">
      <formula>0</formula>
    </cfRule>
  </conditionalFormatting>
  <conditionalFormatting sqref="FN42">
    <cfRule type="cellIs" dxfId="2364" priority="1640" operator="greaterThan">
      <formula>0</formula>
    </cfRule>
  </conditionalFormatting>
  <conditionalFormatting sqref="FN18 FN21">
    <cfRule type="cellIs" dxfId="2363" priority="1641" operator="greaterThan">
      <formula>0</formula>
    </cfRule>
  </conditionalFormatting>
  <conditionalFormatting sqref="FN36">
    <cfRule type="cellIs" dxfId="2362" priority="1638" operator="greaterThan">
      <formula>0</formula>
    </cfRule>
  </conditionalFormatting>
  <conditionalFormatting sqref="FN79">
    <cfRule type="cellIs" dxfId="2361" priority="1630" operator="greaterThan">
      <formula>0</formula>
    </cfRule>
  </conditionalFormatting>
  <conditionalFormatting sqref="FN10">
    <cfRule type="cellIs" dxfId="2360" priority="1637" operator="greaterThan">
      <formula>0</formula>
    </cfRule>
  </conditionalFormatting>
  <conditionalFormatting sqref="FN23">
    <cfRule type="cellIs" dxfId="2359" priority="1636" operator="greaterThan">
      <formula>0</formula>
    </cfRule>
  </conditionalFormatting>
  <conditionalFormatting sqref="FN10">
    <cfRule type="cellIs" dxfId="2358" priority="1635" operator="greaterThan">
      <formula>0</formula>
    </cfRule>
  </conditionalFormatting>
  <conditionalFormatting sqref="FN23">
    <cfRule type="cellIs" dxfId="2357" priority="1634" operator="greaterThan">
      <formula>0</formula>
    </cfRule>
  </conditionalFormatting>
  <conditionalFormatting sqref="FN129">
    <cfRule type="cellIs" dxfId="2356" priority="1620" operator="greaterThan">
      <formula>0</formula>
    </cfRule>
  </conditionalFormatting>
  <conditionalFormatting sqref="FN110">
    <cfRule type="cellIs" dxfId="2355" priority="1624" operator="greaterThan">
      <formula>0</formula>
    </cfRule>
  </conditionalFormatting>
  <conditionalFormatting sqref="FN79">
    <cfRule type="cellIs" dxfId="2354" priority="1631" operator="greaterThan">
      <formula>0</formula>
    </cfRule>
  </conditionalFormatting>
  <conditionalFormatting sqref="FN34">
    <cfRule type="cellIs" dxfId="2353" priority="1633" operator="greaterThan">
      <formula>0</formula>
    </cfRule>
  </conditionalFormatting>
  <conditionalFormatting sqref="FN120">
    <cfRule type="cellIs" dxfId="2352" priority="1623" operator="greaterThan">
      <formula>0</formula>
    </cfRule>
  </conditionalFormatting>
  <conditionalFormatting sqref="FN137">
    <cfRule type="cellIs" dxfId="2351" priority="1619" operator="greaterThan">
      <formula>0</formula>
    </cfRule>
  </conditionalFormatting>
  <conditionalFormatting sqref="FN34">
    <cfRule type="cellIs" dxfId="2350" priority="1632" operator="greaterThan">
      <formula>0</formula>
    </cfRule>
  </conditionalFormatting>
  <conditionalFormatting sqref="FN137">
    <cfRule type="cellIs" dxfId="2349" priority="1618" operator="greaterThan">
      <formula>0</formula>
    </cfRule>
  </conditionalFormatting>
  <conditionalFormatting sqref="FN110">
    <cfRule type="cellIs" dxfId="2348" priority="1625" operator="greaterThan">
      <formula>0</formula>
    </cfRule>
  </conditionalFormatting>
  <conditionalFormatting sqref="FN51">
    <cfRule type="cellIs" dxfId="2347" priority="1617" operator="greaterThan">
      <formula>0</formula>
    </cfRule>
  </conditionalFormatting>
  <conditionalFormatting sqref="FN51">
    <cfRule type="cellIs" dxfId="2346" priority="1616" operator="greaterThan">
      <formula>0</formula>
    </cfRule>
  </conditionalFormatting>
  <conditionalFormatting sqref="FN93">
    <cfRule type="cellIs" dxfId="2345" priority="1629" operator="greaterThan">
      <formula>0</formula>
    </cfRule>
  </conditionalFormatting>
  <conditionalFormatting sqref="FN102">
    <cfRule type="cellIs" dxfId="2344" priority="1628" operator="greaterThan">
      <formula>0</formula>
    </cfRule>
  </conditionalFormatting>
  <conditionalFormatting sqref="FN93">
    <cfRule type="cellIs" dxfId="2343" priority="1627" operator="greaterThan">
      <formula>0</formula>
    </cfRule>
  </conditionalFormatting>
  <conditionalFormatting sqref="FN102">
    <cfRule type="cellIs" dxfId="2342" priority="1626" operator="greaterThan">
      <formula>0</formula>
    </cfRule>
  </conditionalFormatting>
  <conditionalFormatting sqref="FN129">
    <cfRule type="cellIs" dxfId="2341" priority="1622" operator="greaterThan">
      <formula>0</formula>
    </cfRule>
  </conditionalFormatting>
  <conditionalFormatting sqref="FN120">
    <cfRule type="cellIs" dxfId="2340" priority="1621" operator="greaterThan">
      <formula>0</formula>
    </cfRule>
  </conditionalFormatting>
  <conditionalFormatting sqref="FN48">
    <cfRule type="cellIs" dxfId="2339" priority="1604" operator="greaterThan">
      <formula>0</formula>
    </cfRule>
  </conditionalFormatting>
  <conditionalFormatting sqref="FN40">
    <cfRule type="cellIs" dxfId="2338" priority="1603" operator="greaterThan">
      <formula>0</formula>
    </cfRule>
  </conditionalFormatting>
  <conditionalFormatting sqref="FN64">
    <cfRule type="cellIs" dxfId="2337" priority="1613" operator="greaterThan">
      <formula>0</formula>
    </cfRule>
  </conditionalFormatting>
  <conditionalFormatting sqref="FN64">
    <cfRule type="cellIs" dxfId="2336" priority="1612" operator="greaterThan">
      <formula>0</formula>
    </cfRule>
  </conditionalFormatting>
  <conditionalFormatting sqref="FN57">
    <cfRule type="cellIs" dxfId="2335" priority="1615" operator="greaterThan">
      <formula>0</formula>
    </cfRule>
  </conditionalFormatting>
  <conditionalFormatting sqref="FN57">
    <cfRule type="cellIs" dxfId="2334" priority="1614" operator="greaterThan">
      <formula>0</formula>
    </cfRule>
  </conditionalFormatting>
  <conditionalFormatting sqref="FN70">
    <cfRule type="cellIs" dxfId="2333" priority="1599" operator="greaterThan">
      <formula>0</formula>
    </cfRule>
  </conditionalFormatting>
  <conditionalFormatting sqref="FN70">
    <cfRule type="cellIs" dxfId="2332" priority="1598" operator="greaterThan">
      <formula>0</formula>
    </cfRule>
  </conditionalFormatting>
  <conditionalFormatting sqref="FN12">
    <cfRule type="cellIs" dxfId="2331" priority="1611" operator="greaterThan">
      <formula>0</formula>
    </cfRule>
  </conditionalFormatting>
  <conditionalFormatting sqref="FN12">
    <cfRule type="cellIs" dxfId="2330" priority="1610" operator="greaterThan">
      <formula>0</formula>
    </cfRule>
  </conditionalFormatting>
  <conditionalFormatting sqref="FN25 FN27">
    <cfRule type="cellIs" dxfId="2329" priority="1609" operator="greaterThan">
      <formula>0</formula>
    </cfRule>
  </conditionalFormatting>
  <conditionalFormatting sqref="FN25 FN27">
    <cfRule type="cellIs" dxfId="2328" priority="1608" operator="greaterThan">
      <formula>0</formula>
    </cfRule>
  </conditionalFormatting>
  <conditionalFormatting sqref="FN44">
    <cfRule type="cellIs" dxfId="2327" priority="1607" operator="greaterThan">
      <formula>0</formula>
    </cfRule>
  </conditionalFormatting>
  <conditionalFormatting sqref="FN44">
    <cfRule type="cellIs" dxfId="2326" priority="1606" operator="greaterThan">
      <formula>0</formula>
    </cfRule>
  </conditionalFormatting>
  <conditionalFormatting sqref="FN48">
    <cfRule type="cellIs" dxfId="2325" priority="1605" operator="greaterThan">
      <formula>0</formula>
    </cfRule>
  </conditionalFormatting>
  <conditionalFormatting sqref="FN40">
    <cfRule type="cellIs" dxfId="2324" priority="1602" operator="greaterThan">
      <formula>0</formula>
    </cfRule>
  </conditionalFormatting>
  <conditionalFormatting sqref="FN38">
    <cfRule type="cellIs" dxfId="2323" priority="1601" operator="greaterThan">
      <formula>0</formula>
    </cfRule>
  </conditionalFormatting>
  <conditionalFormatting sqref="FN38">
    <cfRule type="cellIs" dxfId="2322" priority="1600" operator="greaterThan">
      <formula>0</formula>
    </cfRule>
  </conditionalFormatting>
  <conditionalFormatting sqref="FN87">
    <cfRule type="cellIs" dxfId="2321" priority="1596" operator="greaterThan">
      <formula>0</formula>
    </cfRule>
  </conditionalFormatting>
  <conditionalFormatting sqref="FN87">
    <cfRule type="cellIs" dxfId="2320" priority="1597" operator="greaterThan">
      <formula>0</formula>
    </cfRule>
  </conditionalFormatting>
  <conditionalFormatting sqref="FN116">
    <cfRule type="cellIs" dxfId="2319" priority="1589" operator="greaterThan">
      <formula>0</formula>
    </cfRule>
  </conditionalFormatting>
  <conditionalFormatting sqref="FN115">
    <cfRule type="cellIs" dxfId="2318" priority="1588" operator="greaterThan">
      <formula>0</formula>
    </cfRule>
  </conditionalFormatting>
  <conditionalFormatting sqref="FN113">
    <cfRule type="cellIs" dxfId="2317" priority="1595" operator="greaterThan">
      <formula>0</formula>
    </cfRule>
  </conditionalFormatting>
  <conditionalFormatting sqref="FN113">
    <cfRule type="cellIs" dxfId="2316" priority="1594" operator="greaterThan">
      <formula>0</formula>
    </cfRule>
  </conditionalFormatting>
  <conditionalFormatting sqref="FN112">
    <cfRule type="cellIs" dxfId="2315" priority="1593" operator="greaterThan">
      <formula>0</formula>
    </cfRule>
  </conditionalFormatting>
  <conditionalFormatting sqref="FN112">
    <cfRule type="cellIs" dxfId="2314" priority="1592" operator="greaterThan">
      <formula>0</formula>
    </cfRule>
  </conditionalFormatting>
  <conditionalFormatting sqref="FN112">
    <cfRule type="cellIs" dxfId="2313" priority="1591" operator="lessThan">
      <formula>0</formula>
    </cfRule>
  </conditionalFormatting>
  <conditionalFormatting sqref="FN116">
    <cfRule type="cellIs" dxfId="2312" priority="1590" operator="greaterThan">
      <formula>0</formula>
    </cfRule>
  </conditionalFormatting>
  <conditionalFormatting sqref="FN14">
    <cfRule type="cellIs" dxfId="2311" priority="1585" operator="greaterThan">
      <formula>0</formula>
    </cfRule>
  </conditionalFormatting>
  <conditionalFormatting sqref="FN115">
    <cfRule type="cellIs" dxfId="2310" priority="1587" operator="greaterThan">
      <formula>0</formula>
    </cfRule>
  </conditionalFormatting>
  <conditionalFormatting sqref="FN115">
    <cfRule type="cellIs" dxfId="2309" priority="1586" operator="lessThan">
      <formula>0</formula>
    </cfRule>
  </conditionalFormatting>
  <conditionalFormatting sqref="FN14">
    <cfRule type="cellIs" dxfId="2308" priority="1584" operator="greaterThan">
      <formula>0</formula>
    </cfRule>
  </conditionalFormatting>
  <conditionalFormatting sqref="FN16">
    <cfRule type="cellIs" dxfId="2307" priority="1583" operator="greaterThan">
      <formula>0</formula>
    </cfRule>
  </conditionalFormatting>
  <conditionalFormatting sqref="FN16">
    <cfRule type="cellIs" dxfId="2306" priority="1582" operator="greaterThan">
      <formula>0</formula>
    </cfRule>
  </conditionalFormatting>
  <conditionalFormatting sqref="FN42">
    <cfRule type="cellIs" dxfId="2305" priority="1579" operator="greaterThan">
      <formula>0</formula>
    </cfRule>
  </conditionalFormatting>
  <conditionalFormatting sqref="FN42">
    <cfRule type="cellIs" dxfId="2304" priority="1578" operator="greaterThan">
      <formula>0</formula>
    </cfRule>
  </conditionalFormatting>
  <conditionalFormatting sqref="FN18 FN21">
    <cfRule type="cellIs" dxfId="2303" priority="1581" operator="greaterThan">
      <formula>0</formula>
    </cfRule>
  </conditionalFormatting>
  <conditionalFormatting sqref="FN18 FN21">
    <cfRule type="cellIs" dxfId="2302" priority="1580" operator="greaterThan">
      <formula>0</formula>
    </cfRule>
  </conditionalFormatting>
  <conditionalFormatting sqref="FN46">
    <cfRule type="cellIs" dxfId="2301" priority="1577" operator="greaterThan">
      <formula>0</formula>
    </cfRule>
  </conditionalFormatting>
  <conditionalFormatting sqref="FN46">
    <cfRule type="cellIs" dxfId="2300" priority="1576" operator="greaterThan">
      <formula>0</formula>
    </cfRule>
  </conditionalFormatting>
  <conditionalFormatting sqref="FN79">
    <cfRule type="cellIs" dxfId="2299" priority="1568" operator="greaterThan">
      <formula>0</formula>
    </cfRule>
  </conditionalFormatting>
  <conditionalFormatting sqref="FN10">
    <cfRule type="cellIs" dxfId="2298" priority="1575" operator="greaterThan">
      <formula>0</formula>
    </cfRule>
  </conditionalFormatting>
  <conditionalFormatting sqref="FN23">
    <cfRule type="cellIs" dxfId="2297" priority="1574" operator="greaterThan">
      <formula>0</formula>
    </cfRule>
  </conditionalFormatting>
  <conditionalFormatting sqref="FN10">
    <cfRule type="cellIs" dxfId="2296" priority="1573" operator="greaterThan">
      <formula>0</formula>
    </cfRule>
  </conditionalFormatting>
  <conditionalFormatting sqref="FN23">
    <cfRule type="cellIs" dxfId="2295" priority="1572" operator="greaterThan">
      <formula>0</formula>
    </cfRule>
  </conditionalFormatting>
  <conditionalFormatting sqref="FN129">
    <cfRule type="cellIs" dxfId="2294" priority="1558" operator="greaterThan">
      <formula>0</formula>
    </cfRule>
  </conditionalFormatting>
  <conditionalFormatting sqref="FN110">
    <cfRule type="cellIs" dxfId="2293" priority="1562" operator="greaterThan">
      <formula>0</formula>
    </cfRule>
  </conditionalFormatting>
  <conditionalFormatting sqref="FN79">
    <cfRule type="cellIs" dxfId="2292" priority="1569" operator="greaterThan">
      <formula>0</formula>
    </cfRule>
  </conditionalFormatting>
  <conditionalFormatting sqref="FN34">
    <cfRule type="cellIs" dxfId="2291" priority="1571" operator="greaterThan">
      <formula>0</formula>
    </cfRule>
  </conditionalFormatting>
  <conditionalFormatting sqref="FN120">
    <cfRule type="cellIs" dxfId="2290" priority="1561" operator="greaterThan">
      <formula>0</formula>
    </cfRule>
  </conditionalFormatting>
  <conditionalFormatting sqref="FN137">
    <cfRule type="cellIs" dxfId="2289" priority="1557" operator="greaterThan">
      <formula>0</formula>
    </cfRule>
  </conditionalFormatting>
  <conditionalFormatting sqref="FN34">
    <cfRule type="cellIs" dxfId="2288" priority="1570" operator="greaterThan">
      <formula>0</formula>
    </cfRule>
  </conditionalFormatting>
  <conditionalFormatting sqref="FN137">
    <cfRule type="cellIs" dxfId="2287" priority="1556" operator="greaterThan">
      <formula>0</formula>
    </cfRule>
  </conditionalFormatting>
  <conditionalFormatting sqref="FN110">
    <cfRule type="cellIs" dxfId="2286" priority="1563" operator="greaterThan">
      <formula>0</formula>
    </cfRule>
  </conditionalFormatting>
  <conditionalFormatting sqref="FN51">
    <cfRule type="cellIs" dxfId="2285" priority="1555" operator="greaterThan">
      <formula>0</formula>
    </cfRule>
  </conditionalFormatting>
  <conditionalFormatting sqref="FN51">
    <cfRule type="cellIs" dxfId="2284" priority="1554" operator="greaterThan">
      <formula>0</formula>
    </cfRule>
  </conditionalFormatting>
  <conditionalFormatting sqref="FN93">
    <cfRule type="cellIs" dxfId="2283" priority="1567" operator="greaterThan">
      <formula>0</formula>
    </cfRule>
  </conditionalFormatting>
  <conditionalFormatting sqref="FN102">
    <cfRule type="cellIs" dxfId="2282" priority="1566" operator="greaterThan">
      <formula>0</formula>
    </cfRule>
  </conditionalFormatting>
  <conditionalFormatting sqref="FN93">
    <cfRule type="cellIs" dxfId="2281" priority="1565" operator="greaterThan">
      <formula>0</formula>
    </cfRule>
  </conditionalFormatting>
  <conditionalFormatting sqref="FN102">
    <cfRule type="cellIs" dxfId="2280" priority="1564" operator="greaterThan">
      <formula>0</formula>
    </cfRule>
  </conditionalFormatting>
  <conditionalFormatting sqref="FN129">
    <cfRule type="cellIs" dxfId="2279" priority="1560" operator="greaterThan">
      <formula>0</formula>
    </cfRule>
  </conditionalFormatting>
  <conditionalFormatting sqref="FN120">
    <cfRule type="cellIs" dxfId="2278" priority="1559" operator="greaterThan">
      <formula>0</formula>
    </cfRule>
  </conditionalFormatting>
  <conditionalFormatting sqref="FN48">
    <cfRule type="cellIs" dxfId="2277" priority="1542" operator="greaterThan">
      <formula>0</formula>
    </cfRule>
  </conditionalFormatting>
  <conditionalFormatting sqref="FN40">
    <cfRule type="cellIs" dxfId="2276" priority="1541" operator="greaterThan">
      <formula>0</formula>
    </cfRule>
  </conditionalFormatting>
  <conditionalFormatting sqref="FN64">
    <cfRule type="cellIs" dxfId="2275" priority="1551" operator="greaterThan">
      <formula>0</formula>
    </cfRule>
  </conditionalFormatting>
  <conditionalFormatting sqref="FN64">
    <cfRule type="cellIs" dxfId="2274" priority="1550" operator="greaterThan">
      <formula>0</formula>
    </cfRule>
  </conditionalFormatting>
  <conditionalFormatting sqref="FN57">
    <cfRule type="cellIs" dxfId="2273" priority="1553" operator="greaterThan">
      <formula>0</formula>
    </cfRule>
  </conditionalFormatting>
  <conditionalFormatting sqref="FN57">
    <cfRule type="cellIs" dxfId="2272" priority="1552" operator="greaterThan">
      <formula>0</formula>
    </cfRule>
  </conditionalFormatting>
  <conditionalFormatting sqref="FN70">
    <cfRule type="cellIs" dxfId="2271" priority="1537" operator="greaterThan">
      <formula>0</formula>
    </cfRule>
  </conditionalFormatting>
  <conditionalFormatting sqref="FN70">
    <cfRule type="cellIs" dxfId="2270" priority="1536" operator="greaterThan">
      <formula>0</formula>
    </cfRule>
  </conditionalFormatting>
  <conditionalFormatting sqref="FN12">
    <cfRule type="cellIs" dxfId="2269" priority="1549" operator="greaterThan">
      <formula>0</formula>
    </cfRule>
  </conditionalFormatting>
  <conditionalFormatting sqref="FN12">
    <cfRule type="cellIs" dxfId="2268" priority="1548" operator="greaterThan">
      <formula>0</formula>
    </cfRule>
  </conditionalFormatting>
  <conditionalFormatting sqref="FN25 FN27">
    <cfRule type="cellIs" dxfId="2267" priority="1547" operator="greaterThan">
      <formula>0</formula>
    </cfRule>
  </conditionalFormatting>
  <conditionalFormatting sqref="FN25 FN27">
    <cfRule type="cellIs" dxfId="2266" priority="1546" operator="greaterThan">
      <formula>0</formula>
    </cfRule>
  </conditionalFormatting>
  <conditionalFormatting sqref="FN44">
    <cfRule type="cellIs" dxfId="2265" priority="1545" operator="greaterThan">
      <formula>0</formula>
    </cfRule>
  </conditionalFormatting>
  <conditionalFormatting sqref="FN44">
    <cfRule type="cellIs" dxfId="2264" priority="1544" operator="greaterThan">
      <formula>0</formula>
    </cfRule>
  </conditionalFormatting>
  <conditionalFormatting sqref="FN48">
    <cfRule type="cellIs" dxfId="2263" priority="1543" operator="greaterThan">
      <formula>0</formula>
    </cfRule>
  </conditionalFormatting>
  <conditionalFormatting sqref="FN40">
    <cfRule type="cellIs" dxfId="2262" priority="1540" operator="greaterThan">
      <formula>0</formula>
    </cfRule>
  </conditionalFormatting>
  <conditionalFormatting sqref="FN38">
    <cfRule type="cellIs" dxfId="2261" priority="1539" operator="greaterThan">
      <formula>0</formula>
    </cfRule>
  </conditionalFormatting>
  <conditionalFormatting sqref="FN38">
    <cfRule type="cellIs" dxfId="2260" priority="1538" operator="greaterThan">
      <formula>0</formula>
    </cfRule>
  </conditionalFormatting>
  <conditionalFormatting sqref="FN87">
    <cfRule type="cellIs" dxfId="2259" priority="1534" operator="greaterThan">
      <formula>0</formula>
    </cfRule>
  </conditionalFormatting>
  <conditionalFormatting sqref="FN87">
    <cfRule type="cellIs" dxfId="2258" priority="1535" operator="greaterThan">
      <formula>0</formula>
    </cfRule>
  </conditionalFormatting>
  <conditionalFormatting sqref="FN116">
    <cfRule type="cellIs" dxfId="2257" priority="1527" operator="greaterThan">
      <formula>0</formula>
    </cfRule>
  </conditionalFormatting>
  <conditionalFormatting sqref="FN115">
    <cfRule type="cellIs" dxfId="2256" priority="1526" operator="greaterThan">
      <formula>0</formula>
    </cfRule>
  </conditionalFormatting>
  <conditionalFormatting sqref="FN113">
    <cfRule type="cellIs" dxfId="2255" priority="1533" operator="greaterThan">
      <formula>0</formula>
    </cfRule>
  </conditionalFormatting>
  <conditionalFormatting sqref="FN113">
    <cfRule type="cellIs" dxfId="2254" priority="1532" operator="greaterThan">
      <formula>0</formula>
    </cfRule>
  </conditionalFormatting>
  <conditionalFormatting sqref="FN112">
    <cfRule type="cellIs" dxfId="2253" priority="1531" operator="greaterThan">
      <formula>0</formula>
    </cfRule>
  </conditionalFormatting>
  <conditionalFormatting sqref="FN112">
    <cfRule type="cellIs" dxfId="2252" priority="1530" operator="greaterThan">
      <formula>0</formula>
    </cfRule>
  </conditionalFormatting>
  <conditionalFormatting sqref="FN112">
    <cfRule type="cellIs" dxfId="2251" priority="1529" operator="lessThan">
      <formula>0</formula>
    </cfRule>
  </conditionalFormatting>
  <conditionalFormatting sqref="FN116">
    <cfRule type="cellIs" dxfId="2250" priority="1528" operator="greaterThan">
      <formula>0</formula>
    </cfRule>
  </conditionalFormatting>
  <conditionalFormatting sqref="FN14">
    <cfRule type="cellIs" dxfId="2249" priority="1523" operator="greaterThan">
      <formula>0</formula>
    </cfRule>
  </conditionalFormatting>
  <conditionalFormatting sqref="FN115">
    <cfRule type="cellIs" dxfId="2248" priority="1525" operator="greaterThan">
      <formula>0</formula>
    </cfRule>
  </conditionalFormatting>
  <conditionalFormatting sqref="FN115">
    <cfRule type="cellIs" dxfId="2247" priority="1524" operator="lessThan">
      <formula>0</formula>
    </cfRule>
  </conditionalFormatting>
  <conditionalFormatting sqref="FN14">
    <cfRule type="cellIs" dxfId="2246" priority="1522" operator="greaterThan">
      <formula>0</formula>
    </cfRule>
  </conditionalFormatting>
  <conditionalFormatting sqref="FN16">
    <cfRule type="cellIs" dxfId="2245" priority="1521" operator="greaterThan">
      <formula>0</formula>
    </cfRule>
  </conditionalFormatting>
  <conditionalFormatting sqref="FN16">
    <cfRule type="cellIs" dxfId="2244" priority="1520" operator="greaterThan">
      <formula>0</formula>
    </cfRule>
  </conditionalFormatting>
  <conditionalFormatting sqref="FN42">
    <cfRule type="cellIs" dxfId="2243" priority="1517" operator="greaterThan">
      <formula>0</formula>
    </cfRule>
  </conditionalFormatting>
  <conditionalFormatting sqref="FN42">
    <cfRule type="cellIs" dxfId="2242" priority="1516" operator="greaterThan">
      <formula>0</formula>
    </cfRule>
  </conditionalFormatting>
  <conditionalFormatting sqref="FN18 FN21">
    <cfRule type="cellIs" dxfId="2241" priority="1519" operator="greaterThan">
      <formula>0</formula>
    </cfRule>
  </conditionalFormatting>
  <conditionalFormatting sqref="FN18 FN21">
    <cfRule type="cellIs" dxfId="2240" priority="1518" operator="greaterThan">
      <formula>0</formula>
    </cfRule>
  </conditionalFormatting>
  <conditionalFormatting sqref="FN46">
    <cfRule type="cellIs" dxfId="2239" priority="1515" operator="greaterThan">
      <formula>0</formula>
    </cfRule>
  </conditionalFormatting>
  <conditionalFormatting sqref="FN46">
    <cfRule type="cellIs" dxfId="2238" priority="1514" operator="greaterThan">
      <formula>0</formula>
    </cfRule>
  </conditionalFormatting>
  <conditionalFormatting sqref="FN36">
    <cfRule type="cellIs" dxfId="2237" priority="1513" operator="greaterThan">
      <formula>0</formula>
    </cfRule>
  </conditionalFormatting>
  <conditionalFormatting sqref="FN36">
    <cfRule type="cellIs" dxfId="2236" priority="1512" operator="greaterThan">
      <formula>0</formula>
    </cfRule>
  </conditionalFormatting>
  <conditionalFormatting sqref="FN36">
    <cfRule type="cellIs" dxfId="2235" priority="1511" operator="greaterThan">
      <formula>0</formula>
    </cfRule>
  </conditionalFormatting>
  <conditionalFormatting sqref="FN36">
    <cfRule type="cellIs" dxfId="2234" priority="1510" operator="greaterThan">
      <formula>0</formula>
    </cfRule>
  </conditionalFormatting>
  <conditionalFormatting sqref="FN143">
    <cfRule type="cellIs" dxfId="2233" priority="1509" operator="greaterThan">
      <formula>0</formula>
    </cfRule>
  </conditionalFormatting>
  <conditionalFormatting sqref="FN152">
    <cfRule type="cellIs" dxfId="2232" priority="1508" operator="greaterThan">
      <formula>0</formula>
    </cfRule>
  </conditionalFormatting>
  <conditionalFormatting sqref="FN160">
    <cfRule type="cellIs" dxfId="2231" priority="1507" operator="greaterThan">
      <formula>0</formula>
    </cfRule>
  </conditionalFormatting>
  <conditionalFormatting sqref="FN152">
    <cfRule type="cellIs" dxfId="2230" priority="1505" operator="greaterThan">
      <formula>0</formula>
    </cfRule>
  </conditionalFormatting>
  <conditionalFormatting sqref="FN152">
    <cfRule type="cellIs" dxfId="2229" priority="1506" operator="greaterThan">
      <formula>0</formula>
    </cfRule>
  </conditionalFormatting>
  <conditionalFormatting sqref="FN143">
    <cfRule type="cellIs" dxfId="2228" priority="1504" operator="greaterThan">
      <formula>0</formula>
    </cfRule>
  </conditionalFormatting>
  <conditionalFormatting sqref="FN143">
    <cfRule type="cellIs" dxfId="2227" priority="1503" operator="greaterThan">
      <formula>0</formula>
    </cfRule>
  </conditionalFormatting>
  <conditionalFormatting sqref="FN160">
    <cfRule type="cellIs" dxfId="2226" priority="1501" operator="greaterThan">
      <formula>0</formula>
    </cfRule>
  </conditionalFormatting>
  <conditionalFormatting sqref="FN160">
    <cfRule type="cellIs" dxfId="2225" priority="1502" operator="greaterThan">
      <formula>0</formula>
    </cfRule>
  </conditionalFormatting>
  <conditionalFormatting sqref="FN152">
    <cfRule type="cellIs" dxfId="2224" priority="1499" operator="greaterThan">
      <formula>0</formula>
    </cfRule>
  </conditionalFormatting>
  <conditionalFormatting sqref="FN152">
    <cfRule type="cellIs" dxfId="2223" priority="1500" operator="greaterThan">
      <formula>0</formula>
    </cfRule>
  </conditionalFormatting>
  <conditionalFormatting sqref="FN143">
    <cfRule type="cellIs" dxfId="2222" priority="1498" operator="greaterThan">
      <formula>0</formula>
    </cfRule>
  </conditionalFormatting>
  <conditionalFormatting sqref="FN143">
    <cfRule type="cellIs" dxfId="2221" priority="1497" operator="greaterThan">
      <formula>0</formula>
    </cfRule>
  </conditionalFormatting>
  <conditionalFormatting sqref="FN160">
    <cfRule type="cellIs" dxfId="2220" priority="1495" operator="greaterThan">
      <formula>0</formula>
    </cfRule>
  </conditionalFormatting>
  <conditionalFormatting sqref="FN160">
    <cfRule type="cellIs" dxfId="2219" priority="1496" operator="greaterThan">
      <formula>0</formula>
    </cfRule>
  </conditionalFormatting>
  <conditionalFormatting sqref="FN27">
    <cfRule type="cellIs" dxfId="2218" priority="1494" operator="greaterThan">
      <formula>0</formula>
    </cfRule>
  </conditionalFormatting>
  <conditionalFormatting sqref="FN27">
    <cfRule type="cellIs" dxfId="2217" priority="1493" operator="greaterThan">
      <formula>0</formula>
    </cfRule>
  </conditionalFormatting>
  <conditionalFormatting sqref="FN197:FN202">
    <cfRule type="cellIs" dxfId="2216" priority="1492" operator="greaterThan">
      <formula>0.5</formula>
    </cfRule>
  </conditionalFormatting>
  <conditionalFormatting sqref="FN203">
    <cfRule type="cellIs" dxfId="2215" priority="1491" operator="greaterThan">
      <formula>0.5</formula>
    </cfRule>
  </conditionalFormatting>
  <conditionalFormatting sqref="FN167:GE167">
    <cfRule type="cellIs" dxfId="2214" priority="1490" operator="greaterThan">
      <formula>0</formula>
    </cfRule>
  </conditionalFormatting>
  <conditionalFormatting sqref="FN167:GE167">
    <cfRule type="cellIs" dxfId="2213" priority="1489" operator="greaterThan">
      <formula>0</formula>
    </cfRule>
  </conditionalFormatting>
  <conditionalFormatting sqref="FN169:GE169">
    <cfRule type="cellIs" dxfId="2212" priority="1488" operator="greaterThan">
      <formula>0</formula>
    </cfRule>
  </conditionalFormatting>
  <conditionalFormatting sqref="FN169:GE169">
    <cfRule type="cellIs" dxfId="2211" priority="1487" operator="greaterThan">
      <formula>0</formula>
    </cfRule>
  </conditionalFormatting>
  <conditionalFormatting sqref="FN171:GE171">
    <cfRule type="cellIs" dxfId="2210" priority="1486" operator="greaterThan">
      <formula>0</formula>
    </cfRule>
  </conditionalFormatting>
  <conditionalFormatting sqref="FN171:GE171">
    <cfRule type="cellIs" dxfId="2209" priority="1485" operator="greaterThan">
      <formula>0</formula>
    </cfRule>
  </conditionalFormatting>
  <conditionalFormatting sqref="FN14">
    <cfRule type="cellIs" dxfId="2208" priority="1457" operator="greaterThan">
      <formula>0</formula>
    </cfRule>
  </conditionalFormatting>
  <conditionalFormatting sqref="FN10">
    <cfRule type="cellIs" dxfId="2207" priority="1484" operator="greaterThan">
      <formula>0</formula>
    </cfRule>
  </conditionalFormatting>
  <conditionalFormatting sqref="FN23">
    <cfRule type="cellIs" dxfId="2206" priority="1483" operator="greaterThan">
      <formula>0</formula>
    </cfRule>
  </conditionalFormatting>
  <conditionalFormatting sqref="FN70">
    <cfRule type="cellIs" dxfId="2205" priority="1481" operator="greaterThan">
      <formula>0</formula>
    </cfRule>
  </conditionalFormatting>
  <conditionalFormatting sqref="FN79">
    <cfRule type="cellIs" dxfId="2204" priority="1480" operator="greaterThan">
      <formula>0</formula>
    </cfRule>
  </conditionalFormatting>
  <conditionalFormatting sqref="FN129">
    <cfRule type="cellIs" dxfId="2203" priority="1474" operator="greaterThan">
      <formula>0</formula>
    </cfRule>
  </conditionalFormatting>
  <conditionalFormatting sqref="FN110">
    <cfRule type="cellIs" dxfId="2202" priority="1476" operator="greaterThan">
      <formula>0</formula>
    </cfRule>
  </conditionalFormatting>
  <conditionalFormatting sqref="FN34">
    <cfRule type="cellIs" dxfId="2201" priority="1482" operator="greaterThan">
      <formula>0</formula>
    </cfRule>
  </conditionalFormatting>
  <conditionalFormatting sqref="FN137">
    <cfRule type="cellIs" dxfId="2200" priority="1473" operator="greaterThan">
      <formula>0</formula>
    </cfRule>
  </conditionalFormatting>
  <conditionalFormatting sqref="FN87">
    <cfRule type="cellIs" dxfId="2199" priority="1479" operator="greaterThan">
      <formula>0</formula>
    </cfRule>
  </conditionalFormatting>
  <conditionalFormatting sqref="FN93">
    <cfRule type="cellIs" dxfId="2198" priority="1478" operator="greaterThan">
      <formula>0</formula>
    </cfRule>
  </conditionalFormatting>
  <conditionalFormatting sqref="FN102">
    <cfRule type="cellIs" dxfId="2197" priority="1477" operator="greaterThan">
      <formula>0</formula>
    </cfRule>
  </conditionalFormatting>
  <conditionalFormatting sqref="FN120">
    <cfRule type="cellIs" dxfId="2196" priority="1475" operator="greaterThan">
      <formula>0</formula>
    </cfRule>
  </conditionalFormatting>
  <conditionalFormatting sqref="FN51">
    <cfRule type="cellIs" dxfId="2195" priority="1472" operator="greaterThan">
      <formula>0</formula>
    </cfRule>
  </conditionalFormatting>
  <conditionalFormatting sqref="FN64">
    <cfRule type="cellIs" dxfId="2194" priority="1470" operator="greaterThan">
      <formula>0</formula>
    </cfRule>
  </conditionalFormatting>
  <conditionalFormatting sqref="FN57">
    <cfRule type="cellIs" dxfId="2193" priority="1471" operator="greaterThan">
      <formula>0</formula>
    </cfRule>
  </conditionalFormatting>
  <conditionalFormatting sqref="FN25 FN27">
    <cfRule type="cellIs" dxfId="2192" priority="1468" operator="greaterThan">
      <formula>0</formula>
    </cfRule>
  </conditionalFormatting>
  <conditionalFormatting sqref="FN12">
    <cfRule type="cellIs" dxfId="2191" priority="1469" operator="greaterThan">
      <formula>0</formula>
    </cfRule>
  </conditionalFormatting>
  <conditionalFormatting sqref="FN44">
    <cfRule type="cellIs" dxfId="2190" priority="1467" operator="greaterThan">
      <formula>0</formula>
    </cfRule>
  </conditionalFormatting>
  <conditionalFormatting sqref="FN48">
    <cfRule type="cellIs" dxfId="2189" priority="1466" operator="greaterThan">
      <formula>0</formula>
    </cfRule>
  </conditionalFormatting>
  <conditionalFormatting sqref="FN40">
    <cfRule type="cellIs" dxfId="2188" priority="1465" operator="greaterThan">
      <formula>0</formula>
    </cfRule>
  </conditionalFormatting>
  <conditionalFormatting sqref="FN38">
    <cfRule type="cellIs" dxfId="2187" priority="1464" operator="greaterThan">
      <formula>0</formula>
    </cfRule>
  </conditionalFormatting>
  <conditionalFormatting sqref="FN16">
    <cfRule type="cellIs" dxfId="2186" priority="1456" operator="greaterThan">
      <formula>0</formula>
    </cfRule>
  </conditionalFormatting>
  <conditionalFormatting sqref="FN113">
    <cfRule type="cellIs" dxfId="2185" priority="1463" operator="greaterThan">
      <formula>0</formula>
    </cfRule>
  </conditionalFormatting>
  <conditionalFormatting sqref="FN112">
    <cfRule type="cellIs" dxfId="2184" priority="1462" operator="greaterThan">
      <formula>0</formula>
    </cfRule>
  </conditionalFormatting>
  <conditionalFormatting sqref="FN112">
    <cfRule type="cellIs" dxfId="2183" priority="1461" operator="lessThan">
      <formula>0</formula>
    </cfRule>
  </conditionalFormatting>
  <conditionalFormatting sqref="FN116">
    <cfRule type="cellIs" dxfId="2182" priority="1460" operator="greaterThan">
      <formula>0</formula>
    </cfRule>
  </conditionalFormatting>
  <conditionalFormatting sqref="FN115">
    <cfRule type="cellIs" dxfId="2181" priority="1459" operator="greaterThan">
      <formula>0</formula>
    </cfRule>
  </conditionalFormatting>
  <conditionalFormatting sqref="FN115">
    <cfRule type="cellIs" dxfId="2180" priority="1458" operator="lessThan">
      <formula>0</formula>
    </cfRule>
  </conditionalFormatting>
  <conditionalFormatting sqref="FN46">
    <cfRule type="cellIs" dxfId="2179" priority="1453" operator="greaterThan">
      <formula>0</formula>
    </cfRule>
  </conditionalFormatting>
  <conditionalFormatting sqref="FN42">
    <cfRule type="cellIs" dxfId="2178" priority="1454" operator="greaterThan">
      <formula>0</formula>
    </cfRule>
  </conditionalFormatting>
  <conditionalFormatting sqref="FN18 FN21">
    <cfRule type="cellIs" dxfId="2177" priority="1455" operator="greaterThan">
      <formula>0</formula>
    </cfRule>
  </conditionalFormatting>
  <conditionalFormatting sqref="FN36">
    <cfRule type="cellIs" dxfId="2176" priority="1452" operator="greaterThan">
      <formula>0</formula>
    </cfRule>
  </conditionalFormatting>
  <conditionalFormatting sqref="FN79">
    <cfRule type="cellIs" dxfId="2175" priority="1444" operator="greaterThan">
      <formula>0</formula>
    </cfRule>
  </conditionalFormatting>
  <conditionalFormatting sqref="FN10">
    <cfRule type="cellIs" dxfId="2174" priority="1451" operator="greaterThan">
      <formula>0</formula>
    </cfRule>
  </conditionalFormatting>
  <conditionalFormatting sqref="FN23">
    <cfRule type="cellIs" dxfId="2173" priority="1450" operator="greaterThan">
      <formula>0</formula>
    </cfRule>
  </conditionalFormatting>
  <conditionalFormatting sqref="FN10">
    <cfRule type="cellIs" dxfId="2172" priority="1449" operator="greaterThan">
      <formula>0</formula>
    </cfRule>
  </conditionalFormatting>
  <conditionalFormatting sqref="FN23">
    <cfRule type="cellIs" dxfId="2171" priority="1448" operator="greaterThan">
      <formula>0</formula>
    </cfRule>
  </conditionalFormatting>
  <conditionalFormatting sqref="FN129">
    <cfRule type="cellIs" dxfId="2170" priority="1434" operator="greaterThan">
      <formula>0</formula>
    </cfRule>
  </conditionalFormatting>
  <conditionalFormatting sqref="FN110">
    <cfRule type="cellIs" dxfId="2169" priority="1438" operator="greaterThan">
      <formula>0</formula>
    </cfRule>
  </conditionalFormatting>
  <conditionalFormatting sqref="FN79">
    <cfRule type="cellIs" dxfId="2168" priority="1445" operator="greaterThan">
      <formula>0</formula>
    </cfRule>
  </conditionalFormatting>
  <conditionalFormatting sqref="FN34">
    <cfRule type="cellIs" dxfId="2167" priority="1447" operator="greaterThan">
      <formula>0</formula>
    </cfRule>
  </conditionalFormatting>
  <conditionalFormatting sqref="FN120">
    <cfRule type="cellIs" dxfId="2166" priority="1437" operator="greaterThan">
      <formula>0</formula>
    </cfRule>
  </conditionalFormatting>
  <conditionalFormatting sqref="FN137">
    <cfRule type="cellIs" dxfId="2165" priority="1433" operator="greaterThan">
      <formula>0</formula>
    </cfRule>
  </conditionalFormatting>
  <conditionalFormatting sqref="FN34">
    <cfRule type="cellIs" dxfId="2164" priority="1446" operator="greaterThan">
      <formula>0</formula>
    </cfRule>
  </conditionalFormatting>
  <conditionalFormatting sqref="FN137">
    <cfRule type="cellIs" dxfId="2163" priority="1432" operator="greaterThan">
      <formula>0</formula>
    </cfRule>
  </conditionalFormatting>
  <conditionalFormatting sqref="FN110">
    <cfRule type="cellIs" dxfId="2162" priority="1439" operator="greaterThan">
      <formula>0</formula>
    </cfRule>
  </conditionalFormatting>
  <conditionalFormatting sqref="FN51">
    <cfRule type="cellIs" dxfId="2161" priority="1431" operator="greaterThan">
      <formula>0</formula>
    </cfRule>
  </conditionalFormatting>
  <conditionalFormatting sqref="FN51">
    <cfRule type="cellIs" dxfId="2160" priority="1430" operator="greaterThan">
      <formula>0</formula>
    </cfRule>
  </conditionalFormatting>
  <conditionalFormatting sqref="FN93">
    <cfRule type="cellIs" dxfId="2159" priority="1443" operator="greaterThan">
      <formula>0</formula>
    </cfRule>
  </conditionalFormatting>
  <conditionalFormatting sqref="FN102">
    <cfRule type="cellIs" dxfId="2158" priority="1442" operator="greaterThan">
      <formula>0</formula>
    </cfRule>
  </conditionalFormatting>
  <conditionalFormatting sqref="FN93">
    <cfRule type="cellIs" dxfId="2157" priority="1441" operator="greaterThan">
      <formula>0</formula>
    </cfRule>
  </conditionalFormatting>
  <conditionalFormatting sqref="FN102">
    <cfRule type="cellIs" dxfId="2156" priority="1440" operator="greaterThan">
      <formula>0</formula>
    </cfRule>
  </conditionalFormatting>
  <conditionalFormatting sqref="FN129">
    <cfRule type="cellIs" dxfId="2155" priority="1436" operator="greaterThan">
      <formula>0</formula>
    </cfRule>
  </conditionalFormatting>
  <conditionalFormatting sqref="FN120">
    <cfRule type="cellIs" dxfId="2154" priority="1435" operator="greaterThan">
      <formula>0</formula>
    </cfRule>
  </conditionalFormatting>
  <conditionalFormatting sqref="FN48">
    <cfRule type="cellIs" dxfId="2153" priority="1418" operator="greaterThan">
      <formula>0</formula>
    </cfRule>
  </conditionalFormatting>
  <conditionalFormatting sqref="FN40">
    <cfRule type="cellIs" dxfId="2152" priority="1417" operator="greaterThan">
      <formula>0</formula>
    </cfRule>
  </conditionalFormatting>
  <conditionalFormatting sqref="FN64">
    <cfRule type="cellIs" dxfId="2151" priority="1427" operator="greaterThan">
      <formula>0</formula>
    </cfRule>
  </conditionalFormatting>
  <conditionalFormatting sqref="FN64">
    <cfRule type="cellIs" dxfId="2150" priority="1426" operator="greaterThan">
      <formula>0</formula>
    </cfRule>
  </conditionalFormatting>
  <conditionalFormatting sqref="FN57">
    <cfRule type="cellIs" dxfId="2149" priority="1429" operator="greaterThan">
      <formula>0</formula>
    </cfRule>
  </conditionalFormatting>
  <conditionalFormatting sqref="FN57">
    <cfRule type="cellIs" dxfId="2148" priority="1428" operator="greaterThan">
      <formula>0</formula>
    </cfRule>
  </conditionalFormatting>
  <conditionalFormatting sqref="FN70">
    <cfRule type="cellIs" dxfId="2147" priority="1413" operator="greaterThan">
      <formula>0</formula>
    </cfRule>
  </conditionalFormatting>
  <conditionalFormatting sqref="FN70">
    <cfRule type="cellIs" dxfId="2146" priority="1412" operator="greaterThan">
      <formula>0</formula>
    </cfRule>
  </conditionalFormatting>
  <conditionalFormatting sqref="FN12">
    <cfRule type="cellIs" dxfId="2145" priority="1425" operator="greaterThan">
      <formula>0</formula>
    </cfRule>
  </conditionalFormatting>
  <conditionalFormatting sqref="FN12">
    <cfRule type="cellIs" dxfId="2144" priority="1424" operator="greaterThan">
      <formula>0</formula>
    </cfRule>
  </conditionalFormatting>
  <conditionalFormatting sqref="FN25 FN27">
    <cfRule type="cellIs" dxfId="2143" priority="1423" operator="greaterThan">
      <formula>0</formula>
    </cfRule>
  </conditionalFormatting>
  <conditionalFormatting sqref="FN25 FN27">
    <cfRule type="cellIs" dxfId="2142" priority="1422" operator="greaterThan">
      <formula>0</formula>
    </cfRule>
  </conditionalFormatting>
  <conditionalFormatting sqref="FN44">
    <cfRule type="cellIs" dxfId="2141" priority="1421" operator="greaterThan">
      <formula>0</formula>
    </cfRule>
  </conditionalFormatting>
  <conditionalFormatting sqref="FN44">
    <cfRule type="cellIs" dxfId="2140" priority="1420" operator="greaterThan">
      <formula>0</formula>
    </cfRule>
  </conditionalFormatting>
  <conditionalFormatting sqref="FN48">
    <cfRule type="cellIs" dxfId="2139" priority="1419" operator="greaterThan">
      <formula>0</formula>
    </cfRule>
  </conditionalFormatting>
  <conditionalFormatting sqref="FN40">
    <cfRule type="cellIs" dxfId="2138" priority="1416" operator="greaterThan">
      <formula>0</formula>
    </cfRule>
  </conditionalFormatting>
  <conditionalFormatting sqref="FN38">
    <cfRule type="cellIs" dxfId="2137" priority="1415" operator="greaterThan">
      <formula>0</formula>
    </cfRule>
  </conditionalFormatting>
  <conditionalFormatting sqref="FN38">
    <cfRule type="cellIs" dxfId="2136" priority="1414" operator="greaterThan">
      <formula>0</formula>
    </cfRule>
  </conditionalFormatting>
  <conditionalFormatting sqref="FN87">
    <cfRule type="cellIs" dxfId="2135" priority="1410" operator="greaterThan">
      <formula>0</formula>
    </cfRule>
  </conditionalFormatting>
  <conditionalFormatting sqref="FN87">
    <cfRule type="cellIs" dxfId="2134" priority="1411" operator="greaterThan">
      <formula>0</formula>
    </cfRule>
  </conditionalFormatting>
  <conditionalFormatting sqref="FN116">
    <cfRule type="cellIs" dxfId="2133" priority="1403" operator="greaterThan">
      <formula>0</formula>
    </cfRule>
  </conditionalFormatting>
  <conditionalFormatting sqref="FN115">
    <cfRule type="cellIs" dxfId="2132" priority="1402" operator="greaterThan">
      <formula>0</formula>
    </cfRule>
  </conditionalFormatting>
  <conditionalFormatting sqref="FN113">
    <cfRule type="cellIs" dxfId="2131" priority="1409" operator="greaterThan">
      <formula>0</formula>
    </cfRule>
  </conditionalFormatting>
  <conditionalFormatting sqref="FN113">
    <cfRule type="cellIs" dxfId="2130" priority="1408" operator="greaterThan">
      <formula>0</formula>
    </cfRule>
  </conditionalFormatting>
  <conditionalFormatting sqref="FN112">
    <cfRule type="cellIs" dxfId="2129" priority="1407" operator="greaterThan">
      <formula>0</formula>
    </cfRule>
  </conditionalFormatting>
  <conditionalFormatting sqref="FN112">
    <cfRule type="cellIs" dxfId="2128" priority="1406" operator="greaterThan">
      <formula>0</formula>
    </cfRule>
  </conditionalFormatting>
  <conditionalFormatting sqref="FN112">
    <cfRule type="cellIs" dxfId="2127" priority="1405" operator="lessThan">
      <formula>0</formula>
    </cfRule>
  </conditionalFormatting>
  <conditionalFormatting sqref="FN116">
    <cfRule type="cellIs" dxfId="2126" priority="1404" operator="greaterThan">
      <formula>0</formula>
    </cfRule>
  </conditionalFormatting>
  <conditionalFormatting sqref="FN14">
    <cfRule type="cellIs" dxfId="2125" priority="1399" operator="greaterThan">
      <formula>0</formula>
    </cfRule>
  </conditionalFormatting>
  <conditionalFormatting sqref="FN115">
    <cfRule type="cellIs" dxfId="2124" priority="1401" operator="greaterThan">
      <formula>0</formula>
    </cfRule>
  </conditionalFormatting>
  <conditionalFormatting sqref="FN115">
    <cfRule type="cellIs" dxfId="2123" priority="1400" operator="lessThan">
      <formula>0</formula>
    </cfRule>
  </conditionalFormatting>
  <conditionalFormatting sqref="FN14">
    <cfRule type="cellIs" dxfId="2122" priority="1398" operator="greaterThan">
      <formula>0</formula>
    </cfRule>
  </conditionalFormatting>
  <conditionalFormatting sqref="FN16">
    <cfRule type="cellIs" dxfId="2121" priority="1397" operator="greaterThan">
      <formula>0</formula>
    </cfRule>
  </conditionalFormatting>
  <conditionalFormatting sqref="FN16">
    <cfRule type="cellIs" dxfId="2120" priority="1396" operator="greaterThan">
      <formula>0</formula>
    </cfRule>
  </conditionalFormatting>
  <conditionalFormatting sqref="FN42">
    <cfRule type="cellIs" dxfId="2119" priority="1393" operator="greaterThan">
      <formula>0</formula>
    </cfRule>
  </conditionalFormatting>
  <conditionalFormatting sqref="FN42">
    <cfRule type="cellIs" dxfId="2118" priority="1392" operator="greaterThan">
      <formula>0</formula>
    </cfRule>
  </conditionalFormatting>
  <conditionalFormatting sqref="FN18 FN21">
    <cfRule type="cellIs" dxfId="2117" priority="1395" operator="greaterThan">
      <formula>0</formula>
    </cfRule>
  </conditionalFormatting>
  <conditionalFormatting sqref="FN18 FN21">
    <cfRule type="cellIs" dxfId="2116" priority="1394" operator="greaterThan">
      <formula>0</formula>
    </cfRule>
  </conditionalFormatting>
  <conditionalFormatting sqref="FN46">
    <cfRule type="cellIs" dxfId="2115" priority="1391" operator="greaterThan">
      <formula>0</formula>
    </cfRule>
  </conditionalFormatting>
  <conditionalFormatting sqref="FN46">
    <cfRule type="cellIs" dxfId="2114" priority="1390" operator="greaterThan">
      <formula>0</formula>
    </cfRule>
  </conditionalFormatting>
  <conditionalFormatting sqref="FN79">
    <cfRule type="cellIs" dxfId="2113" priority="1382" operator="greaterThan">
      <formula>0</formula>
    </cfRule>
  </conditionalFormatting>
  <conditionalFormatting sqref="FN10">
    <cfRule type="cellIs" dxfId="2112" priority="1389" operator="greaterThan">
      <formula>0</formula>
    </cfRule>
  </conditionalFormatting>
  <conditionalFormatting sqref="FN23">
    <cfRule type="cellIs" dxfId="2111" priority="1388" operator="greaterThan">
      <formula>0</formula>
    </cfRule>
  </conditionalFormatting>
  <conditionalFormatting sqref="FN10">
    <cfRule type="cellIs" dxfId="2110" priority="1387" operator="greaterThan">
      <formula>0</formula>
    </cfRule>
  </conditionalFormatting>
  <conditionalFormatting sqref="FN23">
    <cfRule type="cellIs" dxfId="2109" priority="1386" operator="greaterThan">
      <formula>0</formula>
    </cfRule>
  </conditionalFormatting>
  <conditionalFormatting sqref="FN129">
    <cfRule type="cellIs" dxfId="2108" priority="1372" operator="greaterThan">
      <formula>0</formula>
    </cfRule>
  </conditionalFormatting>
  <conditionalFormatting sqref="FN110">
    <cfRule type="cellIs" dxfId="2107" priority="1376" operator="greaterThan">
      <formula>0</formula>
    </cfRule>
  </conditionalFormatting>
  <conditionalFormatting sqref="FN79">
    <cfRule type="cellIs" dxfId="2106" priority="1383" operator="greaterThan">
      <formula>0</formula>
    </cfRule>
  </conditionalFormatting>
  <conditionalFormatting sqref="FN34">
    <cfRule type="cellIs" dxfId="2105" priority="1385" operator="greaterThan">
      <formula>0</formula>
    </cfRule>
  </conditionalFormatting>
  <conditionalFormatting sqref="FN120">
    <cfRule type="cellIs" dxfId="2104" priority="1375" operator="greaterThan">
      <formula>0</formula>
    </cfRule>
  </conditionalFormatting>
  <conditionalFormatting sqref="FN137">
    <cfRule type="cellIs" dxfId="2103" priority="1371" operator="greaterThan">
      <formula>0</formula>
    </cfRule>
  </conditionalFormatting>
  <conditionalFormatting sqref="FN34">
    <cfRule type="cellIs" dxfId="2102" priority="1384" operator="greaterThan">
      <formula>0</formula>
    </cfRule>
  </conditionalFormatting>
  <conditionalFormatting sqref="FN137">
    <cfRule type="cellIs" dxfId="2101" priority="1370" operator="greaterThan">
      <formula>0</formula>
    </cfRule>
  </conditionalFormatting>
  <conditionalFormatting sqref="FN110">
    <cfRule type="cellIs" dxfId="2100" priority="1377" operator="greaterThan">
      <formula>0</formula>
    </cfRule>
  </conditionalFormatting>
  <conditionalFormatting sqref="FN51">
    <cfRule type="cellIs" dxfId="2099" priority="1369" operator="greaterThan">
      <formula>0</formula>
    </cfRule>
  </conditionalFormatting>
  <conditionalFormatting sqref="FN51">
    <cfRule type="cellIs" dxfId="2098" priority="1368" operator="greaterThan">
      <formula>0</formula>
    </cfRule>
  </conditionalFormatting>
  <conditionalFormatting sqref="FN93">
    <cfRule type="cellIs" dxfId="2097" priority="1381" operator="greaterThan">
      <formula>0</formula>
    </cfRule>
  </conditionalFormatting>
  <conditionalFormatting sqref="FN102">
    <cfRule type="cellIs" dxfId="2096" priority="1380" operator="greaterThan">
      <formula>0</formula>
    </cfRule>
  </conditionalFormatting>
  <conditionalFormatting sqref="FN93">
    <cfRule type="cellIs" dxfId="2095" priority="1379" operator="greaterThan">
      <formula>0</formula>
    </cfRule>
  </conditionalFormatting>
  <conditionalFormatting sqref="FN102">
    <cfRule type="cellIs" dxfId="2094" priority="1378" operator="greaterThan">
      <formula>0</formula>
    </cfRule>
  </conditionalFormatting>
  <conditionalFormatting sqref="FN129">
    <cfRule type="cellIs" dxfId="2093" priority="1374" operator="greaterThan">
      <formula>0</formula>
    </cfRule>
  </conditionalFormatting>
  <conditionalFormatting sqref="FN120">
    <cfRule type="cellIs" dxfId="2092" priority="1373" operator="greaterThan">
      <formula>0</formula>
    </cfRule>
  </conditionalFormatting>
  <conditionalFormatting sqref="FN48">
    <cfRule type="cellIs" dxfId="2091" priority="1356" operator="greaterThan">
      <formula>0</formula>
    </cfRule>
  </conditionalFormatting>
  <conditionalFormatting sqref="FN40">
    <cfRule type="cellIs" dxfId="2090" priority="1355" operator="greaterThan">
      <formula>0</formula>
    </cfRule>
  </conditionalFormatting>
  <conditionalFormatting sqref="FN64">
    <cfRule type="cellIs" dxfId="2089" priority="1365" operator="greaterThan">
      <formula>0</formula>
    </cfRule>
  </conditionalFormatting>
  <conditionalFormatting sqref="FN64">
    <cfRule type="cellIs" dxfId="2088" priority="1364" operator="greaterThan">
      <formula>0</formula>
    </cfRule>
  </conditionalFormatting>
  <conditionalFormatting sqref="FN57">
    <cfRule type="cellIs" dxfId="2087" priority="1367" operator="greaterThan">
      <formula>0</formula>
    </cfRule>
  </conditionalFormatting>
  <conditionalFormatting sqref="FN57">
    <cfRule type="cellIs" dxfId="2086" priority="1366" operator="greaterThan">
      <formula>0</formula>
    </cfRule>
  </conditionalFormatting>
  <conditionalFormatting sqref="FN70">
    <cfRule type="cellIs" dxfId="2085" priority="1351" operator="greaterThan">
      <formula>0</formula>
    </cfRule>
  </conditionalFormatting>
  <conditionalFormatting sqref="FN70">
    <cfRule type="cellIs" dxfId="2084" priority="1350" operator="greaterThan">
      <formula>0</formula>
    </cfRule>
  </conditionalFormatting>
  <conditionalFormatting sqref="FN12">
    <cfRule type="cellIs" dxfId="2083" priority="1363" operator="greaterThan">
      <formula>0</formula>
    </cfRule>
  </conditionalFormatting>
  <conditionalFormatting sqref="FN12">
    <cfRule type="cellIs" dxfId="2082" priority="1362" operator="greaterThan">
      <formula>0</formula>
    </cfRule>
  </conditionalFormatting>
  <conditionalFormatting sqref="FN25 FN27">
    <cfRule type="cellIs" dxfId="2081" priority="1361" operator="greaterThan">
      <formula>0</formula>
    </cfRule>
  </conditionalFormatting>
  <conditionalFormatting sqref="FN25 FN27">
    <cfRule type="cellIs" dxfId="2080" priority="1360" operator="greaterThan">
      <formula>0</formula>
    </cfRule>
  </conditionalFormatting>
  <conditionalFormatting sqref="FN44">
    <cfRule type="cellIs" dxfId="2079" priority="1359" operator="greaterThan">
      <formula>0</formula>
    </cfRule>
  </conditionalFormatting>
  <conditionalFormatting sqref="FN44">
    <cfRule type="cellIs" dxfId="2078" priority="1358" operator="greaterThan">
      <formula>0</formula>
    </cfRule>
  </conditionalFormatting>
  <conditionalFormatting sqref="FN48">
    <cfRule type="cellIs" dxfId="2077" priority="1357" operator="greaterThan">
      <formula>0</formula>
    </cfRule>
  </conditionalFormatting>
  <conditionalFormatting sqref="FN40">
    <cfRule type="cellIs" dxfId="2076" priority="1354" operator="greaterThan">
      <formula>0</formula>
    </cfRule>
  </conditionalFormatting>
  <conditionalFormatting sqref="FN38">
    <cfRule type="cellIs" dxfId="2075" priority="1353" operator="greaterThan">
      <formula>0</formula>
    </cfRule>
  </conditionalFormatting>
  <conditionalFormatting sqref="FN38">
    <cfRule type="cellIs" dxfId="2074" priority="1352" operator="greaterThan">
      <formula>0</formula>
    </cfRule>
  </conditionalFormatting>
  <conditionalFormatting sqref="FN87">
    <cfRule type="cellIs" dxfId="2073" priority="1348" operator="greaterThan">
      <formula>0</formula>
    </cfRule>
  </conditionalFormatting>
  <conditionalFormatting sqref="FN87">
    <cfRule type="cellIs" dxfId="2072" priority="1349" operator="greaterThan">
      <formula>0</formula>
    </cfRule>
  </conditionalFormatting>
  <conditionalFormatting sqref="FN116">
    <cfRule type="cellIs" dxfId="2071" priority="1341" operator="greaterThan">
      <formula>0</formula>
    </cfRule>
  </conditionalFormatting>
  <conditionalFormatting sqref="FN115">
    <cfRule type="cellIs" dxfId="2070" priority="1340" operator="greaterThan">
      <formula>0</formula>
    </cfRule>
  </conditionalFormatting>
  <conditionalFormatting sqref="FN113">
    <cfRule type="cellIs" dxfId="2069" priority="1347" operator="greaterThan">
      <formula>0</formula>
    </cfRule>
  </conditionalFormatting>
  <conditionalFormatting sqref="FN113">
    <cfRule type="cellIs" dxfId="2068" priority="1346" operator="greaterThan">
      <formula>0</formula>
    </cfRule>
  </conditionalFormatting>
  <conditionalFormatting sqref="FN112">
    <cfRule type="cellIs" dxfId="2067" priority="1345" operator="greaterThan">
      <formula>0</formula>
    </cfRule>
  </conditionalFormatting>
  <conditionalFormatting sqref="FN112">
    <cfRule type="cellIs" dxfId="2066" priority="1344" operator="greaterThan">
      <formula>0</formula>
    </cfRule>
  </conditionalFormatting>
  <conditionalFormatting sqref="FN112">
    <cfRule type="cellIs" dxfId="2065" priority="1343" operator="lessThan">
      <formula>0</formula>
    </cfRule>
  </conditionalFormatting>
  <conditionalFormatting sqref="FN116">
    <cfRule type="cellIs" dxfId="2064" priority="1342" operator="greaterThan">
      <formula>0</formula>
    </cfRule>
  </conditionalFormatting>
  <conditionalFormatting sqref="FN14">
    <cfRule type="cellIs" dxfId="2063" priority="1337" operator="greaterThan">
      <formula>0</formula>
    </cfRule>
  </conditionalFormatting>
  <conditionalFormatting sqref="FN115">
    <cfRule type="cellIs" dxfId="2062" priority="1339" operator="greaterThan">
      <formula>0</formula>
    </cfRule>
  </conditionalFormatting>
  <conditionalFormatting sqref="FN115">
    <cfRule type="cellIs" dxfId="2061" priority="1338" operator="lessThan">
      <formula>0</formula>
    </cfRule>
  </conditionalFormatting>
  <conditionalFormatting sqref="FN14">
    <cfRule type="cellIs" dxfId="2060" priority="1336" operator="greaterThan">
      <formula>0</formula>
    </cfRule>
  </conditionalFormatting>
  <conditionalFormatting sqref="FN16">
    <cfRule type="cellIs" dxfId="2059" priority="1335" operator="greaterThan">
      <formula>0</formula>
    </cfRule>
  </conditionalFormatting>
  <conditionalFormatting sqref="FN16">
    <cfRule type="cellIs" dxfId="2058" priority="1334" operator="greaterThan">
      <formula>0</formula>
    </cfRule>
  </conditionalFormatting>
  <conditionalFormatting sqref="FN42">
    <cfRule type="cellIs" dxfId="2057" priority="1331" operator="greaterThan">
      <formula>0</formula>
    </cfRule>
  </conditionalFormatting>
  <conditionalFormatting sqref="FN42">
    <cfRule type="cellIs" dxfId="2056" priority="1330" operator="greaterThan">
      <formula>0</formula>
    </cfRule>
  </conditionalFormatting>
  <conditionalFormatting sqref="FN18 FN21">
    <cfRule type="cellIs" dxfId="2055" priority="1333" operator="greaterThan">
      <formula>0</formula>
    </cfRule>
  </conditionalFormatting>
  <conditionalFormatting sqref="FN18 FN21">
    <cfRule type="cellIs" dxfId="2054" priority="1332" operator="greaterThan">
      <formula>0</formula>
    </cfRule>
  </conditionalFormatting>
  <conditionalFormatting sqref="FN46">
    <cfRule type="cellIs" dxfId="2053" priority="1329" operator="greaterThan">
      <formula>0</formula>
    </cfRule>
  </conditionalFormatting>
  <conditionalFormatting sqref="FN46">
    <cfRule type="cellIs" dxfId="2052" priority="1328" operator="greaterThan">
      <formula>0</formula>
    </cfRule>
  </conditionalFormatting>
  <conditionalFormatting sqref="FN36">
    <cfRule type="cellIs" dxfId="2051" priority="1327" operator="greaterThan">
      <formula>0</formula>
    </cfRule>
  </conditionalFormatting>
  <conditionalFormatting sqref="FN36">
    <cfRule type="cellIs" dxfId="2050" priority="1326" operator="greaterThan">
      <formula>0</formula>
    </cfRule>
  </conditionalFormatting>
  <conditionalFormatting sqref="FN36">
    <cfRule type="cellIs" dxfId="2049" priority="1325" operator="greaterThan">
      <formula>0</formula>
    </cfRule>
  </conditionalFormatting>
  <conditionalFormatting sqref="FN36">
    <cfRule type="cellIs" dxfId="2048" priority="1324" operator="greaterThan">
      <formula>0</formula>
    </cfRule>
  </conditionalFormatting>
  <conditionalFormatting sqref="FN143">
    <cfRule type="cellIs" dxfId="2047" priority="1323" operator="greaterThan">
      <formula>0</formula>
    </cfRule>
  </conditionalFormatting>
  <conditionalFormatting sqref="FN152">
    <cfRule type="cellIs" dxfId="2046" priority="1322" operator="greaterThan">
      <formula>0</formula>
    </cfRule>
  </conditionalFormatting>
  <conditionalFormatting sqref="FN160">
    <cfRule type="cellIs" dxfId="2045" priority="1321" operator="greaterThan">
      <formula>0</formula>
    </cfRule>
  </conditionalFormatting>
  <conditionalFormatting sqref="FN152">
    <cfRule type="cellIs" dxfId="2044" priority="1319" operator="greaterThan">
      <formula>0</formula>
    </cfRule>
  </conditionalFormatting>
  <conditionalFormatting sqref="FN152">
    <cfRule type="cellIs" dxfId="2043" priority="1320" operator="greaterThan">
      <formula>0</formula>
    </cfRule>
  </conditionalFormatting>
  <conditionalFormatting sqref="FN143">
    <cfRule type="cellIs" dxfId="2042" priority="1318" operator="greaterThan">
      <formula>0</formula>
    </cfRule>
  </conditionalFormatting>
  <conditionalFormatting sqref="FN143">
    <cfRule type="cellIs" dxfId="2041" priority="1317" operator="greaterThan">
      <formula>0</formula>
    </cfRule>
  </conditionalFormatting>
  <conditionalFormatting sqref="FN160">
    <cfRule type="cellIs" dxfId="2040" priority="1315" operator="greaterThan">
      <formula>0</formula>
    </cfRule>
  </conditionalFormatting>
  <conditionalFormatting sqref="FN160">
    <cfRule type="cellIs" dxfId="2039" priority="1316" operator="greaterThan">
      <formula>0</formula>
    </cfRule>
  </conditionalFormatting>
  <conditionalFormatting sqref="FN152">
    <cfRule type="cellIs" dxfId="2038" priority="1313" operator="greaterThan">
      <formula>0</formula>
    </cfRule>
  </conditionalFormatting>
  <conditionalFormatting sqref="FN152">
    <cfRule type="cellIs" dxfId="2037" priority="1314" operator="greaterThan">
      <formula>0</formula>
    </cfRule>
  </conditionalFormatting>
  <conditionalFormatting sqref="FN143">
    <cfRule type="cellIs" dxfId="2036" priority="1312" operator="greaterThan">
      <formula>0</formula>
    </cfRule>
  </conditionalFormatting>
  <conditionalFormatting sqref="FN143">
    <cfRule type="cellIs" dxfId="2035" priority="1311" operator="greaterThan">
      <formula>0</formula>
    </cfRule>
  </conditionalFormatting>
  <conditionalFormatting sqref="FN160">
    <cfRule type="cellIs" dxfId="2034" priority="1309" operator="greaterThan">
      <formula>0</formula>
    </cfRule>
  </conditionalFormatting>
  <conditionalFormatting sqref="FN160">
    <cfRule type="cellIs" dxfId="2033" priority="1310" operator="greaterThan">
      <formula>0</formula>
    </cfRule>
  </conditionalFormatting>
  <conditionalFormatting sqref="FN27">
    <cfRule type="cellIs" dxfId="2032" priority="1308" operator="greaterThan">
      <formula>0</formula>
    </cfRule>
  </conditionalFormatting>
  <conditionalFormatting sqref="FN27">
    <cfRule type="cellIs" dxfId="2031" priority="1307" operator="greaterThan">
      <formula>0</formula>
    </cfRule>
  </conditionalFormatting>
  <conditionalFormatting sqref="FN197:FN202">
    <cfRule type="cellIs" dxfId="2030" priority="1306" operator="greaterThan">
      <formula>0.5</formula>
    </cfRule>
  </conditionalFormatting>
  <conditionalFormatting sqref="FN203">
    <cfRule type="cellIs" dxfId="2029" priority="1305" operator="greaterThan">
      <formula>0.5</formula>
    </cfRule>
  </conditionalFormatting>
  <conditionalFormatting sqref="FN167:GE167">
    <cfRule type="cellIs" dxfId="2028" priority="1304" operator="greaterThan">
      <formula>0</formula>
    </cfRule>
  </conditionalFormatting>
  <conditionalFormatting sqref="FN167:GE167">
    <cfRule type="cellIs" dxfId="2027" priority="1303" operator="greaterThan">
      <formula>0</formula>
    </cfRule>
  </conditionalFormatting>
  <conditionalFormatting sqref="FN169:GE169">
    <cfRule type="cellIs" dxfId="2026" priority="1302" operator="greaterThan">
      <formula>0</formula>
    </cfRule>
  </conditionalFormatting>
  <conditionalFormatting sqref="FN169:GE169">
    <cfRule type="cellIs" dxfId="2025" priority="1301" operator="greaterThan">
      <formula>0</formula>
    </cfRule>
  </conditionalFormatting>
  <conditionalFormatting sqref="FN171:GE171">
    <cfRule type="cellIs" dxfId="2024" priority="1300" operator="greaterThan">
      <formula>0</formula>
    </cfRule>
  </conditionalFormatting>
  <conditionalFormatting sqref="FN171:GE171">
    <cfRule type="cellIs" dxfId="2023" priority="1299" operator="greaterThan">
      <formula>0</formula>
    </cfRule>
  </conditionalFormatting>
  <conditionalFormatting sqref="FN14">
    <cfRule type="cellIs" dxfId="2022" priority="1271" operator="greaterThan">
      <formula>0</formula>
    </cfRule>
  </conditionalFormatting>
  <conditionalFormatting sqref="FN10">
    <cfRule type="cellIs" dxfId="2021" priority="1298" operator="greaterThan">
      <formula>0</formula>
    </cfRule>
  </conditionalFormatting>
  <conditionalFormatting sqref="FN23">
    <cfRule type="cellIs" dxfId="2020" priority="1297" operator="greaterThan">
      <formula>0</formula>
    </cfRule>
  </conditionalFormatting>
  <conditionalFormatting sqref="FN70">
    <cfRule type="cellIs" dxfId="2019" priority="1295" operator="greaterThan">
      <formula>0</formula>
    </cfRule>
  </conditionalFormatting>
  <conditionalFormatting sqref="FN79">
    <cfRule type="cellIs" dxfId="2018" priority="1294" operator="greaterThan">
      <formula>0</formula>
    </cfRule>
  </conditionalFormatting>
  <conditionalFormatting sqref="FN129">
    <cfRule type="cellIs" dxfId="2017" priority="1288" operator="greaterThan">
      <formula>0</formula>
    </cfRule>
  </conditionalFormatting>
  <conditionalFormatting sqref="FN110">
    <cfRule type="cellIs" dxfId="2016" priority="1290" operator="greaterThan">
      <formula>0</formula>
    </cfRule>
  </conditionalFormatting>
  <conditionalFormatting sqref="FN34">
    <cfRule type="cellIs" dxfId="2015" priority="1296" operator="greaterThan">
      <formula>0</formula>
    </cfRule>
  </conditionalFormatting>
  <conditionalFormatting sqref="FN137">
    <cfRule type="cellIs" dxfId="2014" priority="1287" operator="greaterThan">
      <formula>0</formula>
    </cfRule>
  </conditionalFormatting>
  <conditionalFormatting sqref="FN87">
    <cfRule type="cellIs" dxfId="2013" priority="1293" operator="greaterThan">
      <formula>0</formula>
    </cfRule>
  </conditionalFormatting>
  <conditionalFormatting sqref="FN93">
    <cfRule type="cellIs" dxfId="2012" priority="1292" operator="greaterThan">
      <formula>0</formula>
    </cfRule>
  </conditionalFormatting>
  <conditionalFormatting sqref="FN102">
    <cfRule type="cellIs" dxfId="2011" priority="1291" operator="greaterThan">
      <formula>0</formula>
    </cfRule>
  </conditionalFormatting>
  <conditionalFormatting sqref="FN120">
    <cfRule type="cellIs" dxfId="2010" priority="1289" operator="greaterThan">
      <formula>0</formula>
    </cfRule>
  </conditionalFormatting>
  <conditionalFormatting sqref="FN51">
    <cfRule type="cellIs" dxfId="2009" priority="1286" operator="greaterThan">
      <formula>0</formula>
    </cfRule>
  </conditionalFormatting>
  <conditionalFormatting sqref="FN64">
    <cfRule type="cellIs" dxfId="2008" priority="1284" operator="greaterThan">
      <formula>0</formula>
    </cfRule>
  </conditionalFormatting>
  <conditionalFormatting sqref="FN57">
    <cfRule type="cellIs" dxfId="2007" priority="1285" operator="greaterThan">
      <formula>0</formula>
    </cfRule>
  </conditionalFormatting>
  <conditionalFormatting sqref="FN25 FN27">
    <cfRule type="cellIs" dxfId="2006" priority="1282" operator="greaterThan">
      <formula>0</formula>
    </cfRule>
  </conditionalFormatting>
  <conditionalFormatting sqref="FN12">
    <cfRule type="cellIs" dxfId="2005" priority="1283" operator="greaterThan">
      <formula>0</formula>
    </cfRule>
  </conditionalFormatting>
  <conditionalFormatting sqref="FN44">
    <cfRule type="cellIs" dxfId="2004" priority="1281" operator="greaterThan">
      <formula>0</formula>
    </cfRule>
  </conditionalFormatting>
  <conditionalFormatting sqref="FN48">
    <cfRule type="cellIs" dxfId="2003" priority="1280" operator="greaterThan">
      <formula>0</formula>
    </cfRule>
  </conditionalFormatting>
  <conditionalFormatting sqref="FN40">
    <cfRule type="cellIs" dxfId="2002" priority="1279" operator="greaterThan">
      <formula>0</formula>
    </cfRule>
  </conditionalFormatting>
  <conditionalFormatting sqref="FN38">
    <cfRule type="cellIs" dxfId="2001" priority="1278" operator="greaterThan">
      <formula>0</formula>
    </cfRule>
  </conditionalFormatting>
  <conditionalFormatting sqref="FN16">
    <cfRule type="cellIs" dxfId="2000" priority="1270" operator="greaterThan">
      <formula>0</formula>
    </cfRule>
  </conditionalFormatting>
  <conditionalFormatting sqref="FN113">
    <cfRule type="cellIs" dxfId="1999" priority="1277" operator="greaterThan">
      <formula>0</formula>
    </cfRule>
  </conditionalFormatting>
  <conditionalFormatting sqref="FN112">
    <cfRule type="cellIs" dxfId="1998" priority="1276" operator="greaterThan">
      <formula>0</formula>
    </cfRule>
  </conditionalFormatting>
  <conditionalFormatting sqref="FN112">
    <cfRule type="cellIs" dxfId="1997" priority="1275" operator="lessThan">
      <formula>0</formula>
    </cfRule>
  </conditionalFormatting>
  <conditionalFormatting sqref="FN116">
    <cfRule type="cellIs" dxfId="1996" priority="1274" operator="greaterThan">
      <formula>0</formula>
    </cfRule>
  </conditionalFormatting>
  <conditionalFormatting sqref="FN115">
    <cfRule type="cellIs" dxfId="1995" priority="1273" operator="greaterThan">
      <formula>0</formula>
    </cfRule>
  </conditionalFormatting>
  <conditionalFormatting sqref="FN115">
    <cfRule type="cellIs" dxfId="1994" priority="1272" operator="lessThan">
      <formula>0</formula>
    </cfRule>
  </conditionalFormatting>
  <conditionalFormatting sqref="FN46">
    <cfRule type="cellIs" dxfId="1993" priority="1267" operator="greaterThan">
      <formula>0</formula>
    </cfRule>
  </conditionalFormatting>
  <conditionalFormatting sqref="FN42">
    <cfRule type="cellIs" dxfId="1992" priority="1268" operator="greaterThan">
      <formula>0</formula>
    </cfRule>
  </conditionalFormatting>
  <conditionalFormatting sqref="FN18 FN21">
    <cfRule type="cellIs" dxfId="1991" priority="1269" operator="greaterThan">
      <formula>0</formula>
    </cfRule>
  </conditionalFormatting>
  <conditionalFormatting sqref="FN36">
    <cfRule type="cellIs" dxfId="1990" priority="1266" operator="greaterThan">
      <formula>0</formula>
    </cfRule>
  </conditionalFormatting>
  <conditionalFormatting sqref="FN79">
    <cfRule type="cellIs" dxfId="1989" priority="1258" operator="greaterThan">
      <formula>0</formula>
    </cfRule>
  </conditionalFormatting>
  <conditionalFormatting sqref="FN10">
    <cfRule type="cellIs" dxfId="1988" priority="1265" operator="greaterThan">
      <formula>0</formula>
    </cfRule>
  </conditionalFormatting>
  <conditionalFormatting sqref="FN23">
    <cfRule type="cellIs" dxfId="1987" priority="1264" operator="greaterThan">
      <formula>0</formula>
    </cfRule>
  </conditionalFormatting>
  <conditionalFormatting sqref="FN10">
    <cfRule type="cellIs" dxfId="1986" priority="1263" operator="greaterThan">
      <formula>0</formula>
    </cfRule>
  </conditionalFormatting>
  <conditionalFormatting sqref="FN23">
    <cfRule type="cellIs" dxfId="1985" priority="1262" operator="greaterThan">
      <formula>0</formula>
    </cfRule>
  </conditionalFormatting>
  <conditionalFormatting sqref="FN129">
    <cfRule type="cellIs" dxfId="1984" priority="1248" operator="greaterThan">
      <formula>0</formula>
    </cfRule>
  </conditionalFormatting>
  <conditionalFormatting sqref="FN110">
    <cfRule type="cellIs" dxfId="1983" priority="1252" operator="greaterThan">
      <formula>0</formula>
    </cfRule>
  </conditionalFormatting>
  <conditionalFormatting sqref="FN79">
    <cfRule type="cellIs" dxfId="1982" priority="1259" operator="greaterThan">
      <formula>0</formula>
    </cfRule>
  </conditionalFormatting>
  <conditionalFormatting sqref="FN34">
    <cfRule type="cellIs" dxfId="1981" priority="1261" operator="greaterThan">
      <formula>0</formula>
    </cfRule>
  </conditionalFormatting>
  <conditionalFormatting sqref="FN120">
    <cfRule type="cellIs" dxfId="1980" priority="1251" operator="greaterThan">
      <formula>0</formula>
    </cfRule>
  </conditionalFormatting>
  <conditionalFormatting sqref="FN137">
    <cfRule type="cellIs" dxfId="1979" priority="1247" operator="greaterThan">
      <formula>0</formula>
    </cfRule>
  </conditionalFormatting>
  <conditionalFormatting sqref="FN34">
    <cfRule type="cellIs" dxfId="1978" priority="1260" operator="greaterThan">
      <formula>0</formula>
    </cfRule>
  </conditionalFormatting>
  <conditionalFormatting sqref="FN137">
    <cfRule type="cellIs" dxfId="1977" priority="1246" operator="greaterThan">
      <formula>0</formula>
    </cfRule>
  </conditionalFormatting>
  <conditionalFormatting sqref="FN110">
    <cfRule type="cellIs" dxfId="1976" priority="1253" operator="greaterThan">
      <formula>0</formula>
    </cfRule>
  </conditionalFormatting>
  <conditionalFormatting sqref="FN51">
    <cfRule type="cellIs" dxfId="1975" priority="1245" operator="greaterThan">
      <formula>0</formula>
    </cfRule>
  </conditionalFormatting>
  <conditionalFormatting sqref="FN51">
    <cfRule type="cellIs" dxfId="1974" priority="1244" operator="greaterThan">
      <formula>0</formula>
    </cfRule>
  </conditionalFormatting>
  <conditionalFormatting sqref="FN93">
    <cfRule type="cellIs" dxfId="1973" priority="1257" operator="greaterThan">
      <formula>0</formula>
    </cfRule>
  </conditionalFormatting>
  <conditionalFormatting sqref="FN102">
    <cfRule type="cellIs" dxfId="1972" priority="1256" operator="greaterThan">
      <formula>0</formula>
    </cfRule>
  </conditionalFormatting>
  <conditionalFormatting sqref="FN93">
    <cfRule type="cellIs" dxfId="1971" priority="1255" operator="greaterThan">
      <formula>0</formula>
    </cfRule>
  </conditionalFormatting>
  <conditionalFormatting sqref="FN102">
    <cfRule type="cellIs" dxfId="1970" priority="1254" operator="greaterThan">
      <formula>0</formula>
    </cfRule>
  </conditionalFormatting>
  <conditionalFormatting sqref="FN129">
    <cfRule type="cellIs" dxfId="1969" priority="1250" operator="greaterThan">
      <formula>0</formula>
    </cfRule>
  </conditionalFormatting>
  <conditionalFormatting sqref="FN120">
    <cfRule type="cellIs" dxfId="1968" priority="1249" operator="greaterThan">
      <formula>0</formula>
    </cfRule>
  </conditionalFormatting>
  <conditionalFormatting sqref="FN48">
    <cfRule type="cellIs" dxfId="1967" priority="1232" operator="greaterThan">
      <formula>0</formula>
    </cfRule>
  </conditionalFormatting>
  <conditionalFormatting sqref="FN40">
    <cfRule type="cellIs" dxfId="1966" priority="1231" operator="greaterThan">
      <formula>0</formula>
    </cfRule>
  </conditionalFormatting>
  <conditionalFormatting sqref="FN64">
    <cfRule type="cellIs" dxfId="1965" priority="1241" operator="greaterThan">
      <formula>0</formula>
    </cfRule>
  </conditionalFormatting>
  <conditionalFormatting sqref="FN64">
    <cfRule type="cellIs" dxfId="1964" priority="1240" operator="greaterThan">
      <formula>0</formula>
    </cfRule>
  </conditionalFormatting>
  <conditionalFormatting sqref="FN57">
    <cfRule type="cellIs" dxfId="1963" priority="1243" operator="greaterThan">
      <formula>0</formula>
    </cfRule>
  </conditionalFormatting>
  <conditionalFormatting sqref="FN57">
    <cfRule type="cellIs" dxfId="1962" priority="1242" operator="greaterThan">
      <formula>0</formula>
    </cfRule>
  </conditionalFormatting>
  <conditionalFormatting sqref="FN70">
    <cfRule type="cellIs" dxfId="1961" priority="1227" operator="greaterThan">
      <formula>0</formula>
    </cfRule>
  </conditionalFormatting>
  <conditionalFormatting sqref="FN70">
    <cfRule type="cellIs" dxfId="1960" priority="1226" operator="greaterThan">
      <formula>0</formula>
    </cfRule>
  </conditionalFormatting>
  <conditionalFormatting sqref="FN12">
    <cfRule type="cellIs" dxfId="1959" priority="1239" operator="greaterThan">
      <formula>0</formula>
    </cfRule>
  </conditionalFormatting>
  <conditionalFormatting sqref="FN12">
    <cfRule type="cellIs" dxfId="1958" priority="1238" operator="greaterThan">
      <formula>0</formula>
    </cfRule>
  </conditionalFormatting>
  <conditionalFormatting sqref="FN25 FN27">
    <cfRule type="cellIs" dxfId="1957" priority="1237" operator="greaterThan">
      <formula>0</formula>
    </cfRule>
  </conditionalFormatting>
  <conditionalFormatting sqref="FN25 FN27">
    <cfRule type="cellIs" dxfId="1956" priority="1236" operator="greaterThan">
      <formula>0</formula>
    </cfRule>
  </conditionalFormatting>
  <conditionalFormatting sqref="FN44">
    <cfRule type="cellIs" dxfId="1955" priority="1235" operator="greaterThan">
      <formula>0</formula>
    </cfRule>
  </conditionalFormatting>
  <conditionalFormatting sqref="FN44">
    <cfRule type="cellIs" dxfId="1954" priority="1234" operator="greaterThan">
      <formula>0</formula>
    </cfRule>
  </conditionalFormatting>
  <conditionalFormatting sqref="FN48">
    <cfRule type="cellIs" dxfId="1953" priority="1233" operator="greaterThan">
      <formula>0</formula>
    </cfRule>
  </conditionalFormatting>
  <conditionalFormatting sqref="FN40">
    <cfRule type="cellIs" dxfId="1952" priority="1230" operator="greaterThan">
      <formula>0</formula>
    </cfRule>
  </conditionalFormatting>
  <conditionalFormatting sqref="FN38">
    <cfRule type="cellIs" dxfId="1951" priority="1229" operator="greaterThan">
      <formula>0</formula>
    </cfRule>
  </conditionalFormatting>
  <conditionalFormatting sqref="FN38">
    <cfRule type="cellIs" dxfId="1950" priority="1228" operator="greaterThan">
      <formula>0</formula>
    </cfRule>
  </conditionalFormatting>
  <conditionalFormatting sqref="FN87">
    <cfRule type="cellIs" dxfId="1949" priority="1224" operator="greaterThan">
      <formula>0</formula>
    </cfRule>
  </conditionalFormatting>
  <conditionalFormatting sqref="FN87">
    <cfRule type="cellIs" dxfId="1948" priority="1225" operator="greaterThan">
      <formula>0</formula>
    </cfRule>
  </conditionalFormatting>
  <conditionalFormatting sqref="FN116">
    <cfRule type="cellIs" dxfId="1947" priority="1217" operator="greaterThan">
      <formula>0</formula>
    </cfRule>
  </conditionalFormatting>
  <conditionalFormatting sqref="FN115">
    <cfRule type="cellIs" dxfId="1946" priority="1216" operator="greaterThan">
      <formula>0</formula>
    </cfRule>
  </conditionalFormatting>
  <conditionalFormatting sqref="FN113">
    <cfRule type="cellIs" dxfId="1945" priority="1223" operator="greaterThan">
      <formula>0</formula>
    </cfRule>
  </conditionalFormatting>
  <conditionalFormatting sqref="FN113">
    <cfRule type="cellIs" dxfId="1944" priority="1222" operator="greaterThan">
      <formula>0</formula>
    </cfRule>
  </conditionalFormatting>
  <conditionalFormatting sqref="FN112">
    <cfRule type="cellIs" dxfId="1943" priority="1221" operator="greaterThan">
      <formula>0</formula>
    </cfRule>
  </conditionalFormatting>
  <conditionalFormatting sqref="FN112">
    <cfRule type="cellIs" dxfId="1942" priority="1220" operator="greaterThan">
      <formula>0</formula>
    </cfRule>
  </conditionalFormatting>
  <conditionalFormatting sqref="FN112">
    <cfRule type="cellIs" dxfId="1941" priority="1219" operator="lessThan">
      <formula>0</formula>
    </cfRule>
  </conditionalFormatting>
  <conditionalFormatting sqref="FN116">
    <cfRule type="cellIs" dxfId="1940" priority="1218" operator="greaterThan">
      <formula>0</formula>
    </cfRule>
  </conditionalFormatting>
  <conditionalFormatting sqref="FN14">
    <cfRule type="cellIs" dxfId="1939" priority="1213" operator="greaterThan">
      <formula>0</formula>
    </cfRule>
  </conditionalFormatting>
  <conditionalFormatting sqref="FN115">
    <cfRule type="cellIs" dxfId="1938" priority="1215" operator="greaterThan">
      <formula>0</formula>
    </cfRule>
  </conditionalFormatting>
  <conditionalFormatting sqref="FN115">
    <cfRule type="cellIs" dxfId="1937" priority="1214" operator="lessThan">
      <formula>0</formula>
    </cfRule>
  </conditionalFormatting>
  <conditionalFormatting sqref="FN14">
    <cfRule type="cellIs" dxfId="1936" priority="1212" operator="greaterThan">
      <formula>0</formula>
    </cfRule>
  </conditionalFormatting>
  <conditionalFormatting sqref="FN16">
    <cfRule type="cellIs" dxfId="1935" priority="1211" operator="greaterThan">
      <formula>0</formula>
    </cfRule>
  </conditionalFormatting>
  <conditionalFormatting sqref="FN16">
    <cfRule type="cellIs" dxfId="1934" priority="1210" operator="greaterThan">
      <formula>0</formula>
    </cfRule>
  </conditionalFormatting>
  <conditionalFormatting sqref="FN42">
    <cfRule type="cellIs" dxfId="1933" priority="1207" operator="greaterThan">
      <formula>0</formula>
    </cfRule>
  </conditionalFormatting>
  <conditionalFormatting sqref="FN42">
    <cfRule type="cellIs" dxfId="1932" priority="1206" operator="greaterThan">
      <formula>0</formula>
    </cfRule>
  </conditionalFormatting>
  <conditionalFormatting sqref="FN18 FN21">
    <cfRule type="cellIs" dxfId="1931" priority="1209" operator="greaterThan">
      <formula>0</formula>
    </cfRule>
  </conditionalFormatting>
  <conditionalFormatting sqref="FN18 FN21">
    <cfRule type="cellIs" dxfId="1930" priority="1208" operator="greaterThan">
      <formula>0</formula>
    </cfRule>
  </conditionalFormatting>
  <conditionalFormatting sqref="FN46">
    <cfRule type="cellIs" dxfId="1929" priority="1205" operator="greaterThan">
      <formula>0</formula>
    </cfRule>
  </conditionalFormatting>
  <conditionalFormatting sqref="FN46">
    <cfRule type="cellIs" dxfId="1928" priority="1204" operator="greaterThan">
      <formula>0</formula>
    </cfRule>
  </conditionalFormatting>
  <conditionalFormatting sqref="FN79">
    <cfRule type="cellIs" dxfId="1927" priority="1196" operator="greaterThan">
      <formula>0</formula>
    </cfRule>
  </conditionalFormatting>
  <conditionalFormatting sqref="FN10">
    <cfRule type="cellIs" dxfId="1926" priority="1203" operator="greaterThan">
      <formula>0</formula>
    </cfRule>
  </conditionalFormatting>
  <conditionalFormatting sqref="FN23">
    <cfRule type="cellIs" dxfId="1925" priority="1202" operator="greaterThan">
      <formula>0</formula>
    </cfRule>
  </conditionalFormatting>
  <conditionalFormatting sqref="FN10">
    <cfRule type="cellIs" dxfId="1924" priority="1201" operator="greaterThan">
      <formula>0</formula>
    </cfRule>
  </conditionalFormatting>
  <conditionalFormatting sqref="FN23">
    <cfRule type="cellIs" dxfId="1923" priority="1200" operator="greaterThan">
      <formula>0</formula>
    </cfRule>
  </conditionalFormatting>
  <conditionalFormatting sqref="FN129">
    <cfRule type="cellIs" dxfId="1922" priority="1186" operator="greaterThan">
      <formula>0</formula>
    </cfRule>
  </conditionalFormatting>
  <conditionalFormatting sqref="FN110">
    <cfRule type="cellIs" dxfId="1921" priority="1190" operator="greaterThan">
      <formula>0</formula>
    </cfRule>
  </conditionalFormatting>
  <conditionalFormatting sqref="FN79">
    <cfRule type="cellIs" dxfId="1920" priority="1197" operator="greaterThan">
      <formula>0</formula>
    </cfRule>
  </conditionalFormatting>
  <conditionalFormatting sqref="FN34">
    <cfRule type="cellIs" dxfId="1919" priority="1199" operator="greaterThan">
      <formula>0</formula>
    </cfRule>
  </conditionalFormatting>
  <conditionalFormatting sqref="FN120">
    <cfRule type="cellIs" dxfId="1918" priority="1189" operator="greaterThan">
      <formula>0</formula>
    </cfRule>
  </conditionalFormatting>
  <conditionalFormatting sqref="FN137">
    <cfRule type="cellIs" dxfId="1917" priority="1185" operator="greaterThan">
      <formula>0</formula>
    </cfRule>
  </conditionalFormatting>
  <conditionalFormatting sqref="FN34">
    <cfRule type="cellIs" dxfId="1916" priority="1198" operator="greaterThan">
      <formula>0</formula>
    </cfRule>
  </conditionalFormatting>
  <conditionalFormatting sqref="FN137">
    <cfRule type="cellIs" dxfId="1915" priority="1184" operator="greaterThan">
      <formula>0</formula>
    </cfRule>
  </conditionalFormatting>
  <conditionalFormatting sqref="FN110">
    <cfRule type="cellIs" dxfId="1914" priority="1191" operator="greaterThan">
      <formula>0</formula>
    </cfRule>
  </conditionalFormatting>
  <conditionalFormatting sqref="FN51">
    <cfRule type="cellIs" dxfId="1913" priority="1183" operator="greaterThan">
      <formula>0</formula>
    </cfRule>
  </conditionalFormatting>
  <conditionalFormatting sqref="FN51">
    <cfRule type="cellIs" dxfId="1912" priority="1182" operator="greaterThan">
      <formula>0</formula>
    </cfRule>
  </conditionalFormatting>
  <conditionalFormatting sqref="FN93">
    <cfRule type="cellIs" dxfId="1911" priority="1195" operator="greaterThan">
      <formula>0</formula>
    </cfRule>
  </conditionalFormatting>
  <conditionalFormatting sqref="FN102">
    <cfRule type="cellIs" dxfId="1910" priority="1194" operator="greaterThan">
      <formula>0</formula>
    </cfRule>
  </conditionalFormatting>
  <conditionalFormatting sqref="FN93">
    <cfRule type="cellIs" dxfId="1909" priority="1193" operator="greaterThan">
      <formula>0</formula>
    </cfRule>
  </conditionalFormatting>
  <conditionalFormatting sqref="FN102">
    <cfRule type="cellIs" dxfId="1908" priority="1192" operator="greaterThan">
      <formula>0</formula>
    </cfRule>
  </conditionalFormatting>
  <conditionalFormatting sqref="FN129">
    <cfRule type="cellIs" dxfId="1907" priority="1188" operator="greaterThan">
      <formula>0</formula>
    </cfRule>
  </conditionalFormatting>
  <conditionalFormatting sqref="FN120">
    <cfRule type="cellIs" dxfId="1906" priority="1187" operator="greaterThan">
      <formula>0</formula>
    </cfRule>
  </conditionalFormatting>
  <conditionalFormatting sqref="FN48">
    <cfRule type="cellIs" dxfId="1905" priority="1170" operator="greaterThan">
      <formula>0</formula>
    </cfRule>
  </conditionalFormatting>
  <conditionalFormatting sqref="FN40">
    <cfRule type="cellIs" dxfId="1904" priority="1169" operator="greaterThan">
      <formula>0</formula>
    </cfRule>
  </conditionalFormatting>
  <conditionalFormatting sqref="FN64">
    <cfRule type="cellIs" dxfId="1903" priority="1179" operator="greaterThan">
      <formula>0</formula>
    </cfRule>
  </conditionalFormatting>
  <conditionalFormatting sqref="FN64">
    <cfRule type="cellIs" dxfId="1902" priority="1178" operator="greaterThan">
      <formula>0</formula>
    </cfRule>
  </conditionalFormatting>
  <conditionalFormatting sqref="FN57">
    <cfRule type="cellIs" dxfId="1901" priority="1181" operator="greaterThan">
      <formula>0</formula>
    </cfRule>
  </conditionalFormatting>
  <conditionalFormatting sqref="FN57">
    <cfRule type="cellIs" dxfId="1900" priority="1180" operator="greaterThan">
      <formula>0</formula>
    </cfRule>
  </conditionalFormatting>
  <conditionalFormatting sqref="FN70">
    <cfRule type="cellIs" dxfId="1899" priority="1165" operator="greaterThan">
      <formula>0</formula>
    </cfRule>
  </conditionalFormatting>
  <conditionalFormatting sqref="FN70">
    <cfRule type="cellIs" dxfId="1898" priority="1164" operator="greaterThan">
      <formula>0</formula>
    </cfRule>
  </conditionalFormatting>
  <conditionalFormatting sqref="FN12">
    <cfRule type="cellIs" dxfId="1897" priority="1177" operator="greaterThan">
      <formula>0</formula>
    </cfRule>
  </conditionalFormatting>
  <conditionalFormatting sqref="FN12">
    <cfRule type="cellIs" dxfId="1896" priority="1176" operator="greaterThan">
      <formula>0</formula>
    </cfRule>
  </conditionalFormatting>
  <conditionalFormatting sqref="FN25 FN27">
    <cfRule type="cellIs" dxfId="1895" priority="1175" operator="greaterThan">
      <formula>0</formula>
    </cfRule>
  </conditionalFormatting>
  <conditionalFormatting sqref="FN25 FN27">
    <cfRule type="cellIs" dxfId="1894" priority="1174" operator="greaterThan">
      <formula>0</formula>
    </cfRule>
  </conditionalFormatting>
  <conditionalFormatting sqref="FN44">
    <cfRule type="cellIs" dxfId="1893" priority="1173" operator="greaterThan">
      <formula>0</formula>
    </cfRule>
  </conditionalFormatting>
  <conditionalFormatting sqref="FN44">
    <cfRule type="cellIs" dxfId="1892" priority="1172" operator="greaterThan">
      <formula>0</formula>
    </cfRule>
  </conditionalFormatting>
  <conditionalFormatting sqref="FN48">
    <cfRule type="cellIs" dxfId="1891" priority="1171" operator="greaterThan">
      <formula>0</formula>
    </cfRule>
  </conditionalFormatting>
  <conditionalFormatting sqref="FN40">
    <cfRule type="cellIs" dxfId="1890" priority="1168" operator="greaterThan">
      <formula>0</formula>
    </cfRule>
  </conditionalFormatting>
  <conditionalFormatting sqref="FN38">
    <cfRule type="cellIs" dxfId="1889" priority="1167" operator="greaterThan">
      <formula>0</formula>
    </cfRule>
  </conditionalFormatting>
  <conditionalFormatting sqref="FN38">
    <cfRule type="cellIs" dxfId="1888" priority="1166" operator="greaterThan">
      <formula>0</formula>
    </cfRule>
  </conditionalFormatting>
  <conditionalFormatting sqref="FN87">
    <cfRule type="cellIs" dxfId="1887" priority="1162" operator="greaterThan">
      <formula>0</formula>
    </cfRule>
  </conditionalFormatting>
  <conditionalFormatting sqref="FN87">
    <cfRule type="cellIs" dxfId="1886" priority="1163" operator="greaterThan">
      <formula>0</formula>
    </cfRule>
  </conditionalFormatting>
  <conditionalFormatting sqref="FN116">
    <cfRule type="cellIs" dxfId="1885" priority="1155" operator="greaterThan">
      <formula>0</formula>
    </cfRule>
  </conditionalFormatting>
  <conditionalFormatting sqref="FN115">
    <cfRule type="cellIs" dxfId="1884" priority="1154" operator="greaterThan">
      <formula>0</formula>
    </cfRule>
  </conditionalFormatting>
  <conditionalFormatting sqref="FN113">
    <cfRule type="cellIs" dxfId="1883" priority="1161" operator="greaterThan">
      <formula>0</formula>
    </cfRule>
  </conditionalFormatting>
  <conditionalFormatting sqref="FN113">
    <cfRule type="cellIs" dxfId="1882" priority="1160" operator="greaterThan">
      <formula>0</formula>
    </cfRule>
  </conditionalFormatting>
  <conditionalFormatting sqref="FN112">
    <cfRule type="cellIs" dxfId="1881" priority="1159" operator="greaterThan">
      <formula>0</formula>
    </cfRule>
  </conditionalFormatting>
  <conditionalFormatting sqref="FN112">
    <cfRule type="cellIs" dxfId="1880" priority="1158" operator="greaterThan">
      <formula>0</formula>
    </cfRule>
  </conditionalFormatting>
  <conditionalFormatting sqref="FN112">
    <cfRule type="cellIs" dxfId="1879" priority="1157" operator="lessThan">
      <formula>0</formula>
    </cfRule>
  </conditionalFormatting>
  <conditionalFormatting sqref="FN116">
    <cfRule type="cellIs" dxfId="1878" priority="1156" operator="greaterThan">
      <formula>0</formula>
    </cfRule>
  </conditionalFormatting>
  <conditionalFormatting sqref="FN14">
    <cfRule type="cellIs" dxfId="1877" priority="1151" operator="greaterThan">
      <formula>0</formula>
    </cfRule>
  </conditionalFormatting>
  <conditionalFormatting sqref="FN115">
    <cfRule type="cellIs" dxfId="1876" priority="1153" operator="greaterThan">
      <formula>0</formula>
    </cfRule>
  </conditionalFormatting>
  <conditionalFormatting sqref="FN115">
    <cfRule type="cellIs" dxfId="1875" priority="1152" operator="lessThan">
      <formula>0</formula>
    </cfRule>
  </conditionalFormatting>
  <conditionalFormatting sqref="FN14">
    <cfRule type="cellIs" dxfId="1874" priority="1150" operator="greaterThan">
      <formula>0</formula>
    </cfRule>
  </conditionalFormatting>
  <conditionalFormatting sqref="FN16">
    <cfRule type="cellIs" dxfId="1873" priority="1149" operator="greaterThan">
      <formula>0</formula>
    </cfRule>
  </conditionalFormatting>
  <conditionalFormatting sqref="FN16">
    <cfRule type="cellIs" dxfId="1872" priority="1148" operator="greaterThan">
      <formula>0</formula>
    </cfRule>
  </conditionalFormatting>
  <conditionalFormatting sqref="FN42">
    <cfRule type="cellIs" dxfId="1871" priority="1145" operator="greaterThan">
      <formula>0</formula>
    </cfRule>
  </conditionalFormatting>
  <conditionalFormatting sqref="FN42">
    <cfRule type="cellIs" dxfId="1870" priority="1144" operator="greaterThan">
      <formula>0</formula>
    </cfRule>
  </conditionalFormatting>
  <conditionalFormatting sqref="FN18 FN21">
    <cfRule type="cellIs" dxfId="1869" priority="1147" operator="greaterThan">
      <formula>0</formula>
    </cfRule>
  </conditionalFormatting>
  <conditionalFormatting sqref="FN18 FN21">
    <cfRule type="cellIs" dxfId="1868" priority="1146" operator="greaterThan">
      <formula>0</formula>
    </cfRule>
  </conditionalFormatting>
  <conditionalFormatting sqref="FN46">
    <cfRule type="cellIs" dxfId="1867" priority="1143" operator="greaterThan">
      <formula>0</formula>
    </cfRule>
  </conditionalFormatting>
  <conditionalFormatting sqref="FN46">
    <cfRule type="cellIs" dxfId="1866" priority="1142" operator="greaterThan">
      <formula>0</formula>
    </cfRule>
  </conditionalFormatting>
  <conditionalFormatting sqref="FN36">
    <cfRule type="cellIs" dxfId="1865" priority="1141" operator="greaterThan">
      <formula>0</formula>
    </cfRule>
  </conditionalFormatting>
  <conditionalFormatting sqref="FN36">
    <cfRule type="cellIs" dxfId="1864" priority="1140" operator="greaterThan">
      <formula>0</formula>
    </cfRule>
  </conditionalFormatting>
  <conditionalFormatting sqref="FN36">
    <cfRule type="cellIs" dxfId="1863" priority="1139" operator="greaterThan">
      <formula>0</formula>
    </cfRule>
  </conditionalFormatting>
  <conditionalFormatting sqref="FN36">
    <cfRule type="cellIs" dxfId="1862" priority="1138" operator="greaterThan">
      <formula>0</formula>
    </cfRule>
  </conditionalFormatting>
  <conditionalFormatting sqref="FN143">
    <cfRule type="cellIs" dxfId="1861" priority="1137" operator="greaterThan">
      <formula>0</formula>
    </cfRule>
  </conditionalFormatting>
  <conditionalFormatting sqref="FN152">
    <cfRule type="cellIs" dxfId="1860" priority="1136" operator="greaterThan">
      <formula>0</formula>
    </cfRule>
  </conditionalFormatting>
  <conditionalFormatting sqref="FN160">
    <cfRule type="cellIs" dxfId="1859" priority="1135" operator="greaterThan">
      <formula>0</formula>
    </cfRule>
  </conditionalFormatting>
  <conditionalFormatting sqref="FN152">
    <cfRule type="cellIs" dxfId="1858" priority="1133" operator="greaterThan">
      <formula>0</formula>
    </cfRule>
  </conditionalFormatting>
  <conditionalFormatting sqref="FN152">
    <cfRule type="cellIs" dxfId="1857" priority="1134" operator="greaterThan">
      <formula>0</formula>
    </cfRule>
  </conditionalFormatting>
  <conditionalFormatting sqref="FN143">
    <cfRule type="cellIs" dxfId="1856" priority="1132" operator="greaterThan">
      <formula>0</formula>
    </cfRule>
  </conditionalFormatting>
  <conditionalFormatting sqref="FN143">
    <cfRule type="cellIs" dxfId="1855" priority="1131" operator="greaterThan">
      <formula>0</formula>
    </cfRule>
  </conditionalFormatting>
  <conditionalFormatting sqref="FN160">
    <cfRule type="cellIs" dxfId="1854" priority="1129" operator="greaterThan">
      <formula>0</formula>
    </cfRule>
  </conditionalFormatting>
  <conditionalFormatting sqref="FN160">
    <cfRule type="cellIs" dxfId="1853" priority="1130" operator="greaterThan">
      <formula>0</formula>
    </cfRule>
  </conditionalFormatting>
  <conditionalFormatting sqref="FN152">
    <cfRule type="cellIs" dxfId="1852" priority="1127" operator="greaterThan">
      <formula>0</formula>
    </cfRule>
  </conditionalFormatting>
  <conditionalFormatting sqref="FN152">
    <cfRule type="cellIs" dxfId="1851" priority="1128" operator="greaterThan">
      <formula>0</formula>
    </cfRule>
  </conditionalFormatting>
  <conditionalFormatting sqref="FN143">
    <cfRule type="cellIs" dxfId="1850" priority="1126" operator="greaterThan">
      <formula>0</formula>
    </cfRule>
  </conditionalFormatting>
  <conditionalFormatting sqref="FN143">
    <cfRule type="cellIs" dxfId="1849" priority="1125" operator="greaterThan">
      <formula>0</formula>
    </cfRule>
  </conditionalFormatting>
  <conditionalFormatting sqref="FN160">
    <cfRule type="cellIs" dxfId="1848" priority="1123" operator="greaterThan">
      <formula>0</formula>
    </cfRule>
  </conditionalFormatting>
  <conditionalFormatting sqref="FN160">
    <cfRule type="cellIs" dxfId="1847" priority="1124" operator="greaterThan">
      <formula>0</formula>
    </cfRule>
  </conditionalFormatting>
  <conditionalFormatting sqref="FN27">
    <cfRule type="cellIs" dxfId="1846" priority="1122" operator="greaterThan">
      <formula>0</formula>
    </cfRule>
  </conditionalFormatting>
  <conditionalFormatting sqref="FN27">
    <cfRule type="cellIs" dxfId="1845" priority="1121" operator="greaterThan">
      <formula>0</formula>
    </cfRule>
  </conditionalFormatting>
  <conditionalFormatting sqref="FO197:FP202">
    <cfRule type="cellIs" dxfId="1844" priority="1120" operator="greaterThan">
      <formula>0.5</formula>
    </cfRule>
  </conditionalFormatting>
  <conditionalFormatting sqref="FO203:FP203">
    <cfRule type="cellIs" dxfId="1843" priority="1119" operator="greaterThan">
      <formula>0.5</formula>
    </cfRule>
  </conditionalFormatting>
  <conditionalFormatting sqref="FO14:FP14">
    <cfRule type="cellIs" dxfId="1842" priority="1085" operator="greaterThan">
      <formula>0</formula>
    </cfRule>
  </conditionalFormatting>
  <conditionalFormatting sqref="FO10:FP10">
    <cfRule type="cellIs" dxfId="1841" priority="1112" operator="greaterThan">
      <formula>0</formula>
    </cfRule>
  </conditionalFormatting>
  <conditionalFormatting sqref="FO23:FP23">
    <cfRule type="cellIs" dxfId="1840" priority="1111" operator="greaterThan">
      <formula>0</formula>
    </cfRule>
  </conditionalFormatting>
  <conditionalFormatting sqref="FO70:FP70">
    <cfRule type="cellIs" dxfId="1839" priority="1109" operator="greaterThan">
      <formula>0</formula>
    </cfRule>
  </conditionalFormatting>
  <conditionalFormatting sqref="FO79:FP79">
    <cfRule type="cellIs" dxfId="1838" priority="1108" operator="greaterThan">
      <formula>0</formula>
    </cfRule>
  </conditionalFormatting>
  <conditionalFormatting sqref="FO129:FP129">
    <cfRule type="cellIs" dxfId="1837" priority="1102" operator="greaterThan">
      <formula>0</formula>
    </cfRule>
  </conditionalFormatting>
  <conditionalFormatting sqref="FO110:FP110">
    <cfRule type="cellIs" dxfId="1836" priority="1104" operator="greaterThan">
      <formula>0</formula>
    </cfRule>
  </conditionalFormatting>
  <conditionalFormatting sqref="FO34:FP34">
    <cfRule type="cellIs" dxfId="1835" priority="1110" operator="greaterThan">
      <formula>0</formula>
    </cfRule>
  </conditionalFormatting>
  <conditionalFormatting sqref="FO137:FP137">
    <cfRule type="cellIs" dxfId="1834" priority="1101" operator="greaterThan">
      <formula>0</formula>
    </cfRule>
  </conditionalFormatting>
  <conditionalFormatting sqref="FO87:FP87">
    <cfRule type="cellIs" dxfId="1833" priority="1107" operator="greaterThan">
      <formula>0</formula>
    </cfRule>
  </conditionalFormatting>
  <conditionalFormatting sqref="FO93:FP93">
    <cfRule type="cellIs" dxfId="1832" priority="1106" operator="greaterThan">
      <formula>0</formula>
    </cfRule>
  </conditionalFormatting>
  <conditionalFormatting sqref="FO102:FP102">
    <cfRule type="cellIs" dxfId="1831" priority="1105" operator="greaterThan">
      <formula>0</formula>
    </cfRule>
  </conditionalFormatting>
  <conditionalFormatting sqref="FO120:FP120">
    <cfRule type="cellIs" dxfId="1830" priority="1103" operator="greaterThan">
      <formula>0</formula>
    </cfRule>
  </conditionalFormatting>
  <conditionalFormatting sqref="FO51:FP51">
    <cfRule type="cellIs" dxfId="1829" priority="1100" operator="greaterThan">
      <formula>0</formula>
    </cfRule>
  </conditionalFormatting>
  <conditionalFormatting sqref="FO64:FP64">
    <cfRule type="cellIs" dxfId="1828" priority="1098" operator="greaterThan">
      <formula>0</formula>
    </cfRule>
  </conditionalFormatting>
  <conditionalFormatting sqref="FO57:FP57">
    <cfRule type="cellIs" dxfId="1827" priority="1099" operator="greaterThan">
      <formula>0</formula>
    </cfRule>
  </conditionalFormatting>
  <conditionalFormatting sqref="FO25:FP25 FO27:FP27">
    <cfRule type="cellIs" dxfId="1826" priority="1096" operator="greaterThan">
      <formula>0</formula>
    </cfRule>
  </conditionalFormatting>
  <conditionalFormatting sqref="FO12:FP12">
    <cfRule type="cellIs" dxfId="1825" priority="1097" operator="greaterThan">
      <formula>0</formula>
    </cfRule>
  </conditionalFormatting>
  <conditionalFormatting sqref="FO44:FP44">
    <cfRule type="cellIs" dxfId="1824" priority="1095" operator="greaterThan">
      <formula>0</formula>
    </cfRule>
  </conditionalFormatting>
  <conditionalFormatting sqref="FO48:FP48">
    <cfRule type="cellIs" dxfId="1823" priority="1094" operator="greaterThan">
      <formula>0</formula>
    </cfRule>
  </conditionalFormatting>
  <conditionalFormatting sqref="FO40:FP40">
    <cfRule type="cellIs" dxfId="1822" priority="1093" operator="greaterThan">
      <formula>0</formula>
    </cfRule>
  </conditionalFormatting>
  <conditionalFormatting sqref="FO38:FP38">
    <cfRule type="cellIs" dxfId="1821" priority="1092" operator="greaterThan">
      <formula>0</formula>
    </cfRule>
  </conditionalFormatting>
  <conditionalFormatting sqref="FO16:FP16">
    <cfRule type="cellIs" dxfId="1820" priority="1084" operator="greaterThan">
      <formula>0</formula>
    </cfRule>
  </conditionalFormatting>
  <conditionalFormatting sqref="FO113:FP113">
    <cfRule type="cellIs" dxfId="1819" priority="1091" operator="greaterThan">
      <formula>0</formula>
    </cfRule>
  </conditionalFormatting>
  <conditionalFormatting sqref="FO112:FP112">
    <cfRule type="cellIs" dxfId="1818" priority="1090" operator="greaterThan">
      <formula>0</formula>
    </cfRule>
  </conditionalFormatting>
  <conditionalFormatting sqref="FO112:FP112">
    <cfRule type="cellIs" dxfId="1817" priority="1089" operator="lessThan">
      <formula>0</formula>
    </cfRule>
  </conditionalFormatting>
  <conditionalFormatting sqref="FO116:FP116">
    <cfRule type="cellIs" dxfId="1816" priority="1088" operator="greaterThan">
      <formula>0</formula>
    </cfRule>
  </conditionalFormatting>
  <conditionalFormatting sqref="FO115:FP115">
    <cfRule type="cellIs" dxfId="1815" priority="1087" operator="greaterThan">
      <formula>0</formula>
    </cfRule>
  </conditionalFormatting>
  <conditionalFormatting sqref="FO115:FP115">
    <cfRule type="cellIs" dxfId="1814" priority="1086" operator="lessThan">
      <formula>0</formula>
    </cfRule>
  </conditionalFormatting>
  <conditionalFormatting sqref="FO46:FP46">
    <cfRule type="cellIs" dxfId="1813" priority="1081" operator="greaterThan">
      <formula>0</formula>
    </cfRule>
  </conditionalFormatting>
  <conditionalFormatting sqref="FO42:FP42">
    <cfRule type="cellIs" dxfId="1812" priority="1082" operator="greaterThan">
      <formula>0</formula>
    </cfRule>
  </conditionalFormatting>
  <conditionalFormatting sqref="FO18:FP18 FO21:FP21">
    <cfRule type="cellIs" dxfId="1811" priority="1083" operator="greaterThan">
      <formula>0</formula>
    </cfRule>
  </conditionalFormatting>
  <conditionalFormatting sqref="FO36:FP36">
    <cfRule type="cellIs" dxfId="1810" priority="1080" operator="greaterThan">
      <formula>0</formula>
    </cfRule>
  </conditionalFormatting>
  <conditionalFormatting sqref="FO79:FP79">
    <cfRule type="cellIs" dxfId="1809" priority="1072" operator="greaterThan">
      <formula>0</formula>
    </cfRule>
  </conditionalFormatting>
  <conditionalFormatting sqref="FO10:FP10">
    <cfRule type="cellIs" dxfId="1808" priority="1079" operator="greaterThan">
      <formula>0</formula>
    </cfRule>
  </conditionalFormatting>
  <conditionalFormatting sqref="FO23:FP23">
    <cfRule type="cellIs" dxfId="1807" priority="1078" operator="greaterThan">
      <formula>0</formula>
    </cfRule>
  </conditionalFormatting>
  <conditionalFormatting sqref="FO10:FP10">
    <cfRule type="cellIs" dxfId="1806" priority="1077" operator="greaterThan">
      <formula>0</formula>
    </cfRule>
  </conditionalFormatting>
  <conditionalFormatting sqref="FO23:FP23">
    <cfRule type="cellIs" dxfId="1805" priority="1076" operator="greaterThan">
      <formula>0</formula>
    </cfRule>
  </conditionalFormatting>
  <conditionalFormatting sqref="FO129:FP129">
    <cfRule type="cellIs" dxfId="1804" priority="1062" operator="greaterThan">
      <formula>0</formula>
    </cfRule>
  </conditionalFormatting>
  <conditionalFormatting sqref="FO110:FP110">
    <cfRule type="cellIs" dxfId="1803" priority="1066" operator="greaterThan">
      <formula>0</formula>
    </cfRule>
  </conditionalFormatting>
  <conditionalFormatting sqref="FO79:FP79">
    <cfRule type="cellIs" dxfId="1802" priority="1073" operator="greaterThan">
      <formula>0</formula>
    </cfRule>
  </conditionalFormatting>
  <conditionalFormatting sqref="FO34:FP34">
    <cfRule type="cellIs" dxfId="1801" priority="1075" operator="greaterThan">
      <formula>0</formula>
    </cfRule>
  </conditionalFormatting>
  <conditionalFormatting sqref="FO120:FP120">
    <cfRule type="cellIs" dxfId="1800" priority="1065" operator="greaterThan">
      <formula>0</formula>
    </cfRule>
  </conditionalFormatting>
  <conditionalFormatting sqref="FO137:FP137">
    <cfRule type="cellIs" dxfId="1799" priority="1061" operator="greaterThan">
      <formula>0</formula>
    </cfRule>
  </conditionalFormatting>
  <conditionalFormatting sqref="FO34:FP34">
    <cfRule type="cellIs" dxfId="1798" priority="1074" operator="greaterThan">
      <formula>0</formula>
    </cfRule>
  </conditionalFormatting>
  <conditionalFormatting sqref="FO137:FP137">
    <cfRule type="cellIs" dxfId="1797" priority="1060" operator="greaterThan">
      <formula>0</formula>
    </cfRule>
  </conditionalFormatting>
  <conditionalFormatting sqref="FO110:FP110">
    <cfRule type="cellIs" dxfId="1796" priority="1067" operator="greaterThan">
      <formula>0</formula>
    </cfRule>
  </conditionalFormatting>
  <conditionalFormatting sqref="FO51:FP51">
    <cfRule type="cellIs" dxfId="1795" priority="1059" operator="greaterThan">
      <formula>0</formula>
    </cfRule>
  </conditionalFormatting>
  <conditionalFormatting sqref="FO51:FP51">
    <cfRule type="cellIs" dxfId="1794" priority="1058" operator="greaterThan">
      <formula>0</formula>
    </cfRule>
  </conditionalFormatting>
  <conditionalFormatting sqref="FO93:FP93">
    <cfRule type="cellIs" dxfId="1793" priority="1071" operator="greaterThan">
      <formula>0</formula>
    </cfRule>
  </conditionalFormatting>
  <conditionalFormatting sqref="FO102:FP102">
    <cfRule type="cellIs" dxfId="1792" priority="1070" operator="greaterThan">
      <formula>0</formula>
    </cfRule>
  </conditionalFormatting>
  <conditionalFormatting sqref="FO93:FP93">
    <cfRule type="cellIs" dxfId="1791" priority="1069" operator="greaterThan">
      <formula>0</formula>
    </cfRule>
  </conditionalFormatting>
  <conditionalFormatting sqref="FO102:FP102">
    <cfRule type="cellIs" dxfId="1790" priority="1068" operator="greaterThan">
      <formula>0</formula>
    </cfRule>
  </conditionalFormatting>
  <conditionalFormatting sqref="FO129:FP129">
    <cfRule type="cellIs" dxfId="1789" priority="1064" operator="greaterThan">
      <formula>0</formula>
    </cfRule>
  </conditionalFormatting>
  <conditionalFormatting sqref="FO120:FP120">
    <cfRule type="cellIs" dxfId="1788" priority="1063" operator="greaterThan">
      <formula>0</formula>
    </cfRule>
  </conditionalFormatting>
  <conditionalFormatting sqref="FO48:FP48">
    <cfRule type="cellIs" dxfId="1787" priority="1046" operator="greaterThan">
      <formula>0</formula>
    </cfRule>
  </conditionalFormatting>
  <conditionalFormatting sqref="FO40:FP40">
    <cfRule type="cellIs" dxfId="1786" priority="1045" operator="greaterThan">
      <formula>0</formula>
    </cfRule>
  </conditionalFormatting>
  <conditionalFormatting sqref="FO64:FP64">
    <cfRule type="cellIs" dxfId="1785" priority="1055" operator="greaterThan">
      <formula>0</formula>
    </cfRule>
  </conditionalFormatting>
  <conditionalFormatting sqref="FO64:FP64">
    <cfRule type="cellIs" dxfId="1784" priority="1054" operator="greaterThan">
      <formula>0</formula>
    </cfRule>
  </conditionalFormatting>
  <conditionalFormatting sqref="FO57:FP57">
    <cfRule type="cellIs" dxfId="1783" priority="1057" operator="greaterThan">
      <formula>0</formula>
    </cfRule>
  </conditionalFormatting>
  <conditionalFormatting sqref="FO57:FP57">
    <cfRule type="cellIs" dxfId="1782" priority="1056" operator="greaterThan">
      <formula>0</formula>
    </cfRule>
  </conditionalFormatting>
  <conditionalFormatting sqref="FO70:FP70">
    <cfRule type="cellIs" dxfId="1781" priority="1041" operator="greaterThan">
      <formula>0</formula>
    </cfRule>
  </conditionalFormatting>
  <conditionalFormatting sqref="FO70:FP70">
    <cfRule type="cellIs" dxfId="1780" priority="1040" operator="greaterThan">
      <formula>0</formula>
    </cfRule>
  </conditionalFormatting>
  <conditionalFormatting sqref="FO12:FP12">
    <cfRule type="cellIs" dxfId="1779" priority="1053" operator="greaterThan">
      <formula>0</formula>
    </cfRule>
  </conditionalFormatting>
  <conditionalFormatting sqref="FO12:FP12">
    <cfRule type="cellIs" dxfId="1778" priority="1052" operator="greaterThan">
      <formula>0</formula>
    </cfRule>
  </conditionalFormatting>
  <conditionalFormatting sqref="FO25:FP25 FO27:FP27">
    <cfRule type="cellIs" dxfId="1777" priority="1051" operator="greaterThan">
      <formula>0</formula>
    </cfRule>
  </conditionalFormatting>
  <conditionalFormatting sqref="FO25:FP25 FO27:FP27">
    <cfRule type="cellIs" dxfId="1776" priority="1050" operator="greaterThan">
      <formula>0</formula>
    </cfRule>
  </conditionalFormatting>
  <conditionalFormatting sqref="FO44:FP44">
    <cfRule type="cellIs" dxfId="1775" priority="1049" operator="greaterThan">
      <formula>0</formula>
    </cfRule>
  </conditionalFormatting>
  <conditionalFormatting sqref="FO44:FP44">
    <cfRule type="cellIs" dxfId="1774" priority="1048" operator="greaterThan">
      <formula>0</formula>
    </cfRule>
  </conditionalFormatting>
  <conditionalFormatting sqref="FO48:FP48">
    <cfRule type="cellIs" dxfId="1773" priority="1047" operator="greaterThan">
      <formula>0</formula>
    </cfRule>
  </conditionalFormatting>
  <conditionalFormatting sqref="FO40:FP40">
    <cfRule type="cellIs" dxfId="1772" priority="1044" operator="greaterThan">
      <formula>0</formula>
    </cfRule>
  </conditionalFormatting>
  <conditionalFormatting sqref="FO38:FP38">
    <cfRule type="cellIs" dxfId="1771" priority="1043" operator="greaterThan">
      <formula>0</formula>
    </cfRule>
  </conditionalFormatting>
  <conditionalFormatting sqref="FO38:FP38">
    <cfRule type="cellIs" dxfId="1770" priority="1042" operator="greaterThan">
      <formula>0</formula>
    </cfRule>
  </conditionalFormatting>
  <conditionalFormatting sqref="FO87:FP87">
    <cfRule type="cellIs" dxfId="1769" priority="1038" operator="greaterThan">
      <formula>0</formula>
    </cfRule>
  </conditionalFormatting>
  <conditionalFormatting sqref="FO87:FP87">
    <cfRule type="cellIs" dxfId="1768" priority="1039" operator="greaterThan">
      <formula>0</formula>
    </cfRule>
  </conditionalFormatting>
  <conditionalFormatting sqref="FO116:FP116">
    <cfRule type="cellIs" dxfId="1767" priority="1031" operator="greaterThan">
      <formula>0</formula>
    </cfRule>
  </conditionalFormatting>
  <conditionalFormatting sqref="FO115:FP115">
    <cfRule type="cellIs" dxfId="1766" priority="1030" operator="greaterThan">
      <formula>0</formula>
    </cfRule>
  </conditionalFormatting>
  <conditionalFormatting sqref="FO113:FP113">
    <cfRule type="cellIs" dxfId="1765" priority="1037" operator="greaterThan">
      <formula>0</formula>
    </cfRule>
  </conditionalFormatting>
  <conditionalFormatting sqref="FO113:FP113">
    <cfRule type="cellIs" dxfId="1764" priority="1036" operator="greaterThan">
      <formula>0</formula>
    </cfRule>
  </conditionalFormatting>
  <conditionalFormatting sqref="FO112:FP112">
    <cfRule type="cellIs" dxfId="1763" priority="1035" operator="greaterThan">
      <formula>0</formula>
    </cfRule>
  </conditionalFormatting>
  <conditionalFormatting sqref="FO112:FP112">
    <cfRule type="cellIs" dxfId="1762" priority="1034" operator="greaterThan">
      <formula>0</formula>
    </cfRule>
  </conditionalFormatting>
  <conditionalFormatting sqref="FO112:FP112">
    <cfRule type="cellIs" dxfId="1761" priority="1033" operator="lessThan">
      <formula>0</formula>
    </cfRule>
  </conditionalFormatting>
  <conditionalFormatting sqref="FO116:FP116">
    <cfRule type="cellIs" dxfId="1760" priority="1032" operator="greaterThan">
      <formula>0</formula>
    </cfRule>
  </conditionalFormatting>
  <conditionalFormatting sqref="FO14:FP14">
    <cfRule type="cellIs" dxfId="1759" priority="1027" operator="greaterThan">
      <formula>0</formula>
    </cfRule>
  </conditionalFormatting>
  <conditionalFormatting sqref="FO115:FP115">
    <cfRule type="cellIs" dxfId="1758" priority="1029" operator="greaterThan">
      <formula>0</formula>
    </cfRule>
  </conditionalFormatting>
  <conditionalFormatting sqref="FO115:FP115">
    <cfRule type="cellIs" dxfId="1757" priority="1028" operator="lessThan">
      <formula>0</formula>
    </cfRule>
  </conditionalFormatting>
  <conditionalFormatting sqref="FO14:FP14">
    <cfRule type="cellIs" dxfId="1756" priority="1026" operator="greaterThan">
      <formula>0</formula>
    </cfRule>
  </conditionalFormatting>
  <conditionalFormatting sqref="FO16:FP16">
    <cfRule type="cellIs" dxfId="1755" priority="1025" operator="greaterThan">
      <formula>0</formula>
    </cfRule>
  </conditionalFormatting>
  <conditionalFormatting sqref="FO16:FP16">
    <cfRule type="cellIs" dxfId="1754" priority="1024" operator="greaterThan">
      <formula>0</formula>
    </cfRule>
  </conditionalFormatting>
  <conditionalFormatting sqref="FO42:FP42">
    <cfRule type="cellIs" dxfId="1753" priority="1021" operator="greaterThan">
      <formula>0</formula>
    </cfRule>
  </conditionalFormatting>
  <conditionalFormatting sqref="FO42:FP42">
    <cfRule type="cellIs" dxfId="1752" priority="1020" operator="greaterThan">
      <formula>0</formula>
    </cfRule>
  </conditionalFormatting>
  <conditionalFormatting sqref="FO18:FP18 FO21:FP21">
    <cfRule type="cellIs" dxfId="1751" priority="1023" operator="greaterThan">
      <formula>0</formula>
    </cfRule>
  </conditionalFormatting>
  <conditionalFormatting sqref="FO18:FP18 FO21:FP21">
    <cfRule type="cellIs" dxfId="1750" priority="1022" operator="greaterThan">
      <formula>0</formula>
    </cfRule>
  </conditionalFormatting>
  <conditionalFormatting sqref="FO46:FP46">
    <cfRule type="cellIs" dxfId="1749" priority="1019" operator="greaterThan">
      <formula>0</formula>
    </cfRule>
  </conditionalFormatting>
  <conditionalFormatting sqref="FO46:FP46">
    <cfRule type="cellIs" dxfId="1748" priority="1018" operator="greaterThan">
      <formula>0</formula>
    </cfRule>
  </conditionalFormatting>
  <conditionalFormatting sqref="FO79:FP79">
    <cfRule type="cellIs" dxfId="1747" priority="1010" operator="greaterThan">
      <formula>0</formula>
    </cfRule>
  </conditionalFormatting>
  <conditionalFormatting sqref="FO10:FP10">
    <cfRule type="cellIs" dxfId="1746" priority="1017" operator="greaterThan">
      <formula>0</formula>
    </cfRule>
  </conditionalFormatting>
  <conditionalFormatting sqref="FO23:FP23">
    <cfRule type="cellIs" dxfId="1745" priority="1016" operator="greaterThan">
      <formula>0</formula>
    </cfRule>
  </conditionalFormatting>
  <conditionalFormatting sqref="FO10:FP10">
    <cfRule type="cellIs" dxfId="1744" priority="1015" operator="greaterThan">
      <formula>0</formula>
    </cfRule>
  </conditionalFormatting>
  <conditionalFormatting sqref="FO23:FP23">
    <cfRule type="cellIs" dxfId="1743" priority="1014" operator="greaterThan">
      <formula>0</formula>
    </cfRule>
  </conditionalFormatting>
  <conditionalFormatting sqref="FO129:FP129">
    <cfRule type="cellIs" dxfId="1742" priority="1000" operator="greaterThan">
      <formula>0</formula>
    </cfRule>
  </conditionalFormatting>
  <conditionalFormatting sqref="FO110:FP110">
    <cfRule type="cellIs" dxfId="1741" priority="1004" operator="greaterThan">
      <formula>0</formula>
    </cfRule>
  </conditionalFormatting>
  <conditionalFormatting sqref="FO79:FP79">
    <cfRule type="cellIs" dxfId="1740" priority="1011" operator="greaterThan">
      <formula>0</formula>
    </cfRule>
  </conditionalFormatting>
  <conditionalFormatting sqref="FO34:FP34">
    <cfRule type="cellIs" dxfId="1739" priority="1013" operator="greaterThan">
      <formula>0</formula>
    </cfRule>
  </conditionalFormatting>
  <conditionalFormatting sqref="FO120:FP120">
    <cfRule type="cellIs" dxfId="1738" priority="1003" operator="greaterThan">
      <formula>0</formula>
    </cfRule>
  </conditionalFormatting>
  <conditionalFormatting sqref="FO137:FP137">
    <cfRule type="cellIs" dxfId="1737" priority="999" operator="greaterThan">
      <formula>0</formula>
    </cfRule>
  </conditionalFormatting>
  <conditionalFormatting sqref="FO34:FP34">
    <cfRule type="cellIs" dxfId="1736" priority="1012" operator="greaterThan">
      <formula>0</formula>
    </cfRule>
  </conditionalFormatting>
  <conditionalFormatting sqref="FO137:FP137">
    <cfRule type="cellIs" dxfId="1735" priority="998" operator="greaterThan">
      <formula>0</formula>
    </cfRule>
  </conditionalFormatting>
  <conditionalFormatting sqref="FO110:FP110">
    <cfRule type="cellIs" dxfId="1734" priority="1005" operator="greaterThan">
      <formula>0</formula>
    </cfRule>
  </conditionalFormatting>
  <conditionalFormatting sqref="FO51:FP51">
    <cfRule type="cellIs" dxfId="1733" priority="997" operator="greaterThan">
      <formula>0</formula>
    </cfRule>
  </conditionalFormatting>
  <conditionalFormatting sqref="FO51:FP51">
    <cfRule type="cellIs" dxfId="1732" priority="996" operator="greaterThan">
      <formula>0</formula>
    </cfRule>
  </conditionalFormatting>
  <conditionalFormatting sqref="FO93:FP93">
    <cfRule type="cellIs" dxfId="1731" priority="1009" operator="greaterThan">
      <formula>0</formula>
    </cfRule>
  </conditionalFormatting>
  <conditionalFormatting sqref="FO102:FP102">
    <cfRule type="cellIs" dxfId="1730" priority="1008" operator="greaterThan">
      <formula>0</formula>
    </cfRule>
  </conditionalFormatting>
  <conditionalFormatting sqref="FO93:FP93">
    <cfRule type="cellIs" dxfId="1729" priority="1007" operator="greaterThan">
      <formula>0</formula>
    </cfRule>
  </conditionalFormatting>
  <conditionalFormatting sqref="FO102:FP102">
    <cfRule type="cellIs" dxfId="1728" priority="1006" operator="greaterThan">
      <formula>0</formula>
    </cfRule>
  </conditionalFormatting>
  <conditionalFormatting sqref="FO129:FP129">
    <cfRule type="cellIs" dxfId="1727" priority="1002" operator="greaterThan">
      <formula>0</formula>
    </cfRule>
  </conditionalFormatting>
  <conditionalFormatting sqref="FO120:FP120">
    <cfRule type="cellIs" dxfId="1726" priority="1001" operator="greaterThan">
      <formula>0</formula>
    </cfRule>
  </conditionalFormatting>
  <conditionalFormatting sqref="FO48:FP48">
    <cfRule type="cellIs" dxfId="1725" priority="984" operator="greaterThan">
      <formula>0</formula>
    </cfRule>
  </conditionalFormatting>
  <conditionalFormatting sqref="FO40:FP40">
    <cfRule type="cellIs" dxfId="1724" priority="983" operator="greaterThan">
      <formula>0</formula>
    </cfRule>
  </conditionalFormatting>
  <conditionalFormatting sqref="FO64:FP64">
    <cfRule type="cellIs" dxfId="1723" priority="993" operator="greaterThan">
      <formula>0</formula>
    </cfRule>
  </conditionalFormatting>
  <conditionalFormatting sqref="FO64:FP64">
    <cfRule type="cellIs" dxfId="1722" priority="992" operator="greaterThan">
      <formula>0</formula>
    </cfRule>
  </conditionalFormatting>
  <conditionalFormatting sqref="FO57:FP57">
    <cfRule type="cellIs" dxfId="1721" priority="995" operator="greaterThan">
      <formula>0</formula>
    </cfRule>
  </conditionalFormatting>
  <conditionalFormatting sqref="FO57:FP57">
    <cfRule type="cellIs" dxfId="1720" priority="994" operator="greaterThan">
      <formula>0</formula>
    </cfRule>
  </conditionalFormatting>
  <conditionalFormatting sqref="FO70:FP70">
    <cfRule type="cellIs" dxfId="1719" priority="979" operator="greaterThan">
      <formula>0</formula>
    </cfRule>
  </conditionalFormatting>
  <conditionalFormatting sqref="FO70:FP70">
    <cfRule type="cellIs" dxfId="1718" priority="978" operator="greaterThan">
      <formula>0</formula>
    </cfRule>
  </conditionalFormatting>
  <conditionalFormatting sqref="FO12:FP12">
    <cfRule type="cellIs" dxfId="1717" priority="991" operator="greaterThan">
      <formula>0</formula>
    </cfRule>
  </conditionalFormatting>
  <conditionalFormatting sqref="FO12:FP12">
    <cfRule type="cellIs" dxfId="1716" priority="990" operator="greaterThan">
      <formula>0</formula>
    </cfRule>
  </conditionalFormatting>
  <conditionalFormatting sqref="FO25:FP25 FO27:FP27">
    <cfRule type="cellIs" dxfId="1715" priority="989" operator="greaterThan">
      <formula>0</formula>
    </cfRule>
  </conditionalFormatting>
  <conditionalFormatting sqref="FO25:FP25 FO27:FP27">
    <cfRule type="cellIs" dxfId="1714" priority="988" operator="greaterThan">
      <formula>0</formula>
    </cfRule>
  </conditionalFormatting>
  <conditionalFormatting sqref="FO44:FP44">
    <cfRule type="cellIs" dxfId="1713" priority="987" operator="greaterThan">
      <formula>0</formula>
    </cfRule>
  </conditionalFormatting>
  <conditionalFormatting sqref="FO44:FP44">
    <cfRule type="cellIs" dxfId="1712" priority="986" operator="greaterThan">
      <formula>0</formula>
    </cfRule>
  </conditionalFormatting>
  <conditionalFormatting sqref="FO48:FP48">
    <cfRule type="cellIs" dxfId="1711" priority="985" operator="greaterThan">
      <formula>0</formula>
    </cfRule>
  </conditionalFormatting>
  <conditionalFormatting sqref="FO40:FP40">
    <cfRule type="cellIs" dxfId="1710" priority="982" operator="greaterThan">
      <formula>0</formula>
    </cfRule>
  </conditionalFormatting>
  <conditionalFormatting sqref="FO38:FP38">
    <cfRule type="cellIs" dxfId="1709" priority="981" operator="greaterThan">
      <formula>0</formula>
    </cfRule>
  </conditionalFormatting>
  <conditionalFormatting sqref="FO38:FP38">
    <cfRule type="cellIs" dxfId="1708" priority="980" operator="greaterThan">
      <formula>0</formula>
    </cfRule>
  </conditionalFormatting>
  <conditionalFormatting sqref="FO87:FP87">
    <cfRule type="cellIs" dxfId="1707" priority="976" operator="greaterThan">
      <formula>0</formula>
    </cfRule>
  </conditionalFormatting>
  <conditionalFormatting sqref="FO87:FP87">
    <cfRule type="cellIs" dxfId="1706" priority="977" operator="greaterThan">
      <formula>0</formula>
    </cfRule>
  </conditionalFormatting>
  <conditionalFormatting sqref="FO116:FP116">
    <cfRule type="cellIs" dxfId="1705" priority="969" operator="greaterThan">
      <formula>0</formula>
    </cfRule>
  </conditionalFormatting>
  <conditionalFormatting sqref="FO115:FP115">
    <cfRule type="cellIs" dxfId="1704" priority="968" operator="greaterThan">
      <formula>0</formula>
    </cfRule>
  </conditionalFormatting>
  <conditionalFormatting sqref="FO113:FP113">
    <cfRule type="cellIs" dxfId="1703" priority="975" operator="greaterThan">
      <formula>0</formula>
    </cfRule>
  </conditionalFormatting>
  <conditionalFormatting sqref="FO113:FP113">
    <cfRule type="cellIs" dxfId="1702" priority="974" operator="greaterThan">
      <formula>0</formula>
    </cfRule>
  </conditionalFormatting>
  <conditionalFormatting sqref="FO112:FP112">
    <cfRule type="cellIs" dxfId="1701" priority="973" operator="greaterThan">
      <formula>0</formula>
    </cfRule>
  </conditionalFormatting>
  <conditionalFormatting sqref="FO112:FP112">
    <cfRule type="cellIs" dxfId="1700" priority="972" operator="greaterThan">
      <formula>0</formula>
    </cfRule>
  </conditionalFormatting>
  <conditionalFormatting sqref="FO112:FP112">
    <cfRule type="cellIs" dxfId="1699" priority="971" operator="lessThan">
      <formula>0</formula>
    </cfRule>
  </conditionalFormatting>
  <conditionalFormatting sqref="FO116:FP116">
    <cfRule type="cellIs" dxfId="1698" priority="970" operator="greaterThan">
      <formula>0</formula>
    </cfRule>
  </conditionalFormatting>
  <conditionalFormatting sqref="FO14:FP14">
    <cfRule type="cellIs" dxfId="1697" priority="965" operator="greaterThan">
      <formula>0</formula>
    </cfRule>
  </conditionalFormatting>
  <conditionalFormatting sqref="FO115:FP115">
    <cfRule type="cellIs" dxfId="1696" priority="967" operator="greaterThan">
      <formula>0</formula>
    </cfRule>
  </conditionalFormatting>
  <conditionalFormatting sqref="FO115:FP115">
    <cfRule type="cellIs" dxfId="1695" priority="966" operator="lessThan">
      <formula>0</formula>
    </cfRule>
  </conditionalFormatting>
  <conditionalFormatting sqref="FO14:FP14">
    <cfRule type="cellIs" dxfId="1694" priority="964" operator="greaterThan">
      <formula>0</formula>
    </cfRule>
  </conditionalFormatting>
  <conditionalFormatting sqref="FO16:FP16">
    <cfRule type="cellIs" dxfId="1693" priority="963" operator="greaterThan">
      <formula>0</formula>
    </cfRule>
  </conditionalFormatting>
  <conditionalFormatting sqref="FO16:FP16">
    <cfRule type="cellIs" dxfId="1692" priority="962" operator="greaterThan">
      <formula>0</formula>
    </cfRule>
  </conditionalFormatting>
  <conditionalFormatting sqref="FO42:FP42">
    <cfRule type="cellIs" dxfId="1691" priority="959" operator="greaterThan">
      <formula>0</formula>
    </cfRule>
  </conditionalFormatting>
  <conditionalFormatting sqref="FO42:FP42">
    <cfRule type="cellIs" dxfId="1690" priority="958" operator="greaterThan">
      <formula>0</formula>
    </cfRule>
  </conditionalFormatting>
  <conditionalFormatting sqref="FO18:FP18 FO21:FP21">
    <cfRule type="cellIs" dxfId="1689" priority="961" operator="greaterThan">
      <formula>0</formula>
    </cfRule>
  </conditionalFormatting>
  <conditionalFormatting sqref="FO18:FP18 FO21:FP21">
    <cfRule type="cellIs" dxfId="1688" priority="960" operator="greaterThan">
      <formula>0</formula>
    </cfRule>
  </conditionalFormatting>
  <conditionalFormatting sqref="FO46:FP46">
    <cfRule type="cellIs" dxfId="1687" priority="957" operator="greaterThan">
      <formula>0</formula>
    </cfRule>
  </conditionalFormatting>
  <conditionalFormatting sqref="FO46:FP46">
    <cfRule type="cellIs" dxfId="1686" priority="956" operator="greaterThan">
      <formula>0</formula>
    </cfRule>
  </conditionalFormatting>
  <conditionalFormatting sqref="FO36:FP36">
    <cfRule type="cellIs" dxfId="1685" priority="955" operator="greaterThan">
      <formula>0</formula>
    </cfRule>
  </conditionalFormatting>
  <conditionalFormatting sqref="FO36:FP36">
    <cfRule type="cellIs" dxfId="1684" priority="954" operator="greaterThan">
      <formula>0</formula>
    </cfRule>
  </conditionalFormatting>
  <conditionalFormatting sqref="FO36:FP36">
    <cfRule type="cellIs" dxfId="1683" priority="953" operator="greaterThan">
      <formula>0</formula>
    </cfRule>
  </conditionalFormatting>
  <conditionalFormatting sqref="FO36:FP36">
    <cfRule type="cellIs" dxfId="1682" priority="952" operator="greaterThan">
      <formula>0</formula>
    </cfRule>
  </conditionalFormatting>
  <conditionalFormatting sqref="FO143:FP143">
    <cfRule type="cellIs" dxfId="1681" priority="951" operator="greaterThan">
      <formula>0</formula>
    </cfRule>
  </conditionalFormatting>
  <conditionalFormatting sqref="FO152:FP152">
    <cfRule type="cellIs" dxfId="1680" priority="950" operator="greaterThan">
      <formula>0</formula>
    </cfRule>
  </conditionalFormatting>
  <conditionalFormatting sqref="FO160:FP160">
    <cfRule type="cellIs" dxfId="1679" priority="949" operator="greaterThan">
      <formula>0</formula>
    </cfRule>
  </conditionalFormatting>
  <conditionalFormatting sqref="FO152:FP152">
    <cfRule type="cellIs" dxfId="1678" priority="947" operator="greaterThan">
      <formula>0</formula>
    </cfRule>
  </conditionalFormatting>
  <conditionalFormatting sqref="FO152:FP152">
    <cfRule type="cellIs" dxfId="1677" priority="948" operator="greaterThan">
      <formula>0</formula>
    </cfRule>
  </conditionalFormatting>
  <conditionalFormatting sqref="FO143:FP143">
    <cfRule type="cellIs" dxfId="1676" priority="946" operator="greaterThan">
      <formula>0</formula>
    </cfRule>
  </conditionalFormatting>
  <conditionalFormatting sqref="FO143:FP143">
    <cfRule type="cellIs" dxfId="1675" priority="945" operator="greaterThan">
      <formula>0</formula>
    </cfRule>
  </conditionalFormatting>
  <conditionalFormatting sqref="FO160:FP160">
    <cfRule type="cellIs" dxfId="1674" priority="943" operator="greaterThan">
      <formula>0</formula>
    </cfRule>
  </conditionalFormatting>
  <conditionalFormatting sqref="FO160:FP160">
    <cfRule type="cellIs" dxfId="1673" priority="944" operator="greaterThan">
      <formula>0</formula>
    </cfRule>
  </conditionalFormatting>
  <conditionalFormatting sqref="FO152:FP152">
    <cfRule type="cellIs" dxfId="1672" priority="941" operator="greaterThan">
      <formula>0</formula>
    </cfRule>
  </conditionalFormatting>
  <conditionalFormatting sqref="FO152:FP152">
    <cfRule type="cellIs" dxfId="1671" priority="942" operator="greaterThan">
      <formula>0</formula>
    </cfRule>
  </conditionalFormatting>
  <conditionalFormatting sqref="FO143:FP143">
    <cfRule type="cellIs" dxfId="1670" priority="940" operator="greaterThan">
      <formula>0</formula>
    </cfRule>
  </conditionalFormatting>
  <conditionalFormatting sqref="FO143:FP143">
    <cfRule type="cellIs" dxfId="1669" priority="939" operator="greaterThan">
      <formula>0</formula>
    </cfRule>
  </conditionalFormatting>
  <conditionalFormatting sqref="FO160:FP160">
    <cfRule type="cellIs" dxfId="1668" priority="937" operator="greaterThan">
      <formula>0</formula>
    </cfRule>
  </conditionalFormatting>
  <conditionalFormatting sqref="FO160:FP160">
    <cfRule type="cellIs" dxfId="1667" priority="938" operator="greaterThan">
      <formula>0</formula>
    </cfRule>
  </conditionalFormatting>
  <conditionalFormatting sqref="FO27:FP27">
    <cfRule type="cellIs" dxfId="1666" priority="936" operator="greaterThan">
      <formula>0</formula>
    </cfRule>
  </conditionalFormatting>
  <conditionalFormatting sqref="FO27:FP27">
    <cfRule type="cellIs" dxfId="1665" priority="935" operator="greaterThan">
      <formula>0</formula>
    </cfRule>
  </conditionalFormatting>
  <conditionalFormatting sqref="FO197:FP202">
    <cfRule type="cellIs" dxfId="1664" priority="934" operator="greaterThan">
      <formula>0.5</formula>
    </cfRule>
  </conditionalFormatting>
  <conditionalFormatting sqref="FO203:FP203">
    <cfRule type="cellIs" dxfId="1663" priority="933" operator="greaterThan">
      <formula>0.5</formula>
    </cfRule>
  </conditionalFormatting>
  <conditionalFormatting sqref="FO14:FP14">
    <cfRule type="cellIs" dxfId="1662" priority="899" operator="greaterThan">
      <formula>0</formula>
    </cfRule>
  </conditionalFormatting>
  <conditionalFormatting sqref="FO10:FP10">
    <cfRule type="cellIs" dxfId="1661" priority="926" operator="greaterThan">
      <formula>0</formula>
    </cfRule>
  </conditionalFormatting>
  <conditionalFormatting sqref="FO23:FP23">
    <cfRule type="cellIs" dxfId="1660" priority="925" operator="greaterThan">
      <formula>0</formula>
    </cfRule>
  </conditionalFormatting>
  <conditionalFormatting sqref="FO70:FP70">
    <cfRule type="cellIs" dxfId="1659" priority="923" operator="greaterThan">
      <formula>0</formula>
    </cfRule>
  </conditionalFormatting>
  <conditionalFormatting sqref="FO79:FP79">
    <cfRule type="cellIs" dxfId="1658" priority="922" operator="greaterThan">
      <formula>0</formula>
    </cfRule>
  </conditionalFormatting>
  <conditionalFormatting sqref="FO129:FP129">
    <cfRule type="cellIs" dxfId="1657" priority="916" operator="greaterThan">
      <formula>0</formula>
    </cfRule>
  </conditionalFormatting>
  <conditionalFormatting sqref="FO110:FP110">
    <cfRule type="cellIs" dxfId="1656" priority="918" operator="greaterThan">
      <formula>0</formula>
    </cfRule>
  </conditionalFormatting>
  <conditionalFormatting sqref="FO34:FP34">
    <cfRule type="cellIs" dxfId="1655" priority="924" operator="greaterThan">
      <formula>0</formula>
    </cfRule>
  </conditionalFormatting>
  <conditionalFormatting sqref="FO137:FP137">
    <cfRule type="cellIs" dxfId="1654" priority="915" operator="greaterThan">
      <formula>0</formula>
    </cfRule>
  </conditionalFormatting>
  <conditionalFormatting sqref="FO87:FP87">
    <cfRule type="cellIs" dxfId="1653" priority="921" operator="greaterThan">
      <formula>0</formula>
    </cfRule>
  </conditionalFormatting>
  <conditionalFormatting sqref="FO93:FP93">
    <cfRule type="cellIs" dxfId="1652" priority="920" operator="greaterThan">
      <formula>0</formula>
    </cfRule>
  </conditionalFormatting>
  <conditionalFormatting sqref="FO102:FP102">
    <cfRule type="cellIs" dxfId="1651" priority="919" operator="greaterThan">
      <formula>0</formula>
    </cfRule>
  </conditionalFormatting>
  <conditionalFormatting sqref="FO120:FP120">
    <cfRule type="cellIs" dxfId="1650" priority="917" operator="greaterThan">
      <formula>0</formula>
    </cfRule>
  </conditionalFormatting>
  <conditionalFormatting sqref="FO51:FP51">
    <cfRule type="cellIs" dxfId="1649" priority="914" operator="greaterThan">
      <formula>0</formula>
    </cfRule>
  </conditionalFormatting>
  <conditionalFormatting sqref="FO64:FP64">
    <cfRule type="cellIs" dxfId="1648" priority="912" operator="greaterThan">
      <formula>0</formula>
    </cfRule>
  </conditionalFormatting>
  <conditionalFormatting sqref="FO57:FP57">
    <cfRule type="cellIs" dxfId="1647" priority="913" operator="greaterThan">
      <formula>0</formula>
    </cfRule>
  </conditionalFormatting>
  <conditionalFormatting sqref="FO25:FP25 FO27:FP27">
    <cfRule type="cellIs" dxfId="1646" priority="910" operator="greaterThan">
      <formula>0</formula>
    </cfRule>
  </conditionalFormatting>
  <conditionalFormatting sqref="FO12:FP12">
    <cfRule type="cellIs" dxfId="1645" priority="911" operator="greaterThan">
      <formula>0</formula>
    </cfRule>
  </conditionalFormatting>
  <conditionalFormatting sqref="FO44:FP44">
    <cfRule type="cellIs" dxfId="1644" priority="909" operator="greaterThan">
      <formula>0</formula>
    </cfRule>
  </conditionalFormatting>
  <conditionalFormatting sqref="FO48:FP48">
    <cfRule type="cellIs" dxfId="1643" priority="908" operator="greaterThan">
      <formula>0</formula>
    </cfRule>
  </conditionalFormatting>
  <conditionalFormatting sqref="FO40:FP40">
    <cfRule type="cellIs" dxfId="1642" priority="907" operator="greaterThan">
      <formula>0</formula>
    </cfRule>
  </conditionalFormatting>
  <conditionalFormatting sqref="FO38:FP38">
    <cfRule type="cellIs" dxfId="1641" priority="906" operator="greaterThan">
      <formula>0</formula>
    </cfRule>
  </conditionalFormatting>
  <conditionalFormatting sqref="FO16:FP16">
    <cfRule type="cellIs" dxfId="1640" priority="898" operator="greaterThan">
      <formula>0</formula>
    </cfRule>
  </conditionalFormatting>
  <conditionalFormatting sqref="FO113:FP113">
    <cfRule type="cellIs" dxfId="1639" priority="905" operator="greaterThan">
      <formula>0</formula>
    </cfRule>
  </conditionalFormatting>
  <conditionalFormatting sqref="FO112:FP112">
    <cfRule type="cellIs" dxfId="1638" priority="904" operator="greaterThan">
      <formula>0</formula>
    </cfRule>
  </conditionalFormatting>
  <conditionalFormatting sqref="FO112:FP112">
    <cfRule type="cellIs" dxfId="1637" priority="903" operator="lessThan">
      <formula>0</formula>
    </cfRule>
  </conditionalFormatting>
  <conditionalFormatting sqref="FO116:FP116">
    <cfRule type="cellIs" dxfId="1636" priority="902" operator="greaterThan">
      <formula>0</formula>
    </cfRule>
  </conditionalFormatting>
  <conditionalFormatting sqref="FO115:FP115">
    <cfRule type="cellIs" dxfId="1635" priority="901" operator="greaterThan">
      <formula>0</formula>
    </cfRule>
  </conditionalFormatting>
  <conditionalFormatting sqref="FO115:FP115">
    <cfRule type="cellIs" dxfId="1634" priority="900" operator="lessThan">
      <formula>0</formula>
    </cfRule>
  </conditionalFormatting>
  <conditionalFormatting sqref="FO46:FP46">
    <cfRule type="cellIs" dxfId="1633" priority="895" operator="greaterThan">
      <formula>0</formula>
    </cfRule>
  </conditionalFormatting>
  <conditionalFormatting sqref="FO42:FP42">
    <cfRule type="cellIs" dxfId="1632" priority="896" operator="greaterThan">
      <formula>0</formula>
    </cfRule>
  </conditionalFormatting>
  <conditionalFormatting sqref="FO18:FP18 FO21:FP21">
    <cfRule type="cellIs" dxfId="1631" priority="897" operator="greaterThan">
      <formula>0</formula>
    </cfRule>
  </conditionalFormatting>
  <conditionalFormatting sqref="FO36:FP36">
    <cfRule type="cellIs" dxfId="1630" priority="894" operator="greaterThan">
      <formula>0</formula>
    </cfRule>
  </conditionalFormatting>
  <conditionalFormatting sqref="FO79:FP79">
    <cfRule type="cellIs" dxfId="1629" priority="886" operator="greaterThan">
      <formula>0</formula>
    </cfRule>
  </conditionalFormatting>
  <conditionalFormatting sqref="FO10:FP10">
    <cfRule type="cellIs" dxfId="1628" priority="893" operator="greaterThan">
      <formula>0</formula>
    </cfRule>
  </conditionalFormatting>
  <conditionalFormatting sqref="FO23:FP23">
    <cfRule type="cellIs" dxfId="1627" priority="892" operator="greaterThan">
      <formula>0</formula>
    </cfRule>
  </conditionalFormatting>
  <conditionalFormatting sqref="FO10:FP10">
    <cfRule type="cellIs" dxfId="1626" priority="891" operator="greaterThan">
      <formula>0</formula>
    </cfRule>
  </conditionalFormatting>
  <conditionalFormatting sqref="FO23:FP23">
    <cfRule type="cellIs" dxfId="1625" priority="890" operator="greaterThan">
      <formula>0</formula>
    </cfRule>
  </conditionalFormatting>
  <conditionalFormatting sqref="FO129:FP129">
    <cfRule type="cellIs" dxfId="1624" priority="876" operator="greaterThan">
      <formula>0</formula>
    </cfRule>
  </conditionalFormatting>
  <conditionalFormatting sqref="FO110:FP110">
    <cfRule type="cellIs" dxfId="1623" priority="880" operator="greaterThan">
      <formula>0</formula>
    </cfRule>
  </conditionalFormatting>
  <conditionalFormatting sqref="FO79:FP79">
    <cfRule type="cellIs" dxfId="1622" priority="887" operator="greaterThan">
      <formula>0</formula>
    </cfRule>
  </conditionalFormatting>
  <conditionalFormatting sqref="FO34:FP34">
    <cfRule type="cellIs" dxfId="1621" priority="889" operator="greaterThan">
      <formula>0</formula>
    </cfRule>
  </conditionalFormatting>
  <conditionalFormatting sqref="FO120:FP120">
    <cfRule type="cellIs" dxfId="1620" priority="879" operator="greaterThan">
      <formula>0</formula>
    </cfRule>
  </conditionalFormatting>
  <conditionalFormatting sqref="FO137:FP137">
    <cfRule type="cellIs" dxfId="1619" priority="875" operator="greaterThan">
      <formula>0</formula>
    </cfRule>
  </conditionalFormatting>
  <conditionalFormatting sqref="FO34:FP34">
    <cfRule type="cellIs" dxfId="1618" priority="888" operator="greaterThan">
      <formula>0</formula>
    </cfRule>
  </conditionalFormatting>
  <conditionalFormatting sqref="FO137:FP137">
    <cfRule type="cellIs" dxfId="1617" priority="874" operator="greaterThan">
      <formula>0</formula>
    </cfRule>
  </conditionalFormatting>
  <conditionalFormatting sqref="FO110:FP110">
    <cfRule type="cellIs" dxfId="1616" priority="881" operator="greaterThan">
      <formula>0</formula>
    </cfRule>
  </conditionalFormatting>
  <conditionalFormatting sqref="FO51:FP51">
    <cfRule type="cellIs" dxfId="1615" priority="873" operator="greaterThan">
      <formula>0</formula>
    </cfRule>
  </conditionalFormatting>
  <conditionalFormatting sqref="FO51:FP51">
    <cfRule type="cellIs" dxfId="1614" priority="872" operator="greaterThan">
      <formula>0</formula>
    </cfRule>
  </conditionalFormatting>
  <conditionalFormatting sqref="FO93:FP93">
    <cfRule type="cellIs" dxfId="1613" priority="885" operator="greaterThan">
      <formula>0</formula>
    </cfRule>
  </conditionalFormatting>
  <conditionalFormatting sqref="FO102:FP102">
    <cfRule type="cellIs" dxfId="1612" priority="884" operator="greaterThan">
      <formula>0</formula>
    </cfRule>
  </conditionalFormatting>
  <conditionalFormatting sqref="FO93:FP93">
    <cfRule type="cellIs" dxfId="1611" priority="883" operator="greaterThan">
      <formula>0</formula>
    </cfRule>
  </conditionalFormatting>
  <conditionalFormatting sqref="FO102:FP102">
    <cfRule type="cellIs" dxfId="1610" priority="882" operator="greaterThan">
      <formula>0</formula>
    </cfRule>
  </conditionalFormatting>
  <conditionalFormatting sqref="FO129:FP129">
    <cfRule type="cellIs" dxfId="1609" priority="878" operator="greaterThan">
      <formula>0</formula>
    </cfRule>
  </conditionalFormatting>
  <conditionalFormatting sqref="FO120:FP120">
    <cfRule type="cellIs" dxfId="1608" priority="877" operator="greaterThan">
      <formula>0</formula>
    </cfRule>
  </conditionalFormatting>
  <conditionalFormatting sqref="FO48:FP48">
    <cfRule type="cellIs" dxfId="1607" priority="860" operator="greaterThan">
      <formula>0</formula>
    </cfRule>
  </conditionalFormatting>
  <conditionalFormatting sqref="FO40:FP40">
    <cfRule type="cellIs" dxfId="1606" priority="859" operator="greaterThan">
      <formula>0</formula>
    </cfRule>
  </conditionalFormatting>
  <conditionalFormatting sqref="FO64:FP64">
    <cfRule type="cellIs" dxfId="1605" priority="869" operator="greaterThan">
      <formula>0</formula>
    </cfRule>
  </conditionalFormatting>
  <conditionalFormatting sqref="FO64:FP64">
    <cfRule type="cellIs" dxfId="1604" priority="868" operator="greaterThan">
      <formula>0</formula>
    </cfRule>
  </conditionalFormatting>
  <conditionalFormatting sqref="FO57:FP57">
    <cfRule type="cellIs" dxfId="1603" priority="871" operator="greaterThan">
      <formula>0</formula>
    </cfRule>
  </conditionalFormatting>
  <conditionalFormatting sqref="FO57:FP57">
    <cfRule type="cellIs" dxfId="1602" priority="870" operator="greaterThan">
      <formula>0</formula>
    </cfRule>
  </conditionalFormatting>
  <conditionalFormatting sqref="FO70:FP70">
    <cfRule type="cellIs" dxfId="1601" priority="855" operator="greaterThan">
      <formula>0</formula>
    </cfRule>
  </conditionalFormatting>
  <conditionalFormatting sqref="FO70:FP70">
    <cfRule type="cellIs" dxfId="1600" priority="854" operator="greaterThan">
      <formula>0</formula>
    </cfRule>
  </conditionalFormatting>
  <conditionalFormatting sqref="FO12:FP12">
    <cfRule type="cellIs" dxfId="1599" priority="867" operator="greaterThan">
      <formula>0</formula>
    </cfRule>
  </conditionalFormatting>
  <conditionalFormatting sqref="FO12:FP12">
    <cfRule type="cellIs" dxfId="1598" priority="866" operator="greaterThan">
      <formula>0</formula>
    </cfRule>
  </conditionalFormatting>
  <conditionalFormatting sqref="FO25:FP25 FO27:FP27">
    <cfRule type="cellIs" dxfId="1597" priority="865" operator="greaterThan">
      <formula>0</formula>
    </cfRule>
  </conditionalFormatting>
  <conditionalFormatting sqref="FO25:FP25 FO27:FP27">
    <cfRule type="cellIs" dxfId="1596" priority="864" operator="greaterThan">
      <formula>0</formula>
    </cfRule>
  </conditionalFormatting>
  <conditionalFormatting sqref="FO44:FP44">
    <cfRule type="cellIs" dxfId="1595" priority="863" operator="greaterThan">
      <formula>0</formula>
    </cfRule>
  </conditionalFormatting>
  <conditionalFormatting sqref="FO44:FP44">
    <cfRule type="cellIs" dxfId="1594" priority="862" operator="greaterThan">
      <formula>0</formula>
    </cfRule>
  </conditionalFormatting>
  <conditionalFormatting sqref="FO48:FP48">
    <cfRule type="cellIs" dxfId="1593" priority="861" operator="greaterThan">
      <formula>0</formula>
    </cfRule>
  </conditionalFormatting>
  <conditionalFormatting sqref="FO40:FP40">
    <cfRule type="cellIs" dxfId="1592" priority="858" operator="greaterThan">
      <formula>0</formula>
    </cfRule>
  </conditionalFormatting>
  <conditionalFormatting sqref="FO38:FP38">
    <cfRule type="cellIs" dxfId="1591" priority="857" operator="greaterThan">
      <formula>0</formula>
    </cfRule>
  </conditionalFormatting>
  <conditionalFormatting sqref="FO38:FP38">
    <cfRule type="cellIs" dxfId="1590" priority="856" operator="greaterThan">
      <formula>0</formula>
    </cfRule>
  </conditionalFormatting>
  <conditionalFormatting sqref="FO87:FP87">
    <cfRule type="cellIs" dxfId="1589" priority="852" operator="greaterThan">
      <formula>0</formula>
    </cfRule>
  </conditionalFormatting>
  <conditionalFormatting sqref="FO87:FP87">
    <cfRule type="cellIs" dxfId="1588" priority="853" operator="greaterThan">
      <formula>0</formula>
    </cfRule>
  </conditionalFormatting>
  <conditionalFormatting sqref="FO116:FP116">
    <cfRule type="cellIs" dxfId="1587" priority="845" operator="greaterThan">
      <formula>0</formula>
    </cfRule>
  </conditionalFormatting>
  <conditionalFormatting sqref="FO115:FP115">
    <cfRule type="cellIs" dxfId="1586" priority="844" operator="greaterThan">
      <formula>0</formula>
    </cfRule>
  </conditionalFormatting>
  <conditionalFormatting sqref="FO113:FP113">
    <cfRule type="cellIs" dxfId="1585" priority="851" operator="greaterThan">
      <formula>0</formula>
    </cfRule>
  </conditionalFormatting>
  <conditionalFormatting sqref="FO113:FP113">
    <cfRule type="cellIs" dxfId="1584" priority="850" operator="greaterThan">
      <formula>0</formula>
    </cfRule>
  </conditionalFormatting>
  <conditionalFormatting sqref="FO112:FP112">
    <cfRule type="cellIs" dxfId="1583" priority="849" operator="greaterThan">
      <formula>0</formula>
    </cfRule>
  </conditionalFormatting>
  <conditionalFormatting sqref="FO112:FP112">
    <cfRule type="cellIs" dxfId="1582" priority="848" operator="greaterThan">
      <formula>0</formula>
    </cfRule>
  </conditionalFormatting>
  <conditionalFormatting sqref="FO112:FP112">
    <cfRule type="cellIs" dxfId="1581" priority="847" operator="lessThan">
      <formula>0</formula>
    </cfRule>
  </conditionalFormatting>
  <conditionalFormatting sqref="FO116:FP116">
    <cfRule type="cellIs" dxfId="1580" priority="846" operator="greaterThan">
      <formula>0</formula>
    </cfRule>
  </conditionalFormatting>
  <conditionalFormatting sqref="FO14:FP14">
    <cfRule type="cellIs" dxfId="1579" priority="841" operator="greaterThan">
      <formula>0</formula>
    </cfRule>
  </conditionalFormatting>
  <conditionalFormatting sqref="FO115:FP115">
    <cfRule type="cellIs" dxfId="1578" priority="843" operator="greaterThan">
      <formula>0</formula>
    </cfRule>
  </conditionalFormatting>
  <conditionalFormatting sqref="FO115:FP115">
    <cfRule type="cellIs" dxfId="1577" priority="842" operator="lessThan">
      <formula>0</formula>
    </cfRule>
  </conditionalFormatting>
  <conditionalFormatting sqref="FO14:FP14">
    <cfRule type="cellIs" dxfId="1576" priority="840" operator="greaterThan">
      <formula>0</formula>
    </cfRule>
  </conditionalFormatting>
  <conditionalFormatting sqref="FO16:FP16">
    <cfRule type="cellIs" dxfId="1575" priority="839" operator="greaterThan">
      <formula>0</formula>
    </cfRule>
  </conditionalFormatting>
  <conditionalFormatting sqref="FO16:FP16">
    <cfRule type="cellIs" dxfId="1574" priority="838" operator="greaterThan">
      <formula>0</formula>
    </cfRule>
  </conditionalFormatting>
  <conditionalFormatting sqref="FO42:FP42">
    <cfRule type="cellIs" dxfId="1573" priority="835" operator="greaterThan">
      <formula>0</formula>
    </cfRule>
  </conditionalFormatting>
  <conditionalFormatting sqref="FO42:FP42">
    <cfRule type="cellIs" dxfId="1572" priority="834" operator="greaterThan">
      <formula>0</formula>
    </cfRule>
  </conditionalFormatting>
  <conditionalFormatting sqref="FO18:FP18 FO21:FP21">
    <cfRule type="cellIs" dxfId="1571" priority="837" operator="greaterThan">
      <formula>0</formula>
    </cfRule>
  </conditionalFormatting>
  <conditionalFormatting sqref="FO18:FP18 FO21:FP21">
    <cfRule type="cellIs" dxfId="1570" priority="836" operator="greaterThan">
      <formula>0</formula>
    </cfRule>
  </conditionalFormatting>
  <conditionalFormatting sqref="FO46:FP46">
    <cfRule type="cellIs" dxfId="1569" priority="833" operator="greaterThan">
      <formula>0</formula>
    </cfRule>
  </conditionalFormatting>
  <conditionalFormatting sqref="FO46:FP46">
    <cfRule type="cellIs" dxfId="1568" priority="832" operator="greaterThan">
      <formula>0</formula>
    </cfRule>
  </conditionalFormatting>
  <conditionalFormatting sqref="FO79:FP79">
    <cfRule type="cellIs" dxfId="1567" priority="824" operator="greaterThan">
      <formula>0</formula>
    </cfRule>
  </conditionalFormatting>
  <conditionalFormatting sqref="FO10:FP10">
    <cfRule type="cellIs" dxfId="1566" priority="831" operator="greaterThan">
      <formula>0</formula>
    </cfRule>
  </conditionalFormatting>
  <conditionalFormatting sqref="FO23:FP23">
    <cfRule type="cellIs" dxfId="1565" priority="830" operator="greaterThan">
      <formula>0</formula>
    </cfRule>
  </conditionalFormatting>
  <conditionalFormatting sqref="FO10:FP10">
    <cfRule type="cellIs" dxfId="1564" priority="829" operator="greaterThan">
      <formula>0</formula>
    </cfRule>
  </conditionalFormatting>
  <conditionalFormatting sqref="FO23:FP23">
    <cfRule type="cellIs" dxfId="1563" priority="828" operator="greaterThan">
      <formula>0</formula>
    </cfRule>
  </conditionalFormatting>
  <conditionalFormatting sqref="FO129:FP129">
    <cfRule type="cellIs" dxfId="1562" priority="814" operator="greaterThan">
      <formula>0</formula>
    </cfRule>
  </conditionalFormatting>
  <conditionalFormatting sqref="FO110:FP110">
    <cfRule type="cellIs" dxfId="1561" priority="818" operator="greaterThan">
      <formula>0</formula>
    </cfRule>
  </conditionalFormatting>
  <conditionalFormatting sqref="FO79:FP79">
    <cfRule type="cellIs" dxfId="1560" priority="825" operator="greaterThan">
      <formula>0</formula>
    </cfRule>
  </conditionalFormatting>
  <conditionalFormatting sqref="FO34:FP34">
    <cfRule type="cellIs" dxfId="1559" priority="827" operator="greaterThan">
      <formula>0</formula>
    </cfRule>
  </conditionalFormatting>
  <conditionalFormatting sqref="FO120:FP120">
    <cfRule type="cellIs" dxfId="1558" priority="817" operator="greaterThan">
      <formula>0</formula>
    </cfRule>
  </conditionalFormatting>
  <conditionalFormatting sqref="FO137:FP137">
    <cfRule type="cellIs" dxfId="1557" priority="813" operator="greaterThan">
      <formula>0</formula>
    </cfRule>
  </conditionalFormatting>
  <conditionalFormatting sqref="FO34:FP34">
    <cfRule type="cellIs" dxfId="1556" priority="826" operator="greaterThan">
      <formula>0</formula>
    </cfRule>
  </conditionalFormatting>
  <conditionalFormatting sqref="FO137:FP137">
    <cfRule type="cellIs" dxfId="1555" priority="812" operator="greaterThan">
      <formula>0</formula>
    </cfRule>
  </conditionalFormatting>
  <conditionalFormatting sqref="FO110:FP110">
    <cfRule type="cellIs" dxfId="1554" priority="819" operator="greaterThan">
      <formula>0</formula>
    </cfRule>
  </conditionalFormatting>
  <conditionalFormatting sqref="FO51:FP51">
    <cfRule type="cellIs" dxfId="1553" priority="811" operator="greaterThan">
      <formula>0</formula>
    </cfRule>
  </conditionalFormatting>
  <conditionalFormatting sqref="FO51:FP51">
    <cfRule type="cellIs" dxfId="1552" priority="810" operator="greaterThan">
      <formula>0</formula>
    </cfRule>
  </conditionalFormatting>
  <conditionalFormatting sqref="FO93:FP93">
    <cfRule type="cellIs" dxfId="1551" priority="823" operator="greaterThan">
      <formula>0</formula>
    </cfRule>
  </conditionalFormatting>
  <conditionalFormatting sqref="FO102:FP102">
    <cfRule type="cellIs" dxfId="1550" priority="822" operator="greaterThan">
      <formula>0</formula>
    </cfRule>
  </conditionalFormatting>
  <conditionalFormatting sqref="FO93:FP93">
    <cfRule type="cellIs" dxfId="1549" priority="821" operator="greaterThan">
      <formula>0</formula>
    </cfRule>
  </conditionalFormatting>
  <conditionalFormatting sqref="FO102:FP102">
    <cfRule type="cellIs" dxfId="1548" priority="820" operator="greaterThan">
      <formula>0</formula>
    </cfRule>
  </conditionalFormatting>
  <conditionalFormatting sqref="FO129:FP129">
    <cfRule type="cellIs" dxfId="1547" priority="816" operator="greaterThan">
      <formula>0</formula>
    </cfRule>
  </conditionalFormatting>
  <conditionalFormatting sqref="FO120:FP120">
    <cfRule type="cellIs" dxfId="1546" priority="815" operator="greaterThan">
      <formula>0</formula>
    </cfRule>
  </conditionalFormatting>
  <conditionalFormatting sqref="FO48:FP48">
    <cfRule type="cellIs" dxfId="1545" priority="798" operator="greaterThan">
      <formula>0</formula>
    </cfRule>
  </conditionalFormatting>
  <conditionalFormatting sqref="FO40:FP40">
    <cfRule type="cellIs" dxfId="1544" priority="797" operator="greaterThan">
      <formula>0</formula>
    </cfRule>
  </conditionalFormatting>
  <conditionalFormatting sqref="FO64:FP64">
    <cfRule type="cellIs" dxfId="1543" priority="807" operator="greaterThan">
      <formula>0</formula>
    </cfRule>
  </conditionalFormatting>
  <conditionalFormatting sqref="FO64:FP64">
    <cfRule type="cellIs" dxfId="1542" priority="806" operator="greaterThan">
      <formula>0</formula>
    </cfRule>
  </conditionalFormatting>
  <conditionalFormatting sqref="FO57:FP57">
    <cfRule type="cellIs" dxfId="1541" priority="809" operator="greaterThan">
      <formula>0</formula>
    </cfRule>
  </conditionalFormatting>
  <conditionalFormatting sqref="FO57:FP57">
    <cfRule type="cellIs" dxfId="1540" priority="808" operator="greaterThan">
      <formula>0</formula>
    </cfRule>
  </conditionalFormatting>
  <conditionalFormatting sqref="FO70:FP70">
    <cfRule type="cellIs" dxfId="1539" priority="793" operator="greaterThan">
      <formula>0</formula>
    </cfRule>
  </conditionalFormatting>
  <conditionalFormatting sqref="FO70:FP70">
    <cfRule type="cellIs" dxfId="1538" priority="792" operator="greaterThan">
      <formula>0</formula>
    </cfRule>
  </conditionalFormatting>
  <conditionalFormatting sqref="FO12:FP12">
    <cfRule type="cellIs" dxfId="1537" priority="805" operator="greaterThan">
      <formula>0</formula>
    </cfRule>
  </conditionalFormatting>
  <conditionalFormatting sqref="FO12:FP12">
    <cfRule type="cellIs" dxfId="1536" priority="804" operator="greaterThan">
      <formula>0</formula>
    </cfRule>
  </conditionalFormatting>
  <conditionalFormatting sqref="FO25:FP25 FO27:FP27">
    <cfRule type="cellIs" dxfId="1535" priority="803" operator="greaterThan">
      <formula>0</formula>
    </cfRule>
  </conditionalFormatting>
  <conditionalFormatting sqref="FO25:FP25 FO27:FP27">
    <cfRule type="cellIs" dxfId="1534" priority="802" operator="greaterThan">
      <formula>0</formula>
    </cfRule>
  </conditionalFormatting>
  <conditionalFormatting sqref="FO44:FP44">
    <cfRule type="cellIs" dxfId="1533" priority="801" operator="greaterThan">
      <formula>0</formula>
    </cfRule>
  </conditionalFormatting>
  <conditionalFormatting sqref="FO44:FP44">
    <cfRule type="cellIs" dxfId="1532" priority="800" operator="greaterThan">
      <formula>0</formula>
    </cfRule>
  </conditionalFormatting>
  <conditionalFormatting sqref="FO48:FP48">
    <cfRule type="cellIs" dxfId="1531" priority="799" operator="greaterThan">
      <formula>0</formula>
    </cfRule>
  </conditionalFormatting>
  <conditionalFormatting sqref="FO40:FP40">
    <cfRule type="cellIs" dxfId="1530" priority="796" operator="greaterThan">
      <formula>0</formula>
    </cfRule>
  </conditionalFormatting>
  <conditionalFormatting sqref="FO38:FP38">
    <cfRule type="cellIs" dxfId="1529" priority="795" operator="greaterThan">
      <formula>0</formula>
    </cfRule>
  </conditionalFormatting>
  <conditionalFormatting sqref="FO38:FP38">
    <cfRule type="cellIs" dxfId="1528" priority="794" operator="greaterThan">
      <formula>0</formula>
    </cfRule>
  </conditionalFormatting>
  <conditionalFormatting sqref="FO87:FP87">
    <cfRule type="cellIs" dxfId="1527" priority="790" operator="greaterThan">
      <formula>0</formula>
    </cfRule>
  </conditionalFormatting>
  <conditionalFormatting sqref="FO87:FP87">
    <cfRule type="cellIs" dxfId="1526" priority="791" operator="greaterThan">
      <formula>0</formula>
    </cfRule>
  </conditionalFormatting>
  <conditionalFormatting sqref="FO116:FP116">
    <cfRule type="cellIs" dxfId="1525" priority="783" operator="greaterThan">
      <formula>0</formula>
    </cfRule>
  </conditionalFormatting>
  <conditionalFormatting sqref="FO115:FP115">
    <cfRule type="cellIs" dxfId="1524" priority="782" operator="greaterThan">
      <formula>0</formula>
    </cfRule>
  </conditionalFormatting>
  <conditionalFormatting sqref="FO113:FP113">
    <cfRule type="cellIs" dxfId="1523" priority="789" operator="greaterThan">
      <formula>0</formula>
    </cfRule>
  </conditionalFormatting>
  <conditionalFormatting sqref="FO113:FP113">
    <cfRule type="cellIs" dxfId="1522" priority="788" operator="greaterThan">
      <formula>0</formula>
    </cfRule>
  </conditionalFormatting>
  <conditionalFormatting sqref="FO112:FP112">
    <cfRule type="cellIs" dxfId="1521" priority="787" operator="greaterThan">
      <formula>0</formula>
    </cfRule>
  </conditionalFormatting>
  <conditionalFormatting sqref="FO112:FP112">
    <cfRule type="cellIs" dxfId="1520" priority="786" operator="greaterThan">
      <formula>0</formula>
    </cfRule>
  </conditionalFormatting>
  <conditionalFormatting sqref="FO112:FP112">
    <cfRule type="cellIs" dxfId="1519" priority="785" operator="lessThan">
      <formula>0</formula>
    </cfRule>
  </conditionalFormatting>
  <conditionalFormatting sqref="FO116:FP116">
    <cfRule type="cellIs" dxfId="1518" priority="784" operator="greaterThan">
      <formula>0</formula>
    </cfRule>
  </conditionalFormatting>
  <conditionalFormatting sqref="FO14:FP14">
    <cfRule type="cellIs" dxfId="1517" priority="779" operator="greaterThan">
      <formula>0</formula>
    </cfRule>
  </conditionalFormatting>
  <conditionalFormatting sqref="FO115:FP115">
    <cfRule type="cellIs" dxfId="1516" priority="781" operator="greaterThan">
      <formula>0</formula>
    </cfRule>
  </conditionalFormatting>
  <conditionalFormatting sqref="FO115:FP115">
    <cfRule type="cellIs" dxfId="1515" priority="780" operator="lessThan">
      <formula>0</formula>
    </cfRule>
  </conditionalFormatting>
  <conditionalFormatting sqref="FO14:FP14">
    <cfRule type="cellIs" dxfId="1514" priority="778" operator="greaterThan">
      <formula>0</formula>
    </cfRule>
  </conditionalFormatting>
  <conditionalFormatting sqref="FO16:FP16">
    <cfRule type="cellIs" dxfId="1513" priority="777" operator="greaterThan">
      <formula>0</formula>
    </cfRule>
  </conditionalFormatting>
  <conditionalFormatting sqref="FO16:FP16">
    <cfRule type="cellIs" dxfId="1512" priority="776" operator="greaterThan">
      <formula>0</formula>
    </cfRule>
  </conditionalFormatting>
  <conditionalFormatting sqref="FO42:FP42">
    <cfRule type="cellIs" dxfId="1511" priority="773" operator="greaterThan">
      <formula>0</formula>
    </cfRule>
  </conditionalFormatting>
  <conditionalFormatting sqref="FO42:FP42">
    <cfRule type="cellIs" dxfId="1510" priority="772" operator="greaterThan">
      <formula>0</formula>
    </cfRule>
  </conditionalFormatting>
  <conditionalFormatting sqref="FO18:FP18 FO21:FP21">
    <cfRule type="cellIs" dxfId="1509" priority="775" operator="greaterThan">
      <formula>0</formula>
    </cfRule>
  </conditionalFormatting>
  <conditionalFormatting sqref="FO18:FP18 FO21:FP21">
    <cfRule type="cellIs" dxfId="1508" priority="774" operator="greaterThan">
      <formula>0</formula>
    </cfRule>
  </conditionalFormatting>
  <conditionalFormatting sqref="FO46:FP46">
    <cfRule type="cellIs" dxfId="1507" priority="771" operator="greaterThan">
      <formula>0</formula>
    </cfRule>
  </conditionalFormatting>
  <conditionalFormatting sqref="FO46:FP46">
    <cfRule type="cellIs" dxfId="1506" priority="770" operator="greaterThan">
      <formula>0</formula>
    </cfRule>
  </conditionalFormatting>
  <conditionalFormatting sqref="FO36:FP36">
    <cfRule type="cellIs" dxfId="1505" priority="769" operator="greaterThan">
      <formula>0</formula>
    </cfRule>
  </conditionalFormatting>
  <conditionalFormatting sqref="FO36:FP36">
    <cfRule type="cellIs" dxfId="1504" priority="768" operator="greaterThan">
      <formula>0</formula>
    </cfRule>
  </conditionalFormatting>
  <conditionalFormatting sqref="FO36:FP36">
    <cfRule type="cellIs" dxfId="1503" priority="767" operator="greaterThan">
      <formula>0</formula>
    </cfRule>
  </conditionalFormatting>
  <conditionalFormatting sqref="FO36:FP36">
    <cfRule type="cellIs" dxfId="1502" priority="766" operator="greaterThan">
      <formula>0</formula>
    </cfRule>
  </conditionalFormatting>
  <conditionalFormatting sqref="FO143:FP143">
    <cfRule type="cellIs" dxfId="1501" priority="765" operator="greaterThan">
      <formula>0</formula>
    </cfRule>
  </conditionalFormatting>
  <conditionalFormatting sqref="FO152:FP152">
    <cfRule type="cellIs" dxfId="1500" priority="764" operator="greaterThan">
      <formula>0</formula>
    </cfRule>
  </conditionalFormatting>
  <conditionalFormatting sqref="FO160:FP160">
    <cfRule type="cellIs" dxfId="1499" priority="763" operator="greaterThan">
      <formula>0</formula>
    </cfRule>
  </conditionalFormatting>
  <conditionalFormatting sqref="FO152:FP152">
    <cfRule type="cellIs" dxfId="1498" priority="761" operator="greaterThan">
      <formula>0</formula>
    </cfRule>
  </conditionalFormatting>
  <conditionalFormatting sqref="FO152:FP152">
    <cfRule type="cellIs" dxfId="1497" priority="762" operator="greaterThan">
      <formula>0</formula>
    </cfRule>
  </conditionalFormatting>
  <conditionalFormatting sqref="FO143:FP143">
    <cfRule type="cellIs" dxfId="1496" priority="760" operator="greaterThan">
      <formula>0</formula>
    </cfRule>
  </conditionalFormatting>
  <conditionalFormatting sqref="FO143:FP143">
    <cfRule type="cellIs" dxfId="1495" priority="759" operator="greaterThan">
      <formula>0</formula>
    </cfRule>
  </conditionalFormatting>
  <conditionalFormatting sqref="FO160:FP160">
    <cfRule type="cellIs" dxfId="1494" priority="757" operator="greaterThan">
      <formula>0</formula>
    </cfRule>
  </conditionalFormatting>
  <conditionalFormatting sqref="FO160:FP160">
    <cfRule type="cellIs" dxfId="1493" priority="758" operator="greaterThan">
      <formula>0</formula>
    </cfRule>
  </conditionalFormatting>
  <conditionalFormatting sqref="FO152:FP152">
    <cfRule type="cellIs" dxfId="1492" priority="755" operator="greaterThan">
      <formula>0</formula>
    </cfRule>
  </conditionalFormatting>
  <conditionalFormatting sqref="FO152:FP152">
    <cfRule type="cellIs" dxfId="1491" priority="756" operator="greaterThan">
      <formula>0</formula>
    </cfRule>
  </conditionalFormatting>
  <conditionalFormatting sqref="FO143:FP143">
    <cfRule type="cellIs" dxfId="1490" priority="754" operator="greaterThan">
      <formula>0</formula>
    </cfRule>
  </conditionalFormatting>
  <conditionalFormatting sqref="FO143:FP143">
    <cfRule type="cellIs" dxfId="1489" priority="753" operator="greaterThan">
      <formula>0</formula>
    </cfRule>
  </conditionalFormatting>
  <conditionalFormatting sqref="FO160:FP160">
    <cfRule type="cellIs" dxfId="1488" priority="751" operator="greaterThan">
      <formula>0</formula>
    </cfRule>
  </conditionalFormatting>
  <conditionalFormatting sqref="FO160:FP160">
    <cfRule type="cellIs" dxfId="1487" priority="752" operator="greaterThan">
      <formula>0</formula>
    </cfRule>
  </conditionalFormatting>
  <conditionalFormatting sqref="FO27:FP27">
    <cfRule type="cellIs" dxfId="1486" priority="750" operator="greaterThan">
      <formula>0</formula>
    </cfRule>
  </conditionalFormatting>
  <conditionalFormatting sqref="FO27:FP27">
    <cfRule type="cellIs" dxfId="1485" priority="749" operator="greaterThan">
      <formula>0</formula>
    </cfRule>
  </conditionalFormatting>
  <conditionalFormatting sqref="FO197:FP202">
    <cfRule type="cellIs" dxfId="1484" priority="748" operator="greaterThan">
      <formula>0.5</formula>
    </cfRule>
  </conditionalFormatting>
  <conditionalFormatting sqref="FO203:FP203">
    <cfRule type="cellIs" dxfId="1483" priority="747" operator="greaterThan">
      <formula>0.5</formula>
    </cfRule>
  </conditionalFormatting>
  <conditionalFormatting sqref="FO14:FP14">
    <cfRule type="cellIs" dxfId="1482" priority="713" operator="greaterThan">
      <formula>0</formula>
    </cfRule>
  </conditionalFormatting>
  <conditionalFormatting sqref="FO10:FP10">
    <cfRule type="cellIs" dxfId="1481" priority="740" operator="greaterThan">
      <formula>0</formula>
    </cfRule>
  </conditionalFormatting>
  <conditionalFormatting sqref="FO23:FP23">
    <cfRule type="cellIs" dxfId="1480" priority="739" operator="greaterThan">
      <formula>0</formula>
    </cfRule>
  </conditionalFormatting>
  <conditionalFormatting sqref="FO70:FP70">
    <cfRule type="cellIs" dxfId="1479" priority="737" operator="greaterThan">
      <formula>0</formula>
    </cfRule>
  </conditionalFormatting>
  <conditionalFormatting sqref="FO79:FP79">
    <cfRule type="cellIs" dxfId="1478" priority="736" operator="greaterThan">
      <formula>0</formula>
    </cfRule>
  </conditionalFormatting>
  <conditionalFormatting sqref="FO129:FP129">
    <cfRule type="cellIs" dxfId="1477" priority="730" operator="greaterThan">
      <formula>0</formula>
    </cfRule>
  </conditionalFormatting>
  <conditionalFormatting sqref="FO110:FP110">
    <cfRule type="cellIs" dxfId="1476" priority="732" operator="greaterThan">
      <formula>0</formula>
    </cfRule>
  </conditionalFormatting>
  <conditionalFormatting sqref="FO34:FP34">
    <cfRule type="cellIs" dxfId="1475" priority="738" operator="greaterThan">
      <formula>0</formula>
    </cfRule>
  </conditionalFormatting>
  <conditionalFormatting sqref="FO137:FP137">
    <cfRule type="cellIs" dxfId="1474" priority="729" operator="greaterThan">
      <formula>0</formula>
    </cfRule>
  </conditionalFormatting>
  <conditionalFormatting sqref="FO87:FP87">
    <cfRule type="cellIs" dxfId="1473" priority="735" operator="greaterThan">
      <formula>0</formula>
    </cfRule>
  </conditionalFormatting>
  <conditionalFormatting sqref="FO93:FP93">
    <cfRule type="cellIs" dxfId="1472" priority="734" operator="greaterThan">
      <formula>0</formula>
    </cfRule>
  </conditionalFormatting>
  <conditionalFormatting sqref="FO102:FP102">
    <cfRule type="cellIs" dxfId="1471" priority="733" operator="greaterThan">
      <formula>0</formula>
    </cfRule>
  </conditionalFormatting>
  <conditionalFormatting sqref="FO120:FP120">
    <cfRule type="cellIs" dxfId="1470" priority="731" operator="greaterThan">
      <formula>0</formula>
    </cfRule>
  </conditionalFormatting>
  <conditionalFormatting sqref="FO51:FP51">
    <cfRule type="cellIs" dxfId="1469" priority="728" operator="greaterThan">
      <formula>0</formula>
    </cfRule>
  </conditionalFormatting>
  <conditionalFormatting sqref="FO64:FP64">
    <cfRule type="cellIs" dxfId="1468" priority="726" operator="greaterThan">
      <formula>0</formula>
    </cfRule>
  </conditionalFormatting>
  <conditionalFormatting sqref="FO57:FP57">
    <cfRule type="cellIs" dxfId="1467" priority="727" operator="greaterThan">
      <formula>0</formula>
    </cfRule>
  </conditionalFormatting>
  <conditionalFormatting sqref="FO25:FP25 FO27:FP27">
    <cfRule type="cellIs" dxfId="1466" priority="724" operator="greaterThan">
      <formula>0</formula>
    </cfRule>
  </conditionalFormatting>
  <conditionalFormatting sqref="FO12:FP12">
    <cfRule type="cellIs" dxfId="1465" priority="725" operator="greaterThan">
      <formula>0</formula>
    </cfRule>
  </conditionalFormatting>
  <conditionalFormatting sqref="FO44:FP44">
    <cfRule type="cellIs" dxfId="1464" priority="723" operator="greaterThan">
      <formula>0</formula>
    </cfRule>
  </conditionalFormatting>
  <conditionalFormatting sqref="FO48:FP48">
    <cfRule type="cellIs" dxfId="1463" priority="722" operator="greaterThan">
      <formula>0</formula>
    </cfRule>
  </conditionalFormatting>
  <conditionalFormatting sqref="FO40:FP40">
    <cfRule type="cellIs" dxfId="1462" priority="721" operator="greaterThan">
      <formula>0</formula>
    </cfRule>
  </conditionalFormatting>
  <conditionalFormatting sqref="FO38:FP38">
    <cfRule type="cellIs" dxfId="1461" priority="720" operator="greaterThan">
      <formula>0</formula>
    </cfRule>
  </conditionalFormatting>
  <conditionalFormatting sqref="FO16:FP16">
    <cfRule type="cellIs" dxfId="1460" priority="712" operator="greaterThan">
      <formula>0</formula>
    </cfRule>
  </conditionalFormatting>
  <conditionalFormatting sqref="FO113:FP113">
    <cfRule type="cellIs" dxfId="1459" priority="719" operator="greaterThan">
      <formula>0</formula>
    </cfRule>
  </conditionalFormatting>
  <conditionalFormatting sqref="FO112:FP112">
    <cfRule type="cellIs" dxfId="1458" priority="718" operator="greaterThan">
      <formula>0</formula>
    </cfRule>
  </conditionalFormatting>
  <conditionalFormatting sqref="FO112:FP112">
    <cfRule type="cellIs" dxfId="1457" priority="717" operator="lessThan">
      <formula>0</formula>
    </cfRule>
  </conditionalFormatting>
  <conditionalFormatting sqref="FO116:FP116">
    <cfRule type="cellIs" dxfId="1456" priority="716" operator="greaterThan">
      <formula>0</formula>
    </cfRule>
  </conditionalFormatting>
  <conditionalFormatting sqref="FO115:FP115">
    <cfRule type="cellIs" dxfId="1455" priority="715" operator="greaterThan">
      <formula>0</formula>
    </cfRule>
  </conditionalFormatting>
  <conditionalFormatting sqref="FO115:FP115">
    <cfRule type="cellIs" dxfId="1454" priority="714" operator="lessThan">
      <formula>0</formula>
    </cfRule>
  </conditionalFormatting>
  <conditionalFormatting sqref="FO46:FP46">
    <cfRule type="cellIs" dxfId="1453" priority="709" operator="greaterThan">
      <formula>0</formula>
    </cfRule>
  </conditionalFormatting>
  <conditionalFormatting sqref="FO42:FP42">
    <cfRule type="cellIs" dxfId="1452" priority="710" operator="greaterThan">
      <formula>0</formula>
    </cfRule>
  </conditionalFormatting>
  <conditionalFormatting sqref="FO18:FP18 FO21:FP21">
    <cfRule type="cellIs" dxfId="1451" priority="711" operator="greaterThan">
      <formula>0</formula>
    </cfRule>
  </conditionalFormatting>
  <conditionalFormatting sqref="FO36:FP36">
    <cfRule type="cellIs" dxfId="1450" priority="708" operator="greaterThan">
      <formula>0</formula>
    </cfRule>
  </conditionalFormatting>
  <conditionalFormatting sqref="FO79:FP79">
    <cfRule type="cellIs" dxfId="1449" priority="700" operator="greaterThan">
      <formula>0</formula>
    </cfRule>
  </conditionalFormatting>
  <conditionalFormatting sqref="FO10:FP10">
    <cfRule type="cellIs" dxfId="1448" priority="707" operator="greaterThan">
      <formula>0</formula>
    </cfRule>
  </conditionalFormatting>
  <conditionalFormatting sqref="FO23:FP23">
    <cfRule type="cellIs" dxfId="1447" priority="706" operator="greaterThan">
      <formula>0</formula>
    </cfRule>
  </conditionalFormatting>
  <conditionalFormatting sqref="FO10:FP10">
    <cfRule type="cellIs" dxfId="1446" priority="705" operator="greaterThan">
      <formula>0</formula>
    </cfRule>
  </conditionalFormatting>
  <conditionalFormatting sqref="FO23:FP23">
    <cfRule type="cellIs" dxfId="1445" priority="704" operator="greaterThan">
      <formula>0</formula>
    </cfRule>
  </conditionalFormatting>
  <conditionalFormatting sqref="FO129:FP129">
    <cfRule type="cellIs" dxfId="1444" priority="690" operator="greaterThan">
      <formula>0</formula>
    </cfRule>
  </conditionalFormatting>
  <conditionalFormatting sqref="FO110:FP110">
    <cfRule type="cellIs" dxfId="1443" priority="694" operator="greaterThan">
      <formula>0</formula>
    </cfRule>
  </conditionalFormatting>
  <conditionalFormatting sqref="FO79:FP79">
    <cfRule type="cellIs" dxfId="1442" priority="701" operator="greaterThan">
      <formula>0</formula>
    </cfRule>
  </conditionalFormatting>
  <conditionalFormatting sqref="FO34:FP34">
    <cfRule type="cellIs" dxfId="1441" priority="703" operator="greaterThan">
      <formula>0</formula>
    </cfRule>
  </conditionalFormatting>
  <conditionalFormatting sqref="FO120:FP120">
    <cfRule type="cellIs" dxfId="1440" priority="693" operator="greaterThan">
      <formula>0</formula>
    </cfRule>
  </conditionalFormatting>
  <conditionalFormatting sqref="FO137:FP137">
    <cfRule type="cellIs" dxfId="1439" priority="689" operator="greaterThan">
      <formula>0</formula>
    </cfRule>
  </conditionalFormatting>
  <conditionalFormatting sqref="FO34:FP34">
    <cfRule type="cellIs" dxfId="1438" priority="702" operator="greaterThan">
      <formula>0</formula>
    </cfRule>
  </conditionalFormatting>
  <conditionalFormatting sqref="FO137:FP137">
    <cfRule type="cellIs" dxfId="1437" priority="688" operator="greaterThan">
      <formula>0</formula>
    </cfRule>
  </conditionalFormatting>
  <conditionalFormatting sqref="FO110:FP110">
    <cfRule type="cellIs" dxfId="1436" priority="695" operator="greaterThan">
      <formula>0</formula>
    </cfRule>
  </conditionalFormatting>
  <conditionalFormatting sqref="FO51:FP51">
    <cfRule type="cellIs" dxfId="1435" priority="687" operator="greaterThan">
      <formula>0</formula>
    </cfRule>
  </conditionalFormatting>
  <conditionalFormatting sqref="FO51:FP51">
    <cfRule type="cellIs" dxfId="1434" priority="686" operator="greaterThan">
      <formula>0</formula>
    </cfRule>
  </conditionalFormatting>
  <conditionalFormatting sqref="FO93:FP93">
    <cfRule type="cellIs" dxfId="1433" priority="699" operator="greaterThan">
      <formula>0</formula>
    </cfRule>
  </conditionalFormatting>
  <conditionalFormatting sqref="FO102:FP102">
    <cfRule type="cellIs" dxfId="1432" priority="698" operator="greaterThan">
      <formula>0</formula>
    </cfRule>
  </conditionalFormatting>
  <conditionalFormatting sqref="FO93:FP93">
    <cfRule type="cellIs" dxfId="1431" priority="697" operator="greaterThan">
      <formula>0</formula>
    </cfRule>
  </conditionalFormatting>
  <conditionalFormatting sqref="FO102:FP102">
    <cfRule type="cellIs" dxfId="1430" priority="696" operator="greaterThan">
      <formula>0</formula>
    </cfRule>
  </conditionalFormatting>
  <conditionalFormatting sqref="FO129:FP129">
    <cfRule type="cellIs" dxfId="1429" priority="692" operator="greaterThan">
      <formula>0</formula>
    </cfRule>
  </conditionalFormatting>
  <conditionalFormatting sqref="FO120:FP120">
    <cfRule type="cellIs" dxfId="1428" priority="691" operator="greaterThan">
      <formula>0</formula>
    </cfRule>
  </conditionalFormatting>
  <conditionalFormatting sqref="FO48:FP48">
    <cfRule type="cellIs" dxfId="1427" priority="674" operator="greaterThan">
      <formula>0</formula>
    </cfRule>
  </conditionalFormatting>
  <conditionalFormatting sqref="FO40:FP40">
    <cfRule type="cellIs" dxfId="1426" priority="673" operator="greaterThan">
      <formula>0</formula>
    </cfRule>
  </conditionalFormatting>
  <conditionalFormatting sqref="FO64:FP64">
    <cfRule type="cellIs" dxfId="1425" priority="683" operator="greaterThan">
      <formula>0</formula>
    </cfRule>
  </conditionalFormatting>
  <conditionalFormatting sqref="FO64:FP64">
    <cfRule type="cellIs" dxfId="1424" priority="682" operator="greaterThan">
      <formula>0</formula>
    </cfRule>
  </conditionalFormatting>
  <conditionalFormatting sqref="FO57:FP57">
    <cfRule type="cellIs" dxfId="1423" priority="685" operator="greaterThan">
      <formula>0</formula>
    </cfRule>
  </conditionalFormatting>
  <conditionalFormatting sqref="FO57:FP57">
    <cfRule type="cellIs" dxfId="1422" priority="684" operator="greaterThan">
      <formula>0</formula>
    </cfRule>
  </conditionalFormatting>
  <conditionalFormatting sqref="FO70:FP70">
    <cfRule type="cellIs" dxfId="1421" priority="669" operator="greaterThan">
      <formula>0</formula>
    </cfRule>
  </conditionalFormatting>
  <conditionalFormatting sqref="FO70:FP70">
    <cfRule type="cellIs" dxfId="1420" priority="668" operator="greaterThan">
      <formula>0</formula>
    </cfRule>
  </conditionalFormatting>
  <conditionalFormatting sqref="FO12:FP12">
    <cfRule type="cellIs" dxfId="1419" priority="681" operator="greaterThan">
      <formula>0</formula>
    </cfRule>
  </conditionalFormatting>
  <conditionalFormatting sqref="FO12:FP12">
    <cfRule type="cellIs" dxfId="1418" priority="680" operator="greaterThan">
      <formula>0</formula>
    </cfRule>
  </conditionalFormatting>
  <conditionalFormatting sqref="FO25:FP25 FO27:FP27">
    <cfRule type="cellIs" dxfId="1417" priority="679" operator="greaterThan">
      <formula>0</formula>
    </cfRule>
  </conditionalFormatting>
  <conditionalFormatting sqref="FO25:FP25 FO27:FP27">
    <cfRule type="cellIs" dxfId="1416" priority="678" operator="greaterThan">
      <formula>0</formula>
    </cfRule>
  </conditionalFormatting>
  <conditionalFormatting sqref="FO44:FP44">
    <cfRule type="cellIs" dxfId="1415" priority="677" operator="greaterThan">
      <formula>0</formula>
    </cfRule>
  </conditionalFormatting>
  <conditionalFormatting sqref="FO44:FP44">
    <cfRule type="cellIs" dxfId="1414" priority="676" operator="greaterThan">
      <formula>0</formula>
    </cfRule>
  </conditionalFormatting>
  <conditionalFormatting sqref="FO48:FP48">
    <cfRule type="cellIs" dxfId="1413" priority="675" operator="greaterThan">
      <formula>0</formula>
    </cfRule>
  </conditionalFormatting>
  <conditionalFormatting sqref="FO40:FP40">
    <cfRule type="cellIs" dxfId="1412" priority="672" operator="greaterThan">
      <formula>0</formula>
    </cfRule>
  </conditionalFormatting>
  <conditionalFormatting sqref="FO38:FP38">
    <cfRule type="cellIs" dxfId="1411" priority="671" operator="greaterThan">
      <formula>0</formula>
    </cfRule>
  </conditionalFormatting>
  <conditionalFormatting sqref="FO38:FP38">
    <cfRule type="cellIs" dxfId="1410" priority="670" operator="greaterThan">
      <formula>0</formula>
    </cfRule>
  </conditionalFormatting>
  <conditionalFormatting sqref="FO87:FP87">
    <cfRule type="cellIs" dxfId="1409" priority="666" operator="greaterThan">
      <formula>0</formula>
    </cfRule>
  </conditionalFormatting>
  <conditionalFormatting sqref="FO87:FP87">
    <cfRule type="cellIs" dxfId="1408" priority="667" operator="greaterThan">
      <formula>0</formula>
    </cfRule>
  </conditionalFormatting>
  <conditionalFormatting sqref="FO116:FP116">
    <cfRule type="cellIs" dxfId="1407" priority="659" operator="greaterThan">
      <formula>0</formula>
    </cfRule>
  </conditionalFormatting>
  <conditionalFormatting sqref="FO115:FP115">
    <cfRule type="cellIs" dxfId="1406" priority="658" operator="greaterThan">
      <formula>0</formula>
    </cfRule>
  </conditionalFormatting>
  <conditionalFormatting sqref="FO113:FP113">
    <cfRule type="cellIs" dxfId="1405" priority="665" operator="greaterThan">
      <formula>0</formula>
    </cfRule>
  </conditionalFormatting>
  <conditionalFormatting sqref="FO113:FP113">
    <cfRule type="cellIs" dxfId="1404" priority="664" operator="greaterThan">
      <formula>0</formula>
    </cfRule>
  </conditionalFormatting>
  <conditionalFormatting sqref="FO112:FP112">
    <cfRule type="cellIs" dxfId="1403" priority="663" operator="greaterThan">
      <formula>0</formula>
    </cfRule>
  </conditionalFormatting>
  <conditionalFormatting sqref="FO112:FP112">
    <cfRule type="cellIs" dxfId="1402" priority="662" operator="greaterThan">
      <formula>0</formula>
    </cfRule>
  </conditionalFormatting>
  <conditionalFormatting sqref="FO112:FP112">
    <cfRule type="cellIs" dxfId="1401" priority="661" operator="lessThan">
      <formula>0</formula>
    </cfRule>
  </conditionalFormatting>
  <conditionalFormatting sqref="FO116:FP116">
    <cfRule type="cellIs" dxfId="1400" priority="660" operator="greaterThan">
      <formula>0</formula>
    </cfRule>
  </conditionalFormatting>
  <conditionalFormatting sqref="FO14:FP14">
    <cfRule type="cellIs" dxfId="1399" priority="655" operator="greaterThan">
      <formula>0</formula>
    </cfRule>
  </conditionalFormatting>
  <conditionalFormatting sqref="FO115:FP115">
    <cfRule type="cellIs" dxfId="1398" priority="657" operator="greaterThan">
      <formula>0</formula>
    </cfRule>
  </conditionalFormatting>
  <conditionalFormatting sqref="FO115:FP115">
    <cfRule type="cellIs" dxfId="1397" priority="656" operator="lessThan">
      <formula>0</formula>
    </cfRule>
  </conditionalFormatting>
  <conditionalFormatting sqref="FO14:FP14">
    <cfRule type="cellIs" dxfId="1396" priority="654" operator="greaterThan">
      <formula>0</formula>
    </cfRule>
  </conditionalFormatting>
  <conditionalFormatting sqref="FO16:FP16">
    <cfRule type="cellIs" dxfId="1395" priority="653" operator="greaterThan">
      <formula>0</formula>
    </cfRule>
  </conditionalFormatting>
  <conditionalFormatting sqref="FO16:FP16">
    <cfRule type="cellIs" dxfId="1394" priority="652" operator="greaterThan">
      <formula>0</formula>
    </cfRule>
  </conditionalFormatting>
  <conditionalFormatting sqref="FO42:FP42">
    <cfRule type="cellIs" dxfId="1393" priority="649" operator="greaterThan">
      <formula>0</formula>
    </cfRule>
  </conditionalFormatting>
  <conditionalFormatting sqref="FO42:FP42">
    <cfRule type="cellIs" dxfId="1392" priority="648" operator="greaterThan">
      <formula>0</formula>
    </cfRule>
  </conditionalFormatting>
  <conditionalFormatting sqref="FO18:FP18 FO21:FP21">
    <cfRule type="cellIs" dxfId="1391" priority="651" operator="greaterThan">
      <formula>0</formula>
    </cfRule>
  </conditionalFormatting>
  <conditionalFormatting sqref="FO18:FP18 FO21:FP21">
    <cfRule type="cellIs" dxfId="1390" priority="650" operator="greaterThan">
      <formula>0</formula>
    </cfRule>
  </conditionalFormatting>
  <conditionalFormatting sqref="FO46:FP46">
    <cfRule type="cellIs" dxfId="1389" priority="647" operator="greaterThan">
      <formula>0</formula>
    </cfRule>
  </conditionalFormatting>
  <conditionalFormatting sqref="FO46:FP46">
    <cfRule type="cellIs" dxfId="1388" priority="646" operator="greaterThan">
      <formula>0</formula>
    </cfRule>
  </conditionalFormatting>
  <conditionalFormatting sqref="FO79:FP79">
    <cfRule type="cellIs" dxfId="1387" priority="638" operator="greaterThan">
      <formula>0</formula>
    </cfRule>
  </conditionalFormatting>
  <conditionalFormatting sqref="FO10:FP10">
    <cfRule type="cellIs" dxfId="1386" priority="645" operator="greaterThan">
      <formula>0</formula>
    </cfRule>
  </conditionalFormatting>
  <conditionalFormatting sqref="FO23:FP23">
    <cfRule type="cellIs" dxfId="1385" priority="644" operator="greaterThan">
      <formula>0</formula>
    </cfRule>
  </conditionalFormatting>
  <conditionalFormatting sqref="FO10:FP10">
    <cfRule type="cellIs" dxfId="1384" priority="643" operator="greaterThan">
      <formula>0</formula>
    </cfRule>
  </conditionalFormatting>
  <conditionalFormatting sqref="FO23:FP23">
    <cfRule type="cellIs" dxfId="1383" priority="642" operator="greaterThan">
      <formula>0</formula>
    </cfRule>
  </conditionalFormatting>
  <conditionalFormatting sqref="FO129:FP129">
    <cfRule type="cellIs" dxfId="1382" priority="628" operator="greaterThan">
      <formula>0</formula>
    </cfRule>
  </conditionalFormatting>
  <conditionalFormatting sqref="FO110:FP110">
    <cfRule type="cellIs" dxfId="1381" priority="632" operator="greaterThan">
      <formula>0</formula>
    </cfRule>
  </conditionalFormatting>
  <conditionalFormatting sqref="FO79:FP79">
    <cfRule type="cellIs" dxfId="1380" priority="639" operator="greaterThan">
      <formula>0</formula>
    </cfRule>
  </conditionalFormatting>
  <conditionalFormatting sqref="FO34:FP34">
    <cfRule type="cellIs" dxfId="1379" priority="641" operator="greaterThan">
      <formula>0</formula>
    </cfRule>
  </conditionalFormatting>
  <conditionalFormatting sqref="FO120:FP120">
    <cfRule type="cellIs" dxfId="1378" priority="631" operator="greaterThan">
      <formula>0</formula>
    </cfRule>
  </conditionalFormatting>
  <conditionalFormatting sqref="FO137:FP137">
    <cfRule type="cellIs" dxfId="1377" priority="627" operator="greaterThan">
      <formula>0</formula>
    </cfRule>
  </conditionalFormatting>
  <conditionalFormatting sqref="FO34:FP34">
    <cfRule type="cellIs" dxfId="1376" priority="640" operator="greaterThan">
      <formula>0</formula>
    </cfRule>
  </conditionalFormatting>
  <conditionalFormatting sqref="FO137:FP137">
    <cfRule type="cellIs" dxfId="1375" priority="626" operator="greaterThan">
      <formula>0</formula>
    </cfRule>
  </conditionalFormatting>
  <conditionalFormatting sqref="FO110:FP110">
    <cfRule type="cellIs" dxfId="1374" priority="633" operator="greaterThan">
      <formula>0</formula>
    </cfRule>
  </conditionalFormatting>
  <conditionalFormatting sqref="FO51:FP51">
    <cfRule type="cellIs" dxfId="1373" priority="625" operator="greaterThan">
      <formula>0</formula>
    </cfRule>
  </conditionalFormatting>
  <conditionalFormatting sqref="FO51:FP51">
    <cfRule type="cellIs" dxfId="1372" priority="624" operator="greaterThan">
      <formula>0</formula>
    </cfRule>
  </conditionalFormatting>
  <conditionalFormatting sqref="FO93:FP93">
    <cfRule type="cellIs" dxfId="1371" priority="637" operator="greaterThan">
      <formula>0</formula>
    </cfRule>
  </conditionalFormatting>
  <conditionalFormatting sqref="FO102:FP102">
    <cfRule type="cellIs" dxfId="1370" priority="636" operator="greaterThan">
      <formula>0</formula>
    </cfRule>
  </conditionalFormatting>
  <conditionalFormatting sqref="FO93:FP93">
    <cfRule type="cellIs" dxfId="1369" priority="635" operator="greaterThan">
      <formula>0</formula>
    </cfRule>
  </conditionalFormatting>
  <conditionalFormatting sqref="FO102:FP102">
    <cfRule type="cellIs" dxfId="1368" priority="634" operator="greaterThan">
      <formula>0</formula>
    </cfRule>
  </conditionalFormatting>
  <conditionalFormatting sqref="FO129:FP129">
    <cfRule type="cellIs" dxfId="1367" priority="630" operator="greaterThan">
      <formula>0</formula>
    </cfRule>
  </conditionalFormatting>
  <conditionalFormatting sqref="FO120:FP120">
    <cfRule type="cellIs" dxfId="1366" priority="629" operator="greaterThan">
      <formula>0</formula>
    </cfRule>
  </conditionalFormatting>
  <conditionalFormatting sqref="FO48:FP48">
    <cfRule type="cellIs" dxfId="1365" priority="612" operator="greaterThan">
      <formula>0</formula>
    </cfRule>
  </conditionalFormatting>
  <conditionalFormatting sqref="FO40:FP40">
    <cfRule type="cellIs" dxfId="1364" priority="611" operator="greaterThan">
      <formula>0</formula>
    </cfRule>
  </conditionalFormatting>
  <conditionalFormatting sqref="FO64:FP64">
    <cfRule type="cellIs" dxfId="1363" priority="621" operator="greaterThan">
      <formula>0</formula>
    </cfRule>
  </conditionalFormatting>
  <conditionalFormatting sqref="FO64:FP64">
    <cfRule type="cellIs" dxfId="1362" priority="620" operator="greaterThan">
      <formula>0</formula>
    </cfRule>
  </conditionalFormatting>
  <conditionalFormatting sqref="FO57:FP57">
    <cfRule type="cellIs" dxfId="1361" priority="623" operator="greaterThan">
      <formula>0</formula>
    </cfRule>
  </conditionalFormatting>
  <conditionalFormatting sqref="FO57:FP57">
    <cfRule type="cellIs" dxfId="1360" priority="622" operator="greaterThan">
      <formula>0</formula>
    </cfRule>
  </conditionalFormatting>
  <conditionalFormatting sqref="FO70:FP70">
    <cfRule type="cellIs" dxfId="1359" priority="607" operator="greaterThan">
      <formula>0</formula>
    </cfRule>
  </conditionalFormatting>
  <conditionalFormatting sqref="FO70:FP70">
    <cfRule type="cellIs" dxfId="1358" priority="606" operator="greaterThan">
      <formula>0</formula>
    </cfRule>
  </conditionalFormatting>
  <conditionalFormatting sqref="FO12:FP12">
    <cfRule type="cellIs" dxfId="1357" priority="619" operator="greaterThan">
      <formula>0</formula>
    </cfRule>
  </conditionalFormatting>
  <conditionalFormatting sqref="FO12:FP12">
    <cfRule type="cellIs" dxfId="1356" priority="618" operator="greaterThan">
      <formula>0</formula>
    </cfRule>
  </conditionalFormatting>
  <conditionalFormatting sqref="FO25:FP25 FO27:FP27">
    <cfRule type="cellIs" dxfId="1355" priority="617" operator="greaterThan">
      <formula>0</formula>
    </cfRule>
  </conditionalFormatting>
  <conditionalFormatting sqref="FO25:FP25 FO27:FP27">
    <cfRule type="cellIs" dxfId="1354" priority="616" operator="greaterThan">
      <formula>0</formula>
    </cfRule>
  </conditionalFormatting>
  <conditionalFormatting sqref="FO44:FP44">
    <cfRule type="cellIs" dxfId="1353" priority="615" operator="greaterThan">
      <formula>0</formula>
    </cfRule>
  </conditionalFormatting>
  <conditionalFormatting sqref="FO44:FP44">
    <cfRule type="cellIs" dxfId="1352" priority="614" operator="greaterThan">
      <formula>0</formula>
    </cfRule>
  </conditionalFormatting>
  <conditionalFormatting sqref="FO48:FP48">
    <cfRule type="cellIs" dxfId="1351" priority="613" operator="greaterThan">
      <formula>0</formula>
    </cfRule>
  </conditionalFormatting>
  <conditionalFormatting sqref="FO40:FP40">
    <cfRule type="cellIs" dxfId="1350" priority="610" operator="greaterThan">
      <formula>0</formula>
    </cfRule>
  </conditionalFormatting>
  <conditionalFormatting sqref="FO38:FP38">
    <cfRule type="cellIs" dxfId="1349" priority="609" operator="greaterThan">
      <formula>0</formula>
    </cfRule>
  </conditionalFormatting>
  <conditionalFormatting sqref="FO38:FP38">
    <cfRule type="cellIs" dxfId="1348" priority="608" operator="greaterThan">
      <formula>0</formula>
    </cfRule>
  </conditionalFormatting>
  <conditionalFormatting sqref="FO87:FP87">
    <cfRule type="cellIs" dxfId="1347" priority="604" operator="greaterThan">
      <formula>0</formula>
    </cfRule>
  </conditionalFormatting>
  <conditionalFormatting sqref="FO87:FP87">
    <cfRule type="cellIs" dxfId="1346" priority="605" operator="greaterThan">
      <formula>0</formula>
    </cfRule>
  </conditionalFormatting>
  <conditionalFormatting sqref="FO116:FP116">
    <cfRule type="cellIs" dxfId="1345" priority="597" operator="greaterThan">
      <formula>0</formula>
    </cfRule>
  </conditionalFormatting>
  <conditionalFormatting sqref="FO115:FP115">
    <cfRule type="cellIs" dxfId="1344" priority="596" operator="greaterThan">
      <formula>0</formula>
    </cfRule>
  </conditionalFormatting>
  <conditionalFormatting sqref="FO113:FP113">
    <cfRule type="cellIs" dxfId="1343" priority="603" operator="greaterThan">
      <formula>0</formula>
    </cfRule>
  </conditionalFormatting>
  <conditionalFormatting sqref="FO113:FP113">
    <cfRule type="cellIs" dxfId="1342" priority="602" operator="greaterThan">
      <formula>0</formula>
    </cfRule>
  </conditionalFormatting>
  <conditionalFormatting sqref="FO112:FP112">
    <cfRule type="cellIs" dxfId="1341" priority="601" operator="greaterThan">
      <formula>0</formula>
    </cfRule>
  </conditionalFormatting>
  <conditionalFormatting sqref="FO112:FP112">
    <cfRule type="cellIs" dxfId="1340" priority="600" operator="greaterThan">
      <formula>0</formula>
    </cfRule>
  </conditionalFormatting>
  <conditionalFormatting sqref="FO112:FP112">
    <cfRule type="cellIs" dxfId="1339" priority="599" operator="lessThan">
      <formula>0</formula>
    </cfRule>
  </conditionalFormatting>
  <conditionalFormatting sqref="FO116:FP116">
    <cfRule type="cellIs" dxfId="1338" priority="598" operator="greaterThan">
      <formula>0</formula>
    </cfRule>
  </conditionalFormatting>
  <conditionalFormatting sqref="FO14:FP14">
    <cfRule type="cellIs" dxfId="1337" priority="593" operator="greaterThan">
      <formula>0</formula>
    </cfRule>
  </conditionalFormatting>
  <conditionalFormatting sqref="FO115:FP115">
    <cfRule type="cellIs" dxfId="1336" priority="595" operator="greaterThan">
      <formula>0</formula>
    </cfRule>
  </conditionalFormatting>
  <conditionalFormatting sqref="FO115:FP115">
    <cfRule type="cellIs" dxfId="1335" priority="594" operator="lessThan">
      <formula>0</formula>
    </cfRule>
  </conditionalFormatting>
  <conditionalFormatting sqref="FO14:FP14">
    <cfRule type="cellIs" dxfId="1334" priority="592" operator="greaterThan">
      <formula>0</formula>
    </cfRule>
  </conditionalFormatting>
  <conditionalFormatting sqref="FO16:FP16">
    <cfRule type="cellIs" dxfId="1333" priority="591" operator="greaterThan">
      <formula>0</formula>
    </cfRule>
  </conditionalFormatting>
  <conditionalFormatting sqref="FO16:FP16">
    <cfRule type="cellIs" dxfId="1332" priority="590" operator="greaterThan">
      <formula>0</formula>
    </cfRule>
  </conditionalFormatting>
  <conditionalFormatting sqref="FO42:FP42">
    <cfRule type="cellIs" dxfId="1331" priority="587" operator="greaterThan">
      <formula>0</formula>
    </cfRule>
  </conditionalFormatting>
  <conditionalFormatting sqref="FO42:FP42">
    <cfRule type="cellIs" dxfId="1330" priority="586" operator="greaterThan">
      <formula>0</formula>
    </cfRule>
  </conditionalFormatting>
  <conditionalFormatting sqref="FO18:FP18 FO21:FP21">
    <cfRule type="cellIs" dxfId="1329" priority="589" operator="greaterThan">
      <formula>0</formula>
    </cfRule>
  </conditionalFormatting>
  <conditionalFormatting sqref="FO18:FP18 FO21:FP21">
    <cfRule type="cellIs" dxfId="1328" priority="588" operator="greaterThan">
      <formula>0</formula>
    </cfRule>
  </conditionalFormatting>
  <conditionalFormatting sqref="FO46:FP46">
    <cfRule type="cellIs" dxfId="1327" priority="585" operator="greaterThan">
      <formula>0</formula>
    </cfRule>
  </conditionalFormatting>
  <conditionalFormatting sqref="FO46:FP46">
    <cfRule type="cellIs" dxfId="1326" priority="584" operator="greaterThan">
      <formula>0</formula>
    </cfRule>
  </conditionalFormatting>
  <conditionalFormatting sqref="FO36:FP36">
    <cfRule type="cellIs" dxfId="1325" priority="583" operator="greaterThan">
      <formula>0</formula>
    </cfRule>
  </conditionalFormatting>
  <conditionalFormatting sqref="FO36:FP36">
    <cfRule type="cellIs" dxfId="1324" priority="582" operator="greaterThan">
      <formula>0</formula>
    </cfRule>
  </conditionalFormatting>
  <conditionalFormatting sqref="FO36:FP36">
    <cfRule type="cellIs" dxfId="1323" priority="581" operator="greaterThan">
      <formula>0</formula>
    </cfRule>
  </conditionalFormatting>
  <conditionalFormatting sqref="FO36:FP36">
    <cfRule type="cellIs" dxfId="1322" priority="580" operator="greaterThan">
      <formula>0</formula>
    </cfRule>
  </conditionalFormatting>
  <conditionalFormatting sqref="FO143:FP143">
    <cfRule type="cellIs" dxfId="1321" priority="579" operator="greaterThan">
      <formula>0</formula>
    </cfRule>
  </conditionalFormatting>
  <conditionalFormatting sqref="FO152:FP152">
    <cfRule type="cellIs" dxfId="1320" priority="578" operator="greaterThan">
      <formula>0</formula>
    </cfRule>
  </conditionalFormatting>
  <conditionalFormatting sqref="FO160:FP160">
    <cfRule type="cellIs" dxfId="1319" priority="577" operator="greaterThan">
      <formula>0</formula>
    </cfRule>
  </conditionalFormatting>
  <conditionalFormatting sqref="FO152:FP152">
    <cfRule type="cellIs" dxfId="1318" priority="575" operator="greaterThan">
      <formula>0</formula>
    </cfRule>
  </conditionalFormatting>
  <conditionalFormatting sqref="FO152:FP152">
    <cfRule type="cellIs" dxfId="1317" priority="576" operator="greaterThan">
      <formula>0</formula>
    </cfRule>
  </conditionalFormatting>
  <conditionalFormatting sqref="FO143:FP143">
    <cfRule type="cellIs" dxfId="1316" priority="574" operator="greaterThan">
      <formula>0</formula>
    </cfRule>
  </conditionalFormatting>
  <conditionalFormatting sqref="FO143:FP143">
    <cfRule type="cellIs" dxfId="1315" priority="573" operator="greaterThan">
      <formula>0</formula>
    </cfRule>
  </conditionalFormatting>
  <conditionalFormatting sqref="FO160:FP160">
    <cfRule type="cellIs" dxfId="1314" priority="571" operator="greaterThan">
      <formula>0</formula>
    </cfRule>
  </conditionalFormatting>
  <conditionalFormatting sqref="FO160:FP160">
    <cfRule type="cellIs" dxfId="1313" priority="572" operator="greaterThan">
      <formula>0</formula>
    </cfRule>
  </conditionalFormatting>
  <conditionalFormatting sqref="FO152:FP152">
    <cfRule type="cellIs" dxfId="1312" priority="569" operator="greaterThan">
      <formula>0</formula>
    </cfRule>
  </conditionalFormatting>
  <conditionalFormatting sqref="FO152:FP152">
    <cfRule type="cellIs" dxfId="1311" priority="570" operator="greaterThan">
      <formula>0</formula>
    </cfRule>
  </conditionalFormatting>
  <conditionalFormatting sqref="FO143:FP143">
    <cfRule type="cellIs" dxfId="1310" priority="568" operator="greaterThan">
      <formula>0</formula>
    </cfRule>
  </conditionalFormatting>
  <conditionalFormatting sqref="FO143:FP143">
    <cfRule type="cellIs" dxfId="1309" priority="567" operator="greaterThan">
      <formula>0</formula>
    </cfRule>
  </conditionalFormatting>
  <conditionalFormatting sqref="FO160:FP160">
    <cfRule type="cellIs" dxfId="1308" priority="565" operator="greaterThan">
      <formula>0</formula>
    </cfRule>
  </conditionalFormatting>
  <conditionalFormatting sqref="FO160:FP160">
    <cfRule type="cellIs" dxfId="1307" priority="566" operator="greaterThan">
      <formula>0</formula>
    </cfRule>
  </conditionalFormatting>
  <conditionalFormatting sqref="FO27:FP27">
    <cfRule type="cellIs" dxfId="1306" priority="564" operator="greaterThan">
      <formula>0</formula>
    </cfRule>
  </conditionalFormatting>
  <conditionalFormatting sqref="FO27:FP27">
    <cfRule type="cellIs" dxfId="1305" priority="563" operator="greaterThan">
      <formula>0</formula>
    </cfRule>
  </conditionalFormatting>
  <conditionalFormatting sqref="GF167:GG167">
    <cfRule type="cellIs" dxfId="1304" priority="562" operator="greaterThan">
      <formula>0</formula>
    </cfRule>
  </conditionalFormatting>
  <conditionalFormatting sqref="GF167:GG167">
    <cfRule type="cellIs" dxfId="1303" priority="561" operator="greaterThan">
      <formula>0</formula>
    </cfRule>
  </conditionalFormatting>
  <conditionalFormatting sqref="GF169:GG169">
    <cfRule type="cellIs" dxfId="1302" priority="560" operator="greaterThan">
      <formula>0</formula>
    </cfRule>
  </conditionalFormatting>
  <conditionalFormatting sqref="GF169:GG169">
    <cfRule type="cellIs" dxfId="1301" priority="559" operator="greaterThan">
      <formula>0</formula>
    </cfRule>
  </conditionalFormatting>
  <conditionalFormatting sqref="GF171:GG171">
    <cfRule type="cellIs" dxfId="1300" priority="558" operator="greaterThan">
      <formula>0</formula>
    </cfRule>
  </conditionalFormatting>
  <conditionalFormatting sqref="GF171:GG171">
    <cfRule type="cellIs" dxfId="1299" priority="557" operator="greaterThan">
      <formula>0</formula>
    </cfRule>
  </conditionalFormatting>
  <conditionalFormatting sqref="GF167:GG167">
    <cfRule type="cellIs" dxfId="1298" priority="556" operator="greaterThan">
      <formula>0</formula>
    </cfRule>
  </conditionalFormatting>
  <conditionalFormatting sqref="GF167:GG167">
    <cfRule type="cellIs" dxfId="1297" priority="555" operator="greaterThan">
      <formula>0</formula>
    </cfRule>
  </conditionalFormatting>
  <conditionalFormatting sqref="GF169:GG169">
    <cfRule type="cellIs" dxfId="1296" priority="554" operator="greaterThan">
      <formula>0</formula>
    </cfRule>
  </conditionalFormatting>
  <conditionalFormatting sqref="GF169:GG169">
    <cfRule type="cellIs" dxfId="1295" priority="553" operator="greaterThan">
      <formula>0</formula>
    </cfRule>
  </conditionalFormatting>
  <conditionalFormatting sqref="GF171:GG171">
    <cfRule type="cellIs" dxfId="1294" priority="552" operator="greaterThan">
      <formula>0</formula>
    </cfRule>
  </conditionalFormatting>
  <conditionalFormatting sqref="GF171:GG171">
    <cfRule type="cellIs" dxfId="1293" priority="551" operator="greaterThan">
      <formula>0</formula>
    </cfRule>
  </conditionalFormatting>
  <conditionalFormatting sqref="GF167:GG167">
    <cfRule type="cellIs" dxfId="1292" priority="550" operator="greaterThan">
      <formula>0</formula>
    </cfRule>
  </conditionalFormatting>
  <conditionalFormatting sqref="GF167:GG167">
    <cfRule type="cellIs" dxfId="1291" priority="549" operator="greaterThan">
      <formula>0</formula>
    </cfRule>
  </conditionalFormatting>
  <conditionalFormatting sqref="GF169:GG169">
    <cfRule type="cellIs" dxfId="1290" priority="548" operator="greaterThan">
      <formula>0</formula>
    </cfRule>
  </conditionalFormatting>
  <conditionalFormatting sqref="GF169:GG169">
    <cfRule type="cellIs" dxfId="1289" priority="547" operator="greaterThan">
      <formula>0</formula>
    </cfRule>
  </conditionalFormatting>
  <conditionalFormatting sqref="GF171:GG171">
    <cfRule type="cellIs" dxfId="1288" priority="546" operator="greaterThan">
      <formula>0</formula>
    </cfRule>
  </conditionalFormatting>
  <conditionalFormatting sqref="GF171:GG171">
    <cfRule type="cellIs" dxfId="1287" priority="545" operator="greaterThan">
      <formula>0</formula>
    </cfRule>
  </conditionalFormatting>
  <conditionalFormatting sqref="FQ197:GG202">
    <cfRule type="cellIs" dxfId="1286" priority="544" operator="greaterThan">
      <formula>0.5</formula>
    </cfRule>
  </conditionalFormatting>
  <conditionalFormatting sqref="FQ203:GG203">
    <cfRule type="cellIs" dxfId="1285" priority="543" operator="greaterThan">
      <formula>0.5</formula>
    </cfRule>
  </conditionalFormatting>
  <conditionalFormatting sqref="FQ14:GG14">
    <cfRule type="cellIs" dxfId="1284" priority="515" operator="greaterThan">
      <formula>0</formula>
    </cfRule>
  </conditionalFormatting>
  <conditionalFormatting sqref="FQ10:GG10">
    <cfRule type="cellIs" dxfId="1283" priority="542" operator="greaterThan">
      <formula>0</formula>
    </cfRule>
  </conditionalFormatting>
  <conditionalFormatting sqref="FQ23:GG23">
    <cfRule type="cellIs" dxfId="1282" priority="541" operator="greaterThan">
      <formula>0</formula>
    </cfRule>
  </conditionalFormatting>
  <conditionalFormatting sqref="FQ70:GG70">
    <cfRule type="cellIs" dxfId="1281" priority="539" operator="greaterThan">
      <formula>0</formula>
    </cfRule>
  </conditionalFormatting>
  <conditionalFormatting sqref="FQ79:GG79">
    <cfRule type="cellIs" dxfId="1280" priority="538" operator="greaterThan">
      <formula>0</formula>
    </cfRule>
  </conditionalFormatting>
  <conditionalFormatting sqref="FQ129:GG129">
    <cfRule type="cellIs" dxfId="1279" priority="532" operator="greaterThan">
      <formula>0</formula>
    </cfRule>
  </conditionalFormatting>
  <conditionalFormatting sqref="FQ110:GG110">
    <cfRule type="cellIs" dxfId="1278" priority="534" operator="greaterThan">
      <formula>0</formula>
    </cfRule>
  </conditionalFormatting>
  <conditionalFormatting sqref="FQ34:GG34">
    <cfRule type="cellIs" dxfId="1277" priority="540" operator="greaterThan">
      <formula>0</formula>
    </cfRule>
  </conditionalFormatting>
  <conditionalFormatting sqref="FQ137:GG137">
    <cfRule type="cellIs" dxfId="1276" priority="531" operator="greaterThan">
      <formula>0</formula>
    </cfRule>
  </conditionalFormatting>
  <conditionalFormatting sqref="FQ87:GG87">
    <cfRule type="cellIs" dxfId="1275" priority="537" operator="greaterThan">
      <formula>0</formula>
    </cfRule>
  </conditionalFormatting>
  <conditionalFormatting sqref="FQ93:GG93">
    <cfRule type="cellIs" dxfId="1274" priority="536" operator="greaterThan">
      <formula>0</formula>
    </cfRule>
  </conditionalFormatting>
  <conditionalFormatting sqref="FQ102:GG102">
    <cfRule type="cellIs" dxfId="1273" priority="535" operator="greaterThan">
      <formula>0</formula>
    </cfRule>
  </conditionalFormatting>
  <conditionalFormatting sqref="FQ120:GG120">
    <cfRule type="cellIs" dxfId="1272" priority="533" operator="greaterThan">
      <formula>0</formula>
    </cfRule>
  </conditionalFormatting>
  <conditionalFormatting sqref="FQ51:GG51">
    <cfRule type="cellIs" dxfId="1271" priority="530" operator="greaterThan">
      <formula>0</formula>
    </cfRule>
  </conditionalFormatting>
  <conditionalFormatting sqref="FQ64:GG64">
    <cfRule type="cellIs" dxfId="1270" priority="528" operator="greaterThan">
      <formula>0</formula>
    </cfRule>
  </conditionalFormatting>
  <conditionalFormatting sqref="FQ57:GG57">
    <cfRule type="cellIs" dxfId="1269" priority="529" operator="greaterThan">
      <formula>0</formula>
    </cfRule>
  </conditionalFormatting>
  <conditionalFormatting sqref="FQ25:GG25 FQ27:GG27">
    <cfRule type="cellIs" dxfId="1268" priority="526" operator="greaterThan">
      <formula>0</formula>
    </cfRule>
  </conditionalFormatting>
  <conditionalFormatting sqref="FQ12:GG12">
    <cfRule type="cellIs" dxfId="1267" priority="527" operator="greaterThan">
      <formula>0</formula>
    </cfRule>
  </conditionalFormatting>
  <conditionalFormatting sqref="FQ44:GG44">
    <cfRule type="cellIs" dxfId="1266" priority="525" operator="greaterThan">
      <formula>0</formula>
    </cfRule>
  </conditionalFormatting>
  <conditionalFormatting sqref="FQ48:GG48">
    <cfRule type="cellIs" dxfId="1265" priority="524" operator="greaterThan">
      <formula>0</formula>
    </cfRule>
  </conditionalFormatting>
  <conditionalFormatting sqref="FQ40:GG40">
    <cfRule type="cellIs" dxfId="1264" priority="523" operator="greaterThan">
      <formula>0</formula>
    </cfRule>
  </conditionalFormatting>
  <conditionalFormatting sqref="FQ38:GG38">
    <cfRule type="cellIs" dxfId="1263" priority="522" operator="greaterThan">
      <formula>0</formula>
    </cfRule>
  </conditionalFormatting>
  <conditionalFormatting sqref="FQ16:GG16">
    <cfRule type="cellIs" dxfId="1262" priority="514" operator="greaterThan">
      <formula>0</formula>
    </cfRule>
  </conditionalFormatting>
  <conditionalFormatting sqref="FQ113:GG113">
    <cfRule type="cellIs" dxfId="1261" priority="521" operator="greaterThan">
      <formula>0</formula>
    </cfRule>
  </conditionalFormatting>
  <conditionalFormatting sqref="FQ112:GG112">
    <cfRule type="cellIs" dxfId="1260" priority="520" operator="greaterThan">
      <formula>0</formula>
    </cfRule>
  </conditionalFormatting>
  <conditionalFormatting sqref="FQ112:GG112">
    <cfRule type="cellIs" dxfId="1259" priority="519" operator="lessThan">
      <formula>0</formula>
    </cfRule>
  </conditionalFormatting>
  <conditionalFormatting sqref="FQ116:GG116">
    <cfRule type="cellIs" dxfId="1258" priority="518" operator="greaterThan">
      <formula>0</formula>
    </cfRule>
  </conditionalFormatting>
  <conditionalFormatting sqref="FQ115:GG115">
    <cfRule type="cellIs" dxfId="1257" priority="517" operator="greaterThan">
      <formula>0</formula>
    </cfRule>
  </conditionalFormatting>
  <conditionalFormatting sqref="FQ115:GG115">
    <cfRule type="cellIs" dxfId="1256" priority="516" operator="lessThan">
      <formula>0</formula>
    </cfRule>
  </conditionalFormatting>
  <conditionalFormatting sqref="FQ46:GG46">
    <cfRule type="cellIs" dxfId="1255" priority="511" operator="greaterThan">
      <formula>0</formula>
    </cfRule>
  </conditionalFormatting>
  <conditionalFormatting sqref="FQ42:GG42">
    <cfRule type="cellIs" dxfId="1254" priority="512" operator="greaterThan">
      <formula>0</formula>
    </cfRule>
  </conditionalFormatting>
  <conditionalFormatting sqref="FQ18:GG18 FQ21:GG21">
    <cfRule type="cellIs" dxfId="1253" priority="513" operator="greaterThan">
      <formula>0</formula>
    </cfRule>
  </conditionalFormatting>
  <conditionalFormatting sqref="FQ36:GG36">
    <cfRule type="cellIs" dxfId="1252" priority="510" operator="greaterThan">
      <formula>0</formula>
    </cfRule>
  </conditionalFormatting>
  <conditionalFormatting sqref="FQ79:GG79">
    <cfRule type="cellIs" dxfId="1251" priority="502" operator="greaterThan">
      <formula>0</formula>
    </cfRule>
  </conditionalFormatting>
  <conditionalFormatting sqref="FQ10:GG10">
    <cfRule type="cellIs" dxfId="1250" priority="509" operator="greaterThan">
      <formula>0</formula>
    </cfRule>
  </conditionalFormatting>
  <conditionalFormatting sqref="FQ23:GG23">
    <cfRule type="cellIs" dxfId="1249" priority="508" operator="greaterThan">
      <formula>0</formula>
    </cfRule>
  </conditionalFormatting>
  <conditionalFormatting sqref="FQ10:GG10">
    <cfRule type="cellIs" dxfId="1248" priority="507" operator="greaterThan">
      <formula>0</formula>
    </cfRule>
  </conditionalFormatting>
  <conditionalFormatting sqref="FQ23:GG23">
    <cfRule type="cellIs" dxfId="1247" priority="506" operator="greaterThan">
      <formula>0</formula>
    </cfRule>
  </conditionalFormatting>
  <conditionalFormatting sqref="FQ129:GG129">
    <cfRule type="cellIs" dxfId="1246" priority="492" operator="greaterThan">
      <formula>0</formula>
    </cfRule>
  </conditionalFormatting>
  <conditionalFormatting sqref="FQ110:GG110">
    <cfRule type="cellIs" dxfId="1245" priority="496" operator="greaterThan">
      <formula>0</formula>
    </cfRule>
  </conditionalFormatting>
  <conditionalFormatting sqref="FQ79:GG79">
    <cfRule type="cellIs" dxfId="1244" priority="503" operator="greaterThan">
      <formula>0</formula>
    </cfRule>
  </conditionalFormatting>
  <conditionalFormatting sqref="FQ34:GG34">
    <cfRule type="cellIs" dxfId="1243" priority="505" operator="greaterThan">
      <formula>0</formula>
    </cfRule>
  </conditionalFormatting>
  <conditionalFormatting sqref="FQ120:GG120">
    <cfRule type="cellIs" dxfId="1242" priority="495" operator="greaterThan">
      <formula>0</formula>
    </cfRule>
  </conditionalFormatting>
  <conditionalFormatting sqref="FQ137:GG137">
    <cfRule type="cellIs" dxfId="1241" priority="491" operator="greaterThan">
      <formula>0</formula>
    </cfRule>
  </conditionalFormatting>
  <conditionalFormatting sqref="FQ34:GG34">
    <cfRule type="cellIs" dxfId="1240" priority="504" operator="greaterThan">
      <formula>0</formula>
    </cfRule>
  </conditionalFormatting>
  <conditionalFormatting sqref="FQ137:GG137">
    <cfRule type="cellIs" dxfId="1239" priority="490" operator="greaterThan">
      <formula>0</formula>
    </cfRule>
  </conditionalFormatting>
  <conditionalFormatting sqref="FQ110:GG110">
    <cfRule type="cellIs" dxfId="1238" priority="497" operator="greaterThan">
      <formula>0</formula>
    </cfRule>
  </conditionalFormatting>
  <conditionalFormatting sqref="FQ51:GG51">
    <cfRule type="cellIs" dxfId="1237" priority="489" operator="greaterThan">
      <formula>0</formula>
    </cfRule>
  </conditionalFormatting>
  <conditionalFormatting sqref="FQ51:GG51">
    <cfRule type="cellIs" dxfId="1236" priority="488" operator="greaterThan">
      <formula>0</formula>
    </cfRule>
  </conditionalFormatting>
  <conditionalFormatting sqref="FQ93:GG93">
    <cfRule type="cellIs" dxfId="1235" priority="501" operator="greaterThan">
      <formula>0</formula>
    </cfRule>
  </conditionalFormatting>
  <conditionalFormatting sqref="FQ102:GG102">
    <cfRule type="cellIs" dxfId="1234" priority="500" operator="greaterThan">
      <formula>0</formula>
    </cfRule>
  </conditionalFormatting>
  <conditionalFormatting sqref="FQ93:GG93">
    <cfRule type="cellIs" dxfId="1233" priority="499" operator="greaterThan">
      <formula>0</formula>
    </cfRule>
  </conditionalFormatting>
  <conditionalFormatting sqref="FQ102:GG102">
    <cfRule type="cellIs" dxfId="1232" priority="498" operator="greaterThan">
      <formula>0</formula>
    </cfRule>
  </conditionalFormatting>
  <conditionalFormatting sqref="FQ129:GG129">
    <cfRule type="cellIs" dxfId="1231" priority="494" operator="greaterThan">
      <formula>0</formula>
    </cfRule>
  </conditionalFormatting>
  <conditionalFormatting sqref="FQ120:GG120">
    <cfRule type="cellIs" dxfId="1230" priority="493" operator="greaterThan">
      <formula>0</formula>
    </cfRule>
  </conditionalFormatting>
  <conditionalFormatting sqref="FQ48:GG48">
    <cfRule type="cellIs" dxfId="1229" priority="476" operator="greaterThan">
      <formula>0</formula>
    </cfRule>
  </conditionalFormatting>
  <conditionalFormatting sqref="FQ40:GG40">
    <cfRule type="cellIs" dxfId="1228" priority="475" operator="greaterThan">
      <formula>0</formula>
    </cfRule>
  </conditionalFormatting>
  <conditionalFormatting sqref="FQ64:GG64">
    <cfRule type="cellIs" dxfId="1227" priority="485" operator="greaterThan">
      <formula>0</formula>
    </cfRule>
  </conditionalFormatting>
  <conditionalFormatting sqref="FQ64:GG64">
    <cfRule type="cellIs" dxfId="1226" priority="484" operator="greaterThan">
      <formula>0</formula>
    </cfRule>
  </conditionalFormatting>
  <conditionalFormatting sqref="FQ57:GG57">
    <cfRule type="cellIs" dxfId="1225" priority="487" operator="greaterThan">
      <formula>0</formula>
    </cfRule>
  </conditionalFormatting>
  <conditionalFormatting sqref="FQ57:GG57">
    <cfRule type="cellIs" dxfId="1224" priority="486" operator="greaterThan">
      <formula>0</formula>
    </cfRule>
  </conditionalFormatting>
  <conditionalFormatting sqref="FQ70:GG70">
    <cfRule type="cellIs" dxfId="1223" priority="471" operator="greaterThan">
      <formula>0</formula>
    </cfRule>
  </conditionalFormatting>
  <conditionalFormatting sqref="FQ70:GG70">
    <cfRule type="cellIs" dxfId="1222" priority="470" operator="greaterThan">
      <formula>0</formula>
    </cfRule>
  </conditionalFormatting>
  <conditionalFormatting sqref="FQ12:GG12">
    <cfRule type="cellIs" dxfId="1221" priority="483" operator="greaterThan">
      <formula>0</formula>
    </cfRule>
  </conditionalFormatting>
  <conditionalFormatting sqref="FQ12:GG12">
    <cfRule type="cellIs" dxfId="1220" priority="482" operator="greaterThan">
      <formula>0</formula>
    </cfRule>
  </conditionalFormatting>
  <conditionalFormatting sqref="FQ25:GG25 FQ27:GG27">
    <cfRule type="cellIs" dxfId="1219" priority="481" operator="greaterThan">
      <formula>0</formula>
    </cfRule>
  </conditionalFormatting>
  <conditionalFormatting sqref="FQ25:GG25 FQ27:GG27">
    <cfRule type="cellIs" dxfId="1218" priority="480" operator="greaterThan">
      <formula>0</formula>
    </cfRule>
  </conditionalFormatting>
  <conditionalFormatting sqref="FQ44:GG44">
    <cfRule type="cellIs" dxfId="1217" priority="479" operator="greaterThan">
      <formula>0</formula>
    </cfRule>
  </conditionalFormatting>
  <conditionalFormatting sqref="FQ44:GG44">
    <cfRule type="cellIs" dxfId="1216" priority="478" operator="greaterThan">
      <formula>0</formula>
    </cfRule>
  </conditionalFormatting>
  <conditionalFormatting sqref="FQ48:GG48">
    <cfRule type="cellIs" dxfId="1215" priority="477" operator="greaterThan">
      <formula>0</formula>
    </cfRule>
  </conditionalFormatting>
  <conditionalFormatting sqref="FQ40:GG40">
    <cfRule type="cellIs" dxfId="1214" priority="474" operator="greaterThan">
      <formula>0</formula>
    </cfRule>
  </conditionalFormatting>
  <conditionalFormatting sqref="FQ38:GG38">
    <cfRule type="cellIs" dxfId="1213" priority="473" operator="greaterThan">
      <formula>0</formula>
    </cfRule>
  </conditionalFormatting>
  <conditionalFormatting sqref="FQ38:GG38">
    <cfRule type="cellIs" dxfId="1212" priority="472" operator="greaterThan">
      <formula>0</formula>
    </cfRule>
  </conditionalFormatting>
  <conditionalFormatting sqref="FQ87:GG87">
    <cfRule type="cellIs" dxfId="1211" priority="468" operator="greaterThan">
      <formula>0</formula>
    </cfRule>
  </conditionalFormatting>
  <conditionalFormatting sqref="FQ87:GG87">
    <cfRule type="cellIs" dxfId="1210" priority="469" operator="greaterThan">
      <formula>0</formula>
    </cfRule>
  </conditionalFormatting>
  <conditionalFormatting sqref="FQ116:GG116">
    <cfRule type="cellIs" dxfId="1209" priority="461" operator="greaterThan">
      <formula>0</formula>
    </cfRule>
  </conditionalFormatting>
  <conditionalFormatting sqref="FQ115:GG115">
    <cfRule type="cellIs" dxfId="1208" priority="460" operator="greaterThan">
      <formula>0</formula>
    </cfRule>
  </conditionalFormatting>
  <conditionalFormatting sqref="FQ113:GG113">
    <cfRule type="cellIs" dxfId="1207" priority="467" operator="greaterThan">
      <formula>0</formula>
    </cfRule>
  </conditionalFormatting>
  <conditionalFormatting sqref="FQ113:GG113">
    <cfRule type="cellIs" dxfId="1206" priority="466" operator="greaterThan">
      <formula>0</formula>
    </cfRule>
  </conditionalFormatting>
  <conditionalFormatting sqref="FQ112:GG112">
    <cfRule type="cellIs" dxfId="1205" priority="465" operator="greaterThan">
      <formula>0</formula>
    </cfRule>
  </conditionalFormatting>
  <conditionalFormatting sqref="FQ112:GG112">
    <cfRule type="cellIs" dxfId="1204" priority="464" operator="greaterThan">
      <formula>0</formula>
    </cfRule>
  </conditionalFormatting>
  <conditionalFormatting sqref="FQ112:GG112">
    <cfRule type="cellIs" dxfId="1203" priority="463" operator="lessThan">
      <formula>0</formula>
    </cfRule>
  </conditionalFormatting>
  <conditionalFormatting sqref="FQ116:GG116">
    <cfRule type="cellIs" dxfId="1202" priority="462" operator="greaterThan">
      <formula>0</formula>
    </cfRule>
  </conditionalFormatting>
  <conditionalFormatting sqref="FQ14:GG14">
    <cfRule type="cellIs" dxfId="1201" priority="457" operator="greaterThan">
      <formula>0</formula>
    </cfRule>
  </conditionalFormatting>
  <conditionalFormatting sqref="FQ115:GG115">
    <cfRule type="cellIs" dxfId="1200" priority="459" operator="greaterThan">
      <formula>0</formula>
    </cfRule>
  </conditionalFormatting>
  <conditionalFormatting sqref="FQ115:GG115">
    <cfRule type="cellIs" dxfId="1199" priority="458" operator="lessThan">
      <formula>0</formula>
    </cfRule>
  </conditionalFormatting>
  <conditionalFormatting sqref="FQ14:GG14">
    <cfRule type="cellIs" dxfId="1198" priority="456" operator="greaterThan">
      <formula>0</formula>
    </cfRule>
  </conditionalFormatting>
  <conditionalFormatting sqref="FQ16:GG16">
    <cfRule type="cellIs" dxfId="1197" priority="455" operator="greaterThan">
      <formula>0</formula>
    </cfRule>
  </conditionalFormatting>
  <conditionalFormatting sqref="FQ16:GG16">
    <cfRule type="cellIs" dxfId="1196" priority="454" operator="greaterThan">
      <formula>0</formula>
    </cfRule>
  </conditionalFormatting>
  <conditionalFormatting sqref="FQ42:GG42">
    <cfRule type="cellIs" dxfId="1195" priority="451" operator="greaterThan">
      <formula>0</formula>
    </cfRule>
  </conditionalFormatting>
  <conditionalFormatting sqref="FQ42:GG42">
    <cfRule type="cellIs" dxfId="1194" priority="450" operator="greaterThan">
      <formula>0</formula>
    </cfRule>
  </conditionalFormatting>
  <conditionalFormatting sqref="FQ18:GG18 FQ21:GG21">
    <cfRule type="cellIs" dxfId="1193" priority="453" operator="greaterThan">
      <formula>0</formula>
    </cfRule>
  </conditionalFormatting>
  <conditionalFormatting sqref="FQ18:GG18 FQ21:GG21">
    <cfRule type="cellIs" dxfId="1192" priority="452" operator="greaterThan">
      <formula>0</formula>
    </cfRule>
  </conditionalFormatting>
  <conditionalFormatting sqref="FQ46:GG46">
    <cfRule type="cellIs" dxfId="1191" priority="449" operator="greaterThan">
      <formula>0</formula>
    </cfRule>
  </conditionalFormatting>
  <conditionalFormatting sqref="FQ46:GG46">
    <cfRule type="cellIs" dxfId="1190" priority="448" operator="greaterThan">
      <formula>0</formula>
    </cfRule>
  </conditionalFormatting>
  <conditionalFormatting sqref="FQ79:GG79">
    <cfRule type="cellIs" dxfId="1189" priority="440" operator="greaterThan">
      <formula>0</formula>
    </cfRule>
  </conditionalFormatting>
  <conditionalFormatting sqref="FQ10:GG10">
    <cfRule type="cellIs" dxfId="1188" priority="447" operator="greaterThan">
      <formula>0</formula>
    </cfRule>
  </conditionalFormatting>
  <conditionalFormatting sqref="FQ23:GG23">
    <cfRule type="cellIs" dxfId="1187" priority="446" operator="greaterThan">
      <formula>0</formula>
    </cfRule>
  </conditionalFormatting>
  <conditionalFormatting sqref="FQ10:GG10">
    <cfRule type="cellIs" dxfId="1186" priority="445" operator="greaterThan">
      <formula>0</formula>
    </cfRule>
  </conditionalFormatting>
  <conditionalFormatting sqref="FQ23:GG23">
    <cfRule type="cellIs" dxfId="1185" priority="444" operator="greaterThan">
      <formula>0</formula>
    </cfRule>
  </conditionalFormatting>
  <conditionalFormatting sqref="FQ129:GG129">
    <cfRule type="cellIs" dxfId="1184" priority="430" operator="greaterThan">
      <formula>0</formula>
    </cfRule>
  </conditionalFormatting>
  <conditionalFormatting sqref="FQ110:GG110">
    <cfRule type="cellIs" dxfId="1183" priority="434" operator="greaterThan">
      <formula>0</formula>
    </cfRule>
  </conditionalFormatting>
  <conditionalFormatting sqref="FQ79:GG79">
    <cfRule type="cellIs" dxfId="1182" priority="441" operator="greaterThan">
      <formula>0</formula>
    </cfRule>
  </conditionalFormatting>
  <conditionalFormatting sqref="FQ34:GG34">
    <cfRule type="cellIs" dxfId="1181" priority="443" operator="greaterThan">
      <formula>0</formula>
    </cfRule>
  </conditionalFormatting>
  <conditionalFormatting sqref="FQ120:GG120">
    <cfRule type="cellIs" dxfId="1180" priority="433" operator="greaterThan">
      <formula>0</formula>
    </cfRule>
  </conditionalFormatting>
  <conditionalFormatting sqref="FQ137:GG137">
    <cfRule type="cellIs" dxfId="1179" priority="429" operator="greaterThan">
      <formula>0</formula>
    </cfRule>
  </conditionalFormatting>
  <conditionalFormatting sqref="FQ34:GG34">
    <cfRule type="cellIs" dxfId="1178" priority="442" operator="greaterThan">
      <formula>0</formula>
    </cfRule>
  </conditionalFormatting>
  <conditionalFormatting sqref="FQ137:GG137">
    <cfRule type="cellIs" dxfId="1177" priority="428" operator="greaterThan">
      <formula>0</formula>
    </cfRule>
  </conditionalFormatting>
  <conditionalFormatting sqref="FQ110:GG110">
    <cfRule type="cellIs" dxfId="1176" priority="435" operator="greaterThan">
      <formula>0</formula>
    </cfRule>
  </conditionalFormatting>
  <conditionalFormatting sqref="FQ51:GG51">
    <cfRule type="cellIs" dxfId="1175" priority="427" operator="greaterThan">
      <formula>0</formula>
    </cfRule>
  </conditionalFormatting>
  <conditionalFormatting sqref="FQ51:GG51">
    <cfRule type="cellIs" dxfId="1174" priority="426" operator="greaterThan">
      <formula>0</formula>
    </cfRule>
  </conditionalFormatting>
  <conditionalFormatting sqref="FQ93:GG93">
    <cfRule type="cellIs" dxfId="1173" priority="439" operator="greaterThan">
      <formula>0</formula>
    </cfRule>
  </conditionalFormatting>
  <conditionalFormatting sqref="FQ102:GG102">
    <cfRule type="cellIs" dxfId="1172" priority="438" operator="greaterThan">
      <formula>0</formula>
    </cfRule>
  </conditionalFormatting>
  <conditionalFormatting sqref="FQ93:GG93">
    <cfRule type="cellIs" dxfId="1171" priority="437" operator="greaterThan">
      <formula>0</formula>
    </cfRule>
  </conditionalFormatting>
  <conditionalFormatting sqref="FQ102:GG102">
    <cfRule type="cellIs" dxfId="1170" priority="436" operator="greaterThan">
      <formula>0</formula>
    </cfRule>
  </conditionalFormatting>
  <conditionalFormatting sqref="FQ129:GG129">
    <cfRule type="cellIs" dxfId="1169" priority="432" operator="greaterThan">
      <formula>0</formula>
    </cfRule>
  </conditionalFormatting>
  <conditionalFormatting sqref="FQ120:GG120">
    <cfRule type="cellIs" dxfId="1168" priority="431" operator="greaterThan">
      <formula>0</formula>
    </cfRule>
  </conditionalFormatting>
  <conditionalFormatting sqref="FQ48:GG48">
    <cfRule type="cellIs" dxfId="1167" priority="414" operator="greaterThan">
      <formula>0</formula>
    </cfRule>
  </conditionalFormatting>
  <conditionalFormatting sqref="FQ40:GG40">
    <cfRule type="cellIs" dxfId="1166" priority="413" operator="greaterThan">
      <formula>0</formula>
    </cfRule>
  </conditionalFormatting>
  <conditionalFormatting sqref="FQ64:GG64">
    <cfRule type="cellIs" dxfId="1165" priority="423" operator="greaterThan">
      <formula>0</formula>
    </cfRule>
  </conditionalFormatting>
  <conditionalFormatting sqref="FQ64:GG64">
    <cfRule type="cellIs" dxfId="1164" priority="422" operator="greaterThan">
      <formula>0</formula>
    </cfRule>
  </conditionalFormatting>
  <conditionalFormatting sqref="FQ57:GG57">
    <cfRule type="cellIs" dxfId="1163" priority="425" operator="greaterThan">
      <formula>0</formula>
    </cfRule>
  </conditionalFormatting>
  <conditionalFormatting sqref="FQ57:GG57">
    <cfRule type="cellIs" dxfId="1162" priority="424" operator="greaterThan">
      <formula>0</formula>
    </cfRule>
  </conditionalFormatting>
  <conditionalFormatting sqref="FQ70:GG70">
    <cfRule type="cellIs" dxfId="1161" priority="409" operator="greaterThan">
      <formula>0</formula>
    </cfRule>
  </conditionalFormatting>
  <conditionalFormatting sqref="FQ70:GG70">
    <cfRule type="cellIs" dxfId="1160" priority="408" operator="greaterThan">
      <formula>0</formula>
    </cfRule>
  </conditionalFormatting>
  <conditionalFormatting sqref="FQ12:GG12">
    <cfRule type="cellIs" dxfId="1159" priority="421" operator="greaterThan">
      <formula>0</formula>
    </cfRule>
  </conditionalFormatting>
  <conditionalFormatting sqref="FQ12:GG12">
    <cfRule type="cellIs" dxfId="1158" priority="420" operator="greaterThan">
      <formula>0</formula>
    </cfRule>
  </conditionalFormatting>
  <conditionalFormatting sqref="FQ25:GG25 FQ27:GG27">
    <cfRule type="cellIs" dxfId="1157" priority="419" operator="greaterThan">
      <formula>0</formula>
    </cfRule>
  </conditionalFormatting>
  <conditionalFormatting sqref="FQ25:GG25 FQ27:GG27">
    <cfRule type="cellIs" dxfId="1156" priority="418" operator="greaterThan">
      <formula>0</formula>
    </cfRule>
  </conditionalFormatting>
  <conditionalFormatting sqref="FQ44:GG44">
    <cfRule type="cellIs" dxfId="1155" priority="417" operator="greaterThan">
      <formula>0</formula>
    </cfRule>
  </conditionalFormatting>
  <conditionalFormatting sqref="FQ44:GG44">
    <cfRule type="cellIs" dxfId="1154" priority="416" operator="greaterThan">
      <formula>0</formula>
    </cfRule>
  </conditionalFormatting>
  <conditionalFormatting sqref="FQ48:GG48">
    <cfRule type="cellIs" dxfId="1153" priority="415" operator="greaterThan">
      <formula>0</formula>
    </cfRule>
  </conditionalFormatting>
  <conditionalFormatting sqref="FQ40:GG40">
    <cfRule type="cellIs" dxfId="1152" priority="412" operator="greaterThan">
      <formula>0</formula>
    </cfRule>
  </conditionalFormatting>
  <conditionalFormatting sqref="FQ38:GG38">
    <cfRule type="cellIs" dxfId="1151" priority="411" operator="greaterThan">
      <formula>0</formula>
    </cfRule>
  </conditionalFormatting>
  <conditionalFormatting sqref="FQ38:GG38">
    <cfRule type="cellIs" dxfId="1150" priority="410" operator="greaterThan">
      <formula>0</formula>
    </cfRule>
  </conditionalFormatting>
  <conditionalFormatting sqref="FQ87:GG87">
    <cfRule type="cellIs" dxfId="1149" priority="406" operator="greaterThan">
      <formula>0</formula>
    </cfRule>
  </conditionalFormatting>
  <conditionalFormatting sqref="FQ87:GG87">
    <cfRule type="cellIs" dxfId="1148" priority="407" operator="greaterThan">
      <formula>0</formula>
    </cfRule>
  </conditionalFormatting>
  <conditionalFormatting sqref="FQ116:GG116">
    <cfRule type="cellIs" dxfId="1147" priority="399" operator="greaterThan">
      <formula>0</formula>
    </cfRule>
  </conditionalFormatting>
  <conditionalFormatting sqref="FQ115:GG115">
    <cfRule type="cellIs" dxfId="1146" priority="398" operator="greaterThan">
      <formula>0</formula>
    </cfRule>
  </conditionalFormatting>
  <conditionalFormatting sqref="FQ113:GG113">
    <cfRule type="cellIs" dxfId="1145" priority="405" operator="greaterThan">
      <formula>0</formula>
    </cfRule>
  </conditionalFormatting>
  <conditionalFormatting sqref="FQ113:GG113">
    <cfRule type="cellIs" dxfId="1144" priority="404" operator="greaterThan">
      <formula>0</formula>
    </cfRule>
  </conditionalFormatting>
  <conditionalFormatting sqref="FQ112:GG112">
    <cfRule type="cellIs" dxfId="1143" priority="403" operator="greaterThan">
      <formula>0</formula>
    </cfRule>
  </conditionalFormatting>
  <conditionalFormatting sqref="FQ112:GG112">
    <cfRule type="cellIs" dxfId="1142" priority="402" operator="greaterThan">
      <formula>0</formula>
    </cfRule>
  </conditionalFormatting>
  <conditionalFormatting sqref="FQ112:GG112">
    <cfRule type="cellIs" dxfId="1141" priority="401" operator="lessThan">
      <formula>0</formula>
    </cfRule>
  </conditionalFormatting>
  <conditionalFormatting sqref="FQ116:GG116">
    <cfRule type="cellIs" dxfId="1140" priority="400" operator="greaterThan">
      <formula>0</formula>
    </cfRule>
  </conditionalFormatting>
  <conditionalFormatting sqref="FQ14:GG14">
    <cfRule type="cellIs" dxfId="1139" priority="395" operator="greaterThan">
      <formula>0</formula>
    </cfRule>
  </conditionalFormatting>
  <conditionalFormatting sqref="FQ115:GG115">
    <cfRule type="cellIs" dxfId="1138" priority="397" operator="greaterThan">
      <formula>0</formula>
    </cfRule>
  </conditionalFormatting>
  <conditionalFormatting sqref="FQ115:GG115">
    <cfRule type="cellIs" dxfId="1137" priority="396" operator="lessThan">
      <formula>0</formula>
    </cfRule>
  </conditionalFormatting>
  <conditionalFormatting sqref="FQ14:GG14">
    <cfRule type="cellIs" dxfId="1136" priority="394" operator="greaterThan">
      <formula>0</formula>
    </cfRule>
  </conditionalFormatting>
  <conditionalFormatting sqref="FQ16:GG16">
    <cfRule type="cellIs" dxfId="1135" priority="393" operator="greaterThan">
      <formula>0</formula>
    </cfRule>
  </conditionalFormatting>
  <conditionalFormatting sqref="FQ16:GG16">
    <cfRule type="cellIs" dxfId="1134" priority="392" operator="greaterThan">
      <formula>0</formula>
    </cfRule>
  </conditionalFormatting>
  <conditionalFormatting sqref="FQ42:GG42">
    <cfRule type="cellIs" dxfId="1133" priority="389" operator="greaterThan">
      <formula>0</formula>
    </cfRule>
  </conditionalFormatting>
  <conditionalFormatting sqref="FQ42:GG42">
    <cfRule type="cellIs" dxfId="1132" priority="388" operator="greaterThan">
      <formula>0</formula>
    </cfRule>
  </conditionalFormatting>
  <conditionalFormatting sqref="FQ18:GG18 FQ21:GG21">
    <cfRule type="cellIs" dxfId="1131" priority="391" operator="greaterThan">
      <formula>0</formula>
    </cfRule>
  </conditionalFormatting>
  <conditionalFormatting sqref="FQ18:GG18 FQ21:GG21">
    <cfRule type="cellIs" dxfId="1130" priority="390" operator="greaterThan">
      <formula>0</formula>
    </cfRule>
  </conditionalFormatting>
  <conditionalFormatting sqref="FQ46:GG46">
    <cfRule type="cellIs" dxfId="1129" priority="387" operator="greaterThan">
      <formula>0</formula>
    </cfRule>
  </conditionalFormatting>
  <conditionalFormatting sqref="FQ46:GG46">
    <cfRule type="cellIs" dxfId="1128" priority="386" operator="greaterThan">
      <formula>0</formula>
    </cfRule>
  </conditionalFormatting>
  <conditionalFormatting sqref="FQ36:GG36">
    <cfRule type="cellIs" dxfId="1127" priority="385" operator="greaterThan">
      <formula>0</formula>
    </cfRule>
  </conditionalFormatting>
  <conditionalFormatting sqref="FQ36:GG36">
    <cfRule type="cellIs" dxfId="1126" priority="384" operator="greaterThan">
      <formula>0</formula>
    </cfRule>
  </conditionalFormatting>
  <conditionalFormatting sqref="FQ36:GG36">
    <cfRule type="cellIs" dxfId="1125" priority="383" operator="greaterThan">
      <formula>0</formula>
    </cfRule>
  </conditionalFormatting>
  <conditionalFormatting sqref="FQ36:GG36">
    <cfRule type="cellIs" dxfId="1124" priority="382" operator="greaterThan">
      <formula>0</formula>
    </cfRule>
  </conditionalFormatting>
  <conditionalFormatting sqref="FQ143:GG143">
    <cfRule type="cellIs" dxfId="1123" priority="381" operator="greaterThan">
      <formula>0</formula>
    </cfRule>
  </conditionalFormatting>
  <conditionalFormatting sqref="FQ152:GG152">
    <cfRule type="cellIs" dxfId="1122" priority="380" operator="greaterThan">
      <formula>0</formula>
    </cfRule>
  </conditionalFormatting>
  <conditionalFormatting sqref="FQ160:GG160">
    <cfRule type="cellIs" dxfId="1121" priority="379" operator="greaterThan">
      <formula>0</formula>
    </cfRule>
  </conditionalFormatting>
  <conditionalFormatting sqref="FQ152:GG152">
    <cfRule type="cellIs" dxfId="1120" priority="377" operator="greaterThan">
      <formula>0</formula>
    </cfRule>
  </conditionalFormatting>
  <conditionalFormatting sqref="FQ152:GG152">
    <cfRule type="cellIs" dxfId="1119" priority="378" operator="greaterThan">
      <formula>0</formula>
    </cfRule>
  </conditionalFormatting>
  <conditionalFormatting sqref="FQ143:GG143">
    <cfRule type="cellIs" dxfId="1118" priority="376" operator="greaterThan">
      <formula>0</formula>
    </cfRule>
  </conditionalFormatting>
  <conditionalFormatting sqref="FQ143:GG143">
    <cfRule type="cellIs" dxfId="1117" priority="375" operator="greaterThan">
      <formula>0</formula>
    </cfRule>
  </conditionalFormatting>
  <conditionalFormatting sqref="FQ160:GG160">
    <cfRule type="cellIs" dxfId="1116" priority="373" operator="greaterThan">
      <formula>0</formula>
    </cfRule>
  </conditionalFormatting>
  <conditionalFormatting sqref="FQ160:GG160">
    <cfRule type="cellIs" dxfId="1115" priority="374" operator="greaterThan">
      <formula>0</formula>
    </cfRule>
  </conditionalFormatting>
  <conditionalFormatting sqref="FQ152:GG152">
    <cfRule type="cellIs" dxfId="1114" priority="371" operator="greaterThan">
      <formula>0</formula>
    </cfRule>
  </conditionalFormatting>
  <conditionalFormatting sqref="FQ152:GG152">
    <cfRule type="cellIs" dxfId="1113" priority="372" operator="greaterThan">
      <formula>0</formula>
    </cfRule>
  </conditionalFormatting>
  <conditionalFormatting sqref="FQ143:GG143">
    <cfRule type="cellIs" dxfId="1112" priority="370" operator="greaterThan">
      <formula>0</formula>
    </cfRule>
  </conditionalFormatting>
  <conditionalFormatting sqref="FQ143:GG143">
    <cfRule type="cellIs" dxfId="1111" priority="369" operator="greaterThan">
      <formula>0</formula>
    </cfRule>
  </conditionalFormatting>
  <conditionalFormatting sqref="FQ160:GG160">
    <cfRule type="cellIs" dxfId="1110" priority="367" operator="greaterThan">
      <formula>0</formula>
    </cfRule>
  </conditionalFormatting>
  <conditionalFormatting sqref="FQ160:GG160">
    <cfRule type="cellIs" dxfId="1109" priority="368" operator="greaterThan">
      <formula>0</formula>
    </cfRule>
  </conditionalFormatting>
  <conditionalFormatting sqref="FQ27:GG27">
    <cfRule type="cellIs" dxfId="1108" priority="366" operator="greaterThan">
      <formula>0</formula>
    </cfRule>
  </conditionalFormatting>
  <conditionalFormatting sqref="FQ27:GG27">
    <cfRule type="cellIs" dxfId="1107" priority="365" operator="greaterThan">
      <formula>0</formula>
    </cfRule>
  </conditionalFormatting>
  <conditionalFormatting sqref="FQ197:GG202">
    <cfRule type="cellIs" dxfId="1106" priority="364" operator="greaterThan">
      <formula>0.5</formula>
    </cfRule>
  </conditionalFormatting>
  <conditionalFormatting sqref="FQ203:GG203">
    <cfRule type="cellIs" dxfId="1105" priority="363" operator="greaterThan">
      <formula>0.5</formula>
    </cfRule>
  </conditionalFormatting>
  <conditionalFormatting sqref="FQ14:GG14">
    <cfRule type="cellIs" dxfId="1104" priority="335" operator="greaterThan">
      <formula>0</formula>
    </cfRule>
  </conditionalFormatting>
  <conditionalFormatting sqref="FQ10:GG10">
    <cfRule type="cellIs" dxfId="1103" priority="362" operator="greaterThan">
      <formula>0</formula>
    </cfRule>
  </conditionalFormatting>
  <conditionalFormatting sqref="FQ23:GG23">
    <cfRule type="cellIs" dxfId="1102" priority="361" operator="greaterThan">
      <formula>0</formula>
    </cfRule>
  </conditionalFormatting>
  <conditionalFormatting sqref="FQ70:GG70">
    <cfRule type="cellIs" dxfId="1101" priority="359" operator="greaterThan">
      <formula>0</formula>
    </cfRule>
  </conditionalFormatting>
  <conditionalFormatting sqref="FQ79:GG79">
    <cfRule type="cellIs" dxfId="1100" priority="358" operator="greaterThan">
      <formula>0</formula>
    </cfRule>
  </conditionalFormatting>
  <conditionalFormatting sqref="FQ129:GG129">
    <cfRule type="cellIs" dxfId="1099" priority="352" operator="greaterThan">
      <formula>0</formula>
    </cfRule>
  </conditionalFormatting>
  <conditionalFormatting sqref="FQ110:GG110">
    <cfRule type="cellIs" dxfId="1098" priority="354" operator="greaterThan">
      <formula>0</formula>
    </cfRule>
  </conditionalFormatting>
  <conditionalFormatting sqref="FQ34:GG34">
    <cfRule type="cellIs" dxfId="1097" priority="360" operator="greaterThan">
      <formula>0</formula>
    </cfRule>
  </conditionalFormatting>
  <conditionalFormatting sqref="FQ137:GG137">
    <cfRule type="cellIs" dxfId="1096" priority="351" operator="greaterThan">
      <formula>0</formula>
    </cfRule>
  </conditionalFormatting>
  <conditionalFormatting sqref="FQ87:GG87">
    <cfRule type="cellIs" dxfId="1095" priority="357" operator="greaterThan">
      <formula>0</formula>
    </cfRule>
  </conditionalFormatting>
  <conditionalFormatting sqref="FQ93:GG93">
    <cfRule type="cellIs" dxfId="1094" priority="356" operator="greaterThan">
      <formula>0</formula>
    </cfRule>
  </conditionalFormatting>
  <conditionalFormatting sqref="FQ102:GG102">
    <cfRule type="cellIs" dxfId="1093" priority="355" operator="greaterThan">
      <formula>0</formula>
    </cfRule>
  </conditionalFormatting>
  <conditionalFormatting sqref="FQ120:GG120">
    <cfRule type="cellIs" dxfId="1092" priority="353" operator="greaterThan">
      <formula>0</formula>
    </cfRule>
  </conditionalFormatting>
  <conditionalFormatting sqref="FQ51:GG51">
    <cfRule type="cellIs" dxfId="1091" priority="350" operator="greaterThan">
      <formula>0</formula>
    </cfRule>
  </conditionalFormatting>
  <conditionalFormatting sqref="FQ64:GG64">
    <cfRule type="cellIs" dxfId="1090" priority="348" operator="greaterThan">
      <formula>0</formula>
    </cfRule>
  </conditionalFormatting>
  <conditionalFormatting sqref="FQ57:GG57">
    <cfRule type="cellIs" dxfId="1089" priority="349" operator="greaterThan">
      <formula>0</formula>
    </cfRule>
  </conditionalFormatting>
  <conditionalFormatting sqref="FQ25:GG25 FQ27:GG27">
    <cfRule type="cellIs" dxfId="1088" priority="346" operator="greaterThan">
      <formula>0</formula>
    </cfRule>
  </conditionalFormatting>
  <conditionalFormatting sqref="FQ12:GG12">
    <cfRule type="cellIs" dxfId="1087" priority="347" operator="greaterThan">
      <formula>0</formula>
    </cfRule>
  </conditionalFormatting>
  <conditionalFormatting sqref="FQ44:GG44">
    <cfRule type="cellIs" dxfId="1086" priority="345" operator="greaterThan">
      <formula>0</formula>
    </cfRule>
  </conditionalFormatting>
  <conditionalFormatting sqref="FQ48:GG48">
    <cfRule type="cellIs" dxfId="1085" priority="344" operator="greaterThan">
      <formula>0</formula>
    </cfRule>
  </conditionalFormatting>
  <conditionalFormatting sqref="FQ40:GG40">
    <cfRule type="cellIs" dxfId="1084" priority="343" operator="greaterThan">
      <formula>0</formula>
    </cfRule>
  </conditionalFormatting>
  <conditionalFormatting sqref="FQ38:GG38">
    <cfRule type="cellIs" dxfId="1083" priority="342" operator="greaterThan">
      <formula>0</formula>
    </cfRule>
  </conditionalFormatting>
  <conditionalFormatting sqref="FQ16:GG16">
    <cfRule type="cellIs" dxfId="1082" priority="334" operator="greaterThan">
      <formula>0</formula>
    </cfRule>
  </conditionalFormatting>
  <conditionalFormatting sqref="FQ113:GG113">
    <cfRule type="cellIs" dxfId="1081" priority="341" operator="greaterThan">
      <formula>0</formula>
    </cfRule>
  </conditionalFormatting>
  <conditionalFormatting sqref="FQ112:GG112">
    <cfRule type="cellIs" dxfId="1080" priority="340" operator="greaterThan">
      <formula>0</formula>
    </cfRule>
  </conditionalFormatting>
  <conditionalFormatting sqref="FQ112:GG112">
    <cfRule type="cellIs" dxfId="1079" priority="339" operator="lessThan">
      <formula>0</formula>
    </cfRule>
  </conditionalFormatting>
  <conditionalFormatting sqref="FQ116:GG116">
    <cfRule type="cellIs" dxfId="1078" priority="338" operator="greaterThan">
      <formula>0</formula>
    </cfRule>
  </conditionalFormatting>
  <conditionalFormatting sqref="FQ115:GG115">
    <cfRule type="cellIs" dxfId="1077" priority="337" operator="greaterThan">
      <formula>0</formula>
    </cfRule>
  </conditionalFormatting>
  <conditionalFormatting sqref="FQ115:GG115">
    <cfRule type="cellIs" dxfId="1076" priority="336" operator="lessThan">
      <formula>0</formula>
    </cfRule>
  </conditionalFormatting>
  <conditionalFormatting sqref="FQ46:GG46">
    <cfRule type="cellIs" dxfId="1075" priority="331" operator="greaterThan">
      <formula>0</formula>
    </cfRule>
  </conditionalFormatting>
  <conditionalFormatting sqref="FQ42:GG42">
    <cfRule type="cellIs" dxfId="1074" priority="332" operator="greaterThan">
      <formula>0</formula>
    </cfRule>
  </conditionalFormatting>
  <conditionalFormatting sqref="FQ18:GG18 FQ21:GG21">
    <cfRule type="cellIs" dxfId="1073" priority="333" operator="greaterThan">
      <formula>0</formula>
    </cfRule>
  </conditionalFormatting>
  <conditionalFormatting sqref="FQ36:GG36">
    <cfRule type="cellIs" dxfId="1072" priority="330" operator="greaterThan">
      <formula>0</formula>
    </cfRule>
  </conditionalFormatting>
  <conditionalFormatting sqref="FQ79:GG79">
    <cfRule type="cellIs" dxfId="1071" priority="322" operator="greaterThan">
      <formula>0</formula>
    </cfRule>
  </conditionalFormatting>
  <conditionalFormatting sqref="FQ10:GG10">
    <cfRule type="cellIs" dxfId="1070" priority="329" operator="greaterThan">
      <formula>0</formula>
    </cfRule>
  </conditionalFormatting>
  <conditionalFormatting sqref="FQ23:GG23">
    <cfRule type="cellIs" dxfId="1069" priority="328" operator="greaterThan">
      <formula>0</formula>
    </cfRule>
  </conditionalFormatting>
  <conditionalFormatting sqref="FQ10:GG10">
    <cfRule type="cellIs" dxfId="1068" priority="327" operator="greaterThan">
      <formula>0</formula>
    </cfRule>
  </conditionalFormatting>
  <conditionalFormatting sqref="FQ23:GG23">
    <cfRule type="cellIs" dxfId="1067" priority="326" operator="greaterThan">
      <formula>0</formula>
    </cfRule>
  </conditionalFormatting>
  <conditionalFormatting sqref="FQ129:GG129">
    <cfRule type="cellIs" dxfId="1066" priority="312" operator="greaterThan">
      <formula>0</formula>
    </cfRule>
  </conditionalFormatting>
  <conditionalFormatting sqref="FQ110:GG110">
    <cfRule type="cellIs" dxfId="1065" priority="316" operator="greaterThan">
      <formula>0</formula>
    </cfRule>
  </conditionalFormatting>
  <conditionalFormatting sqref="FQ79:GG79">
    <cfRule type="cellIs" dxfId="1064" priority="323" operator="greaterThan">
      <formula>0</formula>
    </cfRule>
  </conditionalFormatting>
  <conditionalFormatting sqref="FQ34:GG34">
    <cfRule type="cellIs" dxfId="1063" priority="325" operator="greaterThan">
      <formula>0</formula>
    </cfRule>
  </conditionalFormatting>
  <conditionalFormatting sqref="FQ120:GG120">
    <cfRule type="cellIs" dxfId="1062" priority="315" operator="greaterThan">
      <formula>0</formula>
    </cfRule>
  </conditionalFormatting>
  <conditionalFormatting sqref="FQ137:GG137">
    <cfRule type="cellIs" dxfId="1061" priority="311" operator="greaterThan">
      <formula>0</formula>
    </cfRule>
  </conditionalFormatting>
  <conditionalFormatting sqref="FQ34:GG34">
    <cfRule type="cellIs" dxfId="1060" priority="324" operator="greaterThan">
      <formula>0</formula>
    </cfRule>
  </conditionalFormatting>
  <conditionalFormatting sqref="FQ137:GG137">
    <cfRule type="cellIs" dxfId="1059" priority="310" operator="greaterThan">
      <formula>0</formula>
    </cfRule>
  </conditionalFormatting>
  <conditionalFormatting sqref="FQ110:GG110">
    <cfRule type="cellIs" dxfId="1058" priority="317" operator="greaterThan">
      <formula>0</formula>
    </cfRule>
  </conditionalFormatting>
  <conditionalFormatting sqref="FQ51:GG51">
    <cfRule type="cellIs" dxfId="1057" priority="309" operator="greaterThan">
      <formula>0</formula>
    </cfRule>
  </conditionalFormatting>
  <conditionalFormatting sqref="FQ51:GG51">
    <cfRule type="cellIs" dxfId="1056" priority="308" operator="greaterThan">
      <formula>0</formula>
    </cfRule>
  </conditionalFormatting>
  <conditionalFormatting sqref="FQ93:GG93">
    <cfRule type="cellIs" dxfId="1055" priority="321" operator="greaterThan">
      <formula>0</formula>
    </cfRule>
  </conditionalFormatting>
  <conditionalFormatting sqref="FQ102:GG102">
    <cfRule type="cellIs" dxfId="1054" priority="320" operator="greaterThan">
      <formula>0</formula>
    </cfRule>
  </conditionalFormatting>
  <conditionalFormatting sqref="FQ93:GG93">
    <cfRule type="cellIs" dxfId="1053" priority="319" operator="greaterThan">
      <formula>0</formula>
    </cfRule>
  </conditionalFormatting>
  <conditionalFormatting sqref="FQ102:GG102">
    <cfRule type="cellIs" dxfId="1052" priority="318" operator="greaterThan">
      <formula>0</formula>
    </cfRule>
  </conditionalFormatting>
  <conditionalFormatting sqref="FQ129:GG129">
    <cfRule type="cellIs" dxfId="1051" priority="314" operator="greaterThan">
      <formula>0</formula>
    </cfRule>
  </conditionalFormatting>
  <conditionalFormatting sqref="FQ120:GG120">
    <cfRule type="cellIs" dxfId="1050" priority="313" operator="greaterThan">
      <formula>0</formula>
    </cfRule>
  </conditionalFormatting>
  <conditionalFormatting sqref="FQ48:GG48">
    <cfRule type="cellIs" dxfId="1049" priority="296" operator="greaterThan">
      <formula>0</formula>
    </cfRule>
  </conditionalFormatting>
  <conditionalFormatting sqref="FQ40:GG40">
    <cfRule type="cellIs" dxfId="1048" priority="295" operator="greaterThan">
      <formula>0</formula>
    </cfRule>
  </conditionalFormatting>
  <conditionalFormatting sqref="FQ64:GG64">
    <cfRule type="cellIs" dxfId="1047" priority="305" operator="greaterThan">
      <formula>0</formula>
    </cfRule>
  </conditionalFormatting>
  <conditionalFormatting sqref="FQ64:GG64">
    <cfRule type="cellIs" dxfId="1046" priority="304" operator="greaterThan">
      <formula>0</formula>
    </cfRule>
  </conditionalFormatting>
  <conditionalFormatting sqref="FQ57:GG57">
    <cfRule type="cellIs" dxfId="1045" priority="307" operator="greaterThan">
      <formula>0</formula>
    </cfRule>
  </conditionalFormatting>
  <conditionalFormatting sqref="FQ57:GG57">
    <cfRule type="cellIs" dxfId="1044" priority="306" operator="greaterThan">
      <formula>0</formula>
    </cfRule>
  </conditionalFormatting>
  <conditionalFormatting sqref="FQ70:GG70">
    <cfRule type="cellIs" dxfId="1043" priority="291" operator="greaterThan">
      <formula>0</formula>
    </cfRule>
  </conditionalFormatting>
  <conditionalFormatting sqref="FQ70:GG70">
    <cfRule type="cellIs" dxfId="1042" priority="290" operator="greaterThan">
      <formula>0</formula>
    </cfRule>
  </conditionalFormatting>
  <conditionalFormatting sqref="FQ12:GG12">
    <cfRule type="cellIs" dxfId="1041" priority="303" operator="greaterThan">
      <formula>0</formula>
    </cfRule>
  </conditionalFormatting>
  <conditionalFormatting sqref="FQ12:GG12">
    <cfRule type="cellIs" dxfId="1040" priority="302" operator="greaterThan">
      <formula>0</formula>
    </cfRule>
  </conditionalFormatting>
  <conditionalFormatting sqref="FQ25:GG25 FQ27:GG27">
    <cfRule type="cellIs" dxfId="1039" priority="301" operator="greaterThan">
      <formula>0</formula>
    </cfRule>
  </conditionalFormatting>
  <conditionalFormatting sqref="FQ25:GG25 FQ27:GG27">
    <cfRule type="cellIs" dxfId="1038" priority="300" operator="greaterThan">
      <formula>0</formula>
    </cfRule>
  </conditionalFormatting>
  <conditionalFormatting sqref="FQ44:GG44">
    <cfRule type="cellIs" dxfId="1037" priority="299" operator="greaterThan">
      <formula>0</formula>
    </cfRule>
  </conditionalFormatting>
  <conditionalFormatting sqref="FQ44:GG44">
    <cfRule type="cellIs" dxfId="1036" priority="298" operator="greaterThan">
      <formula>0</formula>
    </cfRule>
  </conditionalFormatting>
  <conditionalFormatting sqref="FQ48:GG48">
    <cfRule type="cellIs" dxfId="1035" priority="297" operator="greaterThan">
      <formula>0</formula>
    </cfRule>
  </conditionalFormatting>
  <conditionalFormatting sqref="FQ40:GG40">
    <cfRule type="cellIs" dxfId="1034" priority="294" operator="greaterThan">
      <formula>0</formula>
    </cfRule>
  </conditionalFormatting>
  <conditionalFormatting sqref="FQ38:GG38">
    <cfRule type="cellIs" dxfId="1033" priority="293" operator="greaterThan">
      <formula>0</formula>
    </cfRule>
  </conditionalFormatting>
  <conditionalFormatting sqref="FQ38:GG38">
    <cfRule type="cellIs" dxfId="1032" priority="292" operator="greaterThan">
      <formula>0</formula>
    </cfRule>
  </conditionalFormatting>
  <conditionalFormatting sqref="FQ87:GG87">
    <cfRule type="cellIs" dxfId="1031" priority="288" operator="greaterThan">
      <formula>0</formula>
    </cfRule>
  </conditionalFormatting>
  <conditionalFormatting sqref="FQ87:GG87">
    <cfRule type="cellIs" dxfId="1030" priority="289" operator="greaterThan">
      <formula>0</formula>
    </cfRule>
  </conditionalFormatting>
  <conditionalFormatting sqref="FQ116:GG116">
    <cfRule type="cellIs" dxfId="1029" priority="281" operator="greaterThan">
      <formula>0</formula>
    </cfRule>
  </conditionalFormatting>
  <conditionalFormatting sqref="FQ115:GG115">
    <cfRule type="cellIs" dxfId="1028" priority="280" operator="greaterThan">
      <formula>0</formula>
    </cfRule>
  </conditionalFormatting>
  <conditionalFormatting sqref="FQ113:GG113">
    <cfRule type="cellIs" dxfId="1027" priority="287" operator="greaterThan">
      <formula>0</formula>
    </cfRule>
  </conditionalFormatting>
  <conditionalFormatting sqref="FQ113:GG113">
    <cfRule type="cellIs" dxfId="1026" priority="286" operator="greaterThan">
      <formula>0</formula>
    </cfRule>
  </conditionalFormatting>
  <conditionalFormatting sqref="FQ112:GG112">
    <cfRule type="cellIs" dxfId="1025" priority="285" operator="greaterThan">
      <formula>0</formula>
    </cfRule>
  </conditionalFormatting>
  <conditionalFormatting sqref="FQ112:GG112">
    <cfRule type="cellIs" dxfId="1024" priority="284" operator="greaterThan">
      <formula>0</formula>
    </cfRule>
  </conditionalFormatting>
  <conditionalFormatting sqref="FQ112:GG112">
    <cfRule type="cellIs" dxfId="1023" priority="283" operator="lessThan">
      <formula>0</formula>
    </cfRule>
  </conditionalFormatting>
  <conditionalFormatting sqref="FQ116:GG116">
    <cfRule type="cellIs" dxfId="1022" priority="282" operator="greaterThan">
      <formula>0</formula>
    </cfRule>
  </conditionalFormatting>
  <conditionalFormatting sqref="FQ14:GG14">
    <cfRule type="cellIs" dxfId="1021" priority="277" operator="greaterThan">
      <formula>0</formula>
    </cfRule>
  </conditionalFormatting>
  <conditionalFormatting sqref="FQ115:GG115">
    <cfRule type="cellIs" dxfId="1020" priority="279" operator="greaterThan">
      <formula>0</formula>
    </cfRule>
  </conditionalFormatting>
  <conditionalFormatting sqref="FQ115:GG115">
    <cfRule type="cellIs" dxfId="1019" priority="278" operator="lessThan">
      <formula>0</formula>
    </cfRule>
  </conditionalFormatting>
  <conditionalFormatting sqref="FQ14:GG14">
    <cfRule type="cellIs" dxfId="1018" priority="276" operator="greaterThan">
      <formula>0</formula>
    </cfRule>
  </conditionalFormatting>
  <conditionalFormatting sqref="FQ16:GG16">
    <cfRule type="cellIs" dxfId="1017" priority="275" operator="greaterThan">
      <formula>0</formula>
    </cfRule>
  </conditionalFormatting>
  <conditionalFormatting sqref="FQ16:GG16">
    <cfRule type="cellIs" dxfId="1016" priority="274" operator="greaterThan">
      <formula>0</formula>
    </cfRule>
  </conditionalFormatting>
  <conditionalFormatting sqref="FQ42:GG42">
    <cfRule type="cellIs" dxfId="1015" priority="271" operator="greaterThan">
      <formula>0</formula>
    </cfRule>
  </conditionalFormatting>
  <conditionalFormatting sqref="FQ42:GG42">
    <cfRule type="cellIs" dxfId="1014" priority="270" operator="greaterThan">
      <formula>0</formula>
    </cfRule>
  </conditionalFormatting>
  <conditionalFormatting sqref="FQ18:GG18 FQ21:GG21">
    <cfRule type="cellIs" dxfId="1013" priority="273" operator="greaterThan">
      <formula>0</formula>
    </cfRule>
  </conditionalFormatting>
  <conditionalFormatting sqref="FQ18:GG18 FQ21:GG21">
    <cfRule type="cellIs" dxfId="1012" priority="272" operator="greaterThan">
      <formula>0</formula>
    </cfRule>
  </conditionalFormatting>
  <conditionalFormatting sqref="FQ46:GG46">
    <cfRule type="cellIs" dxfId="1011" priority="269" operator="greaterThan">
      <formula>0</formula>
    </cfRule>
  </conditionalFormatting>
  <conditionalFormatting sqref="FQ46:GG46">
    <cfRule type="cellIs" dxfId="1010" priority="268" operator="greaterThan">
      <formula>0</formula>
    </cfRule>
  </conditionalFormatting>
  <conditionalFormatting sqref="FQ79:GG79">
    <cfRule type="cellIs" dxfId="1009" priority="260" operator="greaterThan">
      <formula>0</formula>
    </cfRule>
  </conditionalFormatting>
  <conditionalFormatting sqref="FQ10:GG10">
    <cfRule type="cellIs" dxfId="1008" priority="267" operator="greaterThan">
      <formula>0</formula>
    </cfRule>
  </conditionalFormatting>
  <conditionalFormatting sqref="FQ23:GG23">
    <cfRule type="cellIs" dxfId="1007" priority="266" operator="greaterThan">
      <formula>0</formula>
    </cfRule>
  </conditionalFormatting>
  <conditionalFormatting sqref="FQ10:GG10">
    <cfRule type="cellIs" dxfId="1006" priority="265" operator="greaterThan">
      <formula>0</formula>
    </cfRule>
  </conditionalFormatting>
  <conditionalFormatting sqref="FQ23:GG23">
    <cfRule type="cellIs" dxfId="1005" priority="264" operator="greaterThan">
      <formula>0</formula>
    </cfRule>
  </conditionalFormatting>
  <conditionalFormatting sqref="FQ129:GG129">
    <cfRule type="cellIs" dxfId="1004" priority="250" operator="greaterThan">
      <formula>0</formula>
    </cfRule>
  </conditionalFormatting>
  <conditionalFormatting sqref="FQ110:GG110">
    <cfRule type="cellIs" dxfId="1003" priority="254" operator="greaterThan">
      <formula>0</formula>
    </cfRule>
  </conditionalFormatting>
  <conditionalFormatting sqref="FQ79:GG79">
    <cfRule type="cellIs" dxfId="1002" priority="261" operator="greaterThan">
      <formula>0</formula>
    </cfRule>
  </conditionalFormatting>
  <conditionalFormatting sqref="FQ34:GG34">
    <cfRule type="cellIs" dxfId="1001" priority="263" operator="greaterThan">
      <formula>0</formula>
    </cfRule>
  </conditionalFormatting>
  <conditionalFormatting sqref="FQ120:GG120">
    <cfRule type="cellIs" dxfId="1000" priority="253" operator="greaterThan">
      <formula>0</formula>
    </cfRule>
  </conditionalFormatting>
  <conditionalFormatting sqref="FQ137:GG137">
    <cfRule type="cellIs" dxfId="999" priority="249" operator="greaterThan">
      <formula>0</formula>
    </cfRule>
  </conditionalFormatting>
  <conditionalFormatting sqref="FQ34:GG34">
    <cfRule type="cellIs" dxfId="998" priority="262" operator="greaterThan">
      <formula>0</formula>
    </cfRule>
  </conditionalFormatting>
  <conditionalFormatting sqref="FQ137:GG137">
    <cfRule type="cellIs" dxfId="997" priority="248" operator="greaterThan">
      <formula>0</formula>
    </cfRule>
  </conditionalFormatting>
  <conditionalFormatting sqref="FQ110:GG110">
    <cfRule type="cellIs" dxfId="996" priority="255" operator="greaterThan">
      <formula>0</formula>
    </cfRule>
  </conditionalFormatting>
  <conditionalFormatting sqref="FQ51:GG51">
    <cfRule type="cellIs" dxfId="995" priority="247" operator="greaterThan">
      <formula>0</formula>
    </cfRule>
  </conditionalFormatting>
  <conditionalFormatting sqref="FQ51:GG51">
    <cfRule type="cellIs" dxfId="994" priority="246" operator="greaterThan">
      <formula>0</formula>
    </cfRule>
  </conditionalFormatting>
  <conditionalFormatting sqref="FQ93:GG93">
    <cfRule type="cellIs" dxfId="993" priority="259" operator="greaterThan">
      <formula>0</formula>
    </cfRule>
  </conditionalFormatting>
  <conditionalFormatting sqref="FQ102:GG102">
    <cfRule type="cellIs" dxfId="992" priority="258" operator="greaterThan">
      <formula>0</formula>
    </cfRule>
  </conditionalFormatting>
  <conditionalFormatting sqref="FQ93:GG93">
    <cfRule type="cellIs" dxfId="991" priority="257" operator="greaterThan">
      <formula>0</formula>
    </cfRule>
  </conditionalFormatting>
  <conditionalFormatting sqref="FQ102:GG102">
    <cfRule type="cellIs" dxfId="990" priority="256" operator="greaterThan">
      <formula>0</formula>
    </cfRule>
  </conditionalFormatting>
  <conditionalFormatting sqref="FQ129:GG129">
    <cfRule type="cellIs" dxfId="989" priority="252" operator="greaterThan">
      <formula>0</formula>
    </cfRule>
  </conditionalFormatting>
  <conditionalFormatting sqref="FQ120:GG120">
    <cfRule type="cellIs" dxfId="988" priority="251" operator="greaterThan">
      <formula>0</formula>
    </cfRule>
  </conditionalFormatting>
  <conditionalFormatting sqref="FQ48:GG48">
    <cfRule type="cellIs" dxfId="987" priority="234" operator="greaterThan">
      <formula>0</formula>
    </cfRule>
  </conditionalFormatting>
  <conditionalFormatting sqref="FQ40:GG40">
    <cfRule type="cellIs" dxfId="986" priority="233" operator="greaterThan">
      <formula>0</formula>
    </cfRule>
  </conditionalFormatting>
  <conditionalFormatting sqref="FQ64:GG64">
    <cfRule type="cellIs" dxfId="985" priority="243" operator="greaterThan">
      <formula>0</formula>
    </cfRule>
  </conditionalFormatting>
  <conditionalFormatting sqref="FQ64:GG64">
    <cfRule type="cellIs" dxfId="984" priority="242" operator="greaterThan">
      <formula>0</formula>
    </cfRule>
  </conditionalFormatting>
  <conditionalFormatting sqref="FQ57:GG57">
    <cfRule type="cellIs" dxfId="983" priority="245" operator="greaterThan">
      <formula>0</formula>
    </cfRule>
  </conditionalFormatting>
  <conditionalFormatting sqref="FQ57:GG57">
    <cfRule type="cellIs" dxfId="982" priority="244" operator="greaterThan">
      <formula>0</formula>
    </cfRule>
  </conditionalFormatting>
  <conditionalFormatting sqref="FQ70:GG70">
    <cfRule type="cellIs" dxfId="981" priority="229" operator="greaterThan">
      <formula>0</formula>
    </cfRule>
  </conditionalFormatting>
  <conditionalFormatting sqref="FQ70:GG70">
    <cfRule type="cellIs" dxfId="980" priority="228" operator="greaterThan">
      <formula>0</formula>
    </cfRule>
  </conditionalFormatting>
  <conditionalFormatting sqref="FQ12:GG12">
    <cfRule type="cellIs" dxfId="979" priority="241" operator="greaterThan">
      <formula>0</formula>
    </cfRule>
  </conditionalFormatting>
  <conditionalFormatting sqref="FQ12:GG12">
    <cfRule type="cellIs" dxfId="978" priority="240" operator="greaterThan">
      <formula>0</formula>
    </cfRule>
  </conditionalFormatting>
  <conditionalFormatting sqref="FQ25:GG25 FQ27:GG27">
    <cfRule type="cellIs" dxfId="977" priority="239" operator="greaterThan">
      <formula>0</formula>
    </cfRule>
  </conditionalFormatting>
  <conditionalFormatting sqref="FQ25:GG25 FQ27:GG27">
    <cfRule type="cellIs" dxfId="976" priority="238" operator="greaterThan">
      <formula>0</formula>
    </cfRule>
  </conditionalFormatting>
  <conditionalFormatting sqref="FQ44:GG44">
    <cfRule type="cellIs" dxfId="975" priority="237" operator="greaterThan">
      <formula>0</formula>
    </cfRule>
  </conditionalFormatting>
  <conditionalFormatting sqref="FQ44:GG44">
    <cfRule type="cellIs" dxfId="974" priority="236" operator="greaterThan">
      <formula>0</formula>
    </cfRule>
  </conditionalFormatting>
  <conditionalFormatting sqref="FQ48:GG48">
    <cfRule type="cellIs" dxfId="973" priority="235" operator="greaterThan">
      <formula>0</formula>
    </cfRule>
  </conditionalFormatting>
  <conditionalFormatting sqref="FQ40:GG40">
    <cfRule type="cellIs" dxfId="972" priority="232" operator="greaterThan">
      <formula>0</formula>
    </cfRule>
  </conditionalFormatting>
  <conditionalFormatting sqref="FQ38:GG38">
    <cfRule type="cellIs" dxfId="971" priority="231" operator="greaterThan">
      <formula>0</formula>
    </cfRule>
  </conditionalFormatting>
  <conditionalFormatting sqref="FQ38:GG38">
    <cfRule type="cellIs" dxfId="970" priority="230" operator="greaterThan">
      <formula>0</formula>
    </cfRule>
  </conditionalFormatting>
  <conditionalFormatting sqref="FQ87:GG87">
    <cfRule type="cellIs" dxfId="969" priority="226" operator="greaterThan">
      <formula>0</formula>
    </cfRule>
  </conditionalFormatting>
  <conditionalFormatting sqref="FQ87:GG87">
    <cfRule type="cellIs" dxfId="968" priority="227" operator="greaterThan">
      <formula>0</formula>
    </cfRule>
  </conditionalFormatting>
  <conditionalFormatting sqref="FQ116:GG116">
    <cfRule type="cellIs" dxfId="967" priority="219" operator="greaterThan">
      <formula>0</formula>
    </cfRule>
  </conditionalFormatting>
  <conditionalFormatting sqref="FQ115:GG115">
    <cfRule type="cellIs" dxfId="966" priority="218" operator="greaterThan">
      <formula>0</formula>
    </cfRule>
  </conditionalFormatting>
  <conditionalFormatting sqref="FQ113:GG113">
    <cfRule type="cellIs" dxfId="965" priority="225" operator="greaterThan">
      <formula>0</formula>
    </cfRule>
  </conditionalFormatting>
  <conditionalFormatting sqref="FQ113:GG113">
    <cfRule type="cellIs" dxfId="964" priority="224" operator="greaterThan">
      <formula>0</formula>
    </cfRule>
  </conditionalFormatting>
  <conditionalFormatting sqref="FQ112:GG112">
    <cfRule type="cellIs" dxfId="963" priority="223" operator="greaterThan">
      <formula>0</formula>
    </cfRule>
  </conditionalFormatting>
  <conditionalFormatting sqref="FQ112:GG112">
    <cfRule type="cellIs" dxfId="962" priority="222" operator="greaterThan">
      <formula>0</formula>
    </cfRule>
  </conditionalFormatting>
  <conditionalFormatting sqref="FQ112:GG112">
    <cfRule type="cellIs" dxfId="961" priority="221" operator="lessThan">
      <formula>0</formula>
    </cfRule>
  </conditionalFormatting>
  <conditionalFormatting sqref="FQ116:GG116">
    <cfRule type="cellIs" dxfId="960" priority="220" operator="greaterThan">
      <formula>0</formula>
    </cfRule>
  </conditionalFormatting>
  <conditionalFormatting sqref="FQ14:GG14">
    <cfRule type="cellIs" dxfId="959" priority="215" operator="greaterThan">
      <formula>0</formula>
    </cfRule>
  </conditionalFormatting>
  <conditionalFormatting sqref="FQ115:GG115">
    <cfRule type="cellIs" dxfId="958" priority="217" operator="greaterThan">
      <formula>0</formula>
    </cfRule>
  </conditionalFormatting>
  <conditionalFormatting sqref="FQ115:GG115">
    <cfRule type="cellIs" dxfId="957" priority="216" operator="lessThan">
      <formula>0</formula>
    </cfRule>
  </conditionalFormatting>
  <conditionalFormatting sqref="FQ14:GG14">
    <cfRule type="cellIs" dxfId="956" priority="214" operator="greaterThan">
      <formula>0</formula>
    </cfRule>
  </conditionalFormatting>
  <conditionalFormatting sqref="FQ16:GG16">
    <cfRule type="cellIs" dxfId="955" priority="213" operator="greaterThan">
      <formula>0</formula>
    </cfRule>
  </conditionalFormatting>
  <conditionalFormatting sqref="FQ16:GG16">
    <cfRule type="cellIs" dxfId="954" priority="212" operator="greaterThan">
      <formula>0</formula>
    </cfRule>
  </conditionalFormatting>
  <conditionalFormatting sqref="FQ42:GG42">
    <cfRule type="cellIs" dxfId="953" priority="209" operator="greaterThan">
      <formula>0</formula>
    </cfRule>
  </conditionalFormatting>
  <conditionalFormatting sqref="FQ42:GG42">
    <cfRule type="cellIs" dxfId="952" priority="208" operator="greaterThan">
      <formula>0</formula>
    </cfRule>
  </conditionalFormatting>
  <conditionalFormatting sqref="FQ18:GG18 FQ21:GG21">
    <cfRule type="cellIs" dxfId="951" priority="211" operator="greaterThan">
      <formula>0</formula>
    </cfRule>
  </conditionalFormatting>
  <conditionalFormatting sqref="FQ18:GG18 FQ21:GG21">
    <cfRule type="cellIs" dxfId="950" priority="210" operator="greaterThan">
      <formula>0</formula>
    </cfRule>
  </conditionalFormatting>
  <conditionalFormatting sqref="FQ46:GG46">
    <cfRule type="cellIs" dxfId="949" priority="207" operator="greaterThan">
      <formula>0</formula>
    </cfRule>
  </conditionalFormatting>
  <conditionalFormatting sqref="FQ46:GG46">
    <cfRule type="cellIs" dxfId="948" priority="206" operator="greaterThan">
      <formula>0</formula>
    </cfRule>
  </conditionalFormatting>
  <conditionalFormatting sqref="FQ36:GG36">
    <cfRule type="cellIs" dxfId="947" priority="205" operator="greaterThan">
      <formula>0</formula>
    </cfRule>
  </conditionalFormatting>
  <conditionalFormatting sqref="FQ36:GG36">
    <cfRule type="cellIs" dxfId="946" priority="204" operator="greaterThan">
      <formula>0</formula>
    </cfRule>
  </conditionalFormatting>
  <conditionalFormatting sqref="FQ36:GG36">
    <cfRule type="cellIs" dxfId="945" priority="203" operator="greaterThan">
      <formula>0</formula>
    </cfRule>
  </conditionalFormatting>
  <conditionalFormatting sqref="FQ36:GG36">
    <cfRule type="cellIs" dxfId="944" priority="202" operator="greaterThan">
      <formula>0</formula>
    </cfRule>
  </conditionalFormatting>
  <conditionalFormatting sqref="FQ143:GG143">
    <cfRule type="cellIs" dxfId="943" priority="201" operator="greaterThan">
      <formula>0</formula>
    </cfRule>
  </conditionalFormatting>
  <conditionalFormatting sqref="FQ152:GG152">
    <cfRule type="cellIs" dxfId="942" priority="200" operator="greaterThan">
      <formula>0</formula>
    </cfRule>
  </conditionalFormatting>
  <conditionalFormatting sqref="FQ160:GG160">
    <cfRule type="cellIs" dxfId="941" priority="199" operator="greaterThan">
      <formula>0</formula>
    </cfRule>
  </conditionalFormatting>
  <conditionalFormatting sqref="FQ152:GG152">
    <cfRule type="cellIs" dxfId="940" priority="197" operator="greaterThan">
      <formula>0</formula>
    </cfRule>
  </conditionalFormatting>
  <conditionalFormatting sqref="FQ152:GG152">
    <cfRule type="cellIs" dxfId="939" priority="198" operator="greaterThan">
      <formula>0</formula>
    </cfRule>
  </conditionalFormatting>
  <conditionalFormatting sqref="FQ143:GG143">
    <cfRule type="cellIs" dxfId="938" priority="196" operator="greaterThan">
      <formula>0</formula>
    </cfRule>
  </conditionalFormatting>
  <conditionalFormatting sqref="FQ143:GG143">
    <cfRule type="cellIs" dxfId="937" priority="195" operator="greaterThan">
      <formula>0</formula>
    </cfRule>
  </conditionalFormatting>
  <conditionalFormatting sqref="FQ160:GG160">
    <cfRule type="cellIs" dxfId="936" priority="193" operator="greaterThan">
      <formula>0</formula>
    </cfRule>
  </conditionalFormatting>
  <conditionalFormatting sqref="FQ160:GG160">
    <cfRule type="cellIs" dxfId="935" priority="194" operator="greaterThan">
      <formula>0</formula>
    </cfRule>
  </conditionalFormatting>
  <conditionalFormatting sqref="FQ152:GG152">
    <cfRule type="cellIs" dxfId="934" priority="191" operator="greaterThan">
      <formula>0</formula>
    </cfRule>
  </conditionalFormatting>
  <conditionalFormatting sqref="FQ152:GG152">
    <cfRule type="cellIs" dxfId="933" priority="192" operator="greaterThan">
      <formula>0</formula>
    </cfRule>
  </conditionalFormatting>
  <conditionalFormatting sqref="FQ143:GG143">
    <cfRule type="cellIs" dxfId="932" priority="190" operator="greaterThan">
      <formula>0</formula>
    </cfRule>
  </conditionalFormatting>
  <conditionalFormatting sqref="FQ143:GG143">
    <cfRule type="cellIs" dxfId="931" priority="189" operator="greaterThan">
      <formula>0</formula>
    </cfRule>
  </conditionalFormatting>
  <conditionalFormatting sqref="FQ160:GG160">
    <cfRule type="cellIs" dxfId="930" priority="187" operator="greaterThan">
      <formula>0</formula>
    </cfRule>
  </conditionalFormatting>
  <conditionalFormatting sqref="FQ160:GG160">
    <cfRule type="cellIs" dxfId="929" priority="188" operator="greaterThan">
      <formula>0</formula>
    </cfRule>
  </conditionalFormatting>
  <conditionalFormatting sqref="FQ27:GG27">
    <cfRule type="cellIs" dxfId="928" priority="186" operator="greaterThan">
      <formula>0</formula>
    </cfRule>
  </conditionalFormatting>
  <conditionalFormatting sqref="FQ27:GG27">
    <cfRule type="cellIs" dxfId="927" priority="185" operator="greaterThan">
      <formula>0</formula>
    </cfRule>
  </conditionalFormatting>
  <conditionalFormatting sqref="FQ197:GG202">
    <cfRule type="cellIs" dxfId="926" priority="184" operator="greaterThan">
      <formula>0.5</formula>
    </cfRule>
  </conditionalFormatting>
  <conditionalFormatting sqref="FQ203:GG203">
    <cfRule type="cellIs" dxfId="925" priority="183" operator="greaterThan">
      <formula>0.5</formula>
    </cfRule>
  </conditionalFormatting>
  <conditionalFormatting sqref="FQ14:GG14">
    <cfRule type="cellIs" dxfId="924" priority="155" operator="greaterThan">
      <formula>0</formula>
    </cfRule>
  </conditionalFormatting>
  <conditionalFormatting sqref="FQ10:GG10">
    <cfRule type="cellIs" dxfId="923" priority="182" operator="greaterThan">
      <formula>0</formula>
    </cfRule>
  </conditionalFormatting>
  <conditionalFormatting sqref="FQ23:GG23">
    <cfRule type="cellIs" dxfId="922" priority="181" operator="greaterThan">
      <formula>0</formula>
    </cfRule>
  </conditionalFormatting>
  <conditionalFormatting sqref="FQ70:GG70">
    <cfRule type="cellIs" dxfId="921" priority="179" operator="greaterThan">
      <formula>0</formula>
    </cfRule>
  </conditionalFormatting>
  <conditionalFormatting sqref="FQ79:GG79">
    <cfRule type="cellIs" dxfId="920" priority="178" operator="greaterThan">
      <formula>0</formula>
    </cfRule>
  </conditionalFormatting>
  <conditionalFormatting sqref="FQ129:GG129">
    <cfRule type="cellIs" dxfId="919" priority="172" operator="greaterThan">
      <formula>0</formula>
    </cfRule>
  </conditionalFormatting>
  <conditionalFormatting sqref="FQ110:GG110">
    <cfRule type="cellIs" dxfId="918" priority="174" operator="greaterThan">
      <formula>0</formula>
    </cfRule>
  </conditionalFormatting>
  <conditionalFormatting sqref="FQ34:GG34">
    <cfRule type="cellIs" dxfId="917" priority="180" operator="greaterThan">
      <formula>0</formula>
    </cfRule>
  </conditionalFormatting>
  <conditionalFormatting sqref="FQ137:GG137">
    <cfRule type="cellIs" dxfId="916" priority="171" operator="greaterThan">
      <formula>0</formula>
    </cfRule>
  </conditionalFormatting>
  <conditionalFormatting sqref="FQ87:GG87">
    <cfRule type="cellIs" dxfId="915" priority="177" operator="greaterThan">
      <formula>0</formula>
    </cfRule>
  </conditionalFormatting>
  <conditionalFormatting sqref="FQ93:GG93">
    <cfRule type="cellIs" dxfId="914" priority="176" operator="greaterThan">
      <formula>0</formula>
    </cfRule>
  </conditionalFormatting>
  <conditionalFormatting sqref="FQ102:GG102">
    <cfRule type="cellIs" dxfId="913" priority="175" operator="greaterThan">
      <formula>0</formula>
    </cfRule>
  </conditionalFormatting>
  <conditionalFormatting sqref="FQ120:GG120">
    <cfRule type="cellIs" dxfId="912" priority="173" operator="greaterThan">
      <formula>0</formula>
    </cfRule>
  </conditionalFormatting>
  <conditionalFormatting sqref="FQ51:GG51">
    <cfRule type="cellIs" dxfId="911" priority="170" operator="greaterThan">
      <formula>0</formula>
    </cfRule>
  </conditionalFormatting>
  <conditionalFormatting sqref="FQ64:GG64">
    <cfRule type="cellIs" dxfId="910" priority="168" operator="greaterThan">
      <formula>0</formula>
    </cfRule>
  </conditionalFormatting>
  <conditionalFormatting sqref="FQ57:GG57">
    <cfRule type="cellIs" dxfId="909" priority="169" operator="greaterThan">
      <formula>0</formula>
    </cfRule>
  </conditionalFormatting>
  <conditionalFormatting sqref="FQ25:GG25 FQ27:GG27">
    <cfRule type="cellIs" dxfId="908" priority="166" operator="greaterThan">
      <formula>0</formula>
    </cfRule>
  </conditionalFormatting>
  <conditionalFormatting sqref="FQ12:GG12">
    <cfRule type="cellIs" dxfId="907" priority="167" operator="greaterThan">
      <formula>0</formula>
    </cfRule>
  </conditionalFormatting>
  <conditionalFormatting sqref="FQ44:GG44">
    <cfRule type="cellIs" dxfId="906" priority="165" operator="greaterThan">
      <formula>0</formula>
    </cfRule>
  </conditionalFormatting>
  <conditionalFormatting sqref="FQ48:GG48">
    <cfRule type="cellIs" dxfId="905" priority="164" operator="greaterThan">
      <formula>0</formula>
    </cfRule>
  </conditionalFormatting>
  <conditionalFormatting sqref="FQ40:GG40">
    <cfRule type="cellIs" dxfId="904" priority="163" operator="greaterThan">
      <formula>0</formula>
    </cfRule>
  </conditionalFormatting>
  <conditionalFormatting sqref="FQ38:GG38">
    <cfRule type="cellIs" dxfId="903" priority="162" operator="greaterThan">
      <formula>0</formula>
    </cfRule>
  </conditionalFormatting>
  <conditionalFormatting sqref="FQ16:GG16">
    <cfRule type="cellIs" dxfId="902" priority="154" operator="greaterThan">
      <formula>0</formula>
    </cfRule>
  </conditionalFormatting>
  <conditionalFormatting sqref="FQ113:GG113">
    <cfRule type="cellIs" dxfId="901" priority="161" operator="greaterThan">
      <formula>0</formula>
    </cfRule>
  </conditionalFormatting>
  <conditionalFormatting sqref="FQ112:GG112">
    <cfRule type="cellIs" dxfId="900" priority="160" operator="greaterThan">
      <formula>0</formula>
    </cfRule>
  </conditionalFormatting>
  <conditionalFormatting sqref="FQ112:GG112">
    <cfRule type="cellIs" dxfId="899" priority="159" operator="lessThan">
      <formula>0</formula>
    </cfRule>
  </conditionalFormatting>
  <conditionalFormatting sqref="FQ116:GG116">
    <cfRule type="cellIs" dxfId="898" priority="158" operator="greaterThan">
      <formula>0</formula>
    </cfRule>
  </conditionalFormatting>
  <conditionalFormatting sqref="FQ115:GG115">
    <cfRule type="cellIs" dxfId="897" priority="157" operator="greaterThan">
      <formula>0</formula>
    </cfRule>
  </conditionalFormatting>
  <conditionalFormatting sqref="FQ115:GG115">
    <cfRule type="cellIs" dxfId="896" priority="156" operator="lessThan">
      <formula>0</formula>
    </cfRule>
  </conditionalFormatting>
  <conditionalFormatting sqref="FQ46:GG46">
    <cfRule type="cellIs" dxfId="895" priority="151" operator="greaterThan">
      <formula>0</formula>
    </cfRule>
  </conditionalFormatting>
  <conditionalFormatting sqref="FQ42:GG42">
    <cfRule type="cellIs" dxfId="894" priority="152" operator="greaterThan">
      <formula>0</formula>
    </cfRule>
  </conditionalFormatting>
  <conditionalFormatting sqref="FQ18:GG18 FQ21:GG21">
    <cfRule type="cellIs" dxfId="893" priority="153" operator="greaterThan">
      <formula>0</formula>
    </cfRule>
  </conditionalFormatting>
  <conditionalFormatting sqref="FQ36:GG36">
    <cfRule type="cellIs" dxfId="892" priority="150" operator="greaterThan">
      <formula>0</formula>
    </cfRule>
  </conditionalFormatting>
  <conditionalFormatting sqref="FQ79:GG79">
    <cfRule type="cellIs" dxfId="891" priority="142" operator="greaterThan">
      <formula>0</formula>
    </cfRule>
  </conditionalFormatting>
  <conditionalFormatting sqref="FQ10:GG10">
    <cfRule type="cellIs" dxfId="890" priority="149" operator="greaterThan">
      <formula>0</formula>
    </cfRule>
  </conditionalFormatting>
  <conditionalFormatting sqref="FQ23:GG23">
    <cfRule type="cellIs" dxfId="889" priority="148" operator="greaterThan">
      <formula>0</formula>
    </cfRule>
  </conditionalFormatting>
  <conditionalFormatting sqref="FQ10:GG10">
    <cfRule type="cellIs" dxfId="888" priority="147" operator="greaterThan">
      <formula>0</formula>
    </cfRule>
  </conditionalFormatting>
  <conditionalFormatting sqref="FQ23:GG23">
    <cfRule type="cellIs" dxfId="887" priority="146" operator="greaterThan">
      <formula>0</formula>
    </cfRule>
  </conditionalFormatting>
  <conditionalFormatting sqref="FQ129:GG129">
    <cfRule type="cellIs" dxfId="886" priority="132" operator="greaterThan">
      <formula>0</formula>
    </cfRule>
  </conditionalFormatting>
  <conditionalFormatting sqref="FQ110:GG110">
    <cfRule type="cellIs" dxfId="885" priority="136" operator="greaterThan">
      <formula>0</formula>
    </cfRule>
  </conditionalFormatting>
  <conditionalFormatting sqref="FQ79:GG79">
    <cfRule type="cellIs" dxfId="884" priority="143" operator="greaterThan">
      <formula>0</formula>
    </cfRule>
  </conditionalFormatting>
  <conditionalFormatting sqref="FQ34:GG34">
    <cfRule type="cellIs" dxfId="883" priority="145" operator="greaterThan">
      <formula>0</formula>
    </cfRule>
  </conditionalFormatting>
  <conditionalFormatting sqref="FQ120:GG120">
    <cfRule type="cellIs" dxfId="882" priority="135" operator="greaterThan">
      <formula>0</formula>
    </cfRule>
  </conditionalFormatting>
  <conditionalFormatting sqref="FQ137:GG137">
    <cfRule type="cellIs" dxfId="881" priority="131" operator="greaterThan">
      <formula>0</formula>
    </cfRule>
  </conditionalFormatting>
  <conditionalFormatting sqref="FQ34:GG34">
    <cfRule type="cellIs" dxfId="880" priority="144" operator="greaterThan">
      <formula>0</formula>
    </cfRule>
  </conditionalFormatting>
  <conditionalFormatting sqref="FQ137:GG137">
    <cfRule type="cellIs" dxfId="879" priority="130" operator="greaterThan">
      <formula>0</formula>
    </cfRule>
  </conditionalFormatting>
  <conditionalFormatting sqref="FQ110:GG110">
    <cfRule type="cellIs" dxfId="878" priority="137" operator="greaterThan">
      <formula>0</formula>
    </cfRule>
  </conditionalFormatting>
  <conditionalFormatting sqref="FQ51:GG51">
    <cfRule type="cellIs" dxfId="877" priority="129" operator="greaterThan">
      <formula>0</formula>
    </cfRule>
  </conditionalFormatting>
  <conditionalFormatting sqref="FQ51:GG51">
    <cfRule type="cellIs" dxfId="876" priority="128" operator="greaterThan">
      <formula>0</formula>
    </cfRule>
  </conditionalFormatting>
  <conditionalFormatting sqref="FQ93:GG93">
    <cfRule type="cellIs" dxfId="875" priority="141" operator="greaterThan">
      <formula>0</formula>
    </cfRule>
  </conditionalFormatting>
  <conditionalFormatting sqref="FQ102:GG102">
    <cfRule type="cellIs" dxfId="874" priority="140" operator="greaterThan">
      <formula>0</formula>
    </cfRule>
  </conditionalFormatting>
  <conditionalFormatting sqref="FQ93:GG93">
    <cfRule type="cellIs" dxfId="873" priority="139" operator="greaterThan">
      <formula>0</formula>
    </cfRule>
  </conditionalFormatting>
  <conditionalFormatting sqref="FQ102:GG102">
    <cfRule type="cellIs" dxfId="872" priority="138" operator="greaterThan">
      <formula>0</formula>
    </cfRule>
  </conditionalFormatting>
  <conditionalFormatting sqref="FQ129:GG129">
    <cfRule type="cellIs" dxfId="871" priority="134" operator="greaterThan">
      <formula>0</formula>
    </cfRule>
  </conditionalFormatting>
  <conditionalFormatting sqref="FQ120:GG120">
    <cfRule type="cellIs" dxfId="870" priority="133" operator="greaterThan">
      <formula>0</formula>
    </cfRule>
  </conditionalFormatting>
  <conditionalFormatting sqref="FQ48:GG48">
    <cfRule type="cellIs" dxfId="869" priority="116" operator="greaterThan">
      <formula>0</formula>
    </cfRule>
  </conditionalFormatting>
  <conditionalFormatting sqref="FQ40:GG40">
    <cfRule type="cellIs" dxfId="868" priority="115" operator="greaterThan">
      <formula>0</formula>
    </cfRule>
  </conditionalFormatting>
  <conditionalFormatting sqref="FQ64:GG64">
    <cfRule type="cellIs" dxfId="867" priority="125" operator="greaterThan">
      <formula>0</formula>
    </cfRule>
  </conditionalFormatting>
  <conditionalFormatting sqref="FQ64:GG64">
    <cfRule type="cellIs" dxfId="866" priority="124" operator="greaterThan">
      <formula>0</formula>
    </cfRule>
  </conditionalFormatting>
  <conditionalFormatting sqref="FQ57:GG57">
    <cfRule type="cellIs" dxfId="865" priority="127" operator="greaterThan">
      <formula>0</formula>
    </cfRule>
  </conditionalFormatting>
  <conditionalFormatting sqref="FQ57:GG57">
    <cfRule type="cellIs" dxfId="864" priority="126" operator="greaterThan">
      <formula>0</formula>
    </cfRule>
  </conditionalFormatting>
  <conditionalFormatting sqref="FQ70:GG70">
    <cfRule type="cellIs" dxfId="863" priority="111" operator="greaterThan">
      <formula>0</formula>
    </cfRule>
  </conditionalFormatting>
  <conditionalFormatting sqref="FQ70:GG70">
    <cfRule type="cellIs" dxfId="862" priority="110" operator="greaterThan">
      <formula>0</formula>
    </cfRule>
  </conditionalFormatting>
  <conditionalFormatting sqref="FQ12:GG12">
    <cfRule type="cellIs" dxfId="861" priority="123" operator="greaterThan">
      <formula>0</formula>
    </cfRule>
  </conditionalFormatting>
  <conditionalFormatting sqref="FQ12:GG12">
    <cfRule type="cellIs" dxfId="860" priority="122" operator="greaterThan">
      <formula>0</formula>
    </cfRule>
  </conditionalFormatting>
  <conditionalFormatting sqref="FQ25:GG25 FQ27:GG27">
    <cfRule type="cellIs" dxfId="859" priority="121" operator="greaterThan">
      <formula>0</formula>
    </cfRule>
  </conditionalFormatting>
  <conditionalFormatting sqref="FQ25:GG25 FQ27:GG27">
    <cfRule type="cellIs" dxfId="858" priority="120" operator="greaterThan">
      <formula>0</formula>
    </cfRule>
  </conditionalFormatting>
  <conditionalFormatting sqref="FQ44:GG44">
    <cfRule type="cellIs" dxfId="857" priority="119" operator="greaterThan">
      <formula>0</formula>
    </cfRule>
  </conditionalFormatting>
  <conditionalFormatting sqref="FQ44:GG44">
    <cfRule type="cellIs" dxfId="856" priority="118" operator="greaterThan">
      <formula>0</formula>
    </cfRule>
  </conditionalFormatting>
  <conditionalFormatting sqref="FQ48:GG48">
    <cfRule type="cellIs" dxfId="855" priority="117" operator="greaterThan">
      <formula>0</formula>
    </cfRule>
  </conditionalFormatting>
  <conditionalFormatting sqref="FQ40:GG40">
    <cfRule type="cellIs" dxfId="854" priority="114" operator="greaterThan">
      <formula>0</formula>
    </cfRule>
  </conditionalFormatting>
  <conditionalFormatting sqref="FQ38:GG38">
    <cfRule type="cellIs" dxfId="853" priority="113" operator="greaterThan">
      <formula>0</formula>
    </cfRule>
  </conditionalFormatting>
  <conditionalFormatting sqref="FQ38:GG38">
    <cfRule type="cellIs" dxfId="852" priority="112" operator="greaterThan">
      <formula>0</formula>
    </cfRule>
  </conditionalFormatting>
  <conditionalFormatting sqref="FQ87:GG87">
    <cfRule type="cellIs" dxfId="851" priority="108" operator="greaterThan">
      <formula>0</formula>
    </cfRule>
  </conditionalFormatting>
  <conditionalFormatting sqref="FQ87:GG87">
    <cfRule type="cellIs" dxfId="850" priority="109" operator="greaterThan">
      <formula>0</formula>
    </cfRule>
  </conditionalFormatting>
  <conditionalFormatting sqref="FQ116:GG116">
    <cfRule type="cellIs" dxfId="849" priority="101" operator="greaterThan">
      <formula>0</formula>
    </cfRule>
  </conditionalFormatting>
  <conditionalFormatting sqref="FQ115:GG115">
    <cfRule type="cellIs" dxfId="848" priority="100" operator="greaterThan">
      <formula>0</formula>
    </cfRule>
  </conditionalFormatting>
  <conditionalFormatting sqref="FQ113:GG113">
    <cfRule type="cellIs" dxfId="847" priority="107" operator="greaterThan">
      <formula>0</formula>
    </cfRule>
  </conditionalFormatting>
  <conditionalFormatting sqref="FQ113:GG113">
    <cfRule type="cellIs" dxfId="846" priority="106" operator="greaterThan">
      <formula>0</formula>
    </cfRule>
  </conditionalFormatting>
  <conditionalFormatting sqref="FQ112:GG112">
    <cfRule type="cellIs" dxfId="845" priority="105" operator="greaterThan">
      <formula>0</formula>
    </cfRule>
  </conditionalFormatting>
  <conditionalFormatting sqref="FQ112:GG112">
    <cfRule type="cellIs" dxfId="844" priority="104" operator="greaterThan">
      <formula>0</formula>
    </cfRule>
  </conditionalFormatting>
  <conditionalFormatting sqref="FQ112:GG112">
    <cfRule type="cellIs" dxfId="843" priority="103" operator="lessThan">
      <formula>0</formula>
    </cfRule>
  </conditionalFormatting>
  <conditionalFormatting sqref="FQ116:GG116">
    <cfRule type="cellIs" dxfId="842" priority="102" operator="greaterThan">
      <formula>0</formula>
    </cfRule>
  </conditionalFormatting>
  <conditionalFormatting sqref="FQ14:GG14">
    <cfRule type="cellIs" dxfId="841" priority="97" operator="greaterThan">
      <formula>0</formula>
    </cfRule>
  </conditionalFormatting>
  <conditionalFormatting sqref="FQ115:GG115">
    <cfRule type="cellIs" dxfId="840" priority="99" operator="greaterThan">
      <formula>0</formula>
    </cfRule>
  </conditionalFormatting>
  <conditionalFormatting sqref="FQ115:GG115">
    <cfRule type="cellIs" dxfId="839" priority="98" operator="lessThan">
      <formula>0</formula>
    </cfRule>
  </conditionalFormatting>
  <conditionalFormatting sqref="FQ14:GG14">
    <cfRule type="cellIs" dxfId="838" priority="96" operator="greaterThan">
      <formula>0</formula>
    </cfRule>
  </conditionalFormatting>
  <conditionalFormatting sqref="FQ16:GG16">
    <cfRule type="cellIs" dxfId="837" priority="95" operator="greaterThan">
      <formula>0</formula>
    </cfRule>
  </conditionalFormatting>
  <conditionalFormatting sqref="FQ16:GG16">
    <cfRule type="cellIs" dxfId="836" priority="94" operator="greaterThan">
      <formula>0</formula>
    </cfRule>
  </conditionalFormatting>
  <conditionalFormatting sqref="FQ42:GG42">
    <cfRule type="cellIs" dxfId="835" priority="91" operator="greaterThan">
      <formula>0</formula>
    </cfRule>
  </conditionalFormatting>
  <conditionalFormatting sqref="FQ42:GG42">
    <cfRule type="cellIs" dxfId="834" priority="90" operator="greaterThan">
      <formula>0</formula>
    </cfRule>
  </conditionalFormatting>
  <conditionalFormatting sqref="FQ18:GG18 FQ21:GG21">
    <cfRule type="cellIs" dxfId="833" priority="93" operator="greaterThan">
      <formula>0</formula>
    </cfRule>
  </conditionalFormatting>
  <conditionalFormatting sqref="FQ18:GG18 FQ21:GG21">
    <cfRule type="cellIs" dxfId="832" priority="92" operator="greaterThan">
      <formula>0</formula>
    </cfRule>
  </conditionalFormatting>
  <conditionalFormatting sqref="FQ46:GG46">
    <cfRule type="cellIs" dxfId="831" priority="89" operator="greaterThan">
      <formula>0</formula>
    </cfRule>
  </conditionalFormatting>
  <conditionalFormatting sqref="FQ46:GG46">
    <cfRule type="cellIs" dxfId="830" priority="88" operator="greaterThan">
      <formula>0</formula>
    </cfRule>
  </conditionalFormatting>
  <conditionalFormatting sqref="FQ79:GG79">
    <cfRule type="cellIs" dxfId="829" priority="80" operator="greaterThan">
      <formula>0</formula>
    </cfRule>
  </conditionalFormatting>
  <conditionalFormatting sqref="FQ10:GG10">
    <cfRule type="cellIs" dxfId="828" priority="87" operator="greaterThan">
      <formula>0</formula>
    </cfRule>
  </conditionalFormatting>
  <conditionalFormatting sqref="FQ23:GG23">
    <cfRule type="cellIs" dxfId="827" priority="86" operator="greaterThan">
      <formula>0</formula>
    </cfRule>
  </conditionalFormatting>
  <conditionalFormatting sqref="FQ10:GG10">
    <cfRule type="cellIs" dxfId="826" priority="85" operator="greaterThan">
      <formula>0</formula>
    </cfRule>
  </conditionalFormatting>
  <conditionalFormatting sqref="FQ23:GG23">
    <cfRule type="cellIs" dxfId="825" priority="84" operator="greaterThan">
      <formula>0</formula>
    </cfRule>
  </conditionalFormatting>
  <conditionalFormatting sqref="FQ129:GG129">
    <cfRule type="cellIs" dxfId="824" priority="70" operator="greaterThan">
      <formula>0</formula>
    </cfRule>
  </conditionalFormatting>
  <conditionalFormatting sqref="FQ110:GG110">
    <cfRule type="cellIs" dxfId="823" priority="74" operator="greaterThan">
      <formula>0</formula>
    </cfRule>
  </conditionalFormatting>
  <conditionalFormatting sqref="FQ79:GG79">
    <cfRule type="cellIs" dxfId="822" priority="81" operator="greaterThan">
      <formula>0</formula>
    </cfRule>
  </conditionalFormatting>
  <conditionalFormatting sqref="FQ34:GG34">
    <cfRule type="cellIs" dxfId="821" priority="83" operator="greaterThan">
      <formula>0</formula>
    </cfRule>
  </conditionalFormatting>
  <conditionalFormatting sqref="FQ120:GG120">
    <cfRule type="cellIs" dxfId="820" priority="73" operator="greaterThan">
      <formula>0</formula>
    </cfRule>
  </conditionalFormatting>
  <conditionalFormatting sqref="FQ137:GG137">
    <cfRule type="cellIs" dxfId="819" priority="69" operator="greaterThan">
      <formula>0</formula>
    </cfRule>
  </conditionalFormatting>
  <conditionalFormatting sqref="FQ34:GG34">
    <cfRule type="cellIs" dxfId="818" priority="82" operator="greaterThan">
      <formula>0</formula>
    </cfRule>
  </conditionalFormatting>
  <conditionalFormatting sqref="FQ137:GG137">
    <cfRule type="cellIs" dxfId="817" priority="68" operator="greaterThan">
      <formula>0</formula>
    </cfRule>
  </conditionalFormatting>
  <conditionalFormatting sqref="FQ110:GG110">
    <cfRule type="cellIs" dxfId="816" priority="75" operator="greaterThan">
      <formula>0</formula>
    </cfRule>
  </conditionalFormatting>
  <conditionalFormatting sqref="FQ51:GG51">
    <cfRule type="cellIs" dxfId="815" priority="67" operator="greaterThan">
      <formula>0</formula>
    </cfRule>
  </conditionalFormatting>
  <conditionalFormatting sqref="FQ51:GG51">
    <cfRule type="cellIs" dxfId="814" priority="66" operator="greaterThan">
      <formula>0</formula>
    </cfRule>
  </conditionalFormatting>
  <conditionalFormatting sqref="FQ93:GG93">
    <cfRule type="cellIs" dxfId="813" priority="79" operator="greaterThan">
      <formula>0</formula>
    </cfRule>
  </conditionalFormatting>
  <conditionalFormatting sqref="FQ102:GG102">
    <cfRule type="cellIs" dxfId="812" priority="78" operator="greaterThan">
      <formula>0</formula>
    </cfRule>
  </conditionalFormatting>
  <conditionalFormatting sqref="FQ93:GG93">
    <cfRule type="cellIs" dxfId="811" priority="77" operator="greaterThan">
      <formula>0</formula>
    </cfRule>
  </conditionalFormatting>
  <conditionalFormatting sqref="FQ102:GG102">
    <cfRule type="cellIs" dxfId="810" priority="76" operator="greaterThan">
      <formula>0</formula>
    </cfRule>
  </conditionalFormatting>
  <conditionalFormatting sqref="FQ129:GG129">
    <cfRule type="cellIs" dxfId="809" priority="72" operator="greaterThan">
      <formula>0</formula>
    </cfRule>
  </conditionalFormatting>
  <conditionalFormatting sqref="FQ120:GG120">
    <cfRule type="cellIs" dxfId="808" priority="71" operator="greaterThan">
      <formula>0</formula>
    </cfRule>
  </conditionalFormatting>
  <conditionalFormatting sqref="FQ48:GG48">
    <cfRule type="cellIs" dxfId="807" priority="54" operator="greaterThan">
      <formula>0</formula>
    </cfRule>
  </conditionalFormatting>
  <conditionalFormatting sqref="FQ40:GG40">
    <cfRule type="cellIs" dxfId="806" priority="53" operator="greaterThan">
      <formula>0</formula>
    </cfRule>
  </conditionalFormatting>
  <conditionalFormatting sqref="FQ64:GG64">
    <cfRule type="cellIs" dxfId="805" priority="63" operator="greaterThan">
      <formula>0</formula>
    </cfRule>
  </conditionalFormatting>
  <conditionalFormatting sqref="FQ64:GG64">
    <cfRule type="cellIs" dxfId="804" priority="62" operator="greaterThan">
      <formula>0</formula>
    </cfRule>
  </conditionalFormatting>
  <conditionalFormatting sqref="FQ57:GG57">
    <cfRule type="cellIs" dxfId="803" priority="65" operator="greaterThan">
      <formula>0</formula>
    </cfRule>
  </conditionalFormatting>
  <conditionalFormatting sqref="FQ57:GG57">
    <cfRule type="cellIs" dxfId="802" priority="64" operator="greaterThan">
      <formula>0</formula>
    </cfRule>
  </conditionalFormatting>
  <conditionalFormatting sqref="FQ70:GG70">
    <cfRule type="cellIs" dxfId="801" priority="49" operator="greaterThan">
      <formula>0</formula>
    </cfRule>
  </conditionalFormatting>
  <conditionalFormatting sqref="FQ70:GG70">
    <cfRule type="cellIs" dxfId="800" priority="48" operator="greaterThan">
      <formula>0</formula>
    </cfRule>
  </conditionalFormatting>
  <conditionalFormatting sqref="FQ12:GG12">
    <cfRule type="cellIs" dxfId="799" priority="61" operator="greaterThan">
      <formula>0</formula>
    </cfRule>
  </conditionalFormatting>
  <conditionalFormatting sqref="FQ12:GG12">
    <cfRule type="cellIs" dxfId="798" priority="60" operator="greaterThan">
      <formula>0</formula>
    </cfRule>
  </conditionalFormatting>
  <conditionalFormatting sqref="FQ25:GG25 FQ27:GG27">
    <cfRule type="cellIs" dxfId="797" priority="59" operator="greaterThan">
      <formula>0</formula>
    </cfRule>
  </conditionalFormatting>
  <conditionalFormatting sqref="FQ25:GG25 FQ27:GG27">
    <cfRule type="cellIs" dxfId="796" priority="58" operator="greaterThan">
      <formula>0</formula>
    </cfRule>
  </conditionalFormatting>
  <conditionalFormatting sqref="FQ44:GG44">
    <cfRule type="cellIs" dxfId="795" priority="57" operator="greaterThan">
      <formula>0</formula>
    </cfRule>
  </conditionalFormatting>
  <conditionalFormatting sqref="FQ44:GG44">
    <cfRule type="cellIs" dxfId="794" priority="56" operator="greaterThan">
      <formula>0</formula>
    </cfRule>
  </conditionalFormatting>
  <conditionalFormatting sqref="FQ48:GG48">
    <cfRule type="cellIs" dxfId="793" priority="55" operator="greaterThan">
      <formula>0</formula>
    </cfRule>
  </conditionalFormatting>
  <conditionalFormatting sqref="FQ40:GG40">
    <cfRule type="cellIs" dxfId="792" priority="52" operator="greaterThan">
      <formula>0</formula>
    </cfRule>
  </conditionalFormatting>
  <conditionalFormatting sqref="FQ38:GG38">
    <cfRule type="cellIs" dxfId="791" priority="51" operator="greaterThan">
      <formula>0</formula>
    </cfRule>
  </conditionalFormatting>
  <conditionalFormatting sqref="FQ38:GG38">
    <cfRule type="cellIs" dxfId="790" priority="50" operator="greaterThan">
      <formula>0</formula>
    </cfRule>
  </conditionalFormatting>
  <conditionalFormatting sqref="FQ87:GG87">
    <cfRule type="cellIs" dxfId="789" priority="46" operator="greaterThan">
      <formula>0</formula>
    </cfRule>
  </conditionalFormatting>
  <conditionalFormatting sqref="FQ87:GG87">
    <cfRule type="cellIs" dxfId="788" priority="47" operator="greaterThan">
      <formula>0</formula>
    </cfRule>
  </conditionalFormatting>
  <conditionalFormatting sqref="FQ116:GG116">
    <cfRule type="cellIs" dxfId="787" priority="39" operator="greaterThan">
      <formula>0</formula>
    </cfRule>
  </conditionalFormatting>
  <conditionalFormatting sqref="FQ115:GG115">
    <cfRule type="cellIs" dxfId="786" priority="38" operator="greaterThan">
      <formula>0</formula>
    </cfRule>
  </conditionalFormatting>
  <conditionalFormatting sqref="FQ113:GG113">
    <cfRule type="cellIs" dxfId="785" priority="45" operator="greaterThan">
      <formula>0</formula>
    </cfRule>
  </conditionalFormatting>
  <conditionalFormatting sqref="FQ113:GG113">
    <cfRule type="cellIs" dxfId="784" priority="44" operator="greaterThan">
      <formula>0</formula>
    </cfRule>
  </conditionalFormatting>
  <conditionalFormatting sqref="FQ112:GG112">
    <cfRule type="cellIs" dxfId="783" priority="43" operator="greaterThan">
      <formula>0</formula>
    </cfRule>
  </conditionalFormatting>
  <conditionalFormatting sqref="FQ112:GG112">
    <cfRule type="cellIs" dxfId="782" priority="42" operator="greaterThan">
      <formula>0</formula>
    </cfRule>
  </conditionalFormatting>
  <conditionalFormatting sqref="FQ112:GG112">
    <cfRule type="cellIs" dxfId="781" priority="41" operator="lessThan">
      <formula>0</formula>
    </cfRule>
  </conditionalFormatting>
  <conditionalFormatting sqref="FQ116:GG116">
    <cfRule type="cellIs" dxfId="780" priority="40" operator="greaterThan">
      <formula>0</formula>
    </cfRule>
  </conditionalFormatting>
  <conditionalFormatting sqref="FQ14:GG14">
    <cfRule type="cellIs" dxfId="779" priority="35" operator="greaterThan">
      <formula>0</formula>
    </cfRule>
  </conditionalFormatting>
  <conditionalFormatting sqref="FQ115:GG115">
    <cfRule type="cellIs" dxfId="778" priority="37" operator="greaterThan">
      <formula>0</formula>
    </cfRule>
  </conditionalFormatting>
  <conditionalFormatting sqref="FQ115:GG115">
    <cfRule type="cellIs" dxfId="777" priority="36" operator="lessThan">
      <formula>0</formula>
    </cfRule>
  </conditionalFormatting>
  <conditionalFormatting sqref="FQ14:GG14">
    <cfRule type="cellIs" dxfId="776" priority="34" operator="greaterThan">
      <formula>0</formula>
    </cfRule>
  </conditionalFormatting>
  <conditionalFormatting sqref="FQ16:GG16">
    <cfRule type="cellIs" dxfId="775" priority="33" operator="greaterThan">
      <formula>0</formula>
    </cfRule>
  </conditionalFormatting>
  <conditionalFormatting sqref="FQ16:GG16">
    <cfRule type="cellIs" dxfId="774" priority="32" operator="greaterThan">
      <formula>0</formula>
    </cfRule>
  </conditionalFormatting>
  <conditionalFormatting sqref="FQ42:GG42">
    <cfRule type="cellIs" dxfId="773" priority="29" operator="greaterThan">
      <formula>0</formula>
    </cfRule>
  </conditionalFormatting>
  <conditionalFormatting sqref="FQ42:GG42">
    <cfRule type="cellIs" dxfId="772" priority="28" operator="greaterThan">
      <formula>0</formula>
    </cfRule>
  </conditionalFormatting>
  <conditionalFormatting sqref="FQ18:GG18 FQ21:GG21">
    <cfRule type="cellIs" dxfId="771" priority="31" operator="greaterThan">
      <formula>0</formula>
    </cfRule>
  </conditionalFormatting>
  <conditionalFormatting sqref="FQ18:GG18 FQ21:GG21">
    <cfRule type="cellIs" dxfId="770" priority="30" operator="greaterThan">
      <formula>0</formula>
    </cfRule>
  </conditionalFormatting>
  <conditionalFormatting sqref="FQ46:GG46">
    <cfRule type="cellIs" dxfId="769" priority="27" operator="greaterThan">
      <formula>0</formula>
    </cfRule>
  </conditionalFormatting>
  <conditionalFormatting sqref="FQ46:GG46">
    <cfRule type="cellIs" dxfId="768" priority="26" operator="greaterThan">
      <formula>0</formula>
    </cfRule>
  </conditionalFormatting>
  <conditionalFormatting sqref="FQ36:GG36">
    <cfRule type="cellIs" dxfId="767" priority="25" operator="greaterThan">
      <formula>0</formula>
    </cfRule>
  </conditionalFormatting>
  <conditionalFormatting sqref="FQ36:GG36">
    <cfRule type="cellIs" dxfId="766" priority="24" operator="greaterThan">
      <formula>0</formula>
    </cfRule>
  </conditionalFormatting>
  <conditionalFormatting sqref="FQ36:GG36">
    <cfRule type="cellIs" dxfId="765" priority="23" operator="greaterThan">
      <formula>0</formula>
    </cfRule>
  </conditionalFormatting>
  <conditionalFormatting sqref="FQ36:GG36">
    <cfRule type="cellIs" dxfId="764" priority="22" operator="greaterThan">
      <formula>0</formula>
    </cfRule>
  </conditionalFormatting>
  <conditionalFormatting sqref="FQ143:GG143">
    <cfRule type="cellIs" dxfId="763" priority="21" operator="greaterThan">
      <formula>0</formula>
    </cfRule>
  </conditionalFormatting>
  <conditionalFormatting sqref="FQ152:GG152">
    <cfRule type="cellIs" dxfId="762" priority="20" operator="greaterThan">
      <formula>0</formula>
    </cfRule>
  </conditionalFormatting>
  <conditionalFormatting sqref="FQ160:GG160">
    <cfRule type="cellIs" dxfId="761" priority="19" operator="greaterThan">
      <formula>0</formula>
    </cfRule>
  </conditionalFormatting>
  <conditionalFormatting sqref="FQ152:GG152">
    <cfRule type="cellIs" dxfId="760" priority="17" operator="greaterThan">
      <formula>0</formula>
    </cfRule>
  </conditionalFormatting>
  <conditionalFormatting sqref="FQ152:GG152">
    <cfRule type="cellIs" dxfId="759" priority="18" operator="greaterThan">
      <formula>0</formula>
    </cfRule>
  </conditionalFormatting>
  <conditionalFormatting sqref="FQ143:GG143">
    <cfRule type="cellIs" dxfId="758" priority="16" operator="greaterThan">
      <formula>0</formula>
    </cfRule>
  </conditionalFormatting>
  <conditionalFormatting sqref="FQ143:GG143">
    <cfRule type="cellIs" dxfId="757" priority="15" operator="greaterThan">
      <formula>0</formula>
    </cfRule>
  </conditionalFormatting>
  <conditionalFormatting sqref="FQ160:GG160">
    <cfRule type="cellIs" dxfId="756" priority="13" operator="greaterThan">
      <formula>0</formula>
    </cfRule>
  </conditionalFormatting>
  <conditionalFormatting sqref="FQ160:GG160">
    <cfRule type="cellIs" dxfId="755" priority="14" operator="greaterThan">
      <formula>0</formula>
    </cfRule>
  </conditionalFormatting>
  <conditionalFormatting sqref="FQ152:GG152">
    <cfRule type="cellIs" dxfId="754" priority="11" operator="greaterThan">
      <formula>0</formula>
    </cfRule>
  </conditionalFormatting>
  <conditionalFormatting sqref="FQ152:GG152">
    <cfRule type="cellIs" dxfId="753" priority="12" operator="greaterThan">
      <formula>0</formula>
    </cfRule>
  </conditionalFormatting>
  <conditionalFormatting sqref="FQ143:GG143">
    <cfRule type="cellIs" dxfId="752" priority="10" operator="greaterThan">
      <formula>0</formula>
    </cfRule>
  </conditionalFormatting>
  <conditionalFormatting sqref="FQ143:GG143">
    <cfRule type="cellIs" dxfId="751" priority="9" operator="greaterThan">
      <formula>0</formula>
    </cfRule>
  </conditionalFormatting>
  <conditionalFormatting sqref="FQ160:GG160">
    <cfRule type="cellIs" dxfId="750" priority="7" operator="greaterThan">
      <formula>0</formula>
    </cfRule>
  </conditionalFormatting>
  <conditionalFormatting sqref="FQ160:GG160">
    <cfRule type="cellIs" dxfId="749" priority="8" operator="greaterThan">
      <formula>0</formula>
    </cfRule>
  </conditionalFormatting>
  <conditionalFormatting sqref="FQ27:GG27">
    <cfRule type="cellIs" dxfId="748" priority="6" operator="greaterThan">
      <formula>0</formula>
    </cfRule>
  </conditionalFormatting>
  <conditionalFormatting sqref="FQ27:GG27">
    <cfRule type="cellIs" dxfId="747" priority="5" operator="greaterThan">
      <formula>0</formula>
    </cfRule>
  </conditionalFormatting>
  <conditionalFormatting sqref="DA4">
    <cfRule type="cellIs" dxfId="746" priority="3" operator="greaterThan">
      <formula>0</formula>
    </cfRule>
  </conditionalFormatting>
  <pageMargins left="0.70866141732283461" right="0.70866141732283461" top="0.74803149606299213" bottom="0.74803149606299213" header="0.31496062992125984" footer="0.31496062992125984"/>
  <pageSetup paperSize="9" scale="85" fitToHeight="0" orientation="landscape" r:id="rId1"/>
  <rowBreaks count="6" manualBreakCount="6">
    <brk id="48" min="3" max="186" man="1"/>
    <brk id="67" min="3" max="186" man="1"/>
    <brk id="90" min="3" max="186" man="1"/>
    <brk id="117" min="3" max="186" man="1"/>
    <brk id="140" min="3" max="186" man="1"/>
    <brk id="164" min="3" max="18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4C94"/>
    <pageSetUpPr fitToPage="1"/>
  </sheetPr>
  <dimension ref="A1:BN306"/>
  <sheetViews>
    <sheetView showGridLines="0" view="pageBreakPreview" zoomScaleNormal="80" zoomScaleSheetLayoutView="100" workbookViewId="0">
      <pane xSplit="5" ySplit="7" topLeftCell="BH8" activePane="bottomRight" state="frozen"/>
      <selection activeCell="A2" sqref="A2"/>
      <selection pane="topRight" activeCell="A2" sqref="A2"/>
      <selection pane="bottomLeft" activeCell="A2" sqref="A2"/>
      <selection pane="bottomRight" activeCell="BO18" sqref="BO18"/>
    </sheetView>
  </sheetViews>
  <sheetFormatPr defaultRowHeight="11.25" outlineLevelRow="1" outlineLevelCol="1"/>
  <cols>
    <col min="1" max="1" width="4" style="11" customWidth="1"/>
    <col min="2" max="2" width="8.5703125" style="1" hidden="1" customWidth="1" outlineLevel="1"/>
    <col min="3" max="3" width="5.7109375" style="1" hidden="1" customWidth="1" outlineLevel="1"/>
    <col min="4" max="4" width="20.85546875" style="2" customWidth="1" collapsed="1"/>
    <col min="5" max="5" width="20.85546875" style="2" customWidth="1"/>
    <col min="6" max="8" width="12.7109375" style="2" customWidth="1"/>
    <col min="9" max="9" width="12.7109375" style="320" customWidth="1"/>
    <col min="10" max="12" width="12.7109375" style="2" customWidth="1"/>
    <col min="13" max="13" width="12.7109375" style="320" customWidth="1"/>
    <col min="14" max="16" width="12.7109375" style="2" customWidth="1"/>
    <col min="17" max="17" width="12.7109375" style="320" customWidth="1"/>
    <col min="18" max="20" width="12.7109375" style="2" customWidth="1"/>
    <col min="21" max="21" width="12.7109375" style="320" customWidth="1"/>
    <col min="22" max="24" width="12.7109375" style="2" customWidth="1"/>
    <col min="25" max="25" width="12.7109375" style="320" customWidth="1"/>
    <col min="26" max="28" width="12.7109375" style="2" customWidth="1"/>
    <col min="29" max="29" width="12.7109375" style="320" customWidth="1"/>
    <col min="30" max="32" width="12.7109375" style="2" customWidth="1"/>
    <col min="33" max="33" width="12.7109375" style="320" customWidth="1"/>
    <col min="34" max="36" width="12.7109375" style="2" customWidth="1"/>
    <col min="37" max="37" width="12.7109375" style="320" customWidth="1"/>
    <col min="38" max="40" width="12.7109375" style="2" customWidth="1"/>
    <col min="41" max="41" width="12.7109375" style="679" customWidth="1"/>
    <col min="42" max="44" width="12.7109375" style="2" customWidth="1"/>
    <col min="45" max="45" width="12.7109375" style="679" customWidth="1"/>
    <col min="46" max="48" width="12.7109375" style="2" customWidth="1"/>
    <col min="49" max="49" width="12.7109375" style="679" customWidth="1"/>
    <col min="50" max="52" width="12.7109375" style="2" customWidth="1"/>
    <col min="53" max="53" width="12.7109375" style="679" customWidth="1"/>
    <col min="54" max="56" width="12.7109375" style="2" customWidth="1"/>
    <col min="57" max="57" width="12.7109375" style="679" customWidth="1"/>
    <col min="58" max="60" width="12.7109375" style="2" customWidth="1"/>
    <col min="61" max="61" width="12.7109375" style="679" customWidth="1"/>
    <col min="62" max="64" width="12.7109375" style="2" customWidth="1"/>
    <col min="65" max="65" width="12.7109375" style="679" customWidth="1"/>
    <col min="66" max="16384" width="9.140625" style="2"/>
  </cols>
  <sheetData>
    <row r="1" spans="1:65" ht="12">
      <c r="E1" s="3"/>
    </row>
    <row r="2" spans="1:65" ht="14.25">
      <c r="D2" s="318" t="s">
        <v>174</v>
      </c>
      <c r="E2" s="319"/>
    </row>
    <row r="3" spans="1:65" ht="12">
      <c r="D3" s="321" t="s">
        <v>180</v>
      </c>
      <c r="E3" s="3"/>
      <c r="X3" s="319" t="s">
        <v>368</v>
      </c>
      <c r="AE3" s="2" t="s">
        <v>366</v>
      </c>
    </row>
    <row r="4" spans="1:65">
      <c r="F4" s="315" t="s">
        <v>184</v>
      </c>
      <c r="G4" s="315"/>
      <c r="H4" s="315"/>
      <c r="I4" s="322"/>
      <c r="J4" s="315"/>
      <c r="K4" s="315"/>
      <c r="L4" s="2" t="s">
        <v>181</v>
      </c>
      <c r="P4" s="2" t="s">
        <v>240</v>
      </c>
      <c r="X4" s="2" t="s">
        <v>183</v>
      </c>
      <c r="AE4" s="2" t="s">
        <v>367</v>
      </c>
      <c r="AJ4" s="2" t="s">
        <v>365</v>
      </c>
      <c r="AK4" s="323"/>
    </row>
    <row r="5" spans="1:65" s="6" customFormat="1" ht="10.5" outlineLevel="1">
      <c r="B5" s="1"/>
      <c r="C5" s="1"/>
      <c r="F5" s="6">
        <f t="shared" ref="F5:BE5" si="0">G5-1</f>
        <v>182</v>
      </c>
      <c r="G5" s="6">
        <f t="shared" si="0"/>
        <v>183</v>
      </c>
      <c r="H5" s="6">
        <f t="shared" si="0"/>
        <v>184</v>
      </c>
      <c r="I5" s="324">
        <f t="shared" si="0"/>
        <v>185</v>
      </c>
      <c r="J5" s="6">
        <f t="shared" si="0"/>
        <v>186</v>
      </c>
      <c r="K5" s="6">
        <f t="shared" si="0"/>
        <v>187</v>
      </c>
      <c r="L5" s="6">
        <f t="shared" si="0"/>
        <v>188</v>
      </c>
      <c r="M5" s="324">
        <f t="shared" si="0"/>
        <v>189</v>
      </c>
      <c r="N5" s="6">
        <f t="shared" si="0"/>
        <v>190</v>
      </c>
      <c r="O5" s="6">
        <f t="shared" si="0"/>
        <v>191</v>
      </c>
      <c r="P5" s="6">
        <f t="shared" si="0"/>
        <v>192</v>
      </c>
      <c r="Q5" s="324">
        <f t="shared" si="0"/>
        <v>193</v>
      </c>
      <c r="R5" s="6">
        <f t="shared" si="0"/>
        <v>194</v>
      </c>
      <c r="S5" s="6">
        <f t="shared" si="0"/>
        <v>195</v>
      </c>
      <c r="T5" s="6">
        <f t="shared" si="0"/>
        <v>196</v>
      </c>
      <c r="U5" s="324">
        <f t="shared" si="0"/>
        <v>197</v>
      </c>
      <c r="V5" s="6">
        <f t="shared" si="0"/>
        <v>198</v>
      </c>
      <c r="W5" s="6">
        <f t="shared" si="0"/>
        <v>199</v>
      </c>
      <c r="X5" s="6">
        <f t="shared" si="0"/>
        <v>200</v>
      </c>
      <c r="Y5" s="324">
        <f t="shared" si="0"/>
        <v>201</v>
      </c>
      <c r="Z5" s="6">
        <f t="shared" si="0"/>
        <v>202</v>
      </c>
      <c r="AA5" s="6">
        <f t="shared" si="0"/>
        <v>203</v>
      </c>
      <c r="AB5" s="6">
        <f t="shared" si="0"/>
        <v>204</v>
      </c>
      <c r="AC5" s="324">
        <f t="shared" si="0"/>
        <v>205</v>
      </c>
      <c r="AD5" s="6">
        <f t="shared" si="0"/>
        <v>206</v>
      </c>
      <c r="AE5" s="6">
        <f t="shared" si="0"/>
        <v>207</v>
      </c>
      <c r="AF5" s="6">
        <f t="shared" si="0"/>
        <v>208</v>
      </c>
      <c r="AG5" s="324">
        <f t="shared" si="0"/>
        <v>209</v>
      </c>
      <c r="AH5" s="6">
        <f t="shared" si="0"/>
        <v>210</v>
      </c>
      <c r="AI5" s="6">
        <f t="shared" si="0"/>
        <v>211</v>
      </c>
      <c r="AJ5" s="6">
        <f t="shared" si="0"/>
        <v>212</v>
      </c>
      <c r="AK5" s="474">
        <f t="shared" si="0"/>
        <v>213</v>
      </c>
      <c r="AL5" s="6">
        <f t="shared" si="0"/>
        <v>214</v>
      </c>
      <c r="AM5" s="6">
        <f t="shared" si="0"/>
        <v>215</v>
      </c>
      <c r="AN5" s="6">
        <f t="shared" si="0"/>
        <v>216</v>
      </c>
      <c r="AO5" s="680">
        <f t="shared" si="0"/>
        <v>217</v>
      </c>
      <c r="AP5" s="6">
        <f t="shared" si="0"/>
        <v>218</v>
      </c>
      <c r="AQ5" s="6">
        <f t="shared" si="0"/>
        <v>219</v>
      </c>
      <c r="AR5" s="6">
        <f t="shared" si="0"/>
        <v>220</v>
      </c>
      <c r="AS5" s="680">
        <f t="shared" si="0"/>
        <v>221</v>
      </c>
      <c r="AT5" s="6">
        <f t="shared" si="0"/>
        <v>222</v>
      </c>
      <c r="AU5" s="6">
        <f t="shared" si="0"/>
        <v>223</v>
      </c>
      <c r="AV5" s="6">
        <f t="shared" si="0"/>
        <v>224</v>
      </c>
      <c r="AW5" s="680">
        <f t="shared" si="0"/>
        <v>225</v>
      </c>
      <c r="AX5" s="6">
        <f t="shared" si="0"/>
        <v>226</v>
      </c>
      <c r="AY5" s="6">
        <f t="shared" si="0"/>
        <v>227</v>
      </c>
      <c r="AZ5" s="6">
        <f t="shared" si="0"/>
        <v>228</v>
      </c>
      <c r="BA5" s="680">
        <f t="shared" si="0"/>
        <v>229</v>
      </c>
      <c r="BB5" s="6">
        <f t="shared" si="0"/>
        <v>230</v>
      </c>
      <c r="BC5" s="6">
        <f t="shared" si="0"/>
        <v>231</v>
      </c>
      <c r="BD5" s="6">
        <f t="shared" si="0"/>
        <v>232</v>
      </c>
      <c r="BE5" s="680">
        <f t="shared" si="0"/>
        <v>233</v>
      </c>
      <c r="BF5" s="6">
        <f>BG5-1</f>
        <v>234</v>
      </c>
      <c r="BG5" s="6">
        <v>235</v>
      </c>
      <c r="BH5" s="6">
        <f>BG5+1</f>
        <v>236</v>
      </c>
      <c r="BI5" s="680">
        <f t="shared" ref="BI5:BM5" si="1">BH5+1</f>
        <v>237</v>
      </c>
      <c r="BJ5" s="6">
        <f t="shared" si="1"/>
        <v>238</v>
      </c>
      <c r="BK5" s="6">
        <f t="shared" si="1"/>
        <v>239</v>
      </c>
      <c r="BL5" s="6">
        <f t="shared" si="1"/>
        <v>240</v>
      </c>
      <c r="BM5" s="6">
        <f t="shared" si="1"/>
        <v>241</v>
      </c>
    </row>
    <row r="6" spans="1:65" s="6" customFormat="1" outlineLevel="1">
      <c r="A6" s="2"/>
      <c r="B6" s="1"/>
      <c r="C6" s="1"/>
      <c r="D6" s="2"/>
      <c r="E6" s="2"/>
      <c r="F6" s="202"/>
      <c r="G6" s="202"/>
      <c r="H6" s="202"/>
      <c r="I6" s="325"/>
      <c r="M6" s="324"/>
      <c r="Q6" s="324"/>
      <c r="U6" s="324"/>
      <c r="Y6" s="324"/>
      <c r="AC6" s="324"/>
      <c r="AG6" s="324"/>
      <c r="AK6" s="324"/>
      <c r="AO6" s="680"/>
      <c r="AS6" s="680"/>
      <c r="AW6" s="680"/>
      <c r="BA6" s="680"/>
      <c r="BE6" s="680"/>
      <c r="BI6" s="680"/>
      <c r="BM6" s="680"/>
    </row>
    <row r="7" spans="1:65" ht="12">
      <c r="D7" s="184" t="s">
        <v>241</v>
      </c>
      <c r="E7" s="326"/>
      <c r="F7" s="200" t="s">
        <v>175</v>
      </c>
      <c r="G7" s="200" t="s">
        <v>176</v>
      </c>
      <c r="H7" s="200" t="s">
        <v>242</v>
      </c>
      <c r="I7" s="327" t="s">
        <v>243</v>
      </c>
      <c r="J7" s="200" t="s">
        <v>244</v>
      </c>
      <c r="K7" s="200" t="s">
        <v>23</v>
      </c>
      <c r="L7" s="200" t="s">
        <v>24</v>
      </c>
      <c r="M7" s="327" t="s">
        <v>25</v>
      </c>
      <c r="N7" s="200" t="s">
        <v>26</v>
      </c>
      <c r="O7" s="200" t="s">
        <v>27</v>
      </c>
      <c r="P7" s="200" t="s">
        <v>28</v>
      </c>
      <c r="Q7" s="327" t="s">
        <v>29</v>
      </c>
      <c r="R7" s="200" t="s">
        <v>30</v>
      </c>
      <c r="S7" s="200" t="s">
        <v>31</v>
      </c>
      <c r="T7" s="200" t="s">
        <v>32</v>
      </c>
      <c r="U7" s="327" t="s">
        <v>33</v>
      </c>
      <c r="V7" s="200" t="s">
        <v>34</v>
      </c>
      <c r="W7" s="200" t="s">
        <v>35</v>
      </c>
      <c r="X7" s="200" t="s">
        <v>36</v>
      </c>
      <c r="Y7" s="327" t="s">
        <v>37</v>
      </c>
      <c r="Z7" s="200" t="s">
        <v>38</v>
      </c>
      <c r="AA7" s="200" t="s">
        <v>39</v>
      </c>
      <c r="AB7" s="200" t="s">
        <v>40</v>
      </c>
      <c r="AC7" s="327" t="s">
        <v>41</v>
      </c>
      <c r="AD7" s="200" t="s">
        <v>42</v>
      </c>
      <c r="AE7" s="200" t="s">
        <v>43</v>
      </c>
      <c r="AF7" s="200" t="s">
        <v>44</v>
      </c>
      <c r="AG7" s="327" t="s">
        <v>45</v>
      </c>
      <c r="AH7" s="200" t="s">
        <v>46</v>
      </c>
      <c r="AI7" s="200" t="s">
        <v>47</v>
      </c>
      <c r="AJ7" s="200" t="s">
        <v>48</v>
      </c>
      <c r="AK7" s="327" t="s">
        <v>49</v>
      </c>
      <c r="AL7" s="678" t="s">
        <v>177</v>
      </c>
      <c r="AM7" s="678" t="s">
        <v>178</v>
      </c>
      <c r="AN7" s="678" t="s">
        <v>396</v>
      </c>
      <c r="AO7" s="681" t="s">
        <v>401</v>
      </c>
      <c r="AP7" s="678" t="s">
        <v>479</v>
      </c>
      <c r="AQ7" s="678" t="s">
        <v>480</v>
      </c>
      <c r="AR7" s="678" t="s">
        <v>522</v>
      </c>
      <c r="AS7" s="681" t="s">
        <v>523</v>
      </c>
      <c r="AT7" s="678" t="s">
        <v>525</v>
      </c>
      <c r="AU7" s="678" t="s">
        <v>526</v>
      </c>
      <c r="AV7" s="678" t="s">
        <v>529</v>
      </c>
      <c r="AW7" s="681" t="s">
        <v>531</v>
      </c>
      <c r="AX7" s="678" t="s">
        <v>533</v>
      </c>
      <c r="AY7" s="678" t="s">
        <v>535</v>
      </c>
      <c r="AZ7" s="678" t="s">
        <v>537</v>
      </c>
      <c r="BA7" s="681" t="s">
        <v>539</v>
      </c>
      <c r="BB7" s="678" t="s">
        <v>541</v>
      </c>
      <c r="BC7" s="678" t="s">
        <v>543</v>
      </c>
      <c r="BD7" s="678" t="s">
        <v>546</v>
      </c>
      <c r="BE7" s="681" t="s">
        <v>549</v>
      </c>
      <c r="BF7" s="678" t="s">
        <v>551</v>
      </c>
      <c r="BG7" s="678" t="s">
        <v>553</v>
      </c>
      <c r="BH7" s="678" t="s">
        <v>554</v>
      </c>
      <c r="BI7" s="681" t="s">
        <v>567</v>
      </c>
      <c r="BJ7" s="678" t="s">
        <v>569</v>
      </c>
      <c r="BK7" s="678" t="s">
        <v>571</v>
      </c>
      <c r="BL7" s="678" t="s">
        <v>572</v>
      </c>
      <c r="BM7" s="681" t="s">
        <v>573</v>
      </c>
    </row>
    <row r="8" spans="1:65" ht="12">
      <c r="D8" s="203" t="s">
        <v>245</v>
      </c>
      <c r="E8" s="186"/>
      <c r="F8" s="328"/>
      <c r="G8" s="328"/>
      <c r="H8" s="328"/>
      <c r="I8" s="329"/>
      <c r="J8" s="328"/>
      <c r="K8" s="328"/>
      <c r="L8" s="328"/>
      <c r="M8" s="329"/>
      <c r="N8" s="328"/>
      <c r="O8" s="328"/>
      <c r="P8" s="328"/>
      <c r="Q8" s="329"/>
      <c r="R8" s="328"/>
      <c r="S8" s="328"/>
      <c r="T8" s="328"/>
      <c r="U8" s="329"/>
      <c r="V8" s="328"/>
      <c r="W8" s="328"/>
      <c r="X8" s="328"/>
      <c r="Y8" s="329"/>
      <c r="Z8" s="328"/>
      <c r="AA8" s="328"/>
      <c r="AB8" s="328"/>
      <c r="AC8" s="329"/>
      <c r="AD8" s="328"/>
      <c r="AE8" s="328"/>
      <c r="AF8" s="328"/>
      <c r="AG8" s="329"/>
      <c r="AH8" s="328"/>
      <c r="AI8" s="328"/>
      <c r="AJ8" s="328"/>
      <c r="AK8" s="329"/>
      <c r="AL8" s="328"/>
      <c r="AM8" s="328"/>
      <c r="AN8" s="328"/>
      <c r="AO8" s="682"/>
      <c r="AP8" s="328"/>
      <c r="AQ8" s="328"/>
      <c r="AR8" s="328"/>
      <c r="AS8" s="682"/>
      <c r="AT8" s="328"/>
      <c r="AU8" s="328"/>
      <c r="AV8" s="328"/>
      <c r="AW8" s="682"/>
      <c r="AX8" s="328"/>
      <c r="AY8" s="328"/>
      <c r="AZ8" s="328"/>
      <c r="BA8" s="682"/>
      <c r="BB8" s="328"/>
      <c r="BC8" s="328"/>
      <c r="BD8" s="328"/>
      <c r="BE8" s="682"/>
      <c r="BF8" s="328"/>
      <c r="BG8" s="328"/>
      <c r="BH8" s="328"/>
      <c r="BI8" s="682"/>
      <c r="BJ8" s="328"/>
      <c r="BK8" s="328"/>
      <c r="BL8" s="328"/>
      <c r="BM8" s="682"/>
    </row>
    <row r="9" spans="1:65" s="173" customFormat="1" ht="12">
      <c r="B9" s="174"/>
      <c r="C9" s="174"/>
      <c r="D9" s="187" t="s">
        <v>84</v>
      </c>
      <c r="E9" s="187" t="s">
        <v>246</v>
      </c>
      <c r="F9" s="330">
        <f>SUMIF(Monthly!$6:$6,Quarterly!F$7,Monthly!9:9)</f>
        <v>953.56346700000006</v>
      </c>
      <c r="G9" s="330">
        <f>SUMIF(Monthly!$6:$6,Quarterly!G$7,Monthly!9:9)</f>
        <v>995.78266399999995</v>
      </c>
      <c r="H9" s="330">
        <f>SUMIF(Monthly!$6:$6,Quarterly!H$7,Monthly!9:9)</f>
        <v>1060.924818</v>
      </c>
      <c r="I9" s="331">
        <f>SUMIF(Monthly!$6:$6,Quarterly!I$7,Monthly!9:9)</f>
        <v>1163.701824</v>
      </c>
      <c r="J9" s="330">
        <f>SUMIF(Monthly!$6:$6,Quarterly!J$7,Monthly!9:9)</f>
        <v>1099.907545</v>
      </c>
      <c r="K9" s="330">
        <f>SUMIF(Monthly!$6:$6,Quarterly!K$7,Monthly!9:9)</f>
        <v>1127.800729</v>
      </c>
      <c r="L9" s="330">
        <f>SUMIF(Monthly!$6:$6,Quarterly!L$7,Monthly!9:9)</f>
        <v>1190.2070490000001</v>
      </c>
      <c r="M9" s="331">
        <f>SUMIF(Monthly!$6:$6,Quarterly!M$7,Monthly!9:9)</f>
        <v>1250.1374760000001</v>
      </c>
      <c r="N9" s="330">
        <f>SUMIF(Monthly!$6:$6,Quarterly!N$7,Monthly!9:9)</f>
        <v>1290.2746379999999</v>
      </c>
      <c r="O9" s="330">
        <f>SUMIF(Monthly!$6:$6,Quarterly!O$7,Monthly!9:9)</f>
        <v>1304.5315310000001</v>
      </c>
      <c r="P9" s="330">
        <f>SUMIF(Monthly!$6:$6,Quarterly!P$7,Monthly!9:9)</f>
        <v>1358.2060919999999</v>
      </c>
      <c r="Q9" s="331">
        <f>SUMIF(Monthly!$6:$6,Quarterly!Q$7,Monthly!9:9)</f>
        <v>1543.4344919999999</v>
      </c>
      <c r="R9" s="330">
        <f>SUMIF(Monthly!$6:$6,Quarterly!R$7,Monthly!9:9)</f>
        <v>1676.683</v>
      </c>
      <c r="S9" s="330">
        <f>SUMIF(Monthly!$6:$6,Quarterly!S$7,Monthly!9:9)</f>
        <v>1557.268689</v>
      </c>
      <c r="T9" s="330">
        <f>SUMIF(Monthly!$6:$6,Quarterly!T$7,Monthly!9:9)</f>
        <v>1476.9504959999999</v>
      </c>
      <c r="U9" s="331">
        <f>SUMIF(Monthly!$6:$6,Quarterly!U$7,Monthly!9:9)</f>
        <v>1539.5133839999999</v>
      </c>
      <c r="V9" s="330">
        <f>SUMIF(Monthly!$6:$6,Quarterly!V$7,Monthly!9:9)</f>
        <v>1294.6152460000001</v>
      </c>
      <c r="W9" s="330">
        <f>SUMIF(Monthly!$6:$6,Quarterly!W$7,Monthly!9:9)</f>
        <v>1192.2482235508512</v>
      </c>
      <c r="X9" s="330">
        <f>SUMIF(Monthly!$6:$6,Quarterly!X$7,Monthly!9:9)</f>
        <v>1040.4344149999999</v>
      </c>
      <c r="Y9" s="331">
        <f>SUMIF(Monthly!$6:$6,Quarterly!Y$7,Monthly!9:9)</f>
        <v>1158.3597589062324</v>
      </c>
      <c r="Z9" s="330">
        <f>SUMIF(Monthly!$6:$6,Quarterly!Z$7,Monthly!9:9)</f>
        <v>1232.5406349999998</v>
      </c>
      <c r="AA9" s="330">
        <f>SUMIF(Monthly!$6:$6,Quarterly!AA$7,Monthly!9:9)</f>
        <v>1199.1127670000001</v>
      </c>
      <c r="AB9" s="330">
        <f>SUMIF(Monthly!$6:$6,Quarterly!AB$7,Monthly!9:9)</f>
        <v>1171.5756040000001</v>
      </c>
      <c r="AC9" s="331">
        <f>SUMIF(Monthly!$6:$6,Quarterly!AC$7,Monthly!9:9)</f>
        <v>1228.8495829999999</v>
      </c>
      <c r="AD9" s="330">
        <f>SUMIF(Monthly!$6:$6,Quarterly!AD$7,Monthly!9:9)</f>
        <v>1198.970456</v>
      </c>
      <c r="AE9" s="330">
        <f>SUMIF(Monthly!$6:$6,Quarterly!AE$7,Monthly!9:9)</f>
        <v>1123.2203680000002</v>
      </c>
      <c r="AF9" s="330">
        <f>SUMIF(Monthly!$6:$6,Quarterly!AF$7,Monthly!9:9)</f>
        <v>1411.2768262230002</v>
      </c>
      <c r="AG9" s="331">
        <f>SUMIF(Monthly!$6:$6,Quarterly!AG$7,Monthly!9:9)</f>
        <v>1342.1066500801262</v>
      </c>
      <c r="AH9" s="330">
        <f>SUMIF(Monthly!$6:$6,Quarterly!AH$7,Monthly!9:9)</f>
        <v>1317.4250789999999</v>
      </c>
      <c r="AI9" s="330">
        <f>SUMIF(Monthly!$6:$6,Quarterly!AI$7,Monthly!9:9)</f>
        <v>1346.1018280000001</v>
      </c>
      <c r="AJ9" s="330">
        <f>SUMIF(Monthly!$6:$6,Quarterly!AJ$7,Monthly!9:9)</f>
        <v>1397.4971860000001</v>
      </c>
      <c r="AK9" s="331">
        <f>SUMIF(Monthly!$6:$6,Quarterly!AK$7,Monthly!9:9)</f>
        <v>1514.822332</v>
      </c>
      <c r="AL9" s="330">
        <f>SUMIF(Monthly!$6:$6,Quarterly!AL$7,Monthly!9:9)</f>
        <v>1531.759182</v>
      </c>
      <c r="AM9" s="330">
        <f>SUMIF(Monthly!$6:$6,Quarterly!AM$7,Monthly!9:9)</f>
        <v>1757.3793449999998</v>
      </c>
      <c r="AN9" s="330">
        <f>SUMIF(Monthly!$6:$6,Quarterly!AN$7,Monthly!9:9)</f>
        <v>1644.7575800000002</v>
      </c>
      <c r="AO9" s="683">
        <f>SUMIF(Monthly!$6:$6,Quarterly!AO$7,Monthly!9:9)</f>
        <v>1519.380897</v>
      </c>
      <c r="AP9" s="330">
        <f>SUMIF(Monthly!$6:$6,Quarterly!AP$7,Monthly!9:9)</f>
        <v>1163.2294959999999</v>
      </c>
      <c r="AQ9" s="330">
        <f>SUMIF(Monthly!$6:$6,Quarterly!AQ$7,Monthly!9:9)</f>
        <v>362.72634599999998</v>
      </c>
      <c r="AR9" s="330">
        <f>SUMIF(Monthly!$6:$6,Quarterly!AR$7,Monthly!9:9)</f>
        <v>386.53628700000002</v>
      </c>
      <c r="AS9" s="683">
        <f>SUMIF(Monthly!$6:$6,Quarterly!AS$7,Monthly!9:9)</f>
        <v>417.10157800000007</v>
      </c>
      <c r="AT9" s="330">
        <f>SUMIF(Monthly!$6:$6,Quarterly!AT$7,Monthly!9:9)</f>
        <v>377.34797199999997</v>
      </c>
      <c r="AU9" s="330">
        <f>SUMIF(Monthly!$6:$6,Quarterly!AU$7,Monthly!9:9)</f>
        <v>496.50223799999998</v>
      </c>
      <c r="AV9" s="330">
        <f>SUMIF(Monthly!$6:$6,Quarterly!AV$7,Monthly!9:9)</f>
        <v>429.52140599999996</v>
      </c>
      <c r="AW9" s="683">
        <f>SUMIF(Monthly!$6:$6,Quarterly!AW$7,Monthly!9:9)</f>
        <v>406.69726900000001</v>
      </c>
      <c r="AX9" s="330">
        <f>SUMIF(Monthly!$6:$6,Quarterly!AX$7,Monthly!9:9)</f>
        <v>359.11748399999999</v>
      </c>
      <c r="AY9" s="330">
        <f>SUMIF(Monthly!$6:$6,Quarterly!AY$7,Monthly!9:9)</f>
        <v>380.65227400000003</v>
      </c>
      <c r="AZ9" s="330">
        <f>SUMIF(Monthly!$6:$6,Quarterly!AZ$7,Monthly!9:9)</f>
        <v>894.837084</v>
      </c>
      <c r="BA9" s="683">
        <f>SUMIF(Monthly!$6:$6,Quarterly!BA$7,Monthly!9:9)</f>
        <v>1247.6802029999999</v>
      </c>
      <c r="BB9" s="330">
        <f>SUMIF(Monthly!$6:$6,Quarterly!BB$7,Monthly!9:9)</f>
        <v>1264.2584259999999</v>
      </c>
      <c r="BC9" s="330">
        <f>SUMIF(Monthly!$6:$6,Quarterly!BC$7,Monthly!9:9)</f>
        <v>1575.0337610000001</v>
      </c>
      <c r="BD9" s="330">
        <f>SUMIF(Monthly!$6:$6,Quarterly!BD$7,Monthly!9:9)</f>
        <v>1668.3776850000004</v>
      </c>
      <c r="BE9" s="683">
        <f>SUMIF(Monthly!$6:$6,Quarterly!BE$7,Monthly!9:9)</f>
        <v>1665.5602439999998</v>
      </c>
      <c r="BF9" s="330">
        <f>SUMIF(Monthly!$6:$6,Quarterly!BF$7,Monthly!9:9)</f>
        <v>1729.6010120000001</v>
      </c>
      <c r="BG9" s="330">
        <f>SUMIF(Monthly!$6:$6,Quarterly!BG$7,Monthly!9:9)</f>
        <v>1703.6210000000001</v>
      </c>
      <c r="BH9" s="330">
        <f>SUMIF(Monthly!$6:$6,Quarterly!BH$7,Monthly!9:9)</f>
        <v>1773.2160000000001</v>
      </c>
      <c r="BI9" s="683">
        <f>SUMIF(Monthly!$6:$6,Quarterly!BI$7,Monthly!9:9)</f>
        <v>1661.954</v>
      </c>
      <c r="BJ9" s="330">
        <f>SUMIF(Monthly!$6:$6,Quarterly!BJ$7,Monthly!9:9)</f>
        <v>1694.2320000000002</v>
      </c>
      <c r="BK9" s="330">
        <f>SUMIF(Monthly!$6:$6,Quarterly!BK$7,Monthly!9:9)</f>
        <v>1835.046</v>
      </c>
      <c r="BL9" s="330">
        <f>SUMIF(Monthly!$6:$6,Quarterly!BL$7,Monthly!9:9)</f>
        <v>1807.93</v>
      </c>
      <c r="BM9" s="683">
        <f>SUMIF(Monthly!$6:$6,Quarterly!BM$7,Monthly!9:9)</f>
        <v>1812.5419999999999</v>
      </c>
    </row>
    <row r="10" spans="1:65" s="9" customFormat="1" ht="12">
      <c r="B10" s="8"/>
      <c r="C10" s="8"/>
      <c r="D10" s="188" t="s">
        <v>1</v>
      </c>
      <c r="E10" s="188" t="s">
        <v>247</v>
      </c>
      <c r="F10" s="332"/>
      <c r="G10" s="332"/>
      <c r="H10" s="332"/>
      <c r="I10" s="333"/>
      <c r="J10" s="334">
        <f>J9/F9-1</f>
        <v>0.15347072645349158</v>
      </c>
      <c r="K10" s="334">
        <f t="shared" ref="K10:AL10" si="2">K9/G9-1</f>
        <v>0.13257718754581571</v>
      </c>
      <c r="L10" s="334">
        <f t="shared" si="2"/>
        <v>0.1218580513968146</v>
      </c>
      <c r="M10" s="335">
        <f t="shared" si="2"/>
        <v>7.4276460015241907E-2</v>
      </c>
      <c r="N10" s="334">
        <f t="shared" si="2"/>
        <v>0.17307554063555397</v>
      </c>
      <c r="O10" s="334">
        <f t="shared" si="2"/>
        <v>0.15670392601776739</v>
      </c>
      <c r="P10" s="334">
        <f t="shared" si="2"/>
        <v>0.14115110739862513</v>
      </c>
      <c r="Q10" s="335">
        <f t="shared" si="2"/>
        <v>0.23461181000544595</v>
      </c>
      <c r="R10" s="334">
        <f t="shared" si="2"/>
        <v>0.29947760780523081</v>
      </c>
      <c r="S10" s="334">
        <f t="shared" si="2"/>
        <v>0.19373786834133622</v>
      </c>
      <c r="T10" s="334">
        <f t="shared" si="2"/>
        <v>8.7427382854059488E-2</v>
      </c>
      <c r="U10" s="335">
        <f t="shared" si="2"/>
        <v>-2.54050821095686E-3</v>
      </c>
      <c r="V10" s="334">
        <f t="shared" si="2"/>
        <v>-0.22787119210965934</v>
      </c>
      <c r="W10" s="334">
        <f t="shared" si="2"/>
        <v>-0.23439787111082722</v>
      </c>
      <c r="X10" s="334">
        <f t="shared" si="2"/>
        <v>-0.29555227624907476</v>
      </c>
      <c r="Y10" s="335">
        <f t="shared" si="2"/>
        <v>-0.24758058556363127</v>
      </c>
      <c r="Z10" s="334">
        <f t="shared" si="2"/>
        <v>-4.7948308342415591E-2</v>
      </c>
      <c r="AA10" s="334">
        <f t="shared" si="2"/>
        <v>5.7576461961119652E-3</v>
      </c>
      <c r="AB10" s="334">
        <f t="shared" si="2"/>
        <v>0.12604464741778099</v>
      </c>
      <c r="AC10" s="335">
        <f t="shared" si="2"/>
        <v>6.0853136127869911E-2</v>
      </c>
      <c r="AD10" s="334">
        <f t="shared" si="2"/>
        <v>-2.723656977037503E-2</v>
      </c>
      <c r="AE10" s="334">
        <f t="shared" si="2"/>
        <v>-6.3290460320818087E-2</v>
      </c>
      <c r="AF10" s="334">
        <f t="shared" si="2"/>
        <v>0.20459731442393547</v>
      </c>
      <c r="AG10" s="335">
        <f t="shared" si="2"/>
        <v>9.2165118210506325E-2</v>
      </c>
      <c r="AH10" s="334">
        <f t="shared" si="2"/>
        <v>9.8796949005055312E-2</v>
      </c>
      <c r="AI10" s="334">
        <f t="shared" si="2"/>
        <v>0.19843074996659937</v>
      </c>
      <c r="AJ10" s="334">
        <f t="shared" si="2"/>
        <v>-9.7639527319941521E-3</v>
      </c>
      <c r="AK10" s="335">
        <f t="shared" si="2"/>
        <v>0.12868998295296596</v>
      </c>
      <c r="AL10" s="334">
        <f t="shared" si="2"/>
        <v>0.16269168275033286</v>
      </c>
      <c r="AM10" s="334">
        <f>AM9/AI9-1</f>
        <v>0.30553224759457032</v>
      </c>
      <c r="AN10" s="334">
        <f>AN9/AJ9-1</f>
        <v>0.17693087075740288</v>
      </c>
      <c r="AO10" s="684">
        <f>AO9/AK9-1</f>
        <v>3.0093067046228494E-3</v>
      </c>
      <c r="AP10" s="334">
        <f>AP9/AL9-1</f>
        <v>-0.24059244451129402</v>
      </c>
      <c r="AQ10" s="334">
        <f>AQ9/AM9-1</f>
        <v>-0.79359815111517662</v>
      </c>
      <c r="AR10" s="334">
        <f t="shared" ref="AR10:BD10" si="3">AR9/AN9-1</f>
        <v>-0.76498890067434744</v>
      </c>
      <c r="AS10" s="684">
        <f t="shared" si="3"/>
        <v>-0.72547925354099008</v>
      </c>
      <c r="AT10" s="334">
        <f t="shared" si="3"/>
        <v>-0.67560316059935954</v>
      </c>
      <c r="AU10" s="334">
        <f t="shared" si="3"/>
        <v>0.36880665955265357</v>
      </c>
      <c r="AV10" s="334">
        <f t="shared" si="3"/>
        <v>0.11120590859300084</v>
      </c>
      <c r="AW10" s="684">
        <f t="shared" si="3"/>
        <v>-2.4944305053672289E-2</v>
      </c>
      <c r="AX10" s="334">
        <f t="shared" si="3"/>
        <v>-4.8312139862248915E-2</v>
      </c>
      <c r="AY10" s="334">
        <f t="shared" si="3"/>
        <v>-0.23333220906851171</v>
      </c>
      <c r="AZ10" s="334">
        <f t="shared" si="3"/>
        <v>1.0833352459271848</v>
      </c>
      <c r="BA10" s="684">
        <f t="shared" si="3"/>
        <v>2.067835213321779</v>
      </c>
      <c r="BB10" s="334">
        <f t="shared" si="3"/>
        <v>2.5204591319758745</v>
      </c>
      <c r="BC10" s="334">
        <f t="shared" si="3"/>
        <v>3.137723241343358</v>
      </c>
      <c r="BD10" s="334">
        <f t="shared" si="3"/>
        <v>0.8644485290464341</v>
      </c>
      <c r="BE10" s="684">
        <f t="shared" ref="BE10:BM10" si="4">BE9/BA9-1</f>
        <v>0.33492560032228069</v>
      </c>
      <c r="BF10" s="334">
        <f t="shared" si="4"/>
        <v>0.36807552667242427</v>
      </c>
      <c r="BG10" s="334">
        <f t="shared" si="4"/>
        <v>8.1640941409636181E-2</v>
      </c>
      <c r="BH10" s="334">
        <f t="shared" si="4"/>
        <v>6.2838478326926239E-2</v>
      </c>
      <c r="BI10" s="684">
        <f t="shared" si="4"/>
        <v>-2.1651837650369377E-3</v>
      </c>
      <c r="BJ10" s="334">
        <f t="shared" si="4"/>
        <v>-2.04492317908056E-2</v>
      </c>
      <c r="BK10" s="334">
        <f t="shared" si="4"/>
        <v>7.7144505732202218E-2</v>
      </c>
      <c r="BL10" s="334">
        <f t="shared" si="4"/>
        <v>1.9576859220760356E-2</v>
      </c>
      <c r="BM10" s="684">
        <f t="shared" si="4"/>
        <v>9.0609006025437422E-2</v>
      </c>
    </row>
    <row r="11" spans="1:65" ht="12">
      <c r="D11" s="189" t="s">
        <v>85</v>
      </c>
      <c r="E11" s="190" t="s">
        <v>248</v>
      </c>
      <c r="F11" s="336">
        <f>SUMIF(Monthly!$6:$6,Quarterly!F$7,Monthly!11:11)</f>
        <v>479.76504</v>
      </c>
      <c r="G11" s="336">
        <f>SUMIF(Monthly!$6:$6,Quarterly!G$7,Monthly!11:11)</f>
        <v>501.35475800000006</v>
      </c>
      <c r="H11" s="336">
        <f>SUMIF(Monthly!$6:$6,Quarterly!H$7,Monthly!11:11)</f>
        <v>508.278595</v>
      </c>
      <c r="I11" s="337">
        <f>SUMIF(Monthly!$6:$6,Quarterly!I$7,Monthly!11:11)</f>
        <v>600.60338400000001</v>
      </c>
      <c r="J11" s="336">
        <f>SUMIF(Monthly!$6:$6,Quarterly!J$7,Monthly!11:11)</f>
        <v>618.86179199999992</v>
      </c>
      <c r="K11" s="336">
        <f>SUMIF(Monthly!$6:$6,Quarterly!K$7,Monthly!11:11)</f>
        <v>660.867254</v>
      </c>
      <c r="L11" s="336">
        <f>SUMIF(Monthly!$6:$6,Quarterly!L$7,Monthly!11:11)</f>
        <v>662.36357199999998</v>
      </c>
      <c r="M11" s="337">
        <f>SUMIF(Monthly!$6:$6,Quarterly!M$7,Monthly!11:11)</f>
        <v>708.76324599999998</v>
      </c>
      <c r="N11" s="336">
        <f>SUMIF(Monthly!$6:$6,Quarterly!N$7,Monthly!11:11)</f>
        <v>763.31825700000002</v>
      </c>
      <c r="O11" s="336">
        <f>SUMIF(Monthly!$6:$6,Quarterly!O$7,Monthly!11:11)</f>
        <v>748.68384100000003</v>
      </c>
      <c r="P11" s="336">
        <f>SUMIF(Monthly!$6:$6,Quarterly!P$7,Monthly!11:11)</f>
        <v>805.20175899999992</v>
      </c>
      <c r="Q11" s="337">
        <f>SUMIF(Monthly!$6:$6,Quarterly!Q$7,Monthly!11:11)</f>
        <v>894.23184900000001</v>
      </c>
      <c r="R11" s="336">
        <f>SUMIF(Monthly!$6:$6,Quarterly!R$7,Monthly!11:11)</f>
        <v>1075.7559999999999</v>
      </c>
      <c r="S11" s="336">
        <f>SUMIF(Monthly!$6:$6,Quarterly!S$7,Monthly!11:11)</f>
        <v>988.87793199999987</v>
      </c>
      <c r="T11" s="336">
        <f>SUMIF(Monthly!$6:$6,Quarterly!T$7,Monthly!11:11)</f>
        <v>936.29965799999991</v>
      </c>
      <c r="U11" s="337">
        <f>SUMIF(Monthly!$6:$6,Quarterly!U$7,Monthly!11:11)</f>
        <v>1006.605554</v>
      </c>
      <c r="V11" s="336">
        <f>SUMIF(Monthly!$6:$6,Quarterly!V$7,Monthly!11:11)</f>
        <v>778.15951499999994</v>
      </c>
      <c r="W11" s="336">
        <f>SUMIF(Monthly!$6:$6,Quarterly!W$7,Monthly!11:11)</f>
        <v>680.85069853766436</v>
      </c>
      <c r="X11" s="336">
        <f>SUMIF(Monthly!$6:$6,Quarterly!X$7,Monthly!11:11)</f>
        <v>502.31937200000004</v>
      </c>
      <c r="Y11" s="337">
        <f>SUMIF(Monthly!$6:$6,Quarterly!Y$7,Monthly!11:11)</f>
        <v>612.96092700000008</v>
      </c>
      <c r="Z11" s="336">
        <f>SUMIF(Monthly!$6:$6,Quarterly!Z$7,Monthly!11:11)</f>
        <v>652.34166800000003</v>
      </c>
      <c r="AA11" s="336">
        <f>SUMIF(Monthly!$6:$6,Quarterly!AA$7,Monthly!11:11)</f>
        <v>606.92242799999997</v>
      </c>
      <c r="AB11" s="336">
        <f>SUMIF(Monthly!$6:$6,Quarterly!AB$7,Monthly!11:11)</f>
        <v>517.85769299999993</v>
      </c>
      <c r="AC11" s="337">
        <f>SUMIF(Monthly!$6:$6,Quarterly!AC$7,Monthly!11:11)</f>
        <v>563.63100799999995</v>
      </c>
      <c r="AD11" s="336">
        <f>SUMIF(Monthly!$6:$6,Quarterly!AD$7,Monthly!11:11)</f>
        <v>535.12969999999996</v>
      </c>
      <c r="AE11" s="336">
        <f>SUMIF(Monthly!$6:$6,Quarterly!AE$7,Monthly!11:11)</f>
        <v>390.97530000000006</v>
      </c>
      <c r="AF11" s="336">
        <f>SUMIF(Monthly!$6:$6,Quarterly!AF$7,Monthly!11:11)</f>
        <v>500.60024050000004</v>
      </c>
      <c r="AG11" s="337">
        <f>SUMIF(Monthly!$6:$6,Quarterly!AG$7,Monthly!11:11)</f>
        <v>464.04528900000003</v>
      </c>
      <c r="AH11" s="336">
        <f>SUMIF(Monthly!$6:$6,Quarterly!AH$7,Monthly!11:11)</f>
        <v>281.63746400000002</v>
      </c>
      <c r="AI11" s="336">
        <f>SUMIF(Monthly!$6:$6,Quarterly!AI$7,Monthly!11:11)</f>
        <v>298.807141</v>
      </c>
      <c r="AJ11" s="336">
        <f>SUMIF(Monthly!$6:$6,Quarterly!AJ$7,Monthly!11:11)</f>
        <v>348.32607299999995</v>
      </c>
      <c r="AK11" s="337">
        <f>SUMIF(Monthly!$6:$6,Quarterly!AK$7,Monthly!11:11)</f>
        <v>450.05121100000002</v>
      </c>
      <c r="AL11" s="336">
        <f>SUMIF(Monthly!$6:$6,Quarterly!AL$7,Monthly!11:11)</f>
        <v>437.75549900000004</v>
      </c>
      <c r="AM11" s="336">
        <f>SUMIF(Monthly!$6:$6,Quarterly!AM$7,Monthly!11:11)</f>
        <v>474.40375400000005</v>
      </c>
      <c r="AN11" s="336">
        <f>SUMIF(Monthly!$6:$6,Quarterly!AN$7,Monthly!11:11)</f>
        <v>390.25032299999998</v>
      </c>
      <c r="AO11" s="685">
        <f>SUMIF(Monthly!$6:$6,Quarterly!AO$7,Monthly!11:11)</f>
        <v>398.10951399999999</v>
      </c>
      <c r="AP11" s="336">
        <f>SUMIF(Monthly!$6:$6,Quarterly!AP$7,Monthly!11:11)</f>
        <v>317.58575700000006</v>
      </c>
      <c r="AQ11" s="336">
        <f>SUMIF(Monthly!$6:$6,Quarterly!AQ$7,Monthly!11:11)</f>
        <v>16.088920999999999</v>
      </c>
      <c r="AR11" s="336">
        <f>SUMIF(Monthly!$6:$6,Quarterly!AR$7,Monthly!11:11)</f>
        <v>8.8962459999999997</v>
      </c>
      <c r="AS11" s="685">
        <f>SUMIF(Monthly!$6:$6,Quarterly!AS$7,Monthly!11:11)</f>
        <v>11.580112999999999</v>
      </c>
      <c r="AT11" s="336">
        <f>SUMIF(Monthly!$6:$6,Quarterly!AT$7,Monthly!11:11)</f>
        <v>21.894361000000004</v>
      </c>
      <c r="AU11" s="336">
        <f>SUMIF(Monthly!$6:$6,Quarterly!AU$7,Monthly!11:11)</f>
        <v>31.323442999999997</v>
      </c>
      <c r="AV11" s="336">
        <f>SUMIF(Monthly!$6:$6,Quarterly!AV$7,Monthly!11:11)</f>
        <v>5.0274869999999998</v>
      </c>
      <c r="AW11" s="685">
        <f>SUMIF(Monthly!$6:$6,Quarterly!AW$7,Monthly!11:11)</f>
        <v>12.045491999999999</v>
      </c>
      <c r="AX11" s="336">
        <f>SUMIF(Monthly!$6:$6,Quarterly!AX$7,Monthly!11:11)</f>
        <v>16.056520999999996</v>
      </c>
      <c r="AY11" s="336">
        <f>SUMIF(Monthly!$6:$6,Quarterly!AY$7,Monthly!11:11)</f>
        <v>24.538640000000001</v>
      </c>
      <c r="AZ11" s="336">
        <f>SUMIF(Monthly!$6:$6,Quarterly!AZ$7,Monthly!11:11)</f>
        <v>36.617165</v>
      </c>
      <c r="BA11" s="685">
        <f>SUMIF(Monthly!$6:$6,Quarterly!BA$7,Monthly!11:11)</f>
        <v>72.884325000000004</v>
      </c>
      <c r="BB11" s="336">
        <f>SUMIF(Monthly!$6:$6,Quarterly!BB$7,Monthly!11:11)</f>
        <v>82.410691999999997</v>
      </c>
      <c r="BC11" s="336">
        <f>SUMIF(Monthly!$6:$6,Quarterly!BC$7,Monthly!11:11)</f>
        <v>199.31206200000003</v>
      </c>
      <c r="BD11" s="336">
        <f>SUMIF(Monthly!$6:$6,Quarterly!BD$7,Monthly!11:11)</f>
        <v>256.72238499999997</v>
      </c>
      <c r="BE11" s="685">
        <f>SUMIF(Monthly!$6:$6,Quarterly!BE$7,Monthly!11:11)</f>
        <v>302.40226200000001</v>
      </c>
      <c r="BF11" s="336">
        <f>SUMIF(Monthly!$6:$6,Quarterly!BF$7,Monthly!11:11)</f>
        <v>301.44219099999998</v>
      </c>
      <c r="BG11" s="336">
        <f>SUMIF(Monthly!$6:$6,Quarterly!BG$7,Monthly!11:11)</f>
        <v>296.638732</v>
      </c>
      <c r="BH11" s="336">
        <f>SUMIF(Monthly!$6:$6,Quarterly!BH$7,Monthly!11:11)</f>
        <v>318.11857800000001</v>
      </c>
      <c r="BI11" s="685">
        <f>SUMIF(Monthly!$6:$6,Quarterly!BI$7,Monthly!11:11)</f>
        <v>298.00921500000004</v>
      </c>
      <c r="BJ11" s="336">
        <f>SUMIF(Monthly!$6:$6,Quarterly!BJ$7,Monthly!11:11)</f>
        <v>302.962155</v>
      </c>
      <c r="BK11" s="336">
        <f>SUMIF(Monthly!$6:$6,Quarterly!BK$7,Monthly!11:11)</f>
        <v>292.96900000000005</v>
      </c>
      <c r="BL11" s="336">
        <f>SUMIF(Monthly!$6:$6,Quarterly!BL$7,Monthly!11:11)</f>
        <v>306.94900000000001</v>
      </c>
      <c r="BM11" s="685">
        <f>SUMIF(Monthly!$6:$6,Quarterly!BM$7,Monthly!11:11)</f>
        <v>301.82625700000006</v>
      </c>
    </row>
    <row r="12" spans="1:65" ht="12">
      <c r="D12" s="189" t="s">
        <v>86</v>
      </c>
      <c r="E12" s="190" t="s">
        <v>249</v>
      </c>
      <c r="F12" s="336">
        <f>SUMIF(Monthly!$6:$6,Quarterly!F$7,Monthly!13:13)</f>
        <v>266.55039199999999</v>
      </c>
      <c r="G12" s="336">
        <f>SUMIF(Monthly!$6:$6,Quarterly!G$7,Monthly!13:13)</f>
        <v>279.64063699999997</v>
      </c>
      <c r="H12" s="336">
        <f>SUMIF(Monthly!$6:$6,Quarterly!H$7,Monthly!13:13)</f>
        <v>293.78393800000003</v>
      </c>
      <c r="I12" s="337">
        <f>SUMIF(Monthly!$6:$6,Quarterly!I$7,Monthly!13:13)</f>
        <v>284.68790899999999</v>
      </c>
      <c r="J12" s="336">
        <f>SUMIF(Monthly!$6:$6,Quarterly!J$7,Monthly!13:13)</f>
        <v>277.440336</v>
      </c>
      <c r="K12" s="336">
        <f>SUMIF(Monthly!$6:$6,Quarterly!K$7,Monthly!13:13)</f>
        <v>262.92658900000004</v>
      </c>
      <c r="L12" s="336">
        <f>SUMIF(Monthly!$6:$6,Quarterly!L$7,Monthly!13:13)</f>
        <v>289.04524200000003</v>
      </c>
      <c r="M12" s="337">
        <f>SUMIF(Monthly!$6:$6,Quarterly!M$7,Monthly!13:13)</f>
        <v>310.24644699999999</v>
      </c>
      <c r="N12" s="336">
        <f>SUMIF(Monthly!$6:$6,Quarterly!N$7,Monthly!13:13)</f>
        <v>295.15344600000003</v>
      </c>
      <c r="O12" s="336">
        <f>SUMIF(Monthly!$6:$6,Quarterly!O$7,Monthly!13:13)</f>
        <v>277.90203399999996</v>
      </c>
      <c r="P12" s="336">
        <f>SUMIF(Monthly!$6:$6,Quarterly!P$7,Monthly!13:13)</f>
        <v>289.42837400000002</v>
      </c>
      <c r="Q12" s="337">
        <f>SUMIF(Monthly!$6:$6,Quarterly!Q$7,Monthly!13:13)</f>
        <v>309.74122999999997</v>
      </c>
      <c r="R12" s="336">
        <f>SUMIF(Monthly!$6:$6,Quarterly!R$7,Monthly!13:13)</f>
        <v>323.16300000000001</v>
      </c>
      <c r="S12" s="336">
        <f>SUMIF(Monthly!$6:$6,Quarterly!S$7,Monthly!13:13)</f>
        <v>273.207447</v>
      </c>
      <c r="T12" s="336">
        <f>SUMIF(Monthly!$6:$6,Quarterly!T$7,Monthly!13:13)</f>
        <v>286.056692</v>
      </c>
      <c r="U12" s="337">
        <f>SUMIF(Monthly!$6:$6,Quarterly!U$7,Monthly!13:13)</f>
        <v>274.89297899999997</v>
      </c>
      <c r="V12" s="336">
        <f>SUMIF(Monthly!$6:$6,Quarterly!V$7,Monthly!13:13)</f>
        <v>255.22189099999997</v>
      </c>
      <c r="W12" s="336">
        <f>SUMIF(Monthly!$6:$6,Quarterly!W$7,Monthly!13:13)</f>
        <v>222.29833705448394</v>
      </c>
      <c r="X12" s="336">
        <f>SUMIF(Monthly!$6:$6,Quarterly!X$7,Monthly!13:13)</f>
        <v>263.314843</v>
      </c>
      <c r="Y12" s="337">
        <f>SUMIF(Monthly!$6:$6,Quarterly!Y$7,Monthly!13:13)</f>
        <v>271.27045879802813</v>
      </c>
      <c r="Z12" s="336">
        <f>SUMIF(Monthly!$6:$6,Quarterly!Z$7,Monthly!13:13)</f>
        <v>296.36206600000003</v>
      </c>
      <c r="AA12" s="336">
        <f>SUMIF(Monthly!$6:$6,Quarterly!AA$7,Monthly!13:13)</f>
        <v>287.40770700000002</v>
      </c>
      <c r="AB12" s="336">
        <f>SUMIF(Monthly!$6:$6,Quarterly!AB$7,Monthly!13:13)</f>
        <v>331.76315299999999</v>
      </c>
      <c r="AC12" s="337">
        <f>SUMIF(Monthly!$6:$6,Quarterly!AC$7,Monthly!13:13)</f>
        <v>307.33732999999995</v>
      </c>
      <c r="AD12" s="336">
        <f>SUMIF(Monthly!$6:$6,Quarterly!AD$7,Monthly!13:13)</f>
        <v>320.47640899999999</v>
      </c>
      <c r="AE12" s="336">
        <f>SUMIF(Monthly!$6:$6,Quarterly!AE$7,Monthly!13:13)</f>
        <v>362.13609400000001</v>
      </c>
      <c r="AF12" s="336">
        <f>SUMIF(Monthly!$6:$6,Quarterly!AF$7,Monthly!13:13)</f>
        <v>459.03260929999999</v>
      </c>
      <c r="AG12" s="337">
        <f>SUMIF(Monthly!$6:$6,Quarterly!AG$7,Monthly!13:13)</f>
        <v>374.81502408012631</v>
      </c>
      <c r="AH12" s="336">
        <f>SUMIF(Monthly!$6:$6,Quarterly!AH$7,Monthly!13:13)</f>
        <v>511.36280999999997</v>
      </c>
      <c r="AI12" s="336">
        <f>SUMIF(Monthly!$6:$6,Quarterly!AI$7,Monthly!13:13)</f>
        <v>501.51802400000003</v>
      </c>
      <c r="AJ12" s="336">
        <f>SUMIF(Monthly!$6:$6,Quarterly!AJ$7,Monthly!13:13)</f>
        <v>520.45299399999999</v>
      </c>
      <c r="AK12" s="337">
        <f>SUMIF(Monthly!$6:$6,Quarterly!AK$7,Monthly!13:13)</f>
        <v>475.986403</v>
      </c>
      <c r="AL12" s="336">
        <f>SUMIF(Monthly!$6:$6,Quarterly!AL$7,Monthly!13:13)</f>
        <v>505.19636499999996</v>
      </c>
      <c r="AM12" s="336">
        <f>SUMIF(Monthly!$6:$6,Quarterly!AM$7,Monthly!13:13)</f>
        <v>637.58286900000007</v>
      </c>
      <c r="AN12" s="336">
        <f>SUMIF(Monthly!$6:$6,Quarterly!AN$7,Monthly!13:13)</f>
        <v>599.136979</v>
      </c>
      <c r="AO12" s="685">
        <f>SUMIF(Monthly!$6:$6,Quarterly!AO$7,Monthly!13:13)</f>
        <v>515.188625</v>
      </c>
      <c r="AP12" s="336">
        <f>SUMIF(Monthly!$6:$6,Quarterly!AP$7,Monthly!13:13)</f>
        <v>372.62350799999996</v>
      </c>
      <c r="AQ12" s="336">
        <f>SUMIF(Monthly!$6:$6,Quarterly!AQ$7,Monthly!13:13)</f>
        <v>0.96698699999999993</v>
      </c>
      <c r="AR12" s="336">
        <f>SUMIF(Monthly!$6:$6,Quarterly!AR$7,Monthly!13:13)</f>
        <v>0.30581000000000003</v>
      </c>
      <c r="AS12" s="685">
        <f>SUMIF(Monthly!$6:$6,Quarterly!AS$7,Monthly!13:13)</f>
        <v>1.0325489999999999</v>
      </c>
      <c r="AT12" s="336">
        <f>SUMIF(Monthly!$6:$6,Quarterly!AT$7,Monthly!13:13)</f>
        <v>3.220367</v>
      </c>
      <c r="AU12" s="336">
        <f>SUMIF(Monthly!$6:$6,Quarterly!AU$7,Monthly!13:13)</f>
        <v>5.4727629999999996</v>
      </c>
      <c r="AV12" s="336">
        <f>SUMIF(Monthly!$6:$6,Quarterly!AV$7,Monthly!13:13)</f>
        <v>1.1214329999999999</v>
      </c>
      <c r="AW12" s="685">
        <f>SUMIF(Monthly!$6:$6,Quarterly!AW$7,Monthly!13:13)</f>
        <v>2.3910359999999997</v>
      </c>
      <c r="AX12" s="336">
        <f>SUMIF(Monthly!$6:$6,Quarterly!AX$7,Monthly!13:13)</f>
        <v>0.80535600000000007</v>
      </c>
      <c r="AY12" s="336">
        <f>SUMIF(Monthly!$6:$6,Quarterly!AY$7,Monthly!13:13)</f>
        <v>11.575893000000001</v>
      </c>
      <c r="AZ12" s="336">
        <f>SUMIF(Monthly!$6:$6,Quarterly!AZ$7,Monthly!13:13)</f>
        <v>360.76790299999999</v>
      </c>
      <c r="BA12" s="685">
        <f>SUMIF(Monthly!$6:$6,Quarterly!BA$7,Monthly!13:13)</f>
        <v>655.76090599999998</v>
      </c>
      <c r="BB12" s="336">
        <f>SUMIF(Monthly!$6:$6,Quarterly!BB$7,Monthly!13:13)</f>
        <v>630.96612000000005</v>
      </c>
      <c r="BC12" s="336">
        <f>SUMIF(Monthly!$6:$6,Quarterly!BC$7,Monthly!13:13)</f>
        <v>657.90772500000003</v>
      </c>
      <c r="BD12" s="336">
        <f>SUMIF(Monthly!$6:$6,Quarterly!BD$7,Monthly!13:13)</f>
        <v>750.33666600000004</v>
      </c>
      <c r="BE12" s="685">
        <f>SUMIF(Monthly!$6:$6,Quarterly!BE$7,Monthly!13:13)</f>
        <v>757.00723099999993</v>
      </c>
      <c r="BF12" s="336">
        <f>SUMIF(Monthly!$6:$6,Quarterly!BF$7,Monthly!13:13)</f>
        <v>717.31067799999994</v>
      </c>
      <c r="BG12" s="336">
        <f>SUMIF(Monthly!$6:$6,Quarterly!BG$7,Monthly!13:13)</f>
        <v>703.73836399999993</v>
      </c>
      <c r="BH12" s="336">
        <f>SUMIF(Monthly!$6:$6,Quarterly!BH$7,Monthly!13:13)</f>
        <v>765.77421900000002</v>
      </c>
      <c r="BI12" s="685">
        <f>SUMIF(Monthly!$6:$6,Quarterly!BI$7,Monthly!13:13)</f>
        <v>710.84519599999999</v>
      </c>
      <c r="BJ12" s="336">
        <f>SUMIF(Monthly!$6:$6,Quarterly!BJ$7,Monthly!13:13)</f>
        <v>720.4760225</v>
      </c>
      <c r="BK12" s="336">
        <f>SUMIF(Monthly!$6:$6,Quarterly!BK$7,Monthly!13:13)</f>
        <v>787.048</v>
      </c>
      <c r="BL12" s="336">
        <f>SUMIF(Monthly!$6:$6,Quarterly!BL$7,Monthly!13:13)</f>
        <v>759.06499999999994</v>
      </c>
      <c r="BM12" s="685">
        <f>SUMIF(Monthly!$6:$6,Quarterly!BM$7,Monthly!13:13)</f>
        <v>723.23977500000001</v>
      </c>
    </row>
    <row r="13" spans="1:65" ht="12">
      <c r="D13" s="189" t="s">
        <v>103</v>
      </c>
      <c r="E13" s="190" t="s">
        <v>250</v>
      </c>
      <c r="F13" s="336">
        <f>SUMIF(Monthly!$6:$6,Quarterly!F$7,Monthly!15:15)</f>
        <v>123.60497700000001</v>
      </c>
      <c r="G13" s="336">
        <f>SUMIF(Monthly!$6:$6,Quarterly!G$7,Monthly!15:15)</f>
        <v>122.862594</v>
      </c>
      <c r="H13" s="336">
        <f>SUMIF(Monthly!$6:$6,Quarterly!H$7,Monthly!15:15)</f>
        <v>147.36052000000001</v>
      </c>
      <c r="I13" s="337">
        <f>SUMIF(Monthly!$6:$6,Quarterly!I$7,Monthly!15:15)</f>
        <v>154.95759799999999</v>
      </c>
      <c r="J13" s="336">
        <f>SUMIF(Monthly!$6:$6,Quarterly!J$7,Monthly!15:15)</f>
        <v>108.427049</v>
      </c>
      <c r="K13" s="336">
        <f>SUMIF(Monthly!$6:$6,Quarterly!K$7,Monthly!15:15)</f>
        <v>105.609013</v>
      </c>
      <c r="L13" s="336">
        <f>SUMIF(Monthly!$6:$6,Quarterly!L$7,Monthly!15:15)</f>
        <v>139.096508</v>
      </c>
      <c r="M13" s="337">
        <f>SUMIF(Monthly!$6:$6,Quarterly!M$7,Monthly!15:15)</f>
        <v>125.15281300000001</v>
      </c>
      <c r="N13" s="336">
        <f>SUMIF(Monthly!$6:$6,Quarterly!N$7,Monthly!15:15)</f>
        <v>132.04209899999998</v>
      </c>
      <c r="O13" s="336">
        <f>SUMIF(Monthly!$6:$6,Quarterly!O$7,Monthly!15:15)</f>
        <v>170.580986</v>
      </c>
      <c r="P13" s="336">
        <f>SUMIF(Monthly!$6:$6,Quarterly!P$7,Monthly!15:15)</f>
        <v>146.71791300000001</v>
      </c>
      <c r="Q13" s="337">
        <f>SUMIF(Monthly!$6:$6,Quarterly!Q$7,Monthly!15:15)</f>
        <v>213.39523300000002</v>
      </c>
      <c r="R13" s="336">
        <f>SUMIF(Monthly!$6:$6,Quarterly!R$7,Monthly!15:15)</f>
        <v>150.86700000000002</v>
      </c>
      <c r="S13" s="336">
        <f>SUMIF(Monthly!$6:$6,Quarterly!S$7,Monthly!15:15)</f>
        <v>143.38333399999999</v>
      </c>
      <c r="T13" s="336">
        <f>SUMIF(Monthly!$6:$6,Quarterly!T$7,Monthly!15:15)</f>
        <v>110.22068899999999</v>
      </c>
      <c r="U13" s="337">
        <f>SUMIF(Monthly!$6:$6,Quarterly!U$7,Monthly!15:15)</f>
        <v>110.63975599999999</v>
      </c>
      <c r="V13" s="336">
        <f>SUMIF(Monthly!$6:$6,Quarterly!V$7,Monthly!15:15)</f>
        <v>121.08840499999999</v>
      </c>
      <c r="W13" s="336">
        <f>SUMIF(Monthly!$6:$6,Quarterly!W$7,Monthly!15:15)</f>
        <v>148.54821795870276</v>
      </c>
      <c r="X13" s="336">
        <f>SUMIF(Monthly!$6:$6,Quarterly!X$7,Monthly!15:15)</f>
        <v>148.47886300000002</v>
      </c>
      <c r="Y13" s="337">
        <f>SUMIF(Monthly!$6:$6,Quarterly!Y$7,Monthly!15:15)</f>
        <v>149.40770602286034</v>
      </c>
      <c r="Z13" s="336">
        <f>SUMIF(Monthly!$6:$6,Quarterly!Z$7,Monthly!15:15)</f>
        <v>163.20926900000001</v>
      </c>
      <c r="AA13" s="336">
        <f>SUMIF(Monthly!$6:$6,Quarterly!AA$7,Monthly!15:15)</f>
        <v>162.33495099999999</v>
      </c>
      <c r="AB13" s="336">
        <f>SUMIF(Monthly!$6:$6,Quarterly!AB$7,Monthly!15:15)</f>
        <v>163.52015800000001</v>
      </c>
      <c r="AC13" s="337">
        <f>SUMIF(Monthly!$6:$6,Quarterly!AC$7,Monthly!15:15)</f>
        <v>182.13846500000002</v>
      </c>
      <c r="AD13" s="336">
        <f>SUMIF(Monthly!$6:$6,Quarterly!AD$7,Monthly!15:15)</f>
        <v>163.20992999999999</v>
      </c>
      <c r="AE13" s="336">
        <f>SUMIF(Monthly!$6:$6,Quarterly!AE$7,Monthly!15:15)</f>
        <v>190.439256</v>
      </c>
      <c r="AF13" s="336">
        <f>SUMIF(Monthly!$6:$6,Quarterly!AF$7,Monthly!15:15)</f>
        <v>239.30223203</v>
      </c>
      <c r="AG13" s="337">
        <f>SUMIF(Monthly!$6:$6,Quarterly!AG$7,Monthly!15:15)</f>
        <v>267.45210900000001</v>
      </c>
      <c r="AH13" s="336">
        <f>SUMIF(Monthly!$6:$6,Quarterly!AH$7,Monthly!15:15)</f>
        <v>306.66844400000002</v>
      </c>
      <c r="AI13" s="336">
        <f>SUMIF(Monthly!$6:$6,Quarterly!AI$7,Monthly!15:15)</f>
        <v>325.54308099999997</v>
      </c>
      <c r="AJ13" s="336">
        <f>SUMIF(Monthly!$6:$6,Quarterly!AJ$7,Monthly!15:15)</f>
        <v>291.43986500000005</v>
      </c>
      <c r="AK13" s="337">
        <f>SUMIF(Monthly!$6:$6,Quarterly!AK$7,Monthly!15:15)</f>
        <v>312.37943200000001</v>
      </c>
      <c r="AL13" s="336">
        <f>SUMIF(Monthly!$6:$6,Quarterly!AL$7,Monthly!15:15)</f>
        <v>333.79721599999999</v>
      </c>
      <c r="AM13" s="336">
        <f>SUMIF(Monthly!$6:$6,Quarterly!AM$7,Monthly!15:15)</f>
        <v>352.56008799999995</v>
      </c>
      <c r="AN13" s="336">
        <f>SUMIF(Monthly!$6:$6,Quarterly!AN$7,Monthly!15:15)</f>
        <v>358.96513900000002</v>
      </c>
      <c r="AO13" s="685">
        <f>SUMIF(Monthly!$6:$6,Quarterly!AO$7,Monthly!15:15)</f>
        <v>313.83909</v>
      </c>
      <c r="AP13" s="336">
        <f>SUMIF(Monthly!$6:$6,Quarterly!AP$7,Monthly!15:15)</f>
        <v>260.80360200000001</v>
      </c>
      <c r="AQ13" s="336">
        <f>SUMIF(Monthly!$6:$6,Quarterly!AQ$7,Monthly!15:15)</f>
        <v>225.73951</v>
      </c>
      <c r="AR13" s="336">
        <f>SUMIF(Monthly!$6:$6,Quarterly!AR$7,Monthly!15:15)</f>
        <v>247.59729199999998</v>
      </c>
      <c r="AS13" s="685">
        <f>SUMIF(Monthly!$6:$6,Quarterly!AS$7,Monthly!15:15)</f>
        <v>281.71137599999997</v>
      </c>
      <c r="AT13" s="336">
        <f>SUMIF(Monthly!$6:$6,Quarterly!AT$7,Monthly!15:15)</f>
        <v>224.90597200000002</v>
      </c>
      <c r="AU13" s="336">
        <f>SUMIF(Monthly!$6:$6,Quarterly!AU$7,Monthly!15:15)</f>
        <v>328.71401799999995</v>
      </c>
      <c r="AV13" s="336">
        <f>SUMIF(Monthly!$6:$6,Quarterly!AV$7,Monthly!15:15)</f>
        <v>307.65831199999991</v>
      </c>
      <c r="AW13" s="685">
        <f>SUMIF(Monthly!$6:$6,Quarterly!AW$7,Monthly!15:15)</f>
        <v>277.924215</v>
      </c>
      <c r="AX13" s="336">
        <f>SUMIF(Monthly!$6:$6,Quarterly!AX$7,Monthly!15:15)</f>
        <v>202.97009800000001</v>
      </c>
      <c r="AY13" s="336">
        <f>SUMIF(Monthly!$6:$6,Quarterly!AY$7,Monthly!15:15)</f>
        <v>175.71292499999998</v>
      </c>
      <c r="AZ13" s="336">
        <f>SUMIF(Monthly!$6:$6,Quarterly!AZ$7,Monthly!15:15)</f>
        <v>301.33190599999995</v>
      </c>
      <c r="BA13" s="685">
        <f>SUMIF(Monthly!$6:$6,Quarterly!BA$7,Monthly!15:15)</f>
        <v>262.48897199999999</v>
      </c>
      <c r="BB13" s="336">
        <f>SUMIF(Monthly!$6:$6,Quarterly!BB$7,Monthly!15:15)</f>
        <v>262.66661399999998</v>
      </c>
      <c r="BC13" s="336">
        <f>SUMIF(Monthly!$6:$6,Quarterly!BC$7,Monthly!15:15)</f>
        <v>404.96497399999998</v>
      </c>
      <c r="BD13" s="336">
        <f>SUMIF(Monthly!$6:$6,Quarterly!BD$7,Monthly!15:15)</f>
        <v>320.46263399999998</v>
      </c>
      <c r="BE13" s="685">
        <f>SUMIF(Monthly!$6:$6,Quarterly!BE$7,Monthly!15:15)</f>
        <v>248.21075100000002</v>
      </c>
      <c r="BF13" s="336">
        <f>SUMIF(Monthly!$6:$6,Quarterly!BF$7,Monthly!15:15)</f>
        <v>347.33514299999996</v>
      </c>
      <c r="BG13" s="336">
        <f>SUMIF(Monthly!$6:$6,Quarterly!BG$7,Monthly!15:15)</f>
        <v>340.17091699999997</v>
      </c>
      <c r="BH13" s="336">
        <f>SUMIF(Monthly!$6:$6,Quarterly!BH$7,Monthly!15:15)</f>
        <v>325.56120499999997</v>
      </c>
      <c r="BI13" s="685">
        <f>SUMIF(Monthly!$6:$6,Quarterly!BI$7,Monthly!15:15)</f>
        <v>298.21354400000001</v>
      </c>
      <c r="BJ13" s="336">
        <f>SUMIF(Monthly!$6:$6,Quarterly!BJ$7,Monthly!15:15)</f>
        <v>303.777784</v>
      </c>
      <c r="BK13" s="336">
        <f>SUMIF(Monthly!$6:$6,Quarterly!BK$7,Monthly!15:15)</f>
        <v>362.41300000000001</v>
      </c>
      <c r="BL13" s="336">
        <f>SUMIF(Monthly!$6:$6,Quarterly!BL$7,Monthly!15:15)</f>
        <v>304.42200000000003</v>
      </c>
      <c r="BM13" s="685">
        <f>SUMIF(Monthly!$6:$6,Quarterly!BM$7,Monthly!15:15)</f>
        <v>345.10916700799999</v>
      </c>
    </row>
    <row r="14" spans="1:65" ht="12">
      <c r="D14" s="196" t="s">
        <v>88</v>
      </c>
      <c r="E14" s="197" t="s">
        <v>80</v>
      </c>
      <c r="F14" s="338">
        <f>SUMIF(Monthly!$6:$6,Quarterly!F$7,Monthly!17:17)</f>
        <v>83.643057999999996</v>
      </c>
      <c r="G14" s="338">
        <f>SUMIF(Monthly!$6:$6,Quarterly!G$7,Monthly!17:17)</f>
        <v>91.924674999999993</v>
      </c>
      <c r="H14" s="338">
        <f>SUMIF(Monthly!$6:$6,Quarterly!H$7,Monthly!17:17)</f>
        <v>111.50176500000001</v>
      </c>
      <c r="I14" s="339">
        <f>SUMIF(Monthly!$6:$6,Quarterly!I$7,Monthly!17:17)</f>
        <v>123.452933</v>
      </c>
      <c r="J14" s="338">
        <f>SUMIF(Monthly!$6:$6,Quarterly!J$7,Monthly!17:17)</f>
        <v>95.178368000000006</v>
      </c>
      <c r="K14" s="338">
        <f>SUMIF(Monthly!$6:$6,Quarterly!K$7,Monthly!17:17)</f>
        <v>98.39787299999999</v>
      </c>
      <c r="L14" s="338">
        <f>SUMIF(Monthly!$6:$6,Quarterly!L$7,Monthly!17:17)</f>
        <v>99.701727000000005</v>
      </c>
      <c r="M14" s="339">
        <f>SUMIF(Monthly!$6:$6,Quarterly!M$7,Monthly!17:17)</f>
        <v>105.97496999999998</v>
      </c>
      <c r="N14" s="338">
        <f>SUMIF(Monthly!$6:$6,Quarterly!N$7,Monthly!17:17)</f>
        <v>99.760835999999998</v>
      </c>
      <c r="O14" s="338">
        <f>SUMIF(Monthly!$6:$6,Quarterly!O$7,Monthly!17:17)</f>
        <v>107.36467</v>
      </c>
      <c r="P14" s="338">
        <f>SUMIF(Monthly!$6:$6,Quarterly!P$7,Monthly!17:17)</f>
        <v>116.858046</v>
      </c>
      <c r="Q14" s="339">
        <f>SUMIF(Monthly!$6:$6,Quarterly!Q$7,Monthly!17:17)</f>
        <v>126.06618</v>
      </c>
      <c r="R14" s="338">
        <f>SUMIF(Monthly!$6:$6,Quarterly!R$7,Monthly!17:17)</f>
        <v>126.89699999999999</v>
      </c>
      <c r="S14" s="338">
        <f>SUMIF(Monthly!$6:$6,Quarterly!S$7,Monthly!17:17)</f>
        <v>151.79997600000002</v>
      </c>
      <c r="T14" s="338">
        <f>SUMIF(Monthly!$6:$6,Quarterly!T$7,Monthly!17:17)</f>
        <v>144.37345699999997</v>
      </c>
      <c r="U14" s="339">
        <f>SUMIF(Monthly!$6:$6,Quarterly!U$7,Monthly!17:17)</f>
        <v>147.37509499999993</v>
      </c>
      <c r="V14" s="338">
        <f>SUMIF(Monthly!$6:$6,Quarterly!V$7,Monthly!17:17)</f>
        <v>140.14543499999996</v>
      </c>
      <c r="W14" s="338">
        <f>SUMIF(Monthly!$6:$6,Quarterly!W$7,Monthly!17:17)</f>
        <v>140.55097000000001</v>
      </c>
      <c r="X14" s="338">
        <f>SUMIF(Monthly!$6:$6,Quarterly!X$7,Monthly!17:17)</f>
        <v>126.321337</v>
      </c>
      <c r="Y14" s="339">
        <f>SUMIF(Monthly!$6:$6,Quarterly!Y$7,Monthly!17:17)</f>
        <v>125.53966708534395</v>
      </c>
      <c r="Z14" s="338">
        <f>SUMIF(Monthly!$6:$6,Quarterly!Z$7,Monthly!17:17)</f>
        <v>120.62763199999998</v>
      </c>
      <c r="AA14" s="338">
        <f>SUMIF(Monthly!$6:$6,Quarterly!AA$7,Monthly!17:17)</f>
        <v>142.44768099999999</v>
      </c>
      <c r="AB14" s="338">
        <f>SUMIF(Monthly!$6:$6,Quarterly!AB$7,Monthly!17:17)</f>
        <v>158.43459999999999</v>
      </c>
      <c r="AC14" s="339">
        <f>SUMIF(Monthly!$6:$6,Quarterly!AC$7,Monthly!17:17)</f>
        <v>175.74278000000001</v>
      </c>
      <c r="AD14" s="338">
        <f>SUMIF(Monthly!$6:$6,Quarterly!AD$7,Monthly!17:17)</f>
        <v>180.15441700000002</v>
      </c>
      <c r="AE14" s="338">
        <f>SUMIF(Monthly!$6:$6,Quarterly!AE$7,Monthly!17:17)</f>
        <v>179.66971799999999</v>
      </c>
      <c r="AF14" s="338">
        <f>SUMIF(Monthly!$6:$6,Quarterly!AF$7,Monthly!17:17)</f>
        <v>212.341744393</v>
      </c>
      <c r="AG14" s="339">
        <f>SUMIF(Monthly!$6:$6,Quarterly!AG$7,Monthly!17:17)</f>
        <v>235.794228</v>
      </c>
      <c r="AH14" s="338">
        <f>SUMIF(Monthly!$6:$6,Quarterly!AH$7,Monthly!17:17)</f>
        <v>217.756361</v>
      </c>
      <c r="AI14" s="338">
        <f>SUMIF(Monthly!$6:$6,Quarterly!AI$7,Monthly!17:17)</f>
        <v>220.23358200000001</v>
      </c>
      <c r="AJ14" s="338">
        <f>SUMIF(Monthly!$6:$6,Quarterly!AJ$7,Monthly!17:17)</f>
        <v>237.27825399999998</v>
      </c>
      <c r="AK14" s="339">
        <f>SUMIF(Monthly!$6:$6,Quarterly!AK$7,Monthly!17:17)</f>
        <v>276.40528600000005</v>
      </c>
      <c r="AL14" s="338">
        <f>SUMIF(Monthly!$6:$6,Quarterly!AL$7,Monthly!17:17)</f>
        <v>255.01010200000002</v>
      </c>
      <c r="AM14" s="338">
        <f>SUMIF(Monthly!$6:$6,Quarterly!AM$7,Monthly!17:17)</f>
        <v>292.83263399999998</v>
      </c>
      <c r="AN14" s="338">
        <f>SUMIF(Monthly!$6:$6,Quarterly!AN$7,Monthly!17:17)</f>
        <v>296.40513899999996</v>
      </c>
      <c r="AO14" s="686">
        <f>SUMIF(Monthly!$6:$6,Quarterly!AO$7,Monthly!17:17)</f>
        <v>292.24366800000001</v>
      </c>
      <c r="AP14" s="338">
        <f>SUMIF(Monthly!$6:$6,Quarterly!AP$7,Monthly!17:17)</f>
        <v>212.21662900000001</v>
      </c>
      <c r="AQ14" s="338">
        <f>SUMIF(Monthly!$6:$6,Quarterly!AQ$7,Monthly!17:17)</f>
        <v>119.93092799999999</v>
      </c>
      <c r="AR14" s="338">
        <f>SUMIF(Monthly!$6:$6,Quarterly!AR$7,Monthly!17:17)</f>
        <v>129.73693900000001</v>
      </c>
      <c r="AS14" s="686">
        <f>SUMIF(Monthly!$6:$6,Quarterly!AS$7,Monthly!17:17)</f>
        <v>122.77753999999999</v>
      </c>
      <c r="AT14" s="338">
        <f>SUMIF(Monthly!$6:$6,Quarterly!AT$7,Monthly!17:17)</f>
        <v>127.32727199999999</v>
      </c>
      <c r="AU14" s="338">
        <f>SUMIF(Monthly!$6:$6,Quarterly!AU$7,Monthly!17:17)</f>
        <v>130.99201400000001</v>
      </c>
      <c r="AV14" s="338">
        <f>SUMIF(Monthly!$6:$6,Quarterly!AV$7,Monthly!17:17)</f>
        <v>115.71417399999999</v>
      </c>
      <c r="AW14" s="686">
        <f>SUMIF(Monthly!$6:$6,Quarterly!AW$7,Monthly!17:17)</f>
        <v>114.33652599999999</v>
      </c>
      <c r="AX14" s="338">
        <f>SUMIF(Monthly!$6:$6,Quarterly!AX$7,Monthly!17:17)</f>
        <v>139.28550900000002</v>
      </c>
      <c r="AY14" s="338">
        <f>SUMIF(Monthly!$6:$6,Quarterly!AY$7,Monthly!17:17)</f>
        <v>168.824816</v>
      </c>
      <c r="AZ14" s="338">
        <f>SUMIF(Monthly!$6:$6,Quarterly!AZ$7,Monthly!17:17)</f>
        <v>196.12011000000001</v>
      </c>
      <c r="BA14" s="686">
        <f>SUMIF(Monthly!$6:$6,Quarterly!BA$7,Monthly!17:17)</f>
        <v>256.54599999999999</v>
      </c>
      <c r="BB14" s="338">
        <f>SUMIF(Monthly!$6:$6,Quarterly!BB$7,Monthly!17:17)</f>
        <v>288.21499999999997</v>
      </c>
      <c r="BC14" s="338">
        <f>SUMIF(Monthly!$6:$6,Quarterly!BC$7,Monthly!17:17)</f>
        <v>312.84899999999999</v>
      </c>
      <c r="BD14" s="338">
        <f>SUMIF(Monthly!$6:$6,Quarterly!BD$7,Monthly!17:17)</f>
        <v>340.85599999999999</v>
      </c>
      <c r="BE14" s="686">
        <f>SUMIF(Monthly!$6:$6,Quarterly!BE$7,Monthly!17:17)</f>
        <v>357.94</v>
      </c>
      <c r="BF14" s="338">
        <f>SUMIF(Monthly!$6:$6,Quarterly!BF$7,Monthly!17:17)</f>
        <v>363.51300000000003</v>
      </c>
      <c r="BG14" s="338">
        <f>SUMIF(Monthly!$6:$6,Quarterly!BG$7,Monthly!17:17)</f>
        <v>363.07499999999999</v>
      </c>
      <c r="BH14" s="338">
        <f>SUMIF(Monthly!$6:$6,Quarterly!BH$7,Monthly!17:17)</f>
        <v>363.76300000000003</v>
      </c>
      <c r="BI14" s="686">
        <f>SUMIF(Monthly!$6:$6,Quarterly!BI$7,Monthly!17:17)</f>
        <v>354.887</v>
      </c>
      <c r="BJ14" s="338">
        <f>SUMIF(Monthly!$6:$6,Quarterly!BJ$7,Monthly!17:17)</f>
        <v>367.01499999999999</v>
      </c>
      <c r="BK14" s="338">
        <f>SUMIF(Monthly!$6:$6,Quarterly!BK$7,Monthly!17:17)</f>
        <v>392.61799999999994</v>
      </c>
      <c r="BL14" s="338">
        <f>SUMIF(Monthly!$6:$6,Quarterly!BL$7,Monthly!17:17)</f>
        <v>437.49299999999999</v>
      </c>
      <c r="BM14" s="686">
        <f>SUMIF(Monthly!$6:$6,Quarterly!BM$7,Monthly!17:17)</f>
        <v>442.36503228299989</v>
      </c>
    </row>
    <row r="15" spans="1:65" s="173" customFormat="1" ht="12">
      <c r="B15" s="174"/>
      <c r="C15" s="174"/>
      <c r="D15" s="459" t="s">
        <v>464</v>
      </c>
      <c r="E15" s="187" t="s">
        <v>475</v>
      </c>
      <c r="F15" s="330">
        <f>SUMIF(Monthly!$6:$6,Quarterly!F$7,Monthly!19:19)</f>
        <v>0</v>
      </c>
      <c r="G15" s="330">
        <f>SUMIF(Monthly!$6:$6,Quarterly!G$7,Monthly!19:19)</f>
        <v>0</v>
      </c>
      <c r="H15" s="330">
        <f>SUMIF(Monthly!$6:$6,Quarterly!H$7,Monthly!19:19)</f>
        <v>0</v>
      </c>
      <c r="I15" s="331">
        <f>SUMIF(Monthly!$6:$6,Quarterly!I$7,Monthly!19:19)</f>
        <v>0</v>
      </c>
      <c r="J15" s="330">
        <f>SUMIF(Monthly!$6:$6,Quarterly!J$7,Monthly!19:19)</f>
        <v>0</v>
      </c>
      <c r="K15" s="330">
        <f>SUMIF(Monthly!$6:$6,Quarterly!K$7,Monthly!19:19)</f>
        <v>0</v>
      </c>
      <c r="L15" s="330">
        <f>SUMIF(Monthly!$6:$6,Quarterly!L$7,Monthly!19:19)</f>
        <v>0</v>
      </c>
      <c r="M15" s="331">
        <f>SUMIF(Monthly!$6:$6,Quarterly!M$7,Monthly!19:19)</f>
        <v>0</v>
      </c>
      <c r="N15" s="330">
        <f>SUMIF(Monthly!$6:$6,Quarterly!N$7,Monthly!19:19)</f>
        <v>0</v>
      </c>
      <c r="O15" s="330">
        <f>SUMIF(Monthly!$6:$6,Quarterly!O$7,Monthly!19:19)</f>
        <v>0</v>
      </c>
      <c r="P15" s="330">
        <f>SUMIF(Monthly!$6:$6,Quarterly!P$7,Monthly!19:19)</f>
        <v>0</v>
      </c>
      <c r="Q15" s="331">
        <f>SUMIF(Monthly!$6:$6,Quarterly!Q$7,Monthly!19:19)</f>
        <v>0</v>
      </c>
      <c r="R15" s="330">
        <f>SUMIF(Monthly!$6:$6,Quarterly!R$7,Monthly!19:19)</f>
        <v>0</v>
      </c>
      <c r="S15" s="330">
        <f>SUMIF(Monthly!$6:$6,Quarterly!S$7,Monthly!19:19)</f>
        <v>0</v>
      </c>
      <c r="T15" s="330">
        <f>SUMIF(Monthly!$6:$6,Quarterly!T$7,Monthly!19:19)</f>
        <v>0</v>
      </c>
      <c r="U15" s="331">
        <f>SUMIF(Monthly!$6:$6,Quarterly!U$7,Monthly!19:19)</f>
        <v>0</v>
      </c>
      <c r="V15" s="330">
        <f>SUMIF(Monthly!$6:$6,Quarterly!V$7,Monthly!19:19)</f>
        <v>0</v>
      </c>
      <c r="W15" s="330">
        <f>SUMIF(Monthly!$6:$6,Quarterly!W$7,Monthly!19:19)</f>
        <v>0</v>
      </c>
      <c r="X15" s="330">
        <f>SUMIF(Monthly!$6:$6,Quarterly!X$7,Monthly!19:19)</f>
        <v>0</v>
      </c>
      <c r="Y15" s="331">
        <f>SUMIF(Monthly!$6:$6,Quarterly!Y$7,Monthly!19:19)</f>
        <v>0</v>
      </c>
      <c r="Z15" s="330">
        <f>SUMIF(Monthly!$6:$6,Quarterly!Z$7,Monthly!19:19)</f>
        <v>0</v>
      </c>
      <c r="AA15" s="330">
        <f>SUMIF(Monthly!$6:$6,Quarterly!AA$7,Monthly!19:19)</f>
        <v>0</v>
      </c>
      <c r="AB15" s="330">
        <f>SUMIF(Monthly!$6:$6,Quarterly!AB$7,Monthly!19:19)</f>
        <v>0</v>
      </c>
      <c r="AC15" s="331">
        <f>SUMIF(Monthly!$6:$6,Quarterly!AC$7,Monthly!19:19)</f>
        <v>0</v>
      </c>
      <c r="AD15" s="330">
        <f>SUMIF(Monthly!$6:$6,Quarterly!AD$7,Monthly!19:19)</f>
        <v>0</v>
      </c>
      <c r="AE15" s="330">
        <f>SUMIF(Monthly!$6:$6,Quarterly!AE$7,Monthly!19:19)</f>
        <v>0</v>
      </c>
      <c r="AF15" s="330">
        <f>SUMIF(Monthly!$6:$6,Quarterly!AF$7,Monthly!19:19)</f>
        <v>0</v>
      </c>
      <c r="AG15" s="331">
        <f>SUMIF(Monthly!$6:$6,Quarterly!AG$7,Monthly!19:19)</f>
        <v>0</v>
      </c>
      <c r="AH15" s="330">
        <f>SUMIF(Monthly!$6:$6,Quarterly!AH$7,Monthly!19:19)</f>
        <v>412.851</v>
      </c>
      <c r="AI15" s="330">
        <f>SUMIF(Monthly!$6:$6,Quarterly!AI$7,Monthly!19:19)</f>
        <v>506.73399999999998</v>
      </c>
      <c r="AJ15" s="330">
        <f>SUMIF(Monthly!$6:$6,Quarterly!AJ$7,Monthly!19:19)</f>
        <v>380.07799999999997</v>
      </c>
      <c r="AK15" s="331">
        <f>SUMIF(Monthly!$6:$6,Quarterly!AK$7,Monthly!19:19)</f>
        <v>999.91700000000014</v>
      </c>
      <c r="AL15" s="330">
        <f>SUMIF(Monthly!$6:$6,Quarterly!AL$7,Monthly!19:19)</f>
        <v>541.30399999999997</v>
      </c>
      <c r="AM15" s="330">
        <f>SUMIF(Monthly!$6:$6,Quarterly!AM$7,Monthly!19:19)</f>
        <v>741.45900000000006</v>
      </c>
      <c r="AN15" s="330">
        <f>SUMIF(Monthly!$6:$6,Quarterly!AN$7,Monthly!19:19)</f>
        <v>654.63199999999995</v>
      </c>
      <c r="AO15" s="683">
        <f>SUMIF(Monthly!$6:$6,Quarterly!AO$7,Monthly!19:19)</f>
        <v>885.34400000000005</v>
      </c>
      <c r="AP15" s="330">
        <f>SUMIF(Monthly!$6:$6,Quarterly!AP$7,Monthly!19:19)</f>
        <v>444.97699999999998</v>
      </c>
      <c r="AQ15" s="330">
        <f>SUMIF(Monthly!$6:$6,Quarterly!AQ$7,Monthly!19:19)</f>
        <v>5.0619999999999994</v>
      </c>
      <c r="AR15" s="330">
        <f>SUMIF(Monthly!$6:$6,Quarterly!AR$7,Monthly!19:19)</f>
        <v>8.0190000000000001</v>
      </c>
      <c r="AS15" s="683">
        <f>SUMIF(Monthly!$6:$6,Quarterly!AS$7,Monthly!19:19)</f>
        <v>3.5900000000000003</v>
      </c>
      <c r="AT15" s="330">
        <f>SUMIF(Monthly!$6:$6,Quarterly!AT$7,Monthly!19:19)</f>
        <v>129.041</v>
      </c>
      <c r="AU15" s="330">
        <f>SUMIF(Monthly!$6:$6,Quarterly!AU$7,Monthly!19:19)</f>
        <v>1.6260000000000001</v>
      </c>
      <c r="AV15" s="330">
        <f>SUMIF(Monthly!$6:$6,Quarterly!AV$7,Monthly!19:19)</f>
        <v>6.6970000000000001</v>
      </c>
      <c r="AW15" s="683">
        <f>SUMIF(Monthly!$6:$6,Quarterly!AW$7,Monthly!19:19)</f>
        <v>3.9329999999999998</v>
      </c>
      <c r="AX15" s="330">
        <f>SUMIF(Monthly!$6:$6,Quarterly!AX$7,Monthly!19:19)</f>
        <v>0</v>
      </c>
      <c r="AY15" s="330">
        <f>SUMIF(Monthly!$6:$6,Quarterly!AY$7,Monthly!19:19)</f>
        <v>0</v>
      </c>
      <c r="AZ15" s="330">
        <f>SUMIF(Monthly!$6:$6,Quarterly!AZ$7,Monthly!19:19)</f>
        <v>0</v>
      </c>
      <c r="BA15" s="683">
        <f>SUMIF(Monthly!$6:$6,Quarterly!BA$7,Monthly!19:19)</f>
        <v>0</v>
      </c>
      <c r="BB15" s="330">
        <f>SUMIF(Monthly!$6:$6,Quarterly!BB$7,Monthly!19:19)</f>
        <v>0</v>
      </c>
      <c r="BC15" s="330">
        <f>SUMIF(Monthly!$6:$6,Quarterly!BC$7,Monthly!19:19)</f>
        <v>0</v>
      </c>
      <c r="BD15" s="330">
        <f>SUMIF(Monthly!$6:$6,Quarterly!BD$7,Monthly!19:19)</f>
        <v>0</v>
      </c>
      <c r="BE15" s="683">
        <f>SUMIF(Monthly!$6:$6,Quarterly!BE$7,Monthly!19:19)</f>
        <v>0</v>
      </c>
      <c r="BF15" s="330">
        <f>SUMIF(Monthly!$6:$6,Quarterly!BF$7,Monthly!19:19)</f>
        <v>0</v>
      </c>
      <c r="BG15" s="330">
        <f>SUMIF(Monthly!$6:$6,Quarterly!BG$7,Monthly!19:19)</f>
        <v>0</v>
      </c>
      <c r="BH15" s="330">
        <f>SUMIF(Monthly!$6:$6,Quarterly!BH$7,Monthly!19:19)</f>
        <v>0</v>
      </c>
      <c r="BI15" s="683">
        <f>SUMIF(Monthly!$6:$6,Quarterly!BI$7,Monthly!19:19)</f>
        <v>0</v>
      </c>
      <c r="BJ15" s="330">
        <f>SUMIF(Monthly!$6:$6,Quarterly!BJ$7,Monthly!19:19)</f>
        <v>0</v>
      </c>
      <c r="BK15" s="330">
        <f>SUMIF(Monthly!$6:$6,Quarterly!BK$7,Monthly!19:19)</f>
        <v>0</v>
      </c>
      <c r="BL15" s="330">
        <f>SUMIF(Monthly!$6:$6,Quarterly!BL$7,Monthly!19:19)</f>
        <v>0</v>
      </c>
      <c r="BM15" s="683">
        <f>SUMIF(Monthly!$6:$6,Quarterly!BM$7,Monthly!19:19)</f>
        <v>0</v>
      </c>
    </row>
    <row r="16" spans="1:65" ht="12">
      <c r="D16" s="189" t="s">
        <v>469</v>
      </c>
      <c r="E16" s="190" t="s">
        <v>476</v>
      </c>
      <c r="F16" s="336">
        <f>SUMIF(Monthly!$6:$6,Quarterly!F$7,Monthly!20:20)</f>
        <v>0</v>
      </c>
      <c r="G16" s="336">
        <f>SUMIF(Monthly!$6:$6,Quarterly!G$7,Monthly!20:20)</f>
        <v>0</v>
      </c>
      <c r="H16" s="336">
        <f>SUMIF(Monthly!$6:$6,Quarterly!H$7,Monthly!20:20)</f>
        <v>0</v>
      </c>
      <c r="I16" s="337">
        <f>SUMIF(Monthly!$6:$6,Quarterly!I$7,Monthly!20:20)</f>
        <v>0</v>
      </c>
      <c r="J16" s="336">
        <f>SUMIF(Monthly!$6:$6,Quarterly!J$7,Monthly!20:20)</f>
        <v>0</v>
      </c>
      <c r="K16" s="336">
        <f>SUMIF(Monthly!$6:$6,Quarterly!K$7,Monthly!20:20)</f>
        <v>0</v>
      </c>
      <c r="L16" s="336">
        <f>SUMIF(Monthly!$6:$6,Quarterly!L$7,Monthly!20:20)</f>
        <v>0</v>
      </c>
      <c r="M16" s="337">
        <f>SUMIF(Monthly!$6:$6,Quarterly!M$7,Monthly!20:20)</f>
        <v>0</v>
      </c>
      <c r="N16" s="336">
        <f>SUMIF(Monthly!$6:$6,Quarterly!N$7,Monthly!20:20)</f>
        <v>0</v>
      </c>
      <c r="O16" s="336">
        <f>SUMIF(Monthly!$6:$6,Quarterly!O$7,Monthly!20:20)</f>
        <v>0</v>
      </c>
      <c r="P16" s="336">
        <f>SUMIF(Monthly!$6:$6,Quarterly!P$7,Monthly!20:20)</f>
        <v>0</v>
      </c>
      <c r="Q16" s="337">
        <f>SUMIF(Monthly!$6:$6,Quarterly!Q$7,Monthly!20:20)</f>
        <v>0</v>
      </c>
      <c r="R16" s="336">
        <f>SUMIF(Monthly!$6:$6,Quarterly!R$7,Monthly!20:20)</f>
        <v>0</v>
      </c>
      <c r="S16" s="336">
        <f>SUMIF(Monthly!$6:$6,Quarterly!S$7,Monthly!20:20)</f>
        <v>0</v>
      </c>
      <c r="T16" s="336">
        <f>SUMIF(Monthly!$6:$6,Quarterly!T$7,Monthly!20:20)</f>
        <v>0</v>
      </c>
      <c r="U16" s="337">
        <f>SUMIF(Monthly!$6:$6,Quarterly!U$7,Monthly!20:20)</f>
        <v>0</v>
      </c>
      <c r="V16" s="336">
        <f>SUMIF(Monthly!$6:$6,Quarterly!V$7,Monthly!20:20)</f>
        <v>0</v>
      </c>
      <c r="W16" s="336">
        <f>SUMIF(Monthly!$6:$6,Quarterly!W$7,Monthly!20:20)</f>
        <v>0</v>
      </c>
      <c r="X16" s="336">
        <f>SUMIF(Monthly!$6:$6,Quarterly!X$7,Monthly!20:20)</f>
        <v>0</v>
      </c>
      <c r="Y16" s="337">
        <f>SUMIF(Monthly!$6:$6,Quarterly!Y$7,Monthly!20:20)</f>
        <v>0</v>
      </c>
      <c r="Z16" s="336">
        <f>SUMIF(Monthly!$6:$6,Quarterly!Z$7,Monthly!20:20)</f>
        <v>0</v>
      </c>
      <c r="AA16" s="336">
        <f>SUMIF(Monthly!$6:$6,Quarterly!AA$7,Monthly!20:20)</f>
        <v>0</v>
      </c>
      <c r="AB16" s="336">
        <f>SUMIF(Monthly!$6:$6,Quarterly!AB$7,Monthly!20:20)</f>
        <v>0</v>
      </c>
      <c r="AC16" s="337">
        <f>SUMIF(Monthly!$6:$6,Quarterly!AC$7,Monthly!20:20)</f>
        <v>0</v>
      </c>
      <c r="AD16" s="336">
        <f>SUMIF(Monthly!$6:$6,Quarterly!AD$7,Monthly!20:20)</f>
        <v>0</v>
      </c>
      <c r="AE16" s="336">
        <f>SUMIF(Monthly!$6:$6,Quarterly!AE$7,Monthly!20:20)</f>
        <v>0</v>
      </c>
      <c r="AF16" s="336">
        <f>SUMIF(Monthly!$6:$6,Quarterly!AF$7,Monthly!20:20)</f>
        <v>0</v>
      </c>
      <c r="AG16" s="337">
        <f>SUMIF(Monthly!$6:$6,Quarterly!AG$7,Monthly!20:20)</f>
        <v>0</v>
      </c>
      <c r="AH16" s="336">
        <f>SUMIF(Monthly!$6:$6,Quarterly!AH$7,Monthly!20:20)</f>
        <v>8.0060000000000002</v>
      </c>
      <c r="AI16" s="336">
        <f>SUMIF(Monthly!$6:$6,Quarterly!AI$7,Monthly!20:20)</f>
        <v>12.784000000000001</v>
      </c>
      <c r="AJ16" s="336">
        <f>SUMIF(Monthly!$6:$6,Quarterly!AJ$7,Monthly!20:20)</f>
        <v>11.113000000000001</v>
      </c>
      <c r="AK16" s="337">
        <f>SUMIF(Monthly!$6:$6,Quarterly!AK$7,Monthly!20:20)</f>
        <v>14.707000000000001</v>
      </c>
      <c r="AL16" s="336">
        <f>SUMIF(Monthly!$6:$6,Quarterly!AL$7,Monthly!20:20)</f>
        <v>3.9570000000000003</v>
      </c>
      <c r="AM16" s="336">
        <f>SUMIF(Monthly!$6:$6,Quarterly!AM$7,Monthly!20:20)</f>
        <v>40.064999999999998</v>
      </c>
      <c r="AN16" s="336">
        <f>SUMIF(Monthly!$6:$6,Quarterly!AN$7,Monthly!20:20)</f>
        <v>20.683</v>
      </c>
      <c r="AO16" s="685">
        <f>SUMIF(Monthly!$6:$6,Quarterly!AO$7,Monthly!20:20)</f>
        <v>27.296999999999997</v>
      </c>
      <c r="AP16" s="336">
        <f>SUMIF(Monthly!$6:$6,Quarterly!AP$7,Monthly!20:20)</f>
        <v>22.081000000000003</v>
      </c>
      <c r="AQ16" s="336">
        <f>SUMIF(Monthly!$6:$6,Quarterly!AQ$7,Monthly!20:20)</f>
        <v>-6.9999999999999785E-3</v>
      </c>
      <c r="AR16" s="336">
        <f>SUMIF(Monthly!$6:$6,Quarterly!AR$7,Monthly!20:20)</f>
        <v>-0.71500000000000008</v>
      </c>
      <c r="AS16" s="685">
        <f>SUMIF(Monthly!$6:$6,Quarterly!AS$7,Monthly!20:20)</f>
        <v>0.32200000000000001</v>
      </c>
      <c r="AT16" s="336">
        <f>SUMIF(Monthly!$6:$6,Quarterly!AT$7,Monthly!20:20)</f>
        <v>11.306000000000001</v>
      </c>
      <c r="AU16" s="336">
        <f>SUMIF(Monthly!$6:$6,Quarterly!AU$7,Monthly!20:20)</f>
        <v>1.5999999999999997E-2</v>
      </c>
      <c r="AV16" s="336">
        <f>SUMIF(Monthly!$6:$6,Quarterly!AV$7,Monthly!20:20)</f>
        <v>-0.41400000000000003</v>
      </c>
      <c r="AW16" s="685">
        <f>SUMIF(Monthly!$6:$6,Quarterly!AW$7,Monthly!20:20)</f>
        <v>7.5000000000000011E-2</v>
      </c>
      <c r="AX16" s="336">
        <f>SUMIF(Monthly!$6:$6,Quarterly!AX$7,Monthly!20:20)</f>
        <v>0</v>
      </c>
      <c r="AY16" s="336">
        <f>SUMIF(Monthly!$6:$6,Quarterly!AY$7,Monthly!20:20)</f>
        <v>0</v>
      </c>
      <c r="AZ16" s="336">
        <f>SUMIF(Monthly!$6:$6,Quarterly!AZ$7,Monthly!20:20)</f>
        <v>0</v>
      </c>
      <c r="BA16" s="685">
        <f>SUMIF(Monthly!$6:$6,Quarterly!BA$7,Monthly!20:20)</f>
        <v>0</v>
      </c>
      <c r="BB16" s="336">
        <f>SUMIF(Monthly!$6:$6,Quarterly!BB$7,Monthly!20:20)</f>
        <v>0</v>
      </c>
      <c r="BC16" s="336">
        <f>SUMIF(Monthly!$6:$6,Quarterly!BC$7,Monthly!20:20)</f>
        <v>0</v>
      </c>
      <c r="BD16" s="336">
        <f>SUMIF(Monthly!$6:$6,Quarterly!BD$7,Monthly!20:20)</f>
        <v>0</v>
      </c>
      <c r="BE16" s="685">
        <f>SUMIF(Monthly!$6:$6,Quarterly!BE$7,Monthly!20:20)</f>
        <v>0</v>
      </c>
      <c r="BF16" s="336">
        <f>SUMIF(Monthly!$6:$6,Quarterly!BF$7,Monthly!20:20)</f>
        <v>0</v>
      </c>
      <c r="BG16" s="336">
        <f>SUMIF(Monthly!$6:$6,Quarterly!BG$7,Monthly!20:20)</f>
        <v>0</v>
      </c>
      <c r="BH16" s="336">
        <f>SUMIF(Monthly!$6:$6,Quarterly!BH$7,Monthly!20:20)</f>
        <v>0</v>
      </c>
      <c r="BI16" s="685">
        <f>SUMIF(Monthly!$6:$6,Quarterly!BI$7,Monthly!20:20)</f>
        <v>0</v>
      </c>
      <c r="BJ16" s="336">
        <f>SUMIF(Monthly!$6:$6,Quarterly!BJ$7,Monthly!20:20)</f>
        <v>0</v>
      </c>
      <c r="BK16" s="336">
        <f>SUMIF(Monthly!$6:$6,Quarterly!BK$7,Monthly!20:20)</f>
        <v>0</v>
      </c>
      <c r="BL16" s="336">
        <f>SUMIF(Monthly!$6:$6,Quarterly!BL$7,Monthly!20:20)</f>
        <v>0</v>
      </c>
      <c r="BM16" s="685">
        <f>SUMIF(Monthly!$6:$6,Quarterly!BM$7,Monthly!20:20)</f>
        <v>0</v>
      </c>
    </row>
    <row r="17" spans="2:65" s="173" customFormat="1" ht="12">
      <c r="B17" s="174" t="s">
        <v>478</v>
      </c>
      <c r="C17" s="174">
        <f>Property!I$1</f>
        <v>9</v>
      </c>
      <c r="D17" s="676" t="s">
        <v>466</v>
      </c>
      <c r="E17" s="197" t="s">
        <v>467</v>
      </c>
      <c r="F17" s="346">
        <f>INDEX(Property!$A$1:$W$259,F$5,$C17)</f>
        <v>0</v>
      </c>
      <c r="G17" s="346">
        <f>INDEX(Property!$A$1:$W$259,G$5,$C17)</f>
        <v>0</v>
      </c>
      <c r="H17" s="346">
        <f>INDEX(Property!$A$1:$W$259,H$5,$C17)</f>
        <v>0</v>
      </c>
      <c r="I17" s="347">
        <f>INDEX(Property!$A$1:$W$259,I$5,$C17)</f>
        <v>0</v>
      </c>
      <c r="J17" s="346">
        <f>INDEX(Property!$A$1:$W$259,J$5,$C17)</f>
        <v>0</v>
      </c>
      <c r="K17" s="346">
        <f>INDEX(Property!$A$1:$W$259,K$5,$C17)</f>
        <v>0</v>
      </c>
      <c r="L17" s="346">
        <f>INDEX(Property!$A$1:$W$259,L$5,$C17)</f>
        <v>0</v>
      </c>
      <c r="M17" s="347">
        <f>INDEX(Property!$A$1:$W$259,M$5,$C17)</f>
        <v>0</v>
      </c>
      <c r="N17" s="346">
        <f>INDEX(Property!$A$1:$W$259,N$5,$C17)</f>
        <v>0</v>
      </c>
      <c r="O17" s="346">
        <f>INDEX(Property!$A$1:$W$259,O$5,$C17)</f>
        <v>0</v>
      </c>
      <c r="P17" s="346">
        <f>INDEX(Property!$A$1:$W$259,P$5,$C17)</f>
        <v>0</v>
      </c>
      <c r="Q17" s="347">
        <f>INDEX(Property!$A$1:$W$259,Q$5,$C17)</f>
        <v>0</v>
      </c>
      <c r="R17" s="346">
        <f>INDEX(Property!$A$1:$W$259,R$5,$C17)</f>
        <v>0</v>
      </c>
      <c r="S17" s="346">
        <f>INDEX(Property!$A$1:$W$259,S$5,$C17)</f>
        <v>0</v>
      </c>
      <c r="T17" s="346">
        <f>INDEX(Property!$A$1:$W$259,T$5,$C17)</f>
        <v>0</v>
      </c>
      <c r="U17" s="347">
        <f>INDEX(Property!$A$1:$W$259,U$5,$C17)</f>
        <v>0</v>
      </c>
      <c r="V17" s="346">
        <f>INDEX(Property!$A$1:$W$259,V$5,$C17)</f>
        <v>0</v>
      </c>
      <c r="W17" s="346">
        <f>INDEX(Property!$A$1:$W$259,W$5,$C17)</f>
        <v>0</v>
      </c>
      <c r="X17" s="346">
        <f>INDEX(Property!$A$1:$W$259,X$5,$C17)</f>
        <v>0</v>
      </c>
      <c r="Y17" s="347">
        <f>INDEX(Property!$A$1:$W$259,Y$5,$C17)</f>
        <v>0</v>
      </c>
      <c r="Z17" s="346">
        <f>INDEX(Property!$A$1:$W$259,Z$5,$C17)</f>
        <v>0</v>
      </c>
      <c r="AA17" s="346">
        <f>INDEX(Property!$A$1:$W$259,AA$5,$C17)</f>
        <v>0</v>
      </c>
      <c r="AB17" s="346">
        <f>INDEX(Property!$A$1:$W$259,AB$5,$C17)</f>
        <v>0</v>
      </c>
      <c r="AC17" s="347">
        <f>INDEX(Property!$A$1:$W$259,AC$5,$C17)</f>
        <v>0</v>
      </c>
      <c r="AD17" s="346">
        <f>INDEX(Property!$A$1:$W$259,AD$5,$C17)</f>
        <v>0</v>
      </c>
      <c r="AE17" s="346">
        <f>INDEX(Property!$A$1:$W$259,AE$5,$C17)</f>
        <v>0</v>
      </c>
      <c r="AF17" s="346">
        <f>INDEX(Property!$A$1:$W$259,AF$5,$C17)</f>
        <v>0</v>
      </c>
      <c r="AG17" s="347">
        <f>INDEX(Property!$A$1:$W$259,AG$5,$C17)</f>
        <v>0</v>
      </c>
      <c r="AH17" s="346">
        <f>INDEX(Property!$A$1:$W$259,AH$5,$C17)</f>
        <v>0</v>
      </c>
      <c r="AI17" s="346">
        <f>INDEX(Property!$A$1:$W$259,AI$5,$C17)</f>
        <v>0</v>
      </c>
      <c r="AJ17" s="346">
        <f>INDEX(Property!$A$1:$W$259,AJ$5,$C17)</f>
        <v>0</v>
      </c>
      <c r="AK17" s="347">
        <f>INDEX(Property!$A$1:$W$259,AK$5,$C17)</f>
        <v>0</v>
      </c>
      <c r="AL17" s="346">
        <f>INDEX(Property!$A$1:$W$259,AL$5,$C17)</f>
        <v>0</v>
      </c>
      <c r="AM17" s="346">
        <f>INDEX(Property!$A$1:$W$259,AM$5,$C17)</f>
        <v>1.9391984032980421E-2</v>
      </c>
      <c r="AN17" s="346">
        <f>INDEX(Property!$A$1:$W$259,AN$5,$C17)</f>
        <v>2.5228226248880083E-2</v>
      </c>
      <c r="AO17" s="687">
        <f>INDEX(Property!$A$1:$W$259,AO$5,$C17)</f>
        <v>2.9238735206983831E-2</v>
      </c>
      <c r="AP17" s="346">
        <f>INDEX(Property!$A$1:$W$259,AP$5,$C17)</f>
        <v>1.4708220782324933E-2</v>
      </c>
      <c r="AQ17" s="346">
        <f>INDEX(Property!$A$1:$W$259,AQ$5,$C17)</f>
        <v>7.3101251791969019E-3</v>
      </c>
      <c r="AR17" s="346">
        <f>INDEX(Property!$A$1:$W$259,AR$5,$C17)</f>
        <v>5.4035354618394274E-2</v>
      </c>
      <c r="AS17" s="687">
        <f>INDEX(Property!$A$1:$W$259,AS$5,$C17)</f>
        <v>3.1594850236468734E-2</v>
      </c>
      <c r="AT17" s="346">
        <f>INDEX(Property!$A$1:$W$259,AT$5,$C17)</f>
        <v>3.0832083348393394E-2</v>
      </c>
      <c r="AU17" s="346">
        <f>INDEX(Property!$A$1:$W$259,AU$5,$C17)</f>
        <v>4.9622789492490625E-2</v>
      </c>
      <c r="AV17" s="346">
        <f>INDEX(Property!$A$1:$W$259,AV$5,$C17)</f>
        <v>-1.382852627419992E-3</v>
      </c>
      <c r="AW17" s="687">
        <f>INDEX(Property!$A$1:$W$259,AW$5,$C17)</f>
        <v>-8.9163237311385465E-2</v>
      </c>
      <c r="AX17" s="346">
        <f>INDEX(Property!$A$1:$W$259,AX$5,$C17)</f>
        <v>8.9693593314763231E-2</v>
      </c>
      <c r="AY17" s="346">
        <f>INDEX(Property!$A$1:$W$259,AY$5,$C17)</f>
        <v>8.7615564045535915E-2</v>
      </c>
      <c r="AZ17" s="346">
        <f>INDEX(Property!$A$1:$W$259,AZ$5,$C17)</f>
        <v>9.8400984009840101E-3</v>
      </c>
      <c r="BA17" s="687">
        <f>INDEX(Property!$A$1:$W$259,BA$5,$C17)</f>
        <v>-6.181872480215022E-2</v>
      </c>
      <c r="BB17" s="346">
        <f>INDEX(Property!$A$1:$W$259,BB$5,$C17)</f>
        <v>1.9069412662090009E-2</v>
      </c>
      <c r="BC17" s="346">
        <f>INDEX(Property!$A$1:$W$259,BC$5,$C17)</f>
        <v>0</v>
      </c>
      <c r="BD17" s="346">
        <f>INDEX(Property!$A$1:$W$259,BD$5,$C17)</f>
        <v>0</v>
      </c>
      <c r="BE17" s="687">
        <f>INDEX(Property!$A$1:$W$259,BE$5,$C17)</f>
        <v>0</v>
      </c>
      <c r="BF17" s="346">
        <f>INDEX(Property!$A$1:$W$259,BF$5,$C17)</f>
        <v>0</v>
      </c>
      <c r="BG17" s="346">
        <f>INDEX(Property!$A$1:$W$259,BG$5,$C17)</f>
        <v>0</v>
      </c>
      <c r="BH17" s="346">
        <f>INDEX(Property!$A$1:$W$259,BH$5,$C17)</f>
        <v>0</v>
      </c>
      <c r="BI17" s="687">
        <f>INDEX(Property!$A$1:$W$259,BI$5,$C17)</f>
        <v>0</v>
      </c>
      <c r="BJ17" s="346">
        <f>INDEX(Property!$A$1:$W$259,BJ$5,$C17)</f>
        <v>0</v>
      </c>
      <c r="BK17" s="346">
        <f>INDEX(Property!$A$1:$W$259,BK$5,$C17)</f>
        <v>0</v>
      </c>
      <c r="BL17" s="346">
        <f>INDEX(Property!$A$1:$W$259,BL$5,$C17)</f>
        <v>0</v>
      </c>
      <c r="BM17" s="687">
        <f>INDEX(Property!$A$1:$W$259,BM$5,$C17)</f>
        <v>0</v>
      </c>
    </row>
    <row r="18" spans="2:65" ht="12">
      <c r="D18" s="459" t="s">
        <v>369</v>
      </c>
      <c r="E18" s="187" t="s">
        <v>370</v>
      </c>
      <c r="F18" s="460">
        <f>F9*10^9/SUM(F30,F31)</f>
        <v>10399182.810591519</v>
      </c>
      <c r="G18" s="460">
        <f t="shared" ref="G18:AO18" si="5">G9*10^9/SUM(G30,G31)</f>
        <v>8466099.8469648026</v>
      </c>
      <c r="H18" s="460">
        <f t="shared" si="5"/>
        <v>6415189.6454766989</v>
      </c>
      <c r="I18" s="461">
        <f t="shared" si="5"/>
        <v>7138968.4123994671</v>
      </c>
      <c r="J18" s="460">
        <f t="shared" si="5"/>
        <v>8020384.7556129182</v>
      </c>
      <c r="K18" s="460">
        <f t="shared" si="5"/>
        <v>6349335.5608726246</v>
      </c>
      <c r="L18" s="460">
        <f t="shared" si="5"/>
        <v>6537300.3394410759</v>
      </c>
      <c r="M18" s="461">
        <f t="shared" si="5"/>
        <v>7602300.3612215854</v>
      </c>
      <c r="N18" s="460">
        <f t="shared" si="5"/>
        <v>8996790.0010459144</v>
      </c>
      <c r="O18" s="460">
        <f t="shared" si="5"/>
        <v>6981219.026773626</v>
      </c>
      <c r="P18" s="460">
        <f t="shared" si="5"/>
        <v>6246061.5865716254</v>
      </c>
      <c r="Q18" s="461">
        <f t="shared" si="5"/>
        <v>8317621.5604487974</v>
      </c>
      <c r="R18" s="460">
        <f t="shared" si="5"/>
        <v>8803796.2719873991</v>
      </c>
      <c r="S18" s="460">
        <f t="shared" si="5"/>
        <v>5268554.1176948212</v>
      </c>
      <c r="T18" s="460">
        <f t="shared" si="5"/>
        <v>4560966.7473689411</v>
      </c>
      <c r="U18" s="461">
        <f t="shared" si="5"/>
        <v>6322748.4886318827</v>
      </c>
      <c r="V18" s="460">
        <f t="shared" si="5"/>
        <v>6403818.9282905376</v>
      </c>
      <c r="W18" s="460">
        <f t="shared" si="5"/>
        <v>5052605.7607667651</v>
      </c>
      <c r="X18" s="460">
        <f t="shared" si="5"/>
        <v>7011769.5641039461</v>
      </c>
      <c r="Y18" s="461">
        <f t="shared" si="5"/>
        <v>5671839.3914029887</v>
      </c>
      <c r="Z18" s="460">
        <f t="shared" si="5"/>
        <v>10645356.229811195</v>
      </c>
      <c r="AA18" s="460">
        <f t="shared" si="5"/>
        <v>10359058.070925662</v>
      </c>
      <c r="AB18" s="460">
        <f t="shared" si="5"/>
        <v>6653692.9673612416</v>
      </c>
      <c r="AC18" s="461">
        <f t="shared" si="5"/>
        <v>5908441.9949803352</v>
      </c>
      <c r="AD18" s="460">
        <f t="shared" si="5"/>
        <v>6157407.8471651599</v>
      </c>
      <c r="AE18" s="460">
        <f t="shared" si="5"/>
        <v>5892334.4804431777</v>
      </c>
      <c r="AF18" s="460">
        <f t="shared" si="5"/>
        <v>6430386.0492231296</v>
      </c>
      <c r="AG18" s="461">
        <f t="shared" si="5"/>
        <v>5950056.5258338116</v>
      </c>
      <c r="AH18" s="837">
        <f t="shared" si="5"/>
        <v>6420328.471475305</v>
      </c>
      <c r="AI18" s="837">
        <f t="shared" si="5"/>
        <v>7099558.3839125419</v>
      </c>
      <c r="AJ18" s="837">
        <f t="shared" si="5"/>
        <v>6147476.3228207976</v>
      </c>
      <c r="AK18" s="838">
        <f t="shared" si="5"/>
        <v>6438947.7142880224</v>
      </c>
      <c r="AL18" s="837">
        <f t="shared" si="5"/>
        <v>6989706.5956196394</v>
      </c>
      <c r="AM18" s="837">
        <f t="shared" si="5"/>
        <v>8527425.9147511348</v>
      </c>
      <c r="AN18" s="837">
        <f t="shared" si="5"/>
        <v>6551258.2261278005</v>
      </c>
      <c r="AO18" s="839">
        <f t="shared" si="5"/>
        <v>5809489.7644595848</v>
      </c>
      <c r="AP18" s="837">
        <f t="shared" ref="AP18:BH18" si="6">AP9*10^9/SUM(AP30,AP31)</f>
        <v>13017440.734881248</v>
      </c>
      <c r="AQ18" s="837">
        <f t="shared" si="6"/>
        <v>26855365.000130344</v>
      </c>
      <c r="AR18" s="837">
        <f t="shared" si="6"/>
        <v>27034563.441565577</v>
      </c>
      <c r="AS18" s="839">
        <f t="shared" si="6"/>
        <v>29036074.272451565</v>
      </c>
      <c r="AT18" s="837">
        <f t="shared" si="6"/>
        <v>29143297.088360991</v>
      </c>
      <c r="AU18" s="837">
        <f t="shared" si="6"/>
        <v>38345806.26040867</v>
      </c>
      <c r="AV18" s="837">
        <f t="shared" si="6"/>
        <v>33172750.00716982</v>
      </c>
      <c r="AW18" s="839">
        <f t="shared" si="6"/>
        <v>31409998.767641626</v>
      </c>
      <c r="AX18" s="837">
        <f t="shared" si="6"/>
        <v>24540631.402402055</v>
      </c>
      <c r="AY18" s="837">
        <f t="shared" si="6"/>
        <v>25378858.215229396</v>
      </c>
      <c r="AZ18" s="837">
        <f t="shared" si="6"/>
        <v>45264245.089123182</v>
      </c>
      <c r="BA18" s="839">
        <f t="shared" si="6"/>
        <v>37500361.615999155</v>
      </c>
      <c r="BB18" s="837">
        <f t="shared" si="6"/>
        <v>29502758.271524303</v>
      </c>
      <c r="BC18" s="837">
        <f t="shared" si="6"/>
        <v>26462036.216636505</v>
      </c>
      <c r="BD18" s="837">
        <f t="shared" si="6"/>
        <v>21149054.880366698</v>
      </c>
      <c r="BE18" s="839">
        <f t="shared" si="6"/>
        <v>17081205.53246174</v>
      </c>
      <c r="BF18" s="837">
        <f t="shared" si="6"/>
        <v>16125434.223083738</v>
      </c>
      <c r="BG18" s="837">
        <f t="shared" si="6"/>
        <v>17648019.00423247</v>
      </c>
      <c r="BH18" s="837">
        <f t="shared" si="6"/>
        <v>17494249.666478794</v>
      </c>
      <c r="BI18" s="839">
        <f t="shared" ref="BI18:BJ18" si="7">BI9*10^9/SUM(BI30,BI31)</f>
        <v>18218397.288820047</v>
      </c>
      <c r="BJ18" s="837">
        <f t="shared" si="7"/>
        <v>15476858.201967971</v>
      </c>
      <c r="BK18" s="837">
        <f t="shared" ref="BK18:BL18" si="8">BK9*10^9/SUM(BK30,BK31)</f>
        <v>13969331.795610297</v>
      </c>
      <c r="BL18" s="837">
        <f t="shared" si="8"/>
        <v>11469092.161376214</v>
      </c>
      <c r="BM18" s="839">
        <f t="shared" ref="BM18" si="9">BM9*10^9/SUM(BM30,BM31)</f>
        <v>9581958.0239856094</v>
      </c>
    </row>
    <row r="19" spans="2:65" s="9" customFormat="1" ht="12">
      <c r="B19" s="8"/>
      <c r="C19" s="8"/>
      <c r="D19" s="188" t="s">
        <v>0</v>
      </c>
      <c r="E19" s="188" t="s">
        <v>247</v>
      </c>
      <c r="F19" s="332"/>
      <c r="G19" s="332"/>
      <c r="H19" s="332"/>
      <c r="I19" s="333"/>
      <c r="J19" s="334">
        <f t="shared" ref="J19:AR19" si="10">J18/F18-1</f>
        <v>-0.22874855633423485</v>
      </c>
      <c r="K19" s="334">
        <f t="shared" si="10"/>
        <v>-0.25002826854812765</v>
      </c>
      <c r="L19" s="334">
        <f t="shared" si="10"/>
        <v>1.9034619506607564E-2</v>
      </c>
      <c r="M19" s="335">
        <f t="shared" si="10"/>
        <v>6.4901806823710162E-2</v>
      </c>
      <c r="N19" s="334">
        <f t="shared" si="10"/>
        <v>0.12174044951517771</v>
      </c>
      <c r="O19" s="334">
        <f t="shared" si="10"/>
        <v>9.9519620571787426E-2</v>
      </c>
      <c r="P19" s="334">
        <f t="shared" si="10"/>
        <v>-4.455030941631033E-2</v>
      </c>
      <c r="Q19" s="335">
        <f t="shared" si="10"/>
        <v>9.4092730520880075E-2</v>
      </c>
      <c r="R19" s="334">
        <f t="shared" si="10"/>
        <v>-2.1451398669534272E-2</v>
      </c>
      <c r="S19" s="334">
        <f t="shared" si="10"/>
        <v>-0.24532462060144156</v>
      </c>
      <c r="T19" s="334">
        <f t="shared" si="10"/>
        <v>-0.26978517836350846</v>
      </c>
      <c r="U19" s="335">
        <f t="shared" si="10"/>
        <v>-0.23983696027993806</v>
      </c>
      <c r="V19" s="334">
        <f t="shared" si="10"/>
        <v>-0.27260709693309182</v>
      </c>
      <c r="W19" s="334">
        <f t="shared" si="10"/>
        <v>-4.0988163375370479E-2</v>
      </c>
      <c r="X19" s="334">
        <f t="shared" si="10"/>
        <v>0.53734283814912387</v>
      </c>
      <c r="Y19" s="335">
        <f t="shared" si="10"/>
        <v>-0.10294717533035036</v>
      </c>
      <c r="Z19" s="334">
        <f t="shared" si="10"/>
        <v>0.6623449771171015</v>
      </c>
      <c r="AA19" s="334">
        <f t="shared" si="10"/>
        <v>1.050240719622979</v>
      </c>
      <c r="AB19" s="334">
        <f t="shared" si="10"/>
        <v>-5.1067935628666628E-2</v>
      </c>
      <c r="AC19" s="335">
        <f t="shared" si="10"/>
        <v>4.1715321476833989E-2</v>
      </c>
      <c r="AD19" s="334">
        <f t="shared" si="10"/>
        <v>-0.4215874307783154</v>
      </c>
      <c r="AE19" s="334">
        <f t="shared" si="10"/>
        <v>-0.43119012944034474</v>
      </c>
      <c r="AF19" s="334">
        <f t="shared" si="10"/>
        <v>-3.3561349950097297E-2</v>
      </c>
      <c r="AG19" s="335">
        <f t="shared" si="10"/>
        <v>7.0432325287834718E-3</v>
      </c>
      <c r="AH19" s="840">
        <f t="shared" si="10"/>
        <v>4.2699887815810689E-2</v>
      </c>
      <c r="AI19" s="840">
        <f t="shared" si="10"/>
        <v>0.20488040987424827</v>
      </c>
      <c r="AJ19" s="840">
        <f t="shared" si="10"/>
        <v>-4.3995760788967053E-2</v>
      </c>
      <c r="AK19" s="841">
        <f t="shared" si="10"/>
        <v>8.2165805708156681E-2</v>
      </c>
      <c r="AL19" s="840">
        <f t="shared" si="10"/>
        <v>8.8683643940338674E-2</v>
      </c>
      <c r="AM19" s="840">
        <f t="shared" si="10"/>
        <v>0.20112061252628233</v>
      </c>
      <c r="AN19" s="840">
        <f t="shared" si="10"/>
        <v>6.5682547130450075E-2</v>
      </c>
      <c r="AO19" s="842">
        <f t="shared" si="10"/>
        <v>-9.7757891158468446E-2</v>
      </c>
      <c r="AP19" s="840">
        <f t="shared" si="10"/>
        <v>0.86237298473144985</v>
      </c>
      <c r="AQ19" s="840">
        <f t="shared" si="10"/>
        <v>2.1492932648848577</v>
      </c>
      <c r="AR19" s="840">
        <f t="shared" si="10"/>
        <v>3.1266215600762051</v>
      </c>
      <c r="AS19" s="842">
        <f t="shared" ref="AS19:BD19" si="11">AS18/AO18-1</f>
        <v>3.9980420742083158</v>
      </c>
      <c r="AT19" s="840">
        <f t="shared" si="11"/>
        <v>1.2387885362342579</v>
      </c>
      <c r="AU19" s="840">
        <f t="shared" si="11"/>
        <v>0.4278639020628674</v>
      </c>
      <c r="AV19" s="840">
        <f t="shared" si="11"/>
        <v>0.22704959075339826</v>
      </c>
      <c r="AW19" s="842">
        <f t="shared" si="11"/>
        <v>8.175776356386999E-2</v>
      </c>
      <c r="AX19" s="840">
        <f t="shared" si="11"/>
        <v>-0.15793222269957619</v>
      </c>
      <c r="AY19" s="840">
        <f t="shared" si="11"/>
        <v>-0.33815817972687678</v>
      </c>
      <c r="AZ19" s="840">
        <f t="shared" si="11"/>
        <v>0.36450083515355081</v>
      </c>
      <c r="BA19" s="842">
        <f t="shared" si="11"/>
        <v>0.19389885664789586</v>
      </c>
      <c r="BB19" s="840">
        <f t="shared" si="11"/>
        <v>0.2022004563679054</v>
      </c>
      <c r="BC19" s="840">
        <f t="shared" si="11"/>
        <v>4.2680328335540141E-2</v>
      </c>
      <c r="BD19" s="840">
        <f t="shared" si="11"/>
        <v>-0.53276466140713941</v>
      </c>
      <c r="BE19" s="842">
        <f t="shared" ref="BE19:BM19" si="12">BE18/BA18-1</f>
        <v>-0.54450557817623246</v>
      </c>
      <c r="BF19" s="840">
        <f t="shared" si="12"/>
        <v>-0.45342621612949974</v>
      </c>
      <c r="BG19" s="840">
        <f t="shared" si="12"/>
        <v>-0.33308159433561357</v>
      </c>
      <c r="BH19" s="840">
        <f t="shared" si="12"/>
        <v>-0.17281175137905425</v>
      </c>
      <c r="BI19" s="842">
        <f t="shared" si="12"/>
        <v>6.6575614595652866E-2</v>
      </c>
      <c r="BJ19" s="840">
        <f t="shared" si="12"/>
        <v>-4.0220685666084166E-2</v>
      </c>
      <c r="BK19" s="840">
        <f t="shared" si="12"/>
        <v>-0.20844760013800556</v>
      </c>
      <c r="BL19" s="840">
        <f t="shared" si="12"/>
        <v>-0.34440788373150677</v>
      </c>
      <c r="BM19" s="842">
        <f t="shared" si="12"/>
        <v>-0.4740504407670536</v>
      </c>
    </row>
    <row r="20" spans="2:65" ht="12">
      <c r="D20" s="189" t="s">
        <v>85</v>
      </c>
      <c r="E20" s="190" t="s">
        <v>248</v>
      </c>
      <c r="F20" s="336">
        <f t="shared" ref="F20:AL20" si="13">F11*10^9/F33</f>
        <v>34500578.1676974</v>
      </c>
      <c r="G20" s="336">
        <f t="shared" si="13"/>
        <v>33736273.332884736</v>
      </c>
      <c r="H20" s="336">
        <f t="shared" si="13"/>
        <v>34368692.609371834</v>
      </c>
      <c r="I20" s="337">
        <f t="shared" si="13"/>
        <v>34849912.034350701</v>
      </c>
      <c r="J20" s="336">
        <f t="shared" si="13"/>
        <v>35679549.841452859</v>
      </c>
      <c r="K20" s="336">
        <f t="shared" si="13"/>
        <v>36233743.845605567</v>
      </c>
      <c r="L20" s="336">
        <f t="shared" si="13"/>
        <v>37228168.390287772</v>
      </c>
      <c r="M20" s="337">
        <f t="shared" si="13"/>
        <v>34673609.216770217</v>
      </c>
      <c r="N20" s="336">
        <f t="shared" si="13"/>
        <v>38365412.997587457</v>
      </c>
      <c r="O20" s="336">
        <f t="shared" si="13"/>
        <v>40042993.047012888</v>
      </c>
      <c r="P20" s="336">
        <f t="shared" si="13"/>
        <v>39484222.968665712</v>
      </c>
      <c r="Q20" s="337">
        <f t="shared" si="13"/>
        <v>36986882.119369648</v>
      </c>
      <c r="R20" s="336">
        <f t="shared" si="13"/>
        <v>43937101.780754775</v>
      </c>
      <c r="S20" s="336">
        <f t="shared" si="13"/>
        <v>43476717.168608479</v>
      </c>
      <c r="T20" s="336">
        <f t="shared" si="13"/>
        <v>41255768.142762721</v>
      </c>
      <c r="U20" s="337">
        <f t="shared" si="13"/>
        <v>43483759.73044192</v>
      </c>
      <c r="V20" s="336">
        <f t="shared" si="13"/>
        <v>38884644.963022187</v>
      </c>
      <c r="W20" s="336">
        <f t="shared" si="13"/>
        <v>44716320.67106688</v>
      </c>
      <c r="X20" s="336">
        <f t="shared" si="13"/>
        <v>40657172.966410369</v>
      </c>
      <c r="Y20" s="337">
        <f t="shared" si="13"/>
        <v>41190842.48370406</v>
      </c>
      <c r="Z20" s="336">
        <f t="shared" si="13"/>
        <v>46114920.684292376</v>
      </c>
      <c r="AA20" s="336">
        <f t="shared" si="13"/>
        <v>41371671.983640082</v>
      </c>
      <c r="AB20" s="336">
        <f t="shared" si="13"/>
        <v>41171704.006996341</v>
      </c>
      <c r="AC20" s="337">
        <f t="shared" si="13"/>
        <v>42387832.443408288</v>
      </c>
      <c r="AD20" s="336">
        <f t="shared" si="13"/>
        <v>46311527.477282554</v>
      </c>
      <c r="AE20" s="336">
        <f t="shared" si="13"/>
        <v>47621839.220462859</v>
      </c>
      <c r="AF20" s="336">
        <f t="shared" si="13"/>
        <v>48106884.53776668</v>
      </c>
      <c r="AG20" s="337">
        <f t="shared" si="13"/>
        <v>44376521.851391412</v>
      </c>
      <c r="AH20" s="843">
        <f t="shared" si="13"/>
        <v>35381590.954773866</v>
      </c>
      <c r="AI20" s="843">
        <f t="shared" si="13"/>
        <v>34632260.199350953</v>
      </c>
      <c r="AJ20" s="843">
        <f t="shared" si="13"/>
        <v>34429778.88702184</v>
      </c>
      <c r="AK20" s="844">
        <f t="shared" si="13"/>
        <v>37047350.263417847</v>
      </c>
      <c r="AL20" s="843">
        <f t="shared" si="13"/>
        <v>40904083.255466275</v>
      </c>
      <c r="AM20" s="843">
        <f t="shared" ref="AM20:BH20" si="14">AM11*10^9/AM33</f>
        <v>41852999.911777683</v>
      </c>
      <c r="AN20" s="843">
        <f t="shared" si="14"/>
        <v>35249780.778610788</v>
      </c>
      <c r="AO20" s="845">
        <f t="shared" si="14"/>
        <v>31904913.768232089</v>
      </c>
      <c r="AP20" s="843">
        <f t="shared" si="14"/>
        <v>43913959.762168147</v>
      </c>
      <c r="AQ20" s="843">
        <f t="shared" si="14"/>
        <v>14560109.502262443</v>
      </c>
      <c r="AR20" s="843">
        <f t="shared" si="14"/>
        <v>9659333.333333334</v>
      </c>
      <c r="AS20" s="845">
        <f t="shared" si="14"/>
        <v>15564668.010752685</v>
      </c>
      <c r="AT20" s="843">
        <f t="shared" si="14"/>
        <v>24165961.368653424</v>
      </c>
      <c r="AU20" s="843">
        <f t="shared" si="14"/>
        <v>55341772.084805645</v>
      </c>
      <c r="AV20" s="843">
        <f t="shared" si="14"/>
        <v>16483563.934426229</v>
      </c>
      <c r="AW20" s="845">
        <f t="shared" si="14"/>
        <v>26415552.631578948</v>
      </c>
      <c r="AX20" s="843">
        <f t="shared" si="14"/>
        <v>32835421.267893653</v>
      </c>
      <c r="AY20" s="843">
        <f t="shared" si="14"/>
        <v>44454057.971014492</v>
      </c>
      <c r="AZ20" s="843">
        <f t="shared" si="14"/>
        <v>44330708.232445523</v>
      </c>
      <c r="BA20" s="845">
        <f t="shared" si="14"/>
        <v>53006781.81818182</v>
      </c>
      <c r="BB20" s="843">
        <f t="shared" si="14"/>
        <v>40676550.839091808</v>
      </c>
      <c r="BC20" s="843">
        <f t="shared" si="14"/>
        <v>35585085.163363688</v>
      </c>
      <c r="BD20" s="843">
        <f t="shared" si="14"/>
        <v>36097073.256467938</v>
      </c>
      <c r="BE20" s="845">
        <f t="shared" si="14"/>
        <v>34231634.820013583</v>
      </c>
      <c r="BF20" s="843">
        <f t="shared" si="14"/>
        <v>37446234.9068323</v>
      </c>
      <c r="BG20" s="843">
        <f t="shared" si="14"/>
        <v>32622757.285824262</v>
      </c>
      <c r="BH20" s="843">
        <f t="shared" si="14"/>
        <v>33738315.622017182</v>
      </c>
      <c r="BI20" s="845">
        <f t="shared" ref="BI20:BJ20" si="15">BI11*10^9/BI33</f>
        <v>29655609.015822478</v>
      </c>
      <c r="BJ20" s="843">
        <f t="shared" si="15"/>
        <v>36278548.078074485</v>
      </c>
      <c r="BK20" s="843">
        <f t="shared" ref="BK20:BL20" si="16">BK11*10^9/BK33</f>
        <v>29455962.195857637</v>
      </c>
      <c r="BL20" s="843">
        <f t="shared" si="16"/>
        <v>32364930.40911008</v>
      </c>
      <c r="BM20" s="845">
        <f t="shared" ref="BM20" si="17">BM11*10^9/BM33</f>
        <v>30595667.207298536</v>
      </c>
    </row>
    <row r="21" spans="2:65" ht="12">
      <c r="D21" s="189" t="s">
        <v>86</v>
      </c>
      <c r="E21" s="190" t="s">
        <v>249</v>
      </c>
      <c r="F21" s="336">
        <f t="shared" ref="F21:AK21" si="18">F12*10^9/F34</f>
        <v>14814116.156282999</v>
      </c>
      <c r="G21" s="336">
        <f t="shared" si="18"/>
        <v>14764553.167898627</v>
      </c>
      <c r="H21" s="336">
        <f t="shared" si="18"/>
        <v>14857081.925761104</v>
      </c>
      <c r="I21" s="337">
        <f t="shared" si="18"/>
        <v>15926596.307692308</v>
      </c>
      <c r="J21" s="336">
        <f t="shared" si="18"/>
        <v>15440802.315227071</v>
      </c>
      <c r="K21" s="336">
        <f t="shared" si="18"/>
        <v>13640808.767833984</v>
      </c>
      <c r="L21" s="336">
        <f t="shared" si="18"/>
        <v>14256941.99467298</v>
      </c>
      <c r="M21" s="337">
        <f t="shared" si="18"/>
        <v>16258591.709464416</v>
      </c>
      <c r="N21" s="336">
        <f t="shared" si="18"/>
        <v>15637268.662251659</v>
      </c>
      <c r="O21" s="336">
        <f t="shared" si="18"/>
        <v>14833308.460101411</v>
      </c>
      <c r="P21" s="336">
        <f t="shared" si="18"/>
        <v>14490981.52505883</v>
      </c>
      <c r="Q21" s="337">
        <f t="shared" si="18"/>
        <v>16545122.055445757</v>
      </c>
      <c r="R21" s="336">
        <f t="shared" si="18"/>
        <v>18764545.348972246</v>
      </c>
      <c r="S21" s="336">
        <f t="shared" si="18"/>
        <v>16778692.317140575</v>
      </c>
      <c r="T21" s="336">
        <f t="shared" si="18"/>
        <v>16638942.066077245</v>
      </c>
      <c r="U21" s="337">
        <f t="shared" si="18"/>
        <v>16625921.071730975</v>
      </c>
      <c r="V21" s="336">
        <f t="shared" si="18"/>
        <v>17496530.540892575</v>
      </c>
      <c r="W21" s="336">
        <f t="shared" si="18"/>
        <v>16779765.780078802</v>
      </c>
      <c r="X21" s="336">
        <f t="shared" si="18"/>
        <v>19542440.477957547</v>
      </c>
      <c r="Y21" s="337">
        <f t="shared" si="18"/>
        <v>17955418.241860479</v>
      </c>
      <c r="Z21" s="336">
        <f t="shared" si="18"/>
        <v>20500973.021582734</v>
      </c>
      <c r="AA21" s="336">
        <f t="shared" si="18"/>
        <v>19041189.015502848</v>
      </c>
      <c r="AB21" s="336">
        <f t="shared" si="18"/>
        <v>20664163.998754282</v>
      </c>
      <c r="AC21" s="337">
        <f t="shared" si="18"/>
        <v>18001366.485093419</v>
      </c>
      <c r="AD21" s="336">
        <f t="shared" si="18"/>
        <v>21298359.074898653</v>
      </c>
      <c r="AE21" s="336">
        <f t="shared" si="18"/>
        <v>25031872.122762147</v>
      </c>
      <c r="AF21" s="336">
        <f t="shared" si="18"/>
        <v>24935227.839643653</v>
      </c>
      <c r="AG21" s="337">
        <f t="shared" si="18"/>
        <v>22537130.904944159</v>
      </c>
      <c r="AH21" s="843">
        <f t="shared" si="18"/>
        <v>31140783.752512023</v>
      </c>
      <c r="AI21" s="843">
        <f t="shared" si="18"/>
        <v>26312593.074501574</v>
      </c>
      <c r="AJ21" s="843">
        <f t="shared" si="18"/>
        <v>26217973.603344921</v>
      </c>
      <c r="AK21" s="844">
        <f t="shared" si="18"/>
        <v>23742338.537509978</v>
      </c>
      <c r="AL21" s="843">
        <f>AL12*10^9/AL34</f>
        <v>25967430.737599585</v>
      </c>
      <c r="AM21" s="843">
        <f t="shared" ref="AM21:BH21" si="19">AM12*10^9/AM34</f>
        <v>28561701.787394173</v>
      </c>
      <c r="AN21" s="843">
        <f t="shared" si="19"/>
        <v>28846267.645642754</v>
      </c>
      <c r="AO21" s="845">
        <f t="shared" si="19"/>
        <v>27573786.394776281</v>
      </c>
      <c r="AP21" s="843">
        <f t="shared" si="19"/>
        <v>28896743.544009302</v>
      </c>
      <c r="AQ21" s="843">
        <f t="shared" si="19"/>
        <v>15596564.51612903</v>
      </c>
      <c r="AR21" s="843">
        <f t="shared" si="19"/>
        <v>5770000</v>
      </c>
      <c r="AS21" s="845">
        <f t="shared" si="19"/>
        <v>19482056.603773583</v>
      </c>
      <c r="AT21" s="843">
        <f t="shared" si="19"/>
        <v>20253880.503144655</v>
      </c>
      <c r="AU21" s="843">
        <f t="shared" si="19"/>
        <v>52121552.380952381</v>
      </c>
      <c r="AV21" s="843">
        <f t="shared" si="19"/>
        <v>14952440</v>
      </c>
      <c r="AW21" s="845">
        <f t="shared" si="19"/>
        <v>48796653.061224483</v>
      </c>
      <c r="AX21" s="843">
        <f t="shared" si="19"/>
        <v>38350285.714285716</v>
      </c>
      <c r="AY21" s="843">
        <f t="shared" si="19"/>
        <v>53592097.222222224</v>
      </c>
      <c r="AZ21" s="843">
        <f t="shared" si="19"/>
        <v>44119836.492601201</v>
      </c>
      <c r="BA21" s="845">
        <f t="shared" si="19"/>
        <v>41527509.720726997</v>
      </c>
      <c r="BB21" s="843">
        <f t="shared" si="19"/>
        <v>37829973.019965224</v>
      </c>
      <c r="BC21" s="843">
        <f t="shared" si="19"/>
        <v>36587016.182849519</v>
      </c>
      <c r="BD21" s="843">
        <f t="shared" si="19"/>
        <v>36002910.896789983</v>
      </c>
      <c r="BE21" s="845">
        <f t="shared" si="19"/>
        <v>36289896.021092996</v>
      </c>
      <c r="BF21" s="843">
        <f t="shared" si="19"/>
        <v>34635957.411878318</v>
      </c>
      <c r="BG21" s="843">
        <f t="shared" si="19"/>
        <v>34367259.071152993</v>
      </c>
      <c r="BH21" s="843">
        <f t="shared" si="19"/>
        <v>36087380.725730442</v>
      </c>
      <c r="BI21" s="845">
        <f t="shared" ref="BI21:BJ21" si="20">BI12*10^9/BI34</f>
        <v>35051538.264299802</v>
      </c>
      <c r="BJ21" s="843">
        <f t="shared" si="20"/>
        <v>35978827.590511858</v>
      </c>
      <c r="BK21" s="843">
        <f t="shared" ref="BK21:BL21" si="21">BK12*10^9/BK34</f>
        <v>36545690.936106987</v>
      </c>
      <c r="BL21" s="843">
        <f t="shared" si="21"/>
        <v>33502449.574083064</v>
      </c>
      <c r="BM21" s="845">
        <f t="shared" ref="BM21" si="22">BM12*10^9/BM34</f>
        <v>35796860.770144522</v>
      </c>
    </row>
    <row r="22" spans="2:65" ht="12">
      <c r="D22" s="189" t="s">
        <v>103</v>
      </c>
      <c r="E22" s="190" t="s">
        <v>250</v>
      </c>
      <c r="F22" s="336">
        <f t="shared" ref="F22:AK22" si="23">F13*10^9/F35</f>
        <v>17096124.066390041</v>
      </c>
      <c r="G22" s="336">
        <f t="shared" si="23"/>
        <v>18126673.650044262</v>
      </c>
      <c r="H22" s="336">
        <f t="shared" si="23"/>
        <v>22280090.716661628</v>
      </c>
      <c r="I22" s="337">
        <f t="shared" si="23"/>
        <v>22493482.072869793</v>
      </c>
      <c r="J22" s="336">
        <f t="shared" si="23"/>
        <v>16917935.559369635</v>
      </c>
      <c r="K22" s="336">
        <f t="shared" si="23"/>
        <v>13173133.71585381</v>
      </c>
      <c r="L22" s="336">
        <f t="shared" si="23"/>
        <v>18391710.696813434</v>
      </c>
      <c r="M22" s="337">
        <f t="shared" si="23"/>
        <v>17271986.337289542</v>
      </c>
      <c r="N22" s="336">
        <f t="shared" si="23"/>
        <v>17463576.114270598</v>
      </c>
      <c r="O22" s="336">
        <f t="shared" si="23"/>
        <v>21111508.16831683</v>
      </c>
      <c r="P22" s="336">
        <f t="shared" si="23"/>
        <v>19409698.769678529</v>
      </c>
      <c r="Q22" s="337">
        <f t="shared" si="23"/>
        <v>26196321.261969067</v>
      </c>
      <c r="R22" s="336">
        <f t="shared" si="23"/>
        <v>17577420.482348833</v>
      </c>
      <c r="S22" s="336">
        <f t="shared" si="23"/>
        <v>16537870.126874279</v>
      </c>
      <c r="T22" s="336">
        <f t="shared" si="23"/>
        <v>14001611.915650407</v>
      </c>
      <c r="U22" s="337">
        <f t="shared" si="23"/>
        <v>13603806.221566455</v>
      </c>
      <c r="V22" s="336">
        <f t="shared" si="23"/>
        <v>13553660.734273562</v>
      </c>
      <c r="W22" s="336">
        <f t="shared" si="23"/>
        <v>15502840.530025335</v>
      </c>
      <c r="X22" s="336">
        <f t="shared" si="23"/>
        <v>14124701.579147644</v>
      </c>
      <c r="Y22" s="337">
        <f t="shared" si="23"/>
        <v>13826365.539779784</v>
      </c>
      <c r="Z22" s="336">
        <f t="shared" si="23"/>
        <v>14447133.66380455</v>
      </c>
      <c r="AA22" s="336">
        <f t="shared" si="23"/>
        <v>13923574.148726305</v>
      </c>
      <c r="AB22" s="336">
        <f t="shared" si="23"/>
        <v>13995220.643615201</v>
      </c>
      <c r="AC22" s="337">
        <f t="shared" si="23"/>
        <v>15555424.459817236</v>
      </c>
      <c r="AD22" s="336">
        <f t="shared" si="23"/>
        <v>14835917.643850559</v>
      </c>
      <c r="AE22" s="336">
        <f t="shared" si="23"/>
        <v>14642415.500538213</v>
      </c>
      <c r="AF22" s="336">
        <f t="shared" si="23"/>
        <v>17094237.590542182</v>
      </c>
      <c r="AG22" s="337">
        <f t="shared" si="23"/>
        <v>17961860.913364675</v>
      </c>
      <c r="AH22" s="843">
        <f t="shared" si="23"/>
        <v>19459892.378958054</v>
      </c>
      <c r="AI22" s="843">
        <f t="shared" si="23"/>
        <v>19882921.944664996</v>
      </c>
      <c r="AJ22" s="843">
        <f t="shared" si="23"/>
        <v>17453579.171158224</v>
      </c>
      <c r="AK22" s="844">
        <f t="shared" si="23"/>
        <v>17287184.947426673</v>
      </c>
      <c r="AL22" s="843">
        <f>AL13*10^9/AL35</f>
        <v>17001844.649314929</v>
      </c>
      <c r="AM22" s="843">
        <f t="shared" ref="AM22:BH22" si="24">AM13*10^9/AM35</f>
        <v>17966676.247260865</v>
      </c>
      <c r="AN22" s="843">
        <f t="shared" si="24"/>
        <v>18271665.428076964</v>
      </c>
      <c r="AO22" s="845">
        <f t="shared" si="24"/>
        <v>16211534.170153417</v>
      </c>
      <c r="AP22" s="843">
        <f t="shared" si="24"/>
        <v>16638188.325358851</v>
      </c>
      <c r="AQ22" s="843">
        <f t="shared" si="24"/>
        <v>17921523.499523658</v>
      </c>
      <c r="AR22" s="843">
        <f t="shared" si="24"/>
        <v>19583745.313612275</v>
      </c>
      <c r="AS22" s="845">
        <f t="shared" si="24"/>
        <v>27181722.88691625</v>
      </c>
      <c r="AT22" s="843">
        <f t="shared" si="24"/>
        <v>19216163.021189339</v>
      </c>
      <c r="AU22" s="843">
        <f t="shared" si="24"/>
        <v>32054024.183325201</v>
      </c>
      <c r="AV22" s="843">
        <f t="shared" si="24"/>
        <v>40090997.133176953</v>
      </c>
      <c r="AW22" s="845">
        <f t="shared" si="24"/>
        <v>35526551.834334657</v>
      </c>
      <c r="AX22" s="843">
        <f t="shared" si="24"/>
        <v>26206597.546804391</v>
      </c>
      <c r="AY22" s="843">
        <f t="shared" si="24"/>
        <v>20676973.993880909</v>
      </c>
      <c r="AZ22" s="843">
        <f t="shared" si="24"/>
        <v>30757569.255894657</v>
      </c>
      <c r="BA22" s="845">
        <f t="shared" si="24"/>
        <v>26581161.721518986</v>
      </c>
      <c r="BB22" s="843">
        <f t="shared" si="24"/>
        <v>25893790.812302835</v>
      </c>
      <c r="BC22" s="843">
        <f t="shared" si="24"/>
        <v>37320521.057967007</v>
      </c>
      <c r="BD22" s="843">
        <f t="shared" si="24"/>
        <v>28862706.835990272</v>
      </c>
      <c r="BE22" s="845">
        <f t="shared" si="24"/>
        <v>22517531.615712605</v>
      </c>
      <c r="BF22" s="843">
        <f t="shared" si="24"/>
        <v>29575540.105585825</v>
      </c>
      <c r="BG22" s="843">
        <f t="shared" si="24"/>
        <v>28018360.678692035</v>
      </c>
      <c r="BH22" s="843">
        <f t="shared" si="24"/>
        <v>25922542.001751732</v>
      </c>
      <c r="BI22" s="845">
        <f t="shared" ref="BI22:BJ22" si="25">BI13*10^9/BI35</f>
        <v>23201862.911382556</v>
      </c>
      <c r="BJ22" s="843">
        <f t="shared" si="25"/>
        <v>25145086.002814338</v>
      </c>
      <c r="BK22" s="843">
        <f t="shared" ref="BK22:BL22" si="26">BK13*10^9/BK35</f>
        <v>28774354.902739182</v>
      </c>
      <c r="BL22" s="843">
        <f t="shared" si="26"/>
        <v>24365455.418600928</v>
      </c>
      <c r="BM22" s="845">
        <f t="shared" ref="BM22" si="27">BM13*10^9/BM35</f>
        <v>27357048.514308363</v>
      </c>
    </row>
    <row r="23" spans="2:65" ht="12">
      <c r="D23" s="196" t="s">
        <v>88</v>
      </c>
      <c r="E23" s="197" t="s">
        <v>80</v>
      </c>
      <c r="F23" s="338">
        <f>F14*10^9/F30</f>
        <v>1591170.4681644377</v>
      </c>
      <c r="G23" s="338">
        <f t="shared" ref="G23:AO23" si="28">G14*10^9/G30</f>
        <v>1193191.6122584078</v>
      </c>
      <c r="H23" s="338">
        <f t="shared" si="28"/>
        <v>897759.78260869568</v>
      </c>
      <c r="I23" s="339">
        <f t="shared" si="28"/>
        <v>1020196.2911849532</v>
      </c>
      <c r="J23" s="338">
        <f t="shared" si="28"/>
        <v>997499.06201201049</v>
      </c>
      <c r="K23" s="338">
        <f t="shared" si="28"/>
        <v>744907.96705376462</v>
      </c>
      <c r="L23" s="338">
        <f t="shared" si="28"/>
        <v>730763.56506761466</v>
      </c>
      <c r="M23" s="339">
        <f t="shared" si="28"/>
        <v>900588.66519932344</v>
      </c>
      <c r="N23" s="338">
        <f t="shared" si="28"/>
        <v>1027582.9547912611</v>
      </c>
      <c r="O23" s="338">
        <f t="shared" si="28"/>
        <v>759560.73886990536</v>
      </c>
      <c r="P23" s="338">
        <f t="shared" si="28"/>
        <v>689326.3294499336</v>
      </c>
      <c r="Q23" s="339">
        <f t="shared" si="28"/>
        <v>937169.59812069766</v>
      </c>
      <c r="R23" s="338">
        <f t="shared" si="28"/>
        <v>905365.97198935493</v>
      </c>
      <c r="S23" s="338">
        <f t="shared" si="28"/>
        <v>612392.99661126349</v>
      </c>
      <c r="T23" s="338">
        <f t="shared" si="28"/>
        <v>522969.07250104129</v>
      </c>
      <c r="U23" s="339">
        <f t="shared" si="28"/>
        <v>753174.16390694596</v>
      </c>
      <c r="V23" s="338">
        <f t="shared" si="28"/>
        <v>883473.71241253207</v>
      </c>
      <c r="W23" s="338">
        <f t="shared" si="28"/>
        <v>710172.60283662856</v>
      </c>
      <c r="X23" s="338">
        <f t="shared" si="28"/>
        <v>1127436.2253777569</v>
      </c>
      <c r="Y23" s="339">
        <f t="shared" si="28"/>
        <v>763256.50742857112</v>
      </c>
      <c r="Z23" s="338">
        <f t="shared" si="28"/>
        <v>1589652.9130371753</v>
      </c>
      <c r="AA23" s="338">
        <f t="shared" si="28"/>
        <v>1916370.8900608083</v>
      </c>
      <c r="AB23" s="338">
        <f t="shared" si="28"/>
        <v>1167002.5485776579</v>
      </c>
      <c r="AC23" s="339">
        <f t="shared" si="28"/>
        <v>1059310.4404380873</v>
      </c>
      <c r="AD23" s="338">
        <f t="shared" si="28"/>
        <v>1146625.871166074</v>
      </c>
      <c r="AE23" s="338">
        <f t="shared" si="28"/>
        <v>1159600.8674269561</v>
      </c>
      <c r="AF23" s="338">
        <f t="shared" si="28"/>
        <v>1202006.9762306404</v>
      </c>
      <c r="AG23" s="339">
        <f t="shared" si="28"/>
        <v>1284394.2173609901</v>
      </c>
      <c r="AH23" s="846">
        <f t="shared" si="28"/>
        <v>1319288.562238611</v>
      </c>
      <c r="AI23" s="846">
        <f t="shared" si="28"/>
        <v>1513189.8289572948</v>
      </c>
      <c r="AJ23" s="846">
        <f t="shared" si="28"/>
        <v>1313377.8324899562</v>
      </c>
      <c r="AK23" s="847">
        <f t="shared" si="28"/>
        <v>1494136.7390062239</v>
      </c>
      <c r="AL23" s="846">
        <f t="shared" si="28"/>
        <v>1505772.5904622001</v>
      </c>
      <c r="AM23" s="846">
        <f t="shared" si="28"/>
        <v>1916386.7491912546</v>
      </c>
      <c r="AN23" s="846">
        <f t="shared" si="28"/>
        <v>1485198.0780948102</v>
      </c>
      <c r="AO23" s="848">
        <f t="shared" si="28"/>
        <v>1384953.7169006069</v>
      </c>
      <c r="AP23" s="846">
        <f t="shared" ref="AP23:BH23" si="29">AP14*10^9/AP30</f>
        <v>3962421.5055767912</v>
      </c>
      <c r="AQ23" s="846">
        <f t="shared" si="29"/>
        <v>-467863010.3960517</v>
      </c>
      <c r="AR23" s="846">
        <f t="shared" si="29"/>
        <v>190549831.63099021</v>
      </c>
      <c r="AS23" s="848">
        <f t="shared" si="29"/>
        <v>38320752.120534934</v>
      </c>
      <c r="AT23" s="846">
        <f t="shared" si="29"/>
        <v>711249013.0950191</v>
      </c>
      <c r="AU23" s="846">
        <f t="shared" si="29"/>
        <v>64782772.642828375</v>
      </c>
      <c r="AV23" s="846">
        <f t="shared" si="29"/>
        <v>23643996.448023789</v>
      </c>
      <c r="AW23" s="848">
        <f t="shared" si="29"/>
        <v>24748062.630370941</v>
      </c>
      <c r="AX23" s="846">
        <f t="shared" si="29"/>
        <v>21836417.970453754</v>
      </c>
      <c r="AY23" s="846">
        <f t="shared" si="29"/>
        <v>29448957.540535253</v>
      </c>
      <c r="AZ23" s="846">
        <f t="shared" si="29"/>
        <v>202356397.68215814</v>
      </c>
      <c r="BA23" s="848">
        <f t="shared" si="29"/>
        <v>41178133.561471738</v>
      </c>
      <c r="BB23" s="846">
        <f t="shared" si="29"/>
        <v>20582064.897940759</v>
      </c>
      <c r="BC23" s="846">
        <f t="shared" si="29"/>
        <v>12470808.469747206</v>
      </c>
      <c r="BD23" s="846">
        <f t="shared" si="29"/>
        <v>8557634.9858480096</v>
      </c>
      <c r="BE23" s="848">
        <f t="shared" si="29"/>
        <v>6302719.8995210715</v>
      </c>
      <c r="BF23" s="846">
        <f t="shared" si="29"/>
        <v>5445464.2462081639</v>
      </c>
      <c r="BG23" s="846">
        <f t="shared" si="29"/>
        <v>6622764.686838326</v>
      </c>
      <c r="BH23" s="846">
        <f t="shared" si="29"/>
        <v>6255389.4937881576</v>
      </c>
      <c r="BI23" s="848">
        <f t="shared" ref="BI23:BJ23" si="30">BI14*10^9/BI30</f>
        <v>7387024.5948766768</v>
      </c>
      <c r="BJ23" s="846">
        <f t="shared" si="30"/>
        <v>5318153.9434064636</v>
      </c>
      <c r="BK23" s="846">
        <f t="shared" ref="BK23:BL23" si="31">BK14*10^9/BK30</f>
        <v>4498090.8862918848</v>
      </c>
      <c r="BL23" s="846">
        <f t="shared" si="31"/>
        <v>3871620.4932630872</v>
      </c>
      <c r="BM23" s="848">
        <f t="shared" ref="BM23" si="32">BM14*10^9/BM30</f>
        <v>3020010.7908335477</v>
      </c>
    </row>
    <row r="24" spans="2:65" s="173" customFormat="1" ht="12">
      <c r="B24" s="174"/>
      <c r="C24" s="174"/>
      <c r="D24" s="187" t="s">
        <v>89</v>
      </c>
      <c r="E24" s="187" t="s">
        <v>251</v>
      </c>
      <c r="F24" s="330">
        <f>SUMIF(Monthly!$6:$6,Quarterly!F$7,Monthly!22:22)</f>
        <v>125.68700000000001</v>
      </c>
      <c r="G24" s="330">
        <f>SUMIF(Monthly!$6:$6,Quarterly!G$7,Monthly!22:22)</f>
        <v>111.167</v>
      </c>
      <c r="H24" s="330">
        <f>SUMIF(Monthly!$6:$6,Quarterly!H$7,Monthly!22:22)</f>
        <v>127.172</v>
      </c>
      <c r="I24" s="331">
        <f>SUMIF(Monthly!$6:$6,Quarterly!I$7,Monthly!22:22)</f>
        <v>158.078</v>
      </c>
      <c r="J24" s="330">
        <f>SUMIF(Monthly!$6:$6,Quarterly!J$7,Monthly!22:22)</f>
        <v>149.12400000000002</v>
      </c>
      <c r="K24" s="330">
        <f>SUMIF(Monthly!$6:$6,Quarterly!K$7,Monthly!22:22)</f>
        <v>146.78100000000001</v>
      </c>
      <c r="L24" s="330">
        <f>SUMIF(Monthly!$6:$6,Quarterly!L$7,Monthly!22:22)</f>
        <v>146.33300000000003</v>
      </c>
      <c r="M24" s="331">
        <f>SUMIF(Monthly!$6:$6,Quarterly!M$7,Monthly!22:22)</f>
        <v>127.30099999999999</v>
      </c>
      <c r="N24" s="330">
        <f>SUMIF(Monthly!$6:$6,Quarterly!N$7,Monthly!22:22)</f>
        <v>164.27872600000001</v>
      </c>
      <c r="O24" s="330">
        <f>SUMIF(Monthly!$6:$6,Quarterly!O$7,Monthly!22:22)</f>
        <v>164.87</v>
      </c>
      <c r="P24" s="330">
        <f>SUMIF(Monthly!$6:$6,Quarterly!P$7,Monthly!22:22)</f>
        <v>151.488</v>
      </c>
      <c r="Q24" s="331">
        <f>SUMIF(Monthly!$6:$6,Quarterly!Q$7,Monthly!22:22)</f>
        <v>164.60500000000002</v>
      </c>
      <c r="R24" s="330">
        <f>SUMIF(Monthly!$6:$6,Quarterly!R$7,Monthly!22:22)</f>
        <v>168.19499999999999</v>
      </c>
      <c r="S24" s="330">
        <f>SUMIF(Monthly!$6:$6,Quarterly!S$7,Monthly!22:22)</f>
        <v>168.57400000000001</v>
      </c>
      <c r="T24" s="330">
        <f>SUMIF(Monthly!$6:$6,Quarterly!T$7,Monthly!22:22)</f>
        <v>162.40699999999998</v>
      </c>
      <c r="U24" s="331">
        <f>SUMIF(Monthly!$6:$6,Quarterly!U$7,Monthly!22:22)</f>
        <v>169.179</v>
      </c>
      <c r="V24" s="330">
        <f>SUMIF(Monthly!$6:$6,Quarterly!V$7,Monthly!22:22)</f>
        <v>148.70699999999999</v>
      </c>
      <c r="W24" s="330">
        <f>SUMIF(Monthly!$6:$6,Quarterly!W$7,Monthly!22:22)</f>
        <v>144.57900000000001</v>
      </c>
      <c r="X24" s="330">
        <f>SUMIF(Monthly!$6:$6,Quarterly!X$7,Monthly!22:22)</f>
        <v>117.505</v>
      </c>
      <c r="Y24" s="331">
        <f>SUMIF(Monthly!$6:$6,Quarterly!Y$7,Monthly!22:22)</f>
        <v>155.9937932896857</v>
      </c>
      <c r="Z24" s="330">
        <f>SUMIF(Monthly!$6:$6,Quarterly!Z$7,Monthly!22:22)</f>
        <v>137.96799999999999</v>
      </c>
      <c r="AA24" s="330">
        <f>SUMIF(Monthly!$6:$6,Quarterly!AA$7,Monthly!22:22)</f>
        <v>166.74300000000002</v>
      </c>
      <c r="AB24" s="330">
        <f>SUMIF(Monthly!$6:$6,Quarterly!AB$7,Monthly!22:22)</f>
        <v>147.88299999999998</v>
      </c>
      <c r="AC24" s="331">
        <f>SUMIF(Monthly!$6:$6,Quarterly!AC$7,Monthly!22:22)</f>
        <v>151.16</v>
      </c>
      <c r="AD24" s="330">
        <f>SUMIF(Monthly!$6:$6,Quarterly!AD$7,Monthly!22:22)</f>
        <v>124.62899999999999</v>
      </c>
      <c r="AE24" s="330">
        <f>SUMIF(Monthly!$6:$6,Quarterly!AE$7,Monthly!22:22)</f>
        <v>114.889</v>
      </c>
      <c r="AF24" s="330">
        <f>SUMIF(Monthly!$6:$6,Quarterly!AF$7,Monthly!22:22)</f>
        <v>155.59499999999997</v>
      </c>
      <c r="AG24" s="331">
        <f>SUMIF(Monthly!$6:$6,Quarterly!AG$7,Monthly!22:22)</f>
        <v>156.18</v>
      </c>
      <c r="AH24" s="330">
        <f>SUMIF(Monthly!$6:$6,Quarterly!AH$7,Monthly!22:22)</f>
        <v>148.22899999999998</v>
      </c>
      <c r="AI24" s="330">
        <f>SUMIF(Monthly!$6:$6,Quarterly!AI$7,Monthly!22:22)</f>
        <v>146.946</v>
      </c>
      <c r="AJ24" s="330">
        <f>SUMIF(Monthly!$6:$6,Quarterly!AJ$7,Monthly!22:22)</f>
        <v>164.745</v>
      </c>
      <c r="AK24" s="331">
        <f>SUMIF(Monthly!$6:$6,Quarterly!AK$7,Monthly!22:22)</f>
        <v>176.12200000000001</v>
      </c>
      <c r="AL24" s="330">
        <f>SUMIF(Monthly!$6:$6,Quarterly!AL$7,Monthly!22:22)</f>
        <v>161.398</v>
      </c>
      <c r="AM24" s="330">
        <f>SUMIF(Monthly!$6:$6,Quarterly!AM$7,Monthly!22:22)</f>
        <v>190.08500000000001</v>
      </c>
      <c r="AN24" s="330">
        <f>SUMIF(Monthly!$6:$6,Quarterly!AN$7,Monthly!22:22)</f>
        <v>215.68</v>
      </c>
      <c r="AO24" s="683">
        <f>SUMIF(Monthly!$6:$6,Quarterly!AO$7,Monthly!22:22)</f>
        <v>216.899</v>
      </c>
      <c r="AP24" s="330">
        <f>SUMIF(Monthly!$6:$6,Quarterly!AP$7,Monthly!22:22)</f>
        <v>154.249</v>
      </c>
      <c r="AQ24" s="330">
        <f>SUMIF(Monthly!$6:$6,Quarterly!AQ$7,Monthly!22:22)</f>
        <v>51.548999999999999</v>
      </c>
      <c r="AR24" s="330">
        <f>SUMIF(Monthly!$6:$6,Quarterly!AR$7,Monthly!22:22)</f>
        <v>55.239000000000004</v>
      </c>
      <c r="AS24" s="683">
        <f>SUMIF(Monthly!$6:$6,Quarterly!AS$7,Monthly!22:22)</f>
        <v>74.937000000000012</v>
      </c>
      <c r="AT24" s="330">
        <f>SUMIF(Monthly!$6:$6,Quarterly!AT$7,Monthly!22:22)</f>
        <v>68.064999999999998</v>
      </c>
      <c r="AU24" s="330">
        <f>SUMIF(Monthly!$6:$6,Quarterly!AU$7,Monthly!22:22)</f>
        <v>44.501000000000005</v>
      </c>
      <c r="AV24" s="330">
        <f>SUMIF(Monthly!$6:$6,Quarterly!AV$7,Monthly!22:22)</f>
        <v>76.073999999999998</v>
      </c>
      <c r="AW24" s="683">
        <f>SUMIF(Monthly!$6:$6,Quarterly!AW$7,Monthly!22:22)</f>
        <v>61.319000000000003</v>
      </c>
      <c r="AX24" s="330">
        <f>SUMIF(Monthly!$6:$6,Quarterly!AX$7,Monthly!22:22)</f>
        <v>53.757999999999996</v>
      </c>
      <c r="AY24" s="330">
        <f>SUMIF(Monthly!$6:$6,Quarterly!AY$7,Monthly!22:22)</f>
        <v>47.227000000000004</v>
      </c>
      <c r="AZ24" s="330">
        <f>SUMIF(Monthly!$6:$6,Quarterly!AZ$7,Monthly!22:22)</f>
        <v>115.96299999999999</v>
      </c>
      <c r="BA24" s="683">
        <f>SUMIF(Monthly!$6:$6,Quarterly!BA$7,Monthly!22:22)</f>
        <v>132.703</v>
      </c>
      <c r="BB24" s="330">
        <f>SUMIF(Monthly!$6:$6,Quarterly!BB$7,Monthly!22:22)</f>
        <v>134.363</v>
      </c>
      <c r="BC24" s="330">
        <f>SUMIF(Monthly!$6:$6,Quarterly!BC$7,Monthly!22:22)</f>
        <v>216.596</v>
      </c>
      <c r="BD24" s="330">
        <f>SUMIF(Monthly!$6:$6,Quarterly!BD$7,Monthly!22:22)</f>
        <v>213.625</v>
      </c>
      <c r="BE24" s="683">
        <f>SUMIF(Monthly!$6:$6,Quarterly!BE$7,Monthly!22:22)</f>
        <v>178.387</v>
      </c>
      <c r="BF24" s="330">
        <f>SUMIF(Monthly!$6:$6,Quarterly!BF$7,Monthly!22:22)</f>
        <v>204.84699999999998</v>
      </c>
      <c r="BG24" s="330">
        <f>SUMIF(Monthly!$6:$6,Quarterly!BG$7,Monthly!22:22)</f>
        <v>214.47900000000001</v>
      </c>
      <c r="BH24" s="330">
        <f>SUMIF(Monthly!$6:$6,Quarterly!BH$7,Monthly!22:22)</f>
        <v>194.66899999999998</v>
      </c>
      <c r="BI24" s="683">
        <f>SUMIF(Monthly!$6:$6,Quarterly!BI$7,Monthly!22:22)</f>
        <v>203.79400000000001</v>
      </c>
      <c r="BJ24" s="330">
        <f>SUMIF(Monthly!$6:$6,Quarterly!BJ$7,Monthly!22:22)</f>
        <v>223.887</v>
      </c>
      <c r="BK24" s="330">
        <f>SUMIF(Monthly!$6:$6,Quarterly!BK$7,Monthly!22:22)</f>
        <v>229.78500000000003</v>
      </c>
      <c r="BL24" s="330">
        <f>SUMIF(Monthly!$6:$6,Quarterly!BL$7,Monthly!22:22)</f>
        <v>217.66199999999998</v>
      </c>
      <c r="BM24" s="683">
        <f>SUMIF(Monthly!$6:$6,Quarterly!BM$7,Monthly!22:22)</f>
        <v>227.08584162300002</v>
      </c>
    </row>
    <row r="25" spans="2:65" s="9" customFormat="1" ht="12">
      <c r="B25" s="8"/>
      <c r="C25" s="8"/>
      <c r="D25" s="188" t="s">
        <v>1</v>
      </c>
      <c r="E25" s="188" t="s">
        <v>247</v>
      </c>
      <c r="F25" s="332"/>
      <c r="G25" s="332"/>
      <c r="H25" s="332"/>
      <c r="I25" s="333"/>
      <c r="J25" s="334">
        <f t="shared" ref="J25:AR25" si="33">J24/F24-1</f>
        <v>0.18647115453467755</v>
      </c>
      <c r="K25" s="334">
        <f t="shared" si="33"/>
        <v>0.32036485647719193</v>
      </c>
      <c r="L25" s="334">
        <f t="shared" si="33"/>
        <v>0.15066995879596168</v>
      </c>
      <c r="M25" s="335">
        <f t="shared" si="33"/>
        <v>-0.19469502397550587</v>
      </c>
      <c r="N25" s="334">
        <f t="shared" si="33"/>
        <v>0.10162499664708546</v>
      </c>
      <c r="O25" s="334">
        <f t="shared" si="33"/>
        <v>0.12323802126978278</v>
      </c>
      <c r="P25" s="334">
        <f t="shared" si="33"/>
        <v>3.5227870678520734E-2</v>
      </c>
      <c r="Q25" s="335">
        <f t="shared" si="33"/>
        <v>0.29303776089740086</v>
      </c>
      <c r="R25" s="334">
        <f t="shared" si="33"/>
        <v>2.383920362275016E-2</v>
      </c>
      <c r="S25" s="334">
        <f t="shared" si="33"/>
        <v>2.246618547946877E-2</v>
      </c>
      <c r="T25" s="334">
        <f t="shared" si="33"/>
        <v>7.2078316434304845E-2</v>
      </c>
      <c r="U25" s="335">
        <f t="shared" si="33"/>
        <v>2.7787734272956444E-2</v>
      </c>
      <c r="V25" s="334">
        <f t="shared" si="33"/>
        <v>-0.11586551324355654</v>
      </c>
      <c r="W25" s="334">
        <f t="shared" si="33"/>
        <v>-0.14234104903484524</v>
      </c>
      <c r="X25" s="334">
        <f t="shared" si="33"/>
        <v>-0.27647823061813837</v>
      </c>
      <c r="Y25" s="335">
        <f t="shared" si="33"/>
        <v>-7.7936426567802752E-2</v>
      </c>
      <c r="Z25" s="334">
        <f t="shared" si="33"/>
        <v>-7.2215833820869269E-2</v>
      </c>
      <c r="AA25" s="334">
        <f t="shared" si="33"/>
        <v>0.15330027182370887</v>
      </c>
      <c r="AB25" s="334">
        <f t="shared" si="33"/>
        <v>0.25852516914173851</v>
      </c>
      <c r="AC25" s="335">
        <f t="shared" si="33"/>
        <v>-3.0987087292051352E-2</v>
      </c>
      <c r="AD25" s="334">
        <f t="shared" si="33"/>
        <v>-9.6681839267076408E-2</v>
      </c>
      <c r="AE25" s="334">
        <f t="shared" si="33"/>
        <v>-0.31098157044073826</v>
      </c>
      <c r="AF25" s="334">
        <f t="shared" si="33"/>
        <v>5.2149334271011538E-2</v>
      </c>
      <c r="AG25" s="335">
        <f t="shared" si="33"/>
        <v>3.3209843874040912E-2</v>
      </c>
      <c r="AH25" s="334">
        <f t="shared" si="33"/>
        <v>0.18936202649463607</v>
      </c>
      <c r="AI25" s="334">
        <f t="shared" si="33"/>
        <v>0.27902584233477534</v>
      </c>
      <c r="AJ25" s="334">
        <f t="shared" si="33"/>
        <v>5.8806516918924467E-2</v>
      </c>
      <c r="AK25" s="335">
        <f t="shared" si="33"/>
        <v>0.12768600332949176</v>
      </c>
      <c r="AL25" s="334">
        <f t="shared" si="33"/>
        <v>8.8842264334239696E-2</v>
      </c>
      <c r="AM25" s="334">
        <f t="shared" si="33"/>
        <v>0.29357042723177229</v>
      </c>
      <c r="AN25" s="334">
        <f t="shared" si="33"/>
        <v>0.30917478527421172</v>
      </c>
      <c r="AO25" s="684">
        <f t="shared" si="33"/>
        <v>0.23152700968646722</v>
      </c>
      <c r="AP25" s="334">
        <f t="shared" si="33"/>
        <v>-4.4294229172604394E-2</v>
      </c>
      <c r="AQ25" s="334">
        <f t="shared" si="33"/>
        <v>-0.72881079517058156</v>
      </c>
      <c r="AR25" s="334">
        <f t="shared" si="33"/>
        <v>-0.74388445845697326</v>
      </c>
      <c r="AS25" s="684">
        <f t="shared" ref="AS25:BD25" si="34">AS24/AO24-1</f>
        <v>-0.65450739745227038</v>
      </c>
      <c r="AT25" s="334">
        <f t="shared" si="34"/>
        <v>-0.55873295775013121</v>
      </c>
      <c r="AU25" s="334">
        <f t="shared" si="34"/>
        <v>-0.13672428175134332</v>
      </c>
      <c r="AV25" s="334">
        <f t="shared" si="34"/>
        <v>0.37717916689295583</v>
      </c>
      <c r="AW25" s="684">
        <f t="shared" si="34"/>
        <v>-0.1817259831591872</v>
      </c>
      <c r="AX25" s="334">
        <f t="shared" si="34"/>
        <v>-0.21019613604642629</v>
      </c>
      <c r="AY25" s="334">
        <f t="shared" si="34"/>
        <v>6.1257050403361601E-2</v>
      </c>
      <c r="AZ25" s="334">
        <f t="shared" si="34"/>
        <v>0.52434471698609242</v>
      </c>
      <c r="BA25" s="684">
        <f t="shared" si="34"/>
        <v>1.1641416200525123</v>
      </c>
      <c r="BB25" s="334">
        <f t="shared" si="34"/>
        <v>1.4994047397596639</v>
      </c>
      <c r="BC25" s="334">
        <f t="shared" si="34"/>
        <v>3.5862748004319558</v>
      </c>
      <c r="BD25" s="334">
        <f t="shared" si="34"/>
        <v>0.84218242025473655</v>
      </c>
      <c r="BE25" s="684">
        <f t="shared" ref="BE25:BM25" si="35">BE24/BA24-1</f>
        <v>0.34425747722357447</v>
      </c>
      <c r="BF25" s="334">
        <f t="shared" si="35"/>
        <v>0.52457893914247222</v>
      </c>
      <c r="BG25" s="334">
        <f t="shared" si="35"/>
        <v>-9.7739570444513868E-3</v>
      </c>
      <c r="BH25" s="334">
        <f t="shared" si="35"/>
        <v>-8.8734932709186753E-2</v>
      </c>
      <c r="BI25" s="684">
        <f t="shared" si="35"/>
        <v>0.14242629788045091</v>
      </c>
      <c r="BJ25" s="334">
        <f t="shared" si="35"/>
        <v>9.2947419293423872E-2</v>
      </c>
      <c r="BK25" s="334">
        <f t="shared" si="35"/>
        <v>7.1363630005734979E-2</v>
      </c>
      <c r="BL25" s="334">
        <f t="shared" si="35"/>
        <v>0.11811331028566441</v>
      </c>
      <c r="BM25" s="684">
        <f t="shared" si="35"/>
        <v>0.11429110583726709</v>
      </c>
    </row>
    <row r="26" spans="2:65" s="9" customFormat="1" ht="12">
      <c r="B26" s="8"/>
      <c r="C26" s="8"/>
      <c r="D26" s="189" t="s">
        <v>90</v>
      </c>
      <c r="E26" s="190" t="s">
        <v>252</v>
      </c>
      <c r="F26" s="340">
        <f>SUMIF(Monthly!$6:$6,Quarterly!F$7,Monthly!24:24)</f>
        <v>119.85499999999999</v>
      </c>
      <c r="G26" s="340">
        <f>SUMIF(Monthly!$6:$6,Quarterly!G$7,Monthly!24:24)</f>
        <v>105.49</v>
      </c>
      <c r="H26" s="340">
        <f>SUMIF(Monthly!$6:$6,Quarterly!H$7,Monthly!24:24)</f>
        <v>121.36100000000002</v>
      </c>
      <c r="I26" s="341">
        <f>SUMIF(Monthly!$6:$6,Quarterly!I$7,Monthly!24:24)</f>
        <v>150.80599999999998</v>
      </c>
      <c r="J26" s="340">
        <f>SUMIF(Monthly!$6:$6,Quarterly!J$7,Monthly!24:24)</f>
        <v>142.13499999999999</v>
      </c>
      <c r="K26" s="340">
        <f>SUMIF(Monthly!$6:$6,Quarterly!K$7,Monthly!24:24)</f>
        <v>138.18200000000002</v>
      </c>
      <c r="L26" s="340">
        <f>SUMIF(Monthly!$6:$6,Quarterly!L$7,Monthly!24:24)</f>
        <v>138.12200000000001</v>
      </c>
      <c r="M26" s="341">
        <f>SUMIF(Monthly!$6:$6,Quarterly!M$7,Monthly!24:24)</f>
        <v>119.63900000000001</v>
      </c>
      <c r="N26" s="340">
        <f>SUMIF(Monthly!$6:$6,Quarterly!N$7,Monthly!24:24)</f>
        <v>155.99852800000002</v>
      </c>
      <c r="O26" s="340">
        <f>SUMIF(Monthly!$6:$6,Quarterly!O$7,Monthly!24:24)</f>
        <v>156.084</v>
      </c>
      <c r="P26" s="340">
        <f>SUMIF(Monthly!$6:$6,Quarterly!P$7,Monthly!24:24)</f>
        <v>142.95099999999999</v>
      </c>
      <c r="Q26" s="341">
        <f>SUMIF(Monthly!$6:$6,Quarterly!Q$7,Monthly!24:24)</f>
        <v>155.36900000000003</v>
      </c>
      <c r="R26" s="340">
        <f>SUMIF(Monthly!$6:$6,Quarterly!R$7,Monthly!24:24)</f>
        <v>159.30100000000002</v>
      </c>
      <c r="S26" s="340">
        <f>SUMIF(Monthly!$6:$6,Quarterly!S$7,Monthly!24:24)</f>
        <v>159.024</v>
      </c>
      <c r="T26" s="340">
        <f>SUMIF(Monthly!$6:$6,Quarterly!T$7,Monthly!24:24)</f>
        <v>153.346</v>
      </c>
      <c r="U26" s="341">
        <f>SUMIF(Monthly!$6:$6,Quarterly!U$7,Monthly!24:24)</f>
        <v>159.547</v>
      </c>
      <c r="V26" s="340">
        <f>SUMIF(Monthly!$6:$6,Quarterly!V$7,Monthly!24:24)</f>
        <v>139.01100000000002</v>
      </c>
      <c r="W26" s="340">
        <f>SUMIF(Monthly!$6:$6,Quarterly!W$7,Monthly!24:24)</f>
        <v>135.154</v>
      </c>
      <c r="X26" s="340">
        <f>SUMIF(Monthly!$6:$6,Quarterly!X$7,Monthly!24:24)</f>
        <v>107.91</v>
      </c>
      <c r="Y26" s="341">
        <f>SUMIF(Monthly!$6:$6,Quarterly!Y$7,Monthly!24:24)</f>
        <v>2490.1310000000003</v>
      </c>
      <c r="Z26" s="340">
        <f>SUMIF(Monthly!$6:$6,Quarterly!Z$7,Monthly!24:24)</f>
        <v>129.66300000000001</v>
      </c>
      <c r="AA26" s="340">
        <f>SUMIF(Monthly!$6:$6,Quarterly!AA$7,Monthly!24:24)</f>
        <v>157.173</v>
      </c>
      <c r="AB26" s="340">
        <f>SUMIF(Monthly!$6:$6,Quarterly!AB$7,Monthly!24:24)</f>
        <v>138.976</v>
      </c>
      <c r="AC26" s="341">
        <f>SUMIF(Monthly!$6:$6,Quarterly!AC$7,Monthly!24:24)</f>
        <v>142.001</v>
      </c>
      <c r="AD26" s="340">
        <f>SUMIF(Monthly!$6:$6,Quarterly!AD$7,Monthly!24:24)</f>
        <v>116.11100000000002</v>
      </c>
      <c r="AE26" s="340">
        <f>SUMIF(Monthly!$6:$6,Quarterly!AE$7,Monthly!24:24)</f>
        <v>106.502</v>
      </c>
      <c r="AF26" s="340">
        <f>SUMIF(Monthly!$6:$6,Quarterly!AF$7,Monthly!24:24)</f>
        <v>145.55199999999999</v>
      </c>
      <c r="AG26" s="341">
        <f>SUMIF(Monthly!$6:$6,Quarterly!AG$7,Monthly!24:24)</f>
        <v>146.67500000000001</v>
      </c>
      <c r="AH26" s="340">
        <f>SUMIF(Monthly!$6:$6,Quarterly!AH$7,Monthly!24:24)</f>
        <v>136.76900000000001</v>
      </c>
      <c r="AI26" s="340">
        <f>SUMIF(Monthly!$6:$6,Quarterly!AI$7,Monthly!24:24)</f>
        <v>134.73500000000001</v>
      </c>
      <c r="AJ26" s="340">
        <f>SUMIF(Monthly!$6:$6,Quarterly!AJ$7,Monthly!24:24)</f>
        <v>151.28199999999998</v>
      </c>
      <c r="AK26" s="341">
        <f>SUMIF(Monthly!$6:$6,Quarterly!AK$7,Monthly!24:24)</f>
        <v>166.08199999999999</v>
      </c>
      <c r="AL26" s="340">
        <f>SUMIF(Monthly!$6:$6,Quarterly!AL$7,Monthly!24:24)</f>
        <v>152.17000000000002</v>
      </c>
      <c r="AM26" s="340">
        <f>SUMIF(Monthly!$6:$6,Quarterly!AM$7,Monthly!24:24)</f>
        <v>165.95599999999999</v>
      </c>
      <c r="AN26" s="340">
        <f>SUMIF(Monthly!$6:$6,Quarterly!AN$7,Monthly!24:24)</f>
        <v>199.79100000000003</v>
      </c>
      <c r="AO26" s="688">
        <f>SUMIF(Monthly!$6:$6,Quarterly!AO$7,Monthly!24:24)</f>
        <v>199.45400000000001</v>
      </c>
      <c r="AP26" s="340">
        <f>SUMIF(Monthly!$6:$6,Quarterly!AP$7,Monthly!24:24)</f>
        <v>138.44499999999999</v>
      </c>
      <c r="AQ26" s="340">
        <f>SUMIF(Monthly!$6:$6,Quarterly!AQ$7,Monthly!24:24)</f>
        <v>46.367999999999995</v>
      </c>
      <c r="AR26" s="340">
        <f>SUMIF(Monthly!$6:$6,Quarterly!AR$7,Monthly!24:24)</f>
        <v>50.012</v>
      </c>
      <c r="AS26" s="688">
        <f>SUMIF(Monthly!$6:$6,Quarterly!AS$7,Monthly!24:24)</f>
        <v>69.658999999999992</v>
      </c>
      <c r="AT26" s="340">
        <f>SUMIF(Monthly!$6:$6,Quarterly!AT$7,Monthly!24:24)</f>
        <v>57.704000000000008</v>
      </c>
      <c r="AU26" s="340">
        <f>SUMIF(Monthly!$6:$6,Quarterly!AU$7,Monthly!24:24)</f>
        <v>38.667000000000002</v>
      </c>
      <c r="AV26" s="340">
        <f>SUMIF(Monthly!$6:$6,Quarterly!AV$7,Monthly!24:24)</f>
        <v>70.677999999999997</v>
      </c>
      <c r="AW26" s="688">
        <f>SUMIF(Monthly!$6:$6,Quarterly!AW$7,Monthly!24:24)</f>
        <v>55.753000000000007</v>
      </c>
      <c r="AX26" s="340">
        <f>SUMIF(Monthly!$6:$6,Quarterly!AX$7,Monthly!24:24)</f>
        <v>47.974999999999994</v>
      </c>
      <c r="AY26" s="340">
        <f>SUMIF(Monthly!$6:$6,Quarterly!AY$7,Monthly!24:24)</f>
        <v>40.171999999999997</v>
      </c>
      <c r="AZ26" s="340">
        <f>SUMIF(Monthly!$6:$6,Quarterly!AZ$7,Monthly!24:24)</f>
        <v>107.634</v>
      </c>
      <c r="BA26" s="688">
        <f>SUMIF(Monthly!$6:$6,Quarterly!BA$7,Monthly!24:24)</f>
        <v>122.634</v>
      </c>
      <c r="BB26" s="340">
        <f>SUMIF(Monthly!$6:$6,Quarterly!BB$7,Monthly!24:24)</f>
        <v>124.852</v>
      </c>
      <c r="BC26" s="340">
        <f>SUMIF(Monthly!$6:$6,Quarterly!BC$7,Monthly!24:24)</f>
        <v>204.07800000000003</v>
      </c>
      <c r="BD26" s="340">
        <f>SUMIF(Monthly!$6:$6,Quarterly!BD$7,Monthly!24:24)</f>
        <v>200.94300000000001</v>
      </c>
      <c r="BE26" s="688">
        <f>SUMIF(Monthly!$6:$6,Quarterly!BE$7,Monthly!24:24)</f>
        <v>165.64599999999999</v>
      </c>
      <c r="BF26" s="340">
        <f>SUMIF(Monthly!$6:$6,Quarterly!BF$7,Monthly!24:24)</f>
        <v>191.43100000000001</v>
      </c>
      <c r="BG26" s="340">
        <f>SUMIF(Monthly!$6:$6,Quarterly!BG$7,Monthly!24:24)</f>
        <v>201.97</v>
      </c>
      <c r="BH26" s="340">
        <f>SUMIF(Monthly!$6:$6,Quarterly!BH$7,Monthly!24:24)</f>
        <v>181.18</v>
      </c>
      <c r="BI26" s="688">
        <f>SUMIF(Monthly!$6:$6,Quarterly!BI$7,Monthly!24:24)</f>
        <v>191.15799999999999</v>
      </c>
      <c r="BJ26" s="340">
        <f>SUMIF(Monthly!$6:$6,Quarterly!BJ$7,Monthly!24:24)</f>
        <v>210.899</v>
      </c>
      <c r="BK26" s="340">
        <f>SUMIF(Monthly!$6:$6,Quarterly!BK$7,Monthly!24:24)</f>
        <v>216.762</v>
      </c>
      <c r="BL26" s="340">
        <f>SUMIF(Monthly!$6:$6,Quarterly!BL$7,Monthly!24:24)</f>
        <v>203.92400000000004</v>
      </c>
      <c r="BM26" s="688">
        <f>SUMIF(Monthly!$6:$6,Quarterly!BM$7,Monthly!24:24)</f>
        <v>212.65501458400001</v>
      </c>
    </row>
    <row r="27" spans="2:65" s="9" customFormat="1" ht="12">
      <c r="B27" s="8"/>
      <c r="C27" s="8"/>
      <c r="D27" s="196" t="s">
        <v>132</v>
      </c>
      <c r="E27" s="197" t="s">
        <v>253</v>
      </c>
      <c r="F27" s="342">
        <f>SUMIF(Monthly!$6:$6,Quarterly!F$7,Monthly!26:26)</f>
        <v>5.8320000000000007</v>
      </c>
      <c r="G27" s="342">
        <f>SUMIF(Monthly!$6:$6,Quarterly!G$7,Monthly!26:26)</f>
        <v>5.6769999999999996</v>
      </c>
      <c r="H27" s="342">
        <f>SUMIF(Monthly!$6:$6,Quarterly!H$7,Monthly!26:26)</f>
        <v>5.8109999999999999</v>
      </c>
      <c r="I27" s="343">
        <f>SUMIF(Monthly!$6:$6,Quarterly!I$7,Monthly!26:26)</f>
        <v>7.2719999999999994</v>
      </c>
      <c r="J27" s="342">
        <f>SUMIF(Monthly!$6:$6,Quarterly!J$7,Monthly!26:26)</f>
        <v>6.9890000000000008</v>
      </c>
      <c r="K27" s="342">
        <f>SUMIF(Monthly!$6:$6,Quarterly!K$7,Monthly!26:26)</f>
        <v>8.5990000000000002</v>
      </c>
      <c r="L27" s="342">
        <f>SUMIF(Monthly!$6:$6,Quarterly!L$7,Monthly!26:26)</f>
        <v>8.2110000000000003</v>
      </c>
      <c r="M27" s="343">
        <f>SUMIF(Monthly!$6:$6,Quarterly!M$7,Monthly!26:26)</f>
        <v>7.6620000000000008</v>
      </c>
      <c r="N27" s="342">
        <f>SUMIF(Monthly!$6:$6,Quarterly!N$7,Monthly!26:26)</f>
        <v>8.2801979999999986</v>
      </c>
      <c r="O27" s="342">
        <f>SUMIF(Monthly!$6:$6,Quarterly!O$7,Monthly!26:26)</f>
        <v>8.7859999999999996</v>
      </c>
      <c r="P27" s="342">
        <f>SUMIF(Monthly!$6:$6,Quarterly!P$7,Monthly!26:26)</f>
        <v>8.5370000000000008</v>
      </c>
      <c r="Q27" s="343">
        <f>SUMIF(Monthly!$6:$6,Quarterly!Q$7,Monthly!26:26)</f>
        <v>9.2360000000000007</v>
      </c>
      <c r="R27" s="342">
        <f>SUMIF(Monthly!$6:$6,Quarterly!R$7,Monthly!26:26)</f>
        <v>8.8940000000000001</v>
      </c>
      <c r="S27" s="342">
        <f>SUMIF(Monthly!$6:$6,Quarterly!S$7,Monthly!26:26)</f>
        <v>9.5499999999999989</v>
      </c>
      <c r="T27" s="342">
        <f>SUMIF(Monthly!$6:$6,Quarterly!T$7,Monthly!26:26)</f>
        <v>9.0609999999999999</v>
      </c>
      <c r="U27" s="343">
        <f>SUMIF(Monthly!$6:$6,Quarterly!U$7,Monthly!26:26)</f>
        <v>9.6319999999999997</v>
      </c>
      <c r="V27" s="342">
        <f>SUMIF(Monthly!$6:$6,Quarterly!V$7,Monthly!26:26)</f>
        <v>9.6959999999999997</v>
      </c>
      <c r="W27" s="342">
        <f>SUMIF(Monthly!$6:$6,Quarterly!W$7,Monthly!26:26)</f>
        <v>9.4250000000000007</v>
      </c>
      <c r="X27" s="342">
        <f>SUMIF(Monthly!$6:$6,Quarterly!X$7,Monthly!26:26)</f>
        <v>9.5950000000000006</v>
      </c>
      <c r="Y27" s="343" t="e">
        <f>SUMIF(Monthly!$6:$6,Quarterly!Y$7,Monthly!26:26)</f>
        <v>#REF!</v>
      </c>
      <c r="Z27" s="342">
        <f>SUMIF(Monthly!$6:$6,Quarterly!Z$7,Monthly!26:26)</f>
        <v>8.3049999999999997</v>
      </c>
      <c r="AA27" s="342">
        <f>SUMIF(Monthly!$6:$6,Quarterly!AA$7,Monthly!26:26)</f>
        <v>9.5700000000000038</v>
      </c>
      <c r="AB27" s="342">
        <f>SUMIF(Monthly!$6:$6,Quarterly!AB$7,Monthly!26:26)</f>
        <v>8.9070000000000018</v>
      </c>
      <c r="AC27" s="343">
        <f>SUMIF(Monthly!$6:$6,Quarterly!AC$7,Monthly!26:26)</f>
        <v>9.1589999999999989</v>
      </c>
      <c r="AD27" s="342">
        <f>SUMIF(Monthly!$6:$6,Quarterly!AD$7,Monthly!26:26)</f>
        <v>8.5179999999999989</v>
      </c>
      <c r="AE27" s="342">
        <f>SUMIF(Monthly!$6:$6,Quarterly!AE$7,Monthly!26:26)</f>
        <v>8.3870000000000022</v>
      </c>
      <c r="AF27" s="342">
        <f>SUMIF(Monthly!$6:$6,Quarterly!AF$7,Monthly!26:26)</f>
        <v>10.042999999999994</v>
      </c>
      <c r="AG27" s="343">
        <f>SUMIF(Monthly!$6:$6,Quarterly!AG$7,Monthly!26:26)</f>
        <v>9.5049999999999972</v>
      </c>
      <c r="AH27" s="342">
        <f>SUMIF(Monthly!$6:$6,Quarterly!AH$7,Monthly!26:26)</f>
        <v>10.8</v>
      </c>
      <c r="AI27" s="342">
        <f>SUMIF(Monthly!$6:$6,Quarterly!AI$7,Monthly!26:26)</f>
        <v>10.101000000000001</v>
      </c>
      <c r="AJ27" s="342">
        <f>SUMIF(Monthly!$6:$6,Quarterly!AJ$7,Monthly!26:26)</f>
        <v>11.08</v>
      </c>
      <c r="AK27" s="343">
        <f>SUMIF(Monthly!$6:$6,Quarterly!AK$7,Monthly!26:26)</f>
        <v>10.615</v>
      </c>
      <c r="AL27" s="342">
        <f>SUMIF(Monthly!$6:$6,Quarterly!AL$7,Monthly!26:26)</f>
        <v>11.442</v>
      </c>
      <c r="AM27" s="342">
        <f>SUMIF(Monthly!$6:$6,Quarterly!AM$7,Monthly!26:26)</f>
        <v>11.151</v>
      </c>
      <c r="AN27" s="342">
        <f>SUMIF(Monthly!$6:$6,Quarterly!AN$7,Monthly!26:26)</f>
        <v>10.959999999999999</v>
      </c>
      <c r="AO27" s="689">
        <f>SUMIF(Monthly!$6:$6,Quarterly!AO$7,Monthly!26:26)</f>
        <v>11.189</v>
      </c>
      <c r="AP27" s="342">
        <f>SUMIF(Monthly!$6:$6,Quarterly!AP$7,Monthly!26:26)</f>
        <v>8.8819999999999997</v>
      </c>
      <c r="AQ27" s="342">
        <f>SUMIF(Monthly!$6:$6,Quarterly!AQ$7,Monthly!26:26)</f>
        <v>5.1980000000000004</v>
      </c>
      <c r="AR27" s="342">
        <f>SUMIF(Monthly!$6:$6,Quarterly!AR$7,Monthly!26:26)</f>
        <v>5.6539999999999999</v>
      </c>
      <c r="AS27" s="689">
        <f>SUMIF(Monthly!$6:$6,Quarterly!AS$7,Monthly!26:26)</f>
        <v>5.1509999999999998</v>
      </c>
      <c r="AT27" s="342">
        <f>SUMIF(Monthly!$6:$6,Quarterly!AT$7,Monthly!26:26)</f>
        <v>5.9239999999999995</v>
      </c>
      <c r="AU27" s="342">
        <f>SUMIF(Monthly!$6:$6,Quarterly!AU$7,Monthly!26:26)</f>
        <v>5.8369999999999997</v>
      </c>
      <c r="AV27" s="342">
        <f>SUMIF(Monthly!$6:$6,Quarterly!AV$7,Monthly!26:26)</f>
        <v>5.6290000000000004</v>
      </c>
      <c r="AW27" s="689">
        <f>SUMIF(Monthly!$6:$6,Quarterly!AW$7,Monthly!26:26)</f>
        <v>5.5809999999999995</v>
      </c>
      <c r="AX27" s="342">
        <f>SUMIF(Monthly!$6:$6,Quarterly!AX$7,Monthly!26:26)</f>
        <v>5.7829999999999995</v>
      </c>
      <c r="AY27" s="342">
        <f>SUMIF(Monthly!$6:$6,Quarterly!AY$7,Monthly!26:26)</f>
        <v>7.0549999999999997</v>
      </c>
      <c r="AZ27" s="342">
        <f>SUMIF(Monthly!$6:$6,Quarterly!AZ$7,Monthly!26:26)</f>
        <v>8.3290000000000006</v>
      </c>
      <c r="BA27" s="689">
        <f>SUMIF(Monthly!$6:$6,Quarterly!BA$7,Monthly!26:26)</f>
        <v>10.068999999999999</v>
      </c>
      <c r="BB27" s="342">
        <f>SUMIF(Monthly!$6:$6,Quarterly!BB$7,Monthly!26:26)</f>
        <v>9.5109999999999992</v>
      </c>
      <c r="BC27" s="342">
        <f>SUMIF(Monthly!$6:$6,Quarterly!BC$7,Monthly!26:26)</f>
        <v>12.517999999999999</v>
      </c>
      <c r="BD27" s="342">
        <f>SUMIF(Monthly!$6:$6,Quarterly!BD$7,Monthly!26:26)</f>
        <v>12.681999999999999</v>
      </c>
      <c r="BE27" s="689">
        <f>SUMIF(Monthly!$6:$6,Quarterly!BE$7,Monthly!26:26)</f>
        <v>12.741</v>
      </c>
      <c r="BF27" s="342">
        <f>SUMIF(Monthly!$6:$6,Quarterly!BF$7,Monthly!26:26)</f>
        <v>13.416</v>
      </c>
      <c r="BG27" s="342">
        <f>SUMIF(Monthly!$6:$6,Quarterly!BG$7,Monthly!26:26)</f>
        <v>12.509</v>
      </c>
      <c r="BH27" s="342">
        <f>SUMIF(Monthly!$6:$6,Quarterly!BH$7,Monthly!26:26)</f>
        <v>13.489000000000001</v>
      </c>
      <c r="BI27" s="689">
        <f>SUMIF(Monthly!$6:$6,Quarterly!BI$7,Monthly!26:26)</f>
        <v>12.635999999999999</v>
      </c>
      <c r="BJ27" s="342">
        <f>SUMIF(Monthly!$6:$6,Quarterly!BJ$7,Monthly!26:26)</f>
        <v>12.988</v>
      </c>
      <c r="BK27" s="342">
        <f>SUMIF(Monthly!$6:$6,Quarterly!BK$7,Monthly!26:26)</f>
        <v>13.023</v>
      </c>
      <c r="BL27" s="342">
        <f>SUMIF(Monthly!$6:$6,Quarterly!BL$7,Monthly!26:26)</f>
        <v>13.738999999999999</v>
      </c>
      <c r="BM27" s="689">
        <f>SUMIF(Monthly!$6:$6,Quarterly!BM$7,Monthly!26:26)</f>
        <v>14.430827039</v>
      </c>
    </row>
    <row r="28" spans="2:65" s="173" customFormat="1" ht="12">
      <c r="B28" s="174" t="s">
        <v>2</v>
      </c>
      <c r="C28" s="174">
        <f>Property!P$1</f>
        <v>16</v>
      </c>
      <c r="D28" s="191" t="s">
        <v>92</v>
      </c>
      <c r="E28" s="191" t="s">
        <v>254</v>
      </c>
      <c r="F28" s="344">
        <f>INDEX(Property!$A$1:$W$259,F$5,$C28)</f>
        <v>0.12669560896421442</v>
      </c>
      <c r="G28" s="344">
        <f>INDEX(Property!$A$1:$W$259,G$5,$C28)</f>
        <v>0.11423988382022193</v>
      </c>
      <c r="H28" s="344">
        <f>INDEX(Property!$A$1:$W$259,H$5,$C28)</f>
        <v>0.1370831091031092</v>
      </c>
      <c r="I28" s="345">
        <f>INDEX(Property!$A$1:$W$259,I$5,$C28)</f>
        <v>0.15866758450027049</v>
      </c>
      <c r="J28" s="344">
        <f>INDEX(Property!$A$1:$W$259,J$5,$C28)</f>
        <v>0</v>
      </c>
      <c r="K28" s="344">
        <f>INDEX(Property!$A$1:$W$259,K$5,$C28)</f>
        <v>0.12959161607363778</v>
      </c>
      <c r="L28" s="344">
        <f>INDEX(Property!$A$1:$W$259,L$5,$C28)</f>
        <v>0.12922449768266661</v>
      </c>
      <c r="M28" s="345">
        <f>INDEX(Property!$A$1:$W$259,M$5,$C28)</f>
        <v>0.12252341787588966</v>
      </c>
      <c r="N28" s="344">
        <f>INDEX(Property!$A$1:$W$259,N$5,$C28)</f>
        <v>0.11604871615913273</v>
      </c>
      <c r="O28" s="344">
        <f>INDEX(Property!$A$1:$W$259,O$5,$C28)</f>
        <v>9.5700674763228993E-2</v>
      </c>
      <c r="P28" s="344">
        <f>INDEX(Property!$A$1:$W$259,P$5,$C28)</f>
        <v>0.12090335143051924</v>
      </c>
      <c r="Q28" s="345">
        <f>INDEX(Property!$A$1:$W$259,Q$5,$C28)</f>
        <v>0.11964754878738151</v>
      </c>
      <c r="R28" s="344">
        <f>INDEX(Property!$A$1:$W$259,R$5,$C28)</f>
        <v>0.10524985923859335</v>
      </c>
      <c r="S28" s="344">
        <f>INDEX(Property!$A$1:$W$259,S$5,$C28)</f>
        <v>0.10066446020567486</v>
      </c>
      <c r="T28" s="344">
        <f>INDEX(Property!$A$1:$W$259,T$5,$C28)</f>
        <v>9.5009611238379588E-2</v>
      </c>
      <c r="U28" s="345">
        <f>INDEX(Property!$A$1:$W$259,U$5,$C28)</f>
        <v>0.10211725254818887</v>
      </c>
      <c r="V28" s="344">
        <f>INDEX(Property!$A$1:$W$259,V$5,$C28)</f>
        <v>0.1038260933019112</v>
      </c>
      <c r="W28" s="344">
        <f>INDEX(Property!$A$1:$W$259,W$5,$C28)</f>
        <v>0.10363469500048204</v>
      </c>
      <c r="X28" s="344">
        <f>INDEX(Property!$A$1:$W$259,X$5,$C28)</f>
        <v>0.10737630383197264</v>
      </c>
      <c r="Y28" s="345">
        <f>INDEX(Property!$A$1:$W$259,Y$5,$C28)</f>
        <v>0.11336062183214943</v>
      </c>
      <c r="Z28" s="344">
        <f>INDEX(Property!$A$1:$W$259,Z$5,$C28)</f>
        <v>0.10371629239119315</v>
      </c>
      <c r="AA28" s="344">
        <f>INDEX(Property!$A$1:$W$259,AA$5,$C28)</f>
        <v>0.12694588090564304</v>
      </c>
      <c r="AB28" s="344">
        <f>INDEX(Property!$A$1:$W$259,AB$5,$C28)</f>
        <v>0.10519977704426758</v>
      </c>
      <c r="AC28" s="345">
        <f>INDEX(Property!$A$1:$W$259,AC$5,$C28)</f>
        <v>0.13107441128595707</v>
      </c>
      <c r="AD28" s="344">
        <f>INDEX(Property!$A$1:$W$259,AD$5,$C28)</f>
        <v>0.11862315972226406</v>
      </c>
      <c r="AE28" s="344">
        <f>INDEX(Property!$A$1:$W$259,AE$5,$C28)</f>
        <v>0.11555604686240918</v>
      </c>
      <c r="AF28" s="344">
        <f>INDEX(Property!$A$1:$W$259,AF$5,$C28)</f>
        <v>9.6842252800264164E-2</v>
      </c>
      <c r="AG28" s="345">
        <f>INDEX(Property!$A$1:$W$259,AG$5,$C28)</f>
        <v>9.481843726679999E-2</v>
      </c>
      <c r="AH28" s="344">
        <f>INDEX(Property!$A$1:$W$259,AH$5,$C28)</f>
        <v>0.10313497486495318</v>
      </c>
      <c r="AI28" s="344">
        <f>INDEX(Property!$A$1:$W$259,AI$5,$C28)</f>
        <v>0.10928714196538944</v>
      </c>
      <c r="AJ28" s="344">
        <f>INDEX(Property!$A$1:$W$259,AJ$5,$C28)</f>
        <v>0.10381539123561805</v>
      </c>
      <c r="AK28" s="345">
        <f>INDEX(Property!$A$1:$W$259,AK$5,$C28)</f>
        <v>0.10009272493165353</v>
      </c>
      <c r="AL28" s="344">
        <f>INDEX(Property!$A$1:$W$259,AL$5,$C28)</f>
        <v>0.10825209633016034</v>
      </c>
      <c r="AM28" s="344">
        <f>INDEX(Property!$A$1:$W$259,AM$5,$C28)</f>
        <v>0.10381539123561805</v>
      </c>
      <c r="AN28" s="344">
        <f>INDEX(Property!$A$1:$W$259,AN$5,$C28)</f>
        <v>0.10009272493165353</v>
      </c>
      <c r="AO28" s="690">
        <f>INDEX(Property!$A$1:$W$259,AO$5,$C28)</f>
        <v>0.10825209633016034</v>
      </c>
      <c r="AP28" s="344">
        <f>INDEX(Property!$A$1:$W$259,AP$5,$C28)</f>
        <v>0.10963794003533349</v>
      </c>
      <c r="AQ28" s="344">
        <f>INDEX(Property!$A$1:$W$259,AQ$5,$C28)</f>
        <v>9.9343292201658884E-2</v>
      </c>
      <c r="AR28" s="344">
        <f>INDEX(Property!$A$1:$W$259,AR$5,$C28)</f>
        <v>9.4433794543089963E-2</v>
      </c>
      <c r="AS28" s="690">
        <f>INDEX(Property!$A$1:$W$259,AS$5,$C28)</f>
        <v>0.12147139641089236</v>
      </c>
      <c r="AT28" s="344">
        <f>INDEX(Property!$A$1:$W$259,AT$5,$C28)</f>
        <v>0.13127320502305881</v>
      </c>
      <c r="AU28" s="344">
        <f>INDEX(Property!$A$1:$W$259,AU$5,$C28)</f>
        <v>0.11901778666726656</v>
      </c>
      <c r="AV28" s="344">
        <f>INDEX(Property!$A$1:$W$259,AV$5,$C28)</f>
        <v>0.12783190554346996</v>
      </c>
      <c r="AW28" s="690">
        <f>INDEX(Property!$A$1:$W$259,AW$5,$C28)</f>
        <v>0.12938500648452703</v>
      </c>
      <c r="AX28" s="344">
        <f>INDEX(Property!$A$1:$W$259,AX$5,$C28)</f>
        <v>0.16700727993889294</v>
      </c>
      <c r="AY28" s="344">
        <f>INDEX(Property!$A$1:$W$259,AY$5,$C28)</f>
        <v>0.15291986251883183</v>
      </c>
      <c r="AZ28" s="344">
        <f>INDEX(Property!$A$1:$W$259,AZ$5,$C28)</f>
        <v>7.7878803035727709E-2</v>
      </c>
      <c r="BA28" s="690">
        <f>INDEX(Property!$A$1:$W$259,BA$5,$C28)</f>
        <v>0.16455058819583029</v>
      </c>
      <c r="BB28" s="344">
        <f>INDEX(Property!$A$1:$W$259,BB$5,$C28)</f>
        <v>0.13708722494519629</v>
      </c>
      <c r="BC28" s="344">
        <f>INDEX(Property!$A$1:$W$259,BC$5,$C28)</f>
        <v>0.13359137924902592</v>
      </c>
      <c r="BD28" s="344">
        <f>INDEX(Property!$A$1:$W$259,BD$5,$C28)</f>
        <v>0.10553463815639784</v>
      </c>
      <c r="BE28" s="690">
        <f>INDEX(Property!$A$1:$W$259,BE$5,$C28)</f>
        <v>0.12028334757749044</v>
      </c>
      <c r="BF28" s="344">
        <f>INDEX(Property!$A$1:$W$259,BF$5,$C28)</f>
        <v>9.8289609553097956E-2</v>
      </c>
      <c r="BG28" s="344">
        <f>INDEX(Property!$A$1:$W$259,BG$5,$C28)</f>
        <v>9.8755125876455893E-2</v>
      </c>
      <c r="BH28" s="344">
        <f>INDEX(Property!$A$1:$W$259,BH$5,$C28)</f>
        <v>0.12957055591648362</v>
      </c>
      <c r="BI28" s="690">
        <f>INDEX(Property!$A$1:$W$259,BI$5,$C28)</f>
        <v>0.12044215276111175</v>
      </c>
      <c r="BJ28" s="344">
        <f>INDEX(Property!$A$1:$W$259,BJ$5,$C28)</f>
        <v>9.9453622645426204E-2</v>
      </c>
      <c r="BK28" s="344">
        <f>INDEX(Property!$A$1:$W$259,BK$5,$C28)</f>
        <v>0.11067928306693196</v>
      </c>
      <c r="BL28" s="344">
        <f>INDEX(Property!$A$1:$W$259,BL$5,$C28)</f>
        <v>0.11855322360569687</v>
      </c>
      <c r="BM28" s="690">
        <f>INDEX(Property!$A$1:$W$259,BM$5,$C28)</f>
        <v>0.10217587570818926</v>
      </c>
    </row>
    <row r="29" spans="2:65" s="173" customFormat="1" ht="12">
      <c r="B29" s="174"/>
      <c r="C29" s="174"/>
      <c r="D29" s="196" t="s">
        <v>90</v>
      </c>
      <c r="E29" s="197" t="s">
        <v>255</v>
      </c>
      <c r="F29" s="346">
        <f>F26/F9</f>
        <v>0.12569168613084039</v>
      </c>
      <c r="G29" s="346">
        <f t="shared" ref="G29:AK29" si="36">G26/G9</f>
        <v>0.10593677095788444</v>
      </c>
      <c r="H29" s="346">
        <f t="shared" si="36"/>
        <v>0.11439170612370388</v>
      </c>
      <c r="I29" s="347">
        <f t="shared" si="36"/>
        <v>0.12959161607363776</v>
      </c>
      <c r="J29" s="346">
        <f t="shared" si="36"/>
        <v>0.12922449768266658</v>
      </c>
      <c r="K29" s="346">
        <f t="shared" si="36"/>
        <v>0.12252341787588968</v>
      </c>
      <c r="L29" s="346">
        <f t="shared" si="36"/>
        <v>0.11604871615913274</v>
      </c>
      <c r="M29" s="347">
        <f t="shared" si="36"/>
        <v>9.5700674763228993E-2</v>
      </c>
      <c r="N29" s="346">
        <f t="shared" si="36"/>
        <v>0.12090335143051928</v>
      </c>
      <c r="O29" s="346">
        <f t="shared" si="36"/>
        <v>0.11964754878738151</v>
      </c>
      <c r="P29" s="346">
        <f t="shared" si="36"/>
        <v>0.10524985923859338</v>
      </c>
      <c r="Q29" s="347">
        <f t="shared" si="36"/>
        <v>0.10066446020567489</v>
      </c>
      <c r="R29" s="346">
        <f t="shared" si="36"/>
        <v>9.5009611238379602E-2</v>
      </c>
      <c r="S29" s="346">
        <f t="shared" si="36"/>
        <v>0.10211725254818887</v>
      </c>
      <c r="T29" s="346">
        <f t="shared" si="36"/>
        <v>0.10382609330191118</v>
      </c>
      <c r="U29" s="347">
        <f t="shared" si="36"/>
        <v>0.10363469500048206</v>
      </c>
      <c r="V29" s="346">
        <f t="shared" si="36"/>
        <v>0.10737630383197265</v>
      </c>
      <c r="W29" s="346">
        <f t="shared" si="36"/>
        <v>0.11336062183214943</v>
      </c>
      <c r="X29" s="346">
        <f t="shared" si="36"/>
        <v>0.10371629239119316</v>
      </c>
      <c r="Y29" s="347">
        <f t="shared" si="36"/>
        <v>2.1497043391349138</v>
      </c>
      <c r="Z29" s="346">
        <f t="shared" si="36"/>
        <v>0.10519977704426761</v>
      </c>
      <c r="AA29" s="346">
        <f t="shared" si="36"/>
        <v>0.13107441128595707</v>
      </c>
      <c r="AB29" s="346">
        <f t="shared" si="36"/>
        <v>0.11862315972226406</v>
      </c>
      <c r="AC29" s="347">
        <f t="shared" si="36"/>
        <v>0.11555604686240921</v>
      </c>
      <c r="AD29" s="346">
        <f t="shared" si="36"/>
        <v>9.6842252800264178E-2</v>
      </c>
      <c r="AE29" s="346">
        <f t="shared" si="36"/>
        <v>9.4818437266799963E-2</v>
      </c>
      <c r="AF29" s="346">
        <f t="shared" si="36"/>
        <v>0.10313497486495316</v>
      </c>
      <c r="AG29" s="347">
        <f t="shared" si="36"/>
        <v>0.10928714196538945</v>
      </c>
      <c r="AH29" s="346">
        <f t="shared" si="36"/>
        <v>0.10381539123561805</v>
      </c>
      <c r="AI29" s="346">
        <f t="shared" si="36"/>
        <v>0.10009272493165354</v>
      </c>
      <c r="AJ29" s="346">
        <f t="shared" si="36"/>
        <v>0.10825209633016032</v>
      </c>
      <c r="AK29" s="347">
        <f t="shared" si="36"/>
        <v>0.10963794003533346</v>
      </c>
      <c r="AL29" s="346">
        <f t="shared" ref="AL29:BH29" si="37">AL26/AL9</f>
        <v>9.9343292201658898E-2</v>
      </c>
      <c r="AM29" s="346">
        <f t="shared" si="37"/>
        <v>9.4433794543089963E-2</v>
      </c>
      <c r="AN29" s="346">
        <f t="shared" si="37"/>
        <v>0.12147139641089236</v>
      </c>
      <c r="AO29" s="687">
        <f t="shared" si="37"/>
        <v>0.13127320502305881</v>
      </c>
      <c r="AP29" s="346">
        <f t="shared" si="37"/>
        <v>0.11901778666726656</v>
      </c>
      <c r="AQ29" s="346">
        <f t="shared" si="37"/>
        <v>0.12783190554346996</v>
      </c>
      <c r="AR29" s="346">
        <f t="shared" si="37"/>
        <v>0.12938500648452703</v>
      </c>
      <c r="AS29" s="687">
        <f t="shared" si="37"/>
        <v>0.16700727993889292</v>
      </c>
      <c r="AT29" s="346">
        <f t="shared" si="37"/>
        <v>0.15291986251883186</v>
      </c>
      <c r="AU29" s="346">
        <f t="shared" si="37"/>
        <v>7.7878803035727709E-2</v>
      </c>
      <c r="AV29" s="346">
        <f t="shared" si="37"/>
        <v>0.16455058819583024</v>
      </c>
      <c r="AW29" s="687">
        <f t="shared" si="37"/>
        <v>0.13708722494519629</v>
      </c>
      <c r="AX29" s="346">
        <f t="shared" si="37"/>
        <v>0.13359137924902592</v>
      </c>
      <c r="AY29" s="346">
        <f t="shared" si="37"/>
        <v>0.10553463815639781</v>
      </c>
      <c r="AZ29" s="346">
        <f t="shared" si="37"/>
        <v>0.12028334757749043</v>
      </c>
      <c r="BA29" s="687">
        <f t="shared" si="37"/>
        <v>9.828960955309797E-2</v>
      </c>
      <c r="BB29" s="346">
        <f t="shared" si="37"/>
        <v>9.8755125876455907E-2</v>
      </c>
      <c r="BC29" s="346">
        <f t="shared" si="37"/>
        <v>0.12957055591648364</v>
      </c>
      <c r="BD29" s="346">
        <f t="shared" si="37"/>
        <v>0.12044215276111174</v>
      </c>
      <c r="BE29" s="687">
        <f t="shared" si="37"/>
        <v>9.9453622645426218E-2</v>
      </c>
      <c r="BF29" s="346">
        <f t="shared" si="37"/>
        <v>0.11067928306693198</v>
      </c>
      <c r="BG29" s="346">
        <f t="shared" si="37"/>
        <v>0.11855336368828512</v>
      </c>
      <c r="BH29" s="346">
        <f t="shared" si="37"/>
        <v>0.10217593344522043</v>
      </c>
      <c r="BI29" s="687">
        <f t="shared" ref="BI29:BJ29" si="38">BI26/BI9</f>
        <v>0.11502003063863379</v>
      </c>
      <c r="BJ29" s="346">
        <f t="shared" si="38"/>
        <v>0.12448059061568899</v>
      </c>
      <c r="BK29" s="346">
        <f t="shared" ref="BK29:BL29" si="39">BK26/BK9</f>
        <v>0.1181234693844187</v>
      </c>
      <c r="BL29" s="346">
        <f t="shared" si="39"/>
        <v>0.11279419004054363</v>
      </c>
      <c r="BM29" s="687">
        <f t="shared" ref="BM29" si="40">BM26/BM9</f>
        <v>0.11732418591348505</v>
      </c>
    </row>
    <row r="30" spans="2:65" s="173" customFormat="1" ht="12">
      <c r="B30" s="174"/>
      <c r="C30" s="174"/>
      <c r="D30" s="187" t="s">
        <v>238</v>
      </c>
      <c r="E30" s="191" t="s">
        <v>256</v>
      </c>
      <c r="F30" s="348">
        <f t="shared" ref="F30:AQ30" si="41">F175-F31</f>
        <v>52567</v>
      </c>
      <c r="G30" s="348">
        <f t="shared" si="41"/>
        <v>77041</v>
      </c>
      <c r="H30" s="348">
        <f t="shared" si="41"/>
        <v>124200</v>
      </c>
      <c r="I30" s="349">
        <f t="shared" si="41"/>
        <v>121009</v>
      </c>
      <c r="J30" s="348">
        <f t="shared" si="41"/>
        <v>95417</v>
      </c>
      <c r="K30" s="348">
        <f t="shared" si="41"/>
        <v>132094</v>
      </c>
      <c r="L30" s="348">
        <f t="shared" si="41"/>
        <v>136435</v>
      </c>
      <c r="M30" s="349">
        <f t="shared" si="41"/>
        <v>117673</v>
      </c>
      <c r="N30" s="348">
        <f t="shared" si="41"/>
        <v>97083</v>
      </c>
      <c r="O30" s="348">
        <f t="shared" si="41"/>
        <v>141351</v>
      </c>
      <c r="P30" s="348">
        <f t="shared" si="41"/>
        <v>169525</v>
      </c>
      <c r="Q30" s="349">
        <f t="shared" si="41"/>
        <v>134518</v>
      </c>
      <c r="R30" s="348">
        <f t="shared" si="41"/>
        <v>140161</v>
      </c>
      <c r="S30" s="348">
        <f t="shared" si="41"/>
        <v>247880</v>
      </c>
      <c r="T30" s="348">
        <f t="shared" si="41"/>
        <v>276065</v>
      </c>
      <c r="U30" s="349">
        <f t="shared" si="41"/>
        <v>195672</v>
      </c>
      <c r="V30" s="348">
        <f t="shared" si="41"/>
        <v>158630</v>
      </c>
      <c r="W30" s="348">
        <f t="shared" si="41"/>
        <v>197911</v>
      </c>
      <c r="X30" s="348">
        <f t="shared" si="41"/>
        <v>112043</v>
      </c>
      <c r="Y30" s="349">
        <f t="shared" si="41"/>
        <v>164479</v>
      </c>
      <c r="Z30" s="348">
        <f t="shared" si="41"/>
        <v>75883</v>
      </c>
      <c r="AA30" s="348">
        <f t="shared" si="41"/>
        <v>74332</v>
      </c>
      <c r="AB30" s="348">
        <f t="shared" si="41"/>
        <v>135762</v>
      </c>
      <c r="AC30" s="349">
        <f t="shared" si="41"/>
        <v>165903</v>
      </c>
      <c r="AD30" s="348">
        <f t="shared" si="41"/>
        <v>157117</v>
      </c>
      <c r="AE30" s="348">
        <f t="shared" si="41"/>
        <v>154941</v>
      </c>
      <c r="AF30" s="348">
        <f t="shared" si="41"/>
        <v>176656</v>
      </c>
      <c r="AG30" s="349">
        <f t="shared" si="41"/>
        <v>183584</v>
      </c>
      <c r="AH30" s="462">
        <f t="shared" si="41"/>
        <v>165055.90000000002</v>
      </c>
      <c r="AI30" s="462">
        <f t="shared" si="41"/>
        <v>145542.6</v>
      </c>
      <c r="AJ30" s="462">
        <f t="shared" si="41"/>
        <v>180662.6</v>
      </c>
      <c r="AK30" s="463">
        <f t="shared" si="41"/>
        <v>184993.3</v>
      </c>
      <c r="AL30" s="462">
        <f t="shared" si="41"/>
        <v>169354.99000000002</v>
      </c>
      <c r="AM30" s="462">
        <f t="shared" si="41"/>
        <v>152804.56</v>
      </c>
      <c r="AN30" s="462">
        <f t="shared" si="41"/>
        <v>199572.8</v>
      </c>
      <c r="AO30" s="695">
        <f t="shared" si="41"/>
        <v>211013.31</v>
      </c>
      <c r="AP30" s="462">
        <f t="shared" si="41"/>
        <v>53557.308000000019</v>
      </c>
      <c r="AQ30" s="462">
        <f t="shared" si="41"/>
        <v>-256.33770000000004</v>
      </c>
      <c r="AR30" s="462">
        <f t="shared" ref="AR30:BH30" si="42">AR175-AR31</f>
        <v>680.85570000000007</v>
      </c>
      <c r="AS30" s="695">
        <f t="shared" si="42"/>
        <v>3203.9439000000002</v>
      </c>
      <c r="AT30" s="462">
        <f t="shared" si="42"/>
        <v>179.01925999999912</v>
      </c>
      <c r="AU30" s="462">
        <f t="shared" si="42"/>
        <v>2022.0192599999991</v>
      </c>
      <c r="AV30" s="462">
        <f t="shared" si="42"/>
        <v>4894.0192599999991</v>
      </c>
      <c r="AW30" s="695">
        <f t="shared" si="42"/>
        <v>4620.0192599999991</v>
      </c>
      <c r="AX30" s="462">
        <f t="shared" si="42"/>
        <v>6378.5877879999989</v>
      </c>
      <c r="AY30" s="462">
        <f t="shared" si="42"/>
        <v>5732.7943023999997</v>
      </c>
      <c r="AZ30" s="462">
        <f t="shared" si="42"/>
        <v>969.18166287999702</v>
      </c>
      <c r="BA30" s="695">
        <f t="shared" si="42"/>
        <v>6230.1512431840019</v>
      </c>
      <c r="BB30" s="462">
        <f t="shared" si="42"/>
        <v>14003.211117502404</v>
      </c>
      <c r="BC30" s="462">
        <f t="shared" si="42"/>
        <v>25086.505077753129</v>
      </c>
      <c r="BD30" s="462">
        <f t="shared" si="42"/>
        <v>39830.630841778446</v>
      </c>
      <c r="BE30" s="695">
        <f t="shared" si="42"/>
        <v>56791.354479706293</v>
      </c>
      <c r="BF30" s="462">
        <f t="shared" si="42"/>
        <v>66755.189927676925</v>
      </c>
      <c r="BG30" s="462">
        <f>BG175-BG31</f>
        <v>54822.270934909233</v>
      </c>
      <c r="BH30" s="462">
        <f t="shared" si="42"/>
        <v>58151.934481654695</v>
      </c>
      <c r="BI30" s="695">
        <f t="shared" ref="BI30:BJ30" si="43">BI175-BI31</f>
        <v>48041.941033489231</v>
      </c>
      <c r="BJ30" s="462">
        <f t="shared" si="43"/>
        <v>69011.729240187065</v>
      </c>
      <c r="BK30" s="462">
        <f t="shared" ref="BK30:BL30" si="44">BK175-BK31</f>
        <v>87285.475088224484</v>
      </c>
      <c r="BL30" s="462">
        <f t="shared" si="44"/>
        <v>112999.97010586935</v>
      </c>
      <c r="BM30" s="695">
        <f t="shared" ref="BM30" si="45">BM175-BM31</f>
        <v>146477.96412704323</v>
      </c>
    </row>
    <row r="31" spans="2:65" s="173" customFormat="1" ht="12">
      <c r="B31" s="174"/>
      <c r="C31" s="174"/>
      <c r="D31" s="187" t="s">
        <v>115</v>
      </c>
      <c r="E31" s="191" t="s">
        <v>257</v>
      </c>
      <c r="F31" s="348">
        <f>SUMIF(Monthly!$6:$6,Quarterly!F$7,Monthly!33:33)</f>
        <v>39129</v>
      </c>
      <c r="G31" s="348">
        <f>SUMIF(Monthly!$6:$6,Quarterly!G$7,Monthly!33:33)</f>
        <v>40579</v>
      </c>
      <c r="H31" s="348">
        <f>SUMIF(Monthly!$6:$6,Quarterly!H$7,Monthly!33:33)</f>
        <v>41177</v>
      </c>
      <c r="I31" s="349">
        <f>SUMIF(Monthly!$6:$6,Quarterly!I$7,Monthly!33:33)</f>
        <v>41998</v>
      </c>
      <c r="J31" s="348">
        <f>SUMIF(Monthly!$6:$6,Quarterly!J$7,Monthly!33:33)</f>
        <v>41722</v>
      </c>
      <c r="K31" s="348">
        <f>SUMIF(Monthly!$6:$6,Quarterly!K$7,Monthly!33:33)</f>
        <v>45531</v>
      </c>
      <c r="L31" s="348">
        <f>SUMIF(Monthly!$6:$6,Quarterly!L$7,Monthly!33:33)</f>
        <v>45629</v>
      </c>
      <c r="M31" s="349">
        <f>SUMIF(Monthly!$6:$6,Quarterly!M$7,Monthly!33:33)</f>
        <v>46769</v>
      </c>
      <c r="N31" s="348">
        <f>SUMIF(Monthly!$6:$6,Quarterly!N$7,Monthly!33:33)</f>
        <v>46332</v>
      </c>
      <c r="O31" s="348">
        <f>SUMIF(Monthly!$6:$6,Quarterly!O$7,Monthly!33:33)</f>
        <v>45512</v>
      </c>
      <c r="P31" s="348">
        <f>SUMIF(Monthly!$6:$6,Quarterly!P$7,Monthly!33:33)</f>
        <v>47925</v>
      </c>
      <c r="Q31" s="349">
        <f>SUMIF(Monthly!$6:$6,Quarterly!Q$7,Monthly!33:33)</f>
        <v>51044</v>
      </c>
      <c r="R31" s="348">
        <f>SUMIF(Monthly!$6:$6,Quarterly!R$7,Monthly!33:33)</f>
        <v>50289</v>
      </c>
      <c r="S31" s="348">
        <f>SUMIF(Monthly!$6:$6,Quarterly!S$7,Monthly!33:33)</f>
        <v>47698</v>
      </c>
      <c r="T31" s="348">
        <f>SUMIF(Monthly!$6:$6,Quarterly!T$7,Monthly!33:33)</f>
        <v>47759</v>
      </c>
      <c r="U31" s="349">
        <f>SUMIF(Monthly!$6:$6,Quarterly!U$7,Monthly!33:33)</f>
        <v>47816</v>
      </c>
      <c r="V31" s="348">
        <f>SUMIF(Monthly!$6:$6,Quarterly!V$7,Monthly!33:33)</f>
        <v>43533</v>
      </c>
      <c r="W31" s="348">
        <f>SUMIF(Monthly!$6:$6,Quarterly!W$7,Monthly!33:33)</f>
        <v>38056</v>
      </c>
      <c r="X31" s="348">
        <f>SUMIF(Monthly!$6:$6,Quarterly!X$7,Monthly!33:33)</f>
        <v>36341</v>
      </c>
      <c r="Y31" s="349">
        <f>SUMIF(Monthly!$6:$6,Quarterly!Y$7,Monthly!33:33)</f>
        <v>39751</v>
      </c>
      <c r="Z31" s="348">
        <f>SUMIF(Monthly!$6:$6,Quarterly!Z$7,Monthly!33:33)</f>
        <v>39899</v>
      </c>
      <c r="AA31" s="348">
        <f>SUMIF(Monthly!$6:$6,Quarterly!AA$7,Monthly!33:33)</f>
        <v>41423</v>
      </c>
      <c r="AB31" s="348">
        <f>SUMIF(Monthly!$6:$6,Quarterly!AB$7,Monthly!33:33)</f>
        <v>40317</v>
      </c>
      <c r="AC31" s="349">
        <f>SUMIF(Monthly!$6:$6,Quarterly!AC$7,Monthly!33:33)</f>
        <v>42079</v>
      </c>
      <c r="AD31" s="348">
        <f>SUMIF(Monthly!$6:$6,Quarterly!AD$7,Monthly!33:33)</f>
        <v>37603</v>
      </c>
      <c r="AE31" s="348">
        <f>SUMIF(Monthly!$6:$6,Quarterly!AE$7,Monthly!33:33)</f>
        <v>35683</v>
      </c>
      <c r="AF31" s="348">
        <f>SUMIF(Monthly!$6:$6,Quarterly!AF$7,Monthly!33:33)</f>
        <v>42814</v>
      </c>
      <c r="AG31" s="349">
        <f>SUMIF(Monthly!$6:$6,Quarterly!AG$7,Monthly!33:33)</f>
        <v>41978</v>
      </c>
      <c r="AH31" s="348">
        <f>SUMIF(Monthly!$6:$6,Quarterly!AH$7,Monthly!33:33)</f>
        <v>40140</v>
      </c>
      <c r="AI31" s="348">
        <f>SUMIF(Monthly!$6:$6,Quarterly!AI$7,Monthly!33:33)</f>
        <v>44061</v>
      </c>
      <c r="AJ31" s="348">
        <f>SUMIF(Monthly!$6:$6,Quarterly!AJ$7,Monthly!33:33)</f>
        <v>46666</v>
      </c>
      <c r="AK31" s="349">
        <f>SUMIF(Monthly!$6:$6,Quarterly!AK$7,Monthly!33:33)</f>
        <v>50266</v>
      </c>
      <c r="AL31" s="348">
        <f>SUMIF(Monthly!$6:$6,Quarterly!AL$7,Monthly!33:33)</f>
        <v>49790</v>
      </c>
      <c r="AM31" s="348">
        <f>SUMIF(Monthly!$6:$6,Quarterly!AM$7,Monthly!33:33)</f>
        <v>53281</v>
      </c>
      <c r="AN31" s="348">
        <f>SUMIF(Monthly!$6:$6,Quarterly!AN$7,Monthly!33:33)</f>
        <v>51487</v>
      </c>
      <c r="AO31" s="691">
        <f>SUMIF(Monthly!$6:$6,Quarterly!AO$7,Monthly!33:33)</f>
        <v>50521</v>
      </c>
      <c r="AP31" s="348">
        <f>SUMIF(Monthly!$6:$6,Quarterly!AP$7,Monthly!33:33)</f>
        <v>35802</v>
      </c>
      <c r="AQ31" s="348">
        <f>SUMIF(Monthly!$6:$6,Quarterly!AQ$7,Monthly!33:33)</f>
        <v>13763</v>
      </c>
      <c r="AR31" s="348">
        <f>SUMIF(Monthly!$6:$6,Quarterly!AR$7,Monthly!33:33)</f>
        <v>13617</v>
      </c>
      <c r="AS31" s="691">
        <f>SUMIF(Monthly!$6:$6,Quarterly!AS$7,Monthly!33:33)</f>
        <v>11161</v>
      </c>
      <c r="AT31" s="348">
        <f>SUMIF(Monthly!$6:$6,Quarterly!AT$7,Monthly!33:33)</f>
        <v>12769</v>
      </c>
      <c r="AU31" s="348">
        <f>SUMIF(Monthly!$6:$6,Quarterly!AU$7,Monthly!33:33)</f>
        <v>10926</v>
      </c>
      <c r="AV31" s="348">
        <f>SUMIF(Monthly!$6:$6,Quarterly!AV$7,Monthly!33:33)</f>
        <v>8054</v>
      </c>
      <c r="AW31" s="691">
        <f>SUMIF(Monthly!$6:$6,Quarterly!AW$7,Monthly!33:33)</f>
        <v>8328</v>
      </c>
      <c r="AX31" s="348">
        <f>SUMIF(Monthly!$6:$6,Quarterly!AX$7,Monthly!33:33)</f>
        <v>8255</v>
      </c>
      <c r="AY31" s="348">
        <f>SUMIF(Monthly!$6:$6,Quarterly!AY$7,Monthly!33:33)</f>
        <v>9266</v>
      </c>
      <c r="AZ31" s="348">
        <f>SUMIF(Monthly!$6:$6,Quarterly!AZ$7,Monthly!33:33)</f>
        <v>18800</v>
      </c>
      <c r="BA31" s="691">
        <f>SUMIF(Monthly!$6:$6,Quarterly!BA$7,Monthly!33:33)</f>
        <v>27041</v>
      </c>
      <c r="BB31" s="348">
        <f>SUMIF(Monthly!$6:$6,Quarterly!BB$7,Monthly!33:33)</f>
        <v>28849</v>
      </c>
      <c r="BC31" s="348">
        <f>SUMIF(Monthly!$6:$6,Quarterly!BC$7,Monthly!33:33)</f>
        <v>34434</v>
      </c>
      <c r="BD31" s="348">
        <f>SUMIF(Monthly!$6:$6,Quarterly!BD$7,Monthly!33:33)</f>
        <v>39056</v>
      </c>
      <c r="BE31" s="691">
        <f>SUMIF(Monthly!$6:$6,Quarterly!BE$7,Monthly!33:33)</f>
        <v>40717</v>
      </c>
      <c r="BF31" s="348">
        <f>SUMIF(Monthly!$6:$6,Quarterly!BF$7,Monthly!33:33)</f>
        <v>40504</v>
      </c>
      <c r="BG31" s="348">
        <f>SUMIF(Monthly!$6:$6,Quarterly!BG$7,Monthly!33:33)</f>
        <v>41711</v>
      </c>
      <c r="BH31" s="348">
        <f>SUMIF(Monthly!$6:$6,Quarterly!BH$7,Monthly!33:33)</f>
        <v>43208</v>
      </c>
      <c r="BI31" s="691">
        <f>SUMIF(Monthly!$6:$6,Quarterly!BI$7,Monthly!33:33)</f>
        <v>43182</v>
      </c>
      <c r="BJ31" s="348">
        <f>SUMIF(Monthly!$6:$6,Quarterly!BJ$7,Monthly!33:33)</f>
        <v>40457</v>
      </c>
      <c r="BK31" s="348">
        <f>SUMIF(Monthly!$6:$6,Quarterly!BK$7,Monthly!33:33)</f>
        <v>44077</v>
      </c>
      <c r="BL31" s="348">
        <f>SUMIF(Monthly!$6:$6,Quarterly!BL$7,Monthly!33:33)</f>
        <v>44635</v>
      </c>
      <c r="BM31" s="691">
        <f>SUMIF(Monthly!$6:$6,Quarterly!BM$7,Monthly!33:33)</f>
        <v>42684</v>
      </c>
    </row>
    <row r="32" spans="2:65" s="9" customFormat="1">
      <c r="B32" s="8"/>
      <c r="C32" s="8"/>
      <c r="D32" s="188" t="s">
        <v>1</v>
      </c>
      <c r="E32" s="188" t="s">
        <v>247</v>
      </c>
      <c r="I32" s="351"/>
      <c r="J32" s="215"/>
      <c r="K32" s="215"/>
      <c r="L32" s="215"/>
      <c r="M32" s="352"/>
      <c r="N32" s="215"/>
      <c r="O32" s="215"/>
      <c r="P32" s="215"/>
      <c r="Q32" s="352"/>
      <c r="R32" s="215"/>
      <c r="S32" s="215"/>
      <c r="T32" s="215"/>
      <c r="U32" s="352"/>
      <c r="V32" s="215"/>
      <c r="W32" s="215"/>
      <c r="X32" s="215"/>
      <c r="Y32" s="352"/>
      <c r="Z32" s="215"/>
      <c r="AA32" s="215"/>
      <c r="AB32" s="215"/>
      <c r="AC32" s="352"/>
      <c r="AD32" s="215"/>
      <c r="AE32" s="215"/>
      <c r="AF32" s="215"/>
      <c r="AG32" s="352"/>
      <c r="AH32" s="215"/>
      <c r="AI32" s="215"/>
      <c r="AJ32" s="215"/>
      <c r="AK32" s="352"/>
      <c r="AL32" s="215"/>
      <c r="AM32" s="215"/>
      <c r="AN32" s="215"/>
      <c r="AO32" s="692"/>
      <c r="AP32" s="215"/>
      <c r="AQ32" s="215"/>
      <c r="AR32" s="215"/>
      <c r="AS32" s="692"/>
      <c r="AT32" s="215"/>
      <c r="AU32" s="215"/>
      <c r="AV32" s="215"/>
      <c r="AW32" s="692"/>
      <c r="AX32" s="215"/>
      <c r="AY32" s="215"/>
      <c r="AZ32" s="215"/>
      <c r="BA32" s="692"/>
      <c r="BB32" s="215"/>
      <c r="BC32" s="215"/>
      <c r="BD32" s="215"/>
      <c r="BE32" s="692"/>
      <c r="BF32" s="215"/>
      <c r="BG32" s="215"/>
      <c r="BH32" s="215"/>
      <c r="BI32" s="692"/>
      <c r="BJ32" s="215"/>
      <c r="BK32" s="215"/>
      <c r="BL32" s="215"/>
      <c r="BM32" s="692"/>
    </row>
    <row r="33" spans="2:65" s="173" customFormat="1" ht="12">
      <c r="B33" s="1"/>
      <c r="C33" s="1"/>
      <c r="D33" s="189" t="s">
        <v>85</v>
      </c>
      <c r="E33" s="190" t="s">
        <v>248</v>
      </c>
      <c r="F33" s="353">
        <f>SUMIF(Monthly!$6:$6,Quarterly!F$7,Monthly!37:37)</f>
        <v>13906</v>
      </c>
      <c r="G33" s="353">
        <f>SUMIF(Monthly!$6:$6,Quarterly!G$7,Monthly!37:37)</f>
        <v>14861</v>
      </c>
      <c r="H33" s="353">
        <f>SUMIF(Monthly!$6:$6,Quarterly!H$7,Monthly!37:37)</f>
        <v>14789</v>
      </c>
      <c r="I33" s="354">
        <f>SUMIF(Monthly!$6:$6,Quarterly!I$7,Monthly!37:37)</f>
        <v>17234</v>
      </c>
      <c r="J33" s="353">
        <f>SUMIF(Monthly!$6:$6,Quarterly!J$7,Monthly!37:37)</f>
        <v>17345</v>
      </c>
      <c r="K33" s="353">
        <f>SUMIF(Monthly!$6:$6,Quarterly!K$7,Monthly!37:37)</f>
        <v>18239</v>
      </c>
      <c r="L33" s="353">
        <f>SUMIF(Monthly!$6:$6,Quarterly!L$7,Monthly!37:37)</f>
        <v>17792</v>
      </c>
      <c r="M33" s="354">
        <f>SUMIF(Monthly!$6:$6,Quarterly!M$7,Monthly!37:37)</f>
        <v>20441</v>
      </c>
      <c r="N33" s="353">
        <f>SUMIF(Monthly!$6:$6,Quarterly!N$7,Monthly!37:37)</f>
        <v>19896</v>
      </c>
      <c r="O33" s="353">
        <f>SUMIF(Monthly!$6:$6,Quarterly!O$7,Monthly!37:37)</f>
        <v>18697</v>
      </c>
      <c r="P33" s="353">
        <f>SUMIF(Monthly!$6:$6,Quarterly!P$7,Monthly!37:37)</f>
        <v>20393</v>
      </c>
      <c r="Q33" s="354">
        <f>SUMIF(Monthly!$6:$6,Quarterly!Q$7,Monthly!37:37)</f>
        <v>24177</v>
      </c>
      <c r="R33" s="353">
        <f>SUMIF(Monthly!$6:$6,Quarterly!R$7,Monthly!37:37)</f>
        <v>24484</v>
      </c>
      <c r="S33" s="353">
        <f>SUMIF(Monthly!$6:$6,Quarterly!S$7,Monthly!37:37)</f>
        <v>22745</v>
      </c>
      <c r="T33" s="353">
        <f>SUMIF(Monthly!$6:$6,Quarterly!T$7,Monthly!37:37)</f>
        <v>22695</v>
      </c>
      <c r="U33" s="354">
        <f>SUMIF(Monthly!$6:$6,Quarterly!U$7,Monthly!37:37)</f>
        <v>23149</v>
      </c>
      <c r="V33" s="353">
        <f>SUMIF(Monthly!$6:$6,Quarterly!V$7,Monthly!37:37)</f>
        <v>20012</v>
      </c>
      <c r="W33" s="353">
        <f>SUMIF(Monthly!$6:$6,Quarterly!W$7,Monthly!37:37)</f>
        <v>15226</v>
      </c>
      <c r="X33" s="353">
        <f>SUMIF(Monthly!$6:$6,Quarterly!X$7,Monthly!37:37)</f>
        <v>12355</v>
      </c>
      <c r="Y33" s="354">
        <f>SUMIF(Monthly!$6:$6,Quarterly!Y$7,Monthly!37:37)</f>
        <v>14881</v>
      </c>
      <c r="Z33" s="353">
        <f>SUMIF(Monthly!$6:$6,Quarterly!Z$7,Monthly!37:37)</f>
        <v>14146</v>
      </c>
      <c r="AA33" s="353">
        <f>SUMIF(Monthly!$6:$6,Quarterly!AA$7,Monthly!37:37)</f>
        <v>14670</v>
      </c>
      <c r="AB33" s="353">
        <f>SUMIF(Monthly!$6:$6,Quarterly!AB$7,Monthly!37:37)</f>
        <v>12578</v>
      </c>
      <c r="AC33" s="354">
        <f>SUMIF(Monthly!$6:$6,Quarterly!AC$7,Monthly!37:37)</f>
        <v>13297</v>
      </c>
      <c r="AD33" s="353">
        <f>SUMIF(Monthly!$6:$6,Quarterly!AD$7,Monthly!37:37)</f>
        <v>11555</v>
      </c>
      <c r="AE33" s="353">
        <f>SUMIF(Monthly!$6:$6,Quarterly!AE$7,Monthly!37:37)</f>
        <v>8210</v>
      </c>
      <c r="AF33" s="353">
        <f>SUMIF(Monthly!$6:$6,Quarterly!AF$7,Monthly!37:37)</f>
        <v>10406</v>
      </c>
      <c r="AG33" s="354">
        <f>SUMIF(Monthly!$6:$6,Quarterly!AG$7,Monthly!37:37)</f>
        <v>10457</v>
      </c>
      <c r="AH33" s="353">
        <f>SUMIF(Monthly!$6:$6,Quarterly!AH$7,Monthly!37:37)</f>
        <v>7960</v>
      </c>
      <c r="AI33" s="353">
        <f>SUMIF(Monthly!$6:$6,Quarterly!AI$7,Monthly!37:37)</f>
        <v>8628</v>
      </c>
      <c r="AJ33" s="353">
        <f>SUMIF(Monthly!$6:$6,Quarterly!AJ$7,Monthly!37:37)</f>
        <v>10117</v>
      </c>
      <c r="AK33" s="354">
        <f>SUMIF(Monthly!$6:$6,Quarterly!AK$7,Monthly!37:37)</f>
        <v>12148</v>
      </c>
      <c r="AL33" s="353">
        <f>SUMIF(Monthly!$6:$6,Quarterly!AL$7,Monthly!37:37)</f>
        <v>10702</v>
      </c>
      <c r="AM33" s="353">
        <f>SUMIF(Monthly!$6:$6,Quarterly!AM$7,Monthly!37:37)</f>
        <v>11335</v>
      </c>
      <c r="AN33" s="353">
        <f>SUMIF(Monthly!$6:$6,Quarterly!AN$7,Monthly!37:37)</f>
        <v>11071</v>
      </c>
      <c r="AO33" s="693">
        <f>SUMIF(Monthly!$6:$6,Quarterly!AO$7,Monthly!37:37)</f>
        <v>12478</v>
      </c>
      <c r="AP33" s="353">
        <f>SUMIF(Monthly!$6:$6,Quarterly!AP$7,Monthly!37:37)</f>
        <v>7232</v>
      </c>
      <c r="AQ33" s="353">
        <f>SUMIF(Monthly!$6:$6,Quarterly!AQ$7,Monthly!37:37)</f>
        <v>1105</v>
      </c>
      <c r="AR33" s="353">
        <f>SUMIF(Monthly!$6:$6,Quarterly!AR$7,Monthly!37:37)</f>
        <v>921</v>
      </c>
      <c r="AS33" s="693">
        <f>SUMIF(Monthly!$6:$6,Quarterly!AS$7,Monthly!37:37)</f>
        <v>744</v>
      </c>
      <c r="AT33" s="353">
        <f>SUMIF(Monthly!$6:$6,Quarterly!AT$7,Monthly!37:37)</f>
        <v>906</v>
      </c>
      <c r="AU33" s="353">
        <f>SUMIF(Monthly!$6:$6,Quarterly!AU$7,Monthly!37:37)</f>
        <v>566</v>
      </c>
      <c r="AV33" s="353">
        <f>SUMIF(Monthly!$6:$6,Quarterly!AV$7,Monthly!37:37)</f>
        <v>305</v>
      </c>
      <c r="AW33" s="693">
        <f>SUMIF(Monthly!$6:$6,Quarterly!AW$7,Monthly!37:37)</f>
        <v>456</v>
      </c>
      <c r="AX33" s="353">
        <f>SUMIF(Monthly!$6:$6,Quarterly!AX$7,Monthly!37:37)</f>
        <v>489</v>
      </c>
      <c r="AY33" s="353">
        <f>SUMIF(Monthly!$6:$6,Quarterly!AY$7,Monthly!37:37)</f>
        <v>552</v>
      </c>
      <c r="AZ33" s="353">
        <f>SUMIF(Monthly!$6:$6,Quarterly!AZ$7,Monthly!37:37)</f>
        <v>826</v>
      </c>
      <c r="BA33" s="693">
        <f>SUMIF(Monthly!$6:$6,Quarterly!BA$7,Monthly!37:37)</f>
        <v>1375</v>
      </c>
      <c r="BB33" s="353">
        <f>SUMIF(Monthly!$6:$6,Quarterly!BB$7,Monthly!37:37)</f>
        <v>2026</v>
      </c>
      <c r="BC33" s="353">
        <f>SUMIF(Monthly!$6:$6,Quarterly!BC$7,Monthly!37:37)</f>
        <v>5601</v>
      </c>
      <c r="BD33" s="353">
        <f>SUMIF(Monthly!$6:$6,Quarterly!BD$7,Monthly!37:37)</f>
        <v>7112</v>
      </c>
      <c r="BE33" s="693">
        <f>SUMIF(Monthly!$6:$6,Quarterly!BE$7,Monthly!37:37)</f>
        <v>8834</v>
      </c>
      <c r="BF33" s="353">
        <f>SUMIF(Monthly!$6:$6,Quarterly!BF$7,Monthly!37:37)</f>
        <v>8050</v>
      </c>
      <c r="BG33" s="353">
        <f>SUMIF(Monthly!$6:$6,Quarterly!BG$7,Monthly!37:37)</f>
        <v>9093</v>
      </c>
      <c r="BH33" s="353">
        <f>SUMIF(Monthly!$6:$6,Quarterly!BH$7,Monthly!37:37)</f>
        <v>9429</v>
      </c>
      <c r="BI33" s="693">
        <f>SUMIF(Monthly!$6:$6,Quarterly!BI$7,Monthly!37:37)</f>
        <v>10049</v>
      </c>
      <c r="BJ33" s="353">
        <f>SUMIF(Monthly!$6:$6,Quarterly!BJ$7,Monthly!37:37)</f>
        <v>8351</v>
      </c>
      <c r="BK33" s="353">
        <f>SUMIF(Monthly!$6:$6,Quarterly!BK$7,Monthly!37:37)</f>
        <v>9946</v>
      </c>
      <c r="BL33" s="353">
        <f>SUMIF(Monthly!$6:$6,Quarterly!BL$7,Monthly!37:37)</f>
        <v>9484</v>
      </c>
      <c r="BM33" s="693">
        <f>SUMIF(Monthly!$6:$6,Quarterly!BM$7,Monthly!37:37)</f>
        <v>9865</v>
      </c>
    </row>
    <row r="34" spans="2:65" s="173" customFormat="1" ht="12">
      <c r="B34" s="1"/>
      <c r="C34" s="1"/>
      <c r="D34" s="189" t="s">
        <v>86</v>
      </c>
      <c r="E34" s="190" t="s">
        <v>249</v>
      </c>
      <c r="F34" s="353">
        <f>SUMIF(Monthly!$6:$6,Quarterly!F$7,Monthly!43:43)</f>
        <v>17993</v>
      </c>
      <c r="G34" s="353">
        <f>SUMIF(Monthly!$6:$6,Quarterly!G$7,Monthly!43:43)</f>
        <v>18940</v>
      </c>
      <c r="H34" s="353">
        <f>SUMIF(Monthly!$6:$6,Quarterly!H$7,Monthly!43:43)</f>
        <v>19774</v>
      </c>
      <c r="I34" s="354">
        <f>SUMIF(Monthly!$6:$6,Quarterly!I$7,Monthly!43:43)</f>
        <v>17875</v>
      </c>
      <c r="J34" s="353">
        <f>SUMIF(Monthly!$6:$6,Quarterly!J$7,Monthly!43:43)</f>
        <v>17968</v>
      </c>
      <c r="K34" s="353">
        <f>SUMIF(Monthly!$6:$6,Quarterly!K$7,Monthly!43:43)</f>
        <v>19275</v>
      </c>
      <c r="L34" s="353">
        <f>SUMIF(Monthly!$6:$6,Quarterly!L$7,Monthly!43:43)</f>
        <v>20274</v>
      </c>
      <c r="M34" s="354">
        <f>SUMIF(Monthly!$6:$6,Quarterly!M$7,Monthly!43:43)</f>
        <v>19082</v>
      </c>
      <c r="N34" s="353">
        <f>SUMIF(Monthly!$6:$6,Quarterly!N$7,Monthly!43:43)</f>
        <v>18875</v>
      </c>
      <c r="O34" s="353">
        <f>SUMIF(Monthly!$6:$6,Quarterly!O$7,Monthly!43:43)</f>
        <v>18735</v>
      </c>
      <c r="P34" s="353">
        <f>SUMIF(Monthly!$6:$6,Quarterly!P$7,Monthly!43:43)</f>
        <v>19973</v>
      </c>
      <c r="Q34" s="354">
        <f>SUMIF(Monthly!$6:$6,Quarterly!Q$7,Monthly!43:43)</f>
        <v>18721</v>
      </c>
      <c r="R34" s="353">
        <f>SUMIF(Monthly!$6:$6,Quarterly!R$7,Monthly!43:43)</f>
        <v>17222</v>
      </c>
      <c r="S34" s="353">
        <f>SUMIF(Monthly!$6:$6,Quarterly!S$7,Monthly!43:43)</f>
        <v>16283</v>
      </c>
      <c r="T34" s="353">
        <f>SUMIF(Monthly!$6:$6,Quarterly!T$7,Monthly!43:43)</f>
        <v>17192</v>
      </c>
      <c r="U34" s="354">
        <f>SUMIF(Monthly!$6:$6,Quarterly!U$7,Monthly!43:43)</f>
        <v>16534</v>
      </c>
      <c r="V34" s="353">
        <f>SUMIF(Monthly!$6:$6,Quarterly!V$7,Monthly!43:43)</f>
        <v>14587</v>
      </c>
      <c r="W34" s="353">
        <f>SUMIF(Monthly!$6:$6,Quarterly!W$7,Monthly!43:43)</f>
        <v>13248</v>
      </c>
      <c r="X34" s="353">
        <f>SUMIF(Monthly!$6:$6,Quarterly!X$7,Monthly!43:43)</f>
        <v>13474</v>
      </c>
      <c r="Y34" s="354">
        <f>SUMIF(Monthly!$6:$6,Quarterly!Y$7,Monthly!43:43)</f>
        <v>15108</v>
      </c>
      <c r="Z34" s="353">
        <f>SUMIF(Monthly!$6:$6,Quarterly!Z$7,Monthly!43:43)</f>
        <v>14456</v>
      </c>
      <c r="AA34" s="353">
        <f>SUMIF(Monthly!$6:$6,Quarterly!AA$7,Monthly!43:43)</f>
        <v>15094</v>
      </c>
      <c r="AB34" s="353">
        <f>SUMIF(Monthly!$6:$6,Quarterly!AB$7,Monthly!43:43)</f>
        <v>16055</v>
      </c>
      <c r="AC34" s="354">
        <f>SUMIF(Monthly!$6:$6,Quarterly!AC$7,Monthly!43:43)</f>
        <v>17073</v>
      </c>
      <c r="AD34" s="353">
        <f>SUMIF(Monthly!$6:$6,Quarterly!AD$7,Monthly!43:43)</f>
        <v>15047</v>
      </c>
      <c r="AE34" s="353">
        <f>SUMIF(Monthly!$6:$6,Quarterly!AE$7,Monthly!43:43)</f>
        <v>14467</v>
      </c>
      <c r="AF34" s="353">
        <f>SUMIF(Monthly!$6:$6,Quarterly!AF$7,Monthly!43:43)</f>
        <v>18409</v>
      </c>
      <c r="AG34" s="354">
        <f>SUMIF(Monthly!$6:$6,Quarterly!AG$7,Monthly!43:43)</f>
        <v>16631</v>
      </c>
      <c r="AH34" s="353">
        <f>SUMIF(Monthly!$6:$6,Quarterly!AH$7,Monthly!43:43)</f>
        <v>16421</v>
      </c>
      <c r="AI34" s="353">
        <f>SUMIF(Monthly!$6:$6,Quarterly!AI$7,Monthly!43:43)</f>
        <v>19060</v>
      </c>
      <c r="AJ34" s="353">
        <f>SUMIF(Monthly!$6:$6,Quarterly!AJ$7,Monthly!43:43)</f>
        <v>19851</v>
      </c>
      <c r="AK34" s="354">
        <f>SUMIF(Monthly!$6:$6,Quarterly!AK$7,Monthly!43:43)</f>
        <v>20048</v>
      </c>
      <c r="AL34" s="353">
        <f>SUMIF(Monthly!$6:$6,Quarterly!AL$7,Monthly!43:43)</f>
        <v>19455</v>
      </c>
      <c r="AM34" s="353">
        <f>SUMIF(Monthly!$6:$6,Quarterly!AM$7,Monthly!43:43)</f>
        <v>22323</v>
      </c>
      <c r="AN34" s="353">
        <f>SUMIF(Monthly!$6:$6,Quarterly!AN$7,Monthly!43:43)</f>
        <v>20770</v>
      </c>
      <c r="AO34" s="693">
        <f>SUMIF(Monthly!$6:$6,Quarterly!AO$7,Monthly!43:43)</f>
        <v>18684</v>
      </c>
      <c r="AP34" s="353">
        <f>SUMIF(Monthly!$6:$6,Quarterly!AP$7,Monthly!43:43)</f>
        <v>12895</v>
      </c>
      <c r="AQ34" s="353">
        <f>SUMIF(Monthly!$6:$6,Quarterly!AQ$7,Monthly!43:43)</f>
        <v>62</v>
      </c>
      <c r="AR34" s="353">
        <f>SUMIF(Monthly!$6:$6,Quarterly!AR$7,Monthly!43:43)</f>
        <v>53</v>
      </c>
      <c r="AS34" s="693">
        <f>SUMIF(Monthly!$6:$6,Quarterly!AS$7,Monthly!43:43)</f>
        <v>53</v>
      </c>
      <c r="AT34" s="353">
        <f>SUMIF(Monthly!$6:$6,Quarterly!AT$7,Monthly!43:43)</f>
        <v>159</v>
      </c>
      <c r="AU34" s="353">
        <f>SUMIF(Monthly!$6:$6,Quarterly!AU$7,Monthly!43:43)</f>
        <v>105</v>
      </c>
      <c r="AV34" s="353">
        <f>SUMIF(Monthly!$6:$6,Quarterly!AV$7,Monthly!43:43)</f>
        <v>75</v>
      </c>
      <c r="AW34" s="693">
        <f>SUMIF(Monthly!$6:$6,Quarterly!AW$7,Monthly!43:43)</f>
        <v>49</v>
      </c>
      <c r="AX34" s="353">
        <f>SUMIF(Monthly!$6:$6,Quarterly!AX$7,Monthly!43:43)</f>
        <v>21</v>
      </c>
      <c r="AY34" s="353">
        <f>SUMIF(Monthly!$6:$6,Quarterly!AY$7,Monthly!43:43)</f>
        <v>216</v>
      </c>
      <c r="AZ34" s="353">
        <f>SUMIF(Monthly!$6:$6,Quarterly!AZ$7,Monthly!43:43)</f>
        <v>8177</v>
      </c>
      <c r="BA34" s="693">
        <f>SUMIF(Monthly!$6:$6,Quarterly!BA$7,Monthly!43:43)</f>
        <v>15791</v>
      </c>
      <c r="BB34" s="353">
        <f>SUMIF(Monthly!$6:$6,Quarterly!BB$7,Monthly!43:43)</f>
        <v>16679</v>
      </c>
      <c r="BC34" s="353">
        <f>SUMIF(Monthly!$6:$6,Quarterly!BC$7,Monthly!43:43)</f>
        <v>17982</v>
      </c>
      <c r="BD34" s="353">
        <f>SUMIF(Monthly!$6:$6,Quarterly!BD$7,Monthly!43:43)</f>
        <v>20841</v>
      </c>
      <c r="BE34" s="693">
        <f>SUMIF(Monthly!$6:$6,Quarterly!BE$7,Monthly!43:43)</f>
        <v>20860</v>
      </c>
      <c r="BF34" s="353">
        <f>SUMIF(Monthly!$6:$6,Quarterly!BF$7,Monthly!43:43)</f>
        <v>20710</v>
      </c>
      <c r="BG34" s="353">
        <f>SUMIF(Monthly!$6:$6,Quarterly!BG$7,Monthly!43:43)</f>
        <v>20477</v>
      </c>
      <c r="BH34" s="353">
        <f>SUMIF(Monthly!$6:$6,Quarterly!BH$7,Monthly!43:43)</f>
        <v>21220</v>
      </c>
      <c r="BI34" s="693">
        <f>SUMIF(Monthly!$6:$6,Quarterly!BI$7,Monthly!43:43)</f>
        <v>20280</v>
      </c>
      <c r="BJ34" s="353">
        <f>SUMIF(Monthly!$6:$6,Quarterly!BJ$7,Monthly!43:43)</f>
        <v>20025</v>
      </c>
      <c r="BK34" s="353">
        <f>SUMIF(Monthly!$6:$6,Quarterly!BK$7,Monthly!43:43)</f>
        <v>21536</v>
      </c>
      <c r="BL34" s="353">
        <f>SUMIF(Monthly!$6:$6,Quarterly!BL$7,Monthly!43:43)</f>
        <v>22657</v>
      </c>
      <c r="BM34" s="693">
        <f>SUMIF(Monthly!$6:$6,Quarterly!BM$7,Monthly!43:43)</f>
        <v>20204</v>
      </c>
    </row>
    <row r="35" spans="2:65" s="173" customFormat="1" ht="12">
      <c r="B35" s="182"/>
      <c r="C35" s="182"/>
      <c r="D35" s="355" t="s">
        <v>103</v>
      </c>
      <c r="E35" s="356" t="s">
        <v>250</v>
      </c>
      <c r="F35" s="357">
        <f>SUMIF(Monthly!$6:$6,Quarterly!F$7,Monthly!47:47)</f>
        <v>7230</v>
      </c>
      <c r="G35" s="357">
        <f>SUMIF(Monthly!$6:$6,Quarterly!G$7,Monthly!47:47)</f>
        <v>6778</v>
      </c>
      <c r="H35" s="357">
        <f>SUMIF(Monthly!$6:$6,Quarterly!H$7,Monthly!47:47)</f>
        <v>6614</v>
      </c>
      <c r="I35" s="358">
        <f>SUMIF(Monthly!$6:$6,Quarterly!I$7,Monthly!47:47)</f>
        <v>6889</v>
      </c>
      <c r="J35" s="357">
        <f>SUMIF(Monthly!$6:$6,Quarterly!J$7,Monthly!47:47)</f>
        <v>6409</v>
      </c>
      <c r="K35" s="357">
        <f>SUMIF(Monthly!$6:$6,Quarterly!K$7,Monthly!47:47)</f>
        <v>8017</v>
      </c>
      <c r="L35" s="357">
        <f>SUMIF(Monthly!$6:$6,Quarterly!L$7,Monthly!47:47)</f>
        <v>7563</v>
      </c>
      <c r="M35" s="358">
        <f>SUMIF(Monthly!$6:$6,Quarterly!M$7,Monthly!47:47)</f>
        <v>7246</v>
      </c>
      <c r="N35" s="357">
        <f>SUMIF(Monthly!$6:$6,Quarterly!N$7,Monthly!47:47)</f>
        <v>7561</v>
      </c>
      <c r="O35" s="357">
        <f>SUMIF(Monthly!$6:$6,Quarterly!O$7,Monthly!47:47)</f>
        <v>8080</v>
      </c>
      <c r="P35" s="357">
        <f>SUMIF(Monthly!$6:$6,Quarterly!P$7,Monthly!47:47)</f>
        <v>7559</v>
      </c>
      <c r="Q35" s="358">
        <f>SUMIF(Monthly!$6:$6,Quarterly!Q$7,Monthly!47:47)</f>
        <v>8146</v>
      </c>
      <c r="R35" s="357">
        <f>SUMIF(Monthly!$6:$6,Quarterly!R$7,Monthly!47:47)</f>
        <v>8583</v>
      </c>
      <c r="S35" s="357">
        <f>SUMIF(Monthly!$6:$6,Quarterly!S$7,Monthly!47:47)</f>
        <v>8670</v>
      </c>
      <c r="T35" s="357">
        <f>SUMIF(Monthly!$6:$6,Quarterly!T$7,Monthly!47:47)</f>
        <v>7872</v>
      </c>
      <c r="U35" s="358">
        <f>SUMIF(Monthly!$6:$6,Quarterly!U$7,Monthly!47:47)</f>
        <v>8133</v>
      </c>
      <c r="V35" s="357">
        <f>SUMIF(Monthly!$6:$6,Quarterly!V$7,Monthly!47:47)</f>
        <v>8934</v>
      </c>
      <c r="W35" s="357">
        <f>SUMIF(Monthly!$6:$6,Quarterly!W$7,Monthly!47:47)</f>
        <v>9582</v>
      </c>
      <c r="X35" s="357">
        <f>SUMIF(Monthly!$6:$6,Quarterly!X$7,Monthly!47:47)</f>
        <v>10512</v>
      </c>
      <c r="Y35" s="358">
        <f>SUMIF(Monthly!$6:$6,Quarterly!Y$7,Monthly!47:47)</f>
        <v>10806</v>
      </c>
      <c r="Z35" s="357">
        <f>SUMIF(Monthly!$6:$6,Quarterly!Z$7,Monthly!47:47)</f>
        <v>11297</v>
      </c>
      <c r="AA35" s="357">
        <f>SUMIF(Monthly!$6:$6,Quarterly!AA$7,Monthly!47:47)</f>
        <v>11659</v>
      </c>
      <c r="AB35" s="357">
        <f>SUMIF(Monthly!$6:$6,Quarterly!AB$7,Monthly!47:47)</f>
        <v>11684</v>
      </c>
      <c r="AC35" s="358">
        <f>SUMIF(Monthly!$6:$6,Quarterly!AC$7,Monthly!47:47)</f>
        <v>11709</v>
      </c>
      <c r="AD35" s="357">
        <f>SUMIF(Monthly!$6:$6,Quarterly!AD$7,Monthly!47:47)</f>
        <v>11001</v>
      </c>
      <c r="AE35" s="357">
        <f>SUMIF(Monthly!$6:$6,Quarterly!AE$7,Monthly!47:47)</f>
        <v>13006</v>
      </c>
      <c r="AF35" s="357">
        <f>SUMIF(Monthly!$6:$6,Quarterly!AF$7,Monthly!47:47)</f>
        <v>13999</v>
      </c>
      <c r="AG35" s="358">
        <f>SUMIF(Monthly!$6:$6,Quarterly!AG$7,Monthly!47:47)</f>
        <v>14890</v>
      </c>
      <c r="AH35" s="357">
        <f>SUMIF(Monthly!$6:$6,Quarterly!AH$7,Monthly!47:47)</f>
        <v>15759</v>
      </c>
      <c r="AI35" s="357">
        <f>SUMIF(Monthly!$6:$6,Quarterly!AI$7,Monthly!47:47)</f>
        <v>16373</v>
      </c>
      <c r="AJ35" s="357">
        <f>SUMIF(Monthly!$6:$6,Quarterly!AJ$7,Monthly!47:47)</f>
        <v>16698</v>
      </c>
      <c r="AK35" s="358">
        <f>SUMIF(Monthly!$6:$6,Quarterly!AK$7,Monthly!47:47)</f>
        <v>18070</v>
      </c>
      <c r="AL35" s="357">
        <f>SUMIF(Monthly!$6:$6,Quarterly!AL$7,Monthly!47:47)</f>
        <v>19633</v>
      </c>
      <c r="AM35" s="357">
        <f>SUMIF(Monthly!$6:$6,Quarterly!AM$7,Monthly!47:47)</f>
        <v>19623</v>
      </c>
      <c r="AN35" s="357">
        <f>SUMIF(Monthly!$6:$6,Quarterly!AN$7,Monthly!47:47)</f>
        <v>19646</v>
      </c>
      <c r="AO35" s="694">
        <f>SUMIF(Monthly!$6:$6,Quarterly!AO$7,Monthly!47:47)</f>
        <v>19359</v>
      </c>
      <c r="AP35" s="357">
        <f>SUMIF(Monthly!$6:$6,Quarterly!AP$7,Monthly!47:47)</f>
        <v>15675</v>
      </c>
      <c r="AQ35" s="357">
        <f>SUMIF(Monthly!$6:$6,Quarterly!AQ$7,Monthly!47:47)</f>
        <v>12596</v>
      </c>
      <c r="AR35" s="357">
        <f>SUMIF(Monthly!$6:$6,Quarterly!AR$7,Monthly!47:47)</f>
        <v>12643</v>
      </c>
      <c r="AS35" s="694">
        <f>SUMIF(Monthly!$6:$6,Quarterly!AS$7,Monthly!47:47)</f>
        <v>10364</v>
      </c>
      <c r="AT35" s="357">
        <f>SUMIF(Monthly!$6:$6,Quarterly!AT$7,Monthly!47:47)</f>
        <v>11704</v>
      </c>
      <c r="AU35" s="357">
        <f>SUMIF(Monthly!$6:$6,Quarterly!AU$7,Monthly!47:47)</f>
        <v>10255</v>
      </c>
      <c r="AV35" s="357">
        <f>SUMIF(Monthly!$6:$6,Quarterly!AV$7,Monthly!47:47)</f>
        <v>7674</v>
      </c>
      <c r="AW35" s="694">
        <f>SUMIF(Monthly!$6:$6,Quarterly!AW$7,Monthly!47:47)</f>
        <v>7823</v>
      </c>
      <c r="AX35" s="357">
        <f>SUMIF(Monthly!$6:$6,Quarterly!AX$7,Monthly!47:47)</f>
        <v>7745</v>
      </c>
      <c r="AY35" s="357">
        <f>SUMIF(Monthly!$6:$6,Quarterly!AY$7,Monthly!47:47)</f>
        <v>8498</v>
      </c>
      <c r="AZ35" s="357">
        <f>SUMIF(Monthly!$6:$6,Quarterly!AZ$7,Monthly!47:47)</f>
        <v>9797</v>
      </c>
      <c r="BA35" s="694">
        <f>SUMIF(Monthly!$6:$6,Quarterly!BA$7,Monthly!47:47)</f>
        <v>9875</v>
      </c>
      <c r="BB35" s="357">
        <f>SUMIF(Monthly!$6:$6,Quarterly!BB$7,Monthly!47:47)</f>
        <v>10144</v>
      </c>
      <c r="BC35" s="357">
        <f>SUMIF(Monthly!$6:$6,Quarterly!BC$7,Monthly!47:47)</f>
        <v>10851</v>
      </c>
      <c r="BD35" s="357">
        <f>SUMIF(Monthly!$6:$6,Quarterly!BD$7,Monthly!47:47)</f>
        <v>11103</v>
      </c>
      <c r="BE35" s="694">
        <f>SUMIF(Monthly!$6:$6,Quarterly!BE$7,Monthly!47:47)</f>
        <v>11023</v>
      </c>
      <c r="BF35" s="357">
        <f>SUMIF(Monthly!$6:$6,Quarterly!BF$7,Monthly!47:47)</f>
        <v>11744</v>
      </c>
      <c r="BG35" s="357">
        <f>SUMIF(Monthly!$6:$6,Quarterly!BG$7,Monthly!47:47)</f>
        <v>12141</v>
      </c>
      <c r="BH35" s="357">
        <f>SUMIF(Monthly!$6:$6,Quarterly!BH$7,Monthly!47:47)</f>
        <v>12559</v>
      </c>
      <c r="BI35" s="694">
        <f>SUMIF(Monthly!$6:$6,Quarterly!BI$7,Monthly!47:47)</f>
        <v>12853</v>
      </c>
      <c r="BJ35" s="357">
        <f>SUMIF(Monthly!$6:$6,Quarterly!BJ$7,Monthly!47:47)</f>
        <v>12081</v>
      </c>
      <c r="BK35" s="357">
        <f>SUMIF(Monthly!$6:$6,Quarterly!BK$7,Monthly!47:47)</f>
        <v>12595</v>
      </c>
      <c r="BL35" s="357">
        <f>SUMIF(Monthly!$6:$6,Quarterly!BL$7,Monthly!47:47)</f>
        <v>12494</v>
      </c>
      <c r="BM35" s="694">
        <f>SUMIF(Monthly!$6:$6,Quarterly!BM$7,Monthly!47:47)</f>
        <v>12615</v>
      </c>
    </row>
    <row r="36" spans="2:65" ht="12">
      <c r="D36" s="204" t="s">
        <v>258</v>
      </c>
      <c r="E36" s="186"/>
      <c r="F36" s="328"/>
      <c r="G36" s="328"/>
      <c r="H36" s="328"/>
      <c r="I36" s="329"/>
      <c r="J36" s="328"/>
      <c r="K36" s="328"/>
      <c r="L36" s="328"/>
      <c r="M36" s="329"/>
      <c r="N36" s="328"/>
      <c r="O36" s="328"/>
      <c r="P36" s="328"/>
      <c r="Q36" s="329"/>
      <c r="R36" s="328"/>
      <c r="S36" s="328"/>
      <c r="T36" s="328"/>
      <c r="U36" s="329"/>
      <c r="V36" s="328"/>
      <c r="W36" s="328"/>
      <c r="X36" s="328"/>
      <c r="Y36" s="329"/>
      <c r="Z36" s="328"/>
      <c r="AA36" s="328"/>
      <c r="AB36" s="328"/>
      <c r="AC36" s="329"/>
      <c r="AD36" s="328"/>
      <c r="AE36" s="328"/>
      <c r="AF36" s="328"/>
      <c r="AG36" s="329"/>
      <c r="AH36" s="328"/>
      <c r="AI36" s="328"/>
      <c r="AJ36" s="328"/>
      <c r="AK36" s="329"/>
      <c r="AL36" s="328"/>
      <c r="AM36" s="328"/>
      <c r="AN36" s="328"/>
      <c r="AO36" s="682"/>
      <c r="AP36" s="328"/>
      <c r="AQ36" s="328"/>
      <c r="AR36" s="328"/>
      <c r="AS36" s="682"/>
      <c r="AT36" s="328"/>
      <c r="AU36" s="328"/>
      <c r="AV36" s="328"/>
      <c r="AW36" s="682"/>
      <c r="AX36" s="328"/>
      <c r="AY36" s="328"/>
      <c r="AZ36" s="328"/>
      <c r="BA36" s="682"/>
      <c r="BB36" s="328"/>
      <c r="BC36" s="328"/>
      <c r="BD36" s="328"/>
      <c r="BE36" s="682"/>
      <c r="BF36" s="328"/>
      <c r="BG36" s="328"/>
      <c r="BH36" s="328"/>
      <c r="BI36" s="682"/>
      <c r="BJ36" s="328"/>
      <c r="BK36" s="328"/>
      <c r="BL36" s="328"/>
      <c r="BM36" s="682"/>
    </row>
    <row r="37" spans="2:65" s="173" customFormat="1" ht="12">
      <c r="B37" s="174"/>
      <c r="C37" s="174"/>
      <c r="D37" s="187" t="s">
        <v>84</v>
      </c>
      <c r="E37" s="187" t="s">
        <v>246</v>
      </c>
      <c r="F37" s="330">
        <f t="shared" ref="F37:K37" si="46">F62</f>
        <v>580.678</v>
      </c>
      <c r="G37" s="330">
        <f t="shared" si="46"/>
        <v>560.06999999999994</v>
      </c>
      <c r="H37" s="330">
        <f t="shared" si="46"/>
        <v>605.29700000000003</v>
      </c>
      <c r="I37" s="331">
        <f t="shared" si="46"/>
        <v>679.96699999999998</v>
      </c>
      <c r="J37" s="330">
        <f t="shared" si="46"/>
        <v>641.00700000000006</v>
      </c>
      <c r="K37" s="330">
        <f t="shared" si="46"/>
        <v>671.56399999999996</v>
      </c>
      <c r="L37" s="330">
        <f>L62+L146</f>
        <v>788.60879999999997</v>
      </c>
      <c r="M37" s="331">
        <f>M62+M146</f>
        <v>819.78100000000006</v>
      </c>
      <c r="N37" s="330">
        <f>N62+N146</f>
        <v>854.78399999999999</v>
      </c>
      <c r="O37" s="330">
        <f>O62+O146</f>
        <v>853.04380000000003</v>
      </c>
      <c r="P37" s="330">
        <f t="shared" ref="P37:W37" si="47">P62+P146+P90</f>
        <v>1147.9589999999998</v>
      </c>
      <c r="Q37" s="331">
        <f t="shared" si="47"/>
        <v>1334.377</v>
      </c>
      <c r="R37" s="330">
        <f t="shared" si="47"/>
        <v>1431.258</v>
      </c>
      <c r="S37" s="330">
        <f t="shared" si="47"/>
        <v>1314.8075549999999</v>
      </c>
      <c r="T37" s="330">
        <f t="shared" si="47"/>
        <v>1248.7564540000001</v>
      </c>
      <c r="U37" s="331">
        <f t="shared" si="47"/>
        <v>1299.2870310000001</v>
      </c>
      <c r="V37" s="330">
        <f t="shared" si="47"/>
        <v>1107.3826180000001</v>
      </c>
      <c r="W37" s="330">
        <f t="shared" si="47"/>
        <v>1036.4659465508512</v>
      </c>
      <c r="X37" s="330">
        <f t="shared" ref="X37:AQ37" si="48">X62+X146+X90+X118</f>
        <v>1040.4344150000002</v>
      </c>
      <c r="Y37" s="331">
        <f t="shared" si="48"/>
        <v>1158.3597589062324</v>
      </c>
      <c r="Z37" s="330">
        <f t="shared" si="48"/>
        <v>1232.5406350000001</v>
      </c>
      <c r="AA37" s="330">
        <f t="shared" si="48"/>
        <v>1199.1127670000001</v>
      </c>
      <c r="AB37" s="330">
        <f t="shared" si="48"/>
        <v>1171.5756039999999</v>
      </c>
      <c r="AC37" s="331">
        <f t="shared" si="48"/>
        <v>1228.8495830000002</v>
      </c>
      <c r="AD37" s="330">
        <f t="shared" si="48"/>
        <v>1198.970456</v>
      </c>
      <c r="AE37" s="330">
        <f t="shared" si="48"/>
        <v>1123.2203680000002</v>
      </c>
      <c r="AF37" s="330">
        <f t="shared" si="48"/>
        <v>1411.2768262229999</v>
      </c>
      <c r="AG37" s="331">
        <f t="shared" si="48"/>
        <v>1342.1066500801264</v>
      </c>
      <c r="AH37" s="330">
        <f t="shared" si="48"/>
        <v>1317.4250790000001</v>
      </c>
      <c r="AI37" s="330">
        <f t="shared" si="48"/>
        <v>1346.1018279999998</v>
      </c>
      <c r="AJ37" s="330">
        <f t="shared" si="48"/>
        <v>1397.4971860000001</v>
      </c>
      <c r="AK37" s="331">
        <f t="shared" si="48"/>
        <v>1514.822332</v>
      </c>
      <c r="AL37" s="330">
        <f t="shared" si="48"/>
        <v>1531.7591819999998</v>
      </c>
      <c r="AM37" s="330">
        <f t="shared" si="48"/>
        <v>1757.3793449999998</v>
      </c>
      <c r="AN37" s="330">
        <f t="shared" si="48"/>
        <v>1644.75758</v>
      </c>
      <c r="AO37" s="683">
        <f t="shared" si="48"/>
        <v>1519.3808970000002</v>
      </c>
      <c r="AP37" s="330">
        <f t="shared" si="48"/>
        <v>1163.2294959999999</v>
      </c>
      <c r="AQ37" s="330">
        <f t="shared" si="48"/>
        <v>362.72634599999998</v>
      </c>
      <c r="AR37" s="330">
        <f t="shared" ref="AR37:BH37" si="49">AR62+AR146+AR90+AR118</f>
        <v>386.53628700000002</v>
      </c>
      <c r="AS37" s="683">
        <f t="shared" si="49"/>
        <v>417.10157800000013</v>
      </c>
      <c r="AT37" s="330">
        <f t="shared" si="49"/>
        <v>377.34797199999997</v>
      </c>
      <c r="AU37" s="330">
        <f t="shared" si="49"/>
        <v>496.50223799999998</v>
      </c>
      <c r="AV37" s="330">
        <f t="shared" si="49"/>
        <v>429.5214059999999</v>
      </c>
      <c r="AW37" s="683">
        <f t="shared" si="49"/>
        <v>406.69726899999995</v>
      </c>
      <c r="AX37" s="330">
        <f t="shared" si="49"/>
        <v>359.11748399999999</v>
      </c>
      <c r="AY37" s="330">
        <f t="shared" si="49"/>
        <v>380.65227400000003</v>
      </c>
      <c r="AZ37" s="330">
        <f t="shared" si="49"/>
        <v>894.837084</v>
      </c>
      <c r="BA37" s="683">
        <f t="shared" si="49"/>
        <v>1247.6802029999999</v>
      </c>
      <c r="BB37" s="330">
        <f t="shared" si="49"/>
        <v>1264.2584259999999</v>
      </c>
      <c r="BC37" s="330">
        <f t="shared" si="49"/>
        <v>1575.0337609999999</v>
      </c>
      <c r="BD37" s="330">
        <f t="shared" si="49"/>
        <v>1668.3776850000002</v>
      </c>
      <c r="BE37" s="683">
        <f t="shared" si="49"/>
        <v>1665.5602439999998</v>
      </c>
      <c r="BF37" s="330">
        <f t="shared" si="49"/>
        <v>1729.6010120000001</v>
      </c>
      <c r="BG37" s="330">
        <f t="shared" si="49"/>
        <v>1703.6210000000001</v>
      </c>
      <c r="BH37" s="330">
        <f t="shared" si="49"/>
        <v>1773.2160000000001</v>
      </c>
      <c r="BI37" s="683">
        <f t="shared" ref="BI37:BJ37" si="50">BI62+BI146+BI90+BI118</f>
        <v>1661.9540000000002</v>
      </c>
      <c r="BJ37" s="330">
        <f t="shared" si="50"/>
        <v>1694.2320000000002</v>
      </c>
      <c r="BK37" s="330">
        <f t="shared" ref="BK37:BL37" si="51">BK62+BK146+BK90+BK118</f>
        <v>1835.046</v>
      </c>
      <c r="BL37" s="330">
        <f t="shared" si="51"/>
        <v>1807.93</v>
      </c>
      <c r="BM37" s="683">
        <f t="shared" ref="BM37" si="52">BM62+BM146+BM90+BM118</f>
        <v>1812.5419999999999</v>
      </c>
    </row>
    <row r="38" spans="2:65" s="9" customFormat="1" ht="12">
      <c r="B38" s="8"/>
      <c r="C38" s="8"/>
      <c r="D38" s="188" t="s">
        <v>1</v>
      </c>
      <c r="E38" s="188" t="s">
        <v>247</v>
      </c>
      <c r="F38" s="332"/>
      <c r="G38" s="332"/>
      <c r="H38" s="332"/>
      <c r="I38" s="333"/>
      <c r="J38" s="334">
        <f t="shared" ref="J38:AR38" si="53">J37/F37-1</f>
        <v>0.10389406865767259</v>
      </c>
      <c r="K38" s="334">
        <f t="shared" si="53"/>
        <v>0.19907154462835019</v>
      </c>
      <c r="L38" s="334">
        <f t="shared" si="53"/>
        <v>0.30284604086919309</v>
      </c>
      <c r="M38" s="335">
        <f t="shared" si="53"/>
        <v>0.20561880208892491</v>
      </c>
      <c r="N38" s="334">
        <f t="shared" si="53"/>
        <v>0.33350181823287417</v>
      </c>
      <c r="O38" s="334">
        <f t="shared" si="53"/>
        <v>0.27023455694468446</v>
      </c>
      <c r="P38" s="334">
        <f t="shared" si="53"/>
        <v>0.45567612230550791</v>
      </c>
      <c r="Q38" s="335">
        <f t="shared" si="53"/>
        <v>0.62772374573209166</v>
      </c>
      <c r="R38" s="334">
        <f t="shared" si="53"/>
        <v>0.67440897349505846</v>
      </c>
      <c r="S38" s="334">
        <f t="shared" si="53"/>
        <v>0.54131306622239062</v>
      </c>
      <c r="T38" s="334">
        <f t="shared" si="53"/>
        <v>8.7805796200038699E-2</v>
      </c>
      <c r="U38" s="335">
        <f t="shared" si="53"/>
        <v>-2.6296892857116005E-2</v>
      </c>
      <c r="V38" s="334">
        <f t="shared" si="53"/>
        <v>-0.22628721166973387</v>
      </c>
      <c r="W38" s="334">
        <f t="shared" si="53"/>
        <v>-0.21169760349388067</v>
      </c>
      <c r="X38" s="334">
        <f t="shared" si="53"/>
        <v>-0.16682359344987208</v>
      </c>
      <c r="Y38" s="335">
        <f t="shared" si="53"/>
        <v>-0.10846508025659474</v>
      </c>
      <c r="Z38" s="334">
        <f t="shared" si="53"/>
        <v>0.11302147511222715</v>
      </c>
      <c r="AA38" s="334">
        <f t="shared" si="53"/>
        <v>0.15692442283357644</v>
      </c>
      <c r="AB38" s="334">
        <f t="shared" si="53"/>
        <v>0.12604464741778054</v>
      </c>
      <c r="AC38" s="335">
        <f t="shared" si="53"/>
        <v>6.0853136127870133E-2</v>
      </c>
      <c r="AD38" s="334">
        <f t="shared" si="53"/>
        <v>-2.7236569770375252E-2</v>
      </c>
      <c r="AE38" s="334">
        <f t="shared" si="53"/>
        <v>-6.3290460320818087E-2</v>
      </c>
      <c r="AF38" s="334">
        <f t="shared" si="53"/>
        <v>0.20459731442393547</v>
      </c>
      <c r="AG38" s="335">
        <f t="shared" si="53"/>
        <v>9.2165118210506103E-2</v>
      </c>
      <c r="AH38" s="334">
        <f t="shared" si="53"/>
        <v>9.8796949005055534E-2</v>
      </c>
      <c r="AI38" s="334">
        <f t="shared" si="53"/>
        <v>0.19843074996659915</v>
      </c>
      <c r="AJ38" s="334">
        <f t="shared" si="53"/>
        <v>-9.7639527319940411E-3</v>
      </c>
      <c r="AK38" s="335">
        <f t="shared" si="53"/>
        <v>0.12868998295296574</v>
      </c>
      <c r="AL38" s="334">
        <f t="shared" si="53"/>
        <v>0.16269168275033241</v>
      </c>
      <c r="AM38" s="334">
        <f t="shared" si="53"/>
        <v>0.30553224759457054</v>
      </c>
      <c r="AN38" s="334">
        <f t="shared" si="53"/>
        <v>0.17693087075740266</v>
      </c>
      <c r="AO38" s="684">
        <f t="shared" si="53"/>
        <v>3.0093067046230715E-3</v>
      </c>
      <c r="AP38" s="334">
        <f t="shared" si="53"/>
        <v>-0.24059244451129391</v>
      </c>
      <c r="AQ38" s="334">
        <f t="shared" si="53"/>
        <v>-0.79359815111517662</v>
      </c>
      <c r="AR38" s="334">
        <f t="shared" si="53"/>
        <v>-0.76498890067434733</v>
      </c>
      <c r="AS38" s="684">
        <f t="shared" ref="AS38:BD38" si="54">AS37/AO37-1</f>
        <v>-0.72547925354099008</v>
      </c>
      <c r="AT38" s="334">
        <f t="shared" si="54"/>
        <v>-0.67560316059935954</v>
      </c>
      <c r="AU38" s="334">
        <f t="shared" si="54"/>
        <v>0.36880665955265357</v>
      </c>
      <c r="AV38" s="334">
        <f t="shared" si="54"/>
        <v>0.11120590859300061</v>
      </c>
      <c r="AW38" s="684">
        <f t="shared" si="54"/>
        <v>-2.4944305053672511E-2</v>
      </c>
      <c r="AX38" s="334">
        <f t="shared" si="54"/>
        <v>-4.8312139862248915E-2</v>
      </c>
      <c r="AY38" s="334">
        <f t="shared" si="54"/>
        <v>-0.23333220906851171</v>
      </c>
      <c r="AZ38" s="334">
        <f t="shared" si="54"/>
        <v>1.0833352459271848</v>
      </c>
      <c r="BA38" s="684">
        <f t="shared" si="54"/>
        <v>2.0678352133217794</v>
      </c>
      <c r="BB38" s="334">
        <f t="shared" si="54"/>
        <v>2.5204591319758745</v>
      </c>
      <c r="BC38" s="334">
        <f t="shared" si="54"/>
        <v>3.1377232413433571</v>
      </c>
      <c r="BD38" s="334">
        <f t="shared" si="54"/>
        <v>0.86444852904643388</v>
      </c>
      <c r="BE38" s="684">
        <f t="shared" ref="BE38:BM38" si="55">BE37/BA37-1</f>
        <v>0.33492560032228069</v>
      </c>
      <c r="BF38" s="334">
        <f t="shared" si="55"/>
        <v>0.36807552667242427</v>
      </c>
      <c r="BG38" s="334">
        <f t="shared" si="55"/>
        <v>8.1640941409636403E-2</v>
      </c>
      <c r="BH38" s="334">
        <f t="shared" si="55"/>
        <v>6.2838478326926239E-2</v>
      </c>
      <c r="BI38" s="684">
        <f t="shared" si="55"/>
        <v>-2.1651837650368266E-3</v>
      </c>
      <c r="BJ38" s="334">
        <f t="shared" si="55"/>
        <v>-2.04492317908056E-2</v>
      </c>
      <c r="BK38" s="334">
        <f t="shared" si="55"/>
        <v>7.7144505732202218E-2</v>
      </c>
      <c r="BL38" s="334">
        <f t="shared" si="55"/>
        <v>1.9576859220760356E-2</v>
      </c>
      <c r="BM38" s="684">
        <f t="shared" si="55"/>
        <v>9.0609006025437422E-2</v>
      </c>
    </row>
    <row r="39" spans="2:65" ht="12">
      <c r="D39" s="189" t="s">
        <v>85</v>
      </c>
      <c r="E39" s="190" t="s">
        <v>248</v>
      </c>
      <c r="F39" s="336">
        <f t="shared" ref="F39:K39" si="56">F64</f>
        <v>260.75600000000003</v>
      </c>
      <c r="G39" s="336">
        <f t="shared" si="56"/>
        <v>239.44899999999998</v>
      </c>
      <c r="H39" s="336">
        <f t="shared" si="56"/>
        <v>214.61900000000003</v>
      </c>
      <c r="I39" s="337">
        <f t="shared" si="56"/>
        <v>267.49700000000001</v>
      </c>
      <c r="J39" s="336">
        <f t="shared" si="56"/>
        <v>309.97399999999999</v>
      </c>
      <c r="K39" s="336">
        <f t="shared" si="56"/>
        <v>372.78899999999999</v>
      </c>
      <c r="L39" s="336">
        <f t="shared" ref="L39:O42" si="57">L64+L148</f>
        <v>415.00540000000001</v>
      </c>
      <c r="M39" s="337">
        <f t="shared" si="57"/>
        <v>428.63800000000003</v>
      </c>
      <c r="N39" s="336">
        <f t="shared" si="57"/>
        <v>477.35</v>
      </c>
      <c r="O39" s="336">
        <f t="shared" si="57"/>
        <v>457.4511</v>
      </c>
      <c r="P39" s="336">
        <f t="shared" ref="P39:W42" si="58">P64+P148+P92</f>
        <v>677.97500000000002</v>
      </c>
      <c r="Q39" s="337">
        <f t="shared" si="58"/>
        <v>774.57299999999998</v>
      </c>
      <c r="R39" s="336">
        <f t="shared" si="58"/>
        <v>911.22699999999998</v>
      </c>
      <c r="S39" s="336">
        <f t="shared" si="58"/>
        <v>836.77125700000011</v>
      </c>
      <c r="T39" s="336">
        <f t="shared" si="58"/>
        <v>784.04183599999999</v>
      </c>
      <c r="U39" s="337">
        <f t="shared" si="58"/>
        <v>846.04573500000004</v>
      </c>
      <c r="V39" s="336">
        <f t="shared" si="58"/>
        <v>666.31002100000001</v>
      </c>
      <c r="W39" s="336">
        <f t="shared" si="58"/>
        <v>593.29750153766452</v>
      </c>
      <c r="X39" s="336">
        <f t="shared" ref="X39:AQ39" si="59">X64+X148+X92+X120</f>
        <v>502.31937199999993</v>
      </c>
      <c r="Y39" s="337">
        <f t="shared" si="59"/>
        <v>612.96092699999997</v>
      </c>
      <c r="Z39" s="336">
        <f t="shared" si="59"/>
        <v>652.34166800000003</v>
      </c>
      <c r="AA39" s="336">
        <f t="shared" si="59"/>
        <v>606.92242799999997</v>
      </c>
      <c r="AB39" s="336">
        <f t="shared" si="59"/>
        <v>517.85769300000004</v>
      </c>
      <c r="AC39" s="337">
        <f t="shared" si="59"/>
        <v>563.63100799999995</v>
      </c>
      <c r="AD39" s="336">
        <f t="shared" si="59"/>
        <v>535.12969999999996</v>
      </c>
      <c r="AE39" s="336">
        <f t="shared" si="59"/>
        <v>390.97530000000006</v>
      </c>
      <c r="AF39" s="336">
        <f t="shared" si="59"/>
        <v>500.60024050000004</v>
      </c>
      <c r="AG39" s="337">
        <f t="shared" si="59"/>
        <v>464.04528899999997</v>
      </c>
      <c r="AH39" s="336">
        <f t="shared" si="59"/>
        <v>281.63746400000002</v>
      </c>
      <c r="AI39" s="336">
        <f t="shared" si="59"/>
        <v>298.807141</v>
      </c>
      <c r="AJ39" s="336">
        <f t="shared" si="59"/>
        <v>348.32607300000001</v>
      </c>
      <c r="AK39" s="337">
        <f t="shared" si="59"/>
        <v>450.05121099999997</v>
      </c>
      <c r="AL39" s="336">
        <f t="shared" si="59"/>
        <v>437.75549900000004</v>
      </c>
      <c r="AM39" s="336">
        <f t="shared" si="59"/>
        <v>474.40375399999999</v>
      </c>
      <c r="AN39" s="336">
        <f t="shared" si="59"/>
        <v>390.25032300000004</v>
      </c>
      <c r="AO39" s="685">
        <f t="shared" si="59"/>
        <v>398.10951399999999</v>
      </c>
      <c r="AP39" s="336">
        <f t="shared" si="59"/>
        <v>317.585757</v>
      </c>
      <c r="AQ39" s="336">
        <f t="shared" si="59"/>
        <v>16.088920999999999</v>
      </c>
      <c r="AR39" s="336">
        <f t="shared" ref="AR39:BH39" si="60">AR64+AR148+AR92+AR120</f>
        <v>8.8962459999999997</v>
      </c>
      <c r="AS39" s="685">
        <f t="shared" si="60"/>
        <v>11.580112999999999</v>
      </c>
      <c r="AT39" s="336">
        <f t="shared" si="60"/>
        <v>21.894360999999996</v>
      </c>
      <c r="AU39" s="336">
        <f t="shared" si="60"/>
        <v>31.323442999999997</v>
      </c>
      <c r="AV39" s="336">
        <f t="shared" si="60"/>
        <v>5.0274869999999998</v>
      </c>
      <c r="AW39" s="685">
        <f t="shared" si="60"/>
        <v>12.045491999999999</v>
      </c>
      <c r="AX39" s="336">
        <f t="shared" si="60"/>
        <v>16.056521</v>
      </c>
      <c r="AY39" s="336">
        <f t="shared" si="60"/>
        <v>24.538640000000001</v>
      </c>
      <c r="AZ39" s="336">
        <f t="shared" si="60"/>
        <v>36.617165000000007</v>
      </c>
      <c r="BA39" s="685">
        <f t="shared" si="60"/>
        <v>72.884325000000004</v>
      </c>
      <c r="BB39" s="336">
        <f t="shared" si="60"/>
        <v>82.410692000000012</v>
      </c>
      <c r="BC39" s="336">
        <f t="shared" si="60"/>
        <v>199.31206200000003</v>
      </c>
      <c r="BD39" s="336">
        <f t="shared" si="60"/>
        <v>256.72238499999997</v>
      </c>
      <c r="BE39" s="685">
        <f t="shared" si="60"/>
        <v>302.40226199999995</v>
      </c>
      <c r="BF39" s="336">
        <f t="shared" si="60"/>
        <v>301.44219099999998</v>
      </c>
      <c r="BG39" s="336">
        <f t="shared" si="60"/>
        <v>296.638732</v>
      </c>
      <c r="BH39" s="336">
        <f t="shared" si="60"/>
        <v>318.11857800000001</v>
      </c>
      <c r="BI39" s="685">
        <f t="shared" ref="BI39:BJ39" si="61">BI64+BI148+BI92+BI120</f>
        <v>298.00921499999998</v>
      </c>
      <c r="BJ39" s="336">
        <f t="shared" si="61"/>
        <v>302.962155</v>
      </c>
      <c r="BK39" s="336">
        <f t="shared" ref="BK39:BL39" si="62">BK64+BK148+BK92+BK120</f>
        <v>292.96900000000005</v>
      </c>
      <c r="BL39" s="336">
        <f t="shared" si="62"/>
        <v>306.94899999999996</v>
      </c>
      <c r="BM39" s="685">
        <f t="shared" ref="BM39" si="63">BM64+BM148+BM92+BM120</f>
        <v>301.826257</v>
      </c>
    </row>
    <row r="40" spans="2:65" ht="12">
      <c r="D40" s="189" t="s">
        <v>86</v>
      </c>
      <c r="E40" s="190" t="s">
        <v>249</v>
      </c>
      <c r="F40" s="336">
        <f t="shared" ref="F40:K40" si="64">F65</f>
        <v>169.61199999999999</v>
      </c>
      <c r="G40" s="336">
        <f t="shared" si="64"/>
        <v>164.047</v>
      </c>
      <c r="H40" s="336">
        <f t="shared" si="64"/>
        <v>195.21199999999999</v>
      </c>
      <c r="I40" s="337">
        <f t="shared" si="64"/>
        <v>199.45999999999998</v>
      </c>
      <c r="J40" s="336">
        <f t="shared" si="64"/>
        <v>182.86399999999998</v>
      </c>
      <c r="K40" s="336">
        <f t="shared" si="64"/>
        <v>152.96199999999999</v>
      </c>
      <c r="L40" s="336">
        <f t="shared" si="57"/>
        <v>194.35420000000002</v>
      </c>
      <c r="M40" s="337">
        <f t="shared" si="57"/>
        <v>215.4</v>
      </c>
      <c r="N40" s="336">
        <f t="shared" si="57"/>
        <v>190.03199999999998</v>
      </c>
      <c r="O40" s="336">
        <f t="shared" si="57"/>
        <v>167.44880000000001</v>
      </c>
      <c r="P40" s="336">
        <f t="shared" si="58"/>
        <v>233.05700000000002</v>
      </c>
      <c r="Q40" s="337">
        <f t="shared" si="58"/>
        <v>252.80799999999999</v>
      </c>
      <c r="R40" s="336">
        <f t="shared" si="58"/>
        <v>263.45100000000002</v>
      </c>
      <c r="S40" s="336">
        <f t="shared" si="58"/>
        <v>200.304599</v>
      </c>
      <c r="T40" s="336">
        <f t="shared" si="58"/>
        <v>226.85749900000002</v>
      </c>
      <c r="U40" s="337">
        <f t="shared" si="58"/>
        <v>213.81483200000002</v>
      </c>
      <c r="V40" s="336">
        <f t="shared" si="58"/>
        <v>200.55221500000002</v>
      </c>
      <c r="W40" s="336">
        <f t="shared" si="58"/>
        <v>175.90296505448393</v>
      </c>
      <c r="X40" s="336">
        <f t="shared" ref="X40:AQ40" si="65">X65+X149+X93+X121</f>
        <v>263.314843</v>
      </c>
      <c r="Y40" s="337">
        <f t="shared" si="65"/>
        <v>271.27045879802813</v>
      </c>
      <c r="Z40" s="336">
        <f t="shared" si="65"/>
        <v>296.36206599999997</v>
      </c>
      <c r="AA40" s="336">
        <f t="shared" si="65"/>
        <v>287.40770700000002</v>
      </c>
      <c r="AB40" s="336">
        <f t="shared" si="65"/>
        <v>331.76315299999999</v>
      </c>
      <c r="AC40" s="337">
        <f t="shared" si="65"/>
        <v>307.33733000000001</v>
      </c>
      <c r="AD40" s="336">
        <f t="shared" si="65"/>
        <v>320.47640899999999</v>
      </c>
      <c r="AE40" s="336">
        <f t="shared" si="65"/>
        <v>362.13609399999996</v>
      </c>
      <c r="AF40" s="336">
        <f t="shared" si="65"/>
        <v>459.03260930000005</v>
      </c>
      <c r="AG40" s="337">
        <f t="shared" si="65"/>
        <v>374.81502408012631</v>
      </c>
      <c r="AH40" s="336">
        <f t="shared" si="65"/>
        <v>511.36280999999997</v>
      </c>
      <c r="AI40" s="336">
        <f t="shared" si="65"/>
        <v>501.51802399999997</v>
      </c>
      <c r="AJ40" s="336">
        <f t="shared" si="65"/>
        <v>520.45299399999999</v>
      </c>
      <c r="AK40" s="337">
        <f t="shared" si="65"/>
        <v>475.986403</v>
      </c>
      <c r="AL40" s="336">
        <f t="shared" si="65"/>
        <v>505.19636500000001</v>
      </c>
      <c r="AM40" s="336">
        <f t="shared" si="65"/>
        <v>637.58286899999996</v>
      </c>
      <c r="AN40" s="336">
        <f t="shared" si="65"/>
        <v>599.136979</v>
      </c>
      <c r="AO40" s="685">
        <f t="shared" si="65"/>
        <v>515.188625</v>
      </c>
      <c r="AP40" s="336">
        <f t="shared" si="65"/>
        <v>372.62350799999996</v>
      </c>
      <c r="AQ40" s="336">
        <f t="shared" si="65"/>
        <v>0.96698699999999993</v>
      </c>
      <c r="AR40" s="336">
        <f t="shared" ref="AR40:BH40" si="66">AR65+AR149+AR93+AR121</f>
        <v>0.30581000000000003</v>
      </c>
      <c r="AS40" s="685">
        <f t="shared" si="66"/>
        <v>1.0325489999999999</v>
      </c>
      <c r="AT40" s="336">
        <f t="shared" si="66"/>
        <v>3.2203670000000004</v>
      </c>
      <c r="AU40" s="336">
        <f t="shared" si="66"/>
        <v>5.4727629999999996</v>
      </c>
      <c r="AV40" s="336">
        <f t="shared" si="66"/>
        <v>1.1214330000000001</v>
      </c>
      <c r="AW40" s="685">
        <f t="shared" si="66"/>
        <v>2.3910359999999997</v>
      </c>
      <c r="AX40" s="336">
        <f t="shared" si="66"/>
        <v>0.80535599999999996</v>
      </c>
      <c r="AY40" s="336">
        <f t="shared" si="66"/>
        <v>11.575892999999999</v>
      </c>
      <c r="AZ40" s="336">
        <f t="shared" si="66"/>
        <v>360.76790299999999</v>
      </c>
      <c r="BA40" s="685">
        <f t="shared" si="66"/>
        <v>655.76090599999998</v>
      </c>
      <c r="BB40" s="336">
        <f t="shared" si="66"/>
        <v>630.96611999999993</v>
      </c>
      <c r="BC40" s="336">
        <f t="shared" si="66"/>
        <v>657.90772499999991</v>
      </c>
      <c r="BD40" s="336">
        <f t="shared" si="66"/>
        <v>750.33666600000015</v>
      </c>
      <c r="BE40" s="685">
        <f t="shared" si="66"/>
        <v>757.00723100000005</v>
      </c>
      <c r="BF40" s="336">
        <f t="shared" si="66"/>
        <v>717.31067800000005</v>
      </c>
      <c r="BG40" s="336">
        <f t="shared" si="66"/>
        <v>703.73836399999993</v>
      </c>
      <c r="BH40" s="336">
        <f t="shared" si="66"/>
        <v>765.77421900000002</v>
      </c>
      <c r="BI40" s="685">
        <f t="shared" ref="BI40:BJ40" si="67">BI65+BI149+BI93+BI121</f>
        <v>710.84519599999999</v>
      </c>
      <c r="BJ40" s="336">
        <f t="shared" si="67"/>
        <v>720.4760225</v>
      </c>
      <c r="BK40" s="336">
        <f t="shared" ref="BK40:BL40" si="68">BK65+BK149+BK93+BK121</f>
        <v>787.048</v>
      </c>
      <c r="BL40" s="336">
        <f t="shared" si="68"/>
        <v>759.06499999999994</v>
      </c>
      <c r="BM40" s="685">
        <f t="shared" ref="BM40" si="69">BM65+BM149+BM93+BM121</f>
        <v>723.23977500000001</v>
      </c>
    </row>
    <row r="41" spans="2:65" ht="12">
      <c r="D41" s="189" t="s">
        <v>103</v>
      </c>
      <c r="E41" s="190" t="s">
        <v>250</v>
      </c>
      <c r="F41" s="336">
        <f t="shared" ref="F41:K41" si="70">F66</f>
        <v>86.540999999999997</v>
      </c>
      <c r="G41" s="336">
        <f t="shared" si="70"/>
        <v>87.384</v>
      </c>
      <c r="H41" s="336">
        <f t="shared" si="70"/>
        <v>109.114</v>
      </c>
      <c r="I41" s="337">
        <f t="shared" si="70"/>
        <v>117.16999999999999</v>
      </c>
      <c r="J41" s="336">
        <f t="shared" si="70"/>
        <v>76.311000000000007</v>
      </c>
      <c r="K41" s="336">
        <f t="shared" si="70"/>
        <v>75.135999999999996</v>
      </c>
      <c r="L41" s="336">
        <f t="shared" si="57"/>
        <v>101.6148</v>
      </c>
      <c r="M41" s="337">
        <f t="shared" si="57"/>
        <v>89.95</v>
      </c>
      <c r="N41" s="336">
        <f t="shared" si="57"/>
        <v>106.06</v>
      </c>
      <c r="O41" s="336">
        <f t="shared" si="57"/>
        <v>142.12719999999999</v>
      </c>
      <c r="P41" s="336">
        <f t="shared" si="58"/>
        <v>132.27000000000001</v>
      </c>
      <c r="Q41" s="337">
        <f t="shared" si="58"/>
        <v>193.18200000000002</v>
      </c>
      <c r="R41" s="336">
        <f t="shared" si="58"/>
        <v>139.45100000000002</v>
      </c>
      <c r="S41" s="336">
        <f t="shared" si="58"/>
        <v>134.619699</v>
      </c>
      <c r="T41" s="336">
        <f t="shared" si="58"/>
        <v>103.507017</v>
      </c>
      <c r="U41" s="337">
        <f t="shared" si="58"/>
        <v>102.26836899999999</v>
      </c>
      <c r="V41" s="336">
        <f t="shared" si="58"/>
        <v>112.46057999999999</v>
      </c>
      <c r="W41" s="336">
        <f t="shared" si="58"/>
        <v>139.39567995870277</v>
      </c>
      <c r="X41" s="336">
        <f t="shared" ref="X41:AQ41" si="71">X66+X150+X94+X122</f>
        <v>148.47886299999999</v>
      </c>
      <c r="Y41" s="337">
        <f t="shared" si="71"/>
        <v>144.56670602286036</v>
      </c>
      <c r="Z41" s="336">
        <f t="shared" si="71"/>
        <v>163.20926900000001</v>
      </c>
      <c r="AA41" s="336">
        <f t="shared" si="71"/>
        <v>162.33495099999999</v>
      </c>
      <c r="AB41" s="336">
        <f t="shared" si="71"/>
        <v>163.52015800000004</v>
      </c>
      <c r="AC41" s="337">
        <f t="shared" si="71"/>
        <v>182.13846500000002</v>
      </c>
      <c r="AD41" s="336">
        <f t="shared" si="71"/>
        <v>163.20993000000001</v>
      </c>
      <c r="AE41" s="336">
        <f t="shared" si="71"/>
        <v>190.439256</v>
      </c>
      <c r="AF41" s="336">
        <f t="shared" si="71"/>
        <v>239.30223203000003</v>
      </c>
      <c r="AG41" s="337">
        <f t="shared" si="71"/>
        <v>267.45210900000006</v>
      </c>
      <c r="AH41" s="336">
        <f t="shared" si="71"/>
        <v>306.66844399999997</v>
      </c>
      <c r="AI41" s="336">
        <f t="shared" si="71"/>
        <v>325.54308100000003</v>
      </c>
      <c r="AJ41" s="336">
        <f t="shared" si="71"/>
        <v>291.439865</v>
      </c>
      <c r="AK41" s="337">
        <f t="shared" si="71"/>
        <v>312.37943200000001</v>
      </c>
      <c r="AL41" s="336">
        <f t="shared" si="71"/>
        <v>333.79721599999999</v>
      </c>
      <c r="AM41" s="336">
        <f t="shared" si="71"/>
        <v>352.56008800000006</v>
      </c>
      <c r="AN41" s="336">
        <f t="shared" si="71"/>
        <v>358.96513900000008</v>
      </c>
      <c r="AO41" s="685">
        <f t="shared" si="71"/>
        <v>313.83908999999994</v>
      </c>
      <c r="AP41" s="336">
        <f t="shared" si="71"/>
        <v>260.80360200000001</v>
      </c>
      <c r="AQ41" s="336">
        <f t="shared" si="71"/>
        <v>225.73951000000002</v>
      </c>
      <c r="AR41" s="336">
        <f t="shared" ref="AR41:BH41" si="72">AR66+AR150+AR94+AR122</f>
        <v>247.59729200000001</v>
      </c>
      <c r="AS41" s="685">
        <f t="shared" si="72"/>
        <v>281.71137599999997</v>
      </c>
      <c r="AT41" s="336">
        <f t="shared" si="72"/>
        <v>224.90597199999999</v>
      </c>
      <c r="AU41" s="336">
        <f t="shared" si="72"/>
        <v>328.71401799999995</v>
      </c>
      <c r="AV41" s="336">
        <f t="shared" si="72"/>
        <v>307.65831199999985</v>
      </c>
      <c r="AW41" s="685">
        <f t="shared" si="72"/>
        <v>277.924215</v>
      </c>
      <c r="AX41" s="336">
        <f t="shared" si="72"/>
        <v>202.97009800000004</v>
      </c>
      <c r="AY41" s="336">
        <f t="shared" si="72"/>
        <v>175.71292499999996</v>
      </c>
      <c r="AZ41" s="336">
        <f t="shared" si="72"/>
        <v>301.331906</v>
      </c>
      <c r="BA41" s="685">
        <f t="shared" si="72"/>
        <v>262.48897200000005</v>
      </c>
      <c r="BB41" s="336">
        <f t="shared" si="72"/>
        <v>262.66661399999998</v>
      </c>
      <c r="BC41" s="336">
        <f t="shared" si="72"/>
        <v>404.96497399999998</v>
      </c>
      <c r="BD41" s="336">
        <f t="shared" si="72"/>
        <v>320.46263399999998</v>
      </c>
      <c r="BE41" s="685">
        <f t="shared" si="72"/>
        <v>248.21075100000002</v>
      </c>
      <c r="BF41" s="336">
        <f t="shared" si="72"/>
        <v>347.33514300000002</v>
      </c>
      <c r="BG41" s="336">
        <f t="shared" si="72"/>
        <v>340.17091699999997</v>
      </c>
      <c r="BH41" s="336">
        <f t="shared" si="72"/>
        <v>325.56120499999997</v>
      </c>
      <c r="BI41" s="685">
        <f t="shared" ref="BI41:BJ41" si="73">BI66+BI150+BI94+BI122</f>
        <v>298.21354400000001</v>
      </c>
      <c r="BJ41" s="336">
        <f t="shared" si="73"/>
        <v>303.777784</v>
      </c>
      <c r="BK41" s="336">
        <f t="shared" ref="BK41:BL41" si="74">BK66+BK150+BK94+BK122</f>
        <v>362.41299999999995</v>
      </c>
      <c r="BL41" s="336">
        <f t="shared" si="74"/>
        <v>304.42199999999997</v>
      </c>
      <c r="BM41" s="685">
        <f t="shared" ref="BM41" si="75">BM66+BM150+BM94+BM122</f>
        <v>345.10916700799999</v>
      </c>
    </row>
    <row r="42" spans="2:65" ht="12">
      <c r="D42" s="196" t="s">
        <v>88</v>
      </c>
      <c r="E42" s="197" t="s">
        <v>80</v>
      </c>
      <c r="F42" s="338">
        <f t="shared" ref="F42:K42" si="76">F67</f>
        <v>63.768999999999998</v>
      </c>
      <c r="G42" s="338">
        <f t="shared" si="76"/>
        <v>69.19</v>
      </c>
      <c r="H42" s="338">
        <f t="shared" si="76"/>
        <v>86.352000000000004</v>
      </c>
      <c r="I42" s="339">
        <f t="shared" si="76"/>
        <v>95.84</v>
      </c>
      <c r="J42" s="338">
        <f t="shared" si="76"/>
        <v>71.858000000000004</v>
      </c>
      <c r="K42" s="338">
        <f t="shared" si="76"/>
        <v>70.676999999999992</v>
      </c>
      <c r="L42" s="338">
        <f t="shared" si="57"/>
        <v>77.634399999999999</v>
      </c>
      <c r="M42" s="339">
        <f t="shared" si="57"/>
        <v>85.792999999999992</v>
      </c>
      <c r="N42" s="338">
        <f t="shared" si="57"/>
        <v>81.341999999999999</v>
      </c>
      <c r="O42" s="338">
        <f t="shared" si="57"/>
        <v>86.0167</v>
      </c>
      <c r="P42" s="338">
        <f t="shared" si="58"/>
        <v>104.65699999999998</v>
      </c>
      <c r="Q42" s="339">
        <f t="shared" si="58"/>
        <v>113.81399999999999</v>
      </c>
      <c r="R42" s="338">
        <f t="shared" si="58"/>
        <v>117.12899999999999</v>
      </c>
      <c r="S42" s="338">
        <f t="shared" si="58"/>
        <v>143.11200000000002</v>
      </c>
      <c r="T42" s="338">
        <f t="shared" si="58"/>
        <v>134.35010199999999</v>
      </c>
      <c r="U42" s="339">
        <f t="shared" si="58"/>
        <v>137.15809499999995</v>
      </c>
      <c r="V42" s="338">
        <f t="shared" si="58"/>
        <v>128.05980199999999</v>
      </c>
      <c r="W42" s="338">
        <f t="shared" si="58"/>
        <v>127.8698</v>
      </c>
      <c r="X42" s="338">
        <f t="shared" ref="X42:AQ42" si="77">X67+X151+X95+X123</f>
        <v>126.321337</v>
      </c>
      <c r="Y42" s="339">
        <f t="shared" si="77"/>
        <v>129.56166708534394</v>
      </c>
      <c r="Z42" s="338">
        <f t="shared" si="77"/>
        <v>120.62763199999998</v>
      </c>
      <c r="AA42" s="338">
        <f t="shared" si="77"/>
        <v>142.44768100000002</v>
      </c>
      <c r="AB42" s="338">
        <f t="shared" si="77"/>
        <v>158.43460000000002</v>
      </c>
      <c r="AC42" s="339">
        <f t="shared" si="77"/>
        <v>175.74278000000001</v>
      </c>
      <c r="AD42" s="338">
        <f t="shared" si="77"/>
        <v>180.154417</v>
      </c>
      <c r="AE42" s="338">
        <f t="shared" si="77"/>
        <v>179.66971799999999</v>
      </c>
      <c r="AF42" s="338">
        <f t="shared" si="77"/>
        <v>212.34174439300003</v>
      </c>
      <c r="AG42" s="339">
        <f t="shared" si="77"/>
        <v>235.794228</v>
      </c>
      <c r="AH42" s="338">
        <f t="shared" si="77"/>
        <v>217.75636099999997</v>
      </c>
      <c r="AI42" s="338">
        <f t="shared" si="77"/>
        <v>220.23358200000001</v>
      </c>
      <c r="AJ42" s="338">
        <f t="shared" si="77"/>
        <v>237.27825399999998</v>
      </c>
      <c r="AK42" s="339">
        <f t="shared" si="77"/>
        <v>276.40528599999999</v>
      </c>
      <c r="AL42" s="338">
        <f t="shared" si="77"/>
        <v>255.01010199999999</v>
      </c>
      <c r="AM42" s="338">
        <f t="shared" si="77"/>
        <v>292.83263399999998</v>
      </c>
      <c r="AN42" s="338">
        <f t="shared" si="77"/>
        <v>296.40513900000002</v>
      </c>
      <c r="AO42" s="686">
        <f t="shared" si="77"/>
        <v>292.24366800000001</v>
      </c>
      <c r="AP42" s="338">
        <f t="shared" si="77"/>
        <v>212.21662899999998</v>
      </c>
      <c r="AQ42" s="338">
        <f t="shared" si="77"/>
        <v>119.93092799999999</v>
      </c>
      <c r="AR42" s="338">
        <f t="shared" ref="AR42:BH42" si="78">AR67+AR151+AR95+AR123</f>
        <v>129.73693900000001</v>
      </c>
      <c r="AS42" s="686">
        <f t="shared" si="78"/>
        <v>122.77753999999999</v>
      </c>
      <c r="AT42" s="338">
        <f t="shared" si="78"/>
        <v>127.32727199999999</v>
      </c>
      <c r="AU42" s="338">
        <f t="shared" si="78"/>
        <v>130.99201400000001</v>
      </c>
      <c r="AV42" s="338">
        <f t="shared" si="78"/>
        <v>115.714174</v>
      </c>
      <c r="AW42" s="686">
        <f t="shared" si="78"/>
        <v>114.33652600000001</v>
      </c>
      <c r="AX42" s="338">
        <f t="shared" si="78"/>
        <v>139.28550899999999</v>
      </c>
      <c r="AY42" s="338">
        <f t="shared" si="78"/>
        <v>168.824816</v>
      </c>
      <c r="AZ42" s="338">
        <f t="shared" si="78"/>
        <v>196.12011000000001</v>
      </c>
      <c r="BA42" s="686">
        <f t="shared" si="78"/>
        <v>256.54599999999999</v>
      </c>
      <c r="BB42" s="338">
        <f t="shared" si="78"/>
        <v>288.21500000000003</v>
      </c>
      <c r="BC42" s="338">
        <f t="shared" si="78"/>
        <v>312.84900000000005</v>
      </c>
      <c r="BD42" s="338">
        <f t="shared" si="78"/>
        <v>340.85599999999999</v>
      </c>
      <c r="BE42" s="686">
        <f t="shared" si="78"/>
        <v>357.94</v>
      </c>
      <c r="BF42" s="338">
        <f t="shared" si="78"/>
        <v>363.51299999999998</v>
      </c>
      <c r="BG42" s="338">
        <f t="shared" si="78"/>
        <v>363.07499999999999</v>
      </c>
      <c r="BH42" s="338">
        <f t="shared" si="78"/>
        <v>363.76300000000003</v>
      </c>
      <c r="BI42" s="686">
        <f t="shared" ref="BI42:BJ42" si="79">BI67+BI151+BI95+BI123</f>
        <v>354.88699999999994</v>
      </c>
      <c r="BJ42" s="338">
        <f t="shared" si="79"/>
        <v>367.01499999999999</v>
      </c>
      <c r="BK42" s="338">
        <f t="shared" ref="BK42:BL42" si="80">BK67+BK151+BK95+BK123</f>
        <v>392.61799999999999</v>
      </c>
      <c r="BL42" s="338">
        <f t="shared" si="80"/>
        <v>437.49299999999999</v>
      </c>
      <c r="BM42" s="686">
        <f t="shared" ref="BM42" si="81">BM67+BM151+BM95+BM123</f>
        <v>442.36503228299995</v>
      </c>
    </row>
    <row r="43" spans="2:65" ht="12">
      <c r="D43" s="459" t="s">
        <v>369</v>
      </c>
      <c r="E43" s="187" t="s">
        <v>370</v>
      </c>
      <c r="F43" s="460">
        <f t="shared" ref="F43:AO43" si="82">F37*10^9/SUM(F55,F56)</f>
        <v>6332642.6452626064</v>
      </c>
      <c r="G43" s="460">
        <f t="shared" si="82"/>
        <v>4761690.1887434097</v>
      </c>
      <c r="H43" s="460">
        <f t="shared" si="82"/>
        <v>3660103.8838532567</v>
      </c>
      <c r="I43" s="461">
        <f t="shared" si="82"/>
        <v>4171397.5473445924</v>
      </c>
      <c r="J43" s="460">
        <f t="shared" si="82"/>
        <v>4674140.8352109911</v>
      </c>
      <c r="K43" s="460">
        <f t="shared" si="82"/>
        <v>3780796.6220971146</v>
      </c>
      <c r="L43" s="460">
        <f t="shared" si="82"/>
        <v>4331492.2225151593</v>
      </c>
      <c r="M43" s="461">
        <f t="shared" si="82"/>
        <v>4985228.8344826754</v>
      </c>
      <c r="N43" s="460">
        <f t="shared" si="82"/>
        <v>5960213.3668026356</v>
      </c>
      <c r="O43" s="460">
        <f t="shared" si="82"/>
        <v>4565076.018259366</v>
      </c>
      <c r="P43" s="460">
        <f t="shared" si="82"/>
        <v>5279186.0197746595</v>
      </c>
      <c r="Q43" s="461">
        <f t="shared" si="82"/>
        <v>7191003.5459846305</v>
      </c>
      <c r="R43" s="460">
        <f t="shared" si="82"/>
        <v>7515137.8314518249</v>
      </c>
      <c r="S43" s="460">
        <f t="shared" si="82"/>
        <v>4448259.1904674899</v>
      </c>
      <c r="T43" s="460">
        <f t="shared" si="82"/>
        <v>3856281.3565393547</v>
      </c>
      <c r="U43" s="461">
        <f t="shared" si="82"/>
        <v>5336144.0029898807</v>
      </c>
      <c r="V43" s="460">
        <f t="shared" si="82"/>
        <v>5477672.0665997239</v>
      </c>
      <c r="W43" s="460">
        <f t="shared" si="82"/>
        <v>4392419.0524558574</v>
      </c>
      <c r="X43" s="460">
        <f t="shared" si="82"/>
        <v>7011769.564103947</v>
      </c>
      <c r="Y43" s="461">
        <f t="shared" si="82"/>
        <v>5671839.3914029887</v>
      </c>
      <c r="Z43" s="460">
        <f t="shared" si="82"/>
        <v>10645356.229811197</v>
      </c>
      <c r="AA43" s="460">
        <f t="shared" si="82"/>
        <v>10359058.070925662</v>
      </c>
      <c r="AB43" s="460">
        <f t="shared" si="82"/>
        <v>6653692.9673612416</v>
      </c>
      <c r="AC43" s="461">
        <f t="shared" si="82"/>
        <v>5908441.9949803362</v>
      </c>
      <c r="AD43" s="837">
        <f t="shared" si="82"/>
        <v>6157407.8471651599</v>
      </c>
      <c r="AE43" s="837">
        <f t="shared" si="82"/>
        <v>5892334.4804431777</v>
      </c>
      <c r="AF43" s="837">
        <f t="shared" si="82"/>
        <v>6430386.0492231287</v>
      </c>
      <c r="AG43" s="838">
        <f t="shared" si="82"/>
        <v>5950056.5258338125</v>
      </c>
      <c r="AH43" s="837">
        <f t="shared" si="82"/>
        <v>6420328.4714753069</v>
      </c>
      <c r="AI43" s="837">
        <f t="shared" si="82"/>
        <v>7099558.38391254</v>
      </c>
      <c r="AJ43" s="837">
        <f t="shared" si="82"/>
        <v>6147476.3228207976</v>
      </c>
      <c r="AK43" s="838">
        <f t="shared" si="82"/>
        <v>6438947.7142880224</v>
      </c>
      <c r="AL43" s="837">
        <f t="shared" si="82"/>
        <v>6989706.5956196385</v>
      </c>
      <c r="AM43" s="837">
        <f t="shared" si="82"/>
        <v>8527425.9147511348</v>
      </c>
      <c r="AN43" s="837">
        <f t="shared" si="82"/>
        <v>6551258.2261277996</v>
      </c>
      <c r="AO43" s="839">
        <f t="shared" si="82"/>
        <v>5809489.7644595858</v>
      </c>
      <c r="AP43" s="837">
        <f t="shared" ref="AP43:BH43" si="83">AP37*10^9/SUM(AP55,AP56)</f>
        <v>13017440.734881248</v>
      </c>
      <c r="AQ43" s="837">
        <f t="shared" si="83"/>
        <v>26855365.000130344</v>
      </c>
      <c r="AR43" s="837">
        <f t="shared" si="83"/>
        <v>27034563.441565577</v>
      </c>
      <c r="AS43" s="839">
        <f t="shared" si="83"/>
        <v>29036074.272451568</v>
      </c>
      <c r="AT43" s="837">
        <f t="shared" si="83"/>
        <v>29143297.088360991</v>
      </c>
      <c r="AU43" s="837">
        <f t="shared" si="83"/>
        <v>38345806.26040867</v>
      </c>
      <c r="AV43" s="837">
        <f t="shared" si="83"/>
        <v>33172750.007169817</v>
      </c>
      <c r="AW43" s="839">
        <f t="shared" si="83"/>
        <v>31409998.767641619</v>
      </c>
      <c r="AX43" s="837">
        <f t="shared" si="83"/>
        <v>24540631.402402055</v>
      </c>
      <c r="AY43" s="837">
        <f t="shared" si="83"/>
        <v>25378858.215229396</v>
      </c>
      <c r="AZ43" s="837">
        <f t="shared" si="83"/>
        <v>45264245.089123182</v>
      </c>
      <c r="BA43" s="839">
        <f t="shared" si="83"/>
        <v>37500361.615999155</v>
      </c>
      <c r="BB43" s="837">
        <f t="shared" si="83"/>
        <v>29502758.271524303</v>
      </c>
      <c r="BC43" s="837">
        <f t="shared" si="83"/>
        <v>26462036.216636501</v>
      </c>
      <c r="BD43" s="837">
        <f t="shared" si="83"/>
        <v>21149054.880366694</v>
      </c>
      <c r="BE43" s="839">
        <f t="shared" si="83"/>
        <v>17081205.53246174</v>
      </c>
      <c r="BF43" s="837">
        <f t="shared" si="83"/>
        <v>16125434.223083738</v>
      </c>
      <c r="BG43" s="837">
        <f t="shared" si="83"/>
        <v>17648019.00423247</v>
      </c>
      <c r="BH43" s="837">
        <f t="shared" si="83"/>
        <v>17494249.666478794</v>
      </c>
      <c r="BI43" s="839">
        <f t="shared" ref="BI43:BJ43" si="84">BI37*10^9/SUM(BI55,BI56)</f>
        <v>18218397.288820051</v>
      </c>
      <c r="BJ43" s="837">
        <f t="shared" si="84"/>
        <v>15476858.201967971</v>
      </c>
      <c r="BK43" s="837">
        <f t="shared" ref="BK43:BL43" si="85">BK37*10^9/SUM(BK55,BK56)</f>
        <v>13969331.795610297</v>
      </c>
      <c r="BL43" s="837">
        <f t="shared" si="85"/>
        <v>11469092.161376214</v>
      </c>
      <c r="BM43" s="839">
        <f t="shared" ref="BM43" si="86">BM37*10^9/SUM(BM55,BM56)</f>
        <v>9581958.0239856094</v>
      </c>
    </row>
    <row r="44" spans="2:65" s="9" customFormat="1" ht="12">
      <c r="B44" s="8"/>
      <c r="C44" s="8"/>
      <c r="D44" s="188" t="s">
        <v>1</v>
      </c>
      <c r="E44" s="188" t="s">
        <v>247</v>
      </c>
      <c r="F44" s="332"/>
      <c r="G44" s="332"/>
      <c r="H44" s="332"/>
      <c r="I44" s="333"/>
      <c r="J44" s="334">
        <f t="shared" ref="J44:AR44" si="87">J43/F43-1</f>
        <v>-0.26189726832167382</v>
      </c>
      <c r="K44" s="334">
        <f t="shared" si="87"/>
        <v>-0.20599693129240504</v>
      </c>
      <c r="L44" s="334">
        <f t="shared" si="87"/>
        <v>0.18343423027520278</v>
      </c>
      <c r="M44" s="335">
        <f t="shared" si="87"/>
        <v>0.19509799243568815</v>
      </c>
      <c r="N44" s="334">
        <f t="shared" si="87"/>
        <v>0.27514629467376572</v>
      </c>
      <c r="O44" s="334">
        <f t="shared" si="87"/>
        <v>0.20743760496887842</v>
      </c>
      <c r="P44" s="334">
        <f t="shared" si="87"/>
        <v>0.21879152693230619</v>
      </c>
      <c r="Q44" s="335">
        <f t="shared" si="87"/>
        <v>0.4424620784194857</v>
      </c>
      <c r="R44" s="334">
        <f t="shared" si="87"/>
        <v>0.26088402695612389</v>
      </c>
      <c r="S44" s="334">
        <f t="shared" si="87"/>
        <v>-2.5589240425489712E-2</v>
      </c>
      <c r="T44" s="334">
        <f t="shared" si="87"/>
        <v>-0.26953107124951081</v>
      </c>
      <c r="U44" s="335">
        <f t="shared" si="87"/>
        <v>-0.25794168103706205</v>
      </c>
      <c r="V44" s="334">
        <f t="shared" si="87"/>
        <v>-0.27111488977953846</v>
      </c>
      <c r="W44" s="334">
        <f t="shared" si="87"/>
        <v>-1.2553256368535437E-2</v>
      </c>
      <c r="X44" s="334">
        <f t="shared" si="87"/>
        <v>0.81827229805564361</v>
      </c>
      <c r="Y44" s="335">
        <f t="shared" si="87"/>
        <v>6.2909731863498353E-2</v>
      </c>
      <c r="Z44" s="334">
        <f t="shared" si="87"/>
        <v>0.94340882411007931</v>
      </c>
      <c r="AA44" s="334">
        <f t="shared" si="87"/>
        <v>1.3583947586088767</v>
      </c>
      <c r="AB44" s="334">
        <f t="shared" si="87"/>
        <v>-5.106793562866685E-2</v>
      </c>
      <c r="AC44" s="335">
        <f t="shared" si="87"/>
        <v>4.1715321476834211E-2</v>
      </c>
      <c r="AD44" s="840">
        <f t="shared" si="87"/>
        <v>-0.42158743077831551</v>
      </c>
      <c r="AE44" s="840">
        <f t="shared" si="87"/>
        <v>-0.43119012944034474</v>
      </c>
      <c r="AF44" s="840">
        <f t="shared" si="87"/>
        <v>-3.3561349950097408E-2</v>
      </c>
      <c r="AG44" s="841">
        <f t="shared" si="87"/>
        <v>7.0432325287834718E-3</v>
      </c>
      <c r="AH44" s="840">
        <f t="shared" si="87"/>
        <v>4.2699887815811133E-2</v>
      </c>
      <c r="AI44" s="840">
        <f t="shared" si="87"/>
        <v>0.20488040987424805</v>
      </c>
      <c r="AJ44" s="840">
        <f t="shared" si="87"/>
        <v>-4.3995760788966942E-2</v>
      </c>
      <c r="AK44" s="841">
        <f t="shared" si="87"/>
        <v>8.2165805708156459E-2</v>
      </c>
      <c r="AL44" s="840">
        <f t="shared" si="87"/>
        <v>8.868364394033823E-2</v>
      </c>
      <c r="AM44" s="840">
        <f t="shared" si="87"/>
        <v>0.20112061252628255</v>
      </c>
      <c r="AN44" s="840">
        <f t="shared" si="87"/>
        <v>6.5682547130449853E-2</v>
      </c>
      <c r="AO44" s="842">
        <f t="shared" si="87"/>
        <v>-9.7757891158468224E-2</v>
      </c>
      <c r="AP44" s="840">
        <f t="shared" si="87"/>
        <v>0.86237298473145008</v>
      </c>
      <c r="AQ44" s="840">
        <f t="shared" si="87"/>
        <v>2.1492932648848577</v>
      </c>
      <c r="AR44" s="840">
        <f t="shared" si="87"/>
        <v>3.126621560076206</v>
      </c>
      <c r="AS44" s="842">
        <f t="shared" ref="AS44:BD44" si="88">AS43/AO43-1</f>
        <v>3.9980420742083158</v>
      </c>
      <c r="AT44" s="840">
        <f t="shared" si="88"/>
        <v>1.2387885362342579</v>
      </c>
      <c r="AU44" s="840">
        <f t="shared" si="88"/>
        <v>0.4278639020628674</v>
      </c>
      <c r="AV44" s="840">
        <f t="shared" si="88"/>
        <v>0.22704959075339803</v>
      </c>
      <c r="AW44" s="842">
        <f t="shared" si="88"/>
        <v>8.1757763563869545E-2</v>
      </c>
      <c r="AX44" s="840">
        <f t="shared" si="88"/>
        <v>-0.15793222269957619</v>
      </c>
      <c r="AY44" s="840">
        <f t="shared" si="88"/>
        <v>-0.33815817972687678</v>
      </c>
      <c r="AZ44" s="840">
        <f t="shared" si="88"/>
        <v>0.36450083515355103</v>
      </c>
      <c r="BA44" s="842">
        <f t="shared" si="88"/>
        <v>0.19389885664789608</v>
      </c>
      <c r="BB44" s="840">
        <f t="shared" si="88"/>
        <v>0.2022004563679054</v>
      </c>
      <c r="BC44" s="840">
        <f t="shared" si="88"/>
        <v>4.2680328335539919E-2</v>
      </c>
      <c r="BD44" s="840">
        <f t="shared" si="88"/>
        <v>-0.53276466140713952</v>
      </c>
      <c r="BE44" s="842">
        <f t="shared" ref="BE44:BM44" si="89">BE43/BA43-1</f>
        <v>-0.54450557817623246</v>
      </c>
      <c r="BF44" s="840">
        <f t="shared" si="89"/>
        <v>-0.45342621612949974</v>
      </c>
      <c r="BG44" s="840">
        <f t="shared" si="89"/>
        <v>-0.33308159433561346</v>
      </c>
      <c r="BH44" s="840">
        <f t="shared" si="89"/>
        <v>-0.17281175137905413</v>
      </c>
      <c r="BI44" s="842">
        <f t="shared" si="89"/>
        <v>6.6575614595653088E-2</v>
      </c>
      <c r="BJ44" s="840">
        <f t="shared" si="89"/>
        <v>-4.0220685666084166E-2</v>
      </c>
      <c r="BK44" s="840">
        <f t="shared" si="89"/>
        <v>-0.20844760013800556</v>
      </c>
      <c r="BL44" s="840">
        <f t="shared" si="89"/>
        <v>-0.34440788373150677</v>
      </c>
      <c r="BM44" s="842">
        <f t="shared" si="89"/>
        <v>-0.47405044076705372</v>
      </c>
    </row>
    <row r="45" spans="2:65" ht="12">
      <c r="D45" s="189" t="s">
        <v>85</v>
      </c>
      <c r="E45" s="190" t="s">
        <v>248</v>
      </c>
      <c r="F45" s="336">
        <f>F39*10^9/F58</f>
        <v>36939509.845587201</v>
      </c>
      <c r="G45" s="336">
        <f t="shared" ref="G45:AK47" si="90">G39*10^9/G58</f>
        <v>33710967.196959026</v>
      </c>
      <c r="H45" s="336">
        <f t="shared" si="90"/>
        <v>33508040.593286499</v>
      </c>
      <c r="I45" s="337">
        <f t="shared" si="90"/>
        <v>32451413.320393059</v>
      </c>
      <c r="J45" s="336">
        <f t="shared" si="90"/>
        <v>38853597.392830282</v>
      </c>
      <c r="K45" s="336">
        <f t="shared" si="90"/>
        <v>39269883.071737066</v>
      </c>
      <c r="L45" s="336">
        <f t="shared" si="90"/>
        <v>38745719.353935204</v>
      </c>
      <c r="M45" s="337">
        <f t="shared" si="90"/>
        <v>35601162.790697679</v>
      </c>
      <c r="N45" s="336">
        <f t="shared" si="90"/>
        <v>37788948.701709941</v>
      </c>
      <c r="O45" s="336">
        <f t="shared" si="90"/>
        <v>39833777.429467082</v>
      </c>
      <c r="P45" s="336">
        <f t="shared" si="90"/>
        <v>40839407.264622614</v>
      </c>
      <c r="Q45" s="337">
        <f t="shared" si="90"/>
        <v>38459433.96226415</v>
      </c>
      <c r="R45" s="336">
        <f t="shared" si="90"/>
        <v>44359215.266283713</v>
      </c>
      <c r="S45" s="336">
        <f t="shared" si="90"/>
        <v>43741309.827496089</v>
      </c>
      <c r="T45" s="336">
        <f t="shared" si="90"/>
        <v>40967804.159264289</v>
      </c>
      <c r="U45" s="337">
        <f t="shared" si="90"/>
        <v>43340286.614415243</v>
      </c>
      <c r="V45" s="336">
        <f t="shared" si="90"/>
        <v>38421751.87406297</v>
      </c>
      <c r="W45" s="336">
        <f t="shared" si="90"/>
        <v>45052585.734502584</v>
      </c>
      <c r="X45" s="336">
        <f t="shared" si="90"/>
        <v>40657172.966410354</v>
      </c>
      <c r="Y45" s="337">
        <f t="shared" si="90"/>
        <v>41190842.483704053</v>
      </c>
      <c r="Z45" s="336">
        <f t="shared" si="90"/>
        <v>46114920.684292376</v>
      </c>
      <c r="AA45" s="336">
        <f t="shared" si="90"/>
        <v>41371671.983640082</v>
      </c>
      <c r="AB45" s="336">
        <f t="shared" si="90"/>
        <v>41171704.006996349</v>
      </c>
      <c r="AC45" s="337">
        <f t="shared" si="90"/>
        <v>42387832.443408288</v>
      </c>
      <c r="AD45" s="843">
        <f t="shared" si="90"/>
        <v>46311527.477282554</v>
      </c>
      <c r="AE45" s="843">
        <f t="shared" si="90"/>
        <v>47621839.220462859</v>
      </c>
      <c r="AF45" s="843">
        <f t="shared" si="90"/>
        <v>48106884.53776668</v>
      </c>
      <c r="AG45" s="844">
        <f t="shared" si="90"/>
        <v>44376521.851391405</v>
      </c>
      <c r="AH45" s="843">
        <f t="shared" si="90"/>
        <v>35381590.954773866</v>
      </c>
      <c r="AI45" s="843">
        <f t="shared" si="90"/>
        <v>34632260.199350953</v>
      </c>
      <c r="AJ45" s="843">
        <f t="shared" si="90"/>
        <v>34429778.887021847</v>
      </c>
      <c r="AK45" s="844">
        <f t="shared" si="90"/>
        <v>37047350.26341784</v>
      </c>
      <c r="AL45" s="843">
        <f t="shared" ref="AL45:BH45" si="91">AL39*10^9/AL58</f>
        <v>40904083.255466275</v>
      </c>
      <c r="AM45" s="843">
        <f t="shared" si="91"/>
        <v>41852999.911777683</v>
      </c>
      <c r="AN45" s="843">
        <f t="shared" si="91"/>
        <v>35249780.778610788</v>
      </c>
      <c r="AO45" s="845">
        <f t="shared" si="91"/>
        <v>31904913.768232089</v>
      </c>
      <c r="AP45" s="843">
        <f t="shared" si="91"/>
        <v>43913959.762168139</v>
      </c>
      <c r="AQ45" s="843">
        <f t="shared" si="91"/>
        <v>14560109.502262443</v>
      </c>
      <c r="AR45" s="843">
        <f t="shared" si="91"/>
        <v>9659333.333333334</v>
      </c>
      <c r="AS45" s="845">
        <f t="shared" si="91"/>
        <v>15564668.010752685</v>
      </c>
      <c r="AT45" s="843">
        <f t="shared" si="91"/>
        <v>24165961.368653417</v>
      </c>
      <c r="AU45" s="843">
        <f t="shared" si="91"/>
        <v>55341772.084805645</v>
      </c>
      <c r="AV45" s="843">
        <f t="shared" si="91"/>
        <v>16483563.934426229</v>
      </c>
      <c r="AW45" s="845">
        <f t="shared" si="91"/>
        <v>26415552.631578948</v>
      </c>
      <c r="AX45" s="843">
        <f t="shared" si="91"/>
        <v>32835421.267893661</v>
      </c>
      <c r="AY45" s="843">
        <f t="shared" si="91"/>
        <v>44454057.971014492</v>
      </c>
      <c r="AZ45" s="843">
        <f t="shared" si="91"/>
        <v>44330708.232445531</v>
      </c>
      <c r="BA45" s="845">
        <f t="shared" si="91"/>
        <v>53006781.81818182</v>
      </c>
      <c r="BB45" s="843">
        <f t="shared" si="91"/>
        <v>40676550.839091815</v>
      </c>
      <c r="BC45" s="843">
        <f t="shared" si="91"/>
        <v>35585085.163363688</v>
      </c>
      <c r="BD45" s="843">
        <f t="shared" si="91"/>
        <v>36097073.256467938</v>
      </c>
      <c r="BE45" s="845">
        <f t="shared" si="91"/>
        <v>34231634.820013575</v>
      </c>
      <c r="BF45" s="843">
        <f t="shared" si="91"/>
        <v>37446234.9068323</v>
      </c>
      <c r="BG45" s="843">
        <f t="shared" si="91"/>
        <v>32622757.285824262</v>
      </c>
      <c r="BH45" s="843">
        <f t="shared" si="91"/>
        <v>33738315.622017182</v>
      </c>
      <c r="BI45" s="845">
        <f t="shared" ref="BI45:BJ45" si="92">BI39*10^9/BI58</f>
        <v>29655609.01582247</v>
      </c>
      <c r="BJ45" s="843">
        <f t="shared" si="92"/>
        <v>36278548.078074485</v>
      </c>
      <c r="BK45" s="843">
        <f t="shared" ref="BK45:BL45" si="93">BK39*10^9/BK58</f>
        <v>29455962.195857637</v>
      </c>
      <c r="BL45" s="843">
        <f t="shared" si="93"/>
        <v>32364930.409110073</v>
      </c>
      <c r="BM45" s="845">
        <f t="shared" ref="BM45" si="94">BM39*10^9/BM58</f>
        <v>30595667.207298528</v>
      </c>
    </row>
    <row r="46" spans="2:65" ht="12">
      <c r="D46" s="189" t="s">
        <v>86</v>
      </c>
      <c r="E46" s="190" t="s">
        <v>249</v>
      </c>
      <c r="F46" s="336">
        <f t="shared" ref="F46:U47" si="95">F40*10^9/F59</f>
        <v>13201432.129514322</v>
      </c>
      <c r="G46" s="336">
        <f t="shared" si="95"/>
        <v>12465577.507598784</v>
      </c>
      <c r="H46" s="336">
        <f t="shared" si="95"/>
        <v>13877301.485746784</v>
      </c>
      <c r="I46" s="337">
        <f t="shared" si="95"/>
        <v>15720365.699873894</v>
      </c>
      <c r="J46" s="336">
        <f t="shared" si="95"/>
        <v>14404411.185506102</v>
      </c>
      <c r="K46" s="336">
        <f t="shared" si="95"/>
        <v>11411668.158758579</v>
      </c>
      <c r="L46" s="336">
        <f t="shared" si="95"/>
        <v>13213284.383710656</v>
      </c>
      <c r="M46" s="337">
        <f t="shared" si="95"/>
        <v>15327688.038141321</v>
      </c>
      <c r="N46" s="336">
        <f t="shared" si="95"/>
        <v>13887167.494884534</v>
      </c>
      <c r="O46" s="336">
        <f t="shared" si="95"/>
        <v>12422017.804154303</v>
      </c>
      <c r="P46" s="336">
        <f t="shared" si="95"/>
        <v>13819793.643263759</v>
      </c>
      <c r="Q46" s="337">
        <f t="shared" si="95"/>
        <v>15542112.381654985</v>
      </c>
      <c r="R46" s="336">
        <f t="shared" si="95"/>
        <v>17752762.803234503</v>
      </c>
      <c r="S46" s="336">
        <f t="shared" si="95"/>
        <v>14878154.868899949</v>
      </c>
      <c r="T46" s="336">
        <f t="shared" si="95"/>
        <v>15875262.351294614</v>
      </c>
      <c r="U46" s="337">
        <f t="shared" si="95"/>
        <v>15398979.618293125</v>
      </c>
      <c r="V46" s="336">
        <f t="shared" si="90"/>
        <v>16648863.938236762</v>
      </c>
      <c r="W46" s="336">
        <f t="shared" si="90"/>
        <v>16073004.847814685</v>
      </c>
      <c r="X46" s="336">
        <f t="shared" si="90"/>
        <v>19542440.477957547</v>
      </c>
      <c r="Y46" s="337">
        <f t="shared" si="90"/>
        <v>17955418.241860479</v>
      </c>
      <c r="Z46" s="336">
        <f t="shared" si="90"/>
        <v>20500973.021582734</v>
      </c>
      <c r="AA46" s="336">
        <f t="shared" si="90"/>
        <v>19041189.015502848</v>
      </c>
      <c r="AB46" s="336">
        <f t="shared" si="90"/>
        <v>20664163.998754282</v>
      </c>
      <c r="AC46" s="337">
        <f t="shared" si="90"/>
        <v>18001366.485093422</v>
      </c>
      <c r="AD46" s="843">
        <f t="shared" si="90"/>
        <v>21298359.074898653</v>
      </c>
      <c r="AE46" s="843">
        <f t="shared" si="90"/>
        <v>25031872.122762144</v>
      </c>
      <c r="AF46" s="843">
        <f t="shared" si="90"/>
        <v>24935227.839643657</v>
      </c>
      <c r="AG46" s="844">
        <f t="shared" si="90"/>
        <v>22537130.904944159</v>
      </c>
      <c r="AH46" s="843">
        <f t="shared" si="90"/>
        <v>31140783.752512023</v>
      </c>
      <c r="AI46" s="843">
        <f t="shared" si="90"/>
        <v>26312593.07450157</v>
      </c>
      <c r="AJ46" s="843">
        <f t="shared" si="90"/>
        <v>26217973.603344921</v>
      </c>
      <c r="AK46" s="844">
        <f t="shared" si="90"/>
        <v>23742338.537509978</v>
      </c>
      <c r="AL46" s="843">
        <f t="shared" ref="AL46:BH46" si="96">AL40*10^9/AL59</f>
        <v>25967430.737599589</v>
      </c>
      <c r="AM46" s="843">
        <f t="shared" si="96"/>
        <v>28561701.787394166</v>
      </c>
      <c r="AN46" s="843">
        <f t="shared" si="96"/>
        <v>28846267.645642754</v>
      </c>
      <c r="AO46" s="845">
        <f t="shared" si="96"/>
        <v>27573786.394776281</v>
      </c>
      <c r="AP46" s="843">
        <f t="shared" si="96"/>
        <v>28896743.544009302</v>
      </c>
      <c r="AQ46" s="843">
        <f t="shared" si="96"/>
        <v>15596564.51612903</v>
      </c>
      <c r="AR46" s="843">
        <f t="shared" si="96"/>
        <v>5770000</v>
      </c>
      <c r="AS46" s="845">
        <f t="shared" si="96"/>
        <v>19482056.603773583</v>
      </c>
      <c r="AT46" s="843">
        <f t="shared" si="96"/>
        <v>20253880.503144655</v>
      </c>
      <c r="AU46" s="843">
        <f t="shared" si="96"/>
        <v>52121552.380952381</v>
      </c>
      <c r="AV46" s="843">
        <f t="shared" si="96"/>
        <v>14952440.000000004</v>
      </c>
      <c r="AW46" s="845">
        <f t="shared" si="96"/>
        <v>48796653.061224483</v>
      </c>
      <c r="AX46" s="843">
        <f t="shared" si="96"/>
        <v>38350285.714285716</v>
      </c>
      <c r="AY46" s="843">
        <f t="shared" si="96"/>
        <v>53592097.222222216</v>
      </c>
      <c r="AZ46" s="843">
        <f t="shared" si="96"/>
        <v>44119836.492601201</v>
      </c>
      <c r="BA46" s="845">
        <f t="shared" si="96"/>
        <v>41527509.720726997</v>
      </c>
      <c r="BB46" s="843">
        <f t="shared" si="96"/>
        <v>37829973.019965217</v>
      </c>
      <c r="BC46" s="843">
        <f t="shared" si="96"/>
        <v>36587016.182849512</v>
      </c>
      <c r="BD46" s="843">
        <f t="shared" si="96"/>
        <v>36002910.89678999</v>
      </c>
      <c r="BE46" s="845">
        <f t="shared" si="96"/>
        <v>36289896.021093003</v>
      </c>
      <c r="BF46" s="843">
        <f t="shared" si="96"/>
        <v>34635957.411878318</v>
      </c>
      <c r="BG46" s="843">
        <f t="shared" si="96"/>
        <v>34367259.071152993</v>
      </c>
      <c r="BH46" s="843">
        <f t="shared" si="96"/>
        <v>36087380.725730442</v>
      </c>
      <c r="BI46" s="845">
        <f t="shared" ref="BI46:BJ46" si="97">BI40*10^9/BI59</f>
        <v>35051538.264299802</v>
      </c>
      <c r="BJ46" s="843">
        <f t="shared" si="97"/>
        <v>35978827.590511858</v>
      </c>
      <c r="BK46" s="843">
        <f t="shared" ref="BK46:BL46" si="98">BK40*10^9/BK59</f>
        <v>36545690.936106987</v>
      </c>
      <c r="BL46" s="843">
        <f t="shared" si="98"/>
        <v>33502449.574083064</v>
      </c>
      <c r="BM46" s="845">
        <f t="shared" ref="BM46" si="99">BM40*10^9/BM59</f>
        <v>35796860.770144522</v>
      </c>
    </row>
    <row r="47" spans="2:65" ht="12">
      <c r="D47" s="189" t="s">
        <v>103</v>
      </c>
      <c r="E47" s="190" t="s">
        <v>250</v>
      </c>
      <c r="F47" s="336">
        <f t="shared" si="95"/>
        <v>15503582.94518094</v>
      </c>
      <c r="G47" s="336">
        <f t="shared" si="90"/>
        <v>16869498.06949807</v>
      </c>
      <c r="H47" s="336">
        <f t="shared" si="90"/>
        <v>21914842.337818839</v>
      </c>
      <c r="I47" s="337">
        <f t="shared" si="90"/>
        <v>23115012.823042016</v>
      </c>
      <c r="J47" s="336">
        <f t="shared" si="90"/>
        <v>16764279.437609842</v>
      </c>
      <c r="K47" s="336">
        <f t="shared" si="90"/>
        <v>12522666.666666666</v>
      </c>
      <c r="L47" s="336">
        <f t="shared" si="90"/>
        <v>17736917.437598184</v>
      </c>
      <c r="M47" s="337">
        <f t="shared" si="90"/>
        <v>16675936.225435669</v>
      </c>
      <c r="N47" s="336">
        <f t="shared" si="90"/>
        <v>18679112.363508277</v>
      </c>
      <c r="O47" s="336">
        <f t="shared" si="90"/>
        <v>23902993.609149009</v>
      </c>
      <c r="P47" s="336">
        <f t="shared" si="90"/>
        <v>19653789.004457656</v>
      </c>
      <c r="Q47" s="337">
        <f t="shared" si="90"/>
        <v>26605426.249827851</v>
      </c>
      <c r="R47" s="336">
        <f t="shared" si="90"/>
        <v>17816660.278523065</v>
      </c>
      <c r="S47" s="336">
        <f t="shared" si="90"/>
        <v>16691841.165530069</v>
      </c>
      <c r="T47" s="336">
        <f t="shared" si="90"/>
        <v>14272892.581356866</v>
      </c>
      <c r="U47" s="337">
        <f t="shared" si="90"/>
        <v>13639419.71192318</v>
      </c>
      <c r="V47" s="336">
        <f t="shared" si="90"/>
        <v>13439361.854684513</v>
      </c>
      <c r="W47" s="336">
        <f t="shared" si="90"/>
        <v>15627318.381020488</v>
      </c>
      <c r="X47" s="336">
        <f t="shared" si="90"/>
        <v>14124701.579147641</v>
      </c>
      <c r="Y47" s="337">
        <f t="shared" si="90"/>
        <v>13378373.683403697</v>
      </c>
      <c r="Z47" s="336">
        <f t="shared" si="90"/>
        <v>14447133.66380455</v>
      </c>
      <c r="AA47" s="336">
        <f t="shared" si="90"/>
        <v>13923574.148726305</v>
      </c>
      <c r="AB47" s="336">
        <f t="shared" si="90"/>
        <v>13995220.643615203</v>
      </c>
      <c r="AC47" s="337">
        <f t="shared" si="90"/>
        <v>15555424.459817236</v>
      </c>
      <c r="AD47" s="843">
        <f t="shared" si="90"/>
        <v>14835917.643850559</v>
      </c>
      <c r="AE47" s="843">
        <f t="shared" si="90"/>
        <v>14642415.500538213</v>
      </c>
      <c r="AF47" s="843">
        <f t="shared" si="90"/>
        <v>17094237.590542182</v>
      </c>
      <c r="AG47" s="844">
        <f t="shared" si="90"/>
        <v>17961860.913364679</v>
      </c>
      <c r="AH47" s="843">
        <f t="shared" si="90"/>
        <v>19459892.37895805</v>
      </c>
      <c r="AI47" s="843">
        <f t="shared" si="90"/>
        <v>19882921.944664996</v>
      </c>
      <c r="AJ47" s="843">
        <f t="shared" si="90"/>
        <v>17453579.171158224</v>
      </c>
      <c r="AK47" s="844">
        <f t="shared" si="90"/>
        <v>17287184.947426673</v>
      </c>
      <c r="AL47" s="843">
        <f t="shared" ref="AL47:BH47" si="100">AL41*10^9/AL60</f>
        <v>17001844.649314929</v>
      </c>
      <c r="AM47" s="843">
        <f t="shared" si="100"/>
        <v>17966676.247260872</v>
      </c>
      <c r="AN47" s="843">
        <f t="shared" si="100"/>
        <v>18271665.428076964</v>
      </c>
      <c r="AO47" s="845">
        <f t="shared" si="100"/>
        <v>16211534.170153413</v>
      </c>
      <c r="AP47" s="843">
        <f t="shared" si="100"/>
        <v>16638188.325358851</v>
      </c>
      <c r="AQ47" s="843">
        <f t="shared" si="100"/>
        <v>17921523.499523662</v>
      </c>
      <c r="AR47" s="843">
        <f t="shared" si="100"/>
        <v>19583745.313612275</v>
      </c>
      <c r="AS47" s="845">
        <f t="shared" si="100"/>
        <v>27181722.88691625</v>
      </c>
      <c r="AT47" s="843">
        <f t="shared" si="100"/>
        <v>19216163.021189336</v>
      </c>
      <c r="AU47" s="843">
        <f t="shared" si="100"/>
        <v>32054024.183325201</v>
      </c>
      <c r="AV47" s="843">
        <f t="shared" si="100"/>
        <v>40090997.133176945</v>
      </c>
      <c r="AW47" s="845">
        <f t="shared" si="100"/>
        <v>35526551.834334657</v>
      </c>
      <c r="AX47" s="843">
        <f t="shared" si="100"/>
        <v>26206597.546804395</v>
      </c>
      <c r="AY47" s="843">
        <f t="shared" si="100"/>
        <v>20676973.993880909</v>
      </c>
      <c r="AZ47" s="843">
        <f t="shared" si="100"/>
        <v>30757569.255894661</v>
      </c>
      <c r="BA47" s="845">
        <f t="shared" si="100"/>
        <v>26581161.721518993</v>
      </c>
      <c r="BB47" s="843">
        <f t="shared" si="100"/>
        <v>25893790.812302835</v>
      </c>
      <c r="BC47" s="843">
        <f t="shared" si="100"/>
        <v>37320521.057967007</v>
      </c>
      <c r="BD47" s="843">
        <f t="shared" si="100"/>
        <v>28862706.835990272</v>
      </c>
      <c r="BE47" s="845">
        <f t="shared" si="100"/>
        <v>22517531.615712605</v>
      </c>
      <c r="BF47" s="843">
        <f t="shared" si="100"/>
        <v>29575540.105585832</v>
      </c>
      <c r="BG47" s="843">
        <f t="shared" si="100"/>
        <v>28018360.678692035</v>
      </c>
      <c r="BH47" s="843">
        <f t="shared" si="100"/>
        <v>25922542.001751732</v>
      </c>
      <c r="BI47" s="845">
        <f t="shared" ref="BI47:BJ47" si="101">BI41*10^9/BI60</f>
        <v>23201862.911382556</v>
      </c>
      <c r="BJ47" s="843">
        <f t="shared" si="101"/>
        <v>25145086.002814338</v>
      </c>
      <c r="BK47" s="843">
        <f t="shared" ref="BK47:BL47" si="102">BK41*10^9/BK60</f>
        <v>28774354.902739178</v>
      </c>
      <c r="BL47" s="843">
        <f t="shared" si="102"/>
        <v>24365455.418600924</v>
      </c>
      <c r="BM47" s="845">
        <f t="shared" ref="BM47" si="103">BM41*10^9/BM60</f>
        <v>27357048.514308363</v>
      </c>
    </row>
    <row r="48" spans="2:65" ht="12">
      <c r="D48" s="196" t="s">
        <v>371</v>
      </c>
      <c r="E48" s="197" t="s">
        <v>372</v>
      </c>
      <c r="F48" s="338">
        <f>F42*10^9/F55</f>
        <v>963176.09920401161</v>
      </c>
      <c r="G48" s="338">
        <f t="shared" ref="G48:AO48" si="104">G42*10^9/G55</f>
        <v>898093.22308900452</v>
      </c>
      <c r="H48" s="338">
        <f t="shared" si="104"/>
        <v>695265.70048309176</v>
      </c>
      <c r="I48" s="339">
        <f t="shared" si="104"/>
        <v>792007.20607558114</v>
      </c>
      <c r="J48" s="338">
        <f t="shared" si="104"/>
        <v>753094.31233428011</v>
      </c>
      <c r="K48" s="338">
        <f t="shared" si="104"/>
        <v>535050.79715959844</v>
      </c>
      <c r="L48" s="338">
        <f t="shared" si="104"/>
        <v>569021.14560046908</v>
      </c>
      <c r="M48" s="339">
        <f t="shared" si="104"/>
        <v>729079.73791778903</v>
      </c>
      <c r="N48" s="338">
        <f t="shared" si="104"/>
        <v>837860.38750347646</v>
      </c>
      <c r="O48" s="338">
        <f t="shared" si="104"/>
        <v>608532.65983261529</v>
      </c>
      <c r="P48" s="338">
        <f t="shared" si="104"/>
        <v>617354.3725114289</v>
      </c>
      <c r="Q48" s="339">
        <f t="shared" si="104"/>
        <v>846087.51245186513</v>
      </c>
      <c r="R48" s="338">
        <f t="shared" si="104"/>
        <v>835674.68839406106</v>
      </c>
      <c r="S48" s="338">
        <f t="shared" si="104"/>
        <v>577343.87606906577</v>
      </c>
      <c r="T48" s="338">
        <f t="shared" si="104"/>
        <v>486661.11966384726</v>
      </c>
      <c r="U48" s="339">
        <f t="shared" si="104"/>
        <v>700959.23279774282</v>
      </c>
      <c r="V48" s="338">
        <f t="shared" si="104"/>
        <v>807286.15016075131</v>
      </c>
      <c r="W48" s="338">
        <f t="shared" si="104"/>
        <v>646097.48826492717</v>
      </c>
      <c r="X48" s="338">
        <f t="shared" si="104"/>
        <v>1127436.2253777569</v>
      </c>
      <c r="Y48" s="339">
        <f t="shared" si="104"/>
        <v>792741.25545534282</v>
      </c>
      <c r="Z48" s="338">
        <f t="shared" si="104"/>
        <v>1589652.9130371753</v>
      </c>
      <c r="AA48" s="338">
        <f t="shared" si="104"/>
        <v>1916370.8900608087</v>
      </c>
      <c r="AB48" s="338">
        <f t="shared" si="104"/>
        <v>1167002.5485776581</v>
      </c>
      <c r="AC48" s="339">
        <f t="shared" si="104"/>
        <v>1059310.4404380873</v>
      </c>
      <c r="AD48" s="846">
        <f t="shared" si="104"/>
        <v>1146625.8711660737</v>
      </c>
      <c r="AE48" s="846">
        <f t="shared" si="104"/>
        <v>1159600.8674269561</v>
      </c>
      <c r="AF48" s="846">
        <f t="shared" si="104"/>
        <v>1202006.9762306404</v>
      </c>
      <c r="AG48" s="847">
        <f t="shared" si="104"/>
        <v>1284394.2173609901</v>
      </c>
      <c r="AH48" s="846">
        <f t="shared" si="104"/>
        <v>1319288.5622386108</v>
      </c>
      <c r="AI48" s="846">
        <f t="shared" si="104"/>
        <v>1513189.8289572948</v>
      </c>
      <c r="AJ48" s="846">
        <f t="shared" si="104"/>
        <v>1313377.8324899562</v>
      </c>
      <c r="AK48" s="847">
        <f t="shared" si="104"/>
        <v>1494136.7390062236</v>
      </c>
      <c r="AL48" s="846">
        <f t="shared" si="104"/>
        <v>1505772.5904621999</v>
      </c>
      <c r="AM48" s="846">
        <f t="shared" si="104"/>
        <v>1916386.7491912546</v>
      </c>
      <c r="AN48" s="846">
        <f t="shared" si="104"/>
        <v>1485198.0780948107</v>
      </c>
      <c r="AO48" s="848">
        <f t="shared" si="104"/>
        <v>1384953.7169006069</v>
      </c>
      <c r="AP48" s="846">
        <f t="shared" ref="AP48:BH48" si="105">AP42*10^9/AP55</f>
        <v>3962421.5055767908</v>
      </c>
      <c r="AQ48" s="846">
        <f t="shared" si="105"/>
        <v>-467863010.3960517</v>
      </c>
      <c r="AR48" s="846">
        <f t="shared" si="105"/>
        <v>190549831.63099021</v>
      </c>
      <c r="AS48" s="848">
        <f t="shared" si="105"/>
        <v>38320752.120534934</v>
      </c>
      <c r="AT48" s="846">
        <f t="shared" si="105"/>
        <v>711249013.0950191</v>
      </c>
      <c r="AU48" s="846">
        <f t="shared" si="105"/>
        <v>64782772.642828375</v>
      </c>
      <c r="AV48" s="846">
        <f t="shared" si="105"/>
        <v>23643996.448023792</v>
      </c>
      <c r="AW48" s="848">
        <f t="shared" si="105"/>
        <v>24748062.630370945</v>
      </c>
      <c r="AX48" s="846">
        <f t="shared" si="105"/>
        <v>21836417.970453747</v>
      </c>
      <c r="AY48" s="846">
        <f t="shared" si="105"/>
        <v>29448957.540535253</v>
      </c>
      <c r="AZ48" s="846">
        <f t="shared" si="105"/>
        <v>202356397.68215814</v>
      </c>
      <c r="BA48" s="848">
        <f t="shared" si="105"/>
        <v>41178133.561471738</v>
      </c>
      <c r="BB48" s="846">
        <f t="shared" si="105"/>
        <v>20582064.897940762</v>
      </c>
      <c r="BC48" s="846">
        <f t="shared" si="105"/>
        <v>12470808.469747208</v>
      </c>
      <c r="BD48" s="846">
        <f t="shared" si="105"/>
        <v>8557634.9858480096</v>
      </c>
      <c r="BE48" s="848">
        <f t="shared" si="105"/>
        <v>6302719.8995210715</v>
      </c>
      <c r="BF48" s="846">
        <f t="shared" si="105"/>
        <v>5445464.246208163</v>
      </c>
      <c r="BG48" s="846">
        <f t="shared" si="105"/>
        <v>6622764.686838326</v>
      </c>
      <c r="BH48" s="846">
        <f t="shared" si="105"/>
        <v>6255389.4937881576</v>
      </c>
      <c r="BI48" s="848">
        <f t="shared" ref="BI48:BJ48" si="106">BI42*10^9/BI55</f>
        <v>7387024.5948766759</v>
      </c>
      <c r="BJ48" s="846">
        <f t="shared" si="106"/>
        <v>5318153.9434064636</v>
      </c>
      <c r="BK48" s="846">
        <f t="shared" ref="BK48:BL48" si="107">BK42*10^9/BK55</f>
        <v>4498090.8862918857</v>
      </c>
      <c r="BL48" s="846">
        <f t="shared" si="107"/>
        <v>3871620.4932630872</v>
      </c>
      <c r="BM48" s="848">
        <f t="shared" ref="BM48" si="108">BM42*10^9/BM55</f>
        <v>3020010.7908335482</v>
      </c>
    </row>
    <row r="49" spans="2:65" s="173" customFormat="1" ht="12">
      <c r="B49" s="174"/>
      <c r="C49" s="174"/>
      <c r="D49" s="187" t="s">
        <v>89</v>
      </c>
      <c r="E49" s="187" t="s">
        <v>251</v>
      </c>
      <c r="F49" s="330">
        <f t="shared" ref="F49:K49" si="109">F77</f>
        <v>88.202000000000012</v>
      </c>
      <c r="G49" s="330">
        <f t="shared" si="109"/>
        <v>77.813999999999993</v>
      </c>
      <c r="H49" s="330">
        <f t="shared" si="109"/>
        <v>76.855999999999995</v>
      </c>
      <c r="I49" s="331">
        <f t="shared" si="109"/>
        <v>104.95399999999999</v>
      </c>
      <c r="J49" s="330">
        <f t="shared" si="109"/>
        <v>97.518000000000001</v>
      </c>
      <c r="K49" s="330">
        <f t="shared" si="109"/>
        <v>97.800000000000011</v>
      </c>
      <c r="L49" s="330">
        <f>L77+L161</f>
        <v>106.80700000000002</v>
      </c>
      <c r="M49" s="331">
        <f>M77+M161</f>
        <v>90.978999999999999</v>
      </c>
      <c r="N49" s="330">
        <f>N77+N161</f>
        <v>120.69199999999998</v>
      </c>
      <c r="O49" s="330">
        <f>O77+O161</f>
        <v>127.55500000000001</v>
      </c>
      <c r="P49" s="330">
        <f t="shared" ref="P49:W49" si="110">P77+P161+P105</f>
        <v>130.48899999999998</v>
      </c>
      <c r="Q49" s="331">
        <f t="shared" si="110"/>
        <v>146.952</v>
      </c>
      <c r="R49" s="330">
        <f t="shared" si="110"/>
        <v>150.779</v>
      </c>
      <c r="S49" s="330">
        <f t="shared" si="110"/>
        <v>148.578</v>
      </c>
      <c r="T49" s="330">
        <f t="shared" si="110"/>
        <v>139.749</v>
      </c>
      <c r="U49" s="331">
        <f t="shared" si="110"/>
        <v>148.75800000000001</v>
      </c>
      <c r="V49" s="330">
        <f t="shared" si="110"/>
        <v>131.41499999999999</v>
      </c>
      <c r="W49" s="330">
        <f t="shared" si="110"/>
        <v>122.554</v>
      </c>
      <c r="X49" s="330">
        <f t="shared" ref="X49:AQ49" si="111">X77+X161+X105+X133</f>
        <v>117.505</v>
      </c>
      <c r="Y49" s="331">
        <f t="shared" si="111"/>
        <v>157.08700000000002</v>
      </c>
      <c r="Z49" s="330">
        <f t="shared" si="111"/>
        <v>137.96799999999999</v>
      </c>
      <c r="AA49" s="330">
        <f t="shared" si="111"/>
        <v>166.74299999999999</v>
      </c>
      <c r="AB49" s="330">
        <f t="shared" si="111"/>
        <v>147.88300000000001</v>
      </c>
      <c r="AC49" s="331">
        <f t="shared" si="111"/>
        <v>151.16</v>
      </c>
      <c r="AD49" s="850">
        <f t="shared" si="111"/>
        <v>124.629</v>
      </c>
      <c r="AE49" s="850">
        <f t="shared" si="111"/>
        <v>114.88900000000001</v>
      </c>
      <c r="AF49" s="850">
        <f t="shared" si="111"/>
        <v>155.595</v>
      </c>
      <c r="AG49" s="851">
        <f t="shared" si="111"/>
        <v>156.18</v>
      </c>
      <c r="AH49" s="850">
        <f t="shared" si="111"/>
        <v>148.22899999999998</v>
      </c>
      <c r="AI49" s="850">
        <f t="shared" si="111"/>
        <v>146.946</v>
      </c>
      <c r="AJ49" s="850">
        <f t="shared" si="111"/>
        <v>164.745</v>
      </c>
      <c r="AK49" s="851">
        <f t="shared" si="111"/>
        <v>176.12200000000001</v>
      </c>
      <c r="AL49" s="850">
        <f t="shared" si="111"/>
        <v>161.398</v>
      </c>
      <c r="AM49" s="850">
        <f t="shared" si="111"/>
        <v>190.08499999999998</v>
      </c>
      <c r="AN49" s="850">
        <f t="shared" si="111"/>
        <v>215.68</v>
      </c>
      <c r="AO49" s="852">
        <f t="shared" si="111"/>
        <v>216.89900000000003</v>
      </c>
      <c r="AP49" s="850">
        <f t="shared" si="111"/>
        <v>154.24900000000002</v>
      </c>
      <c r="AQ49" s="850">
        <f t="shared" si="111"/>
        <v>51.548999999999999</v>
      </c>
      <c r="AR49" s="850">
        <f t="shared" ref="AR49:BH49" si="112">AR77+AR161+AR105+AR133</f>
        <v>55.239000000000004</v>
      </c>
      <c r="AS49" s="852">
        <f t="shared" si="112"/>
        <v>74.936999999999998</v>
      </c>
      <c r="AT49" s="850">
        <f t="shared" si="112"/>
        <v>68.064999999999998</v>
      </c>
      <c r="AU49" s="850">
        <f t="shared" si="112"/>
        <v>44.500999999999998</v>
      </c>
      <c r="AV49" s="850">
        <f t="shared" si="112"/>
        <v>76.073999999999998</v>
      </c>
      <c r="AW49" s="852">
        <f t="shared" si="112"/>
        <v>61.319000000000003</v>
      </c>
      <c r="AX49" s="850">
        <f t="shared" si="112"/>
        <v>53.757999999999996</v>
      </c>
      <c r="AY49" s="850">
        <f t="shared" si="112"/>
        <v>47.227000000000004</v>
      </c>
      <c r="AZ49" s="850">
        <f t="shared" si="112"/>
        <v>115.96299999999999</v>
      </c>
      <c r="BA49" s="852">
        <f t="shared" si="112"/>
        <v>132.70299999999997</v>
      </c>
      <c r="BB49" s="850">
        <f t="shared" si="112"/>
        <v>134.363</v>
      </c>
      <c r="BC49" s="850">
        <f t="shared" si="112"/>
        <v>216.596</v>
      </c>
      <c r="BD49" s="850">
        <f t="shared" si="112"/>
        <v>213.625</v>
      </c>
      <c r="BE49" s="852">
        <f t="shared" si="112"/>
        <v>178.387</v>
      </c>
      <c r="BF49" s="850">
        <f t="shared" si="112"/>
        <v>204.84700000000004</v>
      </c>
      <c r="BG49" s="850">
        <f t="shared" si="112"/>
        <v>214.47900000000001</v>
      </c>
      <c r="BH49" s="850">
        <f t="shared" si="112"/>
        <v>194.66899999999998</v>
      </c>
      <c r="BI49" s="852">
        <f t="shared" ref="BI49:BJ49" si="113">BI77+BI161+BI105+BI133</f>
        <v>203.79400000000001</v>
      </c>
      <c r="BJ49" s="850">
        <f t="shared" si="113"/>
        <v>223.88700000000003</v>
      </c>
      <c r="BK49" s="850">
        <f t="shared" ref="BK49:BL49" si="114">BK77+BK161+BK105+BK133</f>
        <v>229.785</v>
      </c>
      <c r="BL49" s="850">
        <f t="shared" si="114"/>
        <v>217.66199999999998</v>
      </c>
      <c r="BM49" s="852">
        <f t="shared" ref="BM49" si="115">BM77+BM161+BM105+BM133</f>
        <v>227.08584162299999</v>
      </c>
    </row>
    <row r="50" spans="2:65" s="9" customFormat="1" ht="12">
      <c r="B50" s="8"/>
      <c r="C50" s="8"/>
      <c r="D50" s="188" t="s">
        <v>1</v>
      </c>
      <c r="E50" s="188" t="s">
        <v>247</v>
      </c>
      <c r="F50" s="332"/>
      <c r="G50" s="332"/>
      <c r="H50" s="332"/>
      <c r="I50" s="333"/>
      <c r="J50" s="334">
        <f t="shared" ref="J50:AR50" si="116">J49/F49-1</f>
        <v>0.1056211877281692</v>
      </c>
      <c r="K50" s="334">
        <f t="shared" si="116"/>
        <v>0.25684324157606619</v>
      </c>
      <c r="L50" s="334">
        <f t="shared" si="116"/>
        <v>0.38970282085979013</v>
      </c>
      <c r="M50" s="335">
        <f t="shared" si="116"/>
        <v>-0.13315357204108458</v>
      </c>
      <c r="N50" s="334">
        <f t="shared" si="116"/>
        <v>0.2376381796181215</v>
      </c>
      <c r="O50" s="334">
        <f t="shared" si="116"/>
        <v>0.30424335378323097</v>
      </c>
      <c r="P50" s="334">
        <f t="shared" si="116"/>
        <v>0.22172704036252266</v>
      </c>
      <c r="Q50" s="335">
        <f t="shared" si="116"/>
        <v>0.61522988821596192</v>
      </c>
      <c r="R50" s="334">
        <f t="shared" si="116"/>
        <v>0.24928744241540479</v>
      </c>
      <c r="S50" s="334">
        <f t="shared" si="116"/>
        <v>0.16481517776645371</v>
      </c>
      <c r="T50" s="334">
        <f t="shared" si="116"/>
        <v>7.0963836032156058E-2</v>
      </c>
      <c r="U50" s="335">
        <f t="shared" si="116"/>
        <v>1.2289727257880134E-2</v>
      </c>
      <c r="V50" s="334">
        <f t="shared" si="116"/>
        <v>-0.12842637237281052</v>
      </c>
      <c r="W50" s="334">
        <f t="shared" si="116"/>
        <v>-0.17515379127461672</v>
      </c>
      <c r="X50" s="334">
        <f t="shared" si="116"/>
        <v>-0.159171085302936</v>
      </c>
      <c r="Y50" s="335">
        <f t="shared" si="116"/>
        <v>5.5990266069724015E-2</v>
      </c>
      <c r="Z50" s="334">
        <f t="shared" si="116"/>
        <v>4.9864931704904247E-2</v>
      </c>
      <c r="AA50" s="334">
        <f t="shared" si="116"/>
        <v>0.36056758653328314</v>
      </c>
      <c r="AB50" s="334">
        <f t="shared" si="116"/>
        <v>0.25852516914173873</v>
      </c>
      <c r="AC50" s="335">
        <f t="shared" si="116"/>
        <v>-3.773068427049997E-2</v>
      </c>
      <c r="AD50" s="334">
        <f t="shared" si="116"/>
        <v>-9.6681839267076297E-2</v>
      </c>
      <c r="AE50" s="334">
        <f t="shared" si="116"/>
        <v>-0.31098157044073804</v>
      </c>
      <c r="AF50" s="334">
        <f t="shared" si="116"/>
        <v>5.2149334271011538E-2</v>
      </c>
      <c r="AG50" s="335">
        <f t="shared" si="116"/>
        <v>3.3209843874040912E-2</v>
      </c>
      <c r="AH50" s="334">
        <f t="shared" si="116"/>
        <v>0.18936202649463585</v>
      </c>
      <c r="AI50" s="334">
        <f t="shared" si="116"/>
        <v>0.27902584233477512</v>
      </c>
      <c r="AJ50" s="334">
        <f t="shared" si="116"/>
        <v>5.8806516918924245E-2</v>
      </c>
      <c r="AK50" s="335">
        <f t="shared" si="116"/>
        <v>0.12768600332949176</v>
      </c>
      <c r="AL50" s="334">
        <f t="shared" si="116"/>
        <v>8.8842264334239696E-2</v>
      </c>
      <c r="AM50" s="334">
        <f t="shared" si="116"/>
        <v>0.29357042723177207</v>
      </c>
      <c r="AN50" s="334">
        <f t="shared" si="116"/>
        <v>0.30917478527421172</v>
      </c>
      <c r="AO50" s="684">
        <f t="shared" si="116"/>
        <v>0.23152700968646744</v>
      </c>
      <c r="AP50" s="334">
        <f t="shared" si="116"/>
        <v>-4.4294229172604171E-2</v>
      </c>
      <c r="AQ50" s="334">
        <f t="shared" si="116"/>
        <v>-0.72881079517058156</v>
      </c>
      <c r="AR50" s="334">
        <f t="shared" si="116"/>
        <v>-0.74388445845697326</v>
      </c>
      <c r="AS50" s="684">
        <f t="shared" ref="AS50:BD50" si="117">AS49/AO49-1</f>
        <v>-0.65450739745227049</v>
      </c>
      <c r="AT50" s="334">
        <f t="shared" si="117"/>
        <v>-0.55873295775013143</v>
      </c>
      <c r="AU50" s="334">
        <f t="shared" si="117"/>
        <v>-0.13672428175134343</v>
      </c>
      <c r="AV50" s="334">
        <f t="shared" si="117"/>
        <v>0.37717916689295583</v>
      </c>
      <c r="AW50" s="684">
        <f t="shared" si="117"/>
        <v>-0.18172598315918698</v>
      </c>
      <c r="AX50" s="334">
        <f t="shared" si="117"/>
        <v>-0.21019613604642629</v>
      </c>
      <c r="AY50" s="334">
        <f t="shared" si="117"/>
        <v>6.1257050403361823E-2</v>
      </c>
      <c r="AZ50" s="334">
        <f t="shared" si="117"/>
        <v>0.52434471698609242</v>
      </c>
      <c r="BA50" s="684">
        <f t="shared" si="117"/>
        <v>1.1641416200525119</v>
      </c>
      <c r="BB50" s="334">
        <f t="shared" si="117"/>
        <v>1.4994047397596639</v>
      </c>
      <c r="BC50" s="334">
        <f t="shared" si="117"/>
        <v>3.5862748004319558</v>
      </c>
      <c r="BD50" s="334">
        <f t="shared" si="117"/>
        <v>0.84218242025473655</v>
      </c>
      <c r="BE50" s="684">
        <f t="shared" ref="BE50:BM50" si="118">BE49/BA49-1</f>
        <v>0.34425747722357469</v>
      </c>
      <c r="BF50" s="334">
        <f t="shared" si="118"/>
        <v>0.52457893914247244</v>
      </c>
      <c r="BG50" s="334">
        <f t="shared" si="118"/>
        <v>-9.7739570444513868E-3</v>
      </c>
      <c r="BH50" s="334">
        <f t="shared" si="118"/>
        <v>-8.8734932709186753E-2</v>
      </c>
      <c r="BI50" s="684">
        <f t="shared" si="118"/>
        <v>0.14242629788045091</v>
      </c>
      <c r="BJ50" s="334">
        <f t="shared" si="118"/>
        <v>9.2947419293423872E-2</v>
      </c>
      <c r="BK50" s="334">
        <f t="shared" si="118"/>
        <v>7.1363630005734757E-2</v>
      </c>
      <c r="BL50" s="334">
        <f t="shared" si="118"/>
        <v>0.11811331028566441</v>
      </c>
      <c r="BM50" s="684">
        <f t="shared" si="118"/>
        <v>0.11429110583726687</v>
      </c>
    </row>
    <row r="51" spans="2:65" s="9" customFormat="1" ht="12">
      <c r="B51" s="8"/>
      <c r="C51" s="8"/>
      <c r="D51" s="189" t="s">
        <v>90</v>
      </c>
      <c r="E51" s="190" t="s">
        <v>252</v>
      </c>
      <c r="F51" s="340">
        <f t="shared" ref="F51:K51" si="119">F79</f>
        <v>83.128</v>
      </c>
      <c r="G51" s="340">
        <f t="shared" si="119"/>
        <v>73.073999999999998</v>
      </c>
      <c r="H51" s="340">
        <f t="shared" si="119"/>
        <v>72.323999999999998</v>
      </c>
      <c r="I51" s="341">
        <f t="shared" si="119"/>
        <v>99.069000000000003</v>
      </c>
      <c r="J51" s="340">
        <f t="shared" si="119"/>
        <v>92.358999999999995</v>
      </c>
      <c r="K51" s="340">
        <f t="shared" si="119"/>
        <v>91.287999999999997</v>
      </c>
      <c r="L51" s="340">
        <f t="shared" ref="L51:O52" si="120">L79+L163</f>
        <v>100.95700000000002</v>
      </c>
      <c r="M51" s="341">
        <f t="shared" si="120"/>
        <v>85.023999999999987</v>
      </c>
      <c r="N51" s="340">
        <f t="shared" si="120"/>
        <v>114.48299999999999</v>
      </c>
      <c r="O51" s="340">
        <f t="shared" si="120"/>
        <v>120.51</v>
      </c>
      <c r="P51" s="340">
        <f t="shared" ref="P51:W52" si="121">P79+P163+P107</f>
        <v>123.27</v>
      </c>
      <c r="Q51" s="341">
        <f t="shared" si="121"/>
        <v>138.63200000000001</v>
      </c>
      <c r="R51" s="340">
        <f t="shared" si="121"/>
        <v>142.977</v>
      </c>
      <c r="S51" s="340">
        <f t="shared" si="121"/>
        <v>140.17099999999999</v>
      </c>
      <c r="T51" s="340">
        <f t="shared" si="121"/>
        <v>131.876</v>
      </c>
      <c r="U51" s="341">
        <f t="shared" si="121"/>
        <v>140.26600000000002</v>
      </c>
      <c r="V51" s="340">
        <f t="shared" si="121"/>
        <v>122.65799999999999</v>
      </c>
      <c r="W51" s="340">
        <f t="shared" si="121"/>
        <v>114.36</v>
      </c>
      <c r="X51" s="340">
        <f t="shared" ref="X51:AQ51" si="122">X79+X163+X107+X135</f>
        <v>107.91</v>
      </c>
      <c r="Y51" s="341">
        <f t="shared" si="122"/>
        <v>147.04900000000001</v>
      </c>
      <c r="Z51" s="340">
        <f t="shared" si="122"/>
        <v>129.66300000000001</v>
      </c>
      <c r="AA51" s="340">
        <f t="shared" si="122"/>
        <v>157.173</v>
      </c>
      <c r="AB51" s="340">
        <f t="shared" si="122"/>
        <v>138.976</v>
      </c>
      <c r="AC51" s="341">
        <f t="shared" si="122"/>
        <v>142.00100000000003</v>
      </c>
      <c r="AD51" s="340">
        <f t="shared" si="122"/>
        <v>116.11099999999999</v>
      </c>
      <c r="AE51" s="340">
        <f t="shared" si="122"/>
        <v>106.502</v>
      </c>
      <c r="AF51" s="340">
        <f t="shared" si="122"/>
        <v>145.55199999999999</v>
      </c>
      <c r="AG51" s="341">
        <f t="shared" si="122"/>
        <v>146.67499999999998</v>
      </c>
      <c r="AH51" s="340">
        <f t="shared" si="122"/>
        <v>136.76900000000001</v>
      </c>
      <c r="AI51" s="340">
        <f t="shared" si="122"/>
        <v>134.73499999999999</v>
      </c>
      <c r="AJ51" s="340">
        <f t="shared" si="122"/>
        <v>151.28199999999998</v>
      </c>
      <c r="AK51" s="341">
        <f t="shared" si="122"/>
        <v>166.08199999999997</v>
      </c>
      <c r="AL51" s="340">
        <f t="shared" si="122"/>
        <v>152.17000000000002</v>
      </c>
      <c r="AM51" s="340">
        <f t="shared" si="122"/>
        <v>165.95599999999999</v>
      </c>
      <c r="AN51" s="340">
        <f t="shared" si="122"/>
        <v>199.791</v>
      </c>
      <c r="AO51" s="688">
        <f t="shared" si="122"/>
        <v>199.45400000000001</v>
      </c>
      <c r="AP51" s="340">
        <f t="shared" si="122"/>
        <v>138.44499999999999</v>
      </c>
      <c r="AQ51" s="340">
        <f t="shared" si="122"/>
        <v>46.367999999999995</v>
      </c>
      <c r="AR51" s="340">
        <f t="shared" ref="AR51:BH51" si="123">AR79+AR163+AR107+AR135</f>
        <v>50.011999999999993</v>
      </c>
      <c r="AS51" s="688">
        <f t="shared" si="123"/>
        <v>69.659000000000006</v>
      </c>
      <c r="AT51" s="340">
        <f t="shared" si="123"/>
        <v>57.704000000000008</v>
      </c>
      <c r="AU51" s="340">
        <f t="shared" si="123"/>
        <v>38.667000000000002</v>
      </c>
      <c r="AV51" s="340">
        <f t="shared" si="123"/>
        <v>70.677999999999997</v>
      </c>
      <c r="AW51" s="688">
        <f t="shared" si="123"/>
        <v>55.753000000000007</v>
      </c>
      <c r="AX51" s="340">
        <f t="shared" si="123"/>
        <v>47.974999999999994</v>
      </c>
      <c r="AY51" s="340">
        <f t="shared" si="123"/>
        <v>40.171999999999997</v>
      </c>
      <c r="AZ51" s="340">
        <f t="shared" si="123"/>
        <v>107.63400000000001</v>
      </c>
      <c r="BA51" s="688">
        <f t="shared" si="123"/>
        <v>122.63399999999999</v>
      </c>
      <c r="BB51" s="340">
        <f t="shared" si="123"/>
        <v>124.852</v>
      </c>
      <c r="BC51" s="340">
        <f t="shared" si="123"/>
        <v>204.07800000000003</v>
      </c>
      <c r="BD51" s="340">
        <f t="shared" si="123"/>
        <v>200.94299999999998</v>
      </c>
      <c r="BE51" s="688">
        <f t="shared" si="123"/>
        <v>165.64599999999999</v>
      </c>
      <c r="BF51" s="340">
        <f t="shared" si="123"/>
        <v>191.43099999999998</v>
      </c>
      <c r="BG51" s="340">
        <f t="shared" si="123"/>
        <v>201.97000000000003</v>
      </c>
      <c r="BH51" s="340">
        <f t="shared" si="123"/>
        <v>181.18</v>
      </c>
      <c r="BI51" s="688">
        <f t="shared" ref="BI51:BJ51" si="124">BI79+BI163+BI107+BI135</f>
        <v>191.15799999999999</v>
      </c>
      <c r="BJ51" s="340">
        <f t="shared" si="124"/>
        <v>210.89899999999997</v>
      </c>
      <c r="BK51" s="340">
        <f t="shared" ref="BK51:BL51" si="125">BK79+BK163+BK107+BK135</f>
        <v>216.76199999999997</v>
      </c>
      <c r="BL51" s="340">
        <f t="shared" si="125"/>
        <v>203.92400000000001</v>
      </c>
      <c r="BM51" s="688">
        <f t="shared" ref="BM51" si="126">BM79+BM163+BM107+BM135</f>
        <v>212.65501458400001</v>
      </c>
    </row>
    <row r="52" spans="2:65" s="9" customFormat="1" ht="12">
      <c r="B52" s="8"/>
      <c r="C52" s="8"/>
      <c r="D52" s="196" t="s">
        <v>132</v>
      </c>
      <c r="E52" s="197" t="s">
        <v>253</v>
      </c>
      <c r="F52" s="342">
        <f t="shared" ref="F52:K52" si="127">F80</f>
        <v>5.0739999999999998</v>
      </c>
      <c r="G52" s="342">
        <f t="shared" si="127"/>
        <v>4.74</v>
      </c>
      <c r="H52" s="342">
        <f t="shared" si="127"/>
        <v>4.532</v>
      </c>
      <c r="I52" s="343">
        <f t="shared" si="127"/>
        <v>5.8849999999999998</v>
      </c>
      <c r="J52" s="342">
        <f t="shared" si="127"/>
        <v>5.1589999999999998</v>
      </c>
      <c r="K52" s="342">
        <f t="shared" si="127"/>
        <v>6.5119999999999996</v>
      </c>
      <c r="L52" s="342">
        <f t="shared" si="120"/>
        <v>5.8500000000000005</v>
      </c>
      <c r="M52" s="343">
        <f t="shared" si="120"/>
        <v>5.9550000000000001</v>
      </c>
      <c r="N52" s="342">
        <f t="shared" si="120"/>
        <v>6.2090000000000005</v>
      </c>
      <c r="O52" s="342">
        <f t="shared" si="120"/>
        <v>7.0450000000000008</v>
      </c>
      <c r="P52" s="342">
        <f t="shared" si="121"/>
        <v>7.2190000000000012</v>
      </c>
      <c r="Q52" s="343">
        <f t="shared" si="121"/>
        <v>8.32</v>
      </c>
      <c r="R52" s="342">
        <f t="shared" si="121"/>
        <v>7.8019999999999996</v>
      </c>
      <c r="S52" s="342">
        <f t="shared" si="121"/>
        <v>8.407</v>
      </c>
      <c r="T52" s="342">
        <f t="shared" si="121"/>
        <v>7.8730000000000011</v>
      </c>
      <c r="U52" s="343">
        <f t="shared" si="121"/>
        <v>8.4920000000000009</v>
      </c>
      <c r="V52" s="342">
        <f t="shared" si="121"/>
        <v>8.7569999999999997</v>
      </c>
      <c r="W52" s="342">
        <f t="shared" si="121"/>
        <v>8.1939999999999991</v>
      </c>
      <c r="X52" s="342">
        <f t="shared" ref="X52:AQ52" si="128">X80+X164+X108+X136</f>
        <v>9.5950000000000006</v>
      </c>
      <c r="Y52" s="343">
        <f t="shared" si="128"/>
        <v>10.038</v>
      </c>
      <c r="Z52" s="342">
        <f t="shared" si="128"/>
        <v>8.3049999999999997</v>
      </c>
      <c r="AA52" s="342">
        <f t="shared" si="128"/>
        <v>9.5700000000000038</v>
      </c>
      <c r="AB52" s="342">
        <f t="shared" si="128"/>
        <v>8.907</v>
      </c>
      <c r="AC52" s="343">
        <f t="shared" si="128"/>
        <v>9.1589999999999989</v>
      </c>
      <c r="AD52" s="342">
        <f t="shared" si="128"/>
        <v>8.5180000000000007</v>
      </c>
      <c r="AE52" s="342">
        <f t="shared" si="128"/>
        <v>8.3870000000000022</v>
      </c>
      <c r="AF52" s="342">
        <f t="shared" si="128"/>
        <v>10.042999999999994</v>
      </c>
      <c r="AG52" s="343">
        <f t="shared" si="128"/>
        <v>9.5049999999999972</v>
      </c>
      <c r="AH52" s="342">
        <f t="shared" si="128"/>
        <v>10.8</v>
      </c>
      <c r="AI52" s="342">
        <f t="shared" si="128"/>
        <v>10.101000000000001</v>
      </c>
      <c r="AJ52" s="342">
        <f t="shared" si="128"/>
        <v>11.079999999999998</v>
      </c>
      <c r="AK52" s="343">
        <f t="shared" si="128"/>
        <v>10.615</v>
      </c>
      <c r="AL52" s="342">
        <f t="shared" si="128"/>
        <v>11.442</v>
      </c>
      <c r="AM52" s="342">
        <f t="shared" si="128"/>
        <v>11.151000000000002</v>
      </c>
      <c r="AN52" s="342">
        <f t="shared" si="128"/>
        <v>10.959999999999999</v>
      </c>
      <c r="AO52" s="689">
        <f t="shared" si="128"/>
        <v>11.189000000000002</v>
      </c>
      <c r="AP52" s="342">
        <f t="shared" si="128"/>
        <v>8.8819999999999979</v>
      </c>
      <c r="AQ52" s="342">
        <f t="shared" si="128"/>
        <v>5.1979999999999995</v>
      </c>
      <c r="AR52" s="342">
        <f t="shared" ref="AR52:BH52" si="129">AR80+AR164+AR108+AR136</f>
        <v>5.6539999999999999</v>
      </c>
      <c r="AS52" s="689">
        <f t="shared" si="129"/>
        <v>5.1509999999999998</v>
      </c>
      <c r="AT52" s="342">
        <f t="shared" si="129"/>
        <v>5.9240000000000004</v>
      </c>
      <c r="AU52" s="342">
        <f t="shared" si="129"/>
        <v>5.8370000000000006</v>
      </c>
      <c r="AV52" s="342">
        <f t="shared" si="129"/>
        <v>5.6290000000000004</v>
      </c>
      <c r="AW52" s="689">
        <f t="shared" si="129"/>
        <v>5.5809999999999995</v>
      </c>
      <c r="AX52" s="342">
        <f t="shared" si="129"/>
        <v>5.7830000000000004</v>
      </c>
      <c r="AY52" s="342">
        <f t="shared" si="129"/>
        <v>7.0549999999999997</v>
      </c>
      <c r="AZ52" s="342">
        <f t="shared" si="129"/>
        <v>8.3290000000000006</v>
      </c>
      <c r="BA52" s="689">
        <f t="shared" si="129"/>
        <v>10.068999999999999</v>
      </c>
      <c r="BB52" s="342">
        <f t="shared" si="129"/>
        <v>9.511000000000001</v>
      </c>
      <c r="BC52" s="342">
        <f t="shared" si="129"/>
        <v>12.518000000000001</v>
      </c>
      <c r="BD52" s="342">
        <f t="shared" si="129"/>
        <v>12.682</v>
      </c>
      <c r="BE52" s="689">
        <f t="shared" si="129"/>
        <v>12.740999999999998</v>
      </c>
      <c r="BF52" s="342">
        <f t="shared" si="129"/>
        <v>13.415999999999999</v>
      </c>
      <c r="BG52" s="342">
        <f t="shared" si="129"/>
        <v>12.509</v>
      </c>
      <c r="BH52" s="342">
        <f t="shared" si="129"/>
        <v>13.489000000000001</v>
      </c>
      <c r="BI52" s="689">
        <f t="shared" ref="BI52:BJ52" si="130">BI80+BI164+BI108+BI136</f>
        <v>12.635999999999999</v>
      </c>
      <c r="BJ52" s="342">
        <f t="shared" si="130"/>
        <v>12.988000000000003</v>
      </c>
      <c r="BK52" s="342">
        <f t="shared" ref="BK52:BL52" si="131">BK80+BK164+BK108+BK136</f>
        <v>13.023</v>
      </c>
      <c r="BL52" s="342">
        <f t="shared" si="131"/>
        <v>13.739000000000001</v>
      </c>
      <c r="BM52" s="689">
        <f t="shared" ref="BM52" si="132">BM80+BM164+BM108+BM136</f>
        <v>14.430827038999999</v>
      </c>
    </row>
    <row r="53" spans="2:65" s="173" customFormat="1" ht="12">
      <c r="B53" s="174"/>
      <c r="C53" s="174"/>
      <c r="D53" s="191" t="s">
        <v>92</v>
      </c>
      <c r="E53" s="191" t="s">
        <v>254</v>
      </c>
      <c r="F53" s="344">
        <f>F54</f>
        <v>0.14315679257695316</v>
      </c>
      <c r="G53" s="344">
        <f t="shared" ref="G53:BM53" si="133">G54</f>
        <v>0.13047297659221169</v>
      </c>
      <c r="H53" s="344">
        <f t="shared" si="133"/>
        <v>0.11948514530883185</v>
      </c>
      <c r="I53" s="345">
        <f t="shared" si="133"/>
        <v>0.14569677646121063</v>
      </c>
      <c r="J53" s="344">
        <f t="shared" si="133"/>
        <v>0.14408422996940748</v>
      </c>
      <c r="K53" s="344">
        <f t="shared" si="133"/>
        <v>0.13593343300117339</v>
      </c>
      <c r="L53" s="344">
        <f t="shared" si="133"/>
        <v>0.12801911416661851</v>
      </c>
      <c r="M53" s="345">
        <f t="shared" si="133"/>
        <v>0.1037155045066914</v>
      </c>
      <c r="N53" s="344">
        <f t="shared" si="133"/>
        <v>0.13393208108715182</v>
      </c>
      <c r="O53" s="344">
        <f t="shared" si="133"/>
        <v>0.14127058891934974</v>
      </c>
      <c r="P53" s="344">
        <f t="shared" si="133"/>
        <v>0.10738188384776809</v>
      </c>
      <c r="Q53" s="345">
        <f t="shared" si="133"/>
        <v>0.10389267800629058</v>
      </c>
      <c r="R53" s="344">
        <f t="shared" si="133"/>
        <v>9.9896035515609341E-2</v>
      </c>
      <c r="S53" s="344">
        <f t="shared" si="133"/>
        <v>0.10660951822717508</v>
      </c>
      <c r="T53" s="344">
        <f t="shared" si="133"/>
        <v>0.10560586059641698</v>
      </c>
      <c r="U53" s="345">
        <f t="shared" si="133"/>
        <v>0.10795613028788864</v>
      </c>
      <c r="V53" s="344">
        <f t="shared" si="133"/>
        <v>0.11076388414108192</v>
      </c>
      <c r="W53" s="344">
        <f t="shared" si="133"/>
        <v>0.11033647596485627</v>
      </c>
      <c r="X53" s="344">
        <f t="shared" si="133"/>
        <v>0.10371629239119314</v>
      </c>
      <c r="Y53" s="345">
        <f t="shared" si="133"/>
        <v>0.12694588090564307</v>
      </c>
      <c r="Z53" s="344">
        <f t="shared" si="133"/>
        <v>0.1051997770442676</v>
      </c>
      <c r="AA53" s="344">
        <f t="shared" si="133"/>
        <v>0.13107441128595707</v>
      </c>
      <c r="AB53" s="344">
        <f t="shared" si="133"/>
        <v>0.11862315972226409</v>
      </c>
      <c r="AC53" s="345">
        <f t="shared" si="133"/>
        <v>0.11555604686240921</v>
      </c>
      <c r="AD53" s="344">
        <f t="shared" si="133"/>
        <v>9.684225280026415E-2</v>
      </c>
      <c r="AE53" s="344">
        <f t="shared" si="133"/>
        <v>9.4818437266799963E-2</v>
      </c>
      <c r="AF53" s="344">
        <f t="shared" si="133"/>
        <v>0.10313497486495318</v>
      </c>
      <c r="AG53" s="345">
        <f t="shared" si="133"/>
        <v>0.10928714196538941</v>
      </c>
      <c r="AH53" s="344">
        <f t="shared" si="133"/>
        <v>0.10381539123561803</v>
      </c>
      <c r="AI53" s="344">
        <f t="shared" si="133"/>
        <v>0.10009272493165354</v>
      </c>
      <c r="AJ53" s="344">
        <f t="shared" si="133"/>
        <v>0.10825209633016032</v>
      </c>
      <c r="AK53" s="345">
        <f t="shared" si="133"/>
        <v>0.10963794003533345</v>
      </c>
      <c r="AL53" s="344">
        <f t="shared" si="133"/>
        <v>9.9343292201658911E-2</v>
      </c>
      <c r="AM53" s="344">
        <f t="shared" si="133"/>
        <v>9.4433794543089963E-2</v>
      </c>
      <c r="AN53" s="344">
        <f t="shared" si="133"/>
        <v>0.12147139641089236</v>
      </c>
      <c r="AO53" s="690">
        <f t="shared" si="133"/>
        <v>0.13127320502305878</v>
      </c>
      <c r="AP53" s="344">
        <f t="shared" si="133"/>
        <v>0.11901778666726656</v>
      </c>
      <c r="AQ53" s="344">
        <f t="shared" si="133"/>
        <v>0.12783190554346996</v>
      </c>
      <c r="AR53" s="344">
        <f t="shared" si="133"/>
        <v>0.129385006484527</v>
      </c>
      <c r="AS53" s="690">
        <f t="shared" si="133"/>
        <v>0.16700727993889292</v>
      </c>
      <c r="AT53" s="344">
        <f t="shared" si="133"/>
        <v>0.15291986251883186</v>
      </c>
      <c r="AU53" s="344">
        <f t="shared" si="133"/>
        <v>7.7878803035727709E-2</v>
      </c>
      <c r="AV53" s="344">
        <f t="shared" si="133"/>
        <v>0.16455058819583027</v>
      </c>
      <c r="AW53" s="690">
        <f t="shared" si="133"/>
        <v>0.13708722494519632</v>
      </c>
      <c r="AX53" s="344">
        <f t="shared" si="133"/>
        <v>0.13359137924902592</v>
      </c>
      <c r="AY53" s="344">
        <f t="shared" si="133"/>
        <v>0.10553463815639781</v>
      </c>
      <c r="AZ53" s="344">
        <f t="shared" si="133"/>
        <v>0.12028334757749044</v>
      </c>
      <c r="BA53" s="690">
        <f t="shared" si="133"/>
        <v>9.8289609553097956E-2</v>
      </c>
      <c r="BB53" s="344">
        <f t="shared" si="133"/>
        <v>9.8755125876455907E-2</v>
      </c>
      <c r="BC53" s="344">
        <f t="shared" si="133"/>
        <v>0.12957055591648364</v>
      </c>
      <c r="BD53" s="344">
        <f t="shared" si="133"/>
        <v>0.12044215276111174</v>
      </c>
      <c r="BE53" s="690">
        <f t="shared" si="133"/>
        <v>9.9453622645426218E-2</v>
      </c>
      <c r="BF53" s="344">
        <f t="shared" si="133"/>
        <v>0.11067928306693195</v>
      </c>
      <c r="BG53" s="344">
        <f t="shared" si="133"/>
        <v>0.11855336368828513</v>
      </c>
      <c r="BH53" s="344">
        <f t="shared" si="133"/>
        <v>0.10217593344522043</v>
      </c>
      <c r="BI53" s="690">
        <f t="shared" si="133"/>
        <v>0.11502003063863378</v>
      </c>
      <c r="BJ53" s="344">
        <f t="shared" si="133"/>
        <v>0.12448059061568896</v>
      </c>
      <c r="BK53" s="344">
        <f t="shared" si="133"/>
        <v>0.11812346938441869</v>
      </c>
      <c r="BL53" s="344">
        <f t="shared" si="133"/>
        <v>0.1127941900405436</v>
      </c>
      <c r="BM53" s="690">
        <f t="shared" si="133"/>
        <v>0.11732418591348505</v>
      </c>
    </row>
    <row r="54" spans="2:65" s="173" customFormat="1" ht="12">
      <c r="B54" s="174"/>
      <c r="C54" s="174"/>
      <c r="D54" s="196" t="s">
        <v>90</v>
      </c>
      <c r="E54" s="197" t="s">
        <v>255</v>
      </c>
      <c r="F54" s="346">
        <f t="shared" ref="F54:AK54" si="134">F51/F37</f>
        <v>0.14315679257695316</v>
      </c>
      <c r="G54" s="346">
        <f t="shared" si="134"/>
        <v>0.13047297659221169</v>
      </c>
      <c r="H54" s="346">
        <f t="shared" si="134"/>
        <v>0.11948514530883185</v>
      </c>
      <c r="I54" s="347">
        <f t="shared" si="134"/>
        <v>0.14569677646121063</v>
      </c>
      <c r="J54" s="346">
        <f t="shared" si="134"/>
        <v>0.14408422996940748</v>
      </c>
      <c r="K54" s="346">
        <f t="shared" si="134"/>
        <v>0.13593343300117339</v>
      </c>
      <c r="L54" s="346">
        <f t="shared" si="134"/>
        <v>0.12801911416661851</v>
      </c>
      <c r="M54" s="347">
        <f t="shared" si="134"/>
        <v>0.1037155045066914</v>
      </c>
      <c r="N54" s="346">
        <f t="shared" si="134"/>
        <v>0.13393208108715182</v>
      </c>
      <c r="O54" s="346">
        <f t="shared" si="134"/>
        <v>0.14127058891934974</v>
      </c>
      <c r="P54" s="346">
        <f t="shared" si="134"/>
        <v>0.10738188384776809</v>
      </c>
      <c r="Q54" s="347">
        <f t="shared" si="134"/>
        <v>0.10389267800629058</v>
      </c>
      <c r="R54" s="346">
        <f t="shared" si="134"/>
        <v>9.9896035515609341E-2</v>
      </c>
      <c r="S54" s="346">
        <f t="shared" si="134"/>
        <v>0.10660951822717508</v>
      </c>
      <c r="T54" s="346">
        <f t="shared" si="134"/>
        <v>0.10560586059641698</v>
      </c>
      <c r="U54" s="347">
        <f t="shared" si="134"/>
        <v>0.10795613028788864</v>
      </c>
      <c r="V54" s="346">
        <f t="shared" si="134"/>
        <v>0.11076388414108192</v>
      </c>
      <c r="W54" s="346">
        <f t="shared" si="134"/>
        <v>0.11033647596485627</v>
      </c>
      <c r="X54" s="346">
        <f t="shared" si="134"/>
        <v>0.10371629239119314</v>
      </c>
      <c r="Y54" s="347">
        <f t="shared" si="134"/>
        <v>0.12694588090564307</v>
      </c>
      <c r="Z54" s="346">
        <f t="shared" si="134"/>
        <v>0.1051997770442676</v>
      </c>
      <c r="AA54" s="346">
        <f t="shared" si="134"/>
        <v>0.13107441128595707</v>
      </c>
      <c r="AB54" s="346">
        <f t="shared" si="134"/>
        <v>0.11862315972226409</v>
      </c>
      <c r="AC54" s="347">
        <f t="shared" si="134"/>
        <v>0.11555604686240921</v>
      </c>
      <c r="AD54" s="346">
        <f t="shared" si="134"/>
        <v>9.684225280026415E-2</v>
      </c>
      <c r="AE54" s="346">
        <f t="shared" si="134"/>
        <v>9.4818437266799963E-2</v>
      </c>
      <c r="AF54" s="346">
        <f t="shared" si="134"/>
        <v>0.10313497486495318</v>
      </c>
      <c r="AG54" s="347">
        <f t="shared" si="134"/>
        <v>0.10928714196538941</v>
      </c>
      <c r="AH54" s="346">
        <f t="shared" si="134"/>
        <v>0.10381539123561803</v>
      </c>
      <c r="AI54" s="346">
        <f t="shared" si="134"/>
        <v>0.10009272493165354</v>
      </c>
      <c r="AJ54" s="346">
        <f t="shared" si="134"/>
        <v>0.10825209633016032</v>
      </c>
      <c r="AK54" s="347">
        <f t="shared" si="134"/>
        <v>0.10963794003533345</v>
      </c>
      <c r="AL54" s="346">
        <f t="shared" ref="AL54:BH54" si="135">AL51/AL37</f>
        <v>9.9343292201658911E-2</v>
      </c>
      <c r="AM54" s="346">
        <f t="shared" si="135"/>
        <v>9.4433794543089963E-2</v>
      </c>
      <c r="AN54" s="346">
        <f t="shared" si="135"/>
        <v>0.12147139641089236</v>
      </c>
      <c r="AO54" s="687">
        <f t="shared" si="135"/>
        <v>0.13127320502305878</v>
      </c>
      <c r="AP54" s="346">
        <f t="shared" si="135"/>
        <v>0.11901778666726656</v>
      </c>
      <c r="AQ54" s="346">
        <f t="shared" si="135"/>
        <v>0.12783190554346996</v>
      </c>
      <c r="AR54" s="346">
        <f t="shared" si="135"/>
        <v>0.129385006484527</v>
      </c>
      <c r="AS54" s="687">
        <f t="shared" si="135"/>
        <v>0.16700727993889292</v>
      </c>
      <c r="AT54" s="346">
        <f t="shared" si="135"/>
        <v>0.15291986251883186</v>
      </c>
      <c r="AU54" s="346">
        <f t="shared" si="135"/>
        <v>7.7878803035727709E-2</v>
      </c>
      <c r="AV54" s="346">
        <f t="shared" si="135"/>
        <v>0.16455058819583027</v>
      </c>
      <c r="AW54" s="687">
        <f t="shared" si="135"/>
        <v>0.13708722494519632</v>
      </c>
      <c r="AX54" s="346">
        <f t="shared" si="135"/>
        <v>0.13359137924902592</v>
      </c>
      <c r="AY54" s="346">
        <f t="shared" si="135"/>
        <v>0.10553463815639781</v>
      </c>
      <c r="AZ54" s="346">
        <f t="shared" si="135"/>
        <v>0.12028334757749044</v>
      </c>
      <c r="BA54" s="687">
        <f t="shared" si="135"/>
        <v>9.8289609553097956E-2</v>
      </c>
      <c r="BB54" s="346">
        <f t="shared" si="135"/>
        <v>9.8755125876455907E-2</v>
      </c>
      <c r="BC54" s="346">
        <f t="shared" si="135"/>
        <v>0.12957055591648364</v>
      </c>
      <c r="BD54" s="346">
        <f t="shared" si="135"/>
        <v>0.12044215276111174</v>
      </c>
      <c r="BE54" s="687">
        <f t="shared" si="135"/>
        <v>9.9453622645426218E-2</v>
      </c>
      <c r="BF54" s="346">
        <f t="shared" si="135"/>
        <v>0.11067928306693195</v>
      </c>
      <c r="BG54" s="346">
        <f t="shared" si="135"/>
        <v>0.11855336368828513</v>
      </c>
      <c r="BH54" s="346">
        <f t="shared" si="135"/>
        <v>0.10217593344522043</v>
      </c>
      <c r="BI54" s="687">
        <f t="shared" ref="BI54:BJ54" si="136">BI51/BI37</f>
        <v>0.11502003063863378</v>
      </c>
      <c r="BJ54" s="346">
        <f t="shared" si="136"/>
        <v>0.12448059061568896</v>
      </c>
      <c r="BK54" s="346">
        <f t="shared" ref="BK54:BL54" si="137">BK51/BK37</f>
        <v>0.11812346938441869</v>
      </c>
      <c r="BL54" s="346">
        <f t="shared" si="137"/>
        <v>0.1127941900405436</v>
      </c>
      <c r="BM54" s="687">
        <f t="shared" ref="BM54" si="138">BM51/BM37</f>
        <v>0.11732418591348505</v>
      </c>
    </row>
    <row r="55" spans="2:65" s="173" customFormat="1" ht="12">
      <c r="B55" s="174"/>
      <c r="C55" s="174"/>
      <c r="D55" s="187" t="s">
        <v>238</v>
      </c>
      <c r="E55" s="191" t="s">
        <v>256</v>
      </c>
      <c r="F55" s="348">
        <f t="shared" ref="F55:AP55" si="139">F175-F56</f>
        <v>66207</v>
      </c>
      <c r="G55" s="348">
        <f t="shared" si="139"/>
        <v>77041</v>
      </c>
      <c r="H55" s="348">
        <f t="shared" si="139"/>
        <v>124200</v>
      </c>
      <c r="I55" s="349">
        <f t="shared" si="139"/>
        <v>121009</v>
      </c>
      <c r="J55" s="348">
        <f t="shared" si="139"/>
        <v>95417</v>
      </c>
      <c r="K55" s="348">
        <f t="shared" si="139"/>
        <v>132094</v>
      </c>
      <c r="L55" s="348">
        <f t="shared" si="139"/>
        <v>136435</v>
      </c>
      <c r="M55" s="349">
        <f t="shared" si="139"/>
        <v>117673</v>
      </c>
      <c r="N55" s="348">
        <f t="shared" si="139"/>
        <v>97083</v>
      </c>
      <c r="O55" s="348">
        <f t="shared" si="139"/>
        <v>141351</v>
      </c>
      <c r="P55" s="348">
        <f t="shared" si="139"/>
        <v>169525</v>
      </c>
      <c r="Q55" s="349">
        <f t="shared" si="139"/>
        <v>134518</v>
      </c>
      <c r="R55" s="348">
        <f t="shared" si="139"/>
        <v>140161</v>
      </c>
      <c r="S55" s="348">
        <f t="shared" si="139"/>
        <v>247880</v>
      </c>
      <c r="T55" s="348">
        <f t="shared" si="139"/>
        <v>276065</v>
      </c>
      <c r="U55" s="349">
        <f t="shared" si="139"/>
        <v>195672</v>
      </c>
      <c r="V55" s="348">
        <f t="shared" si="139"/>
        <v>158630</v>
      </c>
      <c r="W55" s="348">
        <f t="shared" si="139"/>
        <v>197911</v>
      </c>
      <c r="X55" s="348">
        <f t="shared" si="139"/>
        <v>112043</v>
      </c>
      <c r="Y55" s="349">
        <f t="shared" si="139"/>
        <v>163435</v>
      </c>
      <c r="Z55" s="348">
        <f t="shared" si="139"/>
        <v>75883</v>
      </c>
      <c r="AA55" s="348">
        <f t="shared" si="139"/>
        <v>74332</v>
      </c>
      <c r="AB55" s="348">
        <f t="shared" si="139"/>
        <v>135762</v>
      </c>
      <c r="AC55" s="349">
        <f t="shared" si="139"/>
        <v>165903</v>
      </c>
      <c r="AD55" s="348">
        <f t="shared" si="139"/>
        <v>157117</v>
      </c>
      <c r="AE55" s="348">
        <f t="shared" si="139"/>
        <v>154941</v>
      </c>
      <c r="AF55" s="348">
        <f t="shared" si="139"/>
        <v>176656</v>
      </c>
      <c r="AG55" s="349">
        <f t="shared" si="139"/>
        <v>183584</v>
      </c>
      <c r="AH55" s="462">
        <f t="shared" si="139"/>
        <v>165055.90000000002</v>
      </c>
      <c r="AI55" s="462">
        <f t="shared" si="139"/>
        <v>145542.6</v>
      </c>
      <c r="AJ55" s="462">
        <f t="shared" si="139"/>
        <v>180662.6</v>
      </c>
      <c r="AK55" s="463">
        <f t="shared" si="139"/>
        <v>184993.3</v>
      </c>
      <c r="AL55" s="462">
        <f t="shared" si="139"/>
        <v>169354.99000000002</v>
      </c>
      <c r="AM55" s="462">
        <f t="shared" si="139"/>
        <v>152804.56</v>
      </c>
      <c r="AN55" s="462">
        <f t="shared" si="139"/>
        <v>199572.8</v>
      </c>
      <c r="AO55" s="695">
        <f t="shared" si="139"/>
        <v>211013.31</v>
      </c>
      <c r="AP55" s="462">
        <f t="shared" si="139"/>
        <v>53557.308000000019</v>
      </c>
      <c r="AQ55" s="462">
        <f t="shared" ref="AQ55:BH55" si="140">AQ175-AQ56</f>
        <v>-256.33770000000004</v>
      </c>
      <c r="AR55" s="462">
        <f t="shared" si="140"/>
        <v>680.85570000000007</v>
      </c>
      <c r="AS55" s="695">
        <f t="shared" si="140"/>
        <v>3203.9439000000002</v>
      </c>
      <c r="AT55" s="462">
        <f t="shared" si="140"/>
        <v>179.01925999999912</v>
      </c>
      <c r="AU55" s="462">
        <f t="shared" si="140"/>
        <v>2022.0192599999991</v>
      </c>
      <c r="AV55" s="462">
        <f t="shared" si="140"/>
        <v>4894.0192599999991</v>
      </c>
      <c r="AW55" s="695">
        <f t="shared" si="140"/>
        <v>4620.0192599999991</v>
      </c>
      <c r="AX55" s="462">
        <f t="shared" si="140"/>
        <v>6378.5877879999989</v>
      </c>
      <c r="AY55" s="462">
        <f t="shared" si="140"/>
        <v>5732.7943023999997</v>
      </c>
      <c r="AZ55" s="462">
        <f t="shared" si="140"/>
        <v>969.18166287999702</v>
      </c>
      <c r="BA55" s="695">
        <f t="shared" si="140"/>
        <v>6230.1512431840019</v>
      </c>
      <c r="BB55" s="462">
        <f t="shared" si="140"/>
        <v>14003.211117502404</v>
      </c>
      <c r="BC55" s="462">
        <f t="shared" si="140"/>
        <v>25086.505077753129</v>
      </c>
      <c r="BD55" s="462">
        <f t="shared" si="140"/>
        <v>39830.630841778446</v>
      </c>
      <c r="BE55" s="695">
        <f t="shared" si="140"/>
        <v>56791.354479706293</v>
      </c>
      <c r="BF55" s="462">
        <f t="shared" si="140"/>
        <v>66755.189927676925</v>
      </c>
      <c r="BG55" s="462">
        <f t="shared" si="140"/>
        <v>54822.270934909233</v>
      </c>
      <c r="BH55" s="462">
        <f t="shared" si="140"/>
        <v>58151.934481654695</v>
      </c>
      <c r="BI55" s="695">
        <f t="shared" ref="BI55:BJ55" si="141">BI175-BI56</f>
        <v>48041.941033489231</v>
      </c>
      <c r="BJ55" s="462">
        <f t="shared" si="141"/>
        <v>69011.729240187065</v>
      </c>
      <c r="BK55" s="462">
        <f t="shared" ref="BK55:BL55" si="142">BK175-BK56</f>
        <v>87285.475088224484</v>
      </c>
      <c r="BL55" s="462">
        <f t="shared" si="142"/>
        <v>112999.97010586935</v>
      </c>
      <c r="BM55" s="695">
        <f t="shared" ref="BM55" si="143">BM175-BM56</f>
        <v>146477.96412704323</v>
      </c>
    </row>
    <row r="56" spans="2:65" s="173" customFormat="1" ht="12">
      <c r="B56" s="174"/>
      <c r="C56" s="174"/>
      <c r="D56" s="187" t="s">
        <v>115</v>
      </c>
      <c r="E56" s="191" t="s">
        <v>257</v>
      </c>
      <c r="F56" s="348">
        <f>F84</f>
        <v>25489</v>
      </c>
      <c r="G56" s="348">
        <f t="shared" ref="G56:AQ56" si="144">G84+G168+G112+G140</f>
        <v>40579</v>
      </c>
      <c r="H56" s="348">
        <f t="shared" si="144"/>
        <v>41177</v>
      </c>
      <c r="I56" s="349">
        <f t="shared" si="144"/>
        <v>41998</v>
      </c>
      <c r="J56" s="348">
        <f t="shared" si="144"/>
        <v>41722</v>
      </c>
      <c r="K56" s="348">
        <f t="shared" si="144"/>
        <v>45531</v>
      </c>
      <c r="L56" s="348">
        <f t="shared" si="144"/>
        <v>45629</v>
      </c>
      <c r="M56" s="349">
        <f t="shared" si="144"/>
        <v>46769</v>
      </c>
      <c r="N56" s="348">
        <f t="shared" si="144"/>
        <v>46332</v>
      </c>
      <c r="O56" s="348">
        <f t="shared" si="144"/>
        <v>45512</v>
      </c>
      <c r="P56" s="348">
        <f t="shared" si="144"/>
        <v>47925</v>
      </c>
      <c r="Q56" s="349">
        <f t="shared" si="144"/>
        <v>51044</v>
      </c>
      <c r="R56" s="348">
        <f t="shared" si="144"/>
        <v>50289</v>
      </c>
      <c r="S56" s="348">
        <f t="shared" si="144"/>
        <v>47698</v>
      </c>
      <c r="T56" s="348">
        <f t="shared" si="144"/>
        <v>47759</v>
      </c>
      <c r="U56" s="349">
        <f t="shared" si="144"/>
        <v>47816</v>
      </c>
      <c r="V56" s="348">
        <f t="shared" si="144"/>
        <v>43533</v>
      </c>
      <c r="W56" s="348">
        <f t="shared" si="144"/>
        <v>38056</v>
      </c>
      <c r="X56" s="348">
        <f t="shared" si="144"/>
        <v>36341</v>
      </c>
      <c r="Y56" s="349">
        <f t="shared" si="144"/>
        <v>40795</v>
      </c>
      <c r="Z56" s="348">
        <f t="shared" si="144"/>
        <v>39899</v>
      </c>
      <c r="AA56" s="348">
        <f t="shared" si="144"/>
        <v>41423</v>
      </c>
      <c r="AB56" s="348">
        <f t="shared" si="144"/>
        <v>40317</v>
      </c>
      <c r="AC56" s="349">
        <f t="shared" si="144"/>
        <v>42079</v>
      </c>
      <c r="AD56" s="348">
        <f t="shared" si="144"/>
        <v>37603</v>
      </c>
      <c r="AE56" s="348">
        <f t="shared" si="144"/>
        <v>35683</v>
      </c>
      <c r="AF56" s="348">
        <f t="shared" si="144"/>
        <v>42814</v>
      </c>
      <c r="AG56" s="349">
        <f t="shared" si="144"/>
        <v>41978</v>
      </c>
      <c r="AH56" s="348">
        <f t="shared" si="144"/>
        <v>40140</v>
      </c>
      <c r="AI56" s="348">
        <f t="shared" si="144"/>
        <v>44061</v>
      </c>
      <c r="AJ56" s="348">
        <f t="shared" si="144"/>
        <v>46666</v>
      </c>
      <c r="AK56" s="349">
        <f t="shared" si="144"/>
        <v>50266</v>
      </c>
      <c r="AL56" s="348">
        <f t="shared" si="144"/>
        <v>49790</v>
      </c>
      <c r="AM56" s="348">
        <f t="shared" si="144"/>
        <v>53281</v>
      </c>
      <c r="AN56" s="348">
        <f t="shared" si="144"/>
        <v>51487</v>
      </c>
      <c r="AO56" s="691">
        <f t="shared" si="144"/>
        <v>50521</v>
      </c>
      <c r="AP56" s="348">
        <f t="shared" si="144"/>
        <v>35802</v>
      </c>
      <c r="AQ56" s="348">
        <f t="shared" si="144"/>
        <v>13763</v>
      </c>
      <c r="AR56" s="348">
        <f t="shared" ref="AR56:BH56" si="145">AR84+AR168+AR112+AR140</f>
        <v>13617</v>
      </c>
      <c r="AS56" s="691">
        <f t="shared" si="145"/>
        <v>11161</v>
      </c>
      <c r="AT56" s="348">
        <f t="shared" si="145"/>
        <v>12769</v>
      </c>
      <c r="AU56" s="348">
        <f t="shared" si="145"/>
        <v>10926</v>
      </c>
      <c r="AV56" s="348">
        <f t="shared" si="145"/>
        <v>8054</v>
      </c>
      <c r="AW56" s="691">
        <f t="shared" si="145"/>
        <v>8328</v>
      </c>
      <c r="AX56" s="348">
        <f t="shared" si="145"/>
        <v>8255</v>
      </c>
      <c r="AY56" s="348">
        <f t="shared" si="145"/>
        <v>9266</v>
      </c>
      <c r="AZ56" s="348">
        <f t="shared" si="145"/>
        <v>18800</v>
      </c>
      <c r="BA56" s="691">
        <f t="shared" si="145"/>
        <v>27041</v>
      </c>
      <c r="BB56" s="348">
        <f t="shared" si="145"/>
        <v>28849</v>
      </c>
      <c r="BC56" s="348">
        <f t="shared" si="145"/>
        <v>34434</v>
      </c>
      <c r="BD56" s="348">
        <f t="shared" si="145"/>
        <v>39056</v>
      </c>
      <c r="BE56" s="691">
        <f t="shared" si="145"/>
        <v>40717</v>
      </c>
      <c r="BF56" s="348">
        <f t="shared" si="145"/>
        <v>40504</v>
      </c>
      <c r="BG56" s="348">
        <f t="shared" si="145"/>
        <v>41711</v>
      </c>
      <c r="BH56" s="348">
        <f t="shared" si="145"/>
        <v>43208</v>
      </c>
      <c r="BI56" s="691">
        <f t="shared" ref="BI56:BJ56" si="146">BI84+BI168+BI112+BI140</f>
        <v>43182</v>
      </c>
      <c r="BJ56" s="348">
        <f t="shared" si="146"/>
        <v>40457</v>
      </c>
      <c r="BK56" s="348">
        <f t="shared" ref="BK56:BL56" si="147">BK84+BK168+BK112+BK140</f>
        <v>44077</v>
      </c>
      <c r="BL56" s="348">
        <f t="shared" si="147"/>
        <v>44635</v>
      </c>
      <c r="BM56" s="691">
        <f t="shared" ref="BM56" si="148">BM84+BM168+BM112+BM140</f>
        <v>42684</v>
      </c>
    </row>
    <row r="57" spans="2:65" s="9" customFormat="1" ht="12">
      <c r="B57" s="8"/>
      <c r="C57" s="8"/>
      <c r="D57" s="188" t="s">
        <v>1</v>
      </c>
      <c r="E57" s="188" t="s">
        <v>247</v>
      </c>
      <c r="F57" s="332"/>
      <c r="G57" s="332"/>
      <c r="H57" s="332"/>
      <c r="I57" s="333"/>
      <c r="J57" s="334"/>
      <c r="K57" s="334"/>
      <c r="L57" s="334"/>
      <c r="M57" s="335"/>
      <c r="N57" s="334"/>
      <c r="O57" s="334"/>
      <c r="P57" s="334">
        <f t="shared" ref="P57:W60" si="149">P85+P169+P113</f>
        <v>0.46582764024917289</v>
      </c>
      <c r="Q57" s="335">
        <f t="shared" si="149"/>
        <v>0.47400495483370997</v>
      </c>
      <c r="R57" s="334">
        <f t="shared" si="149"/>
        <v>0.27800114514835972</v>
      </c>
      <c r="S57" s="334">
        <f t="shared" si="149"/>
        <v>0.35536647412506828</v>
      </c>
      <c r="T57" s="334">
        <f t="shared" si="149"/>
        <v>0.19038516612593548</v>
      </c>
      <c r="U57" s="335">
        <f t="shared" si="149"/>
        <v>4.1599230390075959E-2</v>
      </c>
      <c r="V57" s="334">
        <f t="shared" si="149"/>
        <v>-9.9737949710676843E-2</v>
      </c>
      <c r="W57" s="334">
        <f t="shared" si="149"/>
        <v>-0.27979475980631197</v>
      </c>
      <c r="X57" s="334">
        <f t="shared" ref="X57:AQ57" si="150">X85+X169+X113+X141</f>
        <v>-0.789918054422868</v>
      </c>
      <c r="Y57" s="335">
        <f t="shared" si="150"/>
        <v>-0.42223008881050805</v>
      </c>
      <c r="Z57" s="334">
        <f t="shared" si="150"/>
        <v>-0.25930659358657793</v>
      </c>
      <c r="AA57" s="334">
        <f t="shared" si="150"/>
        <v>0.29561785438676913</v>
      </c>
      <c r="AB57" s="334">
        <f t="shared" si="150"/>
        <v>0.19002622069483621</v>
      </c>
      <c r="AC57" s="335">
        <f t="shared" si="150"/>
        <v>-0.17971685967382833</v>
      </c>
      <c r="AD57" s="334">
        <f t="shared" si="150"/>
        <v>-0.17015820849002383</v>
      </c>
      <c r="AE57" s="334">
        <f t="shared" si="150"/>
        <v>-0.86072981976436735</v>
      </c>
      <c r="AF57" s="334">
        <f t="shared" si="150"/>
        <v>-0.22025209580371097</v>
      </c>
      <c r="AG57" s="335">
        <f t="shared" si="150"/>
        <v>-0.60217215049636819</v>
      </c>
      <c r="AH57" s="334">
        <f t="shared" si="150"/>
        <v>-0.94540487792310712</v>
      </c>
      <c r="AI57" s="334">
        <f t="shared" si="150"/>
        <v>-0.2957226382114484</v>
      </c>
      <c r="AJ57" s="334">
        <f t="shared" si="150"/>
        <v>-0.46431362157023148</v>
      </c>
      <c r="AK57" s="335">
        <f t="shared" si="150"/>
        <v>-7.1494809690863748E-2</v>
      </c>
      <c r="AL57" s="334">
        <f t="shared" si="150"/>
        <v>0.67484286521030978</v>
      </c>
      <c r="AM57" s="334">
        <f t="shared" si="150"/>
        <v>0.79161099003823154</v>
      </c>
      <c r="AN57" s="334">
        <f t="shared" si="150"/>
        <v>0.38242010527155579</v>
      </c>
      <c r="AO57" s="684">
        <f t="shared" si="150"/>
        <v>0.26893969346433666</v>
      </c>
      <c r="AP57" s="334">
        <f t="shared" si="150"/>
        <v>-1.0310330584179828</v>
      </c>
      <c r="AQ57" s="334">
        <f t="shared" si="150"/>
        <v>-2.4694735423048413</v>
      </c>
      <c r="AR57" s="334">
        <f t="shared" ref="AR57:BH57" si="151">AR85+AR169+AR113+AR141</f>
        <v>-2.3954837792210708</v>
      </c>
      <c r="AS57" s="684">
        <f t="shared" si="151"/>
        <v>-2.5941156104322918</v>
      </c>
      <c r="AT57" s="334">
        <f t="shared" si="151"/>
        <v>-2.1251168094646968</v>
      </c>
      <c r="AU57" s="334">
        <f t="shared" si="151"/>
        <v>1.2139017348702801</v>
      </c>
      <c r="AV57" s="334">
        <f t="shared" si="151"/>
        <v>-0.52365131267334586</v>
      </c>
      <c r="AW57" s="684">
        <f t="shared" si="151"/>
        <v>0.132902967056582</v>
      </c>
      <c r="AX57" s="334">
        <f t="shared" si="151"/>
        <v>-0.51644024958743107</v>
      </c>
      <c r="AY57" s="334">
        <f t="shared" si="151"/>
        <v>-0.53222188424531469</v>
      </c>
      <c r="AZ57" s="334">
        <f t="shared" si="151"/>
        <v>1.6004049364970543</v>
      </c>
      <c r="BA57" s="684">
        <f t="shared" si="151"/>
        <v>5.6004935827927245</v>
      </c>
      <c r="BB57" s="334">
        <f t="shared" si="151"/>
        <v>6.171560045503063</v>
      </c>
      <c r="BC57" s="334">
        <f t="shared" si="151"/>
        <v>8.346994714428245</v>
      </c>
      <c r="BD57" s="334">
        <f t="shared" si="151"/>
        <v>7.5664796608654132</v>
      </c>
      <c r="BE57" s="684">
        <f t="shared" si="151"/>
        <v>4.5455386583721609</v>
      </c>
      <c r="BF57" s="334">
        <f t="shared" si="151"/>
        <v>2.9110244409964396</v>
      </c>
      <c r="BG57" s="334">
        <f t="shared" si="151"/>
        <v>1.0382889137871421</v>
      </c>
      <c r="BH57" s="334">
        <f t="shared" si="151"/>
        <v>0.94095452416111436</v>
      </c>
      <c r="BI57" s="684">
        <f t="shared" ref="BI57:BJ57" si="152">BI85+BI169+BI113+BI141</f>
        <v>0.60274280863153362</v>
      </c>
      <c r="BJ57" s="334">
        <f t="shared" si="152"/>
        <v>-0.15130652503369912</v>
      </c>
      <c r="BK57" s="334">
        <f t="shared" ref="BK57:BL57" si="153">BK85+BK169+BK113+BK141</f>
        <v>-4.8331467872279266E-2</v>
      </c>
      <c r="BL57" s="334">
        <f t="shared" si="153"/>
        <v>-0.1455865456599601</v>
      </c>
      <c r="BM57" s="684">
        <f t="shared" ref="BM57" si="154">BM85+BM169+BM113+BM141</f>
        <v>-0.31616029100616017</v>
      </c>
    </row>
    <row r="58" spans="2:65" s="173" customFormat="1" ht="12">
      <c r="B58" s="1"/>
      <c r="C58" s="1"/>
      <c r="D58" s="189" t="s">
        <v>85</v>
      </c>
      <c r="E58" s="190" t="s">
        <v>248</v>
      </c>
      <c r="F58" s="353">
        <f t="shared" ref="F58:K58" si="155">F86</f>
        <v>7059</v>
      </c>
      <c r="G58" s="353">
        <f t="shared" si="155"/>
        <v>7103</v>
      </c>
      <c r="H58" s="353">
        <f t="shared" si="155"/>
        <v>6405</v>
      </c>
      <c r="I58" s="354">
        <f t="shared" si="155"/>
        <v>8243</v>
      </c>
      <c r="J58" s="353">
        <f t="shared" si="155"/>
        <v>7978</v>
      </c>
      <c r="K58" s="353">
        <f t="shared" si="155"/>
        <v>9493</v>
      </c>
      <c r="L58" s="353">
        <f t="shared" ref="L58:O60" si="156">L86+L170</f>
        <v>10711</v>
      </c>
      <c r="M58" s="354">
        <f t="shared" si="156"/>
        <v>12040</v>
      </c>
      <c r="N58" s="353">
        <f t="shared" si="156"/>
        <v>12632</v>
      </c>
      <c r="O58" s="353">
        <f t="shared" si="156"/>
        <v>11484</v>
      </c>
      <c r="P58" s="353">
        <f t="shared" si="149"/>
        <v>16601</v>
      </c>
      <c r="Q58" s="354">
        <f t="shared" si="149"/>
        <v>20140</v>
      </c>
      <c r="R58" s="353">
        <f t="shared" si="149"/>
        <v>20542</v>
      </c>
      <c r="S58" s="353">
        <f t="shared" si="149"/>
        <v>19130</v>
      </c>
      <c r="T58" s="353">
        <f t="shared" si="149"/>
        <v>19138</v>
      </c>
      <c r="U58" s="354">
        <f t="shared" si="149"/>
        <v>19521</v>
      </c>
      <c r="V58" s="353">
        <f t="shared" si="149"/>
        <v>17342</v>
      </c>
      <c r="W58" s="353">
        <f t="shared" si="149"/>
        <v>13169</v>
      </c>
      <c r="X58" s="353">
        <f t="shared" ref="X58:AQ58" si="157">X86+X170+X114+X142</f>
        <v>12355</v>
      </c>
      <c r="Y58" s="354">
        <f t="shared" si="157"/>
        <v>14881</v>
      </c>
      <c r="Z58" s="353">
        <f t="shared" si="157"/>
        <v>14146</v>
      </c>
      <c r="AA58" s="353">
        <f t="shared" si="157"/>
        <v>14670</v>
      </c>
      <c r="AB58" s="353">
        <f t="shared" si="157"/>
        <v>12578</v>
      </c>
      <c r="AC58" s="354">
        <f t="shared" si="157"/>
        <v>13297</v>
      </c>
      <c r="AD58" s="353">
        <f t="shared" si="157"/>
        <v>11555</v>
      </c>
      <c r="AE58" s="353">
        <f t="shared" si="157"/>
        <v>8210</v>
      </c>
      <c r="AF58" s="353">
        <f t="shared" si="157"/>
        <v>10406</v>
      </c>
      <c r="AG58" s="354">
        <f t="shared" si="157"/>
        <v>10457</v>
      </c>
      <c r="AH58" s="353">
        <f t="shared" si="157"/>
        <v>7960</v>
      </c>
      <c r="AI58" s="353">
        <f t="shared" si="157"/>
        <v>8628</v>
      </c>
      <c r="AJ58" s="353">
        <f t="shared" si="157"/>
        <v>10117</v>
      </c>
      <c r="AK58" s="354">
        <f t="shared" si="157"/>
        <v>12148</v>
      </c>
      <c r="AL58" s="353">
        <f t="shared" si="157"/>
        <v>10702</v>
      </c>
      <c r="AM58" s="353">
        <f t="shared" si="157"/>
        <v>11335</v>
      </c>
      <c r="AN58" s="353">
        <f t="shared" si="157"/>
        <v>11071</v>
      </c>
      <c r="AO58" s="693">
        <f t="shared" si="157"/>
        <v>12478</v>
      </c>
      <c r="AP58" s="353">
        <f t="shared" si="157"/>
        <v>7232</v>
      </c>
      <c r="AQ58" s="353">
        <f t="shared" si="157"/>
        <v>1105</v>
      </c>
      <c r="AR58" s="353">
        <f t="shared" ref="AR58:BH58" si="158">AR86+AR170+AR114+AR142</f>
        <v>921</v>
      </c>
      <c r="AS58" s="693">
        <f t="shared" si="158"/>
        <v>744</v>
      </c>
      <c r="AT58" s="353">
        <f t="shared" si="158"/>
        <v>906</v>
      </c>
      <c r="AU58" s="353">
        <f t="shared" si="158"/>
        <v>566</v>
      </c>
      <c r="AV58" s="353">
        <f t="shared" si="158"/>
        <v>305</v>
      </c>
      <c r="AW58" s="693">
        <f t="shared" si="158"/>
        <v>456</v>
      </c>
      <c r="AX58" s="353">
        <f t="shared" si="158"/>
        <v>489</v>
      </c>
      <c r="AY58" s="353">
        <f t="shared" si="158"/>
        <v>552</v>
      </c>
      <c r="AZ58" s="353">
        <f t="shared" si="158"/>
        <v>826</v>
      </c>
      <c r="BA58" s="693">
        <f t="shared" si="158"/>
        <v>1375</v>
      </c>
      <c r="BB58" s="353">
        <f t="shared" si="158"/>
        <v>2026</v>
      </c>
      <c r="BC58" s="353">
        <f t="shared" si="158"/>
        <v>5601</v>
      </c>
      <c r="BD58" s="353">
        <f t="shared" si="158"/>
        <v>7112</v>
      </c>
      <c r="BE58" s="693">
        <f t="shared" si="158"/>
        <v>8834</v>
      </c>
      <c r="BF58" s="353">
        <f t="shared" si="158"/>
        <v>8050</v>
      </c>
      <c r="BG58" s="353">
        <f t="shared" si="158"/>
        <v>9093</v>
      </c>
      <c r="BH58" s="353">
        <f t="shared" si="158"/>
        <v>9429</v>
      </c>
      <c r="BI58" s="693">
        <f t="shared" ref="BI58:BJ58" si="159">BI86+BI170+BI114+BI142</f>
        <v>10049</v>
      </c>
      <c r="BJ58" s="353">
        <f t="shared" si="159"/>
        <v>8351</v>
      </c>
      <c r="BK58" s="353">
        <f t="shared" ref="BK58:BL58" si="160">BK86+BK170+BK114+BK142</f>
        <v>9946</v>
      </c>
      <c r="BL58" s="353">
        <f t="shared" si="160"/>
        <v>9484</v>
      </c>
      <c r="BM58" s="693">
        <f t="shared" ref="BM58" si="161">BM86+BM170+BM114+BM142</f>
        <v>9865</v>
      </c>
    </row>
    <row r="59" spans="2:65" s="173" customFormat="1" ht="12">
      <c r="B59" s="1"/>
      <c r="C59" s="1"/>
      <c r="D59" s="189" t="s">
        <v>86</v>
      </c>
      <c r="E59" s="190" t="s">
        <v>249</v>
      </c>
      <c r="F59" s="353">
        <f t="shared" ref="F59:K59" si="162">F87</f>
        <v>12848</v>
      </c>
      <c r="G59" s="353">
        <f t="shared" si="162"/>
        <v>13160</v>
      </c>
      <c r="H59" s="353">
        <f t="shared" si="162"/>
        <v>14067</v>
      </c>
      <c r="I59" s="354">
        <f t="shared" si="162"/>
        <v>12688</v>
      </c>
      <c r="J59" s="353">
        <f t="shared" si="162"/>
        <v>12695</v>
      </c>
      <c r="K59" s="353">
        <f t="shared" si="162"/>
        <v>13404</v>
      </c>
      <c r="L59" s="353">
        <f t="shared" si="156"/>
        <v>14709</v>
      </c>
      <c r="M59" s="354">
        <f t="shared" si="156"/>
        <v>14053</v>
      </c>
      <c r="N59" s="353">
        <f t="shared" si="156"/>
        <v>13684</v>
      </c>
      <c r="O59" s="353">
        <f t="shared" si="156"/>
        <v>13480</v>
      </c>
      <c r="P59" s="353">
        <f t="shared" si="149"/>
        <v>16864</v>
      </c>
      <c r="Q59" s="354">
        <f t="shared" si="149"/>
        <v>16266</v>
      </c>
      <c r="R59" s="353">
        <f t="shared" si="149"/>
        <v>14840</v>
      </c>
      <c r="S59" s="353">
        <f t="shared" si="149"/>
        <v>13463</v>
      </c>
      <c r="T59" s="353">
        <f t="shared" si="149"/>
        <v>14290</v>
      </c>
      <c r="U59" s="354">
        <f t="shared" si="149"/>
        <v>13885</v>
      </c>
      <c r="V59" s="353">
        <f t="shared" si="149"/>
        <v>12046</v>
      </c>
      <c r="W59" s="353">
        <f t="shared" si="149"/>
        <v>10944</v>
      </c>
      <c r="X59" s="353">
        <f t="shared" ref="X59:AQ59" si="163">X87+X171+X115+X143</f>
        <v>13474</v>
      </c>
      <c r="Y59" s="354">
        <f t="shared" si="163"/>
        <v>15108</v>
      </c>
      <c r="Z59" s="353">
        <f t="shared" si="163"/>
        <v>14456</v>
      </c>
      <c r="AA59" s="353">
        <f t="shared" si="163"/>
        <v>15094</v>
      </c>
      <c r="AB59" s="353">
        <f t="shared" si="163"/>
        <v>16055</v>
      </c>
      <c r="AC59" s="354">
        <f t="shared" si="163"/>
        <v>17073</v>
      </c>
      <c r="AD59" s="353">
        <f t="shared" si="163"/>
        <v>15047</v>
      </c>
      <c r="AE59" s="353">
        <f t="shared" si="163"/>
        <v>14467</v>
      </c>
      <c r="AF59" s="353">
        <f t="shared" si="163"/>
        <v>18409</v>
      </c>
      <c r="AG59" s="354">
        <f t="shared" si="163"/>
        <v>16631</v>
      </c>
      <c r="AH59" s="353">
        <f t="shared" si="163"/>
        <v>16421</v>
      </c>
      <c r="AI59" s="353">
        <f t="shared" si="163"/>
        <v>19060</v>
      </c>
      <c r="AJ59" s="353">
        <f t="shared" si="163"/>
        <v>19851</v>
      </c>
      <c r="AK59" s="354">
        <f t="shared" si="163"/>
        <v>20048</v>
      </c>
      <c r="AL59" s="353">
        <f t="shared" si="163"/>
        <v>19455</v>
      </c>
      <c r="AM59" s="353">
        <f t="shared" si="163"/>
        <v>22323</v>
      </c>
      <c r="AN59" s="353">
        <f t="shared" si="163"/>
        <v>20770</v>
      </c>
      <c r="AO59" s="693">
        <f t="shared" si="163"/>
        <v>18684</v>
      </c>
      <c r="AP59" s="353">
        <f t="shared" si="163"/>
        <v>12895</v>
      </c>
      <c r="AQ59" s="353">
        <f t="shared" si="163"/>
        <v>62</v>
      </c>
      <c r="AR59" s="353">
        <f t="shared" ref="AR59:BH59" si="164">AR87+AR171+AR115+AR143</f>
        <v>53</v>
      </c>
      <c r="AS59" s="693">
        <f t="shared" si="164"/>
        <v>53</v>
      </c>
      <c r="AT59" s="353">
        <f t="shared" si="164"/>
        <v>159</v>
      </c>
      <c r="AU59" s="353">
        <f t="shared" si="164"/>
        <v>105</v>
      </c>
      <c r="AV59" s="353">
        <f t="shared" si="164"/>
        <v>75</v>
      </c>
      <c r="AW59" s="693">
        <f t="shared" si="164"/>
        <v>49</v>
      </c>
      <c r="AX59" s="353">
        <f t="shared" si="164"/>
        <v>21</v>
      </c>
      <c r="AY59" s="353">
        <f t="shared" si="164"/>
        <v>216</v>
      </c>
      <c r="AZ59" s="353">
        <f t="shared" si="164"/>
        <v>8177</v>
      </c>
      <c r="BA59" s="693">
        <f t="shared" si="164"/>
        <v>15791</v>
      </c>
      <c r="BB59" s="353">
        <f t="shared" si="164"/>
        <v>16679</v>
      </c>
      <c r="BC59" s="353">
        <f t="shared" si="164"/>
        <v>17982</v>
      </c>
      <c r="BD59" s="353">
        <f t="shared" si="164"/>
        <v>20841</v>
      </c>
      <c r="BE59" s="693">
        <f t="shared" si="164"/>
        <v>20860</v>
      </c>
      <c r="BF59" s="353">
        <f t="shared" si="164"/>
        <v>20710</v>
      </c>
      <c r="BG59" s="353">
        <f t="shared" si="164"/>
        <v>20477</v>
      </c>
      <c r="BH59" s="353">
        <f t="shared" si="164"/>
        <v>21220</v>
      </c>
      <c r="BI59" s="693">
        <f t="shared" ref="BI59:BJ59" si="165">BI87+BI171+BI115+BI143</f>
        <v>20280</v>
      </c>
      <c r="BJ59" s="353">
        <f t="shared" si="165"/>
        <v>20025</v>
      </c>
      <c r="BK59" s="353">
        <f t="shared" ref="BK59:BL59" si="166">BK87+BK171+BK115+BK143</f>
        <v>21536</v>
      </c>
      <c r="BL59" s="353">
        <f t="shared" si="166"/>
        <v>22657</v>
      </c>
      <c r="BM59" s="693">
        <f t="shared" ref="BM59" si="167">BM87+BM171+BM115+BM143</f>
        <v>20204</v>
      </c>
    </row>
    <row r="60" spans="2:65" s="173" customFormat="1" ht="12">
      <c r="B60" s="182"/>
      <c r="C60" s="182"/>
      <c r="D60" s="355" t="s">
        <v>103</v>
      </c>
      <c r="E60" s="356" t="s">
        <v>250</v>
      </c>
      <c r="F60" s="357">
        <f t="shared" ref="F60:K60" si="168">F88</f>
        <v>5582</v>
      </c>
      <c r="G60" s="357">
        <f t="shared" si="168"/>
        <v>5180</v>
      </c>
      <c r="H60" s="357">
        <f t="shared" si="168"/>
        <v>4979</v>
      </c>
      <c r="I60" s="358">
        <f t="shared" si="168"/>
        <v>5069</v>
      </c>
      <c r="J60" s="357">
        <f t="shared" si="168"/>
        <v>4552</v>
      </c>
      <c r="K60" s="357">
        <f t="shared" si="168"/>
        <v>6000</v>
      </c>
      <c r="L60" s="357">
        <f t="shared" si="156"/>
        <v>5729</v>
      </c>
      <c r="M60" s="358">
        <f t="shared" si="156"/>
        <v>5394</v>
      </c>
      <c r="N60" s="357">
        <f t="shared" si="156"/>
        <v>5678</v>
      </c>
      <c r="O60" s="357">
        <f t="shared" si="156"/>
        <v>5946</v>
      </c>
      <c r="P60" s="357">
        <f t="shared" si="149"/>
        <v>6730</v>
      </c>
      <c r="Q60" s="358">
        <f t="shared" si="149"/>
        <v>7261</v>
      </c>
      <c r="R60" s="357">
        <f t="shared" si="149"/>
        <v>7827</v>
      </c>
      <c r="S60" s="357">
        <f t="shared" si="149"/>
        <v>8065</v>
      </c>
      <c r="T60" s="357">
        <f t="shared" si="149"/>
        <v>7252</v>
      </c>
      <c r="U60" s="358">
        <f t="shared" si="149"/>
        <v>7498</v>
      </c>
      <c r="V60" s="357">
        <f t="shared" si="149"/>
        <v>8368</v>
      </c>
      <c r="W60" s="357">
        <f t="shared" si="149"/>
        <v>8920</v>
      </c>
      <c r="X60" s="357">
        <f t="shared" ref="X60:AQ60" si="169">X88+X172+X116+X144</f>
        <v>10512</v>
      </c>
      <c r="Y60" s="358">
        <f t="shared" si="169"/>
        <v>10806</v>
      </c>
      <c r="Z60" s="357">
        <f t="shared" si="169"/>
        <v>11297</v>
      </c>
      <c r="AA60" s="357">
        <f t="shared" si="169"/>
        <v>11659</v>
      </c>
      <c r="AB60" s="357">
        <f t="shared" si="169"/>
        <v>11684</v>
      </c>
      <c r="AC60" s="358">
        <f t="shared" si="169"/>
        <v>11709</v>
      </c>
      <c r="AD60" s="357">
        <f t="shared" si="169"/>
        <v>11001</v>
      </c>
      <c r="AE60" s="357">
        <f t="shared" si="169"/>
        <v>13006</v>
      </c>
      <c r="AF60" s="357">
        <f t="shared" si="169"/>
        <v>13999</v>
      </c>
      <c r="AG60" s="358">
        <f t="shared" si="169"/>
        <v>14890</v>
      </c>
      <c r="AH60" s="357">
        <f t="shared" si="169"/>
        <v>15759</v>
      </c>
      <c r="AI60" s="357">
        <f t="shared" si="169"/>
        <v>16373</v>
      </c>
      <c r="AJ60" s="357">
        <f t="shared" si="169"/>
        <v>16698</v>
      </c>
      <c r="AK60" s="358">
        <f t="shared" si="169"/>
        <v>18070</v>
      </c>
      <c r="AL60" s="357">
        <f t="shared" si="169"/>
        <v>19633</v>
      </c>
      <c r="AM60" s="357">
        <f t="shared" si="169"/>
        <v>19623</v>
      </c>
      <c r="AN60" s="357">
        <f t="shared" si="169"/>
        <v>19646</v>
      </c>
      <c r="AO60" s="694">
        <f t="shared" si="169"/>
        <v>19359</v>
      </c>
      <c r="AP60" s="357">
        <f t="shared" si="169"/>
        <v>15675</v>
      </c>
      <c r="AQ60" s="357">
        <f t="shared" si="169"/>
        <v>12596</v>
      </c>
      <c r="AR60" s="357">
        <f t="shared" ref="AR60:BH60" si="170">AR88+AR172+AR116+AR144</f>
        <v>12643</v>
      </c>
      <c r="AS60" s="694">
        <f t="shared" si="170"/>
        <v>10364</v>
      </c>
      <c r="AT60" s="357">
        <f t="shared" si="170"/>
        <v>11704</v>
      </c>
      <c r="AU60" s="357">
        <f t="shared" si="170"/>
        <v>10255</v>
      </c>
      <c r="AV60" s="357">
        <f t="shared" si="170"/>
        <v>7674</v>
      </c>
      <c r="AW60" s="694">
        <f t="shared" si="170"/>
        <v>7823</v>
      </c>
      <c r="AX60" s="357">
        <f t="shared" si="170"/>
        <v>7745</v>
      </c>
      <c r="AY60" s="357">
        <f t="shared" si="170"/>
        <v>8498</v>
      </c>
      <c r="AZ60" s="357">
        <f t="shared" si="170"/>
        <v>9797</v>
      </c>
      <c r="BA60" s="694">
        <f t="shared" si="170"/>
        <v>9875</v>
      </c>
      <c r="BB60" s="357">
        <f t="shared" si="170"/>
        <v>10144</v>
      </c>
      <c r="BC60" s="357">
        <f t="shared" si="170"/>
        <v>10851</v>
      </c>
      <c r="BD60" s="357">
        <f t="shared" si="170"/>
        <v>11103</v>
      </c>
      <c r="BE60" s="694">
        <f t="shared" si="170"/>
        <v>11023</v>
      </c>
      <c r="BF60" s="357">
        <f t="shared" si="170"/>
        <v>11744</v>
      </c>
      <c r="BG60" s="357">
        <f t="shared" si="170"/>
        <v>12141</v>
      </c>
      <c r="BH60" s="357">
        <f t="shared" si="170"/>
        <v>12559</v>
      </c>
      <c r="BI60" s="694">
        <f t="shared" ref="BI60:BJ60" si="171">BI88+BI172+BI116+BI144</f>
        <v>12853</v>
      </c>
      <c r="BJ60" s="357">
        <f t="shared" si="171"/>
        <v>12081</v>
      </c>
      <c r="BK60" s="357">
        <f t="shared" ref="BK60:BL60" si="172">BK88+BK172+BK116+BK144</f>
        <v>12595</v>
      </c>
      <c r="BL60" s="357">
        <f t="shared" si="172"/>
        <v>12494</v>
      </c>
      <c r="BM60" s="694">
        <f t="shared" ref="BM60" si="173">BM88+BM172+BM116+BM144</f>
        <v>12615</v>
      </c>
    </row>
    <row r="61" spans="2:65" ht="12">
      <c r="D61" s="194" t="s">
        <v>81</v>
      </c>
      <c r="E61" s="186"/>
      <c r="F61" s="328"/>
      <c r="G61" s="328"/>
      <c r="H61" s="328"/>
      <c r="I61" s="329"/>
      <c r="J61" s="328"/>
      <c r="K61" s="328"/>
      <c r="L61" s="328"/>
      <c r="M61" s="329"/>
      <c r="N61" s="328"/>
      <c r="O61" s="328"/>
      <c r="P61" s="328"/>
      <c r="Q61" s="329"/>
      <c r="R61" s="328"/>
      <c r="S61" s="328"/>
      <c r="T61" s="328"/>
      <c r="U61" s="329"/>
      <c r="V61" s="328"/>
      <c r="W61" s="328"/>
      <c r="X61" s="328"/>
      <c r="Y61" s="329"/>
      <c r="Z61" s="328"/>
      <c r="AA61" s="328"/>
      <c r="AB61" s="328"/>
      <c r="AC61" s="329"/>
      <c r="AD61" s="328"/>
      <c r="AE61" s="328"/>
      <c r="AF61" s="328"/>
      <c r="AG61" s="329"/>
      <c r="AH61" s="328"/>
      <c r="AI61" s="328"/>
      <c r="AJ61" s="328"/>
      <c r="AK61" s="329"/>
      <c r="AL61" s="328"/>
      <c r="AM61" s="328"/>
      <c r="AN61" s="328"/>
      <c r="AO61" s="682"/>
      <c r="AP61" s="328"/>
      <c r="AQ61" s="328"/>
      <c r="AR61" s="328"/>
      <c r="AS61" s="682"/>
      <c r="AT61" s="328"/>
      <c r="AU61" s="328"/>
      <c r="AV61" s="328"/>
      <c r="AW61" s="682"/>
      <c r="AX61" s="328"/>
      <c r="AY61" s="328"/>
      <c r="AZ61" s="328"/>
      <c r="BA61" s="682"/>
      <c r="BB61" s="328"/>
      <c r="BC61" s="328"/>
      <c r="BD61" s="328"/>
      <c r="BE61" s="682"/>
      <c r="BF61" s="328"/>
      <c r="BG61" s="328"/>
      <c r="BH61" s="328"/>
      <c r="BI61" s="682"/>
      <c r="BJ61" s="328"/>
      <c r="BK61" s="328"/>
      <c r="BL61" s="328"/>
      <c r="BM61" s="682"/>
    </row>
    <row r="62" spans="2:65" s="173" customFormat="1" ht="12">
      <c r="B62" s="174"/>
      <c r="C62" s="174">
        <f>Property!J1</f>
        <v>10</v>
      </c>
      <c r="D62" s="187" t="s">
        <v>84</v>
      </c>
      <c r="E62" s="187" t="s">
        <v>246</v>
      </c>
      <c r="F62" s="330">
        <f>SUMIF(Monthly!$6:$6,Quarterly!F$7,Monthly!69:69)</f>
        <v>580.678</v>
      </c>
      <c r="G62" s="330">
        <f>SUMIF(Monthly!$6:$6,Quarterly!G$7,Monthly!69:69)</f>
        <v>560.06999999999994</v>
      </c>
      <c r="H62" s="330">
        <f>SUMIF(Monthly!$6:$6,Quarterly!H$7,Monthly!69:69)</f>
        <v>605.29700000000003</v>
      </c>
      <c r="I62" s="331">
        <f>SUMIF(Monthly!$6:$6,Quarterly!I$7,Monthly!69:69)</f>
        <v>679.96699999999998</v>
      </c>
      <c r="J62" s="330">
        <f>SUMIF(Monthly!$6:$6,Quarterly!J$7,Monthly!69:69)</f>
        <v>641.00700000000006</v>
      </c>
      <c r="K62" s="330">
        <f>SUMIF(Monthly!$6:$6,Quarterly!K$7,Monthly!69:69)</f>
        <v>671.56399999999996</v>
      </c>
      <c r="L62" s="330">
        <f>SUMIF(Monthly!$6:$6,Quarterly!L$7,Monthly!69:69)</f>
        <v>674.43399999999997</v>
      </c>
      <c r="M62" s="331">
        <f>SUMIF(Monthly!$6:$6,Quarterly!M$7,Monthly!69:69)</f>
        <v>699.79600000000005</v>
      </c>
      <c r="N62" s="330">
        <f>SUMIF(Monthly!$6:$6,Quarterly!N$7,Monthly!69:69)</f>
        <v>698.33100000000002</v>
      </c>
      <c r="O62" s="330">
        <f>SUMIF(Monthly!$6:$6,Quarterly!O$7,Monthly!69:69)</f>
        <v>691.14400000000001</v>
      </c>
      <c r="P62" s="330">
        <f>SUMIF(Monthly!$6:$6,Quarterly!P$7,Monthly!69:69)</f>
        <v>699.14699999999993</v>
      </c>
      <c r="Q62" s="331">
        <f>SUMIF(Monthly!$6:$6,Quarterly!Q$7,Monthly!69:69)</f>
        <v>873.60500000000002</v>
      </c>
      <c r="R62" s="330">
        <f>SUMIF(Monthly!$6:$6,Quarterly!R$7,Monthly!69:69)</f>
        <v>916.08500000000004</v>
      </c>
      <c r="S62" s="330">
        <f>SUMIF(Monthly!$6:$6,Quarterly!S$7,Monthly!69:69)</f>
        <v>812.97277499999996</v>
      </c>
      <c r="T62" s="330">
        <f>SUMIF(Monthly!$6:$6,Quarterly!T$7,Monthly!69:69)</f>
        <v>750.54445400000009</v>
      </c>
      <c r="U62" s="331">
        <f>SUMIF(Monthly!$6:$6,Quarterly!U$7,Monthly!69:69)</f>
        <v>790.44003100000009</v>
      </c>
      <c r="V62" s="330">
        <f>SUMIF(Monthly!$6:$6,Quarterly!V$7,Monthly!69:69)</f>
        <v>657.29674799999998</v>
      </c>
      <c r="W62" s="330">
        <f>SUMIF(Monthly!$6:$6,Quarterly!W$7,Monthly!69:69)</f>
        <v>590.22434199999998</v>
      </c>
      <c r="X62" s="330">
        <f>SUMIF(Monthly!$6:$6,Quarterly!X$7,Monthly!69:69)</f>
        <v>507.50335799999999</v>
      </c>
      <c r="Y62" s="331">
        <f>SUMIF(Monthly!$6:$6,Quarterly!Y$7,Monthly!69:69)</f>
        <v>580.392248</v>
      </c>
      <c r="Z62" s="330">
        <f>SUMIF(Monthly!$6:$6,Quarterly!Z$7,Monthly!69:69)</f>
        <v>586.17216600000006</v>
      </c>
      <c r="AA62" s="330">
        <f>SUMIF(Monthly!$6:$6,Quarterly!AA$7,Monthly!69:69)</f>
        <v>634.91596700000014</v>
      </c>
      <c r="AB62" s="330">
        <f>SUMIF(Monthly!$6:$6,Quarterly!AB$7,Monthly!69:69)</f>
        <v>575.13869399999999</v>
      </c>
      <c r="AC62" s="331">
        <f>SUMIF(Monthly!$6:$6,Quarterly!AC$7,Monthly!69:69)</f>
        <v>649.30464400000005</v>
      </c>
      <c r="AD62" s="330">
        <f>SUMIF(Monthly!$6:$6,Quarterly!AD$7,Monthly!69:69)</f>
        <v>617.35622699999999</v>
      </c>
      <c r="AE62" s="330">
        <f>SUMIF(Monthly!$6:$6,Quarterly!AE$7,Monthly!69:69)</f>
        <v>504.83067300000005</v>
      </c>
      <c r="AF62" s="330">
        <f>SUMIF(Monthly!$6:$6,Quarterly!AF$7,Monthly!69:69)</f>
        <v>585.96331599999996</v>
      </c>
      <c r="AG62" s="331">
        <f>SUMIF(Monthly!$6:$6,Quarterly!AG$7,Monthly!69:69)</f>
        <v>587.32604700000002</v>
      </c>
      <c r="AH62" s="330">
        <f>SUMIF(Monthly!$6:$6,Quarterly!AH$7,Monthly!69:69)</f>
        <v>648.384186</v>
      </c>
      <c r="AI62" s="330">
        <f>SUMIF(Monthly!$6:$6,Quarterly!AI$7,Monthly!69:69)</f>
        <v>579.662509</v>
      </c>
      <c r="AJ62" s="330">
        <f>SUMIF(Monthly!$6:$6,Quarterly!AJ$7,Monthly!69:69)</f>
        <v>552.28549599999997</v>
      </c>
      <c r="AK62" s="331">
        <f>SUMIF(Monthly!$6:$6,Quarterly!AK$7,Monthly!69:69)</f>
        <v>608.65089699999999</v>
      </c>
      <c r="AL62" s="330">
        <f>SUMIF(Monthly!$6:$6,Quarterly!AL$7,Monthly!69:69)</f>
        <v>658.92803900000001</v>
      </c>
      <c r="AM62" s="330">
        <f>SUMIF(Monthly!$6:$6,Quarterly!AM$7,Monthly!69:69)</f>
        <v>703.1485889999999</v>
      </c>
      <c r="AN62" s="330">
        <f>SUMIF(Monthly!$6:$6,Quarterly!AN$7,Monthly!69:69)</f>
        <v>639.19375500000001</v>
      </c>
      <c r="AO62" s="683">
        <f>SUMIF(Monthly!$6:$6,Quarterly!AO$7,Monthly!69:69)</f>
        <v>579.90727300000003</v>
      </c>
      <c r="AP62" s="330">
        <f>SUMIF(Monthly!$6:$6,Quarterly!AP$7,Monthly!69:69)</f>
        <v>428.92244399999993</v>
      </c>
      <c r="AQ62" s="330">
        <f>SUMIF(Monthly!$6:$6,Quarterly!AQ$7,Monthly!69:69)</f>
        <v>187.62387099999998</v>
      </c>
      <c r="AR62" s="330">
        <f>SUMIF(Monthly!$6:$6,Quarterly!AR$7,Monthly!69:69)</f>
        <v>207.89577700000001</v>
      </c>
      <c r="AS62" s="683">
        <f>SUMIF(Monthly!$6:$6,Quarterly!AS$7,Monthly!69:69)</f>
        <v>252.60587300000006</v>
      </c>
      <c r="AT62" s="330">
        <f>SUMIF(Monthly!$6:$6,Quarterly!AT$7,Monthly!69:69)</f>
        <v>181.85932799999998</v>
      </c>
      <c r="AU62" s="330">
        <f>SUMIF(Monthly!$6:$6,Quarterly!AU$7,Monthly!69:69)</f>
        <v>293.22287499999999</v>
      </c>
      <c r="AV62" s="330">
        <f>SUMIF(Monthly!$6:$6,Quarterly!AV$7,Monthly!69:69)</f>
        <v>264.41530499999993</v>
      </c>
      <c r="AW62" s="683">
        <f>SUMIF(Monthly!$6:$6,Quarterly!AW$7,Monthly!69:69)</f>
        <v>304.45423799999998</v>
      </c>
      <c r="AX62" s="330">
        <f>SUMIF(Monthly!$6:$6,Quarterly!AX$7,Monthly!69:69)</f>
        <v>226.35591099999999</v>
      </c>
      <c r="AY62" s="330">
        <f>SUMIF(Monthly!$6:$6,Quarterly!AY$7,Monthly!69:69)</f>
        <v>226.45708500000001</v>
      </c>
      <c r="AZ62" s="330">
        <f>SUMIF(Monthly!$6:$6,Quarterly!AZ$7,Monthly!69:69)</f>
        <v>500.59858100000002</v>
      </c>
      <c r="BA62" s="683">
        <f>SUMIF(Monthly!$6:$6,Quarterly!BA$7,Monthly!69:69)</f>
        <v>499.64236099999994</v>
      </c>
      <c r="BB62" s="330">
        <f>SUMIF(Monthly!$6:$6,Quarterly!BB$7,Monthly!69:69)</f>
        <v>535.19031799999993</v>
      </c>
      <c r="BC62" s="330">
        <f>SUMIF(Monthly!$6:$6,Quarterly!BC$7,Monthly!69:69)</f>
        <v>744.86600199999998</v>
      </c>
      <c r="BD62" s="330">
        <f>SUMIF(Monthly!$6:$6,Quarterly!BD$7,Monthly!69:69)</f>
        <v>696.57408100000009</v>
      </c>
      <c r="BE62" s="683">
        <f>SUMIF(Monthly!$6:$6,Quarterly!BE$7,Monthly!69:69)</f>
        <v>661.87374799999998</v>
      </c>
      <c r="BF62" s="330">
        <f>SUMIF(Monthly!$6:$6,Quarterly!BF$7,Monthly!69:69)</f>
        <v>690.68207699999994</v>
      </c>
      <c r="BG62" s="330">
        <f>SUMIF(Monthly!$6:$6,Quarterly!BG$7,Monthly!69:69)</f>
        <v>685.13</v>
      </c>
      <c r="BH62" s="330">
        <f>SUMIF(Monthly!$6:$6,Quarterly!BH$7,Monthly!69:69)</f>
        <v>660.23099999999999</v>
      </c>
      <c r="BI62" s="683">
        <f>SUMIF(Monthly!$6:$6,Quarterly!BI$7,Monthly!69:69)</f>
        <v>614.76200000000006</v>
      </c>
      <c r="BJ62" s="330">
        <f>SUMIF(Monthly!$6:$6,Quarterly!BJ$7,Monthly!69:69)</f>
        <v>673.221</v>
      </c>
      <c r="BK62" s="330">
        <f>SUMIF(Monthly!$6:$6,Quarterly!BK$7,Monthly!69:69)</f>
        <v>664.37599999999998</v>
      </c>
      <c r="BL62" s="330">
        <f>SUMIF(Monthly!$6:$6,Quarterly!BL$7,Monthly!69:69)</f>
        <v>624.21600000000001</v>
      </c>
      <c r="BM62" s="683">
        <f>SUMIF(Monthly!$6:$6,Quarterly!BM$7,Monthly!69:69)</f>
        <v>672.52599999999995</v>
      </c>
    </row>
    <row r="63" spans="2:65" s="9" customFormat="1" ht="12">
      <c r="B63" s="8"/>
      <c r="C63" s="8"/>
      <c r="D63" s="188" t="s">
        <v>1</v>
      </c>
      <c r="E63" s="188" t="s">
        <v>247</v>
      </c>
      <c r="F63" s="332"/>
      <c r="G63" s="332"/>
      <c r="H63" s="332"/>
      <c r="I63" s="333"/>
      <c r="J63" s="334">
        <f t="shared" ref="J63:AR63" si="174">J62/F62-1</f>
        <v>0.10389406865767259</v>
      </c>
      <c r="K63" s="334">
        <f t="shared" si="174"/>
        <v>0.19907154462835019</v>
      </c>
      <c r="L63" s="334">
        <f t="shared" si="174"/>
        <v>0.11421996144041668</v>
      </c>
      <c r="M63" s="335">
        <f t="shared" si="174"/>
        <v>2.9161709318246354E-2</v>
      </c>
      <c r="N63" s="334">
        <f t="shared" si="174"/>
        <v>8.9428040567419709E-2</v>
      </c>
      <c r="O63" s="334">
        <f t="shared" si="174"/>
        <v>2.915582133646244E-2</v>
      </c>
      <c r="P63" s="334">
        <f t="shared" si="174"/>
        <v>3.664257733151044E-2</v>
      </c>
      <c r="Q63" s="335">
        <f t="shared" si="174"/>
        <v>0.24837095382082763</v>
      </c>
      <c r="R63" s="334">
        <f t="shared" si="174"/>
        <v>0.31182061228844193</v>
      </c>
      <c r="S63" s="334">
        <f t="shared" si="174"/>
        <v>0.17627118950609422</v>
      </c>
      <c r="T63" s="334">
        <f t="shared" si="174"/>
        <v>7.3514516975686339E-2</v>
      </c>
      <c r="U63" s="335">
        <f t="shared" si="174"/>
        <v>-9.5197450792978477E-2</v>
      </c>
      <c r="V63" s="334">
        <f t="shared" si="174"/>
        <v>-0.28249371182805094</v>
      </c>
      <c r="W63" s="334">
        <f t="shared" si="174"/>
        <v>-0.27399248763281159</v>
      </c>
      <c r="X63" s="334">
        <f t="shared" si="174"/>
        <v>-0.32381972140986615</v>
      </c>
      <c r="Y63" s="335">
        <f t="shared" si="174"/>
        <v>-0.26573525474698545</v>
      </c>
      <c r="Z63" s="334">
        <f t="shared" si="174"/>
        <v>-0.10820771929332584</v>
      </c>
      <c r="AA63" s="334">
        <f t="shared" si="174"/>
        <v>7.5719725229496104E-2</v>
      </c>
      <c r="AB63" s="334">
        <f t="shared" si="174"/>
        <v>0.13327071621070918</v>
      </c>
      <c r="AC63" s="335">
        <f t="shared" si="174"/>
        <v>0.11873417716633616</v>
      </c>
      <c r="AD63" s="334">
        <f t="shared" si="174"/>
        <v>5.3199491222515549E-2</v>
      </c>
      <c r="AE63" s="334">
        <f t="shared" si="174"/>
        <v>-0.20488584436560575</v>
      </c>
      <c r="AF63" s="334">
        <f t="shared" si="174"/>
        <v>1.8820889835660992E-2</v>
      </c>
      <c r="AG63" s="335">
        <f t="shared" si="174"/>
        <v>-9.5453802113881103E-2</v>
      </c>
      <c r="AH63" s="334">
        <f t="shared" si="174"/>
        <v>5.0259408819407714E-2</v>
      </c>
      <c r="AI63" s="334">
        <f t="shared" si="174"/>
        <v>0.14823155565272073</v>
      </c>
      <c r="AJ63" s="334">
        <f t="shared" si="174"/>
        <v>-5.7474280523049037E-2</v>
      </c>
      <c r="AK63" s="335">
        <f t="shared" si="174"/>
        <v>3.6308367573556488E-2</v>
      </c>
      <c r="AL63" s="334">
        <f t="shared" si="174"/>
        <v>1.6261736833908635E-2</v>
      </c>
      <c r="AM63" s="334">
        <f t="shared" si="174"/>
        <v>0.21303099317744545</v>
      </c>
      <c r="AN63" s="334">
        <f t="shared" si="174"/>
        <v>0.15736111056590207</v>
      </c>
      <c r="AO63" s="684">
        <f t="shared" si="174"/>
        <v>-4.722514029253122E-2</v>
      </c>
      <c r="AP63" s="334">
        <f t="shared" si="174"/>
        <v>-0.34906026362007658</v>
      </c>
      <c r="AQ63" s="334">
        <f t="shared" si="174"/>
        <v>-0.73316611320114589</v>
      </c>
      <c r="AR63" s="334">
        <f t="shared" si="174"/>
        <v>-0.67475311613455924</v>
      </c>
      <c r="AS63" s="684">
        <f t="shared" ref="AS63:BD63" si="175">AS62/AO62-1</f>
        <v>-0.56440299206249134</v>
      </c>
      <c r="AT63" s="334">
        <f t="shared" si="175"/>
        <v>-0.57600883203024922</v>
      </c>
      <c r="AU63" s="334">
        <f t="shared" si="175"/>
        <v>0.56282286170292273</v>
      </c>
      <c r="AV63" s="334">
        <f t="shared" si="175"/>
        <v>0.27186472383226867</v>
      </c>
      <c r="AW63" s="684">
        <f t="shared" si="175"/>
        <v>0.20525399660838417</v>
      </c>
      <c r="AX63" s="334">
        <f t="shared" si="175"/>
        <v>0.24467583537975024</v>
      </c>
      <c r="AY63" s="334">
        <f t="shared" si="175"/>
        <v>-0.22769638964899985</v>
      </c>
      <c r="AZ63" s="334">
        <f t="shared" si="175"/>
        <v>0.8932284611891137</v>
      </c>
      <c r="BA63" s="684">
        <f t="shared" si="175"/>
        <v>0.64110824760468588</v>
      </c>
      <c r="BB63" s="334">
        <f t="shared" si="175"/>
        <v>1.3643752691750999</v>
      </c>
      <c r="BC63" s="334">
        <f t="shared" si="175"/>
        <v>2.289214828496092</v>
      </c>
      <c r="BD63" s="334">
        <f t="shared" si="175"/>
        <v>0.39148233222818507</v>
      </c>
      <c r="BE63" s="684">
        <f t="shared" ref="BE63:BM63" si="176">BE62/BA62-1</f>
        <v>0.32469502120537785</v>
      </c>
      <c r="BF63" s="334">
        <f t="shared" si="176"/>
        <v>0.29053544836362311</v>
      </c>
      <c r="BG63" s="334">
        <f t="shared" si="176"/>
        <v>-8.0196977496094668E-2</v>
      </c>
      <c r="BH63" s="334">
        <f t="shared" si="176"/>
        <v>-5.2174035743371427E-2</v>
      </c>
      <c r="BI63" s="684">
        <f t="shared" si="176"/>
        <v>-7.1179357305465984E-2</v>
      </c>
      <c r="BJ63" s="334">
        <f t="shared" si="176"/>
        <v>-2.5280918068473213E-2</v>
      </c>
      <c r="BK63" s="334">
        <f t="shared" si="176"/>
        <v>-3.0292061360617684E-2</v>
      </c>
      <c r="BL63" s="334">
        <f t="shared" si="176"/>
        <v>-5.4549089636808934E-2</v>
      </c>
      <c r="BM63" s="684">
        <f t="shared" si="176"/>
        <v>9.3961565614009812E-2</v>
      </c>
    </row>
    <row r="64" spans="2:65" ht="12">
      <c r="C64" s="590">
        <f>Walkerhill!F$1</f>
        <v>6</v>
      </c>
      <c r="D64" s="189" t="s">
        <v>85</v>
      </c>
      <c r="E64" s="190" t="s">
        <v>248</v>
      </c>
      <c r="F64" s="336">
        <f>SUMIF(Monthly!$6:$6,Quarterly!F$7,Monthly!71:71)</f>
        <v>260.75600000000003</v>
      </c>
      <c r="G64" s="336">
        <f>SUMIF(Monthly!$6:$6,Quarterly!G$7,Monthly!71:71)</f>
        <v>239.44899999999998</v>
      </c>
      <c r="H64" s="336">
        <f>SUMIF(Monthly!$6:$6,Quarterly!H$7,Monthly!71:71)</f>
        <v>214.61900000000003</v>
      </c>
      <c r="I64" s="337">
        <f>SUMIF(Monthly!$6:$6,Quarterly!I$7,Monthly!71:71)</f>
        <v>267.49700000000001</v>
      </c>
      <c r="J64" s="336">
        <f>SUMIF(Monthly!$6:$6,Quarterly!J$7,Monthly!71:71)</f>
        <v>309.97399999999999</v>
      </c>
      <c r="K64" s="336">
        <f>SUMIF(Monthly!$6:$6,Quarterly!K$7,Monthly!71:71)</f>
        <v>372.78899999999999</v>
      </c>
      <c r="L64" s="336">
        <f>SUMIF(Monthly!$6:$6,Quarterly!L$7,Monthly!71:71)</f>
        <v>322.49799999999999</v>
      </c>
      <c r="M64" s="337">
        <f>SUMIF(Monthly!$6:$6,Quarterly!M$7,Monthly!71:71)</f>
        <v>330.03800000000001</v>
      </c>
      <c r="N64" s="336">
        <f>SUMIF(Monthly!$6:$6,Quarterly!N$7,Monthly!71:71)</f>
        <v>338.74700000000001</v>
      </c>
      <c r="O64" s="336">
        <f>SUMIF(Monthly!$6:$6,Quarterly!O$7,Monthly!71:71)</f>
        <v>323.68</v>
      </c>
      <c r="P64" s="336">
        <f>SUMIF(Monthly!$6:$6,Quarterly!P$7,Monthly!71:71)</f>
        <v>346.53700000000003</v>
      </c>
      <c r="Q64" s="337">
        <f>SUMIF(Monthly!$6:$6,Quarterly!Q$7,Monthly!71:71)</f>
        <v>417.84899999999999</v>
      </c>
      <c r="R64" s="336">
        <f>SUMIF(Monthly!$6:$6,Quarterly!R$7,Monthly!71:71)</f>
        <v>508.81600000000003</v>
      </c>
      <c r="S64" s="336">
        <f>SUMIF(Monthly!$6:$6,Quarterly!S$7,Monthly!71:71)</f>
        <v>464.000047</v>
      </c>
      <c r="T64" s="336">
        <f>SUMIF(Monthly!$6:$6,Quarterly!T$7,Monthly!71:71)</f>
        <v>425.322836</v>
      </c>
      <c r="U64" s="337">
        <f>SUMIF(Monthly!$6:$6,Quarterly!U$7,Monthly!71:71)</f>
        <v>460.10973500000006</v>
      </c>
      <c r="V64" s="336">
        <f>SUMIF(Monthly!$6:$6,Quarterly!V$7,Monthly!71:71)</f>
        <v>337.830871</v>
      </c>
      <c r="W64" s="336">
        <f>SUMIF(Monthly!$6:$6,Quarterly!W$7,Monthly!71:71)</f>
        <v>257.24489600000004</v>
      </c>
      <c r="X64" s="336">
        <f>SUMIF(Monthly!$6:$6,Quarterly!X$7,Monthly!71:71)</f>
        <v>177.60786100000001</v>
      </c>
      <c r="Y64" s="337">
        <f>SUMIF(Monthly!$6:$6,Quarterly!Y$7,Monthly!71:71)</f>
        <v>241.00448399999999</v>
      </c>
      <c r="Z64" s="336">
        <f>SUMIF(Monthly!$6:$6,Quarterly!Z$7,Monthly!71:71)</f>
        <v>254.43456300000003</v>
      </c>
      <c r="AA64" s="336">
        <f>SUMIF(Monthly!$6:$6,Quarterly!AA$7,Monthly!71:71)</f>
        <v>243.13616999999999</v>
      </c>
      <c r="AB64" s="336">
        <f>SUMIF(Monthly!$6:$6,Quarterly!AB$7,Monthly!71:71)</f>
        <v>183.82554700000003</v>
      </c>
      <c r="AC64" s="337">
        <f>SUMIF(Monthly!$6:$6,Quarterly!AC$7,Monthly!71:71)</f>
        <v>216.56978099999998</v>
      </c>
      <c r="AD64" s="336">
        <f>SUMIF(Monthly!$6:$6,Quarterly!AD$7,Monthly!71:71)</f>
        <v>211.55615299999999</v>
      </c>
      <c r="AE64" s="336">
        <f>SUMIF(Monthly!$6:$6,Quarterly!AE$7,Monthly!71:71)</f>
        <v>121.050185</v>
      </c>
      <c r="AF64" s="336">
        <f>SUMIF(Monthly!$6:$6,Quarterly!AF$7,Monthly!71:71)</f>
        <v>148.33638999999999</v>
      </c>
      <c r="AG64" s="337">
        <f>SUMIF(Monthly!$6:$6,Quarterly!AG$7,Monthly!71:71)</f>
        <v>179.187152</v>
      </c>
      <c r="AH64" s="336">
        <f>SUMIF(Monthly!$6:$6,Quarterly!AH$7,Monthly!71:71)</f>
        <v>131.489327</v>
      </c>
      <c r="AI64" s="336">
        <f>SUMIF(Monthly!$6:$6,Quarterly!AI$7,Monthly!71:71)</f>
        <v>113.581299</v>
      </c>
      <c r="AJ64" s="336">
        <f>SUMIF(Monthly!$6:$6,Quarterly!AJ$7,Monthly!71:71)</f>
        <v>104.01593200000001</v>
      </c>
      <c r="AK64" s="337">
        <f>SUMIF(Monthly!$6:$6,Quarterly!AK$7,Monthly!71:71)</f>
        <v>173.687701</v>
      </c>
      <c r="AL64" s="336">
        <f>SUMIF(Monthly!$6:$6,Quarterly!AL$7,Monthly!71:71)</f>
        <v>207.29972800000002</v>
      </c>
      <c r="AM64" s="336">
        <f>SUMIF(Monthly!$6:$6,Quarterly!AM$7,Monthly!71:71)</f>
        <v>191.44619700000001</v>
      </c>
      <c r="AN64" s="336">
        <f>SUMIF(Monthly!$6:$6,Quarterly!AN$7,Monthly!71:71)</f>
        <v>140.03643700000001</v>
      </c>
      <c r="AO64" s="685">
        <f>SUMIF(Monthly!$6:$6,Quarterly!AO$7,Monthly!71:71)</f>
        <v>135.23471000000001</v>
      </c>
      <c r="AP64" s="336">
        <f>SUMIF(Monthly!$6:$6,Quarterly!AP$7,Monthly!71:71)</f>
        <v>101.12117699999999</v>
      </c>
      <c r="AQ64" s="336">
        <f>SUMIF(Monthly!$6:$6,Quarterly!AQ$7,Monthly!71:71)</f>
        <v>7.1828710000000004</v>
      </c>
      <c r="AR64" s="336">
        <f>SUMIF(Monthly!$6:$6,Quarterly!AR$7,Monthly!71:71)</f>
        <v>3.6027450000000001</v>
      </c>
      <c r="AS64" s="685">
        <f>SUMIF(Monthly!$6:$6,Quarterly!AS$7,Monthly!71:71)</f>
        <v>8.9936419999999995</v>
      </c>
      <c r="AT64" s="336">
        <f>SUMIF(Monthly!$6:$6,Quarterly!AT$7,Monthly!71:71)</f>
        <v>12.078078</v>
      </c>
      <c r="AU64" s="336">
        <f>SUMIF(Monthly!$6:$6,Quarterly!AU$7,Monthly!71:71)</f>
        <v>28.594051999999998</v>
      </c>
      <c r="AV64" s="336">
        <f>SUMIF(Monthly!$6:$6,Quarterly!AV$7,Monthly!71:71)</f>
        <v>3.9614940000000001</v>
      </c>
      <c r="AW64" s="685">
        <f>SUMIF(Monthly!$6:$6,Quarterly!AW$7,Monthly!71:71)</f>
        <v>10.382593999999999</v>
      </c>
      <c r="AX64" s="336">
        <f>SUMIF(Monthly!$6:$6,Quarterly!AX$7,Monthly!71:71)</f>
        <v>14.130123999999999</v>
      </c>
      <c r="AY64" s="336">
        <f>SUMIF(Monthly!$6:$6,Quarterly!AY$7,Monthly!71:71)</f>
        <v>21.391992999999999</v>
      </c>
      <c r="AZ64" s="336">
        <f>SUMIF(Monthly!$6:$6,Quarterly!AZ$7,Monthly!71:71)</f>
        <v>25.647427</v>
      </c>
      <c r="BA64" s="685">
        <f>SUMIF(Monthly!$6:$6,Quarterly!BA$7,Monthly!71:71)</f>
        <v>55.972965000000002</v>
      </c>
      <c r="BB64" s="336">
        <f>SUMIF(Monthly!$6:$6,Quarterly!BB$7,Monthly!71:71)</f>
        <v>47.935353000000006</v>
      </c>
      <c r="BC64" s="336">
        <f>SUMIF(Monthly!$6:$6,Quarterly!BC$7,Monthly!71:71)</f>
        <v>109.21126100000001</v>
      </c>
      <c r="BD64" s="336">
        <f>SUMIF(Monthly!$6:$6,Quarterly!BD$7,Monthly!71:71)</f>
        <v>121.48185599999999</v>
      </c>
      <c r="BE64" s="685">
        <f>SUMIF(Monthly!$6:$6,Quarterly!BE$7,Monthly!71:71)</f>
        <v>144.59693699999997</v>
      </c>
      <c r="BF64" s="336">
        <f>SUMIF(Monthly!$6:$6,Quarterly!BF$7,Monthly!71:71)</f>
        <v>147.72111699999999</v>
      </c>
      <c r="BG64" s="336">
        <f>SUMIF(Monthly!$6:$6,Quarterly!BG$7,Monthly!71:71)</f>
        <v>133.631722</v>
      </c>
      <c r="BH64" s="336">
        <f>SUMIF(Monthly!$6:$6,Quarterly!BH$7,Monthly!71:71)</f>
        <v>144.73097300000001</v>
      </c>
      <c r="BI64" s="685">
        <f>SUMIF(Monthly!$6:$6,Quarterly!BI$7,Monthly!71:71)</f>
        <v>116.99283399999999</v>
      </c>
      <c r="BJ64" s="336">
        <f>SUMIF(Monthly!$6:$6,Quarterly!BJ$7,Monthly!71:71)</f>
        <v>142.31771600000002</v>
      </c>
      <c r="BK64" s="336">
        <f>SUMIF(Monthly!$6:$6,Quarterly!BK$7,Monthly!71:71)</f>
        <v>138.499</v>
      </c>
      <c r="BL64" s="336">
        <f>SUMIF(Monthly!$6:$6,Quarterly!BL$7,Monthly!71:71)</f>
        <v>144.75200000000001</v>
      </c>
      <c r="BM64" s="685">
        <f>SUMIF(Monthly!$6:$6,Quarterly!BM$7,Monthly!71:71)</f>
        <v>142.68477200000001</v>
      </c>
    </row>
    <row r="65" spans="2:65" ht="12">
      <c r="C65" s="590">
        <f>C64+1</f>
        <v>7</v>
      </c>
      <c r="D65" s="189" t="s">
        <v>86</v>
      </c>
      <c r="E65" s="190" t="s">
        <v>249</v>
      </c>
      <c r="F65" s="336">
        <f>SUMIF(Monthly!$6:$6,Quarterly!F$7,Monthly!72:72)</f>
        <v>169.61199999999999</v>
      </c>
      <c r="G65" s="336">
        <f>SUMIF(Monthly!$6:$6,Quarterly!G$7,Monthly!72:72)</f>
        <v>164.047</v>
      </c>
      <c r="H65" s="336">
        <f>SUMIF(Monthly!$6:$6,Quarterly!H$7,Monthly!72:72)</f>
        <v>195.21199999999999</v>
      </c>
      <c r="I65" s="337">
        <f>SUMIF(Monthly!$6:$6,Quarterly!I$7,Monthly!72:72)</f>
        <v>199.45999999999998</v>
      </c>
      <c r="J65" s="336">
        <f>SUMIF(Monthly!$6:$6,Quarterly!J$7,Monthly!72:72)</f>
        <v>182.86399999999998</v>
      </c>
      <c r="K65" s="336">
        <f>SUMIF(Monthly!$6:$6,Quarterly!K$7,Monthly!72:72)</f>
        <v>152.96199999999999</v>
      </c>
      <c r="L65" s="336">
        <f>SUMIF(Monthly!$6:$6,Quarterly!L$7,Monthly!72:72)</f>
        <v>181.49700000000001</v>
      </c>
      <c r="M65" s="337">
        <f>SUMIF(Monthly!$6:$6,Quarterly!M$7,Monthly!72:72)</f>
        <v>202.82</v>
      </c>
      <c r="N65" s="336">
        <f>SUMIF(Monthly!$6:$6,Quarterly!N$7,Monthly!72:72)</f>
        <v>181.178</v>
      </c>
      <c r="O65" s="336">
        <f>SUMIF(Monthly!$6:$6,Quarterly!O$7,Monthly!72:72)</f>
        <v>152.86600000000001</v>
      </c>
      <c r="P65" s="336">
        <f>SUMIF(Monthly!$6:$6,Quarterly!P$7,Monthly!72:72)</f>
        <v>160.006</v>
      </c>
      <c r="Q65" s="337">
        <f>SUMIF(Monthly!$6:$6,Quarterly!Q$7,Monthly!72:72)</f>
        <v>189.51600000000002</v>
      </c>
      <c r="R65" s="336">
        <f>SUMIF(Monthly!$6:$6,Quarterly!R$7,Monthly!72:72)</f>
        <v>186.17</v>
      </c>
      <c r="S65" s="336">
        <f>SUMIF(Monthly!$6:$6,Quarterly!S$7,Monthly!72:72)</f>
        <v>122.128219</v>
      </c>
      <c r="T65" s="336">
        <f>SUMIF(Monthly!$6:$6,Quarterly!T$7,Monthly!72:72)</f>
        <v>139.263499</v>
      </c>
      <c r="U65" s="337">
        <f>SUMIF(Monthly!$6:$6,Quarterly!U$7,Monthly!72:72)</f>
        <v>143.51983200000001</v>
      </c>
      <c r="V65" s="336">
        <f>SUMIF(Monthly!$6:$6,Quarterly!V$7,Monthly!72:72)</f>
        <v>132.03248500000001</v>
      </c>
      <c r="W65" s="336">
        <f>SUMIF(Monthly!$6:$6,Quarterly!W$7,Monthly!72:72)</f>
        <v>118.966014</v>
      </c>
      <c r="X65" s="336">
        <f>SUMIF(Monthly!$6:$6,Quarterly!X$7,Monthly!72:72)</f>
        <v>134.76223999999999</v>
      </c>
      <c r="Y65" s="337">
        <f>SUMIF(Monthly!$6:$6,Quarterly!Y$7,Monthly!72:72)</f>
        <v>142.112831</v>
      </c>
      <c r="Z65" s="336">
        <f>SUMIF(Monthly!$6:$6,Quarterly!Z$7,Monthly!72:72)</f>
        <v>139.156319</v>
      </c>
      <c r="AA65" s="336">
        <f>SUMIF(Monthly!$6:$6,Quarterly!AA$7,Monthly!72:72)</f>
        <v>163.73468500000001</v>
      </c>
      <c r="AB65" s="336">
        <f>SUMIF(Monthly!$6:$6,Quarterly!AB$7,Monthly!72:72)</f>
        <v>162.38732800000002</v>
      </c>
      <c r="AC65" s="337">
        <f>SUMIF(Monthly!$6:$6,Quarterly!AC$7,Monthly!72:72)</f>
        <v>165.52031499999998</v>
      </c>
      <c r="AD65" s="336">
        <f>SUMIF(Monthly!$6:$6,Quarterly!AD$7,Monthly!72:72)</f>
        <v>169.66176400000001</v>
      </c>
      <c r="AE65" s="336">
        <f>SUMIF(Monthly!$6:$6,Quarterly!AE$7,Monthly!72:72)</f>
        <v>159.64554699999999</v>
      </c>
      <c r="AF65" s="336">
        <f>SUMIF(Monthly!$6:$6,Quarterly!AF$7,Monthly!72:72)</f>
        <v>186.37260700000002</v>
      </c>
      <c r="AG65" s="337">
        <f>SUMIF(Monthly!$6:$6,Quarterly!AG$7,Monthly!72:72)</f>
        <v>137.35028800000001</v>
      </c>
      <c r="AH65" s="336">
        <f>SUMIF(Monthly!$6:$6,Quarterly!AH$7,Monthly!72:72)</f>
        <v>230.823803</v>
      </c>
      <c r="AI65" s="336">
        <f>SUMIF(Monthly!$6:$6,Quarterly!AI$7,Monthly!72:72)</f>
        <v>185.89400699999999</v>
      </c>
      <c r="AJ65" s="336">
        <f>SUMIF(Monthly!$6:$6,Quarterly!AJ$7,Monthly!72:72)</f>
        <v>183.881688</v>
      </c>
      <c r="AK65" s="337">
        <f>SUMIF(Monthly!$6:$6,Quarterly!AK$7,Monthly!72:72)</f>
        <v>160.37818299999998</v>
      </c>
      <c r="AL65" s="336">
        <f>SUMIF(Monthly!$6:$6,Quarterly!AL$7,Monthly!72:72)</f>
        <v>169.64214200000001</v>
      </c>
      <c r="AM65" s="336">
        <f>SUMIF(Monthly!$6:$6,Quarterly!AM$7,Monthly!72:72)</f>
        <v>211.37966900000001</v>
      </c>
      <c r="AN65" s="336">
        <f>SUMIF(Monthly!$6:$6,Quarterly!AN$7,Monthly!72:72)</f>
        <v>209.33172100000002</v>
      </c>
      <c r="AO65" s="685">
        <f>SUMIF(Monthly!$6:$6,Quarterly!AO$7,Monthly!72:72)</f>
        <v>179.56852900000001</v>
      </c>
      <c r="AP65" s="336">
        <f>SUMIF(Monthly!$6:$6,Quarterly!AP$7,Monthly!72:72)</f>
        <v>121.91521</v>
      </c>
      <c r="AQ65" s="336">
        <f>SUMIF(Monthly!$6:$6,Quarterly!AQ$7,Monthly!72:72)</f>
        <v>0.16109999999999999</v>
      </c>
      <c r="AR65" s="336">
        <f>SUMIF(Monthly!$6:$6,Quarterly!AR$7,Monthly!72:72)</f>
        <v>6.6059999999999994E-2</v>
      </c>
      <c r="AS65" s="685">
        <f>SUMIF(Monthly!$6:$6,Quarterly!AS$7,Monthly!72:72)</f>
        <v>0.67004399999999986</v>
      </c>
      <c r="AT65" s="336">
        <f>SUMIF(Monthly!$6:$6,Quarterly!AT$7,Monthly!72:72)</f>
        <v>2.0717670000000004</v>
      </c>
      <c r="AU65" s="336">
        <f>SUMIF(Monthly!$6:$6,Quarterly!AU$7,Monthly!72:72)</f>
        <v>3.9862649999999999</v>
      </c>
      <c r="AV65" s="336">
        <f>SUMIF(Monthly!$6:$6,Quarterly!AV$7,Monthly!72:72)</f>
        <v>0.80383300000000002</v>
      </c>
      <c r="AW65" s="685">
        <f>SUMIF(Monthly!$6:$6,Quarterly!AW$7,Monthly!72:72)</f>
        <v>0.66603000000000001</v>
      </c>
      <c r="AX65" s="336">
        <f>SUMIF(Monthly!$6:$6,Quarterly!AX$7,Monthly!72:72)</f>
        <v>0.15001999999999999</v>
      </c>
      <c r="AY65" s="336">
        <f>SUMIF(Monthly!$6:$6,Quarterly!AY$7,Monthly!72:72)</f>
        <v>3.3862290000000002</v>
      </c>
      <c r="AZ65" s="336">
        <f>SUMIF(Monthly!$6:$6,Quarterly!AZ$7,Monthly!72:72)</f>
        <v>158.29334599999999</v>
      </c>
      <c r="BA65" s="685">
        <f>SUMIF(Monthly!$6:$6,Quarterly!BA$7,Monthly!72:72)</f>
        <v>193.11196699999999</v>
      </c>
      <c r="BB65" s="336">
        <f>SUMIF(Monthly!$6:$6,Quarterly!BB$7,Monthly!72:72)</f>
        <v>231.36640499999999</v>
      </c>
      <c r="BC65" s="336">
        <f>SUMIF(Monthly!$6:$6,Quarterly!BC$7,Monthly!72:72)</f>
        <v>254.69667999999999</v>
      </c>
      <c r="BD65" s="336">
        <f>SUMIF(Monthly!$6:$6,Quarterly!BD$7,Monthly!72:72)</f>
        <v>257.41589400000004</v>
      </c>
      <c r="BE65" s="685">
        <f>SUMIF(Monthly!$6:$6,Quarterly!BE$7,Monthly!72:72)</f>
        <v>267.29829399999994</v>
      </c>
      <c r="BF65" s="336">
        <f>SUMIF(Monthly!$6:$6,Quarterly!BF$7,Monthly!72:72)</f>
        <v>242.19281700000002</v>
      </c>
      <c r="BG65" s="336">
        <f>SUMIF(Monthly!$6:$6,Quarterly!BG$7,Monthly!72:72)</f>
        <v>242.03157000000002</v>
      </c>
      <c r="BH65" s="336">
        <f>SUMIF(Monthly!$6:$6,Quarterly!BH$7,Monthly!72:72)</f>
        <v>252.63848200000001</v>
      </c>
      <c r="BI65" s="685">
        <f>SUMIF(Monthly!$6:$6,Quarterly!BI$7,Monthly!72:72)</f>
        <v>219.24589400000002</v>
      </c>
      <c r="BJ65" s="336">
        <f>SUMIF(Monthly!$6:$6,Quarterly!BJ$7,Monthly!72:72)</f>
        <v>244.3970745</v>
      </c>
      <c r="BK65" s="336">
        <f>SUMIF(Monthly!$6:$6,Quarterly!BK$7,Monthly!72:72)</f>
        <v>204.09500000000003</v>
      </c>
      <c r="BL65" s="336">
        <f>SUMIF(Monthly!$6:$6,Quarterly!BL$7,Monthly!72:72)</f>
        <v>215.404</v>
      </c>
      <c r="BM65" s="685">
        <f>SUMIF(Monthly!$6:$6,Quarterly!BM$7,Monthly!72:72)</f>
        <v>212.75348699999998</v>
      </c>
    </row>
    <row r="66" spans="2:65" ht="12">
      <c r="C66" s="590">
        <f>C65+1</f>
        <v>8</v>
      </c>
      <c r="D66" s="189" t="s">
        <v>103</v>
      </c>
      <c r="E66" s="190" t="s">
        <v>250</v>
      </c>
      <c r="F66" s="336">
        <f>SUMIF(Monthly!$6:$6,Quarterly!F$7,Monthly!73:73)</f>
        <v>86.540999999999997</v>
      </c>
      <c r="G66" s="336">
        <f>SUMIF(Monthly!$6:$6,Quarterly!G$7,Monthly!73:73)</f>
        <v>87.384</v>
      </c>
      <c r="H66" s="336">
        <f>SUMIF(Monthly!$6:$6,Quarterly!H$7,Monthly!73:73)</f>
        <v>109.114</v>
      </c>
      <c r="I66" s="337">
        <f>SUMIF(Monthly!$6:$6,Quarterly!I$7,Monthly!73:73)</f>
        <v>117.16999999999999</v>
      </c>
      <c r="J66" s="336">
        <f>SUMIF(Monthly!$6:$6,Quarterly!J$7,Monthly!73:73)</f>
        <v>76.311000000000007</v>
      </c>
      <c r="K66" s="336">
        <f>SUMIF(Monthly!$6:$6,Quarterly!K$7,Monthly!73:73)</f>
        <v>75.135999999999996</v>
      </c>
      <c r="L66" s="336">
        <f>SUMIF(Monthly!$6:$6,Quarterly!L$7,Monthly!73:73)</f>
        <v>99.510999999999996</v>
      </c>
      <c r="M66" s="337">
        <f>SUMIF(Monthly!$6:$6,Quarterly!M$7,Monthly!73:73)</f>
        <v>88.677000000000007</v>
      </c>
      <c r="N66" s="336">
        <f>SUMIF(Monthly!$6:$6,Quarterly!N$7,Monthly!73:73)</f>
        <v>102.74000000000001</v>
      </c>
      <c r="O66" s="336">
        <f>SUMIF(Monthly!$6:$6,Quarterly!O$7,Monthly!73:73)</f>
        <v>137.84899999999999</v>
      </c>
      <c r="P66" s="336">
        <f>SUMIF(Monthly!$6:$6,Quarterly!P$7,Monthly!73:73)</f>
        <v>107.386</v>
      </c>
      <c r="Q66" s="337">
        <f>SUMIF(Monthly!$6:$6,Quarterly!Q$7,Monthly!73:73)</f>
        <v>173.053</v>
      </c>
      <c r="R66" s="336">
        <f>SUMIF(Monthly!$6:$6,Quarterly!R$7,Monthly!73:73)</f>
        <v>122.83900000000001</v>
      </c>
      <c r="S66" s="336">
        <f>SUMIF(Monthly!$6:$6,Quarterly!S$7,Monthly!73:73)</f>
        <v>110.49750899999999</v>
      </c>
      <c r="T66" s="336">
        <f>SUMIF(Monthly!$6:$6,Quarterly!T$7,Monthly!73:73)</f>
        <v>78.772017000000005</v>
      </c>
      <c r="U66" s="337">
        <f>SUMIF(Monthly!$6:$6,Quarterly!U$7,Monthly!73:73)</f>
        <v>75.476368999999991</v>
      </c>
      <c r="V66" s="336">
        <f>SUMIF(Monthly!$6:$6,Quarterly!V$7,Monthly!73:73)</f>
        <v>82.642589999999998</v>
      </c>
      <c r="W66" s="336">
        <f>SUMIF(Monthly!$6:$6,Quarterly!W$7,Monthly!73:73)</f>
        <v>108.652502</v>
      </c>
      <c r="X66" s="336">
        <f>SUMIF(Monthly!$6:$6,Quarterly!X$7,Monthly!73:73)</f>
        <v>108.75734700000001</v>
      </c>
      <c r="Y66" s="337">
        <f>SUMIF(Monthly!$6:$6,Quarterly!Y$7,Monthly!73:73)</f>
        <v>111.68912499999999</v>
      </c>
      <c r="Z66" s="336">
        <f>SUMIF(Monthly!$6:$6,Quarterly!Z$7,Monthly!73:73)</f>
        <v>117.766986</v>
      </c>
      <c r="AA66" s="336">
        <f>SUMIF(Monthly!$6:$6,Quarterly!AA$7,Monthly!73:73)</f>
        <v>130.53607399999999</v>
      </c>
      <c r="AB66" s="336">
        <f>SUMIF(Monthly!$6:$6,Quarterly!AB$7,Monthly!73:73)</f>
        <v>120.14293800000002</v>
      </c>
      <c r="AC66" s="337">
        <f>SUMIF(Monthly!$6:$6,Quarterly!AC$7,Monthly!73:73)</f>
        <v>145.10613800000002</v>
      </c>
      <c r="AD66" s="336">
        <f>SUMIF(Monthly!$6:$6,Quarterly!AD$7,Monthly!73:73)</f>
        <v>113.689232</v>
      </c>
      <c r="AE66" s="336">
        <f>SUMIF(Monthly!$6:$6,Quarterly!AE$7,Monthly!73:73)</f>
        <v>117.58015900000001</v>
      </c>
      <c r="AF66" s="336">
        <f>SUMIF(Monthly!$6:$6,Quarterly!AF$7,Monthly!73:73)</f>
        <v>136.047304</v>
      </c>
      <c r="AG66" s="337">
        <f>SUMIF(Monthly!$6:$6,Quarterly!AG$7,Monthly!73:73)</f>
        <v>145.41516900000002</v>
      </c>
      <c r="AH66" s="336">
        <f>SUMIF(Monthly!$6:$6,Quarterly!AH$7,Monthly!73:73)</f>
        <v>168.75773699999999</v>
      </c>
      <c r="AI66" s="336">
        <f>SUMIF(Monthly!$6:$6,Quarterly!AI$7,Monthly!73:73)</f>
        <v>172.03865100000002</v>
      </c>
      <c r="AJ66" s="336">
        <f>SUMIF(Monthly!$6:$6,Quarterly!AJ$7,Monthly!73:73)</f>
        <v>150.88768199999998</v>
      </c>
      <c r="AK66" s="337">
        <f>SUMIF(Monthly!$6:$6,Quarterly!AK$7,Monthly!73:73)</f>
        <v>146.69703199999998</v>
      </c>
      <c r="AL66" s="336">
        <f>SUMIF(Monthly!$6:$6,Quarterly!AL$7,Monthly!73:73)</f>
        <v>162.34573900000001</v>
      </c>
      <c r="AM66" s="336">
        <f>SUMIF(Monthly!$6:$6,Quarterly!AM$7,Monthly!73:73)</f>
        <v>173.751597</v>
      </c>
      <c r="AN66" s="336">
        <f>SUMIF(Monthly!$6:$6,Quarterly!AN$7,Monthly!73:73)</f>
        <v>173.30597800000001</v>
      </c>
      <c r="AO66" s="685">
        <f>SUMIF(Monthly!$6:$6,Quarterly!AO$7,Monthly!73:73)</f>
        <v>150.706683</v>
      </c>
      <c r="AP66" s="336">
        <f>SUMIF(Monthly!$6:$6,Quarterly!AP$7,Monthly!73:73)</f>
        <v>124.793836</v>
      </c>
      <c r="AQ66" s="336">
        <f>SUMIF(Monthly!$6:$6,Quarterly!AQ$7,Monthly!73:73)</f>
        <v>125.654894</v>
      </c>
      <c r="AR66" s="336">
        <f>SUMIF(Monthly!$6:$6,Quarterly!AR$7,Monthly!73:73)</f>
        <v>143.18519900000001</v>
      </c>
      <c r="AS66" s="685">
        <f>SUMIF(Monthly!$6:$6,Quarterly!AS$7,Monthly!73:73)</f>
        <v>200.20071799999999</v>
      </c>
      <c r="AT66" s="336">
        <f>SUMIF(Monthly!$6:$6,Quarterly!AT$7,Monthly!73:73)</f>
        <v>132.20890900000001</v>
      </c>
      <c r="AU66" s="336">
        <f>SUMIF(Monthly!$6:$6,Quarterly!AU$7,Monthly!73:73)</f>
        <v>200.53425799999999</v>
      </c>
      <c r="AV66" s="336">
        <f>SUMIF(Monthly!$6:$6,Quarterly!AV$7,Monthly!73:73)</f>
        <v>207.8388589999999</v>
      </c>
      <c r="AW66" s="685">
        <f>SUMIF(Monthly!$6:$6,Quarterly!AW$7,Monthly!73:73)</f>
        <v>236.39666299999999</v>
      </c>
      <c r="AX66" s="336">
        <f>SUMIF(Monthly!$6:$6,Quarterly!AX$7,Monthly!73:73)</f>
        <v>142.166201</v>
      </c>
      <c r="AY66" s="336">
        <f>SUMIF(Monthly!$6:$6,Quarterly!AY$7,Monthly!73:73)</f>
        <v>108.63790899999998</v>
      </c>
      <c r="AZ66" s="336">
        <f>SUMIF(Monthly!$6:$6,Quarterly!AZ$7,Monthly!73:73)</f>
        <v>216.85800900000001</v>
      </c>
      <c r="BA66" s="685">
        <f>SUMIF(Monthly!$6:$6,Quarterly!BA$7,Monthly!73:73)</f>
        <v>139.49942900000002</v>
      </c>
      <c r="BB66" s="336">
        <f>SUMIF(Monthly!$6:$6,Quarterly!BB$7,Monthly!73:73)</f>
        <v>135.05655999999999</v>
      </c>
      <c r="BC66" s="336">
        <f>SUMIF(Monthly!$6:$6,Quarterly!BC$7,Monthly!73:73)</f>
        <v>251.92406099999999</v>
      </c>
      <c r="BD66" s="336">
        <f>SUMIF(Monthly!$6:$6,Quarterly!BD$7,Monthly!73:73)</f>
        <v>178.02333099999998</v>
      </c>
      <c r="BE66" s="685">
        <f>SUMIF(Monthly!$6:$6,Quarterly!BE$7,Monthly!73:73)</f>
        <v>100.62151700000001</v>
      </c>
      <c r="BF66" s="336">
        <f>SUMIF(Monthly!$6:$6,Quarterly!BF$7,Monthly!73:73)</f>
        <v>147.19614300000001</v>
      </c>
      <c r="BG66" s="336">
        <f>SUMIF(Monthly!$6:$6,Quarterly!BG$7,Monthly!73:73)</f>
        <v>157.06925999999999</v>
      </c>
      <c r="BH66" s="336">
        <f>SUMIF(Monthly!$6:$6,Quarterly!BH$7,Monthly!73:73)</f>
        <v>117.38584399999999</v>
      </c>
      <c r="BI66" s="685">
        <f>SUMIF(Monthly!$6:$6,Quarterly!BI$7,Monthly!73:73)</f>
        <v>146.31215599999999</v>
      </c>
      <c r="BJ66" s="336">
        <f>SUMIF(Monthly!$6:$6,Quarterly!BJ$7,Monthly!73:73)</f>
        <v>144.20674199999999</v>
      </c>
      <c r="BK66" s="336">
        <f>SUMIF(Monthly!$6:$6,Quarterly!BK$7,Monthly!73:73)</f>
        <v>183.75899999999999</v>
      </c>
      <c r="BL66" s="336">
        <f>SUMIF(Monthly!$6:$6,Quarterly!BL$7,Monthly!73:73)</f>
        <v>123.161</v>
      </c>
      <c r="BM66" s="685">
        <f>SUMIF(Monthly!$6:$6,Quarterly!BM$7,Monthly!73:73)</f>
        <v>168.332708008</v>
      </c>
    </row>
    <row r="67" spans="2:65" ht="12">
      <c r="C67" s="1">
        <f>C66+1</f>
        <v>9</v>
      </c>
      <c r="D67" s="196" t="s">
        <v>88</v>
      </c>
      <c r="E67" s="197" t="s">
        <v>80</v>
      </c>
      <c r="F67" s="338">
        <f>SUMIF(Monthly!$6:$6,Quarterly!F$7,Monthly!74:74)</f>
        <v>63.768999999999998</v>
      </c>
      <c r="G67" s="338">
        <f>SUMIF(Monthly!$6:$6,Quarterly!G$7,Monthly!74:74)</f>
        <v>69.19</v>
      </c>
      <c r="H67" s="338">
        <f>SUMIF(Monthly!$6:$6,Quarterly!H$7,Monthly!74:74)</f>
        <v>86.352000000000004</v>
      </c>
      <c r="I67" s="339">
        <f>SUMIF(Monthly!$6:$6,Quarterly!I$7,Monthly!74:74)</f>
        <v>95.84</v>
      </c>
      <c r="J67" s="338">
        <f>SUMIF(Monthly!$6:$6,Quarterly!J$7,Monthly!74:74)</f>
        <v>71.858000000000004</v>
      </c>
      <c r="K67" s="338">
        <f>SUMIF(Monthly!$6:$6,Quarterly!K$7,Monthly!74:74)</f>
        <v>70.676999999999992</v>
      </c>
      <c r="L67" s="338">
        <f>SUMIF(Monthly!$6:$6,Quarterly!L$7,Monthly!74:74)</f>
        <v>70.927999999999997</v>
      </c>
      <c r="M67" s="339">
        <f>SUMIF(Monthly!$6:$6,Quarterly!M$7,Monthly!74:74)</f>
        <v>78.260999999999996</v>
      </c>
      <c r="N67" s="338">
        <f>SUMIF(Monthly!$6:$6,Quarterly!N$7,Monthly!74:74)</f>
        <v>75.665999999999997</v>
      </c>
      <c r="O67" s="338">
        <f>SUMIF(Monthly!$6:$6,Quarterly!O$7,Monthly!74:74)</f>
        <v>76.748999999999995</v>
      </c>
      <c r="P67" s="338">
        <f>SUMIF(Monthly!$6:$6,Quarterly!P$7,Monthly!74:74)</f>
        <v>85.217999999999989</v>
      </c>
      <c r="Q67" s="339">
        <f>SUMIF(Monthly!$6:$6,Quarterly!Q$7,Monthly!74:74)</f>
        <v>93.186999999999998</v>
      </c>
      <c r="R67" s="338">
        <f>SUMIF(Monthly!$6:$6,Quarterly!R$7,Monthly!74:74)</f>
        <v>98.259999999999991</v>
      </c>
      <c r="S67" s="338">
        <f>SUMIF(Monthly!$6:$6,Quarterly!S$7,Monthly!74:74)</f>
        <v>116.34700000000001</v>
      </c>
      <c r="T67" s="338">
        <f>SUMIF(Monthly!$6:$6,Quarterly!T$7,Monthly!74:74)</f>
        <v>107.18610199999998</v>
      </c>
      <c r="U67" s="339">
        <f>SUMIF(Monthly!$6:$6,Quarterly!U$7,Monthly!74:74)</f>
        <v>111.33409499999993</v>
      </c>
      <c r="V67" s="338">
        <f>SUMIF(Monthly!$6:$6,Quarterly!V$7,Monthly!74:74)</f>
        <v>104.79080199999999</v>
      </c>
      <c r="W67" s="338">
        <f>SUMIF(Monthly!$6:$6,Quarterly!W$7,Monthly!74:74)</f>
        <v>105.36093</v>
      </c>
      <c r="X67" s="338">
        <f>SUMIF(Monthly!$6:$6,Quarterly!X$7,Monthly!74:74)</f>
        <v>86.37590999999999</v>
      </c>
      <c r="Y67" s="339">
        <f>SUMIF(Monthly!$6:$6,Quarterly!Y$7,Monthly!74:74)</f>
        <v>85.585808</v>
      </c>
      <c r="Z67" s="338">
        <f>SUMIF(Monthly!$6:$6,Quarterly!Z$7,Monthly!74:74)</f>
        <v>74.81429799999998</v>
      </c>
      <c r="AA67" s="338">
        <f>SUMIF(Monthly!$6:$6,Quarterly!AA$7,Monthly!74:74)</f>
        <v>97.509038000000004</v>
      </c>
      <c r="AB67" s="338">
        <f>SUMIF(Monthly!$6:$6,Quarterly!AB$7,Monthly!74:74)</f>
        <v>108.78288100000002</v>
      </c>
      <c r="AC67" s="339">
        <f>SUMIF(Monthly!$6:$6,Quarterly!AC$7,Monthly!74:74)</f>
        <v>122.10841000000002</v>
      </c>
      <c r="AD67" s="338">
        <f>SUMIF(Monthly!$6:$6,Quarterly!AD$7,Monthly!74:74)</f>
        <v>122.449078</v>
      </c>
      <c r="AE67" s="338">
        <f>SUMIF(Monthly!$6:$6,Quarterly!AE$7,Monthly!74:74)</f>
        <v>106.55478199999999</v>
      </c>
      <c r="AF67" s="338">
        <f>SUMIF(Monthly!$6:$6,Quarterly!AF$7,Monthly!74:74)</f>
        <v>115.20701500000001</v>
      </c>
      <c r="AG67" s="339">
        <f>SUMIF(Monthly!$6:$6,Quarterly!AG$7,Monthly!74:74)</f>
        <v>125.37343799999999</v>
      </c>
      <c r="AH67" s="338">
        <f>SUMIF(Monthly!$6:$6,Quarterly!AH$7,Monthly!74:74)</f>
        <v>117.31331900000001</v>
      </c>
      <c r="AI67" s="338">
        <f>SUMIF(Monthly!$6:$6,Quarterly!AI$7,Monthly!74:74)</f>
        <v>108.14855200000001</v>
      </c>
      <c r="AJ67" s="338">
        <f>SUMIF(Monthly!$6:$6,Quarterly!AJ$7,Monthly!74:74)</f>
        <v>113.50019399999999</v>
      </c>
      <c r="AK67" s="339">
        <f>SUMIF(Monthly!$6:$6,Quarterly!AK$7,Monthly!74:74)</f>
        <v>127.887981</v>
      </c>
      <c r="AL67" s="338">
        <f>SUMIF(Monthly!$6:$6,Quarterly!AL$7,Monthly!74:74)</f>
        <v>119.64042999999998</v>
      </c>
      <c r="AM67" s="338">
        <f>SUMIF(Monthly!$6:$6,Quarterly!AM$7,Monthly!74:74)</f>
        <v>126.57112600000001</v>
      </c>
      <c r="AN67" s="338">
        <f>SUMIF(Monthly!$6:$6,Quarterly!AN$7,Monthly!74:74)</f>
        <v>116.51961900000001</v>
      </c>
      <c r="AO67" s="686">
        <f>SUMIF(Monthly!$6:$6,Quarterly!AO$7,Monthly!74:74)</f>
        <v>114.39735099999999</v>
      </c>
      <c r="AP67" s="338">
        <f>SUMIF(Monthly!$6:$6,Quarterly!AP$7,Monthly!74:74)</f>
        <v>81.092220999999995</v>
      </c>
      <c r="AQ67" s="338">
        <f>SUMIF(Monthly!$6:$6,Quarterly!AQ$7,Monthly!74:74)</f>
        <v>54.625005999999999</v>
      </c>
      <c r="AR67" s="338">
        <f>SUMIF(Monthly!$6:$6,Quarterly!AR$7,Monthly!74:74)</f>
        <v>61.041773000000006</v>
      </c>
      <c r="AS67" s="686">
        <f>SUMIF(Monthly!$6:$6,Quarterly!AS$7,Monthly!74:74)</f>
        <v>42.741468999999995</v>
      </c>
      <c r="AT67" s="338">
        <f>SUMIF(Monthly!$6:$6,Quarterly!AT$7,Monthly!74:74)</f>
        <v>35.500574</v>
      </c>
      <c r="AU67" s="338">
        <f>SUMIF(Monthly!$6:$6,Quarterly!AU$7,Monthly!74:74)</f>
        <v>60.1083</v>
      </c>
      <c r="AV67" s="338">
        <f>SUMIF(Monthly!$6:$6,Quarterly!AV$7,Monthly!74:74)</f>
        <v>51.811119000000005</v>
      </c>
      <c r="AW67" s="686">
        <f>SUMIF(Monthly!$6:$6,Quarterly!AW$7,Monthly!74:74)</f>
        <v>57.00895100000001</v>
      </c>
      <c r="AX67" s="338">
        <f>SUMIF(Monthly!$6:$6,Quarterly!AX$7,Monthly!74:74)</f>
        <v>69.909565999999998</v>
      </c>
      <c r="AY67" s="338">
        <f>SUMIF(Monthly!$6:$6,Quarterly!AY$7,Monthly!74:74)</f>
        <v>93.040953999999999</v>
      </c>
      <c r="AZ67" s="338">
        <f>SUMIF(Monthly!$6:$6,Quarterly!AZ$7,Monthly!74:74)</f>
        <v>99.799799000000007</v>
      </c>
      <c r="BA67" s="686">
        <f>SUMIF(Monthly!$6:$6,Quarterly!BA$7,Monthly!74:74)</f>
        <v>111.05800000000002</v>
      </c>
      <c r="BB67" s="338">
        <f>SUMIF(Monthly!$6:$6,Quarterly!BB$7,Monthly!74:74)</f>
        <v>120.83199999999999</v>
      </c>
      <c r="BC67" s="338">
        <f>SUMIF(Monthly!$6:$6,Quarterly!BC$7,Monthly!74:74)</f>
        <v>129.03399999999999</v>
      </c>
      <c r="BD67" s="338">
        <f>SUMIF(Monthly!$6:$6,Quarterly!BD$7,Monthly!74:74)</f>
        <v>139.65300000000002</v>
      </c>
      <c r="BE67" s="686">
        <f>SUMIF(Monthly!$6:$6,Quarterly!BE$7,Monthly!74:74)</f>
        <v>149.357</v>
      </c>
      <c r="BF67" s="338">
        <f>SUMIF(Monthly!$6:$6,Quarterly!BF$7,Monthly!74:74)</f>
        <v>153.572</v>
      </c>
      <c r="BG67" s="338">
        <f>SUMIF(Monthly!$6:$6,Quarterly!BG$7,Monthly!74:74)</f>
        <v>152.398</v>
      </c>
      <c r="BH67" s="338">
        <f>SUMIF(Monthly!$6:$6,Quarterly!BH$7,Monthly!74:74)</f>
        <v>145.476</v>
      </c>
      <c r="BI67" s="686">
        <f>SUMIF(Monthly!$6:$6,Quarterly!BI$7,Monthly!74:74)</f>
        <v>132.21199999999999</v>
      </c>
      <c r="BJ67" s="338">
        <f>SUMIF(Monthly!$6:$6,Quarterly!BJ$7,Monthly!74:74)</f>
        <v>142.29900000000001</v>
      </c>
      <c r="BK67" s="338">
        <f>SUMIF(Monthly!$6:$6,Quarterly!BK$7,Monthly!74:74)</f>
        <v>138.023</v>
      </c>
      <c r="BL67" s="338">
        <f>SUMIF(Monthly!$6:$6,Quarterly!BL$7,Monthly!74:74)</f>
        <v>140.898</v>
      </c>
      <c r="BM67" s="686">
        <f>SUMIF(Monthly!$6:$6,Quarterly!BM$7,Monthly!74:74)</f>
        <v>148.75305873299999</v>
      </c>
    </row>
    <row r="68" spans="2:65" s="173" customFormat="1" ht="12">
      <c r="B68" s="174"/>
      <c r="C68" s="591">
        <f>Walkerhill!C$1</f>
        <v>3</v>
      </c>
      <c r="D68" s="459" t="s">
        <v>464</v>
      </c>
      <c r="E68" s="187" t="s">
        <v>475</v>
      </c>
      <c r="F68" s="330">
        <f>SUMIF(Monthly!$6:$6,Quarterly!F$7,Monthly!75:75)</f>
        <v>0</v>
      </c>
      <c r="G68" s="330">
        <f>SUMIF(Monthly!$6:$6,Quarterly!G$7,Monthly!75:75)</f>
        <v>0</v>
      </c>
      <c r="H68" s="330">
        <f>SUMIF(Monthly!$6:$6,Quarterly!H$7,Monthly!75:75)</f>
        <v>0</v>
      </c>
      <c r="I68" s="331">
        <f>SUMIF(Monthly!$6:$6,Quarterly!I$7,Monthly!75:75)</f>
        <v>0</v>
      </c>
      <c r="J68" s="330">
        <f>SUMIF(Monthly!$6:$6,Quarterly!J$7,Monthly!75:75)</f>
        <v>0</v>
      </c>
      <c r="K68" s="330">
        <f>SUMIF(Monthly!$6:$6,Quarterly!K$7,Monthly!75:75)</f>
        <v>0</v>
      </c>
      <c r="L68" s="330">
        <f>SUMIF(Monthly!$6:$6,Quarterly!L$7,Monthly!75:75)</f>
        <v>0</v>
      </c>
      <c r="M68" s="331">
        <f>SUMIF(Monthly!$6:$6,Quarterly!M$7,Monthly!75:75)</f>
        <v>0</v>
      </c>
      <c r="N68" s="330">
        <f>SUMIF(Monthly!$6:$6,Quarterly!N$7,Monthly!75:75)</f>
        <v>0</v>
      </c>
      <c r="O68" s="330">
        <f>SUMIF(Monthly!$6:$6,Quarterly!O$7,Monthly!75:75)</f>
        <v>0</v>
      </c>
      <c r="P68" s="330">
        <f>SUMIF(Monthly!$6:$6,Quarterly!P$7,Monthly!75:75)</f>
        <v>0</v>
      </c>
      <c r="Q68" s="331">
        <f>SUMIF(Monthly!$6:$6,Quarterly!Q$7,Monthly!75:75)</f>
        <v>0</v>
      </c>
      <c r="R68" s="330">
        <f>SUMIF(Monthly!$6:$6,Quarterly!R$7,Monthly!75:75)</f>
        <v>0</v>
      </c>
      <c r="S68" s="330">
        <f>SUMIF(Monthly!$6:$6,Quarterly!S$7,Monthly!75:75)</f>
        <v>0</v>
      </c>
      <c r="T68" s="330">
        <f>SUMIF(Monthly!$6:$6,Quarterly!T$7,Monthly!75:75)</f>
        <v>0</v>
      </c>
      <c r="U68" s="331">
        <f>SUMIF(Monthly!$6:$6,Quarterly!U$7,Monthly!75:75)</f>
        <v>0</v>
      </c>
      <c r="V68" s="330">
        <f>SUMIF(Monthly!$6:$6,Quarterly!V$7,Monthly!75:75)</f>
        <v>0</v>
      </c>
      <c r="W68" s="330">
        <f>SUMIF(Monthly!$6:$6,Quarterly!W$7,Monthly!75:75)</f>
        <v>0</v>
      </c>
      <c r="X68" s="330">
        <f>SUMIF(Monthly!$6:$6,Quarterly!X$7,Monthly!75:75)</f>
        <v>0</v>
      </c>
      <c r="Y68" s="331">
        <f>SUMIF(Monthly!$6:$6,Quarterly!Y$7,Monthly!75:75)</f>
        <v>0</v>
      </c>
      <c r="Z68" s="330">
        <f>SUMIF(Monthly!$6:$6,Quarterly!Z$7,Monthly!75:75)</f>
        <v>0</v>
      </c>
      <c r="AA68" s="330">
        <f>SUMIF(Monthly!$6:$6,Quarterly!AA$7,Monthly!75:75)</f>
        <v>0</v>
      </c>
      <c r="AB68" s="330">
        <f>SUMIF(Monthly!$6:$6,Quarterly!AB$7,Monthly!75:75)</f>
        <v>0</v>
      </c>
      <c r="AC68" s="331">
        <f>SUMIF(Monthly!$6:$6,Quarterly!AC$7,Monthly!75:75)</f>
        <v>0</v>
      </c>
      <c r="AD68" s="330">
        <f>SUMIF(Monthly!$6:$6,Quarterly!AD$7,Monthly!75:75)</f>
        <v>0</v>
      </c>
      <c r="AE68" s="330">
        <f>SUMIF(Monthly!$6:$6,Quarterly!AE$7,Monthly!75:75)</f>
        <v>0</v>
      </c>
      <c r="AF68" s="330">
        <f>SUMIF(Monthly!$6:$6,Quarterly!AF$7,Monthly!75:75)</f>
        <v>0</v>
      </c>
      <c r="AG68" s="331">
        <f>SUMIF(Monthly!$6:$6,Quarterly!AG$7,Monthly!75:75)</f>
        <v>0</v>
      </c>
      <c r="AH68" s="330">
        <f>SUMIF(Monthly!$6:$6,Quarterly!AH$7,Monthly!75:75)</f>
        <v>96.36</v>
      </c>
      <c r="AI68" s="330">
        <f>SUMIF(Monthly!$6:$6,Quarterly!AI$7,Monthly!75:75)</f>
        <v>63.867999999999995</v>
      </c>
      <c r="AJ68" s="330">
        <f>SUMIF(Monthly!$6:$6,Quarterly!AJ$7,Monthly!75:75)</f>
        <v>71.036000000000001</v>
      </c>
      <c r="AK68" s="331">
        <f>SUMIF(Monthly!$6:$6,Quarterly!AK$7,Monthly!75:75)</f>
        <v>215.30700000000002</v>
      </c>
      <c r="AL68" s="330">
        <f>SUMIF(Monthly!$6:$6,Quarterly!AL$7,Monthly!75:75)</f>
        <v>105.93299999999999</v>
      </c>
      <c r="AM68" s="330">
        <f>SUMIF(Monthly!$6:$6,Quarterly!AM$7,Monthly!75:75)</f>
        <v>53.927999999999997</v>
      </c>
      <c r="AN68" s="330">
        <f>SUMIF(Monthly!$6:$6,Quarterly!AN$7,Monthly!75:75)</f>
        <v>50.054999999999993</v>
      </c>
      <c r="AO68" s="683">
        <f>SUMIF(Monthly!$6:$6,Quarterly!AO$7,Monthly!75:75)</f>
        <v>136.11499999999998</v>
      </c>
      <c r="AP68" s="330">
        <f>SUMIF(Monthly!$6:$6,Quarterly!AP$7,Monthly!75:75)</f>
        <v>19.324999999999999</v>
      </c>
      <c r="AQ68" s="330">
        <f>SUMIF(Monthly!$6:$6,Quarterly!AQ$7,Monthly!75:75)</f>
        <v>6.3E-2</v>
      </c>
      <c r="AR68" s="330">
        <f>SUMIF(Monthly!$6:$6,Quarterly!AR$7,Monthly!75:75)</f>
        <v>7.1359999999999992</v>
      </c>
      <c r="AS68" s="683">
        <f>SUMIF(Monthly!$6:$6,Quarterly!AS$7,Monthly!75:75)</f>
        <v>0</v>
      </c>
      <c r="AT68" s="330">
        <f>SUMIF(Monthly!$6:$6,Quarterly!AT$7,Monthly!75:75)</f>
        <v>76.66</v>
      </c>
      <c r="AU68" s="330">
        <f>SUMIF(Monthly!$6:$6,Quarterly!AU$7,Monthly!75:75)</f>
        <v>0</v>
      </c>
      <c r="AV68" s="330">
        <f>SUMIF(Monthly!$6:$6,Quarterly!AV$7,Monthly!75:75)</f>
        <v>0</v>
      </c>
      <c r="AW68" s="683">
        <f>SUMIF(Monthly!$6:$6,Quarterly!AW$7,Monthly!75:75)</f>
        <v>3.0179999999999998</v>
      </c>
      <c r="AX68" s="330">
        <f>SUMIF(Monthly!$6:$6,Quarterly!AX$7,Monthly!75:75)</f>
        <v>0</v>
      </c>
      <c r="AY68" s="330">
        <f>SUMIF(Monthly!$6:$6,Quarterly!AY$7,Monthly!75:75)</f>
        <v>0</v>
      </c>
      <c r="AZ68" s="330">
        <f>SUMIF(Monthly!$6:$6,Quarterly!AZ$7,Monthly!75:75)</f>
        <v>0</v>
      </c>
      <c r="BA68" s="683">
        <f>SUMIF(Monthly!$6:$6,Quarterly!BA$7,Monthly!75:75)</f>
        <v>0</v>
      </c>
      <c r="BB68" s="330">
        <f>SUMIF(Monthly!$6:$6,Quarterly!BB$7,Monthly!75:75)</f>
        <v>0</v>
      </c>
      <c r="BC68" s="330">
        <f>SUMIF(Monthly!$6:$6,Quarterly!BC$7,Monthly!75:75)</f>
        <v>0</v>
      </c>
      <c r="BD68" s="330">
        <f>SUMIF(Monthly!$6:$6,Quarterly!BD$7,Monthly!75:75)</f>
        <v>0</v>
      </c>
      <c r="BE68" s="683">
        <f>SUMIF(Monthly!$6:$6,Quarterly!BE$7,Monthly!75:75)</f>
        <v>0</v>
      </c>
      <c r="BF68" s="330">
        <f>SUMIF(Monthly!$6:$6,Quarterly!BF$7,Monthly!75:75)</f>
        <v>0</v>
      </c>
      <c r="BG68" s="330">
        <f>SUMIF(Monthly!$6:$6,Quarterly!BG$7,Monthly!75:75)</f>
        <v>0</v>
      </c>
      <c r="BH68" s="330">
        <f>SUMIF(Monthly!$6:$6,Quarterly!BH$7,Monthly!75:75)</f>
        <v>0</v>
      </c>
      <c r="BI68" s="683">
        <f>SUMIF(Monthly!$6:$6,Quarterly!BI$7,Monthly!75:75)</f>
        <v>0</v>
      </c>
      <c r="BJ68" s="330">
        <f>SUMIF(Monthly!$6:$6,Quarterly!BJ$7,Monthly!75:75)</f>
        <v>0</v>
      </c>
      <c r="BK68" s="330">
        <f>SUMIF(Monthly!$6:$6,Quarterly!BK$7,Monthly!75:75)</f>
        <v>0</v>
      </c>
      <c r="BL68" s="330">
        <f>SUMIF(Monthly!$6:$6,Quarterly!BL$7,Monthly!75:75)</f>
        <v>0</v>
      </c>
      <c r="BM68" s="683">
        <f>SUMIF(Monthly!$6:$6,Quarterly!BM$7,Monthly!75:75)</f>
        <v>0</v>
      </c>
    </row>
    <row r="69" spans="2:65" ht="12">
      <c r="C69" s="590">
        <f>Walkerhill!D$1</f>
        <v>4</v>
      </c>
      <c r="D69" s="640" t="s">
        <v>469</v>
      </c>
      <c r="E69" s="190" t="s">
        <v>476</v>
      </c>
      <c r="F69" s="336">
        <f>SUMIF(Monthly!$6:$6,Quarterly!F$7,Monthly!76:76)</f>
        <v>0</v>
      </c>
      <c r="G69" s="336">
        <f>SUMIF(Monthly!$6:$6,Quarterly!G$7,Monthly!76:76)</f>
        <v>0</v>
      </c>
      <c r="H69" s="336">
        <f>SUMIF(Monthly!$6:$6,Quarterly!H$7,Monthly!76:76)</f>
        <v>0</v>
      </c>
      <c r="I69" s="337">
        <f>SUMIF(Monthly!$6:$6,Quarterly!I$7,Monthly!76:76)</f>
        <v>0</v>
      </c>
      <c r="J69" s="336">
        <f>SUMIF(Monthly!$6:$6,Quarterly!J$7,Monthly!76:76)</f>
        <v>0</v>
      </c>
      <c r="K69" s="336">
        <f>SUMIF(Monthly!$6:$6,Quarterly!K$7,Monthly!76:76)</f>
        <v>0</v>
      </c>
      <c r="L69" s="336">
        <f>SUMIF(Monthly!$6:$6,Quarterly!L$7,Monthly!76:76)</f>
        <v>0</v>
      </c>
      <c r="M69" s="337">
        <f>SUMIF(Monthly!$6:$6,Quarterly!M$7,Monthly!76:76)</f>
        <v>0</v>
      </c>
      <c r="N69" s="336">
        <f>SUMIF(Monthly!$6:$6,Quarterly!N$7,Monthly!76:76)</f>
        <v>0</v>
      </c>
      <c r="O69" s="336">
        <f>SUMIF(Monthly!$6:$6,Quarterly!O$7,Monthly!76:76)</f>
        <v>0</v>
      </c>
      <c r="P69" s="336">
        <f>SUMIF(Monthly!$6:$6,Quarterly!P$7,Monthly!76:76)</f>
        <v>0</v>
      </c>
      <c r="Q69" s="337">
        <f>SUMIF(Monthly!$6:$6,Quarterly!Q$7,Monthly!76:76)</f>
        <v>0</v>
      </c>
      <c r="R69" s="336">
        <f>SUMIF(Monthly!$6:$6,Quarterly!R$7,Monthly!76:76)</f>
        <v>0</v>
      </c>
      <c r="S69" s="336">
        <f>SUMIF(Monthly!$6:$6,Quarterly!S$7,Monthly!76:76)</f>
        <v>0</v>
      </c>
      <c r="T69" s="336">
        <f>SUMIF(Monthly!$6:$6,Quarterly!T$7,Monthly!76:76)</f>
        <v>0</v>
      </c>
      <c r="U69" s="337">
        <f>SUMIF(Monthly!$6:$6,Quarterly!U$7,Monthly!76:76)</f>
        <v>0</v>
      </c>
      <c r="V69" s="336">
        <f>SUMIF(Monthly!$6:$6,Quarterly!V$7,Monthly!76:76)</f>
        <v>0</v>
      </c>
      <c r="W69" s="336">
        <f>SUMIF(Monthly!$6:$6,Quarterly!W$7,Monthly!76:76)</f>
        <v>0</v>
      </c>
      <c r="X69" s="336">
        <f>SUMIF(Monthly!$6:$6,Quarterly!X$7,Monthly!76:76)</f>
        <v>0</v>
      </c>
      <c r="Y69" s="337">
        <f>SUMIF(Monthly!$6:$6,Quarterly!Y$7,Monthly!76:76)</f>
        <v>0</v>
      </c>
      <c r="Z69" s="336">
        <f>SUMIF(Monthly!$6:$6,Quarterly!Z$7,Monthly!76:76)</f>
        <v>0</v>
      </c>
      <c r="AA69" s="336">
        <f>SUMIF(Monthly!$6:$6,Quarterly!AA$7,Monthly!76:76)</f>
        <v>0</v>
      </c>
      <c r="AB69" s="336">
        <f>SUMIF(Monthly!$6:$6,Quarterly!AB$7,Monthly!76:76)</f>
        <v>0</v>
      </c>
      <c r="AC69" s="337">
        <f>SUMIF(Monthly!$6:$6,Quarterly!AC$7,Monthly!76:76)</f>
        <v>0</v>
      </c>
      <c r="AD69" s="336">
        <f>SUMIF(Monthly!$6:$6,Quarterly!AD$7,Monthly!76:76)</f>
        <v>0</v>
      </c>
      <c r="AE69" s="336">
        <f>SUMIF(Monthly!$6:$6,Quarterly!AE$7,Monthly!76:76)</f>
        <v>0</v>
      </c>
      <c r="AF69" s="336">
        <f>SUMIF(Monthly!$6:$6,Quarterly!AF$7,Monthly!76:76)</f>
        <v>0</v>
      </c>
      <c r="AG69" s="337">
        <f>SUMIF(Monthly!$6:$6,Quarterly!AG$7,Monthly!76:76)</f>
        <v>0</v>
      </c>
      <c r="AH69" s="336">
        <f>SUMIF(Monthly!$6:$6,Quarterly!AH$7,Monthly!76:76)</f>
        <v>4.2149999999999999</v>
      </c>
      <c r="AI69" s="336">
        <f>SUMIF(Monthly!$6:$6,Quarterly!AI$7,Monthly!76:76)</f>
        <v>1.3460000000000001</v>
      </c>
      <c r="AJ69" s="336">
        <f>SUMIF(Monthly!$6:$6,Quarterly!AJ$7,Monthly!76:76)</f>
        <v>2.3449999999999998</v>
      </c>
      <c r="AK69" s="337">
        <f>SUMIF(Monthly!$6:$6,Quarterly!AK$7,Monthly!76:76)</f>
        <v>3.0409999999999999</v>
      </c>
      <c r="AL69" s="336">
        <f>SUMIF(Monthly!$6:$6,Quarterly!AL$7,Monthly!76:76)</f>
        <v>-2.33</v>
      </c>
      <c r="AM69" s="336">
        <f>SUMIF(Monthly!$6:$6,Quarterly!AM$7,Monthly!76:76)</f>
        <v>2.0430000000000001</v>
      </c>
      <c r="AN69" s="336">
        <f>SUMIF(Monthly!$6:$6,Quarterly!AN$7,Monthly!76:76)</f>
        <v>3.1239999999999997</v>
      </c>
      <c r="AO69" s="685">
        <f>SUMIF(Monthly!$6:$6,Quarterly!AO$7,Monthly!76:76)</f>
        <v>2.1389999999999998</v>
      </c>
      <c r="AP69" s="336">
        <f>SUMIF(Monthly!$6:$6,Quarterly!AP$7,Monthly!76:76)</f>
        <v>3.1040000000000001</v>
      </c>
      <c r="AQ69" s="336">
        <f>SUMIF(Monthly!$6:$6,Quarterly!AQ$7,Monthly!76:76)</f>
        <v>-7.0000000000000007E-2</v>
      </c>
      <c r="AR69" s="336">
        <f>SUMIF(Monthly!$6:$6,Quarterly!AR$7,Monthly!76:76)</f>
        <v>-0.78200000000000003</v>
      </c>
      <c r="AS69" s="685">
        <f>SUMIF(Monthly!$6:$6,Quarterly!AS$7,Monthly!76:76)</f>
        <v>0</v>
      </c>
      <c r="AT69" s="336">
        <f>SUMIF(Monthly!$6:$6,Quarterly!AT$7,Monthly!76:76)</f>
        <v>5.2110000000000003</v>
      </c>
      <c r="AU69" s="336">
        <f>SUMIF(Monthly!$6:$6,Quarterly!AU$7,Monthly!76:76)</f>
        <v>0</v>
      </c>
      <c r="AV69" s="336">
        <f>SUMIF(Monthly!$6:$6,Quarterly!AV$7,Monthly!76:76)</f>
        <v>0</v>
      </c>
      <c r="AW69" s="685">
        <f>SUMIF(Monthly!$6:$6,Quarterly!AW$7,Monthly!76:76)</f>
        <v>8.0000000000000002E-3</v>
      </c>
      <c r="AX69" s="336">
        <f>SUMIF(Monthly!$6:$6,Quarterly!AX$7,Monthly!76:76)</f>
        <v>0</v>
      </c>
      <c r="AY69" s="336">
        <f>SUMIF(Monthly!$6:$6,Quarterly!AY$7,Monthly!76:76)</f>
        <v>0</v>
      </c>
      <c r="AZ69" s="336">
        <f>SUMIF(Monthly!$6:$6,Quarterly!AZ$7,Monthly!76:76)</f>
        <v>0</v>
      </c>
      <c r="BA69" s="685">
        <f>SUMIF(Monthly!$6:$6,Quarterly!BA$7,Monthly!76:76)</f>
        <v>0</v>
      </c>
      <c r="BB69" s="336">
        <f>SUMIF(Monthly!$6:$6,Quarterly!BB$7,Monthly!76:76)</f>
        <v>0</v>
      </c>
      <c r="BC69" s="336">
        <f>SUMIF(Monthly!$6:$6,Quarterly!BC$7,Monthly!76:76)</f>
        <v>0</v>
      </c>
      <c r="BD69" s="336">
        <f>SUMIF(Monthly!$6:$6,Quarterly!BD$7,Monthly!76:76)</f>
        <v>0</v>
      </c>
      <c r="BE69" s="685">
        <f>SUMIF(Monthly!$6:$6,Quarterly!BE$7,Monthly!76:76)</f>
        <v>0</v>
      </c>
      <c r="BF69" s="336">
        <f>SUMIF(Monthly!$6:$6,Quarterly!BF$7,Monthly!76:76)</f>
        <v>0</v>
      </c>
      <c r="BG69" s="336">
        <f>SUMIF(Monthly!$6:$6,Quarterly!BG$7,Monthly!76:76)</f>
        <v>0</v>
      </c>
      <c r="BH69" s="336">
        <f>SUMIF(Monthly!$6:$6,Quarterly!BH$7,Monthly!76:76)</f>
        <v>0</v>
      </c>
      <c r="BI69" s="685">
        <f>SUMIF(Monthly!$6:$6,Quarterly!BI$7,Monthly!76:76)</f>
        <v>0</v>
      </c>
      <c r="BJ69" s="336">
        <f>SUMIF(Monthly!$6:$6,Quarterly!BJ$7,Monthly!76:76)</f>
        <v>0</v>
      </c>
      <c r="BK69" s="336">
        <f>SUMIF(Monthly!$6:$6,Quarterly!BK$7,Monthly!76:76)</f>
        <v>0</v>
      </c>
      <c r="BL69" s="336">
        <f>SUMIF(Monthly!$6:$6,Quarterly!BL$7,Monthly!76:76)</f>
        <v>0</v>
      </c>
      <c r="BM69" s="685">
        <f>SUMIF(Monthly!$6:$6,Quarterly!BM$7,Monthly!76:76)</f>
        <v>0</v>
      </c>
    </row>
    <row r="70" spans="2:65" s="173" customFormat="1" ht="12">
      <c r="B70" s="174"/>
      <c r="C70" s="591">
        <f>Walkerhill!E$1</f>
        <v>5</v>
      </c>
      <c r="D70" s="676" t="s">
        <v>471</v>
      </c>
      <c r="E70" s="197" t="s">
        <v>477</v>
      </c>
      <c r="F70" s="346">
        <f>INDEX(Walkerhill!$A$1:$BG$262,F$5,$C70)</f>
        <v>0</v>
      </c>
      <c r="G70" s="346">
        <f>INDEX(Walkerhill!$A$1:$BG$262,G$5,$C70)</f>
        <v>0</v>
      </c>
      <c r="H70" s="346">
        <f>INDEX(Walkerhill!$A$1:$BG$262,H$5,$C70)</f>
        <v>0</v>
      </c>
      <c r="I70" s="347">
        <f>INDEX(Walkerhill!$A$1:$BG$262,I$5,$C70)</f>
        <v>0</v>
      </c>
      <c r="J70" s="346">
        <f>INDEX(Walkerhill!$A$1:$BG$262,J$5,$C70)</f>
        <v>0</v>
      </c>
      <c r="K70" s="346">
        <f>INDEX(Walkerhill!$A$1:$BG$262,K$5,$C70)</f>
        <v>0</v>
      </c>
      <c r="L70" s="346">
        <f>INDEX(Walkerhill!$A$1:$BG$262,L$5,$C70)</f>
        <v>0</v>
      </c>
      <c r="M70" s="347">
        <f>INDEX(Walkerhill!$A$1:$BG$262,M$5,$C70)</f>
        <v>0</v>
      </c>
      <c r="N70" s="346">
        <f>INDEX(Walkerhill!$A$1:$BG$262,N$5,$C70)</f>
        <v>0</v>
      </c>
      <c r="O70" s="346">
        <f>INDEX(Walkerhill!$A$1:$BG$262,O$5,$C70)</f>
        <v>0</v>
      </c>
      <c r="P70" s="346">
        <f>INDEX(Walkerhill!$A$1:$BG$262,P$5,$C70)</f>
        <v>0</v>
      </c>
      <c r="Q70" s="347">
        <f>INDEX(Walkerhill!$A$1:$BG$262,Q$5,$C70)</f>
        <v>0</v>
      </c>
      <c r="R70" s="346">
        <f>INDEX(Walkerhill!$A$1:$BG$262,R$5,$C70)</f>
        <v>0</v>
      </c>
      <c r="S70" s="346">
        <f>INDEX(Walkerhill!$A$1:$BG$262,S$5,$C70)</f>
        <v>0</v>
      </c>
      <c r="T70" s="346">
        <f>INDEX(Walkerhill!$A$1:$BG$262,T$5,$C70)</f>
        <v>0</v>
      </c>
      <c r="U70" s="347">
        <f>INDEX(Walkerhill!$A$1:$BG$262,U$5,$C70)</f>
        <v>0</v>
      </c>
      <c r="V70" s="346">
        <f>INDEX(Walkerhill!$A$1:$BG$262,V$5,$C70)</f>
        <v>0</v>
      </c>
      <c r="W70" s="346">
        <f>INDEX(Walkerhill!$A$1:$BG$262,W$5,$C70)</f>
        <v>0</v>
      </c>
      <c r="X70" s="346">
        <f>INDEX(Walkerhill!$A$1:$BG$262,X$5,$C70)</f>
        <v>0</v>
      </c>
      <c r="Y70" s="347">
        <f>INDEX(Walkerhill!$A$1:$BG$262,Y$5,$C70)</f>
        <v>0</v>
      </c>
      <c r="Z70" s="346">
        <f>INDEX(Walkerhill!$A$1:$BG$262,Z$5,$C70)</f>
        <v>0</v>
      </c>
      <c r="AA70" s="346">
        <f>INDEX(Walkerhill!$A$1:$BG$262,AA$5,$C70)</f>
        <v>0</v>
      </c>
      <c r="AB70" s="346">
        <f>INDEX(Walkerhill!$A$1:$BG$262,AB$5,$C70)</f>
        <v>0</v>
      </c>
      <c r="AC70" s="347">
        <f>INDEX(Walkerhill!$A$1:$BG$262,AC$5,$C70)</f>
        <v>0</v>
      </c>
      <c r="AD70" s="346">
        <f>INDEX(Walkerhill!$A$1:$BG$262,AD$5,$C70)</f>
        <v>0</v>
      </c>
      <c r="AE70" s="346">
        <f>INDEX(Walkerhill!$A$1:$BG$262,AE$5,$C70)</f>
        <v>0</v>
      </c>
      <c r="AF70" s="346">
        <f>INDEX(Walkerhill!$A$1:$BG$262,AF$5,$C70)</f>
        <v>0</v>
      </c>
      <c r="AG70" s="347">
        <f>INDEX(Walkerhill!$A$1:$BG$262,AG$5,$C70)</f>
        <v>0</v>
      </c>
      <c r="AH70" s="346">
        <f>INDEX(Walkerhill!$A$1:$BG$262,AH$5,$C70)</f>
        <v>0</v>
      </c>
      <c r="AI70" s="346">
        <f>INDEX(Walkerhill!$A$1:$BG$262,AI$5,$C70)</f>
        <v>0</v>
      </c>
      <c r="AJ70" s="346">
        <f>INDEX(Walkerhill!$A$1:$BG$262,AJ$5,$C70)</f>
        <v>0</v>
      </c>
      <c r="AK70" s="347">
        <f>INDEX(Walkerhill!$A$1:$BG$262,AK$5,$C70)</f>
        <v>0</v>
      </c>
      <c r="AL70" s="346">
        <f>INDEX(Walkerhill!$A$1:$BG$262,AL$5,$C70)</f>
        <v>0</v>
      </c>
      <c r="AM70" s="346">
        <f>INDEX(Walkerhill!$A$1:$BG$262,AM$5,$C70)</f>
        <v>4.3742216687422168E-2</v>
      </c>
      <c r="AN70" s="346">
        <f>INDEX(Walkerhill!$A$1:$BG$262,AN$5,$C70)</f>
        <v>2.1074716602993676E-2</v>
      </c>
      <c r="AO70" s="687">
        <f>INDEX(Walkerhill!$A$1:$BG$262,AO$5,$C70)</f>
        <v>3.3011430823807648E-2</v>
      </c>
      <c r="AP70" s="346">
        <f>INDEX(Walkerhill!$A$1:$BG$262,AP$5,$C70)</f>
        <v>1.4124018262295234E-2</v>
      </c>
      <c r="AQ70" s="346">
        <f>INDEX(Walkerhill!$A$1:$BG$262,AQ$5,$C70)</f>
        <v>-2.1995034597339827E-2</v>
      </c>
      <c r="AR70" s="346">
        <f>INDEX(Walkerhill!$A$1:$BG$262,AR$5,$C70)</f>
        <v>3.7883845126835784E-2</v>
      </c>
      <c r="AS70" s="687">
        <f>INDEX(Walkerhill!$A$1:$BG$262,AS$5,$C70)</f>
        <v>6.2411347517730496E-2</v>
      </c>
      <c r="AT70" s="346">
        <f>INDEX(Walkerhill!$A$1:$BG$262,AT$5,$C70)</f>
        <v>1.5714653050729162E-2</v>
      </c>
      <c r="AU70" s="346">
        <f>INDEX(Walkerhill!$A$1:$BG$262,AU$5,$C70)</f>
        <v>0.16062095730918499</v>
      </c>
      <c r="AV70" s="346">
        <f>INDEX(Walkerhill!$A$1:$BG$262,AV$5,$C70)</f>
        <v>-1.1111111111111112</v>
      </c>
      <c r="AW70" s="687">
        <f>INDEX(Walkerhill!$A$1:$BG$262,AW$5,$C70)</f>
        <v>-4.2741031390134528E-2</v>
      </c>
      <c r="AX70" s="346">
        <f>INDEX(Walkerhill!$A$1:$BG$262,AX$5,$C70)</f>
        <v>0</v>
      </c>
      <c r="AY70" s="346">
        <f>INDEX(Walkerhill!$A$1:$BG$262,AY$5,$C70)</f>
        <v>6.7975476128358983E-2</v>
      </c>
      <c r="AZ70" s="346">
        <f>INDEX(Walkerhill!$A$1:$BG$262,AZ$5,$C70)</f>
        <v>0</v>
      </c>
      <c r="BA70" s="687">
        <f>INDEX(Walkerhill!$A$1:$BG$262,BA$5,$C70)</f>
        <v>0</v>
      </c>
      <c r="BB70" s="346">
        <f>INDEX(Walkerhill!$A$1:$BG$262,BB$5,$C70)</f>
        <v>2.6507620941020544E-3</v>
      </c>
      <c r="BC70" s="346">
        <f>INDEX(Walkerhill!$A$1:$BG$262,BC$5,$C70)</f>
        <v>0</v>
      </c>
      <c r="BD70" s="346">
        <f>INDEX(Walkerhill!$A$1:$BG$262,BD$5,$C70)</f>
        <v>0</v>
      </c>
      <c r="BE70" s="687">
        <f>INDEX(Walkerhill!$A$1:$BG$262,BE$5,$C70)</f>
        <v>0</v>
      </c>
      <c r="BF70" s="346">
        <f>INDEX(Walkerhill!$A$1:$BG$262,BF$5,$C70)</f>
        <v>0</v>
      </c>
      <c r="BG70" s="346">
        <f>INDEX(Walkerhill!$A$1:$BG$262,BG$5,$C70)</f>
        <v>0</v>
      </c>
      <c r="BH70" s="346">
        <f>INDEX(Walkerhill!$A$1:$BG$262,BH$5,$C70)</f>
        <v>0</v>
      </c>
      <c r="BI70" s="687">
        <f>INDEX(Walkerhill!$A$1:$BG$262,BI$5,$C70)</f>
        <v>0</v>
      </c>
      <c r="BJ70" s="346">
        <f>INDEX(Walkerhill!$A$1:$BG$262,BJ$5,$C70)</f>
        <v>0</v>
      </c>
      <c r="BK70" s="346">
        <f>INDEX(Walkerhill!$A$1:$BG$262,BK$5,$C70)</f>
        <v>0</v>
      </c>
      <c r="BL70" s="346">
        <f>INDEX(Walkerhill!$A$1:$BG$262,BL$5,$C70)</f>
        <v>0</v>
      </c>
      <c r="BM70" s="687">
        <f>INDEX(Walkerhill!$A$1:$BG$262,BM$5,$C70)</f>
        <v>0</v>
      </c>
    </row>
    <row r="71" spans="2:65" ht="12">
      <c r="D71" s="459" t="s">
        <v>369</v>
      </c>
      <c r="E71" s="187" t="s">
        <v>370</v>
      </c>
      <c r="F71" s="460">
        <f>F62*10^9/SUM(F83,F84)</f>
        <v>10702163.73622323</v>
      </c>
      <c r="G71" s="460">
        <f t="shared" ref="G71:AO71" si="177">G62*10^9/SUM(G83,G84)</f>
        <v>7708092.4855491314</v>
      </c>
      <c r="H71" s="460">
        <f t="shared" si="177"/>
        <v>5559712.3227276066</v>
      </c>
      <c r="I71" s="677">
        <f t="shared" si="177"/>
        <v>6580920.2121481942</v>
      </c>
      <c r="J71" s="460">
        <f t="shared" si="177"/>
        <v>7476433.7450575614</v>
      </c>
      <c r="K71" s="460">
        <f t="shared" si="177"/>
        <v>5843548.780063346</v>
      </c>
      <c r="L71" s="460">
        <f t="shared" si="177"/>
        <v>5586901.5962954676</v>
      </c>
      <c r="M71" s="677">
        <f t="shared" si="177"/>
        <v>6426219.2714216188</v>
      </c>
      <c r="N71" s="460">
        <f t="shared" si="177"/>
        <v>7484871.2204846786</v>
      </c>
      <c r="O71" s="460">
        <f t="shared" si="177"/>
        <v>5548683.365446371</v>
      </c>
      <c r="P71" s="460">
        <f t="shared" si="177"/>
        <v>4586044.0403801873</v>
      </c>
      <c r="Q71" s="677">
        <f t="shared" si="177"/>
        <v>7066572.2952477252</v>
      </c>
      <c r="R71" s="460">
        <f t="shared" si="177"/>
        <v>6797042.5220920481</v>
      </c>
      <c r="S71" s="460">
        <f t="shared" si="177"/>
        <v>3522961.8788025863</v>
      </c>
      <c r="T71" s="460">
        <f t="shared" si="177"/>
        <v>2984913.0787524963</v>
      </c>
      <c r="U71" s="677">
        <f t="shared" si="177"/>
        <v>4406609.7526982436</v>
      </c>
      <c r="V71" s="460">
        <f t="shared" si="177"/>
        <v>4444197.0791075053</v>
      </c>
      <c r="W71" s="460">
        <f t="shared" si="177"/>
        <v>3266068.7163141761</v>
      </c>
      <c r="X71" s="460">
        <f t="shared" si="177"/>
        <v>5509214.7982500894</v>
      </c>
      <c r="Y71" s="677">
        <f t="shared" si="177"/>
        <v>3957183.8983281972</v>
      </c>
      <c r="Z71" s="460">
        <f t="shared" si="177"/>
        <v>9108416.8440680616</v>
      </c>
      <c r="AA71" s="460">
        <f t="shared" si="177"/>
        <v>11026675.3560264</v>
      </c>
      <c r="AB71" s="460">
        <f t="shared" si="177"/>
        <v>4925102.4944980601</v>
      </c>
      <c r="AC71" s="677">
        <f t="shared" si="177"/>
        <v>4611374.9085614858</v>
      </c>
      <c r="AD71" s="837">
        <f t="shared" si="177"/>
        <v>4957728.8474510936</v>
      </c>
      <c r="AE71" s="837">
        <f t="shared" si="177"/>
        <v>5024890.7391555356</v>
      </c>
      <c r="AF71" s="837">
        <f t="shared" si="177"/>
        <v>5596112.234860423</v>
      </c>
      <c r="AG71" s="849">
        <f t="shared" si="177"/>
        <v>5533764.0457907384</v>
      </c>
      <c r="AH71" s="837">
        <f t="shared" si="177"/>
        <v>6508626.7105136355</v>
      </c>
      <c r="AI71" s="837">
        <f t="shared" si="177"/>
        <v>7212172.6380068874</v>
      </c>
      <c r="AJ71" s="837">
        <f t="shared" si="177"/>
        <v>6593099.638044484</v>
      </c>
      <c r="AK71" s="849">
        <f t="shared" si="177"/>
        <v>7168357.4810383003</v>
      </c>
      <c r="AL71" s="837">
        <f t="shared" si="177"/>
        <v>8268085.3565376941</v>
      </c>
      <c r="AM71" s="837">
        <f t="shared" si="177"/>
        <v>10935736.172560863</v>
      </c>
      <c r="AN71" s="837">
        <f t="shared" si="177"/>
        <v>9538246.398948513</v>
      </c>
      <c r="AO71" s="839">
        <f t="shared" si="177"/>
        <v>8537288.4916615617</v>
      </c>
      <c r="AP71" s="837">
        <f t="shared" ref="AP71:BH71" si="178">AP62*10^9/SUM(AP83,AP84)</f>
        <v>13455063.25587838</v>
      </c>
      <c r="AQ71" s="837">
        <f t="shared" si="178"/>
        <v>29180249.879312396</v>
      </c>
      <c r="AR71" s="837">
        <f t="shared" si="178"/>
        <v>31022849.187987655</v>
      </c>
      <c r="AS71" s="839">
        <f t="shared" si="178"/>
        <v>37188173.228671037</v>
      </c>
      <c r="AT71" s="837">
        <f t="shared" si="178"/>
        <v>30309887.999999996</v>
      </c>
      <c r="AU71" s="837">
        <f t="shared" si="178"/>
        <v>48870479.166666664</v>
      </c>
      <c r="AV71" s="837">
        <f t="shared" si="178"/>
        <v>44069217.499999993</v>
      </c>
      <c r="AW71" s="839">
        <f t="shared" si="178"/>
        <v>50742373</v>
      </c>
      <c r="AX71" s="837">
        <f t="shared" si="178"/>
        <v>37725985.166666664</v>
      </c>
      <c r="AY71" s="837">
        <f t="shared" si="178"/>
        <v>37742847.5</v>
      </c>
      <c r="AZ71" s="837">
        <f t="shared" si="178"/>
        <v>55622064.555555552</v>
      </c>
      <c r="BA71" s="839">
        <f t="shared" si="178"/>
        <v>37010545.259259254</v>
      </c>
      <c r="BB71" s="837">
        <f t="shared" si="178"/>
        <v>26429151.506172836</v>
      </c>
      <c r="BC71" s="837">
        <f t="shared" si="178"/>
        <v>24522337.514403291</v>
      </c>
      <c r="BD71" s="837">
        <f t="shared" si="178"/>
        <v>15288320.021947876</v>
      </c>
      <c r="BE71" s="839">
        <f t="shared" si="178"/>
        <v>11174401.14804263</v>
      </c>
      <c r="BF71" s="837">
        <f t="shared" si="178"/>
        <v>10600701.441768106</v>
      </c>
      <c r="BG71" s="837">
        <f t="shared" si="178"/>
        <v>11683874.729142217</v>
      </c>
      <c r="BH71" s="837">
        <f t="shared" si="178"/>
        <v>10723104.056437388</v>
      </c>
      <c r="BI71" s="839">
        <f t="shared" ref="BI71:BJ71" si="179">BI62*10^9/SUM(BI83,BI84)</f>
        <v>11094024.323714918</v>
      </c>
      <c r="BJ71" s="837">
        <f t="shared" si="179"/>
        <v>10124148.517686088</v>
      </c>
      <c r="BK71" s="837">
        <f t="shared" ref="BK71:BL71" si="180">BK62*10^9/SUM(BK83,BK84)</f>
        <v>8325945.0903272135</v>
      </c>
      <c r="BL71" s="837">
        <f t="shared" si="180"/>
        <v>6518884.0612641182</v>
      </c>
      <c r="BM71" s="839">
        <f t="shared" ref="BM71" si="181">BM62*10^9/SUM(BM83,BM84)</f>
        <v>5852833.8243301893</v>
      </c>
    </row>
    <row r="72" spans="2:65" s="9" customFormat="1" ht="12">
      <c r="B72" s="8"/>
      <c r="C72" s="8"/>
      <c r="D72" s="188" t="s">
        <v>1</v>
      </c>
      <c r="E72" s="188" t="s">
        <v>247</v>
      </c>
      <c r="F72" s="332"/>
      <c r="G72" s="332"/>
      <c r="H72" s="332"/>
      <c r="I72" s="333"/>
      <c r="J72" s="334">
        <f t="shared" ref="J72:AR72" si="182">J71/F71-1</f>
        <v>-0.30140914217632986</v>
      </c>
      <c r="K72" s="334">
        <f t="shared" si="182"/>
        <v>-0.24189430899815589</v>
      </c>
      <c r="L72" s="334">
        <f t="shared" si="182"/>
        <v>4.890410148869373E-3</v>
      </c>
      <c r="M72" s="335">
        <f t="shared" si="182"/>
        <v>-2.3507493745479779E-2</v>
      </c>
      <c r="N72" s="334">
        <f t="shared" si="182"/>
        <v>1.1285427939082826E-3</v>
      </c>
      <c r="O72" s="334">
        <f t="shared" si="182"/>
        <v>-5.0459990275597333E-2</v>
      </c>
      <c r="P72" s="334">
        <f t="shared" si="182"/>
        <v>-0.17914358050961976</v>
      </c>
      <c r="Q72" s="335">
        <f t="shared" si="182"/>
        <v>9.9646930299103653E-2</v>
      </c>
      <c r="R72" s="334">
        <f t="shared" si="182"/>
        <v>-9.189586275180972E-2</v>
      </c>
      <c r="S72" s="334">
        <f t="shared" si="182"/>
        <v>-0.36508147126553925</v>
      </c>
      <c r="T72" s="334">
        <f t="shared" si="182"/>
        <v>-0.34913117875225541</v>
      </c>
      <c r="U72" s="335">
        <f t="shared" si="182"/>
        <v>-0.37641482056842579</v>
      </c>
      <c r="V72" s="334">
        <f t="shared" si="182"/>
        <v>-0.34615723461155645</v>
      </c>
      <c r="W72" s="334">
        <f t="shared" si="182"/>
        <v>-7.2919654349403618E-2</v>
      </c>
      <c r="X72" s="334">
        <f t="shared" si="182"/>
        <v>0.84568684343484812</v>
      </c>
      <c r="Y72" s="335">
        <f t="shared" si="182"/>
        <v>-0.10198903002355841</v>
      </c>
      <c r="Z72" s="334">
        <f t="shared" si="182"/>
        <v>1.0495078597858303</v>
      </c>
      <c r="AA72" s="334">
        <f t="shared" si="182"/>
        <v>2.376130851426244</v>
      </c>
      <c r="AB72" s="334">
        <f t="shared" si="182"/>
        <v>-0.10602460153442606</v>
      </c>
      <c r="AC72" s="335">
        <f t="shared" si="182"/>
        <v>0.16531731328171695</v>
      </c>
      <c r="AD72" s="840">
        <f t="shared" si="182"/>
        <v>-0.4556980721979299</v>
      </c>
      <c r="AE72" s="840">
        <f t="shared" si="182"/>
        <v>-0.54429684588389682</v>
      </c>
      <c r="AF72" s="840">
        <f t="shared" si="182"/>
        <v>0.1362427972030964</v>
      </c>
      <c r="AG72" s="841">
        <f t="shared" si="182"/>
        <v>0.20002475520191254</v>
      </c>
      <c r="AH72" s="840">
        <f t="shared" si="182"/>
        <v>0.31282426102425953</v>
      </c>
      <c r="AI72" s="840">
        <f t="shared" si="182"/>
        <v>0.4352894445659008</v>
      </c>
      <c r="AJ72" s="840">
        <f t="shared" si="182"/>
        <v>0.17815714934618843</v>
      </c>
      <c r="AK72" s="841">
        <f t="shared" si="182"/>
        <v>0.29538545946694583</v>
      </c>
      <c r="AL72" s="840">
        <f t="shared" si="182"/>
        <v>0.27032717104238557</v>
      </c>
      <c r="AM72" s="840">
        <f t="shared" si="182"/>
        <v>0.5162887414718067</v>
      </c>
      <c r="AN72" s="840">
        <f t="shared" si="182"/>
        <v>0.44670138820737759</v>
      </c>
      <c r="AO72" s="842">
        <f t="shared" si="182"/>
        <v>0.1909685746343357</v>
      </c>
      <c r="AP72" s="840">
        <f t="shared" si="182"/>
        <v>0.62734934094980854</v>
      </c>
      <c r="AQ72" s="840">
        <f t="shared" si="182"/>
        <v>1.6683388679885414</v>
      </c>
      <c r="AR72" s="840">
        <f t="shared" si="182"/>
        <v>2.2524688386544076</v>
      </c>
      <c r="AS72" s="842">
        <f t="shared" ref="AS72:BD72" si="183">AS71/AO71-1</f>
        <v>3.355970079375088</v>
      </c>
      <c r="AT72" s="840">
        <f t="shared" si="183"/>
        <v>1.2526752512113175</v>
      </c>
      <c r="AU72" s="840">
        <f t="shared" si="183"/>
        <v>0.67477932398768914</v>
      </c>
      <c r="AV72" s="840">
        <f t="shared" si="183"/>
        <v>0.42054062258936598</v>
      </c>
      <c r="AW72" s="842">
        <f t="shared" si="183"/>
        <v>0.36447608458699587</v>
      </c>
      <c r="AX72" s="840">
        <f t="shared" si="183"/>
        <v>0.24467583537975024</v>
      </c>
      <c r="AY72" s="840">
        <f t="shared" si="183"/>
        <v>-0.22769638964899985</v>
      </c>
      <c r="AZ72" s="840">
        <f t="shared" si="183"/>
        <v>0.26215230745940876</v>
      </c>
      <c r="BA72" s="842">
        <f t="shared" si="183"/>
        <v>-0.27061855662013967</v>
      </c>
      <c r="BB72" s="840">
        <f t="shared" si="183"/>
        <v>-0.29944436468885927</v>
      </c>
      <c r="BC72" s="840">
        <f t="shared" si="183"/>
        <v>-0.35027855239583361</v>
      </c>
      <c r="BD72" s="840">
        <f t="shared" si="183"/>
        <v>-0.72513929239937081</v>
      </c>
      <c r="BE72" s="842">
        <f t="shared" ref="BE72:BM72" si="184">BE71/BA71-1</f>
        <v>-0.69807520884207908</v>
      </c>
      <c r="BF72" s="840">
        <f t="shared" si="184"/>
        <v>-0.59890118154976757</v>
      </c>
      <c r="BG72" s="840">
        <f t="shared" si="184"/>
        <v>-0.52354155788453505</v>
      </c>
      <c r="BH72" s="840">
        <f t="shared" si="184"/>
        <v>-0.29860808505818004</v>
      </c>
      <c r="BI72" s="842">
        <f t="shared" si="184"/>
        <v>-7.1929424461186775E-3</v>
      </c>
      <c r="BJ72" s="840">
        <f t="shared" si="184"/>
        <v>-4.4954848195642994E-2</v>
      </c>
      <c r="BK72" s="840">
        <f t="shared" si="184"/>
        <v>-0.28739863415683242</v>
      </c>
      <c r="BL72" s="840">
        <f t="shared" si="184"/>
        <v>-0.39207117389198098</v>
      </c>
      <c r="BM72" s="842">
        <f t="shared" si="184"/>
        <v>-0.47243365855805841</v>
      </c>
    </row>
    <row r="73" spans="2:65" ht="12">
      <c r="D73" s="189" t="s">
        <v>85</v>
      </c>
      <c r="E73" s="190" t="s">
        <v>248</v>
      </c>
      <c r="F73" s="336">
        <f>F64*10^9/F86</f>
        <v>36939509.845587201</v>
      </c>
      <c r="G73" s="336">
        <f t="shared" ref="G73:AK73" si="185">G64*10^9/G86</f>
        <v>33710967.196959026</v>
      </c>
      <c r="H73" s="336">
        <f t="shared" si="185"/>
        <v>33508040.593286499</v>
      </c>
      <c r="I73" s="337">
        <f t="shared" si="185"/>
        <v>32451413.320393059</v>
      </c>
      <c r="J73" s="336">
        <f t="shared" si="185"/>
        <v>38853597.392830282</v>
      </c>
      <c r="K73" s="336">
        <f t="shared" si="185"/>
        <v>39269883.071737066</v>
      </c>
      <c r="L73" s="336">
        <f t="shared" si="185"/>
        <v>40869091.369915091</v>
      </c>
      <c r="M73" s="337">
        <f t="shared" si="185"/>
        <v>36375840.405599028</v>
      </c>
      <c r="N73" s="336">
        <f t="shared" si="185"/>
        <v>41255267.324321032</v>
      </c>
      <c r="O73" s="336">
        <f t="shared" si="185"/>
        <v>41987287.585938513</v>
      </c>
      <c r="P73" s="336">
        <f t="shared" si="185"/>
        <v>42566883.675224185</v>
      </c>
      <c r="Q73" s="337">
        <f t="shared" si="185"/>
        <v>39753496.337170586</v>
      </c>
      <c r="R73" s="336">
        <f t="shared" si="185"/>
        <v>49825303.564434007</v>
      </c>
      <c r="S73" s="336">
        <f t="shared" si="185"/>
        <v>50167590.766569361</v>
      </c>
      <c r="T73" s="336">
        <f t="shared" si="185"/>
        <v>46361765.424024418</v>
      </c>
      <c r="U73" s="337">
        <f t="shared" si="185"/>
        <v>46325990.233588405</v>
      </c>
      <c r="V73" s="336">
        <f t="shared" si="185"/>
        <v>42888265.964199565</v>
      </c>
      <c r="W73" s="336">
        <f t="shared" si="185"/>
        <v>45162376.40449439</v>
      </c>
      <c r="X73" s="336">
        <f t="shared" si="185"/>
        <v>40310454.153427146</v>
      </c>
      <c r="Y73" s="337">
        <f t="shared" si="185"/>
        <v>39710740.484429069</v>
      </c>
      <c r="Z73" s="336">
        <f t="shared" si="185"/>
        <v>46252420.105435379</v>
      </c>
      <c r="AA73" s="336">
        <f t="shared" si="185"/>
        <v>44295166.697030425</v>
      </c>
      <c r="AB73" s="336">
        <f t="shared" si="185"/>
        <v>40022979.96951884</v>
      </c>
      <c r="AC73" s="337">
        <f t="shared" si="185"/>
        <v>45090522.798251085</v>
      </c>
      <c r="AD73" s="843">
        <f t="shared" si="185"/>
        <v>55049740.56726516</v>
      </c>
      <c r="AE73" s="843">
        <f t="shared" si="185"/>
        <v>47248315.768930525</v>
      </c>
      <c r="AF73" s="843">
        <f t="shared" si="185"/>
        <v>50215433.310765065</v>
      </c>
      <c r="AG73" s="844">
        <f t="shared" si="185"/>
        <v>47216640.843214758</v>
      </c>
      <c r="AH73" s="843">
        <f t="shared" si="185"/>
        <v>41335846.274756365</v>
      </c>
      <c r="AI73" s="843">
        <f t="shared" si="185"/>
        <v>39534040.723981902</v>
      </c>
      <c r="AJ73" s="843">
        <f t="shared" si="185"/>
        <v>34488041.114058353</v>
      </c>
      <c r="AK73" s="844">
        <f t="shared" si="185"/>
        <v>45767510.144927539</v>
      </c>
      <c r="AL73" s="843">
        <f t="shared" ref="AL73:BH73" si="186">AL64*10^9/AL86</f>
        <v>57487445.368829735</v>
      </c>
      <c r="AM73" s="843">
        <f t="shared" si="186"/>
        <v>48211079.576932766</v>
      </c>
      <c r="AN73" s="843">
        <f t="shared" si="186"/>
        <v>40321461.848545924</v>
      </c>
      <c r="AO73" s="845">
        <f t="shared" si="186"/>
        <v>35871275.862068966</v>
      </c>
      <c r="AP73" s="843">
        <f t="shared" si="186"/>
        <v>44351393.421052627</v>
      </c>
      <c r="AQ73" s="843">
        <f t="shared" si="186"/>
        <v>12918832.733812951</v>
      </c>
      <c r="AR73" s="843">
        <f t="shared" si="186"/>
        <v>8225445.2054794524</v>
      </c>
      <c r="AS73" s="845">
        <f t="shared" si="186"/>
        <v>33558365.671641789</v>
      </c>
      <c r="AT73" s="843">
        <f t="shared" si="186"/>
        <v>35946660.714285716</v>
      </c>
      <c r="AU73" s="843">
        <f t="shared" si="186"/>
        <v>105513107.0110701</v>
      </c>
      <c r="AV73" s="843">
        <f t="shared" si="186"/>
        <v>28916014.598540146</v>
      </c>
      <c r="AW73" s="845">
        <f t="shared" si="186"/>
        <v>40557007.8125</v>
      </c>
      <c r="AX73" s="843">
        <f t="shared" si="186"/>
        <v>49753957.746478863</v>
      </c>
      <c r="AY73" s="843">
        <f t="shared" si="186"/>
        <v>59587724.233983286</v>
      </c>
      <c r="AZ73" s="843">
        <f t="shared" si="186"/>
        <v>50387872.298624754</v>
      </c>
      <c r="BA73" s="845">
        <f t="shared" si="186"/>
        <v>66397348.754448399</v>
      </c>
      <c r="BB73" s="843">
        <f t="shared" si="186"/>
        <v>43696766.636280775</v>
      </c>
      <c r="BC73" s="843">
        <f t="shared" si="186"/>
        <v>45771693.629505448</v>
      </c>
      <c r="BD73" s="843">
        <f t="shared" si="186"/>
        <v>43216597.65208111</v>
      </c>
      <c r="BE73" s="845">
        <f t="shared" si="186"/>
        <v>44878006.517690867</v>
      </c>
      <c r="BF73" s="843">
        <f t="shared" si="186"/>
        <v>53464030.763662688</v>
      </c>
      <c r="BG73" s="843">
        <f t="shared" si="186"/>
        <v>40605202.673959285</v>
      </c>
      <c r="BH73" s="843">
        <f t="shared" si="186"/>
        <v>42655753.905098736</v>
      </c>
      <c r="BI73" s="845">
        <f t="shared" ref="BI73:BJ73" si="187">BI64*10^9/BI86</f>
        <v>36355759.477936603</v>
      </c>
      <c r="BJ73" s="843">
        <f t="shared" si="187"/>
        <v>48755640.972935945</v>
      </c>
      <c r="BK73" s="843">
        <f t="shared" ref="BK73:BL73" si="188">BK64*10^9/BK86</f>
        <v>39413488.901536711</v>
      </c>
      <c r="BL73" s="843">
        <f t="shared" si="188"/>
        <v>42953115.727002971</v>
      </c>
      <c r="BM73" s="845">
        <f t="shared" ref="BM73" si="189">BM64*10^9/BM86</f>
        <v>38161212.088793792</v>
      </c>
    </row>
    <row r="74" spans="2:65" ht="12">
      <c r="D74" s="189" t="s">
        <v>86</v>
      </c>
      <c r="E74" s="190" t="s">
        <v>249</v>
      </c>
      <c r="F74" s="336">
        <f t="shared" ref="F74:AK74" si="190">F65*10^9/F87</f>
        <v>13201432.129514322</v>
      </c>
      <c r="G74" s="336">
        <f t="shared" si="190"/>
        <v>12465577.507598784</v>
      </c>
      <c r="H74" s="336">
        <f t="shared" si="190"/>
        <v>13877301.485746784</v>
      </c>
      <c r="I74" s="337">
        <f t="shared" si="190"/>
        <v>15720365.699873894</v>
      </c>
      <c r="J74" s="336">
        <f t="shared" si="190"/>
        <v>14404411.185506102</v>
      </c>
      <c r="K74" s="336">
        <f t="shared" si="190"/>
        <v>11411668.158758579</v>
      </c>
      <c r="L74" s="336">
        <f t="shared" si="190"/>
        <v>13099747.383616023</v>
      </c>
      <c r="M74" s="337">
        <f t="shared" si="190"/>
        <v>15338425.470770627</v>
      </c>
      <c r="N74" s="336">
        <f t="shared" si="190"/>
        <v>13787230.804352788</v>
      </c>
      <c r="O74" s="336">
        <f t="shared" si="190"/>
        <v>12082358.520392032</v>
      </c>
      <c r="P74" s="336">
        <f t="shared" si="190"/>
        <v>12114324.651726227</v>
      </c>
      <c r="Q74" s="337">
        <f t="shared" si="190"/>
        <v>14663881.151346335</v>
      </c>
      <c r="R74" s="336">
        <f t="shared" si="190"/>
        <v>16146574.154379878</v>
      </c>
      <c r="S74" s="336">
        <f t="shared" si="190"/>
        <v>12031151.51216629</v>
      </c>
      <c r="T74" s="336">
        <f t="shared" si="190"/>
        <v>13185334.122325318</v>
      </c>
      <c r="U74" s="337">
        <f t="shared" si="190"/>
        <v>14190214.751829147</v>
      </c>
      <c r="V74" s="336">
        <f t="shared" si="190"/>
        <v>14860155.880697807</v>
      </c>
      <c r="W74" s="336">
        <f t="shared" si="190"/>
        <v>14887500.187711176</v>
      </c>
      <c r="X74" s="336">
        <f t="shared" si="190"/>
        <v>16927803.039819118</v>
      </c>
      <c r="Y74" s="337">
        <f t="shared" si="190"/>
        <v>15560366.911201138</v>
      </c>
      <c r="Z74" s="336">
        <f t="shared" si="190"/>
        <v>15892681.475559616</v>
      </c>
      <c r="AA74" s="336">
        <f t="shared" si="190"/>
        <v>17826313.010342952</v>
      </c>
      <c r="AB74" s="336">
        <f t="shared" si="190"/>
        <v>17277085.647409301</v>
      </c>
      <c r="AC74" s="337">
        <f t="shared" si="190"/>
        <v>17238108.206623618</v>
      </c>
      <c r="AD74" s="843">
        <f t="shared" si="190"/>
        <v>19568830.911188006</v>
      </c>
      <c r="AE74" s="843">
        <f t="shared" si="190"/>
        <v>24670923.659403492</v>
      </c>
      <c r="AF74" s="843">
        <f t="shared" si="190"/>
        <v>26069744.999300607</v>
      </c>
      <c r="AG74" s="844">
        <f t="shared" si="190"/>
        <v>22743879.450240105</v>
      </c>
      <c r="AH74" s="843">
        <f t="shared" si="190"/>
        <v>37193651.788591683</v>
      </c>
      <c r="AI74" s="843">
        <f t="shared" si="190"/>
        <v>29353230.222643297</v>
      </c>
      <c r="AJ74" s="843">
        <f t="shared" si="190"/>
        <v>30109986.572785329</v>
      </c>
      <c r="AK74" s="844">
        <f t="shared" si="190"/>
        <v>25541994.425863985</v>
      </c>
      <c r="AL74" s="843">
        <f t="shared" ref="AL74:BH74" si="191">AL65*10^9/AL87</f>
        <v>27459071.220459696</v>
      </c>
      <c r="AM74" s="843">
        <f t="shared" si="191"/>
        <v>30098201.48084864</v>
      </c>
      <c r="AN74" s="843">
        <f t="shared" si="191"/>
        <v>32749017.678347941</v>
      </c>
      <c r="AO74" s="845">
        <f t="shared" si="191"/>
        <v>29432638.74774627</v>
      </c>
      <c r="AP74" s="843">
        <f t="shared" si="191"/>
        <v>28917269.92409867</v>
      </c>
      <c r="AQ74" s="843">
        <f t="shared" si="191"/>
        <v>5966666.666666667</v>
      </c>
      <c r="AR74" s="843">
        <f t="shared" si="191"/>
        <v>3476842.1052631573</v>
      </c>
      <c r="AS74" s="845">
        <f t="shared" si="191"/>
        <v>20304363.636363633</v>
      </c>
      <c r="AT74" s="843">
        <f t="shared" si="191"/>
        <v>25265451.219512202</v>
      </c>
      <c r="AU74" s="843">
        <f t="shared" si="191"/>
        <v>58621544.117647059</v>
      </c>
      <c r="AV74" s="843">
        <f t="shared" si="191"/>
        <v>24358575.757575758</v>
      </c>
      <c r="AW74" s="845">
        <f t="shared" si="191"/>
        <v>31715714.285714287</v>
      </c>
      <c r="AX74" s="843">
        <f t="shared" si="191"/>
        <v>11540000</v>
      </c>
      <c r="AY74" s="843">
        <f t="shared" si="191"/>
        <v>38047516.853932582</v>
      </c>
      <c r="AZ74" s="843">
        <f t="shared" si="191"/>
        <v>45962063.298490129</v>
      </c>
      <c r="BA74" s="845">
        <f t="shared" si="191"/>
        <v>38637848.539415769</v>
      </c>
      <c r="BB74" s="843">
        <f t="shared" si="191"/>
        <v>38586792.028018676</v>
      </c>
      <c r="BC74" s="843">
        <f t="shared" si="191"/>
        <v>38311774.969915763</v>
      </c>
      <c r="BD74" s="843">
        <f t="shared" si="191"/>
        <v>36538806.813342802</v>
      </c>
      <c r="BE74" s="845">
        <f t="shared" si="191"/>
        <v>36833167.148959614</v>
      </c>
      <c r="BF74" s="843">
        <f t="shared" si="191"/>
        <v>35156454.782987379</v>
      </c>
      <c r="BG74" s="843">
        <f t="shared" si="191"/>
        <v>34675010.028653301</v>
      </c>
      <c r="BH74" s="843">
        <f t="shared" si="191"/>
        <v>37673498.657918282</v>
      </c>
      <c r="BI74" s="845">
        <f t="shared" ref="BI74:BJ74" si="192">BI65*10^9/BI87</f>
        <v>33834242.901234575</v>
      </c>
      <c r="BJ74" s="843">
        <f t="shared" si="192"/>
        <v>36867864.610046767</v>
      </c>
      <c r="BK74" s="843">
        <f t="shared" ref="BK74:BL74" si="193">BK65*10^9/BK87</f>
        <v>34545531.482735276</v>
      </c>
      <c r="BL74" s="843">
        <f t="shared" si="193"/>
        <v>35323712.692686126</v>
      </c>
      <c r="BM74" s="845">
        <f t="shared" ref="BM74" si="194">BM65*10^9/BM87</f>
        <v>36207196.562287264</v>
      </c>
    </row>
    <row r="75" spans="2:65" ht="12">
      <c r="D75" s="189" t="s">
        <v>103</v>
      </c>
      <c r="E75" s="190" t="s">
        <v>250</v>
      </c>
      <c r="F75" s="336">
        <f t="shared" ref="F75:AK75" si="195">F66*10^9/F88</f>
        <v>15503582.94518094</v>
      </c>
      <c r="G75" s="336">
        <f t="shared" si="195"/>
        <v>16869498.06949807</v>
      </c>
      <c r="H75" s="336">
        <f t="shared" si="195"/>
        <v>21914842.337818839</v>
      </c>
      <c r="I75" s="337">
        <f t="shared" si="195"/>
        <v>23115012.823042016</v>
      </c>
      <c r="J75" s="336">
        <f t="shared" si="195"/>
        <v>16764279.437609842</v>
      </c>
      <c r="K75" s="336">
        <f t="shared" si="195"/>
        <v>12522666.666666666</v>
      </c>
      <c r="L75" s="336">
        <f t="shared" si="195"/>
        <v>17849506.726457398</v>
      </c>
      <c r="M75" s="337">
        <f t="shared" si="195"/>
        <v>16801250.473664265</v>
      </c>
      <c r="N75" s="336">
        <f t="shared" si="195"/>
        <v>18744754.606823575</v>
      </c>
      <c r="O75" s="336">
        <f t="shared" si="195"/>
        <v>24294853.718716953</v>
      </c>
      <c r="P75" s="336">
        <f t="shared" si="195"/>
        <v>20143687.863440257</v>
      </c>
      <c r="Q75" s="337">
        <f t="shared" si="195"/>
        <v>31040896.860986546</v>
      </c>
      <c r="R75" s="336">
        <f t="shared" si="195"/>
        <v>19838339.793281656</v>
      </c>
      <c r="S75" s="336">
        <f t="shared" si="195"/>
        <v>17702260.333226532</v>
      </c>
      <c r="T75" s="336">
        <f t="shared" si="195"/>
        <v>14071457.127545552</v>
      </c>
      <c r="U75" s="337">
        <f t="shared" si="195"/>
        <v>13151484.404948594</v>
      </c>
      <c r="V75" s="336">
        <f t="shared" si="195"/>
        <v>13066022.134387352</v>
      </c>
      <c r="W75" s="336">
        <f t="shared" si="195"/>
        <v>15635703.266657073</v>
      </c>
      <c r="X75" s="336">
        <f t="shared" si="195"/>
        <v>13934317.360666241</v>
      </c>
      <c r="Y75" s="337">
        <f t="shared" si="195"/>
        <v>13231740.907475416</v>
      </c>
      <c r="Z75" s="336">
        <f t="shared" si="195"/>
        <v>13506937.263447642</v>
      </c>
      <c r="AA75" s="336">
        <f t="shared" si="195"/>
        <v>14398419.810280167</v>
      </c>
      <c r="AB75" s="336">
        <f t="shared" si="195"/>
        <v>13931231.21521336</v>
      </c>
      <c r="AC75" s="337">
        <f t="shared" si="195"/>
        <v>16280280.264781782</v>
      </c>
      <c r="AD75" s="843">
        <f t="shared" si="195"/>
        <v>14232502.754131196</v>
      </c>
      <c r="AE75" s="843">
        <f t="shared" si="195"/>
        <v>14255596.387002911</v>
      </c>
      <c r="AF75" s="843">
        <f t="shared" si="195"/>
        <v>15566053.089244852</v>
      </c>
      <c r="AG75" s="844">
        <f t="shared" si="195"/>
        <v>15763161.951219516</v>
      </c>
      <c r="AH75" s="843">
        <f t="shared" si="195"/>
        <v>18196866.185033426</v>
      </c>
      <c r="AI75" s="843">
        <f t="shared" si="195"/>
        <v>20163930.028129399</v>
      </c>
      <c r="AJ75" s="843">
        <f t="shared" si="195"/>
        <v>18298287.897162259</v>
      </c>
      <c r="AK75" s="844">
        <f t="shared" si="195"/>
        <v>16996527.864673845</v>
      </c>
      <c r="AL75" s="843">
        <f t="shared" ref="AL75:BH75" si="196">AL66*10^9/AL88</f>
        <v>17499810.175703354</v>
      </c>
      <c r="AM75" s="843">
        <f t="shared" si="196"/>
        <v>19966857.848770399</v>
      </c>
      <c r="AN75" s="843">
        <f t="shared" si="196"/>
        <v>18423086.850217924</v>
      </c>
      <c r="AO75" s="845">
        <f t="shared" si="196"/>
        <v>16956197.457245726</v>
      </c>
      <c r="AP75" s="843">
        <f t="shared" si="196"/>
        <v>17733954.241864432</v>
      </c>
      <c r="AQ75" s="843">
        <f t="shared" si="196"/>
        <v>21967638.81118881</v>
      </c>
      <c r="AR75" s="843">
        <f t="shared" si="196"/>
        <v>23765178.25726141</v>
      </c>
      <c r="AS75" s="845">
        <f t="shared" si="196"/>
        <v>45396988.208616778</v>
      </c>
      <c r="AT75" s="843">
        <f t="shared" si="196"/>
        <v>22933028.447528187</v>
      </c>
      <c r="AU75" s="843">
        <f t="shared" si="196"/>
        <v>33686251.973794729</v>
      </c>
      <c r="AV75" s="843">
        <f t="shared" si="196"/>
        <v>46694868.344192296</v>
      </c>
      <c r="AW75" s="845">
        <f t="shared" si="196"/>
        <v>45122478.144684099</v>
      </c>
      <c r="AX75" s="843">
        <f t="shared" si="196"/>
        <v>30612877.0456503</v>
      </c>
      <c r="AY75" s="843">
        <f t="shared" si="196"/>
        <v>21045701.084850829</v>
      </c>
      <c r="AZ75" s="843">
        <f t="shared" si="196"/>
        <v>35737971.160184577</v>
      </c>
      <c r="BA75" s="845">
        <f t="shared" si="196"/>
        <v>24999897.6702509</v>
      </c>
      <c r="BB75" s="843">
        <f t="shared" si="196"/>
        <v>24663360.116873629</v>
      </c>
      <c r="BC75" s="843">
        <f t="shared" si="196"/>
        <v>42641174.847664185</v>
      </c>
      <c r="BD75" s="843">
        <f t="shared" si="196"/>
        <v>30081671.341669478</v>
      </c>
      <c r="BE75" s="845">
        <f t="shared" si="196"/>
        <v>18476224.201248627</v>
      </c>
      <c r="BF75" s="843">
        <f t="shared" si="196"/>
        <v>26598507.950849295</v>
      </c>
      <c r="BG75" s="843">
        <f t="shared" si="196"/>
        <v>27085576.823590275</v>
      </c>
      <c r="BH75" s="843">
        <f t="shared" si="196"/>
        <v>18835982.670089856</v>
      </c>
      <c r="BI75" s="845">
        <f t="shared" ref="BI75:BJ75" si="197">BI66*10^9/BI88</f>
        <v>25313521.799307957</v>
      </c>
      <c r="BJ75" s="843">
        <f t="shared" si="197"/>
        <v>24359246.959459461</v>
      </c>
      <c r="BK75" s="843">
        <f t="shared" ref="BK75:BL75" si="198">BK66*10^9/BK88</f>
        <v>27251816.698798753</v>
      </c>
      <c r="BL75" s="843">
        <f t="shared" si="198"/>
        <v>20917289.402173914</v>
      </c>
      <c r="BM75" s="845">
        <f t="shared" ref="BM75" si="199">BM66*10^9/BM88</f>
        <v>27141681.394388907</v>
      </c>
    </row>
    <row r="76" spans="2:65" ht="12">
      <c r="D76" s="196" t="s">
        <v>371</v>
      </c>
      <c r="E76" s="197" t="s">
        <v>372</v>
      </c>
      <c r="F76" s="338">
        <f>F67*10^9/F83</f>
        <v>2216587.2988286004</v>
      </c>
      <c r="G76" s="338">
        <f t="shared" ref="G76:AO76" si="200">G67*10^9/G83</f>
        <v>1465362.0518033758</v>
      </c>
      <c r="H76" s="338">
        <f t="shared" si="200"/>
        <v>1035135.037940087</v>
      </c>
      <c r="I76" s="339">
        <f t="shared" si="200"/>
        <v>1239459.9348197195</v>
      </c>
      <c r="J76" s="338">
        <f t="shared" si="200"/>
        <v>1187500</v>
      </c>
      <c r="K76" s="338">
        <f t="shared" si="200"/>
        <v>821567.64736652444</v>
      </c>
      <c r="L76" s="338">
        <f t="shared" si="200"/>
        <v>759432.95216069208</v>
      </c>
      <c r="M76" s="339">
        <f t="shared" si="200"/>
        <v>962347.67531940539</v>
      </c>
      <c r="N76" s="338">
        <f t="shared" si="200"/>
        <v>1138416.6340685464</v>
      </c>
      <c r="O76" s="338">
        <f t="shared" si="200"/>
        <v>778979.95432631311</v>
      </c>
      <c r="P76" s="338">
        <f t="shared" si="200"/>
        <v>677564.78043428122</v>
      </c>
      <c r="Q76" s="339">
        <f t="shared" si="200"/>
        <v>984907.25572055171</v>
      </c>
      <c r="R76" s="338">
        <f t="shared" si="200"/>
        <v>919667.17520099576</v>
      </c>
      <c r="S76" s="338">
        <f t="shared" si="200"/>
        <v>567208.78306568787</v>
      </c>
      <c r="T76" s="338">
        <f t="shared" si="200"/>
        <v>474039.86519954697</v>
      </c>
      <c r="U76" s="339">
        <f t="shared" si="200"/>
        <v>724873.82073168305</v>
      </c>
      <c r="V76" s="338">
        <f t="shared" si="200"/>
        <v>839582.43131725048</v>
      </c>
      <c r="W76" s="338">
        <f t="shared" si="200"/>
        <v>658184.94733817258</v>
      </c>
      <c r="X76" s="338">
        <f t="shared" si="200"/>
        <v>1200549.1542385365</v>
      </c>
      <c r="Y76" s="339">
        <f t="shared" si="200"/>
        <v>695678.17923186347</v>
      </c>
      <c r="Z76" s="338">
        <f t="shared" si="200"/>
        <v>1808025.7618598803</v>
      </c>
      <c r="AA76" s="338">
        <f t="shared" si="200"/>
        <v>2881472.754137116</v>
      </c>
      <c r="AB76" s="338">
        <f t="shared" si="200"/>
        <v>1155285.9570310428</v>
      </c>
      <c r="AC76" s="339">
        <f t="shared" si="200"/>
        <v>1039335.5009490413</v>
      </c>
      <c r="AD76" s="846">
        <f t="shared" si="200"/>
        <v>1177134.652913298</v>
      </c>
      <c r="AE76" s="846">
        <f t="shared" si="200"/>
        <v>1280937.4526657448</v>
      </c>
      <c r="AF76" s="846">
        <f t="shared" si="200"/>
        <v>1341707.0202408405</v>
      </c>
      <c r="AG76" s="847">
        <f t="shared" si="200"/>
        <v>1439816.229500666</v>
      </c>
      <c r="AH76" s="846">
        <f t="shared" si="200"/>
        <v>1449060.3669547986</v>
      </c>
      <c r="AI76" s="846">
        <f t="shared" si="200"/>
        <v>1726652.7872684198</v>
      </c>
      <c r="AJ76" s="846">
        <f t="shared" si="200"/>
        <v>1709386.6098779782</v>
      </c>
      <c r="AK76" s="847">
        <f t="shared" si="200"/>
        <v>1931755.0715224387</v>
      </c>
      <c r="AL76" s="846">
        <f t="shared" si="200"/>
        <v>1973145.7543214764</v>
      </c>
      <c r="AM76" s="846">
        <f t="shared" si="200"/>
        <v>2837775.0982910274</v>
      </c>
      <c r="AN76" s="846">
        <f t="shared" si="200"/>
        <v>2440622.6121533848</v>
      </c>
      <c r="AO76" s="848">
        <f t="shared" si="200"/>
        <v>2326691.0798618589</v>
      </c>
      <c r="AP76" s="846">
        <f t="shared" ref="AP76:BH76" si="201">AP67*10^9/AP83</f>
        <v>4420364.3754445296</v>
      </c>
      <c r="AQ76" s="846">
        <f t="shared" si="201"/>
        <v>430715053.93300772</v>
      </c>
      <c r="AR76" s="846">
        <f t="shared" si="201"/>
        <v>278251827.9118942</v>
      </c>
      <c r="AS76" s="848">
        <f t="shared" si="201"/>
        <v>20532594.012413274</v>
      </c>
      <c r="AT76" s="846">
        <f t="shared" si="201"/>
        <v>-193992207.65027323</v>
      </c>
      <c r="AU76" s="846">
        <f t="shared" si="201"/>
        <v>-205850342.46575344</v>
      </c>
      <c r="AV76" s="846">
        <f t="shared" si="201"/>
        <v>37571514.865844823</v>
      </c>
      <c r="AW76" s="848">
        <f t="shared" si="201"/>
        <v>117787088.84297523</v>
      </c>
      <c r="AX76" s="846">
        <f t="shared" si="201"/>
        <v>66014698.772426821</v>
      </c>
      <c r="AY76" s="846">
        <f t="shared" si="201"/>
        <v>238566548.7179487</v>
      </c>
      <c r="AZ76" s="846">
        <f t="shared" si="201"/>
        <v>-97747109.6963761</v>
      </c>
      <c r="BA76" s="848">
        <f t="shared" si="201"/>
        <v>53418951.418951429</v>
      </c>
      <c r="BB76" s="846">
        <f t="shared" si="201"/>
        <v>15731284.988933733</v>
      </c>
      <c r="BC76" s="846">
        <f t="shared" si="201"/>
        <v>8360914.9225685215</v>
      </c>
      <c r="BD76" s="846">
        <f t="shared" si="201"/>
        <v>4688151.4678483317</v>
      </c>
      <c r="BE76" s="848">
        <f t="shared" si="201"/>
        <v>3448855.5347091933</v>
      </c>
      <c r="BF76" s="846">
        <f t="shared" si="201"/>
        <v>3073383.9153264435</v>
      </c>
      <c r="BG76" s="846">
        <f t="shared" si="201"/>
        <v>3580028.2776613808</v>
      </c>
      <c r="BH76" s="846">
        <f t="shared" si="201"/>
        <v>3215658.0859961575</v>
      </c>
      <c r="BI76" s="848">
        <f t="shared" ref="BI76:BJ76" si="202">BI67*10^9/BI83</f>
        <v>3310613.8714979747</v>
      </c>
      <c r="BJ76" s="846">
        <f t="shared" si="202"/>
        <v>2788615.11268393</v>
      </c>
      <c r="BK76" s="846">
        <f t="shared" ref="BK76:BL76" si="203">BK67*10^9/BK83</f>
        <v>2169120.2454266762</v>
      </c>
      <c r="BL76" s="846">
        <f t="shared" si="203"/>
        <v>1752483.6252589563</v>
      </c>
      <c r="BM76" s="848">
        <f t="shared" ref="BM76" si="204">BM67*10^9/BM83</f>
        <v>1501205.8633351403</v>
      </c>
    </row>
    <row r="77" spans="2:65" s="173" customFormat="1" ht="12">
      <c r="B77" s="174"/>
      <c r="C77" s="591">
        <f>Walkerhill!O$1</f>
        <v>15</v>
      </c>
      <c r="D77" s="187" t="s">
        <v>89</v>
      </c>
      <c r="E77" s="187" t="s">
        <v>251</v>
      </c>
      <c r="F77" s="330">
        <f>SUMIF(Monthly!$6:$6,Quarterly!F$7,Monthly!78:78)</f>
        <v>88.202000000000012</v>
      </c>
      <c r="G77" s="330">
        <f>SUMIF(Monthly!$6:$6,Quarterly!G$7,Monthly!78:78)</f>
        <v>77.813999999999993</v>
      </c>
      <c r="H77" s="330">
        <f>SUMIF(Monthly!$6:$6,Quarterly!H$7,Monthly!78:78)</f>
        <v>76.855999999999995</v>
      </c>
      <c r="I77" s="331">
        <f>SUMIF(Monthly!$6:$6,Quarterly!I$7,Monthly!78:78)</f>
        <v>104.95399999999999</v>
      </c>
      <c r="J77" s="330">
        <f>SUMIF(Monthly!$6:$6,Quarterly!J$7,Monthly!78:78)</f>
        <v>97.518000000000001</v>
      </c>
      <c r="K77" s="330">
        <f>SUMIF(Monthly!$6:$6,Quarterly!K$7,Monthly!78:78)</f>
        <v>97.800000000000011</v>
      </c>
      <c r="L77" s="330">
        <f>SUMIF(Monthly!$6:$6,Quarterly!L$7,Monthly!78:78)</f>
        <v>96.484000000000009</v>
      </c>
      <c r="M77" s="331">
        <f>SUMIF(Monthly!$6:$6,Quarterly!M$7,Monthly!78:78)</f>
        <v>81.352000000000004</v>
      </c>
      <c r="N77" s="330">
        <f>SUMIF(Monthly!$6:$6,Quarterly!N$7,Monthly!78:78)</f>
        <v>106.59099999999998</v>
      </c>
      <c r="O77" s="330">
        <f>SUMIF(Monthly!$6:$6,Quarterly!O$7,Monthly!78:78)</f>
        <v>110.39400000000001</v>
      </c>
      <c r="P77" s="330">
        <f>SUMIF(Monthly!$6:$6,Quarterly!P$7,Monthly!78:78)</f>
        <v>96.039999999999992</v>
      </c>
      <c r="Q77" s="331">
        <f>SUMIF(Monthly!$6:$6,Quarterly!Q$7,Monthly!78:78)</f>
        <v>112.15300000000001</v>
      </c>
      <c r="R77" s="330">
        <f>SUMIF(Monthly!$6:$6,Quarterly!R$7,Monthly!78:78)</f>
        <v>110.11799999999999</v>
      </c>
      <c r="S77" s="330">
        <f>SUMIF(Monthly!$6:$6,Quarterly!S$7,Monthly!78:78)</f>
        <v>106.75700000000001</v>
      </c>
      <c r="T77" s="330">
        <f>SUMIF(Monthly!$6:$6,Quarterly!T$7,Monthly!78:78)</f>
        <v>95.341000000000008</v>
      </c>
      <c r="U77" s="331">
        <f>SUMIF(Monthly!$6:$6,Quarterly!U$7,Monthly!78:78)</f>
        <v>104.29300000000001</v>
      </c>
      <c r="V77" s="330">
        <f>SUMIF(Monthly!$6:$6,Quarterly!V$7,Monthly!78:78)</f>
        <v>88.971000000000004</v>
      </c>
      <c r="W77" s="330">
        <f>SUMIF(Monthly!$6:$6,Quarterly!W$7,Monthly!78:78)</f>
        <v>81.510000000000005</v>
      </c>
      <c r="X77" s="330">
        <f>SUMIF(Monthly!$6:$6,Quarterly!X$7,Monthly!78:78)</f>
        <v>76.06</v>
      </c>
      <c r="Y77" s="331">
        <f>SUMIF(Monthly!$6:$6,Quarterly!Y$7,Monthly!78:78)</f>
        <v>103.196</v>
      </c>
      <c r="Z77" s="330">
        <f>SUMIF(Monthly!$6:$6,Quarterly!Z$7,Monthly!78:78)</f>
        <v>88.11</v>
      </c>
      <c r="AA77" s="330">
        <f>SUMIF(Monthly!$6:$6,Quarterly!AA$7,Monthly!78:78)</f>
        <v>102.30500000000001</v>
      </c>
      <c r="AB77" s="330">
        <f>SUMIF(Monthly!$6:$6,Quarterly!AB$7,Monthly!78:78)</f>
        <v>74.992000000000004</v>
      </c>
      <c r="AC77" s="331">
        <f>SUMIF(Monthly!$6:$6,Quarterly!AC$7,Monthly!78:78)</f>
        <v>85.671999999999997</v>
      </c>
      <c r="AD77" s="330">
        <f>SUMIF(Monthly!$6:$6,Quarterly!AD$7,Monthly!78:78)</f>
        <v>72.66</v>
      </c>
      <c r="AE77" s="330">
        <f>SUMIF(Monthly!$6:$6,Quarterly!AE$7,Monthly!78:78)</f>
        <v>62.277999999999999</v>
      </c>
      <c r="AF77" s="330">
        <f>SUMIF(Monthly!$6:$6,Quarterly!AF$7,Monthly!78:78)</f>
        <v>66.528999999999996</v>
      </c>
      <c r="AG77" s="331">
        <f>SUMIF(Monthly!$6:$6,Quarterly!AG$7,Monthly!78:78)</f>
        <v>69.99799999999999</v>
      </c>
      <c r="AH77" s="330">
        <f>SUMIF(Monthly!$6:$6,Quarterly!AH$7,Monthly!78:78)</f>
        <v>76.007999999999996</v>
      </c>
      <c r="AI77" s="330">
        <f>SUMIF(Monthly!$6:$6,Quarterly!AI$7,Monthly!78:78)</f>
        <v>69.643000000000001</v>
      </c>
      <c r="AJ77" s="330">
        <f>SUMIF(Monthly!$6:$6,Quarterly!AJ$7,Monthly!78:78)</f>
        <v>68.548000000000002</v>
      </c>
      <c r="AK77" s="331">
        <f>SUMIF(Monthly!$6:$6,Quarterly!AK$7,Monthly!78:78)</f>
        <v>80.784999999999997</v>
      </c>
      <c r="AL77" s="330">
        <f>SUMIF(Monthly!$6:$6,Quarterly!AL$7,Monthly!78:78)</f>
        <v>67.227999999999994</v>
      </c>
      <c r="AM77" s="330">
        <f>SUMIF(Monthly!$6:$6,Quarterly!AM$7,Monthly!78:78)</f>
        <v>72.423000000000002</v>
      </c>
      <c r="AN77" s="330">
        <f>SUMIF(Monthly!$6:$6,Quarterly!AN$7,Monthly!78:78)</f>
        <v>73.724999999999994</v>
      </c>
      <c r="AO77" s="683">
        <f>SUMIF(Monthly!$6:$6,Quarterly!AO$7,Monthly!78:78)</f>
        <v>76.849000000000004</v>
      </c>
      <c r="AP77" s="330">
        <f>SUMIF(Monthly!$6:$6,Quarterly!AP$7,Monthly!78:78)</f>
        <v>60.088999999999999</v>
      </c>
      <c r="AQ77" s="330">
        <f>SUMIF(Monthly!$6:$6,Quarterly!AQ$7,Monthly!78:78)</f>
        <v>29.082999999999998</v>
      </c>
      <c r="AR77" s="330">
        <f>SUMIF(Monthly!$6:$6,Quarterly!AR$7,Monthly!78:78)</f>
        <v>35.256</v>
      </c>
      <c r="AS77" s="683">
        <f>SUMIF(Monthly!$6:$6,Quarterly!AS$7,Monthly!78:78)</f>
        <v>49.727000000000004</v>
      </c>
      <c r="AT77" s="330">
        <f>SUMIF(Monthly!$6:$6,Quarterly!AT$7,Monthly!78:78)</f>
        <v>31.427</v>
      </c>
      <c r="AU77" s="330">
        <f>SUMIF(Monthly!$6:$6,Quarterly!AU$7,Monthly!78:78)</f>
        <v>25.899000000000001</v>
      </c>
      <c r="AV77" s="330">
        <f>SUMIF(Monthly!$6:$6,Quarterly!AV$7,Monthly!78:78)</f>
        <v>41.260999999999996</v>
      </c>
      <c r="AW77" s="683">
        <f>SUMIF(Monthly!$6:$6,Quarterly!AW$7,Monthly!78:78)</f>
        <v>45.356999999999999</v>
      </c>
      <c r="AX77" s="330">
        <f>SUMIF(Monthly!$6:$6,Quarterly!AX$7,Monthly!78:78)</f>
        <v>24.710999999999999</v>
      </c>
      <c r="AY77" s="330">
        <f>SUMIF(Monthly!$6:$6,Quarterly!AY$7,Monthly!78:78)</f>
        <v>21.764000000000003</v>
      </c>
      <c r="AZ77" s="330">
        <f>SUMIF(Monthly!$6:$6,Quarterly!AZ$7,Monthly!78:78)</f>
        <v>62.613999999999997</v>
      </c>
      <c r="BA77" s="683">
        <f>SUMIF(Monthly!$6:$6,Quarterly!BA$7,Monthly!78:78)</f>
        <v>49.103999999999999</v>
      </c>
      <c r="BB77" s="330">
        <f>SUMIF(Monthly!$6:$6,Quarterly!BB$7,Monthly!78:78)</f>
        <v>58.048999999999999</v>
      </c>
      <c r="BC77" s="330">
        <f>SUMIF(Monthly!$6:$6,Quarterly!BC$7,Monthly!78:78)</f>
        <v>118.754</v>
      </c>
      <c r="BD77" s="330">
        <f>SUMIF(Monthly!$6:$6,Quarterly!BD$7,Monthly!78:78)</f>
        <v>99.26700000000001</v>
      </c>
      <c r="BE77" s="683">
        <f>SUMIF(Monthly!$6:$6,Quarterly!BE$7,Monthly!78:78)</f>
        <v>77.301000000000002</v>
      </c>
      <c r="BF77" s="330">
        <f>SUMIF(Monthly!$6:$6,Quarterly!BF$7,Monthly!78:78)</f>
        <v>83.734000000000009</v>
      </c>
      <c r="BG77" s="330">
        <f>SUMIF(Monthly!$6:$6,Quarterly!BG$7,Monthly!78:78)</f>
        <v>91.524000000000001</v>
      </c>
      <c r="BH77" s="330">
        <f>SUMIF(Monthly!$6:$6,Quarterly!BH$7,Monthly!78:78)</f>
        <v>65.788999999999987</v>
      </c>
      <c r="BI77" s="683">
        <f>SUMIF(Monthly!$6:$6,Quarterly!BI$7,Monthly!78:78)</f>
        <v>83.375</v>
      </c>
      <c r="BJ77" s="330">
        <f>SUMIF(Monthly!$6:$6,Quarterly!BJ$7,Monthly!78:78)</f>
        <v>95.38300000000001</v>
      </c>
      <c r="BK77" s="330">
        <f>SUMIF(Monthly!$6:$6,Quarterly!BK$7,Monthly!78:78)</f>
        <v>85.727000000000004</v>
      </c>
      <c r="BL77" s="330">
        <f>SUMIF(Monthly!$6:$6,Quarterly!BL$7,Monthly!78:78)</f>
        <v>83.433000000000007</v>
      </c>
      <c r="BM77" s="683">
        <f>SUMIF(Monthly!$6:$6,Quarterly!BM$7,Monthly!78:78)</f>
        <v>76.892172342999999</v>
      </c>
    </row>
    <row r="78" spans="2:65" s="9" customFormat="1" ht="12">
      <c r="B78" s="8"/>
      <c r="C78" s="8"/>
      <c r="D78" s="188" t="s">
        <v>1</v>
      </c>
      <c r="E78" s="188" t="s">
        <v>247</v>
      </c>
      <c r="F78" s="332"/>
      <c r="G78" s="332"/>
      <c r="H78" s="332"/>
      <c r="I78" s="333"/>
      <c r="J78" s="334">
        <f t="shared" ref="J78:AR78" si="205">J77/F77-1</f>
        <v>0.1056211877281692</v>
      </c>
      <c r="K78" s="334">
        <f t="shared" si="205"/>
        <v>0.25684324157606619</v>
      </c>
      <c r="L78" s="334">
        <f t="shared" si="205"/>
        <v>0.25538669719995855</v>
      </c>
      <c r="M78" s="335">
        <f t="shared" si="205"/>
        <v>-0.22487947100634553</v>
      </c>
      <c r="N78" s="334">
        <f t="shared" si="205"/>
        <v>9.3039233782481023E-2</v>
      </c>
      <c r="O78" s="334">
        <f t="shared" si="205"/>
        <v>0.12877300613496923</v>
      </c>
      <c r="P78" s="334">
        <f t="shared" si="205"/>
        <v>-4.6017992620539516E-3</v>
      </c>
      <c r="Q78" s="335">
        <f t="shared" si="205"/>
        <v>0.37861392467302579</v>
      </c>
      <c r="R78" s="334">
        <f t="shared" si="205"/>
        <v>3.3089097578594906E-2</v>
      </c>
      <c r="S78" s="334">
        <f t="shared" si="205"/>
        <v>-3.2945631103139639E-2</v>
      </c>
      <c r="T78" s="334">
        <f t="shared" si="205"/>
        <v>-7.2782174094125907E-3</v>
      </c>
      <c r="U78" s="335">
        <f t="shared" si="205"/>
        <v>-7.008283327240461E-2</v>
      </c>
      <c r="V78" s="334">
        <f t="shared" si="205"/>
        <v>-0.1920394485915109</v>
      </c>
      <c r="W78" s="334">
        <f t="shared" si="205"/>
        <v>-0.23649034723718354</v>
      </c>
      <c r="X78" s="334">
        <f t="shared" si="205"/>
        <v>-0.20223198833660239</v>
      </c>
      <c r="Y78" s="335">
        <f t="shared" si="205"/>
        <v>-1.0518443232048202E-2</v>
      </c>
      <c r="Z78" s="334">
        <f t="shared" si="205"/>
        <v>-9.6773105843477314E-3</v>
      </c>
      <c r="AA78" s="334">
        <f t="shared" si="205"/>
        <v>0.25512207091154471</v>
      </c>
      <c r="AB78" s="334">
        <f t="shared" si="205"/>
        <v>-1.4041546147778083E-2</v>
      </c>
      <c r="AC78" s="335">
        <f t="shared" si="205"/>
        <v>-0.16981278344121864</v>
      </c>
      <c r="AD78" s="334">
        <f t="shared" si="205"/>
        <v>-0.17534899557371475</v>
      </c>
      <c r="AE78" s="334">
        <f t="shared" si="205"/>
        <v>-0.39125164947949764</v>
      </c>
      <c r="AF78" s="334">
        <f t="shared" si="205"/>
        <v>-0.11285203755067219</v>
      </c>
      <c r="AG78" s="335">
        <f t="shared" si="205"/>
        <v>-0.18295359043794945</v>
      </c>
      <c r="AH78" s="334">
        <f t="shared" si="205"/>
        <v>4.6077621800165058E-2</v>
      </c>
      <c r="AI78" s="334">
        <f t="shared" si="205"/>
        <v>0.1182600597321688</v>
      </c>
      <c r="AJ78" s="334">
        <f t="shared" si="205"/>
        <v>3.034766793428445E-2</v>
      </c>
      <c r="AK78" s="335">
        <f t="shared" si="205"/>
        <v>0.15410440298294237</v>
      </c>
      <c r="AL78" s="334">
        <f t="shared" si="205"/>
        <v>-0.11551415640458906</v>
      </c>
      <c r="AM78" s="334">
        <f t="shared" si="205"/>
        <v>3.9917866835144977E-2</v>
      </c>
      <c r="AN78" s="334">
        <f t="shared" si="205"/>
        <v>7.5523720604539823E-2</v>
      </c>
      <c r="AO78" s="684">
        <f t="shared" si="205"/>
        <v>-4.8721916197313808E-2</v>
      </c>
      <c r="AP78" s="334">
        <f t="shared" si="205"/>
        <v>-0.10619087285059792</v>
      </c>
      <c r="AQ78" s="334">
        <f t="shared" si="205"/>
        <v>-0.59842867597310256</v>
      </c>
      <c r="AR78" s="334">
        <f t="shared" si="205"/>
        <v>-0.52179043743641906</v>
      </c>
      <c r="AS78" s="684">
        <f t="shared" ref="AS78:BD78" si="206">AS77/AO77-1</f>
        <v>-0.35292586761050893</v>
      </c>
      <c r="AT78" s="334">
        <f t="shared" si="206"/>
        <v>-0.47699246118257921</v>
      </c>
      <c r="AU78" s="334">
        <f t="shared" si="206"/>
        <v>-0.10947976481105792</v>
      </c>
      <c r="AV78" s="334">
        <f t="shared" si="206"/>
        <v>0.17032561833446769</v>
      </c>
      <c r="AW78" s="684">
        <f t="shared" si="206"/>
        <v>-8.7879823838156401E-2</v>
      </c>
      <c r="AX78" s="334">
        <f t="shared" si="206"/>
        <v>-0.21370159417061763</v>
      </c>
      <c r="AY78" s="334">
        <f t="shared" si="206"/>
        <v>-0.15965867408008028</v>
      </c>
      <c r="AZ78" s="334">
        <f t="shared" si="206"/>
        <v>0.51751048205327077</v>
      </c>
      <c r="BA78" s="684">
        <f t="shared" si="206"/>
        <v>8.2611283815067216E-2</v>
      </c>
      <c r="BB78" s="334">
        <f t="shared" si="206"/>
        <v>1.3491157783982843</v>
      </c>
      <c r="BC78" s="334">
        <f t="shared" si="206"/>
        <v>4.4564418305458551</v>
      </c>
      <c r="BD78" s="334">
        <f t="shared" si="206"/>
        <v>0.58538026639409746</v>
      </c>
      <c r="BE78" s="684">
        <f t="shared" ref="BE78:BM78" si="207">BE77/BA77-1</f>
        <v>0.57423020527859236</v>
      </c>
      <c r="BF78" s="334">
        <f t="shared" si="207"/>
        <v>0.44247101586590665</v>
      </c>
      <c r="BG78" s="334">
        <f t="shared" si="207"/>
        <v>-0.22929753945130271</v>
      </c>
      <c r="BH78" s="334">
        <f t="shared" si="207"/>
        <v>-0.33725205758207677</v>
      </c>
      <c r="BI78" s="684">
        <f t="shared" si="207"/>
        <v>7.8575956326567553E-2</v>
      </c>
      <c r="BJ78" s="334">
        <f t="shared" si="207"/>
        <v>0.13911911529366794</v>
      </c>
      <c r="BK78" s="334">
        <f t="shared" si="207"/>
        <v>-6.3338577859359257E-2</v>
      </c>
      <c r="BL78" s="334">
        <f t="shared" si="207"/>
        <v>0.2681907309732634</v>
      </c>
      <c r="BM78" s="684">
        <f t="shared" si="207"/>
        <v>-7.7755054356821618E-2</v>
      </c>
    </row>
    <row r="79" spans="2:65" ht="12">
      <c r="C79" s="590">
        <f>C77-2</f>
        <v>13</v>
      </c>
      <c r="D79" s="189" t="s">
        <v>90</v>
      </c>
      <c r="E79" s="190" t="s">
        <v>252</v>
      </c>
      <c r="F79" s="340">
        <f>SUMIF(Monthly!$6:$6,Quarterly!F$7,Monthly!80:80)</f>
        <v>83.128</v>
      </c>
      <c r="G79" s="340">
        <f>SUMIF(Monthly!$6:$6,Quarterly!G$7,Monthly!80:80)</f>
        <v>73.073999999999998</v>
      </c>
      <c r="H79" s="340">
        <f>SUMIF(Monthly!$6:$6,Quarterly!H$7,Monthly!80:80)</f>
        <v>72.323999999999998</v>
      </c>
      <c r="I79" s="341">
        <f>SUMIF(Monthly!$6:$6,Quarterly!I$7,Monthly!80:80)</f>
        <v>99.069000000000003</v>
      </c>
      <c r="J79" s="340">
        <f>SUMIF(Monthly!$6:$6,Quarterly!J$7,Monthly!80:80)</f>
        <v>92.358999999999995</v>
      </c>
      <c r="K79" s="340">
        <f>SUMIF(Monthly!$6:$6,Quarterly!K$7,Monthly!80:80)</f>
        <v>91.287999999999997</v>
      </c>
      <c r="L79" s="340">
        <f>SUMIF(Monthly!$6:$6,Quarterly!L$7,Monthly!80:80)</f>
        <v>90.765000000000015</v>
      </c>
      <c r="M79" s="341">
        <f>SUMIF(Monthly!$6:$6,Quarterly!M$7,Monthly!80:80)</f>
        <v>75.61099999999999</v>
      </c>
      <c r="N79" s="340">
        <f>SUMIF(Monthly!$6:$6,Quarterly!N$7,Monthly!80:80)</f>
        <v>100.58699999999999</v>
      </c>
      <c r="O79" s="340">
        <f>SUMIF(Monthly!$6:$6,Quarterly!O$7,Monthly!80:80)</f>
        <v>103.75700000000001</v>
      </c>
      <c r="P79" s="340">
        <f>SUMIF(Monthly!$6:$6,Quarterly!P$7,Monthly!80:80)</f>
        <v>89.950999999999993</v>
      </c>
      <c r="Q79" s="341">
        <f>SUMIF(Monthly!$6:$6,Quarterly!Q$7,Monthly!80:80)</f>
        <v>104.733</v>
      </c>
      <c r="R79" s="340">
        <f>SUMIF(Monthly!$6:$6,Quarterly!R$7,Monthly!80:80)</f>
        <v>103.34399999999999</v>
      </c>
      <c r="S79" s="340">
        <f>SUMIF(Monthly!$6:$6,Quarterly!S$7,Monthly!80:80)</f>
        <v>99.872</v>
      </c>
      <c r="T79" s="340">
        <f>SUMIF(Monthly!$6:$6,Quarterly!T$7,Monthly!80:80)</f>
        <v>88.894000000000005</v>
      </c>
      <c r="U79" s="341">
        <f>SUMIF(Monthly!$6:$6,Quarterly!U$7,Monthly!80:80)</f>
        <v>97.076000000000008</v>
      </c>
      <c r="V79" s="340">
        <f>SUMIF(Monthly!$6:$6,Quarterly!V$7,Monthly!80:80)</f>
        <v>81.736999999999995</v>
      </c>
      <c r="W79" s="340">
        <f>SUMIF(Monthly!$6:$6,Quarterly!W$7,Monthly!80:80)</f>
        <v>74.911000000000001</v>
      </c>
      <c r="X79" s="340">
        <f>SUMIF(Monthly!$6:$6,Quarterly!X$7,Monthly!80:80)</f>
        <v>69.518000000000001</v>
      </c>
      <c r="Y79" s="341">
        <f>SUMIF(Monthly!$6:$6,Quarterly!Y$7,Monthly!80:80)</f>
        <v>96.334000000000003</v>
      </c>
      <c r="Z79" s="340">
        <f>SUMIF(Monthly!$6:$6,Quarterly!Z$7,Monthly!80:80)</f>
        <v>82.513000000000005</v>
      </c>
      <c r="AA79" s="340">
        <f>SUMIF(Monthly!$6:$6,Quarterly!AA$7,Monthly!80:80)</f>
        <v>96.322000000000003</v>
      </c>
      <c r="AB79" s="340">
        <f>SUMIF(Monthly!$6:$6,Quarterly!AB$7,Monthly!80:80)</f>
        <v>69.289000000000001</v>
      </c>
      <c r="AC79" s="341">
        <f>SUMIF(Monthly!$6:$6,Quarterly!AC$7,Monthly!80:80)</f>
        <v>80.347000000000008</v>
      </c>
      <c r="AD79" s="340">
        <f>SUMIF(Monthly!$6:$6,Quarterly!AD$7,Monthly!80:80)</f>
        <v>67.183999999999997</v>
      </c>
      <c r="AE79" s="340">
        <f>SUMIF(Monthly!$6:$6,Quarterly!AE$7,Monthly!80:80)</f>
        <v>57.063000000000002</v>
      </c>
      <c r="AF79" s="340">
        <f>SUMIF(Monthly!$6:$6,Quarterly!AF$7,Monthly!80:80)</f>
        <v>60.257999999999996</v>
      </c>
      <c r="AG79" s="341">
        <f>SUMIF(Monthly!$6:$6,Quarterly!AG$7,Monthly!80:80)</f>
        <v>64.943999999999988</v>
      </c>
      <c r="AH79" s="340">
        <f>SUMIF(Monthly!$6:$6,Quarterly!AH$7,Monthly!80:80)</f>
        <v>69.349999999999994</v>
      </c>
      <c r="AI79" s="340">
        <f>SUMIF(Monthly!$6:$6,Quarterly!AI$7,Monthly!80:80)</f>
        <v>64.082999999999998</v>
      </c>
      <c r="AJ79" s="340">
        <f>SUMIF(Monthly!$6:$6,Quarterly!AJ$7,Monthly!80:80)</f>
        <v>62.72</v>
      </c>
      <c r="AK79" s="341">
        <f>SUMIF(Monthly!$6:$6,Quarterly!AK$7,Monthly!80:80)</f>
        <v>75.587999999999994</v>
      </c>
      <c r="AL79" s="340">
        <f>SUMIF(Monthly!$6:$6,Quarterly!AL$7,Monthly!80:80)</f>
        <v>63.666000000000004</v>
      </c>
      <c r="AM79" s="340">
        <f>SUMIF(Monthly!$6:$6,Quarterly!AM$7,Monthly!80:80)</f>
        <v>66.41</v>
      </c>
      <c r="AN79" s="340">
        <f>SUMIF(Monthly!$6:$6,Quarterly!AN$7,Monthly!80:80)</f>
        <v>67.56</v>
      </c>
      <c r="AO79" s="688">
        <f>SUMIF(Monthly!$6:$6,Quarterly!AO$7,Monthly!80:80)</f>
        <v>71.365000000000009</v>
      </c>
      <c r="AP79" s="340">
        <f>SUMIF(Monthly!$6:$6,Quarterly!AP$7,Monthly!80:80)</f>
        <v>54.658000000000001</v>
      </c>
      <c r="AQ79" s="340">
        <f>SUMIF(Monthly!$6:$6,Quarterly!AQ$7,Monthly!80:80)</f>
        <v>26.385999999999999</v>
      </c>
      <c r="AR79" s="340">
        <f>SUMIF(Monthly!$6:$6,Quarterly!AR$7,Monthly!80:80)</f>
        <v>33.083999999999996</v>
      </c>
      <c r="AS79" s="688">
        <f>SUMIF(Monthly!$6:$6,Quarterly!AS$7,Monthly!80:80)</f>
        <v>47.900000000000006</v>
      </c>
      <c r="AT79" s="340">
        <f>SUMIF(Monthly!$6:$6,Quarterly!AT$7,Monthly!80:80)</f>
        <v>27.990000000000002</v>
      </c>
      <c r="AU79" s="340">
        <f>SUMIF(Monthly!$6:$6,Quarterly!AU$7,Monthly!80:80)</f>
        <v>23.353999999999999</v>
      </c>
      <c r="AV79" s="340">
        <f>SUMIF(Monthly!$6:$6,Quarterly!AV$7,Monthly!80:80)</f>
        <v>39.198999999999998</v>
      </c>
      <c r="AW79" s="688">
        <f>SUMIF(Monthly!$6:$6,Quarterly!AW$7,Monthly!80:80)</f>
        <v>42.641000000000005</v>
      </c>
      <c r="AX79" s="340">
        <f>SUMIF(Monthly!$6:$6,Quarterly!AX$7,Monthly!80:80)</f>
        <v>22.150999999999996</v>
      </c>
      <c r="AY79" s="340">
        <f>SUMIF(Monthly!$6:$6,Quarterly!AY$7,Monthly!80:80)</f>
        <v>18.048999999999999</v>
      </c>
      <c r="AZ79" s="340">
        <f>SUMIF(Monthly!$6:$6,Quarterly!AZ$7,Monthly!80:80)</f>
        <v>58.936</v>
      </c>
      <c r="BA79" s="688">
        <f>SUMIF(Monthly!$6:$6,Quarterly!BA$7,Monthly!80:80)</f>
        <v>45.103999999999999</v>
      </c>
      <c r="BB79" s="340">
        <f>SUMIF(Monthly!$6:$6,Quarterly!BB$7,Monthly!80:80)</f>
        <v>53.543000000000006</v>
      </c>
      <c r="BC79" s="340">
        <f>SUMIF(Monthly!$6:$6,Quarterly!BC$7,Monthly!80:80)</f>
        <v>112.20700000000001</v>
      </c>
      <c r="BD79" s="340">
        <f>SUMIF(Monthly!$6:$6,Quarterly!BD$7,Monthly!80:80)</f>
        <v>93.694999999999993</v>
      </c>
      <c r="BE79" s="688">
        <f>SUMIF(Monthly!$6:$6,Quarterly!BE$7,Monthly!80:80)</f>
        <v>71.741</v>
      </c>
      <c r="BF79" s="340">
        <f>SUMIF(Monthly!$6:$6,Quarterly!BF$7,Monthly!80:80)</f>
        <v>78.242999999999995</v>
      </c>
      <c r="BG79" s="340">
        <f>SUMIF(Monthly!$6:$6,Quarterly!BG$7,Monthly!80:80)</f>
        <v>86.429000000000002</v>
      </c>
      <c r="BH79" s="340">
        <f>SUMIF(Monthly!$6:$6,Quarterly!BH$7,Monthly!80:80)</f>
        <v>60.366999999999997</v>
      </c>
      <c r="BI79" s="688">
        <f>SUMIF(Monthly!$6:$6,Quarterly!BI$7,Monthly!80:80)</f>
        <v>78.081999999999994</v>
      </c>
      <c r="BJ79" s="340">
        <f>SUMIF(Monthly!$6:$6,Quarterly!BJ$7,Monthly!80:80)</f>
        <v>90.088999999999999</v>
      </c>
      <c r="BK79" s="340">
        <f>SUMIF(Monthly!$6:$6,Quarterly!BK$7,Monthly!80:80)</f>
        <v>80.789999999999992</v>
      </c>
      <c r="BL79" s="340">
        <f>SUMIF(Monthly!$6:$6,Quarterly!BL$7,Monthly!80:80)</f>
        <v>78.611000000000004</v>
      </c>
      <c r="BM79" s="688">
        <f>SUMIF(Monthly!$6:$6,Quarterly!BM$7,Monthly!80:80)</f>
        <v>72.064347424000005</v>
      </c>
    </row>
    <row r="80" spans="2:65" ht="12">
      <c r="C80" s="590">
        <f>C79+1</f>
        <v>14</v>
      </c>
      <c r="D80" s="196" t="s">
        <v>132</v>
      </c>
      <c r="E80" s="197" t="s">
        <v>253</v>
      </c>
      <c r="F80" s="342">
        <f>SUMIF(Monthly!$6:$6,Quarterly!F$7,Monthly!81:81)</f>
        <v>5.0739999999999998</v>
      </c>
      <c r="G80" s="342">
        <f>SUMIF(Monthly!$6:$6,Quarterly!G$7,Monthly!81:81)</f>
        <v>4.74</v>
      </c>
      <c r="H80" s="342">
        <f>SUMIF(Monthly!$6:$6,Quarterly!H$7,Monthly!81:81)</f>
        <v>4.532</v>
      </c>
      <c r="I80" s="343">
        <f>SUMIF(Monthly!$6:$6,Quarterly!I$7,Monthly!81:81)</f>
        <v>5.8849999999999998</v>
      </c>
      <c r="J80" s="342">
        <f>SUMIF(Monthly!$6:$6,Quarterly!J$7,Monthly!81:81)</f>
        <v>5.1589999999999998</v>
      </c>
      <c r="K80" s="342">
        <f>SUMIF(Monthly!$6:$6,Quarterly!K$7,Monthly!81:81)</f>
        <v>6.5119999999999996</v>
      </c>
      <c r="L80" s="342">
        <f>SUMIF(Monthly!$6:$6,Quarterly!L$7,Monthly!81:81)</f>
        <v>5.7190000000000003</v>
      </c>
      <c r="M80" s="343">
        <f>SUMIF(Monthly!$6:$6,Quarterly!M$7,Monthly!81:81)</f>
        <v>5.7409999999999997</v>
      </c>
      <c r="N80" s="342">
        <f>SUMIF(Monthly!$6:$6,Quarterly!N$7,Monthly!81:81)</f>
        <v>6.0040000000000004</v>
      </c>
      <c r="O80" s="342">
        <f>SUMIF(Monthly!$6:$6,Quarterly!O$7,Monthly!81:81)</f>
        <v>6.6370000000000005</v>
      </c>
      <c r="P80" s="342">
        <f>SUMIF(Monthly!$6:$6,Quarterly!P$7,Monthly!81:81)</f>
        <v>6.0890000000000004</v>
      </c>
      <c r="Q80" s="343">
        <f>SUMIF(Monthly!$6:$6,Quarterly!Q$7,Monthly!81:81)</f>
        <v>7.42</v>
      </c>
      <c r="R80" s="342">
        <f>SUMIF(Monthly!$6:$6,Quarterly!R$7,Monthly!81:81)</f>
        <v>6.774</v>
      </c>
      <c r="S80" s="342">
        <f>SUMIF(Monthly!$6:$6,Quarterly!S$7,Monthly!81:81)</f>
        <v>6.8849999999999998</v>
      </c>
      <c r="T80" s="342">
        <f>SUMIF(Monthly!$6:$6,Quarterly!T$7,Monthly!81:81)</f>
        <v>6.447000000000001</v>
      </c>
      <c r="U80" s="343">
        <f>SUMIF(Monthly!$6:$6,Quarterly!U$7,Monthly!81:81)</f>
        <v>7.2170000000000005</v>
      </c>
      <c r="V80" s="342">
        <f>SUMIF(Monthly!$6:$6,Quarterly!V$7,Monthly!81:81)</f>
        <v>7.234</v>
      </c>
      <c r="W80" s="342">
        <f>SUMIF(Monthly!$6:$6,Quarterly!W$7,Monthly!81:81)</f>
        <v>6.5989999999999993</v>
      </c>
      <c r="X80" s="342">
        <f>SUMIF(Monthly!$6:$6,Quarterly!X$7,Monthly!81:81)</f>
        <v>6.5419999999999998</v>
      </c>
      <c r="Y80" s="343">
        <f>SUMIF(Monthly!$6:$6,Quarterly!Y$7,Monthly!81:81)</f>
        <v>6.8620000000000001</v>
      </c>
      <c r="Z80" s="342">
        <f>SUMIF(Monthly!$6:$6,Quarterly!Z$7,Monthly!81:81)</f>
        <v>5.5969999999999995</v>
      </c>
      <c r="AA80" s="342">
        <f>SUMIF(Monthly!$6:$6,Quarterly!AA$7,Monthly!81:81)</f>
        <v>5.9830000000000041</v>
      </c>
      <c r="AB80" s="342">
        <f>SUMIF(Monthly!$6:$6,Quarterly!AB$7,Monthly!81:81)</f>
        <v>5.7029999999999994</v>
      </c>
      <c r="AC80" s="343">
        <f>SUMIF(Monthly!$6:$6,Quarterly!AC$7,Monthly!81:81)</f>
        <v>5.3249999999999993</v>
      </c>
      <c r="AD80" s="342">
        <f>SUMIF(Monthly!$6:$6,Quarterly!AD$7,Monthly!81:81)</f>
        <v>5.4759999999999991</v>
      </c>
      <c r="AE80" s="342">
        <f>SUMIF(Monthly!$6:$6,Quarterly!AE$7,Monthly!81:81)</f>
        <v>5.2149999999999999</v>
      </c>
      <c r="AF80" s="342">
        <f>SUMIF(Monthly!$6:$6,Quarterly!AF$7,Monthly!81:81)</f>
        <v>6.2709999999999972</v>
      </c>
      <c r="AG80" s="343">
        <f>SUMIF(Monthly!$6:$6,Quarterly!AG$7,Monthly!81:81)</f>
        <v>5.0539999999999985</v>
      </c>
      <c r="AH80" s="342">
        <f>SUMIF(Monthly!$6:$6,Quarterly!AH$7,Monthly!81:81)</f>
        <v>5.4969999999999999</v>
      </c>
      <c r="AI80" s="342">
        <f>SUMIF(Monthly!$6:$6,Quarterly!AI$7,Monthly!81:81)</f>
        <v>5.407</v>
      </c>
      <c r="AJ80" s="342">
        <f>SUMIF(Monthly!$6:$6,Quarterly!AJ$7,Monthly!81:81)</f>
        <v>5.3389999999999995</v>
      </c>
      <c r="AK80" s="343">
        <f>SUMIF(Monthly!$6:$6,Quarterly!AK$7,Monthly!81:81)</f>
        <v>5.4130000000000003</v>
      </c>
      <c r="AL80" s="342">
        <f>SUMIF(Monthly!$6:$6,Quarterly!AL$7,Monthly!81:81)</f>
        <v>5.5270000000000001</v>
      </c>
      <c r="AM80" s="342">
        <f>SUMIF(Monthly!$6:$6,Quarterly!AM$7,Monthly!81:81)</f>
        <v>5.5360000000000005</v>
      </c>
      <c r="AN80" s="342">
        <f>SUMIF(Monthly!$6:$6,Quarterly!AN$7,Monthly!81:81)</f>
        <v>5.1050000000000004</v>
      </c>
      <c r="AO80" s="689">
        <f>SUMIF(Monthly!$6:$6,Quarterly!AO$7,Monthly!81:81)</f>
        <v>5.46</v>
      </c>
      <c r="AP80" s="342">
        <f>SUMIF(Monthly!$6:$6,Quarterly!AP$7,Monthly!81:81)</f>
        <v>4.1739999999999995</v>
      </c>
      <c r="AQ80" s="342">
        <f>SUMIF(Monthly!$6:$6,Quarterly!AQ$7,Monthly!81:81)</f>
        <v>2.7320000000000002</v>
      </c>
      <c r="AR80" s="342">
        <f>SUMIF(Monthly!$6:$6,Quarterly!AR$7,Monthly!81:81)</f>
        <v>2.621</v>
      </c>
      <c r="AS80" s="689">
        <f>SUMIF(Monthly!$6:$6,Quarterly!AS$7,Monthly!81:81)</f>
        <v>1.8270000000000002</v>
      </c>
      <c r="AT80" s="342">
        <f>SUMIF(Monthly!$6:$6,Quarterly!AT$7,Monthly!81:81)</f>
        <v>1.6440000000000001</v>
      </c>
      <c r="AU80" s="342">
        <f>SUMIF(Monthly!$6:$6,Quarterly!AU$7,Monthly!81:81)</f>
        <v>2.5449999999999999</v>
      </c>
      <c r="AV80" s="342">
        <f>SUMIF(Monthly!$6:$6,Quarterly!AV$7,Monthly!81:81)</f>
        <v>2.0619999999999998</v>
      </c>
      <c r="AW80" s="689">
        <f>SUMIF(Monthly!$6:$6,Quarterly!AW$7,Monthly!81:81)</f>
        <v>2.7569999999999997</v>
      </c>
      <c r="AX80" s="342">
        <f>SUMIF(Monthly!$6:$6,Quarterly!AX$7,Monthly!81:81)</f>
        <v>2.56</v>
      </c>
      <c r="AY80" s="342">
        <f>SUMIF(Monthly!$6:$6,Quarterly!AY$7,Monthly!81:81)</f>
        <v>3.7149999999999999</v>
      </c>
      <c r="AZ80" s="342">
        <f>SUMIF(Monthly!$6:$6,Quarterly!AZ$7,Monthly!81:81)</f>
        <v>3.6779999999999999</v>
      </c>
      <c r="BA80" s="689">
        <f>SUMIF(Monthly!$6:$6,Quarterly!BA$7,Monthly!81:81)</f>
        <v>4</v>
      </c>
      <c r="BB80" s="342">
        <f>SUMIF(Monthly!$6:$6,Quarterly!BB$7,Monthly!81:81)</f>
        <v>4.5060000000000002</v>
      </c>
      <c r="BC80" s="342">
        <f>SUMIF(Monthly!$6:$6,Quarterly!BC$7,Monthly!81:81)</f>
        <v>6.5470000000000006</v>
      </c>
      <c r="BD80" s="342">
        <f>SUMIF(Monthly!$6:$6,Quarterly!BD$7,Monthly!81:81)</f>
        <v>5.5720000000000001</v>
      </c>
      <c r="BE80" s="689">
        <f>SUMIF(Monthly!$6:$6,Quarterly!BE$7,Monthly!81:81)</f>
        <v>5.56</v>
      </c>
      <c r="BF80" s="342">
        <f>SUMIF(Monthly!$6:$6,Quarterly!BF$7,Monthly!81:81)</f>
        <v>5.4909999999999997</v>
      </c>
      <c r="BG80" s="342">
        <f>SUMIF(Monthly!$6:$6,Quarterly!BG$7,Monthly!81:81)</f>
        <v>5.0949999999999998</v>
      </c>
      <c r="BH80" s="342">
        <f>SUMIF(Monthly!$6:$6,Quarterly!BH$7,Monthly!81:81)</f>
        <v>5.4219999999999997</v>
      </c>
      <c r="BI80" s="689">
        <f>SUMIF(Monthly!$6:$6,Quarterly!BI$7,Monthly!81:81)</f>
        <v>5.2929999999999993</v>
      </c>
      <c r="BJ80" s="342">
        <f>SUMIF(Monthly!$6:$6,Quarterly!BJ$7,Monthly!81:81)</f>
        <v>5.2940000000000005</v>
      </c>
      <c r="BK80" s="342">
        <f>SUMIF(Monthly!$6:$6,Quarterly!BK$7,Monthly!81:81)</f>
        <v>4.9370000000000003</v>
      </c>
      <c r="BL80" s="342">
        <f>SUMIF(Monthly!$6:$6,Quarterly!BL$7,Monthly!81:81)</f>
        <v>4.8230000000000004</v>
      </c>
      <c r="BM80" s="689">
        <f>SUMIF(Monthly!$6:$6,Quarterly!BM$7,Monthly!81:81)</f>
        <v>4.8278249190000002</v>
      </c>
    </row>
    <row r="81" spans="2:66" s="173" customFormat="1" ht="12">
      <c r="B81" s="174" t="s">
        <v>3</v>
      </c>
      <c r="C81" s="591">
        <v>12</v>
      </c>
      <c r="D81" s="191" t="s">
        <v>92</v>
      </c>
      <c r="E81" s="191" t="s">
        <v>254</v>
      </c>
      <c r="F81" s="344">
        <f>INDEX(Walkerhill!$A$1:$BG$262,F$5,$C81)</f>
        <v>0.11050913209403256</v>
      </c>
      <c r="G81" s="344">
        <f>INDEX(Walkerhill!$A$1:$BG$262,G$5,$C81)</f>
        <v>0.1288679893765132</v>
      </c>
      <c r="H81" s="344">
        <f>INDEX(Walkerhill!$A$1:$BG$262,H$5,$C81)</f>
        <v>0.12068356847613489</v>
      </c>
      <c r="I81" s="345">
        <f>INDEX(Walkerhill!$A$1:$BG$262,I$5,$C81)</f>
        <v>0.14740011225382574</v>
      </c>
      <c r="J81" s="344">
        <f>INDEX(Walkerhill!$A$1:$BG$262,J$5,$C81)</f>
        <v>0</v>
      </c>
      <c r="K81" s="344">
        <f>INDEX(Walkerhill!$A$1:$BG$262,K$5,$C81)</f>
        <v>0.14315679257695316</v>
      </c>
      <c r="L81" s="344">
        <f>INDEX(Walkerhill!$A$1:$BG$262,L$5,$C81)</f>
        <v>0.13047297659221169</v>
      </c>
      <c r="M81" s="345">
        <f>INDEX(Walkerhill!$A$1:$BG$262,M$5,$C81)</f>
        <v>0.11948514530883186</v>
      </c>
      <c r="N81" s="344">
        <f>INDEX(Walkerhill!$A$1:$BG$262,N$5,$C81)</f>
        <v>0.14569677646121063</v>
      </c>
      <c r="O81" s="344">
        <f>INDEX(Walkerhill!$A$1:$BG$262,O$5,$C81)</f>
        <v>0.14408422996940751</v>
      </c>
      <c r="P81" s="344">
        <f>INDEX(Walkerhill!$A$1:$BG$262,P$5,$C81)</f>
        <v>0.13593343300117339</v>
      </c>
      <c r="Q81" s="345">
        <f>INDEX(Walkerhill!$A$1:$BG$262,Q$5,$C81)</f>
        <v>0.13457951408143717</v>
      </c>
      <c r="R81" s="344">
        <f>INDEX(Walkerhill!$A$1:$BG$262,R$5,$C81)</f>
        <v>0.10804720232753545</v>
      </c>
      <c r="S81" s="344">
        <f>INDEX(Walkerhill!$A$1:$BG$262,S$5,$C81)</f>
        <v>0.14403914476086555</v>
      </c>
      <c r="T81" s="344">
        <f>INDEX(Walkerhill!$A$1:$BG$262,T$5,$C81)</f>
        <v>0.15012356325165233</v>
      </c>
      <c r="U81" s="345">
        <f>INDEX(Walkerhill!$A$1:$BG$262,U$5,$C81)</f>
        <v>0.12865820778748963</v>
      </c>
      <c r="V81" s="344">
        <f>INDEX(Walkerhill!$A$1:$BG$262,V$5,$C81)</f>
        <v>0.1198859896635207</v>
      </c>
      <c r="W81" s="344">
        <f>INDEX(Walkerhill!$A$1:$BG$262,W$5,$C81)</f>
        <v>0.11281049247613485</v>
      </c>
      <c r="X81" s="344">
        <f>INDEX(Walkerhill!$A$1:$BG$262,X$5,$C81)</f>
        <v>0.12284790225601344</v>
      </c>
      <c r="Y81" s="345">
        <f>INDEX(Walkerhill!$A$1:$BG$262,Y$5,$C81)</f>
        <v>0.11843935362688057</v>
      </c>
      <c r="Z81" s="344">
        <f>INDEX(Walkerhill!$A$1:$BG$262,Z$5,$C81)</f>
        <v>0.12281260588129297</v>
      </c>
      <c r="AA81" s="344">
        <f>INDEX(Walkerhill!$A$1:$BG$262,AA$5,$C81)</f>
        <v>0.12435327003930347</v>
      </c>
      <c r="AB81" s="344">
        <f>INDEX(Walkerhill!$A$1:$BG$262,AB$5,$C81)</f>
        <v>0.12691953663951056</v>
      </c>
      <c r="AC81" s="345">
        <f>INDEX(Walkerhill!$A$1:$BG$262,AC$5,$C81)</f>
        <v>0.13698037442345357</v>
      </c>
      <c r="AD81" s="344">
        <f>INDEX(Walkerhill!$A$1:$BG$262,AD$5,$C81)</f>
        <v>0.16598085231489859</v>
      </c>
      <c r="AE81" s="344">
        <f>INDEX(Walkerhill!$A$1:$BG$262,AE$5,$C81)</f>
        <v>0.14076581043256156</v>
      </c>
      <c r="AF81" s="344">
        <f>INDEX(Walkerhill!$A$1:$BG$262,AF$5,$C81)</f>
        <v>0.15170826535537418</v>
      </c>
      <c r="AG81" s="345">
        <f>INDEX(Walkerhill!$A$1:$BG$262,AG$5,$C81)</f>
        <v>0.12047354963740275</v>
      </c>
      <c r="AH81" s="344">
        <f>INDEX(Walkerhill!$A$1:$BG$262,AH$5,$C81)</f>
        <v>0.12374314698417589</v>
      </c>
      <c r="AI81" s="344">
        <f>INDEX(Walkerhill!$A$1:$BG$262,AI$5,$C81)</f>
        <v>0.10882533788713207</v>
      </c>
      <c r="AJ81" s="344">
        <f>INDEX(Walkerhill!$A$1:$BG$262,AJ$5,$C81)</f>
        <v>0.11303393999595583</v>
      </c>
      <c r="AK81" s="345">
        <f>INDEX(Walkerhill!$A$1:$BG$262,AK$5,$C81)</f>
        <v>0.10283578912643057</v>
      </c>
      <c r="AL81" s="344">
        <f>INDEX(Walkerhill!$A$1:$BG$262,AL$5,$C81)</f>
        <v>0.11057571911160276</v>
      </c>
      <c r="AM81" s="344">
        <f>INDEX(Walkerhill!$A$1:$BG$262,AM$5,$C81)</f>
        <v>0.10695819160524683</v>
      </c>
      <c r="AN81" s="344">
        <f>INDEX(Walkerhill!$A$1:$BG$262,AN$5,$C81)</f>
        <v>0.11055225929748717</v>
      </c>
      <c r="AO81" s="690">
        <f>INDEX(Walkerhill!$A$1:$BG$262,AO$5,$C81)</f>
        <v>0.11356445254177017</v>
      </c>
      <c r="AP81" s="344">
        <f>INDEX(Walkerhill!$A$1:$BG$262,AP$5,$C81)</f>
        <v>0.12418941690970678</v>
      </c>
      <c r="AQ81" s="344">
        <f>INDEX(Walkerhill!$A$1:$BG$262,AQ$5,$C81)</f>
        <v>9.6620565876390035E-2</v>
      </c>
      <c r="AR81" s="344">
        <f>INDEX(Walkerhill!$A$1:$BG$262,AR$5,$C81)</f>
        <v>9.4446609207374813E-2</v>
      </c>
      <c r="AS81" s="690">
        <f>INDEX(Walkerhill!$A$1:$BG$262,AS$5,$C81)</f>
        <v>0.10569565092199623</v>
      </c>
      <c r="AT81" s="344">
        <f>INDEX(Walkerhill!$A$1:$BG$262,AT$5,$C81)</f>
        <v>0.12306277800382061</v>
      </c>
      <c r="AU81" s="344">
        <f>INDEX(Walkerhill!$A$1:$BG$262,AU$5,$C81)</f>
        <v>0.12743096278729588</v>
      </c>
      <c r="AV81" s="344">
        <f>INDEX(Walkerhill!$A$1:$BG$262,AV$5,$C81)</f>
        <v>0.14063242517792418</v>
      </c>
      <c r="AW81" s="690">
        <f>INDEX(Walkerhill!$A$1:$BG$262,AW$5,$C81)</f>
        <v>0.15913743163719962</v>
      </c>
      <c r="AX81" s="344">
        <f>INDEX(Walkerhill!$A$1:$BG$262,AX$5,$C81)</f>
        <v>0.18962346136742431</v>
      </c>
      <c r="AY81" s="344">
        <f>INDEX(Walkerhill!$A$1:$BG$262,AY$5,$C81)</f>
        <v>0.15391016951299855</v>
      </c>
      <c r="AZ81" s="344">
        <f>INDEX(Walkerhill!$A$1:$BG$262,AZ$5,$C81)</f>
        <v>7.964590075041042E-2</v>
      </c>
      <c r="BA81" s="690">
        <f>INDEX(Walkerhill!$A$1:$BG$262,BA$5,$C81)</f>
        <v>0.14824784820984552</v>
      </c>
      <c r="BB81" s="344">
        <f>INDEX(Walkerhill!$A$1:$BG$262,BB$5,$C81)</f>
        <v>0.14005717338708878</v>
      </c>
      <c r="BC81" s="344">
        <f>INDEX(Walkerhill!$A$1:$BG$262,BC$5,$C81)</f>
        <v>9.7859163041693217E-2</v>
      </c>
      <c r="BD81" s="344">
        <f>INDEX(Walkerhill!$A$1:$BG$262,BD$5,$C81)</f>
        <v>7.9701635301010779E-2</v>
      </c>
      <c r="BE81" s="690">
        <f>INDEX(Walkerhill!$A$1:$BG$262,BE$5,$C81)</f>
        <v>0.11773105685251632</v>
      </c>
      <c r="BF81" s="344">
        <f>INDEX(Walkerhill!$A$1:$BG$262,BF$5,$C81)</f>
        <v>9.0272569983312512E-2</v>
      </c>
      <c r="BG81" s="344">
        <f>INDEX(Walkerhill!$A$1:$BG$262,BG$5,$C81)</f>
        <v>0.10004478444245697</v>
      </c>
      <c r="BH81" s="344">
        <f>INDEX(Walkerhill!$A$1:$BG$262,BH$5,$C81)</f>
        <v>0.15064051748733187</v>
      </c>
      <c r="BI81" s="690">
        <f>INDEX(Walkerhill!$A$1:$BG$262,BI$5,$C81)</f>
        <v>0.13450830651851373</v>
      </c>
      <c r="BJ81" s="344">
        <f>INDEX(Walkerhill!$A$1:$BG$262,BJ$5,$C81)</f>
        <v>0.10839076216088268</v>
      </c>
      <c r="BK81" s="344">
        <f>INDEX(Walkerhill!$A$1:$BG$262,BK$5,$C81)</f>
        <v>0.11328366929666252</v>
      </c>
      <c r="BL81" s="344">
        <f>INDEX(Walkerhill!$A$1:$BG$262,BL$5,$C81)</f>
        <v>0.1261496801561405</v>
      </c>
      <c r="BM81" s="690">
        <f>INDEX(Walkerhill!$A$1:$BG$262,BM$5,$C81)</f>
        <v>9.1433108505205835E-2</v>
      </c>
    </row>
    <row r="82" spans="2:66" s="173" customFormat="1" ht="12">
      <c r="B82" s="174"/>
      <c r="C82" s="174"/>
      <c r="D82" s="196" t="s">
        <v>90</v>
      </c>
      <c r="E82" s="197" t="s">
        <v>255</v>
      </c>
      <c r="F82" s="346">
        <f>F79/F62</f>
        <v>0.14315679257695316</v>
      </c>
      <c r="G82" s="346">
        <f t="shared" ref="G82:AK82" si="208">G79/G62</f>
        <v>0.13047297659221169</v>
      </c>
      <c r="H82" s="346">
        <f t="shared" si="208"/>
        <v>0.11948514530883185</v>
      </c>
      <c r="I82" s="347">
        <f t="shared" si="208"/>
        <v>0.14569677646121063</v>
      </c>
      <c r="J82" s="346">
        <f t="shared" si="208"/>
        <v>0.14408422996940748</v>
      </c>
      <c r="K82" s="346">
        <f t="shared" si="208"/>
        <v>0.13593343300117339</v>
      </c>
      <c r="L82" s="346">
        <f t="shared" si="208"/>
        <v>0.1345795140814372</v>
      </c>
      <c r="M82" s="347">
        <f t="shared" si="208"/>
        <v>0.10804720232753544</v>
      </c>
      <c r="N82" s="346">
        <f t="shared" si="208"/>
        <v>0.14403914476086552</v>
      </c>
      <c r="O82" s="346">
        <f t="shared" si="208"/>
        <v>0.15012356325165233</v>
      </c>
      <c r="P82" s="346">
        <f t="shared" si="208"/>
        <v>0.12865820778748963</v>
      </c>
      <c r="Q82" s="347">
        <f t="shared" si="208"/>
        <v>0.1198859896635207</v>
      </c>
      <c r="R82" s="346">
        <f t="shared" si="208"/>
        <v>0.11281049247613485</v>
      </c>
      <c r="S82" s="346">
        <f t="shared" si="208"/>
        <v>0.12284790225601344</v>
      </c>
      <c r="T82" s="346">
        <f t="shared" si="208"/>
        <v>0.11843935362688057</v>
      </c>
      <c r="U82" s="347">
        <f t="shared" si="208"/>
        <v>0.12281260588129297</v>
      </c>
      <c r="V82" s="346">
        <f t="shared" si="208"/>
        <v>0.12435327003930347</v>
      </c>
      <c r="W82" s="346">
        <f t="shared" si="208"/>
        <v>0.12691953663951056</v>
      </c>
      <c r="X82" s="346">
        <f t="shared" si="208"/>
        <v>0.13698037442345357</v>
      </c>
      <c r="Y82" s="347">
        <f t="shared" si="208"/>
        <v>0.16598085231489859</v>
      </c>
      <c r="Z82" s="346">
        <f t="shared" si="208"/>
        <v>0.14076581043256153</v>
      </c>
      <c r="AA82" s="346">
        <f t="shared" si="208"/>
        <v>0.15170826535537416</v>
      </c>
      <c r="AB82" s="346">
        <f t="shared" si="208"/>
        <v>0.12047354963740277</v>
      </c>
      <c r="AC82" s="347">
        <f t="shared" si="208"/>
        <v>0.12374314698417589</v>
      </c>
      <c r="AD82" s="346">
        <f t="shared" si="208"/>
        <v>0.10882533788713206</v>
      </c>
      <c r="AE82" s="346">
        <f t="shared" si="208"/>
        <v>0.11303393999595583</v>
      </c>
      <c r="AF82" s="346">
        <f t="shared" si="208"/>
        <v>0.10283578912643057</v>
      </c>
      <c r="AG82" s="347">
        <f t="shared" si="208"/>
        <v>0.11057571911160273</v>
      </c>
      <c r="AH82" s="346">
        <f t="shared" si="208"/>
        <v>0.10695819160524682</v>
      </c>
      <c r="AI82" s="346">
        <f t="shared" si="208"/>
        <v>0.11055225929748719</v>
      </c>
      <c r="AJ82" s="346">
        <f t="shared" si="208"/>
        <v>0.11356445254177018</v>
      </c>
      <c r="AK82" s="347">
        <f t="shared" si="208"/>
        <v>0.12418941690970678</v>
      </c>
      <c r="AL82" s="346">
        <f t="shared" ref="AL82:BH82" si="209">AL79/AL62</f>
        <v>9.6620565876390035E-2</v>
      </c>
      <c r="AM82" s="346">
        <f t="shared" si="209"/>
        <v>9.4446609207374813E-2</v>
      </c>
      <c r="AN82" s="346">
        <f t="shared" si="209"/>
        <v>0.10569565092199626</v>
      </c>
      <c r="AO82" s="687">
        <f t="shared" si="209"/>
        <v>0.12306277800382064</v>
      </c>
      <c r="AP82" s="346">
        <f t="shared" si="209"/>
        <v>0.1274309627872959</v>
      </c>
      <c r="AQ82" s="346">
        <f t="shared" si="209"/>
        <v>0.14063242517792421</v>
      </c>
      <c r="AR82" s="346">
        <f t="shared" si="209"/>
        <v>0.15913743163719959</v>
      </c>
      <c r="AS82" s="687">
        <f t="shared" si="209"/>
        <v>0.18962346136742433</v>
      </c>
      <c r="AT82" s="346">
        <f t="shared" si="209"/>
        <v>0.15391016951299857</v>
      </c>
      <c r="AU82" s="346">
        <f t="shared" si="209"/>
        <v>7.964590075041042E-2</v>
      </c>
      <c r="AV82" s="346">
        <f t="shared" si="209"/>
        <v>0.14824784820984552</v>
      </c>
      <c r="AW82" s="687">
        <f t="shared" si="209"/>
        <v>0.14005717338708884</v>
      </c>
      <c r="AX82" s="346">
        <f t="shared" si="209"/>
        <v>9.7859163041693203E-2</v>
      </c>
      <c r="AY82" s="346">
        <f t="shared" si="209"/>
        <v>7.9701635301010779E-2</v>
      </c>
      <c r="AZ82" s="346">
        <f t="shared" si="209"/>
        <v>0.11773105685251632</v>
      </c>
      <c r="BA82" s="687">
        <f t="shared" si="209"/>
        <v>9.0272569983312539E-2</v>
      </c>
      <c r="BB82" s="346">
        <f t="shared" si="209"/>
        <v>0.100044784442457</v>
      </c>
      <c r="BC82" s="346">
        <f t="shared" si="209"/>
        <v>0.15064051748733193</v>
      </c>
      <c r="BD82" s="346">
        <f t="shared" si="209"/>
        <v>0.1345083065185137</v>
      </c>
      <c r="BE82" s="687">
        <f t="shared" si="209"/>
        <v>0.10839076216088268</v>
      </c>
      <c r="BF82" s="346">
        <f t="shared" si="209"/>
        <v>0.11328366929666253</v>
      </c>
      <c r="BG82" s="346">
        <f t="shared" si="209"/>
        <v>0.12614978179323633</v>
      </c>
      <c r="BH82" s="346">
        <f t="shared" si="209"/>
        <v>9.1433149912682074E-2</v>
      </c>
      <c r="BI82" s="687">
        <f t="shared" ref="BI82:BJ82" si="210">BI79/BI62</f>
        <v>0.12701175414225341</v>
      </c>
      <c r="BJ82" s="346">
        <f t="shared" si="210"/>
        <v>0.13381786961488129</v>
      </c>
      <c r="BK82" s="346">
        <f t="shared" ref="BK82:BL82" si="211">BK79/BK62</f>
        <v>0.12160282731465315</v>
      </c>
      <c r="BL82" s="346">
        <f t="shared" si="211"/>
        <v>0.12593557358350316</v>
      </c>
      <c r="BM82" s="687">
        <f t="shared" ref="BM82" si="212">BM79/BM62</f>
        <v>0.10715473814246589</v>
      </c>
    </row>
    <row r="83" spans="2:66" s="173" customFormat="1" ht="12">
      <c r="B83" s="174"/>
      <c r="C83" s="174"/>
      <c r="D83" s="187" t="s">
        <v>238</v>
      </c>
      <c r="E83" s="191" t="s">
        <v>256</v>
      </c>
      <c r="F83" s="348">
        <f t="shared" ref="F83:AQ83" si="213">F179-F84</f>
        <v>28769</v>
      </c>
      <c r="G83" s="348">
        <f t="shared" si="213"/>
        <v>47217</v>
      </c>
      <c r="H83" s="348">
        <f t="shared" si="213"/>
        <v>83421</v>
      </c>
      <c r="I83" s="349">
        <f t="shared" si="213"/>
        <v>77324</v>
      </c>
      <c r="J83" s="348">
        <f t="shared" si="213"/>
        <v>60512</v>
      </c>
      <c r="K83" s="348">
        <f t="shared" si="213"/>
        <v>86027</v>
      </c>
      <c r="L83" s="348">
        <f t="shared" si="213"/>
        <v>93396</v>
      </c>
      <c r="M83" s="349">
        <f t="shared" si="213"/>
        <v>81323</v>
      </c>
      <c r="N83" s="348">
        <f t="shared" si="213"/>
        <v>66466</v>
      </c>
      <c r="O83" s="348">
        <f t="shared" si="213"/>
        <v>98525</v>
      </c>
      <c r="P83" s="348">
        <f t="shared" si="213"/>
        <v>125771</v>
      </c>
      <c r="Q83" s="349">
        <f t="shared" si="213"/>
        <v>94615</v>
      </c>
      <c r="R83" s="348">
        <f t="shared" si="213"/>
        <v>106843</v>
      </c>
      <c r="S83" s="348">
        <f t="shared" si="213"/>
        <v>205122</v>
      </c>
      <c r="T83" s="348">
        <f t="shared" si="213"/>
        <v>226112</v>
      </c>
      <c r="U83" s="349">
        <f t="shared" si="213"/>
        <v>153591</v>
      </c>
      <c r="V83" s="348">
        <f t="shared" si="213"/>
        <v>124813</v>
      </c>
      <c r="W83" s="348">
        <f t="shared" si="213"/>
        <v>160078</v>
      </c>
      <c r="X83" s="348">
        <f t="shared" si="213"/>
        <v>71947</v>
      </c>
      <c r="Y83" s="349">
        <f t="shared" si="213"/>
        <v>123025</v>
      </c>
      <c r="Z83" s="348">
        <f t="shared" si="213"/>
        <v>41379</v>
      </c>
      <c r="AA83" s="348">
        <f t="shared" si="213"/>
        <v>33840</v>
      </c>
      <c r="AB83" s="348">
        <f t="shared" si="213"/>
        <v>94161</v>
      </c>
      <c r="AC83" s="349">
        <f t="shared" si="213"/>
        <v>117487</v>
      </c>
      <c r="AD83" s="348">
        <f t="shared" si="213"/>
        <v>104023</v>
      </c>
      <c r="AE83" s="348">
        <f t="shared" si="213"/>
        <v>83185</v>
      </c>
      <c r="AF83" s="348">
        <f t="shared" si="213"/>
        <v>85866</v>
      </c>
      <c r="AG83" s="349">
        <f t="shared" si="213"/>
        <v>87076</v>
      </c>
      <c r="AH83" s="462">
        <f t="shared" si="213"/>
        <v>80958.200000000012</v>
      </c>
      <c r="AI83" s="462">
        <f t="shared" si="213"/>
        <v>62634.8</v>
      </c>
      <c r="AJ83" s="462">
        <f t="shared" si="213"/>
        <v>66398.200000000012</v>
      </c>
      <c r="AK83" s="463">
        <f t="shared" si="213"/>
        <v>66203</v>
      </c>
      <c r="AL83" s="462">
        <f t="shared" si="213"/>
        <v>60634.360000000015</v>
      </c>
      <c r="AM83" s="462">
        <f t="shared" si="213"/>
        <v>44602.240000000005</v>
      </c>
      <c r="AN83" s="462">
        <f t="shared" si="213"/>
        <v>47741.760000000009</v>
      </c>
      <c r="AO83" s="695">
        <f t="shared" si="213"/>
        <v>49167.400000000009</v>
      </c>
      <c r="AP83" s="462">
        <f t="shared" si="213"/>
        <v>18345.144000000008</v>
      </c>
      <c r="AQ83" s="462">
        <f t="shared" si="213"/>
        <v>126.82400000000052</v>
      </c>
      <c r="AR83" s="462">
        <f t="shared" ref="AR83:BH83" si="214">AR179-AR84</f>
        <v>219.37600000000111</v>
      </c>
      <c r="AS83" s="695">
        <f t="shared" si="214"/>
        <v>2081.6400000000012</v>
      </c>
      <c r="AT83" s="462">
        <f t="shared" si="214"/>
        <v>-183</v>
      </c>
      <c r="AU83" s="462">
        <f t="shared" si="214"/>
        <v>-292</v>
      </c>
      <c r="AV83" s="462">
        <f t="shared" si="214"/>
        <v>1379</v>
      </c>
      <c r="AW83" s="695">
        <f t="shared" si="214"/>
        <v>484</v>
      </c>
      <c r="AX83" s="462">
        <f t="shared" si="214"/>
        <v>1059</v>
      </c>
      <c r="AY83" s="462">
        <f t="shared" si="214"/>
        <v>390</v>
      </c>
      <c r="AZ83" s="462">
        <f t="shared" si="214"/>
        <v>-1021</v>
      </c>
      <c r="BA83" s="695">
        <f t="shared" si="214"/>
        <v>2079</v>
      </c>
      <c r="BB83" s="462">
        <f t="shared" si="214"/>
        <v>7681</v>
      </c>
      <c r="BC83" s="462">
        <f t="shared" si="214"/>
        <v>15433</v>
      </c>
      <c r="BD83" s="462">
        <f t="shared" si="214"/>
        <v>29788.5</v>
      </c>
      <c r="BE83" s="695">
        <f t="shared" si="214"/>
        <v>43306.25</v>
      </c>
      <c r="BF83" s="462">
        <f t="shared" si="214"/>
        <v>49968.375000000007</v>
      </c>
      <c r="BG83" s="462">
        <f t="shared" si="214"/>
        <v>42568.937500000007</v>
      </c>
      <c r="BH83" s="462">
        <f t="shared" si="214"/>
        <v>45239.884375000009</v>
      </c>
      <c r="BI83" s="695">
        <f t="shared" ref="BI83:BJ83" si="215">BI179-BI84</f>
        <v>39935.795937500006</v>
      </c>
      <c r="BJ83" s="462">
        <f t="shared" si="215"/>
        <v>51028.555124999999</v>
      </c>
      <c r="BK83" s="462">
        <f t="shared" ref="BK83:BL83" si="216">BK179-BK84</f>
        <v>63630.866150000002</v>
      </c>
      <c r="BL83" s="462">
        <f t="shared" si="216"/>
        <v>80399.039380000002</v>
      </c>
      <c r="BM83" s="695">
        <f t="shared" ref="BM83" si="217">BM179-BM84</f>
        <v>99089.047256000005</v>
      </c>
    </row>
    <row r="84" spans="2:66" s="173" customFormat="1" ht="12">
      <c r="B84" s="174"/>
      <c r="C84" s="834">
        <f>ROW(Monthly!C80)</f>
        <v>80</v>
      </c>
      <c r="D84" s="187" t="s">
        <v>115</v>
      </c>
      <c r="E84" s="191" t="s">
        <v>257</v>
      </c>
      <c r="F84" s="348">
        <f>SUMIF(Monthly!$6:$6,Quarterly!F$7,Monthly!86:86)</f>
        <v>25489</v>
      </c>
      <c r="G84" s="348">
        <f>SUMIF(Monthly!$6:$6,Quarterly!G$7,Monthly!86:86)</f>
        <v>25443</v>
      </c>
      <c r="H84" s="348">
        <f>SUMIF(Monthly!$6:$6,Quarterly!H$7,Monthly!86:86)</f>
        <v>25451</v>
      </c>
      <c r="I84" s="349">
        <f>SUMIF(Monthly!$6:$6,Quarterly!I$7,Monthly!86:86)</f>
        <v>26000</v>
      </c>
      <c r="J84" s="348">
        <f>SUMIF(Monthly!$6:$6,Quarterly!J$7,Monthly!86:86)</f>
        <v>25225</v>
      </c>
      <c r="K84" s="348">
        <f>SUMIF(Monthly!$6:$6,Quarterly!K$7,Monthly!86:86)</f>
        <v>28897</v>
      </c>
      <c r="L84" s="348">
        <f>SUMIF(Monthly!$6:$6,Quarterly!L$7,Monthly!86:86)</f>
        <v>27321</v>
      </c>
      <c r="M84" s="349">
        <f>SUMIF(Monthly!$6:$6,Quarterly!M$7,Monthly!86:86)</f>
        <v>27574</v>
      </c>
      <c r="N84" s="348">
        <f>SUMIF(Monthly!$6:$6,Quarterly!N$7,Monthly!86:86)</f>
        <v>26833</v>
      </c>
      <c r="O84" s="348">
        <f>SUMIF(Monthly!$6:$6,Quarterly!O$7,Monthly!86:86)</f>
        <v>26035</v>
      </c>
      <c r="P84" s="348">
        <f>SUMIF(Monthly!$6:$6,Quarterly!P$7,Monthly!86:86)</f>
        <v>26680</v>
      </c>
      <c r="Q84" s="349">
        <f>SUMIF(Monthly!$6:$6,Quarterly!Q$7,Monthly!86:86)</f>
        <v>29010</v>
      </c>
      <c r="R84" s="348">
        <f>SUMIF(Monthly!$6:$6,Quarterly!R$7,Monthly!86:86)</f>
        <v>27934</v>
      </c>
      <c r="S84" s="348">
        <f>SUMIF(Monthly!$6:$6,Quarterly!S$7,Monthly!86:86)</f>
        <v>25642</v>
      </c>
      <c r="T84" s="348">
        <f>SUMIF(Monthly!$6:$6,Quarterly!T$7,Monthly!86:86)</f>
        <v>25334</v>
      </c>
      <c r="U84" s="349">
        <f>SUMIF(Monthly!$6:$6,Quarterly!U$7,Monthly!86:86)</f>
        <v>25785</v>
      </c>
      <c r="V84" s="348">
        <f>SUMIF(Monthly!$6:$6,Quarterly!V$7,Monthly!86:86)</f>
        <v>23087</v>
      </c>
      <c r="W84" s="348">
        <f>SUMIF(Monthly!$6:$6,Quarterly!W$7,Monthly!86:86)</f>
        <v>20636</v>
      </c>
      <c r="X84" s="348">
        <f>SUMIF(Monthly!$6:$6,Quarterly!X$7,Monthly!86:86)</f>
        <v>20172</v>
      </c>
      <c r="Y84" s="349">
        <f>SUMIF(Monthly!$6:$6,Quarterly!Y$7,Monthly!86:86)</f>
        <v>23643</v>
      </c>
      <c r="Z84" s="348">
        <f>SUMIF(Monthly!$6:$6,Quarterly!Z$7,Monthly!86:86)</f>
        <v>22976</v>
      </c>
      <c r="AA84" s="348">
        <f>SUMIF(Monthly!$6:$6,Quarterly!AA$7,Monthly!86:86)</f>
        <v>23740</v>
      </c>
      <c r="AB84" s="348">
        <f>SUMIF(Monthly!$6:$6,Quarterly!AB$7,Monthly!86:86)</f>
        <v>22616</v>
      </c>
      <c r="AC84" s="349">
        <f>SUMIF(Monthly!$6:$6,Quarterly!AC$7,Monthly!86:86)</f>
        <v>23318</v>
      </c>
      <c r="AD84" s="348">
        <f>SUMIF(Monthly!$6:$6,Quarterly!AD$7,Monthly!86:86)</f>
        <v>20501</v>
      </c>
      <c r="AE84" s="348">
        <f>SUMIF(Monthly!$6:$6,Quarterly!AE$7,Monthly!86:86)</f>
        <v>17281</v>
      </c>
      <c r="AF84" s="348">
        <f>SUMIF(Monthly!$6:$6,Quarterly!AF$7,Monthly!86:86)</f>
        <v>18843</v>
      </c>
      <c r="AG84" s="349">
        <f>SUMIF(Monthly!$6:$6,Quarterly!AG$7,Monthly!86:86)</f>
        <v>19059</v>
      </c>
      <c r="AH84" s="348">
        <f>SUMIF(Monthly!$6:$6,Quarterly!AH$7,Monthly!86:86)</f>
        <v>18661</v>
      </c>
      <c r="AI84" s="348">
        <f>SUMIF(Monthly!$6:$6,Quarterly!AI$7,Monthly!86:86)</f>
        <v>17738</v>
      </c>
      <c r="AJ84" s="348">
        <f>SUMIF(Monthly!$6:$6,Quarterly!AJ$7,Monthly!86:86)</f>
        <v>17369</v>
      </c>
      <c r="AK84" s="349">
        <f>SUMIF(Monthly!$6:$6,Quarterly!AK$7,Monthly!86:86)</f>
        <v>18705</v>
      </c>
      <c r="AL84" s="348">
        <f>SUMIF(Monthly!$6:$6,Quarterly!AL$7,Monthly!86:86)</f>
        <v>19061</v>
      </c>
      <c r="AM84" s="348">
        <f>SUMIF(Monthly!$6:$6,Quarterly!AM$7,Monthly!86:86)</f>
        <v>19696</v>
      </c>
      <c r="AN84" s="348">
        <f>SUMIF(Monthly!$6:$6,Quarterly!AN$7,Monthly!86:86)</f>
        <v>19272</v>
      </c>
      <c r="AO84" s="691">
        <f>SUMIF(Monthly!$6:$6,Quarterly!AO$7,Monthly!86:86)</f>
        <v>18759</v>
      </c>
      <c r="AP84" s="348">
        <f>SUMIF(Monthly!$6:$6,Quarterly!AP$7,Monthly!86:86)</f>
        <v>13533</v>
      </c>
      <c r="AQ84" s="348">
        <f>SUMIF(Monthly!$6:$6,Quarterly!AQ$7,Monthly!86:86)</f>
        <v>6303</v>
      </c>
      <c r="AR84" s="348">
        <f>SUMIF(Monthly!$6:$6,Quarterly!AR$7,Monthly!86:86)</f>
        <v>6482</v>
      </c>
      <c r="AS84" s="691">
        <f>SUMIF(Monthly!$6:$6,Quarterly!AS$7,Monthly!86:86)</f>
        <v>4711</v>
      </c>
      <c r="AT84" s="348">
        <f>SUMIF(Monthly!$6:$6,Quarterly!AT$7,Monthly!86:86)</f>
        <v>6183</v>
      </c>
      <c r="AU84" s="348">
        <f>SUMIF(Monthly!$6:$6,Quarterly!AU$7,Monthly!86:86)</f>
        <v>6292</v>
      </c>
      <c r="AV84" s="348">
        <f>SUMIF(Monthly!$6:$6,Quarterly!AV$7,Monthly!86:86)</f>
        <v>4621</v>
      </c>
      <c r="AW84" s="691">
        <f>SUMIF(Monthly!$6:$6,Quarterly!AW$7,Monthly!86:86)</f>
        <v>5516</v>
      </c>
      <c r="AX84" s="348">
        <f>SUMIF(Monthly!$6:$6,Quarterly!AX$7,Monthly!86:86)</f>
        <v>4941</v>
      </c>
      <c r="AY84" s="348">
        <f>SUMIF(Monthly!$6:$6,Quarterly!AY$7,Monthly!86:86)</f>
        <v>5610</v>
      </c>
      <c r="AZ84" s="348">
        <f>SUMIF(Monthly!$6:$6,Quarterly!AZ$7,Monthly!86:86)</f>
        <v>10021</v>
      </c>
      <c r="BA84" s="691">
        <f>SUMIF(Monthly!$6:$6,Quarterly!BA$7,Monthly!86:86)</f>
        <v>11421</v>
      </c>
      <c r="BB84" s="348">
        <f>SUMIF(Monthly!$6:$6,Quarterly!BB$7,Monthly!86:86)</f>
        <v>12569</v>
      </c>
      <c r="BC84" s="348">
        <f>SUMIF(Monthly!$6:$6,Quarterly!BC$7,Monthly!86:86)</f>
        <v>14942</v>
      </c>
      <c r="BD84" s="348">
        <f>SUMIF(Monthly!$6:$6,Quarterly!BD$7,Monthly!86:86)</f>
        <v>15774</v>
      </c>
      <c r="BE84" s="691">
        <f>SUMIF(Monthly!$6:$6,Quarterly!BE$7,Monthly!86:86)</f>
        <v>15925</v>
      </c>
      <c r="BF84" s="348">
        <f>SUMIF(Monthly!$6:$6,Quarterly!BF$7,Monthly!86:86)</f>
        <v>15186</v>
      </c>
      <c r="BG84" s="348">
        <f>SUMIF(Monthly!$6:$6,Quarterly!BG$7,Monthly!86:86)</f>
        <v>16070</v>
      </c>
      <c r="BH84" s="348">
        <f>SUMIF(Monthly!$6:$6,Quarterly!BH$7,Monthly!86:86)</f>
        <v>16331</v>
      </c>
      <c r="BI84" s="691">
        <f>SUMIF(Monthly!$6:$6,Quarterly!BI$7,Monthly!86:86)</f>
        <v>15478</v>
      </c>
      <c r="BJ84" s="348">
        <f>SUMIF(Monthly!$6:$6,Quarterly!BJ$7,Monthly!86:86)</f>
        <v>15468</v>
      </c>
      <c r="BK84" s="348">
        <f>SUMIF(Monthly!$6:$6,Quarterly!BK$7,Monthly!86:86)</f>
        <v>16165</v>
      </c>
      <c r="BL84" s="348">
        <f>SUMIF(Monthly!$6:$6,Quarterly!BL$7,Monthly!86:86)</f>
        <v>15356</v>
      </c>
      <c r="BM84" s="691">
        <f>SUMIF(Monthly!$6:$6,Quarterly!BM$7,Monthly!86:86)</f>
        <v>15817</v>
      </c>
    </row>
    <row r="85" spans="2:66" s="9" customFormat="1" ht="12">
      <c r="B85" s="8"/>
      <c r="C85" s="835">
        <f>C84+1</f>
        <v>81</v>
      </c>
      <c r="D85" s="188" t="s">
        <v>1</v>
      </c>
      <c r="E85" s="188" t="s">
        <v>247</v>
      </c>
      <c r="F85" s="332"/>
      <c r="G85" s="332"/>
      <c r="H85" s="332"/>
      <c r="I85" s="333"/>
      <c r="J85" s="334">
        <f t="shared" ref="J85:AR85" si="218">J84/F84-1</f>
        <v>-1.0357409078425972E-2</v>
      </c>
      <c r="K85" s="334">
        <f t="shared" si="218"/>
        <v>0.13575443147427579</v>
      </c>
      <c r="L85" s="334">
        <f t="shared" si="218"/>
        <v>7.3474519665239102E-2</v>
      </c>
      <c r="M85" s="335">
        <f t="shared" si="218"/>
        <v>6.053846153846143E-2</v>
      </c>
      <c r="N85" s="334">
        <f t="shared" si="218"/>
        <v>6.3746283448959273E-2</v>
      </c>
      <c r="O85" s="334">
        <f t="shared" si="218"/>
        <v>-9.9041422985085004E-2</v>
      </c>
      <c r="P85" s="334">
        <f t="shared" si="218"/>
        <v>-2.346180593682512E-2</v>
      </c>
      <c r="Q85" s="335">
        <f t="shared" si="218"/>
        <v>5.2078044534706658E-2</v>
      </c>
      <c r="R85" s="334">
        <f t="shared" si="218"/>
        <v>4.1031565609510601E-2</v>
      </c>
      <c r="S85" s="334">
        <f t="shared" si="218"/>
        <v>-1.5095064336470121E-2</v>
      </c>
      <c r="T85" s="334">
        <f t="shared" si="218"/>
        <v>-5.0449775112443751E-2</v>
      </c>
      <c r="U85" s="335">
        <f t="shared" si="218"/>
        <v>-0.11116856256463292</v>
      </c>
      <c r="V85" s="334">
        <f t="shared" si="218"/>
        <v>-0.17351614519939862</v>
      </c>
      <c r="W85" s="334">
        <f t="shared" si="218"/>
        <v>-0.19522658138990723</v>
      </c>
      <c r="X85" s="334">
        <f t="shared" si="218"/>
        <v>-0.20375779584747766</v>
      </c>
      <c r="Y85" s="335">
        <f t="shared" si="218"/>
        <v>-8.3071553228621253E-2</v>
      </c>
      <c r="Z85" s="334">
        <f t="shared" si="218"/>
        <v>-4.8079005500931693E-3</v>
      </c>
      <c r="AA85" s="334">
        <f t="shared" si="218"/>
        <v>0.15041674743167288</v>
      </c>
      <c r="AB85" s="334">
        <f t="shared" si="218"/>
        <v>0.12115804084870119</v>
      </c>
      <c r="AC85" s="335">
        <f t="shared" si="218"/>
        <v>-1.3746140506703863E-2</v>
      </c>
      <c r="AD85" s="334">
        <f t="shared" si="218"/>
        <v>-0.10772110027855153</v>
      </c>
      <c r="AE85" s="334">
        <f t="shared" si="218"/>
        <v>-0.27207245155855098</v>
      </c>
      <c r="AF85" s="334">
        <f t="shared" si="218"/>
        <v>-0.16682879377431903</v>
      </c>
      <c r="AG85" s="335">
        <f t="shared" si="218"/>
        <v>-0.18264859764988417</v>
      </c>
      <c r="AH85" s="334">
        <f t="shared" si="218"/>
        <v>-8.9751719428320609E-2</v>
      </c>
      <c r="AI85" s="334">
        <f t="shared" si="218"/>
        <v>2.6445228864070414E-2</v>
      </c>
      <c r="AJ85" s="334">
        <f t="shared" si="218"/>
        <v>-7.8225335668417939E-2</v>
      </c>
      <c r="AK85" s="335">
        <f t="shared" si="218"/>
        <v>-1.8573902093499184E-2</v>
      </c>
      <c r="AL85" s="334">
        <f t="shared" si="218"/>
        <v>2.1435078505974925E-2</v>
      </c>
      <c r="AM85" s="334">
        <f t="shared" si="218"/>
        <v>0.11038448528582712</v>
      </c>
      <c r="AN85" s="334">
        <f t="shared" si="218"/>
        <v>0.10956301456618123</v>
      </c>
      <c r="AO85" s="684">
        <f t="shared" si="218"/>
        <v>2.8869286287089846E-3</v>
      </c>
      <c r="AP85" s="334">
        <f t="shared" si="218"/>
        <v>-0.29001626357483867</v>
      </c>
      <c r="AQ85" s="334">
        <f t="shared" si="218"/>
        <v>-0.6799857839155159</v>
      </c>
      <c r="AR85" s="334">
        <f t="shared" si="218"/>
        <v>-0.66365711913657122</v>
      </c>
      <c r="AS85" s="684">
        <f t="shared" ref="AS85:BD85" si="219">AS84/AO84-1</f>
        <v>-0.74886721040567195</v>
      </c>
      <c r="AT85" s="334">
        <f t="shared" si="219"/>
        <v>-0.5431168255375749</v>
      </c>
      <c r="AU85" s="334">
        <f t="shared" si="219"/>
        <v>-1.7452006980802626E-3</v>
      </c>
      <c r="AV85" s="334">
        <f t="shared" si="219"/>
        <v>-0.28710274606602904</v>
      </c>
      <c r="AW85" s="684">
        <f t="shared" si="219"/>
        <v>0.17087667161961373</v>
      </c>
      <c r="AX85" s="334">
        <f t="shared" si="219"/>
        <v>-0.20087336244541487</v>
      </c>
      <c r="AY85" s="334">
        <f t="shared" si="219"/>
        <v>-0.10839160839160844</v>
      </c>
      <c r="AZ85" s="334">
        <f t="shared" si="219"/>
        <v>1.1685782298203851</v>
      </c>
      <c r="BA85" s="684">
        <f t="shared" si="219"/>
        <v>1.0705221174764321</v>
      </c>
      <c r="BB85" s="334">
        <f t="shared" si="219"/>
        <v>1.5438170410848007</v>
      </c>
      <c r="BC85" s="334">
        <f t="shared" si="219"/>
        <v>1.6634581105169342</v>
      </c>
      <c r="BD85" s="334">
        <f t="shared" si="219"/>
        <v>0.57409440175631166</v>
      </c>
      <c r="BE85" s="684">
        <f t="shared" ref="BE85:BM85" si="220">BE84/BA84-1</f>
        <v>0.39436126433762375</v>
      </c>
      <c r="BF85" s="334">
        <f t="shared" si="220"/>
        <v>0.20821067706261442</v>
      </c>
      <c r="BG85" s="334">
        <f t="shared" si="220"/>
        <v>7.5491902021148416E-2</v>
      </c>
      <c r="BH85" s="334">
        <f t="shared" si="220"/>
        <v>3.5311271712945347E-2</v>
      </c>
      <c r="BI85" s="684">
        <f t="shared" si="220"/>
        <v>-2.8069073783359544E-2</v>
      </c>
      <c r="BJ85" s="334">
        <f t="shared" si="220"/>
        <v>1.8569735282496946E-2</v>
      </c>
      <c r="BK85" s="334">
        <f t="shared" si="220"/>
        <v>5.9116365899190004E-3</v>
      </c>
      <c r="BL85" s="334">
        <f t="shared" si="220"/>
        <v>-5.9702406466229818E-2</v>
      </c>
      <c r="BM85" s="684">
        <f t="shared" si="220"/>
        <v>2.1902054529008952E-2</v>
      </c>
    </row>
    <row r="86" spans="2:66" s="173" customFormat="1" ht="12">
      <c r="B86" s="1"/>
      <c r="C86" s="511">
        <f>C85+1</f>
        <v>82</v>
      </c>
      <c r="D86" s="189" t="s">
        <v>85</v>
      </c>
      <c r="E86" s="190" t="s">
        <v>248</v>
      </c>
      <c r="F86" s="353">
        <f>SUMIF(Monthly!$6:$6,Quarterly!F$7,Monthly!88:88)</f>
        <v>7059</v>
      </c>
      <c r="G86" s="353">
        <f>SUMIF(Monthly!$6:$6,Quarterly!G$7,Monthly!88:88)</f>
        <v>7103</v>
      </c>
      <c r="H86" s="353">
        <f>SUMIF(Monthly!$6:$6,Quarterly!H$7,Monthly!88:88)</f>
        <v>6405</v>
      </c>
      <c r="I86" s="354">
        <f>SUMIF(Monthly!$6:$6,Quarterly!I$7,Monthly!88:88)</f>
        <v>8243</v>
      </c>
      <c r="J86" s="353">
        <f>SUMIF(Monthly!$6:$6,Quarterly!J$7,Monthly!88:88)</f>
        <v>7978</v>
      </c>
      <c r="K86" s="353">
        <f>SUMIF(Monthly!$6:$6,Quarterly!K$7,Monthly!88:88)</f>
        <v>9493</v>
      </c>
      <c r="L86" s="353">
        <f>SUMIF(Monthly!$6:$6,Quarterly!L$7,Monthly!88:88)</f>
        <v>7891</v>
      </c>
      <c r="M86" s="354">
        <f>SUMIF(Monthly!$6:$6,Quarterly!M$7,Monthly!88:88)</f>
        <v>9073</v>
      </c>
      <c r="N86" s="353">
        <f>SUMIF(Monthly!$6:$6,Quarterly!N$7,Monthly!88:88)</f>
        <v>8211</v>
      </c>
      <c r="O86" s="353">
        <f>SUMIF(Monthly!$6:$6,Quarterly!O$7,Monthly!88:88)</f>
        <v>7709</v>
      </c>
      <c r="P86" s="353">
        <f>SUMIF(Monthly!$6:$6,Quarterly!P$7,Monthly!88:88)</f>
        <v>8141</v>
      </c>
      <c r="Q86" s="354">
        <f>SUMIF(Monthly!$6:$6,Quarterly!Q$7,Monthly!88:88)</f>
        <v>10511</v>
      </c>
      <c r="R86" s="353">
        <f>SUMIF(Monthly!$6:$6,Quarterly!R$7,Monthly!88:88)</f>
        <v>10212</v>
      </c>
      <c r="S86" s="353">
        <f>SUMIF(Monthly!$6:$6,Quarterly!S$7,Monthly!88:88)</f>
        <v>9249</v>
      </c>
      <c r="T86" s="353">
        <f>SUMIF(Monthly!$6:$6,Quarterly!T$7,Monthly!88:88)</f>
        <v>9174</v>
      </c>
      <c r="U86" s="354">
        <f>SUMIF(Monthly!$6:$6,Quarterly!U$7,Monthly!88:88)</f>
        <v>9932</v>
      </c>
      <c r="V86" s="353">
        <f>SUMIF(Monthly!$6:$6,Quarterly!V$7,Monthly!88:88)</f>
        <v>7877</v>
      </c>
      <c r="W86" s="353">
        <f>SUMIF(Monthly!$6:$6,Quarterly!W$7,Monthly!88:88)</f>
        <v>5696</v>
      </c>
      <c r="X86" s="353">
        <f>SUMIF(Monthly!$6:$6,Quarterly!X$7,Monthly!88:88)</f>
        <v>4406</v>
      </c>
      <c r="Y86" s="354">
        <f>SUMIF(Monthly!$6:$6,Quarterly!Y$7,Monthly!88:88)</f>
        <v>6069</v>
      </c>
      <c r="Z86" s="353">
        <f>SUMIF(Monthly!$6:$6,Quarterly!Z$7,Monthly!88:88)</f>
        <v>5501</v>
      </c>
      <c r="AA86" s="353">
        <f>SUMIF(Monthly!$6:$6,Quarterly!AA$7,Monthly!88:88)</f>
        <v>5489</v>
      </c>
      <c r="AB86" s="353">
        <f>SUMIF(Monthly!$6:$6,Quarterly!AB$7,Monthly!88:88)</f>
        <v>4593</v>
      </c>
      <c r="AC86" s="354">
        <f>SUMIF(Monthly!$6:$6,Quarterly!AC$7,Monthly!88:88)</f>
        <v>4803</v>
      </c>
      <c r="AD86" s="353">
        <f>SUMIF(Monthly!$6:$6,Quarterly!AD$7,Monthly!88:88)</f>
        <v>3843</v>
      </c>
      <c r="AE86" s="353">
        <f>SUMIF(Monthly!$6:$6,Quarterly!AE$7,Monthly!88:88)</f>
        <v>2562</v>
      </c>
      <c r="AF86" s="353">
        <f>SUMIF(Monthly!$6:$6,Quarterly!AF$7,Monthly!88:88)</f>
        <v>2954</v>
      </c>
      <c r="AG86" s="354">
        <f>SUMIF(Monthly!$6:$6,Quarterly!AG$7,Monthly!88:88)</f>
        <v>3795</v>
      </c>
      <c r="AH86" s="353">
        <f>SUMIF(Monthly!$6:$6,Quarterly!AH$7,Monthly!88:88)</f>
        <v>3181</v>
      </c>
      <c r="AI86" s="353">
        <f>SUMIF(Monthly!$6:$6,Quarterly!AI$7,Monthly!88:88)</f>
        <v>2873</v>
      </c>
      <c r="AJ86" s="353">
        <f>SUMIF(Monthly!$6:$6,Quarterly!AJ$7,Monthly!88:88)</f>
        <v>3016</v>
      </c>
      <c r="AK86" s="354">
        <f>SUMIF(Monthly!$6:$6,Quarterly!AK$7,Monthly!88:88)</f>
        <v>3795</v>
      </c>
      <c r="AL86" s="353">
        <f>SUMIF(Monthly!$6:$6,Quarterly!AL$7,Monthly!88:88)</f>
        <v>3606</v>
      </c>
      <c r="AM86" s="353">
        <f>SUMIF(Monthly!$6:$6,Quarterly!AM$7,Monthly!88:88)</f>
        <v>3971</v>
      </c>
      <c r="AN86" s="353">
        <f>SUMIF(Monthly!$6:$6,Quarterly!AN$7,Monthly!88:88)</f>
        <v>3473</v>
      </c>
      <c r="AO86" s="693">
        <f>SUMIF(Monthly!$6:$6,Quarterly!AO$7,Monthly!88:88)</f>
        <v>3770</v>
      </c>
      <c r="AP86" s="353">
        <f>SUMIF(Monthly!$6:$6,Quarterly!AP$7,Monthly!88:88)</f>
        <v>2280</v>
      </c>
      <c r="AQ86" s="353">
        <f>SUMIF(Monthly!$6:$6,Quarterly!AQ$7,Monthly!88:88)</f>
        <v>556</v>
      </c>
      <c r="AR86" s="353">
        <f>SUMIF(Monthly!$6:$6,Quarterly!AR$7,Monthly!88:88)</f>
        <v>438</v>
      </c>
      <c r="AS86" s="693">
        <f>SUMIF(Monthly!$6:$6,Quarterly!AS$7,Monthly!88:88)</f>
        <v>268</v>
      </c>
      <c r="AT86" s="353">
        <f>SUMIF(Monthly!$6:$6,Quarterly!AT$7,Monthly!88:88)</f>
        <v>336</v>
      </c>
      <c r="AU86" s="353">
        <f>SUMIF(Monthly!$6:$6,Quarterly!AU$7,Monthly!88:88)</f>
        <v>271</v>
      </c>
      <c r="AV86" s="353">
        <f>SUMIF(Monthly!$6:$6,Quarterly!AV$7,Monthly!88:88)</f>
        <v>137</v>
      </c>
      <c r="AW86" s="693">
        <f>SUMIF(Monthly!$6:$6,Quarterly!AW$7,Monthly!88:88)</f>
        <v>256</v>
      </c>
      <c r="AX86" s="353">
        <f>SUMIF(Monthly!$6:$6,Quarterly!AX$7,Monthly!88:88)</f>
        <v>284</v>
      </c>
      <c r="AY86" s="353">
        <f>SUMIF(Monthly!$6:$6,Quarterly!AY$7,Monthly!88:88)</f>
        <v>359</v>
      </c>
      <c r="AZ86" s="353">
        <f>SUMIF(Monthly!$6:$6,Quarterly!AZ$7,Monthly!88:88)</f>
        <v>509</v>
      </c>
      <c r="BA86" s="693">
        <f>SUMIF(Monthly!$6:$6,Quarterly!BA$7,Monthly!88:88)</f>
        <v>843</v>
      </c>
      <c r="BB86" s="353">
        <f>SUMIF(Monthly!$6:$6,Quarterly!BB$7,Monthly!88:88)</f>
        <v>1097</v>
      </c>
      <c r="BC86" s="353">
        <f>SUMIF(Monthly!$6:$6,Quarterly!BC$7,Monthly!88:88)</f>
        <v>2386</v>
      </c>
      <c r="BD86" s="353">
        <f>SUMIF(Monthly!$6:$6,Quarterly!BD$7,Monthly!88:88)</f>
        <v>2811</v>
      </c>
      <c r="BE86" s="693">
        <f>SUMIF(Monthly!$6:$6,Quarterly!BE$7,Monthly!88:88)</f>
        <v>3222</v>
      </c>
      <c r="BF86" s="353">
        <f>SUMIF(Monthly!$6:$6,Quarterly!BF$7,Monthly!88:88)</f>
        <v>2763</v>
      </c>
      <c r="BG86" s="353">
        <f>SUMIF(Monthly!$6:$6,Quarterly!BG$7,Monthly!88:88)</f>
        <v>3291</v>
      </c>
      <c r="BH86" s="353">
        <f>SUMIF(Monthly!$6:$6,Quarterly!BH$7,Monthly!88:88)</f>
        <v>3393</v>
      </c>
      <c r="BI86" s="693">
        <f>SUMIF(Monthly!$6:$6,Quarterly!BI$7,Monthly!88:88)</f>
        <v>3218</v>
      </c>
      <c r="BJ86" s="353">
        <f>SUMIF(Monthly!$6:$6,Quarterly!BJ$7,Monthly!88:88)</f>
        <v>2919</v>
      </c>
      <c r="BK86" s="353">
        <f>SUMIF(Monthly!$6:$6,Quarterly!BK$7,Monthly!88:88)</f>
        <v>3514</v>
      </c>
      <c r="BL86" s="353">
        <f>SUMIF(Monthly!$6:$6,Quarterly!BL$7,Monthly!88:88)</f>
        <v>3370</v>
      </c>
      <c r="BM86" s="693">
        <f>SUMIF(Monthly!$6:$6,Quarterly!BM$7,Monthly!88:88)</f>
        <v>3739</v>
      </c>
    </row>
    <row r="87" spans="2:66" s="173" customFormat="1" ht="12">
      <c r="B87" s="1"/>
      <c r="C87" s="511">
        <f>C86+1</f>
        <v>83</v>
      </c>
      <c r="D87" s="189" t="s">
        <v>86</v>
      </c>
      <c r="E87" s="190" t="s">
        <v>249</v>
      </c>
      <c r="F87" s="353">
        <f>SUMIF(Monthly!$6:$6,Quarterly!F$7,Monthly!89:89)</f>
        <v>12848</v>
      </c>
      <c r="G87" s="353">
        <f>SUMIF(Monthly!$6:$6,Quarterly!G$7,Monthly!89:89)</f>
        <v>13160</v>
      </c>
      <c r="H87" s="353">
        <f>SUMIF(Monthly!$6:$6,Quarterly!H$7,Monthly!89:89)</f>
        <v>14067</v>
      </c>
      <c r="I87" s="354">
        <f>SUMIF(Monthly!$6:$6,Quarterly!I$7,Monthly!89:89)</f>
        <v>12688</v>
      </c>
      <c r="J87" s="353">
        <f>SUMIF(Monthly!$6:$6,Quarterly!J$7,Monthly!89:89)</f>
        <v>12695</v>
      </c>
      <c r="K87" s="353">
        <f>SUMIF(Monthly!$6:$6,Quarterly!K$7,Monthly!89:89)</f>
        <v>13404</v>
      </c>
      <c r="L87" s="353">
        <f>SUMIF(Monthly!$6:$6,Quarterly!L$7,Monthly!89:89)</f>
        <v>13855</v>
      </c>
      <c r="M87" s="354">
        <f>SUMIF(Monthly!$6:$6,Quarterly!M$7,Monthly!89:89)</f>
        <v>13223</v>
      </c>
      <c r="N87" s="353">
        <f>SUMIF(Monthly!$6:$6,Quarterly!N$7,Monthly!89:89)</f>
        <v>13141</v>
      </c>
      <c r="O87" s="353">
        <f>SUMIF(Monthly!$6:$6,Quarterly!O$7,Monthly!89:89)</f>
        <v>12652</v>
      </c>
      <c r="P87" s="353">
        <f>SUMIF(Monthly!$6:$6,Quarterly!P$7,Monthly!89:89)</f>
        <v>13208</v>
      </c>
      <c r="Q87" s="354">
        <f>SUMIF(Monthly!$6:$6,Quarterly!Q$7,Monthly!89:89)</f>
        <v>12924</v>
      </c>
      <c r="R87" s="353">
        <f>SUMIF(Monthly!$6:$6,Quarterly!R$7,Monthly!89:89)</f>
        <v>11530</v>
      </c>
      <c r="S87" s="353">
        <f>SUMIF(Monthly!$6:$6,Quarterly!S$7,Monthly!89:89)</f>
        <v>10151</v>
      </c>
      <c r="T87" s="353">
        <f>SUMIF(Monthly!$6:$6,Quarterly!T$7,Monthly!89:89)</f>
        <v>10562</v>
      </c>
      <c r="U87" s="354">
        <f>SUMIF(Monthly!$6:$6,Quarterly!U$7,Monthly!89:89)</f>
        <v>10114</v>
      </c>
      <c r="V87" s="353">
        <f>SUMIF(Monthly!$6:$6,Quarterly!V$7,Monthly!89:89)</f>
        <v>8885</v>
      </c>
      <c r="W87" s="353">
        <f>SUMIF(Monthly!$6:$6,Quarterly!W$7,Monthly!89:89)</f>
        <v>7991</v>
      </c>
      <c r="X87" s="353">
        <f>SUMIF(Monthly!$6:$6,Quarterly!X$7,Monthly!89:89)</f>
        <v>7961</v>
      </c>
      <c r="Y87" s="354">
        <f>SUMIF(Monthly!$6:$6,Quarterly!Y$7,Monthly!89:89)</f>
        <v>9133</v>
      </c>
      <c r="Z87" s="353">
        <f>SUMIF(Monthly!$6:$6,Quarterly!Z$7,Monthly!89:89)</f>
        <v>8756</v>
      </c>
      <c r="AA87" s="353">
        <f>SUMIF(Monthly!$6:$6,Quarterly!AA$7,Monthly!89:89)</f>
        <v>9185</v>
      </c>
      <c r="AB87" s="353">
        <f>SUMIF(Monthly!$6:$6,Quarterly!AB$7,Monthly!89:89)</f>
        <v>9399</v>
      </c>
      <c r="AC87" s="354">
        <f>SUMIF(Monthly!$6:$6,Quarterly!AC$7,Monthly!89:89)</f>
        <v>9602</v>
      </c>
      <c r="AD87" s="353">
        <f>SUMIF(Monthly!$6:$6,Quarterly!AD$7,Monthly!89:89)</f>
        <v>8670</v>
      </c>
      <c r="AE87" s="353">
        <f>SUMIF(Monthly!$6:$6,Quarterly!AE$7,Monthly!89:89)</f>
        <v>6471</v>
      </c>
      <c r="AF87" s="353">
        <f>SUMIF(Monthly!$6:$6,Quarterly!AF$7,Monthly!89:89)</f>
        <v>7149</v>
      </c>
      <c r="AG87" s="354">
        <f>SUMIF(Monthly!$6:$6,Quarterly!AG$7,Monthly!89:89)</f>
        <v>6039</v>
      </c>
      <c r="AH87" s="353">
        <f>SUMIF(Monthly!$6:$6,Quarterly!AH$7,Monthly!89:89)</f>
        <v>6206</v>
      </c>
      <c r="AI87" s="353">
        <f>SUMIF(Monthly!$6:$6,Quarterly!AI$7,Monthly!89:89)</f>
        <v>6333</v>
      </c>
      <c r="AJ87" s="353">
        <f>SUMIF(Monthly!$6:$6,Quarterly!AJ$7,Monthly!89:89)</f>
        <v>6107</v>
      </c>
      <c r="AK87" s="354">
        <f>SUMIF(Monthly!$6:$6,Quarterly!AK$7,Monthly!89:89)</f>
        <v>6279</v>
      </c>
      <c r="AL87" s="353">
        <f>SUMIF(Monthly!$6:$6,Quarterly!AL$7,Monthly!89:89)</f>
        <v>6178</v>
      </c>
      <c r="AM87" s="353">
        <f>SUMIF(Monthly!$6:$6,Quarterly!AM$7,Monthly!89:89)</f>
        <v>7023</v>
      </c>
      <c r="AN87" s="353">
        <f>SUMIF(Monthly!$6:$6,Quarterly!AN$7,Monthly!89:89)</f>
        <v>6392</v>
      </c>
      <c r="AO87" s="693">
        <f>SUMIF(Monthly!$6:$6,Quarterly!AO$7,Monthly!89:89)</f>
        <v>6101</v>
      </c>
      <c r="AP87" s="353">
        <f>SUMIF(Monthly!$6:$6,Quarterly!AP$7,Monthly!89:89)</f>
        <v>4216</v>
      </c>
      <c r="AQ87" s="353">
        <f>SUMIF(Monthly!$6:$6,Quarterly!AQ$7,Monthly!89:89)</f>
        <v>27</v>
      </c>
      <c r="AR87" s="353">
        <f>SUMIF(Monthly!$6:$6,Quarterly!AR$7,Monthly!89:89)</f>
        <v>19</v>
      </c>
      <c r="AS87" s="693">
        <f>SUMIF(Monthly!$6:$6,Quarterly!AS$7,Monthly!89:89)</f>
        <v>33</v>
      </c>
      <c r="AT87" s="353">
        <f>SUMIF(Monthly!$6:$6,Quarterly!AT$7,Monthly!89:89)</f>
        <v>82</v>
      </c>
      <c r="AU87" s="353">
        <f>SUMIF(Monthly!$6:$6,Quarterly!AU$7,Monthly!89:89)</f>
        <v>68</v>
      </c>
      <c r="AV87" s="353">
        <f>SUMIF(Monthly!$6:$6,Quarterly!AV$7,Monthly!89:89)</f>
        <v>33</v>
      </c>
      <c r="AW87" s="693">
        <f>SUMIF(Monthly!$6:$6,Quarterly!AW$7,Monthly!89:89)</f>
        <v>21</v>
      </c>
      <c r="AX87" s="353">
        <f>SUMIF(Monthly!$6:$6,Quarterly!AX$7,Monthly!89:89)</f>
        <v>13</v>
      </c>
      <c r="AY87" s="353">
        <f>SUMIF(Monthly!$6:$6,Quarterly!AY$7,Monthly!89:89)</f>
        <v>89</v>
      </c>
      <c r="AZ87" s="353">
        <f>SUMIF(Monthly!$6:$6,Quarterly!AZ$7,Monthly!89:89)</f>
        <v>3444</v>
      </c>
      <c r="BA87" s="693">
        <f>SUMIF(Monthly!$6:$6,Quarterly!BA$7,Monthly!89:89)</f>
        <v>4998</v>
      </c>
      <c r="BB87" s="353">
        <f>SUMIF(Monthly!$6:$6,Quarterly!BB$7,Monthly!89:89)</f>
        <v>5996</v>
      </c>
      <c r="BC87" s="353">
        <f>SUMIF(Monthly!$6:$6,Quarterly!BC$7,Monthly!89:89)</f>
        <v>6648</v>
      </c>
      <c r="BD87" s="353">
        <f>SUMIF(Monthly!$6:$6,Quarterly!BD$7,Monthly!89:89)</f>
        <v>7045</v>
      </c>
      <c r="BE87" s="693">
        <f>SUMIF(Monthly!$6:$6,Quarterly!BE$7,Monthly!89:89)</f>
        <v>7257</v>
      </c>
      <c r="BF87" s="353">
        <f>SUMIF(Monthly!$6:$6,Quarterly!BF$7,Monthly!89:89)</f>
        <v>6889</v>
      </c>
      <c r="BG87" s="353">
        <f>SUMIF(Monthly!$6:$6,Quarterly!BG$7,Monthly!89:89)</f>
        <v>6980</v>
      </c>
      <c r="BH87" s="353">
        <f>SUMIF(Monthly!$6:$6,Quarterly!BH$7,Monthly!89:89)</f>
        <v>6706</v>
      </c>
      <c r="BI87" s="693">
        <f>SUMIF(Monthly!$6:$6,Quarterly!BI$7,Monthly!89:89)</f>
        <v>6480</v>
      </c>
      <c r="BJ87" s="353">
        <f>SUMIF(Monthly!$6:$6,Quarterly!BJ$7,Monthly!89:89)</f>
        <v>6629</v>
      </c>
      <c r="BK87" s="353">
        <f>SUMIF(Monthly!$6:$6,Quarterly!BK$7,Monthly!89:89)</f>
        <v>5908</v>
      </c>
      <c r="BL87" s="353">
        <f>SUMIF(Monthly!$6:$6,Quarterly!BL$7,Monthly!89:89)</f>
        <v>6098</v>
      </c>
      <c r="BM87" s="693">
        <f>SUMIF(Monthly!$6:$6,Quarterly!BM$7,Monthly!89:89)</f>
        <v>5876</v>
      </c>
    </row>
    <row r="88" spans="2:66" s="173" customFormat="1" ht="12">
      <c r="B88" s="182"/>
      <c r="C88" s="593">
        <f>C87+1</f>
        <v>84</v>
      </c>
      <c r="D88" s="355" t="s">
        <v>103</v>
      </c>
      <c r="E88" s="356" t="s">
        <v>250</v>
      </c>
      <c r="F88" s="357">
        <f>SUMIF(Monthly!$6:$6,Quarterly!F$7,Monthly!90:90)</f>
        <v>5582</v>
      </c>
      <c r="G88" s="357">
        <f>SUMIF(Monthly!$6:$6,Quarterly!G$7,Monthly!90:90)</f>
        <v>5180</v>
      </c>
      <c r="H88" s="357">
        <f>SUMIF(Monthly!$6:$6,Quarterly!H$7,Monthly!90:90)</f>
        <v>4979</v>
      </c>
      <c r="I88" s="358">
        <f>SUMIF(Monthly!$6:$6,Quarterly!I$7,Monthly!90:90)</f>
        <v>5069</v>
      </c>
      <c r="J88" s="357">
        <f>SUMIF(Monthly!$6:$6,Quarterly!J$7,Monthly!90:90)</f>
        <v>4552</v>
      </c>
      <c r="K88" s="357">
        <f>SUMIF(Monthly!$6:$6,Quarterly!K$7,Monthly!90:90)</f>
        <v>6000</v>
      </c>
      <c r="L88" s="357">
        <f>SUMIF(Monthly!$6:$6,Quarterly!L$7,Monthly!90:90)</f>
        <v>5575</v>
      </c>
      <c r="M88" s="358">
        <f>SUMIF(Monthly!$6:$6,Quarterly!M$7,Monthly!90:90)</f>
        <v>5278</v>
      </c>
      <c r="N88" s="357">
        <f>SUMIF(Monthly!$6:$6,Quarterly!N$7,Monthly!90:90)</f>
        <v>5481</v>
      </c>
      <c r="O88" s="357">
        <f>SUMIF(Monthly!$6:$6,Quarterly!O$7,Monthly!90:90)</f>
        <v>5674</v>
      </c>
      <c r="P88" s="357">
        <f>SUMIF(Monthly!$6:$6,Quarterly!P$7,Monthly!90:90)</f>
        <v>5331</v>
      </c>
      <c r="Q88" s="358">
        <f>SUMIF(Monthly!$6:$6,Quarterly!Q$7,Monthly!90:90)</f>
        <v>5575</v>
      </c>
      <c r="R88" s="357">
        <f>SUMIF(Monthly!$6:$6,Quarterly!R$7,Monthly!90:90)</f>
        <v>6192</v>
      </c>
      <c r="S88" s="357">
        <f>SUMIF(Monthly!$6:$6,Quarterly!S$7,Monthly!90:90)</f>
        <v>6242</v>
      </c>
      <c r="T88" s="357">
        <f>SUMIF(Monthly!$6:$6,Quarterly!T$7,Monthly!90:90)</f>
        <v>5598</v>
      </c>
      <c r="U88" s="358">
        <f>SUMIF(Monthly!$6:$6,Quarterly!U$7,Monthly!90:90)</f>
        <v>5739</v>
      </c>
      <c r="V88" s="357">
        <f>SUMIF(Monthly!$6:$6,Quarterly!V$7,Monthly!90:90)</f>
        <v>6325</v>
      </c>
      <c r="W88" s="357">
        <f>SUMIF(Monthly!$6:$6,Quarterly!W$7,Monthly!90:90)</f>
        <v>6949</v>
      </c>
      <c r="X88" s="357">
        <f>SUMIF(Monthly!$6:$6,Quarterly!X$7,Monthly!90:90)</f>
        <v>7805</v>
      </c>
      <c r="Y88" s="358">
        <f>SUMIF(Monthly!$6:$6,Quarterly!Y$7,Monthly!90:90)</f>
        <v>8441</v>
      </c>
      <c r="Z88" s="357">
        <f>SUMIF(Monthly!$6:$6,Quarterly!Z$7,Monthly!90:90)</f>
        <v>8719</v>
      </c>
      <c r="AA88" s="357">
        <f>SUMIF(Monthly!$6:$6,Quarterly!AA$7,Monthly!90:90)</f>
        <v>9066</v>
      </c>
      <c r="AB88" s="357">
        <f>SUMIF(Monthly!$6:$6,Quarterly!AB$7,Monthly!90:90)</f>
        <v>8624</v>
      </c>
      <c r="AC88" s="358">
        <f>SUMIF(Monthly!$6:$6,Quarterly!AC$7,Monthly!90:90)</f>
        <v>8913</v>
      </c>
      <c r="AD88" s="357">
        <f>SUMIF(Monthly!$6:$6,Quarterly!AD$7,Monthly!90:90)</f>
        <v>7988</v>
      </c>
      <c r="AE88" s="357">
        <f>SUMIF(Monthly!$6:$6,Quarterly!AE$7,Monthly!90:90)</f>
        <v>8248</v>
      </c>
      <c r="AF88" s="357">
        <f>SUMIF(Monthly!$6:$6,Quarterly!AF$7,Monthly!90:90)</f>
        <v>8740</v>
      </c>
      <c r="AG88" s="358">
        <f>SUMIF(Monthly!$6:$6,Quarterly!AG$7,Monthly!90:90)</f>
        <v>9225</v>
      </c>
      <c r="AH88" s="357">
        <f>SUMIF(Monthly!$6:$6,Quarterly!AH$7,Monthly!90:90)</f>
        <v>9274</v>
      </c>
      <c r="AI88" s="357">
        <f>SUMIF(Monthly!$6:$6,Quarterly!AI$7,Monthly!90:90)</f>
        <v>8532</v>
      </c>
      <c r="AJ88" s="357">
        <f>SUMIF(Monthly!$6:$6,Quarterly!AJ$7,Monthly!90:90)</f>
        <v>8246</v>
      </c>
      <c r="AK88" s="358">
        <f>SUMIF(Monthly!$6:$6,Quarterly!AK$7,Monthly!90:90)</f>
        <v>8631</v>
      </c>
      <c r="AL88" s="357">
        <f>SUMIF(Monthly!$6:$6,Quarterly!AL$7,Monthly!90:90)</f>
        <v>9277</v>
      </c>
      <c r="AM88" s="357">
        <f>SUMIF(Monthly!$6:$6,Quarterly!AM$7,Monthly!90:90)</f>
        <v>8702</v>
      </c>
      <c r="AN88" s="357">
        <f>SUMIF(Monthly!$6:$6,Quarterly!AN$7,Monthly!90:90)</f>
        <v>9407</v>
      </c>
      <c r="AO88" s="694">
        <f>SUMIF(Monthly!$6:$6,Quarterly!AO$7,Monthly!90:90)</f>
        <v>8888</v>
      </c>
      <c r="AP88" s="357">
        <f>SUMIF(Monthly!$6:$6,Quarterly!AP$7,Monthly!90:90)</f>
        <v>7037</v>
      </c>
      <c r="AQ88" s="357">
        <f>SUMIF(Monthly!$6:$6,Quarterly!AQ$7,Monthly!90:90)</f>
        <v>5720</v>
      </c>
      <c r="AR88" s="357">
        <f>SUMIF(Monthly!$6:$6,Quarterly!AR$7,Monthly!90:90)</f>
        <v>6025</v>
      </c>
      <c r="AS88" s="694">
        <f>SUMIF(Monthly!$6:$6,Quarterly!AS$7,Monthly!90:90)</f>
        <v>4410</v>
      </c>
      <c r="AT88" s="357">
        <f>SUMIF(Monthly!$6:$6,Quarterly!AT$7,Monthly!90:90)</f>
        <v>5765</v>
      </c>
      <c r="AU88" s="357">
        <f>SUMIF(Monthly!$6:$6,Quarterly!AU$7,Monthly!90:90)</f>
        <v>5953</v>
      </c>
      <c r="AV88" s="357">
        <f>SUMIF(Monthly!$6:$6,Quarterly!AV$7,Monthly!90:90)</f>
        <v>4451</v>
      </c>
      <c r="AW88" s="694">
        <f>SUMIF(Monthly!$6:$6,Quarterly!AW$7,Monthly!90:90)</f>
        <v>5239</v>
      </c>
      <c r="AX88" s="357">
        <f>SUMIF(Monthly!$6:$6,Quarterly!AX$7,Monthly!90:90)</f>
        <v>4644</v>
      </c>
      <c r="AY88" s="357">
        <f>SUMIF(Monthly!$6:$6,Quarterly!AY$7,Monthly!90:90)</f>
        <v>5162</v>
      </c>
      <c r="AZ88" s="357">
        <f>SUMIF(Monthly!$6:$6,Quarterly!AZ$7,Monthly!90:90)</f>
        <v>6068</v>
      </c>
      <c r="BA88" s="694">
        <f>SUMIF(Monthly!$6:$6,Quarterly!BA$7,Monthly!90:90)</f>
        <v>5580</v>
      </c>
      <c r="BB88" s="357">
        <f>SUMIF(Monthly!$6:$6,Quarterly!BB$7,Monthly!90:90)</f>
        <v>5476</v>
      </c>
      <c r="BC88" s="357">
        <f>SUMIF(Monthly!$6:$6,Quarterly!BC$7,Monthly!90:90)</f>
        <v>5908</v>
      </c>
      <c r="BD88" s="357">
        <f>SUMIF(Monthly!$6:$6,Quarterly!BD$7,Monthly!90:90)</f>
        <v>5918</v>
      </c>
      <c r="BE88" s="694">
        <f>SUMIF(Monthly!$6:$6,Quarterly!BE$7,Monthly!90:90)</f>
        <v>5446</v>
      </c>
      <c r="BF88" s="357">
        <f>SUMIF(Monthly!$6:$6,Quarterly!BF$7,Monthly!90:90)</f>
        <v>5534</v>
      </c>
      <c r="BG88" s="357">
        <f>SUMIF(Monthly!$6:$6,Quarterly!BG$7,Monthly!90:90)</f>
        <v>5799</v>
      </c>
      <c r="BH88" s="357">
        <f>SUMIF(Monthly!$6:$6,Quarterly!BH$7,Monthly!90:90)</f>
        <v>6232</v>
      </c>
      <c r="BI88" s="694">
        <f>SUMIF(Monthly!$6:$6,Quarterly!BI$7,Monthly!90:90)</f>
        <v>5780</v>
      </c>
      <c r="BJ88" s="357">
        <f>SUMIF(Monthly!$6:$6,Quarterly!BJ$7,Monthly!90:90)</f>
        <v>5920</v>
      </c>
      <c r="BK88" s="357">
        <f>SUMIF(Monthly!$6:$6,Quarterly!BK$7,Monthly!90:90)</f>
        <v>6743</v>
      </c>
      <c r="BL88" s="357">
        <f>SUMIF(Monthly!$6:$6,Quarterly!BL$7,Monthly!90:90)</f>
        <v>5888</v>
      </c>
      <c r="BM88" s="694">
        <f>SUMIF(Monthly!$6:$6,Quarterly!BM$7,Monthly!90:90)</f>
        <v>6202</v>
      </c>
    </row>
    <row r="89" spans="2:66" ht="12">
      <c r="D89" s="185" t="s">
        <v>187</v>
      </c>
      <c r="E89" s="195"/>
      <c r="F89" s="359"/>
      <c r="G89" s="359"/>
      <c r="H89" s="359"/>
      <c r="I89" s="360"/>
      <c r="J89" s="359"/>
      <c r="K89" s="359"/>
      <c r="L89" s="359"/>
      <c r="M89" s="360"/>
      <c r="N89" s="359"/>
      <c r="O89" s="359"/>
      <c r="P89" s="328"/>
      <c r="Q89" s="329"/>
      <c r="R89" s="328"/>
      <c r="S89" s="328"/>
      <c r="T89" s="328"/>
      <c r="U89" s="329"/>
      <c r="V89" s="328"/>
      <c r="W89" s="328"/>
      <c r="X89" s="328"/>
      <c r="Y89" s="329"/>
      <c r="Z89" s="328"/>
      <c r="AA89" s="328"/>
      <c r="AB89" s="328"/>
      <c r="AC89" s="329"/>
      <c r="AD89" s="328"/>
      <c r="AE89" s="328"/>
      <c r="AF89" s="328"/>
      <c r="AG89" s="329"/>
      <c r="AH89" s="529">
        <f t="shared" ref="AH89:AM89" si="221">AH95/AH90</f>
        <v>0.14999041730629264</v>
      </c>
      <c r="AI89" s="529">
        <f t="shared" si="221"/>
        <v>0.14890657458830492</v>
      </c>
      <c r="AJ89" s="529">
        <f t="shared" si="221"/>
        <v>0.14300682806135612</v>
      </c>
      <c r="AK89" s="350">
        <f t="shared" si="221"/>
        <v>0.16217544532100811</v>
      </c>
      <c r="AL89" s="529">
        <f t="shared" si="221"/>
        <v>0.1537533604006891</v>
      </c>
      <c r="AM89" s="529">
        <f t="shared" si="221"/>
        <v>0.15656525512801955</v>
      </c>
      <c r="AN89" s="529">
        <f t="shared" ref="AN89:BH89" si="222">AN95/AN90</f>
        <v>0.17645736072499277</v>
      </c>
      <c r="AO89" s="696">
        <f t="shared" si="222"/>
        <v>0.19040156176012429</v>
      </c>
      <c r="AP89" s="529">
        <f t="shared" si="222"/>
        <v>0.17286546280449547</v>
      </c>
      <c r="AQ89" s="529">
        <f t="shared" si="222"/>
        <v>0.31831443530612352</v>
      </c>
      <c r="AR89" s="529">
        <f t="shared" si="222"/>
        <v>0.33869551744739113</v>
      </c>
      <c r="AS89" s="696">
        <f t="shared" si="222"/>
        <v>0.43117766719275935</v>
      </c>
      <c r="AT89" s="529">
        <f t="shared" si="222"/>
        <v>0.44314022182571794</v>
      </c>
      <c r="AU89" s="529">
        <f t="shared" si="222"/>
        <v>0.34160738111896072</v>
      </c>
      <c r="AV89" s="529">
        <f t="shared" si="222"/>
        <v>0.38019983111480599</v>
      </c>
      <c r="AW89" s="696">
        <f t="shared" si="222"/>
        <v>0.53004705543444719</v>
      </c>
      <c r="AX89" s="529">
        <f t="shared" si="222"/>
        <v>0.50192591430699363</v>
      </c>
      <c r="AY89" s="529">
        <f t="shared" si="222"/>
        <v>0.43876727499375107</v>
      </c>
      <c r="AZ89" s="529">
        <f t="shared" si="222"/>
        <v>0.20228902905706675</v>
      </c>
      <c r="BA89" s="696">
        <f t="shared" si="222"/>
        <v>0.1828865906654831</v>
      </c>
      <c r="BB89" s="529">
        <f t="shared" si="222"/>
        <v>0.21733707542016242</v>
      </c>
      <c r="BC89" s="529">
        <f t="shared" si="222"/>
        <v>0.21035284608057653</v>
      </c>
      <c r="BD89" s="529">
        <f t="shared" si="222"/>
        <v>0.20017522146076791</v>
      </c>
      <c r="BE89" s="696">
        <f t="shared" si="222"/>
        <v>0.21581422999568306</v>
      </c>
      <c r="BF89" s="529">
        <f t="shared" si="222"/>
        <v>0.19772231651500966</v>
      </c>
      <c r="BG89" s="529">
        <f t="shared" si="222"/>
        <v>0.20484702717025741</v>
      </c>
      <c r="BH89" s="529">
        <f t="shared" si="222"/>
        <v>0.19017957418794654</v>
      </c>
      <c r="BI89" s="696">
        <f t="shared" ref="BI89:BJ89" si="223">BI95/BI90</f>
        <v>0.20775812785259742</v>
      </c>
      <c r="BJ89" s="529">
        <f t="shared" si="223"/>
        <v>0.21084896240464221</v>
      </c>
      <c r="BK89" s="529">
        <f t="shared" ref="BK89:BL89" si="224">BK95/BK90</f>
        <v>0.20912364367691508</v>
      </c>
      <c r="BL89" s="529">
        <f t="shared" si="224"/>
        <v>0.24638934902760301</v>
      </c>
      <c r="BM89" s="696">
        <f t="shared" ref="BM89" si="225">BM95/BM90</f>
        <v>0.25428671814330739</v>
      </c>
    </row>
    <row r="90" spans="2:66" s="173" customFormat="1" ht="12">
      <c r="B90" s="174"/>
      <c r="C90" s="834">
        <f>ROW(Monthly!C92)</f>
        <v>92</v>
      </c>
      <c r="D90" s="187" t="s">
        <v>84</v>
      </c>
      <c r="E90" s="187" t="s">
        <v>246</v>
      </c>
      <c r="F90" s="361">
        <f>SUMIF(Monthly!$6:$6,Quarterly!F$7,Monthly!92:92)</f>
        <v>188.76199999999997</v>
      </c>
      <c r="G90" s="361">
        <f>SUMIF(Monthly!$6:$6,Quarterly!G$7,Monthly!92:92)</f>
        <v>225.20400000000001</v>
      </c>
      <c r="H90" s="361">
        <f>SUMIF(Monthly!$6:$6,Quarterly!H$7,Monthly!92:92)</f>
        <v>211.22600000000003</v>
      </c>
      <c r="I90" s="362">
        <f>SUMIF(Monthly!$6:$6,Quarterly!I$7,Monthly!92:92)</f>
        <v>183.697</v>
      </c>
      <c r="J90" s="361">
        <f>SUMIF(Monthly!$6:$6,Quarterly!J$7,Monthly!92:92)</f>
        <v>180.76300000000001</v>
      </c>
      <c r="K90" s="361">
        <f>SUMIF(Monthly!$6:$6,Quarterly!K$7,Monthly!92:92)</f>
        <v>161.07</v>
      </c>
      <c r="L90" s="361">
        <f>SUMIF(Monthly!$6:$6,Quarterly!L$7,Monthly!92:92)</f>
        <v>222.43599999999998</v>
      </c>
      <c r="M90" s="362">
        <f>SUMIF(Monthly!$6:$6,Quarterly!M$7,Monthly!92:92)</f>
        <v>251.42199999999997</v>
      </c>
      <c r="N90" s="361">
        <f>SUMIF(Monthly!$6:$6,Quarterly!N$7,Monthly!92:92)</f>
        <v>254.815</v>
      </c>
      <c r="O90" s="361">
        <f>SUMIF(Monthly!$6:$6,Quarterly!O$7,Monthly!92:92)</f>
        <v>260.97899999999998</v>
      </c>
      <c r="P90" s="330">
        <f>SUMIF(Monthly!$6:$6,Quarterly!P$7,Monthly!92:92)</f>
        <v>259.07900000000001</v>
      </c>
      <c r="Q90" s="331">
        <f>SUMIF(Monthly!$6:$6,Quarterly!Q$7,Monthly!92:92)</f>
        <v>286.65600000000001</v>
      </c>
      <c r="R90" s="330">
        <f>SUMIF(Monthly!$6:$6,Quarterly!R$7,Monthly!92:92)</f>
        <v>300.09899999999999</v>
      </c>
      <c r="S90" s="330">
        <f>SUMIF(Monthly!$6:$6,Quarterly!S$7,Monthly!92:92)</f>
        <v>287.12977999999998</v>
      </c>
      <c r="T90" s="330">
        <f>SUMIF(Monthly!$6:$6,Quarterly!T$7,Monthly!92:92)</f>
        <v>289.89300000000003</v>
      </c>
      <c r="U90" s="331">
        <f>SUMIF(Monthly!$6:$6,Quarterly!U$7,Monthly!92:92)</f>
        <v>324.47300000000001</v>
      </c>
      <c r="V90" s="330">
        <f>SUMIF(Monthly!$6:$6,Quarterly!V$7,Monthly!92:92)</f>
        <v>269.29987</v>
      </c>
      <c r="W90" s="330">
        <f>SUMIF(Monthly!$6:$6,Quarterly!W$7,Monthly!92:92)</f>
        <v>281.77940455085115</v>
      </c>
      <c r="X90" s="330">
        <f>SUMIF(Monthly!$6:$6,Quarterly!X$7,Monthly!92:92)</f>
        <v>234.50761</v>
      </c>
      <c r="Y90" s="331">
        <f>SUMIF(Monthly!$6:$6,Quarterly!Y$7,Monthly!92:92)</f>
        <v>234.54926490623245</v>
      </c>
      <c r="Z90" s="330">
        <f>SUMIF(Monthly!$6:$6,Quarterly!Z$7,Monthly!92:92)</f>
        <v>237.572</v>
      </c>
      <c r="AA90" s="330">
        <f>SUMIF(Monthly!$6:$6,Quarterly!AA$7,Monthly!92:92)</f>
        <v>176.70499999999998</v>
      </c>
      <c r="AB90" s="330">
        <f>SUMIF(Monthly!$6:$6,Quarterly!AB$7,Monthly!92:92)</f>
        <v>233.24199999999999</v>
      </c>
      <c r="AC90" s="331">
        <f>SUMIF(Monthly!$6:$6,Quarterly!AC$7,Monthly!92:92)</f>
        <v>228.57099999999997</v>
      </c>
      <c r="AD90" s="330">
        <f>SUMIF(Monthly!$6:$6,Quarterly!AD$7,Monthly!92:92)</f>
        <v>199.93200000000002</v>
      </c>
      <c r="AE90" s="330">
        <f>SUMIF(Monthly!$6:$6,Quarterly!AE$7,Monthly!92:92)</f>
        <v>293.06600000000003</v>
      </c>
      <c r="AF90" s="330">
        <f>SUMIF(Monthly!$6:$6,Quarterly!AF$7,Monthly!92:92)</f>
        <v>414.97596422300001</v>
      </c>
      <c r="AG90" s="331">
        <f>SUMIF(Monthly!$6:$6,Quarterly!AG$7,Monthly!92:92)</f>
        <v>456.75641608012631</v>
      </c>
      <c r="AH90" s="330">
        <f>SUMIF(Monthly!$6:$6,Quarterly!AH$7,Monthly!92:92)</f>
        <v>456.33306600000003</v>
      </c>
      <c r="AI90" s="330">
        <f>SUMIF(Monthly!$6:$6,Quarterly!AI$7,Monthly!92:92)</f>
        <v>506.38954799999993</v>
      </c>
      <c r="AJ90" s="330">
        <f>SUMIF(Monthly!$6:$6,Quarterly!AJ$7,Monthly!92:92)</f>
        <v>564.52377899999999</v>
      </c>
      <c r="AK90" s="331">
        <f>SUMIF(Monthly!$6:$6,Quarterly!AK$7,Monthly!92:92)</f>
        <v>628.97363900000005</v>
      </c>
      <c r="AL90" s="330">
        <f>SUMIF(Monthly!$6:$6,Quarterly!AL$7,Monthly!92:92)</f>
        <v>591.27435500000001</v>
      </c>
      <c r="AM90" s="330">
        <f>SUMIF(Monthly!$6:$6,Quarterly!AM$7,Monthly!92:92)</f>
        <v>715.54694500000005</v>
      </c>
      <c r="AN90" s="330">
        <f>SUMIF(Monthly!$6:$6,Quarterly!AN$7,Monthly!92:92)</f>
        <v>714.491311</v>
      </c>
      <c r="AO90" s="683">
        <f>SUMIF(Monthly!$6:$6,Quarterly!AO$7,Monthly!92:92)</f>
        <v>647.85160299999995</v>
      </c>
      <c r="AP90" s="330">
        <f>SUMIF(Monthly!$6:$6,Quarterly!AP$7,Monthly!92:92)</f>
        <v>532.68434600000001</v>
      </c>
      <c r="AQ90" s="330">
        <f>SUMIF(Monthly!$6:$6,Quarterly!AQ$7,Monthly!92:92)</f>
        <v>141.07186799999999</v>
      </c>
      <c r="AR90" s="330">
        <f>SUMIF(Monthly!$6:$6,Quarterly!AR$7,Monthly!92:92)</f>
        <v>134.48176799999999</v>
      </c>
      <c r="AS90" s="683">
        <f>SUMIF(Monthly!$6:$6,Quarterly!AS$7,Monthly!92:92)</f>
        <v>135.54136600000001</v>
      </c>
      <c r="AT90" s="330">
        <f>SUMIF(Monthly!$6:$6,Quarterly!AT$7,Monthly!92:92)</f>
        <v>152.793104</v>
      </c>
      <c r="AU90" s="330">
        <f>SUMIF(Monthly!$6:$6,Quarterly!AU$7,Monthly!92:92)</f>
        <v>152.69966599999998</v>
      </c>
      <c r="AV90" s="330">
        <f>SUMIF(Monthly!$6:$6,Quarterly!AV$7,Monthly!92:92)</f>
        <v>122.2132</v>
      </c>
      <c r="AW90" s="683">
        <f>SUMIF(Monthly!$6:$6,Quarterly!AW$7,Monthly!92:92)</f>
        <v>72.537424000000001</v>
      </c>
      <c r="AX90" s="330">
        <f>SUMIF(Monthly!$6:$6,Quarterly!AX$7,Monthly!92:92)</f>
        <v>96.878920999999991</v>
      </c>
      <c r="AY90" s="330">
        <f>SUMIF(Monthly!$6:$6,Quarterly!AY$7,Monthly!92:92)</f>
        <v>118.18093999999999</v>
      </c>
      <c r="AZ90" s="330">
        <f>SUMIF(Monthly!$6:$6,Quarterly!AZ$7,Monthly!92:92)</f>
        <v>342.519811</v>
      </c>
      <c r="BA90" s="683">
        <f>SUMIF(Monthly!$6:$6,Quarterly!BA$7,Monthly!92:92)</f>
        <v>643.10893199999998</v>
      </c>
      <c r="BB90" s="330">
        <f>SUMIF(Monthly!$6:$6,Quarterly!BB$7,Monthly!92:92)</f>
        <v>636.13168499999995</v>
      </c>
      <c r="BC90" s="330">
        <f>SUMIF(Monthly!$6:$6,Quarterly!BC$7,Monthly!92:92)</f>
        <v>692.64572699999997</v>
      </c>
      <c r="BD90" s="330">
        <f>SUMIF(Monthly!$6:$6,Quarterly!BD$7,Monthly!92:92)</f>
        <v>822.914039</v>
      </c>
      <c r="BE90" s="683">
        <f>SUMIF(Monthly!$6:$6,Quarterly!BE$7,Monthly!92:92)</f>
        <v>811.9622139999999</v>
      </c>
      <c r="BF90" s="330">
        <f>SUMIF(Monthly!$6:$6,Quarterly!BF$7,Monthly!92:92)</f>
        <v>870.0889360000001</v>
      </c>
      <c r="BG90" s="330">
        <f>SUMIF(Monthly!$6:$6,Quarterly!BG$7,Monthly!92:92)</f>
        <v>834.03700000000003</v>
      </c>
      <c r="BH90" s="330">
        <f>SUMIF(Monthly!$6:$6,Quarterly!BH$7,Monthly!92:92)</f>
        <v>914.44100000000003</v>
      </c>
      <c r="BI90" s="683">
        <f>SUMIF(Monthly!$6:$6,Quarterly!BI$7,Monthly!92:92)</f>
        <v>853.60800000000006</v>
      </c>
      <c r="BJ90" s="330">
        <f>SUMIF(Monthly!$6:$6,Quarterly!BJ$7,Monthly!92:92)</f>
        <v>876.30500000000006</v>
      </c>
      <c r="BK90" s="330">
        <f>SUMIF(Monthly!$6:$6,Quarterly!BK$7,Monthly!92:92)</f>
        <v>996.44400000000007</v>
      </c>
      <c r="BL90" s="330">
        <f>SUMIF(Monthly!$6:$6,Quarterly!BL$7,Monthly!92:92)</f>
        <v>1004.528</v>
      </c>
      <c r="BM90" s="683">
        <f>SUMIF(Monthly!$6:$6,Quarterly!BM$7,Monthly!92:92)</f>
        <v>940.70499999999993</v>
      </c>
    </row>
    <row r="91" spans="2:66" s="9" customFormat="1" ht="12">
      <c r="B91" s="8"/>
      <c r="C91" s="8"/>
      <c r="D91" s="384" t="s">
        <v>1</v>
      </c>
      <c r="E91" s="384" t="s">
        <v>247</v>
      </c>
      <c r="F91" s="385"/>
      <c r="G91" s="385"/>
      <c r="H91" s="385"/>
      <c r="I91" s="386"/>
      <c r="J91" s="387">
        <f t="shared" ref="J91:AR91" si="226">J90/F90-1</f>
        <v>-4.2376113836471108E-2</v>
      </c>
      <c r="K91" s="387">
        <f t="shared" si="226"/>
        <v>-0.28478179783662816</v>
      </c>
      <c r="L91" s="387">
        <f t="shared" si="226"/>
        <v>5.3071118138865225E-2</v>
      </c>
      <c r="M91" s="388">
        <f t="shared" si="226"/>
        <v>0.36867776828146326</v>
      </c>
      <c r="N91" s="387">
        <f t="shared" si="226"/>
        <v>0.40966348201789082</v>
      </c>
      <c r="O91" s="387">
        <f t="shared" si="226"/>
        <v>0.62028310672378462</v>
      </c>
      <c r="P91" s="389">
        <f t="shared" si="226"/>
        <v>0.16473502490604064</v>
      </c>
      <c r="Q91" s="390">
        <f t="shared" si="226"/>
        <v>0.14013888999371593</v>
      </c>
      <c r="R91" s="389">
        <f t="shared" si="226"/>
        <v>0.17771324294095714</v>
      </c>
      <c r="S91" s="389">
        <f t="shared" si="226"/>
        <v>0.10020262166687743</v>
      </c>
      <c r="T91" s="389">
        <f t="shared" si="226"/>
        <v>0.11893669498492754</v>
      </c>
      <c r="U91" s="390">
        <f t="shared" si="226"/>
        <v>0.13192467626702387</v>
      </c>
      <c r="V91" s="389">
        <f t="shared" si="226"/>
        <v>-0.10262989880006257</v>
      </c>
      <c r="W91" s="389">
        <f t="shared" si="226"/>
        <v>-1.8633996965235822E-2</v>
      </c>
      <c r="X91" s="389">
        <f t="shared" si="226"/>
        <v>-0.19105459600611263</v>
      </c>
      <c r="Y91" s="390">
        <f t="shared" si="226"/>
        <v>-0.27713780528354459</v>
      </c>
      <c r="Z91" s="389">
        <f t="shared" si="226"/>
        <v>-0.11781613559635207</v>
      </c>
      <c r="AA91" s="389">
        <f t="shared" si="226"/>
        <v>-0.37289597058499346</v>
      </c>
      <c r="AB91" s="389">
        <f t="shared" si="226"/>
        <v>-5.3968824295297368E-3</v>
      </c>
      <c r="AC91" s="390">
        <f t="shared" si="226"/>
        <v>-2.5488312268309388E-2</v>
      </c>
      <c r="AD91" s="389">
        <f t="shared" si="226"/>
        <v>-0.15843617934773457</v>
      </c>
      <c r="AE91" s="389">
        <f t="shared" si="226"/>
        <v>0.6585042868056934</v>
      </c>
      <c r="AF91" s="389">
        <f t="shared" si="226"/>
        <v>0.77916483404789894</v>
      </c>
      <c r="AG91" s="390">
        <f t="shared" si="226"/>
        <v>0.99831306718755397</v>
      </c>
      <c r="AH91" s="389">
        <f t="shared" si="226"/>
        <v>1.2824413600624212</v>
      </c>
      <c r="AI91" s="389">
        <f t="shared" si="226"/>
        <v>0.72790275228105572</v>
      </c>
      <c r="AJ91" s="389">
        <f t="shared" si="226"/>
        <v>0.36037705233606232</v>
      </c>
      <c r="AK91" s="335">
        <f t="shared" si="226"/>
        <v>0.377043905366099</v>
      </c>
      <c r="AL91" s="389">
        <f t="shared" si="226"/>
        <v>0.29570789200710679</v>
      </c>
      <c r="AM91" s="389">
        <f t="shared" si="226"/>
        <v>0.41303656014637991</v>
      </c>
      <c r="AN91" s="389">
        <f t="shared" si="226"/>
        <v>0.26565317100663699</v>
      </c>
      <c r="AO91" s="697">
        <f t="shared" si="226"/>
        <v>3.0013919231994812E-2</v>
      </c>
      <c r="AP91" s="389">
        <f t="shared" si="226"/>
        <v>-9.9091070844768869E-2</v>
      </c>
      <c r="AQ91" s="389">
        <f t="shared" si="226"/>
        <v>-0.80284750150110695</v>
      </c>
      <c r="AR91" s="389">
        <f t="shared" si="226"/>
        <v>-0.81177970126497456</v>
      </c>
      <c r="AS91" s="697">
        <f t="shared" ref="AS91:BD91" si="227">AS90/AO90-1</f>
        <v>-0.79078331307300931</v>
      </c>
      <c r="AT91" s="389">
        <f t="shared" si="227"/>
        <v>-0.71316389312480377</v>
      </c>
      <c r="AU91" s="389">
        <f t="shared" si="227"/>
        <v>8.2424640467651411E-2</v>
      </c>
      <c r="AV91" s="389">
        <f t="shared" si="227"/>
        <v>-9.1228485336391385E-2</v>
      </c>
      <c r="AW91" s="697">
        <f t="shared" si="227"/>
        <v>-0.4648318359134731</v>
      </c>
      <c r="AX91" s="389">
        <f t="shared" si="227"/>
        <v>-0.36594703253099703</v>
      </c>
      <c r="AY91" s="389">
        <f t="shared" si="227"/>
        <v>-0.22605632942248866</v>
      </c>
      <c r="AZ91" s="389">
        <f t="shared" si="227"/>
        <v>1.8026417031875446</v>
      </c>
      <c r="BA91" s="697">
        <f t="shared" si="227"/>
        <v>7.8658915155299685</v>
      </c>
      <c r="BB91" s="389">
        <f t="shared" si="227"/>
        <v>5.5662548512488081</v>
      </c>
      <c r="BC91" s="389">
        <f t="shared" si="227"/>
        <v>4.8608920101667836</v>
      </c>
      <c r="BD91" s="389">
        <f t="shared" si="227"/>
        <v>1.402529759074286</v>
      </c>
      <c r="BE91" s="697">
        <f t="shared" ref="BE91:BM91" si="228">BE90/BA90-1</f>
        <v>0.26255782434071362</v>
      </c>
      <c r="BF91" s="389">
        <f t="shared" si="228"/>
        <v>0.36778116310933351</v>
      </c>
      <c r="BG91" s="389">
        <f t="shared" si="228"/>
        <v>0.20413216668844059</v>
      </c>
      <c r="BH91" s="389">
        <f t="shared" si="228"/>
        <v>0.11122299129958102</v>
      </c>
      <c r="BI91" s="697">
        <f t="shared" si="228"/>
        <v>5.1290300560710822E-2</v>
      </c>
      <c r="BJ91" s="389">
        <f t="shared" si="228"/>
        <v>7.1441708345088006E-3</v>
      </c>
      <c r="BK91" s="389">
        <f t="shared" si="228"/>
        <v>0.19472397507544636</v>
      </c>
      <c r="BL91" s="389">
        <f t="shared" si="228"/>
        <v>9.8515923936044025E-2</v>
      </c>
      <c r="BM91" s="697">
        <f t="shared" si="228"/>
        <v>0.10203395469583221</v>
      </c>
    </row>
    <row r="92" spans="2:66" ht="12">
      <c r="C92" s="590">
        <f>ROW(Monthly!C94)</f>
        <v>94</v>
      </c>
      <c r="D92" s="189" t="s">
        <v>85</v>
      </c>
      <c r="E92" s="190" t="s">
        <v>248</v>
      </c>
      <c r="F92" s="366">
        <f>SUMIF(Monthly!$6:$6,Quarterly!F$7,Monthly!94:94)</f>
        <v>127.511</v>
      </c>
      <c r="G92" s="366">
        <f>SUMIF(Monthly!$6:$6,Quarterly!G$7,Monthly!94:94)</f>
        <v>156.42000000000002</v>
      </c>
      <c r="H92" s="366">
        <f>SUMIF(Monthly!$6:$6,Quarterly!H$7,Monthly!94:94)</f>
        <v>151.79</v>
      </c>
      <c r="I92" s="367">
        <f>SUMIF(Monthly!$6:$6,Quarterly!I$7,Monthly!94:94)</f>
        <v>137.36099999999999</v>
      </c>
      <c r="J92" s="366">
        <f>SUMIF(Monthly!$6:$6,Quarterly!J$7,Monthly!94:94)</f>
        <v>128.19499999999999</v>
      </c>
      <c r="K92" s="366">
        <f>SUMIF(Monthly!$6:$6,Quarterly!K$7,Monthly!94:94)</f>
        <v>115.31399999999999</v>
      </c>
      <c r="L92" s="366">
        <f>SUMIF(Monthly!$6:$6,Quarterly!L$7,Monthly!94:94)</f>
        <v>153.13499999999999</v>
      </c>
      <c r="M92" s="367">
        <f>SUMIF(Monthly!$6:$6,Quarterly!M$7,Monthly!94:94)</f>
        <v>175.33600000000001</v>
      </c>
      <c r="N92" s="366">
        <f>SUMIF(Monthly!$6:$6,Quarterly!N$7,Monthly!94:94)</f>
        <v>183.37</v>
      </c>
      <c r="O92" s="366">
        <f>SUMIF(Monthly!$6:$6,Quarterly!O$7,Monthly!94:94)</f>
        <v>185.99700000000001</v>
      </c>
      <c r="P92" s="336">
        <f>SUMIF(Monthly!$6:$6,Quarterly!P$7,Monthly!94:94)</f>
        <v>169.37299999999999</v>
      </c>
      <c r="Q92" s="337">
        <f>SUMIF(Monthly!$6:$6,Quarterly!Q$7,Monthly!94:94)</f>
        <v>212.85599999999999</v>
      </c>
      <c r="R92" s="336">
        <f>SUMIF(Monthly!$6:$6,Quarterly!R$7,Monthly!94:94)</f>
        <v>213.178</v>
      </c>
      <c r="S92" s="336">
        <f>SUMIF(Monthly!$6:$6,Quarterly!S$7,Monthly!94:94)</f>
        <v>196.01421000000002</v>
      </c>
      <c r="T92" s="336">
        <f>SUMIF(Monthly!$6:$6,Quarterly!T$7,Monthly!94:94)</f>
        <v>183.50699999999998</v>
      </c>
      <c r="U92" s="337">
        <f>SUMIF(Monthly!$6:$6,Quarterly!U$7,Monthly!94:94)</f>
        <v>235.24099999999999</v>
      </c>
      <c r="V92" s="336">
        <f>SUMIF(Monthly!$6:$6,Quarterly!V$7,Monthly!94:94)</f>
        <v>173.85214999999999</v>
      </c>
      <c r="W92" s="336">
        <f>SUMIF(Monthly!$6:$6,Quarterly!W$7,Monthly!94:94)</f>
        <v>199.81460553766445</v>
      </c>
      <c r="X92" s="336">
        <f>SUMIF(Monthly!$6:$6,Quarterly!X$7,Monthly!94:94)</f>
        <v>133.54462999999998</v>
      </c>
      <c r="Y92" s="337">
        <f>SUMIF(Monthly!$6:$6,Quarterly!Y$7,Monthly!94:94)</f>
        <v>127.39578999999998</v>
      </c>
      <c r="Z92" s="336">
        <f>SUMIF(Monthly!$6:$6,Quarterly!Z$7,Monthly!94:94)</f>
        <v>134.804</v>
      </c>
      <c r="AA92" s="336">
        <f>SUMIF(Monthly!$6:$6,Quarterly!AA$7,Monthly!94:94)</f>
        <v>88.08</v>
      </c>
      <c r="AB92" s="336">
        <f>SUMIF(Monthly!$6:$6,Quarterly!AB$7,Monthly!94:94)</f>
        <v>110.31700000000001</v>
      </c>
      <c r="AC92" s="337">
        <f>SUMIF(Monthly!$6:$6,Quarterly!AC$7,Monthly!94:94)</f>
        <v>117.57</v>
      </c>
      <c r="AD92" s="336">
        <f>SUMIF(Monthly!$6:$6,Quarterly!AD$7,Monthly!94:94)</f>
        <v>104.149</v>
      </c>
      <c r="AE92" s="336">
        <f>SUMIF(Monthly!$6:$6,Quarterly!AE$7,Monthly!94:94)</f>
        <v>86.784000000000006</v>
      </c>
      <c r="AF92" s="336">
        <f>SUMIF(Monthly!$6:$6,Quarterly!AF$7,Monthly!94:94)</f>
        <v>104.17330150000001</v>
      </c>
      <c r="AG92" s="337">
        <f>SUMIF(Monthly!$6:$6,Quarterly!AG$7,Monthly!94:94)</f>
        <v>114.739</v>
      </c>
      <c r="AH92" s="336">
        <f>SUMIF(Monthly!$6:$6,Quarterly!AH$7,Monthly!94:94)</f>
        <v>80.392651000000001</v>
      </c>
      <c r="AI92" s="336">
        <f>SUMIF(Monthly!$6:$6,Quarterly!AI$7,Monthly!94:94)</f>
        <v>88.776578999999998</v>
      </c>
      <c r="AJ92" s="336">
        <f>SUMIF(Monthly!$6:$6,Quarterly!AJ$7,Monthly!94:94)</f>
        <v>120.80245299999999</v>
      </c>
      <c r="AK92" s="337">
        <f>SUMIF(Monthly!$6:$6,Quarterly!AK$7,Monthly!94:94)</f>
        <v>145.19275100000002</v>
      </c>
      <c r="AL92" s="336">
        <f>SUMIF(Monthly!$6:$6,Quarterly!AL$7,Monthly!94:94)</f>
        <v>106.21633100000001</v>
      </c>
      <c r="AM92" s="336">
        <f>SUMIF(Monthly!$6:$6,Quarterly!AM$7,Monthly!94:94)</f>
        <v>141.67407600000001</v>
      </c>
      <c r="AN92" s="336">
        <f>SUMIF(Monthly!$6:$6,Quarterly!AN$7,Monthly!94:94)</f>
        <v>128.75138100000001</v>
      </c>
      <c r="AO92" s="685">
        <f>SUMIF(Monthly!$6:$6,Quarterly!AO$7,Monthly!94:94)</f>
        <v>136.90180100000001</v>
      </c>
      <c r="AP92" s="336">
        <f>SUMIF(Monthly!$6:$6,Quarterly!AP$7,Monthly!94:94)</f>
        <v>131.38583700000001</v>
      </c>
      <c r="AQ92" s="336">
        <f>SUMIF(Monthly!$6:$6,Quarterly!AQ$7,Monthly!94:94)</f>
        <v>7.4276879999999998</v>
      </c>
      <c r="AR92" s="336">
        <f>SUMIF(Monthly!$6:$6,Quarterly!AR$7,Monthly!94:94)</f>
        <v>3.1434529999999996</v>
      </c>
      <c r="AS92" s="685">
        <f>SUMIF(Monthly!$6:$6,Quarterly!AS$7,Monthly!94:94)</f>
        <v>1.892441</v>
      </c>
      <c r="AT92" s="336">
        <f>SUMIF(Monthly!$6:$6,Quarterly!AT$7,Monthly!94:94)</f>
        <v>4.6273629999999999</v>
      </c>
      <c r="AU92" s="336">
        <f>SUMIF(Monthly!$6:$6,Quarterly!AU$7,Monthly!94:94)</f>
        <v>1.5152510000000001</v>
      </c>
      <c r="AV92" s="336">
        <f>SUMIF(Monthly!$6:$6,Quarterly!AV$7,Monthly!94:94)</f>
        <v>0.75051299999999999</v>
      </c>
      <c r="AW92" s="685">
        <f>SUMIF(Monthly!$6:$6,Quarterly!AW$7,Monthly!94:94)</f>
        <v>0.55371799999999993</v>
      </c>
      <c r="AX92" s="336">
        <f>SUMIF(Monthly!$6:$6,Quarterly!AX$7,Monthly!94:94)</f>
        <v>1.3228070000000001</v>
      </c>
      <c r="AY92" s="336">
        <f>SUMIF(Monthly!$6:$6,Quarterly!AY$7,Monthly!94:94)</f>
        <v>1.4512870000000002</v>
      </c>
      <c r="AZ92" s="336">
        <f>SUMIF(Monthly!$6:$6,Quarterly!AZ$7,Monthly!94:94)</f>
        <v>9.4123599999999996</v>
      </c>
      <c r="BA92" s="685">
        <f>SUMIF(Monthly!$6:$6,Quarterly!BA$7,Monthly!94:94)</f>
        <v>12.409898999999999</v>
      </c>
      <c r="BB92" s="336">
        <f>SUMIF(Monthly!$6:$6,Quarterly!BB$7,Monthly!94:94)</f>
        <v>25.510305000000002</v>
      </c>
      <c r="BC92" s="336">
        <f>SUMIF(Monthly!$6:$6,Quarterly!BC$7,Monthly!94:94)</f>
        <v>62.466616999999999</v>
      </c>
      <c r="BD92" s="336">
        <f>SUMIF(Monthly!$6:$6,Quarterly!BD$7,Monthly!94:94)</f>
        <v>87.941564</v>
      </c>
      <c r="BE92" s="685">
        <f>SUMIF(Monthly!$6:$6,Quarterly!BE$7,Monthly!94:94)</f>
        <v>75.424014</v>
      </c>
      <c r="BF92" s="336">
        <f>SUMIF(Monthly!$6:$6,Quarterly!BF$7,Monthly!94:94)</f>
        <v>95.256714000000002</v>
      </c>
      <c r="BG92" s="336">
        <f>SUMIF(Monthly!$6:$6,Quarterly!BG$7,Monthly!94:94)</f>
        <v>98.404685000000001</v>
      </c>
      <c r="BH92" s="336">
        <f>SUMIF(Monthly!$6:$6,Quarterly!BH$7,Monthly!94:94)</f>
        <v>111.749529</v>
      </c>
      <c r="BI92" s="685">
        <f>SUMIF(Monthly!$6:$6,Quarterly!BI$7,Monthly!94:94)</f>
        <v>113.69773599999999</v>
      </c>
      <c r="BJ92" s="336">
        <f>SUMIF(Monthly!$6:$6,Quarterly!BJ$7,Monthly!94:94)</f>
        <v>114.36643899999999</v>
      </c>
      <c r="BK92" s="336">
        <f>SUMIF(Monthly!$6:$6,Quarterly!BK$7,Monthly!94:94)</f>
        <v>100.38</v>
      </c>
      <c r="BL92" s="336">
        <f>SUMIF(Monthly!$6:$6,Quarterly!BL$7,Monthly!94:94)</f>
        <v>107.958</v>
      </c>
      <c r="BM92" s="685">
        <f>SUMIF(Monthly!$6:$6,Quarterly!BM$7,Monthly!94:94)</f>
        <v>102.37535199999999</v>
      </c>
    </row>
    <row r="93" spans="2:66" ht="12">
      <c r="C93" s="1">
        <f>ROW(Monthly!C95)</f>
        <v>95</v>
      </c>
      <c r="D93" s="189" t="s">
        <v>86</v>
      </c>
      <c r="E93" s="190" t="s">
        <v>249</v>
      </c>
      <c r="F93" s="366">
        <f>SUMIF(Monthly!$6:$6,Quarterly!F$7,Monthly!95:95)</f>
        <v>36.781999999999996</v>
      </c>
      <c r="G93" s="366">
        <f>SUMIF(Monthly!$6:$6,Quarterly!G$7,Monthly!95:95)</f>
        <v>42.412000000000006</v>
      </c>
      <c r="H93" s="366">
        <f>SUMIF(Monthly!$6:$6,Quarterly!H$7,Monthly!95:95)</f>
        <v>30.490000000000002</v>
      </c>
      <c r="I93" s="367">
        <f>SUMIF(Monthly!$6:$6,Quarterly!I$7,Monthly!95:95)</f>
        <v>24.227999999999998</v>
      </c>
      <c r="J93" s="366">
        <f>SUMIF(Monthly!$6:$6,Quarterly!J$7,Monthly!95:95)</f>
        <v>33.224999999999994</v>
      </c>
      <c r="K93" s="366">
        <f>SUMIF(Monthly!$6:$6,Quarterly!K$7,Monthly!95:95)</f>
        <v>26.327999999999999</v>
      </c>
      <c r="L93" s="366">
        <f>SUMIF(Monthly!$6:$6,Quarterly!L$7,Monthly!95:95)</f>
        <v>38.446000000000005</v>
      </c>
      <c r="M93" s="367">
        <f>SUMIF(Monthly!$6:$6,Quarterly!M$7,Monthly!95:95)</f>
        <v>46.054000000000002</v>
      </c>
      <c r="N93" s="366">
        <f>SUMIF(Monthly!$6:$6,Quarterly!N$7,Monthly!95:95)</f>
        <v>47.697000000000003</v>
      </c>
      <c r="O93" s="366">
        <f>SUMIF(Monthly!$6:$6,Quarterly!O$7,Monthly!95:95)</f>
        <v>49.183000000000007</v>
      </c>
      <c r="P93" s="336">
        <f>SUMIF(Monthly!$6:$6,Quarterly!P$7,Monthly!95:95)</f>
        <v>59.426000000000002</v>
      </c>
      <c r="Q93" s="337">
        <f>SUMIF(Monthly!$6:$6,Quarterly!Q$7,Monthly!95:95)</f>
        <v>45.688000000000002</v>
      </c>
      <c r="R93" s="336">
        <f>SUMIF(Monthly!$6:$6,Quarterly!R$7,Monthly!95:95)</f>
        <v>62.267000000000003</v>
      </c>
      <c r="S93" s="336">
        <f>SUMIF(Monthly!$6:$6,Quarterly!S$7,Monthly!95:95)</f>
        <v>60.616379999999999</v>
      </c>
      <c r="T93" s="336">
        <f>SUMIF(Monthly!$6:$6,Quarterly!T$7,Monthly!95:95)</f>
        <v>75.966000000000008</v>
      </c>
      <c r="U93" s="337">
        <f>SUMIF(Monthly!$6:$6,Quarterly!U$7,Monthly!95:95)</f>
        <v>56.509</v>
      </c>
      <c r="V93" s="336">
        <f>SUMIF(Monthly!$6:$6,Quarterly!V$7,Monthly!95:95)</f>
        <v>61.393730000000005</v>
      </c>
      <c r="W93" s="336">
        <f>SUMIF(Monthly!$6:$6,Quarterly!W$7,Monthly!95:95)</f>
        <v>47.00295105448393</v>
      </c>
      <c r="X93" s="336">
        <f>SUMIF(Monthly!$6:$6,Quarterly!X$7,Monthly!95:95)</f>
        <v>64.669240000000002</v>
      </c>
      <c r="Y93" s="337">
        <f>SUMIF(Monthly!$6:$6,Quarterly!Y$7,Monthly!95:95)</f>
        <v>69.287441798028141</v>
      </c>
      <c r="Z93" s="336">
        <f>SUMIF(Monthly!$6:$6,Quarterly!Z$7,Monthly!95:95)</f>
        <v>60.449999999999996</v>
      </c>
      <c r="AA93" s="336">
        <f>SUMIF(Monthly!$6:$6,Quarterly!AA$7,Monthly!95:95)</f>
        <v>58.02</v>
      </c>
      <c r="AB93" s="336">
        <f>SUMIF(Monthly!$6:$6,Quarterly!AB$7,Monthly!95:95)</f>
        <v>80.168999999999997</v>
      </c>
      <c r="AC93" s="337">
        <f>SUMIF(Monthly!$6:$6,Quarterly!AC$7,Monthly!95:95)</f>
        <v>72.811999999999998</v>
      </c>
      <c r="AD93" s="336">
        <f>SUMIF(Monthly!$6:$6,Quarterly!AD$7,Monthly!95:95)</f>
        <v>53.181000000000004</v>
      </c>
      <c r="AE93" s="336">
        <f>SUMIF(Monthly!$6:$6,Quarterly!AE$7,Monthly!95:95)</f>
        <v>110.78099999999999</v>
      </c>
      <c r="AF93" s="336">
        <f>SUMIF(Monthly!$6:$6,Quarterly!AF$7,Monthly!95:95)</f>
        <v>173.11652129999999</v>
      </c>
      <c r="AG93" s="337">
        <f>SUMIF(Monthly!$6:$6,Quarterly!AG$7,Monthly!95:95)</f>
        <v>165.31541608012631</v>
      </c>
      <c r="AH93" s="336">
        <f>SUMIF(Monthly!$6:$6,Quarterly!AH$7,Monthly!95:95)</f>
        <v>190.14452800000001</v>
      </c>
      <c r="AI93" s="336">
        <f>SUMIF(Monthly!$6:$6,Quarterly!AI$7,Monthly!95:95)</f>
        <v>210.65823699999999</v>
      </c>
      <c r="AJ93" s="336">
        <f>SUMIF(Monthly!$6:$6,Quarterly!AJ$7,Monthly!95:95)</f>
        <v>247.02208999999999</v>
      </c>
      <c r="AK93" s="337">
        <f>SUMIF(Monthly!$6:$6,Quarterly!AK$7,Monthly!95:95)</f>
        <v>243.43065799999999</v>
      </c>
      <c r="AL93" s="336">
        <f>SUMIF(Monthly!$6:$6,Quarterly!AL$7,Monthly!95:95)</f>
        <v>251.70029299999999</v>
      </c>
      <c r="AM93" s="336">
        <f>SUMIF(Monthly!$6:$6,Quarterly!AM$7,Monthly!95:95)</f>
        <v>311.34957499999996</v>
      </c>
      <c r="AN93" s="336">
        <f>SUMIF(Monthly!$6:$6,Quarterly!AN$7,Monthly!95:95)</f>
        <v>299.01139000000001</v>
      </c>
      <c r="AO93" s="685">
        <f>SUMIF(Monthly!$6:$6,Quarterly!AO$7,Monthly!95:95)</f>
        <v>256.45747799999998</v>
      </c>
      <c r="AP93" s="336">
        <f>SUMIF(Monthly!$6:$6,Quarterly!AP$7,Monthly!95:95)</f>
        <v>196.65452399999998</v>
      </c>
      <c r="AQ93" s="336">
        <f>SUMIF(Monthly!$6:$6,Quarterly!AQ$7,Monthly!95:95)</f>
        <v>0.32643999999999995</v>
      </c>
      <c r="AR93" s="336">
        <f>SUMIF(Monthly!$6:$6,Quarterly!AR$7,Monthly!95:95)</f>
        <v>3.3030000000000004E-2</v>
      </c>
      <c r="AS93" s="685">
        <f>SUMIF(Monthly!$6:$6,Quarterly!AS$7,Monthly!95:95)</f>
        <v>0.35670499999999999</v>
      </c>
      <c r="AT93" s="336">
        <f>SUMIF(Monthly!$6:$6,Quarterly!AT$7,Monthly!95:95)</f>
        <v>0.57234000000000007</v>
      </c>
      <c r="AU93" s="336">
        <f>SUMIF(Monthly!$6:$6,Quarterly!AU$7,Monthly!95:95)</f>
        <v>1.254475</v>
      </c>
      <c r="AV93" s="336">
        <f>SUMIF(Monthly!$6:$6,Quarterly!AV$7,Monthly!95:95)</f>
        <v>0.31659999999999999</v>
      </c>
      <c r="AW93" s="685">
        <f>SUMIF(Monthly!$6:$6,Quarterly!AW$7,Monthly!95:95)</f>
        <v>1.6485559999999999</v>
      </c>
      <c r="AX93" s="336">
        <f>SUMIF(Monthly!$6:$6,Quarterly!AX$7,Monthly!95:95)</f>
        <v>0.625336</v>
      </c>
      <c r="AY93" s="336">
        <f>SUMIF(Monthly!$6:$6,Quarterly!AY$7,Monthly!95:95)</f>
        <v>7.7753889999999997</v>
      </c>
      <c r="AZ93" s="336">
        <f>SUMIF(Monthly!$6:$6,Quarterly!AZ$7,Monthly!95:95)</f>
        <v>188.430689</v>
      </c>
      <c r="BA93" s="685">
        <f>SUMIF(Monthly!$6:$6,Quarterly!BA$7,Monthly!95:95)</f>
        <v>404.598637</v>
      </c>
      <c r="BB93" s="336">
        <f>SUMIF(Monthly!$6:$6,Quarterly!BB$7,Monthly!95:95)</f>
        <v>356.79531800000001</v>
      </c>
      <c r="BC93" s="336">
        <f>SUMIF(Monthly!$6:$6,Quarterly!BC$7,Monthly!95:95)</f>
        <v>352.762023</v>
      </c>
      <c r="BD93" s="336">
        <f>SUMIF(Monthly!$6:$6,Quarterly!BD$7,Monthly!95:95)</f>
        <v>446.01874200000003</v>
      </c>
      <c r="BE93" s="685">
        <f>SUMIF(Monthly!$6:$6,Quarterly!BE$7,Monthly!95:95)</f>
        <v>433.45267699999999</v>
      </c>
      <c r="BF93" s="336">
        <f>SUMIF(Monthly!$6:$6,Quarterly!BF$7,Monthly!95:95)</f>
        <v>427.39147700000001</v>
      </c>
      <c r="BG93" s="336">
        <f>SUMIF(Monthly!$6:$6,Quarterly!BG$7,Monthly!95:95)</f>
        <v>410.56665299999997</v>
      </c>
      <c r="BH93" s="336">
        <f>SUMIF(Monthly!$6:$6,Quarterly!BH$7,Monthly!95:95)</f>
        <v>454.32467800000006</v>
      </c>
      <c r="BI93" s="685">
        <f>SUMIF(Monthly!$6:$6,Quarterly!BI$7,Monthly!95:95)</f>
        <v>434.57983200000001</v>
      </c>
      <c r="BJ93" s="336">
        <f>SUMIF(Monthly!$6:$6,Quarterly!BJ$7,Monthly!95:95)</f>
        <v>433.25594799999999</v>
      </c>
      <c r="BK93" s="336">
        <f>SUMIF(Monthly!$6:$6,Quarterly!BK$7,Monthly!95:95)</f>
        <v>525.149</v>
      </c>
      <c r="BL93" s="336">
        <f>SUMIF(Monthly!$6:$6,Quarterly!BL$7,Monthly!95:95)</f>
        <v>485.36</v>
      </c>
      <c r="BM93" s="976">
        <f>SUMIF(Monthly!$6:$6,Quarterly!BM$7,Monthly!95:95)</f>
        <v>445.29835800000001</v>
      </c>
      <c r="BN93" s="976">
        <f>BL93/AN93</f>
        <v>1.6232157577676223</v>
      </c>
    </row>
    <row r="94" spans="2:66" ht="12">
      <c r="C94" s="1">
        <f>ROW(Monthly!C96)</f>
        <v>96</v>
      </c>
      <c r="D94" s="189" t="s">
        <v>103</v>
      </c>
      <c r="E94" s="190" t="s">
        <v>250</v>
      </c>
      <c r="F94" s="366">
        <f>SUMIF(Monthly!$6:$6,Quarterly!F$7,Monthly!96:96)</f>
        <v>15.545000000000002</v>
      </c>
      <c r="G94" s="366">
        <f>SUMIF(Monthly!$6:$6,Quarterly!G$7,Monthly!96:96)</f>
        <v>16.988</v>
      </c>
      <c r="H94" s="366">
        <f>SUMIF(Monthly!$6:$6,Quarterly!H$7,Monthly!96:96)</f>
        <v>20.227</v>
      </c>
      <c r="I94" s="367">
        <f>SUMIF(Monthly!$6:$6,Quarterly!I$7,Monthly!96:96)</f>
        <v>12.092000000000001</v>
      </c>
      <c r="J94" s="366">
        <f>SUMIF(Monthly!$6:$6,Quarterly!J$7,Monthly!96:96)</f>
        <v>11.524999999999999</v>
      </c>
      <c r="K94" s="366">
        <f>SUMIF(Monthly!$6:$6,Quarterly!K$7,Monthly!96:96)</f>
        <v>10.704000000000001</v>
      </c>
      <c r="L94" s="366">
        <f>SUMIF(Monthly!$6:$6,Quarterly!L$7,Monthly!96:96)</f>
        <v>21.802</v>
      </c>
      <c r="M94" s="367">
        <f>SUMIF(Monthly!$6:$6,Quarterly!M$7,Monthly!96:96)</f>
        <v>20.336000000000002</v>
      </c>
      <c r="N94" s="366">
        <f>SUMIF(Monthly!$6:$6,Quarterly!N$7,Monthly!96:96)</f>
        <v>14.39</v>
      </c>
      <c r="O94" s="366">
        <f>SUMIF(Monthly!$6:$6,Quarterly!O$7,Monthly!96:96)</f>
        <v>16.079000000000001</v>
      </c>
      <c r="P94" s="336">
        <f>SUMIF(Monthly!$6:$6,Quarterly!P$7,Monthly!96:96)</f>
        <v>20.46</v>
      </c>
      <c r="Q94" s="337">
        <f>SUMIF(Monthly!$6:$6,Quarterly!Q$7,Monthly!96:96)</f>
        <v>17.948999999999998</v>
      </c>
      <c r="R94" s="336">
        <f>SUMIF(Monthly!$6:$6,Quarterly!R$7,Monthly!96:96)</f>
        <v>14.606000000000002</v>
      </c>
      <c r="S94" s="336">
        <f>SUMIF(Monthly!$6:$6,Quarterly!S$7,Monthly!96:96)</f>
        <v>20.004190000000001</v>
      </c>
      <c r="T94" s="336">
        <f>SUMIF(Monthly!$6:$6,Quarterly!T$7,Monthly!96:96)</f>
        <v>18.888000000000002</v>
      </c>
      <c r="U94" s="337">
        <f>SUMIF(Monthly!$6:$6,Quarterly!U$7,Monthly!96:96)</f>
        <v>20.658000000000001</v>
      </c>
      <c r="V94" s="336">
        <f>SUMIF(Monthly!$6:$6,Quarterly!V$7,Monthly!96:96)</f>
        <v>21.850989999999999</v>
      </c>
      <c r="W94" s="336">
        <f>SUMIF(Monthly!$6:$6,Quarterly!W$7,Monthly!96:96)</f>
        <v>24.228177958702773</v>
      </c>
      <c r="X94" s="336">
        <f>SUMIF(Monthly!$6:$6,Quarterly!X$7,Monthly!96:96)</f>
        <v>19.861710000000002</v>
      </c>
      <c r="Y94" s="337">
        <f>SUMIF(Monthly!$6:$6,Quarterly!Y$7,Monthly!96:96)</f>
        <v>20.754051022860352</v>
      </c>
      <c r="Z94" s="336">
        <f>SUMIF(Monthly!$6:$6,Quarterly!Z$7,Monthly!96:96)</f>
        <v>26.94</v>
      </c>
      <c r="AA94" s="336">
        <f>SUMIF(Monthly!$6:$6,Quarterly!AA$7,Monthly!96:96)</f>
        <v>16.382999999999999</v>
      </c>
      <c r="AB94" s="336">
        <f>SUMIF(Monthly!$6:$6,Quarterly!AB$7,Monthly!96:96)</f>
        <v>27.535</v>
      </c>
      <c r="AC94" s="337">
        <f>SUMIF(Monthly!$6:$6,Quarterly!AC$7,Monthly!96:96)</f>
        <v>18.637999999999998</v>
      </c>
      <c r="AD94" s="336">
        <f>SUMIF(Monthly!$6:$6,Quarterly!AD$7,Monthly!96:96)</f>
        <v>20.146000000000001</v>
      </c>
      <c r="AE94" s="336">
        <f>SUMIF(Monthly!$6:$6,Quarterly!AE$7,Monthly!96:96)</f>
        <v>50.854999999999997</v>
      </c>
      <c r="AF94" s="336">
        <f>SUMIF(Monthly!$6:$6,Quarterly!AF$7,Monthly!96:96)</f>
        <v>75.888356029999997</v>
      </c>
      <c r="AG94" s="337">
        <f>SUMIF(Monthly!$6:$6,Quarterly!AG$7,Monthly!96:96)</f>
        <v>101.733</v>
      </c>
      <c r="AH94" s="336">
        <f>SUMIF(Monthly!$6:$6,Quarterly!AH$7,Monthly!96:96)</f>
        <v>117.3503</v>
      </c>
      <c r="AI94" s="336">
        <f>SUMIF(Monthly!$6:$6,Quarterly!AI$7,Monthly!96:96)</f>
        <v>131.54999899999999</v>
      </c>
      <c r="AJ94" s="336">
        <f>SUMIF(Monthly!$6:$6,Quarterly!AJ$7,Monthly!96:96)</f>
        <v>115.968481</v>
      </c>
      <c r="AK94" s="337">
        <f>SUMIF(Monthly!$6:$6,Quarterly!AK$7,Monthly!96:96)</f>
        <v>138.34614999999999</v>
      </c>
      <c r="AL94" s="336">
        <f>SUMIF(Monthly!$6:$6,Quarterly!AL$7,Monthly!96:96)</f>
        <v>142.44731200000001</v>
      </c>
      <c r="AM94" s="336">
        <f>SUMIF(Monthly!$6:$6,Quarterly!AM$7,Monthly!96:96)</f>
        <v>150.49350400000003</v>
      </c>
      <c r="AN94" s="336">
        <f>SUMIF(Monthly!$6:$6,Quarterly!AN$7,Monthly!96:96)</f>
        <v>160.65128900000002</v>
      </c>
      <c r="AO94" s="685">
        <f>SUMIF(Monthly!$6:$6,Quarterly!AO$7,Monthly!96:96)</f>
        <v>131.140367</v>
      </c>
      <c r="AP94" s="336">
        <f>SUMIF(Monthly!$6:$6,Quarterly!AP$7,Monthly!96:96)</f>
        <v>112.56125900000001</v>
      </c>
      <c r="AQ94" s="336">
        <f>SUMIF(Monthly!$6:$6,Quarterly!AQ$7,Monthly!96:96)</f>
        <v>88.412528000000009</v>
      </c>
      <c r="AR94" s="336">
        <f>SUMIF(Monthly!$6:$6,Quarterly!AR$7,Monthly!96:96)</f>
        <v>85.756912999999997</v>
      </c>
      <c r="AS94" s="685">
        <f>SUMIF(Monthly!$6:$6,Quarterly!AS$7,Monthly!96:96)</f>
        <v>74.849810000000005</v>
      </c>
      <c r="AT94" s="336">
        <f>SUMIF(Monthly!$6:$6,Quarterly!AT$7,Monthly!96:96)</f>
        <v>79.884630999999999</v>
      </c>
      <c r="AU94" s="336">
        <f>SUMIF(Monthly!$6:$6,Quarterly!AU$7,Monthly!96:96)</f>
        <v>97.766606999999993</v>
      </c>
      <c r="AV94" s="336">
        <f>SUMIF(Monthly!$6:$6,Quarterly!AV$7,Monthly!96:96)</f>
        <v>74.680648999999988</v>
      </c>
      <c r="AW94" s="685">
        <f>SUMIF(Monthly!$6:$6,Quarterly!AW$7,Monthly!96:96)</f>
        <v>31.886901999999999</v>
      </c>
      <c r="AX94" s="336">
        <f>SUMIF(Monthly!$6:$6,Quarterly!AX$7,Monthly!96:96)</f>
        <v>46.304737000000003</v>
      </c>
      <c r="AY94" s="336">
        <f>SUMIF(Monthly!$6:$6,Quarterly!AY$7,Monthly!96:96)</f>
        <v>57.100335000000001</v>
      </c>
      <c r="AZ94" s="336">
        <f>SUMIF(Monthly!$6:$6,Quarterly!AZ$7,Monthly!96:96)</f>
        <v>75.388762</v>
      </c>
      <c r="BA94" s="685">
        <f>SUMIF(Monthly!$6:$6,Quarterly!BA$7,Monthly!96:96)</f>
        <v>108.484396</v>
      </c>
      <c r="BB94" s="336">
        <f>SUMIF(Monthly!$6:$6,Quarterly!BB$7,Monthly!96:96)</f>
        <v>115.571062</v>
      </c>
      <c r="BC94" s="336">
        <f>SUMIF(Monthly!$6:$6,Quarterly!BC$7,Monthly!96:96)</f>
        <v>131.71708699999999</v>
      </c>
      <c r="BD94" s="336">
        <f>SUMIF(Monthly!$6:$6,Quarterly!BD$7,Monthly!96:96)</f>
        <v>124.226733</v>
      </c>
      <c r="BE94" s="685">
        <f>SUMIF(Monthly!$6:$6,Quarterly!BE$7,Monthly!96:96)</f>
        <v>127.85252299999999</v>
      </c>
      <c r="BF94" s="336">
        <f>SUMIF(Monthly!$6:$6,Quarterly!BF$7,Monthly!96:96)</f>
        <v>175.40474499999999</v>
      </c>
      <c r="BG94" s="336">
        <f>SUMIF(Monthly!$6:$6,Quarterly!BG$7,Monthly!96:96)</f>
        <v>154.21588</v>
      </c>
      <c r="BH94" s="336">
        <f>SUMIF(Monthly!$6:$6,Quarterly!BH$7,Monthly!96:96)</f>
        <v>174.45929800000002</v>
      </c>
      <c r="BI94" s="685">
        <f>SUMIF(Monthly!$6:$6,Quarterly!BI$7,Monthly!96:96)</f>
        <v>127.986684</v>
      </c>
      <c r="BJ94" s="336">
        <f>SUMIF(Monthly!$6:$6,Quarterly!BJ$7,Monthly!96:96)</f>
        <v>143.916042</v>
      </c>
      <c r="BK94" s="336">
        <f>SUMIF(Monthly!$6:$6,Quarterly!BK$7,Monthly!96:96)</f>
        <v>162.535</v>
      </c>
      <c r="BL94" s="336">
        <f>SUMIF(Monthly!$6:$6,Quarterly!BL$7,Monthly!96:96)</f>
        <v>163.70400000000001</v>
      </c>
      <c r="BM94" s="2">
        <f>SUMIF(Monthly!$6:$6,Quarterly!BM$7,Monthly!96:96)</f>
        <v>153.821988</v>
      </c>
    </row>
    <row r="95" spans="2:66" ht="12">
      <c r="C95" s="1">
        <f>ROW(Monthly!C97)</f>
        <v>97</v>
      </c>
      <c r="D95" s="196" t="s">
        <v>88</v>
      </c>
      <c r="E95" s="197" t="s">
        <v>80</v>
      </c>
      <c r="F95" s="368">
        <f>SUMIF(Monthly!$6:$6,Quarterly!F$7,Monthly!97:97)</f>
        <v>8.9239999999999995</v>
      </c>
      <c r="G95" s="368">
        <f>SUMIF(Monthly!$6:$6,Quarterly!G$7,Monthly!97:97)</f>
        <v>9.3840000000000003</v>
      </c>
      <c r="H95" s="368">
        <f>SUMIF(Monthly!$6:$6,Quarterly!H$7,Monthly!97:97)</f>
        <v>8.7189999999999994</v>
      </c>
      <c r="I95" s="369">
        <f>SUMIF(Monthly!$6:$6,Quarterly!I$7,Monthly!97:97)</f>
        <v>10.016</v>
      </c>
      <c r="J95" s="368">
        <f>SUMIF(Monthly!$6:$6,Quarterly!J$7,Monthly!97:97)</f>
        <v>7.8179999999999996</v>
      </c>
      <c r="K95" s="368">
        <f>SUMIF(Monthly!$6:$6,Quarterly!K$7,Monthly!97:97)</f>
        <v>8.7240000000000002</v>
      </c>
      <c r="L95" s="368">
        <f>SUMIF(Monthly!$6:$6,Quarterly!L$7,Monthly!97:97)</f>
        <v>9.0530000000000008</v>
      </c>
      <c r="M95" s="369">
        <f>SUMIF(Monthly!$6:$6,Quarterly!M$7,Monthly!97:97)</f>
        <v>9.6960000000000015</v>
      </c>
      <c r="N95" s="368">
        <f>SUMIF(Monthly!$6:$6,Quarterly!N$7,Monthly!97:97)</f>
        <v>9.3580000000000005</v>
      </c>
      <c r="O95" s="368">
        <f>SUMIF(Monthly!$6:$6,Quarterly!O$7,Monthly!97:97)</f>
        <v>9.7200000000000006</v>
      </c>
      <c r="P95" s="338">
        <f>SUMIF(Monthly!$6:$6,Quarterly!P$7,Monthly!97:97)</f>
        <v>9.82</v>
      </c>
      <c r="Q95" s="339">
        <f>SUMIF(Monthly!$6:$6,Quarterly!Q$7,Monthly!97:97)</f>
        <v>10.163</v>
      </c>
      <c r="R95" s="338">
        <f>SUMIF(Monthly!$6:$6,Quarterly!R$7,Monthly!97:97)</f>
        <v>10.048</v>
      </c>
      <c r="S95" s="338">
        <f>SUMIF(Monthly!$6:$6,Quarterly!S$7,Monthly!97:97)</f>
        <v>10.494999999999999</v>
      </c>
      <c r="T95" s="338">
        <f>SUMIF(Monthly!$6:$6,Quarterly!T$7,Monthly!97:97)</f>
        <v>11.532</v>
      </c>
      <c r="U95" s="339">
        <f>SUMIF(Monthly!$6:$6,Quarterly!U$7,Monthly!97:97)</f>
        <v>12.065</v>
      </c>
      <c r="V95" s="338">
        <f>SUMIF(Monthly!$6:$6,Quarterly!V$7,Monthly!97:97)</f>
        <v>12.202999999999999</v>
      </c>
      <c r="W95" s="338">
        <f>SUMIF(Monthly!$6:$6,Quarterly!W$7,Monthly!97:97)</f>
        <v>10.73367</v>
      </c>
      <c r="X95" s="338">
        <f>SUMIF(Monthly!$6:$6,Quarterly!X$7,Monthly!97:97)</f>
        <v>16.432030000000001</v>
      </c>
      <c r="Y95" s="339">
        <f>SUMIF(Monthly!$6:$6,Quarterly!Y$7,Monthly!97:97)</f>
        <v>17.111982085343961</v>
      </c>
      <c r="Z95" s="338">
        <f>SUMIF(Monthly!$6:$6,Quarterly!Z$7,Monthly!97:97)</f>
        <v>15.378</v>
      </c>
      <c r="AA95" s="338">
        <f>SUMIF(Monthly!$6:$6,Quarterly!AA$7,Monthly!97:97)</f>
        <v>14.222000000000001</v>
      </c>
      <c r="AB95" s="338">
        <f>SUMIF(Monthly!$6:$6,Quarterly!AB$7,Monthly!97:97)</f>
        <v>15.221</v>
      </c>
      <c r="AC95" s="339">
        <f>SUMIF(Monthly!$6:$6,Quarterly!AC$7,Monthly!97:97)</f>
        <v>19.550999999999998</v>
      </c>
      <c r="AD95" s="338">
        <f>SUMIF(Monthly!$6:$6,Quarterly!AD$7,Monthly!97:97)</f>
        <v>22.456000000000003</v>
      </c>
      <c r="AE95" s="338">
        <f>SUMIF(Monthly!$6:$6,Quarterly!AE$7,Monthly!97:97)</f>
        <v>44.646000000000001</v>
      </c>
      <c r="AF95" s="338">
        <f>SUMIF(Monthly!$6:$6,Quarterly!AF$7,Monthly!97:97)</f>
        <v>61.797785393000005</v>
      </c>
      <c r="AG95" s="339">
        <f>SUMIF(Monthly!$6:$6,Quarterly!AG$7,Monthly!97:97)</f>
        <v>74.968999999999994</v>
      </c>
      <c r="AH95" s="338">
        <f>SUMIF(Monthly!$6:$6,Quarterly!AH$7,Monthly!97:97)</f>
        <v>68.445586999999989</v>
      </c>
      <c r="AI95" s="338">
        <f>SUMIF(Monthly!$6:$6,Quarterly!AI$7,Monthly!97:97)</f>
        <v>75.404733000000007</v>
      </c>
      <c r="AJ95" s="338">
        <f>SUMIF(Monthly!$6:$6,Quarterly!AJ$7,Monthly!97:97)</f>
        <v>80.730755000000002</v>
      </c>
      <c r="AK95" s="339">
        <f>SUMIF(Monthly!$6:$6,Quarterly!AK$7,Monthly!97:97)</f>
        <v>102.00408</v>
      </c>
      <c r="AL95" s="338">
        <f>SUMIF(Monthly!$6:$6,Quarterly!AL$7,Monthly!97:97)</f>
        <v>90.91041899999999</v>
      </c>
      <c r="AM95" s="338">
        <f>SUMIF(Monthly!$6:$6,Quarterly!AM$7,Monthly!97:97)</f>
        <v>112.02978999999999</v>
      </c>
      <c r="AN95" s="338">
        <f>SUMIF(Monthly!$6:$6,Quarterly!AN$7,Monthly!97:97)</f>
        <v>126.07725099999999</v>
      </c>
      <c r="AO95" s="686">
        <f>SUMIF(Monthly!$6:$6,Quarterly!AO$7,Monthly!97:97)</f>
        <v>123.35195700000001</v>
      </c>
      <c r="AP95" s="338">
        <f>SUMIF(Monthly!$6:$6,Quarterly!AP$7,Monthly!97:97)</f>
        <v>92.082725999999994</v>
      </c>
      <c r="AQ95" s="338">
        <f>SUMIF(Monthly!$6:$6,Quarterly!AQ$7,Monthly!97:97)</f>
        <v>44.905211999999999</v>
      </c>
      <c r="AR95" s="338">
        <f>SUMIF(Monthly!$6:$6,Quarterly!AR$7,Monthly!97:97)</f>
        <v>45.548372000000001</v>
      </c>
      <c r="AS95" s="686">
        <f>SUMIF(Monthly!$6:$6,Quarterly!AS$7,Monthly!97:97)</f>
        <v>58.442409999999995</v>
      </c>
      <c r="AT95" s="338">
        <f>SUMIF(Monthly!$6:$6,Quarterly!AT$7,Monthly!97:97)</f>
        <v>67.708769999999987</v>
      </c>
      <c r="AU95" s="338">
        <f>SUMIF(Monthly!$6:$6,Quarterly!AU$7,Monthly!97:97)</f>
        <v>52.163333000000002</v>
      </c>
      <c r="AV95" s="338">
        <f>SUMIF(Monthly!$6:$6,Quarterly!AV$7,Monthly!97:97)</f>
        <v>46.465438000000006</v>
      </c>
      <c r="AW95" s="686">
        <f>SUMIF(Monthly!$6:$6,Quarterly!AW$7,Monthly!97:97)</f>
        <v>38.448248</v>
      </c>
      <c r="AX95" s="338">
        <f>SUMIF(Monthly!$6:$6,Quarterly!AX$7,Monthly!97:97)</f>
        <v>48.626041000000001</v>
      </c>
      <c r="AY95" s="338">
        <f>SUMIF(Monthly!$6:$6,Quarterly!AY$7,Monthly!97:97)</f>
        <v>51.853928999999994</v>
      </c>
      <c r="AZ95" s="338">
        <f>SUMIF(Monthly!$6:$6,Quarterly!AZ$7,Monthly!97:97)</f>
        <v>69.288000000000011</v>
      </c>
      <c r="BA95" s="686">
        <f>SUMIF(Monthly!$6:$6,Quarterly!BA$7,Monthly!97:97)</f>
        <v>117.616</v>
      </c>
      <c r="BB95" s="338">
        <f>SUMIF(Monthly!$6:$6,Quarterly!BB$7,Monthly!97:97)</f>
        <v>138.255</v>
      </c>
      <c r="BC95" s="338">
        <f>SUMIF(Monthly!$6:$6,Quarterly!BC$7,Monthly!97:97)</f>
        <v>145.70000000000002</v>
      </c>
      <c r="BD95" s="338">
        <f>SUMIF(Monthly!$6:$6,Quarterly!BD$7,Monthly!97:97)</f>
        <v>164.727</v>
      </c>
      <c r="BE95" s="686">
        <f>SUMIF(Monthly!$6:$6,Quarterly!BE$7,Monthly!97:97)</f>
        <v>175.233</v>
      </c>
      <c r="BF95" s="338">
        <f>SUMIF(Monthly!$6:$6,Quarterly!BF$7,Monthly!97:97)</f>
        <v>172.036</v>
      </c>
      <c r="BG95" s="338">
        <f>SUMIF(Monthly!$6:$6,Quarterly!BG$7,Monthly!97:97)</f>
        <v>170.85</v>
      </c>
      <c r="BH95" s="338">
        <f>SUMIF(Monthly!$6:$6,Quarterly!BH$7,Monthly!97:97)</f>
        <v>173.90800000000002</v>
      </c>
      <c r="BI95" s="686">
        <f>SUMIF(Monthly!$6:$6,Quarterly!BI$7,Monthly!97:97)</f>
        <v>177.34399999999999</v>
      </c>
      <c r="BJ95" s="338">
        <f>SUMIF(Monthly!$6:$6,Quarterly!BJ$7,Monthly!97:97)</f>
        <v>184.768</v>
      </c>
      <c r="BK95" s="338">
        <f>SUMIF(Monthly!$6:$6,Quarterly!BK$7,Monthly!97:97)</f>
        <v>208.38</v>
      </c>
      <c r="BL95" s="338">
        <f>SUMIF(Monthly!$6:$6,Quarterly!BL$7,Monthly!97:97)</f>
        <v>247.505</v>
      </c>
      <c r="BM95" s="2">
        <f>SUMIF(Monthly!$6:$6,Quarterly!BM$7,Monthly!97:97)</f>
        <v>239.20878719099994</v>
      </c>
    </row>
    <row r="96" spans="2:66" s="173" customFormat="1" ht="12">
      <c r="B96" s="174"/>
      <c r="C96" s="1">
        <f>ROW(Monthly!C98)</f>
        <v>98</v>
      </c>
      <c r="D96" s="459" t="s">
        <v>464</v>
      </c>
      <c r="E96" s="187" t="s">
        <v>475</v>
      </c>
      <c r="F96" s="361">
        <f>SUMIF(Monthly!$6:$6,Quarterly!F$7,Monthly!98:98)</f>
        <v>0</v>
      </c>
      <c r="G96" s="361">
        <f>SUMIF(Monthly!$6:$6,Quarterly!G$7,Monthly!98:98)</f>
        <v>0</v>
      </c>
      <c r="H96" s="361">
        <f>SUMIF(Monthly!$6:$6,Quarterly!H$7,Monthly!98:98)</f>
        <v>0</v>
      </c>
      <c r="I96" s="362">
        <f>SUMIF(Monthly!$6:$6,Quarterly!I$7,Monthly!98:98)</f>
        <v>0</v>
      </c>
      <c r="J96" s="361">
        <f>SUMIF(Monthly!$6:$6,Quarterly!J$7,Monthly!98:98)</f>
        <v>0</v>
      </c>
      <c r="K96" s="361">
        <f>SUMIF(Monthly!$6:$6,Quarterly!K$7,Monthly!98:98)</f>
        <v>0</v>
      </c>
      <c r="L96" s="361">
        <f>SUMIF(Monthly!$6:$6,Quarterly!L$7,Monthly!98:98)</f>
        <v>0</v>
      </c>
      <c r="M96" s="362">
        <f>SUMIF(Monthly!$6:$6,Quarterly!M$7,Monthly!98:98)</f>
        <v>0</v>
      </c>
      <c r="N96" s="361">
        <f>SUMIF(Monthly!$6:$6,Quarterly!N$7,Monthly!98:98)</f>
        <v>0</v>
      </c>
      <c r="O96" s="361">
        <f>SUMIF(Monthly!$6:$6,Quarterly!O$7,Monthly!98:98)</f>
        <v>0</v>
      </c>
      <c r="P96" s="330">
        <f>SUMIF(Monthly!$6:$6,Quarterly!P$7,Monthly!98:98)</f>
        <v>0</v>
      </c>
      <c r="Q96" s="331">
        <f>SUMIF(Monthly!$6:$6,Quarterly!Q$7,Monthly!98:98)</f>
        <v>0</v>
      </c>
      <c r="R96" s="330">
        <f>SUMIF(Monthly!$6:$6,Quarterly!R$7,Monthly!98:98)</f>
        <v>0</v>
      </c>
      <c r="S96" s="330">
        <f>SUMIF(Monthly!$6:$6,Quarterly!S$7,Monthly!98:98)</f>
        <v>0</v>
      </c>
      <c r="T96" s="330">
        <f>SUMIF(Monthly!$6:$6,Quarterly!T$7,Monthly!98:98)</f>
        <v>0</v>
      </c>
      <c r="U96" s="331">
        <f>SUMIF(Monthly!$6:$6,Quarterly!U$7,Monthly!98:98)</f>
        <v>0</v>
      </c>
      <c r="V96" s="330">
        <f>SUMIF(Monthly!$6:$6,Quarterly!V$7,Monthly!98:98)</f>
        <v>0</v>
      </c>
      <c r="W96" s="330">
        <f>SUMIF(Monthly!$6:$6,Quarterly!W$7,Monthly!98:98)</f>
        <v>0</v>
      </c>
      <c r="X96" s="330">
        <f>SUMIF(Monthly!$6:$6,Quarterly!X$7,Monthly!98:98)</f>
        <v>0</v>
      </c>
      <c r="Y96" s="331">
        <f>SUMIF(Monthly!$6:$6,Quarterly!Y$7,Monthly!98:98)</f>
        <v>0</v>
      </c>
      <c r="Z96" s="330">
        <f>SUMIF(Monthly!$6:$6,Quarterly!Z$7,Monthly!98:98)</f>
        <v>0</v>
      </c>
      <c r="AA96" s="330">
        <f>SUMIF(Monthly!$6:$6,Quarterly!AA$7,Monthly!98:98)</f>
        <v>0</v>
      </c>
      <c r="AB96" s="330">
        <f>SUMIF(Monthly!$6:$6,Quarterly!AB$7,Monthly!98:98)</f>
        <v>0</v>
      </c>
      <c r="AC96" s="331">
        <f>SUMIF(Monthly!$6:$6,Quarterly!AC$7,Monthly!98:98)</f>
        <v>0</v>
      </c>
      <c r="AD96" s="330">
        <f>SUMIF(Monthly!$6:$6,Quarterly!AD$7,Monthly!98:98)</f>
        <v>0</v>
      </c>
      <c r="AE96" s="330">
        <f>SUMIF(Monthly!$6:$6,Quarterly!AE$7,Monthly!98:98)</f>
        <v>0</v>
      </c>
      <c r="AF96" s="330">
        <f>SUMIF(Monthly!$6:$6,Quarterly!AF$7,Monthly!98:98)</f>
        <v>0</v>
      </c>
      <c r="AG96" s="331">
        <f>SUMIF(Monthly!$6:$6,Quarterly!AG$7,Monthly!98:98)</f>
        <v>0</v>
      </c>
      <c r="AH96" s="330">
        <f>SUMIF(Monthly!$6:$6,Quarterly!AH$7,Monthly!98:98)</f>
        <v>316.49100000000004</v>
      </c>
      <c r="AI96" s="330">
        <f>SUMIF(Monthly!$6:$6,Quarterly!AI$7,Monthly!98:98)</f>
        <v>442.86600000000004</v>
      </c>
      <c r="AJ96" s="330">
        <f>SUMIF(Monthly!$6:$6,Quarterly!AJ$7,Monthly!98:98)</f>
        <v>309.04199999999997</v>
      </c>
      <c r="AK96" s="331">
        <f>SUMIF(Monthly!$6:$6,Quarterly!AK$7,Monthly!98:98)</f>
        <v>784.61000000000013</v>
      </c>
      <c r="AL96" s="330">
        <f>SUMIF(Monthly!$6:$6,Quarterly!AL$7,Monthly!98:98)</f>
        <v>435.37099999999998</v>
      </c>
      <c r="AM96" s="330">
        <f>SUMIF(Monthly!$6:$6,Quarterly!AM$7,Monthly!98:98)</f>
        <v>687.53099999999995</v>
      </c>
      <c r="AN96" s="330">
        <f>SUMIF(Monthly!$6:$6,Quarterly!AN$7,Monthly!98:98)</f>
        <v>540.67599999999993</v>
      </c>
      <c r="AO96" s="683">
        <f>SUMIF(Monthly!$6:$6,Quarterly!AO$7,Monthly!98:98)</f>
        <v>657.00399999999991</v>
      </c>
      <c r="AP96" s="330">
        <f>SUMIF(Monthly!$6:$6,Quarterly!AP$7,Monthly!98:98)</f>
        <v>390.21499999999997</v>
      </c>
      <c r="AQ96" s="330">
        <f>SUMIF(Monthly!$6:$6,Quarterly!AQ$7,Monthly!98:98)</f>
        <v>4.9990000000000006</v>
      </c>
      <c r="AR96" s="330">
        <f>SUMIF(Monthly!$6:$6,Quarterly!AR$7,Monthly!98:98)</f>
        <v>0.88300000000000001</v>
      </c>
      <c r="AS96" s="683">
        <f>SUMIF(Monthly!$6:$6,Quarterly!AS$7,Monthly!98:98)</f>
        <v>3.5900000000000003</v>
      </c>
      <c r="AT96" s="330">
        <f>SUMIF(Monthly!$6:$6,Quarterly!AT$7,Monthly!98:98)</f>
        <v>52.381</v>
      </c>
      <c r="AU96" s="330">
        <f>SUMIF(Monthly!$6:$6,Quarterly!AU$7,Monthly!98:98)</f>
        <v>1.6260000000000001</v>
      </c>
      <c r="AV96" s="330">
        <f>SUMIF(Monthly!$6:$6,Quarterly!AV$7,Monthly!98:98)</f>
        <v>6.6970000000000001</v>
      </c>
      <c r="AW96" s="683">
        <f>SUMIF(Monthly!$6:$6,Quarterly!AW$7,Monthly!98:98)</f>
        <v>0.91500000000000004</v>
      </c>
      <c r="AX96" s="330">
        <f>SUMIF(Monthly!$6:$6,Quarterly!AX$7,Monthly!98:98)</f>
        <v>0</v>
      </c>
      <c r="AY96" s="330">
        <f>SUMIF(Monthly!$6:$6,Quarterly!AY$7,Monthly!98:98)</f>
        <v>0</v>
      </c>
      <c r="AZ96" s="330">
        <f>SUMIF(Monthly!$6:$6,Quarterly!AZ$7,Monthly!98:98)</f>
        <v>0</v>
      </c>
      <c r="BA96" s="683">
        <f>SUMIF(Monthly!$6:$6,Quarterly!BA$7,Monthly!98:98)</f>
        <v>0</v>
      </c>
      <c r="BB96" s="330">
        <f>SUMIF(Monthly!$6:$6,Quarterly!BB$7,Monthly!98:98)</f>
        <v>0</v>
      </c>
      <c r="BC96" s="330">
        <f>SUMIF(Monthly!$6:$6,Quarterly!BC$7,Monthly!98:98)</f>
        <v>0</v>
      </c>
      <c r="BD96" s="330">
        <f>SUMIF(Monthly!$6:$6,Quarterly!BD$7,Monthly!98:98)</f>
        <v>0</v>
      </c>
      <c r="BE96" s="683">
        <f>SUMIF(Monthly!$6:$6,Quarterly!BE$7,Monthly!98:98)</f>
        <v>0</v>
      </c>
      <c r="BF96" s="330">
        <f>SUMIF(Monthly!$6:$6,Quarterly!BF$7,Monthly!98:98)</f>
        <v>0</v>
      </c>
      <c r="BG96" s="330">
        <f>SUMIF(Monthly!$6:$6,Quarterly!BG$7,Monthly!98:98)</f>
        <v>0</v>
      </c>
      <c r="BH96" s="330">
        <f>SUMIF(Monthly!$6:$6,Quarterly!BH$7,Monthly!98:98)</f>
        <v>0</v>
      </c>
      <c r="BI96" s="683">
        <f>SUMIF(Monthly!$6:$6,Quarterly!BI$7,Monthly!98:98)</f>
        <v>0</v>
      </c>
      <c r="BJ96" s="330">
        <f>SUMIF(Monthly!$6:$6,Quarterly!BJ$7,Monthly!98:98)</f>
        <v>0</v>
      </c>
      <c r="BK96" s="330">
        <f>SUMIF(Monthly!$6:$6,Quarterly!BK$7,Monthly!98:98)</f>
        <v>0</v>
      </c>
      <c r="BL96" s="330">
        <f>SUMIF(Monthly!$6:$6,Quarterly!BL$7,Monthly!98:98)</f>
        <v>0</v>
      </c>
      <c r="BM96" s="173">
        <f>SUMIF(Monthly!$6:$6,Quarterly!BM$7,Monthly!98:98)</f>
        <v>0</v>
      </c>
    </row>
    <row r="97" spans="2:66" ht="12">
      <c r="C97" s="1">
        <f>ROW(Monthly!C99)</f>
        <v>99</v>
      </c>
      <c r="D97" s="640" t="s">
        <v>469</v>
      </c>
      <c r="E97" s="190" t="s">
        <v>476</v>
      </c>
      <c r="F97" s="366">
        <f>SUMIF(Monthly!$6:$6,Quarterly!F$7,Monthly!99:99)</f>
        <v>0</v>
      </c>
      <c r="G97" s="366">
        <f>SUMIF(Monthly!$6:$6,Quarterly!G$7,Monthly!99:99)</f>
        <v>0</v>
      </c>
      <c r="H97" s="366">
        <f>SUMIF(Monthly!$6:$6,Quarterly!H$7,Monthly!99:99)</f>
        <v>0</v>
      </c>
      <c r="I97" s="367">
        <f>SUMIF(Monthly!$6:$6,Quarterly!I$7,Monthly!99:99)</f>
        <v>0</v>
      </c>
      <c r="J97" s="366">
        <f>SUMIF(Monthly!$6:$6,Quarterly!J$7,Monthly!99:99)</f>
        <v>0</v>
      </c>
      <c r="K97" s="366">
        <f>SUMIF(Monthly!$6:$6,Quarterly!K$7,Monthly!99:99)</f>
        <v>0</v>
      </c>
      <c r="L97" s="366">
        <f>SUMIF(Monthly!$6:$6,Quarterly!L$7,Monthly!99:99)</f>
        <v>0</v>
      </c>
      <c r="M97" s="367">
        <f>SUMIF(Monthly!$6:$6,Quarterly!M$7,Monthly!99:99)</f>
        <v>0</v>
      </c>
      <c r="N97" s="366">
        <f>SUMIF(Monthly!$6:$6,Quarterly!N$7,Monthly!99:99)</f>
        <v>0</v>
      </c>
      <c r="O97" s="366">
        <f>SUMIF(Monthly!$6:$6,Quarterly!O$7,Monthly!99:99)</f>
        <v>0</v>
      </c>
      <c r="P97" s="336">
        <f>SUMIF(Monthly!$6:$6,Quarterly!P$7,Monthly!99:99)</f>
        <v>0</v>
      </c>
      <c r="Q97" s="337">
        <f>SUMIF(Monthly!$6:$6,Quarterly!Q$7,Monthly!99:99)</f>
        <v>0</v>
      </c>
      <c r="R97" s="336">
        <f>SUMIF(Monthly!$6:$6,Quarterly!R$7,Monthly!99:99)</f>
        <v>0</v>
      </c>
      <c r="S97" s="336">
        <f>SUMIF(Monthly!$6:$6,Quarterly!S$7,Monthly!99:99)</f>
        <v>0</v>
      </c>
      <c r="T97" s="336">
        <f>SUMIF(Monthly!$6:$6,Quarterly!T$7,Monthly!99:99)</f>
        <v>0</v>
      </c>
      <c r="U97" s="337">
        <f>SUMIF(Monthly!$6:$6,Quarterly!U$7,Monthly!99:99)</f>
        <v>0</v>
      </c>
      <c r="V97" s="336">
        <f>SUMIF(Monthly!$6:$6,Quarterly!V$7,Monthly!99:99)</f>
        <v>0</v>
      </c>
      <c r="W97" s="336">
        <f>SUMIF(Monthly!$6:$6,Quarterly!W$7,Monthly!99:99)</f>
        <v>0</v>
      </c>
      <c r="X97" s="336">
        <f>SUMIF(Monthly!$6:$6,Quarterly!X$7,Monthly!99:99)</f>
        <v>0</v>
      </c>
      <c r="Y97" s="337">
        <f>SUMIF(Monthly!$6:$6,Quarterly!Y$7,Monthly!99:99)</f>
        <v>0</v>
      </c>
      <c r="Z97" s="336">
        <f>SUMIF(Monthly!$6:$6,Quarterly!Z$7,Monthly!99:99)</f>
        <v>0</v>
      </c>
      <c r="AA97" s="336">
        <f>SUMIF(Monthly!$6:$6,Quarterly!AA$7,Monthly!99:99)</f>
        <v>0</v>
      </c>
      <c r="AB97" s="336">
        <f>SUMIF(Monthly!$6:$6,Quarterly!AB$7,Monthly!99:99)</f>
        <v>0</v>
      </c>
      <c r="AC97" s="337">
        <f>SUMIF(Monthly!$6:$6,Quarterly!AC$7,Monthly!99:99)</f>
        <v>0</v>
      </c>
      <c r="AD97" s="336">
        <f>SUMIF(Monthly!$6:$6,Quarterly!AD$7,Monthly!99:99)</f>
        <v>0</v>
      </c>
      <c r="AE97" s="336">
        <f>SUMIF(Monthly!$6:$6,Quarterly!AE$7,Monthly!99:99)</f>
        <v>0</v>
      </c>
      <c r="AF97" s="336">
        <f>SUMIF(Monthly!$6:$6,Quarterly!AF$7,Monthly!99:99)</f>
        <v>0</v>
      </c>
      <c r="AG97" s="337">
        <f>SUMIF(Monthly!$6:$6,Quarterly!AG$7,Monthly!99:99)</f>
        <v>0</v>
      </c>
      <c r="AH97" s="336">
        <f>SUMIF(Monthly!$6:$6,Quarterly!AH$7,Monthly!99:99)</f>
        <v>3.7909999999999999</v>
      </c>
      <c r="AI97" s="336">
        <f>SUMIF(Monthly!$6:$6,Quarterly!AI$7,Monthly!99:99)</f>
        <v>11.438000000000001</v>
      </c>
      <c r="AJ97" s="336">
        <f>SUMIF(Monthly!$6:$6,Quarterly!AJ$7,Monthly!99:99)</f>
        <v>8.7680000000000007</v>
      </c>
      <c r="AK97" s="337">
        <f>SUMIF(Monthly!$6:$6,Quarterly!AK$7,Monthly!99:99)</f>
        <v>11.666</v>
      </c>
      <c r="AL97" s="336">
        <f>SUMIF(Monthly!$6:$6,Quarterly!AL$7,Monthly!99:99)</f>
        <v>6.2869999999999999</v>
      </c>
      <c r="AM97" s="336">
        <f>SUMIF(Monthly!$6:$6,Quarterly!AM$7,Monthly!99:99)</f>
        <v>38.021999999999998</v>
      </c>
      <c r="AN97" s="336">
        <f>SUMIF(Monthly!$6:$6,Quarterly!AN$7,Monthly!99:99)</f>
        <v>17.526</v>
      </c>
      <c r="AO97" s="685">
        <f>SUMIF(Monthly!$6:$6,Quarterly!AO$7,Monthly!99:99)</f>
        <v>18.021000000000001</v>
      </c>
      <c r="AP97" s="336">
        <f>SUMIF(Monthly!$6:$6,Quarterly!AP$7,Monthly!99:99)</f>
        <v>16.207000000000001</v>
      </c>
      <c r="AQ97" s="336">
        <f>SUMIF(Monthly!$6:$6,Quarterly!AQ$7,Monthly!99:99)</f>
        <v>6.3E-2</v>
      </c>
      <c r="AR97" s="336">
        <f>SUMIF(Monthly!$6:$6,Quarterly!AR$7,Monthly!99:99)</f>
        <v>6.7000000000000004E-2</v>
      </c>
      <c r="AS97" s="685">
        <f>SUMIF(Monthly!$6:$6,Quarterly!AS$7,Monthly!99:99)</f>
        <v>0.32200000000000001</v>
      </c>
      <c r="AT97" s="336">
        <f>SUMIF(Monthly!$6:$6,Quarterly!AT$7,Monthly!99:99)</f>
        <v>6.0950000000000006</v>
      </c>
      <c r="AU97" s="336">
        <f>SUMIF(Monthly!$6:$6,Quarterly!AU$7,Monthly!99:99)</f>
        <v>1.5999999999999997E-2</v>
      </c>
      <c r="AV97" s="336">
        <f>SUMIF(Monthly!$6:$6,Quarterly!AV$7,Monthly!99:99)</f>
        <v>-0.41400000000000003</v>
      </c>
      <c r="AW97" s="685">
        <f>SUMIF(Monthly!$6:$6,Quarterly!AW$7,Monthly!99:99)</f>
        <v>6.7000000000000004E-2</v>
      </c>
      <c r="AX97" s="336">
        <f>SUMIF(Monthly!$6:$6,Quarterly!AX$7,Monthly!99:99)</f>
        <v>0</v>
      </c>
      <c r="AY97" s="336">
        <f>SUMIF(Monthly!$6:$6,Quarterly!AY$7,Monthly!99:99)</f>
        <v>0</v>
      </c>
      <c r="AZ97" s="336">
        <f>SUMIF(Monthly!$6:$6,Quarterly!AZ$7,Monthly!99:99)</f>
        <v>0</v>
      </c>
      <c r="BA97" s="685">
        <f>SUMIF(Monthly!$6:$6,Quarterly!BA$7,Monthly!99:99)</f>
        <v>0</v>
      </c>
      <c r="BB97" s="336">
        <f>SUMIF(Monthly!$6:$6,Quarterly!BB$7,Monthly!99:99)</f>
        <v>0</v>
      </c>
      <c r="BC97" s="336">
        <f>SUMIF(Monthly!$6:$6,Quarterly!BC$7,Monthly!99:99)</f>
        <v>0</v>
      </c>
      <c r="BD97" s="336">
        <f>SUMIF(Monthly!$6:$6,Quarterly!BD$7,Monthly!99:99)</f>
        <v>0</v>
      </c>
      <c r="BE97" s="685">
        <f>SUMIF(Monthly!$6:$6,Quarterly!BE$7,Monthly!99:99)</f>
        <v>0</v>
      </c>
      <c r="BF97" s="336">
        <f>SUMIF(Monthly!$6:$6,Quarterly!BF$7,Monthly!99:99)</f>
        <v>0</v>
      </c>
      <c r="BG97" s="336">
        <f>SUMIF(Monthly!$6:$6,Quarterly!BG$7,Monthly!99:99)</f>
        <v>0</v>
      </c>
      <c r="BH97" s="336">
        <f>SUMIF(Monthly!$6:$6,Quarterly!BH$7,Monthly!99:99)</f>
        <v>0</v>
      </c>
      <c r="BI97" s="685">
        <f>SUMIF(Monthly!$6:$6,Quarterly!BI$7,Monthly!99:99)</f>
        <v>0</v>
      </c>
      <c r="BJ97" s="336">
        <f>SUMIF(Monthly!$6:$6,Quarterly!BJ$7,Monthly!99:99)</f>
        <v>0</v>
      </c>
      <c r="BK97" s="336">
        <f>SUMIF(Monthly!$6:$6,Quarterly!BK$7,Monthly!99:99)</f>
        <v>0</v>
      </c>
      <c r="BL97" s="336">
        <f>SUMIF(Monthly!$6:$6,Quarterly!BL$7,Monthly!99:99)</f>
        <v>0</v>
      </c>
      <c r="BM97" s="2">
        <f>SUMIF(Monthly!$6:$6,Quarterly!BM$7,Monthly!99:99)</f>
        <v>0</v>
      </c>
    </row>
    <row r="98" spans="2:66" s="173" customFormat="1" ht="12">
      <c r="B98" s="174" t="s">
        <v>65</v>
      </c>
      <c r="C98" s="590">
        <f>City!E1</f>
        <v>5</v>
      </c>
      <c r="D98" s="676" t="s">
        <v>471</v>
      </c>
      <c r="E98" s="197" t="s">
        <v>477</v>
      </c>
      <c r="F98" s="376">
        <f>INDEX(City!$A$1:$X$260,F$5,$C98)</f>
        <v>0</v>
      </c>
      <c r="G98" s="376">
        <f>INDEX(City!$A$1:$X$260,G$5,$C98)</f>
        <v>0</v>
      </c>
      <c r="H98" s="376">
        <f>INDEX(City!$A$1:$X$260,H$5,$C98)</f>
        <v>0</v>
      </c>
      <c r="I98" s="377">
        <f>INDEX(City!$A$1:$X$260,I$5,$C98)</f>
        <v>0</v>
      </c>
      <c r="J98" s="376">
        <f>INDEX(City!$A$1:$X$260,J$5,$C98)</f>
        <v>0</v>
      </c>
      <c r="K98" s="376">
        <f>INDEX(City!$A$1:$X$260,K$5,$C98)</f>
        <v>0</v>
      </c>
      <c r="L98" s="376">
        <f>INDEX(City!$A$1:$X$260,L$5,$C98)</f>
        <v>0</v>
      </c>
      <c r="M98" s="377">
        <f>INDEX(City!$A$1:$X$260,M$5,$C98)</f>
        <v>0</v>
      </c>
      <c r="N98" s="376">
        <f>INDEX(City!$A$1:$X$260,N$5,$C98)</f>
        <v>0</v>
      </c>
      <c r="O98" s="376">
        <f>INDEX(City!$A$1:$X$260,O$5,$C98)</f>
        <v>0</v>
      </c>
      <c r="P98" s="346">
        <f>INDEX(City!$A$1:$X$260,P$5,$C98)</f>
        <v>0</v>
      </c>
      <c r="Q98" s="347">
        <f>INDEX(City!$A$1:$X$260,Q$5,$C98)</f>
        <v>0</v>
      </c>
      <c r="R98" s="346">
        <f>INDEX(City!$A$1:$X$260,R$5,$C98)</f>
        <v>0</v>
      </c>
      <c r="S98" s="346">
        <f>INDEX(City!$A$1:$X$260,S$5,$C98)</f>
        <v>0</v>
      </c>
      <c r="T98" s="346">
        <f>INDEX(City!$A$1:$X$260,T$5,$C98)</f>
        <v>0</v>
      </c>
      <c r="U98" s="347">
        <f>INDEX(City!$A$1:$X$260,U$5,$C98)</f>
        <v>0</v>
      </c>
      <c r="V98" s="346">
        <f>INDEX(City!$A$1:$X$260,V$5,$C98)</f>
        <v>0</v>
      </c>
      <c r="W98" s="346">
        <f>INDEX(City!$A$1:$X$260,W$5,$C98)</f>
        <v>0</v>
      </c>
      <c r="X98" s="346">
        <f>INDEX(City!$A$1:$X$260,X$5,$C98)</f>
        <v>0</v>
      </c>
      <c r="Y98" s="347">
        <f>INDEX(City!$A$1:$X$260,Y$5,$C98)</f>
        <v>0</v>
      </c>
      <c r="Z98" s="346">
        <f>INDEX(City!$A$1:$X$260,Z$5,$C98)</f>
        <v>0</v>
      </c>
      <c r="AA98" s="346">
        <f>INDEX(City!$A$1:$X$260,AA$5,$C98)</f>
        <v>0</v>
      </c>
      <c r="AB98" s="346">
        <f>INDEX(City!$A$1:$X$260,AB$5,$C98)</f>
        <v>0</v>
      </c>
      <c r="AC98" s="347">
        <f>INDEX(City!$A$1:$X$260,AC$5,$C98)</f>
        <v>0</v>
      </c>
      <c r="AD98" s="346">
        <f>INDEX(City!$A$1:$X$260,AD$5,$C98)</f>
        <v>0</v>
      </c>
      <c r="AE98" s="346">
        <f>INDEX(City!$A$1:$X$260,AE$5,$C98)</f>
        <v>0</v>
      </c>
      <c r="AF98" s="346">
        <f>INDEX(City!$A$1:$X$260,AF$5,$C98)</f>
        <v>0</v>
      </c>
      <c r="AG98" s="347">
        <f>INDEX(City!$A$1:$X$260,AG$5,$C98)</f>
        <v>0</v>
      </c>
      <c r="AH98" s="346">
        <f>INDEX(City!$A$1:$X$260,AH$5,$C98)</f>
        <v>0</v>
      </c>
      <c r="AI98" s="346">
        <f>INDEX(City!$A$1:$X$260,AI$5,$C98)</f>
        <v>0</v>
      </c>
      <c r="AJ98" s="346">
        <f>INDEX(City!$A$1:$X$260,AJ$5,$C98)</f>
        <v>0</v>
      </c>
      <c r="AK98" s="347">
        <f>INDEX(City!$A$1:$X$260,AK$5,$C98)</f>
        <v>0</v>
      </c>
      <c r="AL98" s="346">
        <f>INDEX(City!$A$1:$X$260,AL$5,$C98)</f>
        <v>0</v>
      </c>
      <c r="AM98" s="346">
        <f>INDEX(City!$A$1:$X$260,AM$5,$C98)</f>
        <v>1.1978223709362983E-2</v>
      </c>
      <c r="AN98" s="346">
        <f>INDEX(City!$A$1:$X$260,AN$5,$C98)</f>
        <v>2.5827225390976052E-2</v>
      </c>
      <c r="AO98" s="687">
        <f>INDEX(City!$A$1:$X$260,AO$5,$C98)</f>
        <v>2.8371548203804015E-2</v>
      </c>
      <c r="AP98" s="346">
        <f>INDEX(City!$A$1:$X$260,AP$5,$C98)</f>
        <v>1.4868533411503805E-2</v>
      </c>
      <c r="AQ98" s="346">
        <f>INDEX(City!$A$1:$X$260,AQ$5,$C98)</f>
        <v>1.4440557593408839E-2</v>
      </c>
      <c r="AR98" s="346">
        <f>INDEX(City!$A$1:$X$260,AR$5,$C98)</f>
        <v>5.5302233644737471E-2</v>
      </c>
      <c r="AS98" s="687">
        <f>INDEX(City!$A$1:$X$260,AS$5,$C98)</f>
        <v>3.2414976806812212E-2</v>
      </c>
      <c r="AT98" s="346">
        <f>INDEX(City!$A$1:$X$260,AT$5,$C98)</f>
        <v>2.7429056748512946E-2</v>
      </c>
      <c r="AU98" s="346">
        <f>INDEX(City!$A$1:$X$260,AU$5,$C98)</f>
        <v>4.153351357584921E-2</v>
      </c>
      <c r="AV98" s="346">
        <f>INDEX(City!$A$1:$X$260,AV$5,$C98)</f>
        <v>1.2602520504100821E-2</v>
      </c>
      <c r="AW98" s="687">
        <f>INDEX(City!$A$1:$X$260,AW$5,$C98)</f>
        <v>7.5877689694224232E-2</v>
      </c>
      <c r="AX98" s="346">
        <f>INDEX(City!$A$1:$X$260,AX$5,$C98)</f>
        <v>8.9693593314763231E-2</v>
      </c>
      <c r="AY98" s="346">
        <f>INDEX(City!$A$1:$X$260,AY$5,$C98)</f>
        <v>0.11635898512819534</v>
      </c>
      <c r="AZ98" s="346">
        <f>INDEX(City!$A$1:$X$260,AZ$5,$C98)</f>
        <v>9.8400984009840101E-3</v>
      </c>
      <c r="BA98" s="687">
        <f>INDEX(City!$A$1:$X$260,BA$5,$C98)</f>
        <v>-6.181872480215022E-2</v>
      </c>
      <c r="BB98" s="346">
        <f>INDEX(City!$A$1:$X$260,BB$5,$C98)</f>
        <v>7.3224043715846995E-2</v>
      </c>
      <c r="BC98" s="346">
        <f>INDEX(City!$A$1:$X$260,BC$5,$C98)</f>
        <v>0</v>
      </c>
      <c r="BD98" s="346">
        <f>INDEX(City!$A$1:$X$260,BD$5,$C98)</f>
        <v>0</v>
      </c>
      <c r="BE98" s="687">
        <f>INDEX(City!$A$1:$X$260,BE$5,$C98)</f>
        <v>0</v>
      </c>
      <c r="BF98" s="346">
        <f>INDEX(City!$A$1:$X$260,BF$5,$C98)</f>
        <v>0</v>
      </c>
      <c r="BG98" s="346">
        <f>INDEX(City!$A$1:$X$260,BG$5,$C98)</f>
        <v>0</v>
      </c>
      <c r="BH98" s="346">
        <f>INDEX(City!$A$1:$X$260,BH$5,$C98)</f>
        <v>0</v>
      </c>
      <c r="BI98" s="687">
        <f>INDEX(City!$A$1:$X$260,BI$5,$C98)</f>
        <v>0</v>
      </c>
      <c r="BJ98" s="346">
        <f>INDEX(City!$A$1:$X$260,BJ$5,$C98)</f>
        <v>0</v>
      </c>
      <c r="BK98" s="346">
        <f>INDEX(City!$A$1:$X$260,BK$5,$C98)</f>
        <v>0</v>
      </c>
      <c r="BL98" s="346">
        <f>INDEX(City!$A$1:$X$260,BL$5,$C98)</f>
        <v>0</v>
      </c>
      <c r="BM98" s="976">
        <f>INDEX(City!$A$1:$X$260,BM$5,$C98)</f>
        <v>0</v>
      </c>
      <c r="BN98" s="976"/>
    </row>
    <row r="99" spans="2:66" ht="12">
      <c r="D99" s="459" t="s">
        <v>369</v>
      </c>
      <c r="E99" s="187" t="s">
        <v>370</v>
      </c>
      <c r="F99" s="464">
        <f>F90*10^9/SUM(F111,F112)</f>
        <v>22565690.376569033</v>
      </c>
      <c r="G99" s="464">
        <f t="shared" ref="G99:AO99" si="229">G90*10^9/SUM(G111,G112)</f>
        <v>22893565.111314423</v>
      </c>
      <c r="H99" s="464">
        <f t="shared" si="229"/>
        <v>22014174.04898385</v>
      </c>
      <c r="I99" s="465">
        <f t="shared" si="229"/>
        <v>18218486.561539225</v>
      </c>
      <c r="J99" s="464">
        <f t="shared" si="229"/>
        <v>18262578.298646193</v>
      </c>
      <c r="K99" s="464">
        <f t="shared" si="229"/>
        <v>15261512.222853893</v>
      </c>
      <c r="L99" s="464">
        <f t="shared" si="229"/>
        <v>18925891.261805493</v>
      </c>
      <c r="M99" s="465">
        <f t="shared" si="229"/>
        <v>20339940.13429334</v>
      </c>
      <c r="N99" s="464">
        <f t="shared" si="229"/>
        <v>20465424.463898484</v>
      </c>
      <c r="O99" s="464">
        <f t="shared" si="229"/>
        <v>20941983.630235918</v>
      </c>
      <c r="P99" s="460">
        <f t="shared" si="229"/>
        <v>19716818.87366819</v>
      </c>
      <c r="Q99" s="461">
        <f t="shared" si="229"/>
        <v>19868034.377599113</v>
      </c>
      <c r="R99" s="460">
        <f t="shared" si="229"/>
        <v>20831528.529779259</v>
      </c>
      <c r="S99" s="460">
        <f t="shared" si="229"/>
        <v>19182908.872260824</v>
      </c>
      <c r="T99" s="460">
        <f t="shared" si="229"/>
        <v>19681784.235182293</v>
      </c>
      <c r="U99" s="461">
        <f t="shared" si="229"/>
        <v>22269938.22923816</v>
      </c>
      <c r="V99" s="460">
        <f t="shared" si="229"/>
        <v>19955529.455353834</v>
      </c>
      <c r="W99" s="460">
        <f t="shared" si="229"/>
        <v>25027036.553055435</v>
      </c>
      <c r="X99" s="460">
        <f t="shared" si="229"/>
        <v>20075987.501070116</v>
      </c>
      <c r="Y99" s="461">
        <f t="shared" si="229"/>
        <v>19398665.5285942</v>
      </c>
      <c r="Z99" s="460">
        <f t="shared" si="229"/>
        <v>20024612.272420768</v>
      </c>
      <c r="AA99" s="460">
        <f t="shared" si="229"/>
        <v>14026432.767105887</v>
      </c>
      <c r="AB99" s="460">
        <f t="shared" si="229"/>
        <v>15302584.962603332</v>
      </c>
      <c r="AC99" s="461">
        <f t="shared" si="229"/>
        <v>12215862.326973436</v>
      </c>
      <c r="AD99" s="837">
        <f t="shared" si="229"/>
        <v>10950977.707180809</v>
      </c>
      <c r="AE99" s="837">
        <f t="shared" si="229"/>
        <v>6528536.4223657846</v>
      </c>
      <c r="AF99" s="837">
        <f t="shared" si="229"/>
        <v>6700401.469701129</v>
      </c>
      <c r="AG99" s="838">
        <f t="shared" si="229"/>
        <v>6841357.8587281518</v>
      </c>
      <c r="AH99" s="837">
        <f t="shared" si="229"/>
        <v>12497482.225995511</v>
      </c>
      <c r="AI99" s="837">
        <f t="shared" si="229"/>
        <v>10255160.047793593</v>
      </c>
      <c r="AJ99" s="837">
        <f t="shared" si="229"/>
        <v>7595893.6673502019</v>
      </c>
      <c r="AK99" s="838">
        <f t="shared" si="229"/>
        <v>7850708.4531583888</v>
      </c>
      <c r="AL99" s="837">
        <f t="shared" si="229"/>
        <v>13494238.62536744</v>
      </c>
      <c r="AM99" s="837">
        <f t="shared" si="229"/>
        <v>12075763.398070704</v>
      </c>
      <c r="AN99" s="837">
        <f t="shared" si="229"/>
        <v>8011472.4222591808</v>
      </c>
      <c r="AO99" s="839">
        <f t="shared" si="229"/>
        <v>6738615.8188211871</v>
      </c>
      <c r="AP99" s="837">
        <f t="shared" ref="AP99:BH99" si="230">AP90*10^9/SUM(AP111,AP112)</f>
        <v>27703529.201532423</v>
      </c>
      <c r="AQ99" s="837">
        <f t="shared" si="230"/>
        <v>23807669.252111219</v>
      </c>
      <c r="AR99" s="837">
        <f t="shared" si="230"/>
        <v>21541739.037500586</v>
      </c>
      <c r="AS99" s="839">
        <f t="shared" si="230"/>
        <v>21711468.986326497</v>
      </c>
      <c r="AT99" s="837">
        <f t="shared" si="230"/>
        <v>27194344.482919775</v>
      </c>
      <c r="AU99" s="837">
        <f t="shared" si="230"/>
        <v>27177714.248352408</v>
      </c>
      <c r="AV99" s="837">
        <f t="shared" si="230"/>
        <v>21751687.570663992</v>
      </c>
      <c r="AW99" s="839">
        <f t="shared" si="230"/>
        <v>12910318.885593243</v>
      </c>
      <c r="AX99" s="837">
        <f t="shared" si="230"/>
        <v>13263580.629053531</v>
      </c>
      <c r="AY99" s="837">
        <f t="shared" si="230"/>
        <v>15409538.405330837</v>
      </c>
      <c r="AZ99" s="837">
        <f t="shared" si="230"/>
        <v>37217452.197954252</v>
      </c>
      <c r="BA99" s="839">
        <f t="shared" si="230"/>
        <v>38821559.717327178</v>
      </c>
      <c r="BB99" s="837">
        <f t="shared" si="230"/>
        <v>34909431.878488235</v>
      </c>
      <c r="BC99" s="837">
        <f t="shared" si="230"/>
        <v>29239070.357472703</v>
      </c>
      <c r="BD99" s="837">
        <f t="shared" si="230"/>
        <v>31580149.912590861</v>
      </c>
      <c r="BE99" s="839">
        <f t="shared" si="230"/>
        <v>28327147.8785307</v>
      </c>
      <c r="BF99" s="837">
        <f t="shared" si="230"/>
        <v>27595482.481791984</v>
      </c>
      <c r="BG99" s="837">
        <f t="shared" si="230"/>
        <v>29391188.865096711</v>
      </c>
      <c r="BH99" s="837">
        <f t="shared" si="230"/>
        <v>30690094.583548389</v>
      </c>
      <c r="BI99" s="839">
        <f t="shared" ref="BI99:BJ99" si="231">BI90*10^9/SUM(BI111,BI112)</f>
        <v>31831602.594461262</v>
      </c>
      <c r="BJ99" s="837">
        <f t="shared" si="231"/>
        <v>27231657.184893791</v>
      </c>
      <c r="BK99" s="837">
        <f t="shared" ref="BK99:BL99" si="232">BK90*10^9/SUM(BK111,BK112)</f>
        <v>25804201.93496586</v>
      </c>
      <c r="BL99" s="837">
        <f t="shared" si="232"/>
        <v>21677956.280305587</v>
      </c>
      <c r="BM99" s="976">
        <f t="shared" ref="BM99" si="233">BM90*10^9/SUM(BM111,BM112)</f>
        <v>16917200.468499355</v>
      </c>
      <c r="BN99" s="976"/>
    </row>
    <row r="100" spans="2:66" s="9" customFormat="1" ht="12">
      <c r="B100" s="8"/>
      <c r="C100" s="8"/>
      <c r="D100" s="188" t="s">
        <v>1</v>
      </c>
      <c r="E100" s="188" t="s">
        <v>247</v>
      </c>
      <c r="F100" s="363"/>
      <c r="G100" s="363"/>
      <c r="H100" s="363"/>
      <c r="I100" s="364"/>
      <c r="J100" s="365">
        <f t="shared" ref="J100:AR100" si="234">J99/F99-1</f>
        <v>-0.19069268460720146</v>
      </c>
      <c r="K100" s="365">
        <f t="shared" si="234"/>
        <v>-0.33337109582328128</v>
      </c>
      <c r="L100" s="365">
        <f t="shared" si="234"/>
        <v>-0.14028610750085846</v>
      </c>
      <c r="M100" s="391">
        <f t="shared" si="234"/>
        <v>0.11644510456937107</v>
      </c>
      <c r="N100" s="365">
        <f t="shared" si="234"/>
        <v>0.12062076499984609</v>
      </c>
      <c r="O100" s="365">
        <f t="shared" si="234"/>
        <v>0.37220894787055259</v>
      </c>
      <c r="P100" s="334">
        <f t="shared" si="234"/>
        <v>4.1790772277069621E-2</v>
      </c>
      <c r="Q100" s="335">
        <f t="shared" si="234"/>
        <v>-2.320094127998884E-2</v>
      </c>
      <c r="R100" s="334">
        <f t="shared" si="234"/>
        <v>1.7888906556841278E-2</v>
      </c>
      <c r="S100" s="334">
        <f t="shared" si="234"/>
        <v>-8.3997523302202892E-2</v>
      </c>
      <c r="T100" s="334">
        <f t="shared" si="234"/>
        <v>-1.7768910243775027E-3</v>
      </c>
      <c r="U100" s="335">
        <f t="shared" si="234"/>
        <v>0.12089287777492252</v>
      </c>
      <c r="V100" s="334">
        <f t="shared" si="234"/>
        <v>-4.2051598526395173E-2</v>
      </c>
      <c r="W100" s="334">
        <f t="shared" si="234"/>
        <v>0.3046528406984943</v>
      </c>
      <c r="X100" s="334">
        <f t="shared" si="234"/>
        <v>2.0028837892814844E-2</v>
      </c>
      <c r="Y100" s="335">
        <f t="shared" si="234"/>
        <v>-0.12893042949146005</v>
      </c>
      <c r="Z100" s="334">
        <f t="shared" si="234"/>
        <v>3.4618383451809898E-3</v>
      </c>
      <c r="AA100" s="334">
        <f t="shared" si="234"/>
        <v>-0.4395487960641723</v>
      </c>
      <c r="AB100" s="334">
        <f t="shared" si="234"/>
        <v>-0.23776676181992773</v>
      </c>
      <c r="AC100" s="335">
        <f t="shared" si="234"/>
        <v>-0.37027305775405539</v>
      </c>
      <c r="AD100" s="840">
        <f t="shared" si="234"/>
        <v>-0.45312410756320975</v>
      </c>
      <c r="AE100" s="840">
        <f t="shared" si="234"/>
        <v>-0.53455475595504276</v>
      </c>
      <c r="AF100" s="840">
        <f t="shared" si="234"/>
        <v>-0.56213924078345834</v>
      </c>
      <c r="AG100" s="841">
        <f t="shared" si="234"/>
        <v>-0.43996111976295127</v>
      </c>
      <c r="AH100" s="840">
        <f t="shared" si="234"/>
        <v>0.14122068003121058</v>
      </c>
      <c r="AI100" s="840">
        <f t="shared" si="234"/>
        <v>0.57082068389186835</v>
      </c>
      <c r="AJ100" s="840">
        <f t="shared" si="234"/>
        <v>0.13364754361338527</v>
      </c>
      <c r="AK100" s="841">
        <f t="shared" si="234"/>
        <v>0.1475365878050825</v>
      </c>
      <c r="AL100" s="840">
        <f t="shared" si="234"/>
        <v>7.9756576672588952E-2</v>
      </c>
      <c r="AM100" s="840">
        <f t="shared" si="234"/>
        <v>0.17753046678864992</v>
      </c>
      <c r="AN100" s="840">
        <f t="shared" si="234"/>
        <v>5.4710975838864195E-2</v>
      </c>
      <c r="AO100" s="842">
        <f t="shared" si="234"/>
        <v>-0.14165506730667088</v>
      </c>
      <c r="AP100" s="840">
        <f t="shared" si="234"/>
        <v>1.0529894253873158</v>
      </c>
      <c r="AQ100" s="840">
        <f t="shared" si="234"/>
        <v>0.97152498498893025</v>
      </c>
      <c r="AR100" s="840">
        <f t="shared" si="234"/>
        <v>1.6888614105003636</v>
      </c>
      <c r="AS100" s="842">
        <f t="shared" ref="AS100:BD100" si="235">AS99/AO99-1</f>
        <v>2.2219478851555259</v>
      </c>
      <c r="AT100" s="840">
        <f t="shared" si="235"/>
        <v>-1.8379778074790631E-2</v>
      </c>
      <c r="AU100" s="840">
        <f t="shared" si="235"/>
        <v>0.14155291559850358</v>
      </c>
      <c r="AV100" s="840">
        <f t="shared" si="235"/>
        <v>9.7461274040095969E-3</v>
      </c>
      <c r="AW100" s="842">
        <f t="shared" si="235"/>
        <v>-0.40536870657052571</v>
      </c>
      <c r="AX100" s="840">
        <f t="shared" si="235"/>
        <v>-0.51226694810076701</v>
      </c>
      <c r="AY100" s="840">
        <f t="shared" si="235"/>
        <v>-0.4330082999432151</v>
      </c>
      <c r="AZ100" s="840">
        <f t="shared" si="235"/>
        <v>0.71101447081046643</v>
      </c>
      <c r="BA100" s="842">
        <f t="shared" si="235"/>
        <v>2.0070178793684605</v>
      </c>
      <c r="BB100" s="840">
        <f t="shared" si="235"/>
        <v>1.6319764515186814</v>
      </c>
      <c r="BC100" s="840">
        <f t="shared" si="235"/>
        <v>0.89746568575718166</v>
      </c>
      <c r="BD100" s="840">
        <f t="shared" si="235"/>
        <v>-0.15146932292354121</v>
      </c>
      <c r="BE100" s="842">
        <f t="shared" ref="BE100:BM100" si="236">BE99/BA99-1</f>
        <v>-0.27032432275286766</v>
      </c>
      <c r="BF100" s="840">
        <f t="shared" si="236"/>
        <v>-0.20951212904737149</v>
      </c>
      <c r="BG100" s="840">
        <f t="shared" si="236"/>
        <v>5.2025767496786113E-3</v>
      </c>
      <c r="BH100" s="840">
        <f t="shared" si="236"/>
        <v>-2.8184012156560745E-2</v>
      </c>
      <c r="BI100" s="842">
        <f t="shared" si="236"/>
        <v>0.12371364497964898</v>
      </c>
      <c r="BJ100" s="840">
        <f t="shared" si="236"/>
        <v>-1.3184233946199386E-2</v>
      </c>
      <c r="BK100" s="840">
        <f t="shared" si="236"/>
        <v>-0.12204293424790824</v>
      </c>
      <c r="BL100" s="840">
        <f t="shared" si="236"/>
        <v>-0.29364974026746116</v>
      </c>
      <c r="BM100" s="9">
        <f t="shared" si="236"/>
        <v>-0.4685407240085685</v>
      </c>
    </row>
    <row r="101" spans="2:66" ht="12">
      <c r="D101" s="189" t="s">
        <v>85</v>
      </c>
      <c r="E101" s="190" t="s">
        <v>248</v>
      </c>
      <c r="F101" s="366">
        <f>F92*10^9/F114</f>
        <v>45056890.45936396</v>
      </c>
      <c r="G101" s="366">
        <f t="shared" ref="G101:AK101" si="237">G92*10^9/G114</f>
        <v>43522537.562604345</v>
      </c>
      <c r="H101" s="366">
        <f t="shared" si="237"/>
        <v>47066666.666666664</v>
      </c>
      <c r="I101" s="367">
        <f t="shared" si="237"/>
        <v>41878353.658536583</v>
      </c>
      <c r="J101" s="366">
        <f t="shared" si="237"/>
        <v>40826433.12101911</v>
      </c>
      <c r="K101" s="366">
        <f t="shared" si="237"/>
        <v>39063008.130081303</v>
      </c>
      <c r="L101" s="366">
        <f t="shared" si="237"/>
        <v>40956138.004814118</v>
      </c>
      <c r="M101" s="367">
        <f t="shared" si="237"/>
        <v>39498986.258166254</v>
      </c>
      <c r="N101" s="366">
        <f t="shared" si="237"/>
        <v>45176151.761517614</v>
      </c>
      <c r="O101" s="366">
        <f t="shared" si="237"/>
        <v>47925019.324916258</v>
      </c>
      <c r="P101" s="336">
        <f t="shared" si="237"/>
        <v>43935927.367055774</v>
      </c>
      <c r="Q101" s="337">
        <f t="shared" si="237"/>
        <v>42665063.138905592</v>
      </c>
      <c r="R101" s="336">
        <f t="shared" si="237"/>
        <v>45785652.9209622</v>
      </c>
      <c r="S101" s="336">
        <f t="shared" si="237"/>
        <v>44926474.902589969</v>
      </c>
      <c r="T101" s="336">
        <f t="shared" si="237"/>
        <v>45332756.916996039</v>
      </c>
      <c r="U101" s="337">
        <f t="shared" si="237"/>
        <v>54911531.279178336</v>
      </c>
      <c r="V101" s="336">
        <f t="shared" si="237"/>
        <v>46797348.586810231</v>
      </c>
      <c r="W101" s="336">
        <f t="shared" si="237"/>
        <v>77088968.185827345</v>
      </c>
      <c r="X101" s="336">
        <f t="shared" si="237"/>
        <v>58830233.480176203</v>
      </c>
      <c r="Y101" s="337">
        <f t="shared" si="237"/>
        <v>68566087.190527439</v>
      </c>
      <c r="Z101" s="336">
        <f t="shared" si="237"/>
        <v>67740703.517587945</v>
      </c>
      <c r="AA101" s="336">
        <f t="shared" si="237"/>
        <v>46187729.417933926</v>
      </c>
      <c r="AB101" s="336">
        <f t="shared" si="237"/>
        <v>52011786.89297501</v>
      </c>
      <c r="AC101" s="337">
        <f t="shared" si="237"/>
        <v>44550966.27510421</v>
      </c>
      <c r="AD101" s="843">
        <f t="shared" si="237"/>
        <v>46350244.770805515</v>
      </c>
      <c r="AE101" s="843">
        <f t="shared" si="237"/>
        <v>53769516.728624538</v>
      </c>
      <c r="AF101" s="843">
        <f t="shared" si="237"/>
        <v>43369401.124063291</v>
      </c>
      <c r="AG101" s="844">
        <f t="shared" si="237"/>
        <v>39375085.792724773</v>
      </c>
      <c r="AH101" s="843">
        <f t="shared" si="237"/>
        <v>29383278.874269005</v>
      </c>
      <c r="AI101" s="843">
        <f t="shared" si="237"/>
        <v>28739585.302686952</v>
      </c>
      <c r="AJ101" s="843">
        <f t="shared" si="237"/>
        <v>31094582.496782493</v>
      </c>
      <c r="AK101" s="844">
        <f t="shared" si="237"/>
        <v>30515500.420344688</v>
      </c>
      <c r="AL101" s="843">
        <f t="shared" ref="AL101:BH101" si="238">AL92*10^9/AL114</f>
        <v>29945399.21060051</v>
      </c>
      <c r="AM101" s="843">
        <f t="shared" si="238"/>
        <v>35286195.765877955</v>
      </c>
      <c r="AN101" s="843">
        <f t="shared" si="238"/>
        <v>34287984.287616514</v>
      </c>
      <c r="AO101" s="845">
        <f t="shared" si="238"/>
        <v>30945253.390596744</v>
      </c>
      <c r="AP101" s="843">
        <f t="shared" si="238"/>
        <v>43162232.9172142</v>
      </c>
      <c r="AQ101" s="843">
        <f t="shared" si="238"/>
        <v>21282773.638968483</v>
      </c>
      <c r="AR101" s="843">
        <f t="shared" si="238"/>
        <v>9300156.8047337271</v>
      </c>
      <c r="AS101" s="845">
        <f t="shared" si="238"/>
        <v>5361022.6628895188</v>
      </c>
      <c r="AT101" s="843">
        <f t="shared" si="238"/>
        <v>14150957.186544342</v>
      </c>
      <c r="AU101" s="843">
        <f t="shared" si="238"/>
        <v>8325554.9450549465</v>
      </c>
      <c r="AV101" s="843">
        <f t="shared" si="238"/>
        <v>11201686.567164179</v>
      </c>
      <c r="AW101" s="845">
        <f t="shared" si="238"/>
        <v>10447509.433962261</v>
      </c>
      <c r="AX101" s="843">
        <f t="shared" si="238"/>
        <v>20042530.303030305</v>
      </c>
      <c r="AY101" s="843">
        <f t="shared" si="238"/>
        <v>42684911.764705889</v>
      </c>
      <c r="AZ101" s="843">
        <f t="shared" si="238"/>
        <v>69208529.411764711</v>
      </c>
      <c r="BA101" s="845">
        <f t="shared" si="238"/>
        <v>49050984.18972332</v>
      </c>
      <c r="BB101" s="843">
        <f t="shared" si="238"/>
        <v>40110542.452830195</v>
      </c>
      <c r="BC101" s="843">
        <f t="shared" si="238"/>
        <v>30985425.099206351</v>
      </c>
      <c r="BD101" s="843">
        <f t="shared" si="238"/>
        <v>33914988.044735827</v>
      </c>
      <c r="BE101" s="845">
        <f t="shared" si="238"/>
        <v>24432787.172011662</v>
      </c>
      <c r="BF101" s="843">
        <f t="shared" si="238"/>
        <v>29139404.71092077</v>
      </c>
      <c r="BG101" s="843">
        <f t="shared" si="238"/>
        <v>31570319.217196021</v>
      </c>
      <c r="BH101" s="843">
        <f t="shared" si="238"/>
        <v>35053177.227101631</v>
      </c>
      <c r="BI101" s="845">
        <f t="shared" ref="BI101:BJ101" si="239">BI92*10^9/BI114</f>
        <v>31865957.399103135</v>
      </c>
      <c r="BJ101" s="843">
        <f t="shared" si="239"/>
        <v>34313363.036303625</v>
      </c>
      <c r="BK101" s="843">
        <f t="shared" ref="BK101:BL101" si="240">BK92*10^9/BK114</f>
        <v>28149186.763881098</v>
      </c>
      <c r="BL101" s="843">
        <f t="shared" si="240"/>
        <v>34131520.708188429</v>
      </c>
      <c r="BM101" s="976">
        <f t="shared" ref="BM101" si="241">BM92*10^9/BM114</f>
        <v>29951829.13984786</v>
      </c>
      <c r="BN101" s="976">
        <f>BL101/AN101</f>
        <v>0.99543678105672162</v>
      </c>
    </row>
    <row r="102" spans="2:66" ht="12">
      <c r="D102" s="189" t="s">
        <v>86</v>
      </c>
      <c r="E102" s="190" t="s">
        <v>249</v>
      </c>
      <c r="F102" s="366">
        <f t="shared" ref="F102:AK102" si="242">F93*10^9/F115</f>
        <v>22238210.399032649</v>
      </c>
      <c r="G102" s="366">
        <f t="shared" si="242"/>
        <v>21873130.479628678</v>
      </c>
      <c r="H102" s="366">
        <f t="shared" si="242"/>
        <v>20032851.511169516</v>
      </c>
      <c r="I102" s="367">
        <f t="shared" si="242"/>
        <v>17305714.285714284</v>
      </c>
      <c r="J102" s="366">
        <f t="shared" si="242"/>
        <v>21394075.981970377</v>
      </c>
      <c r="K102" s="366">
        <f t="shared" si="242"/>
        <v>13230150.753768845</v>
      </c>
      <c r="L102" s="366">
        <f t="shared" si="242"/>
        <v>15952697.095435688</v>
      </c>
      <c r="M102" s="367">
        <f t="shared" si="242"/>
        <v>19936796.536796536</v>
      </c>
      <c r="N102" s="366">
        <f t="shared" si="242"/>
        <v>19750310.55900621</v>
      </c>
      <c r="O102" s="366">
        <f t="shared" si="242"/>
        <v>20433319.484835897</v>
      </c>
      <c r="P102" s="336">
        <f t="shared" si="242"/>
        <v>21058114.812189937</v>
      </c>
      <c r="Q102" s="337">
        <f t="shared" si="242"/>
        <v>17431514.689049982</v>
      </c>
      <c r="R102" s="336">
        <f t="shared" si="242"/>
        <v>22634314.794620138</v>
      </c>
      <c r="S102" s="336">
        <f t="shared" si="242"/>
        <v>23968517.200474497</v>
      </c>
      <c r="T102" s="336">
        <f t="shared" si="242"/>
        <v>24768829.475057065</v>
      </c>
      <c r="U102" s="337">
        <f t="shared" si="242"/>
        <v>17664582.682088152</v>
      </c>
      <c r="V102" s="336">
        <f t="shared" si="242"/>
        <v>22068199.137311291</v>
      </c>
      <c r="W102" s="336">
        <f t="shared" si="242"/>
        <v>18519681.266542133</v>
      </c>
      <c r="X102" s="336">
        <f t="shared" si="242"/>
        <v>22916102.055279944</v>
      </c>
      <c r="Y102" s="337">
        <f t="shared" si="242"/>
        <v>21378414.624507293</v>
      </c>
      <c r="Z102" s="336">
        <f t="shared" si="242"/>
        <v>19722675.367047306</v>
      </c>
      <c r="AA102" s="336">
        <f t="shared" si="242"/>
        <v>19674465.920651067</v>
      </c>
      <c r="AB102" s="336">
        <f t="shared" si="242"/>
        <v>21785054.347826086</v>
      </c>
      <c r="AC102" s="337">
        <f t="shared" si="242"/>
        <v>15894346.212617332</v>
      </c>
      <c r="AD102" s="843">
        <f t="shared" si="242"/>
        <v>19219732.562341888</v>
      </c>
      <c r="AE102" s="843">
        <f t="shared" si="242"/>
        <v>22534784.377542716</v>
      </c>
      <c r="AF102" s="843">
        <f t="shared" si="242"/>
        <v>23280866.231845077</v>
      </c>
      <c r="AG102" s="844">
        <f t="shared" si="242"/>
        <v>21890282.849592999</v>
      </c>
      <c r="AH102" s="843">
        <f t="shared" si="242"/>
        <v>26690697.361033127</v>
      </c>
      <c r="AI102" s="843">
        <f t="shared" si="242"/>
        <v>23012697.946253005</v>
      </c>
      <c r="AJ102" s="843">
        <f t="shared" si="242"/>
        <v>25489845.217211846</v>
      </c>
      <c r="AK102" s="844">
        <f t="shared" si="242"/>
        <v>23611121.047526672</v>
      </c>
      <c r="AL102" s="843">
        <f t="shared" ref="AL102:BH102" si="243">AL93*10^9/AL115</f>
        <v>25092243.345628552</v>
      </c>
      <c r="AM102" s="843">
        <f t="shared" si="243"/>
        <v>27641119.939630676</v>
      </c>
      <c r="AN102" s="843">
        <f t="shared" si="243"/>
        <v>27533277.163904235</v>
      </c>
      <c r="AO102" s="845">
        <f t="shared" si="243"/>
        <v>26455279.348050337</v>
      </c>
      <c r="AP102" s="843">
        <f t="shared" si="243"/>
        <v>28868837.933059301</v>
      </c>
      <c r="AQ102" s="843">
        <f t="shared" si="243"/>
        <v>29676363.636363629</v>
      </c>
      <c r="AR102" s="843">
        <f t="shared" si="243"/>
        <v>2359285.7142857146</v>
      </c>
      <c r="AS102" s="845">
        <f t="shared" si="243"/>
        <v>19816944.444444444</v>
      </c>
      <c r="AT102" s="843">
        <f t="shared" si="243"/>
        <v>9539000.0000000019</v>
      </c>
      <c r="AU102" s="843">
        <f t="shared" si="243"/>
        <v>41815833.333333336</v>
      </c>
      <c r="AV102" s="843">
        <f t="shared" si="243"/>
        <v>7721951.2195121953</v>
      </c>
      <c r="AW102" s="845">
        <f t="shared" si="243"/>
        <v>68689833.333333328</v>
      </c>
      <c r="AX102" s="843">
        <f t="shared" si="243"/>
        <v>89333714.285714284</v>
      </c>
      <c r="AY102" s="843">
        <f t="shared" si="243"/>
        <v>71333844.036697254</v>
      </c>
      <c r="AZ102" s="843">
        <f t="shared" si="243"/>
        <v>43208137.81242834</v>
      </c>
      <c r="BA102" s="845">
        <f t="shared" si="243"/>
        <v>42482007.244855106</v>
      </c>
      <c r="BB102" s="843">
        <f t="shared" si="243"/>
        <v>38896251.826011121</v>
      </c>
      <c r="BC102" s="843">
        <f t="shared" si="243"/>
        <v>37031495.171110645</v>
      </c>
      <c r="BD102" s="843">
        <f t="shared" si="243"/>
        <v>37798198.47457628</v>
      </c>
      <c r="BE102" s="845">
        <f t="shared" si="243"/>
        <v>37932324.932178177</v>
      </c>
      <c r="BF102" s="843">
        <f t="shared" si="243"/>
        <v>35773958.064786136</v>
      </c>
      <c r="BG102" s="843">
        <f t="shared" si="243"/>
        <v>35290240.072202168</v>
      </c>
      <c r="BH102" s="843">
        <f t="shared" si="243"/>
        <v>36868025.480808251</v>
      </c>
      <c r="BI102" s="845">
        <f t="shared" ref="BI102:BJ102" si="244">BI93*10^9/BI115</f>
        <v>36657936.06073387</v>
      </c>
      <c r="BJ102" s="843">
        <f t="shared" si="244"/>
        <v>37027258.183061279</v>
      </c>
      <c r="BK102" s="843">
        <f t="shared" ref="BK102:BL102" si="245">BK93*10^9/BK115</f>
        <v>38295704.805658862</v>
      </c>
      <c r="BL102" s="843">
        <f t="shared" si="245"/>
        <v>34218838.127467573</v>
      </c>
      <c r="BM102" s="976">
        <f t="shared" ref="BM102" si="246">BM93*10^9/BM115</f>
        <v>36091615.983141512</v>
      </c>
      <c r="BN102" s="976">
        <f>BL102/AN102</f>
        <v>1.242817479509051</v>
      </c>
    </row>
    <row r="103" spans="2:66" ht="12">
      <c r="D103" s="189" t="s">
        <v>103</v>
      </c>
      <c r="E103" s="190" t="s">
        <v>250</v>
      </c>
      <c r="F103" s="366">
        <f t="shared" ref="F103:AK103" si="247">F94*10^9/F116</f>
        <v>24872000.000000004</v>
      </c>
      <c r="G103" s="366">
        <f t="shared" si="247"/>
        <v>25355223.880597014</v>
      </c>
      <c r="H103" s="366">
        <f t="shared" si="247"/>
        <v>29877400.295420974</v>
      </c>
      <c r="I103" s="367">
        <f t="shared" si="247"/>
        <v>17994047.619047619</v>
      </c>
      <c r="J103" s="366">
        <f t="shared" si="247"/>
        <v>14406249.999999998</v>
      </c>
      <c r="K103" s="366">
        <f t="shared" si="247"/>
        <v>11460385.438972162</v>
      </c>
      <c r="L103" s="366">
        <f t="shared" si="247"/>
        <v>22757828.810020875</v>
      </c>
      <c r="M103" s="367">
        <f t="shared" si="247"/>
        <v>20376753.507014032</v>
      </c>
      <c r="N103" s="366">
        <f t="shared" si="247"/>
        <v>13730916.030534351</v>
      </c>
      <c r="O103" s="366">
        <f t="shared" si="247"/>
        <v>13093648.208469056</v>
      </c>
      <c r="P103" s="336">
        <f t="shared" si="247"/>
        <v>17994722.955145117</v>
      </c>
      <c r="Q103" s="337">
        <f t="shared" si="247"/>
        <v>12103169.251517192</v>
      </c>
      <c r="R103" s="336">
        <f t="shared" si="247"/>
        <v>9842318.0592991933</v>
      </c>
      <c r="S103" s="336">
        <f t="shared" si="247"/>
        <v>13862917.532917533</v>
      </c>
      <c r="T103" s="336">
        <f t="shared" si="247"/>
        <v>16324978.392394124</v>
      </c>
      <c r="U103" s="337">
        <f t="shared" si="247"/>
        <v>16905073.649754502</v>
      </c>
      <c r="V103" s="336">
        <f t="shared" si="247"/>
        <v>16591488.230827639</v>
      </c>
      <c r="W103" s="336">
        <f t="shared" si="247"/>
        <v>21049676.766900759</v>
      </c>
      <c r="X103" s="336">
        <f t="shared" si="247"/>
        <v>18527714.552238811</v>
      </c>
      <c r="Y103" s="337">
        <f t="shared" si="247"/>
        <v>20900353.497341745</v>
      </c>
      <c r="Z103" s="336">
        <f t="shared" si="247"/>
        <v>27322515.212981746</v>
      </c>
      <c r="AA103" s="336">
        <f t="shared" si="247"/>
        <v>15169444.444444444</v>
      </c>
      <c r="AB103" s="336">
        <f t="shared" si="247"/>
        <v>17628040.973111395</v>
      </c>
      <c r="AC103" s="337">
        <f t="shared" si="247"/>
        <v>13644216.691068813</v>
      </c>
      <c r="AD103" s="843">
        <f t="shared" si="247"/>
        <v>14328591.749644382</v>
      </c>
      <c r="AE103" s="843">
        <f t="shared" si="247"/>
        <v>14904747.948417351</v>
      </c>
      <c r="AF103" s="843">
        <f t="shared" si="247"/>
        <v>20226107.683901917</v>
      </c>
      <c r="AG103" s="844">
        <f t="shared" si="247"/>
        <v>24952906.54893304</v>
      </c>
      <c r="AH103" s="843">
        <f t="shared" si="247"/>
        <v>22978323.869199138</v>
      </c>
      <c r="AI103" s="843">
        <f t="shared" si="247"/>
        <v>20606202.850877192</v>
      </c>
      <c r="AJ103" s="843">
        <f t="shared" si="247"/>
        <v>16442433.149014603</v>
      </c>
      <c r="AK103" s="844">
        <f t="shared" si="247"/>
        <v>17232953.41305431</v>
      </c>
      <c r="AL103" s="843">
        <f t="shared" ref="AL103:BH103" si="248">AL94*10^9/AL116</f>
        <v>16179840.072694231</v>
      </c>
      <c r="AM103" s="843">
        <f t="shared" si="248"/>
        <v>15728836.120401341</v>
      </c>
      <c r="AN103" s="843">
        <f t="shared" si="248"/>
        <v>18442347.491677195</v>
      </c>
      <c r="AO103" s="845">
        <f t="shared" si="248"/>
        <v>15071873.003103092</v>
      </c>
      <c r="AP103" s="843">
        <f t="shared" si="248"/>
        <v>15233625.524428204</v>
      </c>
      <c r="AQ103" s="843">
        <f t="shared" si="248"/>
        <v>14276203.455514293</v>
      </c>
      <c r="AR103" s="843">
        <f t="shared" si="248"/>
        <v>15270105.591168091</v>
      </c>
      <c r="AS103" s="845">
        <f t="shared" si="248"/>
        <v>13840571.375739645</v>
      </c>
      <c r="AT103" s="843">
        <f t="shared" si="248"/>
        <v>15268469.227828747</v>
      </c>
      <c r="AU103" s="843">
        <f t="shared" si="248"/>
        <v>31235337.699680511</v>
      </c>
      <c r="AV103" s="843">
        <f t="shared" si="248"/>
        <v>31698068.336162981</v>
      </c>
      <c r="AW103" s="845">
        <f t="shared" si="248"/>
        <v>15374591.128254581</v>
      </c>
      <c r="AX103" s="843">
        <f t="shared" si="248"/>
        <v>19134188.842975207</v>
      </c>
      <c r="AY103" s="843">
        <f t="shared" si="248"/>
        <v>22418663.13309776</v>
      </c>
      <c r="AZ103" s="843">
        <f t="shared" si="248"/>
        <v>24186320.821302533</v>
      </c>
      <c r="BA103" s="845">
        <f t="shared" si="248"/>
        <v>31646556.592765462</v>
      </c>
      <c r="BB103" s="843">
        <f t="shared" si="248"/>
        <v>33020303.428571429</v>
      </c>
      <c r="BC103" s="843">
        <f t="shared" si="248"/>
        <v>36225821.50715071</v>
      </c>
      <c r="BD103" s="843">
        <f t="shared" si="248"/>
        <v>31220591.35461171</v>
      </c>
      <c r="BE103" s="845">
        <f t="shared" si="248"/>
        <v>28392743.282256272</v>
      </c>
      <c r="BF103" s="843">
        <f t="shared" si="248"/>
        <v>35228910.423779875</v>
      </c>
      <c r="BG103" s="843">
        <f t="shared" si="248"/>
        <v>30411335.04239795</v>
      </c>
      <c r="BH103" s="843">
        <f t="shared" si="248"/>
        <v>36712815.235690244</v>
      </c>
      <c r="BI103" s="845">
        <f t="shared" ref="BI103:BJ103" si="249">BI94*10^9/BI116</f>
        <v>23679312.488436632</v>
      </c>
      <c r="BJ103" s="843">
        <f t="shared" si="249"/>
        <v>27934014.363354038</v>
      </c>
      <c r="BK103" s="843">
        <f t="shared" ref="BK103:BL103" si="250">BK94*10^9/BK116</f>
        <v>33960509.820309237</v>
      </c>
      <c r="BL103" s="843">
        <f t="shared" si="250"/>
        <v>30388713.569704846</v>
      </c>
      <c r="BM103" s="976">
        <f t="shared" ref="BM103" si="251">BM94*10^9/BM116</f>
        <v>29282693.318103939</v>
      </c>
      <c r="BN103" s="976"/>
    </row>
    <row r="104" spans="2:66" ht="12">
      <c r="D104" s="196" t="s">
        <v>371</v>
      </c>
      <c r="E104" s="197" t="s">
        <v>372</v>
      </c>
      <c r="F104" s="368">
        <f>F95*10^9/F111</f>
        <v>1066826.0609683204</v>
      </c>
      <c r="G104" s="368">
        <f t="shared" ref="G104:AO104" si="252">G95*10^9/G111</f>
        <v>2582278.4810126582</v>
      </c>
      <c r="H104" s="368">
        <f t="shared" si="252"/>
        <v>2090385.9985614961</v>
      </c>
      <c r="I104" s="369">
        <f t="shared" si="252"/>
        <v>2117099.9788628197</v>
      </c>
      <c r="J104" s="368">
        <f t="shared" si="252"/>
        <v>1774801.3620885357</v>
      </c>
      <c r="K104" s="368">
        <f t="shared" si="252"/>
        <v>1864899.5297135529</v>
      </c>
      <c r="L104" s="368">
        <f t="shared" si="252"/>
        <v>1948557.8992681876</v>
      </c>
      <c r="M104" s="369">
        <f t="shared" si="252"/>
        <v>2101430.4291287391</v>
      </c>
      <c r="N104" s="368">
        <f t="shared" si="252"/>
        <v>1898559.545546764</v>
      </c>
      <c r="O104" s="368">
        <f t="shared" si="252"/>
        <v>1965224.4237767893</v>
      </c>
      <c r="P104" s="338">
        <f t="shared" si="252"/>
        <v>1843785.2046564026</v>
      </c>
      <c r="Q104" s="339">
        <f t="shared" si="252"/>
        <v>1904967.197750703</v>
      </c>
      <c r="R104" s="338">
        <f t="shared" si="252"/>
        <v>1821940.1631912964</v>
      </c>
      <c r="S104" s="338">
        <f t="shared" si="252"/>
        <v>1582240.3135835971</v>
      </c>
      <c r="T104" s="338">
        <f t="shared" si="252"/>
        <v>1785968.7161220382</v>
      </c>
      <c r="U104" s="339">
        <f t="shared" si="252"/>
        <v>2057118.4995737425</v>
      </c>
      <c r="V104" s="338">
        <f t="shared" si="252"/>
        <v>2148037.3173737018</v>
      </c>
      <c r="W104" s="338">
        <f t="shared" si="252"/>
        <v>2156221.3740458013</v>
      </c>
      <c r="X104" s="338">
        <f t="shared" si="252"/>
        <v>2978435.744063803</v>
      </c>
      <c r="Y104" s="339">
        <f t="shared" si="252"/>
        <v>2852472.4262950425</v>
      </c>
      <c r="Z104" s="338">
        <f t="shared" si="252"/>
        <v>2640906.7490984029</v>
      </c>
      <c r="AA104" s="338">
        <f t="shared" si="252"/>
        <v>2134794.356049235</v>
      </c>
      <c r="AB104" s="338">
        <f t="shared" si="252"/>
        <v>1931844.1426576977</v>
      </c>
      <c r="AC104" s="339">
        <f t="shared" si="252"/>
        <v>1930962.9629629629</v>
      </c>
      <c r="AD104" s="846">
        <f t="shared" si="252"/>
        <v>1897102.306327617</v>
      </c>
      <c r="AE104" s="846">
        <f t="shared" si="252"/>
        <v>1277497.9970241501</v>
      </c>
      <c r="AF104" s="846">
        <f t="shared" si="252"/>
        <v>1278319.2063587285</v>
      </c>
      <c r="AG104" s="847">
        <f t="shared" si="252"/>
        <v>1435610.1951322265</v>
      </c>
      <c r="AH104" s="846">
        <f t="shared" si="252"/>
        <v>3176571.5412818487</v>
      </c>
      <c r="AI104" s="846">
        <f t="shared" si="252"/>
        <v>2452026.9575962531</v>
      </c>
      <c r="AJ104" s="846">
        <f t="shared" si="252"/>
        <v>1503629.220012442</v>
      </c>
      <c r="AK104" s="847">
        <f t="shared" si="252"/>
        <v>1788892.4743251584</v>
      </c>
      <c r="AL104" s="846">
        <f t="shared" si="252"/>
        <v>4241253.4290033029</v>
      </c>
      <c r="AM104" s="846">
        <f t="shared" si="252"/>
        <v>3255941.6760153212</v>
      </c>
      <c r="AN104" s="846">
        <f t="shared" si="252"/>
        <v>1914394.1496734163</v>
      </c>
      <c r="AO104" s="848">
        <f t="shared" si="252"/>
        <v>1682351.4112433575</v>
      </c>
      <c r="AP104" s="846">
        <f t="shared" ref="AP104:BH104" si="253">AP95*10^9/AP111</f>
        <v>46435320.257060841</v>
      </c>
      <c r="AQ104" s="846">
        <f t="shared" si="253"/>
        <v>-71559810.04589501</v>
      </c>
      <c r="AR104" s="846">
        <f t="shared" si="253"/>
        <v>165723007.46889934</v>
      </c>
      <c r="AS104" s="848">
        <f t="shared" si="253"/>
        <v>125995178.57635644</v>
      </c>
      <c r="AT104" s="846">
        <f t="shared" si="253"/>
        <v>-154501574479.59418</v>
      </c>
      <c r="AU104" s="846">
        <f t="shared" si="253"/>
        <v>22913207.94213815</v>
      </c>
      <c r="AV104" s="846">
        <f t="shared" si="253"/>
        <v>14729601.616675913</v>
      </c>
      <c r="AW104" s="848">
        <f t="shared" si="253"/>
        <v>11087977.853349036</v>
      </c>
      <c r="AX104" s="846">
        <f t="shared" si="253"/>
        <v>10106989.021121269</v>
      </c>
      <c r="AY104" s="846">
        <f t="shared" si="253"/>
        <v>10413822.373896623</v>
      </c>
      <c r="AZ104" s="846">
        <f t="shared" si="253"/>
        <v>43599181.03564138</v>
      </c>
      <c r="BA104" s="848">
        <f t="shared" si="253"/>
        <v>34996767.92236831</v>
      </c>
      <c r="BB104" s="846">
        <f t="shared" si="253"/>
        <v>28138675.650698081</v>
      </c>
      <c r="BC104" s="846">
        <f t="shared" si="253"/>
        <v>17118926.869916175</v>
      </c>
      <c r="BD104" s="846">
        <f t="shared" si="253"/>
        <v>21432217.412019547</v>
      </c>
      <c r="BE104" s="848">
        <f t="shared" si="253"/>
        <v>18164982.56213988</v>
      </c>
      <c r="BF104" s="846">
        <f t="shared" si="253"/>
        <v>15177251.40628696</v>
      </c>
      <c r="BG104" s="846">
        <f t="shared" si="253"/>
        <v>19970520.499457225</v>
      </c>
      <c r="BH104" s="846">
        <f t="shared" si="253"/>
        <v>18242801.743614554</v>
      </c>
      <c r="BI104" s="848">
        <f t="shared" ref="BI104:BJ104" si="254">BI95*10^9/BI111</f>
        <v>29614741.670459736</v>
      </c>
      <c r="BJ104" s="846">
        <f t="shared" si="254"/>
        <v>15405494.700972607</v>
      </c>
      <c r="BK104" s="846">
        <f t="shared" ref="BK104:BL104" si="255">BK95*10^9/BK111</f>
        <v>12590501.926283987</v>
      </c>
      <c r="BL104" s="846">
        <f t="shared" si="255"/>
        <v>10485418.210919652</v>
      </c>
      <c r="BM104" s="2">
        <f t="shared" ref="BM104" si="256">BM95*10^9/BM111</f>
        <v>6914063.7823616788</v>
      </c>
    </row>
    <row r="105" spans="2:66" s="173" customFormat="1" ht="12">
      <c r="B105" s="174"/>
      <c r="C105" s="834">
        <f>ROW(Monthly!C101)</f>
        <v>101</v>
      </c>
      <c r="D105" s="187" t="s">
        <v>89</v>
      </c>
      <c r="E105" s="187" t="s">
        <v>251</v>
      </c>
      <c r="F105" s="361">
        <f>SUMIF(Monthly!$6:$6,Quarterly!F$7,Monthly!101:101)</f>
        <v>16.597000000000001</v>
      </c>
      <c r="G105" s="361">
        <f>SUMIF(Monthly!$6:$6,Quarterly!G$7,Monthly!101:101)</f>
        <v>14.504000000000001</v>
      </c>
      <c r="H105" s="361">
        <f>SUMIF(Monthly!$6:$6,Quarterly!H$7,Monthly!101:101)</f>
        <v>22.47</v>
      </c>
      <c r="I105" s="362">
        <f>SUMIF(Monthly!$6:$6,Quarterly!I$7,Monthly!101:101)</f>
        <v>20.935000000000002</v>
      </c>
      <c r="J105" s="361">
        <f>SUMIF(Monthly!$6:$6,Quarterly!J$7,Monthly!101:101)</f>
        <v>21.167000000000002</v>
      </c>
      <c r="K105" s="361">
        <f>SUMIF(Monthly!$6:$6,Quarterly!K$7,Monthly!101:101)</f>
        <v>18.416</v>
      </c>
      <c r="L105" s="361">
        <f>SUMIF(Monthly!$6:$6,Quarterly!L$7,Monthly!101:101)</f>
        <v>17.940000000000001</v>
      </c>
      <c r="M105" s="362">
        <f>SUMIF(Monthly!$6:$6,Quarterly!M$7,Monthly!101:101)</f>
        <v>20.518000000000001</v>
      </c>
      <c r="N105" s="361">
        <f>SUMIF(Monthly!$6:$6,Quarterly!N$7,Monthly!101:101)</f>
        <v>23.692999999999998</v>
      </c>
      <c r="O105" s="361">
        <f>SUMIF(Monthly!$6:$6,Quarterly!O$7,Monthly!101:101)</f>
        <v>20.436</v>
      </c>
      <c r="P105" s="330">
        <f>SUMIF(Monthly!$6:$6,Quarterly!P$7,Monthly!101:101)</f>
        <v>22.704999999999998</v>
      </c>
      <c r="Q105" s="331">
        <f>SUMIF(Monthly!$6:$6,Quarterly!Q$7,Monthly!101:101)</f>
        <v>21.54</v>
      </c>
      <c r="R105" s="330">
        <f>SUMIF(Monthly!$6:$6,Quarterly!R$7,Monthly!101:101)</f>
        <v>27.524999999999999</v>
      </c>
      <c r="S105" s="330">
        <f>SUMIF(Monthly!$6:$6,Quarterly!S$7,Monthly!101:101)</f>
        <v>26.847999999999999</v>
      </c>
      <c r="T105" s="330">
        <f>SUMIF(Monthly!$6:$6,Quarterly!T$7,Monthly!101:101)</f>
        <v>25.244999999999997</v>
      </c>
      <c r="U105" s="331">
        <f>SUMIF(Monthly!$6:$6,Quarterly!U$7,Monthly!101:101)</f>
        <v>29.023</v>
      </c>
      <c r="V105" s="330">
        <f>SUMIF(Monthly!$6:$6,Quarterly!V$7,Monthly!101:101)</f>
        <v>26.178999999999998</v>
      </c>
      <c r="W105" s="330">
        <f>SUMIF(Monthly!$6:$6,Quarterly!W$7,Monthly!101:101)</f>
        <v>25.364000000000001</v>
      </c>
      <c r="X105" s="330">
        <f>SUMIF(Monthly!$6:$6,Quarterly!X$7,Monthly!101:101)</f>
        <v>14.277000000000001</v>
      </c>
      <c r="Y105" s="331">
        <f>SUMIF(Monthly!$6:$6,Quarterly!Y$7,Monthly!101:101)</f>
        <v>29.336000000000002</v>
      </c>
      <c r="Z105" s="330">
        <f>SUMIF(Monthly!$6:$6,Quarterly!Z$7,Monthly!101:101)</f>
        <v>21.565000000000001</v>
      </c>
      <c r="AA105" s="330">
        <f>SUMIF(Monthly!$6:$6,Quarterly!AA$7,Monthly!101:101)</f>
        <v>24.935000000000002</v>
      </c>
      <c r="AB105" s="330">
        <f>SUMIF(Monthly!$6:$6,Quarterly!AB$7,Monthly!101:101)</f>
        <v>23.238000000000003</v>
      </c>
      <c r="AC105" s="331">
        <f>SUMIF(Monthly!$6:$6,Quarterly!AC$7,Monthly!101:101)</f>
        <v>26.143999999999998</v>
      </c>
      <c r="AD105" s="330">
        <f>SUMIF(Monthly!$6:$6,Quarterly!AD$7,Monthly!101:101)</f>
        <v>22.712</v>
      </c>
      <c r="AE105" s="330">
        <f>SUMIF(Monthly!$6:$6,Quarterly!AE$7,Monthly!101:101)</f>
        <v>35.039000000000001</v>
      </c>
      <c r="AF105" s="330">
        <f>SUMIF(Monthly!$6:$6,Quarterly!AF$7,Monthly!101:101)</f>
        <v>55.542000000000002</v>
      </c>
      <c r="AG105" s="331">
        <f>SUMIF(Monthly!$6:$6,Quarterly!AG$7,Monthly!101:101)</f>
        <v>61.578999999999994</v>
      </c>
      <c r="AH105" s="330">
        <f>SUMIF(Monthly!$6:$6,Quarterly!AH$7,Monthly!101:101)</f>
        <v>55.656999999999996</v>
      </c>
      <c r="AI105" s="330">
        <f>SUMIF(Monthly!$6:$6,Quarterly!AI$7,Monthly!101:101)</f>
        <v>53.454999999999998</v>
      </c>
      <c r="AJ105" s="330">
        <f>SUMIF(Monthly!$6:$6,Quarterly!AJ$7,Monthly!101:101)</f>
        <v>67.656999999999996</v>
      </c>
      <c r="AK105" s="331">
        <f>SUMIF(Monthly!$6:$6,Quarterly!AK$7,Monthly!101:101)</f>
        <v>71.796999999999997</v>
      </c>
      <c r="AL105" s="330">
        <f>SUMIF(Monthly!$6:$6,Quarterly!AL$7,Monthly!101:101)</f>
        <v>74.777000000000001</v>
      </c>
      <c r="AM105" s="330">
        <f>SUMIF(Monthly!$6:$6,Quarterly!AM$7,Monthly!101:101)</f>
        <v>86.35</v>
      </c>
      <c r="AN105" s="330">
        <f>SUMIF(Monthly!$6:$6,Quarterly!AN$7,Monthly!101:101)</f>
        <v>107.876</v>
      </c>
      <c r="AO105" s="683">
        <f>SUMIF(Monthly!$6:$6,Quarterly!AO$7,Monthly!101:101)</f>
        <v>106.58600000000001</v>
      </c>
      <c r="AP105" s="330">
        <f>SUMIF(Monthly!$6:$6,Quarterly!AP$7,Monthly!101:101)</f>
        <v>75.975000000000009</v>
      </c>
      <c r="AQ105" s="330">
        <f>SUMIF(Monthly!$6:$6,Quarterly!AQ$7,Monthly!101:101)</f>
        <v>15.995000000000001</v>
      </c>
      <c r="AR105" s="330">
        <f>SUMIF(Monthly!$6:$6,Quarterly!AR$7,Monthly!101:101)</f>
        <v>15.127999999999998</v>
      </c>
      <c r="AS105" s="683">
        <f>SUMIF(Monthly!$6:$6,Quarterly!AS$7,Monthly!101:101)</f>
        <v>19.946999999999999</v>
      </c>
      <c r="AT105" s="330">
        <f>SUMIF(Monthly!$6:$6,Quarterly!AT$7,Monthly!101:101)</f>
        <v>30.200000000000003</v>
      </c>
      <c r="AU105" s="330">
        <f>SUMIF(Monthly!$6:$6,Quarterly!AU$7,Monthly!101:101)</f>
        <v>13.923999999999999</v>
      </c>
      <c r="AV105" s="330">
        <f>SUMIF(Monthly!$6:$6,Quarterly!AV$7,Monthly!101:101)</f>
        <v>31.119</v>
      </c>
      <c r="AW105" s="683">
        <f>SUMIF(Monthly!$6:$6,Quarterly!AW$7,Monthly!101:101)</f>
        <v>11.457000000000001</v>
      </c>
      <c r="AX105" s="330">
        <f>SUMIF(Monthly!$6:$6,Quarterly!AX$7,Monthly!101:101)</f>
        <v>22.765000000000001</v>
      </c>
      <c r="AY105" s="330">
        <f>SUMIF(Monthly!$6:$6,Quarterly!AY$7,Monthly!101:101)</f>
        <v>18.414000000000001</v>
      </c>
      <c r="AZ105" s="330">
        <f>SUMIF(Monthly!$6:$6,Quarterly!AZ$7,Monthly!101:101)</f>
        <v>44.5</v>
      </c>
      <c r="BA105" s="683">
        <f>SUMIF(Monthly!$6:$6,Quarterly!BA$7,Monthly!101:101)</f>
        <v>71.891999999999996</v>
      </c>
      <c r="BB105" s="330">
        <f>SUMIF(Monthly!$6:$6,Quarterly!BB$7,Monthly!101:101)</f>
        <v>63.396000000000001</v>
      </c>
      <c r="BC105" s="330">
        <f>SUMIF(Monthly!$6:$6,Quarterly!BC$7,Monthly!101:101)</f>
        <v>82.197999999999993</v>
      </c>
      <c r="BD105" s="330">
        <f>SUMIF(Monthly!$6:$6,Quarterly!BD$7,Monthly!101:101)</f>
        <v>97.811999999999998</v>
      </c>
      <c r="BE105" s="683">
        <f>SUMIF(Monthly!$6:$6,Quarterly!BE$7,Monthly!101:101)</f>
        <v>84.55</v>
      </c>
      <c r="BF105" s="330">
        <f>SUMIF(Monthly!$6:$6,Quarterly!BF$7,Monthly!101:101)</f>
        <v>102.581</v>
      </c>
      <c r="BG105" s="330">
        <f>SUMIF(Monthly!$6:$6,Quarterly!BG$7,Monthly!101:101)</f>
        <v>102.51900000000001</v>
      </c>
      <c r="BH105" s="330">
        <f>SUMIF(Monthly!$6:$6,Quarterly!BH$7,Monthly!101:101)</f>
        <v>110.291</v>
      </c>
      <c r="BI105" s="683">
        <f>SUMIF(Monthly!$6:$6,Quarterly!BI$7,Monthly!101:101)</f>
        <v>99.674000000000007</v>
      </c>
      <c r="BJ105" s="330">
        <f>SUMIF(Monthly!$6:$6,Quarterly!BJ$7,Monthly!101:101)</f>
        <v>108.03</v>
      </c>
      <c r="BK105" s="330">
        <f>SUMIF(Monthly!$6:$6,Quarterly!BK$7,Monthly!101:101)</f>
        <v>128.196</v>
      </c>
      <c r="BL105" s="330">
        <f>SUMIF(Monthly!$6:$6,Quarterly!BL$7,Monthly!101:101)</f>
        <v>116.976</v>
      </c>
      <c r="BM105" s="173">
        <f>SUMIF(Monthly!$6:$6,Quarterly!BM$7,Monthly!101:101)</f>
        <v>124.352920645</v>
      </c>
    </row>
    <row r="106" spans="2:66" s="9" customFormat="1" ht="12">
      <c r="B106" s="8"/>
      <c r="C106" s="8"/>
      <c r="D106" s="384" t="s">
        <v>1</v>
      </c>
      <c r="E106" s="384" t="s">
        <v>247</v>
      </c>
      <c r="F106" s="385"/>
      <c r="G106" s="385"/>
      <c r="H106" s="385"/>
      <c r="I106" s="386"/>
      <c r="J106" s="387">
        <f t="shared" ref="J106:AR106" si="257">J105/F105-1</f>
        <v>0.27535096704223649</v>
      </c>
      <c r="K106" s="387">
        <f t="shared" si="257"/>
        <v>0.26971869829012673</v>
      </c>
      <c r="L106" s="387">
        <f t="shared" si="257"/>
        <v>-0.2016021361815753</v>
      </c>
      <c r="M106" s="388">
        <f t="shared" si="257"/>
        <v>-1.9918796274182027E-2</v>
      </c>
      <c r="N106" s="387">
        <f t="shared" si="257"/>
        <v>0.11933670335900204</v>
      </c>
      <c r="O106" s="387">
        <f t="shared" si="257"/>
        <v>0.10968722849695922</v>
      </c>
      <c r="P106" s="389">
        <f t="shared" si="257"/>
        <v>0.26560758082497204</v>
      </c>
      <c r="Q106" s="390">
        <f t="shared" si="257"/>
        <v>4.9809922994443756E-2</v>
      </c>
      <c r="R106" s="389">
        <f t="shared" si="257"/>
        <v>0.16173553370193727</v>
      </c>
      <c r="S106" s="389">
        <f t="shared" si="257"/>
        <v>0.31376003131728325</v>
      </c>
      <c r="T106" s="389">
        <f t="shared" si="257"/>
        <v>0.11186963223959467</v>
      </c>
      <c r="U106" s="390">
        <f t="shared" si="257"/>
        <v>0.34740018570102138</v>
      </c>
      <c r="V106" s="389">
        <f t="shared" si="257"/>
        <v>-4.8900999091734842E-2</v>
      </c>
      <c r="W106" s="389">
        <f t="shared" si="257"/>
        <v>-5.5274135876042796E-2</v>
      </c>
      <c r="X106" s="389">
        <f t="shared" si="257"/>
        <v>-0.43446226975638735</v>
      </c>
      <c r="Y106" s="390">
        <f t="shared" si="257"/>
        <v>1.0784550184336661E-2</v>
      </c>
      <c r="Z106" s="389">
        <f t="shared" si="257"/>
        <v>-0.17624813782039028</v>
      </c>
      <c r="AA106" s="389">
        <f t="shared" si="257"/>
        <v>-1.6913736003784874E-2</v>
      </c>
      <c r="AB106" s="389">
        <f t="shared" si="257"/>
        <v>0.62765286824963229</v>
      </c>
      <c r="AC106" s="390">
        <f t="shared" si="257"/>
        <v>-0.10880829015544058</v>
      </c>
      <c r="AD106" s="389">
        <f t="shared" si="257"/>
        <v>5.3188036169719455E-2</v>
      </c>
      <c r="AE106" s="389">
        <f t="shared" si="257"/>
        <v>0.40521355524363334</v>
      </c>
      <c r="AF106" s="389">
        <f t="shared" si="257"/>
        <v>1.3901368448231342</v>
      </c>
      <c r="AG106" s="390">
        <f t="shared" si="257"/>
        <v>1.3553779069767442</v>
      </c>
      <c r="AH106" s="389">
        <f t="shared" si="257"/>
        <v>1.4505547728073265</v>
      </c>
      <c r="AI106" s="389">
        <f t="shared" si="257"/>
        <v>0.52558577584976729</v>
      </c>
      <c r="AJ106" s="389">
        <f t="shared" si="257"/>
        <v>0.21812322206618395</v>
      </c>
      <c r="AK106" s="335">
        <f t="shared" si="257"/>
        <v>0.16593319151009278</v>
      </c>
      <c r="AL106" s="389">
        <f t="shared" si="257"/>
        <v>0.34353270927286794</v>
      </c>
      <c r="AM106" s="389">
        <f t="shared" si="257"/>
        <v>0.61537742026003173</v>
      </c>
      <c r="AN106" s="389">
        <f t="shared" si="257"/>
        <v>0.59445438018239072</v>
      </c>
      <c r="AO106" s="697">
        <f t="shared" si="257"/>
        <v>0.484546708079725</v>
      </c>
      <c r="AP106" s="389">
        <f t="shared" si="257"/>
        <v>1.6020969014536757E-2</v>
      </c>
      <c r="AQ106" s="389">
        <f t="shared" si="257"/>
        <v>-0.81476548928778225</v>
      </c>
      <c r="AR106" s="389">
        <f t="shared" si="257"/>
        <v>-0.85976491527309129</v>
      </c>
      <c r="AS106" s="697">
        <f t="shared" ref="AS106:BD106" si="258">AS105/AO105-1</f>
        <v>-0.81285534685605998</v>
      </c>
      <c r="AT106" s="389">
        <f t="shared" si="258"/>
        <v>-0.60250082263902605</v>
      </c>
      <c r="AU106" s="389">
        <f t="shared" si="258"/>
        <v>-0.12947796186308225</v>
      </c>
      <c r="AV106" s="389">
        <f t="shared" si="258"/>
        <v>1.0570465362242203</v>
      </c>
      <c r="AW106" s="697">
        <f t="shared" si="258"/>
        <v>-0.42562791397202582</v>
      </c>
      <c r="AX106" s="389">
        <f t="shared" si="258"/>
        <v>-0.24619205298013247</v>
      </c>
      <c r="AY106" s="389">
        <f t="shared" si="258"/>
        <v>0.32246480896294183</v>
      </c>
      <c r="AZ106" s="389">
        <f t="shared" si="258"/>
        <v>0.42999453709952129</v>
      </c>
      <c r="BA106" s="697">
        <f t="shared" si="258"/>
        <v>5.2749410840534168</v>
      </c>
      <c r="BB106" s="389">
        <f t="shared" si="258"/>
        <v>1.7848012299582692</v>
      </c>
      <c r="BC106" s="389">
        <f t="shared" si="258"/>
        <v>3.4638861735635924</v>
      </c>
      <c r="BD106" s="389">
        <f t="shared" si="258"/>
        <v>1.1980224719101122</v>
      </c>
      <c r="BE106" s="697">
        <f t="shared" ref="BE106:BM106" si="259">BE105/BA105-1</f>
        <v>0.17606966004562397</v>
      </c>
      <c r="BF106" s="389">
        <f t="shared" si="259"/>
        <v>0.61809893368666802</v>
      </c>
      <c r="BG106" s="389">
        <f t="shared" si="259"/>
        <v>0.24722012701038976</v>
      </c>
      <c r="BH106" s="389">
        <f t="shared" si="259"/>
        <v>0.12758148284464066</v>
      </c>
      <c r="BI106" s="697">
        <f t="shared" si="259"/>
        <v>0.17887640449438225</v>
      </c>
      <c r="BJ106" s="389">
        <f t="shared" si="259"/>
        <v>5.3118998644973159E-2</v>
      </c>
      <c r="BK106" s="389">
        <f t="shared" si="259"/>
        <v>0.25046089017645512</v>
      </c>
      <c r="BL106" s="389">
        <f t="shared" si="259"/>
        <v>6.06123799766074E-2</v>
      </c>
      <c r="BM106" s="9">
        <f t="shared" si="259"/>
        <v>0.24759637061821538</v>
      </c>
    </row>
    <row r="107" spans="2:66" ht="12">
      <c r="C107" s="1">
        <f>ROW(Monthly!C103)</f>
        <v>103</v>
      </c>
      <c r="D107" s="189" t="s">
        <v>90</v>
      </c>
      <c r="E107" s="190" t="s">
        <v>252</v>
      </c>
      <c r="F107" s="370">
        <f>SUMIF(Monthly!$6:$6,Quarterly!F$7,Monthly!103:103)</f>
        <v>16.358000000000001</v>
      </c>
      <c r="G107" s="370">
        <f>SUMIF(Monthly!$6:$6,Quarterly!G$7,Monthly!103:103)</f>
        <v>14.285</v>
      </c>
      <c r="H107" s="370">
        <f>SUMIF(Monthly!$6:$6,Quarterly!H$7,Monthly!103:103)</f>
        <v>22.17</v>
      </c>
      <c r="I107" s="371">
        <f>SUMIF(Monthly!$6:$6,Quarterly!I$7,Monthly!103:103)</f>
        <v>20.565999999999999</v>
      </c>
      <c r="J107" s="370">
        <f>SUMIF(Monthly!$6:$6,Quarterly!J$7,Monthly!103:103)</f>
        <v>20.335999999999999</v>
      </c>
      <c r="K107" s="370">
        <f>SUMIF(Monthly!$6:$6,Quarterly!K$7,Monthly!103:103)</f>
        <v>17.673999999999999</v>
      </c>
      <c r="L107" s="370">
        <f>SUMIF(Monthly!$6:$6,Quarterly!L$7,Monthly!103:103)</f>
        <v>16.827000000000002</v>
      </c>
      <c r="M107" s="371">
        <f>SUMIF(Monthly!$6:$6,Quarterly!M$7,Monthly!103:103)</f>
        <v>19.797000000000001</v>
      </c>
      <c r="N107" s="370">
        <f>SUMIF(Monthly!$6:$6,Quarterly!N$7,Monthly!103:103)</f>
        <v>22.808</v>
      </c>
      <c r="O107" s="370">
        <f>SUMIF(Monthly!$6:$6,Quarterly!O$7,Monthly!103:103)</f>
        <v>19.945</v>
      </c>
      <c r="P107" s="340">
        <f>SUMIF(Monthly!$6:$6,Quarterly!P$7,Monthly!103:103)</f>
        <v>22.084</v>
      </c>
      <c r="Q107" s="341">
        <f>SUMIF(Monthly!$6:$6,Quarterly!Q$7,Monthly!103:103)</f>
        <v>21.011000000000003</v>
      </c>
      <c r="R107" s="340">
        <f>SUMIF(Monthly!$6:$6,Quarterly!R$7,Monthly!103:103)</f>
        <v>26.780999999999999</v>
      </c>
      <c r="S107" s="340">
        <f>SUMIF(Monthly!$6:$6,Quarterly!S$7,Monthly!103:103)</f>
        <v>25.917000000000002</v>
      </c>
      <c r="T107" s="340">
        <f>SUMIF(Monthly!$6:$6,Quarterly!T$7,Monthly!103:103)</f>
        <v>24.439999999999998</v>
      </c>
      <c r="U107" s="341">
        <f>SUMIF(Monthly!$6:$6,Quarterly!U$7,Monthly!103:103)</f>
        <v>28.263000000000002</v>
      </c>
      <c r="V107" s="340">
        <f>SUMIF(Monthly!$6:$6,Quarterly!V$7,Monthly!103:103)</f>
        <v>25.140999999999998</v>
      </c>
      <c r="W107" s="340">
        <f>SUMIF(Monthly!$6:$6,Quarterly!W$7,Monthly!103:103)</f>
        <v>24.345000000000002</v>
      </c>
      <c r="X107" s="340">
        <f>SUMIF(Monthly!$6:$6,Quarterly!X$7,Monthly!103:103)</f>
        <v>13.008000000000001</v>
      </c>
      <c r="Y107" s="341">
        <f>SUMIF(Monthly!$6:$6,Quarterly!Y$7,Monthly!103:103)</f>
        <v>28.062000000000001</v>
      </c>
      <c r="Z107" s="340">
        <f>SUMIF(Monthly!$6:$6,Quarterly!Z$7,Monthly!103:103)</f>
        <v>20.599</v>
      </c>
      <c r="AA107" s="340">
        <f>SUMIF(Monthly!$6:$6,Quarterly!AA$7,Monthly!103:103)</f>
        <v>23.545000000000002</v>
      </c>
      <c r="AB107" s="340">
        <f>SUMIF(Monthly!$6:$6,Quarterly!AB$7,Monthly!103:103)</f>
        <v>21.875</v>
      </c>
      <c r="AC107" s="341">
        <f>SUMIF(Monthly!$6:$6,Quarterly!AC$7,Monthly!103:103)</f>
        <v>24.256999999999998</v>
      </c>
      <c r="AD107" s="340">
        <f>SUMIF(Monthly!$6:$6,Quarterly!AD$7,Monthly!103:103)</f>
        <v>21.131</v>
      </c>
      <c r="AE107" s="340">
        <f>SUMIF(Monthly!$6:$6,Quarterly!AE$7,Monthly!103:103)</f>
        <v>33.092999999999996</v>
      </c>
      <c r="AF107" s="340">
        <f>SUMIF(Monthly!$6:$6,Quarterly!AF$7,Monthly!103:103)</f>
        <v>53.100999999999999</v>
      </c>
      <c r="AG107" s="341">
        <f>SUMIF(Monthly!$6:$6,Quarterly!AG$7,Monthly!103:103)</f>
        <v>58.542999999999999</v>
      </c>
      <c r="AH107" s="340">
        <f>SUMIF(Monthly!$6:$6,Quarterly!AH$7,Monthly!103:103)</f>
        <v>52.239999999999995</v>
      </c>
      <c r="AI107" s="340">
        <f>SUMIF(Monthly!$6:$6,Quarterly!AI$7,Monthly!103:103)</f>
        <v>47.725999999999999</v>
      </c>
      <c r="AJ107" s="340">
        <f>SUMIF(Monthly!$6:$6,Quarterly!AJ$7,Monthly!103:103)</f>
        <v>62.024000000000001</v>
      </c>
      <c r="AK107" s="341">
        <f>SUMIF(Monthly!$6:$6,Quarterly!AK$7,Monthly!103:103)</f>
        <v>68.128</v>
      </c>
      <c r="AL107" s="340">
        <f>SUMIF(Monthly!$6:$6,Quarterly!AL$7,Monthly!103:103)</f>
        <v>70.391999999999996</v>
      </c>
      <c r="AM107" s="340">
        <f>SUMIF(Monthly!$6:$6,Quarterly!AM$7,Monthly!103:103)</f>
        <v>69.701000000000008</v>
      </c>
      <c r="AN107" s="340">
        <f>SUMIF(Monthly!$6:$6,Quarterly!AN$7,Monthly!103:103)</f>
        <v>98.807000000000002</v>
      </c>
      <c r="AO107" s="688">
        <f>SUMIF(Monthly!$6:$6,Quarterly!AO$7,Monthly!103:103)</f>
        <v>99.022999999999996</v>
      </c>
      <c r="AP107" s="340">
        <f>SUMIF(Monthly!$6:$6,Quarterly!AP$7,Monthly!103:103)</f>
        <v>67.486000000000004</v>
      </c>
      <c r="AQ107" s="340">
        <f>SUMIF(Monthly!$6:$6,Quarterly!AQ$7,Monthly!103:103)</f>
        <v>14.302</v>
      </c>
      <c r="AR107" s="340">
        <f>SUMIF(Monthly!$6:$6,Quarterly!AR$7,Monthly!103:103)</f>
        <v>12.794</v>
      </c>
      <c r="AS107" s="688">
        <f>SUMIF(Monthly!$6:$6,Quarterly!AS$7,Monthly!103:103)</f>
        <v>17.100999999999999</v>
      </c>
      <c r="AT107" s="340">
        <f>SUMIF(Monthly!$6:$6,Quarterly!AT$7,Monthly!103:103)</f>
        <v>24.011000000000003</v>
      </c>
      <c r="AU107" s="340">
        <f>SUMIF(Monthly!$6:$6,Quarterly!AU$7,Monthly!103:103)</f>
        <v>11.329999999999998</v>
      </c>
      <c r="AV107" s="340">
        <f>SUMIF(Monthly!$6:$6,Quarterly!AV$7,Monthly!103:103)</f>
        <v>28.57</v>
      </c>
      <c r="AW107" s="688">
        <f>SUMIF(Monthly!$6:$6,Quarterly!AW$7,Monthly!103:103)</f>
        <v>9.2249999999999996</v>
      </c>
      <c r="AX107" s="340">
        <f>SUMIF(Monthly!$6:$6,Quarterly!AX$7,Monthly!103:103)</f>
        <v>20.18</v>
      </c>
      <c r="AY107" s="340">
        <f>SUMIF(Monthly!$6:$6,Quarterly!AY$7,Monthly!103:103)</f>
        <v>15.878</v>
      </c>
      <c r="AZ107" s="340">
        <f>SUMIF(Monthly!$6:$6,Quarterly!AZ$7,Monthly!103:103)</f>
        <v>40.79</v>
      </c>
      <c r="BA107" s="688">
        <f>SUMIF(Monthly!$6:$6,Quarterly!BA$7,Monthly!103:103)</f>
        <v>67.251999999999995</v>
      </c>
      <c r="BB107" s="340">
        <f>SUMIF(Monthly!$6:$6,Quarterly!BB$7,Monthly!103:103)</f>
        <v>59.311</v>
      </c>
      <c r="BC107" s="340">
        <f>SUMIF(Monthly!$6:$6,Quarterly!BC$7,Monthly!103:103)</f>
        <v>76.977000000000004</v>
      </c>
      <c r="BD107" s="340">
        <f>SUMIF(Monthly!$6:$6,Quarterly!BD$7,Monthly!103:103)</f>
        <v>91.965000000000003</v>
      </c>
      <c r="BE107" s="688">
        <f>SUMIF(Monthly!$6:$6,Quarterly!BE$7,Monthly!103:103)</f>
        <v>78.474999999999994</v>
      </c>
      <c r="BF107" s="340">
        <f>SUMIF(Monthly!$6:$6,Quarterly!BF$7,Monthly!103:103)</f>
        <v>96.445000000000007</v>
      </c>
      <c r="BG107" s="340">
        <f>SUMIF(Monthly!$6:$6,Quarterly!BG$7,Monthly!103:103)</f>
        <v>96.578000000000003</v>
      </c>
      <c r="BH107" s="340">
        <f>SUMIF(Monthly!$6:$6,Quarterly!BH$7,Monthly!103:103)</f>
        <v>103.456</v>
      </c>
      <c r="BI107" s="688">
        <f>SUMIF(Monthly!$6:$6,Quarterly!BI$7,Monthly!103:103)</f>
        <v>93.588999999999999</v>
      </c>
      <c r="BJ107" s="340">
        <f>SUMIF(Monthly!$6:$6,Quarterly!BJ$7,Monthly!103:103)</f>
        <v>101.416</v>
      </c>
      <c r="BK107" s="340">
        <f>SUMIF(Monthly!$6:$6,Quarterly!BK$7,Monthly!103:103)</f>
        <v>121.024</v>
      </c>
      <c r="BL107" s="340">
        <f>SUMIF(Monthly!$6:$6,Quarterly!BL$7,Monthly!103:103)</f>
        <v>109.44200000000001</v>
      </c>
      <c r="BM107" s="2">
        <f>SUMIF(Monthly!$6:$6,Quarterly!BM$7,Monthly!103:103)</f>
        <v>116.27631673900001</v>
      </c>
    </row>
    <row r="108" spans="2:66" ht="12">
      <c r="C108" s="1">
        <f>ROW(Monthly!C104)</f>
        <v>104</v>
      </c>
      <c r="D108" s="196" t="s">
        <v>132</v>
      </c>
      <c r="E108" s="197" t="s">
        <v>253</v>
      </c>
      <c r="F108" s="372">
        <f>SUMIF(Monthly!$6:$6,Quarterly!F$7,Monthly!104:104)</f>
        <v>0.23900000000000002</v>
      </c>
      <c r="G108" s="372">
        <f>SUMIF(Monthly!$6:$6,Quarterly!G$7,Monthly!104:104)</f>
        <v>0.21900000000000003</v>
      </c>
      <c r="H108" s="372">
        <f>SUMIF(Monthly!$6:$6,Quarterly!H$7,Monthly!104:104)</f>
        <v>0.30000000000000004</v>
      </c>
      <c r="I108" s="373">
        <f>SUMIF(Monthly!$6:$6,Quarterly!I$7,Monthly!104:104)</f>
        <v>0.36899999999999999</v>
      </c>
      <c r="J108" s="372">
        <f>SUMIF(Monthly!$6:$6,Quarterly!J$7,Monthly!104:104)</f>
        <v>0.83099999999999996</v>
      </c>
      <c r="K108" s="372">
        <f>SUMIF(Monthly!$6:$6,Quarterly!K$7,Monthly!104:104)</f>
        <v>0.74199999999999999</v>
      </c>
      <c r="L108" s="372">
        <f>SUMIF(Monthly!$6:$6,Quarterly!L$7,Monthly!104:104)</f>
        <v>1.113</v>
      </c>
      <c r="M108" s="373">
        <f>SUMIF(Monthly!$6:$6,Quarterly!M$7,Monthly!104:104)</f>
        <v>0.72100000000000009</v>
      </c>
      <c r="N108" s="372">
        <f>SUMIF(Monthly!$6:$6,Quarterly!N$7,Monthly!104:104)</f>
        <v>0.88500000000000001</v>
      </c>
      <c r="O108" s="372">
        <f>SUMIF(Monthly!$6:$6,Quarterly!O$7,Monthly!104:104)</f>
        <v>0.49099999999999999</v>
      </c>
      <c r="P108" s="342">
        <f>SUMIF(Monthly!$6:$6,Quarterly!P$7,Monthly!104:104)</f>
        <v>0.621</v>
      </c>
      <c r="Q108" s="343">
        <f>SUMIF(Monthly!$6:$6,Quarterly!Q$7,Monthly!104:104)</f>
        <v>0.52900000000000003</v>
      </c>
      <c r="R108" s="342">
        <f>SUMIF(Monthly!$6:$6,Quarterly!R$7,Monthly!104:104)</f>
        <v>0.74399999999999999</v>
      </c>
      <c r="S108" s="342">
        <f>SUMIF(Monthly!$6:$6,Quarterly!S$7,Monthly!104:104)</f>
        <v>0.93100000000000005</v>
      </c>
      <c r="T108" s="342">
        <f>SUMIF(Monthly!$6:$6,Quarterly!T$7,Monthly!104:104)</f>
        <v>0.80500000000000005</v>
      </c>
      <c r="U108" s="343">
        <f>SUMIF(Monthly!$6:$6,Quarterly!U$7,Monthly!104:104)</f>
        <v>0.7599999999999999</v>
      </c>
      <c r="V108" s="342">
        <f>SUMIF(Monthly!$6:$6,Quarterly!V$7,Monthly!104:104)</f>
        <v>1.0379999999999998</v>
      </c>
      <c r="W108" s="342">
        <f>SUMIF(Monthly!$6:$6,Quarterly!W$7,Monthly!104:104)</f>
        <v>1.0190000000000001</v>
      </c>
      <c r="X108" s="342">
        <f>SUMIF(Monthly!$6:$6,Quarterly!X$7,Monthly!104:104)</f>
        <v>1.2690000000000001</v>
      </c>
      <c r="Y108" s="343">
        <f>SUMIF(Monthly!$6:$6,Quarterly!Y$7,Monthly!104:104)</f>
        <v>1.274</v>
      </c>
      <c r="Z108" s="342">
        <f>SUMIF(Monthly!$6:$6,Quarterly!Z$7,Monthly!104:104)</f>
        <v>0.96599999999999997</v>
      </c>
      <c r="AA108" s="342">
        <f>SUMIF(Monthly!$6:$6,Quarterly!AA$7,Monthly!104:104)</f>
        <v>1.3900000000000006</v>
      </c>
      <c r="AB108" s="342">
        <f>SUMIF(Monthly!$6:$6,Quarterly!AB$7,Monthly!104:104)</f>
        <v>1.3630000000000004</v>
      </c>
      <c r="AC108" s="343">
        <f>SUMIF(Monthly!$6:$6,Quarterly!AC$7,Monthly!104:104)</f>
        <v>1.8869999999999987</v>
      </c>
      <c r="AD108" s="342">
        <f>SUMIF(Monthly!$6:$6,Quarterly!AD$7,Monthly!104:104)</f>
        <v>1.5809999999999991</v>
      </c>
      <c r="AE108" s="342">
        <f>SUMIF(Monthly!$6:$6,Quarterly!AE$7,Monthly!104:104)</f>
        <v>1.9460000000000015</v>
      </c>
      <c r="AF108" s="342">
        <f>SUMIF(Monthly!$6:$6,Quarterly!AF$7,Monthly!104:104)</f>
        <v>2.4409999999999954</v>
      </c>
      <c r="AG108" s="343">
        <f>SUMIF(Monthly!$6:$6,Quarterly!AG$7,Monthly!104:104)</f>
        <v>3.0359999999999978</v>
      </c>
      <c r="AH108" s="342">
        <f>SUMIF(Monthly!$6:$6,Quarterly!AH$7,Monthly!104:104)</f>
        <v>3.9180000000000001</v>
      </c>
      <c r="AI108" s="342">
        <f>SUMIF(Monthly!$6:$6,Quarterly!AI$7,Monthly!104:104)</f>
        <v>3.7720000000000002</v>
      </c>
      <c r="AJ108" s="342">
        <f>SUMIF(Monthly!$6:$6,Quarterly!AJ$7,Monthly!104:104)</f>
        <v>3.7389999999999999</v>
      </c>
      <c r="AK108" s="343">
        <f>SUMIF(Monthly!$6:$6,Quarterly!AK$7,Monthly!104:104)</f>
        <v>4.0280000000000005</v>
      </c>
      <c r="AL108" s="342">
        <f>SUMIF(Monthly!$6:$6,Quarterly!AL$7,Monthly!104:104)</f>
        <v>4.6340000000000003</v>
      </c>
      <c r="AM108" s="342">
        <f>SUMIF(Monthly!$6:$6,Quarterly!AM$7,Monthly!104:104)</f>
        <v>4.1479999999999997</v>
      </c>
      <c r="AN108" s="342">
        <f>SUMIF(Monthly!$6:$6,Quarterly!AN$7,Monthly!104:104)</f>
        <v>4.7059999999999995</v>
      </c>
      <c r="AO108" s="689">
        <f>SUMIF(Monthly!$6:$6,Quarterly!AO$7,Monthly!104:104)</f>
        <v>4.1630000000000003</v>
      </c>
      <c r="AP108" s="342">
        <f>SUMIF(Monthly!$6:$6,Quarterly!AP$7,Monthly!104:104)</f>
        <v>3.8460000000000001</v>
      </c>
      <c r="AQ108" s="342">
        <f>SUMIF(Monthly!$6:$6,Quarterly!AQ$7,Monthly!104:104)</f>
        <v>1.6749999999999998</v>
      </c>
      <c r="AR108" s="342">
        <f>SUMIF(Monthly!$6:$6,Quarterly!AR$7,Monthly!104:104)</f>
        <v>2.3120000000000003</v>
      </c>
      <c r="AS108" s="689">
        <f>SUMIF(Monthly!$6:$6,Quarterly!AS$7,Monthly!104:104)</f>
        <v>2.7190000000000003</v>
      </c>
      <c r="AT108" s="342">
        <f>SUMIF(Monthly!$6:$6,Quarterly!AT$7,Monthly!104:104)</f>
        <v>3.5450000000000004</v>
      </c>
      <c r="AU108" s="342">
        <f>SUMIF(Monthly!$6:$6,Quarterly!AU$7,Monthly!104:104)</f>
        <v>2.597</v>
      </c>
      <c r="AV108" s="342">
        <f>SUMIF(Monthly!$6:$6,Quarterly!AV$7,Monthly!104:104)</f>
        <v>2.782</v>
      </c>
      <c r="AW108" s="689">
        <f>SUMIF(Monthly!$6:$6,Quarterly!AW$7,Monthly!104:104)</f>
        <v>2.206</v>
      </c>
      <c r="AX108" s="342">
        <f>SUMIF(Monthly!$6:$6,Quarterly!AX$7,Monthly!104:104)</f>
        <v>2.585</v>
      </c>
      <c r="AY108" s="342">
        <f>SUMIF(Monthly!$6:$6,Quarterly!AY$7,Monthly!104:104)</f>
        <v>2.536</v>
      </c>
      <c r="AZ108" s="342">
        <f>SUMIF(Monthly!$6:$6,Quarterly!AZ$7,Monthly!104:104)</f>
        <v>3.71</v>
      </c>
      <c r="BA108" s="689">
        <f>SUMIF(Monthly!$6:$6,Quarterly!BA$7,Monthly!104:104)</f>
        <v>4.6399999999999997</v>
      </c>
      <c r="BB108" s="342">
        <f>SUMIF(Monthly!$6:$6,Quarterly!BB$7,Monthly!104:104)</f>
        <v>4.085</v>
      </c>
      <c r="BC108" s="342">
        <f>SUMIF(Monthly!$6:$6,Quarterly!BC$7,Monthly!104:104)</f>
        <v>5.2210000000000001</v>
      </c>
      <c r="BD108" s="342">
        <f>SUMIF(Monthly!$6:$6,Quarterly!BD$7,Monthly!104:104)</f>
        <v>5.8469999999999995</v>
      </c>
      <c r="BE108" s="689">
        <f>SUMIF(Monthly!$6:$6,Quarterly!BE$7,Monthly!104:104)</f>
        <v>6.0749999999999993</v>
      </c>
      <c r="BF108" s="342">
        <f>SUMIF(Monthly!$6:$6,Quarterly!BF$7,Monthly!104:104)</f>
        <v>6.1359999999999992</v>
      </c>
      <c r="BG108" s="342">
        <f>SUMIF(Monthly!$6:$6,Quarterly!BG$7,Monthly!104:104)</f>
        <v>5.9410000000000007</v>
      </c>
      <c r="BH108" s="342">
        <f>SUMIF(Monthly!$6:$6,Quarterly!BH$7,Monthly!104:104)</f>
        <v>6.8349999999999991</v>
      </c>
      <c r="BI108" s="689">
        <f>SUMIF(Monthly!$6:$6,Quarterly!BI$7,Monthly!104:104)</f>
        <v>6.085</v>
      </c>
      <c r="BJ108" s="342">
        <f>SUMIF(Monthly!$6:$6,Quarterly!BJ$7,Monthly!104:104)</f>
        <v>6.6140000000000008</v>
      </c>
      <c r="BK108" s="342">
        <f>SUMIF(Monthly!$6:$6,Quarterly!BK$7,Monthly!104:104)</f>
        <v>7.1720000000000006</v>
      </c>
      <c r="BL108" s="342">
        <f>SUMIF(Monthly!$6:$6,Quarterly!BL$7,Monthly!104:104)</f>
        <v>7.5350000000000001</v>
      </c>
      <c r="BM108" s="2">
        <f>SUMIF(Monthly!$6:$6,Quarterly!BM$7,Monthly!104:104)</f>
        <v>8.076603905999999</v>
      </c>
    </row>
    <row r="109" spans="2:66" s="173" customFormat="1" ht="12">
      <c r="B109" s="174" t="s">
        <v>65</v>
      </c>
      <c r="C109" s="591">
        <f>City!L1</f>
        <v>12</v>
      </c>
      <c r="D109" s="191" t="s">
        <v>92</v>
      </c>
      <c r="E109" s="191" t="s">
        <v>254</v>
      </c>
      <c r="F109" s="374">
        <f>INDEX(City!$A$1:$X$260,F$5,$C109)</f>
        <v>0.13500000000000001</v>
      </c>
      <c r="G109" s="374">
        <f>INDEX(City!$A$1:$X$260,G$5,$C109)</f>
        <v>0.10463049557507423</v>
      </c>
      <c r="H109" s="374">
        <f>INDEX(City!$A$1:$X$260,H$5,$C109)</f>
        <v>0.14964712095630262</v>
      </c>
      <c r="I109" s="375">
        <f>INDEX(City!$A$1:$X$260,I$5,$C109)</f>
        <v>0.13750917594423409</v>
      </c>
      <c r="J109" s="374">
        <f>INDEX(City!$A$1:$X$260,J$5,$C109)</f>
        <v>0</v>
      </c>
      <c r="K109" s="374">
        <f>INDEX(City!$A$1:$X$260,K$5,$C109)</f>
        <v>8.6659391191023616E-2</v>
      </c>
      <c r="L109" s="374">
        <f>INDEX(City!$A$1:$X$260,L$5,$C109)</f>
        <v>6.3431377773041336E-2</v>
      </c>
      <c r="M109" s="375">
        <f>INDEX(City!$A$1:$X$260,M$5,$C109)</f>
        <v>0.1049586698607179</v>
      </c>
      <c r="N109" s="374">
        <f>INDEX(City!$A$1:$X$260,N$5,$C109)</f>
        <v>0.11195610162386974</v>
      </c>
      <c r="O109" s="374">
        <f>INDEX(City!$A$1:$X$260,O$5,$C109)</f>
        <v>0.11250089896715589</v>
      </c>
      <c r="P109" s="344">
        <f>INDEX(City!$A$1:$X$260,P$5,$C109)</f>
        <v>0.10972868938970634</v>
      </c>
      <c r="Q109" s="345">
        <f>INDEX(City!$A$1:$X$260,Q$5,$C109)</f>
        <v>7.5648725925659521E-2</v>
      </c>
      <c r="R109" s="344">
        <f>INDEX(City!$A$1:$X$260,R$5,$C109)</f>
        <v>7.8740126162388333E-2</v>
      </c>
      <c r="S109" s="344">
        <f>INDEX(City!$A$1:$X$260,S$5,$C109)</f>
        <v>8.9508074485410982E-2</v>
      </c>
      <c r="T109" s="344">
        <f>INDEX(City!$A$1:$X$260,T$5,$C109)</f>
        <v>7.6423773560324773E-2</v>
      </c>
      <c r="U109" s="345">
        <f>INDEX(City!$A$1:$X$260,U$5,$C109)</f>
        <v>8.5240409296006237E-2</v>
      </c>
      <c r="V109" s="344">
        <f>INDEX(City!$A$1:$X$260,V$5,$C109)</f>
        <v>7.3296913373520872E-2</v>
      </c>
      <c r="W109" s="344">
        <f>INDEX(City!$A$1:$X$260,W$5,$C109)</f>
        <v>8.9240550618295958E-2</v>
      </c>
      <c r="X109" s="344">
        <f>INDEX(City!$A$1:$X$260,X$5,$C109)</f>
        <v>9.0262319707833855E-2</v>
      </c>
      <c r="Y109" s="345">
        <f>INDEX(City!$A$1:$X$260,Y$5,$C109)</f>
        <v>8.4306968433180515E-2</v>
      </c>
      <c r="Z109" s="344">
        <f>INDEX(City!$A$1:$X$260,Z$5,$C109)</f>
        <v>8.7104319928006338E-2</v>
      </c>
      <c r="AA109" s="344">
        <f>INDEX(City!$A$1:$X$260,AA$5,$C109)</f>
        <v>9.3356896161888234E-2</v>
      </c>
      <c r="AB109" s="344">
        <f>INDEX(City!$A$1:$X$260,AB$5,$C109)</f>
        <v>8.6397371868981276E-2</v>
      </c>
      <c r="AC109" s="345">
        <f>INDEX(City!$A$1:$X$260,AC$5,$C109)</f>
        <v>5.5469415256929194E-2</v>
      </c>
      <c r="AD109" s="344">
        <f>INDEX(City!$A$1:$X$260,AD$5,$C109)</f>
        <v>0.11964224237163379</v>
      </c>
      <c r="AE109" s="344">
        <f>INDEX(City!$A$1:$X$260,AE$5,$C109)</f>
        <v>8.6706345865674411E-2</v>
      </c>
      <c r="AF109" s="344">
        <f>INDEX(City!$A$1:$X$260,AF$5,$C109)</f>
        <v>0.13324467332559917</v>
      </c>
      <c r="AG109" s="345">
        <f>INDEX(City!$A$1:$X$260,AG$5,$C109)</f>
        <v>9.378671079822673E-2</v>
      </c>
      <c r="AH109" s="344">
        <f>INDEX(City!$A$1:$X$260,AH$5,$C109)</f>
        <v>0.10612457398357622</v>
      </c>
      <c r="AI109" s="344">
        <f>INDEX(City!$A$1:$X$260,AI$5,$C109)</f>
        <v>0.10569093491787207</v>
      </c>
      <c r="AJ109" s="344">
        <f>INDEX(City!$A$1:$X$260,AJ$5,$C109)</f>
        <v>0.11291995659680755</v>
      </c>
      <c r="AK109" s="345">
        <f>INDEX(City!$A$1:$X$260,AK$5,$C109)</f>
        <v>0.12796162808953571</v>
      </c>
      <c r="AL109" s="344">
        <f>INDEX(City!$A$1:$X$260,AL$5,$C109)</f>
        <v>0.12817116068650936</v>
      </c>
      <c r="AM109" s="344">
        <f>INDEX(City!$A$1:$X$260,AM$5,$C109)</f>
        <v>0.11447778802862381</v>
      </c>
      <c r="AN109" s="344">
        <f>INDEX(City!$A$1:$X$260,AN$5,$C109)</f>
        <v>9.4247600860829783E-2</v>
      </c>
      <c r="AO109" s="690">
        <f>INDEX(City!$A$1:$X$260,AO$5,$C109)</f>
        <v>0.10986959683057036</v>
      </c>
      <c r="AP109" s="344">
        <f>INDEX(City!$A$1:$X$260,AP$5,$C109)</f>
        <v>0.10831614518585572</v>
      </c>
      <c r="AQ109" s="344">
        <f>INDEX(City!$A$1:$X$260,AQ$5,$C109)</f>
        <v>0.11905133277765785</v>
      </c>
      <c r="AR109" s="344">
        <f>INDEX(City!$A$1:$X$260,AR$5,$C109)</f>
        <v>9.7409401978510293E-2</v>
      </c>
      <c r="AS109" s="690">
        <f>INDEX(City!$A$1:$X$260,AS$5,$C109)</f>
        <v>0.13828999524390298</v>
      </c>
      <c r="AT109" s="344">
        <f>INDEX(City!$A$1:$X$260,AT$5,$C109)</f>
        <v>0.15284827503930712</v>
      </c>
      <c r="AU109" s="344">
        <f>INDEX(City!$A$1:$X$260,AU$5,$C109)</f>
        <v>0.12669041338789408</v>
      </c>
      <c r="AV109" s="344">
        <f>INDEX(City!$A$1:$X$260,AV$5,$C109)</f>
        <v>0.10138095002754198</v>
      </c>
      <c r="AW109" s="690">
        <f>INDEX(City!$A$1:$X$260,AW$5,$C109)</f>
        <v>9.5135572578135666E-2</v>
      </c>
      <c r="AX109" s="344">
        <f>INDEX(City!$A$1:$X$260,AX$5,$C109)</f>
        <v>0.1261681249398062</v>
      </c>
      <c r="AY109" s="344">
        <f>INDEX(City!$A$1:$X$260,AY$5,$C109)</f>
        <v>0.15714714454652351</v>
      </c>
      <c r="AZ109" s="344">
        <f>INDEX(City!$A$1:$X$260,AZ$5,$C109)</f>
        <v>7.4197935704718568E-2</v>
      </c>
      <c r="BA109" s="690">
        <f>INDEX(City!$A$1:$X$260,BA$5,$C109)</f>
        <v>0.23377180206393416</v>
      </c>
      <c r="BB109" s="344">
        <f>INDEX(City!$A$1:$X$260,BB$5,$C109)</f>
        <v>0.12717573207452199</v>
      </c>
      <c r="BC109" s="344">
        <f>INDEX(City!$A$1:$X$260,BC$5,$C109)</f>
        <v>0.20830124646000134</v>
      </c>
      <c r="BD109" s="344">
        <f>INDEX(City!$A$1:$X$260,BD$5,$C109)</f>
        <v>0.13435330604072029</v>
      </c>
      <c r="BE109" s="690">
        <f>INDEX(City!$A$1:$X$260,BE$5,$C109)</f>
        <v>0.1190880021827409</v>
      </c>
      <c r="BF109" s="344">
        <f>INDEX(City!$A$1:$X$260,BF$5,$C109)</f>
        <v>0.10457326380284203</v>
      </c>
      <c r="BG109" s="344">
        <f>INDEX(City!$A$1:$X$260,BG$5,$C109)</f>
        <v>9.3236984414634211E-2</v>
      </c>
      <c r="BH109" s="344">
        <f>INDEX(City!$A$1:$X$260,BH$5,$C109)</f>
        <v>0.11113473598314712</v>
      </c>
      <c r="BI109" s="690">
        <f>INDEX(City!$A$1:$X$260,BI$5,$C109)</f>
        <v>0.11175529355624468</v>
      </c>
      <c r="BJ109" s="344">
        <f>INDEX(City!$A$1:$X$260,BJ$5,$C109)</f>
        <v>9.6648586161917127E-2</v>
      </c>
      <c r="BK109" s="344">
        <f>INDEX(City!$A$1:$X$260,BK$5,$C109)</f>
        <v>0.11084499067805639</v>
      </c>
      <c r="BL109" s="344">
        <f>INDEX(City!$A$1:$X$307,BL$5,$C109)</f>
        <v>0.11579579174127455</v>
      </c>
      <c r="BM109" s="173">
        <f>INDEX(City!$A$1:$X$307,BM$5,$C109)</f>
        <v>0.11313572211488804</v>
      </c>
    </row>
    <row r="110" spans="2:66" s="173" customFormat="1" ht="12">
      <c r="B110" s="174"/>
      <c r="C110" s="174"/>
      <c r="D110" s="196" t="s">
        <v>90</v>
      </c>
      <c r="E110" s="197" t="s">
        <v>255</v>
      </c>
      <c r="F110" s="376">
        <f>F107/F90</f>
        <v>8.665939119102363E-2</v>
      </c>
      <c r="G110" s="376">
        <f t="shared" ref="G110:AI110" si="260">G107/G90</f>
        <v>6.3431377773041336E-2</v>
      </c>
      <c r="H110" s="376">
        <f t="shared" si="260"/>
        <v>0.1049586698607179</v>
      </c>
      <c r="I110" s="377">
        <f t="shared" si="260"/>
        <v>0.11195610162386974</v>
      </c>
      <c r="J110" s="376">
        <f t="shared" si="260"/>
        <v>0.11250089896715587</v>
      </c>
      <c r="K110" s="376">
        <f t="shared" si="260"/>
        <v>0.10972868938970634</v>
      </c>
      <c r="L110" s="376">
        <f t="shared" si="260"/>
        <v>7.5648725925659535E-2</v>
      </c>
      <c r="M110" s="377">
        <f t="shared" si="260"/>
        <v>7.8740126162388346E-2</v>
      </c>
      <c r="N110" s="376">
        <f t="shared" si="260"/>
        <v>8.9508074485410982E-2</v>
      </c>
      <c r="O110" s="376">
        <f t="shared" si="260"/>
        <v>7.6423773560324787E-2</v>
      </c>
      <c r="P110" s="346">
        <f t="shared" si="260"/>
        <v>8.5240409296006237E-2</v>
      </c>
      <c r="Q110" s="347">
        <f t="shared" si="260"/>
        <v>7.3296913373520886E-2</v>
      </c>
      <c r="R110" s="346">
        <f t="shared" si="260"/>
        <v>8.9240550618295958E-2</v>
      </c>
      <c r="S110" s="346">
        <f t="shared" si="260"/>
        <v>9.0262319707833868E-2</v>
      </c>
      <c r="T110" s="346">
        <f t="shared" si="260"/>
        <v>8.4306968433180501E-2</v>
      </c>
      <c r="U110" s="347">
        <f t="shared" si="260"/>
        <v>8.7104319928006338E-2</v>
      </c>
      <c r="V110" s="346">
        <f t="shared" si="260"/>
        <v>9.335689616188822E-2</v>
      </c>
      <c r="W110" s="346">
        <f t="shared" si="260"/>
        <v>8.6397371868981276E-2</v>
      </c>
      <c r="X110" s="346">
        <f t="shared" si="260"/>
        <v>5.5469415256929194E-2</v>
      </c>
      <c r="Y110" s="347">
        <f t="shared" si="260"/>
        <v>0.11964224237163379</v>
      </c>
      <c r="Z110" s="346">
        <f t="shared" si="260"/>
        <v>8.6706345865674411E-2</v>
      </c>
      <c r="AA110" s="346">
        <f t="shared" si="260"/>
        <v>0.13324467332559919</v>
      </c>
      <c r="AB110" s="346">
        <f t="shared" si="260"/>
        <v>9.3786710798226744E-2</v>
      </c>
      <c r="AC110" s="347">
        <f t="shared" si="260"/>
        <v>0.10612457398357622</v>
      </c>
      <c r="AD110" s="346">
        <f t="shared" si="260"/>
        <v>0.10569093491787207</v>
      </c>
      <c r="AE110" s="346">
        <f t="shared" si="260"/>
        <v>0.11291995659680752</v>
      </c>
      <c r="AF110" s="346">
        <f t="shared" si="260"/>
        <v>0.12796162808953571</v>
      </c>
      <c r="AG110" s="347">
        <f t="shared" si="260"/>
        <v>0.12817116068650936</v>
      </c>
      <c r="AH110" s="346">
        <f t="shared" si="260"/>
        <v>0.11447778802862379</v>
      </c>
      <c r="AI110" s="346">
        <f t="shared" si="260"/>
        <v>9.4247600860829783E-2</v>
      </c>
      <c r="AJ110" s="346">
        <f t="shared" ref="AJ110:BH110" si="261">AJ105/AJ90</f>
        <v>0.11984791875348089</v>
      </c>
      <c r="AK110" s="347">
        <f t="shared" si="261"/>
        <v>0.11414945801885983</v>
      </c>
      <c r="AL110" s="346">
        <f t="shared" si="261"/>
        <v>0.12646751777353848</v>
      </c>
      <c r="AM110" s="346">
        <f t="shared" si="261"/>
        <v>0.12067691799033534</v>
      </c>
      <c r="AN110" s="346">
        <f t="shared" si="261"/>
        <v>0.15098294176456403</v>
      </c>
      <c r="AO110" s="687">
        <f t="shared" si="261"/>
        <v>0.1645222447647475</v>
      </c>
      <c r="AP110" s="346">
        <f t="shared" si="261"/>
        <v>0.14262668045439431</v>
      </c>
      <c r="AQ110" s="346">
        <f t="shared" si="261"/>
        <v>0.11338192530349142</v>
      </c>
      <c r="AR110" s="346">
        <f t="shared" si="261"/>
        <v>0.11249108503689512</v>
      </c>
      <c r="AS110" s="687">
        <f t="shared" si="261"/>
        <v>0.14716540484032009</v>
      </c>
      <c r="AT110" s="346">
        <f t="shared" si="261"/>
        <v>0.19765289930885888</v>
      </c>
      <c r="AU110" s="346">
        <f t="shared" si="261"/>
        <v>9.11855301635041E-2</v>
      </c>
      <c r="AV110" s="346">
        <f t="shared" si="261"/>
        <v>0.25462879623477658</v>
      </c>
      <c r="AW110" s="687">
        <f t="shared" si="261"/>
        <v>0.15794605554230876</v>
      </c>
      <c r="AX110" s="346">
        <f t="shared" si="261"/>
        <v>0.23498403744608182</v>
      </c>
      <c r="AY110" s="346">
        <f t="shared" si="261"/>
        <v>0.15581192703324243</v>
      </c>
      <c r="AZ110" s="346">
        <f t="shared" si="261"/>
        <v>0.12991949245236503</v>
      </c>
      <c r="BA110" s="687">
        <f t="shared" si="261"/>
        <v>0.11178821568598583</v>
      </c>
      <c r="BB110" s="346">
        <f t="shared" si="261"/>
        <v>9.9658610779621848E-2</v>
      </c>
      <c r="BC110" s="346">
        <f t="shared" si="261"/>
        <v>0.11867249994599331</v>
      </c>
      <c r="BD110" s="346">
        <f t="shared" si="261"/>
        <v>0.11886053143395212</v>
      </c>
      <c r="BE110" s="687">
        <f t="shared" si="261"/>
        <v>0.10413046142070843</v>
      </c>
      <c r="BF110" s="346">
        <f t="shared" si="261"/>
        <v>0.11789714333294314</v>
      </c>
      <c r="BG110" s="346">
        <f t="shared" si="261"/>
        <v>0.12291900719032849</v>
      </c>
      <c r="BH110" s="346">
        <f t="shared" si="261"/>
        <v>0.12061029634498015</v>
      </c>
      <c r="BI110" s="687">
        <f t="shared" ref="BI110:BJ110" si="262">BI105/BI90</f>
        <v>0.1167678840873094</v>
      </c>
      <c r="BJ110" s="346">
        <f t="shared" si="262"/>
        <v>0.12327899532696948</v>
      </c>
      <c r="BK110" s="346">
        <f t="shared" ref="BK110:BL110" si="263">BK105/BK90</f>
        <v>0.12865349181690089</v>
      </c>
      <c r="BL110" s="346">
        <f t="shared" si="263"/>
        <v>0.11644872019495724</v>
      </c>
      <c r="BM110" s="173">
        <f t="shared" ref="BM110" si="264">BM105/BM90</f>
        <v>0.13219119771341709</v>
      </c>
    </row>
    <row r="111" spans="2:66" s="173" customFormat="1" ht="12">
      <c r="B111" s="174"/>
      <c r="C111" s="174"/>
      <c r="D111" s="187" t="s">
        <v>238</v>
      </c>
      <c r="E111" s="191" t="s">
        <v>256</v>
      </c>
      <c r="F111" s="378">
        <f t="shared" ref="F111:AQ111" si="265">F187-F112</f>
        <v>8365</v>
      </c>
      <c r="G111" s="378">
        <f t="shared" si="265"/>
        <v>3634</v>
      </c>
      <c r="H111" s="378">
        <f t="shared" si="265"/>
        <v>4171</v>
      </c>
      <c r="I111" s="379">
        <f t="shared" si="265"/>
        <v>4731</v>
      </c>
      <c r="J111" s="378">
        <f t="shared" si="265"/>
        <v>4405</v>
      </c>
      <c r="K111" s="378">
        <f t="shared" si="265"/>
        <v>4678</v>
      </c>
      <c r="L111" s="378">
        <f t="shared" si="265"/>
        <v>4646</v>
      </c>
      <c r="M111" s="379">
        <f t="shared" si="265"/>
        <v>4614</v>
      </c>
      <c r="N111" s="378">
        <f t="shared" si="265"/>
        <v>4929</v>
      </c>
      <c r="O111" s="378">
        <f t="shared" si="265"/>
        <v>4946</v>
      </c>
      <c r="P111" s="348">
        <f t="shared" si="265"/>
        <v>5326</v>
      </c>
      <c r="Q111" s="349">
        <f t="shared" si="265"/>
        <v>5335</v>
      </c>
      <c r="R111" s="348">
        <f t="shared" si="265"/>
        <v>5515</v>
      </c>
      <c r="S111" s="348">
        <f t="shared" si="265"/>
        <v>6633</v>
      </c>
      <c r="T111" s="348">
        <f t="shared" si="265"/>
        <v>6457</v>
      </c>
      <c r="U111" s="349">
        <f t="shared" si="265"/>
        <v>5865</v>
      </c>
      <c r="V111" s="348">
        <f t="shared" si="265"/>
        <v>5681</v>
      </c>
      <c r="W111" s="348">
        <f t="shared" si="265"/>
        <v>4978</v>
      </c>
      <c r="X111" s="348">
        <f t="shared" si="265"/>
        <v>5517</v>
      </c>
      <c r="Y111" s="349">
        <f t="shared" si="265"/>
        <v>5999</v>
      </c>
      <c r="Z111" s="348">
        <f t="shared" si="265"/>
        <v>5823</v>
      </c>
      <c r="AA111" s="348">
        <f t="shared" si="265"/>
        <v>6662</v>
      </c>
      <c r="AB111" s="348">
        <f t="shared" si="265"/>
        <v>7879</v>
      </c>
      <c r="AC111" s="349">
        <f t="shared" si="265"/>
        <v>10125</v>
      </c>
      <c r="AD111" s="348">
        <f t="shared" si="265"/>
        <v>11837</v>
      </c>
      <c r="AE111" s="348">
        <f t="shared" si="265"/>
        <v>34948</v>
      </c>
      <c r="AF111" s="348">
        <f t="shared" si="265"/>
        <v>48343</v>
      </c>
      <c r="AG111" s="349">
        <f t="shared" si="265"/>
        <v>52221</v>
      </c>
      <c r="AH111" s="462">
        <f t="shared" si="265"/>
        <v>21547</v>
      </c>
      <c r="AI111" s="462">
        <f t="shared" si="265"/>
        <v>30752.000000000007</v>
      </c>
      <c r="AJ111" s="462">
        <f t="shared" si="265"/>
        <v>53690.599999999991</v>
      </c>
      <c r="AK111" s="463">
        <f t="shared" si="265"/>
        <v>57020.800000000003</v>
      </c>
      <c r="AL111" s="462">
        <f t="shared" si="265"/>
        <v>21434.799999999996</v>
      </c>
      <c r="AM111" s="462">
        <f t="shared" si="265"/>
        <v>34407.800000000003</v>
      </c>
      <c r="AN111" s="462">
        <f t="shared" si="265"/>
        <v>65857.51999999999</v>
      </c>
      <c r="AO111" s="695">
        <f t="shared" si="265"/>
        <v>73321.16</v>
      </c>
      <c r="AP111" s="462">
        <f>AP187-AP112</f>
        <v>1983.0320000000029</v>
      </c>
      <c r="AQ111" s="462">
        <f t="shared" si="265"/>
        <v>-627.51999999999953</v>
      </c>
      <c r="AR111" s="462">
        <f t="shared" ref="AR111:BH111" si="266">AR187-AR112</f>
        <v>274.84639999999945</v>
      </c>
      <c r="AS111" s="695">
        <f t="shared" si="266"/>
        <v>463.84639999999945</v>
      </c>
      <c r="AT111" s="462">
        <f t="shared" si="266"/>
        <v>-0.43824000000040542</v>
      </c>
      <c r="AU111" s="462">
        <f t="shared" si="266"/>
        <v>2276.5617599999996</v>
      </c>
      <c r="AV111" s="462">
        <f t="shared" si="266"/>
        <v>3154.5617599999996</v>
      </c>
      <c r="AW111" s="695">
        <f t="shared" si="266"/>
        <v>3467.5617599999996</v>
      </c>
      <c r="AX111" s="462">
        <f>AX187-AX112</f>
        <v>4811.1302879999994</v>
      </c>
      <c r="AY111" s="462">
        <f t="shared" si="266"/>
        <v>4979.3368024000001</v>
      </c>
      <c r="AZ111" s="462">
        <f t="shared" si="266"/>
        <v>1589.2041628799998</v>
      </c>
      <c r="BA111" s="695">
        <f t="shared" si="266"/>
        <v>3360.7674931840011</v>
      </c>
      <c r="BB111" s="462">
        <f t="shared" si="266"/>
        <v>4913.3442425024041</v>
      </c>
      <c r="BC111" s="462">
        <f t="shared" si="266"/>
        <v>8511.0475152531253</v>
      </c>
      <c r="BD111" s="462">
        <f t="shared" si="266"/>
        <v>7685.9522667784404</v>
      </c>
      <c r="BE111" s="695">
        <f t="shared" si="266"/>
        <v>9646.7474934562852</v>
      </c>
      <c r="BF111" s="462">
        <f t="shared" si="266"/>
        <v>11335.122242801917</v>
      </c>
      <c r="BG111" s="462">
        <f t="shared" si="266"/>
        <v>8555.1100185217256</v>
      </c>
      <c r="BH111" s="462">
        <f t="shared" si="266"/>
        <v>9532.9655194478146</v>
      </c>
      <c r="BI111" s="695">
        <f t="shared" ref="BI111:BJ111" si="267">BI187-BI112</f>
        <v>5988.3689675030328</v>
      </c>
      <c r="BJ111" s="462">
        <f t="shared" si="267"/>
        <v>11993.642761003637</v>
      </c>
      <c r="BK111" s="462">
        <f t="shared" ref="BK111:BL111" si="268">BK187-BK112</f>
        <v>16550.57131320436</v>
      </c>
      <c r="BL111" s="462">
        <f t="shared" si="268"/>
        <v>23604.685575845229</v>
      </c>
      <c r="BM111" s="173">
        <f t="shared" ref="BM111" si="269">BM187-BM112</f>
        <v>34597.422691014275</v>
      </c>
    </row>
    <row r="112" spans="2:66" s="173" customFormat="1" ht="12">
      <c r="B112" s="174"/>
      <c r="C112" s="834">
        <f>ROW(Monthly!C109)</f>
        <v>109</v>
      </c>
      <c r="D112" s="187" t="s">
        <v>115</v>
      </c>
      <c r="E112" s="191" t="s">
        <v>257</v>
      </c>
      <c r="F112" s="361">
        <f>SUMIF(Monthly!$6:$6,Quarterly!F$7,Monthly!108:108)</f>
        <v>0</v>
      </c>
      <c r="G112" s="361">
        <f>SUMIF(Monthly!$6:$6,Quarterly!G$7,Monthly!109:109)</f>
        <v>6203</v>
      </c>
      <c r="H112" s="361">
        <f>SUMIF(Monthly!$6:$6,Quarterly!H$7,Monthly!109:109)</f>
        <v>5424</v>
      </c>
      <c r="I112" s="362">
        <f>SUMIF(Monthly!$6:$6,Quarterly!I$7,Monthly!109:109)</f>
        <v>5352</v>
      </c>
      <c r="J112" s="361">
        <f>SUMIF(Monthly!$6:$6,Quarterly!J$7,Monthly!109:109)</f>
        <v>5493</v>
      </c>
      <c r="K112" s="361">
        <f>SUMIF(Monthly!$6:$6,Quarterly!K$7,Monthly!109:109)</f>
        <v>5876</v>
      </c>
      <c r="L112" s="361">
        <f>SUMIF(Monthly!$6:$6,Quarterly!L$7,Monthly!109:109)</f>
        <v>7107</v>
      </c>
      <c r="M112" s="362">
        <f>SUMIF(Monthly!$6:$6,Quarterly!M$7,Monthly!109:109)</f>
        <v>7747</v>
      </c>
      <c r="N112" s="361">
        <f>SUMIF(Monthly!$6:$6,Quarterly!N$7,Monthly!109:109)</f>
        <v>7522</v>
      </c>
      <c r="O112" s="361">
        <f>SUMIF(Monthly!$6:$6,Quarterly!O$7,Monthly!109:109)</f>
        <v>7516</v>
      </c>
      <c r="P112" s="330">
        <f>SUMIF(Monthly!$6:$6,Quarterly!P$7,Monthly!109:109)</f>
        <v>7814</v>
      </c>
      <c r="Q112" s="331">
        <f>SUMIF(Monthly!$6:$6,Quarterly!Q$7,Monthly!109:109)</f>
        <v>9093</v>
      </c>
      <c r="R112" s="330">
        <f>SUMIF(Monthly!$6:$6,Quarterly!R$7,Monthly!109:109)</f>
        <v>8891</v>
      </c>
      <c r="S112" s="330">
        <f>SUMIF(Monthly!$6:$6,Quarterly!S$7,Monthly!109:109)</f>
        <v>8335</v>
      </c>
      <c r="T112" s="330">
        <f>SUMIF(Monthly!$6:$6,Quarterly!T$7,Monthly!109:109)</f>
        <v>8272</v>
      </c>
      <c r="U112" s="331">
        <f>SUMIF(Monthly!$6:$6,Quarterly!U$7,Monthly!109:109)</f>
        <v>8705</v>
      </c>
      <c r="V112" s="330">
        <f>SUMIF(Monthly!$6:$6,Quarterly!V$7,Monthly!109:109)</f>
        <v>7814</v>
      </c>
      <c r="W112" s="330">
        <f>SUMIF(Monthly!$6:$6,Quarterly!W$7,Monthly!109:109)</f>
        <v>6281</v>
      </c>
      <c r="X112" s="330">
        <f>SUMIF(Monthly!$6:$6,Quarterly!X$7,Monthly!109:109)</f>
        <v>6164</v>
      </c>
      <c r="Y112" s="331">
        <f>SUMIF(Monthly!$6:$6,Quarterly!Y$7,Monthly!109:109)</f>
        <v>6092</v>
      </c>
      <c r="Z112" s="330">
        <f>SUMIF(Monthly!$6:$6,Quarterly!Z$7,Monthly!109:109)</f>
        <v>6041</v>
      </c>
      <c r="AA112" s="330">
        <f>SUMIF(Monthly!$6:$6,Quarterly!AA$7,Monthly!109:109)</f>
        <v>5936</v>
      </c>
      <c r="AB112" s="330">
        <f>SUMIF(Monthly!$6:$6,Quarterly!AB$7,Monthly!109:109)</f>
        <v>7363</v>
      </c>
      <c r="AC112" s="331">
        <f>SUMIF(Monthly!$6:$6,Quarterly!AC$7,Monthly!109:109)</f>
        <v>8586</v>
      </c>
      <c r="AD112" s="330">
        <f>SUMIF(Monthly!$6:$6,Quarterly!AD$7,Monthly!109:109)</f>
        <v>6420</v>
      </c>
      <c r="AE112" s="330">
        <f>SUMIF(Monthly!$6:$6,Quarterly!AE$7,Monthly!109:109)</f>
        <v>9942</v>
      </c>
      <c r="AF112" s="330">
        <f>SUMIF(Monthly!$6:$6,Quarterly!AF$7,Monthly!109:109)</f>
        <v>13590</v>
      </c>
      <c r="AG112" s="331">
        <f>SUMIF(Monthly!$6:$6,Quarterly!AG$7,Monthly!109:109)</f>
        <v>14543</v>
      </c>
      <c r="AH112" s="330">
        <f>SUMIF(Monthly!$6:$6,Quarterly!AH$7,Monthly!109:109)</f>
        <v>14967</v>
      </c>
      <c r="AI112" s="330">
        <f>SUMIF(Monthly!$6:$6,Quarterly!AI$7,Monthly!109:109)</f>
        <v>18627</v>
      </c>
      <c r="AJ112" s="330">
        <f>SUMIF(Monthly!$6:$6,Quarterly!AJ$7,Monthly!109:109)</f>
        <v>20629</v>
      </c>
      <c r="AK112" s="331">
        <f>SUMIF(Monthly!$6:$6,Quarterly!AK$7,Monthly!109:109)</f>
        <v>23096</v>
      </c>
      <c r="AL112" s="330">
        <f>SUMIF(Monthly!$6:$6,Quarterly!AL$7,Monthly!109:109)</f>
        <v>22382</v>
      </c>
      <c r="AM112" s="330">
        <f>SUMIF(Monthly!$6:$6,Quarterly!AM$7,Monthly!109:109)</f>
        <v>24847</v>
      </c>
      <c r="AN112" s="330">
        <f>SUMIF(Monthly!$6:$6,Quarterly!AN$7,Monthly!109:109)</f>
        <v>23326</v>
      </c>
      <c r="AO112" s="683">
        <f>SUMIF(Monthly!$6:$6,Quarterly!AO$7,Monthly!109:109)</f>
        <v>22819</v>
      </c>
      <c r="AP112" s="330">
        <f>SUMIF(Monthly!$6:$6,Quarterly!AP$7,Monthly!109:109)</f>
        <v>17245</v>
      </c>
      <c r="AQ112" s="330">
        <f>SUMIF(Monthly!$6:$6,Quarterly!AQ$7,Monthly!109:109)</f>
        <v>6553</v>
      </c>
      <c r="AR112" s="330">
        <f>SUMIF(Monthly!$6:$6,Quarterly!AR$7,Monthly!109:109)</f>
        <v>5968</v>
      </c>
      <c r="AS112" s="683">
        <f>SUMIF(Monthly!$6:$6,Quarterly!AS$7,Monthly!109:109)</f>
        <v>5779</v>
      </c>
      <c r="AT112" s="330">
        <f>SUMIF(Monthly!$6:$6,Quarterly!AT$7,Monthly!109:109)</f>
        <v>5619</v>
      </c>
      <c r="AU112" s="330">
        <f>SUMIF(Monthly!$6:$6,Quarterly!AU$7,Monthly!109:109)</f>
        <v>3342</v>
      </c>
      <c r="AV112" s="330">
        <f>SUMIF(Monthly!$6:$6,Quarterly!AV$7,Monthly!109:109)</f>
        <v>2464</v>
      </c>
      <c r="AW112" s="683">
        <f>SUMIF(Monthly!$6:$6,Quarterly!AW$7,Monthly!109:109)</f>
        <v>2151</v>
      </c>
      <c r="AX112" s="330">
        <f>SUMIF(Monthly!$6:$6,Quarterly!AX$7,Monthly!109:109)</f>
        <v>2493</v>
      </c>
      <c r="AY112" s="330">
        <f>SUMIF(Monthly!$6:$6,Quarterly!AY$7,Monthly!109:109)</f>
        <v>2690</v>
      </c>
      <c r="AZ112" s="330">
        <f>SUMIF(Monthly!$6:$6,Quarterly!AZ$7,Monthly!109:109)</f>
        <v>7614</v>
      </c>
      <c r="BA112" s="683">
        <f>SUMIF(Monthly!$6:$6,Quarterly!BA$7,Monthly!109:109)</f>
        <v>13205</v>
      </c>
      <c r="BB112" s="330">
        <f>SUMIF(Monthly!$6:$6,Quarterly!BB$7,Monthly!109:109)</f>
        <v>13309</v>
      </c>
      <c r="BC112" s="330">
        <f>SUMIF(Monthly!$6:$6,Quarterly!BC$7,Monthly!109:109)</f>
        <v>15178</v>
      </c>
      <c r="BD112" s="330">
        <f>SUMIF(Monthly!$6:$6,Quarterly!BD$7,Monthly!109:109)</f>
        <v>18372</v>
      </c>
      <c r="BE112" s="683">
        <f>SUMIF(Monthly!$6:$6,Quarterly!BE$7,Monthly!109:109)</f>
        <v>19017</v>
      </c>
      <c r="BF112" s="330">
        <f>SUMIF(Monthly!$6:$6,Quarterly!BF$7,Monthly!109:109)</f>
        <v>20195</v>
      </c>
      <c r="BG112" s="330">
        <f>SUMIF(Monthly!$6:$6,Quarterly!BG$7,Monthly!109:109)</f>
        <v>19822</v>
      </c>
      <c r="BH112" s="330">
        <f>SUMIF(Monthly!$6:$6,Quarterly!BH$7,Monthly!109:109)</f>
        <v>20263</v>
      </c>
      <c r="BI112" s="683">
        <f>SUMIF(Monthly!$6:$6,Quarterly!BI$7,Monthly!109:109)</f>
        <v>20828</v>
      </c>
      <c r="BJ112" s="330">
        <f>SUMIF(Monthly!$6:$6,Quarterly!BJ$7,Monthly!109:109)</f>
        <v>20186</v>
      </c>
      <c r="BK112" s="330">
        <f>SUMIF(Monthly!$6:$6,Quarterly!BK$7,Monthly!109:109)</f>
        <v>22065</v>
      </c>
      <c r="BL112" s="330">
        <f>SUMIF(Monthly!$6:$6,Quarterly!BL$7,Monthly!109:109)</f>
        <v>22734</v>
      </c>
      <c r="BM112" s="173">
        <f>SUMIF(Monthly!$6:$6,Quarterly!BM$7,Monthly!109:109)</f>
        <v>21009</v>
      </c>
    </row>
    <row r="113" spans="2:66" s="9" customFormat="1" ht="12">
      <c r="B113" s="8"/>
      <c r="C113" s="8"/>
      <c r="D113" s="188" t="s">
        <v>1</v>
      </c>
      <c r="E113" s="188" t="s">
        <v>247</v>
      </c>
      <c r="F113" s="363"/>
      <c r="G113" s="363"/>
      <c r="H113" s="363"/>
      <c r="I113" s="364"/>
      <c r="J113" s="365"/>
      <c r="K113" s="387"/>
      <c r="L113" s="365"/>
      <c r="M113" s="391"/>
      <c r="N113" s="365"/>
      <c r="O113" s="365"/>
      <c r="P113" s="334"/>
      <c r="Q113" s="335"/>
      <c r="R113" s="334"/>
      <c r="S113" s="334"/>
      <c r="T113" s="334"/>
      <c r="U113" s="335"/>
      <c r="V113" s="334"/>
      <c r="W113" s="334"/>
      <c r="X113" s="334"/>
      <c r="Y113" s="335"/>
      <c r="Z113" s="334"/>
      <c r="AA113" s="334"/>
      <c r="AB113" s="334"/>
      <c r="AC113" s="335"/>
      <c r="AD113" s="334"/>
      <c r="AE113" s="334"/>
      <c r="AF113" s="334"/>
      <c r="AG113" s="335"/>
      <c r="AH113" s="334"/>
      <c r="AI113" s="334"/>
      <c r="AJ113" s="334"/>
      <c r="AK113" s="335"/>
      <c r="AL113" s="334"/>
      <c r="AM113" s="334"/>
      <c r="AN113" s="334"/>
      <c r="AO113" s="684"/>
      <c r="AP113" s="334"/>
      <c r="AQ113" s="334"/>
      <c r="AR113" s="334"/>
      <c r="AS113" s="684"/>
      <c r="AT113" s="334"/>
      <c r="AU113" s="334"/>
      <c r="AV113" s="334"/>
      <c r="AW113" s="684"/>
      <c r="AX113" s="334"/>
      <c r="AY113" s="334"/>
      <c r="AZ113" s="334"/>
      <c r="BA113" s="684"/>
      <c r="BB113" s="334"/>
      <c r="BC113" s="334"/>
      <c r="BD113" s="334"/>
      <c r="BE113" s="684"/>
      <c r="BF113" s="334"/>
      <c r="BG113" s="334"/>
      <c r="BH113" s="334"/>
      <c r="BI113" s="684"/>
      <c r="BJ113" s="334"/>
      <c r="BK113" s="334"/>
      <c r="BL113" s="334"/>
    </row>
    <row r="114" spans="2:66" s="173" customFormat="1" ht="12">
      <c r="B114" s="1"/>
      <c r="C114" s="590">
        <f>ROW(Monthly!C111)</f>
        <v>111</v>
      </c>
      <c r="D114" s="189" t="s">
        <v>85</v>
      </c>
      <c r="E114" s="190" t="s">
        <v>248</v>
      </c>
      <c r="F114" s="380">
        <f>SUMIF(Monthly!$6:$6,Quarterly!F$7,Monthly!111:111)</f>
        <v>2830</v>
      </c>
      <c r="G114" s="380">
        <f>SUMIF(Monthly!$6:$6,Quarterly!G$7,Monthly!111:111)</f>
        <v>3594</v>
      </c>
      <c r="H114" s="380">
        <f>SUMIF(Monthly!$6:$6,Quarterly!H$7,Monthly!111:111)</f>
        <v>3225</v>
      </c>
      <c r="I114" s="381">
        <f>SUMIF(Monthly!$6:$6,Quarterly!I$7,Monthly!111:111)</f>
        <v>3280</v>
      </c>
      <c r="J114" s="380">
        <f>SUMIF(Monthly!$6:$6,Quarterly!J$7,Monthly!111:111)</f>
        <v>3140</v>
      </c>
      <c r="K114" s="380">
        <f>SUMIF(Monthly!$6:$6,Quarterly!K$7,Monthly!111:111)</f>
        <v>2952</v>
      </c>
      <c r="L114" s="380">
        <f>SUMIF(Monthly!$6:$6,Quarterly!L$7,Monthly!111:111)</f>
        <v>3739</v>
      </c>
      <c r="M114" s="381">
        <f>SUMIF(Monthly!$6:$6,Quarterly!M$7,Monthly!111:111)</f>
        <v>4439</v>
      </c>
      <c r="N114" s="380">
        <f>SUMIF(Monthly!$6:$6,Quarterly!N$7,Monthly!111:111)</f>
        <v>4059</v>
      </c>
      <c r="O114" s="380">
        <f>SUMIF(Monthly!$6:$6,Quarterly!O$7,Monthly!111:111)</f>
        <v>3881</v>
      </c>
      <c r="P114" s="353">
        <f>SUMIF(Monthly!$6:$6,Quarterly!P$7,Monthly!111:111)</f>
        <v>3855</v>
      </c>
      <c r="Q114" s="354">
        <f>SUMIF(Monthly!$6:$6,Quarterly!Q$7,Monthly!111:111)</f>
        <v>4989</v>
      </c>
      <c r="R114" s="353">
        <f>SUMIF(Monthly!$6:$6,Quarterly!R$7,Monthly!111:111)</f>
        <v>4656</v>
      </c>
      <c r="S114" s="353">
        <f>SUMIF(Monthly!$6:$6,Quarterly!S$7,Monthly!111:111)</f>
        <v>4363</v>
      </c>
      <c r="T114" s="353">
        <f>SUMIF(Monthly!$6:$6,Quarterly!T$7,Monthly!111:111)</f>
        <v>4048</v>
      </c>
      <c r="U114" s="354">
        <f>SUMIF(Monthly!$6:$6,Quarterly!U$7,Monthly!111:111)</f>
        <v>4284</v>
      </c>
      <c r="V114" s="353">
        <f>SUMIF(Monthly!$6:$6,Quarterly!V$7,Monthly!111:111)</f>
        <v>3715</v>
      </c>
      <c r="W114" s="353">
        <f>SUMIF(Monthly!$6:$6,Quarterly!W$7,Monthly!111:111)</f>
        <v>2592</v>
      </c>
      <c r="X114" s="353">
        <f>SUMIF(Monthly!$6:$6,Quarterly!X$7,Monthly!111:111)</f>
        <v>2270</v>
      </c>
      <c r="Y114" s="354">
        <f>SUMIF(Monthly!$6:$6,Quarterly!Y$7,Monthly!111:111)</f>
        <v>1858</v>
      </c>
      <c r="Z114" s="353">
        <f>SUMIF(Monthly!$6:$6,Quarterly!Z$7,Monthly!111:111)</f>
        <v>1990</v>
      </c>
      <c r="AA114" s="353">
        <f>SUMIF(Monthly!$6:$6,Quarterly!AA$7,Monthly!111:111)</f>
        <v>1907</v>
      </c>
      <c r="AB114" s="353">
        <f>SUMIF(Monthly!$6:$6,Quarterly!AB$7,Monthly!111:111)</f>
        <v>2121</v>
      </c>
      <c r="AC114" s="354">
        <f>SUMIF(Monthly!$6:$6,Quarterly!AC$7,Monthly!111:111)</f>
        <v>2639</v>
      </c>
      <c r="AD114" s="353">
        <f>SUMIF(Monthly!$6:$6,Quarterly!AD$7,Monthly!111:111)</f>
        <v>2247</v>
      </c>
      <c r="AE114" s="353">
        <f>SUMIF(Monthly!$6:$6,Quarterly!AE$7,Monthly!111:111)</f>
        <v>1614</v>
      </c>
      <c r="AF114" s="353">
        <f>SUMIF(Monthly!$6:$6,Quarterly!AF$7,Monthly!111:111)</f>
        <v>2402</v>
      </c>
      <c r="AG114" s="354">
        <f>SUMIF(Monthly!$6:$6,Quarterly!AG$7,Monthly!111:111)</f>
        <v>2914</v>
      </c>
      <c r="AH114" s="353">
        <f>SUMIF(Monthly!$6:$6,Quarterly!AH$7,Monthly!111:111)</f>
        <v>2736</v>
      </c>
      <c r="AI114" s="353">
        <f>SUMIF(Monthly!$6:$6,Quarterly!AI$7,Monthly!111:111)</f>
        <v>3089</v>
      </c>
      <c r="AJ114" s="353">
        <f>SUMIF(Monthly!$6:$6,Quarterly!AJ$7,Monthly!111:111)</f>
        <v>3885</v>
      </c>
      <c r="AK114" s="354">
        <f>SUMIF(Monthly!$6:$6,Quarterly!AK$7,Monthly!111:111)</f>
        <v>4758</v>
      </c>
      <c r="AL114" s="353">
        <f>SUMIF(Monthly!$6:$6,Quarterly!AL$7,Monthly!111:111)</f>
        <v>3547</v>
      </c>
      <c r="AM114" s="353">
        <f>SUMIF(Monthly!$6:$6,Quarterly!AM$7,Monthly!111:111)</f>
        <v>4015</v>
      </c>
      <c r="AN114" s="353">
        <f>SUMIF(Monthly!$6:$6,Quarterly!AN$7,Monthly!111:111)</f>
        <v>3755</v>
      </c>
      <c r="AO114" s="693">
        <f>SUMIF(Monthly!$6:$6,Quarterly!AO$7,Monthly!111:111)</f>
        <v>4424</v>
      </c>
      <c r="AP114" s="353">
        <f>SUMIF(Monthly!$6:$6,Quarterly!AP$7,Monthly!111:111)</f>
        <v>3044</v>
      </c>
      <c r="AQ114" s="353">
        <f>SUMIF(Monthly!$6:$6,Quarterly!AQ$7,Monthly!111:111)</f>
        <v>349</v>
      </c>
      <c r="AR114" s="353">
        <f>SUMIF(Monthly!$6:$6,Quarterly!AR$7,Monthly!111:111)</f>
        <v>338</v>
      </c>
      <c r="AS114" s="693">
        <f>SUMIF(Monthly!$6:$6,Quarterly!AS$7,Monthly!111:111)</f>
        <v>353</v>
      </c>
      <c r="AT114" s="353">
        <f>SUMIF(Monthly!$6:$6,Quarterly!AT$7,Monthly!111:111)</f>
        <v>327</v>
      </c>
      <c r="AU114" s="353">
        <f>SUMIF(Monthly!$6:$6,Quarterly!AU$7,Monthly!111:111)</f>
        <v>182</v>
      </c>
      <c r="AV114" s="353">
        <f>SUMIF(Monthly!$6:$6,Quarterly!AV$7,Monthly!111:111)</f>
        <v>67</v>
      </c>
      <c r="AW114" s="693">
        <f>SUMIF(Monthly!$6:$6,Quarterly!AW$7,Monthly!111:111)</f>
        <v>53</v>
      </c>
      <c r="AX114" s="353">
        <f>SUMIF(Monthly!$6:$6,Quarterly!AX$7,Monthly!111:111)</f>
        <v>66</v>
      </c>
      <c r="AY114" s="353">
        <f>SUMIF(Monthly!$6:$6,Quarterly!AY$7,Monthly!111:111)</f>
        <v>34</v>
      </c>
      <c r="AZ114" s="353">
        <f>SUMIF(Monthly!$6:$6,Quarterly!AZ$7,Monthly!111:111)</f>
        <v>136</v>
      </c>
      <c r="BA114" s="693">
        <f>SUMIF(Monthly!$6:$6,Quarterly!BA$7,Monthly!111:111)</f>
        <v>253</v>
      </c>
      <c r="BB114" s="353">
        <f>SUMIF(Monthly!$6:$6,Quarterly!BB$7,Monthly!111:111)</f>
        <v>636</v>
      </c>
      <c r="BC114" s="353">
        <f>SUMIF(Monthly!$6:$6,Quarterly!BC$7,Monthly!111:111)</f>
        <v>2016</v>
      </c>
      <c r="BD114" s="353">
        <f>SUMIF(Monthly!$6:$6,Quarterly!BD$7,Monthly!111:111)</f>
        <v>2593</v>
      </c>
      <c r="BE114" s="693">
        <f>SUMIF(Monthly!$6:$6,Quarterly!BE$7,Monthly!111:111)</f>
        <v>3087</v>
      </c>
      <c r="BF114" s="353">
        <f>SUMIF(Monthly!$6:$6,Quarterly!BF$7,Monthly!111:111)</f>
        <v>3269</v>
      </c>
      <c r="BG114" s="353">
        <f>SUMIF(Monthly!$6:$6,Quarterly!BG$7,Monthly!111:111)</f>
        <v>3117</v>
      </c>
      <c r="BH114" s="353">
        <f>SUMIF(Monthly!$6:$6,Quarterly!BH$7,Monthly!111:111)</f>
        <v>3188</v>
      </c>
      <c r="BI114" s="693">
        <f>SUMIF(Monthly!$6:$6,Quarterly!BI$7,Monthly!111:111)</f>
        <v>3568</v>
      </c>
      <c r="BJ114" s="353">
        <f>SUMIF(Monthly!$6:$6,Quarterly!BJ$7,Monthly!111:111)</f>
        <v>3333</v>
      </c>
      <c r="BK114" s="353">
        <f>SUMIF(Monthly!$6:$6,Quarterly!BK$7,Monthly!111:111)</f>
        <v>3566</v>
      </c>
      <c r="BL114" s="353">
        <f>SUMIF(Monthly!$6:$6,Quarterly!BL$7,Monthly!111:111)</f>
        <v>3163</v>
      </c>
      <c r="BM114" s="173">
        <f>SUMIF(Monthly!$6:$6,Quarterly!BM$7,Monthly!111:111)</f>
        <v>3418</v>
      </c>
    </row>
    <row r="115" spans="2:66" s="173" customFormat="1" ht="12">
      <c r="B115" s="1"/>
      <c r="C115" s="590">
        <f>ROW(Monthly!C114)</f>
        <v>114</v>
      </c>
      <c r="D115" s="189" t="s">
        <v>86</v>
      </c>
      <c r="E115" s="190" t="s">
        <v>249</v>
      </c>
      <c r="F115" s="380">
        <f>SUMIF(Monthly!$6:$6,Quarterly!F$7,Monthly!114:114)</f>
        <v>1654</v>
      </c>
      <c r="G115" s="380">
        <f>SUMIF(Monthly!$6:$6,Quarterly!G$7,Monthly!114:114)</f>
        <v>1939</v>
      </c>
      <c r="H115" s="380">
        <f>SUMIF(Monthly!$6:$6,Quarterly!H$7,Monthly!114:114)</f>
        <v>1522</v>
      </c>
      <c r="I115" s="381">
        <f>SUMIF(Monthly!$6:$6,Quarterly!I$7,Monthly!114:114)</f>
        <v>1400</v>
      </c>
      <c r="J115" s="380">
        <f>SUMIF(Monthly!$6:$6,Quarterly!J$7,Monthly!114:114)</f>
        <v>1553</v>
      </c>
      <c r="K115" s="380">
        <f>SUMIF(Monthly!$6:$6,Quarterly!K$7,Monthly!114:114)</f>
        <v>1990</v>
      </c>
      <c r="L115" s="380">
        <f>SUMIF(Monthly!$6:$6,Quarterly!L$7,Monthly!114:114)</f>
        <v>2410</v>
      </c>
      <c r="M115" s="381">
        <f>SUMIF(Monthly!$6:$6,Quarterly!M$7,Monthly!114:114)</f>
        <v>2310</v>
      </c>
      <c r="N115" s="380">
        <f>SUMIF(Monthly!$6:$6,Quarterly!N$7,Monthly!114:114)</f>
        <v>2415</v>
      </c>
      <c r="O115" s="380">
        <f>SUMIF(Monthly!$6:$6,Quarterly!O$7,Monthly!114:114)</f>
        <v>2407</v>
      </c>
      <c r="P115" s="353">
        <f>SUMIF(Monthly!$6:$6,Quarterly!P$7,Monthly!114:114)</f>
        <v>2822</v>
      </c>
      <c r="Q115" s="354">
        <f>SUMIF(Monthly!$6:$6,Quarterly!Q$7,Monthly!114:114)</f>
        <v>2621</v>
      </c>
      <c r="R115" s="353">
        <f>SUMIF(Monthly!$6:$6,Quarterly!R$7,Monthly!114:114)</f>
        <v>2751</v>
      </c>
      <c r="S115" s="353">
        <f>SUMIF(Monthly!$6:$6,Quarterly!S$7,Monthly!114:114)</f>
        <v>2529</v>
      </c>
      <c r="T115" s="353">
        <f>SUMIF(Monthly!$6:$6,Quarterly!T$7,Monthly!114:114)</f>
        <v>3067</v>
      </c>
      <c r="U115" s="354">
        <f>SUMIF(Monthly!$6:$6,Quarterly!U$7,Monthly!114:114)</f>
        <v>3199</v>
      </c>
      <c r="V115" s="353">
        <f>SUMIF(Monthly!$6:$6,Quarterly!V$7,Monthly!114:114)</f>
        <v>2782</v>
      </c>
      <c r="W115" s="353">
        <f>SUMIF(Monthly!$6:$6,Quarterly!W$7,Monthly!114:114)</f>
        <v>2538</v>
      </c>
      <c r="X115" s="353">
        <f>SUMIF(Monthly!$6:$6,Quarterly!X$7,Monthly!114:114)</f>
        <v>2822</v>
      </c>
      <c r="Y115" s="354">
        <f>SUMIF(Monthly!$6:$6,Quarterly!Y$7,Monthly!114:114)</f>
        <v>3241</v>
      </c>
      <c r="Z115" s="353">
        <f>SUMIF(Monthly!$6:$6,Quarterly!Z$7,Monthly!114:114)</f>
        <v>3065</v>
      </c>
      <c r="AA115" s="353">
        <f>SUMIF(Monthly!$6:$6,Quarterly!AA$7,Monthly!114:114)</f>
        <v>2949</v>
      </c>
      <c r="AB115" s="353">
        <f>SUMIF(Monthly!$6:$6,Quarterly!AB$7,Monthly!114:114)</f>
        <v>3680</v>
      </c>
      <c r="AC115" s="354">
        <f>SUMIF(Monthly!$6:$6,Quarterly!AC$7,Monthly!114:114)</f>
        <v>4581</v>
      </c>
      <c r="AD115" s="353">
        <f>SUMIF(Monthly!$6:$6,Quarterly!AD$7,Monthly!114:114)</f>
        <v>2767</v>
      </c>
      <c r="AE115" s="353">
        <f>SUMIF(Monthly!$6:$6,Quarterly!AE$7,Monthly!114:114)</f>
        <v>4916</v>
      </c>
      <c r="AF115" s="353">
        <f>SUMIF(Monthly!$6:$6,Quarterly!AF$7,Monthly!114:114)</f>
        <v>7436</v>
      </c>
      <c r="AG115" s="354">
        <f>SUMIF(Monthly!$6:$6,Quarterly!AG$7,Monthly!114:114)</f>
        <v>7552</v>
      </c>
      <c r="AH115" s="353">
        <f>SUMIF(Monthly!$6:$6,Quarterly!AH$7,Monthly!114:114)</f>
        <v>7124</v>
      </c>
      <c r="AI115" s="353">
        <f>SUMIF(Monthly!$6:$6,Quarterly!AI$7,Monthly!114:114)</f>
        <v>9154</v>
      </c>
      <c r="AJ115" s="353">
        <f>SUMIF(Monthly!$6:$6,Quarterly!AJ$7,Monthly!114:114)</f>
        <v>9691</v>
      </c>
      <c r="AK115" s="354">
        <f>SUMIF(Monthly!$6:$6,Quarterly!AK$7,Monthly!114:114)</f>
        <v>10310</v>
      </c>
      <c r="AL115" s="353">
        <f>SUMIF(Monthly!$6:$6,Quarterly!AL$7,Monthly!114:114)</f>
        <v>10031</v>
      </c>
      <c r="AM115" s="353">
        <f>SUMIF(Monthly!$6:$6,Quarterly!AM$7,Monthly!114:114)</f>
        <v>11264</v>
      </c>
      <c r="AN115" s="353">
        <f>SUMIF(Monthly!$6:$6,Quarterly!AN$7,Monthly!114:114)</f>
        <v>10860</v>
      </c>
      <c r="AO115" s="693">
        <f>SUMIF(Monthly!$6:$6,Quarterly!AO$7,Monthly!114:114)</f>
        <v>9694</v>
      </c>
      <c r="AP115" s="353">
        <f>SUMIF(Monthly!$6:$6,Quarterly!AP$7,Monthly!114:114)</f>
        <v>6812</v>
      </c>
      <c r="AQ115" s="353">
        <f>SUMIF(Monthly!$6:$6,Quarterly!AQ$7,Monthly!114:114)</f>
        <v>11</v>
      </c>
      <c r="AR115" s="353">
        <f>SUMIF(Monthly!$6:$6,Quarterly!AR$7,Monthly!114:114)</f>
        <v>14</v>
      </c>
      <c r="AS115" s="693">
        <f>SUMIF(Monthly!$6:$6,Quarterly!AS$7,Monthly!114:114)</f>
        <v>18</v>
      </c>
      <c r="AT115" s="353">
        <f>SUMIF(Monthly!$6:$6,Quarterly!AT$7,Monthly!114:114)</f>
        <v>60</v>
      </c>
      <c r="AU115" s="353">
        <f>SUMIF(Monthly!$6:$6,Quarterly!AU$7,Monthly!114:114)</f>
        <v>30</v>
      </c>
      <c r="AV115" s="353">
        <f>SUMIF(Monthly!$6:$6,Quarterly!AV$7,Monthly!114:114)</f>
        <v>41</v>
      </c>
      <c r="AW115" s="693">
        <f>SUMIF(Monthly!$6:$6,Quarterly!AW$7,Monthly!114:114)</f>
        <v>24</v>
      </c>
      <c r="AX115" s="353">
        <f>SUMIF(Monthly!$6:$6,Quarterly!AX$7,Monthly!114:114)</f>
        <v>7</v>
      </c>
      <c r="AY115" s="353">
        <f>SUMIF(Monthly!$6:$6,Quarterly!AY$7,Monthly!114:114)</f>
        <v>109</v>
      </c>
      <c r="AZ115" s="353">
        <f>SUMIF(Monthly!$6:$6,Quarterly!AZ$7,Monthly!114:114)</f>
        <v>4361</v>
      </c>
      <c r="BA115" s="693">
        <f>SUMIF(Monthly!$6:$6,Quarterly!BA$7,Monthly!114:114)</f>
        <v>9524</v>
      </c>
      <c r="BB115" s="353">
        <f>SUMIF(Monthly!$6:$6,Quarterly!BB$7,Monthly!114:114)</f>
        <v>9173</v>
      </c>
      <c r="BC115" s="353">
        <f>SUMIF(Monthly!$6:$6,Quarterly!BC$7,Monthly!114:114)</f>
        <v>9526</v>
      </c>
      <c r="BD115" s="353">
        <f>SUMIF(Monthly!$6:$6,Quarterly!BD$7,Monthly!114:114)</f>
        <v>11800</v>
      </c>
      <c r="BE115" s="693">
        <f>SUMIF(Monthly!$6:$6,Quarterly!BE$7,Monthly!114:114)</f>
        <v>11427</v>
      </c>
      <c r="BF115" s="353">
        <f>SUMIF(Monthly!$6:$6,Quarterly!BF$7,Monthly!114:114)</f>
        <v>11947</v>
      </c>
      <c r="BG115" s="353">
        <f>SUMIF(Monthly!$6:$6,Quarterly!BG$7,Monthly!114:114)</f>
        <v>11634</v>
      </c>
      <c r="BH115" s="353">
        <f>SUMIF(Monthly!$6:$6,Quarterly!BH$7,Monthly!114:114)</f>
        <v>12323</v>
      </c>
      <c r="BI115" s="693">
        <f>SUMIF(Monthly!$6:$6,Quarterly!BI$7,Monthly!114:114)</f>
        <v>11855</v>
      </c>
      <c r="BJ115" s="353">
        <f>SUMIF(Monthly!$6:$6,Quarterly!BJ$7,Monthly!114:114)</f>
        <v>11701</v>
      </c>
      <c r="BK115" s="353">
        <f>SUMIF(Monthly!$6:$6,Quarterly!BK$7,Monthly!114:114)</f>
        <v>13713</v>
      </c>
      <c r="BL115" s="353">
        <f>SUMIF(Monthly!$6:$6,Quarterly!BL$7,Monthly!114:114)</f>
        <v>14184</v>
      </c>
      <c r="BM115" s="976">
        <f>SUMIF(Monthly!$6:$6,Quarterly!BM$7,Monthly!114:114)</f>
        <v>12338</v>
      </c>
      <c r="BN115" s="976">
        <f>BL115/AN115</f>
        <v>1.3060773480662984</v>
      </c>
    </row>
    <row r="116" spans="2:66" s="173" customFormat="1" ht="12">
      <c r="B116" s="182"/>
      <c r="C116" s="639">
        <f>ROW(Monthly!C117)</f>
        <v>117</v>
      </c>
      <c r="D116" s="355" t="s">
        <v>103</v>
      </c>
      <c r="E116" s="356" t="s">
        <v>250</v>
      </c>
      <c r="F116" s="382">
        <f>SUMIF(Monthly!$6:$6,Quarterly!F$7,Monthly!117:117)</f>
        <v>625</v>
      </c>
      <c r="G116" s="382">
        <f>SUMIF(Monthly!$6:$6,Quarterly!G$7,Monthly!117:117)</f>
        <v>670</v>
      </c>
      <c r="H116" s="382">
        <f>SUMIF(Monthly!$6:$6,Quarterly!H$7,Monthly!117:117)</f>
        <v>677</v>
      </c>
      <c r="I116" s="383">
        <f>SUMIF(Monthly!$6:$6,Quarterly!I$7,Monthly!117:117)</f>
        <v>672</v>
      </c>
      <c r="J116" s="382">
        <f>SUMIF(Monthly!$6:$6,Quarterly!J$7,Monthly!117:117)</f>
        <v>800</v>
      </c>
      <c r="K116" s="382">
        <f>SUMIF(Monthly!$6:$6,Quarterly!K$7,Monthly!117:117)</f>
        <v>934</v>
      </c>
      <c r="L116" s="382">
        <f>SUMIF(Monthly!$6:$6,Quarterly!L$7,Monthly!117:117)</f>
        <v>958</v>
      </c>
      <c r="M116" s="383">
        <f>SUMIF(Monthly!$6:$6,Quarterly!M$7,Monthly!117:117)</f>
        <v>998</v>
      </c>
      <c r="N116" s="382">
        <f>SUMIF(Monthly!$6:$6,Quarterly!N$7,Monthly!117:117)</f>
        <v>1048</v>
      </c>
      <c r="O116" s="382">
        <f>SUMIF(Monthly!$6:$6,Quarterly!O$7,Monthly!117:117)</f>
        <v>1228</v>
      </c>
      <c r="P116" s="357">
        <f>SUMIF(Monthly!$6:$6,Quarterly!P$7,Monthly!117:117)</f>
        <v>1137</v>
      </c>
      <c r="Q116" s="358">
        <f>SUMIF(Monthly!$6:$6,Quarterly!Q$7,Monthly!117:117)</f>
        <v>1483</v>
      </c>
      <c r="R116" s="357">
        <f>SUMIF(Monthly!$6:$6,Quarterly!R$7,Monthly!117:117)</f>
        <v>1484</v>
      </c>
      <c r="S116" s="357">
        <f>SUMIF(Monthly!$6:$6,Quarterly!S$7,Monthly!117:117)</f>
        <v>1443</v>
      </c>
      <c r="T116" s="357">
        <f>SUMIF(Monthly!$6:$6,Quarterly!T$7,Monthly!117:117)</f>
        <v>1157</v>
      </c>
      <c r="U116" s="358">
        <f>SUMIF(Monthly!$6:$6,Quarterly!U$7,Monthly!117:117)</f>
        <v>1222</v>
      </c>
      <c r="V116" s="357">
        <f>SUMIF(Monthly!$6:$6,Quarterly!V$7,Monthly!117:117)</f>
        <v>1317</v>
      </c>
      <c r="W116" s="357">
        <f>SUMIF(Monthly!$6:$6,Quarterly!W$7,Monthly!117:117)</f>
        <v>1151</v>
      </c>
      <c r="X116" s="357">
        <f>SUMIF(Monthly!$6:$6,Quarterly!X$7,Monthly!117:117)</f>
        <v>1072</v>
      </c>
      <c r="Y116" s="358">
        <f>SUMIF(Monthly!$6:$6,Quarterly!Y$7,Monthly!117:117)</f>
        <v>993</v>
      </c>
      <c r="Z116" s="357">
        <f>SUMIF(Monthly!$6:$6,Quarterly!Z$7,Monthly!117:117)</f>
        <v>986</v>
      </c>
      <c r="AA116" s="357">
        <f>SUMIF(Monthly!$6:$6,Quarterly!AA$7,Monthly!117:117)</f>
        <v>1080</v>
      </c>
      <c r="AB116" s="357">
        <f>SUMIF(Monthly!$6:$6,Quarterly!AB$7,Monthly!117:117)</f>
        <v>1562</v>
      </c>
      <c r="AC116" s="358">
        <f>SUMIF(Monthly!$6:$6,Quarterly!AC$7,Monthly!117:117)</f>
        <v>1366</v>
      </c>
      <c r="AD116" s="357">
        <f>SUMIF(Monthly!$6:$6,Quarterly!AD$7,Monthly!117:117)</f>
        <v>1406</v>
      </c>
      <c r="AE116" s="357">
        <f>SUMIF(Monthly!$6:$6,Quarterly!AE$7,Monthly!117:117)</f>
        <v>3412</v>
      </c>
      <c r="AF116" s="357">
        <f>SUMIF(Monthly!$6:$6,Quarterly!AF$7,Monthly!117:117)</f>
        <v>3752</v>
      </c>
      <c r="AG116" s="358">
        <f>SUMIF(Monthly!$6:$6,Quarterly!AG$7,Monthly!117:117)</f>
        <v>4077</v>
      </c>
      <c r="AH116" s="357">
        <f>SUMIF(Monthly!$6:$6,Quarterly!AH$7,Monthly!117:117)</f>
        <v>5107</v>
      </c>
      <c r="AI116" s="357">
        <f>SUMIF(Monthly!$6:$6,Quarterly!AI$7,Monthly!117:117)</f>
        <v>6384</v>
      </c>
      <c r="AJ116" s="357">
        <f>SUMIF(Monthly!$6:$6,Quarterly!AJ$7,Monthly!117:117)</f>
        <v>7053</v>
      </c>
      <c r="AK116" s="358">
        <f>SUMIF(Monthly!$6:$6,Quarterly!AK$7,Monthly!117:117)</f>
        <v>8028</v>
      </c>
      <c r="AL116" s="357">
        <f>SUMIF(Monthly!$6:$6,Quarterly!AL$7,Monthly!117:117)</f>
        <v>8804</v>
      </c>
      <c r="AM116" s="357">
        <f>SUMIF(Monthly!$6:$6,Quarterly!AM$7,Monthly!117:117)</f>
        <v>9568</v>
      </c>
      <c r="AN116" s="357">
        <f>SUMIF(Monthly!$6:$6,Quarterly!AN$7,Monthly!117:117)</f>
        <v>8711</v>
      </c>
      <c r="AO116" s="694">
        <f>SUMIF(Monthly!$6:$6,Quarterly!AO$7,Monthly!117:117)</f>
        <v>8701</v>
      </c>
      <c r="AP116" s="357">
        <f>SUMIF(Monthly!$6:$6,Quarterly!AP$7,Monthly!117:117)</f>
        <v>7389</v>
      </c>
      <c r="AQ116" s="357">
        <f>SUMIF(Monthly!$6:$6,Quarterly!AQ$7,Monthly!117:117)</f>
        <v>6193</v>
      </c>
      <c r="AR116" s="357">
        <f>SUMIF(Monthly!$6:$6,Quarterly!AR$7,Monthly!117:117)</f>
        <v>5616</v>
      </c>
      <c r="AS116" s="694">
        <f>SUMIF(Monthly!$6:$6,Quarterly!AS$7,Monthly!117:117)</f>
        <v>5408</v>
      </c>
      <c r="AT116" s="357">
        <f>SUMIF(Monthly!$6:$6,Quarterly!AT$7,Monthly!117:117)</f>
        <v>5232</v>
      </c>
      <c r="AU116" s="357">
        <f>SUMIF(Monthly!$6:$6,Quarterly!AU$7,Monthly!117:117)</f>
        <v>3130</v>
      </c>
      <c r="AV116" s="357">
        <f>SUMIF(Monthly!$6:$6,Quarterly!AV$7,Monthly!117:117)</f>
        <v>2356</v>
      </c>
      <c r="AW116" s="694">
        <f>SUMIF(Monthly!$6:$6,Quarterly!AW$7,Monthly!117:117)</f>
        <v>2074</v>
      </c>
      <c r="AX116" s="357">
        <f>SUMIF(Monthly!$6:$6,Quarterly!AX$7,Monthly!117:117)</f>
        <v>2420</v>
      </c>
      <c r="AY116" s="357">
        <f>SUMIF(Monthly!$6:$6,Quarterly!AY$7,Monthly!117:117)</f>
        <v>2547</v>
      </c>
      <c r="AZ116" s="357">
        <f>SUMIF(Monthly!$6:$6,Quarterly!AZ$7,Monthly!117:117)</f>
        <v>3117</v>
      </c>
      <c r="BA116" s="694">
        <f>SUMIF(Monthly!$6:$6,Quarterly!BA$7,Monthly!117:117)</f>
        <v>3428</v>
      </c>
      <c r="BB116" s="357">
        <f>SUMIF(Monthly!$6:$6,Quarterly!BB$7,Monthly!117:117)</f>
        <v>3500</v>
      </c>
      <c r="BC116" s="357">
        <f>SUMIF(Monthly!$6:$6,Quarterly!BC$7,Monthly!117:117)</f>
        <v>3636</v>
      </c>
      <c r="BD116" s="357">
        <f>SUMIF(Monthly!$6:$6,Quarterly!BD$7,Monthly!117:117)</f>
        <v>3979</v>
      </c>
      <c r="BE116" s="694">
        <f>SUMIF(Monthly!$6:$6,Quarterly!BE$7,Monthly!117:117)</f>
        <v>4503</v>
      </c>
      <c r="BF116" s="357">
        <f>SUMIF(Monthly!$6:$6,Quarterly!BF$7,Monthly!117:117)</f>
        <v>4979</v>
      </c>
      <c r="BG116" s="357">
        <f>SUMIF(Monthly!$6:$6,Quarterly!BG$7,Monthly!117:117)</f>
        <v>5071</v>
      </c>
      <c r="BH116" s="357">
        <f>SUMIF(Monthly!$6:$6,Quarterly!BH$7,Monthly!117:117)</f>
        <v>4752</v>
      </c>
      <c r="BI116" s="694">
        <f>SUMIF(Monthly!$6:$6,Quarterly!BI$7,Monthly!117:117)</f>
        <v>5405</v>
      </c>
      <c r="BJ116" s="357">
        <f>SUMIF(Monthly!$6:$6,Quarterly!BJ$7,Monthly!117:117)</f>
        <v>5152</v>
      </c>
      <c r="BK116" s="357">
        <f>SUMIF(Monthly!$6:$6,Quarterly!BK$7,Monthly!117:117)</f>
        <v>4786</v>
      </c>
      <c r="BL116" s="357">
        <f>SUMIF(Monthly!$6:$6,Quarterly!BL$7,Monthly!117:117)</f>
        <v>5387</v>
      </c>
      <c r="BM116" s="694">
        <f>SUMIF(Monthly!$6:$6,Quarterly!BM$7,Monthly!117:117)</f>
        <v>5253</v>
      </c>
    </row>
    <row r="117" spans="2:66" ht="12">
      <c r="D117" s="185" t="s">
        <v>83</v>
      </c>
      <c r="E117" s="186"/>
      <c r="F117" s="359"/>
      <c r="G117" s="359"/>
      <c r="H117" s="359"/>
      <c r="I117" s="360"/>
      <c r="J117" s="359"/>
      <c r="K117" s="359"/>
      <c r="L117" s="359"/>
      <c r="M117" s="360"/>
      <c r="N117" s="359"/>
      <c r="O117" s="359"/>
      <c r="P117" s="359"/>
      <c r="Q117" s="360"/>
      <c r="R117" s="359"/>
      <c r="S117" s="359"/>
      <c r="T117" s="359"/>
      <c r="U117" s="360"/>
      <c r="V117" s="359"/>
      <c r="W117" s="359"/>
      <c r="X117" s="328"/>
      <c r="Y117" s="329"/>
      <c r="Z117" s="328"/>
      <c r="AA117" s="328"/>
      <c r="AB117" s="328"/>
      <c r="AC117" s="329"/>
      <c r="AD117" s="328"/>
      <c r="AE117" s="328"/>
      <c r="AF117" s="328"/>
      <c r="AG117" s="329"/>
      <c r="AH117" s="328"/>
      <c r="AI117" s="328"/>
      <c r="AJ117" s="328"/>
      <c r="AK117" s="329"/>
      <c r="AL117" s="328"/>
      <c r="AM117" s="328"/>
      <c r="AN117" s="328"/>
      <c r="AO117" s="682"/>
      <c r="AP117" s="328"/>
      <c r="AQ117" s="328"/>
      <c r="AR117" s="328"/>
      <c r="AS117" s="682"/>
      <c r="AT117" s="328"/>
      <c r="AU117" s="328"/>
      <c r="AV117" s="328"/>
      <c r="AW117" s="682"/>
      <c r="AX117" s="328"/>
      <c r="AY117" s="328"/>
      <c r="AZ117" s="328"/>
      <c r="BA117" s="682"/>
      <c r="BB117" s="328"/>
      <c r="BC117" s="328"/>
      <c r="BD117" s="328"/>
      <c r="BE117" s="682"/>
      <c r="BF117" s="328"/>
      <c r="BG117" s="328"/>
      <c r="BH117" s="328"/>
      <c r="BI117" s="682"/>
      <c r="BJ117" s="328"/>
      <c r="BK117" s="328"/>
      <c r="BL117" s="328"/>
      <c r="BM117" s="682"/>
    </row>
    <row r="118" spans="2:66" s="173" customFormat="1" ht="12">
      <c r="B118" s="174"/>
      <c r="C118" s="834">
        <f>ROW(Monthly!C119)</f>
        <v>119</v>
      </c>
      <c r="D118" s="187" t="s">
        <v>84</v>
      </c>
      <c r="E118" s="187" t="s">
        <v>246</v>
      </c>
      <c r="F118" s="361">
        <f>SUMIF(Monthly!$6:$6,Quarterly!F$7,Monthly!119:119)</f>
        <v>147.081467</v>
      </c>
      <c r="G118" s="361">
        <f>SUMIF(Monthly!$6:$6,Quarterly!G$7,Monthly!119:119)</f>
        <v>155.97866399999998</v>
      </c>
      <c r="H118" s="361">
        <f>SUMIF(Monthly!$6:$6,Quarterly!H$7,Monthly!119:119)</f>
        <v>163.18511799999999</v>
      </c>
      <c r="I118" s="362">
        <f>SUMIF(Monthly!$6:$6,Quarterly!I$7,Monthly!119:119)</f>
        <v>189.34812399999998</v>
      </c>
      <c r="J118" s="361">
        <f>SUMIF(Monthly!$6:$6,Quarterly!J$7,Monthly!119:119)</f>
        <v>155.76354499999999</v>
      </c>
      <c r="K118" s="361">
        <f>SUMIF(Monthly!$6:$6,Quarterly!K$7,Monthly!119:119)</f>
        <v>192.475729</v>
      </c>
      <c r="L118" s="361">
        <f>SUMIF(Monthly!$6:$6,Quarterly!L$7,Monthly!119:119)</f>
        <v>179.16224899999997</v>
      </c>
      <c r="M118" s="362">
        <f>SUMIF(Monthly!$6:$6,Quarterly!M$7,Monthly!119:119)</f>
        <v>178.93447600000002</v>
      </c>
      <c r="N118" s="361">
        <f>SUMIF(Monthly!$6:$6,Quarterly!N$7,Monthly!119:119)</f>
        <v>180.67563799999999</v>
      </c>
      <c r="O118" s="361">
        <f>SUMIF(Monthly!$6:$6,Quarterly!O$7,Monthly!119:119)</f>
        <v>190.50873100000001</v>
      </c>
      <c r="P118" s="361">
        <f>SUMIF(Monthly!$6:$6,Quarterly!P$7,Monthly!119:119)</f>
        <v>210.24709199999998</v>
      </c>
      <c r="Q118" s="362">
        <f>SUMIF(Monthly!$6:$6,Quarterly!Q$7,Monthly!119:119)</f>
        <v>209.05749199999997</v>
      </c>
      <c r="R118" s="361">
        <f>SUMIF(Monthly!$6:$6,Quarterly!R$7,Monthly!119:119)</f>
        <v>245.42500000000001</v>
      </c>
      <c r="S118" s="361">
        <f>SUMIF(Monthly!$6:$6,Quarterly!S$7,Monthly!119:119)</f>
        <v>242.46113399999999</v>
      </c>
      <c r="T118" s="361">
        <f>SUMIF(Monthly!$6:$6,Quarterly!T$7,Monthly!119:119)</f>
        <v>228.194042</v>
      </c>
      <c r="U118" s="362">
        <f>SUMIF(Monthly!$6:$6,Quarterly!U$7,Monthly!119:119)</f>
        <v>240.22635299999999</v>
      </c>
      <c r="V118" s="361">
        <f>SUMIF(Monthly!$6:$6,Quarterly!V$7,Monthly!119:119)</f>
        <v>187.23262800000001</v>
      </c>
      <c r="W118" s="361">
        <f>SUMIF(Monthly!$6:$6,Quarterly!W$7,Monthly!119:119)</f>
        <v>155.78227699999997</v>
      </c>
      <c r="X118" s="330">
        <f>SUMIF(Monthly!$6:$6,Quarterly!X$7,Monthly!119:119)</f>
        <v>182.07244700000001</v>
      </c>
      <c r="Y118" s="331">
        <f>SUMIF(Monthly!$6:$6,Quarterly!Y$7,Monthly!119:119)</f>
        <v>218.74224599999999</v>
      </c>
      <c r="Z118" s="330">
        <f>SUMIF(Monthly!$6:$6,Quarterly!Z$7,Monthly!119:119)</f>
        <v>259.43146899999999</v>
      </c>
      <c r="AA118" s="330">
        <f>SUMIF(Monthly!$6:$6,Quarterly!AA$7,Monthly!119:119)</f>
        <v>235.07784500000002</v>
      </c>
      <c r="AB118" s="330">
        <f>SUMIF(Monthly!$6:$6,Quarterly!AB$7,Monthly!119:119)</f>
        <v>216.92991000000001</v>
      </c>
      <c r="AC118" s="331">
        <f>SUMIF(Monthly!$6:$6,Quarterly!AC$7,Monthly!119:119)</f>
        <v>229.75360900000001</v>
      </c>
      <c r="AD118" s="330">
        <f>SUMIF(Monthly!$6:$6,Quarterly!AD$7,Monthly!119:119)</f>
        <v>271.046919</v>
      </c>
      <c r="AE118" s="330">
        <f>SUMIF(Monthly!$6:$6,Quarterly!AE$7,Monthly!119:119)</f>
        <v>233.21992499999999</v>
      </c>
      <c r="AF118" s="330">
        <f>SUMIF(Monthly!$6:$6,Quarterly!AF$7,Monthly!119:119)</f>
        <v>283.002927</v>
      </c>
      <c r="AG118" s="331">
        <f>SUMIF(Monthly!$6:$6,Quarterly!AG$7,Monthly!119:119)</f>
        <v>229.88752700000001</v>
      </c>
      <c r="AH118" s="330">
        <f>SUMIF(Monthly!$6:$6,Quarterly!AH$7,Monthly!119:119)</f>
        <v>170.785867</v>
      </c>
      <c r="AI118" s="330">
        <f>SUMIF(Monthly!$6:$6,Quarterly!AI$7,Monthly!119:119)</f>
        <v>212.18011100000001</v>
      </c>
      <c r="AJ118" s="330">
        <f>SUMIF(Monthly!$6:$6,Quarterly!AJ$7,Monthly!119:119)</f>
        <v>213.00349100000003</v>
      </c>
      <c r="AK118" s="331">
        <f>SUMIF(Monthly!$6:$6,Quarterly!AK$7,Monthly!119:119)</f>
        <v>209.22055599999999</v>
      </c>
      <c r="AL118" s="330">
        <f>SUMIF(Monthly!$6:$6,Quarterly!AL$7,Monthly!119:119)</f>
        <v>207.78332899999998</v>
      </c>
      <c r="AM118" s="330">
        <f>SUMIF(Monthly!$6:$6,Quarterly!AM$7,Monthly!119:119)</f>
        <v>220.06383100000002</v>
      </c>
      <c r="AN118" s="330">
        <f>SUMIF(Monthly!$6:$6,Quarterly!AN$7,Monthly!119:119)</f>
        <v>190.796874</v>
      </c>
      <c r="AO118" s="683">
        <f>SUMIF(Monthly!$6:$6,Quarterly!AO$7,Monthly!119:119)</f>
        <v>194.53568099999998</v>
      </c>
      <c r="AP118" s="330">
        <f>SUMIF(Monthly!$6:$6,Quarterly!AP$7,Monthly!119:119)</f>
        <v>130.94377599999999</v>
      </c>
      <c r="AQ118" s="330">
        <f>SUMIF(Monthly!$6:$6,Quarterly!AQ$7,Monthly!119:119)</f>
        <v>26.182136999999997</v>
      </c>
      <c r="AR118" s="330">
        <f>SUMIF(Monthly!$6:$6,Quarterly!AR$7,Monthly!119:119)</f>
        <v>30.607082000000005</v>
      </c>
      <c r="AS118" s="683">
        <f>SUMIF(Monthly!$6:$6,Quarterly!AS$7,Monthly!119:119)</f>
        <v>24.410928999999999</v>
      </c>
      <c r="AT118" s="330">
        <f>SUMIF(Monthly!$6:$6,Quarterly!AT$7,Monthly!119:119)</f>
        <v>29.536899999999996</v>
      </c>
      <c r="AU118" s="330">
        <f>SUMIF(Monthly!$6:$6,Quarterly!AU$7,Monthly!119:119)</f>
        <v>27.887917000000002</v>
      </c>
      <c r="AV118" s="330">
        <f>SUMIF(Monthly!$6:$6,Quarterly!AV$7,Monthly!119:119)</f>
        <v>28.353231000000001</v>
      </c>
      <c r="AW118" s="683">
        <f>SUMIF(Monthly!$6:$6,Quarterly!AW$7,Monthly!119:119)</f>
        <v>24.354967000000002</v>
      </c>
      <c r="AX118" s="330">
        <f>SUMIF(Monthly!$6:$6,Quarterly!AX$7,Monthly!119:119)</f>
        <v>29.735072000000002</v>
      </c>
      <c r="AY118" s="330">
        <f>SUMIF(Monthly!$6:$6,Quarterly!AY$7,Monthly!119:119)</f>
        <v>27.270799000000004</v>
      </c>
      <c r="AZ118" s="330">
        <f>SUMIF(Monthly!$6:$6,Quarterly!AZ$7,Monthly!119:119)</f>
        <v>43.926531999999995</v>
      </c>
      <c r="BA118" s="683">
        <f>SUMIF(Monthly!$6:$6,Quarterly!BA$7,Monthly!119:119)</f>
        <v>90.989270000000005</v>
      </c>
      <c r="BB118" s="330">
        <f>SUMIF(Monthly!$6:$6,Quarterly!BB$7,Monthly!119:119)</f>
        <v>76.464427999999998</v>
      </c>
      <c r="BC118" s="330">
        <f>SUMIF(Monthly!$6:$6,Quarterly!BC$7,Monthly!119:119)</f>
        <v>96.012422000000015</v>
      </c>
      <c r="BD118" s="330">
        <f>SUMIF(Monthly!$6:$6,Quarterly!BD$7,Monthly!119:119)</f>
        <v>103.21600800000002</v>
      </c>
      <c r="BE118" s="683">
        <f>SUMIF(Monthly!$6:$6,Quarterly!BE$7,Monthly!119:119)</f>
        <v>124.70977600000001</v>
      </c>
      <c r="BF118" s="330">
        <f>SUMIF(Monthly!$6:$6,Quarterly!BF$7,Monthly!119:119)</f>
        <v>104.36401900000001</v>
      </c>
      <c r="BG118" s="330">
        <f>SUMIF(Monthly!$6:$6,Quarterly!BG$7,Monthly!119:119)</f>
        <v>113.821</v>
      </c>
      <c r="BH118" s="330">
        <f>SUMIF(Monthly!$6:$6,Quarterly!BH$7,Monthly!119:119)</f>
        <v>123.23699999999999</v>
      </c>
      <c r="BI118" s="683">
        <f>SUMIF(Monthly!$6:$6,Quarterly!BI$7,Monthly!119:119)</f>
        <v>129.28100000000001</v>
      </c>
      <c r="BJ118" s="330">
        <f>SUMIF(Monthly!$6:$6,Quarterly!BJ$7,Monthly!119:119)</f>
        <v>104.804</v>
      </c>
      <c r="BK118" s="330">
        <f>SUMIF(Monthly!$6:$6,Quarterly!BK$7,Monthly!119:119)</f>
        <v>130.53</v>
      </c>
      <c r="BL118" s="330">
        <f>SUMIF(Monthly!$6:$6,Quarterly!BL$7,Monthly!119:119)</f>
        <v>135.43200000000002</v>
      </c>
      <c r="BM118" s="683">
        <f>SUMIF(Monthly!$6:$6,Quarterly!BM$7,Monthly!119:119)</f>
        <v>146.96</v>
      </c>
    </row>
    <row r="119" spans="2:66" s="9" customFormat="1" ht="12">
      <c r="B119" s="8"/>
      <c r="C119" s="8"/>
      <c r="D119" s="384" t="s">
        <v>1</v>
      </c>
      <c r="E119" s="384" t="s">
        <v>247</v>
      </c>
      <c r="F119" s="385"/>
      <c r="G119" s="385"/>
      <c r="H119" s="385"/>
      <c r="I119" s="386"/>
      <c r="J119" s="387">
        <f t="shared" ref="J119:AR119" si="270">J118/F118-1</f>
        <v>5.9029041367937962E-2</v>
      </c>
      <c r="K119" s="387">
        <f t="shared" si="270"/>
        <v>0.23398754716863079</v>
      </c>
      <c r="L119" s="387">
        <f t="shared" si="270"/>
        <v>9.7908015116917602E-2</v>
      </c>
      <c r="M119" s="388">
        <f t="shared" si="270"/>
        <v>-5.4997365593122849E-2</v>
      </c>
      <c r="N119" s="387">
        <f t="shared" si="270"/>
        <v>0.15993532376269437</v>
      </c>
      <c r="O119" s="387">
        <f t="shared" si="270"/>
        <v>-1.0219459929932229E-2</v>
      </c>
      <c r="P119" s="387">
        <f t="shared" si="270"/>
        <v>0.17350107611118459</v>
      </c>
      <c r="Q119" s="388">
        <f t="shared" si="270"/>
        <v>0.16834662985795945</v>
      </c>
      <c r="R119" s="387">
        <f t="shared" si="270"/>
        <v>0.35837350689194758</v>
      </c>
      <c r="S119" s="387">
        <f t="shared" si="270"/>
        <v>0.27270352769291173</v>
      </c>
      <c r="T119" s="387">
        <f t="shared" si="270"/>
        <v>8.5361228206666473E-2</v>
      </c>
      <c r="U119" s="388">
        <f t="shared" si="270"/>
        <v>0.14909229371220056</v>
      </c>
      <c r="V119" s="387">
        <f t="shared" si="270"/>
        <v>-0.2371085749210553</v>
      </c>
      <c r="W119" s="387">
        <f t="shared" si="270"/>
        <v>-0.35749588220601169</v>
      </c>
      <c r="X119" s="389">
        <f t="shared" si="270"/>
        <v>-0.20211568451029049</v>
      </c>
      <c r="Y119" s="390">
        <f t="shared" si="270"/>
        <v>-8.9432765105500245E-2</v>
      </c>
      <c r="Z119" s="389">
        <f t="shared" si="270"/>
        <v>0.38561035953626632</v>
      </c>
      <c r="AA119" s="389">
        <f t="shared" si="270"/>
        <v>0.50901533555065503</v>
      </c>
      <c r="AB119" s="389">
        <f t="shared" si="270"/>
        <v>0.19144831397800677</v>
      </c>
      <c r="AC119" s="390">
        <f t="shared" si="270"/>
        <v>5.0339443803644635E-2</v>
      </c>
      <c r="AD119" s="389">
        <f t="shared" si="270"/>
        <v>4.4772710283655037E-2</v>
      </c>
      <c r="AE119" s="389">
        <f t="shared" si="270"/>
        <v>-7.9034245017859384E-3</v>
      </c>
      <c r="AF119" s="389">
        <f t="shared" si="270"/>
        <v>0.30458232799709362</v>
      </c>
      <c r="AG119" s="390">
        <f t="shared" si="270"/>
        <v>5.828765893292065E-4</v>
      </c>
      <c r="AH119" s="389">
        <f t="shared" si="270"/>
        <v>-0.3699029392029356</v>
      </c>
      <c r="AI119" s="389">
        <f t="shared" si="270"/>
        <v>-9.02144788872562E-2</v>
      </c>
      <c r="AJ119" s="389">
        <f t="shared" si="270"/>
        <v>-0.24734527215684932</v>
      </c>
      <c r="AK119" s="335">
        <f t="shared" si="270"/>
        <v>-8.9900358099898159E-2</v>
      </c>
      <c r="AL119" s="389">
        <f t="shared" si="270"/>
        <v>0.2166307004782777</v>
      </c>
      <c r="AM119" s="389">
        <f t="shared" si="270"/>
        <v>3.7155791666071858E-2</v>
      </c>
      <c r="AN119" s="389">
        <f t="shared" si="270"/>
        <v>-0.10425470913995494</v>
      </c>
      <c r="AO119" s="697">
        <f t="shared" si="270"/>
        <v>-7.0188490465535325E-2</v>
      </c>
      <c r="AP119" s="389">
        <f t="shared" si="270"/>
        <v>-0.36980615032883601</v>
      </c>
      <c r="AQ119" s="389">
        <f t="shared" si="270"/>
        <v>-0.88102480593460175</v>
      </c>
      <c r="AR119" s="389">
        <f t="shared" si="270"/>
        <v>-0.83958289589168</v>
      </c>
      <c r="AS119" s="697">
        <f t="shared" ref="AS119:BD119" si="271">AS118/AO118-1</f>
        <v>-0.87451695815124009</v>
      </c>
      <c r="AT119" s="389">
        <f t="shared" si="271"/>
        <v>-0.77443066862528842</v>
      </c>
      <c r="AU119" s="389">
        <f t="shared" si="271"/>
        <v>6.5150526101058981E-2</v>
      </c>
      <c r="AV119" s="389">
        <f t="shared" si="271"/>
        <v>-7.3638218762572816E-2</v>
      </c>
      <c r="AW119" s="697">
        <f t="shared" si="271"/>
        <v>-2.2924977578688832E-3</v>
      </c>
      <c r="AX119" s="389">
        <f t="shared" si="271"/>
        <v>6.7093026011533219E-3</v>
      </c>
      <c r="AY119" s="389">
        <f t="shared" si="271"/>
        <v>-2.2128508199447006E-2</v>
      </c>
      <c r="AZ119" s="389">
        <f t="shared" si="271"/>
        <v>0.54926018837147672</v>
      </c>
      <c r="BA119" s="697">
        <f t="shared" si="271"/>
        <v>2.7359635921493961</v>
      </c>
      <c r="BB119" s="389">
        <f t="shared" si="271"/>
        <v>1.5715232167589837</v>
      </c>
      <c r="BC119" s="389">
        <f t="shared" si="271"/>
        <v>2.5207043988700146</v>
      </c>
      <c r="BD119" s="389">
        <f t="shared" si="271"/>
        <v>1.3497417915896488</v>
      </c>
      <c r="BE119" s="697">
        <f t="shared" ref="BE119:BM119" si="272">BE118/BA118-1</f>
        <v>0.37059870905657344</v>
      </c>
      <c r="BF119" s="389">
        <f t="shared" si="272"/>
        <v>0.36487019820510547</v>
      </c>
      <c r="BG119" s="389">
        <f t="shared" si="272"/>
        <v>0.18548202023275673</v>
      </c>
      <c r="BH119" s="389">
        <f t="shared" si="272"/>
        <v>0.19397177228555451</v>
      </c>
      <c r="BI119" s="697">
        <f t="shared" si="272"/>
        <v>3.6654897046723978E-2</v>
      </c>
      <c r="BJ119" s="389">
        <f t="shared" si="272"/>
        <v>4.2158303619945769E-3</v>
      </c>
      <c r="BK119" s="389">
        <f t="shared" si="272"/>
        <v>0.1468006782579665</v>
      </c>
      <c r="BL119" s="389">
        <f t="shared" si="272"/>
        <v>9.8955670780691118E-2</v>
      </c>
      <c r="BM119" s="697">
        <f t="shared" si="272"/>
        <v>0.13674863282307537</v>
      </c>
    </row>
    <row r="120" spans="2:66" ht="12">
      <c r="C120" s="590">
        <f>ROW(Monthly!C121)</f>
        <v>121</v>
      </c>
      <c r="D120" s="189" t="s">
        <v>85</v>
      </c>
      <c r="E120" s="190" t="s">
        <v>248</v>
      </c>
      <c r="F120" s="366">
        <f>SUMIF(Monthly!$6:$6,Quarterly!F$7,Monthly!121:121)</f>
        <v>67.971040000000002</v>
      </c>
      <c r="G120" s="366">
        <f>SUMIF(Monthly!$6:$6,Quarterly!G$7,Monthly!121:121)</f>
        <v>69.215758000000008</v>
      </c>
      <c r="H120" s="366">
        <f>SUMIF(Monthly!$6:$6,Quarterly!H$7,Monthly!121:121)</f>
        <v>76.734794999999991</v>
      </c>
      <c r="I120" s="367">
        <f>SUMIF(Monthly!$6:$6,Quarterly!I$7,Monthly!121:121)</f>
        <v>103.48898399999999</v>
      </c>
      <c r="J120" s="366">
        <f>SUMIF(Monthly!$6:$6,Quarterly!J$7,Monthly!121:121)</f>
        <v>73.649791999999991</v>
      </c>
      <c r="K120" s="366">
        <f>SUMIF(Monthly!$6:$6,Quarterly!K$7,Monthly!121:121)</f>
        <v>87.974254000000002</v>
      </c>
      <c r="L120" s="366">
        <f>SUMIF(Monthly!$6:$6,Quarterly!L$7,Monthly!121:121)</f>
        <v>94.223172000000005</v>
      </c>
      <c r="M120" s="367">
        <f>SUMIF(Monthly!$6:$6,Quarterly!M$7,Monthly!121:121)</f>
        <v>104.78924600000001</v>
      </c>
      <c r="N120" s="366">
        <f>SUMIF(Monthly!$6:$6,Quarterly!N$7,Monthly!121:121)</f>
        <v>102.598257</v>
      </c>
      <c r="O120" s="366">
        <f>SUMIF(Monthly!$6:$6,Quarterly!O$7,Monthly!121:121)</f>
        <v>105.23574099999999</v>
      </c>
      <c r="P120" s="366">
        <f>SUMIF(Monthly!$6:$6,Quarterly!P$7,Monthly!121:121)</f>
        <v>127.226759</v>
      </c>
      <c r="Q120" s="367">
        <f>SUMIF(Monthly!$6:$6,Quarterly!Q$7,Monthly!121:121)</f>
        <v>119.658849</v>
      </c>
      <c r="R120" s="366">
        <f>SUMIF(Monthly!$6:$6,Quarterly!R$7,Monthly!121:121)</f>
        <v>164.529</v>
      </c>
      <c r="S120" s="366">
        <f>SUMIF(Monthly!$6:$6,Quarterly!S$7,Monthly!121:121)</f>
        <v>152.106675</v>
      </c>
      <c r="T120" s="366">
        <f>SUMIF(Monthly!$6:$6,Quarterly!T$7,Monthly!121:121)</f>
        <v>152.257822</v>
      </c>
      <c r="U120" s="367">
        <f>SUMIF(Monthly!$6:$6,Quarterly!U$7,Monthly!121:121)</f>
        <v>160.559819</v>
      </c>
      <c r="V120" s="366">
        <f>SUMIF(Monthly!$6:$6,Quarterly!V$7,Monthly!121:121)</f>
        <v>111.84949399999999</v>
      </c>
      <c r="W120" s="366">
        <f>SUMIF(Monthly!$6:$6,Quarterly!W$7,Monthly!121:121)</f>
        <v>87.553197000000011</v>
      </c>
      <c r="X120" s="336">
        <f>SUMIF(Monthly!$6:$6,Quarterly!X$7,Monthly!121:121)</f>
        <v>106.00488099999998</v>
      </c>
      <c r="Y120" s="337">
        <f>SUMIF(Monthly!$6:$6,Quarterly!Y$7,Monthly!121:121)</f>
        <v>144.27565300000001</v>
      </c>
      <c r="Z120" s="336">
        <f>SUMIF(Monthly!$6:$6,Quarterly!Z$7,Monthly!121:121)</f>
        <v>145.95210500000002</v>
      </c>
      <c r="AA120" s="336">
        <f>SUMIF(Monthly!$6:$6,Quarterly!AA$7,Monthly!121:121)</f>
        <v>151.26840300000001</v>
      </c>
      <c r="AB120" s="336">
        <f>SUMIF(Monthly!$6:$6,Quarterly!AB$7,Monthly!121:121)</f>
        <v>111.803146</v>
      </c>
      <c r="AC120" s="337">
        <f>SUMIF(Monthly!$6:$6,Quarterly!AC$7,Monthly!121:121)</f>
        <v>136.67894699999999</v>
      </c>
      <c r="AD120" s="336">
        <f>SUMIF(Monthly!$6:$6,Quarterly!AD$7,Monthly!121:121)</f>
        <v>142.33573699999999</v>
      </c>
      <c r="AE120" s="336">
        <f>SUMIF(Monthly!$6:$6,Quarterly!AE$7,Monthly!121:121)</f>
        <v>112.48726500000001</v>
      </c>
      <c r="AF120" s="336">
        <f>SUMIF(Monthly!$6:$6,Quarterly!AF$7,Monthly!121:121)</f>
        <v>148.75558000000001</v>
      </c>
      <c r="AG120" s="337">
        <f>SUMIF(Monthly!$6:$6,Quarterly!AG$7,Monthly!121:121)</f>
        <v>122.77352700000002</v>
      </c>
      <c r="AH120" s="336">
        <f>SUMIF(Monthly!$6:$6,Quarterly!AH$7,Monthly!121:121)</f>
        <v>51.474655999999996</v>
      </c>
      <c r="AI120" s="336">
        <f>SUMIF(Monthly!$6:$6,Quarterly!AI$7,Monthly!121:121)</f>
        <v>71.906703000000007</v>
      </c>
      <c r="AJ120" s="336">
        <f>SUMIF(Monthly!$6:$6,Quarterly!AJ$7,Monthly!121:121)</f>
        <v>87.531378000000004</v>
      </c>
      <c r="AK120" s="337">
        <f>SUMIF(Monthly!$6:$6,Quarterly!AK$7,Monthly!121:121)</f>
        <v>94.418638999999999</v>
      </c>
      <c r="AL120" s="336">
        <f>SUMIF(Monthly!$6:$6,Quarterly!AL$7,Monthly!121:121)</f>
        <v>83.830919999999992</v>
      </c>
      <c r="AM120" s="336">
        <f>SUMIF(Monthly!$6:$6,Quarterly!AM$7,Monthly!121:121)</f>
        <v>72.243761000000006</v>
      </c>
      <c r="AN120" s="336">
        <f>SUMIF(Monthly!$6:$6,Quarterly!AN$7,Monthly!121:121)</f>
        <v>69.424695</v>
      </c>
      <c r="AO120" s="685">
        <f>SUMIF(Monthly!$6:$6,Quarterly!AO$7,Monthly!121:121)</f>
        <v>78.257513000000003</v>
      </c>
      <c r="AP120" s="336">
        <f>SUMIF(Monthly!$6:$6,Quarterly!AP$7,Monthly!121:121)</f>
        <v>52.539963</v>
      </c>
      <c r="AQ120" s="336">
        <f>SUMIF(Monthly!$6:$6,Quarterly!AQ$7,Monthly!121:121)</f>
        <v>0.58562199999999998</v>
      </c>
      <c r="AR120" s="336">
        <f>SUMIF(Monthly!$6:$6,Quarterly!AR$7,Monthly!121:121)</f>
        <v>9.8558000000000007E-2</v>
      </c>
      <c r="AS120" s="685">
        <f>SUMIF(Monthly!$6:$6,Quarterly!AS$7,Monthly!121:121)</f>
        <v>0.29616999999999993</v>
      </c>
      <c r="AT120" s="336">
        <f>SUMIF(Monthly!$6:$6,Quarterly!AT$7,Monthly!121:121)</f>
        <v>0.88189000000000006</v>
      </c>
      <c r="AU120" s="336">
        <f>SUMIF(Monthly!$6:$6,Quarterly!AU$7,Monthly!121:121)</f>
        <v>0.16818000000000002</v>
      </c>
      <c r="AV120" s="336">
        <f>SUMIF(Monthly!$6:$6,Quarterly!AV$7,Monthly!121:121)</f>
        <v>0.11548</v>
      </c>
      <c r="AW120" s="685">
        <f>SUMIF(Monthly!$6:$6,Quarterly!AW$7,Monthly!121:121)</f>
        <v>0.59422000000000008</v>
      </c>
      <c r="AX120" s="336">
        <f>SUMIF(Monthly!$6:$6,Quarterly!AX$7,Monthly!121:121)</f>
        <v>3.031E-2</v>
      </c>
      <c r="AY120" s="336">
        <f>SUMIF(Monthly!$6:$6,Quarterly!AY$7,Monthly!121:121)</f>
        <v>1.4863599999999999</v>
      </c>
      <c r="AZ120" s="336">
        <f>SUMIF(Monthly!$6:$6,Quarterly!AZ$7,Monthly!121:121)</f>
        <v>1.3266580000000001</v>
      </c>
      <c r="BA120" s="685">
        <f>SUMIF(Monthly!$6:$6,Quarterly!BA$7,Monthly!121:121)</f>
        <v>0.95583099999999988</v>
      </c>
      <c r="BB120" s="336">
        <f>SUMIF(Monthly!$6:$6,Quarterly!BB$7,Monthly!121:121)</f>
        <v>3.2026690000000002</v>
      </c>
      <c r="BC120" s="336">
        <f>SUMIF(Monthly!$6:$6,Quarterly!BC$7,Monthly!121:121)</f>
        <v>11.572989</v>
      </c>
      <c r="BD120" s="336">
        <f>SUMIF(Monthly!$6:$6,Quarterly!BD$7,Monthly!121:121)</f>
        <v>18.964613</v>
      </c>
      <c r="BE120" s="685">
        <f>SUMIF(Monthly!$6:$6,Quarterly!BE$7,Monthly!121:121)</f>
        <v>42.257273999999995</v>
      </c>
      <c r="BF120" s="336">
        <f>SUMIF(Monthly!$6:$6,Quarterly!BF$7,Monthly!121:121)</f>
        <v>21.276260000000001</v>
      </c>
      <c r="BG120" s="336">
        <f>SUMIF(Monthly!$6:$6,Quarterly!BG$7,Monthly!121:121)</f>
        <v>21.082645999999997</v>
      </c>
      <c r="BH120" s="336">
        <f>SUMIF(Monthly!$6:$6,Quarterly!BH$7,Monthly!121:121)</f>
        <v>26.134503000000002</v>
      </c>
      <c r="BI120" s="685">
        <f>SUMIF(Monthly!$6:$6,Quarterly!BI$7,Monthly!121:121)</f>
        <v>27.077598000000002</v>
      </c>
      <c r="BJ120" s="336">
        <f>SUMIF(Monthly!$6:$6,Quarterly!BJ$7,Monthly!121:121)</f>
        <v>25.847999999999999</v>
      </c>
      <c r="BK120" s="336">
        <f>SUMIF(Monthly!$6:$6,Quarterly!BK$7,Monthly!121:121)</f>
        <v>30.797000000000004</v>
      </c>
      <c r="BL120" s="336">
        <f>SUMIF(Monthly!$6:$6,Quarterly!BL$7,Monthly!121:121)</f>
        <v>30.64</v>
      </c>
      <c r="BM120" s="685">
        <f>SUMIF(Monthly!$6:$6,Quarterly!BM$7,Monthly!121:121)</f>
        <v>29.96893</v>
      </c>
    </row>
    <row r="121" spans="2:66" ht="12">
      <c r="C121" s="1">
        <f>ROW(Monthly!C122)</f>
        <v>122</v>
      </c>
      <c r="D121" s="189" t="s">
        <v>86</v>
      </c>
      <c r="E121" s="190" t="s">
        <v>249</v>
      </c>
      <c r="F121" s="366">
        <f>SUMIF(Monthly!$6:$6,Quarterly!F$7,Monthly!122:122)</f>
        <v>51.014392000000001</v>
      </c>
      <c r="G121" s="366">
        <f>SUMIF(Monthly!$6:$6,Quarterly!G$7,Monthly!122:122)</f>
        <v>60.955637000000003</v>
      </c>
      <c r="H121" s="366">
        <f>SUMIF(Monthly!$6:$6,Quarterly!H$7,Monthly!122:122)</f>
        <v>58.185438000000005</v>
      </c>
      <c r="I121" s="367">
        <f>SUMIF(Monthly!$6:$6,Quarterly!I$7,Monthly!122:122)</f>
        <v>49.878409000000005</v>
      </c>
      <c r="J121" s="366">
        <f>SUMIF(Monthly!$6:$6,Quarterly!J$7,Monthly!122:122)</f>
        <v>53.295335999999992</v>
      </c>
      <c r="K121" s="366">
        <f>SUMIF(Monthly!$6:$6,Quarterly!K$7,Monthly!122:122)</f>
        <v>73.743589</v>
      </c>
      <c r="L121" s="366">
        <f>SUMIF(Monthly!$6:$6,Quarterly!L$7,Monthly!122:122)</f>
        <v>56.245041999999998</v>
      </c>
      <c r="M121" s="367">
        <f>SUMIF(Monthly!$6:$6,Quarterly!M$7,Monthly!122:122)</f>
        <v>48.792446999999996</v>
      </c>
      <c r="N121" s="366">
        <f>SUMIF(Monthly!$6:$6,Quarterly!N$7,Monthly!122:122)</f>
        <v>57.424445999999996</v>
      </c>
      <c r="O121" s="366">
        <f>SUMIF(Monthly!$6:$6,Quarterly!O$7,Monthly!122:122)</f>
        <v>61.270234000000002</v>
      </c>
      <c r="P121" s="366">
        <f>SUMIF(Monthly!$6:$6,Quarterly!P$7,Monthly!122:122)</f>
        <v>56.371374000000003</v>
      </c>
      <c r="Q121" s="367">
        <f>SUMIF(Monthly!$6:$6,Quarterly!Q$7,Monthly!122:122)</f>
        <v>56.933230000000002</v>
      </c>
      <c r="R121" s="366">
        <f>SUMIF(Monthly!$6:$6,Quarterly!R$7,Monthly!122:122)</f>
        <v>59.712000000000003</v>
      </c>
      <c r="S121" s="366">
        <f>SUMIF(Monthly!$6:$6,Quarterly!S$7,Monthly!122:122)</f>
        <v>72.902848000000006</v>
      </c>
      <c r="T121" s="366">
        <f>SUMIF(Monthly!$6:$6,Quarterly!T$7,Monthly!122:122)</f>
        <v>59.199192999999994</v>
      </c>
      <c r="U121" s="367">
        <f>SUMIF(Monthly!$6:$6,Quarterly!U$7,Monthly!122:122)</f>
        <v>61.078147000000001</v>
      </c>
      <c r="V121" s="366">
        <f>SUMIF(Monthly!$6:$6,Quarterly!V$7,Monthly!122:122)</f>
        <v>54.669675999999995</v>
      </c>
      <c r="W121" s="366">
        <f>SUMIF(Monthly!$6:$6,Quarterly!W$7,Monthly!122:122)</f>
        <v>46.395371999999995</v>
      </c>
      <c r="X121" s="336">
        <f>SUMIF(Monthly!$6:$6,Quarterly!X$7,Monthly!122:122)</f>
        <v>51.722363000000001</v>
      </c>
      <c r="Y121" s="337">
        <f>SUMIF(Monthly!$6:$6,Quarterly!Y$7,Monthly!122:122)</f>
        <v>54.292186000000001</v>
      </c>
      <c r="Z121" s="336">
        <f>SUMIF(Monthly!$6:$6,Quarterly!Z$7,Monthly!122:122)</f>
        <v>87.063746999999992</v>
      </c>
      <c r="AA121" s="336">
        <f>SUMIF(Monthly!$6:$6,Quarterly!AA$7,Monthly!122:122)</f>
        <v>58.210232000000005</v>
      </c>
      <c r="AB121" s="336">
        <f>SUMIF(Monthly!$6:$6,Quarterly!AB$7,Monthly!122:122)</f>
        <v>78.834824999999995</v>
      </c>
      <c r="AC121" s="337">
        <f>SUMIF(Monthly!$6:$6,Quarterly!AC$7,Monthly!122:122)</f>
        <v>63.467105000000004</v>
      </c>
      <c r="AD121" s="336">
        <f>SUMIF(Monthly!$6:$6,Quarterly!AD$7,Monthly!122:122)</f>
        <v>86.774505000000005</v>
      </c>
      <c r="AE121" s="336">
        <f>SUMIF(Monthly!$6:$6,Quarterly!AE$7,Monthly!122:122)</f>
        <v>82.510477000000009</v>
      </c>
      <c r="AF121" s="336">
        <f>SUMIF(Monthly!$6:$6,Quarterly!AF$7,Monthly!122:122)</f>
        <v>83.830621000000008</v>
      </c>
      <c r="AG121" s="337">
        <f>SUMIF(Monthly!$6:$6,Quarterly!AG$7,Monthly!122:122)</f>
        <v>61.159000000000006</v>
      </c>
      <c r="AH121" s="336">
        <f>SUMIF(Monthly!$6:$6,Quarterly!AH$7,Monthly!122:122)</f>
        <v>78.195609000000005</v>
      </c>
      <c r="AI121" s="336">
        <f>SUMIF(Monthly!$6:$6,Quarterly!AI$7,Monthly!122:122)</f>
        <v>93.726370000000003</v>
      </c>
      <c r="AJ121" s="336">
        <f>SUMIF(Monthly!$6:$6,Quarterly!AJ$7,Monthly!122:122)</f>
        <v>77.350036000000003</v>
      </c>
      <c r="AK121" s="337">
        <f>SUMIF(Monthly!$6:$6,Quarterly!AK$7,Monthly!122:122)</f>
        <v>62.410352000000003</v>
      </c>
      <c r="AL121" s="336">
        <f>SUMIF(Monthly!$6:$6,Quarterly!AL$7,Monthly!122:122)</f>
        <v>72.287610999999998</v>
      </c>
      <c r="AM121" s="336">
        <f>SUMIF(Monthly!$6:$6,Quarterly!AM$7,Monthly!122:122)</f>
        <v>92.650255000000001</v>
      </c>
      <c r="AN121" s="336">
        <f>SUMIF(Monthly!$6:$6,Quarterly!AN$7,Monthly!122:122)</f>
        <v>73.106228000000002</v>
      </c>
      <c r="AO121" s="685">
        <f>SUMIF(Monthly!$6:$6,Quarterly!AO$7,Monthly!122:122)</f>
        <v>65.789978000000005</v>
      </c>
      <c r="AP121" s="336">
        <f>SUMIF(Monthly!$6:$6,Quarterly!AP$7,Monthly!122:122)</f>
        <v>43.001694000000001</v>
      </c>
      <c r="AQ121" s="336">
        <f>SUMIF(Monthly!$6:$6,Quarterly!AQ$7,Monthly!122:122)</f>
        <v>0.47944699999999996</v>
      </c>
      <c r="AR121" s="336">
        <f>SUMIF(Monthly!$6:$6,Quarterly!AR$7,Monthly!122:122)</f>
        <v>0.19672000000000003</v>
      </c>
      <c r="AS121" s="685">
        <f>SUMIF(Monthly!$6:$6,Quarterly!AS$7,Monthly!122:122)</f>
        <v>5.8000000000000005E-3</v>
      </c>
      <c r="AT121" s="336">
        <f>SUMIF(Monthly!$6:$6,Quarterly!AT$7,Monthly!122:122)</f>
        <v>2.1559999999999999E-2</v>
      </c>
      <c r="AU121" s="336">
        <f>SUMIF(Monthly!$6:$6,Quarterly!AU$7,Monthly!122:122)</f>
        <v>2.0992999999999998E-2</v>
      </c>
      <c r="AV121" s="336">
        <f>SUMIF(Monthly!$6:$6,Quarterly!AV$7,Monthly!122:122)</f>
        <v>0</v>
      </c>
      <c r="AW121" s="685">
        <f>SUMIF(Monthly!$6:$6,Quarterly!AW$7,Monthly!122:122)</f>
        <v>7.6450000000000004E-2</v>
      </c>
      <c r="AX121" s="336">
        <f>SUMIF(Monthly!$6:$6,Quarterly!AX$7,Monthly!122:122)</f>
        <v>0.03</v>
      </c>
      <c r="AY121" s="336">
        <f>SUMIF(Monthly!$6:$6,Quarterly!AY$7,Monthly!122:122)</f>
        <v>0.40437500000000004</v>
      </c>
      <c r="AZ121" s="336">
        <f>SUMIF(Monthly!$6:$6,Quarterly!AZ$7,Monthly!122:122)</f>
        <v>13.333438000000001</v>
      </c>
      <c r="BA121" s="685">
        <f>SUMIF(Monthly!$6:$6,Quarterly!BA$7,Monthly!122:122)</f>
        <v>56.960272000000003</v>
      </c>
      <c r="BB121" s="336">
        <f>SUMIF(Monthly!$6:$6,Quarterly!BB$7,Monthly!122:122)</f>
        <v>39.832507000000007</v>
      </c>
      <c r="BC121" s="336">
        <f>SUMIF(Monthly!$6:$6,Quarterly!BC$7,Monthly!122:122)</f>
        <v>38.935716999999997</v>
      </c>
      <c r="BD121" s="336">
        <f>SUMIF(Monthly!$6:$6,Quarterly!BD$7,Monthly!122:122)</f>
        <v>41.159804999999992</v>
      </c>
      <c r="BE121" s="685">
        <f>SUMIF(Monthly!$6:$6,Quarterly!BE$7,Monthly!122:122)</f>
        <v>47.599581999999998</v>
      </c>
      <c r="BF121" s="336">
        <f>SUMIF(Monthly!$6:$6,Quarterly!BF$7,Monthly!122:122)</f>
        <v>41.749908999999995</v>
      </c>
      <c r="BG121" s="336">
        <f>SUMIF(Monthly!$6:$6,Quarterly!BG$7,Monthly!122:122)</f>
        <v>46.393247000000002</v>
      </c>
      <c r="BH121" s="336">
        <f>SUMIF(Monthly!$6:$6,Quarterly!BH$7,Monthly!122:122)</f>
        <v>51.264091999999998</v>
      </c>
      <c r="BI121" s="685">
        <f>SUMIF(Monthly!$6:$6,Quarterly!BI$7,Monthly!122:122)</f>
        <v>53.92328400000001</v>
      </c>
      <c r="BJ121" s="336">
        <f>SUMIF(Monthly!$6:$6,Quarterly!BJ$7,Monthly!122:122)</f>
        <v>37.503</v>
      </c>
      <c r="BK121" s="336">
        <f>SUMIF(Monthly!$6:$6,Quarterly!BK$7,Monthly!122:122)</f>
        <v>54.19</v>
      </c>
      <c r="BL121" s="336">
        <f>SUMIF(Monthly!$6:$6,Quarterly!BL$7,Monthly!122:122)</f>
        <v>57.322999999999993</v>
      </c>
      <c r="BM121" s="685">
        <f>SUMIF(Monthly!$6:$6,Quarterly!BM$7,Monthly!122:122)</f>
        <v>63.709930000000007</v>
      </c>
    </row>
    <row r="122" spans="2:66" ht="12">
      <c r="C122" s="1">
        <f>ROW(Monthly!C123)</f>
        <v>123</v>
      </c>
      <c r="D122" s="189" t="s">
        <v>103</v>
      </c>
      <c r="E122" s="190" t="s">
        <v>250</v>
      </c>
      <c r="F122" s="366">
        <f>SUMIF(Monthly!$6:$6,Quarterly!F$7,Monthly!123:123)</f>
        <v>20.547976999999999</v>
      </c>
      <c r="G122" s="366">
        <f>SUMIF(Monthly!$6:$6,Quarterly!G$7,Monthly!123:123)</f>
        <v>17.993594000000002</v>
      </c>
      <c r="H122" s="366">
        <f>SUMIF(Monthly!$6:$6,Quarterly!H$7,Monthly!123:123)</f>
        <v>17.79982</v>
      </c>
      <c r="I122" s="367">
        <f>SUMIF(Monthly!$6:$6,Quarterly!I$7,Monthly!123:123)</f>
        <v>25.335498000000001</v>
      </c>
      <c r="J122" s="366">
        <f>SUMIF(Monthly!$6:$6,Quarterly!J$7,Monthly!123:123)</f>
        <v>18.151049</v>
      </c>
      <c r="K122" s="366">
        <f>SUMIF(Monthly!$6:$6,Quarterly!K$7,Monthly!123:123)</f>
        <v>18.587012999999999</v>
      </c>
      <c r="L122" s="366">
        <f>SUMIF(Monthly!$6:$6,Quarterly!L$7,Monthly!123:123)</f>
        <v>15.679708000000002</v>
      </c>
      <c r="M122" s="367">
        <f>SUMIF(Monthly!$6:$6,Quarterly!M$7,Monthly!123:123)</f>
        <v>14.866813</v>
      </c>
      <c r="N122" s="366">
        <f>SUMIF(Monthly!$6:$6,Quarterly!N$7,Monthly!123:123)</f>
        <v>11.592098999999999</v>
      </c>
      <c r="O122" s="366">
        <f>SUMIF(Monthly!$6:$6,Quarterly!O$7,Monthly!123:123)</f>
        <v>12.374786</v>
      </c>
      <c r="P122" s="366">
        <f>SUMIF(Monthly!$6:$6,Quarterly!P$7,Monthly!123:123)</f>
        <v>14.447912999999998</v>
      </c>
      <c r="Q122" s="367">
        <f>SUMIF(Monthly!$6:$6,Quarterly!Q$7,Monthly!123:123)</f>
        <v>20.213233000000002</v>
      </c>
      <c r="R122" s="366">
        <f>SUMIF(Monthly!$6:$6,Quarterly!R$7,Monthly!123:123)</f>
        <v>11.416</v>
      </c>
      <c r="S122" s="366">
        <f>SUMIF(Monthly!$6:$6,Quarterly!S$7,Monthly!123:123)</f>
        <v>8.7636350000000007</v>
      </c>
      <c r="T122" s="366">
        <f>SUMIF(Monthly!$6:$6,Quarterly!T$7,Monthly!123:123)</f>
        <v>6.7136719999999999</v>
      </c>
      <c r="U122" s="367">
        <f>SUMIF(Monthly!$6:$6,Quarterly!U$7,Monthly!123:123)</f>
        <v>8.3713869999999986</v>
      </c>
      <c r="V122" s="366">
        <f>SUMIF(Monthly!$6:$6,Quarterly!V$7,Monthly!123:123)</f>
        <v>8.6278250000000014</v>
      </c>
      <c r="W122" s="366">
        <f>SUMIF(Monthly!$6:$6,Quarterly!W$7,Monthly!123:123)</f>
        <v>9.1525379999999998</v>
      </c>
      <c r="X122" s="336">
        <f>SUMIF(Monthly!$6:$6,Quarterly!X$7,Monthly!123:123)</f>
        <v>11.073806000000001</v>
      </c>
      <c r="Y122" s="337">
        <f>SUMIF(Monthly!$6:$6,Quarterly!Y$7,Monthly!123:123)</f>
        <v>7.0095299999999998</v>
      </c>
      <c r="Z122" s="336">
        <f>SUMIF(Monthly!$6:$6,Quarterly!Z$7,Monthly!123:123)</f>
        <v>8.132283000000001</v>
      </c>
      <c r="AA122" s="336">
        <f>SUMIF(Monthly!$6:$6,Quarterly!AA$7,Monthly!123:123)</f>
        <v>8.4756269999999994</v>
      </c>
      <c r="AB122" s="336">
        <f>SUMIF(Monthly!$6:$6,Quarterly!AB$7,Monthly!123:123)</f>
        <v>8.6062200000000004</v>
      </c>
      <c r="AC122" s="337">
        <f>SUMIF(Monthly!$6:$6,Quarterly!AC$7,Monthly!123:123)</f>
        <v>11.109047</v>
      </c>
      <c r="AD122" s="336">
        <f>SUMIF(Monthly!$6:$6,Quarterly!AD$7,Monthly!123:123)</f>
        <v>17.676328000000002</v>
      </c>
      <c r="AE122" s="336">
        <f>SUMIF(Monthly!$6:$6,Quarterly!AE$7,Monthly!123:123)</f>
        <v>16.390756999999997</v>
      </c>
      <c r="AF122" s="336">
        <f>SUMIF(Monthly!$6:$6,Quarterly!AF$7,Monthly!123:123)</f>
        <v>23.119212000000001</v>
      </c>
      <c r="AG122" s="337">
        <f>SUMIF(Monthly!$6:$6,Quarterly!AG$7,Monthly!123:123)</f>
        <v>18.231999999999999</v>
      </c>
      <c r="AH122" s="336">
        <f>SUMIF(Monthly!$6:$6,Quarterly!AH$7,Monthly!123:123)</f>
        <v>16.253207</v>
      </c>
      <c r="AI122" s="336">
        <f>SUMIF(Monthly!$6:$6,Quarterly!AI$7,Monthly!123:123)</f>
        <v>19.074741</v>
      </c>
      <c r="AJ122" s="336">
        <f>SUMIF(Monthly!$6:$6,Quarterly!AJ$7,Monthly!123:123)</f>
        <v>17.322692</v>
      </c>
      <c r="AK122" s="337">
        <f>SUMIF(Monthly!$6:$6,Quarterly!AK$7,Monthly!123:123)</f>
        <v>18.554679999999998</v>
      </c>
      <c r="AL122" s="336">
        <f>SUMIF(Monthly!$6:$6,Quarterly!AL$7,Monthly!123:123)</f>
        <v>21.931305000000002</v>
      </c>
      <c r="AM122" s="336">
        <f>SUMIF(Monthly!$6:$6,Quarterly!AM$7,Monthly!123:123)</f>
        <v>21.166156999999998</v>
      </c>
      <c r="AN122" s="336">
        <f>SUMIF(Monthly!$6:$6,Quarterly!AN$7,Monthly!123:123)</f>
        <v>16.681751999999999</v>
      </c>
      <c r="AO122" s="685">
        <f>SUMIF(Monthly!$6:$6,Quarterly!AO$7,Monthly!123:123)</f>
        <v>21.05593</v>
      </c>
      <c r="AP122" s="336">
        <f>SUMIF(Monthly!$6:$6,Quarterly!AP$7,Monthly!123:123)</f>
        <v>10.996857</v>
      </c>
      <c r="AQ122" s="336">
        <f>SUMIF(Monthly!$6:$6,Quarterly!AQ$7,Monthly!123:123)</f>
        <v>7.8602480000000003</v>
      </c>
      <c r="AR122" s="336">
        <f>SUMIF(Monthly!$6:$6,Quarterly!AR$7,Monthly!123:123)</f>
        <v>9.663590000000001</v>
      </c>
      <c r="AS122" s="685">
        <f>SUMIF(Monthly!$6:$6,Quarterly!AS$7,Monthly!123:123)</f>
        <v>5.1156880000000005</v>
      </c>
      <c r="AT122" s="336">
        <f>SUMIF(Monthly!$6:$6,Quarterly!AT$7,Monthly!123:123)</f>
        <v>9.716602</v>
      </c>
      <c r="AU122" s="336">
        <f>SUMIF(Monthly!$6:$6,Quarterly!AU$7,Monthly!123:123)</f>
        <v>12.107683</v>
      </c>
      <c r="AV122" s="336">
        <f>SUMIF(Monthly!$6:$6,Quarterly!AV$7,Monthly!123:123)</f>
        <v>12.255564</v>
      </c>
      <c r="AW122" s="685">
        <f>SUMIF(Monthly!$6:$6,Quarterly!AW$7,Monthly!123:123)</f>
        <v>8.2827799999999989</v>
      </c>
      <c r="AX122" s="336">
        <f>SUMIF(Monthly!$6:$6,Quarterly!AX$7,Monthly!123:123)</f>
        <v>13.266490000000001</v>
      </c>
      <c r="AY122" s="336">
        <f>SUMIF(Monthly!$6:$6,Quarterly!AY$7,Monthly!123:123)</f>
        <v>6.6714610000000008</v>
      </c>
      <c r="AZ122" s="336">
        <f>SUMIF(Monthly!$6:$6,Quarterly!AZ$7,Monthly!123:123)</f>
        <v>6.7397649999999993</v>
      </c>
      <c r="BA122" s="685">
        <f>SUMIF(Monthly!$6:$6,Quarterly!BA$7,Monthly!123:123)</f>
        <v>11.094167000000001</v>
      </c>
      <c r="BB122" s="336">
        <f>SUMIF(Monthly!$6:$6,Quarterly!BB$7,Monthly!123:123)</f>
        <v>10.709251999999999</v>
      </c>
      <c r="BC122" s="336">
        <f>SUMIF(Monthly!$6:$6,Quarterly!BC$7,Monthly!123:123)</f>
        <v>15.104716</v>
      </c>
      <c r="BD122" s="336">
        <f>SUMIF(Monthly!$6:$6,Quarterly!BD$7,Monthly!123:123)</f>
        <v>13.90859</v>
      </c>
      <c r="BE122" s="685">
        <f>SUMIF(Monthly!$6:$6,Quarterly!BE$7,Monthly!123:123)</f>
        <v>10.53492</v>
      </c>
      <c r="BF122" s="336">
        <f>SUMIF(Monthly!$6:$6,Quarterly!BF$7,Monthly!123:123)</f>
        <v>13.392850000000003</v>
      </c>
      <c r="BG122" s="336">
        <f>SUMIF(Monthly!$6:$6,Quarterly!BG$7,Monthly!123:123)</f>
        <v>18.352689999999999</v>
      </c>
      <c r="BH122" s="336">
        <f>SUMIF(Monthly!$6:$6,Quarterly!BH$7,Monthly!123:123)</f>
        <v>15.612394999999999</v>
      </c>
      <c r="BI122" s="685">
        <f>SUMIF(Monthly!$6:$6,Quarterly!BI$7,Monthly!123:123)</f>
        <v>15.150840000000002</v>
      </c>
      <c r="BJ122" s="336">
        <f>SUMIF(Monthly!$6:$6,Quarterly!BJ$7,Monthly!123:123)</f>
        <v>13.148</v>
      </c>
      <c r="BK122" s="336">
        <f>SUMIF(Monthly!$6:$6,Quarterly!BK$7,Monthly!123:123)</f>
        <v>14.026999999999999</v>
      </c>
      <c r="BL122" s="336">
        <f>SUMIF(Monthly!$6:$6,Quarterly!BL$7,Monthly!123:123)</f>
        <v>15.431000000000001</v>
      </c>
      <c r="BM122" s="685">
        <f>SUMIF(Monthly!$6:$6,Quarterly!BM$7,Monthly!123:123)</f>
        <v>21.559760000000001</v>
      </c>
    </row>
    <row r="123" spans="2:66" ht="12">
      <c r="C123" s="1">
        <f>ROW(Monthly!C124)</f>
        <v>124</v>
      </c>
      <c r="D123" s="196" t="s">
        <v>88</v>
      </c>
      <c r="E123" s="197" t="s">
        <v>80</v>
      </c>
      <c r="F123" s="368">
        <f>SUMIF(Monthly!$6:$6,Quarterly!F$7,Monthly!124:124)</f>
        <v>7.5480579999999993</v>
      </c>
      <c r="G123" s="368">
        <f>SUMIF(Monthly!$6:$6,Quarterly!G$7,Monthly!124:124)</f>
        <v>7.8136749999999999</v>
      </c>
      <c r="H123" s="368">
        <f>SUMIF(Monthly!$6:$6,Quarterly!H$7,Monthly!124:124)</f>
        <v>10.465064999999999</v>
      </c>
      <c r="I123" s="369">
        <f>SUMIF(Monthly!$6:$6,Quarterly!I$7,Monthly!124:124)</f>
        <v>10.645232999999999</v>
      </c>
      <c r="J123" s="368">
        <f>SUMIF(Monthly!$6:$6,Quarterly!J$7,Monthly!124:124)</f>
        <v>10.667368000000002</v>
      </c>
      <c r="K123" s="368">
        <f>SUMIF(Monthly!$6:$6,Quarterly!K$7,Monthly!124:124)</f>
        <v>12.170873</v>
      </c>
      <c r="L123" s="368">
        <f>SUMIF(Monthly!$6:$6,Quarterly!L$7,Monthly!124:124)</f>
        <v>13.014327</v>
      </c>
      <c r="M123" s="369">
        <f>SUMIF(Monthly!$6:$6,Quarterly!M$7,Monthly!124:124)</f>
        <v>10.485969999999996</v>
      </c>
      <c r="N123" s="368">
        <f>SUMIF(Monthly!$6:$6,Quarterly!N$7,Monthly!124:124)</f>
        <v>9.0608360000000001</v>
      </c>
      <c r="O123" s="368">
        <f>SUMIF(Monthly!$6:$6,Quarterly!O$7,Monthly!124:124)</f>
        <v>11.627970000000001</v>
      </c>
      <c r="P123" s="368">
        <f>SUMIF(Monthly!$6:$6,Quarterly!P$7,Monthly!124:124)</f>
        <v>12.201045999999998</v>
      </c>
      <c r="Q123" s="369">
        <f>SUMIF(Monthly!$6:$6,Quarterly!Q$7,Monthly!124:124)</f>
        <v>12.252179999999999</v>
      </c>
      <c r="R123" s="368">
        <f>SUMIF(Monthly!$6:$6,Quarterly!R$7,Monthly!124:124)</f>
        <v>9.7680000000000007</v>
      </c>
      <c r="S123" s="368">
        <f>SUMIF(Monthly!$6:$6,Quarterly!S$7,Monthly!124:124)</f>
        <v>8.6879760000000008</v>
      </c>
      <c r="T123" s="368">
        <f>SUMIF(Monthly!$6:$6,Quarterly!T$7,Monthly!124:124)</f>
        <v>10.023355</v>
      </c>
      <c r="U123" s="369">
        <f>SUMIF(Monthly!$6:$6,Quarterly!U$7,Monthly!124:124)</f>
        <v>10.216999999999999</v>
      </c>
      <c r="V123" s="368">
        <f>SUMIF(Monthly!$6:$6,Quarterly!V$7,Monthly!124:124)</f>
        <v>12.085633</v>
      </c>
      <c r="W123" s="368">
        <f>SUMIF(Monthly!$6:$6,Quarterly!W$7,Monthly!124:124)</f>
        <v>12.681169999999998</v>
      </c>
      <c r="X123" s="338">
        <f>SUMIF(Monthly!$6:$6,Quarterly!X$7,Monthly!124:124)</f>
        <v>13.271397</v>
      </c>
      <c r="Y123" s="339">
        <f>SUMIF(Monthly!$6:$6,Quarterly!Y$7,Monthly!124:124)</f>
        <v>13.164876999999999</v>
      </c>
      <c r="Z123" s="338">
        <f>SUMIF(Monthly!$6:$6,Quarterly!Z$7,Monthly!124:124)</f>
        <v>18.283334</v>
      </c>
      <c r="AA123" s="338">
        <f>SUMIF(Monthly!$6:$6,Quarterly!AA$7,Monthly!124:124)</f>
        <v>17.123583</v>
      </c>
      <c r="AB123" s="338">
        <f>SUMIF(Monthly!$6:$6,Quarterly!AB$7,Monthly!124:124)</f>
        <v>17.685718999999999</v>
      </c>
      <c r="AC123" s="339">
        <f>SUMIF(Monthly!$6:$6,Quarterly!AC$7,Monthly!124:124)</f>
        <v>18.49851</v>
      </c>
      <c r="AD123" s="338">
        <f>SUMIF(Monthly!$6:$6,Quarterly!AD$7,Monthly!124:124)</f>
        <v>24.260349000000001</v>
      </c>
      <c r="AE123" s="338">
        <f>SUMIF(Monthly!$6:$6,Quarterly!AE$7,Monthly!124:124)</f>
        <v>21.831426</v>
      </c>
      <c r="AF123" s="338">
        <f>SUMIF(Monthly!$6:$6,Quarterly!AF$7,Monthly!124:124)</f>
        <v>27.297514000000003</v>
      </c>
      <c r="AG123" s="339">
        <f>SUMIF(Monthly!$6:$6,Quarterly!AG$7,Monthly!124:124)</f>
        <v>27.723000000000003</v>
      </c>
      <c r="AH123" s="338">
        <f>SUMIF(Monthly!$6:$6,Quarterly!AH$7,Monthly!124:124)</f>
        <v>24.862394999999999</v>
      </c>
      <c r="AI123" s="338">
        <f>SUMIF(Monthly!$6:$6,Quarterly!AI$7,Monthly!124:124)</f>
        <v>27.472297000000001</v>
      </c>
      <c r="AJ123" s="338">
        <f>SUMIF(Monthly!$6:$6,Quarterly!AJ$7,Monthly!124:124)</f>
        <v>30.799385000000001</v>
      </c>
      <c r="AK123" s="339">
        <f>SUMIF(Monthly!$6:$6,Quarterly!AK$7,Monthly!124:124)</f>
        <v>33.836885000000002</v>
      </c>
      <c r="AL123" s="338">
        <f>SUMIF(Monthly!$6:$6,Quarterly!AL$7,Monthly!124:124)</f>
        <v>29.733492999999999</v>
      </c>
      <c r="AM123" s="338">
        <f>SUMIF(Monthly!$6:$6,Quarterly!AM$7,Monthly!124:124)</f>
        <v>34.003658000000001</v>
      </c>
      <c r="AN123" s="338">
        <f>SUMIF(Monthly!$6:$6,Quarterly!AN$7,Monthly!124:124)</f>
        <v>31.584199000000002</v>
      </c>
      <c r="AO123" s="686">
        <f>SUMIF(Monthly!$6:$6,Quarterly!AO$7,Monthly!124:124)</f>
        <v>29.432259999999999</v>
      </c>
      <c r="AP123" s="338">
        <f>SUMIF(Monthly!$6:$6,Quarterly!AP$7,Monthly!124:124)</f>
        <v>24.405261999999997</v>
      </c>
      <c r="AQ123" s="338">
        <f>SUMIF(Monthly!$6:$6,Quarterly!AQ$7,Monthly!124:124)</f>
        <v>17.256820000000001</v>
      </c>
      <c r="AR123" s="338">
        <f>SUMIF(Monthly!$6:$6,Quarterly!AR$7,Monthly!124:124)</f>
        <v>20.648213999999999</v>
      </c>
      <c r="AS123" s="686">
        <f>SUMIF(Monthly!$6:$6,Quarterly!AS$7,Monthly!124:124)</f>
        <v>18.993271</v>
      </c>
      <c r="AT123" s="338">
        <f>SUMIF(Monthly!$6:$6,Quarterly!AT$7,Monthly!124:124)</f>
        <v>18.916848000000002</v>
      </c>
      <c r="AU123" s="338">
        <f>SUMIF(Monthly!$6:$6,Quarterly!AU$7,Monthly!124:124)</f>
        <v>15.591061</v>
      </c>
      <c r="AV123" s="338">
        <f>SUMIF(Monthly!$6:$6,Quarterly!AV$7,Monthly!124:124)</f>
        <v>15.982187</v>
      </c>
      <c r="AW123" s="686">
        <f>SUMIF(Monthly!$6:$6,Quarterly!AW$7,Monthly!124:124)</f>
        <v>15.401517000000002</v>
      </c>
      <c r="AX123" s="338">
        <f>SUMIF(Monthly!$6:$6,Quarterly!AX$7,Monthly!124:124)</f>
        <v>16.408272</v>
      </c>
      <c r="AY123" s="338">
        <f>SUMIF(Monthly!$6:$6,Quarterly!AY$7,Monthly!124:124)</f>
        <v>18.708603</v>
      </c>
      <c r="AZ123" s="338">
        <f>SUMIF(Monthly!$6:$6,Quarterly!AZ$7,Monthly!124:124)</f>
        <v>22.526671</v>
      </c>
      <c r="BA123" s="686">
        <f>SUMIF(Monthly!$6:$6,Quarterly!BA$7,Monthly!124:124)</f>
        <v>21.978999999999999</v>
      </c>
      <c r="BB123" s="338">
        <f>SUMIF(Monthly!$6:$6,Quarterly!BB$7,Monthly!124:124)</f>
        <v>22.72</v>
      </c>
      <c r="BC123" s="338">
        <f>SUMIF(Monthly!$6:$6,Quarterly!BC$7,Monthly!124:124)</f>
        <v>30.399000000000001</v>
      </c>
      <c r="BD123" s="338">
        <f>SUMIF(Monthly!$6:$6,Quarterly!BD$7,Monthly!124:124)</f>
        <v>29.183</v>
      </c>
      <c r="BE123" s="686">
        <f>SUMIF(Monthly!$6:$6,Quarterly!BE$7,Monthly!124:124)</f>
        <v>24.317999999999998</v>
      </c>
      <c r="BF123" s="338">
        <f>SUMIF(Monthly!$6:$6,Quarterly!BF$7,Monthly!124:124)</f>
        <v>27.945</v>
      </c>
      <c r="BG123" s="338">
        <f>SUMIF(Monthly!$6:$6,Quarterly!BG$7,Monthly!124:124)</f>
        <v>27.993000000000002</v>
      </c>
      <c r="BH123" s="338">
        <f>SUMIF(Monthly!$6:$6,Quarterly!BH$7,Monthly!124:124)</f>
        <v>30.226000000000003</v>
      </c>
      <c r="BI123" s="686">
        <f>SUMIF(Monthly!$6:$6,Quarterly!BI$7,Monthly!124:124)</f>
        <v>33.130000000000003</v>
      </c>
      <c r="BJ123" s="338">
        <f>SUMIF(Monthly!$6:$6,Quarterly!BJ$7,Monthly!124:124)</f>
        <v>28.304000000000002</v>
      </c>
      <c r="BK123" s="338">
        <f>SUMIF(Monthly!$6:$6,Quarterly!BK$7,Monthly!124:124)</f>
        <v>31.515999999999998</v>
      </c>
      <c r="BL123" s="338">
        <f>SUMIF(Monthly!$6:$6,Quarterly!BL$7,Monthly!124:124)</f>
        <v>32.037999999999997</v>
      </c>
      <c r="BM123" s="686">
        <f>SUMIF(Monthly!$6:$6,Quarterly!BM$7,Monthly!124:124)</f>
        <v>31.722314358999999</v>
      </c>
    </row>
    <row r="124" spans="2:66" s="173" customFormat="1" ht="12">
      <c r="B124" s="174"/>
      <c r="C124" s="591">
        <f>ROW(Monthly!C125)</f>
        <v>125</v>
      </c>
      <c r="D124" s="459" t="s">
        <v>464</v>
      </c>
      <c r="E124" s="187" t="s">
        <v>475</v>
      </c>
      <c r="F124" s="361">
        <f>SUMIF(Monthly!$6:$6,Quarterly!F$7,Monthly!125:125)</f>
        <v>0</v>
      </c>
      <c r="G124" s="361">
        <f>SUMIF(Monthly!$6:$6,Quarterly!G$7,Monthly!125:125)</f>
        <v>0</v>
      </c>
      <c r="H124" s="361">
        <f>SUMIF(Monthly!$6:$6,Quarterly!H$7,Monthly!125:125)</f>
        <v>0</v>
      </c>
      <c r="I124" s="362">
        <f>SUMIF(Monthly!$6:$6,Quarterly!I$7,Monthly!125:125)</f>
        <v>0</v>
      </c>
      <c r="J124" s="361">
        <f>SUMIF(Monthly!$6:$6,Quarterly!J$7,Monthly!125:125)</f>
        <v>0</v>
      </c>
      <c r="K124" s="361">
        <f>SUMIF(Monthly!$6:$6,Quarterly!K$7,Monthly!125:125)</f>
        <v>0</v>
      </c>
      <c r="L124" s="361">
        <f>SUMIF(Monthly!$6:$6,Quarterly!L$7,Monthly!125:125)</f>
        <v>0</v>
      </c>
      <c r="M124" s="362">
        <f>SUMIF(Monthly!$6:$6,Quarterly!M$7,Monthly!125:125)</f>
        <v>0</v>
      </c>
      <c r="N124" s="361">
        <f>SUMIF(Monthly!$6:$6,Quarterly!N$7,Monthly!125:125)</f>
        <v>0</v>
      </c>
      <c r="O124" s="361">
        <f>SUMIF(Monthly!$6:$6,Quarterly!O$7,Monthly!125:125)</f>
        <v>0</v>
      </c>
      <c r="P124" s="361">
        <f>SUMIF(Monthly!$6:$6,Quarterly!P$7,Monthly!125:125)</f>
        <v>0</v>
      </c>
      <c r="Q124" s="362">
        <f>SUMIF(Monthly!$6:$6,Quarterly!Q$7,Monthly!125:125)</f>
        <v>0</v>
      </c>
      <c r="R124" s="361">
        <f>SUMIF(Monthly!$6:$6,Quarterly!R$7,Monthly!125:125)</f>
        <v>0</v>
      </c>
      <c r="S124" s="361">
        <f>SUMIF(Monthly!$6:$6,Quarterly!S$7,Monthly!125:125)</f>
        <v>0</v>
      </c>
      <c r="T124" s="361">
        <f>SUMIF(Monthly!$6:$6,Quarterly!T$7,Monthly!125:125)</f>
        <v>0</v>
      </c>
      <c r="U124" s="362">
        <f>SUMIF(Monthly!$6:$6,Quarterly!U$7,Monthly!125:125)</f>
        <v>0</v>
      </c>
      <c r="V124" s="361">
        <f>SUMIF(Monthly!$6:$6,Quarterly!V$7,Monthly!125:125)</f>
        <v>0</v>
      </c>
      <c r="W124" s="361">
        <f>SUMIF(Monthly!$6:$6,Quarterly!W$7,Monthly!125:125)</f>
        <v>0</v>
      </c>
      <c r="X124" s="330">
        <f>SUMIF(Monthly!$6:$6,Quarterly!X$7,Monthly!125:125)</f>
        <v>0</v>
      </c>
      <c r="Y124" s="331">
        <f>SUMIF(Monthly!$6:$6,Quarterly!Y$7,Monthly!125:125)</f>
        <v>0</v>
      </c>
      <c r="Z124" s="330">
        <f>SUMIF(Monthly!$6:$6,Quarterly!Z$7,Monthly!125:125)</f>
        <v>0</v>
      </c>
      <c r="AA124" s="330">
        <f>SUMIF(Monthly!$6:$6,Quarterly!AA$7,Monthly!125:125)</f>
        <v>0</v>
      </c>
      <c r="AB124" s="330">
        <f>SUMIF(Monthly!$6:$6,Quarterly!AB$7,Monthly!125:125)</f>
        <v>0</v>
      </c>
      <c r="AC124" s="331">
        <f>SUMIF(Monthly!$6:$6,Quarterly!AC$7,Monthly!125:125)</f>
        <v>0</v>
      </c>
      <c r="AD124" s="330">
        <f>SUMIF(Monthly!$6:$6,Quarterly!AD$7,Monthly!125:125)</f>
        <v>0</v>
      </c>
      <c r="AE124" s="330">
        <f>SUMIF(Monthly!$6:$6,Quarterly!AE$7,Monthly!125:125)</f>
        <v>0</v>
      </c>
      <c r="AF124" s="330">
        <f>SUMIF(Monthly!$6:$6,Quarterly!AF$7,Monthly!125:125)</f>
        <v>0</v>
      </c>
      <c r="AG124" s="331">
        <f>SUMIF(Monthly!$6:$6,Quarterly!AG$7,Monthly!125:125)</f>
        <v>0</v>
      </c>
      <c r="AH124" s="330">
        <f>SUMIF(Monthly!$6:$6,Quarterly!AH$7,Monthly!125:125)</f>
        <v>0</v>
      </c>
      <c r="AI124" s="330">
        <f>SUMIF(Monthly!$6:$6,Quarterly!AI$7,Monthly!125:125)</f>
        <v>0</v>
      </c>
      <c r="AJ124" s="330">
        <f>SUMIF(Monthly!$6:$6,Quarterly!AJ$7,Monthly!125:125)</f>
        <v>0</v>
      </c>
      <c r="AK124" s="331">
        <f>SUMIF(Monthly!$6:$6,Quarterly!AK$7,Monthly!125:125)</f>
        <v>0</v>
      </c>
      <c r="AL124" s="330">
        <f>SUMIF(Monthly!$6:$6,Quarterly!AL$7,Monthly!125:125)</f>
        <v>0</v>
      </c>
      <c r="AM124" s="330">
        <f>SUMIF(Monthly!$6:$6,Quarterly!AM$7,Monthly!125:125)</f>
        <v>0</v>
      </c>
      <c r="AN124" s="330">
        <f>SUMIF(Monthly!$6:$6,Quarterly!AN$7,Monthly!125:125)</f>
        <v>63.901000000000003</v>
      </c>
      <c r="AO124" s="683">
        <f>SUMIF(Monthly!$6:$6,Quarterly!AO$7,Monthly!125:125)</f>
        <v>92.224999999999994</v>
      </c>
      <c r="AP124" s="330">
        <f>SUMIF(Monthly!$6:$6,Quarterly!AP$7,Monthly!125:125)</f>
        <v>35.436999999999998</v>
      </c>
      <c r="AQ124" s="330">
        <f>SUMIF(Monthly!$6:$6,Quarterly!AQ$7,Monthly!125:125)</f>
        <v>0</v>
      </c>
      <c r="AR124" s="330">
        <f>SUMIF(Monthly!$6:$6,Quarterly!AR$7,Monthly!125:125)</f>
        <v>0</v>
      </c>
      <c r="AS124" s="683">
        <f>SUMIF(Monthly!$6:$6,Quarterly!AS$7,Monthly!125:125)</f>
        <v>0</v>
      </c>
      <c r="AT124" s="330">
        <f>SUMIF(Monthly!$6:$6,Quarterly!AT$7,Monthly!125:125)</f>
        <v>0</v>
      </c>
      <c r="AU124" s="330">
        <f>SUMIF(Monthly!$6:$6,Quarterly!AU$7,Monthly!125:125)</f>
        <v>0</v>
      </c>
      <c r="AV124" s="330">
        <f>SUMIF(Monthly!$6:$6,Quarterly!AV$7,Monthly!125:125)</f>
        <v>0</v>
      </c>
      <c r="AW124" s="683">
        <f>SUMIF(Monthly!$6:$6,Quarterly!AW$7,Monthly!125:125)</f>
        <v>0</v>
      </c>
      <c r="AX124" s="330">
        <f>SUMIF(Monthly!$6:$6,Quarterly!AX$7,Monthly!125:125)</f>
        <v>0</v>
      </c>
      <c r="AY124" s="330">
        <f>SUMIF(Monthly!$6:$6,Quarterly!AY$7,Monthly!125:125)</f>
        <v>0</v>
      </c>
      <c r="AZ124" s="330">
        <f>SUMIF(Monthly!$6:$6,Quarterly!AZ$7,Monthly!125:125)</f>
        <v>0</v>
      </c>
      <c r="BA124" s="683">
        <f>SUMIF(Monthly!$6:$6,Quarterly!BA$7,Monthly!125:125)</f>
        <v>0</v>
      </c>
      <c r="BB124" s="330">
        <f>SUMIF(Monthly!$6:$6,Quarterly!BB$7,Monthly!125:125)</f>
        <v>0</v>
      </c>
      <c r="BC124" s="330">
        <f>SUMIF(Monthly!$6:$6,Quarterly!BC$7,Monthly!125:125)</f>
        <v>0</v>
      </c>
      <c r="BD124" s="330">
        <f>SUMIF(Monthly!$6:$6,Quarterly!BD$7,Monthly!125:125)</f>
        <v>0</v>
      </c>
      <c r="BE124" s="683">
        <f>SUMIF(Monthly!$6:$6,Quarterly!BE$7,Monthly!125:125)</f>
        <v>0</v>
      </c>
      <c r="BF124" s="330">
        <f>SUMIF(Monthly!$6:$6,Quarterly!BF$7,Monthly!125:125)</f>
        <v>0</v>
      </c>
      <c r="BG124" s="330">
        <f>SUMIF(Monthly!$6:$6,Quarterly!BG$7,Monthly!125:125)</f>
        <v>0</v>
      </c>
      <c r="BH124" s="330">
        <f>SUMIF(Monthly!$6:$6,Quarterly!BH$7,Monthly!125:125)</f>
        <v>0</v>
      </c>
      <c r="BI124" s="683">
        <f>SUMIF(Monthly!$6:$6,Quarterly!BI$7,Monthly!125:125)</f>
        <v>0</v>
      </c>
      <c r="BJ124" s="330">
        <f>SUMIF(Monthly!$6:$6,Quarterly!BJ$7,Monthly!125:125)</f>
        <v>0</v>
      </c>
      <c r="BK124" s="330">
        <f>SUMIF(Monthly!$6:$6,Quarterly!BK$7,Monthly!125:125)</f>
        <v>0</v>
      </c>
      <c r="BL124" s="330">
        <f>SUMIF(Monthly!$6:$6,Quarterly!BL$7,Monthly!125:125)</f>
        <v>0</v>
      </c>
      <c r="BM124" s="683">
        <f>SUMIF(Monthly!$6:$6,Quarterly!BM$7,Monthly!125:125)</f>
        <v>0</v>
      </c>
    </row>
    <row r="125" spans="2:66" ht="12">
      <c r="C125" s="590">
        <f>ROW(Monthly!C126)</f>
        <v>126</v>
      </c>
      <c r="D125" s="640" t="s">
        <v>469</v>
      </c>
      <c r="E125" s="190" t="s">
        <v>476</v>
      </c>
      <c r="F125" s="366">
        <f>SUMIF(Monthly!$6:$6,Quarterly!F$7,Monthly!126:126)</f>
        <v>0</v>
      </c>
      <c r="G125" s="366">
        <f>SUMIF(Monthly!$6:$6,Quarterly!G$7,Monthly!126:126)</f>
        <v>0</v>
      </c>
      <c r="H125" s="366">
        <f>SUMIF(Monthly!$6:$6,Quarterly!H$7,Monthly!126:126)</f>
        <v>0</v>
      </c>
      <c r="I125" s="367">
        <f>SUMIF(Monthly!$6:$6,Quarterly!I$7,Monthly!126:126)</f>
        <v>0</v>
      </c>
      <c r="J125" s="366">
        <f>SUMIF(Monthly!$6:$6,Quarterly!J$7,Monthly!126:126)</f>
        <v>0</v>
      </c>
      <c r="K125" s="366">
        <f>SUMIF(Monthly!$6:$6,Quarterly!K$7,Monthly!126:126)</f>
        <v>0</v>
      </c>
      <c r="L125" s="366">
        <f>SUMIF(Monthly!$6:$6,Quarterly!L$7,Monthly!126:126)</f>
        <v>0</v>
      </c>
      <c r="M125" s="367">
        <f>SUMIF(Monthly!$6:$6,Quarterly!M$7,Monthly!126:126)</f>
        <v>0</v>
      </c>
      <c r="N125" s="366">
        <f>SUMIF(Monthly!$6:$6,Quarterly!N$7,Monthly!126:126)</f>
        <v>0</v>
      </c>
      <c r="O125" s="366">
        <f>SUMIF(Monthly!$6:$6,Quarterly!O$7,Monthly!126:126)</f>
        <v>0</v>
      </c>
      <c r="P125" s="366">
        <f>SUMIF(Monthly!$6:$6,Quarterly!P$7,Monthly!126:126)</f>
        <v>0</v>
      </c>
      <c r="Q125" s="367">
        <f>SUMIF(Monthly!$6:$6,Quarterly!Q$7,Monthly!126:126)</f>
        <v>0</v>
      </c>
      <c r="R125" s="366">
        <f>SUMIF(Monthly!$6:$6,Quarterly!R$7,Monthly!126:126)</f>
        <v>0</v>
      </c>
      <c r="S125" s="366">
        <f>SUMIF(Monthly!$6:$6,Quarterly!S$7,Monthly!126:126)</f>
        <v>0</v>
      </c>
      <c r="T125" s="366">
        <f>SUMIF(Monthly!$6:$6,Quarterly!T$7,Monthly!126:126)</f>
        <v>0</v>
      </c>
      <c r="U125" s="367">
        <f>SUMIF(Monthly!$6:$6,Quarterly!U$7,Monthly!126:126)</f>
        <v>0</v>
      </c>
      <c r="V125" s="366">
        <f>SUMIF(Monthly!$6:$6,Quarterly!V$7,Monthly!126:126)</f>
        <v>0</v>
      </c>
      <c r="W125" s="366">
        <f>SUMIF(Monthly!$6:$6,Quarterly!W$7,Monthly!126:126)</f>
        <v>0</v>
      </c>
      <c r="X125" s="336">
        <f>SUMIF(Monthly!$6:$6,Quarterly!X$7,Monthly!126:126)</f>
        <v>0</v>
      </c>
      <c r="Y125" s="337">
        <f>SUMIF(Monthly!$6:$6,Quarterly!Y$7,Monthly!126:126)</f>
        <v>0</v>
      </c>
      <c r="Z125" s="336">
        <f>SUMIF(Monthly!$6:$6,Quarterly!Z$7,Monthly!126:126)</f>
        <v>0</v>
      </c>
      <c r="AA125" s="336">
        <f>SUMIF(Monthly!$6:$6,Quarterly!AA$7,Monthly!126:126)</f>
        <v>0</v>
      </c>
      <c r="AB125" s="336">
        <f>SUMIF(Monthly!$6:$6,Quarterly!AB$7,Monthly!126:126)</f>
        <v>0</v>
      </c>
      <c r="AC125" s="337">
        <f>SUMIF(Monthly!$6:$6,Quarterly!AC$7,Monthly!126:126)</f>
        <v>0</v>
      </c>
      <c r="AD125" s="336">
        <f>SUMIF(Monthly!$6:$6,Quarterly!AD$7,Monthly!126:126)</f>
        <v>0</v>
      </c>
      <c r="AE125" s="336">
        <f>SUMIF(Monthly!$6:$6,Quarterly!AE$7,Monthly!126:126)</f>
        <v>0</v>
      </c>
      <c r="AF125" s="336">
        <f>SUMIF(Monthly!$6:$6,Quarterly!AF$7,Monthly!126:126)</f>
        <v>0</v>
      </c>
      <c r="AG125" s="337">
        <f>SUMIF(Monthly!$6:$6,Quarterly!AG$7,Monthly!126:126)</f>
        <v>0</v>
      </c>
      <c r="AH125" s="336">
        <f>SUMIF(Monthly!$6:$6,Quarterly!AH$7,Monthly!126:126)</f>
        <v>0</v>
      </c>
      <c r="AI125" s="336">
        <f>SUMIF(Monthly!$6:$6,Quarterly!AI$7,Monthly!126:126)</f>
        <v>0</v>
      </c>
      <c r="AJ125" s="336">
        <f>SUMIF(Monthly!$6:$6,Quarterly!AJ$7,Monthly!126:126)</f>
        <v>0</v>
      </c>
      <c r="AK125" s="337">
        <f>SUMIF(Monthly!$6:$6,Quarterly!AK$7,Monthly!126:126)</f>
        <v>0</v>
      </c>
      <c r="AL125" s="336">
        <f>SUMIF(Monthly!$6:$6,Quarterly!AL$7,Monthly!126:126)</f>
        <v>0</v>
      </c>
      <c r="AM125" s="336">
        <f>SUMIF(Monthly!$6:$6,Quarterly!AM$7,Monthly!126:126)</f>
        <v>0</v>
      </c>
      <c r="AN125" s="336">
        <f>SUMIF(Monthly!$6:$6,Quarterly!AN$7,Monthly!126:126)</f>
        <v>3.3000000000000002E-2</v>
      </c>
      <c r="AO125" s="685">
        <f>SUMIF(Monthly!$6:$6,Quarterly!AO$7,Monthly!126:126)</f>
        <v>7.1369999999999996</v>
      </c>
      <c r="AP125" s="336">
        <f>SUMIF(Monthly!$6:$6,Quarterly!AP$7,Monthly!126:126)</f>
        <v>2.77</v>
      </c>
      <c r="AQ125" s="336">
        <f>SUMIF(Monthly!$6:$6,Quarterly!AQ$7,Monthly!126:126)</f>
        <v>0</v>
      </c>
      <c r="AR125" s="336">
        <f>SUMIF(Monthly!$6:$6,Quarterly!AR$7,Monthly!126:126)</f>
        <v>0</v>
      </c>
      <c r="AS125" s="685">
        <f>SUMIF(Monthly!$6:$6,Quarterly!AS$7,Monthly!126:126)</f>
        <v>0</v>
      </c>
      <c r="AT125" s="336">
        <f>SUMIF(Monthly!$6:$6,Quarterly!AT$7,Monthly!126:126)</f>
        <v>0</v>
      </c>
      <c r="AU125" s="336">
        <f>SUMIF(Monthly!$6:$6,Quarterly!AU$7,Monthly!126:126)</f>
        <v>0</v>
      </c>
      <c r="AV125" s="336">
        <f>SUMIF(Monthly!$6:$6,Quarterly!AV$7,Monthly!126:126)</f>
        <v>0</v>
      </c>
      <c r="AW125" s="685">
        <f>SUMIF(Monthly!$6:$6,Quarterly!AW$7,Monthly!126:126)</f>
        <v>0</v>
      </c>
      <c r="AX125" s="336">
        <f>SUMIF(Monthly!$6:$6,Quarterly!AX$7,Monthly!126:126)</f>
        <v>0</v>
      </c>
      <c r="AY125" s="336">
        <f>SUMIF(Monthly!$6:$6,Quarterly!AY$7,Monthly!126:126)</f>
        <v>0</v>
      </c>
      <c r="AZ125" s="336">
        <f>SUMIF(Monthly!$6:$6,Quarterly!AZ$7,Monthly!126:126)</f>
        <v>0</v>
      </c>
      <c r="BA125" s="685">
        <f>SUMIF(Monthly!$6:$6,Quarterly!BA$7,Monthly!126:126)</f>
        <v>0</v>
      </c>
      <c r="BB125" s="336">
        <f>SUMIF(Monthly!$6:$6,Quarterly!BB$7,Monthly!126:126)</f>
        <v>0</v>
      </c>
      <c r="BC125" s="336">
        <f>SUMIF(Monthly!$6:$6,Quarterly!BC$7,Monthly!126:126)</f>
        <v>0</v>
      </c>
      <c r="BD125" s="336">
        <f>SUMIF(Monthly!$6:$6,Quarterly!BD$7,Monthly!126:126)</f>
        <v>0</v>
      </c>
      <c r="BE125" s="685">
        <f>SUMIF(Monthly!$6:$6,Quarterly!BE$7,Monthly!126:126)</f>
        <v>0</v>
      </c>
      <c r="BF125" s="336">
        <f>SUMIF(Monthly!$6:$6,Quarterly!BF$7,Monthly!126:126)</f>
        <v>0</v>
      </c>
      <c r="BG125" s="336">
        <f>SUMIF(Monthly!$6:$6,Quarterly!BG$7,Monthly!126:126)</f>
        <v>0</v>
      </c>
      <c r="BH125" s="336">
        <f>SUMIF(Monthly!$6:$6,Quarterly!BH$7,Monthly!126:126)</f>
        <v>0</v>
      </c>
      <c r="BI125" s="685">
        <f>SUMIF(Monthly!$6:$6,Quarterly!BI$7,Monthly!126:126)</f>
        <v>0</v>
      </c>
      <c r="BJ125" s="336">
        <f>SUMIF(Monthly!$6:$6,Quarterly!BJ$7,Monthly!126:126)</f>
        <v>0</v>
      </c>
      <c r="BK125" s="336">
        <f>SUMIF(Monthly!$6:$6,Quarterly!BK$7,Monthly!126:126)</f>
        <v>0</v>
      </c>
      <c r="BL125" s="336">
        <f>SUMIF(Monthly!$6:$6,Quarterly!BL$7,Monthly!126:126)</f>
        <v>0</v>
      </c>
      <c r="BM125" s="685">
        <f>SUMIF(Monthly!$6:$6,Quarterly!BM$7,Monthly!126:126)</f>
        <v>0</v>
      </c>
    </row>
    <row r="126" spans="2:66" s="173" customFormat="1" ht="12">
      <c r="B126" s="174" t="s">
        <v>57</v>
      </c>
      <c r="C126" s="591">
        <f>Busan!E1</f>
        <v>5</v>
      </c>
      <c r="D126" s="676" t="s">
        <v>471</v>
      </c>
      <c r="E126" s="197" t="s">
        <v>477</v>
      </c>
      <c r="F126" s="376">
        <f>INDEX(Busan!$A$1:$AC$264,F$5,$C126)</f>
        <v>0</v>
      </c>
      <c r="G126" s="376">
        <f>INDEX(Busan!$A$1:$AC$264,G$5,$C126)</f>
        <v>0</v>
      </c>
      <c r="H126" s="376">
        <f>INDEX(Busan!$A$1:$AC$264,H$5,$C126)</f>
        <v>0</v>
      </c>
      <c r="I126" s="377">
        <f>INDEX(Busan!$A$1:$AC$264,I$5,$C126)</f>
        <v>0</v>
      </c>
      <c r="J126" s="376">
        <f>INDEX(Busan!$A$1:$AC$264,J$5,$C126)</f>
        <v>0</v>
      </c>
      <c r="K126" s="376">
        <f>INDEX(Busan!$A$1:$AC$264,K$5,$C126)</f>
        <v>0</v>
      </c>
      <c r="L126" s="376">
        <f>INDEX(Busan!$A$1:$AC$264,L$5,$C126)</f>
        <v>0</v>
      </c>
      <c r="M126" s="377">
        <f>INDEX(Busan!$A$1:$AC$264,M$5,$C126)</f>
        <v>0</v>
      </c>
      <c r="N126" s="376">
        <f>INDEX(Busan!$A$1:$AC$264,N$5,$C126)</f>
        <v>0</v>
      </c>
      <c r="O126" s="376">
        <f>INDEX(Busan!$A$1:$AC$264,O$5,$C126)</f>
        <v>0</v>
      </c>
      <c r="P126" s="376">
        <f>INDEX(Busan!$A$1:$AC$264,P$5,$C126)</f>
        <v>0</v>
      </c>
      <c r="Q126" s="377">
        <f>INDEX(Busan!$A$1:$AC$264,Q$5,$C126)</f>
        <v>0</v>
      </c>
      <c r="R126" s="376">
        <f>INDEX(Busan!$A$1:$AC$264,R$5,$C126)</f>
        <v>0</v>
      </c>
      <c r="S126" s="376">
        <f>INDEX(Busan!$A$1:$AC$264,S$5,$C126)</f>
        <v>0</v>
      </c>
      <c r="T126" s="376">
        <f>INDEX(Busan!$A$1:$AC$264,T$5,$C126)</f>
        <v>0</v>
      </c>
      <c r="U126" s="377">
        <f>INDEX(Busan!$A$1:$AC$264,U$5,$C126)</f>
        <v>0</v>
      </c>
      <c r="V126" s="376">
        <f>INDEX(Busan!$A$1:$AC$264,V$5,$C126)</f>
        <v>0</v>
      </c>
      <c r="W126" s="376">
        <f>INDEX(Busan!$A$1:$AC$264,W$5,$C126)</f>
        <v>0</v>
      </c>
      <c r="X126" s="346">
        <f>INDEX(Busan!$A$1:$AC$264,X$5,$C126)</f>
        <v>0</v>
      </c>
      <c r="Y126" s="347">
        <f>INDEX(Busan!$A$1:$AC$264,Y$5,$C126)</f>
        <v>0</v>
      </c>
      <c r="Z126" s="346">
        <f>INDEX(Busan!$A$1:$AC$264,Z$5,$C126)</f>
        <v>0</v>
      </c>
      <c r="AA126" s="346">
        <f>INDEX(Busan!$A$1:$AC$264,AA$5,$C126)</f>
        <v>0</v>
      </c>
      <c r="AB126" s="346">
        <f>INDEX(Busan!$A$1:$AC$264,AB$5,$C126)</f>
        <v>0</v>
      </c>
      <c r="AC126" s="347">
        <f>INDEX(Busan!$A$1:$AC$264,AC$5,$C126)</f>
        <v>0</v>
      </c>
      <c r="AD126" s="346">
        <f>INDEX(Busan!$A$1:$AC$264,AD$5,$C126)</f>
        <v>0</v>
      </c>
      <c r="AE126" s="346">
        <f>INDEX(Busan!$A$1:$AC$264,AE$5,$C126)</f>
        <v>0</v>
      </c>
      <c r="AF126" s="346">
        <f>INDEX(Busan!$A$1:$AC$264,AF$5,$C126)</f>
        <v>0</v>
      </c>
      <c r="AG126" s="347">
        <f>INDEX(Busan!$A$1:$AC$264,AG$5,$C126)</f>
        <v>0</v>
      </c>
      <c r="AH126" s="346">
        <f>INDEX(Busan!$A$1:$AC$264,AH$5,$C126)</f>
        <v>0</v>
      </c>
      <c r="AI126" s="346">
        <f>INDEX(Busan!$A$1:$AC$264,AI$5,$C126)</f>
        <v>0</v>
      </c>
      <c r="AJ126" s="346">
        <f>INDEX(Busan!$A$1:$AC$264,AJ$5,$C126)</f>
        <v>0</v>
      </c>
      <c r="AK126" s="347">
        <f>INDEX(Busan!$A$1:$AC$264,AK$5,$C126)</f>
        <v>0</v>
      </c>
      <c r="AL126" s="346">
        <f>INDEX(Busan!$A$1:$AC$264,AL$5,$C126)</f>
        <v>0</v>
      </c>
      <c r="AM126" s="346">
        <f>INDEX(Busan!$A$1:$AC$264,AM$5,$C126)</f>
        <v>0</v>
      </c>
      <c r="AN126" s="346">
        <f>INDEX(Busan!$A$1:$AC$264,AN$5,$C126)</f>
        <v>0</v>
      </c>
      <c r="AO126" s="687">
        <f>INDEX(Busan!$A$1:$AC$264,AO$5,$C126)</f>
        <v>0</v>
      </c>
      <c r="AP126" s="346">
        <f>INDEX(Busan!$A$1:$AC$264,AP$5,$C126)</f>
        <v>0</v>
      </c>
      <c r="AQ126" s="346">
        <f>INDEX(Busan!$A$1:$AC$264,AQ$5,$C126)</f>
        <v>0</v>
      </c>
      <c r="AR126" s="346">
        <f>INDEX(Busan!$A$1:$AC$264,AR$5,$C126)</f>
        <v>0</v>
      </c>
      <c r="AS126" s="687">
        <f>INDEX(Busan!$A$1:$AC$264,AS$5,$C126)</f>
        <v>5.1642384313234531E-4</v>
      </c>
      <c r="AT126" s="346">
        <f>INDEX(Busan!$A$1:$AC$264,AT$5,$C126)</f>
        <v>7.7386825698021147E-2</v>
      </c>
      <c r="AU126" s="346">
        <f>INDEX(Busan!$A$1:$AC$264,AU$5,$C126)</f>
        <v>7.8166887716228803E-2</v>
      </c>
      <c r="AV126" s="346">
        <f>INDEX(Busan!$A$1:$AC$264,AV$5,$C126)</f>
        <v>0</v>
      </c>
      <c r="AW126" s="687">
        <f>INDEX(Busan!$A$1:$AC$264,AW$5,$C126)</f>
        <v>0</v>
      </c>
      <c r="AX126" s="346">
        <f>INDEX(Busan!$A$1:$AC$264,AX$5,$C126)</f>
        <v>0</v>
      </c>
      <c r="AY126" s="346">
        <f>INDEX(Busan!$A$1:$AC$264,AY$5,$C126)</f>
        <v>0</v>
      </c>
      <c r="AZ126" s="346">
        <f>INDEX(Busan!$A$1:$AC$264,AZ$5,$C126)</f>
        <v>0</v>
      </c>
      <c r="BA126" s="687">
        <f>INDEX(Busan!$A$1:$AC$264,BA$5,$C126)</f>
        <v>0</v>
      </c>
      <c r="BB126" s="346">
        <f>INDEX(Busan!$A$1:$AC$264,BB$5,$C126)</f>
        <v>0</v>
      </c>
      <c r="BC126" s="346">
        <f>INDEX(Busan!$A$1:$AC$264,BC$5,$C126)</f>
        <v>0</v>
      </c>
      <c r="BD126" s="346">
        <f>INDEX(Busan!$A$1:$AC$264,BD$5,$C126)</f>
        <v>0</v>
      </c>
      <c r="BE126" s="687">
        <f>INDEX(Busan!$A$1:$AC$264,BE$5,$C126)</f>
        <v>0</v>
      </c>
      <c r="BF126" s="346">
        <f>INDEX(Busan!$A$1:$AC$264,BF$5,$C126)</f>
        <v>0</v>
      </c>
      <c r="BG126" s="346">
        <f>INDEX(Busan!$A$1:$AC$264,BG$5,$C126)</f>
        <v>0</v>
      </c>
      <c r="BH126" s="346">
        <f>INDEX(Busan!$A$1:$AC$264,BH$5,$C126)</f>
        <v>0</v>
      </c>
      <c r="BI126" s="687">
        <f>INDEX(Busan!$A$1:$AC$264,BI$5,$C126)</f>
        <v>0</v>
      </c>
      <c r="BJ126" s="346">
        <f>INDEX(Busan!$A$1:$AC$264,BJ$5,$C126)</f>
        <v>0</v>
      </c>
      <c r="BK126" s="346">
        <f>INDEX(Busan!$A$1:$AC$264,BK$5,$C126)</f>
        <v>0</v>
      </c>
      <c r="BL126" s="346">
        <f>INDEX(Busan!$A$1:$AC$264,BL$5,$C126)</f>
        <v>0</v>
      </c>
      <c r="BM126" s="687">
        <f>INDEX(Busan!$A$1:$AC$264,BM$5,$C126)</f>
        <v>0</v>
      </c>
    </row>
    <row r="127" spans="2:66" ht="12">
      <c r="D127" s="459" t="s">
        <v>369</v>
      </c>
      <c r="E127" s="187" t="s">
        <v>370</v>
      </c>
      <c r="F127" s="464">
        <f>F118*10^9/SUM(F139,F140)</f>
        <v>7688122.2622967958</v>
      </c>
      <c r="G127" s="464">
        <f t="shared" ref="G127:AO127" si="273">G118*10^9/SUM(G139,G140)</f>
        <v>7676870.9518653397</v>
      </c>
      <c r="H127" s="464">
        <f t="shared" si="273"/>
        <v>6506843.0958172176</v>
      </c>
      <c r="I127" s="465">
        <f t="shared" si="273"/>
        <v>6780352.5030437578</v>
      </c>
      <c r="J127" s="464">
        <f t="shared" si="273"/>
        <v>6034539.9426623276</v>
      </c>
      <c r="K127" s="464">
        <f t="shared" si="273"/>
        <v>6718644.5476123989</v>
      </c>
      <c r="L127" s="464">
        <f t="shared" si="273"/>
        <v>6777463.5521089453</v>
      </c>
      <c r="M127" s="465">
        <f t="shared" si="273"/>
        <v>7679591.2446351945</v>
      </c>
      <c r="N127" s="464">
        <f t="shared" si="273"/>
        <v>8797138.8645437732</v>
      </c>
      <c r="O127" s="464">
        <f t="shared" si="273"/>
        <v>7627977.2172172172</v>
      </c>
      <c r="P127" s="464">
        <f t="shared" si="273"/>
        <v>8356734.8463770412</v>
      </c>
      <c r="Q127" s="465">
        <f t="shared" si="273"/>
        <v>9297642.5172337107</v>
      </c>
      <c r="R127" s="464">
        <f t="shared" si="273"/>
        <v>12192001.987083955</v>
      </c>
      <c r="S127" s="464">
        <f t="shared" si="273"/>
        <v>11252140.987562651</v>
      </c>
      <c r="T127" s="464">
        <f t="shared" si="273"/>
        <v>8516609.7633798607</v>
      </c>
      <c r="U127" s="465">
        <f t="shared" si="273"/>
        <v>9986960.7133948617</v>
      </c>
      <c r="V127" s="464">
        <f t="shared" si="273"/>
        <v>9169080.7051909901</v>
      </c>
      <c r="W127" s="464">
        <f t="shared" si="273"/>
        <v>7176922.3716944605</v>
      </c>
      <c r="X127" s="460">
        <f t="shared" si="273"/>
        <v>8023993.9623639332</v>
      </c>
      <c r="Y127" s="461">
        <f t="shared" si="273"/>
        <v>8653463.3277949207</v>
      </c>
      <c r="Z127" s="460">
        <f t="shared" si="273"/>
        <v>9754896.3714984022</v>
      </c>
      <c r="AA127" s="460">
        <f t="shared" si="273"/>
        <v>8770252.3877033293</v>
      </c>
      <c r="AB127" s="460">
        <f t="shared" si="273"/>
        <v>7753034.6676197285</v>
      </c>
      <c r="AC127" s="461">
        <f t="shared" si="273"/>
        <v>6725217.6038404126</v>
      </c>
      <c r="AD127" s="837">
        <f t="shared" si="273"/>
        <v>7286991.0474244542</v>
      </c>
      <c r="AE127" s="837">
        <f t="shared" si="273"/>
        <v>7322216.7278892342</v>
      </c>
      <c r="AF127" s="837">
        <f t="shared" si="273"/>
        <v>7826191.9471253557</v>
      </c>
      <c r="AG127" s="838">
        <f t="shared" si="273"/>
        <v>6039658.6448782282</v>
      </c>
      <c r="AH127" s="837">
        <f t="shared" si="273"/>
        <v>3061007.7606911138</v>
      </c>
      <c r="AI127" s="837">
        <f t="shared" si="273"/>
        <v>4441097.8409887711</v>
      </c>
      <c r="AJ127" s="837">
        <f t="shared" si="273"/>
        <v>3926946.9133412614</v>
      </c>
      <c r="AK127" s="838">
        <f t="shared" si="273"/>
        <v>3664460.77993502</v>
      </c>
      <c r="AL127" s="837">
        <f t="shared" si="273"/>
        <v>2482744.0107060494</v>
      </c>
      <c r="AM127" s="837">
        <f t="shared" si="273"/>
        <v>3070740.2314247945</v>
      </c>
      <c r="AN127" s="837">
        <f t="shared" si="273"/>
        <v>2345029.470055216</v>
      </c>
      <c r="AO127" s="839">
        <f t="shared" si="273"/>
        <v>2271505.2062808149</v>
      </c>
      <c r="AP127" s="837">
        <f t="shared" ref="AP127:BH127" si="274">AP118*10^9/SUM(AP139,AP140)</f>
        <v>3911525.0146371764</v>
      </c>
      <c r="AQ127" s="837">
        <f t="shared" si="274"/>
        <v>36534191.495819069</v>
      </c>
      <c r="AR127" s="837">
        <f t="shared" si="274"/>
        <v>37618283.66349259</v>
      </c>
      <c r="AS127" s="839">
        <f t="shared" si="274"/>
        <v>28503538.285941143</v>
      </c>
      <c r="AT127" s="837">
        <f t="shared" si="274"/>
        <v>34488902.90074642</v>
      </c>
      <c r="AU127" s="837">
        <f t="shared" si="274"/>
        <v>32563459.99468717</v>
      </c>
      <c r="AV127" s="837">
        <f t="shared" si="274"/>
        <v>33106786.117752146</v>
      </c>
      <c r="AW127" s="839">
        <f t="shared" si="274"/>
        <v>28438193.988329295</v>
      </c>
      <c r="AX127" s="837">
        <f t="shared" si="274"/>
        <v>34720299.38668932</v>
      </c>
      <c r="AY127" s="837">
        <f t="shared" si="274"/>
        <v>31842879.203192372</v>
      </c>
      <c r="AZ127" s="837">
        <f t="shared" si="274"/>
        <v>51291025.697162881</v>
      </c>
      <c r="BA127" s="839">
        <f t="shared" si="274"/>
        <v>42497622.946752027</v>
      </c>
      <c r="BB127" s="837">
        <f t="shared" si="274"/>
        <v>27472017.220213633</v>
      </c>
      <c r="BC127" s="837">
        <f t="shared" si="274"/>
        <v>31359262.904438011</v>
      </c>
      <c r="BD127" s="837">
        <f t="shared" si="274"/>
        <v>28093395.481147368</v>
      </c>
      <c r="BE127" s="839">
        <f t="shared" si="274"/>
        <v>29516158.482209045</v>
      </c>
      <c r="BF127" s="837">
        <f t="shared" si="274"/>
        <v>22455226.726821803</v>
      </c>
      <c r="BG127" s="837">
        <f t="shared" si="274"/>
        <v>27211127.463741265</v>
      </c>
      <c r="BH127" s="837">
        <f t="shared" si="274"/>
        <v>28059243.526063539</v>
      </c>
      <c r="BI127" s="839">
        <f t="shared" ref="BI127:BJ127" si="275">BI118*10^9/SUM(BI139,BI140)</f>
        <v>32705969.999026451</v>
      </c>
      <c r="BJ127" s="837">
        <f t="shared" si="275"/>
        <v>22094742.458791114</v>
      </c>
      <c r="BK127" s="837">
        <f t="shared" ref="BK127:BL127" si="276">BK118*10^9/SUM(BK139,BK140)</f>
        <v>22931907.283643786</v>
      </c>
      <c r="BL127" s="837">
        <f t="shared" si="276"/>
        <v>19827587.957036991</v>
      </c>
      <c r="BM127" s="839">
        <f t="shared" ref="BM127" si="277">BM118*10^9/SUM(BM139,BM140)</f>
        <v>17929430.305529438</v>
      </c>
    </row>
    <row r="128" spans="2:66" s="9" customFormat="1" ht="12">
      <c r="B128" s="8"/>
      <c r="C128" s="8"/>
      <c r="D128" s="188" t="s">
        <v>1</v>
      </c>
      <c r="E128" s="188" t="s">
        <v>247</v>
      </c>
      <c r="F128" s="363"/>
      <c r="G128" s="363"/>
      <c r="H128" s="363"/>
      <c r="I128" s="364"/>
      <c r="J128" s="365">
        <f t="shared" ref="J128:AR128" si="278">J127/F127-1</f>
        <v>-0.21508272933480477</v>
      </c>
      <c r="K128" s="365">
        <f t="shared" si="278"/>
        <v>-0.12481991820119231</v>
      </c>
      <c r="L128" s="365">
        <f t="shared" si="278"/>
        <v>4.1590130929342717E-2</v>
      </c>
      <c r="M128" s="391">
        <f t="shared" si="278"/>
        <v>0.13262418748697224</v>
      </c>
      <c r="N128" s="365">
        <f t="shared" si="278"/>
        <v>0.45779776886564738</v>
      </c>
      <c r="O128" s="365">
        <f t="shared" si="278"/>
        <v>0.13534466113823029</v>
      </c>
      <c r="P128" s="365">
        <f t="shared" si="278"/>
        <v>0.23301804312568719</v>
      </c>
      <c r="Q128" s="391">
        <f t="shared" si="278"/>
        <v>0.21069497334625109</v>
      </c>
      <c r="R128" s="365">
        <f t="shared" si="278"/>
        <v>0.38590536932671715</v>
      </c>
      <c r="S128" s="365">
        <f t="shared" si="278"/>
        <v>0.47511465584418389</v>
      </c>
      <c r="T128" s="365">
        <f t="shared" si="278"/>
        <v>1.9131265971916278E-2</v>
      </c>
      <c r="U128" s="391">
        <f t="shared" si="278"/>
        <v>7.4139029854445315E-2</v>
      </c>
      <c r="V128" s="365">
        <f t="shared" si="278"/>
        <v>-0.24794297811757304</v>
      </c>
      <c r="W128" s="365">
        <f t="shared" si="278"/>
        <v>-0.36217272964964264</v>
      </c>
      <c r="X128" s="334">
        <f t="shared" si="278"/>
        <v>-5.7841772102098843E-2</v>
      </c>
      <c r="Y128" s="335">
        <f t="shared" si="278"/>
        <v>-0.13352384412721352</v>
      </c>
      <c r="Z128" s="334">
        <f t="shared" si="278"/>
        <v>6.3890338098535615E-2</v>
      </c>
      <c r="AA128" s="334">
        <f t="shared" si="278"/>
        <v>0.2220074195441919</v>
      </c>
      <c r="AB128" s="334">
        <f t="shared" si="278"/>
        <v>-3.3768631434061835E-2</v>
      </c>
      <c r="AC128" s="335">
        <f t="shared" si="278"/>
        <v>-0.22282936333259584</v>
      </c>
      <c r="AD128" s="840">
        <f t="shared" si="278"/>
        <v>-0.25299144451032907</v>
      </c>
      <c r="AE128" s="840">
        <f t="shared" si="278"/>
        <v>-0.16510763838955989</v>
      </c>
      <c r="AF128" s="840">
        <f t="shared" si="278"/>
        <v>9.4359541317627915E-3</v>
      </c>
      <c r="AG128" s="841">
        <f t="shared" si="278"/>
        <v>-0.10193855416227693</v>
      </c>
      <c r="AH128" s="840">
        <f t="shared" si="278"/>
        <v>-0.57993529280195699</v>
      </c>
      <c r="AI128" s="840">
        <f t="shared" si="278"/>
        <v>-0.39347631925817084</v>
      </c>
      <c r="AJ128" s="840">
        <f t="shared" si="278"/>
        <v>-0.49823018143789954</v>
      </c>
      <c r="AK128" s="841">
        <f t="shared" si="278"/>
        <v>-0.39326690539993203</v>
      </c>
      <c r="AL128" s="840">
        <f t="shared" si="278"/>
        <v>-0.18891286634781479</v>
      </c>
      <c r="AM128" s="840">
        <f t="shared" si="278"/>
        <v>-0.30856280555595206</v>
      </c>
      <c r="AN128" s="840">
        <f t="shared" si="278"/>
        <v>-0.40283647275997003</v>
      </c>
      <c r="AO128" s="842">
        <f t="shared" si="278"/>
        <v>-0.38012566031035688</v>
      </c>
      <c r="AP128" s="840">
        <f t="shared" si="278"/>
        <v>0.57548462417790969</v>
      </c>
      <c r="AQ128" s="840">
        <f t="shared" si="278"/>
        <v>10.89751940653982</v>
      </c>
      <c r="AR128" s="840">
        <f t="shared" si="278"/>
        <v>15.041710410831993</v>
      </c>
      <c r="AS128" s="842">
        <f t="shared" ref="AS128:BD128" si="279">AS127/AO127-1</f>
        <v>11.548304184875986</v>
      </c>
      <c r="AT128" s="840">
        <f t="shared" si="279"/>
        <v>7.8172522920566134</v>
      </c>
      <c r="AU128" s="840">
        <f t="shared" si="279"/>
        <v>-0.1086853530503421</v>
      </c>
      <c r="AV128" s="840">
        <f t="shared" si="279"/>
        <v>-0.11992831959313222</v>
      </c>
      <c r="AW128" s="842">
        <f t="shared" si="279"/>
        <v>-2.2924977578687722E-3</v>
      </c>
      <c r="AX128" s="840">
        <f t="shared" si="279"/>
        <v>6.7093026011533219E-3</v>
      </c>
      <c r="AY128" s="840">
        <f t="shared" si="279"/>
        <v>-2.2128508199447006E-2</v>
      </c>
      <c r="AZ128" s="840">
        <f t="shared" si="279"/>
        <v>0.54926018837147672</v>
      </c>
      <c r="BA128" s="842">
        <f t="shared" si="279"/>
        <v>0.49438543685975822</v>
      </c>
      <c r="BB128" s="840">
        <f t="shared" si="279"/>
        <v>-0.2087620871510818</v>
      </c>
      <c r="BC128" s="840">
        <f t="shared" si="279"/>
        <v>-1.5187580735660289E-2</v>
      </c>
      <c r="BD128" s="840">
        <f t="shared" si="279"/>
        <v>-0.4522746406550936</v>
      </c>
      <c r="BE128" s="842">
        <f t="shared" ref="BE128:BM128" si="280">BE127/BA127-1</f>
        <v>-0.30546330746094397</v>
      </c>
      <c r="BF128" s="840">
        <f t="shared" si="280"/>
        <v>-0.18261456569343315</v>
      </c>
      <c r="BG128" s="840">
        <f t="shared" si="280"/>
        <v>-0.13227783616399014</v>
      </c>
      <c r="BH128" s="840">
        <f t="shared" si="280"/>
        <v>-1.2156577906984323E-3</v>
      </c>
      <c r="BI128" s="842">
        <f t="shared" si="280"/>
        <v>0.10807000913550713</v>
      </c>
      <c r="BJ128" s="840">
        <f t="shared" si="280"/>
        <v>-1.6053468193224951E-2</v>
      </c>
      <c r="BK128" s="840">
        <f t="shared" si="280"/>
        <v>-0.15725993661231152</v>
      </c>
      <c r="BL128" s="840">
        <f t="shared" si="280"/>
        <v>-0.29336698123669536</v>
      </c>
      <c r="BM128" s="842">
        <f t="shared" si="280"/>
        <v>-0.45179946333763721</v>
      </c>
    </row>
    <row r="129" spans="2:65" ht="12">
      <c r="D129" s="189" t="s">
        <v>85</v>
      </c>
      <c r="E129" s="190" t="s">
        <v>248</v>
      </c>
      <c r="F129" s="366">
        <f>F120*10^9/F142</f>
        <v>24249389.939350694</v>
      </c>
      <c r="G129" s="366">
        <f t="shared" ref="G129:AK129" si="281">G120*10^9/G142</f>
        <v>27477474.39460104</v>
      </c>
      <c r="H129" s="366">
        <f t="shared" si="281"/>
        <v>29321664.119220477</v>
      </c>
      <c r="I129" s="367">
        <f t="shared" si="281"/>
        <v>31237242.378508899</v>
      </c>
      <c r="J129" s="366">
        <f t="shared" si="281"/>
        <v>27136990.42004421</v>
      </c>
      <c r="K129" s="366">
        <f t="shared" si="281"/>
        <v>27963844.246662427</v>
      </c>
      <c r="L129" s="366">
        <f t="shared" si="281"/>
        <v>28193648.114901256</v>
      </c>
      <c r="M129" s="367">
        <f t="shared" si="281"/>
        <v>26448572.942958102</v>
      </c>
      <c r="N129" s="366">
        <f t="shared" si="281"/>
        <v>32011936.661466457</v>
      </c>
      <c r="O129" s="366">
        <f t="shared" si="281"/>
        <v>31583355.642256897</v>
      </c>
      <c r="P129" s="366">
        <f t="shared" si="281"/>
        <v>33551360.495780591</v>
      </c>
      <c r="Q129" s="367">
        <f t="shared" si="281"/>
        <v>29640537.280158535</v>
      </c>
      <c r="R129" s="366">
        <f t="shared" si="281"/>
        <v>41737442.922374427</v>
      </c>
      <c r="S129" s="366">
        <f t="shared" si="281"/>
        <v>42076535.269709542</v>
      </c>
      <c r="T129" s="366">
        <f t="shared" si="281"/>
        <v>42805122.856339611</v>
      </c>
      <c r="U129" s="367">
        <f t="shared" si="281"/>
        <v>44255738.423373759</v>
      </c>
      <c r="V129" s="366">
        <f t="shared" si="281"/>
        <v>41891196.254681647</v>
      </c>
      <c r="W129" s="366">
        <f t="shared" si="281"/>
        <v>42563537.676227525</v>
      </c>
      <c r="X129" s="336">
        <f t="shared" si="281"/>
        <v>50623152.340019092</v>
      </c>
      <c r="Y129" s="337">
        <f t="shared" si="281"/>
        <v>53934823.551401868</v>
      </c>
      <c r="Z129" s="336">
        <f t="shared" si="281"/>
        <v>49847030.39617487</v>
      </c>
      <c r="AA129" s="336">
        <f t="shared" si="281"/>
        <v>49645028.880866423</v>
      </c>
      <c r="AB129" s="336">
        <f t="shared" si="281"/>
        <v>45783434.070434071</v>
      </c>
      <c r="AC129" s="337">
        <f t="shared" si="281"/>
        <v>52207389.992360577</v>
      </c>
      <c r="AD129" s="843">
        <f t="shared" si="281"/>
        <v>55147515.304145679</v>
      </c>
      <c r="AE129" s="843">
        <f t="shared" si="281"/>
        <v>55741954.905847378</v>
      </c>
      <c r="AF129" s="843">
        <f t="shared" si="281"/>
        <v>52158338.008415148</v>
      </c>
      <c r="AG129" s="844">
        <f t="shared" si="281"/>
        <v>55933269.703872442</v>
      </c>
      <c r="AH129" s="843">
        <f t="shared" si="281"/>
        <v>47181169.569202557</v>
      </c>
      <c r="AI129" s="843">
        <f t="shared" si="281"/>
        <v>46481385.261797026</v>
      </c>
      <c r="AJ129" s="843">
        <f t="shared" si="281"/>
        <v>45376556.765163295</v>
      </c>
      <c r="AK129" s="844">
        <f t="shared" si="281"/>
        <v>42995737.249544628</v>
      </c>
      <c r="AL129" s="843">
        <f t="shared" ref="AL129:BH129" si="282">AL120*10^9/AL142</f>
        <v>43390745.341614902</v>
      </c>
      <c r="AM129" s="843">
        <f t="shared" si="282"/>
        <v>48978821.016949154</v>
      </c>
      <c r="AN129" s="843">
        <f t="shared" si="282"/>
        <v>36500891.167192429</v>
      </c>
      <c r="AO129" s="845">
        <f t="shared" si="282"/>
        <v>31580917.271993544</v>
      </c>
      <c r="AP129" s="843">
        <f t="shared" si="282"/>
        <v>51814559.17159763</v>
      </c>
      <c r="AQ129" s="843">
        <f t="shared" si="282"/>
        <v>10844851.851851853</v>
      </c>
      <c r="AR129" s="843">
        <f t="shared" si="282"/>
        <v>2403853.6585365855</v>
      </c>
      <c r="AS129" s="845">
        <f t="shared" si="282"/>
        <v>4556461.5384615371</v>
      </c>
      <c r="AT129" s="843">
        <f t="shared" si="282"/>
        <v>11163164.556962026</v>
      </c>
      <c r="AU129" s="843">
        <f t="shared" si="282"/>
        <v>5255625.0000000009</v>
      </c>
      <c r="AV129" s="843">
        <f t="shared" si="282"/>
        <v>8248571.4285714282</v>
      </c>
      <c r="AW129" s="845">
        <f t="shared" si="282"/>
        <v>16977714.285714287</v>
      </c>
      <c r="AX129" s="843">
        <f t="shared" si="282"/>
        <v>2755454.5454545454</v>
      </c>
      <c r="AY129" s="843">
        <f t="shared" si="282"/>
        <v>67561818.181818187</v>
      </c>
      <c r="AZ129" s="843">
        <f t="shared" si="282"/>
        <v>45746827.586206898</v>
      </c>
      <c r="BA129" s="845">
        <f t="shared" si="282"/>
        <v>23312951.219512191</v>
      </c>
      <c r="BB129" s="843">
        <f t="shared" si="282"/>
        <v>56187175.438596494</v>
      </c>
      <c r="BC129" s="843">
        <f t="shared" si="282"/>
        <v>25775031.180400889</v>
      </c>
      <c r="BD129" s="843">
        <f t="shared" si="282"/>
        <v>34170473.873873875</v>
      </c>
      <c r="BE129" s="845">
        <f t="shared" si="282"/>
        <v>37831042.076991938</v>
      </c>
      <c r="BF129" s="843">
        <f t="shared" si="282"/>
        <v>30051214.689265538</v>
      </c>
      <c r="BG129" s="843">
        <f t="shared" si="282"/>
        <v>33358617.088607591</v>
      </c>
      <c r="BH129" s="843">
        <f t="shared" si="282"/>
        <v>29833907.534246579</v>
      </c>
      <c r="BI129" s="845">
        <f t="shared" ref="BI129:BJ129" si="283">BI120*10^9/BI142</f>
        <v>29919997.790055249</v>
      </c>
      <c r="BJ129" s="843">
        <f t="shared" si="283"/>
        <v>32229426.433915213</v>
      </c>
      <c r="BK129" s="843">
        <f t="shared" ref="BK129:BL129" si="284">BK120*10^9/BK142</f>
        <v>22628214.548126381</v>
      </c>
      <c r="BL129" s="843">
        <f t="shared" si="284"/>
        <v>26165670.367207516</v>
      </c>
      <c r="BM129" s="845">
        <f t="shared" ref="BM129" si="285">BM120*10^9/BM142</f>
        <v>27519678.60422406</v>
      </c>
    </row>
    <row r="130" spans="2:65" ht="12">
      <c r="D130" s="189" t="s">
        <v>86</v>
      </c>
      <c r="E130" s="190" t="s">
        <v>249</v>
      </c>
      <c r="F130" s="366">
        <f t="shared" ref="F130:AK130" si="286">F121*10^9/F143</f>
        <v>16797626.605202504</v>
      </c>
      <c r="G130" s="366">
        <f t="shared" si="286"/>
        <v>19412623.248407643</v>
      </c>
      <c r="H130" s="366">
        <f t="shared" si="286"/>
        <v>16758478.686635947</v>
      </c>
      <c r="I130" s="367">
        <f t="shared" si="286"/>
        <v>15859589.507154215</v>
      </c>
      <c r="J130" s="366">
        <f t="shared" si="286"/>
        <v>16474601.545595052</v>
      </c>
      <c r="K130" s="366">
        <f t="shared" si="286"/>
        <v>23146135.907093532</v>
      </c>
      <c r="L130" s="366">
        <f t="shared" si="286"/>
        <v>17827271.632329635</v>
      </c>
      <c r="M130" s="367">
        <f t="shared" si="286"/>
        <v>17944997.057741813</v>
      </c>
      <c r="N130" s="366">
        <f t="shared" si="286"/>
        <v>20686039.625360228</v>
      </c>
      <c r="O130" s="366">
        <f t="shared" si="286"/>
        <v>21513424.859550562</v>
      </c>
      <c r="P130" s="366">
        <f t="shared" si="286"/>
        <v>18131673.850112576</v>
      </c>
      <c r="Q130" s="367">
        <f t="shared" si="286"/>
        <v>23190725.050916497</v>
      </c>
      <c r="R130" s="366">
        <f t="shared" si="286"/>
        <v>25068010.07556675</v>
      </c>
      <c r="S130" s="366">
        <f t="shared" si="286"/>
        <v>25852073.758865248</v>
      </c>
      <c r="T130" s="366">
        <f t="shared" si="286"/>
        <v>20399446.243969675</v>
      </c>
      <c r="U130" s="367">
        <f t="shared" si="286"/>
        <v>23057058.135145336</v>
      </c>
      <c r="V130" s="366">
        <f t="shared" si="286"/>
        <v>21515024.006296732</v>
      </c>
      <c r="W130" s="366">
        <f t="shared" si="286"/>
        <v>20136880.208333328</v>
      </c>
      <c r="X130" s="336">
        <f t="shared" si="286"/>
        <v>23802283.939254485</v>
      </c>
      <c r="Y130" s="337">
        <f t="shared" si="286"/>
        <v>21989544.754961524</v>
      </c>
      <c r="Z130" s="336">
        <f t="shared" si="286"/>
        <v>37334368.353344761</v>
      </c>
      <c r="AA130" s="336">
        <f t="shared" si="286"/>
        <v>22099556.567957483</v>
      </c>
      <c r="AB130" s="336">
        <f t="shared" si="286"/>
        <v>30556133.720930234</v>
      </c>
      <c r="AC130" s="337">
        <f t="shared" si="286"/>
        <v>24656994.94949495</v>
      </c>
      <c r="AD130" s="843">
        <f t="shared" si="286"/>
        <v>27919724.903474905</v>
      </c>
      <c r="AE130" s="843">
        <f t="shared" si="286"/>
        <v>30379409.793814439</v>
      </c>
      <c r="AF130" s="843">
        <f t="shared" si="286"/>
        <v>25380145.625189226</v>
      </c>
      <c r="AG130" s="844">
        <f t="shared" si="286"/>
        <v>23139992.432841472</v>
      </c>
      <c r="AH130" s="843">
        <f t="shared" si="286"/>
        <v>29441117.846385542</v>
      </c>
      <c r="AI130" s="843">
        <f t="shared" si="286"/>
        <v>29688428.888184987</v>
      </c>
      <c r="AJ130" s="843">
        <f t="shared" si="286"/>
        <v>22081083.642592065</v>
      </c>
      <c r="AK130" s="844">
        <f t="shared" si="286"/>
        <v>20112907.508862391</v>
      </c>
      <c r="AL130" s="843">
        <f t="shared" ref="AL130:BH130" si="287">AL121*10^9/AL143</f>
        <v>24554215.692934781</v>
      </c>
      <c r="AM130" s="843">
        <f t="shared" si="287"/>
        <v>28229815.661182206</v>
      </c>
      <c r="AN130" s="843">
        <f t="shared" si="287"/>
        <v>25534833.39154733</v>
      </c>
      <c r="AO130" s="845">
        <f t="shared" si="287"/>
        <v>27344130.507065672</v>
      </c>
      <c r="AP130" s="843">
        <f t="shared" si="287"/>
        <v>26977223.337515682</v>
      </c>
      <c r="AQ130" s="843">
        <f t="shared" si="287"/>
        <v>19976958.333333332</v>
      </c>
      <c r="AR130" s="843">
        <f t="shared" si="287"/>
        <v>10928888.88888889</v>
      </c>
      <c r="AS130" s="845">
        <f t="shared" si="287"/>
        <v>2900000.0000000005</v>
      </c>
      <c r="AT130" s="843">
        <f t="shared" si="287"/>
        <v>3080000</v>
      </c>
      <c r="AU130" s="843">
        <f t="shared" si="287"/>
        <v>20992999.999999996</v>
      </c>
      <c r="AV130" s="843" t="e">
        <f t="shared" si="287"/>
        <v>#DIV/0!</v>
      </c>
      <c r="AW130" s="845">
        <f t="shared" si="287"/>
        <v>19112500</v>
      </c>
      <c r="AX130" s="843">
        <f t="shared" si="287"/>
        <v>30000000</v>
      </c>
      <c r="AY130" s="843">
        <f t="shared" si="287"/>
        <v>33697916.666666672</v>
      </c>
      <c r="AZ130" s="843">
        <f t="shared" si="287"/>
        <v>39215994.117647067</v>
      </c>
      <c r="BA130" s="845">
        <f t="shared" si="287"/>
        <v>46880882.304526746</v>
      </c>
      <c r="BB130" s="843">
        <f t="shared" si="287"/>
        <v>28350538.790035594</v>
      </c>
      <c r="BC130" s="843">
        <f t="shared" si="287"/>
        <v>25431559.111691706</v>
      </c>
      <c r="BD130" s="843">
        <f t="shared" si="287"/>
        <v>22615277.472527467</v>
      </c>
      <c r="BE130" s="845">
        <f t="shared" si="287"/>
        <v>23716782.262082711</v>
      </c>
      <c r="BF130" s="843">
        <f t="shared" si="287"/>
        <v>24077225.490196075</v>
      </c>
      <c r="BG130" s="843">
        <f t="shared" si="287"/>
        <v>27114697.25306838</v>
      </c>
      <c r="BH130" s="843">
        <f t="shared" si="287"/>
        <v>26262342.213114753</v>
      </c>
      <c r="BI130" s="845">
        <f t="shared" ref="BI130:BJ130" si="288">BI121*10^9/BI143</f>
        <v>29677096.312603198</v>
      </c>
      <c r="BJ130" s="843">
        <f t="shared" si="288"/>
        <v>22909590.714722052</v>
      </c>
      <c r="BK130" s="843">
        <f t="shared" ref="BK130:BL130" si="289">BK121*10^9/BK143</f>
        <v>29906181.015452538</v>
      </c>
      <c r="BL130" s="843">
        <f t="shared" si="289"/>
        <v>24793685.121107262</v>
      </c>
      <c r="BM130" s="845">
        <f t="shared" ref="BM130" si="290">BM121*10^9/BM143</f>
        <v>32176732.323232327</v>
      </c>
    </row>
    <row r="131" spans="2:65" ht="12">
      <c r="D131" s="189" t="s">
        <v>103</v>
      </c>
      <c r="E131" s="190" t="s">
        <v>250</v>
      </c>
      <c r="F131" s="366">
        <f t="shared" ref="F131:AK131" si="291">F122*10^9/F144</f>
        <v>21790007.423117708</v>
      </c>
      <c r="G131" s="366">
        <f t="shared" si="291"/>
        <v>20308796.839729119</v>
      </c>
      <c r="H131" s="366">
        <f t="shared" si="291"/>
        <v>18935978.723404255</v>
      </c>
      <c r="I131" s="367">
        <f t="shared" si="291"/>
        <v>22907321.880650993</v>
      </c>
      <c r="J131" s="366">
        <f t="shared" si="291"/>
        <v>18751083.67768595</v>
      </c>
      <c r="K131" s="366">
        <f t="shared" si="291"/>
        <v>18755815.338042382</v>
      </c>
      <c r="L131" s="366">
        <f t="shared" si="291"/>
        <v>17899210.045662101</v>
      </c>
      <c r="M131" s="367">
        <f t="shared" si="291"/>
        <v>17408446.135831382</v>
      </c>
      <c r="N131" s="366">
        <f t="shared" si="291"/>
        <v>13882753.293413173</v>
      </c>
      <c r="O131" s="366">
        <f t="shared" si="291"/>
        <v>13658704.194260485</v>
      </c>
      <c r="P131" s="366">
        <f t="shared" si="291"/>
        <v>17428121.833534375</v>
      </c>
      <c r="Q131" s="367">
        <f t="shared" si="291"/>
        <v>22839811.299435034</v>
      </c>
      <c r="R131" s="366">
        <f t="shared" si="291"/>
        <v>15100529.100529101</v>
      </c>
      <c r="S131" s="366">
        <f t="shared" si="291"/>
        <v>14485347.107438017</v>
      </c>
      <c r="T131" s="366">
        <f t="shared" si="291"/>
        <v>10828503.225806452</v>
      </c>
      <c r="U131" s="367">
        <f t="shared" si="291"/>
        <v>13183286.614173226</v>
      </c>
      <c r="V131" s="366">
        <f t="shared" si="291"/>
        <v>15243507.067137813</v>
      </c>
      <c r="W131" s="366">
        <f t="shared" si="291"/>
        <v>13825586.102719033</v>
      </c>
      <c r="X131" s="336">
        <f t="shared" si="291"/>
        <v>16166140.145985404</v>
      </c>
      <c r="Y131" s="337">
        <f t="shared" si="291"/>
        <v>13744176.470588235</v>
      </c>
      <c r="Z131" s="336">
        <f t="shared" si="291"/>
        <v>14894291.208791211</v>
      </c>
      <c r="AA131" s="336">
        <f t="shared" si="291"/>
        <v>13474764.705882352</v>
      </c>
      <c r="AB131" s="336">
        <f t="shared" si="291"/>
        <v>12941684.210526315</v>
      </c>
      <c r="AC131" s="337">
        <f t="shared" si="291"/>
        <v>14991966.261808367</v>
      </c>
      <c r="AD131" s="843">
        <f t="shared" si="291"/>
        <v>16882834.765998092</v>
      </c>
      <c r="AE131" s="843">
        <f t="shared" si="291"/>
        <v>17235286.014721341</v>
      </c>
      <c r="AF131" s="843">
        <f t="shared" si="291"/>
        <v>20423332.155477032</v>
      </c>
      <c r="AG131" s="844">
        <f t="shared" si="291"/>
        <v>17752677.702044792</v>
      </c>
      <c r="AH131" s="843">
        <f t="shared" si="291"/>
        <v>15147443.616029823</v>
      </c>
      <c r="AI131" s="843">
        <f t="shared" si="291"/>
        <v>15445134.412955465</v>
      </c>
      <c r="AJ131" s="843">
        <f t="shared" si="291"/>
        <v>18157958.071278825</v>
      </c>
      <c r="AK131" s="844">
        <f t="shared" si="291"/>
        <v>19449350.104821797</v>
      </c>
      <c r="AL131" s="843">
        <f t="shared" ref="AL131:BH131" si="292">AL122*10^9/AL144</f>
        <v>20534929.7752809</v>
      </c>
      <c r="AM131" s="843">
        <f t="shared" si="292"/>
        <v>22002242.203742202</v>
      </c>
      <c r="AN131" s="843">
        <f t="shared" si="292"/>
        <v>16748746.987951808</v>
      </c>
      <c r="AO131" s="845">
        <f t="shared" si="292"/>
        <v>17575901.502504174</v>
      </c>
      <c r="AP131" s="843">
        <f t="shared" si="292"/>
        <v>14721361.445783133</v>
      </c>
      <c r="AQ131" s="843">
        <f t="shared" si="292"/>
        <v>15815388.32997988</v>
      </c>
      <c r="AR131" s="843">
        <f t="shared" si="292"/>
        <v>14664021.244309563</v>
      </c>
      <c r="AS131" s="845">
        <f t="shared" si="292"/>
        <v>14054087.912087912</v>
      </c>
      <c r="AT131" s="843">
        <f t="shared" si="292"/>
        <v>21592448.888888888</v>
      </c>
      <c r="AU131" s="843">
        <f t="shared" si="292"/>
        <v>24312616.465863455</v>
      </c>
      <c r="AV131" s="843">
        <f t="shared" si="292"/>
        <v>26700575.163398694</v>
      </c>
      <c r="AW131" s="845">
        <f t="shared" si="292"/>
        <v>21237897.435897432</v>
      </c>
      <c r="AX131" s="843">
        <f t="shared" si="292"/>
        <v>28047547.568710364</v>
      </c>
      <c r="AY131" s="843">
        <f t="shared" si="292"/>
        <v>13210813.861386141</v>
      </c>
      <c r="AZ131" s="843">
        <f t="shared" si="292"/>
        <v>14099926.778242676</v>
      </c>
      <c r="BA131" s="845">
        <f t="shared" si="292"/>
        <v>15758759.943181818</v>
      </c>
      <c r="BB131" s="843">
        <f t="shared" si="292"/>
        <v>11155470.833333334</v>
      </c>
      <c r="BC131" s="843">
        <f t="shared" si="292"/>
        <v>16120294.557097118</v>
      </c>
      <c r="BD131" s="843">
        <f t="shared" si="292"/>
        <v>15317830.396475771</v>
      </c>
      <c r="BE131" s="845">
        <f t="shared" si="292"/>
        <v>14009202.127659574</v>
      </c>
      <c r="BF131" s="843">
        <f t="shared" si="292"/>
        <v>15868305.687203793</v>
      </c>
      <c r="BG131" s="843">
        <f t="shared" si="292"/>
        <v>20831657.207718503</v>
      </c>
      <c r="BH131" s="843">
        <f t="shared" si="292"/>
        <v>17118854.166666668</v>
      </c>
      <c r="BI131" s="845">
        <f t="shared" ref="BI131:BJ131" si="293">BI122*10^9/BI144</f>
        <v>15716639.004149379</v>
      </c>
      <c r="BJ131" s="843">
        <f t="shared" si="293"/>
        <v>15860072.376357056</v>
      </c>
      <c r="BK131" s="843">
        <f t="shared" ref="BK131:BL131" si="294">BK122*10^9/BK144</f>
        <v>15313318.777292576</v>
      </c>
      <c r="BL131" s="843">
        <f t="shared" si="294"/>
        <v>15054634.146341464</v>
      </c>
      <c r="BM131" s="845">
        <f t="shared" ref="BM131" si="295">BM122*10^9/BM144</f>
        <v>20224915.572232645</v>
      </c>
    </row>
    <row r="132" spans="2:65" ht="12">
      <c r="D132" s="196" t="s">
        <v>371</v>
      </c>
      <c r="E132" s="197" t="s">
        <v>372</v>
      </c>
      <c r="F132" s="368">
        <f>F123*10^9/F139</f>
        <v>611277.77777777775</v>
      </c>
      <c r="G132" s="368">
        <f t="shared" ref="G132:AK132" si="296">G123*10^9/G139</f>
        <v>567318.30392797501</v>
      </c>
      <c r="H132" s="368">
        <f t="shared" si="296"/>
        <v>579781.99445983383</v>
      </c>
      <c r="I132" s="369">
        <f t="shared" si="296"/>
        <v>522798.98831156077</v>
      </c>
      <c r="J132" s="368">
        <f t="shared" si="296"/>
        <v>564560.3598835672</v>
      </c>
      <c r="K132" s="368">
        <f t="shared" si="296"/>
        <v>570732.61430246185</v>
      </c>
      <c r="L132" s="368">
        <f t="shared" si="296"/>
        <v>682736.70129052561</v>
      </c>
      <c r="M132" s="369">
        <f t="shared" si="296"/>
        <v>665142.40405962546</v>
      </c>
      <c r="N132" s="368">
        <f t="shared" si="296"/>
        <v>660314.53140941553</v>
      </c>
      <c r="O132" s="368">
        <f t="shared" si="296"/>
        <v>650006.7080328695</v>
      </c>
      <c r="P132" s="368">
        <f t="shared" si="296"/>
        <v>700042.80222617462</v>
      </c>
      <c r="Q132" s="369">
        <f t="shared" si="296"/>
        <v>810972.99444003182</v>
      </c>
      <c r="R132" s="368">
        <f t="shared" si="296"/>
        <v>748505.74712643679</v>
      </c>
      <c r="S132" s="368">
        <f t="shared" si="296"/>
        <v>598840.36393713811</v>
      </c>
      <c r="T132" s="368">
        <f t="shared" si="296"/>
        <v>508412.62997717474</v>
      </c>
      <c r="U132" s="369">
        <f t="shared" si="296"/>
        <v>596021.46774005354</v>
      </c>
      <c r="V132" s="368">
        <f t="shared" si="296"/>
        <v>825352.25022194907</v>
      </c>
      <c r="W132" s="368">
        <f t="shared" si="296"/>
        <v>760125.27722831618</v>
      </c>
      <c r="X132" s="338">
        <f t="shared" si="296"/>
        <v>748147.97902925755</v>
      </c>
      <c r="Y132" s="339">
        <f t="shared" si="296"/>
        <v>670855.94170403574</v>
      </c>
      <c r="Z132" s="338">
        <f t="shared" si="296"/>
        <v>879471.54745297995</v>
      </c>
      <c r="AA132" s="338">
        <f t="shared" si="296"/>
        <v>835541.28037474386</v>
      </c>
      <c r="AB132" s="338">
        <f t="shared" si="296"/>
        <v>793330.5970484009</v>
      </c>
      <c r="AC132" s="339">
        <f t="shared" si="296"/>
        <v>655278.427205101</v>
      </c>
      <c r="AD132" s="846">
        <f t="shared" si="296"/>
        <v>796465.82403151679</v>
      </c>
      <c r="AE132" s="846">
        <f t="shared" si="296"/>
        <v>834343.26989222656</v>
      </c>
      <c r="AF132" s="846">
        <f t="shared" si="296"/>
        <v>945401.19138325145</v>
      </c>
      <c r="AG132" s="847">
        <f t="shared" si="296"/>
        <v>861016.21218709252</v>
      </c>
      <c r="AH132" s="846">
        <f t="shared" si="296"/>
        <v>487746.59630399814</v>
      </c>
      <c r="AI132" s="846">
        <f t="shared" si="296"/>
        <v>656642.89214221691</v>
      </c>
      <c r="AJ132" s="846">
        <f t="shared" si="296"/>
        <v>643591.33223976346</v>
      </c>
      <c r="AK132" s="847">
        <f t="shared" si="296"/>
        <v>665536.71705201466</v>
      </c>
      <c r="AL132" s="846">
        <f t="shared" ref="AL132:BH132" si="297">AL123*10^9/AL139</f>
        <v>382439.10375963058</v>
      </c>
      <c r="AM132" s="846">
        <f t="shared" si="297"/>
        <v>515630.7722635651</v>
      </c>
      <c r="AN132" s="846">
        <f t="shared" si="297"/>
        <v>417773.5024222483</v>
      </c>
      <c r="AO132" s="848">
        <f t="shared" si="297"/>
        <v>369939.07094982074</v>
      </c>
      <c r="AP132" s="846">
        <f t="shared" si="297"/>
        <v>810230.00258952088</v>
      </c>
      <c r="AQ132" s="846">
        <f t="shared" si="297"/>
        <v>121829329.85050915</v>
      </c>
      <c r="AR132" s="846">
        <f t="shared" si="297"/>
        <v>215934680.64524549</v>
      </c>
      <c r="AS132" s="848">
        <f t="shared" si="297"/>
        <v>44646191.094630569</v>
      </c>
      <c r="AT132" s="846">
        <f t="shared" si="297"/>
        <v>59038123.69798778</v>
      </c>
      <c r="AU132" s="846">
        <f t="shared" si="297"/>
        <v>47910948.243410386</v>
      </c>
      <c r="AV132" s="846">
        <f t="shared" si="297"/>
        <v>41683509.490307562</v>
      </c>
      <c r="AW132" s="848">
        <f t="shared" si="297"/>
        <v>36033894.260295853</v>
      </c>
      <c r="AX132" s="846">
        <f t="shared" si="297"/>
        <v>44177433.750429094</v>
      </c>
      <c r="AY132" s="846">
        <f t="shared" si="297"/>
        <v>58940048.9891074</v>
      </c>
      <c r="AZ132" s="846">
        <f t="shared" si="297"/>
        <v>2392001168.0382223</v>
      </c>
      <c r="BA132" s="848">
        <f t="shared" si="297"/>
        <v>121401594.91835549</v>
      </c>
      <c r="BB132" s="846">
        <f t="shared" si="297"/>
        <v>62874132.393357687</v>
      </c>
      <c r="BC132" s="846">
        <f t="shared" si="297"/>
        <v>210093728.90192559</v>
      </c>
      <c r="BD132" s="846">
        <f t="shared" si="297"/>
        <v>74630897.30144842</v>
      </c>
      <c r="BE132" s="848">
        <f t="shared" si="297"/>
        <v>69651993.40862368</v>
      </c>
      <c r="BF132" s="846">
        <f t="shared" si="297"/>
        <v>20522905.418697968</v>
      </c>
      <c r="BG132" s="846">
        <f t="shared" si="297"/>
        <v>29193300.690201588</v>
      </c>
      <c r="BH132" s="846">
        <f t="shared" si="297"/>
        <v>46356862.414482161</v>
      </c>
      <c r="BI132" s="848">
        <f t="shared" ref="BI132:BJ132" si="298">BI123*10^9/BI139</f>
        <v>124163434.31590052</v>
      </c>
      <c r="BJ132" s="846">
        <f t="shared" si="298"/>
        <v>19184068.625562046</v>
      </c>
      <c r="BK132" s="846">
        <f t="shared" ref="BK132:BL132" si="299">BK123*10^9/BK139</f>
        <v>19659789.295133062</v>
      </c>
      <c r="BL132" s="846">
        <f t="shared" si="299"/>
        <v>13794719.582247773</v>
      </c>
      <c r="BM132" s="848">
        <f t="shared" ref="BM132" si="300">BM123*10^9/BM139</f>
        <v>7810339.4864618881</v>
      </c>
    </row>
    <row r="133" spans="2:65" s="173" customFormat="1" ht="12">
      <c r="B133" s="174"/>
      <c r="C133" s="834">
        <f>ROW(Monthly!C128)</f>
        <v>128</v>
      </c>
      <c r="D133" s="187" t="s">
        <v>89</v>
      </c>
      <c r="E133" s="187" t="s">
        <v>251</v>
      </c>
      <c r="F133" s="361">
        <f>SUMIF(Monthly!$6:$6,Quarterly!F$7,Monthly!128:128)</f>
        <v>16.920999999999999</v>
      </c>
      <c r="G133" s="361">
        <f>SUMIF(Monthly!$6:$6,Quarterly!G$7,Monthly!128:128)</f>
        <v>13.974</v>
      </c>
      <c r="H133" s="361">
        <f>SUMIF(Monthly!$6:$6,Quarterly!H$7,Monthly!128:128)</f>
        <v>20.974</v>
      </c>
      <c r="I133" s="362">
        <f>SUMIF(Monthly!$6:$6,Quarterly!I$7,Monthly!128:128)</f>
        <v>24.038</v>
      </c>
      <c r="J133" s="361">
        <f>SUMIF(Monthly!$6:$6,Quarterly!J$7,Monthly!128:128)</f>
        <v>22.08</v>
      </c>
      <c r="K133" s="361">
        <f>SUMIF(Monthly!$6:$6,Quarterly!K$7,Monthly!128:128)</f>
        <v>21.792000000000002</v>
      </c>
      <c r="L133" s="361">
        <f>SUMIF(Monthly!$6:$6,Quarterly!L$7,Monthly!128:128)</f>
        <v>21.585999999999999</v>
      </c>
      <c r="M133" s="362">
        <f>SUMIF(Monthly!$6:$6,Quarterly!M$7,Monthly!128:128)</f>
        <v>15.804</v>
      </c>
      <c r="N133" s="361">
        <f>SUMIF(Monthly!$6:$6,Quarterly!N$7,Monthly!128:128)</f>
        <v>19.893726000000001</v>
      </c>
      <c r="O133" s="361">
        <f>SUMIF(Monthly!$6:$6,Quarterly!O$7,Monthly!128:128)</f>
        <v>16.879000000000001</v>
      </c>
      <c r="P133" s="361">
        <f>SUMIF(Monthly!$6:$6,Quarterly!P$7,Monthly!128:128)</f>
        <v>20.998999999999999</v>
      </c>
      <c r="Q133" s="362">
        <f>SUMIF(Monthly!$6:$6,Quarterly!Q$7,Monthly!128:128)</f>
        <v>17.652999999999999</v>
      </c>
      <c r="R133" s="361">
        <f>SUMIF(Monthly!$6:$6,Quarterly!R$7,Monthly!128:128)</f>
        <v>17.416</v>
      </c>
      <c r="S133" s="361">
        <f>SUMIF(Monthly!$6:$6,Quarterly!S$7,Monthly!128:128)</f>
        <v>19.996000000000002</v>
      </c>
      <c r="T133" s="361">
        <f>SUMIF(Monthly!$6:$6,Quarterly!T$7,Monthly!128:128)</f>
        <v>22.657999999999998</v>
      </c>
      <c r="U133" s="362">
        <f>SUMIF(Monthly!$6:$6,Quarterly!U$7,Monthly!128:128)</f>
        <v>20.420999999999999</v>
      </c>
      <c r="V133" s="361">
        <f>SUMIF(Monthly!$6:$6,Quarterly!V$7,Monthly!128:128)</f>
        <v>17.292000000000002</v>
      </c>
      <c r="W133" s="361">
        <f>SUMIF(Monthly!$6:$6,Quarterly!W$7,Monthly!128:128)</f>
        <v>22.024999999999999</v>
      </c>
      <c r="X133" s="330">
        <f>SUMIF(Monthly!$6:$6,Quarterly!X$7,Monthly!128:128)</f>
        <v>17.622999999999998</v>
      </c>
      <c r="Y133" s="331">
        <f>SUMIF(Monthly!$6:$6,Quarterly!Y$7,Monthly!128:128)</f>
        <v>16.542000000000002</v>
      </c>
      <c r="Z133" s="330">
        <f>SUMIF(Monthly!$6:$6,Quarterly!Z$7,Monthly!128:128)</f>
        <v>15.56</v>
      </c>
      <c r="AA133" s="330">
        <f>SUMIF(Monthly!$6:$6,Quarterly!AA$7,Monthly!128:128)</f>
        <v>26.515000000000001</v>
      </c>
      <c r="AB133" s="330">
        <f>SUMIF(Monthly!$6:$6,Quarterly!AB$7,Monthly!128:128)</f>
        <v>33.591000000000001</v>
      </c>
      <c r="AC133" s="331">
        <f>SUMIF(Monthly!$6:$6,Quarterly!AC$7,Monthly!128:128)</f>
        <v>25.895000000000003</v>
      </c>
      <c r="AD133" s="330">
        <f>SUMIF(Monthly!$6:$6,Quarterly!AD$7,Monthly!128:128)</f>
        <v>18.481999999999999</v>
      </c>
      <c r="AE133" s="330">
        <f>SUMIF(Monthly!$6:$6,Quarterly!AE$7,Monthly!128:128)</f>
        <v>11.849</v>
      </c>
      <c r="AF133" s="330">
        <f>SUMIF(Monthly!$6:$6,Quarterly!AF$7,Monthly!128:128)</f>
        <v>23.029000000000003</v>
      </c>
      <c r="AG133" s="331">
        <f>SUMIF(Monthly!$6:$6,Quarterly!AG$7,Monthly!128:128)</f>
        <v>19.031000000000002</v>
      </c>
      <c r="AH133" s="330">
        <f>SUMIF(Monthly!$6:$6,Quarterly!AH$7,Monthly!128:128)</f>
        <v>11.405999999999999</v>
      </c>
      <c r="AI133" s="330">
        <f>SUMIF(Monthly!$6:$6,Quarterly!AI$7,Monthly!128:128)</f>
        <v>20.048999999999999</v>
      </c>
      <c r="AJ133" s="330">
        <f>SUMIF(Monthly!$6:$6,Quarterly!AJ$7,Monthly!128:128)</f>
        <v>20.375999999999998</v>
      </c>
      <c r="AK133" s="331">
        <f>SUMIF(Monthly!$6:$6,Quarterly!AK$7,Monthly!128:128)</f>
        <v>16.128</v>
      </c>
      <c r="AL133" s="330">
        <f>SUMIF(Monthly!$6:$6,Quarterly!AL$7,Monthly!128:128)</f>
        <v>13.059000000000001</v>
      </c>
      <c r="AM133" s="330">
        <f>SUMIF(Monthly!$6:$6,Quarterly!AM$7,Monthly!128:128)</f>
        <v>22.306999999999999</v>
      </c>
      <c r="AN133" s="330">
        <f>SUMIF(Monthly!$6:$6,Quarterly!AN$7,Monthly!128:128)</f>
        <v>21.936999999999998</v>
      </c>
      <c r="AO133" s="683">
        <f>SUMIF(Monthly!$6:$6,Quarterly!AO$7,Monthly!128:128)</f>
        <v>20.565999999999999</v>
      </c>
      <c r="AP133" s="330">
        <f>SUMIF(Monthly!$6:$6,Quarterly!AP$7,Monthly!128:128)</f>
        <v>10.656000000000001</v>
      </c>
      <c r="AQ133" s="330">
        <f>SUMIF(Monthly!$6:$6,Quarterly!AQ$7,Monthly!128:128)</f>
        <v>5.3170000000000002</v>
      </c>
      <c r="AR133" s="330">
        <f>SUMIF(Monthly!$6:$6,Quarterly!AR$7,Monthly!128:128)</f>
        <v>4.1419999999999995</v>
      </c>
      <c r="AS133" s="683">
        <f>SUMIF(Monthly!$6:$6,Quarterly!AS$7,Monthly!128:128)</f>
        <v>4.585</v>
      </c>
      <c r="AT133" s="330">
        <f>SUMIF(Monthly!$6:$6,Quarterly!AT$7,Monthly!128:128)</f>
        <v>5.0500000000000007</v>
      </c>
      <c r="AU133" s="330">
        <f>SUMIF(Monthly!$6:$6,Quarterly!AU$7,Monthly!128:128)</f>
        <v>4.2780000000000005</v>
      </c>
      <c r="AV133" s="330">
        <f>SUMIF(Monthly!$6:$6,Quarterly!AV$7,Monthly!128:128)</f>
        <v>4.1869999999999994</v>
      </c>
      <c r="AW133" s="683">
        <f>SUMIF(Monthly!$6:$6,Quarterly!AW$7,Monthly!128:128)</f>
        <v>3.871</v>
      </c>
      <c r="AX133" s="330">
        <f>SUMIF(Monthly!$6:$6,Quarterly!AX$7,Monthly!128:128)</f>
        <v>5.2229999999999999</v>
      </c>
      <c r="AY133" s="330">
        <f>SUMIF(Monthly!$6:$6,Quarterly!AY$7,Monthly!128:128)</f>
        <v>5.2829999999999995</v>
      </c>
      <c r="AZ133" s="330">
        <f>SUMIF(Monthly!$6:$6,Quarterly!AZ$7,Monthly!128:128)</f>
        <v>7.8540000000000001</v>
      </c>
      <c r="BA133" s="683">
        <f>SUMIF(Monthly!$6:$6,Quarterly!BA$7,Monthly!128:128)</f>
        <v>10.997</v>
      </c>
      <c r="BB133" s="330">
        <f>SUMIF(Monthly!$6:$6,Quarterly!BB$7,Monthly!128:128)</f>
        <v>11.414000000000001</v>
      </c>
      <c r="BC133" s="330">
        <f>SUMIF(Monthly!$6:$6,Quarterly!BC$7,Monthly!128:128)</f>
        <v>12.584999999999999</v>
      </c>
      <c r="BD133" s="330">
        <f>SUMIF(Monthly!$6:$6,Quarterly!BD$7,Monthly!128:128)</f>
        <v>11.648</v>
      </c>
      <c r="BE133" s="683">
        <f>SUMIF(Monthly!$6:$6,Quarterly!BE$7,Monthly!128:128)</f>
        <v>11.268000000000001</v>
      </c>
      <c r="BF133" s="330">
        <f>SUMIF(Monthly!$6:$6,Quarterly!BF$7,Monthly!128:128)</f>
        <v>15.067</v>
      </c>
      <c r="BG133" s="330">
        <f>SUMIF(Monthly!$6:$6,Quarterly!BG$7,Monthly!128:128)</f>
        <v>16.691000000000003</v>
      </c>
      <c r="BH133" s="330">
        <f>SUMIF(Monthly!$6:$6,Quarterly!BH$7,Monthly!128:128)</f>
        <v>14.552</v>
      </c>
      <c r="BI133" s="683">
        <f>SUMIF(Monthly!$6:$6,Quarterly!BI$7,Monthly!128:128)</f>
        <v>15.669</v>
      </c>
      <c r="BJ133" s="330">
        <f>SUMIF(Monthly!$6:$6,Quarterly!BJ$7,Monthly!128:128)</f>
        <v>13.251000000000001</v>
      </c>
      <c r="BK133" s="330">
        <f>SUMIF(Monthly!$6:$6,Quarterly!BK$7,Monthly!128:128)</f>
        <v>10.690999999999999</v>
      </c>
      <c r="BL133" s="330">
        <f>SUMIF(Monthly!$6:$6,Quarterly!BL$7,Monthly!128:128)</f>
        <v>13.414</v>
      </c>
      <c r="BM133" s="683">
        <f>SUMIF(Monthly!$6:$6,Quarterly!BM$7,Monthly!128:128)</f>
        <v>20.307726271</v>
      </c>
    </row>
    <row r="134" spans="2:65" s="9" customFormat="1" ht="12">
      <c r="B134" s="8"/>
      <c r="C134" s="8"/>
      <c r="D134" s="384" t="s">
        <v>1</v>
      </c>
      <c r="E134" s="384" t="s">
        <v>247</v>
      </c>
      <c r="F134" s="385"/>
      <c r="G134" s="385"/>
      <c r="H134" s="385"/>
      <c r="I134" s="386"/>
      <c r="J134" s="387">
        <f t="shared" ref="J134:AR134" si="301">J133/F133-1</f>
        <v>0.30488741800130015</v>
      </c>
      <c r="K134" s="387">
        <f t="shared" si="301"/>
        <v>0.55946758265349938</v>
      </c>
      <c r="L134" s="387">
        <f t="shared" si="301"/>
        <v>2.9178983503385103E-2</v>
      </c>
      <c r="M134" s="388">
        <f t="shared" si="301"/>
        <v>-0.34254097678675433</v>
      </c>
      <c r="N134" s="387">
        <f t="shared" si="301"/>
        <v>-9.9016032608695514E-2</v>
      </c>
      <c r="O134" s="387">
        <f t="shared" si="301"/>
        <v>-0.22544970631424377</v>
      </c>
      <c r="P134" s="387">
        <f t="shared" si="301"/>
        <v>-2.7193551375891745E-2</v>
      </c>
      <c r="Q134" s="388">
        <f t="shared" si="301"/>
        <v>0.11699569729182469</v>
      </c>
      <c r="R134" s="387">
        <f t="shared" si="301"/>
        <v>-0.12454811129900956</v>
      </c>
      <c r="S134" s="387">
        <f t="shared" si="301"/>
        <v>0.18466733811244751</v>
      </c>
      <c r="T134" s="387">
        <f t="shared" si="301"/>
        <v>7.9003762083908802E-2</v>
      </c>
      <c r="U134" s="388">
        <f t="shared" si="301"/>
        <v>0.15680054381691511</v>
      </c>
      <c r="V134" s="387">
        <f t="shared" si="301"/>
        <v>-7.1198897565456498E-3</v>
      </c>
      <c r="W134" s="387">
        <f t="shared" si="301"/>
        <v>0.10147029405881147</v>
      </c>
      <c r="X134" s="389">
        <f t="shared" si="301"/>
        <v>-0.22221731838644188</v>
      </c>
      <c r="Y134" s="390">
        <f t="shared" si="301"/>
        <v>-0.18995152049360942</v>
      </c>
      <c r="Z134" s="389">
        <f t="shared" si="301"/>
        <v>-0.10016192458940554</v>
      </c>
      <c r="AA134" s="389">
        <f t="shared" si="301"/>
        <v>0.20385925085130552</v>
      </c>
      <c r="AB134" s="389">
        <f t="shared" si="301"/>
        <v>0.90608863417125374</v>
      </c>
      <c r="AC134" s="390">
        <f t="shared" si="301"/>
        <v>0.565409261274332</v>
      </c>
      <c r="AD134" s="389">
        <f t="shared" si="301"/>
        <v>0.18778920308483293</v>
      </c>
      <c r="AE134" s="389">
        <f t="shared" si="301"/>
        <v>-0.55312087497642848</v>
      </c>
      <c r="AF134" s="389">
        <f t="shared" si="301"/>
        <v>-0.31442946027209662</v>
      </c>
      <c r="AG134" s="390">
        <f t="shared" si="301"/>
        <v>-0.26507047692604746</v>
      </c>
      <c r="AH134" s="389">
        <f t="shared" si="301"/>
        <v>-0.38285899794394551</v>
      </c>
      <c r="AI134" s="389">
        <f t="shared" si="301"/>
        <v>0.69204152249134943</v>
      </c>
      <c r="AJ134" s="389">
        <f t="shared" si="301"/>
        <v>-0.11520257067176187</v>
      </c>
      <c r="AK134" s="335">
        <f t="shared" si="301"/>
        <v>-0.15254059166622891</v>
      </c>
      <c r="AL134" s="389">
        <f t="shared" si="301"/>
        <v>0.14492372435560252</v>
      </c>
      <c r="AM134" s="389">
        <f t="shared" si="301"/>
        <v>0.11262407102598626</v>
      </c>
      <c r="AN134" s="389">
        <f t="shared" si="301"/>
        <v>7.6609736945425944E-2</v>
      </c>
      <c r="AO134" s="697">
        <f t="shared" si="301"/>
        <v>0.27517361111111094</v>
      </c>
      <c r="AP134" s="389">
        <f t="shared" si="301"/>
        <v>-0.18401102687801518</v>
      </c>
      <c r="AQ134" s="389">
        <f t="shared" si="301"/>
        <v>-0.76164432689290351</v>
      </c>
      <c r="AR134" s="389">
        <f t="shared" si="301"/>
        <v>-0.81118657975110542</v>
      </c>
      <c r="AS134" s="697">
        <f t="shared" ref="AS134:BD134" si="302">AS133/AO133-1</f>
        <v>-0.77705922396187876</v>
      </c>
      <c r="AT134" s="389">
        <f t="shared" si="302"/>
        <v>-0.52608858858858853</v>
      </c>
      <c r="AU134" s="389">
        <f t="shared" si="302"/>
        <v>-0.19541094602219289</v>
      </c>
      <c r="AV134" s="389">
        <f t="shared" si="302"/>
        <v>1.0864316755190728E-2</v>
      </c>
      <c r="AW134" s="697">
        <f t="shared" si="302"/>
        <v>-0.1557251908396946</v>
      </c>
      <c r="AX134" s="389">
        <f t="shared" si="302"/>
        <v>3.4257425742574066E-2</v>
      </c>
      <c r="AY134" s="389">
        <f t="shared" si="302"/>
        <v>0.23492286115006977</v>
      </c>
      <c r="AZ134" s="389">
        <f t="shared" si="302"/>
        <v>0.8758060663959879</v>
      </c>
      <c r="BA134" s="697">
        <f t="shared" si="302"/>
        <v>1.8408679927667269</v>
      </c>
      <c r="BB134" s="389">
        <f t="shared" si="302"/>
        <v>1.1853340991767185</v>
      </c>
      <c r="BC134" s="389">
        <f t="shared" si="302"/>
        <v>1.3821692220329358</v>
      </c>
      <c r="BD134" s="389">
        <f t="shared" si="302"/>
        <v>0.48306595365418881</v>
      </c>
      <c r="BE134" s="697">
        <f t="shared" ref="BE134:BM134" si="303">BE133/BA133-1</f>
        <v>2.4643084477584898E-2</v>
      </c>
      <c r="BF134" s="389">
        <f t="shared" si="303"/>
        <v>0.32004555808656021</v>
      </c>
      <c r="BG134" s="389">
        <f t="shared" si="303"/>
        <v>0.32626142232816879</v>
      </c>
      <c r="BH134" s="389">
        <f t="shared" si="303"/>
        <v>0.24931318681318682</v>
      </c>
      <c r="BI134" s="697">
        <f t="shared" si="303"/>
        <v>0.39057507987220452</v>
      </c>
      <c r="BJ134" s="389">
        <f t="shared" si="303"/>
        <v>-0.12052830689586502</v>
      </c>
      <c r="BK134" s="389">
        <f t="shared" si="303"/>
        <v>-0.3594751662572645</v>
      </c>
      <c r="BL134" s="389">
        <f t="shared" si="303"/>
        <v>-7.8202308960967581E-2</v>
      </c>
      <c r="BM134" s="697">
        <f t="shared" si="303"/>
        <v>0.29604481913332048</v>
      </c>
    </row>
    <row r="135" spans="2:65" ht="12">
      <c r="C135" s="1">
        <f>ROW(Monthly!C130)</f>
        <v>130</v>
      </c>
      <c r="D135" s="189" t="s">
        <v>90</v>
      </c>
      <c r="E135" s="190" t="s">
        <v>252</v>
      </c>
      <c r="F135" s="370">
        <f>SUMIF(Monthly!$6:$6,Quarterly!F$7,Monthly!130:130)</f>
        <v>16.474</v>
      </c>
      <c r="G135" s="370">
        <f>SUMIF(Monthly!$6:$6,Quarterly!G$7,Monthly!130:130)</f>
        <v>13.343</v>
      </c>
      <c r="H135" s="370">
        <f>SUMIF(Monthly!$6:$6,Quarterly!H$7,Monthly!130:130)</f>
        <v>20.106999999999999</v>
      </c>
      <c r="I135" s="371">
        <f>SUMIF(Monthly!$6:$6,Quarterly!I$7,Monthly!130:130)</f>
        <v>23.137</v>
      </c>
      <c r="J135" s="370">
        <f>SUMIF(Monthly!$6:$6,Quarterly!J$7,Monthly!130:130)</f>
        <v>21.187000000000001</v>
      </c>
      <c r="K135" s="370">
        <f>SUMIF(Monthly!$6:$6,Quarterly!K$7,Monthly!130:130)</f>
        <v>20.596</v>
      </c>
      <c r="L135" s="370">
        <f>SUMIF(Monthly!$6:$6,Quarterly!L$7,Monthly!130:130)</f>
        <v>20.338000000000001</v>
      </c>
      <c r="M135" s="371">
        <f>SUMIF(Monthly!$6:$6,Quarterly!M$7,Monthly!130:130)</f>
        <v>14.818000000000001</v>
      </c>
      <c r="N135" s="370">
        <f>SUMIF(Monthly!$6:$6,Quarterly!N$7,Monthly!130:130)</f>
        <v>18.707528</v>
      </c>
      <c r="O135" s="370">
        <f>SUMIF(Monthly!$6:$6,Quarterly!O$7,Monthly!130:130)</f>
        <v>15.629</v>
      </c>
      <c r="P135" s="370">
        <f>SUMIF(Monthly!$6:$6,Quarterly!P$7,Monthly!130:130)</f>
        <v>19.681000000000001</v>
      </c>
      <c r="Q135" s="371">
        <f>SUMIF(Monthly!$6:$6,Quarterly!Q$7,Monthly!130:130)</f>
        <v>16.736999999999998</v>
      </c>
      <c r="R135" s="370">
        <f>SUMIF(Monthly!$6:$6,Quarterly!R$7,Monthly!130:130)</f>
        <v>16.324000000000002</v>
      </c>
      <c r="S135" s="370">
        <f>SUMIF(Monthly!$6:$6,Quarterly!S$7,Monthly!130:130)</f>
        <v>18.853000000000002</v>
      </c>
      <c r="T135" s="370">
        <f>SUMIF(Monthly!$6:$6,Quarterly!T$7,Monthly!130:130)</f>
        <v>21.47</v>
      </c>
      <c r="U135" s="371">
        <f>SUMIF(Monthly!$6:$6,Quarterly!U$7,Monthly!130:130)</f>
        <v>19.280999999999999</v>
      </c>
      <c r="V135" s="370">
        <f>SUMIF(Monthly!$6:$6,Quarterly!V$7,Monthly!130:130)</f>
        <v>16.353000000000002</v>
      </c>
      <c r="W135" s="370">
        <f>SUMIF(Monthly!$6:$6,Quarterly!W$7,Monthly!130:130)</f>
        <v>20.794</v>
      </c>
      <c r="X135" s="340">
        <f>SUMIF(Monthly!$6:$6,Quarterly!X$7,Monthly!130:130)</f>
        <v>16.29</v>
      </c>
      <c r="Y135" s="341">
        <f>SUMIF(Monthly!$6:$6,Quarterly!Y$7,Monthly!130:130)</f>
        <v>15.297999999999998</v>
      </c>
      <c r="Z135" s="340">
        <f>SUMIF(Monthly!$6:$6,Quarterly!Z$7,Monthly!130:130)</f>
        <v>14.292000000000002</v>
      </c>
      <c r="AA135" s="340">
        <f>SUMIF(Monthly!$6:$6,Quarterly!AA$7,Monthly!130:130)</f>
        <v>25.198999999999998</v>
      </c>
      <c r="AB135" s="340">
        <f>SUMIF(Monthly!$6:$6,Quarterly!AB$7,Monthly!130:130)</f>
        <v>32.376000000000005</v>
      </c>
      <c r="AC135" s="341">
        <f>SUMIF(Monthly!$6:$6,Quarterly!AC$7,Monthly!130:130)</f>
        <v>24.652000000000001</v>
      </c>
      <c r="AD135" s="340">
        <f>SUMIF(Monthly!$6:$6,Quarterly!AD$7,Monthly!130:130)</f>
        <v>17.506999999999998</v>
      </c>
      <c r="AE135" s="340">
        <f>SUMIF(Monthly!$6:$6,Quarterly!AE$7,Monthly!130:130)</f>
        <v>10.843</v>
      </c>
      <c r="AF135" s="340">
        <f>SUMIF(Monthly!$6:$6,Quarterly!AF$7,Monthly!130:130)</f>
        <v>21.884</v>
      </c>
      <c r="AG135" s="341">
        <f>SUMIF(Monthly!$6:$6,Quarterly!AG$7,Monthly!130:130)</f>
        <v>17.875</v>
      </c>
      <c r="AH135" s="340">
        <f>SUMIF(Monthly!$6:$6,Quarterly!AH$7,Monthly!130:130)</f>
        <v>10.595000000000001</v>
      </c>
      <c r="AI135" s="340">
        <f>SUMIF(Monthly!$6:$6,Quarterly!AI$7,Monthly!130:130)</f>
        <v>19.379000000000001</v>
      </c>
      <c r="AJ135" s="340">
        <f>SUMIF(Monthly!$6:$6,Quarterly!AJ$7,Monthly!130:130)</f>
        <v>19.384</v>
      </c>
      <c r="AK135" s="341">
        <f>SUMIF(Monthly!$6:$6,Quarterly!AK$7,Monthly!130:130)</f>
        <v>15.277999999999999</v>
      </c>
      <c r="AL135" s="340">
        <f>SUMIF(Monthly!$6:$6,Quarterly!AL$7,Monthly!130:130)</f>
        <v>12.157</v>
      </c>
      <c r="AM135" s="340">
        <f>SUMIF(Monthly!$6:$6,Quarterly!AM$7,Monthly!130:130)</f>
        <v>21.131</v>
      </c>
      <c r="AN135" s="340">
        <f>SUMIF(Monthly!$6:$6,Quarterly!AN$7,Monthly!130:130)</f>
        <v>21.462</v>
      </c>
      <c r="AO135" s="688">
        <f>SUMIF(Monthly!$6:$6,Quarterly!AO$7,Monthly!130:130)</f>
        <v>16.481999999999999</v>
      </c>
      <c r="AP135" s="340">
        <f>SUMIF(Monthly!$6:$6,Quarterly!AP$7,Monthly!130:130)</f>
        <v>9.0619999999999976</v>
      </c>
      <c r="AQ135" s="340">
        <f>SUMIF(Monthly!$6:$6,Quarterly!AQ$7,Monthly!130:130)</f>
        <v>4.6070000000000002</v>
      </c>
      <c r="AR135" s="340">
        <f>SUMIF(Monthly!$6:$6,Quarterly!AR$7,Monthly!130:130)</f>
        <v>3.5129999999999999</v>
      </c>
      <c r="AS135" s="688">
        <f>SUMIF(Monthly!$6:$6,Quarterly!AS$7,Monthly!130:130)</f>
        <v>4.0520000000000005</v>
      </c>
      <c r="AT135" s="340">
        <f>SUMIF(Monthly!$6:$6,Quarterly!AT$7,Monthly!130:130)</f>
        <v>4.45</v>
      </c>
      <c r="AU135" s="340">
        <f>SUMIF(Monthly!$6:$6,Quarterly!AU$7,Monthly!130:130)</f>
        <v>3.7320000000000002</v>
      </c>
      <c r="AV135" s="340">
        <f>SUMIF(Monthly!$6:$6,Quarterly!AV$7,Monthly!130:130)</f>
        <v>3.4389999999999996</v>
      </c>
      <c r="AW135" s="688">
        <f>SUMIF(Monthly!$6:$6,Quarterly!AW$7,Monthly!130:130)</f>
        <v>3.3040000000000003</v>
      </c>
      <c r="AX135" s="340">
        <f>SUMIF(Monthly!$6:$6,Quarterly!AX$7,Monthly!130:130)</f>
        <v>4.6509999999999998</v>
      </c>
      <c r="AY135" s="340">
        <f>SUMIF(Monthly!$6:$6,Quarterly!AY$7,Monthly!130:130)</f>
        <v>4.5449999999999999</v>
      </c>
      <c r="AZ135" s="340">
        <f>SUMIF(Monthly!$6:$6,Quarterly!AZ$7,Monthly!130:130)</f>
        <v>7.0310000000000006</v>
      </c>
      <c r="BA135" s="688">
        <f>SUMIF(Monthly!$6:$6,Quarterly!BA$7,Monthly!130:130)</f>
        <v>9.6790000000000003</v>
      </c>
      <c r="BB135" s="340">
        <f>SUMIF(Monthly!$6:$6,Quarterly!BB$7,Monthly!130:130)</f>
        <v>10.559000000000001</v>
      </c>
      <c r="BC135" s="340">
        <f>SUMIF(Monthly!$6:$6,Quarterly!BC$7,Monthly!130:130)</f>
        <v>11.884</v>
      </c>
      <c r="BD135" s="340">
        <f>SUMIF(Monthly!$6:$6,Quarterly!BD$7,Monthly!130:130)</f>
        <v>10.574999999999999</v>
      </c>
      <c r="BE135" s="688">
        <f>SUMIF(Monthly!$6:$6,Quarterly!BE$7,Monthly!130:130)</f>
        <v>10.342000000000001</v>
      </c>
      <c r="BF135" s="340">
        <f>SUMIF(Monthly!$6:$6,Quarterly!BF$7,Monthly!130:130)</f>
        <v>13.385</v>
      </c>
      <c r="BG135" s="340">
        <f>SUMIF(Monthly!$6:$6,Quarterly!BG$7,Monthly!130:130)</f>
        <v>15.507000000000001</v>
      </c>
      <c r="BH135" s="340">
        <f>SUMIF(Monthly!$6:$6,Quarterly!BH$7,Monthly!130:130)</f>
        <v>13.342000000000001</v>
      </c>
      <c r="BI135" s="688">
        <f>SUMIF(Monthly!$6:$6,Quarterly!BI$7,Monthly!130:130)</f>
        <v>14.498999999999999</v>
      </c>
      <c r="BJ135" s="340">
        <f>SUMIF(Monthly!$6:$6,Quarterly!BJ$7,Monthly!130:130)</f>
        <v>12.450999999999999</v>
      </c>
      <c r="BK135" s="340">
        <f>SUMIF(Monthly!$6:$6,Quarterly!BK$7,Monthly!130:130)</f>
        <v>10.193999999999999</v>
      </c>
      <c r="BL135" s="340">
        <f>SUMIF(Monthly!$6:$6,Quarterly!BL$7,Monthly!130:130)</f>
        <v>12.431000000000001</v>
      </c>
      <c r="BM135" s="688">
        <f>SUMIF(Monthly!$6:$6,Quarterly!BM$7,Monthly!130:130)</f>
        <v>19.257853306000001</v>
      </c>
    </row>
    <row r="136" spans="2:65" ht="12">
      <c r="C136" s="1">
        <f>ROW(Monthly!C131)</f>
        <v>131</v>
      </c>
      <c r="D136" s="196" t="s">
        <v>132</v>
      </c>
      <c r="E136" s="197" t="s">
        <v>253</v>
      </c>
      <c r="F136" s="372">
        <f>SUMIF(Monthly!$6:$6,Quarterly!F$7,Monthly!131:131)</f>
        <v>0.44700000000000001</v>
      </c>
      <c r="G136" s="372">
        <f>SUMIF(Monthly!$6:$6,Quarterly!G$7,Monthly!131:131)</f>
        <v>0.63100000000000001</v>
      </c>
      <c r="H136" s="372">
        <f>SUMIF(Monthly!$6:$6,Quarterly!H$7,Monthly!131:131)</f>
        <v>0.86699999999999999</v>
      </c>
      <c r="I136" s="373">
        <f>SUMIF(Monthly!$6:$6,Quarterly!I$7,Monthly!131:131)</f>
        <v>0.90100000000000002</v>
      </c>
      <c r="J136" s="372">
        <f>SUMIF(Monthly!$6:$6,Quarterly!J$7,Monthly!131:131)</f>
        <v>0.89300000000000002</v>
      </c>
      <c r="K136" s="372">
        <f>SUMIF(Monthly!$6:$6,Quarterly!K$7,Monthly!131:131)</f>
        <v>1.196</v>
      </c>
      <c r="L136" s="372">
        <f>SUMIF(Monthly!$6:$6,Quarterly!L$7,Monthly!131:131)</f>
        <v>1.248</v>
      </c>
      <c r="M136" s="373">
        <f>SUMIF(Monthly!$6:$6,Quarterly!M$7,Monthly!131:131)</f>
        <v>0.98599999999999999</v>
      </c>
      <c r="N136" s="372">
        <f>SUMIF(Monthly!$6:$6,Quarterly!N$7,Monthly!131:131)</f>
        <v>1.1861979999999999</v>
      </c>
      <c r="O136" s="372">
        <f>SUMIF(Monthly!$6:$6,Quarterly!O$7,Monthly!131:131)</f>
        <v>1.25</v>
      </c>
      <c r="P136" s="372">
        <f>SUMIF(Monthly!$6:$6,Quarterly!P$7,Monthly!131:131)</f>
        <v>1.3179999999999998</v>
      </c>
      <c r="Q136" s="373">
        <f>SUMIF(Monthly!$6:$6,Quarterly!Q$7,Monthly!131:131)</f>
        <v>0.91599999999999993</v>
      </c>
      <c r="R136" s="372">
        <f>SUMIF(Monthly!$6:$6,Quarterly!R$7,Monthly!131:131)</f>
        <v>1.0920000000000001</v>
      </c>
      <c r="S136" s="372">
        <f>SUMIF(Monthly!$6:$6,Quarterly!S$7,Monthly!131:131)</f>
        <v>1.143</v>
      </c>
      <c r="T136" s="372">
        <f>SUMIF(Monthly!$6:$6,Quarterly!T$7,Monthly!131:131)</f>
        <v>1.1879999999999999</v>
      </c>
      <c r="U136" s="373">
        <f>SUMIF(Monthly!$6:$6,Quarterly!U$7,Monthly!131:131)</f>
        <v>1.1400000000000001</v>
      </c>
      <c r="V136" s="372">
        <f>SUMIF(Monthly!$6:$6,Quarterly!V$7,Monthly!131:131)</f>
        <v>0.93900000000000006</v>
      </c>
      <c r="W136" s="372">
        <f>SUMIF(Monthly!$6:$6,Quarterly!W$7,Monthly!131:131)</f>
        <v>1.2309999999999999</v>
      </c>
      <c r="X136" s="342">
        <f>SUMIF(Monthly!$6:$6,Quarterly!X$7,Monthly!131:131)</f>
        <v>1.333</v>
      </c>
      <c r="Y136" s="343">
        <f>SUMIF(Monthly!$6:$6,Quarterly!Y$7,Monthly!131:131)</f>
        <v>1.244</v>
      </c>
      <c r="Z136" s="342">
        <f>SUMIF(Monthly!$6:$6,Quarterly!Z$7,Monthly!131:131)</f>
        <v>1.2679999999999998</v>
      </c>
      <c r="AA136" s="342">
        <f>SUMIF(Monthly!$6:$6,Quarterly!AA$7,Monthly!131:131)</f>
        <v>1.3159999999999998</v>
      </c>
      <c r="AB136" s="342">
        <f>SUMIF(Monthly!$6:$6,Quarterly!AB$7,Monthly!131:131)</f>
        <v>1.2149999999999999</v>
      </c>
      <c r="AC136" s="343">
        <f>SUMIF(Monthly!$6:$6,Quarterly!AC$7,Monthly!131:131)</f>
        <v>1.2430000000000021</v>
      </c>
      <c r="AD136" s="342">
        <f>SUMIF(Monthly!$6:$6,Quarterly!AD$7,Monthly!131:131)</f>
        <v>0.97500000000000053</v>
      </c>
      <c r="AE136" s="342">
        <f>SUMIF(Monthly!$6:$6,Quarterly!AE$7,Monthly!131:131)</f>
        <v>1.0060000000000004</v>
      </c>
      <c r="AF136" s="342">
        <f>SUMIF(Monthly!$6:$6,Quarterly!AF$7,Monthly!131:131)</f>
        <v>1.1450000000000014</v>
      </c>
      <c r="AG136" s="343">
        <f>SUMIF(Monthly!$6:$6,Quarterly!AG$7,Monthly!131:131)</f>
        <v>1.1560000000000006</v>
      </c>
      <c r="AH136" s="342">
        <f>SUMIF(Monthly!$6:$6,Quarterly!AH$7,Monthly!131:131)</f>
        <v>0.81099999999999994</v>
      </c>
      <c r="AI136" s="342">
        <f>SUMIF(Monthly!$6:$6,Quarterly!AI$7,Monthly!131:131)</f>
        <v>0.67</v>
      </c>
      <c r="AJ136" s="342">
        <f>SUMIF(Monthly!$6:$6,Quarterly!AJ$7,Monthly!131:131)</f>
        <v>0.99199999999999999</v>
      </c>
      <c r="AK136" s="343">
        <f>SUMIF(Monthly!$6:$6,Quarterly!AK$7,Monthly!131:131)</f>
        <v>0.85</v>
      </c>
      <c r="AL136" s="342">
        <f>SUMIF(Monthly!$6:$6,Quarterly!AL$7,Monthly!131:131)</f>
        <v>0.90200000000000002</v>
      </c>
      <c r="AM136" s="342">
        <f>SUMIF(Monthly!$6:$6,Quarterly!AM$7,Monthly!131:131)</f>
        <v>1.1759999999999999</v>
      </c>
      <c r="AN136" s="342">
        <f>SUMIF(Monthly!$6:$6,Quarterly!AN$7,Monthly!131:131)</f>
        <v>0.96900000000000008</v>
      </c>
      <c r="AO136" s="689">
        <f>SUMIF(Monthly!$6:$6,Quarterly!AO$7,Monthly!131:131)</f>
        <v>1.252</v>
      </c>
      <c r="AP136" s="342">
        <f>SUMIF(Monthly!$6:$6,Quarterly!AP$7,Monthly!131:131)</f>
        <v>0.57199999999999995</v>
      </c>
      <c r="AQ136" s="342">
        <f>SUMIF(Monthly!$6:$6,Quarterly!AQ$7,Monthly!131:131)</f>
        <v>0.71</v>
      </c>
      <c r="AR136" s="342">
        <f>SUMIF(Monthly!$6:$6,Quarterly!AR$7,Monthly!131:131)</f>
        <v>0.629</v>
      </c>
      <c r="AS136" s="689">
        <f>SUMIF(Monthly!$6:$6,Quarterly!AS$7,Monthly!131:131)</f>
        <v>0.53299999999999992</v>
      </c>
      <c r="AT136" s="342">
        <f>SUMIF(Monthly!$6:$6,Quarterly!AT$7,Monthly!131:131)</f>
        <v>0.6</v>
      </c>
      <c r="AU136" s="342">
        <f>SUMIF(Monthly!$6:$6,Quarterly!AU$7,Monthly!131:131)</f>
        <v>0.54600000000000004</v>
      </c>
      <c r="AV136" s="342">
        <f>SUMIF(Monthly!$6:$6,Quarterly!AV$7,Monthly!131:131)</f>
        <v>0.748</v>
      </c>
      <c r="AW136" s="689">
        <f>SUMIF(Monthly!$6:$6,Quarterly!AW$7,Monthly!131:131)</f>
        <v>0.56699999999999995</v>
      </c>
      <c r="AX136" s="342">
        <f>SUMIF(Monthly!$6:$6,Quarterly!AX$7,Monthly!131:131)</f>
        <v>0.57200000000000006</v>
      </c>
      <c r="AY136" s="342">
        <f>SUMIF(Monthly!$6:$6,Quarterly!AY$7,Monthly!131:131)</f>
        <v>0.73799999999999999</v>
      </c>
      <c r="AZ136" s="342">
        <f>SUMIF(Monthly!$6:$6,Quarterly!AZ$7,Monthly!131:131)</f>
        <v>0.82299999999999995</v>
      </c>
      <c r="BA136" s="689">
        <f>SUMIF(Monthly!$6:$6,Quarterly!BA$7,Monthly!131:131)</f>
        <v>1.3180000000000001</v>
      </c>
      <c r="BB136" s="342">
        <f>SUMIF(Monthly!$6:$6,Quarterly!BB$7,Monthly!131:131)</f>
        <v>0.85499999999999998</v>
      </c>
      <c r="BC136" s="342">
        <f>SUMIF(Monthly!$6:$6,Quarterly!BC$7,Monthly!131:131)</f>
        <v>0.70100000000000007</v>
      </c>
      <c r="BD136" s="342">
        <f>SUMIF(Monthly!$6:$6,Quarterly!BD$7,Monthly!131:131)</f>
        <v>1.0730000000000002</v>
      </c>
      <c r="BE136" s="689">
        <f>SUMIF(Monthly!$6:$6,Quarterly!BE$7,Monthly!131:131)</f>
        <v>0.92600000000000005</v>
      </c>
      <c r="BF136" s="342">
        <f>SUMIF(Monthly!$6:$6,Quarterly!BF$7,Monthly!131:131)</f>
        <v>1.6819999999999999</v>
      </c>
      <c r="BG136" s="342">
        <f>SUMIF(Monthly!$6:$6,Quarterly!BG$7,Monthly!131:131)</f>
        <v>1.1840000000000002</v>
      </c>
      <c r="BH136" s="342">
        <f>SUMIF(Monthly!$6:$6,Quarterly!BH$7,Monthly!131:131)</f>
        <v>1.21</v>
      </c>
      <c r="BI136" s="689">
        <f>SUMIF(Monthly!$6:$6,Quarterly!BI$7,Monthly!131:131)</f>
        <v>1.17</v>
      </c>
      <c r="BJ136" s="342">
        <f>SUMIF(Monthly!$6:$6,Quarterly!BJ$7,Monthly!131:131)</f>
        <v>0.79999999999999993</v>
      </c>
      <c r="BK136" s="342">
        <f>SUMIF(Monthly!$6:$6,Quarterly!BK$7,Monthly!131:131)</f>
        <v>0.49700000000000005</v>
      </c>
      <c r="BL136" s="342">
        <f>SUMIF(Monthly!$6:$6,Quarterly!BL$7,Monthly!131:131)</f>
        <v>0.98299999999999998</v>
      </c>
      <c r="BM136" s="689">
        <f>SUMIF(Monthly!$6:$6,Quarterly!BM$7,Monthly!131:131)</f>
        <v>1.049872965</v>
      </c>
    </row>
    <row r="137" spans="2:65" s="173" customFormat="1" ht="12">
      <c r="B137" s="174" t="s">
        <v>57</v>
      </c>
      <c r="C137" s="591">
        <f>Busan!L$1</f>
        <v>12</v>
      </c>
      <c r="D137" s="459" t="s">
        <v>518</v>
      </c>
      <c r="E137" s="191" t="s">
        <v>467</v>
      </c>
      <c r="F137" s="374">
        <f>INDEX(Busan!$A$1:$AC$264,F$5,$C137)</f>
        <v>0.15324064796498893</v>
      </c>
      <c r="G137" s="374">
        <f>INDEX(Busan!$A$1:$AC$264,G$5,$C137)</f>
        <v>0.11381097424712125</v>
      </c>
      <c r="H137" s="374">
        <f>INDEX(Busan!$A$1:$AC$264,H$5,$C137)</f>
        <v>0.13841936840068086</v>
      </c>
      <c r="I137" s="375">
        <f>INDEX(Busan!$A$1:$AC$264,I$5,$C137)</f>
        <v>0.28822110700106751</v>
      </c>
      <c r="J137" s="374">
        <f>INDEX(Busan!$A$1:$AC$264,J$5,$C137)</f>
        <v>0</v>
      </c>
      <c r="K137" s="374">
        <f>INDEX(Busan!$A$1:$AC$264,K$5,$C137)</f>
        <v>0.1120059538160576</v>
      </c>
      <c r="L137" s="374">
        <f>INDEX(Busan!$A$1:$AC$264,L$5,$C137)</f>
        <v>8.554375103507747E-2</v>
      </c>
      <c r="M137" s="375">
        <f>INDEX(Busan!$A$1:$AC$264,M$5,$C137)</f>
        <v>0.12321589276296629</v>
      </c>
      <c r="N137" s="374">
        <f>INDEX(Busan!$A$1:$AC$264,N$5,$C137)</f>
        <v>0.12219291911231188</v>
      </c>
      <c r="O137" s="374">
        <f>INDEX(Busan!$A$1:$AC$264,O$5,$C137)</f>
        <v>0.13602027354988616</v>
      </c>
      <c r="P137" s="374">
        <f>INDEX(Busan!$A$1:$AC$264,P$5,$C137)</f>
        <v>0.10700569940431295</v>
      </c>
      <c r="Q137" s="375">
        <f>INDEX(Busan!$A$1:$AC$264,Q$5,$C137)</f>
        <v>0.11351721756964549</v>
      </c>
      <c r="R137" s="374">
        <f>INDEX(Busan!$A$1:$AC$264,R$5,$C137)</f>
        <v>8.2812436883320351E-2</v>
      </c>
      <c r="S137" s="374">
        <f>INDEX(Busan!$A$1:$AC$264,S$5,$C137)</f>
        <v>0.10354206138184495</v>
      </c>
      <c r="T137" s="374">
        <f>INDEX(Busan!$A$1:$AC$264,T$5,$C137)</f>
        <v>8.2038234772557478E-2</v>
      </c>
      <c r="U137" s="375">
        <f>INDEX(Busan!$A$1:$AC$264,U$5,$C137)</f>
        <v>9.3608904707228963E-2</v>
      </c>
      <c r="V137" s="374">
        <f>INDEX(Busan!$A$1:$AC$264,V$5,$C137)</f>
        <v>8.0059316888772408E-2</v>
      </c>
      <c r="W137" s="374">
        <f>INDEX(Busan!$A$1:$AC$264,W$5,$C137)</f>
        <v>6.6513191402668842E-2</v>
      </c>
      <c r="X137" s="344">
        <f>INDEX(Busan!$A$1:$AC$264,X$5,$C137)</f>
        <v>7.7756792146323958E-2</v>
      </c>
      <c r="Y137" s="345">
        <f>INDEX(Busan!$A$1:$AC$264,Y$5,$C137)</f>
        <v>9.4086593198607696E-2</v>
      </c>
      <c r="Z137" s="344">
        <f>INDEX(Busan!$A$1:$AC$264,Z$5,$C137)</f>
        <v>8.0261802084636402E-2</v>
      </c>
      <c r="AA137" s="344">
        <f>INDEX(Busan!$A$1:$AC$264,AA$5,$C137)</f>
        <v>8.7340546221463075E-2</v>
      </c>
      <c r="AB137" s="344">
        <f>INDEX(Busan!$A$1:$AC$264,AB$5,$C137)</f>
        <v>0.13348116615345149</v>
      </c>
      <c r="AC137" s="345">
        <f>INDEX(Busan!$A$1:$AC$264,AC$5,$C137)</f>
        <v>8.9469880085700185E-2</v>
      </c>
      <c r="AD137" s="344">
        <f>INDEX(Busan!$A$1:$AC$264,AD$5,$C137)</f>
        <v>6.9936193303967456E-2</v>
      </c>
      <c r="AE137" s="344">
        <f>INDEX(Busan!$A$1:$AC$264,AE$5,$C137)</f>
        <v>5.5089693070349922E-2</v>
      </c>
      <c r="AF137" s="344">
        <f>INDEX(Busan!$A$1:$AC$264,AF$5,$C137)</f>
        <v>0.1071942785590875</v>
      </c>
      <c r="AG137" s="345">
        <f>INDEX(Busan!$A$1:$AC$264,AG$5,$C137)</f>
        <v>0.14924636256936633</v>
      </c>
      <c r="AH137" s="344">
        <f>INDEX(Busan!$A$1:$AC$264,AH$5,$C137)</f>
        <v>0.1072975528319122</v>
      </c>
      <c r="AI137" s="344">
        <f>INDEX(Busan!$A$1:$AC$264,AI$5,$C137)</f>
        <v>6.45902933137565E-2</v>
      </c>
      <c r="AJ137" s="344">
        <f>INDEX(Busan!$A$1:$AC$264,AJ$5,$C137)</f>
        <v>4.6492597062622334E-2</v>
      </c>
      <c r="AK137" s="345">
        <f>INDEX(Busan!$A$1:$AC$264,AK$5,$C137)</f>
        <v>7.7327822125316734E-2</v>
      </c>
      <c r="AL137" s="344">
        <f>INDEX(Busan!$A$1:$AC$264,AL$5,$C137)</f>
        <v>7.7755414716345186E-2</v>
      </c>
      <c r="AM137" s="344">
        <f>INDEX(Busan!$A$1:$AC$264,AM$5,$C137)</f>
        <v>6.2036749211806852E-2</v>
      </c>
      <c r="AN137" s="344">
        <f>INDEX(Busan!$A$1:$AC$264,AN$5,$C137)</f>
        <v>9.1332782835616466E-2</v>
      </c>
      <c r="AO137" s="690">
        <f>INDEX(Busan!$A$1:$AC$264,AO$5,$C137)</f>
        <v>9.1003203323085438E-2</v>
      </c>
      <c r="AP137" s="344">
        <f>INDEX(Busan!$A$1:$AC$264,AP$5,$C137)</f>
        <v>7.3023417450434461E-2</v>
      </c>
      <c r="AQ137" s="344">
        <f>INDEX(Busan!$A$1:$AC$264,AQ$5,$C137)</f>
        <v>5.8508062501972907E-2</v>
      </c>
      <c r="AR137" s="344">
        <f>INDEX(Busan!$A$1:$AC$264,AR$5,$C137)</f>
        <v>9.6022140048993329E-2</v>
      </c>
      <c r="AS137" s="690">
        <f>INDEX(Busan!$A$1:$AC$264,AS$5,$C137)</f>
        <v>0.11248611966252654</v>
      </c>
      <c r="AT137" s="344">
        <f>INDEX(Busan!$A$1:$AC$264,AT$5+3,$C137)</f>
        <v>0.11477735773701002</v>
      </c>
      <c r="AU137" s="344">
        <f>INDEX(Busan!$A$1:$AC$264,AU$5+3,$C137)</f>
        <v>0.16599122466826233</v>
      </c>
      <c r="AV137" s="344">
        <f>INDEX(Busan!$A$1:$AC$264,AV$5+3,$C137)</f>
        <v>0.15065900619225442</v>
      </c>
      <c r="AW137" s="690">
        <f>INDEX(Busan!$A$1:$AC$264,AW$5+3,$C137)</f>
        <v>0.13382139655679554</v>
      </c>
      <c r="AX137" s="344">
        <f>INDEX(Busan!$A$1:$AC$264,AX$5+3,$C137)</f>
        <v>0.12129129128175904</v>
      </c>
      <c r="AY137" s="344">
        <f>INDEX(Busan!$A$1:$AC$264,AY$5+3,$C137)</f>
        <v>2.5022411239563578</v>
      </c>
      <c r="AZ137" s="344">
        <f>INDEX(Busan!$A$1:$AC$264,AZ$5+3,$C137)</f>
        <v>0.15641462041860871</v>
      </c>
      <c r="BA137" s="690">
        <f>INDEX(Busan!$A$1:$AC$264,BA$5+3,$C137)</f>
        <v>0.16666178354363581</v>
      </c>
      <c r="BB137" s="344">
        <f>INDEX(Busan!$A$1:$AC$264,BB$5+3,$C137)</f>
        <v>0.16006271562708388</v>
      </c>
      <c r="BC137" s="344">
        <f>INDEX(Busan!$A$1:$AC$264,BC$5+3,$C137)</f>
        <v>0.10637518028224648</v>
      </c>
      <c r="BD137" s="344">
        <f>INDEX(Busan!$A$1:$AC$264,BD$5+3,$C137)</f>
        <v>0.13809035490332838</v>
      </c>
      <c r="BE137" s="690">
        <f>INDEX(Busan!$A$1:$AC$264,BE$5+3,$C137)</f>
        <v>0.12377565061320921</v>
      </c>
      <c r="BF137" s="344">
        <f>INDEX(Busan!$A$1:$AC$264,BF$5+3,$C137)</f>
        <v>0.10245503778832446</v>
      </c>
      <c r="BG137" s="344">
        <f>INDEX(Busan!$A$1:$AC$264,BG$5+3,$C137)</f>
        <v>8.2928542827308091E-2</v>
      </c>
      <c r="BH137" s="344">
        <f>INDEX(Busan!$A$1:$AC$264,BH$5+3,$C137)</f>
        <v>0.12825301409674536</v>
      </c>
      <c r="BI137" s="690">
        <f>INDEX(Busan!$A$1:$AC$264,BI$5+3,$C137)</f>
        <v>0.13623953903364708</v>
      </c>
      <c r="BJ137" s="344">
        <f>INDEX(Busan!$A$1:$AC$264,BJ$5+3,$C137)</f>
        <v>0.10826294929793401</v>
      </c>
      <c r="BK137" s="344">
        <f>INDEX(Busan!$A$1:$AC$264,BK$5+3,$C137)</f>
        <v>0.11214323244908134</v>
      </c>
      <c r="BL137" s="344">
        <f>INDEX(Busan!$A$1:$AC$264,BL$5+3,$C137)</f>
        <v>0.11899999999999999</v>
      </c>
      <c r="BM137" s="690">
        <f>INDEX(Busan!$A$1:$AC$264,BM$5+3,$C137)</f>
        <v>7.8E-2</v>
      </c>
    </row>
    <row r="138" spans="2:65" s="173" customFormat="1" ht="12">
      <c r="B138" s="174"/>
      <c r="C138" s="174"/>
      <c r="D138" s="196" t="s">
        <v>90</v>
      </c>
      <c r="E138" s="197" t="s">
        <v>255</v>
      </c>
      <c r="F138" s="376">
        <f>F135/F118</f>
        <v>0.1120059538160576</v>
      </c>
      <c r="G138" s="376">
        <f t="shared" ref="G138:AK138" si="304">G135/G118</f>
        <v>8.554375103507747E-2</v>
      </c>
      <c r="H138" s="376">
        <f t="shared" si="304"/>
        <v>0.12321589276296629</v>
      </c>
      <c r="I138" s="377">
        <f t="shared" si="304"/>
        <v>0.12219291911231189</v>
      </c>
      <c r="J138" s="376">
        <f t="shared" si="304"/>
        <v>0.13602027354988616</v>
      </c>
      <c r="K138" s="376">
        <f t="shared" si="304"/>
        <v>0.10700569940431294</v>
      </c>
      <c r="L138" s="376">
        <f t="shared" si="304"/>
        <v>0.11351721756964551</v>
      </c>
      <c r="M138" s="377">
        <f t="shared" si="304"/>
        <v>8.2812436883320351E-2</v>
      </c>
      <c r="N138" s="376">
        <f t="shared" si="304"/>
        <v>0.10354206138184496</v>
      </c>
      <c r="O138" s="376">
        <f t="shared" si="304"/>
        <v>8.2038234772557478E-2</v>
      </c>
      <c r="P138" s="376">
        <f t="shared" si="304"/>
        <v>9.3608904707228976E-2</v>
      </c>
      <c r="Q138" s="377">
        <f t="shared" si="304"/>
        <v>8.0059316888772394E-2</v>
      </c>
      <c r="R138" s="376">
        <f t="shared" si="304"/>
        <v>6.6513191402668842E-2</v>
      </c>
      <c r="S138" s="376">
        <f t="shared" si="304"/>
        <v>7.7756792146323972E-2</v>
      </c>
      <c r="T138" s="376">
        <f t="shared" si="304"/>
        <v>9.4086593198607696E-2</v>
      </c>
      <c r="U138" s="377">
        <f t="shared" si="304"/>
        <v>8.0261802084636402E-2</v>
      </c>
      <c r="V138" s="376">
        <f t="shared" si="304"/>
        <v>8.7340546221463075E-2</v>
      </c>
      <c r="W138" s="376">
        <f t="shared" si="304"/>
        <v>0.13348116615345149</v>
      </c>
      <c r="X138" s="346">
        <f t="shared" si="304"/>
        <v>8.9469880085700157E-2</v>
      </c>
      <c r="Y138" s="347">
        <f t="shared" si="304"/>
        <v>6.9936193303967442E-2</v>
      </c>
      <c r="Z138" s="346">
        <f t="shared" si="304"/>
        <v>5.5089693070349929E-2</v>
      </c>
      <c r="AA138" s="346">
        <f t="shared" si="304"/>
        <v>0.1071942785590875</v>
      </c>
      <c r="AB138" s="346">
        <f t="shared" si="304"/>
        <v>0.14924636256936633</v>
      </c>
      <c r="AC138" s="347">
        <f t="shared" si="304"/>
        <v>0.10729755283191221</v>
      </c>
      <c r="AD138" s="346">
        <f t="shared" si="304"/>
        <v>6.4590293313756486E-2</v>
      </c>
      <c r="AE138" s="346">
        <f t="shared" si="304"/>
        <v>4.6492597062622334E-2</v>
      </c>
      <c r="AF138" s="346">
        <f t="shared" si="304"/>
        <v>7.7327822125316747E-2</v>
      </c>
      <c r="AG138" s="347">
        <f t="shared" si="304"/>
        <v>7.7755414716345173E-2</v>
      </c>
      <c r="AH138" s="346">
        <f t="shared" si="304"/>
        <v>6.2036749211806859E-2</v>
      </c>
      <c r="AI138" s="346">
        <f t="shared" si="304"/>
        <v>9.133278283561648E-2</v>
      </c>
      <c r="AJ138" s="346">
        <f t="shared" si="304"/>
        <v>9.1003203323085438E-2</v>
      </c>
      <c r="AK138" s="347">
        <f t="shared" si="304"/>
        <v>7.3023417450434461E-2</v>
      </c>
      <c r="AL138" s="346">
        <f t="shared" ref="AL138:BH138" si="305">AL135/AL118</f>
        <v>5.8508062501972914E-2</v>
      </c>
      <c r="AM138" s="346">
        <f t="shared" si="305"/>
        <v>9.6022140048993315E-2</v>
      </c>
      <c r="AN138" s="346">
        <f t="shared" si="305"/>
        <v>0.11248611966252654</v>
      </c>
      <c r="AO138" s="687">
        <f t="shared" si="305"/>
        <v>8.4724817140357928E-2</v>
      </c>
      <c r="AP138" s="346">
        <f t="shared" si="305"/>
        <v>6.9205274789081977E-2</v>
      </c>
      <c r="AQ138" s="346">
        <f t="shared" si="305"/>
        <v>0.17595966288007739</v>
      </c>
      <c r="AR138" s="346">
        <f t="shared" si="305"/>
        <v>0.11477735773700999</v>
      </c>
      <c r="AS138" s="687">
        <f t="shared" si="305"/>
        <v>0.16599122466826235</v>
      </c>
      <c r="AT138" s="346">
        <f t="shared" si="305"/>
        <v>0.15065900619225447</v>
      </c>
      <c r="AU138" s="346">
        <f t="shared" si="305"/>
        <v>0.13382139655679554</v>
      </c>
      <c r="AV138" s="346">
        <f t="shared" si="305"/>
        <v>0.12129129128175901</v>
      </c>
      <c r="AW138" s="687">
        <f t="shared" si="305"/>
        <v>0.13566021255541016</v>
      </c>
      <c r="AX138" s="346">
        <f t="shared" si="305"/>
        <v>0.15641462041860868</v>
      </c>
      <c r="AY138" s="346">
        <f t="shared" si="305"/>
        <v>0.16666178354363578</v>
      </c>
      <c r="AZ138" s="346">
        <f t="shared" si="305"/>
        <v>0.16006271562708391</v>
      </c>
      <c r="BA138" s="687">
        <f t="shared" si="305"/>
        <v>0.10637518028224646</v>
      </c>
      <c r="BB138" s="346">
        <f t="shared" si="305"/>
        <v>0.13809035490332841</v>
      </c>
      <c r="BC138" s="346">
        <f t="shared" si="305"/>
        <v>0.12377565061320918</v>
      </c>
      <c r="BD138" s="346">
        <f t="shared" si="305"/>
        <v>0.10245503778832443</v>
      </c>
      <c r="BE138" s="687">
        <f t="shared" si="305"/>
        <v>8.2928542827308105E-2</v>
      </c>
      <c r="BF138" s="346">
        <f t="shared" si="305"/>
        <v>0.12825301409674533</v>
      </c>
      <c r="BG138" s="346">
        <f t="shared" si="305"/>
        <v>0.13624023686314476</v>
      </c>
      <c r="BH138" s="346">
        <f t="shared" si="305"/>
        <v>0.1082629405129953</v>
      </c>
      <c r="BI138" s="687">
        <f t="shared" ref="BI138:BJ138" si="306">BI135/BI118</f>
        <v>0.11215105081179755</v>
      </c>
      <c r="BJ138" s="346">
        <f t="shared" si="306"/>
        <v>0.1188027174535323</v>
      </c>
      <c r="BK138" s="346">
        <f t="shared" ref="BK138:BL138" si="307">BK135/BK118</f>
        <v>7.8096989197885533E-2</v>
      </c>
      <c r="BL138" s="346">
        <f t="shared" si="307"/>
        <v>9.1787760647409761E-2</v>
      </c>
      <c r="BM138" s="687">
        <f t="shared" ref="BM138" si="308">BM135/BM118</f>
        <v>0.13104146234349484</v>
      </c>
    </row>
    <row r="139" spans="2:65" s="173" customFormat="1" ht="12">
      <c r="B139" s="174"/>
      <c r="C139" s="174"/>
      <c r="D139" s="187" t="s">
        <v>238</v>
      </c>
      <c r="E139" s="191" t="s">
        <v>256</v>
      </c>
      <c r="F139" s="378">
        <f t="shared" ref="F139:AQ139" si="309">F191-F140</f>
        <v>12348</v>
      </c>
      <c r="G139" s="378">
        <f t="shared" si="309"/>
        <v>13773</v>
      </c>
      <c r="H139" s="378">
        <f t="shared" si="309"/>
        <v>18050</v>
      </c>
      <c r="I139" s="379">
        <f t="shared" si="309"/>
        <v>20362</v>
      </c>
      <c r="J139" s="378">
        <f t="shared" si="309"/>
        <v>18895</v>
      </c>
      <c r="K139" s="378">
        <f t="shared" si="309"/>
        <v>21325</v>
      </c>
      <c r="L139" s="378">
        <f t="shared" si="309"/>
        <v>19062</v>
      </c>
      <c r="M139" s="379">
        <f t="shared" si="309"/>
        <v>15765</v>
      </c>
      <c r="N139" s="378">
        <f t="shared" si="309"/>
        <v>13722</v>
      </c>
      <c r="O139" s="378">
        <f t="shared" si="309"/>
        <v>17889</v>
      </c>
      <c r="P139" s="378">
        <f t="shared" si="309"/>
        <v>17429</v>
      </c>
      <c r="Q139" s="379">
        <f t="shared" si="309"/>
        <v>15108</v>
      </c>
      <c r="R139" s="378">
        <f t="shared" si="309"/>
        <v>13050</v>
      </c>
      <c r="S139" s="378">
        <f t="shared" si="309"/>
        <v>14508</v>
      </c>
      <c r="T139" s="378">
        <f t="shared" si="309"/>
        <v>19715</v>
      </c>
      <c r="U139" s="379">
        <f t="shared" si="309"/>
        <v>17142</v>
      </c>
      <c r="V139" s="378">
        <f t="shared" si="309"/>
        <v>14643</v>
      </c>
      <c r="W139" s="378">
        <f t="shared" si="309"/>
        <v>16683</v>
      </c>
      <c r="X139" s="348">
        <f t="shared" si="309"/>
        <v>17739</v>
      </c>
      <c r="Y139" s="349">
        <f t="shared" si="309"/>
        <v>19624</v>
      </c>
      <c r="Z139" s="348">
        <f t="shared" si="309"/>
        <v>20789</v>
      </c>
      <c r="AA139" s="348">
        <f t="shared" si="309"/>
        <v>20494</v>
      </c>
      <c r="AB139" s="348">
        <f t="shared" si="309"/>
        <v>22293</v>
      </c>
      <c r="AC139" s="349">
        <f t="shared" si="309"/>
        <v>28230</v>
      </c>
      <c r="AD139" s="348">
        <f t="shared" si="309"/>
        <v>30460</v>
      </c>
      <c r="AE139" s="348">
        <f t="shared" si="309"/>
        <v>26166</v>
      </c>
      <c r="AF139" s="348">
        <f t="shared" si="309"/>
        <v>28874</v>
      </c>
      <c r="AG139" s="349">
        <f t="shared" si="309"/>
        <v>32198</v>
      </c>
      <c r="AH139" s="462">
        <f t="shared" si="309"/>
        <v>50974</v>
      </c>
      <c r="AI139" s="462">
        <f t="shared" si="309"/>
        <v>41837.5</v>
      </c>
      <c r="AJ139" s="462">
        <f t="shared" si="309"/>
        <v>47855.5</v>
      </c>
      <c r="AK139" s="463">
        <f t="shared" si="309"/>
        <v>50841.5</v>
      </c>
      <c r="AL139" s="462">
        <f t="shared" si="309"/>
        <v>77747</v>
      </c>
      <c r="AM139" s="462">
        <f t="shared" si="309"/>
        <v>65945.75</v>
      </c>
      <c r="AN139" s="462">
        <f t="shared" si="309"/>
        <v>75601.25</v>
      </c>
      <c r="AO139" s="695">
        <f t="shared" si="309"/>
        <v>79559.75</v>
      </c>
      <c r="AP139" s="462">
        <f t="shared" si="309"/>
        <v>30121.4</v>
      </c>
      <c r="AQ139" s="462">
        <f t="shared" si="309"/>
        <v>141.64750000000004</v>
      </c>
      <c r="AR139" s="462">
        <f t="shared" ref="AR139:BH139" si="310">AR191-AR140</f>
        <v>95.622500000000059</v>
      </c>
      <c r="AS139" s="695">
        <f t="shared" si="310"/>
        <v>425.41750000000002</v>
      </c>
      <c r="AT139" s="462">
        <f t="shared" si="310"/>
        <v>320.41750000000002</v>
      </c>
      <c r="AU139" s="462">
        <f t="shared" si="310"/>
        <v>325.41750000000002</v>
      </c>
      <c r="AV139" s="462">
        <f t="shared" si="310"/>
        <v>383.41750000000002</v>
      </c>
      <c r="AW139" s="695">
        <f t="shared" si="310"/>
        <v>427.41750000000002</v>
      </c>
      <c r="AX139" s="462">
        <f t="shared" si="310"/>
        <v>371.41750000000002</v>
      </c>
      <c r="AY139" s="462">
        <f t="shared" si="310"/>
        <v>317.41750000000002</v>
      </c>
      <c r="AZ139" s="462">
        <f t="shared" si="310"/>
        <v>9.4175000000000182</v>
      </c>
      <c r="BA139" s="695">
        <f t="shared" si="310"/>
        <v>181.04374999999982</v>
      </c>
      <c r="BB139" s="462">
        <f t="shared" si="310"/>
        <v>361.35687499999995</v>
      </c>
      <c r="BC139" s="462">
        <f t="shared" si="310"/>
        <v>144.69256250000035</v>
      </c>
      <c r="BD139" s="462">
        <f t="shared" si="310"/>
        <v>391.03107500000033</v>
      </c>
      <c r="BE139" s="695">
        <f t="shared" si="310"/>
        <v>349.13573625000026</v>
      </c>
      <c r="BF139" s="462">
        <f t="shared" si="310"/>
        <v>1361.6493098750007</v>
      </c>
      <c r="BG139" s="462">
        <f t="shared" si="310"/>
        <v>958.88437888750104</v>
      </c>
      <c r="BH139" s="462">
        <f t="shared" si="310"/>
        <v>652.02859783187614</v>
      </c>
      <c r="BI139" s="695">
        <f t="shared" ref="BI139:BJ139" si="311">BI191-BI140</f>
        <v>266.82573804868844</v>
      </c>
      <c r="BJ139" s="462">
        <f t="shared" si="311"/>
        <v>1475.3908856584258</v>
      </c>
      <c r="BK139" s="462">
        <f t="shared" ref="BK139:BL139" si="312">BK191-BK140</f>
        <v>1603.0690627901104</v>
      </c>
      <c r="BL139" s="462">
        <f t="shared" si="312"/>
        <v>2322.4828753481324</v>
      </c>
      <c r="BM139" s="695">
        <f t="shared" ref="BM139" si="313">BM191-BM140</f>
        <v>4061.5794504177593</v>
      </c>
    </row>
    <row r="140" spans="2:65" s="173" customFormat="1" ht="12">
      <c r="B140" s="174"/>
      <c r="C140" s="174">
        <f>ROW(Monthly!C136)</f>
        <v>136</v>
      </c>
      <c r="D140" s="187" t="s">
        <v>115</v>
      </c>
      <c r="E140" s="191" t="s">
        <v>257</v>
      </c>
      <c r="F140" s="378">
        <f>SUMIF(Monthly!$6:$6,Quarterly!F$7,Monthly!136:136)</f>
        <v>6783</v>
      </c>
      <c r="G140" s="378">
        <f>SUMIF(Monthly!$6:$6,Quarterly!G$7,Monthly!136:136)</f>
        <v>6545</v>
      </c>
      <c r="H140" s="378">
        <f>SUMIF(Monthly!$6:$6,Quarterly!H$7,Monthly!136:136)</f>
        <v>7029</v>
      </c>
      <c r="I140" s="379">
        <f>SUMIF(Monthly!$6:$6,Quarterly!I$7,Monthly!136:136)</f>
        <v>7564</v>
      </c>
      <c r="J140" s="378">
        <f>SUMIF(Monthly!$6:$6,Quarterly!J$7,Monthly!136:136)</f>
        <v>6917</v>
      </c>
      <c r="K140" s="378">
        <f>SUMIF(Monthly!$6:$6,Quarterly!K$7,Monthly!136:136)</f>
        <v>7323</v>
      </c>
      <c r="L140" s="378">
        <f>SUMIF(Monthly!$6:$6,Quarterly!L$7,Monthly!136:136)</f>
        <v>7373</v>
      </c>
      <c r="M140" s="379">
        <f>SUMIF(Monthly!$6:$6,Quarterly!M$7,Monthly!136:136)</f>
        <v>7535</v>
      </c>
      <c r="N140" s="378">
        <f>SUMIF(Monthly!$6:$6,Quarterly!N$7,Monthly!136:136)</f>
        <v>6816</v>
      </c>
      <c r="O140" s="378">
        <f>SUMIF(Monthly!$6:$6,Quarterly!O$7,Monthly!136:136)</f>
        <v>7086</v>
      </c>
      <c r="P140" s="378">
        <f>SUMIF(Monthly!$6:$6,Quarterly!P$7,Monthly!136:136)</f>
        <v>7730</v>
      </c>
      <c r="Q140" s="379">
        <f>SUMIF(Monthly!$6:$6,Quarterly!Q$7,Monthly!136:136)</f>
        <v>7377</v>
      </c>
      <c r="R140" s="378">
        <f>SUMIF(Monthly!$6:$6,Quarterly!R$7,Monthly!136:136)</f>
        <v>7080</v>
      </c>
      <c r="S140" s="378">
        <f>SUMIF(Monthly!$6:$6,Quarterly!S$7,Monthly!136:136)</f>
        <v>7040</v>
      </c>
      <c r="T140" s="378">
        <f>SUMIF(Monthly!$6:$6,Quarterly!T$7,Monthly!136:136)</f>
        <v>7079</v>
      </c>
      <c r="U140" s="379">
        <f>SUMIF(Monthly!$6:$6,Quarterly!U$7,Monthly!136:136)</f>
        <v>6912</v>
      </c>
      <c r="V140" s="378">
        <f>SUMIF(Monthly!$6:$6,Quarterly!V$7,Monthly!136:136)</f>
        <v>5777</v>
      </c>
      <c r="W140" s="378">
        <f>SUMIF(Monthly!$6:$6,Quarterly!W$7,Monthly!136:136)</f>
        <v>5023</v>
      </c>
      <c r="X140" s="348">
        <f>SUMIF(Monthly!$6:$6,Quarterly!X$7,Monthly!136:136)</f>
        <v>4952</v>
      </c>
      <c r="Y140" s="349">
        <f>SUMIF(Monthly!$6:$6,Quarterly!Y$7,Monthly!136:136)</f>
        <v>5654</v>
      </c>
      <c r="Z140" s="348">
        <f>SUMIF(Monthly!$6:$6,Quarterly!Z$7,Monthly!136:136)</f>
        <v>5806</v>
      </c>
      <c r="AA140" s="348">
        <f>SUMIF(Monthly!$6:$6,Quarterly!AA$7,Monthly!136:136)</f>
        <v>6310</v>
      </c>
      <c r="AB140" s="348">
        <f>SUMIF(Monthly!$6:$6,Quarterly!AB$7,Monthly!136:136)</f>
        <v>5687</v>
      </c>
      <c r="AC140" s="349">
        <f>SUMIF(Monthly!$6:$6,Quarterly!AC$7,Monthly!136:136)</f>
        <v>5933</v>
      </c>
      <c r="AD140" s="348">
        <f>SUMIF(Monthly!$6:$6,Quarterly!AD$7,Monthly!136:136)</f>
        <v>6736</v>
      </c>
      <c r="AE140" s="348">
        <f>SUMIF(Monthly!$6:$6,Quarterly!AE$7,Monthly!136:136)</f>
        <v>5685</v>
      </c>
      <c r="AF140" s="348">
        <f>SUMIF(Monthly!$6:$6,Quarterly!AF$7,Monthly!136:136)</f>
        <v>7287</v>
      </c>
      <c r="AG140" s="349">
        <f>SUMIF(Monthly!$6:$6,Quarterly!AG$7,Monthly!136:136)</f>
        <v>5865</v>
      </c>
      <c r="AH140" s="348">
        <f>SUMIF(Monthly!$6:$6,Quarterly!AH$7,Monthly!136:136)</f>
        <v>4820</v>
      </c>
      <c r="AI140" s="348">
        <f>SUMIF(Monthly!$6:$6,Quarterly!AI$7,Monthly!136:136)</f>
        <v>5939</v>
      </c>
      <c r="AJ140" s="348">
        <f>SUMIF(Monthly!$6:$6,Quarterly!AJ$7,Monthly!136:136)</f>
        <v>6386</v>
      </c>
      <c r="AK140" s="349">
        <f>SUMIF(Monthly!$6:$6,Quarterly!AK$7,Monthly!136:136)</f>
        <v>6253</v>
      </c>
      <c r="AL140" s="348">
        <f>SUMIF(Monthly!$6:$6,Quarterly!AL$7,Monthly!136:136)</f>
        <v>5944</v>
      </c>
      <c r="AM140" s="348">
        <f>SUMIF(Monthly!$6:$6,Quarterly!AM$7,Monthly!136:136)</f>
        <v>5719</v>
      </c>
      <c r="AN140" s="348">
        <f>SUMIF(Monthly!$6:$6,Quarterly!AN$7,Monthly!136:136)</f>
        <v>5761</v>
      </c>
      <c r="AO140" s="691">
        <f>SUMIF(Monthly!$6:$6,Quarterly!AO$7,Monthly!136:136)</f>
        <v>6082</v>
      </c>
      <c r="AP140" s="348">
        <f>SUMIF(Monthly!$6:$6,Quarterly!AP$7,Monthly!136:136)</f>
        <v>3355</v>
      </c>
      <c r="AQ140" s="348">
        <f>SUMIF(Monthly!$6:$6,Quarterly!AQ$7,Monthly!136:136)</f>
        <v>575</v>
      </c>
      <c r="AR140" s="348">
        <f>SUMIF(Monthly!$6:$6,Quarterly!AR$7,Monthly!136:136)</f>
        <v>718</v>
      </c>
      <c r="AS140" s="691">
        <f>SUMIF(Monthly!$6:$6,Quarterly!AS$7,Monthly!136:136)</f>
        <v>431</v>
      </c>
      <c r="AT140" s="348">
        <f>SUMIF(Monthly!$6:$6,Quarterly!AT$7,Monthly!136:136)</f>
        <v>536</v>
      </c>
      <c r="AU140" s="348">
        <f>SUMIF(Monthly!$6:$6,Quarterly!AU$7,Monthly!136:136)</f>
        <v>531</v>
      </c>
      <c r="AV140" s="348">
        <f>SUMIF(Monthly!$6:$6,Quarterly!AV$7,Monthly!136:136)</f>
        <v>473</v>
      </c>
      <c r="AW140" s="691">
        <f>SUMIF(Monthly!$6:$6,Quarterly!AW$7,Monthly!136:136)</f>
        <v>429</v>
      </c>
      <c r="AX140" s="348">
        <f>SUMIF(Monthly!$6:$6,Quarterly!AX$7,Monthly!136:136)</f>
        <v>485</v>
      </c>
      <c r="AY140" s="348">
        <f>SUMIF(Monthly!$6:$6,Quarterly!AY$7,Monthly!136:136)</f>
        <v>539</v>
      </c>
      <c r="AZ140" s="348">
        <f>SUMIF(Monthly!$6:$6,Quarterly!AZ$7,Monthly!136:136)</f>
        <v>847</v>
      </c>
      <c r="BA140" s="691">
        <f>SUMIF(Monthly!$6:$6,Quarterly!BA$7,Monthly!136:136)</f>
        <v>1960</v>
      </c>
      <c r="BB140" s="348">
        <f>SUMIF(Monthly!$6:$6,Quarterly!BB$7,Monthly!136:136)</f>
        <v>2422</v>
      </c>
      <c r="BC140" s="348">
        <f>SUMIF(Monthly!$6:$6,Quarterly!BC$7,Monthly!136:136)</f>
        <v>2917</v>
      </c>
      <c r="BD140" s="348">
        <f>SUMIF(Monthly!$6:$6,Quarterly!BD$7,Monthly!136:136)</f>
        <v>3283</v>
      </c>
      <c r="BE140" s="691">
        <f>SUMIF(Monthly!$6:$6,Quarterly!BE$7,Monthly!136:136)</f>
        <v>3876</v>
      </c>
      <c r="BF140" s="348">
        <f>SUMIF(Monthly!$6:$6,Quarterly!BF$7,Monthly!136:136)</f>
        <v>3286</v>
      </c>
      <c r="BG140" s="348">
        <f>SUMIF(Monthly!$6:$6,Quarterly!BG$7,Monthly!136:136)</f>
        <v>3224</v>
      </c>
      <c r="BH140" s="348">
        <f>SUMIF(Monthly!$6:$6,Quarterly!BH$7,Monthly!136:136)</f>
        <v>3740</v>
      </c>
      <c r="BI140" s="691">
        <f>SUMIF(Monthly!$6:$6,Quarterly!BI$7,Monthly!136:136)</f>
        <v>3686</v>
      </c>
      <c r="BJ140" s="348">
        <f>SUMIF(Monthly!$6:$6,Quarterly!BJ$7,Monthly!136:136)</f>
        <v>3268</v>
      </c>
      <c r="BK140" s="348">
        <f>SUMIF(Monthly!$6:$6,Quarterly!BK$7,Monthly!136:136)</f>
        <v>4089</v>
      </c>
      <c r="BL140" s="348">
        <f>SUMIF(Monthly!$6:$6,Quarterly!BL$7,Monthly!136:136)</f>
        <v>4508</v>
      </c>
      <c r="BM140" s="691">
        <f>SUMIF(Monthly!$6:$6,Quarterly!BM$7,Monthly!136:136)</f>
        <v>4135</v>
      </c>
    </row>
    <row r="141" spans="2:65" s="9" customFormat="1" ht="12">
      <c r="B141" s="8"/>
      <c r="C141" s="8"/>
      <c r="D141" s="384" t="s">
        <v>1</v>
      </c>
      <c r="E141" s="384" t="s">
        <v>247</v>
      </c>
      <c r="F141" s="385"/>
      <c r="G141" s="385"/>
      <c r="H141" s="385"/>
      <c r="I141" s="386"/>
      <c r="J141" s="387">
        <f t="shared" ref="J141:AR141" si="314">J140/F140-1</f>
        <v>1.9755270529264291E-2</v>
      </c>
      <c r="K141" s="387">
        <f t="shared" si="314"/>
        <v>0.11886936592818942</v>
      </c>
      <c r="L141" s="387">
        <f t="shared" si="314"/>
        <v>4.8940105278133528E-2</v>
      </c>
      <c r="M141" s="388">
        <f t="shared" si="314"/>
        <v>-3.8339502908514289E-3</v>
      </c>
      <c r="N141" s="387">
        <f t="shared" si="314"/>
        <v>-1.460170594188237E-2</v>
      </c>
      <c r="O141" s="387">
        <f t="shared" si="314"/>
        <v>-3.2363785333879513E-2</v>
      </c>
      <c r="P141" s="387">
        <f t="shared" si="314"/>
        <v>4.8419910484199136E-2</v>
      </c>
      <c r="Q141" s="388">
        <f t="shared" si="314"/>
        <v>-2.0968812209688159E-2</v>
      </c>
      <c r="R141" s="387">
        <f t="shared" si="314"/>
        <v>3.8732394366197243E-2</v>
      </c>
      <c r="S141" s="387">
        <f t="shared" si="314"/>
        <v>-6.4916737228337684E-3</v>
      </c>
      <c r="T141" s="387">
        <f t="shared" si="314"/>
        <v>-8.4217335058214715E-2</v>
      </c>
      <c r="U141" s="388">
        <f t="shared" si="314"/>
        <v>-6.3033753558357053E-2</v>
      </c>
      <c r="V141" s="387">
        <f t="shared" si="314"/>
        <v>-0.18403954802259892</v>
      </c>
      <c r="W141" s="387">
        <f t="shared" si="314"/>
        <v>-0.28650568181818181</v>
      </c>
      <c r="X141" s="389">
        <f t="shared" si="314"/>
        <v>-0.30046616753778788</v>
      </c>
      <c r="Y141" s="390">
        <f t="shared" si="314"/>
        <v>-0.18200231481481477</v>
      </c>
      <c r="Z141" s="389">
        <f t="shared" si="314"/>
        <v>5.0199065258784703E-3</v>
      </c>
      <c r="AA141" s="389">
        <f t="shared" si="314"/>
        <v>0.25622138164443564</v>
      </c>
      <c r="AB141" s="389">
        <f t="shared" si="314"/>
        <v>0.14842487883683364</v>
      </c>
      <c r="AC141" s="390">
        <f t="shared" si="314"/>
        <v>4.9345596038202988E-2</v>
      </c>
      <c r="AD141" s="389">
        <f t="shared" si="314"/>
        <v>0.16017912504305887</v>
      </c>
      <c r="AE141" s="389">
        <f t="shared" si="314"/>
        <v>-9.9049128367670325E-2</v>
      </c>
      <c r="AF141" s="389">
        <f t="shared" si="314"/>
        <v>0.28134341480569725</v>
      </c>
      <c r="AG141" s="390">
        <f t="shared" si="314"/>
        <v>-1.1461318051575908E-2</v>
      </c>
      <c r="AH141" s="389">
        <f t="shared" si="314"/>
        <v>-0.28444180522565321</v>
      </c>
      <c r="AI141" s="389">
        <f t="shared" si="314"/>
        <v>4.4678979771328065E-2</v>
      </c>
      <c r="AJ141" s="389">
        <f t="shared" si="314"/>
        <v>-0.12364484698778644</v>
      </c>
      <c r="AK141" s="335">
        <f t="shared" si="314"/>
        <v>6.6155157715259927E-2</v>
      </c>
      <c r="AL141" s="389">
        <f t="shared" si="314"/>
        <v>0.23319502074688803</v>
      </c>
      <c r="AM141" s="389">
        <f t="shared" si="314"/>
        <v>-3.704327327832968E-2</v>
      </c>
      <c r="AN141" s="389">
        <f t="shared" si="314"/>
        <v>-9.7870341371750658E-2</v>
      </c>
      <c r="AO141" s="697">
        <f t="shared" si="314"/>
        <v>-2.7346873500719626E-2</v>
      </c>
      <c r="AP141" s="389">
        <f t="shared" si="314"/>
        <v>-0.43556527590847915</v>
      </c>
      <c r="AQ141" s="389">
        <f t="shared" si="314"/>
        <v>-0.89945794719356531</v>
      </c>
      <c r="AR141" s="389">
        <f t="shared" si="314"/>
        <v>-0.87536885957299082</v>
      </c>
      <c r="AS141" s="697">
        <f t="shared" ref="AS141:BD141" si="315">AS140/AO140-1</f>
        <v>-0.92913515291022686</v>
      </c>
      <c r="AT141" s="389">
        <f t="shared" si="315"/>
        <v>-0.8402384500745157</v>
      </c>
      <c r="AU141" s="389">
        <f t="shared" si="315"/>
        <v>-7.6521739130434807E-2</v>
      </c>
      <c r="AV141" s="389">
        <f t="shared" si="315"/>
        <v>-0.34122562674094703</v>
      </c>
      <c r="AW141" s="697">
        <f t="shared" si="315"/>
        <v>-4.6403712296984034E-3</v>
      </c>
      <c r="AX141" s="389">
        <f t="shared" si="315"/>
        <v>-9.5149253731343308E-2</v>
      </c>
      <c r="AY141" s="389">
        <f t="shared" si="315"/>
        <v>1.5065913370998052E-2</v>
      </c>
      <c r="AZ141" s="389">
        <f t="shared" si="315"/>
        <v>0.79069767441860472</v>
      </c>
      <c r="BA141" s="697">
        <f t="shared" si="315"/>
        <v>3.5687645687645686</v>
      </c>
      <c r="BB141" s="389">
        <f t="shared" si="315"/>
        <v>3.9938144329896907</v>
      </c>
      <c r="BC141" s="389">
        <f t="shared" si="315"/>
        <v>4.4118738404452689</v>
      </c>
      <c r="BD141" s="389">
        <f t="shared" si="315"/>
        <v>2.8760330578512399</v>
      </c>
      <c r="BE141" s="697">
        <f t="shared" ref="BE141:BM141" si="316">BE140/BA140-1</f>
        <v>0.97755102040816322</v>
      </c>
      <c r="BF141" s="389">
        <f t="shared" si="316"/>
        <v>0.35672997522708516</v>
      </c>
      <c r="BG141" s="389">
        <f t="shared" si="316"/>
        <v>0.10524511484401788</v>
      </c>
      <c r="BH141" s="389">
        <f t="shared" si="316"/>
        <v>0.13920194943649111</v>
      </c>
      <c r="BI141" s="697">
        <f t="shared" si="316"/>
        <v>-4.9019607843137303E-2</v>
      </c>
      <c r="BJ141" s="389">
        <f t="shared" si="316"/>
        <v>-5.4777845404747616E-3</v>
      </c>
      <c r="BK141" s="389">
        <f t="shared" si="316"/>
        <v>0.26830024813895781</v>
      </c>
      <c r="BL141" s="389">
        <f t="shared" si="316"/>
        <v>0.20534759358288768</v>
      </c>
      <c r="BM141" s="697">
        <f t="shared" si="316"/>
        <v>0.12181226261530109</v>
      </c>
    </row>
    <row r="142" spans="2:65" s="173" customFormat="1" ht="12">
      <c r="B142" s="1"/>
      <c r="C142" s="590">
        <f>ROW(Monthly!C138)</f>
        <v>138</v>
      </c>
      <c r="D142" s="189" t="s">
        <v>85</v>
      </c>
      <c r="E142" s="190" t="s">
        <v>248</v>
      </c>
      <c r="F142" s="380">
        <f>SUMIF(Monthly!$6:$6,Quarterly!F$7,Monthly!138:138)</f>
        <v>2803</v>
      </c>
      <c r="G142" s="380">
        <f>SUMIF(Monthly!$6:$6,Quarterly!G$7,Monthly!138:138)</f>
        <v>2519</v>
      </c>
      <c r="H142" s="380">
        <f>SUMIF(Monthly!$6:$6,Quarterly!H$7,Monthly!138:138)</f>
        <v>2617</v>
      </c>
      <c r="I142" s="381">
        <f>SUMIF(Monthly!$6:$6,Quarterly!I$7,Monthly!138:138)</f>
        <v>3313</v>
      </c>
      <c r="J142" s="380">
        <f>SUMIF(Monthly!$6:$6,Quarterly!J$7,Monthly!138:138)</f>
        <v>2714</v>
      </c>
      <c r="K142" s="380">
        <f>SUMIF(Monthly!$6:$6,Quarterly!K$7,Monthly!138:138)</f>
        <v>3146</v>
      </c>
      <c r="L142" s="380">
        <f>SUMIF(Monthly!$6:$6,Quarterly!L$7,Monthly!138:138)</f>
        <v>3342</v>
      </c>
      <c r="M142" s="381">
        <f>SUMIF(Monthly!$6:$6,Quarterly!M$7,Monthly!138:138)</f>
        <v>3962</v>
      </c>
      <c r="N142" s="380">
        <f>SUMIF(Monthly!$6:$6,Quarterly!N$7,Monthly!138:138)</f>
        <v>3205</v>
      </c>
      <c r="O142" s="380">
        <f>SUMIF(Monthly!$6:$6,Quarterly!O$7,Monthly!138:138)</f>
        <v>3332</v>
      </c>
      <c r="P142" s="380">
        <f>SUMIF(Monthly!$6:$6,Quarterly!P$7,Monthly!138:138)</f>
        <v>3792</v>
      </c>
      <c r="Q142" s="381">
        <f>SUMIF(Monthly!$6:$6,Quarterly!Q$7,Monthly!138:138)</f>
        <v>4037</v>
      </c>
      <c r="R142" s="380">
        <f>SUMIF(Monthly!$6:$6,Quarterly!R$7,Monthly!138:138)</f>
        <v>3942</v>
      </c>
      <c r="S142" s="380">
        <f>SUMIF(Monthly!$6:$6,Quarterly!S$7,Monthly!138:138)</f>
        <v>3615</v>
      </c>
      <c r="T142" s="380">
        <f>SUMIF(Monthly!$6:$6,Quarterly!T$7,Monthly!138:138)</f>
        <v>3557</v>
      </c>
      <c r="U142" s="381">
        <f>SUMIF(Monthly!$6:$6,Quarterly!U$7,Monthly!138:138)</f>
        <v>3628</v>
      </c>
      <c r="V142" s="380">
        <f>SUMIF(Monthly!$6:$6,Quarterly!V$7,Monthly!138:138)</f>
        <v>2670</v>
      </c>
      <c r="W142" s="380">
        <f>SUMIF(Monthly!$6:$6,Quarterly!W$7,Monthly!138:138)</f>
        <v>2057</v>
      </c>
      <c r="X142" s="353">
        <f>SUMIF(Monthly!$6:$6,Quarterly!X$7,Monthly!138:138)</f>
        <v>2094</v>
      </c>
      <c r="Y142" s="354">
        <f>SUMIF(Monthly!$6:$6,Quarterly!Y$7,Monthly!138:138)</f>
        <v>2675</v>
      </c>
      <c r="Z142" s="353">
        <f>SUMIF(Monthly!$6:$6,Quarterly!Z$7,Monthly!138:138)</f>
        <v>2928</v>
      </c>
      <c r="AA142" s="353">
        <f>SUMIF(Monthly!$6:$6,Quarterly!AA$7,Monthly!138:138)</f>
        <v>3047</v>
      </c>
      <c r="AB142" s="353">
        <f>SUMIF(Monthly!$6:$6,Quarterly!AB$7,Monthly!138:138)</f>
        <v>2442</v>
      </c>
      <c r="AC142" s="354">
        <f>SUMIF(Monthly!$6:$6,Quarterly!AC$7,Monthly!138:138)</f>
        <v>2618</v>
      </c>
      <c r="AD142" s="353">
        <f>SUMIF(Monthly!$6:$6,Quarterly!AD$7,Monthly!138:138)</f>
        <v>2581</v>
      </c>
      <c r="AE142" s="353">
        <f>SUMIF(Monthly!$6:$6,Quarterly!AE$7,Monthly!138:138)</f>
        <v>2018</v>
      </c>
      <c r="AF142" s="353">
        <f>SUMIF(Monthly!$6:$6,Quarterly!AF$7,Monthly!138:138)</f>
        <v>2852</v>
      </c>
      <c r="AG142" s="354">
        <f>SUMIF(Monthly!$6:$6,Quarterly!AG$7,Monthly!138:138)</f>
        <v>2195</v>
      </c>
      <c r="AH142" s="353">
        <f>SUMIF(Monthly!$6:$6,Quarterly!AH$7,Monthly!138:138)</f>
        <v>1091</v>
      </c>
      <c r="AI142" s="353">
        <f>SUMIF(Monthly!$6:$6,Quarterly!AI$7,Monthly!138:138)</f>
        <v>1547</v>
      </c>
      <c r="AJ142" s="353">
        <f>SUMIF(Monthly!$6:$6,Quarterly!AJ$7,Monthly!138:138)</f>
        <v>1929</v>
      </c>
      <c r="AK142" s="354">
        <f>SUMIF(Monthly!$6:$6,Quarterly!AK$7,Monthly!138:138)</f>
        <v>2196</v>
      </c>
      <c r="AL142" s="353">
        <f>SUMIF(Monthly!$6:$6,Quarterly!AL$7,Monthly!138:138)</f>
        <v>1932</v>
      </c>
      <c r="AM142" s="353">
        <f>SUMIF(Monthly!$6:$6,Quarterly!AM$7,Monthly!138:138)</f>
        <v>1475</v>
      </c>
      <c r="AN142" s="353">
        <f>SUMIF(Monthly!$6:$6,Quarterly!AN$7,Monthly!138:138)</f>
        <v>1902</v>
      </c>
      <c r="AO142" s="693">
        <f>SUMIF(Monthly!$6:$6,Quarterly!AO$7,Monthly!138:138)</f>
        <v>2478</v>
      </c>
      <c r="AP142" s="353">
        <f>SUMIF(Monthly!$6:$6,Quarterly!AP$7,Monthly!138:138)</f>
        <v>1014</v>
      </c>
      <c r="AQ142" s="353">
        <f>SUMIF(Monthly!$6:$6,Quarterly!AQ$7,Monthly!138:138)</f>
        <v>54</v>
      </c>
      <c r="AR142" s="353">
        <f>SUMIF(Monthly!$6:$6,Quarterly!AR$7,Monthly!138:138)</f>
        <v>41</v>
      </c>
      <c r="AS142" s="693">
        <f>SUMIF(Monthly!$6:$6,Quarterly!AS$7,Monthly!138:138)</f>
        <v>65</v>
      </c>
      <c r="AT142" s="353">
        <f>SUMIF(Monthly!$6:$6,Quarterly!AT$7,Monthly!138:138)</f>
        <v>79</v>
      </c>
      <c r="AU142" s="353">
        <f>SUMIF(Monthly!$6:$6,Quarterly!AU$7,Monthly!138:138)</f>
        <v>32</v>
      </c>
      <c r="AV142" s="353">
        <f>SUMIF(Monthly!$6:$6,Quarterly!AV$7,Monthly!138:138)</f>
        <v>14</v>
      </c>
      <c r="AW142" s="693">
        <f>SUMIF(Monthly!$6:$6,Quarterly!AW$7,Monthly!138:138)</f>
        <v>35</v>
      </c>
      <c r="AX142" s="353">
        <f>SUMIF(Monthly!$6:$6,Quarterly!AX$7,Monthly!138:138)</f>
        <v>11</v>
      </c>
      <c r="AY142" s="353">
        <f>SUMIF(Monthly!$6:$6,Quarterly!AY$7,Monthly!138:138)</f>
        <v>22</v>
      </c>
      <c r="AZ142" s="353">
        <f>SUMIF(Monthly!$6:$6,Quarterly!AZ$7,Monthly!138:138)</f>
        <v>29</v>
      </c>
      <c r="BA142" s="693">
        <f>SUMIF(Monthly!$6:$6,Quarterly!BA$7,Monthly!138:138)</f>
        <v>41</v>
      </c>
      <c r="BB142" s="353">
        <f>SUMIF(Monthly!$6:$6,Quarterly!BB$7,Monthly!138:138)</f>
        <v>57</v>
      </c>
      <c r="BC142" s="353">
        <f>SUMIF(Monthly!$6:$6,Quarterly!BC$7,Monthly!138:138)</f>
        <v>449</v>
      </c>
      <c r="BD142" s="353">
        <f>SUMIF(Monthly!$6:$6,Quarterly!BD$7,Monthly!138:138)</f>
        <v>555</v>
      </c>
      <c r="BE142" s="693">
        <f>SUMIF(Monthly!$6:$6,Quarterly!BE$7,Monthly!138:138)</f>
        <v>1117</v>
      </c>
      <c r="BF142" s="353">
        <f>SUMIF(Monthly!$6:$6,Quarterly!BF$7,Monthly!138:138)</f>
        <v>708</v>
      </c>
      <c r="BG142" s="353">
        <f>SUMIF(Monthly!$6:$6,Quarterly!BG$7,Monthly!138:138)</f>
        <v>632</v>
      </c>
      <c r="BH142" s="353">
        <f>SUMIF(Monthly!$6:$6,Quarterly!BH$7,Monthly!138:138)</f>
        <v>876</v>
      </c>
      <c r="BI142" s="693">
        <f>SUMIF(Monthly!$6:$6,Quarterly!BI$7,Monthly!138:138)</f>
        <v>905</v>
      </c>
      <c r="BJ142" s="353">
        <f>SUMIF(Monthly!$6:$6,Quarterly!BJ$7,Monthly!138:138)</f>
        <v>802</v>
      </c>
      <c r="BK142" s="353">
        <f>SUMIF(Monthly!$6:$6,Quarterly!BK$7,Monthly!138:138)</f>
        <v>1361</v>
      </c>
      <c r="BL142" s="353">
        <f>SUMIF(Monthly!$6:$6,Quarterly!BL$7,Monthly!138:138)</f>
        <v>1171</v>
      </c>
      <c r="BM142" s="693">
        <f>SUMIF(Monthly!$6:$6,Quarterly!BM$7,Monthly!138:138)</f>
        <v>1089</v>
      </c>
    </row>
    <row r="143" spans="2:65" s="173" customFormat="1" ht="12">
      <c r="B143" s="1"/>
      <c r="C143" s="590">
        <f>ROW(Monthly!C139)</f>
        <v>139</v>
      </c>
      <c r="D143" s="189" t="s">
        <v>86</v>
      </c>
      <c r="E143" s="190" t="s">
        <v>249</v>
      </c>
      <c r="F143" s="380">
        <f>SUMIF(Monthly!$6:$6,Quarterly!F$7,Monthly!139:139)</f>
        <v>3037</v>
      </c>
      <c r="G143" s="380">
        <f>SUMIF(Monthly!$6:$6,Quarterly!G$7,Monthly!139:139)</f>
        <v>3140</v>
      </c>
      <c r="H143" s="380">
        <f>SUMIF(Monthly!$6:$6,Quarterly!H$7,Monthly!139:139)</f>
        <v>3472</v>
      </c>
      <c r="I143" s="381">
        <f>SUMIF(Monthly!$6:$6,Quarterly!I$7,Monthly!139:139)</f>
        <v>3145</v>
      </c>
      <c r="J143" s="380">
        <f>SUMIF(Monthly!$6:$6,Quarterly!J$7,Monthly!139:139)</f>
        <v>3235</v>
      </c>
      <c r="K143" s="380">
        <f>SUMIF(Monthly!$6:$6,Quarterly!K$7,Monthly!139:139)</f>
        <v>3186</v>
      </c>
      <c r="L143" s="380">
        <f>SUMIF(Monthly!$6:$6,Quarterly!L$7,Monthly!139:139)</f>
        <v>3155</v>
      </c>
      <c r="M143" s="381">
        <f>SUMIF(Monthly!$6:$6,Quarterly!M$7,Monthly!139:139)</f>
        <v>2719</v>
      </c>
      <c r="N143" s="380">
        <f>SUMIF(Monthly!$6:$6,Quarterly!N$7,Monthly!139:139)</f>
        <v>2776</v>
      </c>
      <c r="O143" s="380">
        <f>SUMIF(Monthly!$6:$6,Quarterly!O$7,Monthly!139:139)</f>
        <v>2848</v>
      </c>
      <c r="P143" s="380">
        <f>SUMIF(Monthly!$6:$6,Quarterly!P$7,Monthly!139:139)</f>
        <v>3109</v>
      </c>
      <c r="Q143" s="381">
        <f>SUMIF(Monthly!$6:$6,Quarterly!Q$7,Monthly!139:139)</f>
        <v>2455</v>
      </c>
      <c r="R143" s="380">
        <f>SUMIF(Monthly!$6:$6,Quarterly!R$7,Monthly!139:139)</f>
        <v>2382</v>
      </c>
      <c r="S143" s="380">
        <f>SUMIF(Monthly!$6:$6,Quarterly!S$7,Monthly!139:139)</f>
        <v>2820</v>
      </c>
      <c r="T143" s="380">
        <f>SUMIF(Monthly!$6:$6,Quarterly!T$7,Monthly!139:139)</f>
        <v>2902</v>
      </c>
      <c r="U143" s="381">
        <f>SUMIF(Monthly!$6:$6,Quarterly!U$7,Monthly!139:139)</f>
        <v>2649</v>
      </c>
      <c r="V143" s="380">
        <f>SUMIF(Monthly!$6:$6,Quarterly!V$7,Monthly!139:139)</f>
        <v>2541</v>
      </c>
      <c r="W143" s="380">
        <f>SUMIF(Monthly!$6:$6,Quarterly!W$7,Monthly!139:139)</f>
        <v>2304</v>
      </c>
      <c r="X143" s="353">
        <f>SUMIF(Monthly!$6:$6,Quarterly!X$7,Monthly!139:139)</f>
        <v>2173</v>
      </c>
      <c r="Y143" s="354">
        <f>SUMIF(Monthly!$6:$6,Quarterly!Y$7,Monthly!139:139)</f>
        <v>2469</v>
      </c>
      <c r="Z143" s="353">
        <f>SUMIF(Monthly!$6:$6,Quarterly!Z$7,Monthly!139:139)</f>
        <v>2332</v>
      </c>
      <c r="AA143" s="353">
        <f>SUMIF(Monthly!$6:$6,Quarterly!AA$7,Monthly!139:139)</f>
        <v>2634</v>
      </c>
      <c r="AB143" s="353">
        <f>SUMIF(Monthly!$6:$6,Quarterly!AB$7,Monthly!139:139)</f>
        <v>2580</v>
      </c>
      <c r="AC143" s="354">
        <f>SUMIF(Monthly!$6:$6,Quarterly!AC$7,Monthly!139:139)</f>
        <v>2574</v>
      </c>
      <c r="AD143" s="353">
        <f>SUMIF(Monthly!$6:$6,Quarterly!AD$7,Monthly!139:139)</f>
        <v>3108</v>
      </c>
      <c r="AE143" s="353">
        <f>SUMIF(Monthly!$6:$6,Quarterly!AE$7,Monthly!139:139)</f>
        <v>2716</v>
      </c>
      <c r="AF143" s="353">
        <f>SUMIF(Monthly!$6:$6,Quarterly!AF$7,Monthly!139:139)</f>
        <v>3303</v>
      </c>
      <c r="AG143" s="354">
        <f>SUMIF(Monthly!$6:$6,Quarterly!AG$7,Monthly!139:139)</f>
        <v>2643</v>
      </c>
      <c r="AH143" s="353">
        <f>SUMIF(Monthly!$6:$6,Quarterly!AH$7,Monthly!139:139)</f>
        <v>2656</v>
      </c>
      <c r="AI143" s="353">
        <f>SUMIF(Monthly!$6:$6,Quarterly!AI$7,Monthly!139:139)</f>
        <v>3157</v>
      </c>
      <c r="AJ143" s="353">
        <f>SUMIF(Monthly!$6:$6,Quarterly!AJ$7,Monthly!139:139)</f>
        <v>3503</v>
      </c>
      <c r="AK143" s="354">
        <f>SUMIF(Monthly!$6:$6,Quarterly!AK$7,Monthly!139:139)</f>
        <v>3103</v>
      </c>
      <c r="AL143" s="353">
        <f>SUMIF(Monthly!$6:$6,Quarterly!AL$7,Monthly!139:139)</f>
        <v>2944</v>
      </c>
      <c r="AM143" s="353">
        <f>SUMIF(Monthly!$6:$6,Quarterly!AM$7,Monthly!139:139)</f>
        <v>3282</v>
      </c>
      <c r="AN143" s="353">
        <f>SUMIF(Monthly!$6:$6,Quarterly!AN$7,Monthly!139:139)</f>
        <v>2863</v>
      </c>
      <c r="AO143" s="693">
        <f>SUMIF(Monthly!$6:$6,Quarterly!AO$7,Monthly!139:139)</f>
        <v>2406</v>
      </c>
      <c r="AP143" s="353">
        <f>SUMIF(Monthly!$6:$6,Quarterly!AP$7,Monthly!139:139)</f>
        <v>1594</v>
      </c>
      <c r="AQ143" s="353">
        <f>SUMIF(Monthly!$6:$6,Quarterly!AQ$7,Monthly!139:139)</f>
        <v>24</v>
      </c>
      <c r="AR143" s="353">
        <f>SUMIF(Monthly!$6:$6,Quarterly!AR$7,Monthly!139:139)</f>
        <v>18</v>
      </c>
      <c r="AS143" s="693">
        <f>SUMIF(Monthly!$6:$6,Quarterly!AS$7,Monthly!139:139)</f>
        <v>2</v>
      </c>
      <c r="AT143" s="353">
        <f>SUMIF(Monthly!$6:$6,Quarterly!AT$7,Monthly!139:139)</f>
        <v>7</v>
      </c>
      <c r="AU143" s="353">
        <f>SUMIF(Monthly!$6:$6,Quarterly!AU$7,Monthly!139:139)</f>
        <v>1</v>
      </c>
      <c r="AV143" s="353">
        <f>SUMIF(Monthly!$6:$6,Quarterly!AV$7,Monthly!139:139)</f>
        <v>0</v>
      </c>
      <c r="AW143" s="693">
        <f>SUMIF(Monthly!$6:$6,Quarterly!AW$7,Monthly!139:139)</f>
        <v>4</v>
      </c>
      <c r="AX143" s="353">
        <f>SUMIF(Monthly!$6:$6,Quarterly!AX$7,Monthly!139:139)</f>
        <v>1</v>
      </c>
      <c r="AY143" s="353">
        <f>SUMIF(Monthly!$6:$6,Quarterly!AY$7,Monthly!139:139)</f>
        <v>12</v>
      </c>
      <c r="AZ143" s="353">
        <f>SUMIF(Monthly!$6:$6,Quarterly!AZ$7,Monthly!139:139)</f>
        <v>340</v>
      </c>
      <c r="BA143" s="693">
        <f>SUMIF(Monthly!$6:$6,Quarterly!BA$7,Monthly!139:139)</f>
        <v>1215</v>
      </c>
      <c r="BB143" s="353">
        <f>SUMIF(Monthly!$6:$6,Quarterly!BB$7,Monthly!139:139)</f>
        <v>1405</v>
      </c>
      <c r="BC143" s="353">
        <f>SUMIF(Monthly!$6:$6,Quarterly!BC$7,Monthly!139:139)</f>
        <v>1531</v>
      </c>
      <c r="BD143" s="353">
        <f>SUMIF(Monthly!$6:$6,Quarterly!BD$7,Monthly!139:139)</f>
        <v>1820</v>
      </c>
      <c r="BE143" s="693">
        <f>SUMIF(Monthly!$6:$6,Quarterly!BE$7,Monthly!139:139)</f>
        <v>2007</v>
      </c>
      <c r="BF143" s="353">
        <f>SUMIF(Monthly!$6:$6,Quarterly!BF$7,Monthly!139:139)</f>
        <v>1734</v>
      </c>
      <c r="BG143" s="353">
        <f>SUMIF(Monthly!$6:$6,Quarterly!BG$7,Monthly!139:139)</f>
        <v>1711</v>
      </c>
      <c r="BH143" s="353">
        <f>SUMIF(Monthly!$6:$6,Quarterly!BH$7,Monthly!139:139)</f>
        <v>1952</v>
      </c>
      <c r="BI143" s="693">
        <f>SUMIF(Monthly!$6:$6,Quarterly!BI$7,Monthly!139:139)</f>
        <v>1817</v>
      </c>
      <c r="BJ143" s="353">
        <f>SUMIF(Monthly!$6:$6,Quarterly!BJ$7,Monthly!139:139)</f>
        <v>1637</v>
      </c>
      <c r="BK143" s="353">
        <f>SUMIF(Monthly!$6:$6,Quarterly!BK$7,Monthly!139:139)</f>
        <v>1812</v>
      </c>
      <c r="BL143" s="353">
        <f>SUMIF(Monthly!$6:$6,Quarterly!BL$7,Monthly!139:139)</f>
        <v>2312</v>
      </c>
      <c r="BM143" s="693">
        <f>SUMIF(Monthly!$6:$6,Quarterly!BM$7,Monthly!139:139)</f>
        <v>1980</v>
      </c>
    </row>
    <row r="144" spans="2:65" s="173" customFormat="1" ht="12">
      <c r="B144" s="182"/>
      <c r="C144" s="639">
        <f>ROW(Monthly!C140)</f>
        <v>140</v>
      </c>
      <c r="D144" s="355" t="s">
        <v>103</v>
      </c>
      <c r="E144" s="356" t="s">
        <v>250</v>
      </c>
      <c r="F144" s="382">
        <f>SUMIF(Monthly!$6:$6,Quarterly!F$7,Monthly!140:140)</f>
        <v>943</v>
      </c>
      <c r="G144" s="382">
        <f>SUMIF(Monthly!$6:$6,Quarterly!G$7,Monthly!140:140)</f>
        <v>886</v>
      </c>
      <c r="H144" s="382">
        <f>SUMIF(Monthly!$6:$6,Quarterly!H$7,Monthly!140:140)</f>
        <v>940</v>
      </c>
      <c r="I144" s="383">
        <f>SUMIF(Monthly!$6:$6,Quarterly!I$7,Monthly!140:140)</f>
        <v>1106</v>
      </c>
      <c r="J144" s="382">
        <f>SUMIF(Monthly!$6:$6,Quarterly!J$7,Monthly!140:140)</f>
        <v>968</v>
      </c>
      <c r="K144" s="382">
        <f>SUMIF(Monthly!$6:$6,Quarterly!K$7,Monthly!140:140)</f>
        <v>991</v>
      </c>
      <c r="L144" s="382">
        <f>SUMIF(Monthly!$6:$6,Quarterly!L$7,Monthly!140:140)</f>
        <v>876</v>
      </c>
      <c r="M144" s="383">
        <f>SUMIF(Monthly!$6:$6,Quarterly!M$7,Monthly!140:140)</f>
        <v>854</v>
      </c>
      <c r="N144" s="382">
        <f>SUMIF(Monthly!$6:$6,Quarterly!N$7,Monthly!140:140)</f>
        <v>835</v>
      </c>
      <c r="O144" s="382">
        <f>SUMIF(Monthly!$6:$6,Quarterly!O$7,Monthly!140:140)</f>
        <v>906</v>
      </c>
      <c r="P144" s="382">
        <f>SUMIF(Monthly!$6:$6,Quarterly!P$7,Monthly!140:140)</f>
        <v>829</v>
      </c>
      <c r="Q144" s="383">
        <f>SUMIF(Monthly!$6:$6,Quarterly!Q$7,Monthly!140:140)</f>
        <v>885</v>
      </c>
      <c r="R144" s="382">
        <f>SUMIF(Monthly!$6:$6,Quarterly!R$7,Monthly!140:140)</f>
        <v>756</v>
      </c>
      <c r="S144" s="382">
        <f>SUMIF(Monthly!$6:$6,Quarterly!S$7,Monthly!140:140)</f>
        <v>605</v>
      </c>
      <c r="T144" s="382">
        <f>SUMIF(Monthly!$6:$6,Quarterly!T$7,Monthly!140:140)</f>
        <v>620</v>
      </c>
      <c r="U144" s="383">
        <f>SUMIF(Monthly!$6:$6,Quarterly!U$7,Monthly!140:140)</f>
        <v>635</v>
      </c>
      <c r="V144" s="382">
        <f>SUMIF(Monthly!$6:$6,Quarterly!V$7,Monthly!140:140)</f>
        <v>566</v>
      </c>
      <c r="W144" s="382">
        <f>SUMIF(Monthly!$6:$6,Quarterly!W$7,Monthly!140:140)</f>
        <v>662</v>
      </c>
      <c r="X144" s="357">
        <f>SUMIF(Monthly!$6:$6,Quarterly!X$7,Monthly!140:140)</f>
        <v>685</v>
      </c>
      <c r="Y144" s="358">
        <f>SUMIF(Monthly!$6:$6,Quarterly!Y$7,Monthly!140:140)</f>
        <v>510</v>
      </c>
      <c r="Z144" s="357">
        <f>SUMIF(Monthly!$6:$6,Quarterly!Z$7,Monthly!140:140)</f>
        <v>546</v>
      </c>
      <c r="AA144" s="357">
        <f>SUMIF(Monthly!$6:$6,Quarterly!AA$7,Monthly!140:140)</f>
        <v>629</v>
      </c>
      <c r="AB144" s="357">
        <f>SUMIF(Monthly!$6:$6,Quarterly!AB$7,Monthly!140:140)</f>
        <v>665</v>
      </c>
      <c r="AC144" s="358">
        <f>SUMIF(Monthly!$6:$6,Quarterly!AC$7,Monthly!140:140)</f>
        <v>741</v>
      </c>
      <c r="AD144" s="357">
        <f>SUMIF(Monthly!$6:$6,Quarterly!AD$7,Monthly!140:140)</f>
        <v>1047</v>
      </c>
      <c r="AE144" s="357">
        <f>SUMIF(Monthly!$6:$6,Quarterly!AE$7,Monthly!140:140)</f>
        <v>951</v>
      </c>
      <c r="AF144" s="357">
        <f>SUMIF(Monthly!$6:$6,Quarterly!AF$7,Monthly!140:140)</f>
        <v>1132</v>
      </c>
      <c r="AG144" s="358">
        <f>SUMIF(Monthly!$6:$6,Quarterly!AG$7,Monthly!140:140)</f>
        <v>1027</v>
      </c>
      <c r="AH144" s="357">
        <f>SUMIF(Monthly!$6:$6,Quarterly!AH$7,Monthly!140:140)</f>
        <v>1073</v>
      </c>
      <c r="AI144" s="357">
        <f>SUMIF(Monthly!$6:$6,Quarterly!AI$7,Monthly!140:140)</f>
        <v>1235</v>
      </c>
      <c r="AJ144" s="357">
        <f>SUMIF(Monthly!$6:$6,Quarterly!AJ$7,Monthly!140:140)</f>
        <v>954</v>
      </c>
      <c r="AK144" s="358">
        <f>SUMIF(Monthly!$6:$6,Quarterly!AK$7,Monthly!140:140)</f>
        <v>954</v>
      </c>
      <c r="AL144" s="357">
        <f>SUMIF(Monthly!$6:$6,Quarterly!AL$7,Monthly!140:140)</f>
        <v>1068</v>
      </c>
      <c r="AM144" s="357">
        <f>SUMIF(Monthly!$6:$6,Quarterly!AM$7,Monthly!140:140)</f>
        <v>962</v>
      </c>
      <c r="AN144" s="357">
        <f>SUMIF(Monthly!$6:$6,Quarterly!AN$7,Monthly!140:140)</f>
        <v>996</v>
      </c>
      <c r="AO144" s="694">
        <f>SUMIF(Monthly!$6:$6,Quarterly!AO$7,Monthly!140:140)</f>
        <v>1198</v>
      </c>
      <c r="AP144" s="357">
        <f>SUMIF(Monthly!$6:$6,Quarterly!AP$7,Monthly!140:140)</f>
        <v>747</v>
      </c>
      <c r="AQ144" s="357">
        <f>SUMIF(Monthly!$6:$6,Quarterly!AQ$7,Monthly!140:140)</f>
        <v>497</v>
      </c>
      <c r="AR144" s="357">
        <f>SUMIF(Monthly!$6:$6,Quarterly!AR$7,Monthly!140:140)</f>
        <v>659</v>
      </c>
      <c r="AS144" s="694">
        <f>SUMIF(Monthly!$6:$6,Quarterly!AS$7,Monthly!140:140)</f>
        <v>364</v>
      </c>
      <c r="AT144" s="357">
        <f>SUMIF(Monthly!$6:$6,Quarterly!AT$7,Monthly!140:140)</f>
        <v>450</v>
      </c>
      <c r="AU144" s="357">
        <f>SUMIF(Monthly!$6:$6,Quarterly!AU$7,Monthly!140:140)</f>
        <v>498</v>
      </c>
      <c r="AV144" s="357">
        <f>SUMIF(Monthly!$6:$6,Quarterly!AV$7,Monthly!140:140)</f>
        <v>459</v>
      </c>
      <c r="AW144" s="694">
        <f>SUMIF(Monthly!$6:$6,Quarterly!AW$7,Monthly!140:140)</f>
        <v>390</v>
      </c>
      <c r="AX144" s="357">
        <f>SUMIF(Monthly!$6:$6,Quarterly!AX$7,Monthly!140:140)</f>
        <v>473</v>
      </c>
      <c r="AY144" s="357">
        <f>SUMIF(Monthly!$6:$6,Quarterly!AY$7,Monthly!140:140)</f>
        <v>505</v>
      </c>
      <c r="AZ144" s="357">
        <f>SUMIF(Monthly!$6:$6,Quarterly!AZ$7,Monthly!140:140)</f>
        <v>478</v>
      </c>
      <c r="BA144" s="694">
        <f>SUMIF(Monthly!$6:$6,Quarterly!BA$7,Monthly!140:140)</f>
        <v>704</v>
      </c>
      <c r="BB144" s="357">
        <f>SUMIF(Monthly!$6:$6,Quarterly!BB$7,Monthly!140:140)</f>
        <v>960</v>
      </c>
      <c r="BC144" s="357">
        <f>SUMIF(Monthly!$6:$6,Quarterly!BC$7,Monthly!140:140)</f>
        <v>937</v>
      </c>
      <c r="BD144" s="357">
        <f>SUMIF(Monthly!$6:$6,Quarterly!BD$7,Monthly!140:140)</f>
        <v>908</v>
      </c>
      <c r="BE144" s="694">
        <f>SUMIF(Monthly!$6:$6,Quarterly!BE$7,Monthly!140:140)</f>
        <v>752</v>
      </c>
      <c r="BF144" s="357">
        <f>SUMIF(Monthly!$6:$6,Quarterly!BF$7,Monthly!140:140)</f>
        <v>844</v>
      </c>
      <c r="BG144" s="357">
        <f>SUMIF(Monthly!$6:$6,Quarterly!BG$7,Monthly!140:140)</f>
        <v>881</v>
      </c>
      <c r="BH144" s="357">
        <f>SUMIF(Monthly!$6:$6,Quarterly!BH$7,Monthly!140:140)</f>
        <v>912</v>
      </c>
      <c r="BI144" s="694">
        <f>SUMIF(Monthly!$6:$6,Quarterly!BI$7,Monthly!140:140)</f>
        <v>964</v>
      </c>
      <c r="BJ144" s="357">
        <f>SUMIF(Monthly!$6:$6,Quarterly!BJ$7,Monthly!140:140)</f>
        <v>829</v>
      </c>
      <c r="BK144" s="357">
        <f>SUMIF(Monthly!$6:$6,Quarterly!BK$7,Monthly!140:140)</f>
        <v>916</v>
      </c>
      <c r="BL144" s="357">
        <f>SUMIF(Monthly!$6:$6,Quarterly!BL$7,Monthly!140:140)</f>
        <v>1025</v>
      </c>
      <c r="BM144" s="694">
        <f>SUMIF(Monthly!$6:$6,Quarterly!BM$7,Monthly!140:140)</f>
        <v>1066</v>
      </c>
    </row>
    <row r="145" spans="2:65" ht="12">
      <c r="D145" s="194" t="s">
        <v>230</v>
      </c>
      <c r="E145" s="186"/>
      <c r="F145" s="359"/>
      <c r="G145" s="359"/>
      <c r="H145" s="359"/>
      <c r="I145" s="360"/>
      <c r="J145" s="359"/>
      <c r="K145" s="359"/>
      <c r="L145" s="328"/>
      <c r="M145" s="329"/>
      <c r="N145" s="328"/>
      <c r="O145" s="328"/>
      <c r="P145" s="328"/>
      <c r="Q145" s="329"/>
      <c r="R145" s="328"/>
      <c r="S145" s="328"/>
      <c r="T145" s="328"/>
      <c r="U145" s="329"/>
      <c r="V145" s="328"/>
      <c r="W145" s="328"/>
      <c r="X145" s="328"/>
      <c r="Y145" s="329"/>
      <c r="Z145" s="328"/>
      <c r="AA145" s="328"/>
      <c r="AB145" s="328"/>
      <c r="AC145" s="329"/>
      <c r="AD145" s="328"/>
      <c r="AE145" s="328"/>
      <c r="AF145" s="328"/>
      <c r="AG145" s="329"/>
      <c r="AH145" s="328"/>
      <c r="AI145" s="328"/>
      <c r="AJ145" s="328"/>
      <c r="AK145" s="329"/>
      <c r="AL145" s="328"/>
      <c r="AM145" s="328"/>
      <c r="AN145" s="328"/>
      <c r="AO145" s="682"/>
      <c r="AP145" s="328"/>
      <c r="AQ145" s="328"/>
      <c r="AR145" s="328"/>
      <c r="AS145" s="682"/>
      <c r="AT145" s="328"/>
      <c r="AU145" s="328"/>
      <c r="AV145" s="328"/>
      <c r="AW145" s="682"/>
      <c r="AX145" s="328"/>
      <c r="AY145" s="328"/>
      <c r="AZ145" s="328"/>
      <c r="BA145" s="682"/>
      <c r="BB145" s="328"/>
      <c r="BC145" s="328"/>
      <c r="BD145" s="328"/>
      <c r="BE145" s="682"/>
      <c r="BF145" s="328"/>
      <c r="BG145" s="328"/>
      <c r="BH145" s="328"/>
      <c r="BI145" s="682"/>
      <c r="BJ145" s="328"/>
      <c r="BK145" s="328"/>
      <c r="BL145" s="328"/>
      <c r="BM145" s="682"/>
    </row>
    <row r="146" spans="2:65" s="173" customFormat="1" ht="12">
      <c r="B146" s="174"/>
      <c r="C146" s="834">
        <f>ROW(Monthly!C142)</f>
        <v>142</v>
      </c>
      <c r="D146" s="187" t="s">
        <v>84</v>
      </c>
      <c r="E146" s="187" t="s">
        <v>246</v>
      </c>
      <c r="F146" s="361">
        <f>SUMIF(Monthly!$6:$6,Quarterly!F$7,Monthly!142:142)</f>
        <v>37.042000000000002</v>
      </c>
      <c r="G146" s="361">
        <f>SUMIF(Monthly!$6:$6,Quarterly!G$7,Monthly!142:142)</f>
        <v>54.53</v>
      </c>
      <c r="H146" s="361">
        <f>SUMIF(Monthly!$6:$6,Quarterly!H$7,Monthly!142:142)</f>
        <v>81.216699999999989</v>
      </c>
      <c r="I146" s="362">
        <f>SUMIF(Monthly!$6:$6,Quarterly!I$7,Monthly!142:142)</f>
        <v>110.68969999999999</v>
      </c>
      <c r="J146" s="361">
        <f>SUMIF(Monthly!$6:$6,Quarterly!J$7,Monthly!142:142)</f>
        <v>122.374</v>
      </c>
      <c r="K146" s="361">
        <f>SUMIF(Monthly!$6:$6,Quarterly!K$7,Monthly!142:142)</f>
        <v>102.691</v>
      </c>
      <c r="L146" s="330">
        <f>SUMIF(Monthly!$6:$6,Quarterly!L$7,Monthly!142:142)</f>
        <v>114.1748</v>
      </c>
      <c r="M146" s="331">
        <f>SUMIF(Monthly!$6:$6,Quarterly!M$7,Monthly!142:142)</f>
        <v>119.98499999999999</v>
      </c>
      <c r="N146" s="330">
        <f>SUMIF(Monthly!$6:$6,Quarterly!N$7,Monthly!142:142)</f>
        <v>156.453</v>
      </c>
      <c r="O146" s="330">
        <f>SUMIF(Monthly!$6:$6,Quarterly!O$7,Monthly!142:142)</f>
        <v>161.8998</v>
      </c>
      <c r="P146" s="330">
        <f>SUMIF(Monthly!$6:$6,Quarterly!P$7,Monthly!142:142)</f>
        <v>189.733</v>
      </c>
      <c r="Q146" s="331">
        <f>SUMIF(Monthly!$6:$6,Quarterly!Q$7,Monthly!142:142)</f>
        <v>174.11600000000001</v>
      </c>
      <c r="R146" s="330">
        <f>SUMIF(Monthly!$6:$6,Quarterly!R$7,Monthly!142:142)</f>
        <v>215.07400000000001</v>
      </c>
      <c r="S146" s="330">
        <f>SUMIF(Monthly!$6:$6,Quarterly!S$7,Monthly!142:142)</f>
        <v>214.70500000000001</v>
      </c>
      <c r="T146" s="330">
        <f>SUMIF(Monthly!$6:$6,Quarterly!T$7,Monthly!142:142)</f>
        <v>208.31900000000002</v>
      </c>
      <c r="U146" s="331">
        <f>SUMIF(Monthly!$6:$6,Quarterly!U$7,Monthly!142:142)</f>
        <v>184.374</v>
      </c>
      <c r="V146" s="330">
        <f>SUMIF(Monthly!$6:$6,Quarterly!V$7,Monthly!142:142)</f>
        <v>180.786</v>
      </c>
      <c r="W146" s="330">
        <f>SUMIF(Monthly!$6:$6,Quarterly!W$7,Monthly!142:142)</f>
        <v>164.4622</v>
      </c>
      <c r="X146" s="330">
        <f>SUMIF(Monthly!$6:$6,Quarterly!X$7,Monthly!142:142)</f>
        <v>116.351</v>
      </c>
      <c r="Y146" s="331">
        <f>SUMIF(Monthly!$6:$6,Quarterly!Y$7,Monthly!142:142)</f>
        <v>124.67599999999999</v>
      </c>
      <c r="Z146" s="330">
        <f>SUMIF(Monthly!$6:$6,Quarterly!Z$7,Monthly!142:142)</f>
        <v>149.36500000000001</v>
      </c>
      <c r="AA146" s="330">
        <f>SUMIF(Monthly!$6:$6,Quarterly!AA$7,Monthly!142:142)</f>
        <v>152.41395499999999</v>
      </c>
      <c r="AB146" s="330">
        <f>SUMIF(Monthly!$6:$6,Quarterly!AB$7,Monthly!142:142)</f>
        <v>146.26499999999999</v>
      </c>
      <c r="AC146" s="331">
        <f>SUMIF(Monthly!$6:$6,Quarterly!AC$7,Monthly!142:142)</f>
        <v>121.22033</v>
      </c>
      <c r="AD146" s="330">
        <f>SUMIF(Monthly!$6:$6,Quarterly!AD$7,Monthly!142:142)</f>
        <v>110.63530999999999</v>
      </c>
      <c r="AE146" s="330">
        <f>SUMIF(Monthly!$6:$6,Quarterly!AE$7,Monthly!142:142)</f>
        <v>92.103769999999997</v>
      </c>
      <c r="AF146" s="330">
        <f>SUMIF(Monthly!$6:$6,Quarterly!AF$7,Monthly!142:142)</f>
        <v>127.33461899999999</v>
      </c>
      <c r="AG146" s="331">
        <f>SUMIF(Monthly!$6:$6,Quarterly!AG$7,Monthly!142:142)</f>
        <v>68.136659999999992</v>
      </c>
      <c r="AH146" s="330">
        <f>SUMIF(Monthly!$6:$6,Quarterly!AH$7,Monthly!142:142)</f>
        <v>41.921959999999999</v>
      </c>
      <c r="AI146" s="330">
        <f>SUMIF(Monthly!$6:$6,Quarterly!AI$7,Monthly!142:142)</f>
        <v>47.869659999999996</v>
      </c>
      <c r="AJ146" s="330">
        <f>SUMIF(Monthly!$6:$6,Quarterly!AJ$7,Monthly!142:142)</f>
        <v>67.684420000000003</v>
      </c>
      <c r="AK146" s="331">
        <f>SUMIF(Monthly!$6:$6,Quarterly!AK$7,Monthly!142:142)</f>
        <v>67.977239999999995</v>
      </c>
      <c r="AL146" s="330">
        <f>SUMIF(Monthly!$6:$6,Quarterly!AL$7,Monthly!142:142)</f>
        <v>73.773459000000003</v>
      </c>
      <c r="AM146" s="330">
        <f>SUMIF(Monthly!$6:$6,Quarterly!AM$7,Monthly!142:142)</f>
        <v>118.61998</v>
      </c>
      <c r="AN146" s="330">
        <f>SUMIF(Monthly!$6:$6,Quarterly!AN$7,Monthly!142:142)</f>
        <v>100.27564000000001</v>
      </c>
      <c r="AO146" s="683">
        <f>SUMIF(Monthly!$6:$6,Quarterly!AO$7,Monthly!142:142)</f>
        <v>97.086340000000007</v>
      </c>
      <c r="AP146" s="330">
        <f>SUMIF(Monthly!$6:$6,Quarterly!AP$7,Monthly!142:142)</f>
        <v>70.67892999999998</v>
      </c>
      <c r="AQ146" s="330">
        <f>SUMIF(Monthly!$6:$6,Quarterly!AQ$7,Monthly!142:142)</f>
        <v>7.8484699999999998</v>
      </c>
      <c r="AR146" s="330">
        <f>SUMIF(Monthly!$6:$6,Quarterly!AR$7,Monthly!142:142)</f>
        <v>13.55166</v>
      </c>
      <c r="AS146" s="683">
        <f>SUMIF(Monthly!$6:$6,Quarterly!AS$7,Monthly!142:142)</f>
        <v>4.5434099999999997</v>
      </c>
      <c r="AT146" s="330">
        <f>SUMIF(Monthly!$6:$6,Quarterly!AT$7,Monthly!142:142)</f>
        <v>13.158640000000002</v>
      </c>
      <c r="AU146" s="330">
        <f>SUMIF(Monthly!$6:$6,Quarterly!AU$7,Monthly!142:142)</f>
        <v>22.691779999999998</v>
      </c>
      <c r="AV146" s="330">
        <f>SUMIF(Monthly!$6:$6,Quarterly!AV$7,Monthly!142:142)</f>
        <v>14.539669999999999</v>
      </c>
      <c r="AW146" s="683">
        <f>SUMIF(Monthly!$6:$6,Quarterly!AW$7,Monthly!142:142)</f>
        <v>5.3506400000000003</v>
      </c>
      <c r="AX146" s="330">
        <f>SUMIF(Monthly!$6:$6,Quarterly!AX$7,Monthly!142:142)</f>
        <v>6.1475799999999996</v>
      </c>
      <c r="AY146" s="330">
        <f>SUMIF(Monthly!$6:$6,Quarterly!AY$7,Monthly!142:142)</f>
        <v>8.7434500000000011</v>
      </c>
      <c r="AZ146" s="330">
        <f>SUMIF(Monthly!$6:$6,Quarterly!AZ$7,Monthly!142:142)</f>
        <v>7.79216</v>
      </c>
      <c r="BA146" s="683">
        <f>SUMIF(Monthly!$6:$6,Quarterly!BA$7,Monthly!142:142)</f>
        <v>13.939640000000001</v>
      </c>
      <c r="BB146" s="330">
        <f>SUMIF(Monthly!$6:$6,Quarterly!BB$7,Monthly!142:142)</f>
        <v>16.471995</v>
      </c>
      <c r="BC146" s="330">
        <f>SUMIF(Monthly!$6:$6,Quarterly!BC$7,Monthly!142:142)</f>
        <v>41.509609999999995</v>
      </c>
      <c r="BD146" s="330">
        <f>SUMIF(Monthly!$6:$6,Quarterly!BD$7,Monthly!142:142)</f>
        <v>45.673557000000002</v>
      </c>
      <c r="BE146" s="683">
        <f>SUMIF(Monthly!$6:$6,Quarterly!BE$7,Monthly!142:142)</f>
        <v>67.014505999999997</v>
      </c>
      <c r="BF146" s="330">
        <f>SUMIF(Monthly!$6:$6,Quarterly!BF$7,Monthly!142:142)</f>
        <v>64.465979999999988</v>
      </c>
      <c r="BG146" s="330">
        <f>SUMIF(Monthly!$6:$6,Quarterly!BG$7,Monthly!142:142)</f>
        <v>70.632999999999996</v>
      </c>
      <c r="BH146" s="330">
        <f>SUMIF(Monthly!$6:$6,Quarterly!BH$7,Monthly!142:142)</f>
        <v>75.306999999999988</v>
      </c>
      <c r="BI146" s="683">
        <f>SUMIF(Monthly!$6:$6,Quarterly!BI$7,Monthly!142:142)</f>
        <v>64.302999999999997</v>
      </c>
      <c r="BJ146" s="330">
        <f>SUMIF(Monthly!$6:$6,Quarterly!BJ$7,Monthly!142:142)</f>
        <v>39.902000000000001</v>
      </c>
      <c r="BK146" s="330">
        <f>SUMIF(Monthly!$6:$6,Quarterly!BK$7,Monthly!142:142)</f>
        <v>43.695999999999998</v>
      </c>
      <c r="BL146" s="330">
        <f>SUMIF(Monthly!$6:$6,Quarterly!BL$7,Monthly!142:142)</f>
        <v>43.754000000000005</v>
      </c>
      <c r="BM146" s="683">
        <f>SUMIF(Monthly!$6:$6,Quarterly!BM$7,Monthly!142:142)</f>
        <v>52.350999999999999</v>
      </c>
    </row>
    <row r="147" spans="2:65" s="9" customFormat="1" ht="12">
      <c r="B147" s="8"/>
      <c r="C147" s="8">
        <f>ROW(Monthly!C143)</f>
        <v>143</v>
      </c>
      <c r="D147" s="188" t="s">
        <v>1</v>
      </c>
      <c r="E147" s="188" t="s">
        <v>247</v>
      </c>
      <c r="F147" s="363"/>
      <c r="G147" s="363"/>
      <c r="H147" s="363"/>
      <c r="I147" s="364"/>
      <c r="J147" s="365">
        <f t="shared" ref="J147:AR147" si="317">J146/F146-1</f>
        <v>2.3036553101884345</v>
      </c>
      <c r="K147" s="365">
        <f t="shared" si="317"/>
        <v>0.88320190720704206</v>
      </c>
      <c r="L147" s="334">
        <f t="shared" si="317"/>
        <v>0.40580447124790853</v>
      </c>
      <c r="M147" s="335">
        <f t="shared" si="317"/>
        <v>8.3976196520543445E-2</v>
      </c>
      <c r="N147" s="334">
        <f t="shared" si="317"/>
        <v>0.27848235736349225</v>
      </c>
      <c r="O147" s="334">
        <f t="shared" si="317"/>
        <v>0.57657243575386352</v>
      </c>
      <c r="P147" s="334">
        <f t="shared" si="317"/>
        <v>0.66177650409722633</v>
      </c>
      <c r="Q147" s="335">
        <f t="shared" si="317"/>
        <v>0.45114806017418863</v>
      </c>
      <c r="R147" s="334">
        <f t="shared" si="317"/>
        <v>0.37468760586246352</v>
      </c>
      <c r="S147" s="334">
        <f t="shared" si="317"/>
        <v>0.32615976054324958</v>
      </c>
      <c r="T147" s="334">
        <f t="shared" si="317"/>
        <v>9.7958710398296622E-2</v>
      </c>
      <c r="U147" s="335">
        <f t="shared" si="317"/>
        <v>5.8914746490845049E-2</v>
      </c>
      <c r="V147" s="334">
        <f t="shared" si="317"/>
        <v>-0.15942419818295106</v>
      </c>
      <c r="W147" s="334">
        <f t="shared" si="317"/>
        <v>-0.23400852332269861</v>
      </c>
      <c r="X147" s="334">
        <f t="shared" si="317"/>
        <v>-0.44147677360202386</v>
      </c>
      <c r="Y147" s="335">
        <f t="shared" si="317"/>
        <v>-0.32378751884755985</v>
      </c>
      <c r="Z147" s="334">
        <f t="shared" si="317"/>
        <v>-0.17380217494717509</v>
      </c>
      <c r="AA147" s="334">
        <f t="shared" si="317"/>
        <v>-7.3258444797649647E-2</v>
      </c>
      <c r="AB147" s="334">
        <f t="shared" si="317"/>
        <v>0.25710135710049742</v>
      </c>
      <c r="AC147" s="335">
        <f t="shared" si="317"/>
        <v>-2.7717202990150347E-2</v>
      </c>
      <c r="AD147" s="334">
        <f t="shared" si="317"/>
        <v>-0.2592956181166941</v>
      </c>
      <c r="AE147" s="334">
        <f t="shared" si="317"/>
        <v>-0.39569988850430393</v>
      </c>
      <c r="AF147" s="334">
        <f t="shared" si="317"/>
        <v>-0.12942522818172497</v>
      </c>
      <c r="AG147" s="335">
        <f t="shared" si="317"/>
        <v>-0.43791062109796275</v>
      </c>
      <c r="AH147" s="334">
        <f t="shared" si="317"/>
        <v>-0.62107974389008347</v>
      </c>
      <c r="AI147" s="334">
        <f t="shared" si="317"/>
        <v>-0.48026383719146348</v>
      </c>
      <c r="AJ147" s="334">
        <f t="shared" si="317"/>
        <v>-0.46845233031246591</v>
      </c>
      <c r="AK147" s="335">
        <f t="shared" si="317"/>
        <v>-2.3397096364864423E-3</v>
      </c>
      <c r="AL147" s="334">
        <f t="shared" si="317"/>
        <v>0.75978076883809842</v>
      </c>
      <c r="AM147" s="334">
        <f t="shared" si="317"/>
        <v>1.4779783269820594</v>
      </c>
      <c r="AN147" s="334">
        <f t="shared" si="317"/>
        <v>0.48151731225590777</v>
      </c>
      <c r="AO147" s="684">
        <f t="shared" si="317"/>
        <v>0.42821832719304309</v>
      </c>
      <c r="AP147" s="334">
        <f t="shared" si="317"/>
        <v>-4.1946372610778937E-2</v>
      </c>
      <c r="AQ147" s="334">
        <f t="shared" si="317"/>
        <v>-0.93383517683951722</v>
      </c>
      <c r="AR147" s="334">
        <f t="shared" si="317"/>
        <v>-0.86485591116646077</v>
      </c>
      <c r="AS147" s="684">
        <f t="shared" ref="AS147:BD147" si="318">AS146/AO146-1</f>
        <v>-0.95320237635902227</v>
      </c>
      <c r="AT147" s="334">
        <f t="shared" si="318"/>
        <v>-0.81382513855260674</v>
      </c>
      <c r="AU147" s="334">
        <f t="shared" si="318"/>
        <v>1.8912361262768411</v>
      </c>
      <c r="AV147" s="334">
        <f t="shared" si="318"/>
        <v>7.2906935386513494E-2</v>
      </c>
      <c r="AW147" s="684">
        <f t="shared" si="318"/>
        <v>0.17767051619818597</v>
      </c>
      <c r="AX147" s="334">
        <f t="shared" si="318"/>
        <v>-0.53281038161998517</v>
      </c>
      <c r="AY147" s="334">
        <f t="shared" si="318"/>
        <v>-0.61468646355640666</v>
      </c>
      <c r="AZ147" s="334">
        <f t="shared" si="318"/>
        <v>-0.46407586967242032</v>
      </c>
      <c r="BA147" s="684">
        <f t="shared" si="318"/>
        <v>1.6052285334090874</v>
      </c>
      <c r="BB147" s="334">
        <f t="shared" si="318"/>
        <v>1.6794275145667075</v>
      </c>
      <c r="BC147" s="334">
        <f t="shared" si="318"/>
        <v>3.7475092783740962</v>
      </c>
      <c r="BD147" s="334">
        <f t="shared" si="318"/>
        <v>4.8614757653846947</v>
      </c>
      <c r="BE147" s="684">
        <f t="shared" ref="BE147:BM147" si="319">BE146/BA146-1</f>
        <v>3.807477524527175</v>
      </c>
      <c r="BF147" s="334">
        <f t="shared" si="319"/>
        <v>2.913671659079546</v>
      </c>
      <c r="BG147" s="334">
        <f t="shared" si="319"/>
        <v>0.70160596546197374</v>
      </c>
      <c r="BH147" s="334">
        <f t="shared" si="319"/>
        <v>0.64880961647020352</v>
      </c>
      <c r="BI147" s="684">
        <f t="shared" si="319"/>
        <v>-4.0461478593903255E-2</v>
      </c>
      <c r="BJ147" s="334">
        <f t="shared" si="319"/>
        <v>-0.3810378745502665</v>
      </c>
      <c r="BK147" s="334">
        <f t="shared" si="319"/>
        <v>-0.38136565061656735</v>
      </c>
      <c r="BL147" s="334">
        <f t="shared" si="319"/>
        <v>-0.41899159440689426</v>
      </c>
      <c r="BM147" s="684">
        <f t="shared" si="319"/>
        <v>-0.18587002161640975</v>
      </c>
    </row>
    <row r="148" spans="2:65" ht="12">
      <c r="C148" s="590">
        <f>ROW(Monthly!C144)</f>
        <v>144</v>
      </c>
      <c r="D148" s="189" t="s">
        <v>85</v>
      </c>
      <c r="E148" s="190" t="s">
        <v>248</v>
      </c>
      <c r="F148" s="366">
        <f>SUMIF(Monthly!$6:$6,Quarterly!F$7,Monthly!144:144)</f>
        <v>23.527000000000001</v>
      </c>
      <c r="G148" s="366">
        <f>SUMIF(Monthly!$6:$6,Quarterly!G$7,Monthly!144:144)</f>
        <v>36.269999999999996</v>
      </c>
      <c r="H148" s="366">
        <f>SUMIF(Monthly!$6:$6,Quarterly!H$7,Monthly!144:144)</f>
        <v>65.134799999999998</v>
      </c>
      <c r="I148" s="367">
        <f>SUMIF(Monthly!$6:$6,Quarterly!I$7,Monthly!144:144)</f>
        <v>92.256399999999999</v>
      </c>
      <c r="J148" s="366">
        <f>SUMIF(Monthly!$6:$6,Quarterly!J$7,Monthly!144:144)</f>
        <v>107.04300000000001</v>
      </c>
      <c r="K148" s="366">
        <f>SUMIF(Monthly!$6:$6,Quarterly!K$7,Monthly!144:144)</f>
        <v>84.789999999999992</v>
      </c>
      <c r="L148" s="336">
        <f>SUMIF(Monthly!$6:$6,Quarterly!L$7,Monthly!144:144)</f>
        <v>92.507400000000004</v>
      </c>
      <c r="M148" s="337">
        <f>SUMIF(Monthly!$6:$6,Quarterly!M$7,Monthly!144:144)</f>
        <v>98.600000000000009</v>
      </c>
      <c r="N148" s="336">
        <f>SUMIF(Monthly!$6:$6,Quarterly!N$7,Monthly!144:144)</f>
        <v>138.60300000000001</v>
      </c>
      <c r="O148" s="336">
        <f>SUMIF(Monthly!$6:$6,Quarterly!O$7,Monthly!144:144)</f>
        <v>133.77109999999999</v>
      </c>
      <c r="P148" s="336">
        <f>SUMIF(Monthly!$6:$6,Quarterly!P$7,Monthly!144:144)</f>
        <v>162.065</v>
      </c>
      <c r="Q148" s="337">
        <f>SUMIF(Monthly!$6:$6,Quarterly!Q$7,Monthly!144:144)</f>
        <v>143.86799999999999</v>
      </c>
      <c r="R148" s="336">
        <f>SUMIF(Monthly!$6:$6,Quarterly!R$7,Monthly!144:144)</f>
        <v>189.233</v>
      </c>
      <c r="S148" s="336">
        <f>SUMIF(Monthly!$6:$6,Quarterly!S$7,Monthly!144:144)</f>
        <v>176.75700000000001</v>
      </c>
      <c r="T148" s="336">
        <f>SUMIF(Monthly!$6:$6,Quarterly!T$7,Monthly!144:144)</f>
        <v>175.21199999999999</v>
      </c>
      <c r="U148" s="337">
        <f>SUMIF(Monthly!$6:$6,Quarterly!U$7,Monthly!144:144)</f>
        <v>150.69499999999999</v>
      </c>
      <c r="V148" s="336">
        <f>SUMIF(Monthly!$6:$6,Quarterly!V$7,Monthly!144:144)</f>
        <v>154.62700000000001</v>
      </c>
      <c r="W148" s="336">
        <f>SUMIF(Monthly!$6:$6,Quarterly!W$7,Monthly!144:144)</f>
        <v>136.238</v>
      </c>
      <c r="X148" s="336">
        <f>SUMIF(Monthly!$6:$6,Quarterly!X$7,Monthly!144:144)</f>
        <v>85.162000000000006</v>
      </c>
      <c r="Y148" s="337">
        <f>SUMIF(Monthly!$6:$6,Quarterly!Y$7,Monthly!144:144)</f>
        <v>100.28500000000001</v>
      </c>
      <c r="Z148" s="336">
        <f>SUMIF(Monthly!$6:$6,Quarterly!Z$7,Monthly!144:144)</f>
        <v>117.151</v>
      </c>
      <c r="AA148" s="336">
        <f>SUMIF(Monthly!$6:$6,Quarterly!AA$7,Monthly!144:144)</f>
        <v>124.43785500000001</v>
      </c>
      <c r="AB148" s="336">
        <f>SUMIF(Monthly!$6:$6,Quarterly!AB$7,Monthly!144:144)</f>
        <v>111.91200000000001</v>
      </c>
      <c r="AC148" s="337">
        <f>SUMIF(Monthly!$6:$6,Quarterly!AC$7,Monthly!144:144)</f>
        <v>92.812280000000001</v>
      </c>
      <c r="AD148" s="336">
        <f>SUMIF(Monthly!$6:$6,Quarterly!AD$7,Monthly!144:144)</f>
        <v>77.088809999999995</v>
      </c>
      <c r="AE148" s="336">
        <f>SUMIF(Monthly!$6:$6,Quarterly!AE$7,Monthly!144:144)</f>
        <v>70.653850000000006</v>
      </c>
      <c r="AF148" s="336">
        <f>SUMIF(Monthly!$6:$6,Quarterly!AF$7,Monthly!144:144)</f>
        <v>99.334969000000001</v>
      </c>
      <c r="AG148" s="337">
        <f>SUMIF(Monthly!$6:$6,Quarterly!AG$7,Monthly!144:144)</f>
        <v>47.345609999999994</v>
      </c>
      <c r="AH148" s="336">
        <f>SUMIF(Monthly!$6:$6,Quarterly!AH$7,Monthly!144:144)</f>
        <v>18.280830000000002</v>
      </c>
      <c r="AI148" s="336">
        <f>SUMIF(Monthly!$6:$6,Quarterly!AI$7,Monthly!144:144)</f>
        <v>24.542560000000002</v>
      </c>
      <c r="AJ148" s="336">
        <f>SUMIF(Monthly!$6:$6,Quarterly!AJ$7,Monthly!144:144)</f>
        <v>35.976309999999998</v>
      </c>
      <c r="AK148" s="337">
        <f>SUMIF(Monthly!$6:$6,Quarterly!AK$7,Monthly!144:144)</f>
        <v>36.752119999999998</v>
      </c>
      <c r="AL148" s="336">
        <f>SUMIF(Monthly!$6:$6,Quarterly!AL$7,Monthly!144:144)</f>
        <v>40.408520000000003</v>
      </c>
      <c r="AM148" s="336">
        <f>SUMIF(Monthly!$6:$6,Quarterly!AM$7,Monthly!144:144)</f>
        <v>69.039719999999988</v>
      </c>
      <c r="AN148" s="336">
        <f>SUMIF(Monthly!$6:$6,Quarterly!AN$7,Monthly!144:144)</f>
        <v>52.037809999999993</v>
      </c>
      <c r="AO148" s="685">
        <f>SUMIF(Monthly!$6:$6,Quarterly!AO$7,Monthly!144:144)</f>
        <v>47.715490000000003</v>
      </c>
      <c r="AP148" s="336">
        <f>SUMIF(Monthly!$6:$6,Quarterly!AP$7,Monthly!144:144)</f>
        <v>32.538780000000003</v>
      </c>
      <c r="AQ148" s="336">
        <f>SUMIF(Monthly!$6:$6,Quarterly!AQ$7,Monthly!144:144)</f>
        <v>0.89273999999999998</v>
      </c>
      <c r="AR148" s="336">
        <f>SUMIF(Monthly!$6:$6,Quarterly!AR$7,Monthly!144:144)</f>
        <v>2.0514899999999998</v>
      </c>
      <c r="AS148" s="685">
        <f>SUMIF(Monthly!$6:$6,Quarterly!AS$7,Monthly!144:144)</f>
        <v>0.39785999999999999</v>
      </c>
      <c r="AT148" s="336">
        <f>SUMIF(Monthly!$6:$6,Quarterly!AT$7,Monthly!144:144)</f>
        <v>4.3070300000000001</v>
      </c>
      <c r="AU148" s="336">
        <f>SUMIF(Monthly!$6:$6,Quarterly!AU$7,Monthly!144:144)</f>
        <v>1.04596</v>
      </c>
      <c r="AV148" s="336">
        <f>SUMIF(Monthly!$6:$6,Quarterly!AV$7,Monthly!144:144)</f>
        <v>0.2</v>
      </c>
      <c r="AW148" s="685">
        <f>SUMIF(Monthly!$6:$6,Quarterly!AW$7,Monthly!144:144)</f>
        <v>0.51495999999999997</v>
      </c>
      <c r="AX148" s="336">
        <f>SUMIF(Monthly!$6:$6,Quarterly!AX$7,Monthly!144:144)</f>
        <v>0.57328000000000001</v>
      </c>
      <c r="AY148" s="336">
        <f>SUMIF(Monthly!$6:$6,Quarterly!AY$7,Monthly!144:144)</f>
        <v>0.20900000000000002</v>
      </c>
      <c r="AZ148" s="336">
        <f>SUMIF(Monthly!$6:$6,Quarterly!AZ$7,Monthly!144:144)</f>
        <v>0.23072000000000001</v>
      </c>
      <c r="BA148" s="685">
        <f>SUMIF(Monthly!$6:$6,Quarterly!BA$7,Monthly!144:144)</f>
        <v>3.5456299999999996</v>
      </c>
      <c r="BB148" s="336">
        <f>SUMIF(Monthly!$6:$6,Quarterly!BB$7,Monthly!144:144)</f>
        <v>5.7623650000000008</v>
      </c>
      <c r="BC148" s="336">
        <f>SUMIF(Monthly!$6:$6,Quarterly!BC$7,Monthly!144:144)</f>
        <v>16.061195000000001</v>
      </c>
      <c r="BD148" s="336">
        <f>SUMIF(Monthly!$6:$6,Quarterly!BD$7,Monthly!144:144)</f>
        <v>28.334351999999999</v>
      </c>
      <c r="BE148" s="685">
        <f>SUMIF(Monthly!$6:$6,Quarterly!BE$7,Monthly!144:144)</f>
        <v>40.124037000000001</v>
      </c>
      <c r="BF148" s="336">
        <f>SUMIF(Monthly!$6:$6,Quarterly!BF$7,Monthly!144:144)</f>
        <v>37.188099999999999</v>
      </c>
      <c r="BG148" s="336">
        <f>SUMIF(Monthly!$6:$6,Quarterly!BG$7,Monthly!144:144)</f>
        <v>43.519678999999996</v>
      </c>
      <c r="BH148" s="336">
        <f>SUMIF(Monthly!$6:$6,Quarterly!BH$7,Monthly!144:144)</f>
        <v>35.503573000000003</v>
      </c>
      <c r="BI148" s="685">
        <f>SUMIF(Monthly!$6:$6,Quarterly!BI$7,Monthly!144:144)</f>
        <v>40.241047000000002</v>
      </c>
      <c r="BJ148" s="336">
        <f>SUMIF(Monthly!$6:$6,Quarterly!BJ$7,Monthly!144:144)</f>
        <v>20.43</v>
      </c>
      <c r="BK148" s="336">
        <f>SUMIF(Monthly!$6:$6,Quarterly!BK$7,Monthly!144:144)</f>
        <v>23.292999999999999</v>
      </c>
      <c r="BL148" s="336">
        <f>SUMIF(Monthly!$6:$6,Quarterly!BL$7,Monthly!144:144)</f>
        <v>23.598999999999997</v>
      </c>
      <c r="BM148" s="685">
        <f>SUMIF(Monthly!$6:$6,Quarterly!BM$7,Monthly!144:144)</f>
        <v>26.797203</v>
      </c>
    </row>
    <row r="149" spans="2:65" ht="12">
      <c r="C149" s="1">
        <f>ROW(Monthly!C145)</f>
        <v>145</v>
      </c>
      <c r="D149" s="189" t="s">
        <v>86</v>
      </c>
      <c r="E149" s="190" t="s">
        <v>249</v>
      </c>
      <c r="F149" s="366">
        <f>SUMIF(Monthly!$6:$6,Quarterly!F$7,Monthly!145:145)</f>
        <v>9.1419999999999995</v>
      </c>
      <c r="G149" s="366">
        <f>SUMIF(Monthly!$6:$6,Quarterly!G$7,Monthly!145:145)</f>
        <v>12.225999999999999</v>
      </c>
      <c r="H149" s="366">
        <f>SUMIF(Monthly!$6:$6,Quarterly!H$7,Monthly!145:145)</f>
        <v>9.8964999999999996</v>
      </c>
      <c r="I149" s="367">
        <f>SUMIF(Monthly!$6:$6,Quarterly!I$7,Monthly!145:145)</f>
        <v>11.121499999999999</v>
      </c>
      <c r="J149" s="366">
        <f>SUMIF(Monthly!$6:$6,Quarterly!J$7,Monthly!145:145)</f>
        <v>8.0560000000000009</v>
      </c>
      <c r="K149" s="366">
        <f>SUMIF(Monthly!$6:$6,Quarterly!K$7,Monthly!145:145)</f>
        <v>9.8930000000000007</v>
      </c>
      <c r="L149" s="336">
        <f>SUMIF(Monthly!$6:$6,Quarterly!L$7,Monthly!145:145)</f>
        <v>12.857199999999999</v>
      </c>
      <c r="M149" s="337">
        <f>SUMIF(Monthly!$6:$6,Quarterly!M$7,Monthly!145:145)</f>
        <v>12.58</v>
      </c>
      <c r="N149" s="336">
        <f>SUMIF(Monthly!$6:$6,Quarterly!N$7,Monthly!145:145)</f>
        <v>8.8539999999999992</v>
      </c>
      <c r="O149" s="336">
        <f>SUMIF(Monthly!$6:$6,Quarterly!O$7,Monthly!145:145)</f>
        <v>14.582799999999999</v>
      </c>
      <c r="P149" s="336">
        <f>SUMIF(Monthly!$6:$6,Quarterly!P$7,Monthly!145:145)</f>
        <v>13.625</v>
      </c>
      <c r="Q149" s="337">
        <f>SUMIF(Monthly!$6:$6,Quarterly!Q$7,Monthly!145:145)</f>
        <v>17.603999999999999</v>
      </c>
      <c r="R149" s="336">
        <f>SUMIF(Monthly!$6:$6,Quarterly!R$7,Monthly!145:145)</f>
        <v>15.013999999999999</v>
      </c>
      <c r="S149" s="336">
        <f>SUMIF(Monthly!$6:$6,Quarterly!S$7,Monthly!145:145)</f>
        <v>17.560000000000002</v>
      </c>
      <c r="T149" s="336">
        <f>SUMIF(Monthly!$6:$6,Quarterly!T$7,Monthly!145:145)</f>
        <v>11.628</v>
      </c>
      <c r="U149" s="337">
        <f>SUMIF(Monthly!$6:$6,Quarterly!U$7,Monthly!145:145)</f>
        <v>13.786000000000001</v>
      </c>
      <c r="V149" s="336">
        <f>SUMIF(Monthly!$6:$6,Quarterly!V$7,Monthly!145:145)</f>
        <v>7.1259999999999994</v>
      </c>
      <c r="W149" s="336">
        <f>SUMIF(Monthly!$6:$6,Quarterly!W$7,Monthly!145:145)</f>
        <v>9.9340000000000011</v>
      </c>
      <c r="X149" s="336">
        <f>SUMIF(Monthly!$6:$6,Quarterly!X$7,Monthly!145:145)</f>
        <v>12.161000000000001</v>
      </c>
      <c r="Y149" s="337">
        <f>SUMIF(Monthly!$6:$6,Quarterly!Y$7,Monthly!145:145)</f>
        <v>5.5779999999999994</v>
      </c>
      <c r="Z149" s="336">
        <f>SUMIF(Monthly!$6:$6,Quarterly!Z$7,Monthly!145:145)</f>
        <v>9.6920000000000002</v>
      </c>
      <c r="AA149" s="336">
        <f>SUMIF(Monthly!$6:$6,Quarterly!AA$7,Monthly!145:145)</f>
        <v>7.4427900000000005</v>
      </c>
      <c r="AB149" s="336">
        <f>SUMIF(Monthly!$6:$6,Quarterly!AB$7,Monthly!145:145)</f>
        <v>10.372</v>
      </c>
      <c r="AC149" s="337">
        <f>SUMIF(Monthly!$6:$6,Quarterly!AC$7,Monthly!145:145)</f>
        <v>5.5379100000000001</v>
      </c>
      <c r="AD149" s="336">
        <f>SUMIF(Monthly!$6:$6,Quarterly!AD$7,Monthly!145:145)</f>
        <v>10.85914</v>
      </c>
      <c r="AE149" s="336">
        <f>SUMIF(Monthly!$6:$6,Quarterly!AE$7,Monthly!145:145)</f>
        <v>9.199069999999999</v>
      </c>
      <c r="AF149" s="336">
        <f>SUMIF(Monthly!$6:$6,Quarterly!AF$7,Monthly!145:145)</f>
        <v>15.712860000000001</v>
      </c>
      <c r="AG149" s="337">
        <f>SUMIF(Monthly!$6:$6,Quarterly!AG$7,Monthly!145:145)</f>
        <v>10.990319999999999</v>
      </c>
      <c r="AH149" s="336">
        <f>SUMIF(Monthly!$6:$6,Quarterly!AH$7,Monthly!145:145)</f>
        <v>12.198869999999999</v>
      </c>
      <c r="AI149" s="336">
        <f>SUMIF(Monthly!$6:$6,Quarterly!AI$7,Monthly!145:145)</f>
        <v>11.239409999999999</v>
      </c>
      <c r="AJ149" s="336">
        <f>SUMIF(Monthly!$6:$6,Quarterly!AJ$7,Monthly!145:145)</f>
        <v>12.19918</v>
      </c>
      <c r="AK149" s="337">
        <f>SUMIF(Monthly!$6:$6,Quarterly!AK$7,Monthly!145:145)</f>
        <v>9.7672100000000004</v>
      </c>
      <c r="AL149" s="336">
        <f>SUMIF(Monthly!$6:$6,Quarterly!AL$7,Monthly!145:145)</f>
        <v>11.566319</v>
      </c>
      <c r="AM149" s="336">
        <f>SUMIF(Monthly!$6:$6,Quarterly!AM$7,Monthly!145:145)</f>
        <v>22.20337</v>
      </c>
      <c r="AN149" s="336">
        <f>SUMIF(Monthly!$6:$6,Quarterly!AN$7,Monthly!145:145)</f>
        <v>17.687640000000002</v>
      </c>
      <c r="AO149" s="685">
        <f>SUMIF(Monthly!$6:$6,Quarterly!AO$7,Monthly!145:145)</f>
        <v>13.372640000000001</v>
      </c>
      <c r="AP149" s="336">
        <f>SUMIF(Monthly!$6:$6,Quarterly!AP$7,Monthly!145:145)</f>
        <v>11.052079999999998</v>
      </c>
      <c r="AQ149" s="336">
        <f>SUMIF(Monthly!$6:$6,Quarterly!AQ$7,Monthly!145:145)</f>
        <v>0</v>
      </c>
      <c r="AR149" s="336">
        <f>SUMIF(Monthly!$6:$6,Quarterly!AR$7,Monthly!145:145)</f>
        <v>0.01</v>
      </c>
      <c r="AS149" s="685">
        <f>SUMIF(Monthly!$6:$6,Quarterly!AS$7,Monthly!145:145)</f>
        <v>0</v>
      </c>
      <c r="AT149" s="336">
        <f>SUMIF(Monthly!$6:$6,Quarterly!AT$7,Monthly!145:145)</f>
        <v>0.55469999999999997</v>
      </c>
      <c r="AU149" s="336">
        <f>SUMIF(Monthly!$6:$6,Quarterly!AU$7,Monthly!145:145)</f>
        <v>0.21103</v>
      </c>
      <c r="AV149" s="336">
        <f>SUMIF(Monthly!$6:$6,Quarterly!AV$7,Monthly!145:145)</f>
        <v>1E-3</v>
      </c>
      <c r="AW149" s="685">
        <f>SUMIF(Monthly!$6:$6,Quarterly!AW$7,Monthly!145:145)</f>
        <v>0</v>
      </c>
      <c r="AX149" s="336">
        <f>SUMIF(Monthly!$6:$6,Quarterly!AX$7,Monthly!145:145)</f>
        <v>0</v>
      </c>
      <c r="AY149" s="336">
        <f>SUMIF(Monthly!$6:$6,Quarterly!AY$7,Monthly!145:145)</f>
        <v>9.8999999999999991E-3</v>
      </c>
      <c r="AZ149" s="336">
        <f>SUMIF(Monthly!$6:$6,Quarterly!AZ$7,Monthly!145:145)</f>
        <v>0.71043000000000001</v>
      </c>
      <c r="BA149" s="685">
        <f>SUMIF(Monthly!$6:$6,Quarterly!BA$7,Monthly!145:145)</f>
        <v>1.0900300000000001</v>
      </c>
      <c r="BB149" s="336">
        <f>SUMIF(Monthly!$6:$6,Quarterly!BB$7,Monthly!145:145)</f>
        <v>2.9718900000000001</v>
      </c>
      <c r="BC149" s="336">
        <f>SUMIF(Monthly!$6:$6,Quarterly!BC$7,Monthly!145:145)</f>
        <v>11.513305000000001</v>
      </c>
      <c r="BD149" s="336">
        <f>SUMIF(Monthly!$6:$6,Quarterly!BD$7,Monthly!145:145)</f>
        <v>5.7422250000000012</v>
      </c>
      <c r="BE149" s="685">
        <f>SUMIF(Monthly!$6:$6,Quarterly!BE$7,Monthly!145:145)</f>
        <v>8.6566779999999994</v>
      </c>
      <c r="BF149" s="336">
        <f>SUMIF(Monthly!$6:$6,Quarterly!BF$7,Monthly!145:145)</f>
        <v>5.9764750000000006</v>
      </c>
      <c r="BG149" s="336">
        <f>SUMIF(Monthly!$6:$6,Quarterly!BG$7,Monthly!145:145)</f>
        <v>4.7468940000000002</v>
      </c>
      <c r="BH149" s="336">
        <f>SUMIF(Monthly!$6:$6,Quarterly!BH$7,Monthly!145:145)</f>
        <v>7.5469670000000004</v>
      </c>
      <c r="BI149" s="685">
        <f>SUMIF(Monthly!$6:$6,Quarterly!BI$7,Monthly!145:145)</f>
        <v>3.0961860000000003</v>
      </c>
      <c r="BJ149" s="336">
        <f>SUMIF(Monthly!$6:$6,Quarterly!BJ$7,Monthly!145:145)</f>
        <v>5.32</v>
      </c>
      <c r="BK149" s="336">
        <f>SUMIF(Monthly!$6:$6,Quarterly!BK$7,Monthly!145:145)</f>
        <v>3.6139999999999999</v>
      </c>
      <c r="BL149" s="336">
        <f>SUMIF(Monthly!$6:$6,Quarterly!BL$7,Monthly!145:145)</f>
        <v>0.97799999999999998</v>
      </c>
      <c r="BM149" s="685">
        <f>SUMIF(Monthly!$6:$6,Quarterly!BM$7,Monthly!145:145)</f>
        <v>1.478</v>
      </c>
    </row>
    <row r="150" spans="2:65" ht="12">
      <c r="C150" s="1">
        <f>ROW(Monthly!C146)</f>
        <v>146</v>
      </c>
      <c r="D150" s="189" t="s">
        <v>103</v>
      </c>
      <c r="E150" s="190" t="s">
        <v>250</v>
      </c>
      <c r="F150" s="366">
        <f>SUMIF(Monthly!$6:$6,Quarterly!F$7,Monthly!146:146)</f>
        <v>0.97100000000000009</v>
      </c>
      <c r="G150" s="366">
        <f>SUMIF(Monthly!$6:$6,Quarterly!G$7,Monthly!146:146)</f>
        <v>0.497</v>
      </c>
      <c r="H150" s="366">
        <f>SUMIF(Monthly!$6:$6,Quarterly!H$7,Monthly!146:146)</f>
        <v>0.21970000000000001</v>
      </c>
      <c r="I150" s="367">
        <f>SUMIF(Monthly!$6:$6,Quarterly!I$7,Monthly!146:146)</f>
        <v>0.36010000000000003</v>
      </c>
      <c r="J150" s="366">
        <f>SUMIF(Monthly!$6:$6,Quarterly!J$7,Monthly!146:146)</f>
        <v>2.44</v>
      </c>
      <c r="K150" s="366">
        <f>SUMIF(Monthly!$6:$6,Quarterly!K$7,Monthly!146:146)</f>
        <v>1.1819999999999999</v>
      </c>
      <c r="L150" s="336">
        <f>SUMIF(Monthly!$6:$6,Quarterly!L$7,Monthly!146:146)</f>
        <v>2.1037999999999997</v>
      </c>
      <c r="M150" s="337">
        <f>SUMIF(Monthly!$6:$6,Quarterly!M$7,Monthly!146:146)</f>
        <v>1.2730000000000001</v>
      </c>
      <c r="N150" s="336">
        <f>SUMIF(Monthly!$6:$6,Quarterly!N$7,Monthly!146:146)</f>
        <v>3.32</v>
      </c>
      <c r="O150" s="336">
        <f>SUMIF(Monthly!$6:$6,Quarterly!O$7,Monthly!146:146)</f>
        <v>4.2782</v>
      </c>
      <c r="P150" s="336">
        <f>SUMIF(Monthly!$6:$6,Quarterly!P$7,Monthly!146:146)</f>
        <v>4.4239999999999995</v>
      </c>
      <c r="Q150" s="337">
        <f>SUMIF(Monthly!$6:$6,Quarterly!Q$7,Monthly!146:146)</f>
        <v>2.1799999999999997</v>
      </c>
      <c r="R150" s="336">
        <f>SUMIF(Monthly!$6:$6,Quarterly!R$7,Monthly!146:146)</f>
        <v>2.0060000000000002</v>
      </c>
      <c r="S150" s="336">
        <f>SUMIF(Monthly!$6:$6,Quarterly!S$7,Monthly!146:146)</f>
        <v>4.1180000000000003</v>
      </c>
      <c r="T150" s="336">
        <f>SUMIF(Monthly!$6:$6,Quarterly!T$7,Monthly!146:146)</f>
        <v>5.8469999999999995</v>
      </c>
      <c r="U150" s="337">
        <f>SUMIF(Monthly!$6:$6,Quarterly!U$7,Monthly!146:146)</f>
        <v>6.1340000000000003</v>
      </c>
      <c r="V150" s="336">
        <f>SUMIF(Monthly!$6:$6,Quarterly!V$7,Monthly!146:146)</f>
        <v>7.9670000000000005</v>
      </c>
      <c r="W150" s="336">
        <f>SUMIF(Monthly!$6:$6,Quarterly!W$7,Monthly!146:146)</f>
        <v>6.5149999999999997</v>
      </c>
      <c r="X150" s="336">
        <f>SUMIF(Monthly!$6:$6,Quarterly!X$7,Monthly!146:146)</f>
        <v>8.7859999999999996</v>
      </c>
      <c r="Y150" s="337">
        <f>SUMIF(Monthly!$6:$6,Quarterly!Y$7,Monthly!146:146)</f>
        <v>5.1139999999999999</v>
      </c>
      <c r="Z150" s="336">
        <f>SUMIF(Monthly!$6:$6,Quarterly!Z$7,Monthly!146:146)</f>
        <v>10.370000000000001</v>
      </c>
      <c r="AA150" s="336">
        <f>SUMIF(Monthly!$6:$6,Quarterly!AA$7,Monthly!146:146)</f>
        <v>6.9402499999999998</v>
      </c>
      <c r="AB150" s="336">
        <f>SUMIF(Monthly!$6:$6,Quarterly!AB$7,Monthly!146:146)</f>
        <v>7.2360000000000007</v>
      </c>
      <c r="AC150" s="337">
        <f>SUMIF(Monthly!$6:$6,Quarterly!AC$7,Monthly!146:146)</f>
        <v>7.2852800000000002</v>
      </c>
      <c r="AD150" s="336">
        <f>SUMIF(Monthly!$6:$6,Quarterly!AD$7,Monthly!146:146)</f>
        <v>11.698370000000001</v>
      </c>
      <c r="AE150" s="336">
        <f>SUMIF(Monthly!$6:$6,Quarterly!AE$7,Monthly!146:146)</f>
        <v>5.61334</v>
      </c>
      <c r="AF150" s="336">
        <f>SUMIF(Monthly!$6:$6,Quarterly!AF$7,Monthly!146:146)</f>
        <v>4.2473600000000005</v>
      </c>
      <c r="AG150" s="337">
        <f>SUMIF(Monthly!$6:$6,Quarterly!AG$7,Monthly!146:146)</f>
        <v>2.0719400000000001</v>
      </c>
      <c r="AH150" s="336">
        <f>SUMIF(Monthly!$6:$6,Quarterly!AH$7,Monthly!146:146)</f>
        <v>4.3071999999999999</v>
      </c>
      <c r="AI150" s="336">
        <f>SUMIF(Monthly!$6:$6,Quarterly!AI$7,Monthly!146:146)</f>
        <v>2.8796900000000001</v>
      </c>
      <c r="AJ150" s="336">
        <f>SUMIF(Monthly!$6:$6,Quarterly!AJ$7,Monthly!146:146)</f>
        <v>7.2610099999999997</v>
      </c>
      <c r="AK150" s="337">
        <f>SUMIF(Monthly!$6:$6,Quarterly!AK$7,Monthly!146:146)</f>
        <v>8.7815700000000003</v>
      </c>
      <c r="AL150" s="336">
        <f>SUMIF(Monthly!$6:$6,Quarterly!AL$7,Monthly!146:146)</f>
        <v>7.0728600000000004</v>
      </c>
      <c r="AM150" s="336">
        <f>SUMIF(Monthly!$6:$6,Quarterly!AM$7,Monthly!146:146)</f>
        <v>7.1488300000000002</v>
      </c>
      <c r="AN150" s="336">
        <f>SUMIF(Monthly!$6:$6,Quarterly!AN$7,Monthly!146:146)</f>
        <v>8.3261200000000013</v>
      </c>
      <c r="AO150" s="685">
        <f>SUMIF(Monthly!$6:$6,Quarterly!AO$7,Monthly!146:146)</f>
        <v>10.936109999999999</v>
      </c>
      <c r="AP150" s="336">
        <f>SUMIF(Monthly!$6:$6,Quarterly!AP$7,Monthly!146:146)</f>
        <v>12.451649999999999</v>
      </c>
      <c r="AQ150" s="336">
        <f>SUMIF(Monthly!$6:$6,Quarterly!AQ$7,Monthly!146:146)</f>
        <v>3.8118400000000001</v>
      </c>
      <c r="AR150" s="336">
        <f>SUMIF(Monthly!$6:$6,Quarterly!AR$7,Monthly!146:146)</f>
        <v>8.9915900000000004</v>
      </c>
      <c r="AS150" s="685">
        <f>SUMIF(Monthly!$6:$6,Quarterly!AS$7,Monthly!146:146)</f>
        <v>1.5451599999999999</v>
      </c>
      <c r="AT150" s="336">
        <f>SUMIF(Monthly!$6:$6,Quarterly!AT$7,Monthly!146:146)</f>
        <v>3.0958299999999999</v>
      </c>
      <c r="AU150" s="336">
        <f>SUMIF(Monthly!$6:$6,Quarterly!AU$7,Monthly!146:146)</f>
        <v>18.30547</v>
      </c>
      <c r="AV150" s="336">
        <f>SUMIF(Monthly!$6:$6,Quarterly!AV$7,Monthly!146:146)</f>
        <v>12.883239999999999</v>
      </c>
      <c r="AW150" s="685">
        <f>SUMIF(Monthly!$6:$6,Quarterly!AW$7,Monthly!146:146)</f>
        <v>1.3578700000000001</v>
      </c>
      <c r="AX150" s="336">
        <f>SUMIF(Monthly!$6:$6,Quarterly!AX$7,Monthly!146:146)</f>
        <v>1.2326700000000002</v>
      </c>
      <c r="AY150" s="336">
        <f>SUMIF(Monthly!$6:$6,Quarterly!AY$7,Monthly!146:146)</f>
        <v>3.30322</v>
      </c>
      <c r="AZ150" s="336">
        <f>SUMIF(Monthly!$6:$6,Quarterly!AZ$7,Monthly!146:146)</f>
        <v>2.34537</v>
      </c>
      <c r="BA150" s="685">
        <f>SUMIF(Monthly!$6:$6,Quarterly!BA$7,Monthly!146:146)</f>
        <v>3.4109799999999999</v>
      </c>
      <c r="BB150" s="336">
        <f>SUMIF(Monthly!$6:$6,Quarterly!BB$7,Monthly!146:146)</f>
        <v>1.3297400000000001</v>
      </c>
      <c r="BC150" s="336">
        <f>SUMIF(Monthly!$6:$6,Quarterly!BC$7,Monthly!146:146)</f>
        <v>6.2191100000000006</v>
      </c>
      <c r="BD150" s="336">
        <f>SUMIF(Monthly!$6:$6,Quarterly!BD$7,Monthly!146:146)</f>
        <v>4.3039800000000001</v>
      </c>
      <c r="BE150" s="685">
        <f>SUMIF(Monthly!$6:$6,Quarterly!BE$7,Monthly!146:146)</f>
        <v>9.2017910000000001</v>
      </c>
      <c r="BF150" s="336">
        <f>SUMIF(Monthly!$6:$6,Quarterly!BF$7,Monthly!146:146)</f>
        <v>11.341404999999998</v>
      </c>
      <c r="BG150" s="336">
        <f>SUMIF(Monthly!$6:$6,Quarterly!BG$7,Monthly!146:146)</f>
        <v>10.533087</v>
      </c>
      <c r="BH150" s="336">
        <f>SUMIF(Monthly!$6:$6,Quarterly!BH$7,Monthly!146:146)</f>
        <v>18.103667999999999</v>
      </c>
      <c r="BI150" s="685">
        <f>SUMIF(Monthly!$6:$6,Quarterly!BI$7,Monthly!146:146)</f>
        <v>8.7638639999999999</v>
      </c>
      <c r="BJ150" s="336">
        <f>SUMIF(Monthly!$6:$6,Quarterly!BJ$7,Monthly!146:146)</f>
        <v>2.5070000000000001</v>
      </c>
      <c r="BK150" s="336">
        <f>SUMIF(Monthly!$6:$6,Quarterly!BK$7,Monthly!146:146)</f>
        <v>2.0920000000000001</v>
      </c>
      <c r="BL150" s="336">
        <f>SUMIF(Monthly!$6:$6,Quarterly!BL$7,Monthly!146:146)</f>
        <v>2.1259999999999999</v>
      </c>
      <c r="BM150" s="685">
        <f>SUMIF(Monthly!$6:$6,Quarterly!BM$7,Monthly!146:146)</f>
        <v>1.394711</v>
      </c>
    </row>
    <row r="151" spans="2:65" ht="12">
      <c r="C151" s="1">
        <f>ROW(Monthly!C147)</f>
        <v>147</v>
      </c>
      <c r="D151" s="196" t="s">
        <v>88</v>
      </c>
      <c r="E151" s="197" t="s">
        <v>80</v>
      </c>
      <c r="F151" s="368">
        <f>SUMIF(Monthly!$6:$6,Quarterly!F$7,Monthly!147:147)</f>
        <v>3.4020000000000001</v>
      </c>
      <c r="G151" s="368">
        <f>SUMIF(Monthly!$6:$6,Quarterly!G$7,Monthly!147:147)</f>
        <v>5.5370000000000008</v>
      </c>
      <c r="H151" s="368">
        <f>SUMIF(Monthly!$6:$6,Quarterly!H$7,Monthly!147:147)</f>
        <v>5.9657</v>
      </c>
      <c r="I151" s="369">
        <f>SUMIF(Monthly!$6:$6,Quarterly!I$7,Monthly!147:147)</f>
        <v>6.9516999999999998</v>
      </c>
      <c r="J151" s="368">
        <f>SUMIF(Monthly!$6:$6,Quarterly!J$7,Monthly!147:147)</f>
        <v>4.835</v>
      </c>
      <c r="K151" s="368">
        <f>SUMIF(Monthly!$6:$6,Quarterly!K$7,Monthly!147:147)</f>
        <v>6.8259999999999996</v>
      </c>
      <c r="L151" s="338">
        <f>SUMIF(Monthly!$6:$6,Quarterly!L$7,Monthly!147:147)</f>
        <v>6.7064000000000004</v>
      </c>
      <c r="M151" s="339">
        <f>SUMIF(Monthly!$6:$6,Quarterly!M$7,Monthly!147:147)</f>
        <v>7.532</v>
      </c>
      <c r="N151" s="338">
        <f>SUMIF(Monthly!$6:$6,Quarterly!N$7,Monthly!147:147)</f>
        <v>5.6760000000000002</v>
      </c>
      <c r="O151" s="338">
        <f>SUMIF(Monthly!$6:$6,Quarterly!O$7,Monthly!147:147)</f>
        <v>9.2677000000000014</v>
      </c>
      <c r="P151" s="338">
        <f>SUMIF(Monthly!$6:$6,Quarterly!P$7,Monthly!147:147)</f>
        <v>9.6189999999999998</v>
      </c>
      <c r="Q151" s="339">
        <f>SUMIF(Monthly!$6:$6,Quarterly!Q$7,Monthly!147:147)</f>
        <v>10.464</v>
      </c>
      <c r="R151" s="338">
        <f>SUMIF(Monthly!$6:$6,Quarterly!R$7,Monthly!147:147)</f>
        <v>8.8210000000000015</v>
      </c>
      <c r="S151" s="338">
        <f>SUMIF(Monthly!$6:$6,Quarterly!S$7,Monthly!147:147)</f>
        <v>16.27</v>
      </c>
      <c r="T151" s="338">
        <f>SUMIF(Monthly!$6:$6,Quarterly!T$7,Monthly!147:147)</f>
        <v>15.632</v>
      </c>
      <c r="U151" s="339">
        <f>SUMIF(Monthly!$6:$6,Quarterly!U$7,Monthly!147:147)</f>
        <v>13.758999999999999</v>
      </c>
      <c r="V151" s="338">
        <f>SUMIF(Monthly!$6:$6,Quarterly!V$7,Monthly!147:147)</f>
        <v>11.066000000000001</v>
      </c>
      <c r="W151" s="338">
        <f>SUMIF(Monthly!$6:$6,Quarterly!W$7,Monthly!147:147)</f>
        <v>11.775200000000002</v>
      </c>
      <c r="X151" s="338">
        <f>SUMIF(Monthly!$6:$6,Quarterly!X$7,Monthly!147:147)</f>
        <v>10.242000000000001</v>
      </c>
      <c r="Y151" s="339">
        <f>SUMIF(Monthly!$6:$6,Quarterly!Y$7,Monthly!147:147)</f>
        <v>13.699</v>
      </c>
      <c r="Z151" s="338">
        <f>SUMIF(Monthly!$6:$6,Quarterly!Z$7,Monthly!147:147)</f>
        <v>12.152000000000001</v>
      </c>
      <c r="AA151" s="338">
        <f>SUMIF(Monthly!$6:$6,Quarterly!AA$7,Monthly!147:147)</f>
        <v>13.593060000000001</v>
      </c>
      <c r="AB151" s="338">
        <f>SUMIF(Monthly!$6:$6,Quarterly!AB$7,Monthly!147:147)</f>
        <v>16.745000000000001</v>
      </c>
      <c r="AC151" s="339">
        <f>SUMIF(Monthly!$6:$6,Quarterly!AC$7,Monthly!147:147)</f>
        <v>15.584860000000001</v>
      </c>
      <c r="AD151" s="338">
        <f>SUMIF(Monthly!$6:$6,Quarterly!AD$7,Monthly!147:147)</f>
        <v>10.988990000000001</v>
      </c>
      <c r="AE151" s="338">
        <f>SUMIF(Monthly!$6:$6,Quarterly!AE$7,Monthly!147:147)</f>
        <v>6.6375099999999998</v>
      </c>
      <c r="AF151" s="338">
        <f>SUMIF(Monthly!$6:$6,Quarterly!AF$7,Monthly!147:147)</f>
        <v>8.0394300000000012</v>
      </c>
      <c r="AG151" s="339">
        <f>SUMIF(Monthly!$6:$6,Quarterly!AG$7,Monthly!147:147)</f>
        <v>7.72879</v>
      </c>
      <c r="AH151" s="338">
        <f>SUMIF(Monthly!$6:$6,Quarterly!AH$7,Monthly!147:147)</f>
        <v>7.1350600000000011</v>
      </c>
      <c r="AI151" s="338">
        <f>SUMIF(Monthly!$6:$6,Quarterly!AI$7,Monthly!147:147)</f>
        <v>9.2080000000000002</v>
      </c>
      <c r="AJ151" s="338">
        <f>SUMIF(Monthly!$6:$6,Quarterly!AJ$7,Monthly!147:147)</f>
        <v>12.247920000000001</v>
      </c>
      <c r="AK151" s="339">
        <f>SUMIF(Monthly!$6:$6,Quarterly!AK$7,Monthly!147:147)</f>
        <v>12.67634</v>
      </c>
      <c r="AL151" s="338">
        <f>SUMIF(Monthly!$6:$6,Quarterly!AL$7,Monthly!147:147)</f>
        <v>14.725760000000001</v>
      </c>
      <c r="AM151" s="338">
        <f>SUMIF(Monthly!$6:$6,Quarterly!AM$7,Monthly!147:147)</f>
        <v>20.228060000000003</v>
      </c>
      <c r="AN151" s="338">
        <f>SUMIF(Monthly!$6:$6,Quarterly!AN$7,Monthly!147:147)</f>
        <v>22.224069999999998</v>
      </c>
      <c r="AO151" s="686">
        <f>SUMIF(Monthly!$6:$6,Quarterly!AO$7,Monthly!147:147)</f>
        <v>25.062100000000001</v>
      </c>
      <c r="AP151" s="338">
        <f>SUMIF(Monthly!$6:$6,Quarterly!AP$7,Monthly!147:147)</f>
        <v>14.636420000000001</v>
      </c>
      <c r="AQ151" s="338">
        <f>SUMIF(Monthly!$6:$6,Quarterly!AQ$7,Monthly!147:147)</f>
        <v>3.1438899999999999</v>
      </c>
      <c r="AR151" s="338">
        <f>SUMIF(Monthly!$6:$6,Quarterly!AR$7,Monthly!147:147)</f>
        <v>2.49858</v>
      </c>
      <c r="AS151" s="686">
        <f>SUMIF(Monthly!$6:$6,Quarterly!AS$7,Monthly!147:147)</f>
        <v>2.60039</v>
      </c>
      <c r="AT151" s="338">
        <f>SUMIF(Monthly!$6:$6,Quarterly!AT$7,Monthly!147:147)</f>
        <v>5.201080000000001</v>
      </c>
      <c r="AU151" s="338">
        <f>SUMIF(Monthly!$6:$6,Quarterly!AU$7,Monthly!147:147)</f>
        <v>3.1293199999999999</v>
      </c>
      <c r="AV151" s="338">
        <f>SUMIF(Monthly!$6:$6,Quarterly!AV$7,Monthly!147:147)</f>
        <v>1.4554299999999998</v>
      </c>
      <c r="AW151" s="686">
        <f>SUMIF(Monthly!$6:$6,Quarterly!AW$7,Monthly!147:147)</f>
        <v>3.4778099999999998</v>
      </c>
      <c r="AX151" s="338">
        <f>SUMIF(Monthly!$6:$6,Quarterly!AX$7,Monthly!147:147)</f>
        <v>4.3416300000000003</v>
      </c>
      <c r="AY151" s="338">
        <f>SUMIF(Monthly!$6:$6,Quarterly!AY$7,Monthly!147:147)</f>
        <v>5.22133</v>
      </c>
      <c r="AZ151" s="338">
        <f>SUMIF(Monthly!$6:$6,Quarterly!AZ$7,Monthly!147:147)</f>
        <v>4.5056400000000005</v>
      </c>
      <c r="BA151" s="686">
        <f>SUMIF(Monthly!$6:$6,Quarterly!BA$7,Monthly!147:147)</f>
        <v>5.8929999999999998</v>
      </c>
      <c r="BB151" s="338">
        <f>SUMIF(Monthly!$6:$6,Quarterly!BB$7,Monthly!147:147)</f>
        <v>6.4079999999999995</v>
      </c>
      <c r="BC151" s="338">
        <f>SUMIF(Monthly!$6:$6,Quarterly!BC$7,Monthly!147:147)</f>
        <v>7.7159999999999993</v>
      </c>
      <c r="BD151" s="338">
        <f>SUMIF(Monthly!$6:$6,Quarterly!BD$7,Monthly!147:147)</f>
        <v>7.2930000000000001</v>
      </c>
      <c r="BE151" s="686">
        <f>SUMIF(Monthly!$6:$6,Quarterly!BE$7,Monthly!147:147)</f>
        <v>9.032</v>
      </c>
      <c r="BF151" s="338">
        <f>SUMIF(Monthly!$6:$6,Quarterly!BF$7,Monthly!147:147)</f>
        <v>9.9600000000000009</v>
      </c>
      <c r="BG151" s="338">
        <f>SUMIF(Monthly!$6:$6,Quarterly!BG$7,Monthly!147:147)</f>
        <v>11.834</v>
      </c>
      <c r="BH151" s="338">
        <f>SUMIF(Monthly!$6:$6,Quarterly!BH$7,Monthly!147:147)</f>
        <v>14.153000000000002</v>
      </c>
      <c r="BI151" s="686">
        <f>SUMIF(Monthly!$6:$6,Quarterly!BI$7,Monthly!147:147)</f>
        <v>12.201000000000001</v>
      </c>
      <c r="BJ151" s="338">
        <f>SUMIF(Monthly!$6:$6,Quarterly!BJ$7,Monthly!147:147)</f>
        <v>11.644</v>
      </c>
      <c r="BK151" s="338">
        <f>SUMIF(Monthly!$6:$6,Quarterly!BK$7,Monthly!147:147)</f>
        <v>14.699000000000002</v>
      </c>
      <c r="BL151" s="338">
        <f>SUMIF(Monthly!$6:$6,Quarterly!BL$7,Monthly!147:147)</f>
        <v>17.052</v>
      </c>
      <c r="BM151" s="686">
        <f>SUMIF(Monthly!$6:$6,Quarterly!BM$7,Monthly!147:147)</f>
        <v>22.680872000000001</v>
      </c>
    </row>
    <row r="152" spans="2:65" s="173" customFormat="1" ht="12">
      <c r="B152" s="174"/>
      <c r="C152" s="834">
        <f>ROW(Monthly!C148)</f>
        <v>148</v>
      </c>
      <c r="D152" s="459" t="s">
        <v>464</v>
      </c>
      <c r="E152" s="187" t="s">
        <v>475</v>
      </c>
      <c r="F152" s="361">
        <f>SUMIF(Monthly!$6:$6,Quarterly!F$7,Monthly!148:148)</f>
        <v>0</v>
      </c>
      <c r="G152" s="361">
        <f>SUMIF(Monthly!$6:$6,Quarterly!G$7,Monthly!148:148)</f>
        <v>0</v>
      </c>
      <c r="H152" s="361">
        <f>SUMIF(Monthly!$6:$6,Quarterly!H$7,Monthly!148:148)</f>
        <v>0</v>
      </c>
      <c r="I152" s="362">
        <f>SUMIF(Monthly!$6:$6,Quarterly!I$7,Monthly!148:148)</f>
        <v>0</v>
      </c>
      <c r="J152" s="361">
        <f>SUMIF(Monthly!$6:$6,Quarterly!J$7,Monthly!148:148)</f>
        <v>0</v>
      </c>
      <c r="K152" s="361">
        <f>SUMIF(Monthly!$6:$6,Quarterly!K$7,Monthly!148:148)</f>
        <v>0</v>
      </c>
      <c r="L152" s="330">
        <f>SUMIF(Monthly!$6:$6,Quarterly!L$7,Monthly!148:148)</f>
        <v>0</v>
      </c>
      <c r="M152" s="331">
        <f>SUMIF(Monthly!$6:$6,Quarterly!M$7,Monthly!148:148)</f>
        <v>0</v>
      </c>
      <c r="N152" s="330">
        <f>SUMIF(Monthly!$6:$6,Quarterly!N$7,Monthly!148:148)</f>
        <v>0</v>
      </c>
      <c r="O152" s="330">
        <f>SUMIF(Monthly!$6:$6,Quarterly!O$7,Monthly!148:148)</f>
        <v>0</v>
      </c>
      <c r="P152" s="330">
        <f>SUMIF(Monthly!$6:$6,Quarterly!P$7,Monthly!148:148)</f>
        <v>0</v>
      </c>
      <c r="Q152" s="331">
        <f>SUMIF(Monthly!$6:$6,Quarterly!Q$7,Monthly!148:148)</f>
        <v>0</v>
      </c>
      <c r="R152" s="330">
        <f>SUMIF(Monthly!$6:$6,Quarterly!R$7,Monthly!148:148)</f>
        <v>0</v>
      </c>
      <c r="S152" s="330">
        <f>SUMIF(Monthly!$6:$6,Quarterly!S$7,Monthly!148:148)</f>
        <v>0</v>
      </c>
      <c r="T152" s="330">
        <f>SUMIF(Monthly!$6:$6,Quarterly!T$7,Monthly!148:148)</f>
        <v>0</v>
      </c>
      <c r="U152" s="331">
        <f>SUMIF(Monthly!$6:$6,Quarterly!U$7,Monthly!148:148)</f>
        <v>0</v>
      </c>
      <c r="V152" s="330">
        <f>SUMIF(Monthly!$6:$6,Quarterly!V$7,Monthly!148:148)</f>
        <v>0</v>
      </c>
      <c r="W152" s="330">
        <f>SUMIF(Monthly!$6:$6,Quarterly!W$7,Monthly!148:148)</f>
        <v>0</v>
      </c>
      <c r="X152" s="330">
        <f>SUMIF(Monthly!$6:$6,Quarterly!X$7,Monthly!148:148)</f>
        <v>0</v>
      </c>
      <c r="Y152" s="331">
        <f>SUMIF(Monthly!$6:$6,Quarterly!Y$7,Monthly!148:148)</f>
        <v>0</v>
      </c>
      <c r="Z152" s="330">
        <f>SUMIF(Monthly!$6:$6,Quarterly!Z$7,Monthly!148:148)</f>
        <v>0</v>
      </c>
      <c r="AA152" s="330">
        <f>SUMIF(Monthly!$6:$6,Quarterly!AA$7,Monthly!148:148)</f>
        <v>0</v>
      </c>
      <c r="AB152" s="330">
        <f>SUMIF(Monthly!$6:$6,Quarterly!AB$7,Monthly!148:148)</f>
        <v>0</v>
      </c>
      <c r="AC152" s="331">
        <f>SUMIF(Monthly!$6:$6,Quarterly!AC$7,Monthly!148:148)</f>
        <v>0</v>
      </c>
      <c r="AD152" s="330">
        <f>SUMIF(Monthly!$6:$6,Quarterly!AD$7,Monthly!148:148)</f>
        <v>0</v>
      </c>
      <c r="AE152" s="330">
        <f>SUMIF(Monthly!$6:$6,Quarterly!AE$7,Monthly!148:148)</f>
        <v>0</v>
      </c>
      <c r="AF152" s="330">
        <f>SUMIF(Monthly!$6:$6,Quarterly!AF$7,Monthly!148:148)</f>
        <v>0</v>
      </c>
      <c r="AG152" s="331">
        <f>SUMIF(Monthly!$6:$6,Quarterly!AG$7,Monthly!148:148)</f>
        <v>0</v>
      </c>
      <c r="AH152" s="330">
        <f>SUMIF(Monthly!$6:$6,Quarterly!AH$7,Monthly!148:148)</f>
        <v>0</v>
      </c>
      <c r="AI152" s="330">
        <f>SUMIF(Monthly!$6:$6,Quarterly!AI$7,Monthly!148:148)</f>
        <v>0</v>
      </c>
      <c r="AJ152" s="330">
        <f>SUMIF(Monthly!$6:$6,Quarterly!AJ$7,Monthly!148:148)</f>
        <v>0</v>
      </c>
      <c r="AK152" s="331">
        <f>SUMIF(Monthly!$6:$6,Quarterly!AK$7,Monthly!148:148)</f>
        <v>0</v>
      </c>
      <c r="AL152" s="330">
        <f>SUMIF(Monthly!$6:$6,Quarterly!AL$7,Monthly!148:148)</f>
        <v>0</v>
      </c>
      <c r="AM152" s="330">
        <f>SUMIF(Monthly!$6:$6,Quarterly!AM$7,Monthly!148:148)</f>
        <v>0</v>
      </c>
      <c r="AN152" s="330">
        <f>SUMIF(Monthly!$6:$6,Quarterly!AN$7,Monthly!148:148)</f>
        <v>0</v>
      </c>
      <c r="AO152" s="683">
        <f>SUMIF(Monthly!$6:$6,Quarterly!AO$7,Monthly!148:148)</f>
        <v>0</v>
      </c>
      <c r="AP152" s="330">
        <f>SUMIF(Monthly!$6:$6,Quarterly!AP$7,Monthly!148:148)</f>
        <v>0</v>
      </c>
      <c r="AQ152" s="330">
        <f>SUMIF(Monthly!$6:$6,Quarterly!AQ$7,Monthly!148:148)</f>
        <v>0</v>
      </c>
      <c r="AR152" s="330">
        <f>SUMIF(Monthly!$6:$6,Quarterly!AR$7,Monthly!148:148)</f>
        <v>0</v>
      </c>
      <c r="AS152" s="683">
        <f>SUMIF(Monthly!$6:$6,Quarterly!AS$7,Monthly!148:148)</f>
        <v>0</v>
      </c>
      <c r="AT152" s="330">
        <f>SUMIF(Monthly!$6:$6,Quarterly!AT$7,Monthly!148:148)</f>
        <v>0</v>
      </c>
      <c r="AU152" s="330">
        <f>SUMIF(Monthly!$6:$6,Quarterly!AU$7,Monthly!148:148)</f>
        <v>0</v>
      </c>
      <c r="AV152" s="330">
        <f>SUMIF(Monthly!$6:$6,Quarterly!AV$7,Monthly!148:148)</f>
        <v>0</v>
      </c>
      <c r="AW152" s="683">
        <f>SUMIF(Monthly!$6:$6,Quarterly!AW$7,Monthly!148:148)</f>
        <v>0</v>
      </c>
      <c r="AX152" s="330">
        <f>SUMIF(Monthly!$6:$6,Quarterly!AX$7,Monthly!148:148)</f>
        <v>0</v>
      </c>
      <c r="AY152" s="330">
        <f>SUMIF(Monthly!$6:$6,Quarterly!AY$7,Monthly!148:148)</f>
        <v>0</v>
      </c>
      <c r="AZ152" s="330">
        <f>SUMIF(Monthly!$6:$6,Quarterly!AZ$7,Monthly!148:148)</f>
        <v>0</v>
      </c>
      <c r="BA152" s="683">
        <f>SUMIF(Monthly!$6:$6,Quarterly!BA$7,Monthly!148:148)</f>
        <v>0</v>
      </c>
      <c r="BB152" s="330">
        <f>SUMIF(Monthly!$6:$6,Quarterly!BB$7,Monthly!148:148)</f>
        <v>0</v>
      </c>
      <c r="BC152" s="330">
        <f>SUMIF(Monthly!$6:$6,Quarterly!BC$7,Monthly!148:148)</f>
        <v>0</v>
      </c>
      <c r="BD152" s="330">
        <f>SUMIF(Monthly!$6:$6,Quarterly!BD$7,Monthly!148:148)</f>
        <v>0</v>
      </c>
      <c r="BE152" s="683">
        <f>SUMIF(Monthly!$6:$6,Quarterly!BE$7,Monthly!148:148)</f>
        <v>0</v>
      </c>
      <c r="BF152" s="330">
        <f>SUMIF(Monthly!$6:$6,Quarterly!BF$7,Monthly!148:148)</f>
        <v>0</v>
      </c>
      <c r="BG152" s="330">
        <f>SUMIF(Monthly!$6:$6,Quarterly!BG$7,Monthly!148:148)</f>
        <v>0</v>
      </c>
      <c r="BH152" s="330">
        <f>SUMIF(Monthly!$6:$6,Quarterly!BH$7,Monthly!148:148)</f>
        <v>0</v>
      </c>
      <c r="BI152" s="683">
        <f>SUMIF(Monthly!$6:$6,Quarterly!BI$7,Monthly!148:148)</f>
        <v>0</v>
      </c>
      <c r="BJ152" s="330">
        <f>SUMIF(Monthly!$6:$6,Quarterly!BJ$7,Monthly!148:148)</f>
        <v>0</v>
      </c>
      <c r="BK152" s="330">
        <f>SUMIF(Monthly!$6:$6,Quarterly!BK$7,Monthly!148:148)</f>
        <v>0</v>
      </c>
      <c r="BL152" s="330">
        <f>SUMIF(Monthly!$6:$6,Quarterly!BL$7,Monthly!148:148)</f>
        <v>0</v>
      </c>
      <c r="BM152" s="683">
        <f>SUMIF(Monthly!$6:$6,Quarterly!BM$7,Monthly!148:148)</f>
        <v>0</v>
      </c>
    </row>
    <row r="153" spans="2:65" ht="12">
      <c r="C153" s="590">
        <f>ROW(Monthly!C149)</f>
        <v>149</v>
      </c>
      <c r="D153" s="640" t="s">
        <v>469</v>
      </c>
      <c r="E153" s="190" t="s">
        <v>476</v>
      </c>
      <c r="F153" s="366">
        <f>SUMIF(Monthly!$6:$6,Quarterly!F$7,Monthly!149:149)</f>
        <v>0</v>
      </c>
      <c r="G153" s="366">
        <f>SUMIF(Monthly!$6:$6,Quarterly!G$7,Monthly!149:149)</f>
        <v>0</v>
      </c>
      <c r="H153" s="366">
        <f>SUMIF(Monthly!$6:$6,Quarterly!H$7,Monthly!149:149)</f>
        <v>0</v>
      </c>
      <c r="I153" s="367">
        <f>SUMIF(Monthly!$6:$6,Quarterly!I$7,Monthly!149:149)</f>
        <v>0</v>
      </c>
      <c r="J153" s="366">
        <f>SUMIF(Monthly!$6:$6,Quarterly!J$7,Monthly!149:149)</f>
        <v>0</v>
      </c>
      <c r="K153" s="366">
        <f>SUMIF(Monthly!$6:$6,Quarterly!K$7,Monthly!149:149)</f>
        <v>0</v>
      </c>
      <c r="L153" s="336">
        <f>SUMIF(Monthly!$6:$6,Quarterly!L$7,Monthly!149:149)</f>
        <v>0</v>
      </c>
      <c r="M153" s="337">
        <f>SUMIF(Monthly!$6:$6,Quarterly!M$7,Monthly!149:149)</f>
        <v>0</v>
      </c>
      <c r="N153" s="336">
        <f>SUMIF(Monthly!$6:$6,Quarterly!N$7,Monthly!149:149)</f>
        <v>0</v>
      </c>
      <c r="O153" s="336">
        <f>SUMIF(Monthly!$6:$6,Quarterly!O$7,Monthly!149:149)</f>
        <v>0</v>
      </c>
      <c r="P153" s="336">
        <f>SUMIF(Monthly!$6:$6,Quarterly!P$7,Monthly!149:149)</f>
        <v>0</v>
      </c>
      <c r="Q153" s="337">
        <f>SUMIF(Monthly!$6:$6,Quarterly!Q$7,Monthly!149:149)</f>
        <v>0</v>
      </c>
      <c r="R153" s="336">
        <f>SUMIF(Monthly!$6:$6,Quarterly!R$7,Monthly!149:149)</f>
        <v>0</v>
      </c>
      <c r="S153" s="336">
        <f>SUMIF(Monthly!$6:$6,Quarterly!S$7,Monthly!149:149)</f>
        <v>0</v>
      </c>
      <c r="T153" s="336">
        <f>SUMIF(Monthly!$6:$6,Quarterly!T$7,Monthly!149:149)</f>
        <v>0</v>
      </c>
      <c r="U153" s="337">
        <f>SUMIF(Monthly!$6:$6,Quarterly!U$7,Monthly!149:149)</f>
        <v>0</v>
      </c>
      <c r="V153" s="336">
        <f>SUMIF(Monthly!$6:$6,Quarterly!V$7,Monthly!149:149)</f>
        <v>0</v>
      </c>
      <c r="W153" s="336">
        <f>SUMIF(Monthly!$6:$6,Quarterly!W$7,Monthly!149:149)</f>
        <v>0</v>
      </c>
      <c r="X153" s="336">
        <f>SUMIF(Monthly!$6:$6,Quarterly!X$7,Monthly!149:149)</f>
        <v>0</v>
      </c>
      <c r="Y153" s="337">
        <f>SUMIF(Monthly!$6:$6,Quarterly!Y$7,Monthly!149:149)</f>
        <v>0</v>
      </c>
      <c r="Z153" s="336">
        <f>SUMIF(Monthly!$6:$6,Quarterly!Z$7,Monthly!149:149)</f>
        <v>0</v>
      </c>
      <c r="AA153" s="336">
        <f>SUMIF(Monthly!$6:$6,Quarterly!AA$7,Monthly!149:149)</f>
        <v>0</v>
      </c>
      <c r="AB153" s="336">
        <f>SUMIF(Monthly!$6:$6,Quarterly!AB$7,Monthly!149:149)</f>
        <v>0</v>
      </c>
      <c r="AC153" s="337">
        <f>SUMIF(Monthly!$6:$6,Quarterly!AC$7,Monthly!149:149)</f>
        <v>0</v>
      </c>
      <c r="AD153" s="336">
        <f>SUMIF(Monthly!$6:$6,Quarterly!AD$7,Monthly!149:149)</f>
        <v>0</v>
      </c>
      <c r="AE153" s="336">
        <f>SUMIF(Monthly!$6:$6,Quarterly!AE$7,Monthly!149:149)</f>
        <v>0</v>
      </c>
      <c r="AF153" s="336">
        <f>SUMIF(Monthly!$6:$6,Quarterly!AF$7,Monthly!149:149)</f>
        <v>0</v>
      </c>
      <c r="AG153" s="337">
        <f>SUMIF(Monthly!$6:$6,Quarterly!AG$7,Monthly!149:149)</f>
        <v>0</v>
      </c>
      <c r="AH153" s="336">
        <f>SUMIF(Monthly!$6:$6,Quarterly!AH$7,Monthly!149:149)</f>
        <v>0</v>
      </c>
      <c r="AI153" s="336">
        <f>SUMIF(Monthly!$6:$6,Quarterly!AI$7,Monthly!149:149)</f>
        <v>0</v>
      </c>
      <c r="AJ153" s="336">
        <f>SUMIF(Monthly!$6:$6,Quarterly!AJ$7,Monthly!149:149)</f>
        <v>0</v>
      </c>
      <c r="AK153" s="337">
        <f>SUMIF(Monthly!$6:$6,Quarterly!AK$7,Monthly!149:149)</f>
        <v>0</v>
      </c>
      <c r="AL153" s="336">
        <f>SUMIF(Monthly!$6:$6,Quarterly!AL$7,Monthly!149:149)</f>
        <v>0</v>
      </c>
      <c r="AM153" s="336">
        <f>SUMIF(Monthly!$6:$6,Quarterly!AM$7,Monthly!149:149)</f>
        <v>0</v>
      </c>
      <c r="AN153" s="336">
        <f>SUMIF(Monthly!$6:$6,Quarterly!AN$7,Monthly!149:149)</f>
        <v>0</v>
      </c>
      <c r="AO153" s="685">
        <f>SUMIF(Monthly!$6:$6,Quarterly!AO$7,Monthly!149:149)</f>
        <v>0</v>
      </c>
      <c r="AP153" s="336">
        <f>SUMIF(Monthly!$6:$6,Quarterly!AP$7,Monthly!149:149)</f>
        <v>0</v>
      </c>
      <c r="AQ153" s="336">
        <f>SUMIF(Monthly!$6:$6,Quarterly!AQ$7,Monthly!149:149)</f>
        <v>0</v>
      </c>
      <c r="AR153" s="336">
        <f>SUMIF(Monthly!$6:$6,Quarterly!AR$7,Monthly!149:149)</f>
        <v>0</v>
      </c>
      <c r="AS153" s="685">
        <f>SUMIF(Monthly!$6:$6,Quarterly!AS$7,Monthly!149:149)</f>
        <v>0</v>
      </c>
      <c r="AT153" s="336">
        <f>SUMIF(Monthly!$6:$6,Quarterly!AT$7,Monthly!149:149)</f>
        <v>0</v>
      </c>
      <c r="AU153" s="336">
        <f>SUMIF(Monthly!$6:$6,Quarterly!AU$7,Monthly!149:149)</f>
        <v>0</v>
      </c>
      <c r="AV153" s="336">
        <f>SUMIF(Monthly!$6:$6,Quarterly!AV$7,Monthly!149:149)</f>
        <v>0</v>
      </c>
      <c r="AW153" s="685">
        <f>SUMIF(Monthly!$6:$6,Quarterly!AW$7,Monthly!149:149)</f>
        <v>0</v>
      </c>
      <c r="AX153" s="336">
        <f>SUMIF(Monthly!$6:$6,Quarterly!AX$7,Monthly!149:149)</f>
        <v>0</v>
      </c>
      <c r="AY153" s="336">
        <f>SUMIF(Monthly!$6:$6,Quarterly!AY$7,Monthly!149:149)</f>
        <v>0</v>
      </c>
      <c r="AZ153" s="336">
        <f>SUMIF(Monthly!$6:$6,Quarterly!AZ$7,Monthly!149:149)</f>
        <v>0</v>
      </c>
      <c r="BA153" s="685">
        <f>SUMIF(Monthly!$6:$6,Quarterly!BA$7,Monthly!149:149)</f>
        <v>0</v>
      </c>
      <c r="BB153" s="336">
        <f>SUMIF(Monthly!$6:$6,Quarterly!BB$7,Monthly!149:149)</f>
        <v>0</v>
      </c>
      <c r="BC153" s="336">
        <f>SUMIF(Monthly!$6:$6,Quarterly!BC$7,Monthly!149:149)</f>
        <v>0</v>
      </c>
      <c r="BD153" s="336">
        <f>SUMIF(Monthly!$6:$6,Quarterly!BD$7,Monthly!149:149)</f>
        <v>0</v>
      </c>
      <c r="BE153" s="685">
        <f>SUMIF(Monthly!$6:$6,Quarterly!BE$7,Monthly!149:149)</f>
        <v>0</v>
      </c>
      <c r="BF153" s="336">
        <f>SUMIF(Monthly!$6:$6,Quarterly!BF$7,Monthly!149:149)</f>
        <v>0</v>
      </c>
      <c r="BG153" s="336">
        <f>SUMIF(Monthly!$6:$6,Quarterly!BG$7,Monthly!149:149)</f>
        <v>0</v>
      </c>
      <c r="BH153" s="336">
        <f>SUMIF(Monthly!$6:$6,Quarterly!BH$7,Monthly!149:149)</f>
        <v>0</v>
      </c>
      <c r="BI153" s="685">
        <f>SUMIF(Monthly!$6:$6,Quarterly!BI$7,Monthly!149:149)</f>
        <v>0</v>
      </c>
      <c r="BJ153" s="336">
        <f>SUMIF(Monthly!$6:$6,Quarterly!BJ$7,Monthly!149:149)</f>
        <v>0</v>
      </c>
      <c r="BK153" s="336">
        <f>SUMIF(Monthly!$6:$6,Quarterly!BK$7,Monthly!149:149)</f>
        <v>0</v>
      </c>
      <c r="BL153" s="336">
        <f>SUMIF(Monthly!$6:$6,Quarterly!BL$7,Monthly!149:149)</f>
        <v>0</v>
      </c>
      <c r="BM153" s="685">
        <f>SUMIF(Monthly!$6:$6,Quarterly!BM$7,Monthly!149:149)</f>
        <v>0</v>
      </c>
    </row>
    <row r="154" spans="2:65" s="173" customFormat="1" ht="12">
      <c r="B154" s="174" t="s">
        <v>409</v>
      </c>
      <c r="C154" s="591">
        <f>Jeju!E1</f>
        <v>5</v>
      </c>
      <c r="D154" s="676" t="s">
        <v>471</v>
      </c>
      <c r="E154" s="197" t="s">
        <v>477</v>
      </c>
      <c r="F154" s="376">
        <f>INDEX(Jeju!$A$1:$X$263,F$5,$C154)</f>
        <v>0</v>
      </c>
      <c r="G154" s="376">
        <f>INDEX(Jeju!$A$1:$X$263,G$5,$C154)</f>
        <v>0</v>
      </c>
      <c r="H154" s="376">
        <f>INDEX(Jeju!$A$1:$X$263,H$5,$C154)</f>
        <v>0</v>
      </c>
      <c r="I154" s="377">
        <f>INDEX(Jeju!$A$1:$X$263,I$5,$C154)</f>
        <v>0</v>
      </c>
      <c r="J154" s="376">
        <f>INDEX(Jeju!$A$1:$X$263,J$5,$C154)</f>
        <v>0</v>
      </c>
      <c r="K154" s="376">
        <f>INDEX(Jeju!$A$1:$X$263,K$5,$C154)</f>
        <v>0</v>
      </c>
      <c r="L154" s="346">
        <f>INDEX(Jeju!$A$1:$X$263,L$5,$C154)</f>
        <v>0</v>
      </c>
      <c r="M154" s="347">
        <f>INDEX(Jeju!$A$1:$X$263,M$5,$C154)</f>
        <v>0</v>
      </c>
      <c r="N154" s="346">
        <f>INDEX(Jeju!$A$1:$X$263,N$5,$C154)</f>
        <v>0</v>
      </c>
      <c r="O154" s="346">
        <f>INDEX(Jeju!$A$1:$X$263,O$5,$C154)</f>
        <v>0</v>
      </c>
      <c r="P154" s="346">
        <f>INDEX(Jeju!$A$1:$X$263,P$5,$C154)</f>
        <v>0</v>
      </c>
      <c r="Q154" s="347">
        <f>INDEX(Jeju!$A$1:$X$263,Q$5,$C154)</f>
        <v>0</v>
      </c>
      <c r="R154" s="346">
        <f>INDEX(Jeju!$A$1:$X$263,R$5,$C154)</f>
        <v>0</v>
      </c>
      <c r="S154" s="346">
        <f>INDEX(Jeju!$A$1:$X$263,S$5,$C154)</f>
        <v>0</v>
      </c>
      <c r="T154" s="346">
        <f>INDEX(Jeju!$A$1:$X$263,T$5,$C154)</f>
        <v>0</v>
      </c>
      <c r="U154" s="347">
        <f>INDEX(Jeju!$A$1:$X$263,U$5,$C154)</f>
        <v>0</v>
      </c>
      <c r="V154" s="346">
        <f>INDEX(Jeju!$A$1:$X$263,V$5,$C154)</f>
        <v>0</v>
      </c>
      <c r="W154" s="346">
        <f>INDEX(Jeju!$A$1:$X$263,W$5,$C154)</f>
        <v>0</v>
      </c>
      <c r="X154" s="346">
        <f>INDEX(Jeju!$A$1:$X$263,X$5,$C154)</f>
        <v>0</v>
      </c>
      <c r="Y154" s="347">
        <f>INDEX(Jeju!$A$1:$X$263,Y$5,$C154)</f>
        <v>0</v>
      </c>
      <c r="Z154" s="346">
        <f>INDEX(Jeju!$A$1:$X$263,Z$5,$C154)</f>
        <v>0</v>
      </c>
      <c r="AA154" s="346">
        <f>INDEX(Jeju!$A$1:$X$263,AA$5,$C154)</f>
        <v>0</v>
      </c>
      <c r="AB154" s="346">
        <f>INDEX(Jeju!$A$1:$X$263,AB$5,$C154)</f>
        <v>0</v>
      </c>
      <c r="AC154" s="347">
        <f>INDEX(Jeju!$A$1:$X$263,AC$5,$C154)</f>
        <v>0</v>
      </c>
      <c r="AD154" s="346">
        <f>INDEX(Jeju!$A$1:$X$263,AD$5,$C154)</f>
        <v>0</v>
      </c>
      <c r="AE154" s="346">
        <f>INDEX(Jeju!$A$1:$X$263,AE$5,$C154)</f>
        <v>0</v>
      </c>
      <c r="AF154" s="346">
        <f>INDEX(Jeju!$A$1:$X$263,AF$5,$C154)</f>
        <v>0</v>
      </c>
      <c r="AG154" s="347">
        <f>INDEX(Jeju!$A$1:$X$263,AG$5,$C154)</f>
        <v>0</v>
      </c>
      <c r="AH154" s="346">
        <f>INDEX(Jeju!$A$1:$X$263,AH$5,$C154)</f>
        <v>0</v>
      </c>
      <c r="AI154" s="346">
        <f>INDEX(Jeju!$A$1:$X$263,AI$5,$C154)</f>
        <v>0</v>
      </c>
      <c r="AJ154" s="346">
        <f>INDEX(Jeju!$A$1:$X$263,AJ$5,$C154)</f>
        <v>0</v>
      </c>
      <c r="AK154" s="347">
        <f>INDEX(Jeju!$A$1:$X$263,AK$5,$C154)</f>
        <v>0</v>
      </c>
      <c r="AL154" s="346">
        <f>INDEX(Jeju!$A$1:$X$263,AL$5,$C154)</f>
        <v>0</v>
      </c>
      <c r="AM154" s="346">
        <f>INDEX(Jeju!$A$1:$X$263,AM$5,$C154)</f>
        <v>0</v>
      </c>
      <c r="AN154" s="346">
        <f>INDEX(Jeju!$A$1:$X$263,AN$5,$C154)</f>
        <v>0</v>
      </c>
      <c r="AO154" s="687">
        <f>INDEX(Jeju!$A$1:$X$263,AO$5,$C154)</f>
        <v>0</v>
      </c>
      <c r="AP154" s="346">
        <f>INDEX(Jeju!$A$1:$X$263,AP$5,$C154)</f>
        <v>0</v>
      </c>
      <c r="AQ154" s="346">
        <f>INDEX(Jeju!$A$1:$X$263,AQ$5,$C154)</f>
        <v>0</v>
      </c>
      <c r="AR154" s="346">
        <f>INDEX(Jeju!$A$1:$X$263,AR$5,$C154)</f>
        <v>0</v>
      </c>
      <c r="AS154" s="687">
        <f>INDEX(Jeju!$A$1:$X$263,AS$5,$C154)</f>
        <v>0</v>
      </c>
      <c r="AT154" s="346">
        <f>INDEX(Jeju!$A$1:$X$263,AT$5,$C154)</f>
        <v>0</v>
      </c>
      <c r="AU154" s="346">
        <f>INDEX(Jeju!$A$1:$X$263,AU$5,$C154)</f>
        <v>0</v>
      </c>
      <c r="AV154" s="346">
        <f>INDEX(Jeju!$A$1:$X$263,AV$5,$C154)</f>
        <v>0</v>
      </c>
      <c r="AW154" s="687">
        <f>INDEX(Jeju!$A$1:$X$263,AW$5,$C154)</f>
        <v>0</v>
      </c>
      <c r="AX154" s="346">
        <f>INDEX(Jeju!$A$1:$X$263,AX$5,$C154)</f>
        <v>0</v>
      </c>
      <c r="AY154" s="346">
        <f>INDEX(Jeju!$A$1:$X$263,AY$5,$C154)</f>
        <v>0</v>
      </c>
      <c r="AZ154" s="346">
        <f>INDEX(Jeju!$A$1:$X$263,AZ$5,$C154)</f>
        <v>0</v>
      </c>
      <c r="BA154" s="687">
        <f>INDEX(Jeju!$A$1:$X$263,BA$5,$C154)</f>
        <v>0</v>
      </c>
      <c r="BB154" s="346">
        <f>INDEX(Jeju!$A$1:$X$263,BB$5,$C154)</f>
        <v>0</v>
      </c>
      <c r="BC154" s="346">
        <f>INDEX(Jeju!$A$1:$X$263,BC$5,$C154)</f>
        <v>0</v>
      </c>
      <c r="BD154" s="346">
        <f>INDEX(Jeju!$A$1:$X$263,BD$5,$C154)</f>
        <v>0</v>
      </c>
      <c r="BE154" s="687">
        <f>INDEX(Jeju!$A$1:$X$263,BE$5,$C154)</f>
        <v>0</v>
      </c>
      <c r="BF154" s="346">
        <f>INDEX(Jeju!$A$1:$X$263,BF$5,$C154)</f>
        <v>0</v>
      </c>
      <c r="BG154" s="346">
        <f>INDEX(Jeju!$A$1:$X$263,BG$5,$C154)</f>
        <v>0</v>
      </c>
      <c r="BH154" s="346">
        <f>INDEX(Jeju!$A$1:$X$263,BH$5,$C154)</f>
        <v>0</v>
      </c>
      <c r="BI154" s="687">
        <f>INDEX(Jeju!$A$1:$X$263,BI$5,$C154)</f>
        <v>0</v>
      </c>
      <c r="BJ154" s="346">
        <f>INDEX(Jeju!$A$1:$X$263,BJ$5,$C154)</f>
        <v>0</v>
      </c>
      <c r="BK154" s="346">
        <f>INDEX(Jeju!$A$1:$X$263,BK$5,$C154)</f>
        <v>0</v>
      </c>
      <c r="BL154" s="346">
        <f>INDEX(Jeju!$A$1:$X$263,BL$5,$C154)</f>
        <v>0</v>
      </c>
      <c r="BM154" s="687">
        <f>INDEX(Jeju!$A$1:$X$263,BM$5,$C154)</f>
        <v>0</v>
      </c>
    </row>
    <row r="155" spans="2:65" ht="12">
      <c r="D155" s="459" t="s">
        <v>369</v>
      </c>
      <c r="E155" s="187" t="s">
        <v>370</v>
      </c>
      <c r="F155" s="464">
        <f>F146*10^9/SUM(F167,F168)</f>
        <v>7016859.2536465237</v>
      </c>
      <c r="G155" s="464">
        <f t="shared" ref="G155:AO155" si="320">G146*10^9/SUM(G167,G168)</f>
        <v>6898165.7179000629</v>
      </c>
      <c r="H155" s="464">
        <f t="shared" si="320"/>
        <v>7385350.5501500396</v>
      </c>
      <c r="I155" s="465">
        <f t="shared" si="320"/>
        <v>9125284.4187963717</v>
      </c>
      <c r="J155" s="464">
        <f t="shared" si="320"/>
        <v>13496636.153082607</v>
      </c>
      <c r="K155" s="464">
        <f t="shared" si="320"/>
        <v>7602235.7121705655</v>
      </c>
      <c r="L155" s="460">
        <f t="shared" si="320"/>
        <v>8901130.4280034304</v>
      </c>
      <c r="M155" s="461">
        <f t="shared" si="320"/>
        <v>10575092.543627709</v>
      </c>
      <c r="N155" s="460">
        <f t="shared" si="320"/>
        <v>15976003.267640151</v>
      </c>
      <c r="O155" s="460">
        <f t="shared" si="320"/>
        <v>11087508.560471168</v>
      </c>
      <c r="P155" s="460">
        <f t="shared" si="320"/>
        <v>12060322.908721078</v>
      </c>
      <c r="Q155" s="461">
        <f t="shared" si="320"/>
        <v>12363558.900802385</v>
      </c>
      <c r="R155" s="460">
        <f t="shared" si="320"/>
        <v>17498494.833618093</v>
      </c>
      <c r="S155" s="460">
        <f t="shared" si="320"/>
        <v>12553645.55925861</v>
      </c>
      <c r="T155" s="460">
        <f t="shared" si="320"/>
        <v>12236783.364661656</v>
      </c>
      <c r="U155" s="461">
        <f t="shared" si="320"/>
        <v>12530515.15563409</v>
      </c>
      <c r="V155" s="460">
        <f t="shared" si="320"/>
        <v>16402286.336418074</v>
      </c>
      <c r="W155" s="460">
        <f t="shared" si="320"/>
        <v>12794632.021160727</v>
      </c>
      <c r="X155" s="460">
        <f t="shared" si="320"/>
        <v>12454613.573110683</v>
      </c>
      <c r="Y155" s="461">
        <f t="shared" si="320"/>
        <v>9986063.2759311162</v>
      </c>
      <c r="Z155" s="460">
        <f t="shared" si="320"/>
        <v>11517967.304133251</v>
      </c>
      <c r="AA155" s="460">
        <f t="shared" si="320"/>
        <v>8118785.2234592233</v>
      </c>
      <c r="AB155" s="460">
        <f t="shared" si="320"/>
        <v>9096082.0895522386</v>
      </c>
      <c r="AC155" s="461">
        <f t="shared" si="320"/>
        <v>8475168.1465426832</v>
      </c>
      <c r="AD155" s="837">
        <f t="shared" si="320"/>
        <v>7504260.3269348154</v>
      </c>
      <c r="AE155" s="837">
        <f t="shared" si="320"/>
        <v>6864706.715361109</v>
      </c>
      <c r="AF155" s="837">
        <f t="shared" si="320"/>
        <v>7639924.341513169</v>
      </c>
      <c r="AG155" s="838">
        <f t="shared" si="320"/>
        <v>4666894.5205479451</v>
      </c>
      <c r="AH155" s="837">
        <f t="shared" si="320"/>
        <v>3159462.4944418063</v>
      </c>
      <c r="AI155" s="837">
        <f t="shared" si="320"/>
        <v>3964262.5856086384</v>
      </c>
      <c r="AJ155" s="837">
        <f t="shared" si="320"/>
        <v>4512204.4225782147</v>
      </c>
      <c r="AK155" s="838">
        <f t="shared" si="320"/>
        <v>5173305.9360730592</v>
      </c>
      <c r="AL155" s="837">
        <f t="shared" si="320"/>
        <v>6177734.8195377085</v>
      </c>
      <c r="AM155" s="837">
        <f t="shared" si="320"/>
        <v>10914840.85511563</v>
      </c>
      <c r="AN155" s="837">
        <f t="shared" si="320"/>
        <v>7427676.6316525526</v>
      </c>
      <c r="AO155" s="839">
        <f t="shared" si="320"/>
        <v>8209567.0556401154</v>
      </c>
      <c r="AP155" s="837">
        <f>AP146*10^9/SUM(AP167,AP168)</f>
        <v>14796503.132266991</v>
      </c>
      <c r="AQ155" s="837">
        <f t="shared" ref="AQ155:BG155" si="321">AQ146*10^9/SUM(AQ167,AQ168)</f>
        <v>18054462.87508845</v>
      </c>
      <c r="AR155" s="837">
        <f t="shared" si="321"/>
        <v>25095164.763371397</v>
      </c>
      <c r="AS155" s="839">
        <f t="shared" si="321"/>
        <v>9604705.7331303898</v>
      </c>
      <c r="AT155" s="837">
        <f t="shared" si="321"/>
        <v>27817182.479282938</v>
      </c>
      <c r="AU155" s="837">
        <f t="shared" si="321"/>
        <v>47970108.23608996</v>
      </c>
      <c r="AV155" s="837">
        <f t="shared" si="321"/>
        <v>30736660.747505493</v>
      </c>
      <c r="AW155" s="839">
        <f t="shared" si="321"/>
        <v>11311178.758667342</v>
      </c>
      <c r="AX155" s="837">
        <f t="shared" si="321"/>
        <v>12995898.866903432</v>
      </c>
      <c r="AY155" s="837">
        <f t="shared" si="321"/>
        <v>18483532.048029769</v>
      </c>
      <c r="AZ155" s="837">
        <f t="shared" si="321"/>
        <v>10981678.786853824</v>
      </c>
      <c r="BA155" s="839">
        <f t="shared" si="321"/>
        <v>13096980.288253753</v>
      </c>
      <c r="BB155" s="837">
        <f t="shared" si="321"/>
        <v>10317501.926076252</v>
      </c>
      <c r="BC155" s="837">
        <f t="shared" si="321"/>
        <v>17333479.485460989</v>
      </c>
      <c r="BD155" s="837">
        <f t="shared" si="321"/>
        <v>12714833.397013901</v>
      </c>
      <c r="BE155" s="839">
        <f t="shared" si="321"/>
        <v>12437222.395052912</v>
      </c>
      <c r="BF155" s="837">
        <f t="shared" si="321"/>
        <v>10876583.132817039</v>
      </c>
      <c r="BG155" s="837">
        <f t="shared" si="321"/>
        <v>13241190.614892555</v>
      </c>
      <c r="BH155" s="837">
        <f t="shared" ref="BH155:BM155" si="322">BH146*10^9/SUM(BH167,BH168)</f>
        <v>13445143.227072647</v>
      </c>
      <c r="BI155" s="839">
        <f t="shared" si="322"/>
        <v>12756126.329269266</v>
      </c>
      <c r="BJ155" s="837">
        <f t="shared" si="322"/>
        <v>6596309.0471479073</v>
      </c>
      <c r="BK155" s="837">
        <f t="shared" si="322"/>
        <v>6019587.9931702456</v>
      </c>
      <c r="BL155" s="837">
        <f t="shared" si="322"/>
        <v>5022981.757543996</v>
      </c>
      <c r="BM155" s="839">
        <f t="shared" si="322"/>
        <v>5008268.1581338421</v>
      </c>
    </row>
    <row r="156" spans="2:65" s="9" customFormat="1" ht="12">
      <c r="B156" s="8"/>
      <c r="C156" s="8"/>
      <c r="D156" s="188" t="s">
        <v>1</v>
      </c>
      <c r="E156" s="188" t="s">
        <v>247</v>
      </c>
      <c r="F156" s="363"/>
      <c r="G156" s="363"/>
      <c r="H156" s="363"/>
      <c r="I156" s="364"/>
      <c r="J156" s="365">
        <f t="shared" ref="J156:AO156" si="323">J155/F155-1</f>
        <v>0.92345829739547236</v>
      </c>
      <c r="K156" s="365">
        <f t="shared" si="323"/>
        <v>0.10206626269408248</v>
      </c>
      <c r="L156" s="334">
        <f t="shared" si="323"/>
        <v>0.2052414259229165</v>
      </c>
      <c r="M156" s="335">
        <f t="shared" si="323"/>
        <v>0.15887813007176033</v>
      </c>
      <c r="N156" s="334">
        <f t="shared" si="323"/>
        <v>0.18370259718317006</v>
      </c>
      <c r="O156" s="334">
        <f t="shared" si="323"/>
        <v>0.45845366813882937</v>
      </c>
      <c r="P156" s="334">
        <f t="shared" si="323"/>
        <v>0.35492036728039178</v>
      </c>
      <c r="Q156" s="335">
        <f t="shared" si="323"/>
        <v>0.16912063415013434</v>
      </c>
      <c r="R156" s="334">
        <f t="shared" si="323"/>
        <v>9.5298651388097344E-2</v>
      </c>
      <c r="S156" s="334">
        <f t="shared" si="323"/>
        <v>0.13223322361296441</v>
      </c>
      <c r="T156" s="334">
        <f t="shared" si="323"/>
        <v>1.4631486841283126E-2</v>
      </c>
      <c r="U156" s="335">
        <f t="shared" si="323"/>
        <v>1.3503899336045455E-2</v>
      </c>
      <c r="V156" s="334">
        <f t="shared" si="323"/>
        <v>-6.2645873695032606E-2</v>
      </c>
      <c r="W156" s="334">
        <f t="shared" si="323"/>
        <v>1.9196532255475685E-2</v>
      </c>
      <c r="X156" s="334">
        <f t="shared" si="323"/>
        <v>1.7801263776401788E-2</v>
      </c>
      <c r="Y156" s="335">
        <f t="shared" si="323"/>
        <v>-0.2030604367098916</v>
      </c>
      <c r="Z156" s="334">
        <f t="shared" si="323"/>
        <v>-0.29778281710886523</v>
      </c>
      <c r="AA156" s="334">
        <f t="shared" si="323"/>
        <v>-0.36545379265056122</v>
      </c>
      <c r="AB156" s="334">
        <f t="shared" si="323"/>
        <v>-0.26966163693825573</v>
      </c>
      <c r="AC156" s="335">
        <f t="shared" si="323"/>
        <v>-0.15130037609816316</v>
      </c>
      <c r="AD156" s="840">
        <f t="shared" si="323"/>
        <v>-0.34847355190512719</v>
      </c>
      <c r="AE156" s="840">
        <f t="shared" si="323"/>
        <v>-0.15446627464345963</v>
      </c>
      <c r="AF156" s="840">
        <f t="shared" si="323"/>
        <v>-0.16008625842455981</v>
      </c>
      <c r="AG156" s="841">
        <f t="shared" si="323"/>
        <v>-0.44934490503864111</v>
      </c>
      <c r="AH156" s="840">
        <f t="shared" si="323"/>
        <v>-0.57897749321120395</v>
      </c>
      <c r="AI156" s="840">
        <f t="shared" si="323"/>
        <v>-0.42251537465718181</v>
      </c>
      <c r="AJ156" s="840">
        <f t="shared" si="323"/>
        <v>-0.40939147812496213</v>
      </c>
      <c r="AK156" s="841">
        <f t="shared" si="323"/>
        <v>0.10851143373723726</v>
      </c>
      <c r="AL156" s="840">
        <f t="shared" si="323"/>
        <v>0.95531196537566476</v>
      </c>
      <c r="AM156" s="840">
        <f t="shared" si="323"/>
        <v>1.7533092522022882</v>
      </c>
      <c r="AN156" s="840">
        <f t="shared" si="323"/>
        <v>0.64613034695100868</v>
      </c>
      <c r="AO156" s="842">
        <f t="shared" si="323"/>
        <v>0.58690925243671432</v>
      </c>
      <c r="AP156" s="840">
        <f t="shared" ref="AP156:BM156" si="324">AP155/AL155-1</f>
        <v>1.3951340684730527</v>
      </c>
      <c r="AQ156" s="840">
        <f t="shared" si="324"/>
        <v>0.65412057901206877</v>
      </c>
      <c r="AR156" s="840">
        <f t="shared" si="324"/>
        <v>2.3786022208384803</v>
      </c>
      <c r="AS156" s="842">
        <f t="shared" si="324"/>
        <v>0.1699405910244427</v>
      </c>
      <c r="AT156" s="840">
        <f t="shared" si="324"/>
        <v>0.87998354953350599</v>
      </c>
      <c r="AU156" s="840">
        <f t="shared" si="324"/>
        <v>1.6569667880997514</v>
      </c>
      <c r="AV156" s="840">
        <f t="shared" si="324"/>
        <v>0.22480410219774116</v>
      </c>
      <c r="AW156" s="842">
        <f t="shared" si="324"/>
        <v>0.17767051619818597</v>
      </c>
      <c r="AX156" s="840">
        <f t="shared" si="324"/>
        <v>-0.53281038161998517</v>
      </c>
      <c r="AY156" s="840">
        <f t="shared" si="324"/>
        <v>-0.61468646355640666</v>
      </c>
      <c r="AZ156" s="840">
        <f t="shared" si="324"/>
        <v>-0.64271724644828021</v>
      </c>
      <c r="BA156" s="842">
        <f t="shared" si="324"/>
        <v>0.15787934818181659</v>
      </c>
      <c r="BB156" s="840">
        <f t="shared" si="324"/>
        <v>-0.20609555123949408</v>
      </c>
      <c r="BC156" s="840">
        <f t="shared" si="324"/>
        <v>-6.222038945696895E-2</v>
      </c>
      <c r="BD156" s="840">
        <f t="shared" si="324"/>
        <v>0.15782237340932226</v>
      </c>
      <c r="BE156" s="842">
        <f t="shared" si="324"/>
        <v>-5.0374809969940593E-2</v>
      </c>
      <c r="BF156" s="840">
        <f t="shared" si="324"/>
        <v>5.418765227731881E-2</v>
      </c>
      <c r="BG156" s="840">
        <f t="shared" si="324"/>
        <v>-0.23609159799686907</v>
      </c>
      <c r="BH156" s="840">
        <f t="shared" si="324"/>
        <v>5.7437624800515286E-2</v>
      </c>
      <c r="BI156" s="842">
        <f t="shared" si="324"/>
        <v>2.564108963293954E-2</v>
      </c>
      <c r="BJ156" s="840">
        <f t="shared" si="324"/>
        <v>-0.39353113320621858</v>
      </c>
      <c r="BK156" s="840">
        <f t="shared" si="324"/>
        <v>-0.54538922002981138</v>
      </c>
      <c r="BL156" s="840">
        <f t="shared" si="324"/>
        <v>-0.62640920422253998</v>
      </c>
      <c r="BM156" s="842">
        <f t="shared" si="324"/>
        <v>-0.6073833051776667</v>
      </c>
    </row>
    <row r="157" spans="2:65" ht="12">
      <c r="D157" s="189" t="s">
        <v>85</v>
      </c>
      <c r="E157" s="190" t="s">
        <v>248</v>
      </c>
      <c r="F157" s="366">
        <f>F148*10^9/F170</f>
        <v>19379736.408566721</v>
      </c>
      <c r="G157" s="366">
        <f t="shared" ref="G157:AK157" si="325">G148*10^9/G170</f>
        <v>22048632.21884498</v>
      </c>
      <c r="H157" s="366">
        <f t="shared" si="325"/>
        <v>25623446.105428796</v>
      </c>
      <c r="I157" s="367">
        <f t="shared" si="325"/>
        <v>38472226.855713092</v>
      </c>
      <c r="J157" s="366">
        <f t="shared" si="325"/>
        <v>30470538.001707941</v>
      </c>
      <c r="K157" s="366">
        <f t="shared" si="325"/>
        <v>32020392.749244709</v>
      </c>
      <c r="L157" s="336">
        <f t="shared" si="325"/>
        <v>32804042.55319149</v>
      </c>
      <c r="M157" s="337">
        <f t="shared" si="325"/>
        <v>33232221.098752953</v>
      </c>
      <c r="N157" s="336">
        <f t="shared" si="325"/>
        <v>31351051.798235692</v>
      </c>
      <c r="O157" s="336">
        <f t="shared" si="325"/>
        <v>35436052.980132446</v>
      </c>
      <c r="P157" s="336">
        <f t="shared" si="325"/>
        <v>35193268.186753526</v>
      </c>
      <c r="Q157" s="337">
        <f t="shared" si="325"/>
        <v>31006034.482758619</v>
      </c>
      <c r="R157" s="336">
        <f t="shared" si="325"/>
        <v>33350898.836799435</v>
      </c>
      <c r="S157" s="336">
        <f t="shared" si="325"/>
        <v>32032801.739760783</v>
      </c>
      <c r="T157" s="336">
        <f t="shared" si="325"/>
        <v>29616632.860040568</v>
      </c>
      <c r="U157" s="337">
        <f t="shared" si="325"/>
        <v>28406220.546654101</v>
      </c>
      <c r="V157" s="336">
        <f t="shared" si="325"/>
        <v>26891652.173913043</v>
      </c>
      <c r="W157" s="336">
        <f t="shared" si="325"/>
        <v>27911903.298504405</v>
      </c>
      <c r="X157" s="336">
        <f t="shared" si="325"/>
        <v>23755090.655509066</v>
      </c>
      <c r="Y157" s="337">
        <f t="shared" si="325"/>
        <v>23436550.595933631</v>
      </c>
      <c r="Z157" s="336">
        <f t="shared" si="325"/>
        <v>31433056.077273946</v>
      </c>
      <c r="AA157" s="336">
        <f t="shared" si="325"/>
        <v>29438811.21362669</v>
      </c>
      <c r="AB157" s="336">
        <f t="shared" si="325"/>
        <v>32703682.057276446</v>
      </c>
      <c r="AC157" s="337">
        <f t="shared" si="325"/>
        <v>28672313.870868087</v>
      </c>
      <c r="AD157" s="843">
        <f t="shared" si="325"/>
        <v>26729823.162274618</v>
      </c>
      <c r="AE157" s="843">
        <f t="shared" si="325"/>
        <v>35046552.579365082</v>
      </c>
      <c r="AF157" s="843">
        <f t="shared" si="325"/>
        <v>45193343.494085535</v>
      </c>
      <c r="AG157" s="844">
        <f t="shared" si="325"/>
        <v>30486548.615582738</v>
      </c>
      <c r="AH157" s="843">
        <f t="shared" si="325"/>
        <v>19202552.521008402</v>
      </c>
      <c r="AI157" s="843">
        <f t="shared" si="325"/>
        <v>21932582.663092047</v>
      </c>
      <c r="AJ157" s="843">
        <f t="shared" si="325"/>
        <v>27953620.823620822</v>
      </c>
      <c r="AK157" s="844">
        <f t="shared" si="325"/>
        <v>26270278.770550393</v>
      </c>
      <c r="AL157" s="843">
        <f t="shared" ref="AL157:AP159" si="326">AL148*10^9/AL170</f>
        <v>24989808.286951143</v>
      </c>
      <c r="AM157" s="843">
        <f t="shared" si="326"/>
        <v>36840832.443970107</v>
      </c>
      <c r="AN157" s="843">
        <f t="shared" si="326"/>
        <v>26809793.920659449</v>
      </c>
      <c r="AO157" s="845">
        <f t="shared" si="326"/>
        <v>26420537.098560356</v>
      </c>
      <c r="AP157" s="843">
        <f t="shared" si="326"/>
        <v>36396845.637583897</v>
      </c>
      <c r="AQ157" s="843">
        <f t="shared" ref="AQ157:BG157" si="327">AQ148*10^9/AQ170</f>
        <v>6114657.5342465751</v>
      </c>
      <c r="AR157" s="843">
        <f t="shared" si="327"/>
        <v>19725865.384615384</v>
      </c>
      <c r="AS157" s="845">
        <f t="shared" si="327"/>
        <v>6859655.1724137934</v>
      </c>
      <c r="AT157" s="843">
        <f t="shared" si="327"/>
        <v>26262378.048780486</v>
      </c>
      <c r="AU157" s="843">
        <f t="shared" si="327"/>
        <v>12913086.419753086</v>
      </c>
      <c r="AV157" s="843">
        <f t="shared" si="327"/>
        <v>2298850.5747126439</v>
      </c>
      <c r="AW157" s="845">
        <f t="shared" si="327"/>
        <v>4597857.1428571427</v>
      </c>
      <c r="AX157" s="843">
        <f t="shared" si="327"/>
        <v>4478750</v>
      </c>
      <c r="AY157" s="843">
        <f t="shared" si="327"/>
        <v>1525547.4452554747</v>
      </c>
      <c r="AZ157" s="843">
        <f t="shared" si="327"/>
        <v>1517894.7368421052</v>
      </c>
      <c r="BA157" s="845">
        <f t="shared" si="327"/>
        <v>14897605.042016804</v>
      </c>
      <c r="BB157" s="843">
        <f t="shared" si="327"/>
        <v>24416800.847457632</v>
      </c>
      <c r="BC157" s="843">
        <f t="shared" si="327"/>
        <v>21414926.666666668</v>
      </c>
      <c r="BD157" s="843">
        <f t="shared" si="327"/>
        <v>24574459.670424979</v>
      </c>
      <c r="BE157" s="845">
        <f t="shared" si="327"/>
        <v>28497185.369318184</v>
      </c>
      <c r="BF157" s="843">
        <f t="shared" si="327"/>
        <v>28387862.595419846</v>
      </c>
      <c r="BG157" s="843">
        <f t="shared" si="327"/>
        <v>21198090.112031173</v>
      </c>
      <c r="BH157" s="843">
        <f t="shared" ref="BH157:BI159" si="328">BH148*10^9/BH170</f>
        <v>18003840.263691682</v>
      </c>
      <c r="BI157" s="845">
        <f t="shared" si="328"/>
        <v>17065753.604749788</v>
      </c>
      <c r="BJ157" s="843">
        <f t="shared" ref="BJ157:BK157" si="329">BJ148*10^9/BJ170</f>
        <v>15751734.772552043</v>
      </c>
      <c r="BK157" s="843">
        <f t="shared" si="329"/>
        <v>15477076.411960132</v>
      </c>
      <c r="BL157" s="843">
        <f t="shared" ref="BL157:BM157" si="330">BL148*10^9/BL170</f>
        <v>13257865.168539323</v>
      </c>
      <c r="BM157" s="845">
        <f t="shared" si="330"/>
        <v>16551700.432365658</v>
      </c>
    </row>
    <row r="158" spans="2:65" ht="12">
      <c r="D158" s="189" t="s">
        <v>86</v>
      </c>
      <c r="E158" s="190" t="s">
        <v>249</v>
      </c>
      <c r="F158" s="366">
        <f t="shared" ref="F158:AK158" si="331">F149*10^9/F171</f>
        <v>20136563.876651984</v>
      </c>
      <c r="G158" s="366">
        <f t="shared" si="331"/>
        <v>17440798.858773179</v>
      </c>
      <c r="H158" s="366">
        <f t="shared" si="331"/>
        <v>13880084.15147265</v>
      </c>
      <c r="I158" s="367">
        <f t="shared" si="331"/>
        <v>17323208.722741432</v>
      </c>
      <c r="J158" s="366">
        <f t="shared" si="331"/>
        <v>16610309.278350517</v>
      </c>
      <c r="K158" s="366">
        <f t="shared" si="331"/>
        <v>14234532.374100719</v>
      </c>
      <c r="L158" s="336">
        <f t="shared" si="331"/>
        <v>15055269.320843089</v>
      </c>
      <c r="M158" s="337">
        <f t="shared" si="331"/>
        <v>15156626.506024096</v>
      </c>
      <c r="N158" s="336">
        <f t="shared" si="331"/>
        <v>16305709.023941068</v>
      </c>
      <c r="O158" s="336">
        <f t="shared" si="331"/>
        <v>17612077.29468599</v>
      </c>
      <c r="P158" s="336">
        <f t="shared" si="331"/>
        <v>16336930.455635492</v>
      </c>
      <c r="Q158" s="337">
        <f t="shared" si="331"/>
        <v>24416088.76560333</v>
      </c>
      <c r="R158" s="336">
        <f t="shared" si="331"/>
        <v>26858676.207513418</v>
      </c>
      <c r="S158" s="336">
        <f t="shared" si="331"/>
        <v>22426564.495530017</v>
      </c>
      <c r="T158" s="336">
        <f t="shared" si="331"/>
        <v>17591527.987897124</v>
      </c>
      <c r="U158" s="337">
        <f t="shared" si="331"/>
        <v>24101398.601398606</v>
      </c>
      <c r="V158" s="336">
        <f t="shared" si="331"/>
        <v>18802110.817941949</v>
      </c>
      <c r="W158" s="336">
        <f t="shared" si="331"/>
        <v>23937349.397590365</v>
      </c>
      <c r="X158" s="336">
        <f t="shared" si="331"/>
        <v>23476833.976833981</v>
      </c>
      <c r="Y158" s="337">
        <f t="shared" si="331"/>
        <v>21049056.603773583</v>
      </c>
      <c r="Z158" s="336">
        <f t="shared" si="331"/>
        <v>31986798.679867987</v>
      </c>
      <c r="AA158" s="336">
        <f t="shared" si="331"/>
        <v>22830644.171779141</v>
      </c>
      <c r="AB158" s="336">
        <f t="shared" si="331"/>
        <v>26191919.191919193</v>
      </c>
      <c r="AC158" s="337">
        <f t="shared" si="331"/>
        <v>17525031.645569619</v>
      </c>
      <c r="AD158" s="843">
        <f t="shared" si="331"/>
        <v>21631752.988047808</v>
      </c>
      <c r="AE158" s="843">
        <f t="shared" si="331"/>
        <v>25272170.329670325</v>
      </c>
      <c r="AF158" s="843">
        <f t="shared" si="331"/>
        <v>30159040.307101727</v>
      </c>
      <c r="AG158" s="844">
        <f t="shared" si="331"/>
        <v>27683425.692695208</v>
      </c>
      <c r="AH158" s="843">
        <f t="shared" si="331"/>
        <v>28043379.310344826</v>
      </c>
      <c r="AI158" s="843">
        <f t="shared" si="331"/>
        <v>27017812.5</v>
      </c>
      <c r="AJ158" s="843">
        <f t="shared" si="331"/>
        <v>22180327.272727273</v>
      </c>
      <c r="AK158" s="844">
        <f t="shared" si="331"/>
        <v>27435983.146067414</v>
      </c>
      <c r="AL158" s="843">
        <f t="shared" si="326"/>
        <v>38299069.53642384</v>
      </c>
      <c r="AM158" s="843">
        <f t="shared" si="326"/>
        <v>29447440.318302386</v>
      </c>
      <c r="AN158" s="843">
        <f t="shared" si="326"/>
        <v>27004030.534351144</v>
      </c>
      <c r="AO158" s="845">
        <f t="shared" si="326"/>
        <v>27686625.258799173</v>
      </c>
      <c r="AP158" s="843">
        <f t="shared" si="326"/>
        <v>40483809.523809515</v>
      </c>
      <c r="AQ158" s="843" t="e">
        <f t="shared" ref="AQ158:BG158" si="332">AQ149*10^9/AQ171</f>
        <v>#DIV/0!</v>
      </c>
      <c r="AR158" s="843">
        <f t="shared" si="332"/>
        <v>5000000</v>
      </c>
      <c r="AS158" s="845" t="e">
        <f t="shared" si="332"/>
        <v>#DIV/0!</v>
      </c>
      <c r="AT158" s="843">
        <f t="shared" si="332"/>
        <v>55470000</v>
      </c>
      <c r="AU158" s="843">
        <f t="shared" si="332"/>
        <v>35171666.666666664</v>
      </c>
      <c r="AV158" s="843">
        <f t="shared" si="332"/>
        <v>1000000</v>
      </c>
      <c r="AW158" s="845" t="e">
        <f t="shared" si="332"/>
        <v>#DIV/0!</v>
      </c>
      <c r="AX158" s="843" t="e">
        <f t="shared" si="332"/>
        <v>#DIV/0!</v>
      </c>
      <c r="AY158" s="843">
        <f t="shared" si="332"/>
        <v>1650000</v>
      </c>
      <c r="AZ158" s="843">
        <f t="shared" si="332"/>
        <v>22200937.5</v>
      </c>
      <c r="BA158" s="845">
        <f t="shared" si="332"/>
        <v>20185740.740740743</v>
      </c>
      <c r="BB158" s="843">
        <f t="shared" si="332"/>
        <v>28303714.285714287</v>
      </c>
      <c r="BC158" s="843">
        <f t="shared" si="332"/>
        <v>41564277.978339352</v>
      </c>
      <c r="BD158" s="843">
        <f t="shared" si="332"/>
        <v>32626278.409090914</v>
      </c>
      <c r="BE158" s="845">
        <f t="shared" si="332"/>
        <v>51222946.745562129</v>
      </c>
      <c r="BF158" s="843">
        <f t="shared" si="332"/>
        <v>42689107.142857149</v>
      </c>
      <c r="BG158" s="843">
        <f t="shared" si="332"/>
        <v>31229565.789473683</v>
      </c>
      <c r="BH158" s="843">
        <f t="shared" si="328"/>
        <v>31577267.782426778</v>
      </c>
      <c r="BI158" s="845">
        <f t="shared" si="328"/>
        <v>24188953.125000004</v>
      </c>
      <c r="BJ158" s="843">
        <f t="shared" ref="BJ158:BK158" si="333">BJ149*10^9/BJ171</f>
        <v>91724137.931034476</v>
      </c>
      <c r="BK158" s="843">
        <f t="shared" si="333"/>
        <v>35087378.640776701</v>
      </c>
      <c r="BL158" s="843">
        <f t="shared" ref="BL158:BM158" si="334">BL149*10^9/BL171</f>
        <v>15523809.523809524</v>
      </c>
      <c r="BM158" s="845">
        <f t="shared" si="334"/>
        <v>147800000</v>
      </c>
    </row>
    <row r="159" spans="2:65" ht="12">
      <c r="D159" s="189" t="s">
        <v>103</v>
      </c>
      <c r="E159" s="190" t="s">
        <v>250</v>
      </c>
      <c r="F159" s="366">
        <f t="shared" ref="F159:AK159" si="335">F150*10^9/F172</f>
        <v>12137500.000000002</v>
      </c>
      <c r="G159" s="366">
        <f t="shared" si="335"/>
        <v>11833333.333333334</v>
      </c>
      <c r="H159" s="366">
        <f t="shared" si="335"/>
        <v>12205555.555555556</v>
      </c>
      <c r="I159" s="367">
        <f t="shared" si="335"/>
        <v>8573809.5238095261</v>
      </c>
      <c r="J159" s="366">
        <f t="shared" si="335"/>
        <v>27415730.337078653</v>
      </c>
      <c r="K159" s="366">
        <f t="shared" si="335"/>
        <v>12847826.086956521</v>
      </c>
      <c r="L159" s="336">
        <f t="shared" si="335"/>
        <v>13661038.96103896</v>
      </c>
      <c r="M159" s="337">
        <f t="shared" si="335"/>
        <v>10974137.931034485</v>
      </c>
      <c r="N159" s="336">
        <f t="shared" si="335"/>
        <v>16852791.878172588</v>
      </c>
      <c r="O159" s="336">
        <f t="shared" si="335"/>
        <v>15728676.470588235</v>
      </c>
      <c r="P159" s="336">
        <f t="shared" si="335"/>
        <v>16885496.183206104</v>
      </c>
      <c r="Q159" s="337">
        <f t="shared" si="335"/>
        <v>10738916.256157633</v>
      </c>
      <c r="R159" s="336">
        <f t="shared" si="335"/>
        <v>13284768.211920531</v>
      </c>
      <c r="S159" s="336">
        <f t="shared" si="335"/>
        <v>10836842.105263159</v>
      </c>
      <c r="T159" s="336">
        <f t="shared" si="335"/>
        <v>11764587.525150906</v>
      </c>
      <c r="U159" s="337">
        <f t="shared" si="335"/>
        <v>11422718.808193669</v>
      </c>
      <c r="V159" s="336">
        <f t="shared" si="335"/>
        <v>10973829.201101929</v>
      </c>
      <c r="W159" s="336">
        <f t="shared" si="335"/>
        <v>7945121.9512195121</v>
      </c>
      <c r="X159" s="336">
        <f t="shared" si="335"/>
        <v>9248421.0526315793</v>
      </c>
      <c r="Y159" s="337">
        <f t="shared" si="335"/>
        <v>5932714.6171693737</v>
      </c>
      <c r="Z159" s="336">
        <f t="shared" si="335"/>
        <v>9913957.9349904414</v>
      </c>
      <c r="AA159" s="336">
        <f t="shared" si="335"/>
        <v>7850961.538461538</v>
      </c>
      <c r="AB159" s="336">
        <f t="shared" si="335"/>
        <v>8686674.6698679477</v>
      </c>
      <c r="AC159" s="337">
        <f t="shared" si="335"/>
        <v>10573701.015965167</v>
      </c>
      <c r="AD159" s="843">
        <f t="shared" si="335"/>
        <v>20889946.428571429</v>
      </c>
      <c r="AE159" s="843">
        <f t="shared" si="335"/>
        <v>14210987.341772152</v>
      </c>
      <c r="AF159" s="843">
        <f t="shared" si="335"/>
        <v>11326293.333333334</v>
      </c>
      <c r="AG159" s="844">
        <f t="shared" si="335"/>
        <v>3693297.6827094476</v>
      </c>
      <c r="AH159" s="843">
        <f t="shared" si="335"/>
        <v>14121967.213114753</v>
      </c>
      <c r="AI159" s="843">
        <f t="shared" si="335"/>
        <v>12971576.576576577</v>
      </c>
      <c r="AJ159" s="843">
        <f t="shared" si="335"/>
        <v>16316876.404494382</v>
      </c>
      <c r="AK159" s="844">
        <f t="shared" si="335"/>
        <v>19215689.277899344</v>
      </c>
      <c r="AL159" s="843">
        <f t="shared" si="326"/>
        <v>14613347.107438017</v>
      </c>
      <c r="AM159" s="843">
        <f t="shared" si="326"/>
        <v>18283452.685421996</v>
      </c>
      <c r="AN159" s="843">
        <f t="shared" si="326"/>
        <v>15650601.503759401</v>
      </c>
      <c r="AO159" s="845">
        <f t="shared" si="326"/>
        <v>19119073.426573426</v>
      </c>
      <c r="AP159" s="843">
        <f t="shared" si="326"/>
        <v>24804083.665338643</v>
      </c>
      <c r="AQ159" s="843">
        <f t="shared" ref="AQ159:BG159" si="336">AQ150*10^9/AQ172</f>
        <v>20493763.440860216</v>
      </c>
      <c r="AR159" s="843">
        <f t="shared" si="336"/>
        <v>26214548.104956269</v>
      </c>
      <c r="AS159" s="845">
        <f t="shared" si="336"/>
        <v>8489890.1098901089</v>
      </c>
      <c r="AT159" s="843">
        <f t="shared" si="336"/>
        <v>12046031.128404669</v>
      </c>
      <c r="AU159" s="843">
        <f t="shared" si="336"/>
        <v>27159451.038575668</v>
      </c>
      <c r="AV159" s="843">
        <f t="shared" si="336"/>
        <v>31576568.627450977</v>
      </c>
      <c r="AW159" s="845">
        <f t="shared" si="336"/>
        <v>11315583.333333336</v>
      </c>
      <c r="AX159" s="843">
        <f t="shared" si="336"/>
        <v>5926298.0769230779</v>
      </c>
      <c r="AY159" s="843">
        <f t="shared" si="336"/>
        <v>11631056.338028168</v>
      </c>
      <c r="AZ159" s="843">
        <f t="shared" si="336"/>
        <v>17502761.194029849</v>
      </c>
      <c r="BA159" s="845">
        <f t="shared" si="336"/>
        <v>20926257.668711655</v>
      </c>
      <c r="BB159" s="843">
        <f t="shared" si="336"/>
        <v>6392980.7692307699</v>
      </c>
      <c r="BC159" s="843">
        <f t="shared" si="336"/>
        <v>16808405.40540541</v>
      </c>
      <c r="BD159" s="843">
        <f t="shared" si="336"/>
        <v>14442885.906040268</v>
      </c>
      <c r="BE159" s="845">
        <f t="shared" si="336"/>
        <v>28576990.683229815</v>
      </c>
      <c r="BF159" s="843">
        <f t="shared" si="336"/>
        <v>29305956.072351415</v>
      </c>
      <c r="BG159" s="843">
        <f t="shared" si="336"/>
        <v>27007915.384615384</v>
      </c>
      <c r="BH159" s="843">
        <f t="shared" si="328"/>
        <v>27305683.257918552</v>
      </c>
      <c r="BI159" s="845">
        <f t="shared" si="328"/>
        <v>12448670.454545455</v>
      </c>
      <c r="BJ159" s="843">
        <f t="shared" ref="BJ159:BK159" si="337">BJ150*10^9/BJ172</f>
        <v>13927777.777777778</v>
      </c>
      <c r="BK159" s="843">
        <f t="shared" si="337"/>
        <v>13946666.666666666</v>
      </c>
      <c r="BL159" s="843">
        <f t="shared" ref="BL159:BM159" si="338">BL150*10^9/BL172</f>
        <v>10958762.886597939</v>
      </c>
      <c r="BM159" s="845">
        <f t="shared" si="338"/>
        <v>14837351.063829787</v>
      </c>
    </row>
    <row r="160" spans="2:65" ht="12">
      <c r="D160" s="196" t="s">
        <v>371</v>
      </c>
      <c r="E160" s="197" t="s">
        <v>372</v>
      </c>
      <c r="F160" s="368">
        <f>F151*10^9/F167</f>
        <v>963466.44010195415</v>
      </c>
      <c r="G160" s="368">
        <f t="shared" ref="G160:AO160" si="339">G151*10^9/G167</f>
        <v>1003625.1586006889</v>
      </c>
      <c r="H160" s="368">
        <f t="shared" si="339"/>
        <v>772358.88140859653</v>
      </c>
      <c r="I160" s="369">
        <f t="shared" si="339"/>
        <v>768313.43943412905</v>
      </c>
      <c r="J160" s="368">
        <f t="shared" si="339"/>
        <v>970883.53413654619</v>
      </c>
      <c r="K160" s="368">
        <f t="shared" si="339"/>
        <v>677653.13213541149</v>
      </c>
      <c r="L160" s="338">
        <f t="shared" si="339"/>
        <v>745238.3598177575</v>
      </c>
      <c r="M160" s="339">
        <f t="shared" si="339"/>
        <v>1013318.9829140321</v>
      </c>
      <c r="N160" s="338">
        <f t="shared" si="339"/>
        <v>1225388.6010362695</v>
      </c>
      <c r="O160" s="338">
        <f t="shared" si="339"/>
        <v>952780.91909118963</v>
      </c>
      <c r="P160" s="338">
        <f t="shared" si="339"/>
        <v>958927.325291596</v>
      </c>
      <c r="Q160" s="339">
        <f t="shared" si="339"/>
        <v>1228313.1822983918</v>
      </c>
      <c r="R160" s="338">
        <f t="shared" si="339"/>
        <v>1493313.0184526835</v>
      </c>
      <c r="S160" s="338">
        <f t="shared" si="339"/>
        <v>1561120.7061984264</v>
      </c>
      <c r="T160" s="338">
        <f t="shared" si="339"/>
        <v>1571055.2763819096</v>
      </c>
      <c r="U160" s="339">
        <f t="shared" si="339"/>
        <v>1657710.8433734938</v>
      </c>
      <c r="V160" s="338">
        <f t="shared" si="339"/>
        <v>2655627.5497960164</v>
      </c>
      <c r="W160" s="338">
        <f t="shared" si="339"/>
        <v>1747580.8845354707</v>
      </c>
      <c r="X160" s="338">
        <f t="shared" si="339"/>
        <v>2387969.2235952439</v>
      </c>
      <c r="Y160" s="339">
        <f t="shared" si="339"/>
        <v>1935160.3333804209</v>
      </c>
      <c r="Z160" s="338">
        <f t="shared" si="339"/>
        <v>1539787.126203751</v>
      </c>
      <c r="AA160" s="338">
        <f t="shared" si="339"/>
        <v>1019275.6448710259</v>
      </c>
      <c r="AB160" s="338">
        <f t="shared" si="339"/>
        <v>1465132.5575290928</v>
      </c>
      <c r="AC160" s="339">
        <f t="shared" si="339"/>
        <v>1549036.8750621211</v>
      </c>
      <c r="AD160" s="846">
        <f t="shared" si="339"/>
        <v>1017781.7912383071</v>
      </c>
      <c r="AE160" s="846">
        <f t="shared" si="339"/>
        <v>623708.88930652128</v>
      </c>
      <c r="AF160" s="846">
        <f t="shared" si="339"/>
        <v>592310.4693140795</v>
      </c>
      <c r="AG160" s="847">
        <f t="shared" si="339"/>
        <v>639324.17900570761</v>
      </c>
      <c r="AH160" s="846">
        <f t="shared" si="339"/>
        <v>616329.35119680048</v>
      </c>
      <c r="AI160" s="846">
        <f t="shared" si="339"/>
        <v>892395.06507854967</v>
      </c>
      <c r="AJ160" s="846">
        <f t="shared" si="339"/>
        <v>963015.49735420605</v>
      </c>
      <c r="AK160" s="847">
        <f t="shared" si="339"/>
        <v>1159987.1888726207</v>
      </c>
      <c r="AL160" s="846">
        <f t="shared" si="339"/>
        <v>1543770.0430765618</v>
      </c>
      <c r="AM160" s="846">
        <f t="shared" si="339"/>
        <v>2577226.7501786905</v>
      </c>
      <c r="AN160" s="846">
        <f t="shared" si="339"/>
        <v>2142642.8351749419</v>
      </c>
      <c r="AO160" s="848">
        <f t="shared" si="339"/>
        <v>2795549.3586168434</v>
      </c>
      <c r="AP160" s="846">
        <f>AP151*10^9/AP167</f>
        <v>4709678.9555856157</v>
      </c>
      <c r="AQ160" s="846">
        <f t="shared" ref="AQ160:BG160" si="340">AQ151*10^9/AQ167</f>
        <v>30609147.236707337</v>
      </c>
      <c r="AR160" s="846">
        <f t="shared" si="340"/>
        <v>27453664.839777254</v>
      </c>
      <c r="AS160" s="848">
        <f t="shared" si="340"/>
        <v>11158556.470992103</v>
      </c>
      <c r="AT160" s="846">
        <f t="shared" si="340"/>
        <v>123717411.98858227</v>
      </c>
      <c r="AU160" s="846">
        <f t="shared" si="340"/>
        <v>-10867203.778302543</v>
      </c>
      <c r="AV160" s="846">
        <f t="shared" si="340"/>
        <v>-63389808.362369381</v>
      </c>
      <c r="AW160" s="848">
        <f t="shared" si="340"/>
        <v>14428352.14072353</v>
      </c>
      <c r="AX160" s="846">
        <f t="shared" si="340"/>
        <v>31681479.859894916</v>
      </c>
      <c r="AY160" s="846">
        <f t="shared" si="340"/>
        <v>113408557.77584703</v>
      </c>
      <c r="AZ160" s="846">
        <f t="shared" si="340"/>
        <v>11506895.494943304</v>
      </c>
      <c r="BA160" s="848">
        <f t="shared" si="340"/>
        <v>9671119.571995927</v>
      </c>
      <c r="BB160" s="846">
        <f t="shared" si="340"/>
        <v>6117364.0347108841</v>
      </c>
      <c r="BC160" s="846">
        <f t="shared" si="340"/>
        <v>7733283.8894930137</v>
      </c>
      <c r="BD160" s="846">
        <f t="shared" si="340"/>
        <v>3711171.8077141782</v>
      </c>
      <c r="BE160" s="848">
        <f t="shared" si="340"/>
        <v>2588543.2172006858</v>
      </c>
      <c r="BF160" s="846">
        <f t="shared" si="340"/>
        <v>2435181.9985283157</v>
      </c>
      <c r="BG160" s="846">
        <f t="shared" si="340"/>
        <v>4320020.2085244795</v>
      </c>
      <c r="BH160" s="846">
        <f t="shared" ref="BH160:BM160" si="341">BH151*10^9/BH167</f>
        <v>5189845.773296223</v>
      </c>
      <c r="BI160" s="848">
        <f t="shared" si="341"/>
        <v>6591748.7918820446</v>
      </c>
      <c r="BJ160" s="846">
        <f t="shared" si="341"/>
        <v>2579450.0816242178</v>
      </c>
      <c r="BK160" s="846">
        <f t="shared" si="341"/>
        <v>2672074.8962145075</v>
      </c>
      <c r="BL160" s="846">
        <f t="shared" si="341"/>
        <v>2555080.522526979</v>
      </c>
      <c r="BM160" s="848">
        <f t="shared" si="341"/>
        <v>2598063.4064005483</v>
      </c>
    </row>
    <row r="161" spans="2:65" s="173" customFormat="1" ht="12">
      <c r="B161" s="174"/>
      <c r="C161" s="836">
        <f>ROW(Monthly!C151)</f>
        <v>151</v>
      </c>
      <c r="D161" s="187" t="s">
        <v>89</v>
      </c>
      <c r="E161" s="187" t="s">
        <v>251</v>
      </c>
      <c r="F161" s="361">
        <f>SUMIF(Monthly!$6:$6,Quarterly!F$7,Monthly!151:151)</f>
        <v>3.9670000000000001</v>
      </c>
      <c r="G161" s="361">
        <f>SUMIF(Monthly!$6:$6,Quarterly!G$7,Monthly!151:151)</f>
        <v>4.875</v>
      </c>
      <c r="H161" s="361">
        <f>SUMIF(Monthly!$6:$6,Quarterly!H$7,Monthly!151:151)</f>
        <v>6.8719999999999999</v>
      </c>
      <c r="I161" s="362">
        <f>SUMIF(Monthly!$6:$6,Quarterly!I$7,Monthly!151:151)</f>
        <v>8.1509999999999998</v>
      </c>
      <c r="J161" s="361">
        <f>SUMIF(Monthly!$6:$6,Quarterly!J$7,Monthly!151:151)</f>
        <v>8.359</v>
      </c>
      <c r="K161" s="361">
        <f>SUMIF(Monthly!$6:$6,Quarterly!K$7,Monthly!151:151)</f>
        <v>8.7729999999999997</v>
      </c>
      <c r="L161" s="330">
        <f>SUMIF(Monthly!$6:$6,Quarterly!L$7,Monthly!151:151)</f>
        <v>10.323</v>
      </c>
      <c r="M161" s="331">
        <f>SUMIF(Monthly!$6:$6,Quarterly!M$7,Monthly!151:151)</f>
        <v>9.6270000000000007</v>
      </c>
      <c r="N161" s="330">
        <f>SUMIF(Monthly!$6:$6,Quarterly!N$7,Monthly!151:151)</f>
        <v>14.100999999999999</v>
      </c>
      <c r="O161" s="330">
        <f>SUMIF(Monthly!$6:$6,Quarterly!O$7,Monthly!151:151)</f>
        <v>17.161000000000001</v>
      </c>
      <c r="P161" s="330">
        <f>SUMIF(Monthly!$6:$6,Quarterly!P$7,Monthly!151:151)</f>
        <v>11.744</v>
      </c>
      <c r="Q161" s="331">
        <f>SUMIF(Monthly!$6:$6,Quarterly!Q$7,Monthly!151:151)</f>
        <v>13.259</v>
      </c>
      <c r="R161" s="330">
        <f>SUMIF(Monthly!$6:$6,Quarterly!R$7,Monthly!151:151)</f>
        <v>13.136000000000001</v>
      </c>
      <c r="S161" s="330">
        <f>SUMIF(Monthly!$6:$6,Quarterly!S$7,Monthly!151:151)</f>
        <v>14.972999999999999</v>
      </c>
      <c r="T161" s="330">
        <f>SUMIF(Monthly!$6:$6,Quarterly!T$7,Monthly!151:151)</f>
        <v>19.163</v>
      </c>
      <c r="U161" s="331">
        <f>SUMIF(Monthly!$6:$6,Quarterly!U$7,Monthly!151:151)</f>
        <v>15.442</v>
      </c>
      <c r="V161" s="330">
        <f>SUMIF(Monthly!$6:$6,Quarterly!V$7,Monthly!151:151)</f>
        <v>16.265000000000001</v>
      </c>
      <c r="W161" s="330">
        <f>SUMIF(Monthly!$6:$6,Quarterly!W$7,Monthly!151:151)</f>
        <v>15.68</v>
      </c>
      <c r="X161" s="330">
        <f>SUMIF(Monthly!$6:$6,Quarterly!X$7,Monthly!151:151)</f>
        <v>9.5449999999999999</v>
      </c>
      <c r="Y161" s="331">
        <f>SUMIF(Monthly!$6:$6,Quarterly!Y$7,Monthly!151:151)</f>
        <v>8.0129999999999999</v>
      </c>
      <c r="Z161" s="330">
        <f>SUMIF(Monthly!$6:$6,Quarterly!Z$7,Monthly!151:151)</f>
        <v>12.733000000000001</v>
      </c>
      <c r="AA161" s="330">
        <f>SUMIF(Monthly!$6:$6,Quarterly!AA$7,Monthly!151:151)</f>
        <v>12.988</v>
      </c>
      <c r="AB161" s="330">
        <f>SUMIF(Monthly!$6:$6,Quarterly!AB$7,Monthly!151:151)</f>
        <v>16.062000000000001</v>
      </c>
      <c r="AC161" s="331">
        <f>SUMIF(Monthly!$6:$6,Quarterly!AC$7,Monthly!151:151)</f>
        <v>13.449</v>
      </c>
      <c r="AD161" s="330">
        <f>SUMIF(Monthly!$6:$6,Quarterly!AD$7,Monthly!151:151)</f>
        <v>10.775</v>
      </c>
      <c r="AE161" s="330">
        <f>SUMIF(Monthly!$6:$6,Quarterly!AE$7,Monthly!151:151)</f>
        <v>5.7229999999999999</v>
      </c>
      <c r="AF161" s="330">
        <f>SUMIF(Monthly!$6:$6,Quarterly!AF$7,Monthly!151:151)</f>
        <v>10.495000000000001</v>
      </c>
      <c r="AG161" s="331">
        <f>SUMIF(Monthly!$6:$6,Quarterly!AG$7,Monthly!151:151)</f>
        <v>5.5720000000000001</v>
      </c>
      <c r="AH161" s="330">
        <f>SUMIF(Monthly!$6:$6,Quarterly!AH$7,Monthly!151:151)</f>
        <v>5.1580000000000004</v>
      </c>
      <c r="AI161" s="330">
        <f>SUMIF(Monthly!$6:$6,Quarterly!AI$7,Monthly!151:151)</f>
        <v>3.7989999999999999</v>
      </c>
      <c r="AJ161" s="330">
        <f>SUMIF(Monthly!$6:$6,Quarterly!AJ$7,Monthly!151:151)</f>
        <v>8.1640000000000015</v>
      </c>
      <c r="AK161" s="331">
        <f>SUMIF(Monthly!$6:$6,Quarterly!AK$7,Monthly!151:151)</f>
        <v>7.411999999999999</v>
      </c>
      <c r="AL161" s="330">
        <f>SUMIF(Monthly!$6:$6,Quarterly!AL$7,Monthly!151:151)</f>
        <v>6.3339999999999996</v>
      </c>
      <c r="AM161" s="330">
        <f>SUMIF(Monthly!$6:$6,Quarterly!AM$7,Monthly!151:151)</f>
        <v>9.004999999999999</v>
      </c>
      <c r="AN161" s="330">
        <f>SUMIF(Monthly!$6:$6,Quarterly!AN$7,Monthly!151:151)</f>
        <v>12.141999999999999</v>
      </c>
      <c r="AO161" s="683">
        <f>SUMIF(Monthly!$6:$6,Quarterly!AO$7,Monthly!151:151)</f>
        <v>12.898000000000001</v>
      </c>
      <c r="AP161" s="330">
        <f>SUMIF(Monthly!$6:$6,Quarterly!AP$7,Monthly!151:151)</f>
        <v>7.5289999999999999</v>
      </c>
      <c r="AQ161" s="330">
        <f>SUMIF(Monthly!$6:$6,Quarterly!AQ$7,Monthly!151:151)</f>
        <v>1.1539999999999999</v>
      </c>
      <c r="AR161" s="330">
        <f>SUMIF(Monthly!$6:$6,Quarterly!AR$7,Monthly!151:151)</f>
        <v>0.71300000000000008</v>
      </c>
      <c r="AS161" s="683">
        <f>SUMIF(Monthly!$6:$6,Quarterly!AS$7,Monthly!151:151)</f>
        <v>0.67799999999999994</v>
      </c>
      <c r="AT161" s="330">
        <f>SUMIF(Monthly!$6:$6,Quarterly!AT$7,Monthly!151:151)</f>
        <v>1.3880000000000001</v>
      </c>
      <c r="AU161" s="330">
        <f>SUMIF(Monthly!$6:$6,Quarterly!AU$7,Monthly!151:151)</f>
        <v>0.39999999999999997</v>
      </c>
      <c r="AV161" s="330">
        <f>SUMIF(Monthly!$6:$6,Quarterly!AV$7,Monthly!151:151)</f>
        <v>-0.49299999999999999</v>
      </c>
      <c r="AW161" s="683">
        <f>SUMIF(Monthly!$6:$6,Quarterly!AW$7,Monthly!151:151)</f>
        <v>0.63400000000000001</v>
      </c>
      <c r="AX161" s="330">
        <f>SUMIF(Monthly!$6:$6,Quarterly!AX$7,Monthly!151:151)</f>
        <v>1.0590000000000002</v>
      </c>
      <c r="AY161" s="330">
        <f>SUMIF(Monthly!$6:$6,Quarterly!AY$7,Monthly!151:151)</f>
        <v>1.7659999999999998</v>
      </c>
      <c r="AZ161" s="330">
        <f>SUMIF(Monthly!$6:$6,Quarterly!AZ$7,Monthly!151:151)</f>
        <v>0.99499999999999988</v>
      </c>
      <c r="BA161" s="683">
        <f>SUMIF(Monthly!$6:$6,Quarterly!BA$7,Monthly!151:151)</f>
        <v>0.71000000000000008</v>
      </c>
      <c r="BB161" s="330">
        <f>SUMIF(Monthly!$6:$6,Quarterly!BB$7,Monthly!151:151)</f>
        <v>1.504</v>
      </c>
      <c r="BC161" s="330">
        <f>SUMIF(Monthly!$6:$6,Quarterly!BC$7,Monthly!151:151)</f>
        <v>3.0590000000000002</v>
      </c>
      <c r="BD161" s="330">
        <f>SUMIF(Monthly!$6:$6,Quarterly!BD$7,Monthly!151:151)</f>
        <v>4.8979999999999997</v>
      </c>
      <c r="BE161" s="683">
        <f>SUMIF(Monthly!$6:$6,Quarterly!BE$7,Monthly!151:151)</f>
        <v>5.2679999999999998</v>
      </c>
      <c r="BF161" s="330">
        <f>SUMIF(Monthly!$6:$6,Quarterly!BF$7,Monthly!151:151)</f>
        <v>3.4649999999999999</v>
      </c>
      <c r="BG161" s="330">
        <f>SUMIF(Monthly!$6:$6,Quarterly!BG$7,Monthly!151:151)</f>
        <v>3.7450000000000001</v>
      </c>
      <c r="BH161" s="330">
        <f>SUMIF(Monthly!$6:$6,Quarterly!BH$7,Monthly!151:151)</f>
        <v>4.0369999999999999</v>
      </c>
      <c r="BI161" s="683">
        <f>SUMIF(Monthly!$6:$6,Quarterly!BI$7,Monthly!151:151)</f>
        <v>5.0760000000000005</v>
      </c>
      <c r="BJ161" s="330">
        <f>SUMIF(Monthly!$6:$6,Quarterly!BJ$7,Monthly!151:151)</f>
        <v>7.222999999999999</v>
      </c>
      <c r="BK161" s="330">
        <f>SUMIF(Monthly!$6:$6,Quarterly!BK$7,Monthly!151:151)</f>
        <v>5.1709999999999994</v>
      </c>
      <c r="BL161" s="330">
        <f>SUMIF(Monthly!$6:$6,Quarterly!BL$7,Monthly!151:151)</f>
        <v>3.839</v>
      </c>
      <c r="BM161" s="683">
        <f>SUMIF(Monthly!$6:$6,Quarterly!BM$7,Monthly!151:151)</f>
        <v>5.5330223640000007</v>
      </c>
    </row>
    <row r="162" spans="2:65" s="9" customFormat="1" ht="12">
      <c r="B162" s="8"/>
      <c r="C162" s="8">
        <f>ROW(Monthly!C152)</f>
        <v>152</v>
      </c>
      <c r="D162" s="188" t="s">
        <v>1</v>
      </c>
      <c r="E162" s="188" t="s">
        <v>247</v>
      </c>
      <c r="F162" s="363"/>
      <c r="G162" s="363"/>
      <c r="H162" s="363"/>
      <c r="I162" s="364"/>
      <c r="J162" s="365">
        <f t="shared" ref="J162:AO162" si="342">J161/F161-1</f>
        <v>1.1071338542979583</v>
      </c>
      <c r="K162" s="365">
        <f t="shared" si="342"/>
        <v>0.79958974358974344</v>
      </c>
      <c r="L162" s="334">
        <f t="shared" si="342"/>
        <v>0.50218277066356243</v>
      </c>
      <c r="M162" s="335">
        <f t="shared" si="342"/>
        <v>0.181082075818918</v>
      </c>
      <c r="N162" s="334">
        <f t="shared" si="342"/>
        <v>0.68692427323842553</v>
      </c>
      <c r="O162" s="334">
        <f t="shared" si="342"/>
        <v>0.95611535392682123</v>
      </c>
      <c r="P162" s="334">
        <f t="shared" si="342"/>
        <v>0.13765378281507301</v>
      </c>
      <c r="Q162" s="335">
        <f t="shared" si="342"/>
        <v>0.37727225511582008</v>
      </c>
      <c r="R162" s="334">
        <f t="shared" si="342"/>
        <v>-6.8434862775689553E-2</v>
      </c>
      <c r="S162" s="334">
        <f t="shared" si="342"/>
        <v>-0.1274983975292816</v>
      </c>
      <c r="T162" s="334">
        <f t="shared" si="342"/>
        <v>0.63172683923705719</v>
      </c>
      <c r="U162" s="335">
        <f t="shared" si="342"/>
        <v>0.16464288407873906</v>
      </c>
      <c r="V162" s="334">
        <f t="shared" si="342"/>
        <v>0.23820036540803891</v>
      </c>
      <c r="W162" s="334">
        <f t="shared" si="342"/>
        <v>4.7218326320710657E-2</v>
      </c>
      <c r="X162" s="334">
        <f t="shared" si="342"/>
        <v>-0.50190471220581334</v>
      </c>
      <c r="Y162" s="335">
        <f t="shared" si="342"/>
        <v>-0.48109053231446708</v>
      </c>
      <c r="Z162" s="334">
        <f t="shared" si="342"/>
        <v>-0.2171533968644328</v>
      </c>
      <c r="AA162" s="334">
        <f t="shared" si="342"/>
        <v>-0.17168367346938773</v>
      </c>
      <c r="AB162" s="334">
        <f t="shared" si="342"/>
        <v>0.68276584599266643</v>
      </c>
      <c r="AC162" s="335">
        <f t="shared" si="342"/>
        <v>0.67839760389367276</v>
      </c>
      <c r="AD162" s="334">
        <f t="shared" si="342"/>
        <v>-0.15377365899630879</v>
      </c>
      <c r="AE162" s="334">
        <f t="shared" si="342"/>
        <v>-0.55936248845087766</v>
      </c>
      <c r="AF162" s="334">
        <f t="shared" si="342"/>
        <v>-0.34659444651973603</v>
      </c>
      <c r="AG162" s="335">
        <f t="shared" si="342"/>
        <v>-0.58569410365082897</v>
      </c>
      <c r="AH162" s="334">
        <f t="shared" si="342"/>
        <v>-0.52129930394431545</v>
      </c>
      <c r="AI162" s="334">
        <f t="shared" si="342"/>
        <v>-0.33618731434562288</v>
      </c>
      <c r="AJ162" s="334">
        <f t="shared" si="342"/>
        <v>-0.22210576464983323</v>
      </c>
      <c r="AK162" s="335">
        <f t="shared" si="342"/>
        <v>0.33022254127781747</v>
      </c>
      <c r="AL162" s="334">
        <f t="shared" si="342"/>
        <v>0.22799534703373392</v>
      </c>
      <c r="AM162" s="334">
        <f t="shared" si="342"/>
        <v>1.3703606212161095</v>
      </c>
      <c r="AN162" s="334">
        <f t="shared" si="342"/>
        <v>0.48726114649681485</v>
      </c>
      <c r="AO162" s="684">
        <f t="shared" si="342"/>
        <v>0.74015110631408576</v>
      </c>
      <c r="AP162" s="334">
        <f t="shared" ref="AP162:BM162" si="343">AP161/AL161-1</f>
        <v>0.18866435112093471</v>
      </c>
      <c r="AQ162" s="334">
        <f t="shared" si="343"/>
        <v>-0.87184897279289286</v>
      </c>
      <c r="AR162" s="334">
        <f t="shared" si="343"/>
        <v>-0.94127820787349692</v>
      </c>
      <c r="AS162" s="684">
        <f t="shared" si="343"/>
        <v>-0.94743371065281434</v>
      </c>
      <c r="AT162" s="334">
        <f t="shared" si="343"/>
        <v>-0.81564616814982072</v>
      </c>
      <c r="AU162" s="334">
        <f t="shared" si="343"/>
        <v>-0.65337954939341425</v>
      </c>
      <c r="AV162" s="334">
        <f t="shared" si="343"/>
        <v>-1.6914446002805048</v>
      </c>
      <c r="AW162" s="684">
        <f t="shared" si="343"/>
        <v>-6.4896755162241804E-2</v>
      </c>
      <c r="AX162" s="334">
        <f t="shared" si="343"/>
        <v>-0.23703170028818443</v>
      </c>
      <c r="AY162" s="334">
        <f t="shared" si="343"/>
        <v>3.415</v>
      </c>
      <c r="AZ162" s="334">
        <f t="shared" si="343"/>
        <v>-3.018255578093306</v>
      </c>
      <c r="BA162" s="684">
        <f t="shared" si="343"/>
        <v>0.11987381703470046</v>
      </c>
      <c r="BB162" s="334">
        <f t="shared" si="343"/>
        <v>0.42020774315391862</v>
      </c>
      <c r="BC162" s="334">
        <f t="shared" si="343"/>
        <v>0.73216308040770128</v>
      </c>
      <c r="BD162" s="334">
        <f t="shared" si="343"/>
        <v>3.9226130653266331</v>
      </c>
      <c r="BE162" s="684">
        <f t="shared" si="343"/>
        <v>6.4197183098591539</v>
      </c>
      <c r="BF162" s="334">
        <f t="shared" si="343"/>
        <v>1.3038563829787231</v>
      </c>
      <c r="BG162" s="334">
        <f t="shared" si="343"/>
        <v>0.22425629290617843</v>
      </c>
      <c r="BH162" s="334">
        <f t="shared" si="343"/>
        <v>-0.17578603511637403</v>
      </c>
      <c r="BI162" s="684">
        <f t="shared" si="343"/>
        <v>-3.6446469248291424E-2</v>
      </c>
      <c r="BJ162" s="334">
        <f t="shared" si="343"/>
        <v>1.0845598845598845</v>
      </c>
      <c r="BK162" s="334">
        <f t="shared" si="343"/>
        <v>0.3807743658210947</v>
      </c>
      <c r="BL162" s="334">
        <f t="shared" si="343"/>
        <v>-4.9046321525885506E-2</v>
      </c>
      <c r="BM162" s="684">
        <f t="shared" si="343"/>
        <v>9.0035926713948111E-2</v>
      </c>
    </row>
    <row r="163" spans="2:65" ht="12">
      <c r="C163" s="1">
        <f>ROW(Monthly!C153)</f>
        <v>153</v>
      </c>
      <c r="D163" s="189" t="s">
        <v>90</v>
      </c>
      <c r="E163" s="190" t="s">
        <v>252</v>
      </c>
      <c r="F163" s="370">
        <f>SUMIF(Monthly!$6:$6,Quarterly!F$7,Monthly!153:153)</f>
        <v>3.895</v>
      </c>
      <c r="G163" s="370">
        <f>SUMIF(Monthly!$6:$6,Quarterly!G$7,Monthly!153:153)</f>
        <v>4.7880000000000003</v>
      </c>
      <c r="H163" s="370">
        <f>SUMIF(Monthly!$6:$6,Quarterly!H$7,Monthly!153:153)</f>
        <v>6.76</v>
      </c>
      <c r="I163" s="371">
        <f>SUMIF(Monthly!$6:$6,Quarterly!I$7,Monthly!153:153)</f>
        <v>8.0340000000000007</v>
      </c>
      <c r="J163" s="370">
        <f>SUMIF(Monthly!$6:$6,Quarterly!J$7,Monthly!153:153)</f>
        <v>8.2530000000000001</v>
      </c>
      <c r="K163" s="370">
        <f>SUMIF(Monthly!$6:$6,Quarterly!K$7,Monthly!153:153)</f>
        <v>8.6239999999999988</v>
      </c>
      <c r="L163" s="340">
        <f>SUMIF(Monthly!$6:$6,Quarterly!L$7,Monthly!153:153)</f>
        <v>10.192</v>
      </c>
      <c r="M163" s="341">
        <f>SUMIF(Monthly!$6:$6,Quarterly!M$7,Monthly!153:153)</f>
        <v>9.4130000000000003</v>
      </c>
      <c r="N163" s="340">
        <f>SUMIF(Monthly!$6:$6,Quarterly!N$7,Monthly!153:153)</f>
        <v>13.896000000000001</v>
      </c>
      <c r="O163" s="340">
        <f>SUMIF(Monthly!$6:$6,Quarterly!O$7,Monthly!153:153)</f>
        <v>16.753</v>
      </c>
      <c r="P163" s="340">
        <f>SUMIF(Monthly!$6:$6,Quarterly!P$7,Monthly!153:153)</f>
        <v>11.234999999999999</v>
      </c>
      <c r="Q163" s="341">
        <f>SUMIF(Monthly!$6:$6,Quarterly!Q$7,Monthly!153:153)</f>
        <v>12.888</v>
      </c>
      <c r="R163" s="340">
        <f>SUMIF(Monthly!$6:$6,Quarterly!R$7,Monthly!153:153)</f>
        <v>12.852</v>
      </c>
      <c r="S163" s="340">
        <f>SUMIF(Monthly!$6:$6,Quarterly!S$7,Monthly!153:153)</f>
        <v>14.382</v>
      </c>
      <c r="T163" s="340">
        <f>SUMIF(Monthly!$6:$6,Quarterly!T$7,Monthly!153:153)</f>
        <v>18.542000000000002</v>
      </c>
      <c r="U163" s="341">
        <f>SUMIF(Monthly!$6:$6,Quarterly!U$7,Monthly!153:153)</f>
        <v>14.927</v>
      </c>
      <c r="V163" s="340">
        <f>SUMIF(Monthly!$6:$6,Quarterly!V$7,Monthly!153:153)</f>
        <v>15.780000000000001</v>
      </c>
      <c r="W163" s="340">
        <f>SUMIF(Monthly!$6:$6,Quarterly!W$7,Monthly!153:153)</f>
        <v>15.104000000000001</v>
      </c>
      <c r="X163" s="340">
        <f>SUMIF(Monthly!$6:$6,Quarterly!X$7,Monthly!153:153)</f>
        <v>9.0940000000000012</v>
      </c>
      <c r="Y163" s="341">
        <f>SUMIF(Monthly!$6:$6,Quarterly!Y$7,Monthly!153:153)</f>
        <v>7.3550000000000004</v>
      </c>
      <c r="Z163" s="340">
        <f>SUMIF(Monthly!$6:$6,Quarterly!Z$7,Monthly!153:153)</f>
        <v>12.258999999999999</v>
      </c>
      <c r="AA163" s="340">
        <f>SUMIF(Monthly!$6:$6,Quarterly!AA$7,Monthly!153:153)</f>
        <v>12.106999999999999</v>
      </c>
      <c r="AB163" s="340">
        <f>SUMIF(Monthly!$6:$6,Quarterly!AB$7,Monthly!153:153)</f>
        <v>15.436</v>
      </c>
      <c r="AC163" s="341">
        <f>SUMIF(Monthly!$6:$6,Quarterly!AC$7,Monthly!153:153)</f>
        <v>12.745000000000001</v>
      </c>
      <c r="AD163" s="340">
        <f>SUMIF(Monthly!$6:$6,Quarterly!AD$7,Monthly!153:153)</f>
        <v>10.289</v>
      </c>
      <c r="AE163" s="340">
        <f>SUMIF(Monthly!$6:$6,Quarterly!AE$7,Monthly!153:153)</f>
        <v>5.5030000000000001</v>
      </c>
      <c r="AF163" s="340">
        <f>SUMIF(Monthly!$6:$6,Quarterly!AF$7,Monthly!153:153)</f>
        <v>10.309000000000001</v>
      </c>
      <c r="AG163" s="341">
        <f>SUMIF(Monthly!$6:$6,Quarterly!AG$7,Monthly!153:153)</f>
        <v>5.3129999999999997</v>
      </c>
      <c r="AH163" s="340">
        <f>SUMIF(Monthly!$6:$6,Quarterly!AH$7,Monthly!153:153)</f>
        <v>4.5839999999999996</v>
      </c>
      <c r="AI163" s="340">
        <f>SUMIF(Monthly!$6:$6,Quarterly!AI$7,Monthly!153:153)</f>
        <v>3.5469999999999997</v>
      </c>
      <c r="AJ163" s="340">
        <f>SUMIF(Monthly!$6:$6,Quarterly!AJ$7,Monthly!153:153)</f>
        <v>7.1539999999999999</v>
      </c>
      <c r="AK163" s="341">
        <f>SUMIF(Monthly!$6:$6,Quarterly!AK$7,Monthly!153:153)</f>
        <v>7.088000000000001</v>
      </c>
      <c r="AL163" s="340">
        <f>SUMIF(Monthly!$6:$6,Quarterly!AL$7,Monthly!153:153)</f>
        <v>5.9550000000000001</v>
      </c>
      <c r="AM163" s="340">
        <f>SUMIF(Monthly!$6:$6,Quarterly!AM$7,Monthly!153:153)</f>
        <v>8.7140000000000004</v>
      </c>
      <c r="AN163" s="340">
        <f>SUMIF(Monthly!$6:$6,Quarterly!AN$7,Monthly!153:153)</f>
        <v>11.962</v>
      </c>
      <c r="AO163" s="688">
        <f>SUMIF(Monthly!$6:$6,Quarterly!AO$7,Monthly!153:153)</f>
        <v>12.584</v>
      </c>
      <c r="AP163" s="340">
        <f>SUMIF(Monthly!$6:$6,Quarterly!AP$7,Monthly!153:153)</f>
        <v>7.2389999999999999</v>
      </c>
      <c r="AQ163" s="340">
        <f>SUMIF(Monthly!$6:$6,Quarterly!AQ$7,Monthly!153:153)</f>
        <v>1.073</v>
      </c>
      <c r="AR163" s="340">
        <f>SUMIF(Monthly!$6:$6,Quarterly!AR$7,Monthly!153:153)</f>
        <v>0.621</v>
      </c>
      <c r="AS163" s="688">
        <f>SUMIF(Monthly!$6:$6,Quarterly!AS$7,Monthly!153:153)</f>
        <v>0.60600000000000009</v>
      </c>
      <c r="AT163" s="340">
        <f>SUMIF(Monthly!$6:$6,Quarterly!AT$7,Monthly!153:153)</f>
        <v>1.2530000000000001</v>
      </c>
      <c r="AU163" s="340">
        <f>SUMIF(Monthly!$6:$6,Quarterly!AU$7,Monthly!153:153)</f>
        <v>0.251</v>
      </c>
      <c r="AV163" s="340">
        <f>SUMIF(Monthly!$6:$6,Quarterly!AV$7,Monthly!153:153)</f>
        <v>-0.53</v>
      </c>
      <c r="AW163" s="688">
        <f>SUMIF(Monthly!$6:$6,Quarterly!AW$7,Monthly!153:153)</f>
        <v>0.58299999999999996</v>
      </c>
      <c r="AX163" s="340">
        <f>SUMIF(Monthly!$6:$6,Quarterly!AX$7,Monthly!153:153)</f>
        <v>0.9930000000000001</v>
      </c>
      <c r="AY163" s="340">
        <f>SUMIF(Monthly!$6:$6,Quarterly!AY$7,Monthly!153:153)</f>
        <v>1.7</v>
      </c>
      <c r="AZ163" s="340">
        <f>SUMIF(Monthly!$6:$6,Quarterly!AZ$7,Monthly!153:153)</f>
        <v>0.87699999999999989</v>
      </c>
      <c r="BA163" s="688">
        <f>SUMIF(Monthly!$6:$6,Quarterly!BA$7,Monthly!153:153)</f>
        <v>0.59899999999999998</v>
      </c>
      <c r="BB163" s="340">
        <f>SUMIF(Monthly!$6:$6,Quarterly!BB$7,Monthly!153:153)</f>
        <v>1.4389999999999998</v>
      </c>
      <c r="BC163" s="340">
        <f>SUMIF(Monthly!$6:$6,Quarterly!BC$7,Monthly!153:153)</f>
        <v>3.01</v>
      </c>
      <c r="BD163" s="340">
        <f>SUMIF(Monthly!$6:$6,Quarterly!BD$7,Monthly!153:153)</f>
        <v>4.7080000000000002</v>
      </c>
      <c r="BE163" s="688">
        <f>SUMIF(Monthly!$6:$6,Quarterly!BE$7,Monthly!153:153)</f>
        <v>5.0880000000000001</v>
      </c>
      <c r="BF163" s="340">
        <f>SUMIF(Monthly!$6:$6,Quarterly!BF$7,Monthly!153:153)</f>
        <v>3.3579999999999997</v>
      </c>
      <c r="BG163" s="340">
        <f>SUMIF(Monthly!$6:$6,Quarterly!BG$7,Monthly!153:153)</f>
        <v>3.456</v>
      </c>
      <c r="BH163" s="340">
        <f>SUMIF(Monthly!$6:$6,Quarterly!BH$7,Monthly!153:153)</f>
        <v>4.0149999999999997</v>
      </c>
      <c r="BI163" s="688">
        <f>SUMIF(Monthly!$6:$6,Quarterly!BI$7,Monthly!153:153)</f>
        <v>4.9880000000000004</v>
      </c>
      <c r="BJ163" s="340">
        <f>SUMIF(Monthly!$6:$6,Quarterly!BJ$7,Monthly!153:153)</f>
        <v>6.9429999999999996</v>
      </c>
      <c r="BK163" s="340">
        <f>SUMIF(Monthly!$6:$6,Quarterly!BK$7,Monthly!153:153)</f>
        <v>4.7539999999999996</v>
      </c>
      <c r="BL163" s="340">
        <f>SUMIF(Monthly!$6:$6,Quarterly!BL$7,Monthly!153:153)</f>
        <v>3.44</v>
      </c>
      <c r="BM163" s="688">
        <f>SUMIF(Monthly!$6:$6,Quarterly!BM$7,Monthly!153:153)</f>
        <v>5.0564971149999991</v>
      </c>
    </row>
    <row r="164" spans="2:65" ht="12">
      <c r="C164" s="1">
        <f>ROW(Monthly!C154)</f>
        <v>154</v>
      </c>
      <c r="D164" s="196" t="s">
        <v>132</v>
      </c>
      <c r="E164" s="197" t="s">
        <v>253</v>
      </c>
      <c r="F164" s="372">
        <f>SUMIF(Monthly!$6:$6,Quarterly!F$7,Monthly!154:154)</f>
        <v>7.2000000000000008E-2</v>
      </c>
      <c r="G164" s="372">
        <f>SUMIF(Monthly!$6:$6,Quarterly!G$7,Monthly!154:154)</f>
        <v>8.6999999999999994E-2</v>
      </c>
      <c r="H164" s="372">
        <f>SUMIF(Monthly!$6:$6,Quarterly!H$7,Monthly!154:154)</f>
        <v>0.11200000000000002</v>
      </c>
      <c r="I164" s="373">
        <f>SUMIF(Monthly!$6:$6,Quarterly!I$7,Monthly!154:154)</f>
        <v>0.11699999999999999</v>
      </c>
      <c r="J164" s="372">
        <f>SUMIF(Monthly!$6:$6,Quarterly!J$7,Monthly!154:154)</f>
        <v>0.10600000000000001</v>
      </c>
      <c r="K164" s="372">
        <f>SUMIF(Monthly!$6:$6,Quarterly!K$7,Monthly!154:154)</f>
        <v>0.14899999999999999</v>
      </c>
      <c r="L164" s="342">
        <f>SUMIF(Monthly!$6:$6,Quarterly!L$7,Monthly!154:154)</f>
        <v>0.13100000000000001</v>
      </c>
      <c r="M164" s="343">
        <f>SUMIF(Monthly!$6:$6,Quarterly!M$7,Monthly!154:154)</f>
        <v>0.21400000000000002</v>
      </c>
      <c r="N164" s="342">
        <f>SUMIF(Monthly!$6:$6,Quarterly!N$7,Monthly!154:154)</f>
        <v>0.20499999999999999</v>
      </c>
      <c r="O164" s="342">
        <f>SUMIF(Monthly!$6:$6,Quarterly!O$7,Monthly!154:154)</f>
        <v>0.40800000000000003</v>
      </c>
      <c r="P164" s="342">
        <f>SUMIF(Monthly!$6:$6,Quarterly!P$7,Monthly!154:154)</f>
        <v>0.50900000000000001</v>
      </c>
      <c r="Q164" s="343">
        <f>SUMIF(Monthly!$6:$6,Quarterly!Q$7,Monthly!154:154)</f>
        <v>0.37100000000000005</v>
      </c>
      <c r="R164" s="342">
        <f>SUMIF(Monthly!$6:$6,Quarterly!R$7,Monthly!154:154)</f>
        <v>0.28400000000000003</v>
      </c>
      <c r="S164" s="342">
        <f>SUMIF(Monthly!$6:$6,Quarterly!S$7,Monthly!154:154)</f>
        <v>0.59099999999999997</v>
      </c>
      <c r="T164" s="342">
        <f>SUMIF(Monthly!$6:$6,Quarterly!T$7,Monthly!154:154)</f>
        <v>0.621</v>
      </c>
      <c r="U164" s="343">
        <f>SUMIF(Monthly!$6:$6,Quarterly!U$7,Monthly!154:154)</f>
        <v>0.51500000000000001</v>
      </c>
      <c r="V164" s="342">
        <f>SUMIF(Monthly!$6:$6,Quarterly!V$7,Monthly!154:154)</f>
        <v>0.48499999999999999</v>
      </c>
      <c r="W164" s="342">
        <f>SUMIF(Monthly!$6:$6,Quarterly!W$7,Monthly!154:154)</f>
        <v>0.57599999999999996</v>
      </c>
      <c r="X164" s="342">
        <f>SUMIF(Monthly!$6:$6,Quarterly!X$7,Monthly!154:154)</f>
        <v>0.45099999999999996</v>
      </c>
      <c r="Y164" s="343">
        <f>SUMIF(Monthly!$6:$6,Quarterly!Y$7,Monthly!154:154)</f>
        <v>0.65800000000000003</v>
      </c>
      <c r="Z164" s="342">
        <f>SUMIF(Monthly!$6:$6,Quarterly!Z$7,Monthly!154:154)</f>
        <v>0.47400000000000003</v>
      </c>
      <c r="AA164" s="342">
        <f>SUMIF(Monthly!$6:$6,Quarterly!AA$7,Monthly!154:154)</f>
        <v>0.88099999999999934</v>
      </c>
      <c r="AB164" s="342">
        <f>SUMIF(Monthly!$6:$6,Quarterly!AB$7,Monthly!154:154)</f>
        <v>0.62600000000000033</v>
      </c>
      <c r="AC164" s="343">
        <f>SUMIF(Monthly!$6:$6,Quarterly!AC$7,Monthly!154:154)</f>
        <v>0.70399999999999974</v>
      </c>
      <c r="AD164" s="342">
        <f>SUMIF(Monthly!$6:$6,Quarterly!AD$7,Monthly!154:154)</f>
        <v>0.48600000000000021</v>
      </c>
      <c r="AE164" s="342">
        <f>SUMIF(Monthly!$6:$6,Quarterly!AE$7,Monthly!154:154)</f>
        <v>0.2200000000000002</v>
      </c>
      <c r="AF164" s="342">
        <f>SUMIF(Monthly!$6:$6,Quarterly!AF$7,Monthly!154:154)</f>
        <v>0.18600000000000017</v>
      </c>
      <c r="AG164" s="343">
        <f>SUMIF(Monthly!$6:$6,Quarterly!AG$7,Monthly!154:154)</f>
        <v>0.25899999999999979</v>
      </c>
      <c r="AH164" s="342">
        <f>SUMIF(Monthly!$6:$6,Quarterly!AH$7,Monthly!154:154)</f>
        <v>0.57400000000000007</v>
      </c>
      <c r="AI164" s="342">
        <f>SUMIF(Monthly!$6:$6,Quarterly!AI$7,Monthly!154:154)</f>
        <v>0.252</v>
      </c>
      <c r="AJ164" s="342">
        <f>SUMIF(Monthly!$6:$6,Quarterly!AJ$7,Monthly!154:154)</f>
        <v>1.01</v>
      </c>
      <c r="AK164" s="343">
        <f>SUMIF(Monthly!$6:$6,Quarterly!AK$7,Monthly!154:154)</f>
        <v>0.32400000000000001</v>
      </c>
      <c r="AL164" s="342">
        <f>SUMIF(Monthly!$6:$6,Quarterly!AL$7,Monthly!154:154)</f>
        <v>0.379</v>
      </c>
      <c r="AM164" s="342">
        <f>SUMIF(Monthly!$6:$6,Quarterly!AM$7,Monthly!154:154)</f>
        <v>0.29099999999999998</v>
      </c>
      <c r="AN164" s="342">
        <f>SUMIF(Monthly!$6:$6,Quarterly!AN$7,Monthly!154:154)</f>
        <v>0.18</v>
      </c>
      <c r="AO164" s="689">
        <f>SUMIF(Monthly!$6:$6,Quarterly!AO$7,Monthly!154:154)</f>
        <v>0.314</v>
      </c>
      <c r="AP164" s="342">
        <f>SUMIF(Monthly!$6:$6,Quarterly!AP$7,Monthly!154:154)</f>
        <v>0.28999999999999998</v>
      </c>
      <c r="AQ164" s="342">
        <f>SUMIF(Monthly!$6:$6,Quarterly!AQ$7,Monthly!154:154)</f>
        <v>8.1000000000000003E-2</v>
      </c>
      <c r="AR164" s="342">
        <f>SUMIF(Monthly!$6:$6,Quarterly!AR$7,Monthly!154:154)</f>
        <v>9.1999999999999998E-2</v>
      </c>
      <c r="AS164" s="689">
        <f>SUMIF(Monthly!$6:$6,Quarterly!AS$7,Monthly!154:154)</f>
        <v>7.1999999999999995E-2</v>
      </c>
      <c r="AT164" s="342">
        <f>SUMIF(Monthly!$6:$6,Quarterly!AT$7,Monthly!154:154)</f>
        <v>0.13500000000000001</v>
      </c>
      <c r="AU164" s="342">
        <f>SUMIF(Monthly!$6:$6,Quarterly!AU$7,Monthly!154:154)</f>
        <v>0.14899999999999999</v>
      </c>
      <c r="AV164" s="342">
        <f>SUMIF(Monthly!$6:$6,Quarterly!AV$7,Monthly!154:154)</f>
        <v>3.6999999999999998E-2</v>
      </c>
      <c r="AW164" s="689">
        <f>SUMIF(Monthly!$6:$6,Quarterly!AW$7,Monthly!154:154)</f>
        <v>5.1000000000000004E-2</v>
      </c>
      <c r="AX164" s="342">
        <f>SUMIF(Monthly!$6:$6,Quarterly!AX$7,Monthly!154:154)</f>
        <v>6.6000000000000003E-2</v>
      </c>
      <c r="AY164" s="342">
        <f>SUMIF(Monthly!$6:$6,Quarterly!AY$7,Monthly!154:154)</f>
        <v>6.6000000000000003E-2</v>
      </c>
      <c r="AZ164" s="342">
        <f>SUMIF(Monthly!$6:$6,Quarterly!AZ$7,Monthly!154:154)</f>
        <v>0.11800000000000001</v>
      </c>
      <c r="BA164" s="689">
        <f>SUMIF(Monthly!$6:$6,Quarterly!BA$7,Monthly!154:154)</f>
        <v>0.11099999999999999</v>
      </c>
      <c r="BB164" s="342">
        <f>SUMIF(Monthly!$6:$6,Quarterly!BB$7,Monthly!154:154)</f>
        <v>6.5000000000000002E-2</v>
      </c>
      <c r="BC164" s="342">
        <f>SUMIF(Monthly!$6:$6,Quarterly!BC$7,Monthly!154:154)</f>
        <v>4.8999999999999995E-2</v>
      </c>
      <c r="BD164" s="342">
        <f>SUMIF(Monthly!$6:$6,Quarterly!BD$7,Monthly!154:154)</f>
        <v>0.18999999999999997</v>
      </c>
      <c r="BE164" s="689">
        <f>SUMIF(Monthly!$6:$6,Quarterly!BE$7,Monthly!154:154)</f>
        <v>0.18</v>
      </c>
      <c r="BF164" s="342">
        <f>SUMIF(Monthly!$6:$6,Quarterly!BF$7,Monthly!154:154)</f>
        <v>0.10700000000000001</v>
      </c>
      <c r="BG164" s="342">
        <f>SUMIF(Monthly!$6:$6,Quarterly!BG$7,Monthly!154:154)</f>
        <v>0.28900000000000003</v>
      </c>
      <c r="BH164" s="342">
        <f>SUMIF(Monthly!$6:$6,Quarterly!BH$7,Monthly!154:154)</f>
        <v>2.2000000000000002E-2</v>
      </c>
      <c r="BI164" s="689">
        <f>SUMIF(Monthly!$6:$6,Quarterly!BI$7,Monthly!154:154)</f>
        <v>8.7999999999999995E-2</v>
      </c>
      <c r="BJ164" s="342">
        <f>SUMIF(Monthly!$6:$6,Quarterly!BJ$7,Monthly!154:154)</f>
        <v>0.28000000000000003</v>
      </c>
      <c r="BK164" s="342">
        <f>SUMIF(Monthly!$6:$6,Quarterly!BK$7,Monthly!154:154)</f>
        <v>0.41700000000000004</v>
      </c>
      <c r="BL164" s="342">
        <f>SUMIF(Monthly!$6:$6,Quarterly!BL$7,Monthly!154:154)</f>
        <v>0.39800000000000002</v>
      </c>
      <c r="BM164" s="689">
        <f>SUMIF(Monthly!$6:$6,Quarterly!BM$7,Monthly!154:154)</f>
        <v>0.47652524899999998</v>
      </c>
    </row>
    <row r="165" spans="2:65" s="173" customFormat="1" ht="12">
      <c r="B165" s="174" t="s">
        <v>409</v>
      </c>
      <c r="C165" s="591">
        <f>Jeju!L1</f>
        <v>12</v>
      </c>
      <c r="D165" s="191" t="s">
        <v>92</v>
      </c>
      <c r="E165" s="191" t="s">
        <v>254</v>
      </c>
      <c r="F165" s="374">
        <f>INDEX(Jeju!$A$1:$X$263,F$5,$C165)</f>
        <v>9.073629546391733E-2</v>
      </c>
      <c r="G165" s="374">
        <f>INDEX(Jeju!$A$1:$X$263,G$5,$C165)</f>
        <v>0.11953416765336719</v>
      </c>
      <c r="H165" s="374">
        <f>INDEX(Jeju!$A$1:$X$263,H$5,$C165)</f>
        <v>0.11141904011072142</v>
      </c>
      <c r="I165" s="375">
        <f>INDEX(Jeju!$A$1:$X$263,I$5,$C165)</f>
        <v>0.19531613014998492</v>
      </c>
      <c r="J165" s="374">
        <f>INDEX(Jeju!$A$1:$X$263,J$5,$C165)</f>
        <v>0</v>
      </c>
      <c r="K165" s="374">
        <f>INDEX(Jeju!$A$1:$X$263,K$5,$C165)</f>
        <v>0.10515090977808973</v>
      </c>
      <c r="L165" s="344">
        <f>INDEX(Jeju!$A$1:$X$263,L$5,$C165)</f>
        <v>8.7804878048780483E-2</v>
      </c>
      <c r="M165" s="345">
        <f>INDEX(Jeju!$A$1:$X$263,M$5,$C165)</f>
        <v>8.3234113181156089E-2</v>
      </c>
      <c r="N165" s="344">
        <f>INDEX(Jeju!$A$1:$X$263,N$5,$C165)</f>
        <v>7.25812790169275E-2</v>
      </c>
      <c r="O165" s="344">
        <f>INDEX(Jeju!$A$1:$X$263,O$5,$C165)</f>
        <v>6.7440796247568935E-2</v>
      </c>
      <c r="P165" s="344">
        <f>INDEX(Jeju!$A$1:$X$263,P$5,$C165)</f>
        <v>8.3980095626685888E-2</v>
      </c>
      <c r="Q165" s="345">
        <f>INDEX(Jeju!$A$1:$X$263,Q$5,$C165)</f>
        <v>8.9266633267586187E-2</v>
      </c>
      <c r="R165" s="344">
        <f>INDEX(Jeju!$A$1:$X$263,R$5,$C165)</f>
        <v>7.8451473100804262E-2</v>
      </c>
      <c r="S165" s="344">
        <f>INDEX(Jeju!$A$1:$X$263,S$5,$C165)</f>
        <v>8.8819006346954041E-2</v>
      </c>
      <c r="T165" s="344">
        <f>INDEX(Jeju!$A$1:$X$263,T$5,$C165)</f>
        <v>0.10347758304828049</v>
      </c>
      <c r="U165" s="345">
        <f>INDEX(Jeju!$A$1:$X$263,U$5,$C165)</f>
        <v>5.9214791312001601E-2</v>
      </c>
      <c r="V165" s="344">
        <f>INDEX(Jeju!$A$1:$X$263,V$5,$C165)</f>
        <v>7.4019619104505038E-2</v>
      </c>
      <c r="W165" s="344">
        <f>INDEX(Jeju!$A$1:$X$263,W$5,$C165)</f>
        <v>5.9756176943749593E-2</v>
      </c>
      <c r="X165" s="344">
        <f>INDEX(Jeju!$A$1:$X$263,X$5,$C165)</f>
        <v>6.6984932814792383E-2</v>
      </c>
      <c r="Y165" s="345">
        <f>INDEX(Jeju!$A$1:$X$263,Y$5,$C165)</f>
        <v>8.9007723731392721E-2</v>
      </c>
      <c r="Z165" s="344">
        <f>INDEX(Jeju!$A$1:$X$263,Z$5,$C165)</f>
        <v>8.096043910746635E-2</v>
      </c>
      <c r="AA165" s="344">
        <f>INDEX(Jeju!$A$1:$X$263,AA$5,$C165)</f>
        <v>8.7285519896452154E-2</v>
      </c>
      <c r="AB165" s="344">
        <f>INDEX(Jeju!$A$1:$X$263,AB$5,$C165)</f>
        <v>9.1838732547661395E-2</v>
      </c>
      <c r="AC165" s="345">
        <f>INDEX(Jeju!$A$1:$X$263,AC$5,$C165)</f>
        <v>7.8160050192950636E-2</v>
      </c>
      <c r="AD165" s="344">
        <f>INDEX(Jeju!$A$1:$X$263,AD$5,$C165)</f>
        <v>5.8992909621739552E-2</v>
      </c>
      <c r="AE165" s="344">
        <f>INDEX(Jeju!$A$1:$X$263,AE$5,$C165)</f>
        <v>8.2074113748200714E-2</v>
      </c>
      <c r="AF165" s="344">
        <f>INDEX(Jeju!$A$1:$X$263,AF$5,$C165)</f>
        <v>7.9434983496097844E-2</v>
      </c>
      <c r="AG165" s="345">
        <f>INDEX(Jeju!$A$1:$X$263,AG$5,$C165)</f>
        <v>0.1055344750965713</v>
      </c>
      <c r="AH165" s="344">
        <f>INDEX(Jeju!$A$1:$X$263,AH$5,$C165)</f>
        <v>0.10513912971528785</v>
      </c>
      <c r="AI165" s="344">
        <f>INDEX(Jeju!$A$1:$X$263,AI$5,$C165)</f>
        <v>9.2999242285306566E-2</v>
      </c>
      <c r="AJ165" s="344">
        <f>INDEX(Jeju!$A$1:$X$263,AJ$5,$C165)</f>
        <v>5.9747825740466429E-2</v>
      </c>
      <c r="AK165" s="345">
        <f>INDEX(Jeju!$A$1:$X$263,AK$5,$C165)</f>
        <v>8.095991554347054E-2</v>
      </c>
      <c r="AL165" s="344">
        <f>INDEX(Jeju!$A$1:$X$263,AL$5,$C165)</f>
        <v>7.7975644829083188E-2</v>
      </c>
      <c r="AM165" s="344">
        <f>INDEX(Jeju!$A$1:$X$263,AM$5,$C165)</f>
        <v>0.10934603248512235</v>
      </c>
      <c r="AN165" s="344">
        <f>INDEX(Jeju!$A$1:$X$263,AN$5,$C165)</f>
        <v>7.4097037664357768E-2</v>
      </c>
      <c r="AO165" s="690">
        <f>INDEX(Jeju!$A$1:$X$263,AO$5,$C165)</f>
        <v>0.10569640694269081</v>
      </c>
      <c r="AP165" s="344">
        <f>INDEX(Jeju!$A$1:$X$263,AP$5,$C165)</f>
        <v>0.1042701939649212</v>
      </c>
      <c r="AQ165" s="344">
        <f>INDEX(Jeju!$A$1:$X$263,AQ$5,$C165)</f>
        <v>8.0720086610009706E-2</v>
      </c>
      <c r="AR165" s="344">
        <f>INDEX(Jeju!$A$1:$X$263,AR$5,$C165)</f>
        <v>7.3461485999238907E-2</v>
      </c>
      <c r="AS165" s="690">
        <f>INDEX(Jeju!$A$1:$X$263,AS$5,$C165)</f>
        <v>0.11929118577552833</v>
      </c>
      <c r="AT165" s="344">
        <f>INDEX(Jeju!$A$1:$X$263,AT$5,$C165)</f>
        <v>0.12961658663824385</v>
      </c>
      <c r="AU165" s="344">
        <f>INDEX(Jeju!$A$1:$X$263,AU$5,$C165)</f>
        <v>0.10242090535326441</v>
      </c>
      <c r="AV165" s="344">
        <f>INDEX(Jeju!$A$1:$X$263,AV$5,$C165)</f>
        <v>0.1367145443634237</v>
      </c>
      <c r="AW165" s="690">
        <f>INDEX(Jeju!$A$1:$X$263,AW$5,$C165)</f>
        <v>4.5824644360912242E-2</v>
      </c>
      <c r="AX165" s="344">
        <f>INDEX(Jeju!$A$1:$X$263,AX$5,$C165)</f>
        <v>0.13337999432144579</v>
      </c>
      <c r="AY165" s="344">
        <f>INDEX(Jeju!$A$1:$X$263,AY$5,$C165)</f>
        <v>9.5222606591562661E-2</v>
      </c>
      <c r="AZ165" s="344">
        <f>INDEX(Jeju!$A$1:$X$263,AZ$5,$C165)</f>
        <v>1.1061274170646816E-2</v>
      </c>
      <c r="BA165" s="690">
        <f>INDEX(Jeju!$A$1:$X$263,BA$5,$C165)</f>
        <v>-3.6451996503359431E-2</v>
      </c>
      <c r="BB165" s="344">
        <f>INDEX(Jeju!$A$1:$X$263,BB$5,$C165)</f>
        <v>0.10895892827773875</v>
      </c>
      <c r="BC165" s="344">
        <f>INDEX(Jeju!$A$1:$X$263,BC$5,$C165)</f>
        <v>0.16152697484213299</v>
      </c>
      <c r="BD165" s="344">
        <f>INDEX(Jeju!$A$1:$X$263,BD$5,$C165)</f>
        <v>0.19443125997175026</v>
      </c>
      <c r="BE165" s="690">
        <f>INDEX(Jeju!$A$1:$X$263,BE$5,$C165)</f>
        <v>0.11254902363401162</v>
      </c>
      <c r="BF165" s="344">
        <f>INDEX(Jeju!$A$1:$X$263,BF$5,$C165)</f>
        <v>4.2970980599212026E-2</v>
      </c>
      <c r="BG165" s="344">
        <f>INDEX(Jeju!$A$1:$X$263,BG$5,$C165)</f>
        <v>8.7360395629066168E-2</v>
      </c>
      <c r="BH165" s="344">
        <f>INDEX(Jeju!$A$1:$X$263,BH$5,$C165)</f>
        <v>7.2513328841200875E-2</v>
      </c>
      <c r="BI165" s="690">
        <f>INDEX(Jeju!$A$1:$X$263,BI$5,$C165)</f>
        <v>0.1030793375694387</v>
      </c>
      <c r="BJ165" s="344">
        <f>INDEX(Jeju!$A$1:$X$263,BJ$5,$C165)</f>
        <v>7.5923860425084685E-2</v>
      </c>
      <c r="BK165" s="344">
        <f>INDEX(Jeju!$A$1:$X$263,BK$5,$C165)</f>
        <v>5.2089489681224115E-2</v>
      </c>
      <c r="BL165" s="344">
        <f>INDEX(Jeju!$A$1:$X$263,BL$5,$C165)</f>
        <v>5.7000000000000002E-2</v>
      </c>
      <c r="BM165" s="690">
        <f>INDEX(Jeju!$A$1:$X$263,BM$5,$C165)</f>
        <v>5.3314949612791381E-2</v>
      </c>
    </row>
    <row r="166" spans="2:65" s="173" customFormat="1" ht="12">
      <c r="B166" s="174"/>
      <c r="C166" s="174">
        <f>ROW(Monthly!C157)</f>
        <v>157</v>
      </c>
      <c r="D166" s="196" t="s">
        <v>90</v>
      </c>
      <c r="E166" s="197" t="s">
        <v>255</v>
      </c>
      <c r="F166" s="376">
        <f>F163/F146</f>
        <v>0.10515090977808973</v>
      </c>
      <c r="G166" s="376">
        <f t="shared" ref="G166:AK166" si="344">G163/G146</f>
        <v>8.7804878048780496E-2</v>
      </c>
      <c r="H166" s="376">
        <f t="shared" si="344"/>
        <v>8.3234113181156102E-2</v>
      </c>
      <c r="I166" s="377">
        <f t="shared" si="344"/>
        <v>7.2581279016927513E-2</v>
      </c>
      <c r="J166" s="376">
        <f t="shared" si="344"/>
        <v>6.7440796247568935E-2</v>
      </c>
      <c r="K166" s="376">
        <f t="shared" si="344"/>
        <v>8.3980095626685874E-2</v>
      </c>
      <c r="L166" s="346">
        <f t="shared" si="344"/>
        <v>8.9266633267586187E-2</v>
      </c>
      <c r="M166" s="347">
        <f t="shared" si="344"/>
        <v>7.8451473100804275E-2</v>
      </c>
      <c r="N166" s="346">
        <f t="shared" si="344"/>
        <v>8.8819006346954041E-2</v>
      </c>
      <c r="O166" s="346">
        <f t="shared" si="344"/>
        <v>0.10347758304828047</v>
      </c>
      <c r="P166" s="346">
        <f t="shared" si="344"/>
        <v>5.9214791312001601E-2</v>
      </c>
      <c r="Q166" s="347">
        <f t="shared" si="344"/>
        <v>7.4019619104505038E-2</v>
      </c>
      <c r="R166" s="346">
        <f t="shared" si="344"/>
        <v>5.9756176943749593E-2</v>
      </c>
      <c r="S166" s="346">
        <f t="shared" si="344"/>
        <v>6.6984932814792383E-2</v>
      </c>
      <c r="T166" s="346">
        <f t="shared" si="344"/>
        <v>8.9007723731392721E-2</v>
      </c>
      <c r="U166" s="347">
        <f t="shared" si="344"/>
        <v>8.096043910746635E-2</v>
      </c>
      <c r="V166" s="346">
        <f t="shared" si="344"/>
        <v>8.7285519896452168E-2</v>
      </c>
      <c r="W166" s="346">
        <f t="shared" si="344"/>
        <v>9.1838732547661422E-2</v>
      </c>
      <c r="X166" s="346">
        <f t="shared" si="344"/>
        <v>7.816005019295065E-2</v>
      </c>
      <c r="Y166" s="347">
        <f t="shared" si="344"/>
        <v>5.8992909621739559E-2</v>
      </c>
      <c r="Z166" s="346">
        <f t="shared" si="344"/>
        <v>8.20741137482007E-2</v>
      </c>
      <c r="AA166" s="346">
        <f t="shared" si="344"/>
        <v>7.9434983496097844E-2</v>
      </c>
      <c r="AB166" s="346">
        <f t="shared" si="344"/>
        <v>0.1055344750965713</v>
      </c>
      <c r="AC166" s="347">
        <f t="shared" si="344"/>
        <v>0.10513912971528785</v>
      </c>
      <c r="AD166" s="346">
        <f t="shared" si="344"/>
        <v>9.2999242285306566E-2</v>
      </c>
      <c r="AE166" s="346">
        <f t="shared" si="344"/>
        <v>5.9747825740466436E-2</v>
      </c>
      <c r="AF166" s="346">
        <f t="shared" si="344"/>
        <v>8.0959915543470568E-2</v>
      </c>
      <c r="AG166" s="347">
        <f t="shared" si="344"/>
        <v>7.7975644829083202E-2</v>
      </c>
      <c r="AH166" s="346">
        <f t="shared" si="344"/>
        <v>0.10934603248512235</v>
      </c>
      <c r="AI166" s="346">
        <f t="shared" si="344"/>
        <v>7.4097037664357754E-2</v>
      </c>
      <c r="AJ166" s="346">
        <f t="shared" si="344"/>
        <v>0.10569640694269079</v>
      </c>
      <c r="AK166" s="347">
        <f t="shared" si="344"/>
        <v>0.10427019396492122</v>
      </c>
      <c r="AL166" s="346">
        <f>AL163/AL146</f>
        <v>8.0720086610009706E-2</v>
      </c>
      <c r="AM166" s="346">
        <f>AM163/AM146</f>
        <v>7.3461485999238921E-2</v>
      </c>
      <c r="AN166" s="346">
        <f>AN163/AN146</f>
        <v>0.11929118577552832</v>
      </c>
      <c r="AO166" s="687">
        <f>AO163/AO146</f>
        <v>0.12961658663824385</v>
      </c>
      <c r="AP166" s="346">
        <f>AP163/AP146</f>
        <v>0.10242090535326442</v>
      </c>
      <c r="AQ166" s="346">
        <f t="shared" ref="AQ166:BG166" si="345">AQ163/AQ146</f>
        <v>0.1367145443634237</v>
      </c>
      <c r="AR166" s="346">
        <f t="shared" si="345"/>
        <v>4.5824644360912242E-2</v>
      </c>
      <c r="AS166" s="687">
        <f t="shared" si="345"/>
        <v>0.13337999432144582</v>
      </c>
      <c r="AT166" s="346">
        <f t="shared" si="345"/>
        <v>9.5222606591562647E-2</v>
      </c>
      <c r="AU166" s="346">
        <f t="shared" si="345"/>
        <v>1.1061274170646817E-2</v>
      </c>
      <c r="AV166" s="346">
        <f t="shared" si="345"/>
        <v>-3.6451996503359431E-2</v>
      </c>
      <c r="AW166" s="687">
        <f t="shared" si="345"/>
        <v>0.10895892827773873</v>
      </c>
      <c r="AX166" s="346">
        <f t="shared" si="345"/>
        <v>0.16152697484213302</v>
      </c>
      <c r="AY166" s="346">
        <f t="shared" si="345"/>
        <v>0.19443125997175026</v>
      </c>
      <c r="AZ166" s="346">
        <f t="shared" si="345"/>
        <v>0.11254902363401161</v>
      </c>
      <c r="BA166" s="687">
        <f t="shared" si="345"/>
        <v>4.2970980599212026E-2</v>
      </c>
      <c r="BB166" s="346">
        <f t="shared" si="345"/>
        <v>8.7360395629066168E-2</v>
      </c>
      <c r="BC166" s="346">
        <f t="shared" si="345"/>
        <v>7.2513328841200875E-2</v>
      </c>
      <c r="BD166" s="346">
        <f t="shared" si="345"/>
        <v>0.1030793375694387</v>
      </c>
      <c r="BE166" s="687">
        <f t="shared" si="345"/>
        <v>7.5923860425084685E-2</v>
      </c>
      <c r="BF166" s="346">
        <f t="shared" si="345"/>
        <v>5.2089489681224115E-2</v>
      </c>
      <c r="BG166" s="346">
        <f t="shared" si="345"/>
        <v>4.8928970877635106E-2</v>
      </c>
      <c r="BH166" s="346">
        <f t="shared" ref="BH166:BM166" si="346">BH163/BH146</f>
        <v>5.3315096870144879E-2</v>
      </c>
      <c r="BI166" s="687">
        <f t="shared" si="346"/>
        <v>7.7570253331881875E-2</v>
      </c>
      <c r="BJ166" s="346">
        <f t="shared" si="346"/>
        <v>0.17400130319282239</v>
      </c>
      <c r="BK166" s="346">
        <f t="shared" si="346"/>
        <v>0.1087971439033321</v>
      </c>
      <c r="BL166" s="346">
        <f t="shared" si="346"/>
        <v>7.8621383187822816E-2</v>
      </c>
      <c r="BM166" s="687">
        <f t="shared" si="346"/>
        <v>9.6588357720005333E-2</v>
      </c>
    </row>
    <row r="167" spans="2:65" s="173" customFormat="1" ht="12">
      <c r="B167" s="174"/>
      <c r="C167" s="174">
        <f>ROW(Monthly!C158)</f>
        <v>158</v>
      </c>
      <c r="D167" s="187" t="s">
        <v>238</v>
      </c>
      <c r="E167" s="191" t="s">
        <v>256</v>
      </c>
      <c r="F167" s="378">
        <f t="shared" ref="F167:AP167" si="347">F183-F168</f>
        <v>3531</v>
      </c>
      <c r="G167" s="378">
        <f t="shared" si="347"/>
        <v>5517</v>
      </c>
      <c r="H167" s="378">
        <f t="shared" si="347"/>
        <v>7724</v>
      </c>
      <c r="I167" s="379">
        <f t="shared" si="347"/>
        <v>9048</v>
      </c>
      <c r="J167" s="378">
        <f t="shared" si="347"/>
        <v>4980</v>
      </c>
      <c r="K167" s="378">
        <f t="shared" si="347"/>
        <v>10073</v>
      </c>
      <c r="L167" s="348">
        <f t="shared" si="347"/>
        <v>8999</v>
      </c>
      <c r="M167" s="349">
        <f t="shared" si="347"/>
        <v>7433</v>
      </c>
      <c r="N167" s="348">
        <f t="shared" si="347"/>
        <v>4632</v>
      </c>
      <c r="O167" s="348">
        <f t="shared" si="347"/>
        <v>9727</v>
      </c>
      <c r="P167" s="348">
        <f t="shared" si="347"/>
        <v>10031</v>
      </c>
      <c r="Q167" s="349">
        <f t="shared" si="347"/>
        <v>8519</v>
      </c>
      <c r="R167" s="348">
        <f t="shared" si="347"/>
        <v>5907</v>
      </c>
      <c r="S167" s="348">
        <f t="shared" si="347"/>
        <v>10422</v>
      </c>
      <c r="T167" s="348">
        <f t="shared" si="347"/>
        <v>9950</v>
      </c>
      <c r="U167" s="349">
        <f t="shared" si="347"/>
        <v>8300</v>
      </c>
      <c r="V167" s="348">
        <f t="shared" si="347"/>
        <v>4167</v>
      </c>
      <c r="W167" s="348">
        <f t="shared" si="347"/>
        <v>6738</v>
      </c>
      <c r="X167" s="348">
        <f t="shared" si="347"/>
        <v>4289</v>
      </c>
      <c r="Y167" s="349">
        <f t="shared" si="347"/>
        <v>7079</v>
      </c>
      <c r="Z167" s="348">
        <f t="shared" si="347"/>
        <v>7892</v>
      </c>
      <c r="AA167" s="348">
        <f t="shared" si="347"/>
        <v>13336</v>
      </c>
      <c r="AB167" s="348">
        <f t="shared" si="347"/>
        <v>11429</v>
      </c>
      <c r="AC167" s="349">
        <f t="shared" si="347"/>
        <v>10061</v>
      </c>
      <c r="AD167" s="348">
        <f t="shared" si="347"/>
        <v>10797</v>
      </c>
      <c r="AE167" s="348">
        <f t="shared" si="347"/>
        <v>10642</v>
      </c>
      <c r="AF167" s="348">
        <f t="shared" si="347"/>
        <v>13573</v>
      </c>
      <c r="AG167" s="349">
        <f t="shared" si="347"/>
        <v>12089</v>
      </c>
      <c r="AH167" s="462">
        <f t="shared" si="347"/>
        <v>11576.7</v>
      </c>
      <c r="AI167" s="462">
        <f t="shared" si="347"/>
        <v>10318.300000000001</v>
      </c>
      <c r="AJ167" s="462">
        <f t="shared" si="347"/>
        <v>12718.300000000001</v>
      </c>
      <c r="AK167" s="463">
        <f t="shared" si="347"/>
        <v>10928</v>
      </c>
      <c r="AL167" s="462">
        <f t="shared" si="347"/>
        <v>9538.8300000000017</v>
      </c>
      <c r="AM167" s="462">
        <f t="shared" si="347"/>
        <v>7848.77</v>
      </c>
      <c r="AN167" s="462">
        <f t="shared" si="347"/>
        <v>10372.27</v>
      </c>
      <c r="AO167" s="695">
        <f t="shared" si="347"/>
        <v>8965</v>
      </c>
      <c r="AP167" s="462">
        <f t="shared" si="347"/>
        <v>3107.7320000000009</v>
      </c>
      <c r="AQ167" s="462">
        <f t="shared" ref="AQ167:BG167" si="348">AQ183-AQ168</f>
        <v>102.71080000000001</v>
      </c>
      <c r="AR167" s="462">
        <f t="shared" si="348"/>
        <v>91.010800000000017</v>
      </c>
      <c r="AS167" s="695">
        <f t="shared" si="348"/>
        <v>233.04000000000002</v>
      </c>
      <c r="AT167" s="462">
        <f t="shared" si="348"/>
        <v>42.04000000000002</v>
      </c>
      <c r="AU167" s="462">
        <f t="shared" si="348"/>
        <v>-287.95999999999998</v>
      </c>
      <c r="AV167" s="462">
        <f t="shared" si="348"/>
        <v>-22.95999999999998</v>
      </c>
      <c r="AW167" s="695">
        <f t="shared" si="348"/>
        <v>241.04000000000002</v>
      </c>
      <c r="AX167" s="462">
        <f t="shared" si="348"/>
        <v>137.04000000000002</v>
      </c>
      <c r="AY167" s="462">
        <f t="shared" si="348"/>
        <v>46.04000000000002</v>
      </c>
      <c r="AZ167" s="462">
        <f t="shared" si="348"/>
        <v>391.56000000000006</v>
      </c>
      <c r="BA167" s="695">
        <f t="shared" si="348"/>
        <v>609.34000000000015</v>
      </c>
      <c r="BB167" s="462">
        <f t="shared" si="348"/>
        <v>1047.5100000000002</v>
      </c>
      <c r="BC167" s="462">
        <f t="shared" si="348"/>
        <v>997.76500000000033</v>
      </c>
      <c r="BD167" s="462">
        <f t="shared" si="348"/>
        <v>1965.1475000000005</v>
      </c>
      <c r="BE167" s="695">
        <f t="shared" si="348"/>
        <v>3489.2212500000005</v>
      </c>
      <c r="BF167" s="462">
        <f t="shared" si="348"/>
        <v>4090.0433750000011</v>
      </c>
      <c r="BG167" s="462">
        <f t="shared" si="348"/>
        <v>2739.3390375000008</v>
      </c>
      <c r="BH167" s="462">
        <f t="shared" ref="BH167:BM167" si="349">BH183-BH168</f>
        <v>2727.0559893750014</v>
      </c>
      <c r="BI167" s="695">
        <f t="shared" si="349"/>
        <v>1850.9503904375015</v>
      </c>
      <c r="BJ167" s="462">
        <f t="shared" si="349"/>
        <v>4514.1404685250018</v>
      </c>
      <c r="BK167" s="462">
        <f t="shared" si="349"/>
        <v>5500.9685622300021</v>
      </c>
      <c r="BL167" s="462">
        <f t="shared" si="349"/>
        <v>6673.7622746760026</v>
      </c>
      <c r="BM167" s="695">
        <f t="shared" si="349"/>
        <v>8729.9147296112023</v>
      </c>
    </row>
    <row r="168" spans="2:65" s="173" customFormat="1" ht="12">
      <c r="B168" s="174"/>
      <c r="C168" s="174">
        <f>ROW(Monthly!C159)</f>
        <v>159</v>
      </c>
      <c r="D168" s="187" t="s">
        <v>115</v>
      </c>
      <c r="E168" s="191" t="s">
        <v>257</v>
      </c>
      <c r="F168" s="378">
        <f>SUMIF(Monthly!$6:$6,Quarterly!F$7,Monthly!159:159)</f>
        <v>1748</v>
      </c>
      <c r="G168" s="378">
        <f>SUMIF(Monthly!$6:$6,Quarterly!G$7,Monthly!159:159)</f>
        <v>2388</v>
      </c>
      <c r="H168" s="378">
        <f>SUMIF(Monthly!$6:$6,Quarterly!H$7,Monthly!159:159)</f>
        <v>3273</v>
      </c>
      <c r="I168" s="379">
        <f>SUMIF(Monthly!$6:$6,Quarterly!I$7,Monthly!159:159)</f>
        <v>3082</v>
      </c>
      <c r="J168" s="378">
        <f>SUMIF(Monthly!$6:$6,Quarterly!J$7,Monthly!159:159)</f>
        <v>4087</v>
      </c>
      <c r="K168" s="378">
        <f>SUMIF(Monthly!$6:$6,Quarterly!K$7,Monthly!159:159)</f>
        <v>3435</v>
      </c>
      <c r="L168" s="348">
        <f>SUMIF(Monthly!$6:$6,Quarterly!L$7,Monthly!159:159)</f>
        <v>3828</v>
      </c>
      <c r="M168" s="349">
        <f>SUMIF(Monthly!$6:$6,Quarterly!M$7,Monthly!159:159)</f>
        <v>3913</v>
      </c>
      <c r="N168" s="348">
        <f>SUMIF(Monthly!$6:$6,Quarterly!N$7,Monthly!159:159)</f>
        <v>5161</v>
      </c>
      <c r="O168" s="348">
        <f>SUMIF(Monthly!$6:$6,Quarterly!O$7,Monthly!159:159)</f>
        <v>4875</v>
      </c>
      <c r="P168" s="348">
        <f>SUMIF(Monthly!$6:$6,Quarterly!P$7,Monthly!159:159)</f>
        <v>5701</v>
      </c>
      <c r="Q168" s="349">
        <f>SUMIF(Monthly!$6:$6,Quarterly!Q$7,Monthly!159:159)</f>
        <v>5564</v>
      </c>
      <c r="R168" s="348">
        <f>SUMIF(Monthly!$6:$6,Quarterly!R$7,Monthly!159:159)</f>
        <v>6384</v>
      </c>
      <c r="S168" s="348">
        <f>SUMIF(Monthly!$6:$6,Quarterly!S$7,Monthly!159:159)</f>
        <v>6681</v>
      </c>
      <c r="T168" s="348">
        <f>SUMIF(Monthly!$6:$6,Quarterly!T$7,Monthly!159:159)</f>
        <v>7074</v>
      </c>
      <c r="U168" s="349">
        <f>SUMIF(Monthly!$6:$6,Quarterly!U$7,Monthly!159:159)</f>
        <v>6414</v>
      </c>
      <c r="V168" s="348">
        <f>SUMIF(Monthly!$6:$6,Quarterly!V$7,Monthly!159:159)</f>
        <v>6855</v>
      </c>
      <c r="W168" s="348">
        <f>SUMIF(Monthly!$6:$6,Quarterly!W$7,Monthly!159:159)</f>
        <v>6116</v>
      </c>
      <c r="X168" s="348">
        <f>SUMIF(Monthly!$6:$6,Quarterly!X$7,Monthly!159:159)</f>
        <v>5053</v>
      </c>
      <c r="Y168" s="349">
        <f>SUMIF(Monthly!$6:$6,Quarterly!Y$7,Monthly!159:159)</f>
        <v>5406</v>
      </c>
      <c r="Z168" s="348">
        <f>SUMIF(Monthly!$6:$6,Quarterly!Z$7,Monthly!159:159)</f>
        <v>5076</v>
      </c>
      <c r="AA168" s="348">
        <f>SUMIF(Monthly!$6:$6,Quarterly!AA$7,Monthly!159:159)</f>
        <v>5437</v>
      </c>
      <c r="AB168" s="348">
        <f>SUMIF(Monthly!$6:$6,Quarterly!AB$7,Monthly!159:159)</f>
        <v>4651</v>
      </c>
      <c r="AC168" s="349">
        <f>SUMIF(Monthly!$6:$6,Quarterly!AC$7,Monthly!159:159)</f>
        <v>4242</v>
      </c>
      <c r="AD168" s="348">
        <f>SUMIF(Monthly!$6:$6,Quarterly!AD$7,Monthly!159:159)</f>
        <v>3946</v>
      </c>
      <c r="AE168" s="348">
        <f>SUMIF(Monthly!$6:$6,Quarterly!AE$7,Monthly!159:159)</f>
        <v>2775</v>
      </c>
      <c r="AF168" s="348">
        <f>SUMIF(Monthly!$6:$6,Quarterly!AF$7,Monthly!159:159)</f>
        <v>3094</v>
      </c>
      <c r="AG168" s="349">
        <f>SUMIF(Monthly!$6:$6,Quarterly!AG$7,Monthly!159:159)</f>
        <v>2511</v>
      </c>
      <c r="AH168" s="348">
        <f>SUMIF(Monthly!$6:$6,Quarterly!AH$7,Monthly!159:159)</f>
        <v>1692</v>
      </c>
      <c r="AI168" s="348">
        <f>SUMIF(Monthly!$6:$6,Quarterly!AI$7,Monthly!159:159)</f>
        <v>1757</v>
      </c>
      <c r="AJ168" s="348">
        <f>SUMIF(Monthly!$6:$6,Quarterly!AJ$7,Monthly!159:159)</f>
        <v>2282</v>
      </c>
      <c r="AK168" s="349">
        <f>SUMIF(Monthly!$6:$6,Quarterly!AK$7,Monthly!159:159)</f>
        <v>2212</v>
      </c>
      <c r="AL168" s="348">
        <f>SUMIF(Monthly!$6:$6,Quarterly!AL$7,Monthly!159:159)</f>
        <v>2403</v>
      </c>
      <c r="AM168" s="348">
        <f>SUMIF(Monthly!$6:$6,Quarterly!AM$7,Monthly!159:159)</f>
        <v>3019</v>
      </c>
      <c r="AN168" s="348">
        <f>SUMIF(Monthly!$6:$6,Quarterly!AN$7,Monthly!159:159)</f>
        <v>3128</v>
      </c>
      <c r="AO168" s="691">
        <f>SUMIF(Monthly!$6:$6,Quarterly!AO$7,Monthly!159:159)</f>
        <v>2861</v>
      </c>
      <c r="AP168" s="348">
        <f>SUMIF(Monthly!$6:$6,Quarterly!AP$7,Monthly!159:159)</f>
        <v>1669</v>
      </c>
      <c r="AQ168" s="348">
        <f>SUMIF(Monthly!$6:$6,Quarterly!AQ$7,Monthly!159:159)</f>
        <v>332</v>
      </c>
      <c r="AR168" s="348">
        <f>SUMIF(Monthly!$6:$6,Quarterly!AR$7,Monthly!159:159)</f>
        <v>449</v>
      </c>
      <c r="AS168" s="691">
        <f>SUMIF(Monthly!$6:$6,Quarterly!AS$7,Monthly!159:159)</f>
        <v>240</v>
      </c>
      <c r="AT168" s="348">
        <f>SUMIF(Monthly!$6:$6,Quarterly!AT$7,Monthly!159:159)</f>
        <v>431</v>
      </c>
      <c r="AU168" s="348">
        <f>SUMIF(Monthly!$6:$6,Quarterly!AU$7,Monthly!159:159)</f>
        <v>761</v>
      </c>
      <c r="AV168" s="348">
        <f>SUMIF(Monthly!$6:$6,Quarterly!AV$7,Monthly!159:159)</f>
        <v>496</v>
      </c>
      <c r="AW168" s="691">
        <f>SUMIF(Monthly!$6:$6,Quarterly!AW$7,Monthly!159:159)</f>
        <v>232</v>
      </c>
      <c r="AX168" s="348">
        <f>SUMIF(Monthly!$6:$6,Quarterly!AX$7,Monthly!159:159)</f>
        <v>336</v>
      </c>
      <c r="AY168" s="348">
        <f>SUMIF(Monthly!$6:$6,Quarterly!AY$7,Monthly!159:159)</f>
        <v>427</v>
      </c>
      <c r="AZ168" s="348">
        <f>SUMIF(Monthly!$6:$6,Quarterly!AZ$7,Monthly!159:159)</f>
        <v>318</v>
      </c>
      <c r="BA168" s="691">
        <f>SUMIF(Monthly!$6:$6,Quarterly!BA$7,Monthly!159:159)</f>
        <v>455</v>
      </c>
      <c r="BB168" s="348">
        <f>SUMIF(Monthly!$6:$6,Quarterly!BB$7,Monthly!159:159)</f>
        <v>549</v>
      </c>
      <c r="BC168" s="348">
        <f>SUMIF(Monthly!$6:$6,Quarterly!BC$7,Monthly!159:159)</f>
        <v>1397</v>
      </c>
      <c r="BD168" s="348">
        <f>SUMIF(Monthly!$6:$6,Quarterly!BD$7,Monthly!159:159)</f>
        <v>1627</v>
      </c>
      <c r="BE168" s="691">
        <f>SUMIF(Monthly!$6:$6,Quarterly!BE$7,Monthly!159:159)</f>
        <v>1899</v>
      </c>
      <c r="BF168" s="348">
        <f>SUMIF(Monthly!$6:$6,Quarterly!BF$7,Monthly!159:159)</f>
        <v>1837</v>
      </c>
      <c r="BG168" s="348">
        <f>SUMIF(Monthly!$6:$6,Quarterly!BG$7,Monthly!159:159)</f>
        <v>2595</v>
      </c>
      <c r="BH168" s="348">
        <f>SUMIF(Monthly!$6:$6,Quarterly!BH$7,Monthly!159:159)</f>
        <v>2874</v>
      </c>
      <c r="BI168" s="691">
        <f>SUMIF(Monthly!$6:$6,Quarterly!BI$7,Monthly!159:159)</f>
        <v>3190</v>
      </c>
      <c r="BJ168" s="348">
        <f>SUMIF(Monthly!$6:$6,Quarterly!BJ$7,Monthly!159:159)</f>
        <v>1535</v>
      </c>
      <c r="BK168" s="348">
        <f>SUMIF(Monthly!$6:$6,Quarterly!BK$7,Monthly!159:159)</f>
        <v>1758</v>
      </c>
      <c r="BL168" s="348">
        <f>SUMIF(Monthly!$6:$6,Quarterly!BL$7,Monthly!159:159)</f>
        <v>2037</v>
      </c>
      <c r="BM168" s="691">
        <f>SUMIF(Monthly!$6:$6,Quarterly!BM$7,Monthly!159:159)</f>
        <v>1723</v>
      </c>
    </row>
    <row r="169" spans="2:65" s="9" customFormat="1" ht="12">
      <c r="B169" s="8"/>
      <c r="C169" s="8">
        <f>ROW(Monthly!C160)</f>
        <v>160</v>
      </c>
      <c r="D169" s="188" t="s">
        <v>1</v>
      </c>
      <c r="E169" s="188" t="s">
        <v>247</v>
      </c>
      <c r="F169" s="363"/>
      <c r="G169" s="363"/>
      <c r="H169" s="363"/>
      <c r="I169" s="364"/>
      <c r="J169" s="365">
        <f t="shared" ref="J169:AO169" si="350">J168/F168-1</f>
        <v>1.3381006864988558</v>
      </c>
      <c r="K169" s="365">
        <f t="shared" si="350"/>
        <v>0.43844221105527637</v>
      </c>
      <c r="L169" s="334">
        <f t="shared" si="350"/>
        <v>0.1695692025664528</v>
      </c>
      <c r="M169" s="335">
        <f t="shared" si="350"/>
        <v>0.26963011031797524</v>
      </c>
      <c r="N169" s="334">
        <f t="shared" si="350"/>
        <v>0.26278443846342059</v>
      </c>
      <c r="O169" s="334">
        <f t="shared" si="350"/>
        <v>0.41921397379912673</v>
      </c>
      <c r="P169" s="334">
        <f t="shared" si="350"/>
        <v>0.48928944618599801</v>
      </c>
      <c r="Q169" s="335">
        <f t="shared" si="350"/>
        <v>0.42192691029900331</v>
      </c>
      <c r="R169" s="334">
        <f t="shared" si="350"/>
        <v>0.23696957953884912</v>
      </c>
      <c r="S169" s="334">
        <f t="shared" si="350"/>
        <v>0.3704615384615384</v>
      </c>
      <c r="T169" s="334">
        <f t="shared" si="350"/>
        <v>0.24083494123837923</v>
      </c>
      <c r="U169" s="335">
        <f t="shared" si="350"/>
        <v>0.15276779295470888</v>
      </c>
      <c r="V169" s="334">
        <f t="shared" si="350"/>
        <v>7.3778195488721776E-2</v>
      </c>
      <c r="W169" s="334">
        <f t="shared" si="350"/>
        <v>-8.4568178416404738E-2</v>
      </c>
      <c r="X169" s="334">
        <f t="shared" si="350"/>
        <v>-0.28569409103760246</v>
      </c>
      <c r="Y169" s="335">
        <f t="shared" si="350"/>
        <v>-0.15715622076707203</v>
      </c>
      <c r="Z169" s="334">
        <f t="shared" si="350"/>
        <v>-0.25951859956236323</v>
      </c>
      <c r="AA169" s="334">
        <f t="shared" si="350"/>
        <v>-0.11102027468933939</v>
      </c>
      <c r="AB169" s="334">
        <f t="shared" si="350"/>
        <v>-7.9556698990698616E-2</v>
      </c>
      <c r="AC169" s="335">
        <f t="shared" si="350"/>
        <v>-0.21531631520532746</v>
      </c>
      <c r="AD169" s="334">
        <f t="shared" si="350"/>
        <v>-0.22261623325453117</v>
      </c>
      <c r="AE169" s="334">
        <f t="shared" si="350"/>
        <v>-0.48960823983814605</v>
      </c>
      <c r="AF169" s="334">
        <f t="shared" si="350"/>
        <v>-0.33476671683508918</v>
      </c>
      <c r="AG169" s="335">
        <f t="shared" si="350"/>
        <v>-0.40806223479490811</v>
      </c>
      <c r="AH169" s="334">
        <f t="shared" si="350"/>
        <v>-0.5712113532691333</v>
      </c>
      <c r="AI169" s="334">
        <f t="shared" si="350"/>
        <v>-0.36684684684684687</v>
      </c>
      <c r="AJ169" s="334">
        <f t="shared" si="350"/>
        <v>-0.26244343891402711</v>
      </c>
      <c r="AK169" s="335">
        <f t="shared" si="350"/>
        <v>-0.11907606531262449</v>
      </c>
      <c r="AL169" s="334">
        <f t="shared" si="350"/>
        <v>0.42021276595744683</v>
      </c>
      <c r="AM169" s="334">
        <f t="shared" si="350"/>
        <v>0.71826977803073411</v>
      </c>
      <c r="AN169" s="334">
        <f t="shared" si="350"/>
        <v>0.37072743207712522</v>
      </c>
      <c r="AO169" s="684">
        <f t="shared" si="350"/>
        <v>0.2933996383363473</v>
      </c>
      <c r="AP169" s="334">
        <f t="shared" ref="AP169:BM169" si="351">AP168/AL168-1</f>
        <v>-0.30545151893466505</v>
      </c>
      <c r="AQ169" s="334">
        <f t="shared" si="351"/>
        <v>-0.89002981119576019</v>
      </c>
      <c r="AR169" s="334">
        <f t="shared" si="351"/>
        <v>-0.85645780051150888</v>
      </c>
      <c r="AS169" s="684">
        <f t="shared" si="351"/>
        <v>-0.91611324711639286</v>
      </c>
      <c r="AT169" s="334">
        <f t="shared" si="351"/>
        <v>-0.74176153385260635</v>
      </c>
      <c r="AU169" s="334">
        <f t="shared" si="351"/>
        <v>1.2921686746987953</v>
      </c>
      <c r="AV169" s="334">
        <f t="shared" si="351"/>
        <v>0.10467706013363021</v>
      </c>
      <c r="AW169" s="684">
        <f t="shared" si="351"/>
        <v>-3.3333333333333326E-2</v>
      </c>
      <c r="AX169" s="334">
        <f t="shared" si="351"/>
        <v>-0.22041763341067289</v>
      </c>
      <c r="AY169" s="334">
        <f t="shared" si="351"/>
        <v>-0.4388961892247043</v>
      </c>
      <c r="AZ169" s="334">
        <f t="shared" si="351"/>
        <v>-0.3588709677419355</v>
      </c>
      <c r="BA169" s="684">
        <f t="shared" si="351"/>
        <v>0.9612068965517242</v>
      </c>
      <c r="BB169" s="334">
        <f t="shared" si="351"/>
        <v>0.6339285714285714</v>
      </c>
      <c r="BC169" s="334">
        <f t="shared" si="351"/>
        <v>2.271662763466042</v>
      </c>
      <c r="BD169" s="334">
        <f t="shared" si="351"/>
        <v>4.1163522012578619</v>
      </c>
      <c r="BE169" s="684">
        <f t="shared" si="351"/>
        <v>3.1736263736263739</v>
      </c>
      <c r="BF169" s="334">
        <f t="shared" si="351"/>
        <v>2.3460837887067396</v>
      </c>
      <c r="BG169" s="334">
        <f t="shared" si="351"/>
        <v>0.85755189692197575</v>
      </c>
      <c r="BH169" s="334">
        <f t="shared" si="351"/>
        <v>0.7664413030116779</v>
      </c>
      <c r="BI169" s="684">
        <f t="shared" si="351"/>
        <v>0.67983149025803047</v>
      </c>
      <c r="BJ169" s="334">
        <f t="shared" si="351"/>
        <v>-0.16439847577572131</v>
      </c>
      <c r="BK169" s="334">
        <f t="shared" si="351"/>
        <v>-0.32254335260115607</v>
      </c>
      <c r="BL169" s="334">
        <f t="shared" si="351"/>
        <v>-0.29123173277661796</v>
      </c>
      <c r="BM169" s="684">
        <f t="shared" si="351"/>
        <v>-0.45987460815047021</v>
      </c>
    </row>
    <row r="170" spans="2:65" s="173" customFormat="1" ht="12">
      <c r="B170" s="1"/>
      <c r="C170" s="590">
        <f>ROW(Monthly!C161)</f>
        <v>161</v>
      </c>
      <c r="D170" s="189" t="s">
        <v>85</v>
      </c>
      <c r="E170" s="190" t="s">
        <v>248</v>
      </c>
      <c r="F170" s="380">
        <f>SUMIF(Monthly!$6:$6,Quarterly!F$7,Monthly!161:161)</f>
        <v>1214</v>
      </c>
      <c r="G170" s="380">
        <f>SUMIF(Monthly!$6:$6,Quarterly!G$7,Monthly!161:161)</f>
        <v>1645</v>
      </c>
      <c r="H170" s="380">
        <f>SUMIF(Monthly!$6:$6,Quarterly!H$7,Monthly!161:161)</f>
        <v>2542</v>
      </c>
      <c r="I170" s="381">
        <f>SUMIF(Monthly!$6:$6,Quarterly!I$7,Monthly!161:161)</f>
        <v>2398</v>
      </c>
      <c r="J170" s="380">
        <f>SUMIF(Monthly!$6:$6,Quarterly!J$7,Monthly!161:161)</f>
        <v>3513</v>
      </c>
      <c r="K170" s="380">
        <f>SUMIF(Monthly!$6:$6,Quarterly!K$7,Monthly!161:161)</f>
        <v>2648</v>
      </c>
      <c r="L170" s="353">
        <f>SUMIF(Monthly!$6:$6,Quarterly!L$7,Monthly!161:161)</f>
        <v>2820</v>
      </c>
      <c r="M170" s="354">
        <f>SUMIF(Monthly!$6:$6,Quarterly!M$7,Monthly!161:161)</f>
        <v>2967</v>
      </c>
      <c r="N170" s="353">
        <f>SUMIF(Monthly!$6:$6,Quarterly!N$7,Monthly!161:161)</f>
        <v>4421</v>
      </c>
      <c r="O170" s="353">
        <f>SUMIF(Monthly!$6:$6,Quarterly!O$7,Monthly!161:161)</f>
        <v>3775</v>
      </c>
      <c r="P170" s="353">
        <f>SUMIF(Monthly!$6:$6,Quarterly!P$7,Monthly!161:161)</f>
        <v>4605</v>
      </c>
      <c r="Q170" s="354">
        <f>SUMIF(Monthly!$6:$6,Quarterly!Q$7,Monthly!161:161)</f>
        <v>4640</v>
      </c>
      <c r="R170" s="353">
        <f>SUMIF(Monthly!$6:$6,Quarterly!R$7,Monthly!161:161)</f>
        <v>5674</v>
      </c>
      <c r="S170" s="353">
        <f>SUMIF(Monthly!$6:$6,Quarterly!S$7,Monthly!161:161)</f>
        <v>5518</v>
      </c>
      <c r="T170" s="353">
        <f>SUMIF(Monthly!$6:$6,Quarterly!T$7,Monthly!161:161)</f>
        <v>5916</v>
      </c>
      <c r="U170" s="354">
        <f>SUMIF(Monthly!$6:$6,Quarterly!U$7,Monthly!161:161)</f>
        <v>5305</v>
      </c>
      <c r="V170" s="353">
        <f>SUMIF(Monthly!$6:$6,Quarterly!V$7,Monthly!161:161)</f>
        <v>5750</v>
      </c>
      <c r="W170" s="353">
        <f>SUMIF(Monthly!$6:$6,Quarterly!W$7,Monthly!161:161)</f>
        <v>4881</v>
      </c>
      <c r="X170" s="353">
        <f>SUMIF(Monthly!$6:$6,Quarterly!X$7,Monthly!161:161)</f>
        <v>3585</v>
      </c>
      <c r="Y170" s="354">
        <f>SUMIF(Monthly!$6:$6,Quarterly!Y$7,Monthly!161:161)</f>
        <v>4279</v>
      </c>
      <c r="Z170" s="353">
        <f>SUMIF(Monthly!$6:$6,Quarterly!Z$7,Monthly!161:161)</f>
        <v>3727</v>
      </c>
      <c r="AA170" s="353">
        <f>SUMIF(Monthly!$6:$6,Quarterly!AA$7,Monthly!161:161)</f>
        <v>4227</v>
      </c>
      <c r="AB170" s="353">
        <f>SUMIF(Monthly!$6:$6,Quarterly!AB$7,Monthly!161:161)</f>
        <v>3422</v>
      </c>
      <c r="AC170" s="354">
        <f>SUMIF(Monthly!$6:$6,Quarterly!AC$7,Monthly!161:161)</f>
        <v>3237</v>
      </c>
      <c r="AD170" s="353">
        <f>SUMIF(Monthly!$6:$6,Quarterly!AD$7,Monthly!161:161)</f>
        <v>2884</v>
      </c>
      <c r="AE170" s="353">
        <f>SUMIF(Monthly!$6:$6,Quarterly!AE$7,Monthly!161:161)</f>
        <v>2016</v>
      </c>
      <c r="AF170" s="353">
        <f>SUMIF(Monthly!$6:$6,Quarterly!AF$7,Monthly!161:161)</f>
        <v>2198</v>
      </c>
      <c r="AG170" s="354">
        <f>SUMIF(Monthly!$6:$6,Quarterly!AG$7,Monthly!161:161)</f>
        <v>1553</v>
      </c>
      <c r="AH170" s="353">
        <f>SUMIF(Monthly!$6:$6,Quarterly!AH$7,Monthly!161:161)</f>
        <v>952</v>
      </c>
      <c r="AI170" s="353">
        <f>SUMIF(Monthly!$6:$6,Quarterly!AI$7,Monthly!161:161)</f>
        <v>1119</v>
      </c>
      <c r="AJ170" s="353">
        <f>SUMIF(Monthly!$6:$6,Quarterly!AJ$7,Monthly!161:161)</f>
        <v>1287</v>
      </c>
      <c r="AK170" s="354">
        <f>SUMIF(Monthly!$6:$6,Quarterly!AK$7,Monthly!161:161)</f>
        <v>1399</v>
      </c>
      <c r="AL170" s="353">
        <f>SUMIF(Monthly!$6:$6,Quarterly!AL$7,Monthly!161:161)</f>
        <v>1617</v>
      </c>
      <c r="AM170" s="353">
        <f>SUMIF(Monthly!$6:$6,Quarterly!AM$7,Monthly!161:161)</f>
        <v>1874</v>
      </c>
      <c r="AN170" s="353">
        <f>SUMIF(Monthly!$6:$6,Quarterly!AN$7,Monthly!161:161)</f>
        <v>1941</v>
      </c>
      <c r="AO170" s="693">
        <f>SUMIF(Monthly!$6:$6,Quarterly!AO$7,Monthly!161:161)</f>
        <v>1806</v>
      </c>
      <c r="AP170" s="353">
        <f>SUMIF(Monthly!$6:$6,Quarterly!AP$7,Monthly!161:161)</f>
        <v>894</v>
      </c>
      <c r="AQ170" s="353">
        <f>SUMIF(Monthly!$6:$6,Quarterly!AQ$7,Monthly!161:161)</f>
        <v>146</v>
      </c>
      <c r="AR170" s="353">
        <f>SUMIF(Monthly!$6:$6,Quarterly!AR$7,Monthly!161:161)</f>
        <v>104</v>
      </c>
      <c r="AS170" s="693">
        <f>SUMIF(Monthly!$6:$6,Quarterly!AS$7,Monthly!161:161)</f>
        <v>58</v>
      </c>
      <c r="AT170" s="353">
        <f>SUMIF(Monthly!$6:$6,Quarterly!AT$7,Monthly!161:161)</f>
        <v>164</v>
      </c>
      <c r="AU170" s="353">
        <f>SUMIF(Monthly!$6:$6,Quarterly!AU$7,Monthly!161:161)</f>
        <v>81</v>
      </c>
      <c r="AV170" s="353">
        <f>SUMIF(Monthly!$6:$6,Quarterly!AV$7,Monthly!161:161)</f>
        <v>87</v>
      </c>
      <c r="AW170" s="693">
        <f>SUMIF(Monthly!$6:$6,Quarterly!AW$7,Monthly!161:161)</f>
        <v>112</v>
      </c>
      <c r="AX170" s="353">
        <f>SUMIF(Monthly!$6:$6,Quarterly!AX$7,Monthly!161:161)</f>
        <v>128</v>
      </c>
      <c r="AY170" s="353">
        <f>SUMIF(Monthly!$6:$6,Quarterly!AY$7,Monthly!161:161)</f>
        <v>137</v>
      </c>
      <c r="AZ170" s="353">
        <f>SUMIF(Monthly!$6:$6,Quarterly!AZ$7,Monthly!161:161)</f>
        <v>152</v>
      </c>
      <c r="BA170" s="693">
        <f>SUMIF(Monthly!$6:$6,Quarterly!BA$7,Monthly!161:161)</f>
        <v>238</v>
      </c>
      <c r="BB170" s="353">
        <f>SUMIF(Monthly!$6:$6,Quarterly!BB$7,Monthly!161:161)</f>
        <v>236</v>
      </c>
      <c r="BC170" s="353">
        <f>SUMIF(Monthly!$6:$6,Quarterly!BC$7,Monthly!161:161)</f>
        <v>750</v>
      </c>
      <c r="BD170" s="353">
        <f>SUMIF(Monthly!$6:$6,Quarterly!BD$7,Monthly!161:161)</f>
        <v>1153</v>
      </c>
      <c r="BE170" s="693">
        <f>SUMIF(Monthly!$6:$6,Quarterly!BE$7,Monthly!161:161)</f>
        <v>1408</v>
      </c>
      <c r="BF170" s="353">
        <f>SUMIF(Monthly!$6:$6,Quarterly!BF$7,Monthly!161:161)</f>
        <v>1310</v>
      </c>
      <c r="BG170" s="353">
        <f>SUMIF(Monthly!$6:$6,Quarterly!BG$7,Monthly!161:161)</f>
        <v>2053</v>
      </c>
      <c r="BH170" s="353">
        <f>SUMIF(Monthly!$6:$6,Quarterly!BH$7,Monthly!161:161)</f>
        <v>1972</v>
      </c>
      <c r="BI170" s="693">
        <f>SUMIF(Monthly!$6:$6,Quarterly!BI$7,Monthly!161:161)</f>
        <v>2358</v>
      </c>
      <c r="BJ170" s="353">
        <f>SUMIF(Monthly!$6:$6,Quarterly!BJ$7,Monthly!161:161)</f>
        <v>1297</v>
      </c>
      <c r="BK170" s="353">
        <f>SUMIF(Monthly!$6:$6,Quarterly!BK$7,Monthly!161:161)</f>
        <v>1505</v>
      </c>
      <c r="BL170" s="353">
        <f>SUMIF(Monthly!$6:$6,Quarterly!BL$7,Monthly!161:161)</f>
        <v>1780</v>
      </c>
      <c r="BM170" s="693">
        <f>SUMIF(Monthly!$6:$6,Quarterly!BM$7,Monthly!161:161)</f>
        <v>1619</v>
      </c>
    </row>
    <row r="171" spans="2:65" s="173" customFormat="1" ht="12">
      <c r="B171" s="1"/>
      <c r="C171" s="590">
        <f>ROW(Monthly!C162)</f>
        <v>162</v>
      </c>
      <c r="D171" s="189" t="s">
        <v>86</v>
      </c>
      <c r="E171" s="190" t="s">
        <v>249</v>
      </c>
      <c r="F171" s="380">
        <f>SUMIF(Monthly!$6:$6,Quarterly!F$7,Monthly!162:162)</f>
        <v>454</v>
      </c>
      <c r="G171" s="380">
        <f>SUMIF(Monthly!$6:$6,Quarterly!G$7,Monthly!162:162)</f>
        <v>701</v>
      </c>
      <c r="H171" s="380">
        <f>SUMIF(Monthly!$6:$6,Quarterly!H$7,Monthly!162:162)</f>
        <v>713</v>
      </c>
      <c r="I171" s="381">
        <f>SUMIF(Monthly!$6:$6,Quarterly!I$7,Monthly!162:162)</f>
        <v>642</v>
      </c>
      <c r="J171" s="380">
        <f>SUMIF(Monthly!$6:$6,Quarterly!J$7,Monthly!162:162)</f>
        <v>485</v>
      </c>
      <c r="K171" s="380">
        <f>SUMIF(Monthly!$6:$6,Quarterly!K$7,Monthly!162:162)</f>
        <v>695</v>
      </c>
      <c r="L171" s="353">
        <f>SUMIF(Monthly!$6:$6,Quarterly!L$7,Monthly!162:162)</f>
        <v>854</v>
      </c>
      <c r="M171" s="354">
        <f>SUMIF(Monthly!$6:$6,Quarterly!M$7,Monthly!162:162)</f>
        <v>830</v>
      </c>
      <c r="N171" s="353">
        <f>SUMIF(Monthly!$6:$6,Quarterly!N$7,Monthly!162:162)</f>
        <v>543</v>
      </c>
      <c r="O171" s="353">
        <f>SUMIF(Monthly!$6:$6,Quarterly!O$7,Monthly!162:162)</f>
        <v>828</v>
      </c>
      <c r="P171" s="353">
        <f>SUMIF(Monthly!$6:$6,Quarterly!P$7,Monthly!162:162)</f>
        <v>834</v>
      </c>
      <c r="Q171" s="354">
        <f>SUMIF(Monthly!$6:$6,Quarterly!Q$7,Monthly!162:162)</f>
        <v>721</v>
      </c>
      <c r="R171" s="353">
        <f>SUMIF(Monthly!$6:$6,Quarterly!R$7,Monthly!162:162)</f>
        <v>559</v>
      </c>
      <c r="S171" s="353">
        <f>SUMIF(Monthly!$6:$6,Quarterly!S$7,Monthly!162:162)</f>
        <v>783</v>
      </c>
      <c r="T171" s="353">
        <f>SUMIF(Monthly!$6:$6,Quarterly!T$7,Monthly!162:162)</f>
        <v>661</v>
      </c>
      <c r="U171" s="354">
        <f>SUMIF(Monthly!$6:$6,Quarterly!U$7,Monthly!162:162)</f>
        <v>572</v>
      </c>
      <c r="V171" s="353">
        <f>SUMIF(Monthly!$6:$6,Quarterly!V$7,Monthly!162:162)</f>
        <v>379</v>
      </c>
      <c r="W171" s="353">
        <f>SUMIF(Monthly!$6:$6,Quarterly!W$7,Monthly!162:162)</f>
        <v>415</v>
      </c>
      <c r="X171" s="353">
        <f>SUMIF(Monthly!$6:$6,Quarterly!X$7,Monthly!162:162)</f>
        <v>518</v>
      </c>
      <c r="Y171" s="354">
        <f>SUMIF(Monthly!$6:$6,Quarterly!Y$7,Monthly!162:162)</f>
        <v>265</v>
      </c>
      <c r="Z171" s="353">
        <f>SUMIF(Monthly!$6:$6,Quarterly!Z$7,Monthly!162:162)</f>
        <v>303</v>
      </c>
      <c r="AA171" s="353">
        <f>SUMIF(Monthly!$6:$6,Quarterly!AA$7,Monthly!162:162)</f>
        <v>326</v>
      </c>
      <c r="AB171" s="353">
        <f>SUMIF(Monthly!$6:$6,Quarterly!AB$7,Monthly!162:162)</f>
        <v>396</v>
      </c>
      <c r="AC171" s="354">
        <f>SUMIF(Monthly!$6:$6,Quarterly!AC$7,Monthly!162:162)</f>
        <v>316</v>
      </c>
      <c r="AD171" s="353">
        <f>SUMIF(Monthly!$6:$6,Quarterly!AD$7,Monthly!162:162)</f>
        <v>502</v>
      </c>
      <c r="AE171" s="353">
        <f>SUMIF(Monthly!$6:$6,Quarterly!AE$7,Monthly!162:162)</f>
        <v>364</v>
      </c>
      <c r="AF171" s="353">
        <f>SUMIF(Monthly!$6:$6,Quarterly!AF$7,Monthly!162:162)</f>
        <v>521</v>
      </c>
      <c r="AG171" s="354">
        <f>SUMIF(Monthly!$6:$6,Quarterly!AG$7,Monthly!162:162)</f>
        <v>397</v>
      </c>
      <c r="AH171" s="353">
        <f>SUMIF(Monthly!$6:$6,Quarterly!AH$7,Monthly!162:162)</f>
        <v>435</v>
      </c>
      <c r="AI171" s="353">
        <f>SUMIF(Monthly!$6:$6,Quarterly!AI$7,Monthly!162:162)</f>
        <v>416</v>
      </c>
      <c r="AJ171" s="353">
        <f>SUMIF(Monthly!$6:$6,Quarterly!AJ$7,Monthly!162:162)</f>
        <v>550</v>
      </c>
      <c r="AK171" s="354">
        <f>SUMIF(Monthly!$6:$6,Quarterly!AK$7,Monthly!162:162)</f>
        <v>356</v>
      </c>
      <c r="AL171" s="353">
        <f>SUMIF(Monthly!$6:$6,Quarterly!AL$7,Monthly!162:162)</f>
        <v>302</v>
      </c>
      <c r="AM171" s="353">
        <f>SUMIF(Monthly!$6:$6,Quarterly!AM$7,Monthly!162:162)</f>
        <v>754</v>
      </c>
      <c r="AN171" s="353">
        <f>SUMIF(Monthly!$6:$6,Quarterly!AN$7,Monthly!162:162)</f>
        <v>655</v>
      </c>
      <c r="AO171" s="693">
        <f>SUMIF(Monthly!$6:$6,Quarterly!AO$7,Monthly!162:162)</f>
        <v>483</v>
      </c>
      <c r="AP171" s="353">
        <f>SUMIF(Monthly!$6:$6,Quarterly!AP$7,Monthly!162:162)</f>
        <v>273</v>
      </c>
      <c r="AQ171" s="353">
        <f>SUMIF(Monthly!$6:$6,Quarterly!AQ$7,Monthly!162:162)</f>
        <v>0</v>
      </c>
      <c r="AR171" s="353">
        <f>SUMIF(Monthly!$6:$6,Quarterly!AR$7,Monthly!162:162)</f>
        <v>2</v>
      </c>
      <c r="AS171" s="693">
        <f>SUMIF(Monthly!$6:$6,Quarterly!AS$7,Monthly!162:162)</f>
        <v>0</v>
      </c>
      <c r="AT171" s="353">
        <f>SUMIF(Monthly!$6:$6,Quarterly!AT$7,Monthly!162:162)</f>
        <v>10</v>
      </c>
      <c r="AU171" s="353">
        <f>SUMIF(Monthly!$6:$6,Quarterly!AU$7,Monthly!162:162)</f>
        <v>6</v>
      </c>
      <c r="AV171" s="353">
        <f>SUMIF(Monthly!$6:$6,Quarterly!AV$7,Monthly!162:162)</f>
        <v>1</v>
      </c>
      <c r="AW171" s="693">
        <f>SUMIF(Monthly!$6:$6,Quarterly!AW$7,Monthly!162:162)</f>
        <v>0</v>
      </c>
      <c r="AX171" s="353">
        <f>SUMIF(Monthly!$6:$6,Quarterly!AX$7,Monthly!162:162)</f>
        <v>0</v>
      </c>
      <c r="AY171" s="353">
        <f>SUMIF(Monthly!$6:$6,Quarterly!AY$7,Monthly!162:162)</f>
        <v>6</v>
      </c>
      <c r="AZ171" s="353">
        <f>SUMIF(Monthly!$6:$6,Quarterly!AZ$7,Monthly!162:162)</f>
        <v>32</v>
      </c>
      <c r="BA171" s="693">
        <f>SUMIF(Monthly!$6:$6,Quarterly!BA$7,Monthly!162:162)</f>
        <v>54</v>
      </c>
      <c r="BB171" s="353">
        <f>SUMIF(Monthly!$6:$6,Quarterly!BB$7,Monthly!162:162)</f>
        <v>105</v>
      </c>
      <c r="BC171" s="353">
        <f>SUMIF(Monthly!$6:$6,Quarterly!BC$7,Monthly!162:162)</f>
        <v>277</v>
      </c>
      <c r="BD171" s="353">
        <f>SUMIF(Monthly!$6:$6,Quarterly!BD$7,Monthly!162:162)</f>
        <v>176</v>
      </c>
      <c r="BE171" s="693">
        <f>SUMIF(Monthly!$6:$6,Quarterly!BE$7,Monthly!162:162)</f>
        <v>169</v>
      </c>
      <c r="BF171" s="353">
        <f>SUMIF(Monthly!$6:$6,Quarterly!BF$7,Monthly!162:162)</f>
        <v>140</v>
      </c>
      <c r="BG171" s="353">
        <f>SUMIF(Monthly!$6:$6,Quarterly!BG$7,Monthly!162:162)</f>
        <v>152</v>
      </c>
      <c r="BH171" s="353">
        <f>SUMIF(Monthly!$6:$6,Quarterly!BH$7,Monthly!162:162)</f>
        <v>239</v>
      </c>
      <c r="BI171" s="693">
        <f>SUMIF(Monthly!$6:$6,Quarterly!BI$7,Monthly!162:162)</f>
        <v>128</v>
      </c>
      <c r="BJ171" s="353">
        <f>SUMIF(Monthly!$6:$6,Quarterly!BJ$7,Monthly!162:162)</f>
        <v>58</v>
      </c>
      <c r="BK171" s="353">
        <f>SUMIF(Monthly!$6:$6,Quarterly!BK$7,Monthly!162:162)</f>
        <v>103</v>
      </c>
      <c r="BL171" s="353">
        <f>SUMIF(Monthly!$6:$6,Quarterly!BL$7,Monthly!162:162)</f>
        <v>63</v>
      </c>
      <c r="BM171" s="693">
        <f>SUMIF(Monthly!$6:$6,Quarterly!BM$7,Monthly!162:162)</f>
        <v>10</v>
      </c>
    </row>
    <row r="172" spans="2:65" s="173" customFormat="1" ht="12">
      <c r="B172" s="182"/>
      <c r="C172" s="639">
        <f>ROW(Monthly!C163)</f>
        <v>163</v>
      </c>
      <c r="D172" s="355" t="s">
        <v>103</v>
      </c>
      <c r="E172" s="356" t="s">
        <v>250</v>
      </c>
      <c r="F172" s="382">
        <f>SUMIF(Monthly!$6:$6,Quarterly!F$7,Monthly!163:163)</f>
        <v>80</v>
      </c>
      <c r="G172" s="382">
        <f>SUMIF(Monthly!$6:$6,Quarterly!G$7,Monthly!163:163)</f>
        <v>42</v>
      </c>
      <c r="H172" s="382">
        <f>SUMIF(Monthly!$6:$6,Quarterly!H$7,Monthly!163:163)</f>
        <v>18</v>
      </c>
      <c r="I172" s="383">
        <f>SUMIF(Monthly!$6:$6,Quarterly!I$7,Monthly!163:163)</f>
        <v>42</v>
      </c>
      <c r="J172" s="382">
        <f>SUMIF(Monthly!$6:$6,Quarterly!J$7,Monthly!163:163)</f>
        <v>89</v>
      </c>
      <c r="K172" s="382">
        <f>SUMIF(Monthly!$6:$6,Quarterly!K$7,Monthly!163:163)</f>
        <v>92</v>
      </c>
      <c r="L172" s="357">
        <f>SUMIF(Monthly!$6:$6,Quarterly!L$7,Monthly!163:163)</f>
        <v>154</v>
      </c>
      <c r="M172" s="358">
        <f>SUMIF(Monthly!$6:$6,Quarterly!M$7,Monthly!163:163)</f>
        <v>116</v>
      </c>
      <c r="N172" s="357">
        <f>SUMIF(Monthly!$6:$6,Quarterly!N$7,Monthly!163:163)</f>
        <v>197</v>
      </c>
      <c r="O172" s="357">
        <f>SUMIF(Monthly!$6:$6,Quarterly!O$7,Monthly!163:163)</f>
        <v>272</v>
      </c>
      <c r="P172" s="357">
        <f>SUMIF(Monthly!$6:$6,Quarterly!P$7,Monthly!163:163)</f>
        <v>262</v>
      </c>
      <c r="Q172" s="358">
        <f>SUMIF(Monthly!$6:$6,Quarterly!Q$7,Monthly!163:163)</f>
        <v>203</v>
      </c>
      <c r="R172" s="357">
        <f>SUMIF(Monthly!$6:$6,Quarterly!R$7,Monthly!163:163)</f>
        <v>151</v>
      </c>
      <c r="S172" s="357">
        <f>SUMIF(Monthly!$6:$6,Quarterly!S$7,Monthly!163:163)</f>
        <v>380</v>
      </c>
      <c r="T172" s="357">
        <f>SUMIF(Monthly!$6:$6,Quarterly!T$7,Monthly!163:163)</f>
        <v>497</v>
      </c>
      <c r="U172" s="358">
        <f>SUMIF(Monthly!$6:$6,Quarterly!U$7,Monthly!163:163)</f>
        <v>537</v>
      </c>
      <c r="V172" s="357">
        <f>SUMIF(Monthly!$6:$6,Quarterly!V$7,Monthly!163:163)</f>
        <v>726</v>
      </c>
      <c r="W172" s="357">
        <f>SUMIF(Monthly!$6:$6,Quarterly!W$7,Monthly!163:163)</f>
        <v>820</v>
      </c>
      <c r="X172" s="357">
        <f>SUMIF(Monthly!$6:$6,Quarterly!X$7,Monthly!163:163)</f>
        <v>950</v>
      </c>
      <c r="Y172" s="358">
        <f>SUMIF(Monthly!$6:$6,Quarterly!Y$7,Monthly!163:163)</f>
        <v>862</v>
      </c>
      <c r="Z172" s="357">
        <f>SUMIF(Monthly!$6:$6,Quarterly!Z$7,Monthly!163:163)</f>
        <v>1046</v>
      </c>
      <c r="AA172" s="357">
        <f>SUMIF(Monthly!$6:$6,Quarterly!AA$7,Monthly!163:163)</f>
        <v>884</v>
      </c>
      <c r="AB172" s="357">
        <f>SUMIF(Monthly!$6:$6,Quarterly!AB$7,Monthly!163:163)</f>
        <v>833</v>
      </c>
      <c r="AC172" s="358">
        <f>SUMIF(Monthly!$6:$6,Quarterly!AC$7,Monthly!163:163)</f>
        <v>689</v>
      </c>
      <c r="AD172" s="357">
        <f>SUMIF(Monthly!$6:$6,Quarterly!AD$7,Monthly!163:163)</f>
        <v>560</v>
      </c>
      <c r="AE172" s="357">
        <f>SUMIF(Monthly!$6:$6,Quarterly!AE$7,Monthly!163:163)</f>
        <v>395</v>
      </c>
      <c r="AF172" s="357">
        <f>SUMIF(Monthly!$6:$6,Quarterly!AF$7,Monthly!163:163)</f>
        <v>375</v>
      </c>
      <c r="AG172" s="358">
        <f>SUMIF(Monthly!$6:$6,Quarterly!AG$7,Monthly!163:163)</f>
        <v>561</v>
      </c>
      <c r="AH172" s="357">
        <f>SUMIF(Monthly!$6:$6,Quarterly!AH$7,Monthly!163:163)</f>
        <v>305</v>
      </c>
      <c r="AI172" s="357">
        <f>SUMIF(Monthly!$6:$6,Quarterly!AI$7,Monthly!163:163)</f>
        <v>222</v>
      </c>
      <c r="AJ172" s="357">
        <f>SUMIF(Monthly!$6:$6,Quarterly!AJ$7,Monthly!163:163)</f>
        <v>445</v>
      </c>
      <c r="AK172" s="358">
        <f>SUMIF(Monthly!$6:$6,Quarterly!AK$7,Monthly!163:163)</f>
        <v>457</v>
      </c>
      <c r="AL172" s="357">
        <f>SUMIF(Monthly!$6:$6,Quarterly!AL$7,Monthly!163:163)</f>
        <v>484</v>
      </c>
      <c r="AM172" s="357">
        <f>SUMIF(Monthly!$6:$6,Quarterly!AM$7,Monthly!163:163)</f>
        <v>391</v>
      </c>
      <c r="AN172" s="357">
        <f>SUMIF(Monthly!$6:$6,Quarterly!AN$7,Monthly!163:163)</f>
        <v>532</v>
      </c>
      <c r="AO172" s="694">
        <f>SUMIF(Monthly!$6:$6,Quarterly!AO$7,Monthly!163:163)</f>
        <v>572</v>
      </c>
      <c r="AP172" s="357">
        <f>SUMIF(Monthly!$6:$6,Quarterly!AP$7,Monthly!163:163)</f>
        <v>502</v>
      </c>
      <c r="AQ172" s="357">
        <f>SUMIF(Monthly!$6:$6,Quarterly!AQ$7,Monthly!163:163)</f>
        <v>186</v>
      </c>
      <c r="AR172" s="357">
        <f>SUMIF(Monthly!$6:$6,Quarterly!AR$7,Monthly!163:163)</f>
        <v>343</v>
      </c>
      <c r="AS172" s="694">
        <f>SUMIF(Monthly!$6:$6,Quarterly!AS$7,Monthly!163:163)</f>
        <v>182</v>
      </c>
      <c r="AT172" s="357">
        <f>SUMIF(Monthly!$6:$6,Quarterly!AT$7,Monthly!163:163)</f>
        <v>257</v>
      </c>
      <c r="AU172" s="357">
        <f>SUMIF(Monthly!$6:$6,Quarterly!AU$7,Monthly!163:163)</f>
        <v>674</v>
      </c>
      <c r="AV172" s="357">
        <f>SUMIF(Monthly!$6:$6,Quarterly!AV$7,Monthly!163:163)</f>
        <v>408</v>
      </c>
      <c r="AW172" s="694">
        <f>SUMIF(Monthly!$6:$6,Quarterly!AW$7,Monthly!163:163)</f>
        <v>120</v>
      </c>
      <c r="AX172" s="357">
        <f>SUMIF(Monthly!$6:$6,Quarterly!AX$7,Monthly!163:163)</f>
        <v>208</v>
      </c>
      <c r="AY172" s="357">
        <f>SUMIF(Monthly!$6:$6,Quarterly!AY$7,Monthly!163:163)</f>
        <v>284</v>
      </c>
      <c r="AZ172" s="357">
        <f>SUMIF(Monthly!$6:$6,Quarterly!AZ$7,Monthly!163:163)</f>
        <v>134</v>
      </c>
      <c r="BA172" s="694">
        <f>SUMIF(Monthly!$6:$6,Quarterly!BA$7,Monthly!163:163)</f>
        <v>163</v>
      </c>
      <c r="BB172" s="357">
        <f>SUMIF(Monthly!$6:$6,Quarterly!BB$7,Monthly!163:163)</f>
        <v>208</v>
      </c>
      <c r="BC172" s="357">
        <f>SUMIF(Monthly!$6:$6,Quarterly!BC$7,Monthly!163:163)</f>
        <v>370</v>
      </c>
      <c r="BD172" s="357">
        <f>SUMIF(Monthly!$6:$6,Quarterly!BD$7,Monthly!163:163)</f>
        <v>298</v>
      </c>
      <c r="BE172" s="694">
        <f>SUMIF(Monthly!$6:$6,Quarterly!BE$7,Monthly!163:163)</f>
        <v>322</v>
      </c>
      <c r="BF172" s="357">
        <f>SUMIF(Monthly!$6:$6,Quarterly!BF$7,Monthly!163:163)</f>
        <v>387</v>
      </c>
      <c r="BG172" s="357">
        <f>SUMIF(Monthly!$6:$6,Quarterly!BG$7,Monthly!163:163)</f>
        <v>390</v>
      </c>
      <c r="BH172" s="357">
        <f>SUMIF(Monthly!$6:$6,Quarterly!BH$7,Monthly!163:163)</f>
        <v>663</v>
      </c>
      <c r="BI172" s="694">
        <f>SUMIF(Monthly!$6:$6,Quarterly!BI$7,Monthly!163:163)</f>
        <v>704</v>
      </c>
      <c r="BJ172" s="357">
        <f>SUMIF(Monthly!$6:$6,Quarterly!BJ$7,Monthly!163:163)</f>
        <v>180</v>
      </c>
      <c r="BK172" s="357">
        <f>SUMIF(Monthly!$6:$6,Quarterly!BK$7,Monthly!163:163)</f>
        <v>150</v>
      </c>
      <c r="BL172" s="357">
        <f>SUMIF(Monthly!$6:$6,Quarterly!BL$7,Monthly!163:163)</f>
        <v>194</v>
      </c>
      <c r="BM172" s="694">
        <f>SUMIF(Monthly!$6:$6,Quarterly!BM$7,Monthly!163:163)</f>
        <v>94</v>
      </c>
    </row>
    <row r="174" spans="2:65" ht="12">
      <c r="D174" s="308" t="s">
        <v>231</v>
      </c>
      <c r="E174" s="313" t="s">
        <v>237</v>
      </c>
      <c r="W174" s="2" t="s">
        <v>373</v>
      </c>
      <c r="X174" s="2" t="s">
        <v>374</v>
      </c>
    </row>
    <row r="175" spans="2:65">
      <c r="D175" s="204" t="s">
        <v>517</v>
      </c>
      <c r="E175" s="311" t="s">
        <v>234</v>
      </c>
      <c r="F175" s="312">
        <v>91696</v>
      </c>
      <c r="G175" s="312">
        <v>117620</v>
      </c>
      <c r="H175" s="312">
        <v>165377</v>
      </c>
      <c r="I175" s="456">
        <v>163007</v>
      </c>
      <c r="J175" s="312">
        <v>137139</v>
      </c>
      <c r="K175" s="312">
        <v>177625</v>
      </c>
      <c r="L175" s="312">
        <v>182064</v>
      </c>
      <c r="M175" s="456">
        <v>164442</v>
      </c>
      <c r="N175" s="312">
        <v>143415</v>
      </c>
      <c r="O175" s="312">
        <v>186863</v>
      </c>
      <c r="P175" s="312">
        <v>217450</v>
      </c>
      <c r="Q175" s="456">
        <v>185562</v>
      </c>
      <c r="R175" s="312">
        <v>190450</v>
      </c>
      <c r="S175" s="312">
        <v>295578</v>
      </c>
      <c r="T175" s="312">
        <v>323824</v>
      </c>
      <c r="U175" s="456">
        <v>243488</v>
      </c>
      <c r="V175" s="312">
        <v>202163</v>
      </c>
      <c r="W175" s="312">
        <v>235967</v>
      </c>
      <c r="X175" s="312">
        <v>148384</v>
      </c>
      <c r="Y175" s="456">
        <v>204230</v>
      </c>
      <c r="Z175" s="312">
        <v>115782</v>
      </c>
      <c r="AA175" s="312">
        <v>115755</v>
      </c>
      <c r="AB175" s="312">
        <v>176079</v>
      </c>
      <c r="AC175" s="456">
        <v>207982</v>
      </c>
      <c r="AD175" s="312">
        <v>194720</v>
      </c>
      <c r="AE175" s="312">
        <v>190624</v>
      </c>
      <c r="AF175" s="312">
        <v>219470</v>
      </c>
      <c r="AG175" s="456">
        <v>225562</v>
      </c>
      <c r="AH175" s="750">
        <f>SUM(AH179,AH183,AH187,AH191)</f>
        <v>205195.90000000002</v>
      </c>
      <c r="AI175" s="750">
        <f t="shared" ref="AI175:AR175" si="352">SUM(AI179,AI183,AI187,AI191)</f>
        <v>189603.6</v>
      </c>
      <c r="AJ175" s="750">
        <f t="shared" si="352"/>
        <v>227328.6</v>
      </c>
      <c r="AK175" s="832">
        <f t="shared" si="352"/>
        <v>235259.3</v>
      </c>
      <c r="AL175" s="750">
        <f t="shared" si="352"/>
        <v>219144.99000000002</v>
      </c>
      <c r="AM175" s="750">
        <f t="shared" si="352"/>
        <v>206085.56</v>
      </c>
      <c r="AN175" s="750">
        <f t="shared" si="352"/>
        <v>251059.8</v>
      </c>
      <c r="AO175" s="833">
        <f t="shared" si="352"/>
        <v>261534.31</v>
      </c>
      <c r="AP175" s="750">
        <f t="shared" si="352"/>
        <v>89359.308000000019</v>
      </c>
      <c r="AQ175" s="750">
        <f t="shared" si="352"/>
        <v>13506.6623</v>
      </c>
      <c r="AR175" s="750">
        <f t="shared" si="352"/>
        <v>14297.8557</v>
      </c>
      <c r="AS175" s="833">
        <f>SUM(AS179,AS183,AS187,AS191)</f>
        <v>14364.9439</v>
      </c>
      <c r="AT175" s="750">
        <f t="shared" ref="AT175:BH175" si="353">SUM(AT179,AT183,AT187,AT191)</f>
        <v>12948.019259999999</v>
      </c>
      <c r="AU175" s="750">
        <f t="shared" si="353"/>
        <v>12948.019259999999</v>
      </c>
      <c r="AV175" s="750">
        <f t="shared" si="353"/>
        <v>12948.019259999999</v>
      </c>
      <c r="AW175" s="833">
        <f t="shared" si="353"/>
        <v>12948.019259999999</v>
      </c>
      <c r="AX175" s="750">
        <f t="shared" si="353"/>
        <v>14633.587787999999</v>
      </c>
      <c r="AY175" s="750">
        <f t="shared" si="353"/>
        <v>14998.7943024</v>
      </c>
      <c r="AZ175" s="750">
        <f t="shared" si="353"/>
        <v>19769.181662879997</v>
      </c>
      <c r="BA175" s="833">
        <f t="shared" si="353"/>
        <v>33271.151243184002</v>
      </c>
      <c r="BB175" s="750">
        <f t="shared" si="353"/>
        <v>42852.211117502404</v>
      </c>
      <c r="BC175" s="750">
        <f t="shared" si="353"/>
        <v>59520.505077753129</v>
      </c>
      <c r="BD175" s="750">
        <f t="shared" si="353"/>
        <v>78886.630841778446</v>
      </c>
      <c r="BE175" s="833">
        <f t="shared" si="353"/>
        <v>97508.354479706293</v>
      </c>
      <c r="BF175" s="750">
        <f t="shared" si="353"/>
        <v>107259.18992767693</v>
      </c>
      <c r="BG175" s="750">
        <f t="shared" si="353"/>
        <v>96533.270934909233</v>
      </c>
      <c r="BH175" s="750">
        <f t="shared" si="353"/>
        <v>101359.93448165469</v>
      </c>
      <c r="BI175" s="833">
        <f t="shared" ref="BI175:BJ175" si="354">SUM(BI179,BI183,BI187,BI191)</f>
        <v>91223.941033489231</v>
      </c>
      <c r="BJ175" s="750">
        <f t="shared" si="354"/>
        <v>109468.72924018707</v>
      </c>
      <c r="BK175" s="750">
        <f t="shared" ref="BK175:BL175" si="355">SUM(BK179,BK183,BK187,BK191)</f>
        <v>131362.47508822448</v>
      </c>
      <c r="BL175" s="750">
        <f t="shared" si="355"/>
        <v>157634.97010586935</v>
      </c>
      <c r="BM175" s="833">
        <f t="shared" ref="BM175" si="356">SUM(BM179,BM183,BM187,BM191)</f>
        <v>189161.96412704323</v>
      </c>
    </row>
    <row r="176" spans="2:65" ht="12">
      <c r="D176" s="189" t="s">
        <v>227</v>
      </c>
      <c r="E176" s="2" t="s">
        <v>235</v>
      </c>
      <c r="F176" s="309">
        <v>38860</v>
      </c>
      <c r="G176" s="309">
        <v>56548</v>
      </c>
      <c r="H176" s="309">
        <v>100403</v>
      </c>
      <c r="I176" s="457">
        <v>92290</v>
      </c>
      <c r="J176" s="309">
        <v>76087</v>
      </c>
      <c r="K176" s="309">
        <v>109258</v>
      </c>
      <c r="L176" s="309">
        <v>123060</v>
      </c>
      <c r="M176" s="457">
        <v>108702</v>
      </c>
      <c r="N176" s="309">
        <v>91291</v>
      </c>
      <c r="O176" s="309">
        <v>117732</v>
      </c>
      <c r="P176" s="309">
        <v>150045</v>
      </c>
      <c r="Q176" s="457">
        <v>121652</v>
      </c>
      <c r="R176" s="309">
        <v>134838</v>
      </c>
      <c r="S176" s="309">
        <v>230535</v>
      </c>
      <c r="T176" s="309">
        <v>261171</v>
      </c>
      <c r="U176" s="457">
        <v>184147</v>
      </c>
      <c r="V176" s="309">
        <v>149516</v>
      </c>
      <c r="W176" s="309">
        <v>180230</v>
      </c>
      <c r="X176" s="309">
        <v>99226</v>
      </c>
      <c r="Y176" s="457">
        <v>157934</v>
      </c>
      <c r="Z176" s="309">
        <v>58984</v>
      </c>
      <c r="AA176" s="309">
        <v>52779</v>
      </c>
      <c r="AB176" s="309">
        <v>81604</v>
      </c>
      <c r="AC176" s="457">
        <v>87306</v>
      </c>
      <c r="AD176" s="309">
        <v>91682</v>
      </c>
      <c r="AE176" s="309">
        <v>91178</v>
      </c>
      <c r="AF176" s="309">
        <v>102044</v>
      </c>
      <c r="AG176" s="457">
        <v>107008</v>
      </c>
      <c r="AH176" s="309"/>
      <c r="AI176" s="309"/>
      <c r="AJ176" s="309"/>
      <c r="AK176" s="457"/>
      <c r="AL176" s="309"/>
      <c r="AM176" s="309"/>
      <c r="AN176" s="309"/>
      <c r="AO176" s="699"/>
      <c r="AP176" s="309"/>
      <c r="AQ176" s="309"/>
      <c r="AR176" s="309"/>
      <c r="AS176" s="699"/>
      <c r="AT176" s="309"/>
      <c r="AU176" s="309"/>
      <c r="AV176" s="309"/>
      <c r="AW176" s="699"/>
      <c r="AX176" s="309"/>
      <c r="AY176" s="309"/>
      <c r="AZ176" s="309"/>
      <c r="BA176" s="699"/>
      <c r="BB176" s="309"/>
      <c r="BC176" s="309"/>
      <c r="BD176" s="309"/>
      <c r="BE176" s="699"/>
      <c r="BF176" s="309"/>
      <c r="BG176" s="309"/>
      <c r="BH176" s="309"/>
      <c r="BI176" s="699"/>
      <c r="BJ176" s="309"/>
      <c r="BK176" s="309"/>
      <c r="BL176" s="309"/>
      <c r="BM176" s="699"/>
    </row>
    <row r="177" spans="4:65" ht="12">
      <c r="D177" s="189" t="s">
        <v>228</v>
      </c>
      <c r="E177" s="2" t="s">
        <v>232</v>
      </c>
      <c r="F177" s="309">
        <v>29859</v>
      </c>
      <c r="G177" s="309">
        <v>36373</v>
      </c>
      <c r="H177" s="309">
        <v>39581</v>
      </c>
      <c r="I177" s="457">
        <v>42061</v>
      </c>
      <c r="J177" s="309">
        <v>33201</v>
      </c>
      <c r="K177" s="309">
        <v>39829</v>
      </c>
      <c r="L177" s="309">
        <v>34615</v>
      </c>
      <c r="M177" s="457">
        <v>30424</v>
      </c>
      <c r="N177" s="309">
        <v>29494</v>
      </c>
      <c r="O177" s="309">
        <v>39249</v>
      </c>
      <c r="P177" s="309">
        <v>38958</v>
      </c>
      <c r="Q177" s="457">
        <v>34304</v>
      </c>
      <c r="R177" s="309">
        <v>29828</v>
      </c>
      <c r="S177" s="309">
        <v>34491</v>
      </c>
      <c r="T177" s="309">
        <v>30111</v>
      </c>
      <c r="U177" s="457">
        <v>28266</v>
      </c>
      <c r="V177" s="309">
        <v>24486</v>
      </c>
      <c r="W177" s="309">
        <v>25296</v>
      </c>
      <c r="X177" s="309">
        <v>21511</v>
      </c>
      <c r="Y177" s="457">
        <v>23192</v>
      </c>
      <c r="Z177" s="309">
        <v>24649</v>
      </c>
      <c r="AA177" s="309">
        <v>27532</v>
      </c>
      <c r="AB177" s="309">
        <v>44907</v>
      </c>
      <c r="AC177" s="457">
        <v>47149</v>
      </c>
      <c r="AD177" s="309">
        <v>41795</v>
      </c>
      <c r="AE177" s="309">
        <v>42775</v>
      </c>
      <c r="AF177" s="309">
        <v>52666</v>
      </c>
      <c r="AG177" s="457">
        <v>48337</v>
      </c>
      <c r="AH177" s="309"/>
      <c r="AI177" s="309"/>
      <c r="AJ177" s="309"/>
      <c r="AK177" s="457"/>
      <c r="AL177" s="309"/>
      <c r="AM177" s="309"/>
      <c r="AN177" s="309"/>
      <c r="AO177" s="699"/>
      <c r="AP177" s="309"/>
      <c r="AQ177" s="309"/>
      <c r="AR177" s="309"/>
      <c r="AS177" s="699"/>
      <c r="AT177" s="309"/>
      <c r="AU177" s="309"/>
      <c r="AV177" s="309"/>
      <c r="AW177" s="699"/>
      <c r="AX177" s="309"/>
      <c r="AY177" s="309"/>
      <c r="AZ177" s="309"/>
      <c r="BA177" s="699"/>
      <c r="BB177" s="309"/>
      <c r="BC177" s="309"/>
      <c r="BD177" s="309"/>
      <c r="BE177" s="699"/>
      <c r="BF177" s="309"/>
      <c r="BG177" s="309"/>
      <c r="BH177" s="309"/>
      <c r="BI177" s="699"/>
      <c r="BJ177" s="309"/>
      <c r="BK177" s="309"/>
      <c r="BL177" s="309"/>
      <c r="BM177" s="699"/>
    </row>
    <row r="178" spans="4:65" ht="12">
      <c r="D178" s="189" t="s">
        <v>229</v>
      </c>
      <c r="E178" s="2" t="s">
        <v>233</v>
      </c>
      <c r="F178" s="309">
        <v>22977</v>
      </c>
      <c r="G178" s="309">
        <v>24699</v>
      </c>
      <c r="H178" s="309">
        <v>25393</v>
      </c>
      <c r="I178" s="457">
        <v>28656</v>
      </c>
      <c r="J178" s="309">
        <v>27851</v>
      </c>
      <c r="K178" s="309">
        <v>28538</v>
      </c>
      <c r="L178" s="309">
        <v>24389</v>
      </c>
      <c r="M178" s="457">
        <v>25316</v>
      </c>
      <c r="N178" s="309">
        <v>22630</v>
      </c>
      <c r="O178" s="309">
        <v>29882</v>
      </c>
      <c r="P178" s="309">
        <v>28447</v>
      </c>
      <c r="Q178" s="457">
        <v>29606</v>
      </c>
      <c r="R178" s="309">
        <v>25784</v>
      </c>
      <c r="S178" s="309">
        <v>30552</v>
      </c>
      <c r="T178" s="309">
        <v>32542</v>
      </c>
      <c r="U178" s="457">
        <v>31075</v>
      </c>
      <c r="V178" s="309">
        <v>28161</v>
      </c>
      <c r="W178" s="309">
        <v>30441</v>
      </c>
      <c r="X178" s="309">
        <v>27647</v>
      </c>
      <c r="Y178" s="457">
        <v>23104</v>
      </c>
      <c r="Z178" s="309">
        <v>32149</v>
      </c>
      <c r="AA178" s="309">
        <v>35444</v>
      </c>
      <c r="AB178" s="309">
        <v>49568</v>
      </c>
      <c r="AC178" s="457">
        <v>73527</v>
      </c>
      <c r="AD178" s="309">
        <v>61243</v>
      </c>
      <c r="AE178" s="309">
        <v>56671</v>
      </c>
      <c r="AF178" s="309">
        <v>64760</v>
      </c>
      <c r="AG178" s="457">
        <v>70217</v>
      </c>
      <c r="AH178" s="309"/>
      <c r="AI178" s="309"/>
      <c r="AJ178" s="309"/>
      <c r="AK178" s="457"/>
      <c r="AL178" s="309"/>
      <c r="AM178" s="309"/>
      <c r="AN178" s="309"/>
      <c r="AO178" s="699"/>
      <c r="AP178" s="309"/>
      <c r="AQ178" s="309"/>
      <c r="AR178" s="309"/>
      <c r="AS178" s="699"/>
      <c r="AT178" s="309"/>
      <c r="AU178" s="309"/>
      <c r="AV178" s="309"/>
      <c r="AW178" s="699"/>
      <c r="AX178" s="309"/>
      <c r="AY178" s="309"/>
      <c r="AZ178" s="309"/>
      <c r="BA178" s="699"/>
      <c r="BB178" s="309"/>
      <c r="BC178" s="309"/>
      <c r="BD178" s="309"/>
      <c r="BE178" s="699"/>
      <c r="BF178" s="309"/>
      <c r="BG178" s="309"/>
      <c r="BH178" s="309"/>
      <c r="BI178" s="699"/>
      <c r="BJ178" s="309"/>
      <c r="BK178" s="309"/>
      <c r="BL178" s="309"/>
      <c r="BM178" s="699"/>
    </row>
    <row r="179" spans="4:65">
      <c r="D179" s="185" t="s">
        <v>81</v>
      </c>
      <c r="E179" s="311" t="s">
        <v>234</v>
      </c>
      <c r="F179" s="312">
        <v>54258</v>
      </c>
      <c r="G179" s="312">
        <v>72660</v>
      </c>
      <c r="H179" s="312">
        <v>108872</v>
      </c>
      <c r="I179" s="456">
        <v>103324</v>
      </c>
      <c r="J179" s="312">
        <v>85737</v>
      </c>
      <c r="K179" s="312">
        <v>114924</v>
      </c>
      <c r="L179" s="312">
        <v>120717</v>
      </c>
      <c r="M179" s="456">
        <v>108897</v>
      </c>
      <c r="N179" s="312">
        <v>93299</v>
      </c>
      <c r="O179" s="312">
        <v>124560</v>
      </c>
      <c r="P179" s="312">
        <v>152451</v>
      </c>
      <c r="Q179" s="456">
        <v>123625</v>
      </c>
      <c r="R179" s="312">
        <v>134777</v>
      </c>
      <c r="S179" s="312">
        <v>230764</v>
      </c>
      <c r="T179" s="312">
        <v>251446</v>
      </c>
      <c r="U179" s="456">
        <v>179376</v>
      </c>
      <c r="V179" s="312">
        <v>147900</v>
      </c>
      <c r="W179" s="312">
        <v>180714</v>
      </c>
      <c r="X179" s="312">
        <v>92119</v>
      </c>
      <c r="Y179" s="456">
        <v>146668</v>
      </c>
      <c r="Z179" s="312">
        <v>64355</v>
      </c>
      <c r="AA179" s="312">
        <v>57580</v>
      </c>
      <c r="AB179" s="312">
        <v>116777</v>
      </c>
      <c r="AC179" s="456">
        <v>140805</v>
      </c>
      <c r="AD179" s="312">
        <v>124524</v>
      </c>
      <c r="AE179" s="312">
        <v>100466</v>
      </c>
      <c r="AF179" s="312">
        <v>104709</v>
      </c>
      <c r="AG179" s="456">
        <v>106135</v>
      </c>
      <c r="AH179" s="750">
        <f>AD179*0.8</f>
        <v>99619.200000000012</v>
      </c>
      <c r="AI179" s="750">
        <f t="shared" ref="AI179:AO179" si="357">AE179*0.8</f>
        <v>80372.800000000003</v>
      </c>
      <c r="AJ179" s="750">
        <f t="shared" si="357"/>
        <v>83767.200000000012</v>
      </c>
      <c r="AK179" s="832">
        <f t="shared" si="357"/>
        <v>84908</v>
      </c>
      <c r="AL179" s="750">
        <f t="shared" si="357"/>
        <v>79695.360000000015</v>
      </c>
      <c r="AM179" s="750">
        <f t="shared" si="357"/>
        <v>64298.240000000005</v>
      </c>
      <c r="AN179" s="750">
        <f t="shared" si="357"/>
        <v>67013.760000000009</v>
      </c>
      <c r="AO179" s="833">
        <f t="shared" si="357"/>
        <v>67926.400000000009</v>
      </c>
      <c r="AP179" s="750">
        <f>AL179*0.4</f>
        <v>31878.144000000008</v>
      </c>
      <c r="AQ179" s="750">
        <f>AM179*0.1</f>
        <v>6429.8240000000005</v>
      </c>
      <c r="AR179" s="750">
        <f>AN179*0.1</f>
        <v>6701.3760000000011</v>
      </c>
      <c r="AS179" s="833">
        <f>AO179*0.1</f>
        <v>6792.6400000000012</v>
      </c>
      <c r="AT179" s="750">
        <v>6000</v>
      </c>
      <c r="AU179" s="750">
        <f>AT179</f>
        <v>6000</v>
      </c>
      <c r="AV179" s="750">
        <f>AU179</f>
        <v>6000</v>
      </c>
      <c r="AW179" s="833">
        <f>AV179</f>
        <v>6000</v>
      </c>
      <c r="AX179" s="750">
        <f>AW179</f>
        <v>6000</v>
      </c>
      <c r="AY179" s="750">
        <f>AX179</f>
        <v>6000</v>
      </c>
      <c r="AZ179" s="750">
        <f>AY179*1.5</f>
        <v>9000</v>
      </c>
      <c r="BA179" s="833">
        <f>AZ179*1.5</f>
        <v>13500</v>
      </c>
      <c r="BB179" s="750">
        <f>BA179*1.5</f>
        <v>20250</v>
      </c>
      <c r="BC179" s="750">
        <f>BB179*1.5</f>
        <v>30375</v>
      </c>
      <c r="BD179" s="750">
        <f>BC179*1.5</f>
        <v>45562.5</v>
      </c>
      <c r="BE179" s="833">
        <f>BD179*1.3</f>
        <v>59231.25</v>
      </c>
      <c r="BF179" s="750">
        <f>BE179*1.1</f>
        <v>65154.375000000007</v>
      </c>
      <c r="BG179" s="750">
        <f>BF179*0.9</f>
        <v>58638.937500000007</v>
      </c>
      <c r="BH179" s="750">
        <f>BG179*1.05</f>
        <v>61570.884375000009</v>
      </c>
      <c r="BI179" s="833">
        <f>BH179*0.9</f>
        <v>55413.795937500006</v>
      </c>
      <c r="BJ179" s="750">
        <f>BI179*1.2</f>
        <v>66496.555124999999</v>
      </c>
      <c r="BK179" s="750">
        <f>BJ179*1.2</f>
        <v>79795.866150000002</v>
      </c>
      <c r="BL179" s="750">
        <f>BK179*1.2</f>
        <v>95755.039380000002</v>
      </c>
      <c r="BM179" s="833">
        <f>BL179*1.2</f>
        <v>114906.04725600001</v>
      </c>
    </row>
    <row r="180" spans="4:65" ht="12">
      <c r="D180" s="189" t="s">
        <v>227</v>
      </c>
      <c r="E180" s="2" t="s">
        <v>235</v>
      </c>
      <c r="F180" s="309">
        <v>24969</v>
      </c>
      <c r="G180" s="309">
        <v>40562</v>
      </c>
      <c r="H180" s="309">
        <v>77969</v>
      </c>
      <c r="I180" s="457">
        <v>67544</v>
      </c>
      <c r="J180" s="309">
        <v>55433</v>
      </c>
      <c r="K180" s="309">
        <v>84882</v>
      </c>
      <c r="L180" s="309">
        <v>94359</v>
      </c>
      <c r="M180" s="457">
        <v>81250</v>
      </c>
      <c r="N180" s="309">
        <v>65580</v>
      </c>
      <c r="O180" s="309">
        <v>86600</v>
      </c>
      <c r="P180" s="309">
        <v>115984</v>
      </c>
      <c r="Q180" s="457">
        <v>86277</v>
      </c>
      <c r="R180" s="309">
        <v>101895</v>
      </c>
      <c r="S180" s="309">
        <v>193467</v>
      </c>
      <c r="T180" s="309">
        <v>218233</v>
      </c>
      <c r="U180" s="457">
        <v>144678</v>
      </c>
      <c r="V180" s="309">
        <v>116306</v>
      </c>
      <c r="W180" s="309">
        <v>146949</v>
      </c>
      <c r="X180" s="309">
        <v>69949</v>
      </c>
      <c r="Y180" s="457">
        <v>123770</v>
      </c>
      <c r="Z180" s="309">
        <v>30734</v>
      </c>
      <c r="AA180" s="309">
        <v>19425</v>
      </c>
      <c r="AB180" s="309">
        <v>50408</v>
      </c>
      <c r="AC180" s="457">
        <v>53022</v>
      </c>
      <c r="AD180" s="309">
        <v>53766</v>
      </c>
      <c r="AE180" s="309">
        <v>45058</v>
      </c>
      <c r="AF180" s="309">
        <v>44061</v>
      </c>
      <c r="AG180" s="457">
        <v>45449</v>
      </c>
      <c r="AH180" s="309"/>
      <c r="AI180" s="309"/>
      <c r="AJ180" s="309"/>
      <c r="AK180" s="457"/>
      <c r="AL180" s="309"/>
      <c r="AM180" s="309"/>
      <c r="AN180" s="309"/>
      <c r="AO180" s="699"/>
      <c r="AP180" s="309"/>
      <c r="AQ180" s="309"/>
      <c r="AR180" s="309"/>
      <c r="AS180" s="699"/>
      <c r="AT180" s="309"/>
      <c r="AU180" s="309"/>
      <c r="AV180" s="309"/>
      <c r="AW180" s="699"/>
      <c r="AX180" s="309"/>
      <c r="AY180" s="309"/>
      <c r="AZ180" s="309"/>
      <c r="BA180" s="699"/>
      <c r="BB180" s="309"/>
      <c r="BC180" s="309"/>
      <c r="BD180" s="309"/>
      <c r="BE180" s="699"/>
      <c r="BF180" s="309"/>
      <c r="BG180" s="309"/>
      <c r="BH180" s="309"/>
      <c r="BI180" s="699"/>
      <c r="BJ180" s="309"/>
      <c r="BK180" s="309"/>
      <c r="BL180" s="309"/>
      <c r="BM180" s="699"/>
    </row>
    <row r="181" spans="4:65" ht="12">
      <c r="D181" s="189" t="s">
        <v>228</v>
      </c>
      <c r="E181" s="2" t="s">
        <v>232</v>
      </c>
      <c r="F181" s="309">
        <v>13478</v>
      </c>
      <c r="G181" s="309">
        <v>16315</v>
      </c>
      <c r="H181" s="309">
        <v>16246</v>
      </c>
      <c r="I181" s="457">
        <v>17500</v>
      </c>
      <c r="J181" s="309">
        <v>11779</v>
      </c>
      <c r="K181" s="309">
        <v>13540</v>
      </c>
      <c r="L181" s="309">
        <v>12063</v>
      </c>
      <c r="M181" s="457">
        <v>11669</v>
      </c>
      <c r="N181" s="309">
        <v>12818</v>
      </c>
      <c r="O181" s="309">
        <v>18264</v>
      </c>
      <c r="P181" s="309">
        <v>17695</v>
      </c>
      <c r="Q181" s="457">
        <v>18061</v>
      </c>
      <c r="R181" s="309">
        <v>15787</v>
      </c>
      <c r="S181" s="309">
        <v>16309</v>
      </c>
      <c r="T181" s="309">
        <v>13518</v>
      </c>
      <c r="U181" s="457">
        <v>14403</v>
      </c>
      <c r="V181" s="309">
        <v>13051</v>
      </c>
      <c r="W181" s="309">
        <v>13224</v>
      </c>
      <c r="X181" s="309">
        <v>11154</v>
      </c>
      <c r="Y181" s="457">
        <v>11845</v>
      </c>
      <c r="Z181" s="309">
        <v>13502</v>
      </c>
      <c r="AA181" s="309">
        <v>14320</v>
      </c>
      <c r="AB181" s="309">
        <v>27840</v>
      </c>
      <c r="AC181" s="457">
        <v>28168</v>
      </c>
      <c r="AD181" s="309">
        <v>26121</v>
      </c>
      <c r="AE181" s="309">
        <v>20825</v>
      </c>
      <c r="AF181" s="309">
        <v>23230</v>
      </c>
      <c r="AG181" s="457">
        <v>21805</v>
      </c>
      <c r="AH181" s="309"/>
      <c r="AI181" s="309"/>
      <c r="AJ181" s="309"/>
      <c r="AK181" s="457"/>
      <c r="AL181" s="309"/>
      <c r="AM181" s="309"/>
      <c r="AN181" s="309"/>
      <c r="AO181" s="699"/>
      <c r="AP181" s="309"/>
      <c r="AQ181" s="309"/>
      <c r="AR181" s="309"/>
      <c r="AS181" s="699"/>
      <c r="AT181" s="309"/>
      <c r="AU181" s="309"/>
      <c r="AV181" s="309"/>
      <c r="AW181" s="699"/>
      <c r="AX181" s="309"/>
      <c r="AY181" s="309"/>
      <c r="AZ181" s="309"/>
      <c r="BA181" s="699"/>
      <c r="BB181" s="309"/>
      <c r="BC181" s="309"/>
      <c r="BD181" s="309"/>
      <c r="BE181" s="699"/>
      <c r="BF181" s="309"/>
      <c r="BG181" s="309"/>
      <c r="BH181" s="309"/>
      <c r="BI181" s="699"/>
      <c r="BJ181" s="309"/>
      <c r="BK181" s="309"/>
      <c r="BL181" s="309"/>
      <c r="BM181" s="699"/>
    </row>
    <row r="182" spans="4:65" ht="12">
      <c r="D182" s="189" t="s">
        <v>229</v>
      </c>
      <c r="E182" s="2" t="s">
        <v>233</v>
      </c>
      <c r="F182" s="309">
        <v>15811</v>
      </c>
      <c r="G182" s="309">
        <v>15783</v>
      </c>
      <c r="H182" s="309">
        <v>14657</v>
      </c>
      <c r="I182" s="457">
        <v>18280</v>
      </c>
      <c r="J182" s="309">
        <v>18525</v>
      </c>
      <c r="K182" s="309">
        <v>16502</v>
      </c>
      <c r="L182" s="309">
        <v>14295</v>
      </c>
      <c r="M182" s="457">
        <v>15978</v>
      </c>
      <c r="N182" s="309">
        <v>14901</v>
      </c>
      <c r="O182" s="309">
        <v>19696</v>
      </c>
      <c r="P182" s="309">
        <v>18772</v>
      </c>
      <c r="Q182" s="457">
        <v>19287</v>
      </c>
      <c r="R182" s="309">
        <v>17095</v>
      </c>
      <c r="S182" s="309">
        <v>20988</v>
      </c>
      <c r="T182" s="309">
        <v>19695</v>
      </c>
      <c r="U182" s="457">
        <v>20295</v>
      </c>
      <c r="V182" s="309">
        <v>18543</v>
      </c>
      <c r="W182" s="309">
        <v>20541</v>
      </c>
      <c r="X182" s="309">
        <v>16574</v>
      </c>
      <c r="Y182" s="457">
        <v>11053</v>
      </c>
      <c r="Z182" s="309">
        <v>20119</v>
      </c>
      <c r="AA182" s="309">
        <v>23835</v>
      </c>
      <c r="AB182" s="309">
        <v>38529</v>
      </c>
      <c r="AC182" s="457">
        <v>59615</v>
      </c>
      <c r="AD182" s="309">
        <v>44637</v>
      </c>
      <c r="AE182" s="309">
        <v>34583</v>
      </c>
      <c r="AF182" s="309">
        <v>37418</v>
      </c>
      <c r="AG182" s="457">
        <v>38881</v>
      </c>
      <c r="AH182" s="309"/>
      <c r="AI182" s="309"/>
      <c r="AJ182" s="309"/>
      <c r="AK182" s="457"/>
      <c r="AL182" s="309"/>
      <c r="AM182" s="309"/>
      <c r="AN182" s="309"/>
      <c r="AO182" s="699"/>
      <c r="AP182" s="309"/>
      <c r="AQ182" s="309"/>
      <c r="AR182" s="309"/>
      <c r="AS182" s="699"/>
      <c r="AT182" s="309"/>
      <c r="AU182" s="309"/>
      <c r="AV182" s="309"/>
      <c r="AW182" s="699"/>
      <c r="AX182" s="309"/>
      <c r="AY182" s="309"/>
      <c r="AZ182" s="309"/>
      <c r="BA182" s="699"/>
      <c r="BB182" s="309"/>
      <c r="BC182" s="309"/>
      <c r="BD182" s="309"/>
      <c r="BE182" s="699"/>
      <c r="BF182" s="309"/>
      <c r="BG182" s="309"/>
      <c r="BH182" s="309"/>
      <c r="BI182" s="699"/>
      <c r="BJ182" s="309"/>
      <c r="BK182" s="309"/>
      <c r="BL182" s="309"/>
      <c r="BM182" s="699"/>
    </row>
    <row r="183" spans="4:65">
      <c r="D183" s="185" t="s">
        <v>230</v>
      </c>
      <c r="E183" s="311" t="s">
        <v>234</v>
      </c>
      <c r="F183" s="312">
        <v>5279</v>
      </c>
      <c r="G183" s="312">
        <v>7905</v>
      </c>
      <c r="H183" s="312">
        <v>10997</v>
      </c>
      <c r="I183" s="456">
        <v>12130</v>
      </c>
      <c r="J183" s="312">
        <v>9067</v>
      </c>
      <c r="K183" s="312">
        <v>13508</v>
      </c>
      <c r="L183" s="312">
        <v>12827</v>
      </c>
      <c r="M183" s="456">
        <v>11346</v>
      </c>
      <c r="N183" s="312">
        <v>9793</v>
      </c>
      <c r="O183" s="312">
        <v>14602</v>
      </c>
      <c r="P183" s="312">
        <v>15732</v>
      </c>
      <c r="Q183" s="456">
        <v>14083</v>
      </c>
      <c r="R183" s="312">
        <v>12291</v>
      </c>
      <c r="S183" s="312">
        <v>17103</v>
      </c>
      <c r="T183" s="312">
        <v>17024</v>
      </c>
      <c r="U183" s="456">
        <v>14714</v>
      </c>
      <c r="V183" s="312">
        <v>11022</v>
      </c>
      <c r="W183" s="312">
        <v>12854</v>
      </c>
      <c r="X183" s="312">
        <v>9342</v>
      </c>
      <c r="Y183" s="456">
        <v>12485</v>
      </c>
      <c r="Z183" s="312">
        <v>12968</v>
      </c>
      <c r="AA183" s="312">
        <v>18773</v>
      </c>
      <c r="AB183" s="312">
        <v>16080</v>
      </c>
      <c r="AC183" s="456">
        <v>14303</v>
      </c>
      <c r="AD183" s="312">
        <v>14743</v>
      </c>
      <c r="AE183" s="312">
        <v>13417</v>
      </c>
      <c r="AF183" s="312">
        <v>16667</v>
      </c>
      <c r="AG183" s="456">
        <v>14600</v>
      </c>
      <c r="AH183" s="750">
        <f>AD183*0.9</f>
        <v>13268.7</v>
      </c>
      <c r="AI183" s="750">
        <f t="shared" ref="AI183:AO183" si="358">AE183*0.9</f>
        <v>12075.300000000001</v>
      </c>
      <c r="AJ183" s="750">
        <f t="shared" si="358"/>
        <v>15000.300000000001</v>
      </c>
      <c r="AK183" s="832">
        <f t="shared" si="358"/>
        <v>13140</v>
      </c>
      <c r="AL183" s="750">
        <f t="shared" si="358"/>
        <v>11941.830000000002</v>
      </c>
      <c r="AM183" s="750">
        <f t="shared" si="358"/>
        <v>10867.77</v>
      </c>
      <c r="AN183" s="750">
        <f t="shared" si="358"/>
        <v>13500.27</v>
      </c>
      <c r="AO183" s="833">
        <f t="shared" si="358"/>
        <v>11826</v>
      </c>
      <c r="AP183" s="750">
        <f>AL183*0.4</f>
        <v>4776.7320000000009</v>
      </c>
      <c r="AQ183" s="750">
        <f>AM183*0.04</f>
        <v>434.71080000000001</v>
      </c>
      <c r="AR183" s="750">
        <f>AN183*0.04</f>
        <v>540.01080000000002</v>
      </c>
      <c r="AS183" s="833">
        <f>AO183*0.04</f>
        <v>473.04</v>
      </c>
      <c r="AT183" s="750">
        <f t="shared" ref="AT183:AY183" si="359">AS183</f>
        <v>473.04</v>
      </c>
      <c r="AU183" s="750">
        <f t="shared" si="359"/>
        <v>473.04</v>
      </c>
      <c r="AV183" s="750">
        <f t="shared" si="359"/>
        <v>473.04</v>
      </c>
      <c r="AW183" s="833">
        <f t="shared" si="359"/>
        <v>473.04</v>
      </c>
      <c r="AX183" s="750">
        <f t="shared" si="359"/>
        <v>473.04</v>
      </c>
      <c r="AY183" s="750">
        <f t="shared" si="359"/>
        <v>473.04</v>
      </c>
      <c r="AZ183" s="750">
        <f t="shared" ref="AZ183:BE183" si="360">AY183*1.5</f>
        <v>709.56000000000006</v>
      </c>
      <c r="BA183" s="833">
        <f t="shared" si="360"/>
        <v>1064.3400000000001</v>
      </c>
      <c r="BB183" s="750">
        <f t="shared" si="360"/>
        <v>1596.5100000000002</v>
      </c>
      <c r="BC183" s="750">
        <f t="shared" si="360"/>
        <v>2394.7650000000003</v>
      </c>
      <c r="BD183" s="750">
        <f t="shared" si="360"/>
        <v>3592.1475000000005</v>
      </c>
      <c r="BE183" s="833">
        <f t="shared" si="360"/>
        <v>5388.2212500000005</v>
      </c>
      <c r="BF183" s="750">
        <f>BE183*1.1</f>
        <v>5927.0433750000011</v>
      </c>
      <c r="BG183" s="750">
        <f>BF183*0.9</f>
        <v>5334.3390375000008</v>
      </c>
      <c r="BH183" s="750">
        <f>BG183*1.05</f>
        <v>5601.0559893750014</v>
      </c>
      <c r="BI183" s="833">
        <f>BH183*0.9</f>
        <v>5040.9503904375015</v>
      </c>
      <c r="BJ183" s="750">
        <f>BI183*1.2</f>
        <v>6049.1404685250018</v>
      </c>
      <c r="BK183" s="750">
        <f>BJ183*1.2</f>
        <v>7258.9685622300021</v>
      </c>
      <c r="BL183" s="750">
        <f>BK183*1.2</f>
        <v>8710.7622746760026</v>
      </c>
      <c r="BM183" s="833">
        <f>BL183*1.2</f>
        <v>10452.914729611202</v>
      </c>
    </row>
    <row r="184" spans="4:65" ht="12">
      <c r="D184" s="189" t="s">
        <v>227</v>
      </c>
      <c r="E184" s="2" t="s">
        <v>235</v>
      </c>
      <c r="F184" s="309">
        <v>1319</v>
      </c>
      <c r="G184" s="309">
        <v>2125</v>
      </c>
      <c r="H184" s="309">
        <v>4358</v>
      </c>
      <c r="I184" s="457">
        <v>5775</v>
      </c>
      <c r="J184" s="309">
        <v>4228</v>
      </c>
      <c r="K184" s="309">
        <v>4272</v>
      </c>
      <c r="L184" s="309">
        <v>6196</v>
      </c>
      <c r="M184" s="457">
        <v>5526</v>
      </c>
      <c r="N184" s="309">
        <v>5823</v>
      </c>
      <c r="O184" s="309">
        <v>7882</v>
      </c>
      <c r="P184" s="309">
        <v>8572</v>
      </c>
      <c r="Q184" s="457">
        <v>8409</v>
      </c>
      <c r="R184" s="309">
        <v>8314</v>
      </c>
      <c r="S184" s="309">
        <v>10826</v>
      </c>
      <c r="T184" s="309">
        <v>12060</v>
      </c>
      <c r="U184" s="457">
        <v>10445</v>
      </c>
      <c r="V184" s="309">
        <v>8429</v>
      </c>
      <c r="W184" s="309">
        <v>8848</v>
      </c>
      <c r="X184" s="309">
        <v>6998</v>
      </c>
      <c r="Y184" s="457">
        <v>9962</v>
      </c>
      <c r="Z184" s="309">
        <v>10622</v>
      </c>
      <c r="AA184" s="309">
        <v>14067</v>
      </c>
      <c r="AB184" s="309">
        <v>9730</v>
      </c>
      <c r="AC184" s="457">
        <v>10689</v>
      </c>
      <c r="AD184" s="309">
        <v>11682</v>
      </c>
      <c r="AE184" s="309">
        <v>8290</v>
      </c>
      <c r="AF184" s="309">
        <v>10103</v>
      </c>
      <c r="AG184" s="457">
        <v>9536</v>
      </c>
      <c r="AH184" s="309"/>
      <c r="AI184" s="309"/>
      <c r="AJ184" s="309"/>
      <c r="AK184" s="457"/>
      <c r="AL184" s="309"/>
      <c r="AM184" s="309"/>
      <c r="AN184" s="309"/>
      <c r="AO184" s="699"/>
      <c r="AP184" s="309"/>
      <c r="AQ184" s="309"/>
      <c r="AR184" s="309"/>
      <c r="AS184" s="699"/>
      <c r="AT184" s="309"/>
      <c r="AU184" s="309"/>
      <c r="AV184" s="309"/>
      <c r="AW184" s="699"/>
      <c r="AX184" s="309"/>
      <c r="AY184" s="309"/>
      <c r="AZ184" s="309"/>
      <c r="BA184" s="699"/>
      <c r="BB184" s="309"/>
      <c r="BC184" s="309"/>
      <c r="BD184" s="309"/>
      <c r="BE184" s="699"/>
      <c r="BF184" s="309"/>
      <c r="BG184" s="309"/>
      <c r="BH184" s="309"/>
      <c r="BI184" s="699"/>
      <c r="BJ184" s="309"/>
      <c r="BK184" s="309"/>
      <c r="BL184" s="309"/>
      <c r="BM184" s="699"/>
    </row>
    <row r="185" spans="4:65" ht="12">
      <c r="D185" s="189" t="s">
        <v>228</v>
      </c>
      <c r="E185" s="2" t="s">
        <v>232</v>
      </c>
      <c r="F185" s="309">
        <v>3766</v>
      </c>
      <c r="G185" s="309">
        <v>5422</v>
      </c>
      <c r="H185" s="309">
        <v>6307</v>
      </c>
      <c r="I185" s="457">
        <v>5947</v>
      </c>
      <c r="J185" s="309">
        <v>4502</v>
      </c>
      <c r="K185" s="309">
        <v>8909</v>
      </c>
      <c r="L185" s="309">
        <v>6200</v>
      </c>
      <c r="M185" s="457">
        <v>4905</v>
      </c>
      <c r="N185" s="309">
        <v>3389</v>
      </c>
      <c r="O185" s="309">
        <v>5876</v>
      </c>
      <c r="P185" s="309">
        <v>6348</v>
      </c>
      <c r="Q185" s="457">
        <v>4608</v>
      </c>
      <c r="R185" s="309">
        <v>3065</v>
      </c>
      <c r="S185" s="309">
        <v>5091</v>
      </c>
      <c r="T185" s="309">
        <v>3961</v>
      </c>
      <c r="U185" s="457">
        <v>3246</v>
      </c>
      <c r="V185" s="309">
        <v>1892</v>
      </c>
      <c r="W185" s="309">
        <v>3120</v>
      </c>
      <c r="X185" s="309">
        <v>1494</v>
      </c>
      <c r="Y185" s="457">
        <v>1344</v>
      </c>
      <c r="Z185" s="309">
        <v>1172</v>
      </c>
      <c r="AA185" s="309">
        <v>2585</v>
      </c>
      <c r="AB185" s="309">
        <v>5091</v>
      </c>
      <c r="AC185" s="457">
        <v>2023</v>
      </c>
      <c r="AD185" s="309">
        <v>1757</v>
      </c>
      <c r="AE185" s="309">
        <v>3279</v>
      </c>
      <c r="AF185" s="309">
        <v>4643</v>
      </c>
      <c r="AG185" s="457">
        <v>3255</v>
      </c>
      <c r="AH185" s="309"/>
      <c r="AI185" s="309"/>
      <c r="AJ185" s="309"/>
      <c r="AK185" s="457"/>
      <c r="AL185" s="309"/>
      <c r="AM185" s="309"/>
      <c r="AN185" s="309"/>
      <c r="AO185" s="699"/>
      <c r="AP185" s="309"/>
      <c r="AQ185" s="309"/>
      <c r="AR185" s="309"/>
      <c r="AS185" s="699"/>
      <c r="AT185" s="309"/>
      <c r="AU185" s="309"/>
      <c r="AV185" s="309"/>
      <c r="AW185" s="699"/>
      <c r="AX185" s="309"/>
      <c r="AY185" s="309"/>
      <c r="AZ185" s="309"/>
      <c r="BA185" s="699"/>
      <c r="BB185" s="309"/>
      <c r="BC185" s="309"/>
      <c r="BD185" s="309"/>
      <c r="BE185" s="699"/>
      <c r="BF185" s="309"/>
      <c r="BG185" s="309"/>
      <c r="BH185" s="309"/>
      <c r="BI185" s="699"/>
      <c r="BJ185" s="309"/>
      <c r="BK185" s="309"/>
      <c r="BL185" s="309"/>
      <c r="BM185" s="699"/>
    </row>
    <row r="186" spans="4:65" ht="12">
      <c r="D186" s="189" t="s">
        <v>229</v>
      </c>
      <c r="E186" s="2" t="s">
        <v>233</v>
      </c>
      <c r="F186" s="309">
        <v>194</v>
      </c>
      <c r="G186" s="309">
        <v>358</v>
      </c>
      <c r="H186" s="309">
        <v>332</v>
      </c>
      <c r="I186" s="457">
        <v>408</v>
      </c>
      <c r="J186" s="309">
        <v>337</v>
      </c>
      <c r="K186" s="309">
        <v>327</v>
      </c>
      <c r="L186" s="309">
        <v>431</v>
      </c>
      <c r="M186" s="457">
        <v>915</v>
      </c>
      <c r="N186" s="309">
        <v>581</v>
      </c>
      <c r="O186" s="309">
        <v>844</v>
      </c>
      <c r="P186" s="309">
        <v>812</v>
      </c>
      <c r="Q186" s="457">
        <v>1066</v>
      </c>
      <c r="R186" s="309">
        <v>912</v>
      </c>
      <c r="S186" s="309">
        <v>1186</v>
      </c>
      <c r="T186" s="309">
        <v>1003</v>
      </c>
      <c r="U186" s="457">
        <v>1023</v>
      </c>
      <c r="V186" s="309">
        <v>701</v>
      </c>
      <c r="W186" s="309">
        <v>886</v>
      </c>
      <c r="X186" s="309">
        <v>850</v>
      </c>
      <c r="Y186" s="457">
        <v>1179</v>
      </c>
      <c r="Z186" s="309">
        <v>1174</v>
      </c>
      <c r="AA186" s="309">
        <v>2121</v>
      </c>
      <c r="AB186" s="309">
        <v>1259</v>
      </c>
      <c r="AC186" s="457">
        <v>1591</v>
      </c>
      <c r="AD186" s="309">
        <v>1304</v>
      </c>
      <c r="AE186" s="309">
        <v>1848</v>
      </c>
      <c r="AF186" s="309">
        <v>1921</v>
      </c>
      <c r="AG186" s="457">
        <v>1809</v>
      </c>
      <c r="AH186" s="309"/>
      <c r="AI186" s="309"/>
      <c r="AJ186" s="309"/>
      <c r="AK186" s="457"/>
      <c r="AL186" s="309"/>
      <c r="AM186" s="309"/>
      <c r="AN186" s="309"/>
      <c r="AO186" s="699"/>
      <c r="AP186" s="309"/>
      <c r="AQ186" s="309"/>
      <c r="AR186" s="309"/>
      <c r="AS186" s="699"/>
      <c r="AT186" s="309"/>
      <c r="AU186" s="309"/>
      <c r="AV186" s="309"/>
      <c r="AW186" s="699"/>
      <c r="AX186" s="309"/>
      <c r="AY186" s="309"/>
      <c r="AZ186" s="309"/>
      <c r="BA186" s="699"/>
      <c r="BB186" s="309"/>
      <c r="BC186" s="309"/>
      <c r="BD186" s="309"/>
      <c r="BE186" s="699"/>
      <c r="BF186" s="309"/>
      <c r="BG186" s="309"/>
      <c r="BH186" s="309"/>
      <c r="BI186" s="699"/>
      <c r="BJ186" s="309"/>
      <c r="BK186" s="309"/>
      <c r="BL186" s="309"/>
      <c r="BM186" s="699"/>
    </row>
    <row r="187" spans="4:65">
      <c r="D187" s="185" t="s">
        <v>82</v>
      </c>
      <c r="E187" s="311" t="s">
        <v>234</v>
      </c>
      <c r="F187" s="312">
        <v>8365</v>
      </c>
      <c r="G187" s="312">
        <v>9837</v>
      </c>
      <c r="H187" s="312">
        <v>9595</v>
      </c>
      <c r="I187" s="456">
        <v>10083</v>
      </c>
      <c r="J187" s="312">
        <v>9898</v>
      </c>
      <c r="K187" s="312">
        <v>10554</v>
      </c>
      <c r="L187" s="312">
        <v>11753</v>
      </c>
      <c r="M187" s="456">
        <v>12361</v>
      </c>
      <c r="N187" s="312">
        <v>12451</v>
      </c>
      <c r="O187" s="312">
        <v>12462</v>
      </c>
      <c r="P187" s="312">
        <v>13140</v>
      </c>
      <c r="Q187" s="456">
        <v>14428</v>
      </c>
      <c r="R187" s="312">
        <v>14406</v>
      </c>
      <c r="S187" s="312">
        <v>14968</v>
      </c>
      <c r="T187" s="312">
        <v>14729</v>
      </c>
      <c r="U187" s="456">
        <v>14570</v>
      </c>
      <c r="V187" s="312">
        <v>13495</v>
      </c>
      <c r="W187" s="312">
        <v>11259</v>
      </c>
      <c r="X187" s="312">
        <v>11681</v>
      </c>
      <c r="Y187" s="456">
        <v>12091</v>
      </c>
      <c r="Z187" s="312">
        <v>11864</v>
      </c>
      <c r="AA187" s="312">
        <v>12598</v>
      </c>
      <c r="AB187" s="312">
        <v>15242</v>
      </c>
      <c r="AC187" s="456">
        <v>18711</v>
      </c>
      <c r="AD187" s="312">
        <v>18257</v>
      </c>
      <c r="AE187" s="312">
        <v>44890</v>
      </c>
      <c r="AF187" s="312">
        <v>61933</v>
      </c>
      <c r="AG187" s="456">
        <v>66764</v>
      </c>
      <c r="AH187" s="750">
        <f>AD187*2</f>
        <v>36514</v>
      </c>
      <c r="AI187" s="750">
        <f>AE187*1.1</f>
        <v>49379.000000000007</v>
      </c>
      <c r="AJ187" s="750">
        <f t="shared" ref="AJ187:AO187" si="361">AF187*1.2</f>
        <v>74319.599999999991</v>
      </c>
      <c r="AK187" s="832">
        <f t="shared" si="361"/>
        <v>80116.800000000003</v>
      </c>
      <c r="AL187" s="750">
        <f t="shared" si="361"/>
        <v>43816.799999999996</v>
      </c>
      <c r="AM187" s="750">
        <f t="shared" si="361"/>
        <v>59254.8</v>
      </c>
      <c r="AN187" s="750">
        <f t="shared" si="361"/>
        <v>89183.51999999999</v>
      </c>
      <c r="AO187" s="833">
        <f t="shared" si="361"/>
        <v>96140.160000000003</v>
      </c>
      <c r="AP187" s="750">
        <f>AO187*0.2</f>
        <v>19228.032000000003</v>
      </c>
      <c r="AQ187" s="750">
        <f>AM187*0.1</f>
        <v>5925.4800000000005</v>
      </c>
      <c r="AR187" s="750">
        <f>AN187*0.07</f>
        <v>6242.8463999999994</v>
      </c>
      <c r="AS187" s="833">
        <f>AR187</f>
        <v>6242.8463999999994</v>
      </c>
      <c r="AT187" s="750">
        <f>AS187*0.9</f>
        <v>5618.5617599999996</v>
      </c>
      <c r="AU187" s="750">
        <f>AT187</f>
        <v>5618.5617599999996</v>
      </c>
      <c r="AV187" s="750">
        <f>AU187</f>
        <v>5618.5617599999996</v>
      </c>
      <c r="AW187" s="833">
        <f>AV187</f>
        <v>5618.5617599999996</v>
      </c>
      <c r="AX187" s="750">
        <f>AW187*1.3</f>
        <v>7304.1302879999994</v>
      </c>
      <c r="AY187" s="750">
        <f>AX187*1.05</f>
        <v>7669.3368024000001</v>
      </c>
      <c r="AZ187" s="750">
        <f>AY187*1.2</f>
        <v>9203.2041628799998</v>
      </c>
      <c r="BA187" s="750">
        <f>AZ187*1.8</f>
        <v>16565.767493184001</v>
      </c>
      <c r="BB187" s="750">
        <f>BA187*1.1</f>
        <v>18222.344242502404</v>
      </c>
      <c r="BC187" s="750">
        <f>BB187*1.3</f>
        <v>23689.047515253125</v>
      </c>
      <c r="BD187" s="750">
        <f t="shared" ref="BD187:BE187" si="362">BC187*1.1</f>
        <v>26057.95226677844</v>
      </c>
      <c r="BE187" s="833">
        <f t="shared" si="362"/>
        <v>28663.747493456285</v>
      </c>
      <c r="BF187" s="750">
        <f>BE187*1.1</f>
        <v>31530.122242801917</v>
      </c>
      <c r="BG187" s="750">
        <f>BF187*0.9</f>
        <v>28377.110018521726</v>
      </c>
      <c r="BH187" s="750">
        <f>BG187*1.05</f>
        <v>29795.965519447815</v>
      </c>
      <c r="BI187" s="833">
        <f>BH187*0.9</f>
        <v>26816.368967503033</v>
      </c>
      <c r="BJ187" s="750">
        <f>BI187*1.2</f>
        <v>32179.642761003637</v>
      </c>
      <c r="BK187" s="750">
        <f>BJ187*1.2</f>
        <v>38615.57131320436</v>
      </c>
      <c r="BL187" s="750">
        <f>BK187*1.2</f>
        <v>46338.685575845229</v>
      </c>
      <c r="BM187" s="833">
        <f>BL187*1.2</f>
        <v>55606.422691014275</v>
      </c>
    </row>
    <row r="188" spans="4:65" ht="12">
      <c r="D188" s="189" t="s">
        <v>227</v>
      </c>
      <c r="E188" s="2" t="s">
        <v>235</v>
      </c>
      <c r="F188" s="309">
        <v>3982</v>
      </c>
      <c r="G188" s="309">
        <v>4714</v>
      </c>
      <c r="H188" s="309">
        <v>4611</v>
      </c>
      <c r="I188" s="457">
        <v>4854</v>
      </c>
      <c r="J188" s="309">
        <v>4794</v>
      </c>
      <c r="K188" s="309">
        <v>4982</v>
      </c>
      <c r="L188" s="309">
        <v>5989</v>
      </c>
      <c r="M188" s="457">
        <v>6546</v>
      </c>
      <c r="N188" s="309">
        <v>6567</v>
      </c>
      <c r="O188" s="309">
        <v>6564</v>
      </c>
      <c r="P188" s="309">
        <v>6893</v>
      </c>
      <c r="Q188" s="457">
        <v>8272</v>
      </c>
      <c r="R188" s="309">
        <v>8284</v>
      </c>
      <c r="S188" s="309">
        <v>8448</v>
      </c>
      <c r="T188" s="309">
        <v>7931</v>
      </c>
      <c r="U188" s="457">
        <v>7926</v>
      </c>
      <c r="V188" s="309">
        <v>7036</v>
      </c>
      <c r="W188" s="309">
        <v>5755</v>
      </c>
      <c r="X188" s="309">
        <v>5845</v>
      </c>
      <c r="Y188" s="457">
        <v>5751</v>
      </c>
      <c r="Z188" s="309">
        <v>5003</v>
      </c>
      <c r="AA188" s="309">
        <v>5917</v>
      </c>
      <c r="AB188" s="309">
        <v>7785</v>
      </c>
      <c r="AC188" s="457">
        <v>10065</v>
      </c>
      <c r="AD188" s="309">
        <v>10061</v>
      </c>
      <c r="AE188" s="309">
        <v>22191</v>
      </c>
      <c r="AF188" s="309">
        <v>29741</v>
      </c>
      <c r="AG188" s="457">
        <v>32002</v>
      </c>
      <c r="AH188" s="309"/>
      <c r="AI188" s="309"/>
      <c r="AJ188" s="309"/>
      <c r="AK188" s="457"/>
      <c r="AL188" s="309"/>
      <c r="AM188" s="309"/>
      <c r="AN188" s="309"/>
      <c r="AO188" s="699"/>
      <c r="AP188" s="309"/>
      <c r="AQ188" s="309"/>
      <c r="AR188" s="309"/>
      <c r="AS188" s="699"/>
      <c r="AT188" s="309"/>
      <c r="AU188" s="309"/>
      <c r="AV188" s="309"/>
      <c r="AW188" s="699"/>
      <c r="AX188" s="309"/>
      <c r="AY188" s="309"/>
      <c r="AZ188" s="309"/>
      <c r="BA188" s="699"/>
      <c r="BB188" s="309"/>
      <c r="BC188" s="309"/>
      <c r="BD188" s="309"/>
      <c r="BE188" s="699"/>
      <c r="BF188" s="309"/>
      <c r="BG188" s="309"/>
      <c r="BH188" s="309"/>
      <c r="BI188" s="699"/>
      <c r="BJ188" s="309"/>
      <c r="BK188" s="309"/>
      <c r="BL188" s="309"/>
      <c r="BM188" s="699"/>
    </row>
    <row r="189" spans="4:65" ht="12">
      <c r="D189" s="189" t="s">
        <v>228</v>
      </c>
      <c r="E189" s="2" t="s">
        <v>232</v>
      </c>
      <c r="F189" s="309">
        <v>1929</v>
      </c>
      <c r="G189" s="309">
        <v>2241</v>
      </c>
      <c r="H189" s="309">
        <v>1957</v>
      </c>
      <c r="I189" s="457">
        <v>1906</v>
      </c>
      <c r="J189" s="309">
        <v>2038</v>
      </c>
      <c r="K189" s="309">
        <v>2335</v>
      </c>
      <c r="L189" s="309">
        <v>2724</v>
      </c>
      <c r="M189" s="457">
        <v>2647</v>
      </c>
      <c r="N189" s="309">
        <v>2633</v>
      </c>
      <c r="O189" s="309">
        <v>2631</v>
      </c>
      <c r="P189" s="309">
        <v>3004</v>
      </c>
      <c r="Q189" s="457">
        <v>2743</v>
      </c>
      <c r="R189" s="309">
        <v>3004</v>
      </c>
      <c r="S189" s="309">
        <v>3197</v>
      </c>
      <c r="T189" s="309">
        <v>3453</v>
      </c>
      <c r="U189" s="457">
        <v>3267</v>
      </c>
      <c r="V189" s="309">
        <v>3069</v>
      </c>
      <c r="W189" s="309">
        <v>2639</v>
      </c>
      <c r="X189" s="309">
        <v>2894</v>
      </c>
      <c r="Y189" s="457">
        <v>3357</v>
      </c>
      <c r="Z189" s="309">
        <v>3889</v>
      </c>
      <c r="AA189" s="309">
        <v>3540</v>
      </c>
      <c r="AB189" s="309">
        <v>4123</v>
      </c>
      <c r="AC189" s="457">
        <v>4578</v>
      </c>
      <c r="AD189" s="309">
        <v>3948</v>
      </c>
      <c r="AE189" s="309">
        <v>12355</v>
      </c>
      <c r="AF189" s="309">
        <v>17734</v>
      </c>
      <c r="AG189" s="457">
        <v>16872</v>
      </c>
      <c r="AH189" s="309"/>
      <c r="AI189" s="309"/>
      <c r="AJ189" s="309"/>
      <c r="AK189" s="457"/>
      <c r="AL189" s="309"/>
      <c r="AM189" s="309"/>
      <c r="AN189" s="309"/>
      <c r="AO189" s="699"/>
      <c r="AP189" s="309"/>
      <c r="AQ189" s="309"/>
      <c r="AR189" s="309"/>
      <c r="AS189" s="699"/>
      <c r="AT189" s="309"/>
      <c r="AU189" s="309"/>
      <c r="AV189" s="309"/>
      <c r="AW189" s="699"/>
      <c r="AX189" s="309"/>
      <c r="AY189" s="309"/>
      <c r="AZ189" s="309"/>
      <c r="BA189" s="699"/>
      <c r="BB189" s="309"/>
      <c r="BC189" s="309"/>
      <c r="BD189" s="309"/>
      <c r="BE189" s="699"/>
      <c r="BF189" s="309"/>
      <c r="BG189" s="309"/>
      <c r="BH189" s="309"/>
      <c r="BI189" s="699"/>
      <c r="BJ189" s="309"/>
      <c r="BK189" s="309"/>
      <c r="BL189" s="309"/>
      <c r="BM189" s="699"/>
    </row>
    <row r="190" spans="4:65" ht="12">
      <c r="D190" s="189" t="s">
        <v>229</v>
      </c>
      <c r="E190" s="2" t="s">
        <v>233</v>
      </c>
      <c r="F190" s="309">
        <v>2454</v>
      </c>
      <c r="G190" s="309">
        <v>2882</v>
      </c>
      <c r="H190" s="309">
        <v>3027</v>
      </c>
      <c r="I190" s="457">
        <v>3323</v>
      </c>
      <c r="J190" s="309">
        <v>3066</v>
      </c>
      <c r="K190" s="309">
        <v>3237</v>
      </c>
      <c r="L190" s="309">
        <v>3040</v>
      </c>
      <c r="M190" s="457">
        <v>3168</v>
      </c>
      <c r="N190" s="309">
        <v>3251</v>
      </c>
      <c r="O190" s="309">
        <v>3267</v>
      </c>
      <c r="P190" s="309">
        <v>3243</v>
      </c>
      <c r="Q190" s="457">
        <v>3413</v>
      </c>
      <c r="R190" s="309">
        <v>3118</v>
      </c>
      <c r="S190" s="309">
        <v>3323</v>
      </c>
      <c r="T190" s="309">
        <v>3345</v>
      </c>
      <c r="U190" s="457">
        <v>3377</v>
      </c>
      <c r="V190" s="309">
        <v>3390</v>
      </c>
      <c r="W190" s="309">
        <v>2865</v>
      </c>
      <c r="X190" s="309">
        <v>2942</v>
      </c>
      <c r="Y190" s="457">
        <v>2983</v>
      </c>
      <c r="Z190" s="309">
        <v>2972</v>
      </c>
      <c r="AA190" s="309">
        <v>3141</v>
      </c>
      <c r="AB190" s="309">
        <v>3334</v>
      </c>
      <c r="AC190" s="457">
        <v>4068</v>
      </c>
      <c r="AD190" s="309">
        <v>4248</v>
      </c>
      <c r="AE190" s="309">
        <v>10344</v>
      </c>
      <c r="AF190" s="309">
        <v>14458</v>
      </c>
      <c r="AG190" s="457">
        <v>17890</v>
      </c>
      <c r="AH190" s="309"/>
      <c r="AI190" s="309"/>
      <c r="AJ190" s="309"/>
      <c r="AK190" s="457"/>
      <c r="AL190" s="309"/>
      <c r="AM190" s="309"/>
      <c r="AN190" s="309"/>
      <c r="AO190" s="699"/>
      <c r="AP190" s="309"/>
      <c r="AQ190" s="309"/>
      <c r="AR190" s="309"/>
      <c r="AS190" s="699"/>
      <c r="AT190" s="309"/>
      <c r="AU190" s="309"/>
      <c r="AV190" s="309"/>
      <c r="AW190" s="699"/>
      <c r="AX190" s="309"/>
      <c r="AY190" s="309"/>
      <c r="AZ190" s="309"/>
      <c r="BA190" s="699"/>
      <c r="BB190" s="309"/>
      <c r="BC190" s="309"/>
      <c r="BD190" s="309"/>
      <c r="BE190" s="699"/>
      <c r="BF190" s="309"/>
      <c r="BG190" s="309"/>
      <c r="BH190" s="309"/>
      <c r="BI190" s="699"/>
      <c r="BJ190" s="309"/>
      <c r="BK190" s="309"/>
      <c r="BL190" s="309"/>
      <c r="BM190" s="699"/>
    </row>
    <row r="191" spans="4:65">
      <c r="D191" s="185" t="s">
        <v>83</v>
      </c>
      <c r="E191" s="311" t="s">
        <v>234</v>
      </c>
      <c r="F191" s="312">
        <v>19131</v>
      </c>
      <c r="G191" s="312">
        <v>20318</v>
      </c>
      <c r="H191" s="312">
        <v>25079</v>
      </c>
      <c r="I191" s="456">
        <v>27926</v>
      </c>
      <c r="J191" s="312">
        <v>25812</v>
      </c>
      <c r="K191" s="312">
        <v>28648</v>
      </c>
      <c r="L191" s="312">
        <v>26435</v>
      </c>
      <c r="M191" s="456">
        <v>23300</v>
      </c>
      <c r="N191" s="312">
        <v>20538</v>
      </c>
      <c r="O191" s="312">
        <v>24975</v>
      </c>
      <c r="P191" s="312">
        <v>25159</v>
      </c>
      <c r="Q191" s="456">
        <v>22485</v>
      </c>
      <c r="R191" s="312">
        <v>20130</v>
      </c>
      <c r="S191" s="312">
        <v>21548</v>
      </c>
      <c r="T191" s="312">
        <v>26794</v>
      </c>
      <c r="U191" s="456">
        <v>24054</v>
      </c>
      <c r="V191" s="312">
        <v>20420</v>
      </c>
      <c r="W191" s="312">
        <v>21706</v>
      </c>
      <c r="X191" s="312">
        <v>22691</v>
      </c>
      <c r="Y191" s="456">
        <v>25278</v>
      </c>
      <c r="Z191" s="312">
        <v>26595</v>
      </c>
      <c r="AA191" s="312">
        <v>26804</v>
      </c>
      <c r="AB191" s="312">
        <v>27980</v>
      </c>
      <c r="AC191" s="456">
        <v>34163</v>
      </c>
      <c r="AD191" s="312">
        <v>37196</v>
      </c>
      <c r="AE191" s="312">
        <v>31851</v>
      </c>
      <c r="AF191" s="312">
        <v>36161</v>
      </c>
      <c r="AG191" s="456">
        <v>38063</v>
      </c>
      <c r="AH191" s="750">
        <f>AD191*1.5</f>
        <v>55794</v>
      </c>
      <c r="AI191" s="750">
        <f t="shared" ref="AI191:AO191" si="363">AE191*1.5</f>
        <v>47776.5</v>
      </c>
      <c r="AJ191" s="750">
        <f t="shared" si="363"/>
        <v>54241.5</v>
      </c>
      <c r="AK191" s="832">
        <f t="shared" si="363"/>
        <v>57094.5</v>
      </c>
      <c r="AL191" s="750">
        <f t="shared" si="363"/>
        <v>83691</v>
      </c>
      <c r="AM191" s="750">
        <f t="shared" si="363"/>
        <v>71664.75</v>
      </c>
      <c r="AN191" s="750">
        <f t="shared" si="363"/>
        <v>81362.25</v>
      </c>
      <c r="AO191" s="833">
        <f t="shared" si="363"/>
        <v>85641.75</v>
      </c>
      <c r="AP191" s="750">
        <f>AL191*0.4</f>
        <v>33476.400000000001</v>
      </c>
      <c r="AQ191" s="750">
        <f>AM191*0.01</f>
        <v>716.64750000000004</v>
      </c>
      <c r="AR191" s="750">
        <f>AN191*0.01</f>
        <v>813.62250000000006</v>
      </c>
      <c r="AS191" s="833">
        <f>AO191*0.01</f>
        <v>856.41750000000002</v>
      </c>
      <c r="AT191" s="750">
        <f t="shared" ref="AT191:AZ191" si="364">AS191</f>
        <v>856.41750000000002</v>
      </c>
      <c r="AU191" s="750">
        <f t="shared" si="364"/>
        <v>856.41750000000002</v>
      </c>
      <c r="AV191" s="750">
        <f t="shared" si="364"/>
        <v>856.41750000000002</v>
      </c>
      <c r="AW191" s="833">
        <f t="shared" si="364"/>
        <v>856.41750000000002</v>
      </c>
      <c r="AX191" s="750">
        <f t="shared" si="364"/>
        <v>856.41750000000002</v>
      </c>
      <c r="AY191" s="750">
        <f t="shared" si="364"/>
        <v>856.41750000000002</v>
      </c>
      <c r="AZ191" s="750">
        <f t="shared" si="364"/>
        <v>856.41750000000002</v>
      </c>
      <c r="BA191" s="984">
        <f>AZ191*2.5</f>
        <v>2141.0437499999998</v>
      </c>
      <c r="BB191" s="750">
        <f>BA191*1.3</f>
        <v>2783.3568749999999</v>
      </c>
      <c r="BC191" s="750">
        <f>BB191*1.1</f>
        <v>3061.6925625000003</v>
      </c>
      <c r="BD191" s="750">
        <f>BC191*1.2</f>
        <v>3674.0310750000003</v>
      </c>
      <c r="BE191" s="750">
        <f>BD191*1.15</f>
        <v>4225.1357362500003</v>
      </c>
      <c r="BF191" s="750">
        <f>BE191*1.1</f>
        <v>4647.6493098750007</v>
      </c>
      <c r="BG191" s="750">
        <f>BF191*0.9</f>
        <v>4182.884378887501</v>
      </c>
      <c r="BH191" s="750">
        <f>BG191*1.05</f>
        <v>4392.0285978318761</v>
      </c>
      <c r="BI191" s="750">
        <f>BH191*0.9</f>
        <v>3952.8257380486884</v>
      </c>
      <c r="BJ191" s="750">
        <f>BI191*1.2</f>
        <v>4743.3908856584258</v>
      </c>
      <c r="BK191" s="750">
        <f>BJ191*1.2</f>
        <v>5692.0690627901104</v>
      </c>
      <c r="BL191" s="750">
        <f>BK191*1.2</f>
        <v>6830.4828753481324</v>
      </c>
      <c r="BM191" s="750">
        <f>BL191*1.2</f>
        <v>8196.5794504177593</v>
      </c>
    </row>
    <row r="192" spans="4:65" ht="12">
      <c r="D192" s="189" t="s">
        <v>227</v>
      </c>
      <c r="E192" s="2" t="s">
        <v>235</v>
      </c>
      <c r="F192" s="309">
        <v>5914</v>
      </c>
      <c r="G192" s="309">
        <v>5941</v>
      </c>
      <c r="H192" s="309">
        <v>6955</v>
      </c>
      <c r="I192" s="457">
        <v>8502</v>
      </c>
      <c r="J192" s="309">
        <v>7515</v>
      </c>
      <c r="K192" s="309">
        <v>8629</v>
      </c>
      <c r="L192" s="309">
        <v>9592</v>
      </c>
      <c r="M192" s="457">
        <v>9249</v>
      </c>
      <c r="N192" s="309">
        <v>7362</v>
      </c>
      <c r="O192" s="309">
        <v>8519</v>
      </c>
      <c r="P192" s="309">
        <v>9617</v>
      </c>
      <c r="Q192" s="457">
        <v>9411</v>
      </c>
      <c r="R192" s="309">
        <v>8548</v>
      </c>
      <c r="S192" s="309">
        <v>8453</v>
      </c>
      <c r="T192" s="309">
        <v>10896</v>
      </c>
      <c r="U192" s="457">
        <v>12009</v>
      </c>
      <c r="V192" s="309">
        <v>9738</v>
      </c>
      <c r="W192" s="309">
        <v>10711</v>
      </c>
      <c r="X192" s="309">
        <v>10571</v>
      </c>
      <c r="Y192" s="457">
        <v>11808</v>
      </c>
      <c r="Z192" s="309">
        <v>12625</v>
      </c>
      <c r="AA192" s="309">
        <v>13370</v>
      </c>
      <c r="AB192" s="309">
        <v>13681</v>
      </c>
      <c r="AC192" s="457">
        <v>13530</v>
      </c>
      <c r="AD192" s="309">
        <v>16173</v>
      </c>
      <c r="AE192" s="309">
        <v>15639</v>
      </c>
      <c r="AF192" s="309">
        <v>18139</v>
      </c>
      <c r="AG192" s="457">
        <v>20021</v>
      </c>
      <c r="AH192" s="309"/>
      <c r="AI192" s="309"/>
      <c r="AJ192" s="309"/>
      <c r="AK192" s="457"/>
      <c r="AL192" s="309"/>
      <c r="AM192" s="309"/>
      <c r="AN192" s="309"/>
      <c r="AO192" s="699"/>
      <c r="AP192" s="309"/>
      <c r="AQ192" s="309"/>
      <c r="AR192" s="309"/>
      <c r="AS192" s="699"/>
      <c r="AT192" s="309"/>
      <c r="AU192" s="309"/>
      <c r="AV192" s="309"/>
      <c r="AW192" s="699"/>
      <c r="AX192" s="309"/>
      <c r="AY192" s="309"/>
      <c r="AZ192" s="309"/>
      <c r="BA192" s="699"/>
      <c r="BB192" s="309"/>
      <c r="BC192" s="309"/>
      <c r="BD192" s="309"/>
      <c r="BE192" s="699"/>
      <c r="BF192" s="309"/>
      <c r="BG192" s="309"/>
      <c r="BH192" s="309"/>
      <c r="BI192" s="699"/>
      <c r="BJ192" s="309"/>
      <c r="BK192" s="309"/>
      <c r="BL192" s="309"/>
      <c r="BM192" s="699"/>
    </row>
    <row r="193" spans="4:65" ht="12">
      <c r="D193" s="189" t="s">
        <v>228</v>
      </c>
      <c r="E193" s="2" t="s">
        <v>232</v>
      </c>
      <c r="F193" s="309">
        <v>9119</v>
      </c>
      <c r="G193" s="309">
        <v>9919</v>
      </c>
      <c r="H193" s="309">
        <v>11871</v>
      </c>
      <c r="I193" s="457">
        <v>14103</v>
      </c>
      <c r="J193" s="309">
        <v>13174</v>
      </c>
      <c r="K193" s="309">
        <v>12724</v>
      </c>
      <c r="L193" s="309">
        <v>11106</v>
      </c>
      <c r="M193" s="457">
        <v>9844</v>
      </c>
      <c r="N193" s="309">
        <v>9835</v>
      </c>
      <c r="O193" s="309">
        <v>11333</v>
      </c>
      <c r="P193" s="309">
        <v>10608</v>
      </c>
      <c r="Q193" s="457">
        <v>8076</v>
      </c>
      <c r="R193" s="309">
        <v>7473</v>
      </c>
      <c r="S193" s="309">
        <v>9028</v>
      </c>
      <c r="T193" s="309">
        <v>8203</v>
      </c>
      <c r="U193" s="457">
        <v>6729</v>
      </c>
      <c r="V193" s="309">
        <v>6110</v>
      </c>
      <c r="W193" s="309">
        <v>5870</v>
      </c>
      <c r="X193" s="309">
        <v>5504</v>
      </c>
      <c r="Y193" s="457">
        <v>6383</v>
      </c>
      <c r="Z193" s="309">
        <v>6086</v>
      </c>
      <c r="AA193" s="309">
        <v>7087</v>
      </c>
      <c r="AB193" s="309">
        <v>7853</v>
      </c>
      <c r="AC193" s="457">
        <v>12380</v>
      </c>
      <c r="AD193" s="309">
        <v>9969</v>
      </c>
      <c r="AE193" s="309">
        <v>6316</v>
      </c>
      <c r="AF193" s="309">
        <v>7059</v>
      </c>
      <c r="AG193" s="457">
        <v>6405</v>
      </c>
      <c r="AH193" s="309"/>
      <c r="AI193" s="309"/>
      <c r="AJ193" s="309"/>
      <c r="AK193" s="457"/>
      <c r="AL193" s="309"/>
      <c r="AM193" s="309"/>
      <c r="AN193" s="309"/>
      <c r="AO193" s="699"/>
      <c r="AP193" s="309"/>
      <c r="AQ193" s="309"/>
      <c r="AR193" s="309"/>
      <c r="AS193" s="699"/>
      <c r="AT193" s="309"/>
      <c r="AU193" s="309"/>
      <c r="AV193" s="309"/>
      <c r="AW193" s="699"/>
      <c r="AX193" s="309"/>
      <c r="AY193" s="309"/>
      <c r="AZ193" s="309"/>
      <c r="BA193" s="699"/>
      <c r="BB193" s="309"/>
      <c r="BC193" s="309"/>
      <c r="BD193" s="309"/>
      <c r="BE193" s="699"/>
      <c r="BF193" s="309"/>
      <c r="BG193" s="309"/>
      <c r="BH193" s="309"/>
      <c r="BI193" s="699"/>
      <c r="BJ193" s="309"/>
      <c r="BK193" s="309"/>
      <c r="BL193" s="309"/>
      <c r="BM193" s="699"/>
    </row>
    <row r="194" spans="4:65" ht="12">
      <c r="D194" s="189" t="s">
        <v>229</v>
      </c>
      <c r="E194" s="2" t="s">
        <v>233</v>
      </c>
      <c r="F194" s="309">
        <v>4098</v>
      </c>
      <c r="G194" s="309">
        <v>4458</v>
      </c>
      <c r="H194" s="309">
        <v>6253</v>
      </c>
      <c r="I194" s="457">
        <v>5321</v>
      </c>
      <c r="J194" s="309">
        <v>5123</v>
      </c>
      <c r="K194" s="309">
        <v>7295</v>
      </c>
      <c r="L194" s="309">
        <v>5737</v>
      </c>
      <c r="M194" s="457">
        <v>4207</v>
      </c>
      <c r="N194" s="309">
        <v>3341</v>
      </c>
      <c r="O194" s="309">
        <v>5123</v>
      </c>
      <c r="P194" s="309">
        <v>4934</v>
      </c>
      <c r="Q194" s="457">
        <v>4998</v>
      </c>
      <c r="R194" s="309">
        <v>4109</v>
      </c>
      <c r="S194" s="309">
        <v>4067</v>
      </c>
      <c r="T194" s="309">
        <v>7695</v>
      </c>
      <c r="U194" s="457">
        <v>5316</v>
      </c>
      <c r="V194" s="309">
        <v>4572</v>
      </c>
      <c r="W194" s="309">
        <v>5125</v>
      </c>
      <c r="X194" s="309">
        <v>6616</v>
      </c>
      <c r="Y194" s="457">
        <v>7087</v>
      </c>
      <c r="Z194" s="309">
        <v>7884</v>
      </c>
      <c r="AA194" s="309">
        <v>6347</v>
      </c>
      <c r="AB194" s="309">
        <v>6446</v>
      </c>
      <c r="AC194" s="457">
        <v>8253</v>
      </c>
      <c r="AD194" s="309">
        <v>11054</v>
      </c>
      <c r="AE194" s="309">
        <v>9896</v>
      </c>
      <c r="AF194" s="309">
        <v>10963</v>
      </c>
      <c r="AG194" s="457">
        <v>11637</v>
      </c>
      <c r="AH194" s="309"/>
      <c r="AI194" s="309"/>
      <c r="AJ194" s="309"/>
      <c r="AK194" s="457"/>
      <c r="AL194" s="309"/>
      <c r="AM194" s="309"/>
      <c r="AN194" s="309"/>
      <c r="AO194" s="699"/>
      <c r="AP194" s="309"/>
      <c r="AQ194" s="309"/>
      <c r="AR194" s="309"/>
      <c r="AS194" s="699"/>
      <c r="AT194" s="309"/>
      <c r="AU194" s="309"/>
      <c r="AV194" s="309"/>
      <c r="AW194" s="699"/>
      <c r="AX194" s="309"/>
      <c r="AY194" s="309"/>
      <c r="AZ194" s="309"/>
      <c r="BA194" s="699"/>
      <c r="BB194" s="309"/>
      <c r="BC194" s="309"/>
      <c r="BD194" s="309"/>
      <c r="BE194" s="699"/>
      <c r="BF194" s="309"/>
      <c r="BG194" s="309"/>
      <c r="BH194" s="309"/>
      <c r="BI194" s="699"/>
      <c r="BJ194" s="309"/>
      <c r="BK194" s="309"/>
      <c r="BL194" s="309"/>
      <c r="BM194" s="699"/>
    </row>
    <row r="195" spans="4:65">
      <c r="D195" s="185" t="s">
        <v>236</v>
      </c>
      <c r="E195" s="311" t="s">
        <v>234</v>
      </c>
      <c r="F195" s="312">
        <v>4663</v>
      </c>
      <c r="G195" s="312">
        <v>6900</v>
      </c>
      <c r="H195" s="312">
        <v>10834</v>
      </c>
      <c r="I195" s="456">
        <v>9544</v>
      </c>
      <c r="J195" s="312">
        <v>6625</v>
      </c>
      <c r="K195" s="312">
        <v>9991</v>
      </c>
      <c r="L195" s="312">
        <v>10332</v>
      </c>
      <c r="M195" s="456">
        <v>8538</v>
      </c>
      <c r="N195" s="312">
        <v>7334</v>
      </c>
      <c r="O195" s="312">
        <v>10264</v>
      </c>
      <c r="P195" s="312">
        <v>10968</v>
      </c>
      <c r="Q195" s="456">
        <v>10941</v>
      </c>
      <c r="R195" s="312">
        <v>8846</v>
      </c>
      <c r="S195" s="312">
        <v>11195</v>
      </c>
      <c r="T195" s="312">
        <v>13831</v>
      </c>
      <c r="U195" s="456">
        <v>10774</v>
      </c>
      <c r="V195" s="312">
        <v>9326</v>
      </c>
      <c r="W195" s="312">
        <v>9434</v>
      </c>
      <c r="X195" s="312">
        <v>6993</v>
      </c>
      <c r="Y195" s="456">
        <v>7708</v>
      </c>
      <c r="Z195" s="312">
        <v>0</v>
      </c>
      <c r="AA195" s="312">
        <v>0</v>
      </c>
      <c r="AB195" s="312">
        <v>0</v>
      </c>
      <c r="AC195" s="456">
        <v>0</v>
      </c>
      <c r="AD195" s="312">
        <v>0</v>
      </c>
      <c r="AE195" s="312">
        <v>0</v>
      </c>
      <c r="AF195" s="312">
        <v>0</v>
      </c>
      <c r="AG195" s="456">
        <v>0</v>
      </c>
      <c r="AH195" s="312"/>
      <c r="AI195" s="312"/>
      <c r="AJ195" s="312"/>
      <c r="AK195" s="456"/>
      <c r="AL195" s="312"/>
      <c r="AM195" s="312"/>
      <c r="AN195" s="312"/>
      <c r="AO195" s="698"/>
      <c r="AP195" s="312"/>
      <c r="AQ195" s="312"/>
      <c r="AR195" s="312"/>
      <c r="AS195" s="698"/>
      <c r="AT195" s="312"/>
      <c r="AU195" s="312"/>
      <c r="AV195" s="312"/>
      <c r="AW195" s="698"/>
      <c r="AX195" s="312"/>
      <c r="AY195" s="312"/>
      <c r="AZ195" s="312"/>
      <c r="BA195" s="698"/>
      <c r="BB195" s="312"/>
      <c r="BC195" s="312"/>
      <c r="BD195" s="312"/>
      <c r="BE195" s="698"/>
      <c r="BF195" s="312"/>
      <c r="BG195" s="312"/>
      <c r="BH195" s="312"/>
      <c r="BI195" s="698"/>
      <c r="BJ195" s="312"/>
      <c r="BK195" s="312"/>
      <c r="BL195" s="312"/>
      <c r="BM195" s="698"/>
    </row>
    <row r="196" spans="4:65">
      <c r="E196" s="2" t="s">
        <v>235</v>
      </c>
      <c r="F196" s="309">
        <v>2676</v>
      </c>
      <c r="G196" s="309">
        <v>3206</v>
      </c>
      <c r="H196" s="309">
        <v>6510</v>
      </c>
      <c r="I196" s="457">
        <v>5615</v>
      </c>
      <c r="J196" s="309">
        <v>4117</v>
      </c>
      <c r="K196" s="309">
        <v>6493</v>
      </c>
      <c r="L196" s="309">
        <v>6924</v>
      </c>
      <c r="M196" s="457">
        <v>6131</v>
      </c>
      <c r="N196" s="309">
        <v>5959</v>
      </c>
      <c r="O196" s="309">
        <v>8167</v>
      </c>
      <c r="P196" s="309">
        <v>8979</v>
      </c>
      <c r="Q196" s="457">
        <v>9283</v>
      </c>
      <c r="R196" s="309">
        <v>7797</v>
      </c>
      <c r="S196" s="309">
        <v>9341</v>
      </c>
      <c r="T196" s="309">
        <v>12051</v>
      </c>
      <c r="U196" s="457">
        <v>9089</v>
      </c>
      <c r="V196" s="309">
        <v>8007</v>
      </c>
      <c r="W196" s="309">
        <v>7967</v>
      </c>
      <c r="X196" s="309">
        <v>5863</v>
      </c>
      <c r="Y196" s="457">
        <v>6643</v>
      </c>
      <c r="Z196" s="309">
        <v>0</v>
      </c>
      <c r="AA196" s="309">
        <v>0</v>
      </c>
      <c r="AB196" s="309">
        <v>0</v>
      </c>
      <c r="AC196" s="457">
        <v>0</v>
      </c>
      <c r="AD196" s="309">
        <v>0</v>
      </c>
      <c r="AE196" s="309">
        <v>0</v>
      </c>
      <c r="AF196" s="309">
        <v>0</v>
      </c>
      <c r="AG196" s="457">
        <v>0</v>
      </c>
      <c r="AH196" s="309"/>
      <c r="AI196" s="309"/>
      <c r="AJ196" s="309"/>
      <c r="AK196" s="457"/>
      <c r="AL196" s="309"/>
      <c r="AM196" s="309"/>
      <c r="AN196" s="309"/>
      <c r="AO196" s="699"/>
      <c r="AP196" s="309"/>
      <c r="AQ196" s="309"/>
      <c r="AR196" s="309"/>
      <c r="AS196" s="699"/>
      <c r="AT196" s="309"/>
      <c r="AU196" s="309"/>
      <c r="AV196" s="309"/>
      <c r="AW196" s="699"/>
      <c r="AX196" s="309"/>
      <c r="AY196" s="309"/>
      <c r="AZ196" s="309"/>
      <c r="BA196" s="699"/>
      <c r="BB196" s="309"/>
      <c r="BC196" s="309"/>
      <c r="BD196" s="309"/>
      <c r="BE196" s="699"/>
      <c r="BF196" s="309"/>
      <c r="BG196" s="309"/>
      <c r="BH196" s="309"/>
      <c r="BI196" s="699"/>
      <c r="BJ196" s="309"/>
      <c r="BK196" s="309"/>
      <c r="BL196" s="309"/>
      <c r="BM196" s="699"/>
    </row>
    <row r="197" spans="4:65">
      <c r="E197" s="2" t="s">
        <v>232</v>
      </c>
      <c r="F197" s="309">
        <v>1567</v>
      </c>
      <c r="G197" s="309">
        <v>2476</v>
      </c>
      <c r="H197" s="309">
        <v>3200</v>
      </c>
      <c r="I197" s="457">
        <v>2605</v>
      </c>
      <c r="J197" s="309">
        <v>1708</v>
      </c>
      <c r="K197" s="309">
        <v>2321</v>
      </c>
      <c r="L197" s="309">
        <v>2522</v>
      </c>
      <c r="M197" s="457">
        <v>1359</v>
      </c>
      <c r="N197" s="309">
        <v>819</v>
      </c>
      <c r="O197" s="309">
        <v>1145</v>
      </c>
      <c r="P197" s="309">
        <v>1303</v>
      </c>
      <c r="Q197" s="457">
        <v>816</v>
      </c>
      <c r="R197" s="309">
        <v>499</v>
      </c>
      <c r="S197" s="309">
        <v>866</v>
      </c>
      <c r="T197" s="309">
        <v>976</v>
      </c>
      <c r="U197" s="457">
        <v>621</v>
      </c>
      <c r="V197" s="309">
        <v>364</v>
      </c>
      <c r="W197" s="309">
        <v>443</v>
      </c>
      <c r="X197" s="309">
        <v>465</v>
      </c>
      <c r="Y197" s="457">
        <v>263</v>
      </c>
      <c r="Z197" s="309">
        <v>0</v>
      </c>
      <c r="AA197" s="309">
        <v>0</v>
      </c>
      <c r="AB197" s="309">
        <v>0</v>
      </c>
      <c r="AC197" s="457">
        <v>0</v>
      </c>
      <c r="AD197" s="309">
        <v>0</v>
      </c>
      <c r="AE197" s="309">
        <v>0</v>
      </c>
      <c r="AF197" s="309">
        <v>0</v>
      </c>
      <c r="AG197" s="457">
        <v>0</v>
      </c>
      <c r="AH197" s="309"/>
      <c r="AI197" s="309"/>
      <c r="AJ197" s="309"/>
      <c r="AK197" s="457"/>
      <c r="AL197" s="309"/>
      <c r="AM197" s="309"/>
      <c r="AN197" s="309"/>
      <c r="AO197" s="699"/>
      <c r="AP197" s="309"/>
      <c r="AQ197" s="309"/>
      <c r="AR197" s="309"/>
      <c r="AS197" s="699"/>
      <c r="AT197" s="309"/>
      <c r="AU197" s="309"/>
      <c r="AV197" s="309"/>
      <c r="AW197" s="699"/>
      <c r="AX197" s="309"/>
      <c r="AY197" s="309"/>
      <c r="AZ197" s="309"/>
      <c r="BA197" s="699"/>
      <c r="BB197" s="309"/>
      <c r="BC197" s="309"/>
      <c r="BD197" s="309"/>
      <c r="BE197" s="699"/>
      <c r="BF197" s="309"/>
      <c r="BG197" s="309"/>
      <c r="BH197" s="309"/>
      <c r="BI197" s="699"/>
      <c r="BJ197" s="309"/>
      <c r="BK197" s="309"/>
      <c r="BL197" s="309"/>
      <c r="BM197" s="699"/>
    </row>
    <row r="198" spans="4:65">
      <c r="D198" s="310"/>
      <c r="E198" s="310" t="s">
        <v>233</v>
      </c>
      <c r="F198" s="314">
        <v>420</v>
      </c>
      <c r="G198" s="314">
        <v>1218</v>
      </c>
      <c r="H198" s="314">
        <v>1124</v>
      </c>
      <c r="I198" s="458">
        <v>1324</v>
      </c>
      <c r="J198" s="314">
        <v>800</v>
      </c>
      <c r="K198" s="314">
        <v>1177</v>
      </c>
      <c r="L198" s="314">
        <v>886</v>
      </c>
      <c r="M198" s="458">
        <v>1048</v>
      </c>
      <c r="N198" s="314">
        <v>556</v>
      </c>
      <c r="O198" s="314">
        <v>952</v>
      </c>
      <c r="P198" s="314">
        <v>686</v>
      </c>
      <c r="Q198" s="458">
        <v>842</v>
      </c>
      <c r="R198" s="314">
        <v>550</v>
      </c>
      <c r="S198" s="314">
        <v>988</v>
      </c>
      <c r="T198" s="314">
        <v>804</v>
      </c>
      <c r="U198" s="458">
        <v>1064</v>
      </c>
      <c r="V198" s="314">
        <v>955</v>
      </c>
      <c r="W198" s="314">
        <v>1024</v>
      </c>
      <c r="X198" s="314">
        <v>665</v>
      </c>
      <c r="Y198" s="458">
        <v>802</v>
      </c>
      <c r="Z198" s="314">
        <v>0</v>
      </c>
      <c r="AA198" s="314">
        <v>0</v>
      </c>
      <c r="AB198" s="314">
        <v>0</v>
      </c>
      <c r="AC198" s="458">
        <v>0</v>
      </c>
      <c r="AD198" s="314">
        <v>0</v>
      </c>
      <c r="AE198" s="314">
        <v>0</v>
      </c>
      <c r="AF198" s="314">
        <v>0</v>
      </c>
      <c r="AG198" s="458">
        <v>0</v>
      </c>
      <c r="AH198" s="314"/>
      <c r="AI198" s="314"/>
      <c r="AJ198" s="314"/>
      <c r="AK198" s="458"/>
      <c r="AL198" s="314"/>
      <c r="AM198" s="314"/>
      <c r="AN198" s="314"/>
      <c r="AO198" s="700"/>
      <c r="AP198" s="314"/>
      <c r="AQ198" s="314"/>
      <c r="AR198" s="314"/>
      <c r="AS198" s="700"/>
      <c r="AT198" s="314"/>
      <c r="AU198" s="314"/>
      <c r="AV198" s="314"/>
      <c r="AW198" s="700"/>
      <c r="AX198" s="314"/>
      <c r="AY198" s="314"/>
      <c r="AZ198" s="314"/>
      <c r="BA198" s="700"/>
      <c r="BB198" s="314"/>
      <c r="BC198" s="314"/>
      <c r="BD198" s="314"/>
      <c r="BE198" s="700"/>
      <c r="BF198" s="314"/>
      <c r="BG198" s="314"/>
      <c r="BH198" s="314"/>
      <c r="BI198" s="700"/>
      <c r="BJ198" s="314"/>
      <c r="BK198" s="314"/>
      <c r="BL198" s="314"/>
      <c r="BM198" s="700"/>
    </row>
    <row r="199" spans="4:65">
      <c r="H199" s="183"/>
      <c r="J199" s="183"/>
      <c r="K199" s="183"/>
      <c r="L199" s="183"/>
    </row>
    <row r="200" spans="4:65" ht="12">
      <c r="D200" s="392" t="s">
        <v>322</v>
      </c>
      <c r="F200" s="328"/>
      <c r="G200" s="328"/>
      <c r="H200" s="394"/>
      <c r="I200" s="329"/>
      <c r="J200" s="394"/>
      <c r="K200" s="394"/>
      <c r="L200" s="394"/>
      <c r="M200" s="329"/>
      <c r="N200" s="328"/>
      <c r="O200" s="328"/>
      <c r="P200" s="328"/>
      <c r="Q200" s="329"/>
      <c r="R200" s="328"/>
      <c r="S200" s="328"/>
      <c r="T200" s="328"/>
      <c r="U200" s="329"/>
      <c r="V200" s="328"/>
      <c r="W200" s="328"/>
      <c r="X200" s="328"/>
      <c r="Y200" s="329"/>
      <c r="Z200" s="328"/>
      <c r="AA200" s="328"/>
      <c r="AB200" s="328"/>
      <c r="AC200" s="329"/>
      <c r="AD200" s="328"/>
      <c r="AE200" s="328"/>
      <c r="AF200" s="328"/>
      <c r="AG200" s="329"/>
      <c r="AH200" s="328"/>
      <c r="AI200" s="328"/>
      <c r="AJ200" s="328"/>
      <c r="AK200" s="329"/>
      <c r="AL200" s="328"/>
      <c r="AM200" s="328"/>
      <c r="AN200" s="328"/>
      <c r="AO200" s="682"/>
      <c r="AP200" s="328"/>
      <c r="AQ200" s="328"/>
      <c r="AR200" s="328"/>
      <c r="AS200" s="682"/>
      <c r="AT200" s="328"/>
      <c r="AU200" s="328"/>
      <c r="AV200" s="328"/>
      <c r="AW200" s="682"/>
      <c r="AX200" s="328"/>
      <c r="AY200" s="328"/>
      <c r="AZ200" s="328"/>
      <c r="BA200" s="682"/>
      <c r="BB200" s="328"/>
      <c r="BC200" s="328"/>
      <c r="BD200" s="328"/>
      <c r="BE200" s="682"/>
      <c r="BF200" s="328"/>
      <c r="BG200" s="328"/>
      <c r="BH200" s="328"/>
      <c r="BI200" s="682"/>
      <c r="BJ200" s="328"/>
      <c r="BK200" s="328"/>
      <c r="BL200" s="328"/>
      <c r="BM200" s="682"/>
    </row>
    <row r="201" spans="4:65" ht="12">
      <c r="D201" s="442" t="s">
        <v>323</v>
      </c>
      <c r="E201" s="443" t="s">
        <v>324</v>
      </c>
      <c r="F201" s="444">
        <v>2034527</v>
      </c>
      <c r="G201" s="444">
        <v>2293772</v>
      </c>
      <c r="H201" s="444">
        <v>2765918</v>
      </c>
      <c r="I201" s="445">
        <v>2700579</v>
      </c>
      <c r="J201" s="444">
        <v>2481117</v>
      </c>
      <c r="K201" s="444">
        <v>2856528</v>
      </c>
      <c r="L201" s="444">
        <v>3099497</v>
      </c>
      <c r="M201" s="445">
        <v>2702886</v>
      </c>
      <c r="N201" s="444">
        <v>2579501</v>
      </c>
      <c r="O201" s="444">
        <v>2950601</v>
      </c>
      <c r="P201" s="444">
        <v>3720974</v>
      </c>
      <c r="Q201" s="445">
        <v>2924474</v>
      </c>
      <c r="R201" s="444">
        <v>2860852</v>
      </c>
      <c r="S201" s="444">
        <v>3764607</v>
      </c>
      <c r="T201" s="444">
        <v>4054608</v>
      </c>
      <c r="U201" s="445">
        <v>3521449</v>
      </c>
      <c r="V201" s="444">
        <v>3205904</v>
      </c>
      <c r="W201" s="444">
        <v>3469704</v>
      </c>
      <c r="X201" s="444">
        <v>2905815</v>
      </c>
      <c r="Y201" s="445">
        <v>3650228</v>
      </c>
      <c r="Z201" s="444">
        <v>3593080</v>
      </c>
      <c r="AA201" s="444">
        <v>4516767</v>
      </c>
      <c r="AB201" s="444">
        <v>4891726</v>
      </c>
      <c r="AC201" s="445">
        <v>4240250</v>
      </c>
      <c r="AD201" s="444">
        <v>3706415</v>
      </c>
      <c r="AE201" s="444">
        <v>3045590</v>
      </c>
      <c r="AF201" s="444">
        <v>3190830</v>
      </c>
      <c r="AG201" s="445">
        <v>3392923</v>
      </c>
      <c r="AH201" s="444">
        <v>3367551</v>
      </c>
      <c r="AI201" s="444">
        <v>3851823</v>
      </c>
      <c r="AJ201" s="444">
        <v>3925164</v>
      </c>
      <c r="AK201" s="445">
        <v>4202341</v>
      </c>
      <c r="AL201" s="444">
        <v>3842246</v>
      </c>
      <c r="AM201" s="444"/>
      <c r="AN201" s="444"/>
      <c r="AO201" s="701"/>
      <c r="AP201" s="444"/>
      <c r="AQ201" s="444"/>
      <c r="AR201" s="444"/>
      <c r="AS201" s="701"/>
      <c r="AT201" s="444"/>
      <c r="AU201" s="444"/>
      <c r="AV201" s="444"/>
      <c r="AW201" s="701"/>
      <c r="AX201" s="444"/>
      <c r="AY201" s="444"/>
      <c r="AZ201" s="444"/>
      <c r="BA201" s="701"/>
      <c r="BB201" s="444"/>
      <c r="BC201" s="444"/>
      <c r="BD201" s="444"/>
      <c r="BE201" s="701"/>
      <c r="BF201" s="444"/>
      <c r="BG201" s="444"/>
      <c r="BH201" s="444"/>
      <c r="BI201" s="701"/>
      <c r="BJ201" s="444"/>
      <c r="BK201" s="444"/>
      <c r="BL201" s="444"/>
      <c r="BM201" s="701"/>
    </row>
    <row r="202" spans="4:65" ht="12">
      <c r="D202" s="446" t="s">
        <v>325</v>
      </c>
      <c r="E202" s="447" t="s">
        <v>326</v>
      </c>
      <c r="F202" s="448">
        <v>685974</v>
      </c>
      <c r="G202" s="448">
        <v>709640</v>
      </c>
      <c r="H202" s="448">
        <v>922475</v>
      </c>
      <c r="I202" s="449">
        <v>970962</v>
      </c>
      <c r="J202" s="448">
        <v>899406</v>
      </c>
      <c r="K202" s="448">
        <v>917637</v>
      </c>
      <c r="L202" s="448">
        <v>955309</v>
      </c>
      <c r="M202" s="449">
        <v>746440</v>
      </c>
      <c r="N202" s="448">
        <v>712527</v>
      </c>
      <c r="O202" s="448">
        <v>626628</v>
      </c>
      <c r="P202" s="448">
        <v>725727</v>
      </c>
      <c r="Q202" s="449">
        <v>682868</v>
      </c>
      <c r="R202" s="448">
        <v>609061</v>
      </c>
      <c r="S202" s="448">
        <v>554138</v>
      </c>
      <c r="T202" s="448">
        <v>576880</v>
      </c>
      <c r="U202" s="449">
        <v>540355</v>
      </c>
      <c r="V202" s="448">
        <v>501151</v>
      </c>
      <c r="W202" s="448">
        <v>444028</v>
      </c>
      <c r="X202" s="448">
        <v>387693</v>
      </c>
      <c r="Y202" s="449">
        <v>504910</v>
      </c>
      <c r="Z202" s="448">
        <v>505705</v>
      </c>
      <c r="AA202" s="448">
        <v>534210</v>
      </c>
      <c r="AB202" s="448">
        <v>620409</v>
      </c>
      <c r="AC202" s="449">
        <v>637569</v>
      </c>
      <c r="AD202" s="448">
        <v>614372</v>
      </c>
      <c r="AE202" s="448">
        <v>492912</v>
      </c>
      <c r="AF202" s="448">
        <v>617337</v>
      </c>
      <c r="AG202" s="449">
        <v>586826</v>
      </c>
      <c r="AH202" s="448">
        <v>629800</v>
      </c>
      <c r="AI202" s="448">
        <v>676376</v>
      </c>
      <c r="AJ202" s="448">
        <v>793384</v>
      </c>
      <c r="AK202" s="449">
        <v>848967</v>
      </c>
      <c r="AL202" s="448">
        <v>794845</v>
      </c>
      <c r="AM202" s="448"/>
      <c r="AN202" s="448"/>
      <c r="AO202" s="702"/>
      <c r="AP202" s="448"/>
      <c r="AQ202" s="448"/>
      <c r="AR202" s="448"/>
      <c r="AS202" s="702"/>
      <c r="AT202" s="448"/>
      <c r="AU202" s="448"/>
      <c r="AV202" s="448"/>
      <c r="AW202" s="702"/>
      <c r="AX202" s="448"/>
      <c r="AY202" s="448"/>
      <c r="AZ202" s="448"/>
      <c r="BA202" s="702"/>
      <c r="BB202" s="448"/>
      <c r="BC202" s="448"/>
      <c r="BD202" s="448"/>
      <c r="BE202" s="702"/>
      <c r="BF202" s="448"/>
      <c r="BG202" s="448"/>
      <c r="BH202" s="448"/>
      <c r="BI202" s="702"/>
      <c r="BJ202" s="448"/>
      <c r="BK202" s="448"/>
      <c r="BL202" s="448"/>
      <c r="BM202" s="702"/>
    </row>
    <row r="203" spans="4:65" ht="12">
      <c r="D203" s="446" t="s">
        <v>327</v>
      </c>
      <c r="E203" s="447" t="s">
        <v>328</v>
      </c>
      <c r="F203" s="448">
        <v>75694</v>
      </c>
      <c r="G203" s="448">
        <v>101875</v>
      </c>
      <c r="H203" s="448">
        <v>131638</v>
      </c>
      <c r="I203" s="449">
        <v>119001</v>
      </c>
      <c r="J203" s="448">
        <v>123263</v>
      </c>
      <c r="K203" s="448">
        <v>135564</v>
      </c>
      <c r="L203" s="448">
        <v>160487</v>
      </c>
      <c r="M203" s="449">
        <v>128919</v>
      </c>
      <c r="N203" s="448">
        <v>132710</v>
      </c>
      <c r="O203" s="448">
        <v>130276</v>
      </c>
      <c r="P203" s="448">
        <v>146025</v>
      </c>
      <c r="Q203" s="449">
        <v>135651</v>
      </c>
      <c r="R203" s="448">
        <v>139084</v>
      </c>
      <c r="S203" s="448">
        <v>172314</v>
      </c>
      <c r="T203" s="448">
        <v>174886</v>
      </c>
      <c r="U203" s="449">
        <v>157399</v>
      </c>
      <c r="V203" s="448">
        <v>155821</v>
      </c>
      <c r="W203" s="448">
        <v>134629</v>
      </c>
      <c r="X203" s="448">
        <v>81854</v>
      </c>
      <c r="Y203" s="449">
        <v>145886</v>
      </c>
      <c r="Z203" s="448">
        <v>173424</v>
      </c>
      <c r="AA203" s="448">
        <v>222041</v>
      </c>
      <c r="AB203" s="448">
        <v>234786</v>
      </c>
      <c r="AC203" s="449">
        <v>203214</v>
      </c>
      <c r="AD203" s="448">
        <v>219965</v>
      </c>
      <c r="AE203" s="448">
        <v>230830</v>
      </c>
      <c r="AF203" s="448">
        <v>240924</v>
      </c>
      <c r="AG203" s="449">
        <v>233897</v>
      </c>
      <c r="AH203" s="448">
        <v>257980</v>
      </c>
      <c r="AI203" s="448">
        <v>296344</v>
      </c>
      <c r="AJ203" s="448">
        <v>285564</v>
      </c>
      <c r="AK203" s="449">
        <v>275445</v>
      </c>
      <c r="AL203" s="448">
        <v>281023</v>
      </c>
      <c r="AM203" s="448"/>
      <c r="AN203" s="448"/>
      <c r="AO203" s="702"/>
      <c r="AP203" s="448"/>
      <c r="AQ203" s="448"/>
      <c r="AR203" s="448"/>
      <c r="AS203" s="702"/>
      <c r="AT203" s="448"/>
      <c r="AU203" s="448"/>
      <c r="AV203" s="448"/>
      <c r="AW203" s="702"/>
      <c r="AX203" s="448"/>
      <c r="AY203" s="448"/>
      <c r="AZ203" s="448"/>
      <c r="BA203" s="702"/>
      <c r="BB203" s="448"/>
      <c r="BC203" s="448"/>
      <c r="BD203" s="448"/>
      <c r="BE203" s="702"/>
      <c r="BF203" s="448"/>
      <c r="BG203" s="448"/>
      <c r="BH203" s="448"/>
      <c r="BI203" s="702"/>
      <c r="BJ203" s="448"/>
      <c r="BK203" s="448"/>
      <c r="BL203" s="448"/>
      <c r="BM203" s="702"/>
    </row>
    <row r="204" spans="4:65" ht="12">
      <c r="D204" s="446" t="s">
        <v>329</v>
      </c>
      <c r="E204" s="447" t="s">
        <v>330</v>
      </c>
      <c r="F204" s="448">
        <v>55238</v>
      </c>
      <c r="G204" s="448">
        <v>70176</v>
      </c>
      <c r="H204" s="448">
        <v>72318</v>
      </c>
      <c r="I204" s="449">
        <v>83117</v>
      </c>
      <c r="J204" s="448">
        <v>77983</v>
      </c>
      <c r="K204" s="448">
        <v>89028</v>
      </c>
      <c r="L204" s="448">
        <v>91384</v>
      </c>
      <c r="M204" s="449">
        <v>101632</v>
      </c>
      <c r="N204" s="448">
        <v>95850</v>
      </c>
      <c r="O204" s="448">
        <v>88872</v>
      </c>
      <c r="P204" s="448">
        <v>97939</v>
      </c>
      <c r="Q204" s="449">
        <v>117774</v>
      </c>
      <c r="R204" s="448">
        <v>106166</v>
      </c>
      <c r="S204" s="448">
        <v>157743</v>
      </c>
      <c r="T204" s="448">
        <v>140882</v>
      </c>
      <c r="U204" s="449">
        <v>153586</v>
      </c>
      <c r="V204" s="448">
        <v>138275</v>
      </c>
      <c r="W204" s="448">
        <v>135509</v>
      </c>
      <c r="X204" s="448">
        <v>93913</v>
      </c>
      <c r="Y204" s="449">
        <v>155730</v>
      </c>
      <c r="Z204" s="448">
        <v>145736</v>
      </c>
      <c r="AA204" s="448">
        <v>167197</v>
      </c>
      <c r="AB204" s="448">
        <v>157393</v>
      </c>
      <c r="AC204" s="449">
        <v>180350</v>
      </c>
      <c r="AD204" s="448">
        <v>140203</v>
      </c>
      <c r="AE204" s="448">
        <v>189532</v>
      </c>
      <c r="AF204" s="448">
        <v>161287</v>
      </c>
      <c r="AG204" s="449">
        <v>167009</v>
      </c>
      <c r="AH204" s="448">
        <v>147601</v>
      </c>
      <c r="AI204" s="448">
        <v>189989</v>
      </c>
      <c r="AJ204" s="448">
        <v>171419</v>
      </c>
      <c r="AK204" s="449">
        <v>174809</v>
      </c>
      <c r="AL204" s="448">
        <v>133276</v>
      </c>
      <c r="AM204" s="448"/>
      <c r="AN204" s="448"/>
      <c r="AO204" s="702"/>
      <c r="AP204" s="448"/>
      <c r="AQ204" s="448"/>
      <c r="AR204" s="448"/>
      <c r="AS204" s="702"/>
      <c r="AT204" s="448"/>
      <c r="AU204" s="448"/>
      <c r="AV204" s="448"/>
      <c r="AW204" s="702"/>
      <c r="AX204" s="448"/>
      <c r="AY204" s="448"/>
      <c r="AZ204" s="448"/>
      <c r="BA204" s="702"/>
      <c r="BB204" s="448"/>
      <c r="BC204" s="448"/>
      <c r="BD204" s="448"/>
      <c r="BE204" s="702"/>
      <c r="BF204" s="448"/>
      <c r="BG204" s="448"/>
      <c r="BH204" s="448"/>
      <c r="BI204" s="702"/>
      <c r="BJ204" s="448"/>
      <c r="BK204" s="448"/>
      <c r="BL204" s="448"/>
      <c r="BM204" s="702"/>
    </row>
    <row r="205" spans="4:65" ht="12">
      <c r="D205" s="446" t="s">
        <v>331</v>
      </c>
      <c r="E205" s="447" t="s">
        <v>332</v>
      </c>
      <c r="F205" s="448">
        <v>1742</v>
      </c>
      <c r="G205" s="448">
        <v>2278</v>
      </c>
      <c r="H205" s="448">
        <v>3424</v>
      </c>
      <c r="I205" s="449">
        <v>4203</v>
      </c>
      <c r="J205" s="448">
        <v>3560</v>
      </c>
      <c r="K205" s="448">
        <v>4483</v>
      </c>
      <c r="L205" s="448">
        <v>6110</v>
      </c>
      <c r="M205" s="449">
        <v>7404</v>
      </c>
      <c r="N205" s="448">
        <v>5693</v>
      </c>
      <c r="O205" s="448">
        <v>4488</v>
      </c>
      <c r="P205" s="448">
        <v>6818</v>
      </c>
      <c r="Q205" s="449">
        <v>8946</v>
      </c>
      <c r="R205" s="448">
        <v>7282</v>
      </c>
      <c r="S205" s="448">
        <v>8931</v>
      </c>
      <c r="T205" s="448">
        <v>11908</v>
      </c>
      <c r="U205" s="449">
        <v>13255</v>
      </c>
      <c r="V205" s="448">
        <v>9081</v>
      </c>
      <c r="W205" s="448">
        <v>6985</v>
      </c>
      <c r="X205" s="448">
        <v>4189</v>
      </c>
      <c r="Y205" s="449">
        <v>13555</v>
      </c>
      <c r="Z205" s="448">
        <v>10321</v>
      </c>
      <c r="AA205" s="448">
        <v>10937</v>
      </c>
      <c r="AB205" s="448">
        <v>13051</v>
      </c>
      <c r="AC205" s="449">
        <v>16692</v>
      </c>
      <c r="AD205" s="448">
        <v>10420</v>
      </c>
      <c r="AE205" s="448">
        <v>11295</v>
      </c>
      <c r="AF205" s="448">
        <v>14522</v>
      </c>
      <c r="AG205" s="449">
        <v>15585</v>
      </c>
      <c r="AH205" s="448">
        <v>12201</v>
      </c>
      <c r="AI205" s="448">
        <v>11099</v>
      </c>
      <c r="AJ205" s="448">
        <v>15008</v>
      </c>
      <c r="AK205" s="449">
        <v>14523</v>
      </c>
      <c r="AL205" s="448">
        <v>9585</v>
      </c>
      <c r="AM205" s="448"/>
      <c r="AN205" s="448"/>
      <c r="AO205" s="702"/>
      <c r="AP205" s="448"/>
      <c r="AQ205" s="448"/>
      <c r="AR205" s="448"/>
      <c r="AS205" s="702"/>
      <c r="AT205" s="448"/>
      <c r="AU205" s="448"/>
      <c r="AV205" s="448"/>
      <c r="AW205" s="702"/>
      <c r="AX205" s="448"/>
      <c r="AY205" s="448"/>
      <c r="AZ205" s="448"/>
      <c r="BA205" s="702"/>
      <c r="BB205" s="448"/>
      <c r="BC205" s="448"/>
      <c r="BD205" s="448"/>
      <c r="BE205" s="702"/>
      <c r="BF205" s="448"/>
      <c r="BG205" s="448"/>
      <c r="BH205" s="448"/>
      <c r="BI205" s="702"/>
      <c r="BJ205" s="448"/>
      <c r="BK205" s="448"/>
      <c r="BL205" s="448"/>
      <c r="BM205" s="702"/>
    </row>
    <row r="206" spans="4:65" ht="12">
      <c r="D206" s="446" t="s">
        <v>333</v>
      </c>
      <c r="E206" s="447" t="s">
        <v>334</v>
      </c>
      <c r="F206" s="448">
        <v>84836</v>
      </c>
      <c r="G206" s="448">
        <v>78999</v>
      </c>
      <c r="H206" s="448">
        <v>53061</v>
      </c>
      <c r="I206" s="449">
        <v>92247</v>
      </c>
      <c r="J206" s="448">
        <v>95455</v>
      </c>
      <c r="K206" s="448">
        <v>105203</v>
      </c>
      <c r="L206" s="448">
        <v>68473</v>
      </c>
      <c r="M206" s="449">
        <v>118310</v>
      </c>
      <c r="N206" s="448">
        <v>111198</v>
      </c>
      <c r="O206" s="448">
        <v>90624</v>
      </c>
      <c r="P206" s="448">
        <v>60640</v>
      </c>
      <c r="Q206" s="449">
        <v>110416</v>
      </c>
      <c r="R206" s="448">
        <v>110720</v>
      </c>
      <c r="S206" s="448">
        <v>117338</v>
      </c>
      <c r="T206" s="448">
        <v>96545</v>
      </c>
      <c r="U206" s="449">
        <v>142180</v>
      </c>
      <c r="V206" s="448">
        <v>122609</v>
      </c>
      <c r="W206" s="448">
        <v>95620</v>
      </c>
      <c r="X206" s="448">
        <v>41671</v>
      </c>
      <c r="Y206" s="449">
        <v>111869</v>
      </c>
      <c r="Z206" s="448">
        <v>121522</v>
      </c>
      <c r="AA206" s="448">
        <v>126875</v>
      </c>
      <c r="AB206" s="448">
        <v>75509</v>
      </c>
      <c r="AC206" s="449">
        <v>146201</v>
      </c>
      <c r="AD206" s="448">
        <v>134403</v>
      </c>
      <c r="AE206" s="448">
        <v>124243</v>
      </c>
      <c r="AF206" s="448">
        <v>78779</v>
      </c>
      <c r="AG206" s="449">
        <v>161086</v>
      </c>
      <c r="AH206" s="448">
        <v>144104</v>
      </c>
      <c r="AI206" s="448">
        <v>157606</v>
      </c>
      <c r="AJ206" s="448">
        <v>96254</v>
      </c>
      <c r="AK206" s="449">
        <v>160948</v>
      </c>
      <c r="AL206" s="448">
        <v>133654</v>
      </c>
      <c r="AM206" s="448"/>
      <c r="AN206" s="448"/>
      <c r="AO206" s="702"/>
      <c r="AP206" s="448"/>
      <c r="AQ206" s="448"/>
      <c r="AR206" s="448"/>
      <c r="AS206" s="702"/>
      <c r="AT206" s="448"/>
      <c r="AU206" s="448"/>
      <c r="AV206" s="448"/>
      <c r="AW206" s="702"/>
      <c r="AX206" s="448"/>
      <c r="AY206" s="448"/>
      <c r="AZ206" s="448"/>
      <c r="BA206" s="702"/>
      <c r="BB206" s="448"/>
      <c r="BC206" s="448"/>
      <c r="BD206" s="448"/>
      <c r="BE206" s="702"/>
      <c r="BF206" s="448"/>
      <c r="BG206" s="448"/>
      <c r="BH206" s="448"/>
      <c r="BI206" s="702"/>
      <c r="BJ206" s="448"/>
      <c r="BK206" s="448"/>
      <c r="BL206" s="448"/>
      <c r="BM206" s="702"/>
    </row>
    <row r="207" spans="4:65" ht="12">
      <c r="D207" s="446" t="s">
        <v>335</v>
      </c>
      <c r="E207" s="447" t="s">
        <v>336</v>
      </c>
      <c r="F207" s="448">
        <v>32824</v>
      </c>
      <c r="G207" s="448">
        <v>37062</v>
      </c>
      <c r="H207" s="448">
        <v>30311</v>
      </c>
      <c r="I207" s="449">
        <v>56084</v>
      </c>
      <c r="J207" s="448">
        <v>36008</v>
      </c>
      <c r="K207" s="448">
        <v>47423</v>
      </c>
      <c r="L207" s="448">
        <v>30394</v>
      </c>
      <c r="M207" s="449">
        <v>64257</v>
      </c>
      <c r="N207" s="448">
        <v>37923</v>
      </c>
      <c r="O207" s="448">
        <v>49797</v>
      </c>
      <c r="P207" s="448">
        <v>40795</v>
      </c>
      <c r="Q207" s="449">
        <v>79212</v>
      </c>
      <c r="R207" s="448">
        <v>46749</v>
      </c>
      <c r="S207" s="448">
        <v>62886</v>
      </c>
      <c r="T207" s="448">
        <v>43530</v>
      </c>
      <c r="U207" s="449">
        <v>91355</v>
      </c>
      <c r="V207" s="448">
        <v>48102</v>
      </c>
      <c r="W207" s="448">
        <v>58076</v>
      </c>
      <c r="X207" s="448">
        <v>33172</v>
      </c>
      <c r="Y207" s="449">
        <v>84000</v>
      </c>
      <c r="Z207" s="448">
        <v>62236</v>
      </c>
      <c r="AA207" s="448">
        <v>75373</v>
      </c>
      <c r="AB207" s="448">
        <v>59030</v>
      </c>
      <c r="AC207" s="449">
        <v>114615</v>
      </c>
      <c r="AD207" s="448">
        <v>71215</v>
      </c>
      <c r="AE207" s="448">
        <v>76457</v>
      </c>
      <c r="AF207" s="448">
        <v>49237</v>
      </c>
      <c r="AG207" s="449">
        <v>110732</v>
      </c>
      <c r="AH207" s="448">
        <v>82487</v>
      </c>
      <c r="AI207" s="448">
        <v>94784</v>
      </c>
      <c r="AJ207" s="448">
        <v>63525</v>
      </c>
      <c r="AK207" s="449">
        <v>142133</v>
      </c>
      <c r="AL207" s="448">
        <v>90338</v>
      </c>
      <c r="AM207" s="448"/>
      <c r="AN207" s="448"/>
      <c r="AO207" s="702"/>
      <c r="AP207" s="448"/>
      <c r="AQ207" s="448"/>
      <c r="AR207" s="448"/>
      <c r="AS207" s="702"/>
      <c r="AT207" s="448"/>
      <c r="AU207" s="448"/>
      <c r="AV207" s="448"/>
      <c r="AW207" s="702"/>
      <c r="AX207" s="448"/>
      <c r="AY207" s="448"/>
      <c r="AZ207" s="448"/>
      <c r="BA207" s="702"/>
      <c r="BB207" s="448"/>
      <c r="BC207" s="448"/>
      <c r="BD207" s="448"/>
      <c r="BE207" s="702"/>
      <c r="BF207" s="448"/>
      <c r="BG207" s="448"/>
      <c r="BH207" s="448"/>
      <c r="BI207" s="702"/>
      <c r="BJ207" s="448"/>
      <c r="BK207" s="448"/>
      <c r="BL207" s="448"/>
      <c r="BM207" s="702"/>
    </row>
    <row r="208" spans="4:65" ht="12">
      <c r="D208" s="446" t="s">
        <v>337</v>
      </c>
      <c r="E208" s="447" t="s">
        <v>338</v>
      </c>
      <c r="F208" s="448">
        <v>73225</v>
      </c>
      <c r="G208" s="448">
        <v>89152</v>
      </c>
      <c r="H208" s="448">
        <v>83617</v>
      </c>
      <c r="I208" s="449">
        <v>91274</v>
      </c>
      <c r="J208" s="448">
        <v>73116</v>
      </c>
      <c r="K208" s="448">
        <v>92396</v>
      </c>
      <c r="L208" s="448">
        <v>79752</v>
      </c>
      <c r="M208" s="449">
        <v>86082</v>
      </c>
      <c r="N208" s="448">
        <v>81540</v>
      </c>
      <c r="O208" s="448">
        <v>111973</v>
      </c>
      <c r="P208" s="448">
        <v>119887</v>
      </c>
      <c r="Q208" s="449">
        <v>87286</v>
      </c>
      <c r="R208" s="448">
        <v>80840</v>
      </c>
      <c r="S208" s="448">
        <v>135129</v>
      </c>
      <c r="T208" s="448">
        <v>112489</v>
      </c>
      <c r="U208" s="449">
        <v>106493</v>
      </c>
      <c r="V208" s="448">
        <v>82219</v>
      </c>
      <c r="W208" s="448">
        <v>117696</v>
      </c>
      <c r="X208" s="448">
        <v>92935</v>
      </c>
      <c r="Y208" s="449">
        <v>110772</v>
      </c>
      <c r="Z208" s="448">
        <v>104321</v>
      </c>
      <c r="AA208" s="448">
        <v>148251</v>
      </c>
      <c r="AB208" s="448">
        <v>157189</v>
      </c>
      <c r="AC208" s="449">
        <v>146984</v>
      </c>
      <c r="AD208" s="448">
        <v>112321</v>
      </c>
      <c r="AE208" s="448">
        <v>121537</v>
      </c>
      <c r="AF208" s="448">
        <v>97135</v>
      </c>
      <c r="AG208" s="449">
        <v>117709</v>
      </c>
      <c r="AH208" s="448">
        <v>98644</v>
      </c>
      <c r="AI208" s="448">
        <v>129329</v>
      </c>
      <c r="AJ208" s="448">
        <v>93123</v>
      </c>
      <c r="AK208" s="449">
        <v>139072</v>
      </c>
      <c r="AL208" s="448">
        <v>98468</v>
      </c>
      <c r="AM208" s="448"/>
      <c r="AN208" s="448"/>
      <c r="AO208" s="702"/>
      <c r="AP208" s="448"/>
      <c r="AQ208" s="448"/>
      <c r="AR208" s="448"/>
      <c r="AS208" s="702"/>
      <c r="AT208" s="448"/>
      <c r="AU208" s="448"/>
      <c r="AV208" s="448"/>
      <c r="AW208" s="702"/>
      <c r="AX208" s="448"/>
      <c r="AY208" s="448"/>
      <c r="AZ208" s="448"/>
      <c r="BA208" s="702"/>
      <c r="BB208" s="448"/>
      <c r="BC208" s="448"/>
      <c r="BD208" s="448"/>
      <c r="BE208" s="702"/>
      <c r="BF208" s="448"/>
      <c r="BG208" s="448"/>
      <c r="BH208" s="448"/>
      <c r="BI208" s="702"/>
      <c r="BJ208" s="448"/>
      <c r="BK208" s="448"/>
      <c r="BL208" s="448"/>
      <c r="BM208" s="702"/>
    </row>
    <row r="209" spans="2:65" ht="12">
      <c r="D209" s="446" t="s">
        <v>339</v>
      </c>
      <c r="E209" s="447" t="s">
        <v>340</v>
      </c>
      <c r="F209" s="448">
        <v>18585</v>
      </c>
      <c r="G209" s="448">
        <v>30258</v>
      </c>
      <c r="H209" s="448">
        <v>37386</v>
      </c>
      <c r="I209" s="449">
        <v>38245</v>
      </c>
      <c r="J209" s="448">
        <v>28382</v>
      </c>
      <c r="K209" s="448">
        <v>41500</v>
      </c>
      <c r="L209" s="448">
        <v>38551</v>
      </c>
      <c r="M209" s="449">
        <v>40814</v>
      </c>
      <c r="N209" s="448">
        <v>32846</v>
      </c>
      <c r="O209" s="448">
        <v>50160</v>
      </c>
      <c r="P209" s="448">
        <v>56531</v>
      </c>
      <c r="Q209" s="449">
        <v>49652</v>
      </c>
      <c r="R209" s="448">
        <v>38096</v>
      </c>
      <c r="S209" s="448">
        <v>64861</v>
      </c>
      <c r="T209" s="448">
        <v>47961</v>
      </c>
      <c r="U209" s="449">
        <v>57411</v>
      </c>
      <c r="V209" s="448">
        <v>39879</v>
      </c>
      <c r="W209" s="448">
        <v>56109</v>
      </c>
      <c r="X209" s="448">
        <v>40366</v>
      </c>
      <c r="Y209" s="449">
        <v>57236</v>
      </c>
      <c r="Z209" s="448">
        <v>51121</v>
      </c>
      <c r="AA209" s="448">
        <v>80903</v>
      </c>
      <c r="AB209" s="448">
        <v>79599</v>
      </c>
      <c r="AC209" s="449">
        <v>83838</v>
      </c>
      <c r="AD209" s="448">
        <v>62603</v>
      </c>
      <c r="AE209" s="448">
        <v>60446</v>
      </c>
      <c r="AF209" s="448">
        <v>46722</v>
      </c>
      <c r="AG209" s="449">
        <v>61066</v>
      </c>
      <c r="AH209" s="448">
        <v>51975</v>
      </c>
      <c r="AI209" s="448">
        <v>69803</v>
      </c>
      <c r="AJ209" s="448">
        <v>52093</v>
      </c>
      <c r="AK209" s="449">
        <v>75196</v>
      </c>
      <c r="AL209" s="448">
        <v>62583</v>
      </c>
      <c r="AM209" s="448"/>
      <c r="AN209" s="448"/>
      <c r="AO209" s="702"/>
      <c r="AP209" s="448"/>
      <c r="AQ209" s="448"/>
      <c r="AR209" s="448"/>
      <c r="AS209" s="702"/>
      <c r="AT209" s="448"/>
      <c r="AU209" s="448"/>
      <c r="AV209" s="448"/>
      <c r="AW209" s="702"/>
      <c r="AX209" s="448"/>
      <c r="AY209" s="448"/>
      <c r="AZ209" s="448"/>
      <c r="BA209" s="702"/>
      <c r="BB209" s="448"/>
      <c r="BC209" s="448"/>
      <c r="BD209" s="448"/>
      <c r="BE209" s="702"/>
      <c r="BF209" s="448"/>
      <c r="BG209" s="448"/>
      <c r="BH209" s="448"/>
      <c r="BI209" s="702"/>
      <c r="BJ209" s="448"/>
      <c r="BK209" s="448"/>
      <c r="BL209" s="448"/>
      <c r="BM209" s="702"/>
    </row>
    <row r="210" spans="2:65" ht="12">
      <c r="D210" s="446" t="s">
        <v>341</v>
      </c>
      <c r="E210" s="447" t="s">
        <v>342</v>
      </c>
      <c r="F210" s="448">
        <v>19531</v>
      </c>
      <c r="G210" s="448">
        <v>29581</v>
      </c>
      <c r="H210" s="448">
        <v>22193</v>
      </c>
      <c r="I210" s="449">
        <v>53260</v>
      </c>
      <c r="J210" s="448">
        <v>23147</v>
      </c>
      <c r="K210" s="448">
        <v>42986</v>
      </c>
      <c r="L210" s="448">
        <v>27087</v>
      </c>
      <c r="M210" s="449">
        <v>60853</v>
      </c>
      <c r="N210" s="448">
        <v>27298</v>
      </c>
      <c r="O210" s="448">
        <v>43894</v>
      </c>
      <c r="P210" s="448">
        <v>34146</v>
      </c>
      <c r="Q210" s="449">
        <v>69229</v>
      </c>
      <c r="R210" s="448">
        <v>32081</v>
      </c>
      <c r="S210" s="448">
        <v>57350</v>
      </c>
      <c r="T210" s="448">
        <v>35925</v>
      </c>
      <c r="U210" s="449">
        <v>75749</v>
      </c>
      <c r="V210" s="448">
        <v>32641</v>
      </c>
      <c r="W210" s="448">
        <v>43004</v>
      </c>
      <c r="X210" s="448">
        <v>23278</v>
      </c>
      <c r="Y210" s="449">
        <v>61230</v>
      </c>
      <c r="Z210" s="448">
        <v>34165</v>
      </c>
      <c r="AA210" s="448">
        <v>60000</v>
      </c>
      <c r="AB210" s="448">
        <v>40023</v>
      </c>
      <c r="AC210" s="449">
        <v>87360</v>
      </c>
      <c r="AD210" s="448">
        <v>39722</v>
      </c>
      <c r="AE210" s="448">
        <v>62860</v>
      </c>
      <c r="AF210" s="448">
        <v>36524</v>
      </c>
      <c r="AG210" s="449">
        <v>77064</v>
      </c>
      <c r="AH210" s="448">
        <v>40939</v>
      </c>
      <c r="AI210" s="448">
        <v>64015</v>
      </c>
      <c r="AJ210" s="448">
        <v>38710</v>
      </c>
      <c r="AK210" s="449">
        <v>88233</v>
      </c>
      <c r="AL210" s="448">
        <v>41752</v>
      </c>
      <c r="AM210" s="448"/>
      <c r="AN210" s="448"/>
      <c r="AO210" s="702"/>
      <c r="AP210" s="448"/>
      <c r="AQ210" s="448"/>
      <c r="AR210" s="448"/>
      <c r="AS210" s="702"/>
      <c r="AT210" s="448"/>
      <c r="AU210" s="448"/>
      <c r="AV210" s="448"/>
      <c r="AW210" s="702"/>
      <c r="AX210" s="448"/>
      <c r="AY210" s="448"/>
      <c r="AZ210" s="448"/>
      <c r="BA210" s="702"/>
      <c r="BB210" s="448"/>
      <c r="BC210" s="448"/>
      <c r="BD210" s="448"/>
      <c r="BE210" s="702"/>
      <c r="BF210" s="448"/>
      <c r="BG210" s="448"/>
      <c r="BH210" s="448"/>
      <c r="BI210" s="702"/>
      <c r="BJ210" s="448"/>
      <c r="BK210" s="448"/>
      <c r="BL210" s="448"/>
      <c r="BM210" s="702"/>
    </row>
    <row r="211" spans="2:65" ht="12">
      <c r="D211" s="446" t="s">
        <v>343</v>
      </c>
      <c r="E211" s="447" t="s">
        <v>344</v>
      </c>
      <c r="F211" s="448">
        <v>19591</v>
      </c>
      <c r="G211" s="448">
        <v>24418</v>
      </c>
      <c r="H211" s="448">
        <v>25147</v>
      </c>
      <c r="I211" s="449">
        <v>22891</v>
      </c>
      <c r="J211" s="448">
        <v>19466</v>
      </c>
      <c r="K211" s="448">
        <v>24736</v>
      </c>
      <c r="L211" s="448">
        <v>24776</v>
      </c>
      <c r="M211" s="449">
        <v>22722</v>
      </c>
      <c r="N211" s="448">
        <v>22905</v>
      </c>
      <c r="O211" s="448">
        <v>32992</v>
      </c>
      <c r="P211" s="448">
        <v>40521</v>
      </c>
      <c r="Q211" s="449">
        <v>26817</v>
      </c>
      <c r="R211" s="448">
        <v>27690</v>
      </c>
      <c r="S211" s="448">
        <v>43306</v>
      </c>
      <c r="T211" s="448">
        <v>45540</v>
      </c>
      <c r="U211" s="449">
        <v>31200</v>
      </c>
      <c r="V211" s="448">
        <v>25417</v>
      </c>
      <c r="W211" s="448">
        <v>38040</v>
      </c>
      <c r="X211" s="448">
        <v>54162</v>
      </c>
      <c r="Y211" s="449">
        <v>35983</v>
      </c>
      <c r="Z211" s="448">
        <v>34401</v>
      </c>
      <c r="AA211" s="448">
        <v>53111</v>
      </c>
      <c r="AB211" s="448">
        <v>61448</v>
      </c>
      <c r="AC211" s="449">
        <v>46951</v>
      </c>
      <c r="AD211" s="448">
        <v>36712</v>
      </c>
      <c r="AE211" s="448">
        <v>30488</v>
      </c>
      <c r="AF211" s="448">
        <v>29843</v>
      </c>
      <c r="AG211" s="449">
        <v>26373</v>
      </c>
      <c r="AH211" s="448">
        <v>23877</v>
      </c>
      <c r="AI211" s="448">
        <v>32612</v>
      </c>
      <c r="AJ211" s="448">
        <v>31932</v>
      </c>
      <c r="AK211" s="449">
        <v>31370</v>
      </c>
      <c r="AL211" s="448">
        <v>27626</v>
      </c>
      <c r="AM211" s="448"/>
      <c r="AN211" s="448"/>
      <c r="AO211" s="702"/>
      <c r="AP211" s="448"/>
      <c r="AQ211" s="448"/>
      <c r="AR211" s="448"/>
      <c r="AS211" s="702"/>
      <c r="AT211" s="448"/>
      <c r="AU211" s="448"/>
      <c r="AV211" s="448"/>
      <c r="AW211" s="702"/>
      <c r="AX211" s="448"/>
      <c r="AY211" s="448"/>
      <c r="AZ211" s="448"/>
      <c r="BA211" s="702"/>
      <c r="BB211" s="448"/>
      <c r="BC211" s="448"/>
      <c r="BD211" s="448"/>
      <c r="BE211" s="702"/>
      <c r="BF211" s="448"/>
      <c r="BG211" s="448"/>
      <c r="BH211" s="448"/>
      <c r="BI211" s="702"/>
      <c r="BJ211" s="448"/>
      <c r="BK211" s="448"/>
      <c r="BL211" s="448"/>
      <c r="BM211" s="702"/>
    </row>
    <row r="212" spans="2:65" ht="12">
      <c r="D212" s="446" t="s">
        <v>345</v>
      </c>
      <c r="E212" s="447" t="s">
        <v>346</v>
      </c>
      <c r="F212" s="448">
        <v>3311</v>
      </c>
      <c r="G212" s="448">
        <v>5043</v>
      </c>
      <c r="H212" s="448">
        <v>4536</v>
      </c>
      <c r="I212" s="449">
        <v>2784</v>
      </c>
      <c r="J212" s="448">
        <v>3076</v>
      </c>
      <c r="K212" s="448">
        <v>5366</v>
      </c>
      <c r="L212" s="448">
        <v>2909</v>
      </c>
      <c r="M212" s="449">
        <v>2797</v>
      </c>
      <c r="N212" s="448">
        <v>2963</v>
      </c>
      <c r="O212" s="448">
        <v>4868</v>
      </c>
      <c r="P212" s="448">
        <v>4606</v>
      </c>
      <c r="Q212" s="449">
        <v>3382</v>
      </c>
      <c r="R212" s="448">
        <v>3482</v>
      </c>
      <c r="S212" s="448">
        <v>4541</v>
      </c>
      <c r="T212" s="448">
        <v>4775</v>
      </c>
      <c r="U212" s="449">
        <v>3527</v>
      </c>
      <c r="V212" s="448">
        <v>3982</v>
      </c>
      <c r="W212" s="448">
        <v>5327</v>
      </c>
      <c r="X212" s="448">
        <v>4398</v>
      </c>
      <c r="Y212" s="449">
        <v>4147</v>
      </c>
      <c r="Z212" s="448">
        <v>4049</v>
      </c>
      <c r="AA212" s="448">
        <v>7656</v>
      </c>
      <c r="AB212" s="448">
        <v>5497</v>
      </c>
      <c r="AC212" s="449">
        <v>3587</v>
      </c>
      <c r="AD212" s="448">
        <v>3974</v>
      </c>
      <c r="AE212" s="448">
        <v>5132</v>
      </c>
      <c r="AF212" s="448">
        <v>4832</v>
      </c>
      <c r="AG212" s="449">
        <v>3740</v>
      </c>
      <c r="AH212" s="448">
        <v>4144</v>
      </c>
      <c r="AI212" s="448">
        <v>5022</v>
      </c>
      <c r="AJ212" s="448">
        <v>4868</v>
      </c>
      <c r="AK212" s="449">
        <v>3867</v>
      </c>
      <c r="AL212" s="448">
        <v>4297</v>
      </c>
      <c r="AM212" s="448"/>
      <c r="AN212" s="448"/>
      <c r="AO212" s="702"/>
      <c r="AP212" s="448"/>
      <c r="AQ212" s="448"/>
      <c r="AR212" s="448"/>
      <c r="AS212" s="702"/>
      <c r="AT212" s="448"/>
      <c r="AU212" s="448"/>
      <c r="AV212" s="448"/>
      <c r="AW212" s="702"/>
      <c r="AX212" s="448"/>
      <c r="AY212" s="448"/>
      <c r="AZ212" s="448"/>
      <c r="BA212" s="702"/>
      <c r="BB212" s="448"/>
      <c r="BC212" s="448"/>
      <c r="BD212" s="448"/>
      <c r="BE212" s="702"/>
      <c r="BF212" s="448"/>
      <c r="BG212" s="448"/>
      <c r="BH212" s="448"/>
      <c r="BI212" s="702"/>
      <c r="BJ212" s="448"/>
      <c r="BK212" s="448"/>
      <c r="BL212" s="448"/>
      <c r="BM212" s="702"/>
    </row>
    <row r="213" spans="2:65" ht="12">
      <c r="D213" s="446" t="s">
        <v>347</v>
      </c>
      <c r="E213" s="447" t="s">
        <v>348</v>
      </c>
      <c r="F213" s="448">
        <v>2648</v>
      </c>
      <c r="G213" s="448">
        <v>2729</v>
      </c>
      <c r="H213" s="448">
        <v>2404</v>
      </c>
      <c r="I213" s="449">
        <v>2340</v>
      </c>
      <c r="J213" s="448">
        <v>2462</v>
      </c>
      <c r="K213" s="448">
        <v>2646</v>
      </c>
      <c r="L213" s="448">
        <v>2322</v>
      </c>
      <c r="M213" s="449">
        <v>2261</v>
      </c>
      <c r="N213" s="448">
        <v>2262</v>
      </c>
      <c r="O213" s="448">
        <v>2250</v>
      </c>
      <c r="P213" s="448">
        <v>2489</v>
      </c>
      <c r="Q213" s="449">
        <v>2370</v>
      </c>
      <c r="R213" s="448">
        <v>2545</v>
      </c>
      <c r="S213" s="448">
        <v>2391</v>
      </c>
      <c r="T213" s="448">
        <v>2607</v>
      </c>
      <c r="U213" s="449">
        <v>2449</v>
      </c>
      <c r="V213" s="448">
        <v>2658</v>
      </c>
      <c r="W213" s="448">
        <v>2820</v>
      </c>
      <c r="X213" s="448">
        <v>2798</v>
      </c>
      <c r="Y213" s="449">
        <v>3352</v>
      </c>
      <c r="Z213" s="448">
        <v>3244</v>
      </c>
      <c r="AA213" s="448">
        <v>3014</v>
      </c>
      <c r="AB213" s="448">
        <v>3127</v>
      </c>
      <c r="AC213" s="449">
        <v>3132</v>
      </c>
      <c r="AD213" s="448">
        <v>3533</v>
      </c>
      <c r="AE213" s="448">
        <v>2891</v>
      </c>
      <c r="AF213" s="448">
        <v>3522</v>
      </c>
      <c r="AG213" s="449">
        <v>3155</v>
      </c>
      <c r="AH213" s="448">
        <v>3910</v>
      </c>
      <c r="AI213" s="448">
        <v>3386</v>
      </c>
      <c r="AJ213" s="448">
        <v>3704</v>
      </c>
      <c r="AK213" s="449">
        <v>3188</v>
      </c>
      <c r="AL213" s="448">
        <v>3753</v>
      </c>
      <c r="AM213" s="448"/>
      <c r="AN213" s="448"/>
      <c r="AO213" s="702"/>
      <c r="AP213" s="448"/>
      <c r="AQ213" s="448"/>
      <c r="AR213" s="448"/>
      <c r="AS213" s="702"/>
      <c r="AT213" s="448"/>
      <c r="AU213" s="448"/>
      <c r="AV213" s="448"/>
      <c r="AW213" s="702"/>
      <c r="AX213" s="448"/>
      <c r="AY213" s="448"/>
      <c r="AZ213" s="448"/>
      <c r="BA213" s="702"/>
      <c r="BB213" s="448"/>
      <c r="BC213" s="448"/>
      <c r="BD213" s="448"/>
      <c r="BE213" s="702"/>
      <c r="BF213" s="448"/>
      <c r="BG213" s="448"/>
      <c r="BH213" s="448"/>
      <c r="BI213" s="702"/>
      <c r="BJ213" s="448"/>
      <c r="BK213" s="448"/>
      <c r="BL213" s="448"/>
      <c r="BM213" s="702"/>
    </row>
    <row r="214" spans="2:65" ht="12">
      <c r="D214" s="446" t="s">
        <v>349</v>
      </c>
      <c r="E214" s="447" t="s">
        <v>350</v>
      </c>
      <c r="F214" s="448">
        <v>2475</v>
      </c>
      <c r="G214" s="448">
        <v>3271</v>
      </c>
      <c r="H214" s="448">
        <v>2212</v>
      </c>
      <c r="I214" s="449">
        <v>2137</v>
      </c>
      <c r="J214" s="448">
        <v>3478</v>
      </c>
      <c r="K214" s="448">
        <v>4895</v>
      </c>
      <c r="L214" s="448">
        <v>2364</v>
      </c>
      <c r="M214" s="449">
        <v>2961</v>
      </c>
      <c r="N214" s="448">
        <v>2641</v>
      </c>
      <c r="O214" s="448">
        <v>7642</v>
      </c>
      <c r="P214" s="448">
        <v>7982</v>
      </c>
      <c r="Q214" s="449">
        <v>4051</v>
      </c>
      <c r="R214" s="448">
        <v>3347</v>
      </c>
      <c r="S214" s="448">
        <v>4768</v>
      </c>
      <c r="T214" s="448">
        <v>4884</v>
      </c>
      <c r="U214" s="449">
        <v>4455</v>
      </c>
      <c r="V214" s="448">
        <v>3845</v>
      </c>
      <c r="W214" s="448">
        <v>5398</v>
      </c>
      <c r="X214" s="448">
        <v>4007</v>
      </c>
      <c r="Y214" s="449">
        <v>3949</v>
      </c>
      <c r="Z214" s="448">
        <v>4351</v>
      </c>
      <c r="AA214" s="448">
        <v>7218</v>
      </c>
      <c r="AB214" s="448">
        <v>5734</v>
      </c>
      <c r="AC214" s="449">
        <v>4850</v>
      </c>
      <c r="AD214" s="448">
        <v>5185</v>
      </c>
      <c r="AE214" s="448">
        <v>6531</v>
      </c>
      <c r="AF214" s="448">
        <v>6342</v>
      </c>
      <c r="AG214" s="449">
        <v>5673</v>
      </c>
      <c r="AH214" s="448">
        <v>5609</v>
      </c>
      <c r="AI214" s="448">
        <v>7692</v>
      </c>
      <c r="AJ214" s="448">
        <v>6375</v>
      </c>
      <c r="AK214" s="449">
        <v>6250</v>
      </c>
      <c r="AL214" s="448">
        <v>6570</v>
      </c>
      <c r="AM214" s="448"/>
      <c r="AN214" s="448"/>
      <c r="AO214" s="702"/>
      <c r="AP214" s="448"/>
      <c r="AQ214" s="448"/>
      <c r="AR214" s="448"/>
      <c r="AS214" s="702"/>
      <c r="AT214" s="448"/>
      <c r="AU214" s="448"/>
      <c r="AV214" s="448"/>
      <c r="AW214" s="702"/>
      <c r="AX214" s="448"/>
      <c r="AY214" s="448"/>
      <c r="AZ214" s="448"/>
      <c r="BA214" s="702"/>
      <c r="BB214" s="448"/>
      <c r="BC214" s="448"/>
      <c r="BD214" s="448"/>
      <c r="BE214" s="702"/>
      <c r="BF214" s="448"/>
      <c r="BG214" s="448"/>
      <c r="BH214" s="448"/>
      <c r="BI214" s="702"/>
      <c r="BJ214" s="448"/>
      <c r="BK214" s="448"/>
      <c r="BL214" s="448"/>
      <c r="BM214" s="702"/>
    </row>
    <row r="215" spans="2:65" ht="12">
      <c r="D215" s="446" t="s">
        <v>351</v>
      </c>
      <c r="E215" s="447" t="s">
        <v>352</v>
      </c>
      <c r="F215" s="448">
        <v>11538</v>
      </c>
      <c r="G215" s="448">
        <v>10924</v>
      </c>
      <c r="H215" s="448">
        <v>12712</v>
      </c>
      <c r="I215" s="449">
        <v>12830</v>
      </c>
      <c r="J215" s="448">
        <v>15454</v>
      </c>
      <c r="K215" s="448">
        <v>15038</v>
      </c>
      <c r="L215" s="448">
        <v>15196</v>
      </c>
      <c r="M215" s="449">
        <v>15428</v>
      </c>
      <c r="N215" s="448">
        <v>17325</v>
      </c>
      <c r="O215" s="448">
        <v>15664</v>
      </c>
      <c r="P215" s="448">
        <v>15999</v>
      </c>
      <c r="Q215" s="449">
        <v>14752</v>
      </c>
      <c r="R215" s="448">
        <v>16310</v>
      </c>
      <c r="S215" s="448">
        <v>15081</v>
      </c>
      <c r="T215" s="448">
        <v>13827</v>
      </c>
      <c r="U215" s="449">
        <v>15603</v>
      </c>
      <c r="V215" s="448">
        <v>17090</v>
      </c>
      <c r="W215" s="448">
        <v>21266</v>
      </c>
      <c r="X215" s="448">
        <v>18428</v>
      </c>
      <c r="Y215" s="449">
        <v>21134</v>
      </c>
      <c r="Z215" s="448">
        <v>18708</v>
      </c>
      <c r="AA215" s="448">
        <v>19051</v>
      </c>
      <c r="AB215" s="448">
        <v>20297</v>
      </c>
      <c r="AC215" s="449">
        <v>21109</v>
      </c>
      <c r="AD215" s="448">
        <v>24433</v>
      </c>
      <c r="AE215" s="448">
        <v>22898</v>
      </c>
      <c r="AF215" s="448">
        <v>25081</v>
      </c>
      <c r="AG215" s="449">
        <v>31504</v>
      </c>
      <c r="AH215" s="448">
        <v>30358</v>
      </c>
      <c r="AI215" s="448">
        <v>24523</v>
      </c>
      <c r="AJ215" s="448">
        <v>30588</v>
      </c>
      <c r="AK215" s="449">
        <v>28395</v>
      </c>
      <c r="AL215" s="448">
        <v>27685</v>
      </c>
      <c r="AM215" s="448"/>
      <c r="AN215" s="448"/>
      <c r="AO215" s="702"/>
      <c r="AP215" s="448"/>
      <c r="AQ215" s="448"/>
      <c r="AR215" s="448"/>
      <c r="AS215" s="702"/>
      <c r="AT215" s="448"/>
      <c r="AU215" s="448"/>
      <c r="AV215" s="448"/>
      <c r="AW215" s="702"/>
      <c r="AX215" s="448"/>
      <c r="AY215" s="448"/>
      <c r="AZ215" s="448"/>
      <c r="BA215" s="702"/>
      <c r="BB215" s="448"/>
      <c r="BC215" s="448"/>
      <c r="BD215" s="448"/>
      <c r="BE215" s="702"/>
      <c r="BF215" s="448"/>
      <c r="BG215" s="448"/>
      <c r="BH215" s="448"/>
      <c r="BI215" s="702"/>
      <c r="BJ215" s="448"/>
      <c r="BK215" s="448"/>
      <c r="BL215" s="448"/>
      <c r="BM215" s="702"/>
    </row>
    <row r="216" spans="2:65" s="468" customFormat="1" ht="12">
      <c r="B216" s="467"/>
      <c r="C216" s="467"/>
      <c r="D216" s="469" t="s">
        <v>353</v>
      </c>
      <c r="E216" s="470" t="s">
        <v>354</v>
      </c>
      <c r="F216" s="471">
        <v>434207</v>
      </c>
      <c r="G216" s="471">
        <v>485730</v>
      </c>
      <c r="H216" s="471">
        <v>752334</v>
      </c>
      <c r="I216" s="472">
        <v>547925</v>
      </c>
      <c r="J216" s="471">
        <v>524503</v>
      </c>
      <c r="K216" s="471">
        <v>667035</v>
      </c>
      <c r="L216" s="471">
        <v>965384</v>
      </c>
      <c r="M216" s="472">
        <v>679970</v>
      </c>
      <c r="N216" s="471">
        <v>722548</v>
      </c>
      <c r="O216" s="471">
        <v>1012823</v>
      </c>
      <c r="P216" s="471">
        <v>1695563</v>
      </c>
      <c r="Q216" s="472">
        <v>895935</v>
      </c>
      <c r="R216" s="471">
        <v>1046771</v>
      </c>
      <c r="S216" s="471">
        <v>1622830</v>
      </c>
      <c r="T216" s="471">
        <v>2013814</v>
      </c>
      <c r="U216" s="472">
        <v>1443450</v>
      </c>
      <c r="V216" s="471">
        <v>1426262</v>
      </c>
      <c r="W216" s="471">
        <v>1574788</v>
      </c>
      <c r="X216" s="471">
        <v>1360149</v>
      </c>
      <c r="Y216" s="472">
        <v>1622971</v>
      </c>
      <c r="Z216" s="471">
        <v>1670060</v>
      </c>
      <c r="AA216" s="471">
        <v>2146696</v>
      </c>
      <c r="AB216" s="471">
        <v>2517556</v>
      </c>
      <c r="AC216" s="472">
        <v>1733410</v>
      </c>
      <c r="AD216" s="471">
        <v>1516815</v>
      </c>
      <c r="AE216" s="471">
        <v>736100</v>
      </c>
      <c r="AF216" s="471">
        <v>939333</v>
      </c>
      <c r="AG216" s="472">
        <v>977105</v>
      </c>
      <c r="AH216" s="471">
        <v>1053881</v>
      </c>
      <c r="AI216" s="471">
        <v>1116717</v>
      </c>
      <c r="AJ216" s="471">
        <v>1323072</v>
      </c>
      <c r="AK216" s="472">
        <v>1295842</v>
      </c>
      <c r="AL216" s="471">
        <v>1333816</v>
      </c>
      <c r="AM216" s="471"/>
      <c r="AN216" s="471"/>
      <c r="AO216" s="703"/>
      <c r="AP216" s="471"/>
      <c r="AQ216" s="471"/>
      <c r="AR216" s="471"/>
      <c r="AS216" s="703"/>
      <c r="AT216" s="471"/>
      <c r="AU216" s="471"/>
      <c r="AV216" s="471"/>
      <c r="AW216" s="703"/>
      <c r="AX216" s="471"/>
      <c r="AY216" s="471"/>
      <c r="AZ216" s="471"/>
      <c r="BA216" s="703"/>
      <c r="BB216" s="471"/>
      <c r="BC216" s="471"/>
      <c r="BD216" s="471"/>
      <c r="BE216" s="703"/>
      <c r="BF216" s="471"/>
      <c r="BG216" s="471"/>
      <c r="BH216" s="471"/>
      <c r="BI216" s="703"/>
      <c r="BJ216" s="471"/>
      <c r="BK216" s="471"/>
      <c r="BL216" s="471"/>
      <c r="BM216" s="703"/>
    </row>
    <row r="217" spans="2:65" ht="12">
      <c r="D217" s="446" t="s">
        <v>355</v>
      </c>
      <c r="E217" s="447" t="s">
        <v>356</v>
      </c>
      <c r="F217" s="448">
        <v>335530</v>
      </c>
      <c r="G217" s="448">
        <v>428524</v>
      </c>
      <c r="H217" s="448">
        <v>683592</v>
      </c>
      <c r="I217" s="449">
        <v>488775</v>
      </c>
      <c r="J217" s="448">
        <v>435512</v>
      </c>
      <c r="K217" s="448">
        <v>616744</v>
      </c>
      <c r="L217" s="448">
        <v>911166</v>
      </c>
      <c r="M217" s="449">
        <v>631353</v>
      </c>
      <c r="N217" s="448">
        <v>659114</v>
      </c>
      <c r="O217" s="448">
        <v>964535</v>
      </c>
      <c r="P217" s="448">
        <v>1637848</v>
      </c>
      <c r="Q217" s="449">
        <v>836544</v>
      </c>
      <c r="R217" s="448">
        <v>970687</v>
      </c>
      <c r="S217" s="448">
        <v>1554011</v>
      </c>
      <c r="T217" s="448">
        <v>1940354</v>
      </c>
      <c r="U217" s="449">
        <v>1389901</v>
      </c>
      <c r="V217" s="448">
        <v>1355898</v>
      </c>
      <c r="W217" s="448">
        <v>1518519</v>
      </c>
      <c r="X217" s="448">
        <v>1291825</v>
      </c>
      <c r="Y217" s="449">
        <v>1570244</v>
      </c>
      <c r="Z217" s="448">
        <v>1588826</v>
      </c>
      <c r="AA217" s="448">
        <v>2084335</v>
      </c>
      <c r="AB217" s="448">
        <v>2444412</v>
      </c>
      <c r="AC217" s="449">
        <v>1690605</v>
      </c>
      <c r="AD217" s="448">
        <v>1441077</v>
      </c>
      <c r="AE217" s="448">
        <v>666931</v>
      </c>
      <c r="AF217" s="448">
        <v>715627</v>
      </c>
      <c r="AG217" s="449">
        <v>741329</v>
      </c>
      <c r="AH217" s="448">
        <v>793177</v>
      </c>
      <c r="AI217" s="448">
        <v>893875</v>
      </c>
      <c r="AJ217" s="448">
        <v>1062070</v>
      </c>
      <c r="AK217" s="449">
        <v>1080503</v>
      </c>
      <c r="AL217" s="448">
        <v>1074812</v>
      </c>
      <c r="AM217" s="448"/>
      <c r="AN217" s="448"/>
      <c r="AO217" s="702"/>
      <c r="AP217" s="448"/>
      <c r="AQ217" s="448"/>
      <c r="AR217" s="448"/>
      <c r="AS217" s="702"/>
      <c r="AT217" s="448"/>
      <c r="AU217" s="448"/>
      <c r="AV217" s="448"/>
      <c r="AW217" s="702"/>
      <c r="AX217" s="448"/>
      <c r="AY217" s="448"/>
      <c r="AZ217" s="448"/>
      <c r="BA217" s="702"/>
      <c r="BB217" s="448"/>
      <c r="BC217" s="448"/>
      <c r="BD217" s="448"/>
      <c r="BE217" s="702"/>
      <c r="BF217" s="448"/>
      <c r="BG217" s="448"/>
      <c r="BH217" s="448"/>
      <c r="BI217" s="702"/>
      <c r="BJ217" s="448"/>
      <c r="BK217" s="448"/>
      <c r="BL217" s="448"/>
      <c r="BM217" s="702"/>
    </row>
    <row r="218" spans="2:65" ht="12">
      <c r="D218" s="450" t="s">
        <v>357</v>
      </c>
      <c r="E218" s="451" t="s">
        <v>358</v>
      </c>
      <c r="F218" s="452">
        <v>98677</v>
      </c>
      <c r="G218" s="452">
        <v>57206</v>
      </c>
      <c r="H218" s="452">
        <v>68742</v>
      </c>
      <c r="I218" s="453">
        <v>59150</v>
      </c>
      <c r="J218" s="452">
        <v>88991</v>
      </c>
      <c r="K218" s="452">
        <v>50291</v>
      </c>
      <c r="L218" s="452">
        <v>54218</v>
      </c>
      <c r="M218" s="453">
        <v>48617</v>
      </c>
      <c r="N218" s="452">
        <v>63434</v>
      </c>
      <c r="O218" s="452">
        <v>48288</v>
      </c>
      <c r="P218" s="452">
        <v>57715</v>
      </c>
      <c r="Q218" s="453">
        <v>59391</v>
      </c>
      <c r="R218" s="452">
        <v>76084</v>
      </c>
      <c r="S218" s="452">
        <v>68819</v>
      </c>
      <c r="T218" s="452">
        <v>73460</v>
      </c>
      <c r="U218" s="453">
        <v>53549</v>
      </c>
      <c r="V218" s="452">
        <v>70364</v>
      </c>
      <c r="W218" s="452">
        <v>56269</v>
      </c>
      <c r="X218" s="452">
        <v>68324</v>
      </c>
      <c r="Y218" s="453">
        <v>52727</v>
      </c>
      <c r="Z218" s="452">
        <v>81234</v>
      </c>
      <c r="AA218" s="452">
        <v>62361</v>
      </c>
      <c r="AB218" s="452">
        <v>73144</v>
      </c>
      <c r="AC218" s="453">
        <v>42805</v>
      </c>
      <c r="AD218" s="452">
        <v>75738</v>
      </c>
      <c r="AE218" s="452">
        <v>69169</v>
      </c>
      <c r="AF218" s="452">
        <v>223706</v>
      </c>
      <c r="AG218" s="453">
        <v>235776</v>
      </c>
      <c r="AH218" s="452">
        <v>260704</v>
      </c>
      <c r="AI218" s="452">
        <v>222842</v>
      </c>
      <c r="AJ218" s="452">
        <v>261002</v>
      </c>
      <c r="AK218" s="453">
        <v>215339</v>
      </c>
      <c r="AL218" s="452">
        <v>259004</v>
      </c>
      <c r="AM218" s="452"/>
      <c r="AN218" s="452"/>
      <c r="AO218" s="704"/>
      <c r="AP218" s="452"/>
      <c r="AQ218" s="452"/>
      <c r="AR218" s="452"/>
      <c r="AS218" s="704"/>
      <c r="AT218" s="452"/>
      <c r="AU218" s="452"/>
      <c r="AV218" s="452"/>
      <c r="AW218" s="704"/>
      <c r="AX218" s="452"/>
      <c r="AY218" s="452"/>
      <c r="AZ218" s="452"/>
      <c r="BA218" s="704"/>
      <c r="BB218" s="452"/>
      <c r="BC218" s="452"/>
      <c r="BD218" s="452"/>
      <c r="BE218" s="704"/>
      <c r="BF218" s="452"/>
      <c r="BG218" s="452"/>
      <c r="BH218" s="452"/>
      <c r="BI218" s="704"/>
      <c r="BJ218" s="452"/>
      <c r="BK218" s="452"/>
      <c r="BL218" s="452"/>
      <c r="BM218" s="704"/>
    </row>
    <row r="219" spans="2:65" ht="12">
      <c r="D219" s="442" t="s">
        <v>359</v>
      </c>
      <c r="E219" s="443" t="s">
        <v>360</v>
      </c>
      <c r="F219" s="444">
        <v>3228329</v>
      </c>
      <c r="G219" s="444">
        <v>2935554</v>
      </c>
      <c r="H219" s="444">
        <v>3502358</v>
      </c>
      <c r="I219" s="445">
        <v>3027492</v>
      </c>
      <c r="J219" s="444">
        <v>3370068</v>
      </c>
      <c r="K219" s="444">
        <v>3224868</v>
      </c>
      <c r="L219" s="444">
        <v>3699778</v>
      </c>
      <c r="M219" s="445">
        <v>3442262</v>
      </c>
      <c r="N219" s="444">
        <v>3724653</v>
      </c>
      <c r="O219" s="444">
        <v>3504316</v>
      </c>
      <c r="P219" s="444">
        <v>4019846</v>
      </c>
      <c r="Q219" s="445">
        <v>3597670</v>
      </c>
      <c r="R219" s="444">
        <v>3932545</v>
      </c>
      <c r="S219" s="444">
        <v>3673327</v>
      </c>
      <c r="T219" s="444">
        <v>4323281</v>
      </c>
      <c r="U219" s="445">
        <v>4151531</v>
      </c>
      <c r="V219" s="444">
        <v>4696830</v>
      </c>
      <c r="W219" s="444">
        <v>4448276</v>
      </c>
      <c r="X219" s="444">
        <v>5022238</v>
      </c>
      <c r="Y219" s="445">
        <v>5143086</v>
      </c>
      <c r="Z219" s="444">
        <v>5558427</v>
      </c>
      <c r="AA219" s="444">
        <v>5071642</v>
      </c>
      <c r="AB219" s="444">
        <v>6054833</v>
      </c>
      <c r="AC219" s="445">
        <v>5698288</v>
      </c>
      <c r="AD219" s="444">
        <v>6514859</v>
      </c>
      <c r="AE219" s="444">
        <v>6105903</v>
      </c>
      <c r="AF219" s="444">
        <v>7011248</v>
      </c>
      <c r="AG219" s="445">
        <v>6864437</v>
      </c>
      <c r="AH219" s="444">
        <v>7430354</v>
      </c>
      <c r="AI219" s="444">
        <v>6885751</v>
      </c>
      <c r="AJ219" s="444">
        <v>7240913</v>
      </c>
      <c r="AK219" s="445">
        <v>7138965</v>
      </c>
      <c r="AL219" s="444">
        <v>7864430</v>
      </c>
      <c r="AM219" s="444"/>
      <c r="AN219" s="444"/>
      <c r="AO219" s="701"/>
      <c r="AP219" s="444"/>
      <c r="AQ219" s="444"/>
      <c r="AR219" s="444"/>
      <c r="AS219" s="701"/>
      <c r="AT219" s="444"/>
      <c r="AU219" s="444"/>
      <c r="AV219" s="444"/>
      <c r="AW219" s="701"/>
      <c r="AX219" s="444"/>
      <c r="AY219" s="444"/>
      <c r="AZ219" s="444"/>
      <c r="BA219" s="701"/>
      <c r="BB219" s="444"/>
      <c r="BC219" s="444"/>
      <c r="BD219" s="444"/>
      <c r="BE219" s="701"/>
      <c r="BF219" s="444"/>
      <c r="BG219" s="444"/>
      <c r="BH219" s="444"/>
      <c r="BI219" s="701"/>
      <c r="BJ219" s="444"/>
      <c r="BK219" s="444"/>
      <c r="BL219" s="444"/>
      <c r="BM219" s="701"/>
    </row>
    <row r="220" spans="2:65" ht="12">
      <c r="D220" s="454" t="s">
        <v>361</v>
      </c>
      <c r="E220" s="447" t="s">
        <v>362</v>
      </c>
      <c r="F220" s="455">
        <v>2955517</v>
      </c>
      <c r="G220" s="455">
        <v>2664377</v>
      </c>
      <c r="H220" s="455">
        <v>3205553</v>
      </c>
      <c r="I220" s="449">
        <v>2734273</v>
      </c>
      <c r="J220" s="455">
        <v>3073418</v>
      </c>
      <c r="K220" s="455">
        <v>2916733</v>
      </c>
      <c r="L220" s="455">
        <v>3366928</v>
      </c>
      <c r="M220" s="449">
        <v>3117063</v>
      </c>
      <c r="N220" s="455">
        <v>3401502</v>
      </c>
      <c r="O220" s="455">
        <v>3176845</v>
      </c>
      <c r="P220" s="455">
        <v>3671752</v>
      </c>
      <c r="Q220" s="449">
        <v>3275198</v>
      </c>
      <c r="R220" s="455">
        <v>3610119</v>
      </c>
      <c r="S220" s="455">
        <v>3337374</v>
      </c>
      <c r="T220" s="455">
        <v>3972071</v>
      </c>
      <c r="U220" s="449">
        <v>3806524</v>
      </c>
      <c r="V220" s="455">
        <v>4354975</v>
      </c>
      <c r="W220" s="455">
        <v>4094962</v>
      </c>
      <c r="X220" s="455">
        <v>4666727</v>
      </c>
      <c r="Y220" s="449">
        <v>4768990</v>
      </c>
      <c r="Z220" s="455">
        <v>5177956</v>
      </c>
      <c r="AA220" s="455">
        <v>4694957</v>
      </c>
      <c r="AB220" s="455">
        <v>5659311</v>
      </c>
      <c r="AC220" s="449">
        <v>5312012</v>
      </c>
      <c r="AD220" s="455">
        <v>6113792</v>
      </c>
      <c r="AE220" s="455">
        <v>5712711</v>
      </c>
      <c r="AF220" s="455">
        <v>6572261</v>
      </c>
      <c r="AG220" s="449">
        <v>6438247</v>
      </c>
      <c r="AH220" s="455">
        <v>6997189</v>
      </c>
      <c r="AI220" s="455">
        <v>6452858</v>
      </c>
      <c r="AJ220" s="455">
        <v>6790785</v>
      </c>
      <c r="AK220" s="449">
        <v>6687557</v>
      </c>
      <c r="AL220" s="455">
        <v>7408803</v>
      </c>
      <c r="AM220" s="455"/>
      <c r="AN220" s="455"/>
      <c r="AO220" s="702"/>
      <c r="AP220" s="455"/>
      <c r="AQ220" s="455"/>
      <c r="AR220" s="455"/>
      <c r="AS220" s="702"/>
      <c r="AT220" s="455"/>
      <c r="AU220" s="455"/>
      <c r="AV220" s="455"/>
      <c r="AW220" s="702"/>
      <c r="AX220" s="455"/>
      <c r="AY220" s="455"/>
      <c r="AZ220" s="455"/>
      <c r="BA220" s="702"/>
      <c r="BB220" s="455"/>
      <c r="BC220" s="455"/>
      <c r="BD220" s="455"/>
      <c r="BE220" s="702"/>
      <c r="BF220" s="455"/>
      <c r="BG220" s="455"/>
      <c r="BH220" s="455"/>
      <c r="BI220" s="702"/>
      <c r="BJ220" s="455"/>
      <c r="BK220" s="455"/>
      <c r="BL220" s="455"/>
      <c r="BM220" s="702"/>
    </row>
    <row r="221" spans="2:65" ht="12">
      <c r="D221" s="450" t="s">
        <v>363</v>
      </c>
      <c r="E221" s="451" t="s">
        <v>364</v>
      </c>
      <c r="F221" s="452">
        <v>272812</v>
      </c>
      <c r="G221" s="452">
        <v>271177</v>
      </c>
      <c r="H221" s="452">
        <v>296805</v>
      </c>
      <c r="I221" s="453">
        <v>293219</v>
      </c>
      <c r="J221" s="452">
        <v>296650</v>
      </c>
      <c r="K221" s="452">
        <v>308135</v>
      </c>
      <c r="L221" s="452">
        <v>332850</v>
      </c>
      <c r="M221" s="453">
        <v>325199</v>
      </c>
      <c r="N221" s="452">
        <v>323151</v>
      </c>
      <c r="O221" s="452">
        <v>327471</v>
      </c>
      <c r="P221" s="452">
        <v>348094</v>
      </c>
      <c r="Q221" s="453">
        <v>322472</v>
      </c>
      <c r="R221" s="452">
        <v>322426</v>
      </c>
      <c r="S221" s="452">
        <v>335953</v>
      </c>
      <c r="T221" s="452">
        <v>351210</v>
      </c>
      <c r="U221" s="453">
        <v>345007</v>
      </c>
      <c r="V221" s="452">
        <v>341855</v>
      </c>
      <c r="W221" s="452">
        <v>353314</v>
      </c>
      <c r="X221" s="452">
        <v>355511</v>
      </c>
      <c r="Y221" s="453">
        <v>374096</v>
      </c>
      <c r="Z221" s="452">
        <v>380471</v>
      </c>
      <c r="AA221" s="452">
        <v>376685</v>
      </c>
      <c r="AB221" s="452">
        <v>395522</v>
      </c>
      <c r="AC221" s="453">
        <v>386276</v>
      </c>
      <c r="AD221" s="452">
        <v>401067</v>
      </c>
      <c r="AE221" s="452">
        <v>393192</v>
      </c>
      <c r="AF221" s="452">
        <v>438987</v>
      </c>
      <c r="AG221" s="453">
        <v>426190</v>
      </c>
      <c r="AH221" s="452">
        <v>433165</v>
      </c>
      <c r="AI221" s="452">
        <v>432893</v>
      </c>
      <c r="AJ221" s="452">
        <v>450128</v>
      </c>
      <c r="AK221" s="453">
        <v>451408</v>
      </c>
      <c r="AL221" s="452">
        <v>455627</v>
      </c>
      <c r="AM221" s="452"/>
      <c r="AN221" s="452"/>
      <c r="AO221" s="704"/>
      <c r="AP221" s="452"/>
      <c r="AQ221" s="452"/>
      <c r="AR221" s="452"/>
      <c r="AS221" s="704"/>
      <c r="AT221" s="452"/>
      <c r="AU221" s="452"/>
      <c r="AV221" s="452"/>
      <c r="AW221" s="704"/>
      <c r="AX221" s="452"/>
      <c r="AY221" s="452"/>
      <c r="AZ221" s="452"/>
      <c r="BA221" s="704"/>
      <c r="BB221" s="452"/>
      <c r="BC221" s="452"/>
      <c r="BD221" s="452"/>
      <c r="BE221" s="704"/>
      <c r="BF221" s="452"/>
      <c r="BG221" s="452"/>
      <c r="BH221" s="452"/>
      <c r="BI221" s="704"/>
      <c r="BJ221" s="452"/>
      <c r="BK221" s="452"/>
      <c r="BL221" s="452"/>
      <c r="BM221" s="704"/>
    </row>
    <row r="222" spans="2:65">
      <c r="H222" s="183"/>
      <c r="J222" s="183"/>
      <c r="K222" s="183"/>
      <c r="L222" s="183"/>
    </row>
    <row r="223" spans="2:65" ht="12">
      <c r="D223" s="392" t="s">
        <v>259</v>
      </c>
      <c r="H223" s="183"/>
      <c r="J223" s="183"/>
      <c r="K223" s="183"/>
      <c r="L223" s="183"/>
    </row>
    <row r="224" spans="2:65" ht="12">
      <c r="D224" s="393" t="s">
        <v>260</v>
      </c>
      <c r="E224" s="328"/>
      <c r="F224" s="328"/>
      <c r="G224" s="328"/>
      <c r="H224" s="394"/>
      <c r="I224" s="329"/>
      <c r="J224" s="394"/>
      <c r="K224" s="394"/>
      <c r="L224" s="394"/>
      <c r="M224" s="329"/>
      <c r="N224" s="328"/>
      <c r="O224" s="328"/>
      <c r="P224" s="328"/>
      <c r="Q224" s="329"/>
      <c r="R224" s="328"/>
      <c r="S224" s="328"/>
      <c r="T224" s="328"/>
      <c r="U224" s="329"/>
      <c r="V224" s="328"/>
      <c r="W224" s="328"/>
      <c r="X224" s="328"/>
      <c r="Y224" s="329"/>
      <c r="Z224" s="328"/>
      <c r="AA224" s="328"/>
      <c r="AB224" s="328"/>
      <c r="AC224" s="329"/>
      <c r="AD224" s="328"/>
      <c r="AE224" s="328"/>
      <c r="AF224" s="328"/>
      <c r="AG224" s="329"/>
      <c r="AH224" s="328"/>
      <c r="AI224" s="328"/>
      <c r="AJ224" s="328"/>
      <c r="AK224" s="329"/>
      <c r="AL224" s="328"/>
      <c r="AM224" s="328"/>
      <c r="AN224" s="328"/>
      <c r="AO224" s="682"/>
      <c r="AP224" s="328"/>
      <c r="AQ224" s="328"/>
      <c r="AR224" s="328"/>
      <c r="AS224" s="682"/>
      <c r="AT224" s="328"/>
      <c r="AU224" s="328"/>
      <c r="AV224" s="328"/>
      <c r="AW224" s="682"/>
      <c r="AX224" s="328"/>
      <c r="AY224" s="328"/>
      <c r="AZ224" s="328"/>
      <c r="BA224" s="682"/>
      <c r="BB224" s="328"/>
      <c r="BC224" s="328"/>
      <c r="BD224" s="328"/>
      <c r="BE224" s="682"/>
      <c r="BF224" s="328"/>
      <c r="BG224" s="328"/>
      <c r="BH224" s="328"/>
      <c r="BI224" s="682"/>
      <c r="BJ224" s="328"/>
      <c r="BK224" s="328"/>
      <c r="BL224" s="328"/>
      <c r="BM224" s="682"/>
    </row>
    <row r="225" spans="4:65" ht="12">
      <c r="D225" s="395" t="s">
        <v>261</v>
      </c>
      <c r="E225" s="396" t="s">
        <v>262</v>
      </c>
      <c r="F225" s="397"/>
      <c r="G225" s="397"/>
      <c r="H225" s="397"/>
      <c r="I225" s="398"/>
      <c r="J225" s="399">
        <f>J201/F201-1</f>
        <v>0.21950556566710588</v>
      </c>
      <c r="K225" s="399">
        <f t="shared" ref="K225:AK225" si="365">K201/G201-1</f>
        <v>0.24534086212579109</v>
      </c>
      <c r="L225" s="399">
        <f t="shared" si="365"/>
        <v>0.12060335845097359</v>
      </c>
      <c r="M225" s="400">
        <f t="shared" si="365"/>
        <v>8.5426125286458543E-4</v>
      </c>
      <c r="N225" s="399">
        <f t="shared" si="365"/>
        <v>3.9653107854244585E-2</v>
      </c>
      <c r="O225" s="399">
        <f t="shared" si="365"/>
        <v>3.2932637103504581E-2</v>
      </c>
      <c r="P225" s="399">
        <f t="shared" si="365"/>
        <v>0.20050898581285925</v>
      </c>
      <c r="Q225" s="400">
        <f t="shared" si="365"/>
        <v>8.1981999980761389E-2</v>
      </c>
      <c r="R225" s="399">
        <f t="shared" si="365"/>
        <v>0.10907187087735193</v>
      </c>
      <c r="S225" s="399">
        <f t="shared" si="365"/>
        <v>0.27587803298378866</v>
      </c>
      <c r="T225" s="399">
        <f t="shared" si="365"/>
        <v>8.9663082837988073E-2</v>
      </c>
      <c r="U225" s="400">
        <f t="shared" si="365"/>
        <v>0.20413072573050739</v>
      </c>
      <c r="V225" s="399">
        <f t="shared" si="365"/>
        <v>0.12061162199232967</v>
      </c>
      <c r="W225" s="399">
        <f t="shared" si="365"/>
        <v>-7.8335666910251178E-2</v>
      </c>
      <c r="X225" s="399">
        <f t="shared" si="365"/>
        <v>-0.28333022575795241</v>
      </c>
      <c r="Y225" s="400">
        <f t="shared" si="365"/>
        <v>3.6569889270013478E-2</v>
      </c>
      <c r="Z225" s="399">
        <f t="shared" si="365"/>
        <v>0.1207696799405098</v>
      </c>
      <c r="AA225" s="399">
        <f t="shared" si="365"/>
        <v>0.30177300426779929</v>
      </c>
      <c r="AB225" s="399">
        <f t="shared" si="365"/>
        <v>0.68342650856988496</v>
      </c>
      <c r="AC225" s="400">
        <f t="shared" si="365"/>
        <v>0.16163976606392816</v>
      </c>
      <c r="AD225" s="399">
        <f t="shared" si="365"/>
        <v>3.1542576285526591E-2</v>
      </c>
      <c r="AE225" s="399">
        <f t="shared" si="365"/>
        <v>-0.32571460958690146</v>
      </c>
      <c r="AF225" s="399">
        <f t="shared" si="365"/>
        <v>-0.34770876373697135</v>
      </c>
      <c r="AG225" s="400">
        <f t="shared" si="365"/>
        <v>-0.19982949118566118</v>
      </c>
      <c r="AH225" s="399">
        <f t="shared" si="365"/>
        <v>-9.1426351339501943E-2</v>
      </c>
      <c r="AI225" s="399">
        <f t="shared" si="365"/>
        <v>0.26472144970268485</v>
      </c>
      <c r="AJ225" s="399">
        <f t="shared" si="365"/>
        <v>0.23013886668985806</v>
      </c>
      <c r="AK225" s="400">
        <f t="shared" si="365"/>
        <v>0.23856067467490427</v>
      </c>
      <c r="AL225" s="399">
        <f t="shared" ref="AL225:AR225" si="366">AL201/AH201-1</f>
        <v>0.14096148803685526</v>
      </c>
      <c r="AM225" s="399">
        <f t="shared" si="366"/>
        <v>-1</v>
      </c>
      <c r="AN225" s="399">
        <f t="shared" si="366"/>
        <v>-1</v>
      </c>
      <c r="AO225" s="705">
        <f t="shared" si="366"/>
        <v>-1</v>
      </c>
      <c r="AP225" s="399">
        <f t="shared" si="366"/>
        <v>-1</v>
      </c>
      <c r="AQ225" s="399" t="e">
        <f t="shared" si="366"/>
        <v>#DIV/0!</v>
      </c>
      <c r="AR225" s="399" t="e">
        <f t="shared" si="366"/>
        <v>#DIV/0!</v>
      </c>
      <c r="AS225" s="705" t="e">
        <f t="shared" ref="AS225:BD225" si="367">AS201/AO201-1</f>
        <v>#DIV/0!</v>
      </c>
      <c r="AT225" s="399" t="e">
        <f t="shared" si="367"/>
        <v>#DIV/0!</v>
      </c>
      <c r="AU225" s="399" t="e">
        <f t="shared" si="367"/>
        <v>#DIV/0!</v>
      </c>
      <c r="AV225" s="399" t="e">
        <f t="shared" si="367"/>
        <v>#DIV/0!</v>
      </c>
      <c r="AW225" s="705" t="e">
        <f t="shared" si="367"/>
        <v>#DIV/0!</v>
      </c>
      <c r="AX225" s="399" t="e">
        <f t="shared" si="367"/>
        <v>#DIV/0!</v>
      </c>
      <c r="AY225" s="399" t="e">
        <f t="shared" si="367"/>
        <v>#DIV/0!</v>
      </c>
      <c r="AZ225" s="399" t="e">
        <f t="shared" si="367"/>
        <v>#DIV/0!</v>
      </c>
      <c r="BA225" s="705" t="e">
        <f t="shared" si="367"/>
        <v>#DIV/0!</v>
      </c>
      <c r="BB225" s="399" t="e">
        <f t="shared" si="367"/>
        <v>#DIV/0!</v>
      </c>
      <c r="BC225" s="399" t="e">
        <f t="shared" si="367"/>
        <v>#DIV/0!</v>
      </c>
      <c r="BD225" s="399" t="e">
        <f t="shared" si="367"/>
        <v>#DIV/0!</v>
      </c>
      <c r="BE225" s="705" t="e">
        <f t="shared" ref="BE225:BM225" si="368">BE201/BA201-1</f>
        <v>#DIV/0!</v>
      </c>
      <c r="BF225" s="399" t="e">
        <f t="shared" si="368"/>
        <v>#DIV/0!</v>
      </c>
      <c r="BG225" s="399" t="e">
        <f t="shared" si="368"/>
        <v>#DIV/0!</v>
      </c>
      <c r="BH225" s="399" t="e">
        <f t="shared" si="368"/>
        <v>#DIV/0!</v>
      </c>
      <c r="BI225" s="705" t="e">
        <f t="shared" si="368"/>
        <v>#DIV/0!</v>
      </c>
      <c r="BJ225" s="399" t="e">
        <f t="shared" si="368"/>
        <v>#DIV/0!</v>
      </c>
      <c r="BK225" s="399" t="e">
        <f t="shared" si="368"/>
        <v>#DIV/0!</v>
      </c>
      <c r="BL225" s="399" t="e">
        <f t="shared" si="368"/>
        <v>#DIV/0!</v>
      </c>
      <c r="BM225" s="705" t="e">
        <f t="shared" si="368"/>
        <v>#DIV/0!</v>
      </c>
    </row>
    <row r="226" spans="4:65" ht="12">
      <c r="D226" s="401" t="s">
        <v>263</v>
      </c>
      <c r="E226" s="402" t="s">
        <v>264</v>
      </c>
      <c r="F226" s="403"/>
      <c r="G226" s="403"/>
      <c r="H226" s="403"/>
      <c r="I226" s="404"/>
      <c r="J226" s="405">
        <f>J216/F216-1</f>
        <v>0.20795611309813067</v>
      </c>
      <c r="K226" s="405">
        <f t="shared" ref="K226:AK226" si="369">K216/G216-1</f>
        <v>0.37326292384658144</v>
      </c>
      <c r="L226" s="405">
        <f t="shared" si="369"/>
        <v>0.28318539372140572</v>
      </c>
      <c r="M226" s="406">
        <f t="shared" si="369"/>
        <v>0.24099101154355074</v>
      </c>
      <c r="N226" s="405">
        <f t="shared" si="369"/>
        <v>0.37758601952705706</v>
      </c>
      <c r="O226" s="405">
        <f t="shared" si="369"/>
        <v>0.51839558643849282</v>
      </c>
      <c r="P226" s="405">
        <f t="shared" si="369"/>
        <v>0.75636119927407131</v>
      </c>
      <c r="Q226" s="406">
        <f t="shared" si="369"/>
        <v>0.31760960042354802</v>
      </c>
      <c r="R226" s="405">
        <f t="shared" si="369"/>
        <v>0.44872174582173097</v>
      </c>
      <c r="S226" s="405">
        <f t="shared" si="369"/>
        <v>0.60228391337874432</v>
      </c>
      <c r="T226" s="405">
        <f t="shared" si="369"/>
        <v>0.18769635808283147</v>
      </c>
      <c r="U226" s="406">
        <f t="shared" si="369"/>
        <v>0.61111018098411152</v>
      </c>
      <c r="V226" s="405">
        <f t="shared" si="369"/>
        <v>0.36253488107714094</v>
      </c>
      <c r="W226" s="405">
        <f t="shared" si="369"/>
        <v>-2.9603840205073895E-2</v>
      </c>
      <c r="X226" s="405">
        <f t="shared" si="369"/>
        <v>-0.32459055305008311</v>
      </c>
      <c r="Y226" s="406">
        <f t="shared" si="369"/>
        <v>0.12436939277425618</v>
      </c>
      <c r="Z226" s="405">
        <f t="shared" si="369"/>
        <v>0.17093493341335608</v>
      </c>
      <c r="AA226" s="405">
        <f t="shared" si="369"/>
        <v>0.36316507364800854</v>
      </c>
      <c r="AB226" s="405">
        <f t="shared" si="369"/>
        <v>0.85094133069244626</v>
      </c>
      <c r="AC226" s="406">
        <f t="shared" si="369"/>
        <v>6.8047426602200423E-2</v>
      </c>
      <c r="AD226" s="405">
        <f t="shared" si="369"/>
        <v>-9.1760176281091677E-2</v>
      </c>
      <c r="AE226" s="405">
        <f t="shared" si="369"/>
        <v>-0.65710095886888498</v>
      </c>
      <c r="AF226" s="405">
        <f t="shared" si="369"/>
        <v>-0.62688694908871945</v>
      </c>
      <c r="AG226" s="406">
        <f t="shared" si="369"/>
        <v>-0.43631050934285598</v>
      </c>
      <c r="AH226" s="405">
        <f t="shared" si="369"/>
        <v>-0.30520135942748461</v>
      </c>
      <c r="AI226" s="405">
        <f t="shared" si="369"/>
        <v>0.51707240864013038</v>
      </c>
      <c r="AJ226" s="405">
        <f t="shared" si="369"/>
        <v>0.40852285611173045</v>
      </c>
      <c r="AK226" s="406">
        <f t="shared" si="369"/>
        <v>0.32620547433489744</v>
      </c>
      <c r="AL226" s="405">
        <f t="shared" ref="AL226:AR226" si="370">AL216/AH216-1</f>
        <v>0.26562296881716252</v>
      </c>
      <c r="AM226" s="405">
        <f t="shared" si="370"/>
        <v>-1</v>
      </c>
      <c r="AN226" s="405">
        <f t="shared" si="370"/>
        <v>-1</v>
      </c>
      <c r="AO226" s="706">
        <f t="shared" si="370"/>
        <v>-1</v>
      </c>
      <c r="AP226" s="405">
        <f t="shared" si="370"/>
        <v>-1</v>
      </c>
      <c r="AQ226" s="405" t="e">
        <f t="shared" si="370"/>
        <v>#DIV/0!</v>
      </c>
      <c r="AR226" s="405" t="e">
        <f t="shared" si="370"/>
        <v>#DIV/0!</v>
      </c>
      <c r="AS226" s="706" t="e">
        <f t="shared" ref="AS226:BD226" si="371">AS216/AO216-1</f>
        <v>#DIV/0!</v>
      </c>
      <c r="AT226" s="405" t="e">
        <f t="shared" si="371"/>
        <v>#DIV/0!</v>
      </c>
      <c r="AU226" s="405" t="e">
        <f t="shared" si="371"/>
        <v>#DIV/0!</v>
      </c>
      <c r="AV226" s="405" t="e">
        <f t="shared" si="371"/>
        <v>#DIV/0!</v>
      </c>
      <c r="AW226" s="706" t="e">
        <f t="shared" si="371"/>
        <v>#DIV/0!</v>
      </c>
      <c r="AX226" s="405" t="e">
        <f t="shared" si="371"/>
        <v>#DIV/0!</v>
      </c>
      <c r="AY226" s="405" t="e">
        <f t="shared" si="371"/>
        <v>#DIV/0!</v>
      </c>
      <c r="AZ226" s="405" t="e">
        <f t="shared" si="371"/>
        <v>#DIV/0!</v>
      </c>
      <c r="BA226" s="706" t="e">
        <f t="shared" si="371"/>
        <v>#DIV/0!</v>
      </c>
      <c r="BB226" s="405" t="e">
        <f t="shared" si="371"/>
        <v>#DIV/0!</v>
      </c>
      <c r="BC226" s="405" t="e">
        <f t="shared" si="371"/>
        <v>#DIV/0!</v>
      </c>
      <c r="BD226" s="405" t="e">
        <f t="shared" si="371"/>
        <v>#DIV/0!</v>
      </c>
      <c r="BE226" s="706" t="e">
        <f t="shared" ref="BE226:BM226" si="372">BE216/BA216-1</f>
        <v>#DIV/0!</v>
      </c>
      <c r="BF226" s="405" t="e">
        <f t="shared" si="372"/>
        <v>#DIV/0!</v>
      </c>
      <c r="BG226" s="405" t="e">
        <f t="shared" si="372"/>
        <v>#DIV/0!</v>
      </c>
      <c r="BH226" s="405" t="e">
        <f t="shared" si="372"/>
        <v>#DIV/0!</v>
      </c>
      <c r="BI226" s="706" t="e">
        <f t="shared" si="372"/>
        <v>#DIV/0!</v>
      </c>
      <c r="BJ226" s="405" t="e">
        <f t="shared" si="372"/>
        <v>#DIV/0!</v>
      </c>
      <c r="BK226" s="405" t="e">
        <f t="shared" si="372"/>
        <v>#DIV/0!</v>
      </c>
      <c r="BL226" s="405" t="e">
        <f t="shared" si="372"/>
        <v>#DIV/0!</v>
      </c>
      <c r="BM226" s="706" t="e">
        <f t="shared" si="372"/>
        <v>#DIV/0!</v>
      </c>
    </row>
    <row r="227" spans="4:65" ht="12">
      <c r="D227" s="407" t="s">
        <v>265</v>
      </c>
      <c r="E227" s="408" t="s">
        <v>266</v>
      </c>
      <c r="F227" s="409"/>
      <c r="G227" s="409"/>
      <c r="H227" s="409"/>
      <c r="I227" s="410"/>
      <c r="J227" s="411">
        <f>(J216-J218)/(F216-F218)-1</f>
        <v>0.29798229666497789</v>
      </c>
      <c r="K227" s="411">
        <f t="shared" ref="K227:AK227" si="373">(K216-K218)/(G216-G218)-1</f>
        <v>0.4392286079659482</v>
      </c>
      <c r="L227" s="411">
        <f t="shared" si="373"/>
        <v>0.33290910367587689</v>
      </c>
      <c r="M227" s="412">
        <f t="shared" si="373"/>
        <v>0.2917047721344177</v>
      </c>
      <c r="N227" s="411">
        <f t="shared" si="373"/>
        <v>0.51342328110362057</v>
      </c>
      <c r="O227" s="411">
        <f t="shared" si="373"/>
        <v>0.56391468745541107</v>
      </c>
      <c r="P227" s="411">
        <f t="shared" si="373"/>
        <v>0.79752975857308117</v>
      </c>
      <c r="Q227" s="412">
        <f t="shared" si="373"/>
        <v>0.32500201947246632</v>
      </c>
      <c r="R227" s="411">
        <f t="shared" si="373"/>
        <v>0.47271488695430541</v>
      </c>
      <c r="S227" s="411">
        <f t="shared" si="373"/>
        <v>0.61115045073532848</v>
      </c>
      <c r="T227" s="411">
        <f t="shared" si="373"/>
        <v>0.18469723686202877</v>
      </c>
      <c r="U227" s="412">
        <f t="shared" si="373"/>
        <v>0.66147985043225455</v>
      </c>
      <c r="V227" s="411">
        <f t="shared" si="373"/>
        <v>0.39684367875535576</v>
      </c>
      <c r="W227" s="411">
        <f t="shared" si="373"/>
        <v>-2.2838963173362314E-2</v>
      </c>
      <c r="X227" s="411">
        <f t="shared" si="373"/>
        <v>-0.33423231018669786</v>
      </c>
      <c r="Y227" s="412">
        <f t="shared" si="373"/>
        <v>0.12975240682609779</v>
      </c>
      <c r="Z227" s="411">
        <f t="shared" si="373"/>
        <v>0.17178873337079925</v>
      </c>
      <c r="AA227" s="411">
        <f t="shared" si="373"/>
        <v>0.37261041844059895</v>
      </c>
      <c r="AB227" s="411">
        <f t="shared" si="373"/>
        <v>0.89221605093569178</v>
      </c>
      <c r="AC227" s="412">
        <f t="shared" si="373"/>
        <v>7.665114466286771E-2</v>
      </c>
      <c r="AD227" s="411">
        <f t="shared" si="373"/>
        <v>-9.2992561803495133E-2</v>
      </c>
      <c r="AE227" s="411">
        <f t="shared" si="373"/>
        <v>-0.68002696303617216</v>
      </c>
      <c r="AF227" s="411">
        <f t="shared" si="373"/>
        <v>-0.70723961427124404</v>
      </c>
      <c r="AG227" s="412">
        <f t="shared" si="373"/>
        <v>-0.5615007645192106</v>
      </c>
      <c r="AH227" s="411">
        <f t="shared" si="373"/>
        <v>-0.44959429648797389</v>
      </c>
      <c r="AI227" s="411">
        <f t="shared" si="373"/>
        <v>0.34028107855235401</v>
      </c>
      <c r="AJ227" s="411">
        <f t="shared" si="373"/>
        <v>0.48411113610861523</v>
      </c>
      <c r="AK227" s="412">
        <f t="shared" si="373"/>
        <v>0.45752155925371873</v>
      </c>
      <c r="AL227" s="411">
        <f t="shared" ref="AL227:AR227" si="374">(AL216-AL218)/(AH216-AH218)-1</f>
        <v>0.35507207092490067</v>
      </c>
      <c r="AM227" s="411">
        <f t="shared" si="374"/>
        <v>-1</v>
      </c>
      <c r="AN227" s="411">
        <f t="shared" si="374"/>
        <v>-1</v>
      </c>
      <c r="AO227" s="707">
        <f t="shared" si="374"/>
        <v>-1</v>
      </c>
      <c r="AP227" s="411">
        <f t="shared" si="374"/>
        <v>-1</v>
      </c>
      <c r="AQ227" s="411" t="e">
        <f t="shared" si="374"/>
        <v>#DIV/0!</v>
      </c>
      <c r="AR227" s="411" t="e">
        <f t="shared" si="374"/>
        <v>#DIV/0!</v>
      </c>
      <c r="AS227" s="707" t="e">
        <f t="shared" ref="AS227:BD227" si="375">(AS216-AS218)/(AO216-AO218)-1</f>
        <v>#DIV/0!</v>
      </c>
      <c r="AT227" s="411" t="e">
        <f t="shared" si="375"/>
        <v>#DIV/0!</v>
      </c>
      <c r="AU227" s="411" t="e">
        <f t="shared" si="375"/>
        <v>#DIV/0!</v>
      </c>
      <c r="AV227" s="411" t="e">
        <f t="shared" si="375"/>
        <v>#DIV/0!</v>
      </c>
      <c r="AW227" s="707" t="e">
        <f t="shared" si="375"/>
        <v>#DIV/0!</v>
      </c>
      <c r="AX227" s="411" t="e">
        <f t="shared" si="375"/>
        <v>#DIV/0!</v>
      </c>
      <c r="AY227" s="411" t="e">
        <f t="shared" si="375"/>
        <v>#DIV/0!</v>
      </c>
      <c r="AZ227" s="411" t="e">
        <f t="shared" si="375"/>
        <v>#DIV/0!</v>
      </c>
      <c r="BA227" s="707" t="e">
        <f t="shared" si="375"/>
        <v>#DIV/0!</v>
      </c>
      <c r="BB227" s="411" t="e">
        <f t="shared" si="375"/>
        <v>#DIV/0!</v>
      </c>
      <c r="BC227" s="411" t="e">
        <f t="shared" si="375"/>
        <v>#DIV/0!</v>
      </c>
      <c r="BD227" s="411" t="e">
        <f t="shared" si="375"/>
        <v>#DIV/0!</v>
      </c>
      <c r="BE227" s="707" t="e">
        <f t="shared" ref="BE227:BM227" si="376">(BE216-BE218)/(BA216-BA218)-1</f>
        <v>#DIV/0!</v>
      </c>
      <c r="BF227" s="411" t="e">
        <f t="shared" si="376"/>
        <v>#DIV/0!</v>
      </c>
      <c r="BG227" s="411" t="e">
        <f t="shared" si="376"/>
        <v>#DIV/0!</v>
      </c>
      <c r="BH227" s="411" t="e">
        <f t="shared" si="376"/>
        <v>#DIV/0!</v>
      </c>
      <c r="BI227" s="707" t="e">
        <f t="shared" si="376"/>
        <v>#DIV/0!</v>
      </c>
      <c r="BJ227" s="411" t="e">
        <f t="shared" si="376"/>
        <v>#DIV/0!</v>
      </c>
      <c r="BK227" s="411" t="e">
        <f t="shared" si="376"/>
        <v>#DIV/0!</v>
      </c>
      <c r="BL227" s="411" t="e">
        <f t="shared" si="376"/>
        <v>#DIV/0!</v>
      </c>
      <c r="BM227" s="707" t="e">
        <f t="shared" si="376"/>
        <v>#DIV/0!</v>
      </c>
    </row>
    <row r="228" spans="4:65" ht="12">
      <c r="D228" s="401" t="s">
        <v>267</v>
      </c>
      <c r="E228" s="402" t="s">
        <v>268</v>
      </c>
      <c r="F228" s="403"/>
      <c r="G228" s="403"/>
      <c r="H228" s="403"/>
      <c r="I228" s="404"/>
      <c r="J228" s="405">
        <f>J202/F202-1</f>
        <v>0.31113715680186127</v>
      </c>
      <c r="K228" s="405">
        <f t="shared" ref="K228:AK228" si="377">K202/G202-1</f>
        <v>0.29310213629445925</v>
      </c>
      <c r="L228" s="405">
        <f t="shared" si="377"/>
        <v>3.5593376514268638E-2</v>
      </c>
      <c r="M228" s="406">
        <f t="shared" si="377"/>
        <v>-0.23123664983799574</v>
      </c>
      <c r="N228" s="405">
        <f t="shared" si="377"/>
        <v>-0.20778046844250542</v>
      </c>
      <c r="O228" s="405">
        <f t="shared" si="377"/>
        <v>-0.31712866852578958</v>
      </c>
      <c r="P228" s="405">
        <f t="shared" si="377"/>
        <v>-0.24032224128528046</v>
      </c>
      <c r="Q228" s="406">
        <f t="shared" si="377"/>
        <v>-8.5166925673865301E-2</v>
      </c>
      <c r="R228" s="405">
        <f t="shared" si="377"/>
        <v>-0.1452099359041833</v>
      </c>
      <c r="S228" s="405">
        <f t="shared" si="377"/>
        <v>-0.11568266978175246</v>
      </c>
      <c r="T228" s="405">
        <f t="shared" si="377"/>
        <v>-0.20510054056139571</v>
      </c>
      <c r="U228" s="406">
        <f t="shared" si="377"/>
        <v>-0.20869772781855356</v>
      </c>
      <c r="V228" s="405">
        <f t="shared" si="377"/>
        <v>-0.17717437169675943</v>
      </c>
      <c r="W228" s="405">
        <f t="shared" si="377"/>
        <v>-0.19870501571810628</v>
      </c>
      <c r="X228" s="405">
        <f t="shared" si="377"/>
        <v>-0.3279486201636389</v>
      </c>
      <c r="Y228" s="406">
        <f t="shared" si="377"/>
        <v>-6.5595765746592538E-2</v>
      </c>
      <c r="Z228" s="405">
        <f t="shared" si="377"/>
        <v>9.0870815382988468E-3</v>
      </c>
      <c r="AA228" s="405">
        <f t="shared" si="377"/>
        <v>0.20309980451683218</v>
      </c>
      <c r="AB228" s="405">
        <f t="shared" si="377"/>
        <v>0.60025845191943117</v>
      </c>
      <c r="AC228" s="406">
        <f t="shared" si="377"/>
        <v>0.26273791368758781</v>
      </c>
      <c r="AD228" s="405">
        <f t="shared" si="377"/>
        <v>0.21488219416458221</v>
      </c>
      <c r="AE228" s="405">
        <f t="shared" si="377"/>
        <v>-7.7306677149435621E-2</v>
      </c>
      <c r="AF228" s="405">
        <f t="shared" si="377"/>
        <v>-4.9515722692611286E-3</v>
      </c>
      <c r="AG228" s="406">
        <f t="shared" si="377"/>
        <v>-7.9588248487614699E-2</v>
      </c>
      <c r="AH228" s="405">
        <f t="shared" si="377"/>
        <v>2.5111821502282083E-2</v>
      </c>
      <c r="AI228" s="405">
        <f t="shared" si="377"/>
        <v>0.37220436913688437</v>
      </c>
      <c r="AJ228" s="405">
        <f t="shared" si="377"/>
        <v>0.28517163234991583</v>
      </c>
      <c r="AK228" s="406">
        <f t="shared" si="377"/>
        <v>0.44670992764465112</v>
      </c>
      <c r="AL228" s="405">
        <f t="shared" ref="AL228:AR228" si="378">AL202/AH202-1</f>
        <v>0.26205938393140671</v>
      </c>
      <c r="AM228" s="405">
        <f t="shared" si="378"/>
        <v>-1</v>
      </c>
      <c r="AN228" s="405">
        <f t="shared" si="378"/>
        <v>-1</v>
      </c>
      <c r="AO228" s="706">
        <f t="shared" si="378"/>
        <v>-1</v>
      </c>
      <c r="AP228" s="405">
        <f t="shared" si="378"/>
        <v>-1</v>
      </c>
      <c r="AQ228" s="405" t="e">
        <f t="shared" si="378"/>
        <v>#DIV/0!</v>
      </c>
      <c r="AR228" s="405" t="e">
        <f t="shared" si="378"/>
        <v>#DIV/0!</v>
      </c>
      <c r="AS228" s="706" t="e">
        <f t="shared" ref="AS228:BD228" si="379">AS202/AO202-1</f>
        <v>#DIV/0!</v>
      </c>
      <c r="AT228" s="405" t="e">
        <f t="shared" si="379"/>
        <v>#DIV/0!</v>
      </c>
      <c r="AU228" s="405" t="e">
        <f t="shared" si="379"/>
        <v>#DIV/0!</v>
      </c>
      <c r="AV228" s="405" t="e">
        <f t="shared" si="379"/>
        <v>#DIV/0!</v>
      </c>
      <c r="AW228" s="706" t="e">
        <f t="shared" si="379"/>
        <v>#DIV/0!</v>
      </c>
      <c r="AX228" s="405" t="e">
        <f t="shared" si="379"/>
        <v>#DIV/0!</v>
      </c>
      <c r="AY228" s="405" t="e">
        <f t="shared" si="379"/>
        <v>#DIV/0!</v>
      </c>
      <c r="AZ228" s="405" t="e">
        <f t="shared" si="379"/>
        <v>#DIV/0!</v>
      </c>
      <c r="BA228" s="706" t="e">
        <f t="shared" si="379"/>
        <v>#DIV/0!</v>
      </c>
      <c r="BB228" s="405" t="e">
        <f t="shared" si="379"/>
        <v>#DIV/0!</v>
      </c>
      <c r="BC228" s="405" t="e">
        <f t="shared" si="379"/>
        <v>#DIV/0!</v>
      </c>
      <c r="BD228" s="405" t="e">
        <f t="shared" si="379"/>
        <v>#DIV/0!</v>
      </c>
      <c r="BE228" s="706" t="e">
        <f t="shared" ref="BE228:BM228" si="380">BE202/BA202-1</f>
        <v>#DIV/0!</v>
      </c>
      <c r="BF228" s="405" t="e">
        <f t="shared" si="380"/>
        <v>#DIV/0!</v>
      </c>
      <c r="BG228" s="405" t="e">
        <f t="shared" si="380"/>
        <v>#DIV/0!</v>
      </c>
      <c r="BH228" s="405" t="e">
        <f t="shared" si="380"/>
        <v>#DIV/0!</v>
      </c>
      <c r="BI228" s="706" t="e">
        <f t="shared" si="380"/>
        <v>#DIV/0!</v>
      </c>
      <c r="BJ228" s="405" t="e">
        <f t="shared" si="380"/>
        <v>#DIV/0!</v>
      </c>
      <c r="BK228" s="405" t="e">
        <f t="shared" si="380"/>
        <v>#DIV/0!</v>
      </c>
      <c r="BL228" s="405" t="e">
        <f t="shared" si="380"/>
        <v>#DIV/0!</v>
      </c>
      <c r="BM228" s="706" t="e">
        <f t="shared" si="380"/>
        <v>#DIV/0!</v>
      </c>
    </row>
    <row r="229" spans="4:65" ht="12">
      <c r="D229" s="185" t="s">
        <v>269</v>
      </c>
      <c r="F229" s="328"/>
      <c r="G229" s="328"/>
      <c r="H229" s="328"/>
      <c r="I229" s="329"/>
      <c r="J229" s="328"/>
      <c r="K229" s="328"/>
      <c r="L229" s="328"/>
      <c r="M229" s="329"/>
      <c r="N229" s="328"/>
      <c r="O229" s="328"/>
      <c r="P229" s="328"/>
      <c r="Q229" s="329"/>
      <c r="R229" s="328"/>
      <c r="S229" s="328"/>
      <c r="T229" s="328"/>
      <c r="U229" s="329"/>
      <c r="V229" s="328"/>
      <c r="W229" s="328"/>
      <c r="X229" s="328"/>
      <c r="Y229" s="329"/>
      <c r="Z229" s="328"/>
      <c r="AA229" s="328"/>
      <c r="AB229" s="328"/>
      <c r="AC229" s="329"/>
      <c r="AD229" s="328"/>
      <c r="AE229" s="328"/>
      <c r="AF229" s="328"/>
      <c r="AG229" s="329"/>
      <c r="AH229" s="328"/>
      <c r="AI229" s="328"/>
      <c r="AJ229" s="328"/>
      <c r="AK229" s="329"/>
      <c r="AL229" s="328"/>
      <c r="AM229" s="328"/>
      <c r="AN229" s="328"/>
      <c r="AO229" s="682"/>
      <c r="AP229" s="328"/>
      <c r="AQ229" s="328"/>
      <c r="AR229" s="328"/>
      <c r="AS229" s="682"/>
      <c r="AT229" s="328"/>
      <c r="AU229" s="328"/>
      <c r="AV229" s="328"/>
      <c r="AW229" s="682"/>
      <c r="AX229" s="328"/>
      <c r="AY229" s="328"/>
      <c r="AZ229" s="328"/>
      <c r="BA229" s="682"/>
      <c r="BB229" s="328"/>
      <c r="BC229" s="328"/>
      <c r="BD229" s="328"/>
      <c r="BE229" s="682"/>
      <c r="BF229" s="328"/>
      <c r="BG229" s="328"/>
      <c r="BH229" s="328"/>
      <c r="BI229" s="682"/>
      <c r="BJ229" s="328"/>
      <c r="BK229" s="328"/>
      <c r="BL229" s="328"/>
      <c r="BM229" s="682"/>
    </row>
    <row r="230" spans="4:65" ht="12">
      <c r="D230" s="413" t="s">
        <v>270</v>
      </c>
      <c r="E230" s="414" t="s">
        <v>271</v>
      </c>
      <c r="F230" s="415"/>
      <c r="G230" s="415"/>
      <c r="H230" s="415"/>
      <c r="I230" s="416"/>
      <c r="J230" s="417" t="e">
        <f>#REF!/#REF!-1</f>
        <v>#REF!</v>
      </c>
      <c r="K230" s="417" t="e">
        <f>#REF!/#REF!-1</f>
        <v>#REF!</v>
      </c>
      <c r="L230" s="417" t="e">
        <f>#REF!/#REF!-1</f>
        <v>#REF!</v>
      </c>
      <c r="M230" s="418" t="e">
        <f>#REF!/#REF!-1</f>
        <v>#REF!</v>
      </c>
      <c r="N230" s="417" t="e">
        <f>#REF!/#REF!-1</f>
        <v>#REF!</v>
      </c>
      <c r="O230" s="417" t="e">
        <f>#REF!/#REF!-1</f>
        <v>#REF!</v>
      </c>
      <c r="P230" s="417" t="e">
        <f>#REF!/#REF!-1</f>
        <v>#REF!</v>
      </c>
      <c r="Q230" s="418" t="e">
        <f>#REF!/#REF!-1</f>
        <v>#REF!</v>
      </c>
      <c r="R230" s="417" t="e">
        <f>#REF!/#REF!-1</f>
        <v>#REF!</v>
      </c>
      <c r="S230" s="417" t="e">
        <f>#REF!/#REF!-1</f>
        <v>#REF!</v>
      </c>
      <c r="T230" s="417" t="e">
        <f>#REF!/#REF!-1</f>
        <v>#REF!</v>
      </c>
      <c r="U230" s="418" t="e">
        <f>#REF!/#REF!-1</f>
        <v>#REF!</v>
      </c>
      <c r="V230" s="417" t="e">
        <f>#REF!/#REF!-1</f>
        <v>#REF!</v>
      </c>
      <c r="W230" s="417" t="e">
        <f>#REF!/#REF!-1</f>
        <v>#REF!</v>
      </c>
      <c r="X230" s="417" t="e">
        <f>#REF!/#REF!-1</f>
        <v>#REF!</v>
      </c>
      <c r="Y230" s="418" t="e">
        <f>#REF!/#REF!-1</f>
        <v>#REF!</v>
      </c>
      <c r="Z230" s="417" t="e">
        <f>#REF!/#REF!-1</f>
        <v>#REF!</v>
      </c>
      <c r="AA230" s="417" t="e">
        <f>#REF!/#REF!-1</f>
        <v>#REF!</v>
      </c>
      <c r="AB230" s="417" t="e">
        <f>#REF!/#REF!-1</f>
        <v>#REF!</v>
      </c>
      <c r="AC230" s="418" t="e">
        <f>#REF!/#REF!-1</f>
        <v>#REF!</v>
      </c>
      <c r="AD230" s="417" t="e">
        <f>#REF!/#REF!-1</f>
        <v>#REF!</v>
      </c>
      <c r="AE230" s="417" t="e">
        <f>#REF!/#REF!-1</f>
        <v>#REF!</v>
      </c>
      <c r="AF230" s="417" t="e">
        <f>#REF!/#REF!-1</f>
        <v>#REF!</v>
      </c>
      <c r="AG230" s="418" t="e">
        <f>#REF!/#REF!-1</f>
        <v>#REF!</v>
      </c>
      <c r="AH230" s="417"/>
      <c r="AI230" s="417"/>
      <c r="AJ230" s="417"/>
      <c r="AK230" s="418"/>
      <c r="AL230" s="415"/>
      <c r="AM230" s="415"/>
      <c r="AN230" s="415"/>
      <c r="AO230" s="708"/>
      <c r="AP230" s="415"/>
      <c r="AQ230" s="415"/>
      <c r="AR230" s="415"/>
      <c r="AS230" s="708"/>
      <c r="AT230" s="415"/>
      <c r="AU230" s="415"/>
      <c r="AV230" s="415"/>
      <c r="AW230" s="708"/>
      <c r="AX230" s="415"/>
      <c r="AY230" s="415"/>
      <c r="AZ230" s="415"/>
      <c r="BA230" s="708"/>
      <c r="BB230" s="415"/>
      <c r="BC230" s="415"/>
      <c r="BD230" s="415"/>
      <c r="BE230" s="708"/>
      <c r="BF230" s="415"/>
      <c r="BG230" s="415"/>
      <c r="BH230" s="415"/>
      <c r="BI230" s="708"/>
      <c r="BJ230" s="415"/>
      <c r="BK230" s="415"/>
      <c r="BL230" s="415"/>
      <c r="BM230" s="708"/>
    </row>
    <row r="231" spans="4:65" ht="12">
      <c r="D231" s="419" t="s">
        <v>272</v>
      </c>
      <c r="E231" s="420" t="s">
        <v>273</v>
      </c>
      <c r="F231" s="421"/>
      <c r="G231" s="421"/>
      <c r="H231" s="421"/>
      <c r="I231" s="422"/>
      <c r="J231" s="423" t="e">
        <f>#REF!/#REF!-1</f>
        <v>#REF!</v>
      </c>
      <c r="K231" s="423" t="e">
        <f>#REF!/#REF!-1</f>
        <v>#REF!</v>
      </c>
      <c r="L231" s="423" t="e">
        <f>#REF!/#REF!-1</f>
        <v>#REF!</v>
      </c>
      <c r="M231" s="424" t="e">
        <f>#REF!/#REF!-1</f>
        <v>#REF!</v>
      </c>
      <c r="N231" s="423" t="e">
        <f>#REF!/#REF!-1</f>
        <v>#REF!</v>
      </c>
      <c r="O231" s="423" t="e">
        <f>#REF!/#REF!-1</f>
        <v>#REF!</v>
      </c>
      <c r="P231" s="423" t="e">
        <f>#REF!/#REF!-1</f>
        <v>#REF!</v>
      </c>
      <c r="Q231" s="424" t="e">
        <f>#REF!/#REF!-1</f>
        <v>#REF!</v>
      </c>
      <c r="R231" s="423" t="e">
        <f>#REF!/#REF!-1</f>
        <v>#REF!</v>
      </c>
      <c r="S231" s="423" t="e">
        <f>#REF!/#REF!-1</f>
        <v>#REF!</v>
      </c>
      <c r="T231" s="423" t="e">
        <f>#REF!/#REF!-1</f>
        <v>#REF!</v>
      </c>
      <c r="U231" s="424" t="e">
        <f>#REF!/#REF!-1</f>
        <v>#REF!</v>
      </c>
      <c r="V231" s="423" t="e">
        <f>#REF!/#REF!-1</f>
        <v>#REF!</v>
      </c>
      <c r="W231" s="423" t="e">
        <f>#REF!/#REF!-1</f>
        <v>#REF!</v>
      </c>
      <c r="X231" s="423" t="e">
        <f>#REF!/#REF!-1</f>
        <v>#REF!</v>
      </c>
      <c r="Y231" s="424" t="e">
        <f>#REF!/#REF!-1</f>
        <v>#REF!</v>
      </c>
      <c r="Z231" s="423" t="e">
        <f>#REF!/#REF!-1</f>
        <v>#REF!</v>
      </c>
      <c r="AA231" s="423" t="e">
        <f>#REF!/#REF!-1</f>
        <v>#REF!</v>
      </c>
      <c r="AB231" s="423" t="e">
        <f>#REF!/#REF!-1</f>
        <v>#REF!</v>
      </c>
      <c r="AC231" s="424" t="e">
        <f>#REF!/#REF!-1</f>
        <v>#REF!</v>
      </c>
      <c r="AD231" s="423" t="e">
        <f>#REF!/#REF!-1</f>
        <v>#REF!</v>
      </c>
      <c r="AE231" s="423" t="e">
        <f>#REF!/#REF!-1</f>
        <v>#REF!</v>
      </c>
      <c r="AF231" s="423" t="e">
        <f>#REF!/#REF!-1</f>
        <v>#REF!</v>
      </c>
      <c r="AG231" s="424" t="e">
        <f>#REF!/#REF!-1</f>
        <v>#REF!</v>
      </c>
      <c r="AH231" s="423"/>
      <c r="AI231" s="423"/>
      <c r="AJ231" s="423"/>
      <c r="AK231" s="424"/>
      <c r="AL231" s="421"/>
      <c r="AM231" s="421"/>
      <c r="AN231" s="421"/>
      <c r="AO231" s="709"/>
      <c r="AP231" s="421"/>
      <c r="AQ231" s="421"/>
      <c r="AR231" s="421"/>
      <c r="AS231" s="709"/>
      <c r="AT231" s="421"/>
      <c r="AU231" s="421"/>
      <c r="AV231" s="421"/>
      <c r="AW231" s="709"/>
      <c r="AX231" s="421"/>
      <c r="AY231" s="421"/>
      <c r="AZ231" s="421"/>
      <c r="BA231" s="709"/>
      <c r="BB231" s="421"/>
      <c r="BC231" s="421"/>
      <c r="BD231" s="421"/>
      <c r="BE231" s="709"/>
      <c r="BF231" s="421"/>
      <c r="BG231" s="421"/>
      <c r="BH231" s="421"/>
      <c r="BI231" s="709"/>
      <c r="BJ231" s="421"/>
      <c r="BK231" s="421"/>
      <c r="BL231" s="421"/>
      <c r="BM231" s="709"/>
    </row>
    <row r="232" spans="4:65" ht="12">
      <c r="D232" s="419" t="s">
        <v>274</v>
      </c>
      <c r="E232" s="420" t="s">
        <v>275</v>
      </c>
      <c r="F232" s="421"/>
      <c r="G232" s="421"/>
      <c r="H232" s="421"/>
      <c r="I232" s="422"/>
      <c r="J232" s="423" t="e">
        <f>#REF!/#REF!-1</f>
        <v>#REF!</v>
      </c>
      <c r="K232" s="423" t="e">
        <f>#REF!/#REF!-1</f>
        <v>#REF!</v>
      </c>
      <c r="L232" s="423" t="e">
        <f>#REF!/#REF!-1</f>
        <v>#REF!</v>
      </c>
      <c r="M232" s="424" t="e">
        <f>#REF!/#REF!-1</f>
        <v>#REF!</v>
      </c>
      <c r="N232" s="423" t="e">
        <f>#REF!/#REF!-1</f>
        <v>#REF!</v>
      </c>
      <c r="O232" s="423" t="e">
        <f>#REF!/#REF!-1</f>
        <v>#REF!</v>
      </c>
      <c r="P232" s="423" t="e">
        <f>#REF!/#REF!-1</f>
        <v>#REF!</v>
      </c>
      <c r="Q232" s="424" t="e">
        <f>#REF!/#REF!-1</f>
        <v>#REF!</v>
      </c>
      <c r="R232" s="423" t="e">
        <f>#REF!/#REF!-1</f>
        <v>#REF!</v>
      </c>
      <c r="S232" s="423" t="e">
        <f>#REF!/#REF!-1</f>
        <v>#REF!</v>
      </c>
      <c r="T232" s="423" t="e">
        <f>#REF!/#REF!-1</f>
        <v>#REF!</v>
      </c>
      <c r="U232" s="424" t="e">
        <f>#REF!/#REF!-1</f>
        <v>#REF!</v>
      </c>
      <c r="V232" s="423" t="e">
        <f>#REF!/#REF!-1</f>
        <v>#REF!</v>
      </c>
      <c r="W232" s="423" t="e">
        <f>#REF!/#REF!-1</f>
        <v>#REF!</v>
      </c>
      <c r="X232" s="423" t="e">
        <f>#REF!/#REF!-1</f>
        <v>#REF!</v>
      </c>
      <c r="Y232" s="424" t="e">
        <f>#REF!/#REF!-1</f>
        <v>#REF!</v>
      </c>
      <c r="Z232" s="423" t="e">
        <f>#REF!/#REF!-1</f>
        <v>#REF!</v>
      </c>
      <c r="AA232" s="423" t="e">
        <f>#REF!/#REF!-1</f>
        <v>#REF!</v>
      </c>
      <c r="AB232" s="423" t="e">
        <f>#REF!/#REF!-1</f>
        <v>#REF!</v>
      </c>
      <c r="AC232" s="424" t="e">
        <f>#REF!/#REF!-1</f>
        <v>#REF!</v>
      </c>
      <c r="AD232" s="423" t="e">
        <f>#REF!/#REF!-1</f>
        <v>#REF!</v>
      </c>
      <c r="AE232" s="423" t="e">
        <f>#REF!/#REF!-1</f>
        <v>#REF!</v>
      </c>
      <c r="AF232" s="423" t="e">
        <f>#REF!/#REF!-1</f>
        <v>#REF!</v>
      </c>
      <c r="AG232" s="424" t="e">
        <f>#REF!/#REF!-1</f>
        <v>#REF!</v>
      </c>
      <c r="AH232" s="423"/>
      <c r="AI232" s="423"/>
      <c r="AJ232" s="423"/>
      <c r="AK232" s="424"/>
      <c r="AL232" s="421"/>
      <c r="AM232" s="421"/>
      <c r="AN232" s="421"/>
      <c r="AO232" s="709"/>
      <c r="AP232" s="421"/>
      <c r="AQ232" s="421"/>
      <c r="AR232" s="421"/>
      <c r="AS232" s="709"/>
      <c r="AT232" s="421"/>
      <c r="AU232" s="421"/>
      <c r="AV232" s="421"/>
      <c r="AW232" s="709"/>
      <c r="AX232" s="421"/>
      <c r="AY232" s="421"/>
      <c r="AZ232" s="421"/>
      <c r="BA232" s="709"/>
      <c r="BB232" s="421"/>
      <c r="BC232" s="421"/>
      <c r="BD232" s="421"/>
      <c r="BE232" s="709"/>
      <c r="BF232" s="421"/>
      <c r="BG232" s="421"/>
      <c r="BH232" s="421"/>
      <c r="BI232" s="709"/>
      <c r="BJ232" s="421"/>
      <c r="BK232" s="421"/>
      <c r="BL232" s="421"/>
      <c r="BM232" s="709"/>
    </row>
    <row r="233" spans="4:65" ht="12">
      <c r="D233" s="419" t="s">
        <v>276</v>
      </c>
      <c r="E233" s="420" t="s">
        <v>277</v>
      </c>
      <c r="F233" s="421"/>
      <c r="G233" s="421"/>
      <c r="H233" s="421"/>
      <c r="I233" s="422"/>
      <c r="J233" s="423" t="e">
        <f>#REF!/#REF!-1</f>
        <v>#REF!</v>
      </c>
      <c r="K233" s="423" t="e">
        <f>#REF!/#REF!-1</f>
        <v>#REF!</v>
      </c>
      <c r="L233" s="423" t="e">
        <f>#REF!/#REF!-1</f>
        <v>#REF!</v>
      </c>
      <c r="M233" s="424" t="e">
        <f>#REF!/#REF!-1</f>
        <v>#REF!</v>
      </c>
      <c r="N233" s="423" t="e">
        <f>#REF!/#REF!-1</f>
        <v>#REF!</v>
      </c>
      <c r="O233" s="423" t="e">
        <f>#REF!/#REF!-1</f>
        <v>#REF!</v>
      </c>
      <c r="P233" s="423" t="e">
        <f>#REF!/#REF!-1</f>
        <v>#REF!</v>
      </c>
      <c r="Q233" s="424" t="e">
        <f>#REF!/#REF!-1</f>
        <v>#REF!</v>
      </c>
      <c r="R233" s="423" t="e">
        <f>#REF!/#REF!-1</f>
        <v>#REF!</v>
      </c>
      <c r="S233" s="423" t="e">
        <f>#REF!/#REF!-1</f>
        <v>#REF!</v>
      </c>
      <c r="T233" s="423" t="e">
        <f>#REF!/#REF!-1</f>
        <v>#REF!</v>
      </c>
      <c r="U233" s="424" t="e">
        <f>#REF!/#REF!-1</f>
        <v>#REF!</v>
      </c>
      <c r="V233" s="423" t="e">
        <f>#REF!/#REF!-1</f>
        <v>#REF!</v>
      </c>
      <c r="W233" s="423" t="e">
        <f>#REF!/#REF!-1</f>
        <v>#REF!</v>
      </c>
      <c r="X233" s="423" t="e">
        <f>#REF!/#REF!-1</f>
        <v>#REF!</v>
      </c>
      <c r="Y233" s="424" t="e">
        <f>#REF!/#REF!-1</f>
        <v>#REF!</v>
      </c>
      <c r="Z233" s="423" t="e">
        <f>#REF!/#REF!-1</f>
        <v>#REF!</v>
      </c>
      <c r="AA233" s="423" t="e">
        <f>#REF!/#REF!-1</f>
        <v>#REF!</v>
      </c>
      <c r="AB233" s="423" t="e">
        <f>#REF!/#REF!-1</f>
        <v>#REF!</v>
      </c>
      <c r="AC233" s="424" t="e">
        <f>#REF!/#REF!-1</f>
        <v>#REF!</v>
      </c>
      <c r="AD233" s="423" t="e">
        <f>#REF!/#REF!-1</f>
        <v>#REF!</v>
      </c>
      <c r="AE233" s="423" t="e">
        <f>#REF!/#REF!-1</f>
        <v>#REF!</v>
      </c>
      <c r="AF233" s="423" t="e">
        <f>#REF!/#REF!-1</f>
        <v>#REF!</v>
      </c>
      <c r="AG233" s="424" t="e">
        <f>#REF!/#REF!-1</f>
        <v>#REF!</v>
      </c>
      <c r="AH233" s="423"/>
      <c r="AI233" s="423"/>
      <c r="AJ233" s="423"/>
      <c r="AK233" s="424"/>
      <c r="AL233" s="421"/>
      <c r="AM233" s="421"/>
      <c r="AN233" s="421"/>
      <c r="AO233" s="709"/>
      <c r="AP233" s="421"/>
      <c r="AQ233" s="421"/>
      <c r="AR233" s="421"/>
      <c r="AS233" s="709"/>
      <c r="AT233" s="421"/>
      <c r="AU233" s="421"/>
      <c r="AV233" s="421"/>
      <c r="AW233" s="709"/>
      <c r="AX233" s="421"/>
      <c r="AY233" s="421"/>
      <c r="AZ233" s="421"/>
      <c r="BA233" s="709"/>
      <c r="BB233" s="421"/>
      <c r="BC233" s="421"/>
      <c r="BD233" s="421"/>
      <c r="BE233" s="709"/>
      <c r="BF233" s="421"/>
      <c r="BG233" s="421"/>
      <c r="BH233" s="421"/>
      <c r="BI233" s="709"/>
      <c r="BJ233" s="421"/>
      <c r="BK233" s="421"/>
      <c r="BL233" s="421"/>
      <c r="BM233" s="709"/>
    </row>
    <row r="234" spans="4:65" ht="12">
      <c r="D234" s="395" t="s">
        <v>278</v>
      </c>
      <c r="E234" s="396" t="s">
        <v>279</v>
      </c>
      <c r="F234" s="397"/>
      <c r="G234" s="397"/>
      <c r="H234" s="397"/>
      <c r="I234" s="398"/>
      <c r="J234" s="399">
        <f t="shared" ref="J234:AG234" si="381">J30/F30-1</f>
        <v>0.81515018928224925</v>
      </c>
      <c r="K234" s="399">
        <f t="shared" si="381"/>
        <v>0.71459352812138999</v>
      </c>
      <c r="L234" s="399">
        <f t="shared" si="381"/>
        <v>9.8510466988727785E-2</v>
      </c>
      <c r="M234" s="400">
        <f t="shared" si="381"/>
        <v>-2.7568197406804495E-2</v>
      </c>
      <c r="N234" s="399">
        <f t="shared" si="381"/>
        <v>1.7460201012398313E-2</v>
      </c>
      <c r="O234" s="399">
        <f t="shared" si="381"/>
        <v>7.0078883219525379E-2</v>
      </c>
      <c r="P234" s="399">
        <f t="shared" si="381"/>
        <v>0.24253307435775273</v>
      </c>
      <c r="Q234" s="400">
        <f t="shared" si="381"/>
        <v>0.1431509352187843</v>
      </c>
      <c r="R234" s="399">
        <f t="shared" si="381"/>
        <v>0.44372341192587794</v>
      </c>
      <c r="S234" s="399">
        <f t="shared" si="381"/>
        <v>0.75364871843849701</v>
      </c>
      <c r="T234" s="399">
        <f t="shared" si="381"/>
        <v>0.62846187877894111</v>
      </c>
      <c r="U234" s="400">
        <f t="shared" si="381"/>
        <v>0.45461573915758491</v>
      </c>
      <c r="V234" s="399">
        <f t="shared" si="381"/>
        <v>0.13176989319425525</v>
      </c>
      <c r="W234" s="399">
        <f t="shared" si="381"/>
        <v>-0.2015854445699532</v>
      </c>
      <c r="X234" s="399">
        <f t="shared" si="381"/>
        <v>-0.5941426837882382</v>
      </c>
      <c r="Y234" s="400">
        <f t="shared" si="381"/>
        <v>-0.15941473486242286</v>
      </c>
      <c r="Z234" s="399">
        <f t="shared" si="381"/>
        <v>-0.52163525184391357</v>
      </c>
      <c r="AA234" s="399">
        <f t="shared" si="381"/>
        <v>-0.62441703594039744</v>
      </c>
      <c r="AB234" s="399">
        <f t="shared" si="381"/>
        <v>0.21169550975964579</v>
      </c>
      <c r="AC234" s="400">
        <f t="shared" si="381"/>
        <v>8.6576401850693152E-3</v>
      </c>
      <c r="AD234" s="399">
        <f t="shared" si="381"/>
        <v>1.0705164529604785</v>
      </c>
      <c r="AE234" s="399">
        <f t="shared" si="381"/>
        <v>1.0844454609051284</v>
      </c>
      <c r="AF234" s="399">
        <f t="shared" si="381"/>
        <v>0.30121830851048159</v>
      </c>
      <c r="AG234" s="400">
        <f t="shared" si="381"/>
        <v>0.10657432355050833</v>
      </c>
      <c r="AH234" s="399"/>
      <c r="AI234" s="399"/>
      <c r="AJ234" s="399"/>
      <c r="AK234" s="400"/>
      <c r="AL234" s="397"/>
      <c r="AM234" s="397"/>
      <c r="AN234" s="397"/>
      <c r="AO234" s="710"/>
      <c r="AP234" s="397"/>
      <c r="AQ234" s="397"/>
      <c r="AR234" s="397"/>
      <c r="AS234" s="710"/>
      <c r="AT234" s="397"/>
      <c r="AU234" s="397"/>
      <c r="AV234" s="397"/>
      <c r="AW234" s="710"/>
      <c r="AX234" s="397"/>
      <c r="AY234" s="397"/>
      <c r="AZ234" s="397"/>
      <c r="BA234" s="710"/>
      <c r="BB234" s="397"/>
      <c r="BC234" s="397"/>
      <c r="BD234" s="397"/>
      <c r="BE234" s="710"/>
      <c r="BF234" s="397"/>
      <c r="BG234" s="397"/>
      <c r="BH234" s="397"/>
      <c r="BI234" s="710"/>
      <c r="BJ234" s="397"/>
      <c r="BK234" s="397"/>
      <c r="BL234" s="397"/>
      <c r="BM234" s="710"/>
    </row>
    <row r="235" spans="4:65" ht="12">
      <c r="D235" s="401" t="s">
        <v>280</v>
      </c>
      <c r="E235" s="402" t="s">
        <v>281</v>
      </c>
      <c r="F235" s="403"/>
      <c r="G235" s="403"/>
      <c r="H235" s="403"/>
      <c r="I235" s="404"/>
      <c r="J235" s="405" t="e">
        <f>(#REF!-J33)/(#REF!-F33)-1</f>
        <v>#REF!</v>
      </c>
      <c r="K235" s="405" t="e">
        <f>(#REF!-K33)/(#REF!-G33)-1</f>
        <v>#REF!</v>
      </c>
      <c r="L235" s="405" t="e">
        <f>(#REF!-L33)/(#REF!-H33)-1</f>
        <v>#REF!</v>
      </c>
      <c r="M235" s="406" t="e">
        <f>(#REF!-M33)/(#REF!-I33)-1</f>
        <v>#REF!</v>
      </c>
      <c r="N235" s="405" t="e">
        <f>(#REF!-N33)/(#REF!-J33)-1</f>
        <v>#REF!</v>
      </c>
      <c r="O235" s="405" t="e">
        <f>(#REF!-O33)/(#REF!-K33)-1</f>
        <v>#REF!</v>
      </c>
      <c r="P235" s="405" t="e">
        <f>(#REF!-P33)/(#REF!-L33)-1</f>
        <v>#REF!</v>
      </c>
      <c r="Q235" s="406" t="e">
        <f>(#REF!-Q33)/(#REF!-M33)-1</f>
        <v>#REF!</v>
      </c>
      <c r="R235" s="405" t="e">
        <f>(#REF!-R33)/(#REF!-N33)-1</f>
        <v>#REF!</v>
      </c>
      <c r="S235" s="405" t="e">
        <f>(#REF!-S33)/(#REF!-O33)-1</f>
        <v>#REF!</v>
      </c>
      <c r="T235" s="405" t="e">
        <f>(#REF!-T33)/(#REF!-P33)-1</f>
        <v>#REF!</v>
      </c>
      <c r="U235" s="406" t="e">
        <f>(#REF!-U33)/(#REF!-Q33)-1</f>
        <v>#REF!</v>
      </c>
      <c r="V235" s="405" t="e">
        <f>(#REF!-V33)/(#REF!-R33)-1</f>
        <v>#REF!</v>
      </c>
      <c r="W235" s="405" t="e">
        <f>(#REF!-W33)/(#REF!-S33)-1</f>
        <v>#REF!</v>
      </c>
      <c r="X235" s="405" t="e">
        <f>(#REF!-X33)/(#REF!-T33)-1</f>
        <v>#REF!</v>
      </c>
      <c r="Y235" s="406" t="e">
        <f>(#REF!-Y33)/(#REF!-U33)-1</f>
        <v>#REF!</v>
      </c>
      <c r="Z235" s="405" t="e">
        <f>(#REF!-Z33)/(#REF!-V33)-1</f>
        <v>#REF!</v>
      </c>
      <c r="AA235" s="405" t="e">
        <f>(#REF!-AA33)/(#REF!-W33)-1</f>
        <v>#REF!</v>
      </c>
      <c r="AB235" s="405" t="e">
        <f>(#REF!-AB33)/(#REF!-X33)-1</f>
        <v>#REF!</v>
      </c>
      <c r="AC235" s="406" t="e">
        <f>(#REF!-AC33)/(#REF!-Y33)-1</f>
        <v>#REF!</v>
      </c>
      <c r="AD235" s="405" t="e">
        <f>(#REF!-AD33)/(#REF!-Z33)-1</f>
        <v>#REF!</v>
      </c>
      <c r="AE235" s="405" t="e">
        <f>(#REF!-AE33)/(#REF!-AA33)-1</f>
        <v>#REF!</v>
      </c>
      <c r="AF235" s="405" t="e">
        <f>(#REF!-AF33)/(#REF!-AB33)-1</f>
        <v>#REF!</v>
      </c>
      <c r="AG235" s="406" t="e">
        <f>(#REF!-AG33)/(#REF!-AC33)-1</f>
        <v>#REF!</v>
      </c>
      <c r="AH235" s="405"/>
      <c r="AI235" s="405"/>
      <c r="AJ235" s="405"/>
      <c r="AK235" s="406"/>
      <c r="AL235" s="403"/>
      <c r="AM235" s="403"/>
      <c r="AN235" s="403"/>
      <c r="AO235" s="711"/>
      <c r="AP235" s="403"/>
      <c r="AQ235" s="403"/>
      <c r="AR235" s="403"/>
      <c r="AS235" s="711"/>
      <c r="AT235" s="403"/>
      <c r="AU235" s="403"/>
      <c r="AV235" s="403"/>
      <c r="AW235" s="711"/>
      <c r="AX235" s="403"/>
      <c r="AY235" s="403"/>
      <c r="AZ235" s="403"/>
      <c r="BA235" s="711"/>
      <c r="BB235" s="403"/>
      <c r="BC235" s="403"/>
      <c r="BD235" s="403"/>
      <c r="BE235" s="711"/>
      <c r="BF235" s="403"/>
      <c r="BG235" s="403"/>
      <c r="BH235" s="403"/>
      <c r="BI235" s="711"/>
      <c r="BJ235" s="403"/>
      <c r="BK235" s="403"/>
      <c r="BL235" s="403"/>
      <c r="BM235" s="711"/>
    </row>
    <row r="236" spans="4:65" ht="12">
      <c r="D236" s="401" t="s">
        <v>282</v>
      </c>
      <c r="E236" s="402" t="s">
        <v>283</v>
      </c>
      <c r="F236" s="409"/>
      <c r="G236" s="409"/>
      <c r="H236" s="409"/>
      <c r="I236" s="410"/>
      <c r="J236" s="411" t="e">
        <f>(#REF!-J34)/(#REF!-F34)-1</f>
        <v>#REF!</v>
      </c>
      <c r="K236" s="411" t="e">
        <f>(#REF!-K34)/(#REF!-G34)-1</f>
        <v>#REF!</v>
      </c>
      <c r="L236" s="411" t="e">
        <f>(#REF!-L34)/(#REF!-H34)-1</f>
        <v>#REF!</v>
      </c>
      <c r="M236" s="412" t="e">
        <f>(#REF!-M34)/(#REF!-I34)-1</f>
        <v>#REF!</v>
      </c>
      <c r="N236" s="411" t="e">
        <f>(#REF!-N34)/(#REF!-J34)-1</f>
        <v>#REF!</v>
      </c>
      <c r="O236" s="411" t="e">
        <f>(#REF!-O34)/(#REF!-K34)-1</f>
        <v>#REF!</v>
      </c>
      <c r="P236" s="411" t="e">
        <f>(#REF!-P34)/(#REF!-L34)-1</f>
        <v>#REF!</v>
      </c>
      <c r="Q236" s="412" t="e">
        <f>(#REF!-Q34)/(#REF!-M34)-1</f>
        <v>#REF!</v>
      </c>
      <c r="R236" s="411" t="e">
        <f>(#REF!-R34)/(#REF!-N34)-1</f>
        <v>#REF!</v>
      </c>
      <c r="S236" s="411" t="e">
        <f>(#REF!-S34)/(#REF!-O34)-1</f>
        <v>#REF!</v>
      </c>
      <c r="T236" s="411" t="e">
        <f>(#REF!-T34)/(#REF!-P34)-1</f>
        <v>#REF!</v>
      </c>
      <c r="U236" s="412" t="e">
        <f>(#REF!-U34)/(#REF!-Q34)-1</f>
        <v>#REF!</v>
      </c>
      <c r="V236" s="411" t="e">
        <f>(#REF!-V34)/(#REF!-R34)-1</f>
        <v>#REF!</v>
      </c>
      <c r="W236" s="411" t="e">
        <f>(#REF!-W34)/(#REF!-S34)-1</f>
        <v>#REF!</v>
      </c>
      <c r="X236" s="411" t="e">
        <f>(#REF!-X34)/(#REF!-T34)-1</f>
        <v>#REF!</v>
      </c>
      <c r="Y236" s="412" t="e">
        <f>(#REF!-Y34)/(#REF!-U34)-1</f>
        <v>#REF!</v>
      </c>
      <c r="Z236" s="411" t="e">
        <f>(#REF!-Z34)/(#REF!-V34)-1</f>
        <v>#REF!</v>
      </c>
      <c r="AA236" s="411" t="e">
        <f>(#REF!-AA34)/(#REF!-W34)-1</f>
        <v>#REF!</v>
      </c>
      <c r="AB236" s="411" t="e">
        <f>(#REF!-AB34)/(#REF!-X34)-1</f>
        <v>#REF!</v>
      </c>
      <c r="AC236" s="412" t="e">
        <f>(#REF!-AC34)/(#REF!-Y34)-1</f>
        <v>#REF!</v>
      </c>
      <c r="AD236" s="411" t="e">
        <f>(#REF!-AD34)/(#REF!-Z34)-1</f>
        <v>#REF!</v>
      </c>
      <c r="AE236" s="411" t="e">
        <f>(#REF!-AE34)/(#REF!-AA34)-1</f>
        <v>#REF!</v>
      </c>
      <c r="AF236" s="411" t="e">
        <f>(#REF!-AF34)/(#REF!-AB34)-1</f>
        <v>#REF!</v>
      </c>
      <c r="AG236" s="412" t="e">
        <f>(#REF!-AG34)/(#REF!-AC34)-1</f>
        <v>#REF!</v>
      </c>
      <c r="AH236" s="411"/>
      <c r="AI236" s="411"/>
      <c r="AJ236" s="411"/>
      <c r="AK236" s="412"/>
      <c r="AL236" s="409"/>
      <c r="AM236" s="409"/>
      <c r="AN236" s="409"/>
      <c r="AO236" s="712"/>
      <c r="AP236" s="409"/>
      <c r="AQ236" s="409"/>
      <c r="AR236" s="409"/>
      <c r="AS236" s="712"/>
      <c r="AT236" s="409"/>
      <c r="AU236" s="409"/>
      <c r="AV236" s="409"/>
      <c r="AW236" s="712"/>
      <c r="AX236" s="409"/>
      <c r="AY236" s="409"/>
      <c r="AZ236" s="409"/>
      <c r="BA236" s="712"/>
      <c r="BB236" s="409"/>
      <c r="BC236" s="409"/>
      <c r="BD236" s="409"/>
      <c r="BE236" s="712"/>
      <c r="BF236" s="409"/>
      <c r="BG236" s="409"/>
      <c r="BH236" s="409"/>
      <c r="BI236" s="712"/>
      <c r="BJ236" s="409"/>
      <c r="BK236" s="409"/>
      <c r="BL236" s="409"/>
      <c r="BM236" s="712"/>
    </row>
    <row r="237" spans="4:65" ht="12">
      <c r="D237" s="401" t="s">
        <v>284</v>
      </c>
      <c r="E237" s="402" t="s">
        <v>285</v>
      </c>
      <c r="F237" s="403"/>
      <c r="G237" s="403"/>
      <c r="H237" s="403"/>
      <c r="I237" s="404"/>
      <c r="J237" s="405" t="e">
        <f>(#REF!-J35)/(#REF!-F35)-1</f>
        <v>#REF!</v>
      </c>
      <c r="K237" s="405" t="e">
        <f>(#REF!-K35)/(#REF!-G35)-1</f>
        <v>#REF!</v>
      </c>
      <c r="L237" s="405" t="e">
        <f>(#REF!-L35)/(#REF!-H35)-1</f>
        <v>#REF!</v>
      </c>
      <c r="M237" s="406" t="e">
        <f>(#REF!-M35)/(#REF!-I35)-1</f>
        <v>#REF!</v>
      </c>
      <c r="N237" s="405" t="e">
        <f>(#REF!-N35)/(#REF!-J35)-1</f>
        <v>#REF!</v>
      </c>
      <c r="O237" s="405" t="e">
        <f>(#REF!-O35)/(#REF!-K35)-1</f>
        <v>#REF!</v>
      </c>
      <c r="P237" s="405" t="e">
        <f>(#REF!-P35)/(#REF!-L35)-1</f>
        <v>#REF!</v>
      </c>
      <c r="Q237" s="406" t="e">
        <f>(#REF!-Q35)/(#REF!-M35)-1</f>
        <v>#REF!</v>
      </c>
      <c r="R237" s="405" t="e">
        <f>(#REF!-R35)/(#REF!-N35)-1</f>
        <v>#REF!</v>
      </c>
      <c r="S237" s="405" t="e">
        <f>(#REF!-S35)/(#REF!-O35)-1</f>
        <v>#REF!</v>
      </c>
      <c r="T237" s="405" t="e">
        <f>(#REF!-T35)/(#REF!-P35)-1</f>
        <v>#REF!</v>
      </c>
      <c r="U237" s="406" t="e">
        <f>(#REF!-U35)/(#REF!-Q35)-1</f>
        <v>#REF!</v>
      </c>
      <c r="V237" s="405" t="e">
        <f>(#REF!-V35)/(#REF!-R35)-1</f>
        <v>#REF!</v>
      </c>
      <c r="W237" s="405" t="e">
        <f>(#REF!-W35)/(#REF!-S35)-1</f>
        <v>#REF!</v>
      </c>
      <c r="X237" s="405" t="e">
        <f>(#REF!-X35)/(#REF!-T35)-1</f>
        <v>#REF!</v>
      </c>
      <c r="Y237" s="406" t="e">
        <f>(#REF!-Y35)/(#REF!-U35)-1</f>
        <v>#REF!</v>
      </c>
      <c r="Z237" s="405" t="e">
        <f>(#REF!-Z35)/(#REF!-V35)-1</f>
        <v>#REF!</v>
      </c>
      <c r="AA237" s="405" t="e">
        <f>(#REF!-AA35)/(#REF!-W35)-1</f>
        <v>#REF!</v>
      </c>
      <c r="AB237" s="405" t="e">
        <f>(#REF!-AB35)/(#REF!-X35)-1</f>
        <v>#REF!</v>
      </c>
      <c r="AC237" s="406" t="e">
        <f>(#REF!-AC35)/(#REF!-Y35)-1</f>
        <v>#REF!</v>
      </c>
      <c r="AD237" s="405" t="e">
        <f>(#REF!-AD35)/(#REF!-Z35)-1</f>
        <v>#REF!</v>
      </c>
      <c r="AE237" s="405" t="e">
        <f>(#REF!-AE35)/(#REF!-AA35)-1</f>
        <v>#REF!</v>
      </c>
      <c r="AF237" s="405" t="e">
        <f>(#REF!-AF35)/(#REF!-AB35)-1</f>
        <v>#REF!</v>
      </c>
      <c r="AG237" s="406" t="e">
        <f>(#REF!-AG35)/(#REF!-AC35)-1</f>
        <v>#REF!</v>
      </c>
      <c r="AH237" s="405"/>
      <c r="AI237" s="405"/>
      <c r="AJ237" s="405"/>
      <c r="AK237" s="406"/>
      <c r="AL237" s="403"/>
      <c r="AM237" s="403"/>
      <c r="AN237" s="403"/>
      <c r="AO237" s="711"/>
      <c r="AP237" s="403"/>
      <c r="AQ237" s="403"/>
      <c r="AR237" s="403"/>
      <c r="AS237" s="711"/>
      <c r="AT237" s="403"/>
      <c r="AU237" s="403"/>
      <c r="AV237" s="403"/>
      <c r="AW237" s="711"/>
      <c r="AX237" s="403"/>
      <c r="AY237" s="403"/>
      <c r="AZ237" s="403"/>
      <c r="BA237" s="711"/>
      <c r="BB237" s="403"/>
      <c r="BC237" s="403"/>
      <c r="BD237" s="403"/>
      <c r="BE237" s="711"/>
      <c r="BF237" s="403"/>
      <c r="BG237" s="403"/>
      <c r="BH237" s="403"/>
      <c r="BI237" s="711"/>
      <c r="BJ237" s="403"/>
      <c r="BK237" s="403"/>
      <c r="BL237" s="403"/>
      <c r="BM237" s="711"/>
    </row>
    <row r="238" spans="4:65" ht="12">
      <c r="D238" s="425" t="s">
        <v>286</v>
      </c>
      <c r="E238" s="426" t="s">
        <v>287</v>
      </c>
      <c r="F238" s="427"/>
      <c r="G238" s="427"/>
      <c r="H238" s="427"/>
      <c r="I238" s="428"/>
      <c r="J238" s="429">
        <f t="shared" ref="J238:BD238" si="382">J31/F31-1</f>
        <v>6.6267985381686323E-2</v>
      </c>
      <c r="K238" s="429">
        <f t="shared" si="382"/>
        <v>0.12203356415880129</v>
      </c>
      <c r="L238" s="429">
        <f t="shared" si="382"/>
        <v>0.1081186099035869</v>
      </c>
      <c r="M238" s="430">
        <f t="shared" si="382"/>
        <v>0.11360064764988809</v>
      </c>
      <c r="N238" s="429">
        <f t="shared" si="382"/>
        <v>0.11049326494415412</v>
      </c>
      <c r="O238" s="429">
        <f t="shared" si="382"/>
        <v>-4.1729810458812633E-4</v>
      </c>
      <c r="P238" s="429">
        <f t="shared" si="382"/>
        <v>5.0318876153323533E-2</v>
      </c>
      <c r="Q238" s="430">
        <f t="shared" si="382"/>
        <v>9.1406701019906444E-2</v>
      </c>
      <c r="R238" s="429">
        <f t="shared" si="382"/>
        <v>8.5405335405335459E-2</v>
      </c>
      <c r="S238" s="429">
        <f t="shared" si="382"/>
        <v>4.8031288451397369E-2</v>
      </c>
      <c r="T238" s="429">
        <f t="shared" si="382"/>
        <v>-3.4637454355763708E-3</v>
      </c>
      <c r="U238" s="430">
        <f t="shared" si="382"/>
        <v>-6.3239558028367671E-2</v>
      </c>
      <c r="V238" s="429">
        <f t="shared" si="382"/>
        <v>-0.13434349460120498</v>
      </c>
      <c r="W238" s="429">
        <f t="shared" si="382"/>
        <v>-0.20214684053838738</v>
      </c>
      <c r="X238" s="429">
        <f t="shared" si="382"/>
        <v>-0.23907535752423625</v>
      </c>
      <c r="Y238" s="430">
        <f t="shared" si="382"/>
        <v>-0.16866739166806088</v>
      </c>
      <c r="Z238" s="429">
        <f t="shared" si="382"/>
        <v>-8.3476902579652235E-2</v>
      </c>
      <c r="AA238" s="429">
        <f t="shared" si="382"/>
        <v>8.8474879125499228E-2</v>
      </c>
      <c r="AB238" s="429">
        <f t="shared" si="382"/>
        <v>0.10940810654632505</v>
      </c>
      <c r="AC238" s="430">
        <f t="shared" si="382"/>
        <v>5.8564564413473796E-2</v>
      </c>
      <c r="AD238" s="429">
        <f t="shared" si="382"/>
        <v>-5.7545301887265365E-2</v>
      </c>
      <c r="AE238" s="429">
        <f t="shared" si="382"/>
        <v>-0.13857035946213458</v>
      </c>
      <c r="AF238" s="429">
        <f t="shared" si="382"/>
        <v>6.1934171689361772E-2</v>
      </c>
      <c r="AG238" s="430">
        <f t="shared" si="382"/>
        <v>-2.4002471541624271E-3</v>
      </c>
      <c r="AH238" s="429">
        <f t="shared" si="382"/>
        <v>6.7468021168523684E-2</v>
      </c>
      <c r="AI238" s="429">
        <f t="shared" si="382"/>
        <v>0.23478967575596221</v>
      </c>
      <c r="AJ238" s="429">
        <f t="shared" si="382"/>
        <v>8.9970570374176662E-2</v>
      </c>
      <c r="AK238" s="430">
        <f t="shared" si="382"/>
        <v>0.19743675258468718</v>
      </c>
      <c r="AL238" s="429">
        <f t="shared" si="382"/>
        <v>0.2404085700049825</v>
      </c>
      <c r="AM238" s="429">
        <f t="shared" si="382"/>
        <v>0.20925535053675581</v>
      </c>
      <c r="AN238" s="429">
        <f t="shared" si="382"/>
        <v>0.10330861869455288</v>
      </c>
      <c r="AO238" s="713">
        <f t="shared" si="382"/>
        <v>5.0730115784027863E-3</v>
      </c>
      <c r="AP238" s="429">
        <f t="shared" si="382"/>
        <v>-0.28093994778067888</v>
      </c>
      <c r="AQ238" s="429">
        <f t="shared" si="382"/>
        <v>-0.74169028359077349</v>
      </c>
      <c r="AR238" s="429">
        <f t="shared" si="382"/>
        <v>-0.73552547244935607</v>
      </c>
      <c r="AS238" s="713">
        <f t="shared" si="382"/>
        <v>-0.77908196591516399</v>
      </c>
      <c r="AT238" s="429">
        <f t="shared" si="382"/>
        <v>-0.64334394726551591</v>
      </c>
      <c r="AU238" s="429">
        <f t="shared" si="382"/>
        <v>-0.20613238392792266</v>
      </c>
      <c r="AV238" s="429">
        <f t="shared" si="382"/>
        <v>-0.40853345083351689</v>
      </c>
      <c r="AW238" s="713">
        <f t="shared" si="382"/>
        <v>-0.25383030194427025</v>
      </c>
      <c r="AX238" s="429">
        <f t="shared" si="382"/>
        <v>-0.35351241287493151</v>
      </c>
      <c r="AY238" s="429">
        <f t="shared" si="382"/>
        <v>-0.15193117334797734</v>
      </c>
      <c r="AZ238" s="429">
        <f t="shared" si="382"/>
        <v>1.3342438539855972</v>
      </c>
      <c r="BA238" s="713">
        <f t="shared" si="382"/>
        <v>2.2469980787704129</v>
      </c>
      <c r="BB238" s="429">
        <f t="shared" si="382"/>
        <v>2.4947304663840097</v>
      </c>
      <c r="BC238" s="429">
        <f t="shared" si="382"/>
        <v>2.7161666306928556</v>
      </c>
      <c r="BD238" s="429">
        <f t="shared" si="382"/>
        <v>1.0774468085106381</v>
      </c>
      <c r="BE238" s="713">
        <f t="shared" ref="BE238:BM238" si="383">BE31/BA31-1</f>
        <v>0.50575052697755263</v>
      </c>
      <c r="BF238" s="429">
        <f t="shared" si="383"/>
        <v>0.40400013865298634</v>
      </c>
      <c r="BG238" s="429">
        <f t="shared" si="383"/>
        <v>0.21133182319800192</v>
      </c>
      <c r="BH238" s="429">
        <f t="shared" si="383"/>
        <v>0.10630888979926256</v>
      </c>
      <c r="BI238" s="713">
        <f t="shared" si="383"/>
        <v>6.0539823660878733E-2</v>
      </c>
      <c r="BJ238" s="429">
        <f t="shared" si="383"/>
        <v>-1.16037922180523E-3</v>
      </c>
      <c r="BK238" s="429">
        <f t="shared" si="383"/>
        <v>5.6723646040612863E-2</v>
      </c>
      <c r="BL238" s="429">
        <f t="shared" si="383"/>
        <v>3.3026291427513454E-2</v>
      </c>
      <c r="BM238" s="713">
        <f t="shared" si="383"/>
        <v>-1.1532583020703036E-2</v>
      </c>
    </row>
    <row r="239" spans="4:65" ht="12">
      <c r="D239" s="431" t="s">
        <v>288</v>
      </c>
      <c r="E239" s="432" t="s">
        <v>289</v>
      </c>
      <c r="F239" s="433"/>
      <c r="G239" s="433"/>
      <c r="H239" s="433"/>
      <c r="I239" s="434"/>
      <c r="J239" s="435">
        <f t="shared" ref="J239:S241" si="384">J33/F33-1</f>
        <v>0.24730332230691787</v>
      </c>
      <c r="K239" s="435">
        <f t="shared" si="384"/>
        <v>0.22730637238409268</v>
      </c>
      <c r="L239" s="435">
        <f t="shared" si="384"/>
        <v>0.20305632564744069</v>
      </c>
      <c r="M239" s="436">
        <f t="shared" si="384"/>
        <v>0.18608564465591271</v>
      </c>
      <c r="N239" s="435">
        <f t="shared" si="384"/>
        <v>0.14707408475064865</v>
      </c>
      <c r="O239" s="435">
        <f t="shared" si="384"/>
        <v>2.5111025823784106E-2</v>
      </c>
      <c r="P239" s="435">
        <f t="shared" si="384"/>
        <v>0.14618929856115104</v>
      </c>
      <c r="Q239" s="436">
        <f t="shared" si="384"/>
        <v>0.18276992319358154</v>
      </c>
      <c r="R239" s="435">
        <f t="shared" si="384"/>
        <v>0.23059911540008038</v>
      </c>
      <c r="S239" s="435">
        <f t="shared" si="384"/>
        <v>0.2165053217093651</v>
      </c>
      <c r="T239" s="435">
        <f t="shared" ref="T239:AC241" si="385">T33/P33-1</f>
        <v>0.11288187123032412</v>
      </c>
      <c r="U239" s="436">
        <f t="shared" si="385"/>
        <v>-4.2519750175786908E-2</v>
      </c>
      <c r="V239" s="435">
        <f t="shared" si="385"/>
        <v>-0.18264989380820129</v>
      </c>
      <c r="W239" s="435">
        <f t="shared" si="385"/>
        <v>-0.33057814904374583</v>
      </c>
      <c r="X239" s="435">
        <f t="shared" si="385"/>
        <v>-0.4556069618858779</v>
      </c>
      <c r="Y239" s="436">
        <f t="shared" si="385"/>
        <v>-0.35716445634800642</v>
      </c>
      <c r="Z239" s="435">
        <f t="shared" si="385"/>
        <v>-0.29312412552468514</v>
      </c>
      <c r="AA239" s="435">
        <f t="shared" si="385"/>
        <v>-3.6516484959936979E-2</v>
      </c>
      <c r="AB239" s="435">
        <f t="shared" si="385"/>
        <v>1.8049372723593748E-2</v>
      </c>
      <c r="AC239" s="436">
        <f t="shared" si="385"/>
        <v>-0.10644445937772995</v>
      </c>
      <c r="AD239" s="435">
        <f t="shared" ref="AD239:AM241" si="386">AD33/Z33-1</f>
        <v>-0.18316131768697863</v>
      </c>
      <c r="AE239" s="435">
        <f t="shared" si="386"/>
        <v>-0.44035446489434216</v>
      </c>
      <c r="AF239" s="435">
        <f t="shared" si="386"/>
        <v>-0.17268246144061061</v>
      </c>
      <c r="AG239" s="436">
        <f t="shared" si="386"/>
        <v>-0.21358201097992024</v>
      </c>
      <c r="AH239" s="435">
        <f t="shared" si="386"/>
        <v>-0.31112072695802684</v>
      </c>
      <c r="AI239" s="435">
        <f t="shared" si="386"/>
        <v>5.0913520097442211E-2</v>
      </c>
      <c r="AJ239" s="435">
        <f t="shared" si="386"/>
        <v>-2.7772438977513025E-2</v>
      </c>
      <c r="AK239" s="436">
        <f t="shared" si="386"/>
        <v>0.16170985942430915</v>
      </c>
      <c r="AL239" s="435">
        <f t="shared" si="386"/>
        <v>0.34447236180904528</v>
      </c>
      <c r="AM239" s="435">
        <f t="shared" si="386"/>
        <v>0.31374594343996298</v>
      </c>
      <c r="AN239" s="435">
        <f t="shared" ref="AN239:BD241" si="387">AN33/AJ33-1</f>
        <v>9.4296728279134046E-2</v>
      </c>
      <c r="AO239" s="714">
        <f t="shared" si="387"/>
        <v>2.7164965426407672E-2</v>
      </c>
      <c r="AP239" s="435">
        <f t="shared" si="387"/>
        <v>-0.32423846010091573</v>
      </c>
      <c r="AQ239" s="435">
        <f t="shared" si="387"/>
        <v>-0.90251433612704013</v>
      </c>
      <c r="AR239" s="435">
        <f t="shared" si="387"/>
        <v>-0.91680968295546927</v>
      </c>
      <c r="AS239" s="714">
        <f t="shared" si="387"/>
        <v>-0.9403750601057862</v>
      </c>
      <c r="AT239" s="435">
        <f t="shared" si="387"/>
        <v>-0.87472345132743357</v>
      </c>
      <c r="AU239" s="435">
        <f t="shared" si="387"/>
        <v>-0.4877828054298643</v>
      </c>
      <c r="AV239" s="435">
        <f t="shared" si="387"/>
        <v>-0.66883821932681875</v>
      </c>
      <c r="AW239" s="714">
        <f t="shared" si="387"/>
        <v>-0.38709677419354838</v>
      </c>
      <c r="AX239" s="435">
        <f t="shared" si="387"/>
        <v>-0.46026490066225167</v>
      </c>
      <c r="AY239" s="435">
        <f t="shared" si="387"/>
        <v>-2.4734982332155431E-2</v>
      </c>
      <c r="AZ239" s="435">
        <f t="shared" si="387"/>
        <v>1.7081967213114755</v>
      </c>
      <c r="BA239" s="714">
        <f t="shared" si="387"/>
        <v>2.0153508771929824</v>
      </c>
      <c r="BB239" s="435">
        <f t="shared" si="387"/>
        <v>3.1431492842535791</v>
      </c>
      <c r="BC239" s="435">
        <f t="shared" si="387"/>
        <v>9.1467391304347831</v>
      </c>
      <c r="BD239" s="435">
        <f t="shared" si="387"/>
        <v>7.6101694915254239</v>
      </c>
      <c r="BE239" s="714">
        <f>BE33/BA33-1</f>
        <v>5.4247272727272726</v>
      </c>
      <c r="BF239" s="435">
        <f t="shared" ref="BF239:BM241" si="388">BF33/BB33-1</f>
        <v>2.9733464955577493</v>
      </c>
      <c r="BG239" s="435">
        <f t="shared" si="388"/>
        <v>0.62346009641135502</v>
      </c>
      <c r="BH239" s="435">
        <f t="shared" si="388"/>
        <v>0.32578740157480324</v>
      </c>
      <c r="BI239" s="714">
        <f t="shared" si="388"/>
        <v>0.13753678967625094</v>
      </c>
      <c r="BJ239" s="435">
        <f t="shared" si="388"/>
        <v>3.7391304347826004E-2</v>
      </c>
      <c r="BK239" s="435">
        <f t="shared" si="388"/>
        <v>9.3808424062465701E-2</v>
      </c>
      <c r="BL239" s="435">
        <f t="shared" si="388"/>
        <v>5.8330681938700835E-3</v>
      </c>
      <c r="BM239" s="714">
        <f t="shared" si="388"/>
        <v>-1.8310279629813908E-2</v>
      </c>
    </row>
    <row r="240" spans="4:65" ht="12">
      <c r="D240" s="431" t="s">
        <v>290</v>
      </c>
      <c r="E240" s="432" t="s">
        <v>102</v>
      </c>
      <c r="F240" s="433"/>
      <c r="G240" s="433"/>
      <c r="H240" s="433"/>
      <c r="I240" s="434"/>
      <c r="J240" s="435">
        <f t="shared" si="384"/>
        <v>-1.3894292224754246E-3</v>
      </c>
      <c r="K240" s="435">
        <f t="shared" si="384"/>
        <v>1.7687434002112035E-2</v>
      </c>
      <c r="L240" s="435">
        <f t="shared" si="384"/>
        <v>2.528572873470214E-2</v>
      </c>
      <c r="M240" s="436">
        <f t="shared" si="384"/>
        <v>6.7524475524475491E-2</v>
      </c>
      <c r="N240" s="435">
        <f t="shared" si="384"/>
        <v>5.0478628673196857E-2</v>
      </c>
      <c r="O240" s="435">
        <f t="shared" si="384"/>
        <v>-2.8015564202334642E-2</v>
      </c>
      <c r="P240" s="435">
        <f t="shared" si="384"/>
        <v>-1.4846601558646588E-2</v>
      </c>
      <c r="Q240" s="436">
        <f t="shared" si="384"/>
        <v>-1.8918352373964997E-2</v>
      </c>
      <c r="R240" s="435">
        <f t="shared" si="384"/>
        <v>-8.7576158940397386E-2</v>
      </c>
      <c r="S240" s="435">
        <f t="shared" si="384"/>
        <v>-0.1308780357619429</v>
      </c>
      <c r="T240" s="435">
        <f t="shared" si="385"/>
        <v>-0.13923797126120263</v>
      </c>
      <c r="U240" s="436">
        <f t="shared" si="385"/>
        <v>-0.116820682655841</v>
      </c>
      <c r="V240" s="435">
        <f t="shared" si="385"/>
        <v>-0.15300197421902217</v>
      </c>
      <c r="W240" s="435">
        <f t="shared" si="385"/>
        <v>-0.18639071424184728</v>
      </c>
      <c r="X240" s="435">
        <f t="shared" si="385"/>
        <v>-0.21626337831549558</v>
      </c>
      <c r="Y240" s="436">
        <f t="shared" si="385"/>
        <v>-8.6246522317648511E-2</v>
      </c>
      <c r="Z240" s="435">
        <f t="shared" si="385"/>
        <v>-8.9805991636388027E-3</v>
      </c>
      <c r="AA240" s="435">
        <f t="shared" si="385"/>
        <v>0.13934178743961345</v>
      </c>
      <c r="AB240" s="435">
        <f t="shared" si="385"/>
        <v>0.19155410420068275</v>
      </c>
      <c r="AC240" s="436">
        <f t="shared" si="385"/>
        <v>0.13006354249404284</v>
      </c>
      <c r="AD240" s="435">
        <f t="shared" si="386"/>
        <v>4.0882678472606626E-2</v>
      </c>
      <c r="AE240" s="435">
        <f t="shared" si="386"/>
        <v>-4.1539684642904473E-2</v>
      </c>
      <c r="AF240" s="435">
        <f t="shared" si="386"/>
        <v>0.14662099034568676</v>
      </c>
      <c r="AG240" s="436">
        <f t="shared" si="386"/>
        <v>-2.5888830316874611E-2</v>
      </c>
      <c r="AH240" s="435">
        <f t="shared" si="386"/>
        <v>9.1313883166079579E-2</v>
      </c>
      <c r="AI240" s="435">
        <f t="shared" si="386"/>
        <v>0.3174811640284787</v>
      </c>
      <c r="AJ240" s="435">
        <f t="shared" si="386"/>
        <v>7.8331251018523451E-2</v>
      </c>
      <c r="AK240" s="436">
        <f t="shared" si="386"/>
        <v>0.20545968372316747</v>
      </c>
      <c r="AL240" s="435">
        <f t="shared" si="386"/>
        <v>0.18476341270324581</v>
      </c>
      <c r="AM240" s="435">
        <f t="shared" si="386"/>
        <v>0.171196222455404</v>
      </c>
      <c r="AN240" s="435">
        <f t="shared" si="387"/>
        <v>4.6294896982519873E-2</v>
      </c>
      <c r="AO240" s="714">
        <f t="shared" si="387"/>
        <v>-6.8036711891460544E-2</v>
      </c>
      <c r="AP240" s="435">
        <f t="shared" si="387"/>
        <v>-0.33718838344898483</v>
      </c>
      <c r="AQ240" s="435">
        <f t="shared" si="387"/>
        <v>-0.99722259552927472</v>
      </c>
      <c r="AR240" s="435">
        <f t="shared" si="387"/>
        <v>-0.9974482426576794</v>
      </c>
      <c r="AS240" s="714">
        <f t="shared" si="387"/>
        <v>-0.99716334831941766</v>
      </c>
      <c r="AT240" s="435">
        <f t="shared" si="387"/>
        <v>-0.98766963939511443</v>
      </c>
      <c r="AU240" s="435">
        <f t="shared" si="387"/>
        <v>0.69354838709677424</v>
      </c>
      <c r="AV240" s="435">
        <f t="shared" si="387"/>
        <v>0.41509433962264142</v>
      </c>
      <c r="AW240" s="714">
        <f t="shared" si="387"/>
        <v>-7.547169811320753E-2</v>
      </c>
      <c r="AX240" s="435">
        <f t="shared" si="387"/>
        <v>-0.86792452830188682</v>
      </c>
      <c r="AY240" s="435">
        <f t="shared" si="387"/>
        <v>1.0571428571428569</v>
      </c>
      <c r="AZ240" s="435">
        <f t="shared" si="387"/>
        <v>108.02666666666667</v>
      </c>
      <c r="BA240" s="714">
        <f t="shared" si="387"/>
        <v>321.26530612244898</v>
      </c>
      <c r="BB240" s="435">
        <f t="shared" si="387"/>
        <v>793.23809523809518</v>
      </c>
      <c r="BC240" s="435">
        <f t="shared" si="387"/>
        <v>82.25</v>
      </c>
      <c r="BD240" s="435">
        <f t="shared" si="387"/>
        <v>1.5487342546166074</v>
      </c>
      <c r="BE240" s="714">
        <f>BE34/BA34-1</f>
        <v>0.32100563612184163</v>
      </c>
      <c r="BF240" s="435">
        <f t="shared" si="388"/>
        <v>0.24168115594460104</v>
      </c>
      <c r="BG240" s="435">
        <f t="shared" si="388"/>
        <v>0.13874986097208319</v>
      </c>
      <c r="BH240" s="435">
        <f t="shared" si="388"/>
        <v>1.8185307806727113E-2</v>
      </c>
      <c r="BI240" s="714">
        <f t="shared" si="388"/>
        <v>-2.7804410354745901E-2</v>
      </c>
      <c r="BJ240" s="435">
        <f t="shared" si="388"/>
        <v>-3.3075808788025074E-2</v>
      </c>
      <c r="BK240" s="435">
        <f t="shared" si="388"/>
        <v>5.1716560042974979E-2</v>
      </c>
      <c r="BL240" s="435">
        <f t="shared" si="388"/>
        <v>6.7719132893496736E-2</v>
      </c>
      <c r="BM240" s="714">
        <f t="shared" si="388"/>
        <v>-3.7475345167652385E-3</v>
      </c>
    </row>
    <row r="241" spans="4:65" ht="12">
      <c r="D241" s="431" t="s">
        <v>291</v>
      </c>
      <c r="E241" s="432" t="s">
        <v>292</v>
      </c>
      <c r="F241" s="433"/>
      <c r="G241" s="433"/>
      <c r="H241" s="433"/>
      <c r="I241" s="434"/>
      <c r="J241" s="435">
        <f t="shared" si="384"/>
        <v>-0.11355463347164596</v>
      </c>
      <c r="K241" s="435">
        <f t="shared" si="384"/>
        <v>0.18279728533490713</v>
      </c>
      <c r="L241" s="435">
        <f t="shared" si="384"/>
        <v>0.14348351980647123</v>
      </c>
      <c r="M241" s="436">
        <f t="shared" si="384"/>
        <v>5.182174481056756E-2</v>
      </c>
      <c r="N241" s="435">
        <f t="shared" si="384"/>
        <v>0.17974723045716967</v>
      </c>
      <c r="O241" s="435">
        <f t="shared" si="384"/>
        <v>7.8583011101409639E-3</v>
      </c>
      <c r="P241" s="435">
        <f t="shared" si="384"/>
        <v>-5.2889065185768303E-4</v>
      </c>
      <c r="Q241" s="436">
        <f t="shared" si="384"/>
        <v>0.12420645873585423</v>
      </c>
      <c r="R241" s="435">
        <f t="shared" si="384"/>
        <v>0.1351673059119165</v>
      </c>
      <c r="S241" s="435">
        <f t="shared" si="384"/>
        <v>7.3019801980197974E-2</v>
      </c>
      <c r="T241" s="435">
        <f t="shared" si="385"/>
        <v>4.1407593597036607E-2</v>
      </c>
      <c r="U241" s="436">
        <f t="shared" si="385"/>
        <v>-1.595875276209191E-3</v>
      </c>
      <c r="V241" s="435">
        <f t="shared" si="385"/>
        <v>4.089479203075852E-2</v>
      </c>
      <c r="W241" s="435">
        <f t="shared" si="385"/>
        <v>0.10519031141868518</v>
      </c>
      <c r="X241" s="435">
        <f t="shared" si="385"/>
        <v>0.33536585365853666</v>
      </c>
      <c r="Y241" s="436">
        <f t="shared" si="385"/>
        <v>0.32866101069715969</v>
      </c>
      <c r="Z241" s="435">
        <f t="shared" si="385"/>
        <v>0.26449518692634877</v>
      </c>
      <c r="AA241" s="435">
        <f t="shared" si="385"/>
        <v>0.21676059277812576</v>
      </c>
      <c r="AB241" s="435">
        <f t="shared" si="385"/>
        <v>0.11149162861491635</v>
      </c>
      <c r="AC241" s="436">
        <f t="shared" si="385"/>
        <v>8.3564686285396927E-2</v>
      </c>
      <c r="AD241" s="435">
        <f t="shared" si="386"/>
        <v>-2.6201646454811045E-2</v>
      </c>
      <c r="AE241" s="435">
        <f t="shared" si="386"/>
        <v>0.11553306458529899</v>
      </c>
      <c r="AF241" s="435">
        <f t="shared" si="386"/>
        <v>0.19813420061622722</v>
      </c>
      <c r="AG241" s="436">
        <f t="shared" si="386"/>
        <v>0.27167136390810498</v>
      </c>
      <c r="AH241" s="435">
        <f t="shared" si="386"/>
        <v>0.43250613580583575</v>
      </c>
      <c r="AI241" s="435">
        <f t="shared" si="386"/>
        <v>0.2588805166846071</v>
      </c>
      <c r="AJ241" s="435">
        <f t="shared" si="386"/>
        <v>0.19279948567754834</v>
      </c>
      <c r="AK241" s="436">
        <f t="shared" si="386"/>
        <v>0.21356615177971783</v>
      </c>
      <c r="AL241" s="435">
        <f t="shared" si="386"/>
        <v>0.24582778095056801</v>
      </c>
      <c r="AM241" s="435">
        <f t="shared" si="386"/>
        <v>0.19849752641544005</v>
      </c>
      <c r="AN241" s="435">
        <f t="shared" si="387"/>
        <v>0.17654808959156787</v>
      </c>
      <c r="AO241" s="714">
        <f t="shared" si="387"/>
        <v>7.1333702268953969E-2</v>
      </c>
      <c r="AP241" s="435">
        <f t="shared" si="387"/>
        <v>-0.20159934803646917</v>
      </c>
      <c r="AQ241" s="435">
        <f t="shared" si="387"/>
        <v>-0.35810018855424752</v>
      </c>
      <c r="AR241" s="435">
        <f t="shared" si="387"/>
        <v>-0.3564593301435407</v>
      </c>
      <c r="AS241" s="714">
        <f t="shared" si="387"/>
        <v>-0.46464176868639906</v>
      </c>
      <c r="AT241" s="435">
        <f t="shared" si="387"/>
        <v>-0.2533333333333333</v>
      </c>
      <c r="AU241" s="435">
        <f t="shared" si="387"/>
        <v>-0.18585265163543985</v>
      </c>
      <c r="AV241" s="435">
        <f t="shared" si="387"/>
        <v>-0.39302380764059164</v>
      </c>
      <c r="AW241" s="714">
        <f t="shared" si="387"/>
        <v>-0.24517560787340797</v>
      </c>
      <c r="AX241" s="435">
        <f t="shared" si="387"/>
        <v>-0.33826042378673959</v>
      </c>
      <c r="AY241" s="435">
        <f t="shared" si="387"/>
        <v>-0.17133105802047777</v>
      </c>
      <c r="AZ241" s="435">
        <f t="shared" si="387"/>
        <v>0.27664842324732875</v>
      </c>
      <c r="BA241" s="714">
        <f t="shared" si="387"/>
        <v>0.26230346414419015</v>
      </c>
      <c r="BB241" s="435">
        <f t="shared" si="387"/>
        <v>0.30974822466107166</v>
      </c>
      <c r="BC241" s="435">
        <f t="shared" si="387"/>
        <v>0.27688867968933861</v>
      </c>
      <c r="BD241" s="435">
        <f t="shared" si="387"/>
        <v>0.13330611411656634</v>
      </c>
      <c r="BE241" s="714">
        <f>BE35/BA35-1</f>
        <v>0.116253164556962</v>
      </c>
      <c r="BF241" s="435">
        <f t="shared" si="388"/>
        <v>0.15772870662460559</v>
      </c>
      <c r="BG241" s="435">
        <f t="shared" si="388"/>
        <v>0.11888305225324847</v>
      </c>
      <c r="BH241" s="435">
        <f t="shared" si="388"/>
        <v>0.13113572908222992</v>
      </c>
      <c r="BI241" s="714">
        <f t="shared" si="388"/>
        <v>0.16601651093168823</v>
      </c>
      <c r="BJ241" s="435">
        <f t="shared" si="388"/>
        <v>2.8695504087193457E-2</v>
      </c>
      <c r="BK241" s="435">
        <f t="shared" si="388"/>
        <v>3.7393954369491889E-2</v>
      </c>
      <c r="BL241" s="435">
        <f t="shared" si="388"/>
        <v>-5.1755713034477013E-3</v>
      </c>
      <c r="BM241" s="714">
        <f t="shared" si="388"/>
        <v>-1.8517077725044739E-2</v>
      </c>
    </row>
    <row r="242" spans="4:65" ht="12">
      <c r="D242" s="204" t="s">
        <v>258</v>
      </c>
      <c r="F242" s="328"/>
      <c r="G242" s="328"/>
      <c r="H242" s="328"/>
      <c r="I242" s="329"/>
      <c r="J242" s="328"/>
      <c r="K242" s="328"/>
      <c r="L242" s="328"/>
      <c r="M242" s="329"/>
      <c r="N242" s="328"/>
      <c r="O242" s="328"/>
      <c r="P242" s="328"/>
      <c r="Q242" s="329"/>
      <c r="R242" s="328"/>
      <c r="S242" s="328"/>
      <c r="T242" s="328"/>
      <c r="U242" s="329"/>
      <c r="V242" s="328"/>
      <c r="W242" s="328"/>
      <c r="X242" s="328"/>
      <c r="Y242" s="329"/>
      <c r="Z242" s="328"/>
      <c r="AA242" s="328"/>
      <c r="AB242" s="328"/>
      <c r="AC242" s="329"/>
      <c r="AD242" s="328"/>
      <c r="AE242" s="328"/>
      <c r="AF242" s="328"/>
      <c r="AG242" s="329"/>
      <c r="AH242" s="328"/>
      <c r="AI242" s="328"/>
      <c r="AJ242" s="328"/>
      <c r="AK242" s="329"/>
      <c r="AL242" s="328"/>
      <c r="AM242" s="328"/>
      <c r="AN242" s="328"/>
      <c r="AO242" s="682"/>
      <c r="AP242" s="328"/>
      <c r="AQ242" s="328"/>
      <c r="AR242" s="328"/>
      <c r="AS242" s="682"/>
      <c r="AT242" s="328"/>
      <c r="AU242" s="328"/>
      <c r="AV242" s="328"/>
      <c r="AW242" s="682"/>
      <c r="AX242" s="328"/>
      <c r="AY242" s="328"/>
      <c r="AZ242" s="328"/>
      <c r="BA242" s="682"/>
      <c r="BB242" s="328"/>
      <c r="BC242" s="328"/>
      <c r="BD242" s="328"/>
      <c r="BE242" s="682"/>
      <c r="BF242" s="328"/>
      <c r="BG242" s="328"/>
      <c r="BH242" s="328"/>
      <c r="BI242" s="682"/>
      <c r="BJ242" s="328"/>
      <c r="BK242" s="328"/>
      <c r="BL242" s="328"/>
      <c r="BM242" s="682"/>
    </row>
    <row r="243" spans="4:65" ht="12">
      <c r="D243" s="425" t="s">
        <v>270</v>
      </c>
      <c r="E243" s="426" t="s">
        <v>293</v>
      </c>
      <c r="F243" s="427"/>
      <c r="G243" s="427"/>
      <c r="H243" s="427"/>
      <c r="I243" s="428"/>
      <c r="J243" s="429">
        <f>J175/F175-1</f>
        <v>0.49558323154772288</v>
      </c>
      <c r="K243" s="429">
        <f t="shared" ref="K243:AG246" si="389">K175/G175-1</f>
        <v>0.51015983676245535</v>
      </c>
      <c r="L243" s="429">
        <f t="shared" si="389"/>
        <v>0.10090278575618128</v>
      </c>
      <c r="M243" s="430">
        <f t="shared" si="389"/>
        <v>8.8033029256411321E-3</v>
      </c>
      <c r="N243" s="429">
        <f t="shared" si="389"/>
        <v>4.576378710651241E-2</v>
      </c>
      <c r="O243" s="429">
        <f t="shared" si="389"/>
        <v>5.2008444757213335E-2</v>
      </c>
      <c r="P243" s="429">
        <f t="shared" si="389"/>
        <v>0.19436022497583272</v>
      </c>
      <c r="Q243" s="430">
        <f t="shared" si="389"/>
        <v>0.1284343415915643</v>
      </c>
      <c r="R243" s="429">
        <f t="shared" si="389"/>
        <v>0.32796429941080074</v>
      </c>
      <c r="S243" s="429">
        <f t="shared" si="389"/>
        <v>0.5817898674429931</v>
      </c>
      <c r="T243" s="429">
        <f t="shared" si="389"/>
        <v>0.48918831915382843</v>
      </c>
      <c r="U243" s="430">
        <f t="shared" si="389"/>
        <v>0.3121652062383462</v>
      </c>
      <c r="V243" s="429">
        <f t="shared" si="389"/>
        <v>6.1501706484641705E-2</v>
      </c>
      <c r="W243" s="429">
        <f t="shared" si="389"/>
        <v>-0.20167603813544988</v>
      </c>
      <c r="X243" s="429">
        <f t="shared" si="389"/>
        <v>-0.54177577943574295</v>
      </c>
      <c r="Y243" s="430">
        <f t="shared" si="389"/>
        <v>-0.16123176501511371</v>
      </c>
      <c r="Z243" s="429">
        <f t="shared" si="389"/>
        <v>-0.4272839243580675</v>
      </c>
      <c r="AA243" s="429">
        <f t="shared" si="389"/>
        <v>-0.50944411718587768</v>
      </c>
      <c r="AB243" s="429">
        <f t="shared" si="389"/>
        <v>0.18664411257278424</v>
      </c>
      <c r="AC243" s="430">
        <f t="shared" si="389"/>
        <v>1.837144396024093E-2</v>
      </c>
      <c r="AD243" s="429">
        <f t="shared" si="389"/>
        <v>0.6817812786098012</v>
      </c>
      <c r="AE243" s="429">
        <f t="shared" si="389"/>
        <v>0.6467884756597988</v>
      </c>
      <c r="AF243" s="429">
        <f t="shared" si="389"/>
        <v>0.24642915963857126</v>
      </c>
      <c r="AG243" s="430">
        <f t="shared" si="389"/>
        <v>8.4526545566443234E-2</v>
      </c>
      <c r="AH243" s="429"/>
      <c r="AI243" s="429"/>
      <c r="AJ243" s="429"/>
      <c r="AK243" s="430"/>
      <c r="AL243" s="427"/>
      <c r="AM243" s="427"/>
      <c r="AN243" s="427"/>
      <c r="AO243" s="715"/>
      <c r="AP243" s="427"/>
      <c r="AQ243" s="427"/>
      <c r="AR243" s="427"/>
      <c r="AS243" s="715"/>
      <c r="AT243" s="427"/>
      <c r="AU243" s="427"/>
      <c r="AV243" s="427"/>
      <c r="AW243" s="715"/>
      <c r="AX243" s="427"/>
      <c r="AY243" s="427"/>
      <c r="AZ243" s="427"/>
      <c r="BA243" s="715"/>
      <c r="BB243" s="427"/>
      <c r="BC243" s="427"/>
      <c r="BD243" s="427"/>
      <c r="BE243" s="715"/>
      <c r="BF243" s="427"/>
      <c r="BG243" s="427"/>
      <c r="BH243" s="427"/>
      <c r="BI243" s="715"/>
      <c r="BJ243" s="427"/>
      <c r="BK243" s="427"/>
      <c r="BL243" s="427"/>
      <c r="BM243" s="715"/>
    </row>
    <row r="244" spans="4:65" ht="12">
      <c r="D244" s="431" t="s">
        <v>272</v>
      </c>
      <c r="E244" s="437" t="s">
        <v>273</v>
      </c>
      <c r="F244" s="438"/>
      <c r="G244" s="438"/>
      <c r="H244" s="438"/>
      <c r="I244" s="439"/>
      <c r="J244" s="440">
        <f>J176/F176-1</f>
        <v>0.95797735460627886</v>
      </c>
      <c r="K244" s="440">
        <f t="shared" si="389"/>
        <v>0.93212845723986693</v>
      </c>
      <c r="L244" s="440">
        <f t="shared" si="389"/>
        <v>0.22566058783104093</v>
      </c>
      <c r="M244" s="441">
        <f t="shared" si="389"/>
        <v>0.17783075089392142</v>
      </c>
      <c r="N244" s="440">
        <f t="shared" si="389"/>
        <v>0.19982388581492239</v>
      </c>
      <c r="O244" s="440">
        <f t="shared" si="389"/>
        <v>7.7559537974335901E-2</v>
      </c>
      <c r="P244" s="440">
        <f t="shared" si="389"/>
        <v>0.21928327645051193</v>
      </c>
      <c r="Q244" s="441">
        <f t="shared" si="389"/>
        <v>0.11913304263031033</v>
      </c>
      <c r="R244" s="440">
        <f t="shared" si="389"/>
        <v>0.47701306810090816</v>
      </c>
      <c r="S244" s="440">
        <f t="shared" si="389"/>
        <v>0.958133727448782</v>
      </c>
      <c r="T244" s="440">
        <f t="shared" si="389"/>
        <v>0.74061781465560328</v>
      </c>
      <c r="U244" s="441">
        <f t="shared" si="389"/>
        <v>0.51371946207214014</v>
      </c>
      <c r="V244" s="440">
        <f t="shared" si="389"/>
        <v>0.10885655379047443</v>
      </c>
      <c r="W244" s="440">
        <f t="shared" si="389"/>
        <v>-0.21820981629687464</v>
      </c>
      <c r="X244" s="440">
        <f t="shared" si="389"/>
        <v>-0.62007267269336941</v>
      </c>
      <c r="Y244" s="441">
        <f t="shared" si="389"/>
        <v>-0.1423482326619494</v>
      </c>
      <c r="Z244" s="440">
        <f t="shared" si="389"/>
        <v>-0.60550041467133953</v>
      </c>
      <c r="AA244" s="440">
        <f t="shared" si="389"/>
        <v>-0.70715752094545858</v>
      </c>
      <c r="AB244" s="440">
        <f t="shared" si="389"/>
        <v>-0.17759458206518453</v>
      </c>
      <c r="AC244" s="441">
        <f t="shared" si="389"/>
        <v>-0.44719946306685066</v>
      </c>
      <c r="AD244" s="440">
        <f t="shared" si="389"/>
        <v>0.55435372304353714</v>
      </c>
      <c r="AE244" s="440">
        <f t="shared" si="389"/>
        <v>0.7275431516322779</v>
      </c>
      <c r="AF244" s="440">
        <f t="shared" si="389"/>
        <v>0.25047791774912986</v>
      </c>
      <c r="AG244" s="441">
        <f t="shared" si="389"/>
        <v>0.22566604815247526</v>
      </c>
      <c r="AH244" s="440"/>
      <c r="AI244" s="440"/>
      <c r="AJ244" s="440"/>
      <c r="AK244" s="441"/>
      <c r="AL244" s="438"/>
      <c r="AM244" s="438"/>
      <c r="AN244" s="438"/>
      <c r="AO244" s="716"/>
      <c r="AP244" s="438"/>
      <c r="AQ244" s="438"/>
      <c r="AR244" s="438"/>
      <c r="AS244" s="716"/>
      <c r="AT244" s="438"/>
      <c r="AU244" s="438"/>
      <c r="AV244" s="438"/>
      <c r="AW244" s="716"/>
      <c r="AX244" s="438"/>
      <c r="AY244" s="438"/>
      <c r="AZ244" s="438"/>
      <c r="BA244" s="716"/>
      <c r="BB244" s="438"/>
      <c r="BC244" s="438"/>
      <c r="BD244" s="438"/>
      <c r="BE244" s="716"/>
      <c r="BF244" s="438"/>
      <c r="BG244" s="438"/>
      <c r="BH244" s="438"/>
      <c r="BI244" s="716"/>
      <c r="BJ244" s="438"/>
      <c r="BK244" s="438"/>
      <c r="BL244" s="438"/>
      <c r="BM244" s="716"/>
    </row>
    <row r="245" spans="4:65" ht="12">
      <c r="D245" s="431" t="s">
        <v>274</v>
      </c>
      <c r="E245" s="437" t="s">
        <v>275</v>
      </c>
      <c r="F245" s="438"/>
      <c r="G245" s="438"/>
      <c r="H245" s="438"/>
      <c r="I245" s="439"/>
      <c r="J245" s="440">
        <f>J177/F177-1</f>
        <v>0.11192605244649845</v>
      </c>
      <c r="K245" s="440">
        <f t="shared" si="389"/>
        <v>9.5015533500123706E-2</v>
      </c>
      <c r="L245" s="440">
        <f t="shared" si="389"/>
        <v>-0.12546423789191785</v>
      </c>
      <c r="M245" s="441">
        <f t="shared" si="389"/>
        <v>-0.27666959891586029</v>
      </c>
      <c r="N245" s="440">
        <f t="shared" si="389"/>
        <v>-0.11165326345591997</v>
      </c>
      <c r="O245" s="440">
        <f t="shared" si="389"/>
        <v>-1.4562253634286537E-2</v>
      </c>
      <c r="P245" s="440">
        <f t="shared" si="389"/>
        <v>0.12546583850931681</v>
      </c>
      <c r="Q245" s="441">
        <f t="shared" si="389"/>
        <v>0.12753089666053108</v>
      </c>
      <c r="R245" s="440">
        <f t="shared" si="389"/>
        <v>1.1324337153319375E-2</v>
      </c>
      <c r="S245" s="440">
        <f t="shared" si="389"/>
        <v>-0.12122601849728654</v>
      </c>
      <c r="T245" s="440">
        <f t="shared" si="389"/>
        <v>-0.2270907130756199</v>
      </c>
      <c r="U245" s="441">
        <f t="shared" si="389"/>
        <v>-0.17601445895522383</v>
      </c>
      <c r="V245" s="440">
        <f t="shared" si="389"/>
        <v>-0.1790934692235483</v>
      </c>
      <c r="W245" s="440">
        <f t="shared" si="389"/>
        <v>-0.26659128468296078</v>
      </c>
      <c r="X245" s="440">
        <f t="shared" si="389"/>
        <v>-0.28560990999966784</v>
      </c>
      <c r="Y245" s="441">
        <f t="shared" si="389"/>
        <v>-0.17950895068279915</v>
      </c>
      <c r="Z245" s="440">
        <f t="shared" si="389"/>
        <v>6.6568651474312457E-3</v>
      </c>
      <c r="AA245" s="440">
        <f t="shared" si="389"/>
        <v>8.8393421884882972E-2</v>
      </c>
      <c r="AB245" s="440">
        <f t="shared" si="389"/>
        <v>1.0876295848635582</v>
      </c>
      <c r="AC245" s="441">
        <f t="shared" si="389"/>
        <v>1.032985512245602</v>
      </c>
      <c r="AD245" s="440">
        <f t="shared" si="389"/>
        <v>0.69560631262931549</v>
      </c>
      <c r="AE245" s="440">
        <f t="shared" si="389"/>
        <v>0.55364666569809673</v>
      </c>
      <c r="AF245" s="440">
        <f t="shared" si="389"/>
        <v>0.17277929944106707</v>
      </c>
      <c r="AG245" s="441">
        <f t="shared" si="389"/>
        <v>2.5196716791448415E-2</v>
      </c>
      <c r="AH245" s="440"/>
      <c r="AI245" s="440"/>
      <c r="AJ245" s="440"/>
      <c r="AK245" s="441"/>
      <c r="AL245" s="438"/>
      <c r="AM245" s="438"/>
      <c r="AN245" s="438"/>
      <c r="AO245" s="716"/>
      <c r="AP245" s="438"/>
      <c r="AQ245" s="438"/>
      <c r="AR245" s="438"/>
      <c r="AS245" s="716"/>
      <c r="AT245" s="438"/>
      <c r="AU245" s="438"/>
      <c r="AV245" s="438"/>
      <c r="AW245" s="716"/>
      <c r="AX245" s="438"/>
      <c r="AY245" s="438"/>
      <c r="AZ245" s="438"/>
      <c r="BA245" s="716"/>
      <c r="BB245" s="438"/>
      <c r="BC245" s="438"/>
      <c r="BD245" s="438"/>
      <c r="BE245" s="716"/>
      <c r="BF245" s="438"/>
      <c r="BG245" s="438"/>
      <c r="BH245" s="438"/>
      <c r="BI245" s="716"/>
      <c r="BJ245" s="438"/>
      <c r="BK245" s="438"/>
      <c r="BL245" s="438"/>
      <c r="BM245" s="716"/>
    </row>
    <row r="246" spans="4:65" ht="12">
      <c r="D246" s="431" t="s">
        <v>276</v>
      </c>
      <c r="E246" s="437" t="s">
        <v>277</v>
      </c>
      <c r="F246" s="438"/>
      <c r="G246" s="438"/>
      <c r="H246" s="438"/>
      <c r="I246" s="439"/>
      <c r="J246" s="440">
        <f>J178/F178-1</f>
        <v>0.21212516864690767</v>
      </c>
      <c r="K246" s="440">
        <f t="shared" si="389"/>
        <v>0.15543139398356209</v>
      </c>
      <c r="L246" s="440">
        <f t="shared" si="389"/>
        <v>-3.9538455479856682E-2</v>
      </c>
      <c r="M246" s="441">
        <f t="shared" si="389"/>
        <v>-0.11655499720826357</v>
      </c>
      <c r="N246" s="440">
        <f t="shared" si="389"/>
        <v>-0.18746185056191877</v>
      </c>
      <c r="O246" s="440">
        <f t="shared" si="389"/>
        <v>4.7095101268484152E-2</v>
      </c>
      <c r="P246" s="440">
        <f t="shared" si="389"/>
        <v>0.1663864857107713</v>
      </c>
      <c r="Q246" s="441">
        <f t="shared" si="389"/>
        <v>0.16945805024490435</v>
      </c>
      <c r="R246" s="440">
        <f t="shared" si="389"/>
        <v>0.13937251436146703</v>
      </c>
      <c r="S246" s="440">
        <f t="shared" si="389"/>
        <v>2.2421524663677195E-2</v>
      </c>
      <c r="T246" s="440">
        <f t="shared" si="389"/>
        <v>0.14395191057053469</v>
      </c>
      <c r="U246" s="441">
        <f t="shared" si="389"/>
        <v>4.961832061068705E-2</v>
      </c>
      <c r="V246" s="440">
        <f t="shared" si="389"/>
        <v>9.21889543903196E-2</v>
      </c>
      <c r="W246" s="440">
        <f t="shared" si="389"/>
        <v>-3.633150039277333E-3</v>
      </c>
      <c r="X246" s="440">
        <f t="shared" si="389"/>
        <v>-0.15042099440722756</v>
      </c>
      <c r="Y246" s="441">
        <f t="shared" si="389"/>
        <v>-0.25650844730490752</v>
      </c>
      <c r="Z246" s="440">
        <f t="shared" si="389"/>
        <v>0.14161428926529607</v>
      </c>
      <c r="AA246" s="440">
        <f t="shared" si="389"/>
        <v>0.16435071121185252</v>
      </c>
      <c r="AB246" s="440">
        <f t="shared" si="389"/>
        <v>0.79288892104025743</v>
      </c>
      <c r="AC246" s="441">
        <f t="shared" si="389"/>
        <v>2.1824359418282548</v>
      </c>
      <c r="AD246" s="440">
        <f t="shared" si="389"/>
        <v>0.90497371613424993</v>
      </c>
      <c r="AE246" s="440">
        <f t="shared" si="389"/>
        <v>0.59888838731520155</v>
      </c>
      <c r="AF246" s="440">
        <f t="shared" si="389"/>
        <v>0.30648805681084568</v>
      </c>
      <c r="AG246" s="441">
        <f t="shared" si="389"/>
        <v>-4.501747657323163E-2</v>
      </c>
      <c r="AH246" s="440"/>
      <c r="AI246" s="440"/>
      <c r="AJ246" s="440"/>
      <c r="AK246" s="441"/>
      <c r="AL246" s="438"/>
      <c r="AM246" s="438"/>
      <c r="AN246" s="438"/>
      <c r="AO246" s="716"/>
      <c r="AP246" s="438"/>
      <c r="AQ246" s="438"/>
      <c r="AR246" s="438"/>
      <c r="AS246" s="716"/>
      <c r="AT246" s="438"/>
      <c r="AU246" s="438"/>
      <c r="AV246" s="438"/>
      <c r="AW246" s="716"/>
      <c r="AX246" s="438"/>
      <c r="AY246" s="438"/>
      <c r="AZ246" s="438"/>
      <c r="BA246" s="716"/>
      <c r="BB246" s="438"/>
      <c r="BC246" s="438"/>
      <c r="BD246" s="438"/>
      <c r="BE246" s="716"/>
      <c r="BF246" s="438"/>
      <c r="BG246" s="438"/>
      <c r="BH246" s="438"/>
      <c r="BI246" s="716"/>
      <c r="BJ246" s="438"/>
      <c r="BK246" s="438"/>
      <c r="BL246" s="438"/>
      <c r="BM246" s="716"/>
    </row>
    <row r="247" spans="4:65" ht="12">
      <c r="D247" s="395" t="s">
        <v>294</v>
      </c>
      <c r="E247" s="396" t="s">
        <v>279</v>
      </c>
      <c r="F247" s="397"/>
      <c r="G247" s="397"/>
      <c r="H247" s="397"/>
      <c r="I247" s="398"/>
      <c r="J247" s="399">
        <f t="shared" ref="J247:AG247" si="390">J55/F55-1</f>
        <v>0.44119201897080362</v>
      </c>
      <c r="K247" s="399">
        <f t="shared" si="390"/>
        <v>0.71459352812138999</v>
      </c>
      <c r="L247" s="399">
        <f t="shared" si="390"/>
        <v>9.8510466988727785E-2</v>
      </c>
      <c r="M247" s="400">
        <f t="shared" si="390"/>
        <v>-2.7568197406804495E-2</v>
      </c>
      <c r="N247" s="399">
        <f t="shared" si="390"/>
        <v>1.7460201012398313E-2</v>
      </c>
      <c r="O247" s="399">
        <f t="shared" si="390"/>
        <v>7.0078883219525379E-2</v>
      </c>
      <c r="P247" s="399">
        <f t="shared" si="390"/>
        <v>0.24253307435775273</v>
      </c>
      <c r="Q247" s="400">
        <f t="shared" si="390"/>
        <v>0.1431509352187843</v>
      </c>
      <c r="R247" s="399">
        <f t="shared" si="390"/>
        <v>0.44372341192587794</v>
      </c>
      <c r="S247" s="399">
        <f t="shared" si="390"/>
        <v>0.75364871843849701</v>
      </c>
      <c r="T247" s="399">
        <f t="shared" si="390"/>
        <v>0.62846187877894111</v>
      </c>
      <c r="U247" s="400">
        <f t="shared" si="390"/>
        <v>0.45461573915758491</v>
      </c>
      <c r="V247" s="399">
        <f t="shared" si="390"/>
        <v>0.13176989319425525</v>
      </c>
      <c r="W247" s="399">
        <f t="shared" si="390"/>
        <v>-0.2015854445699532</v>
      </c>
      <c r="X247" s="399">
        <f t="shared" si="390"/>
        <v>-0.5941426837882382</v>
      </c>
      <c r="Y247" s="400">
        <f t="shared" si="390"/>
        <v>-0.164750194202543</v>
      </c>
      <c r="Z247" s="399">
        <f t="shared" si="390"/>
        <v>-0.52163525184391357</v>
      </c>
      <c r="AA247" s="399">
        <f t="shared" si="390"/>
        <v>-0.62441703594039744</v>
      </c>
      <c r="AB247" s="399">
        <f t="shared" si="390"/>
        <v>0.21169550975964579</v>
      </c>
      <c r="AC247" s="400">
        <f t="shared" si="390"/>
        <v>1.5100804601217543E-2</v>
      </c>
      <c r="AD247" s="399">
        <f t="shared" si="390"/>
        <v>1.0705164529604785</v>
      </c>
      <c r="AE247" s="399">
        <f t="shared" si="390"/>
        <v>1.0844454609051284</v>
      </c>
      <c r="AF247" s="399">
        <f t="shared" si="390"/>
        <v>0.30121830851048159</v>
      </c>
      <c r="AG247" s="400">
        <f t="shared" si="390"/>
        <v>0.10657432355050833</v>
      </c>
      <c r="AH247" s="399"/>
      <c r="AI247" s="399"/>
      <c r="AJ247" s="399"/>
      <c r="AK247" s="400"/>
      <c r="AL247" s="397"/>
      <c r="AM247" s="397"/>
      <c r="AN247" s="397"/>
      <c r="AO247" s="710"/>
      <c r="AP247" s="397"/>
      <c r="AQ247" s="397"/>
      <c r="AR247" s="397"/>
      <c r="AS247" s="710"/>
      <c r="AT247" s="397"/>
      <c r="AU247" s="397"/>
      <c r="AV247" s="397"/>
      <c r="AW247" s="710"/>
      <c r="AX247" s="397"/>
      <c r="AY247" s="397"/>
      <c r="AZ247" s="397"/>
      <c r="BA247" s="710"/>
      <c r="BB247" s="397"/>
      <c r="BC247" s="397"/>
      <c r="BD247" s="397"/>
      <c r="BE247" s="710"/>
      <c r="BF247" s="397"/>
      <c r="BG247" s="397"/>
      <c r="BH247" s="397"/>
      <c r="BI247" s="710"/>
      <c r="BJ247" s="397"/>
      <c r="BK247" s="397"/>
      <c r="BL247" s="397"/>
      <c r="BM247" s="710"/>
    </row>
    <row r="248" spans="4:65" ht="12">
      <c r="D248" s="401" t="s">
        <v>280</v>
      </c>
      <c r="E248" s="402" t="s">
        <v>295</v>
      </c>
      <c r="F248" s="403"/>
      <c r="G248" s="403"/>
      <c r="H248" s="403"/>
      <c r="I248" s="404"/>
      <c r="J248" s="405">
        <f t="shared" ref="J248:S250" si="391">(J176-J58)/(F176-F58)-1</f>
        <v>1.1417251029841831</v>
      </c>
      <c r="K248" s="405">
        <f t="shared" si="391"/>
        <v>1.0176964303771867</v>
      </c>
      <c r="L248" s="405">
        <f t="shared" si="391"/>
        <v>0.19522755803314973</v>
      </c>
      <c r="M248" s="406">
        <f t="shared" si="391"/>
        <v>0.15009458993182379</v>
      </c>
      <c r="N248" s="405">
        <f t="shared" si="391"/>
        <v>0.15489876521458257</v>
      </c>
      <c r="O248" s="405">
        <f t="shared" si="391"/>
        <v>6.4982709367012559E-2</v>
      </c>
      <c r="P248" s="405">
        <f t="shared" si="391"/>
        <v>0.18776313095799702</v>
      </c>
      <c r="Q248" s="406">
        <f t="shared" si="391"/>
        <v>5.0174836026566805E-2</v>
      </c>
      <c r="R248" s="405">
        <f t="shared" si="391"/>
        <v>0.45305686571148884</v>
      </c>
      <c r="S248" s="405">
        <f t="shared" si="391"/>
        <v>0.98973157141781498</v>
      </c>
      <c r="T248" s="405">
        <f t="shared" ref="T248:AC250" si="392">(T176-T58)/(P176-P58)-1</f>
        <v>0.81374209406192866</v>
      </c>
      <c r="U248" s="406">
        <f t="shared" si="392"/>
        <v>0.62173930175742775</v>
      </c>
      <c r="V248" s="405">
        <f t="shared" si="392"/>
        <v>0.15641842234198933</v>
      </c>
      <c r="W248" s="405">
        <f t="shared" si="392"/>
        <v>-0.2097585203755824</v>
      </c>
      <c r="X248" s="405">
        <f t="shared" si="392"/>
        <v>-0.64107786954671475</v>
      </c>
      <c r="Y248" s="406">
        <f t="shared" si="392"/>
        <v>-0.13104248417625408</v>
      </c>
      <c r="Z248" s="405">
        <f t="shared" si="392"/>
        <v>-0.66076535475963505</v>
      </c>
      <c r="AA248" s="405">
        <f t="shared" si="392"/>
        <v>-0.77188571839028852</v>
      </c>
      <c r="AB248" s="405">
        <f t="shared" si="392"/>
        <v>-0.20541953010786107</v>
      </c>
      <c r="AC248" s="406">
        <f t="shared" si="392"/>
        <v>-0.48264629193375885</v>
      </c>
      <c r="AD248" s="405">
        <f t="shared" ref="AD248:AG250" si="393">(AD176-AD58)/(Z176-Z58)-1</f>
        <v>0.78703331995182668</v>
      </c>
      <c r="AE248" s="405">
        <f t="shared" si="393"/>
        <v>1.1771235141305203</v>
      </c>
      <c r="AF248" s="405">
        <f t="shared" si="393"/>
        <v>0.32758670645843591</v>
      </c>
      <c r="AG248" s="406">
        <f t="shared" si="393"/>
        <v>0.30458457755137891</v>
      </c>
      <c r="AH248" s="405"/>
      <c r="AI248" s="405"/>
      <c r="AJ248" s="405"/>
      <c r="AK248" s="406"/>
      <c r="AL248" s="403"/>
      <c r="AM248" s="403"/>
      <c r="AN248" s="403"/>
      <c r="AO248" s="711"/>
      <c r="AP248" s="403"/>
      <c r="AQ248" s="403"/>
      <c r="AR248" s="403"/>
      <c r="AS248" s="711"/>
      <c r="AT248" s="403"/>
      <c r="AU248" s="403"/>
      <c r="AV248" s="403"/>
      <c r="AW248" s="711"/>
      <c r="AX248" s="403"/>
      <c r="AY248" s="403"/>
      <c r="AZ248" s="403"/>
      <c r="BA248" s="711"/>
      <c r="BB248" s="403"/>
      <c r="BC248" s="403"/>
      <c r="BD248" s="403"/>
      <c r="BE248" s="711"/>
      <c r="BF248" s="403"/>
      <c r="BG248" s="403"/>
      <c r="BH248" s="403"/>
      <c r="BI248" s="711"/>
      <c r="BJ248" s="403"/>
      <c r="BK248" s="403"/>
      <c r="BL248" s="403"/>
      <c r="BM248" s="711"/>
    </row>
    <row r="249" spans="4:65" ht="12">
      <c r="D249" s="401" t="s">
        <v>296</v>
      </c>
      <c r="E249" s="402" t="s">
        <v>283</v>
      </c>
      <c r="F249" s="409"/>
      <c r="G249" s="409"/>
      <c r="H249" s="409"/>
      <c r="I249" s="410"/>
      <c r="J249" s="411">
        <f t="shared" si="391"/>
        <v>0.20545529363353121</v>
      </c>
      <c r="K249" s="411">
        <f t="shared" si="391"/>
        <v>0.13837074053332188</v>
      </c>
      <c r="L249" s="411">
        <f t="shared" si="391"/>
        <v>-0.21980089362702826</v>
      </c>
      <c r="M249" s="412">
        <f t="shared" si="391"/>
        <v>-0.44265141456439583</v>
      </c>
      <c r="N249" s="411">
        <f t="shared" si="391"/>
        <v>-0.22900614454306056</v>
      </c>
      <c r="O249" s="411">
        <f t="shared" si="391"/>
        <v>-2.482497634815517E-2</v>
      </c>
      <c r="P249" s="411">
        <f t="shared" si="391"/>
        <v>0.10991660805787196</v>
      </c>
      <c r="Q249" s="412">
        <f t="shared" si="391"/>
        <v>0.10182640034206836</v>
      </c>
      <c r="R249" s="411">
        <f t="shared" si="391"/>
        <v>-5.1992409867172684E-2</v>
      </c>
      <c r="S249" s="411">
        <f t="shared" si="391"/>
        <v>-0.18398075206643638</v>
      </c>
      <c r="T249" s="411">
        <f t="shared" si="392"/>
        <v>-0.28392323707793976</v>
      </c>
      <c r="U249" s="412">
        <f t="shared" si="392"/>
        <v>-0.20273866282292941</v>
      </c>
      <c r="V249" s="411">
        <f t="shared" si="392"/>
        <v>-0.170002668801708</v>
      </c>
      <c r="W249" s="411">
        <f t="shared" si="392"/>
        <v>-0.31748145330036137</v>
      </c>
      <c r="X249" s="411">
        <f t="shared" si="392"/>
        <v>-0.49200429808482393</v>
      </c>
      <c r="Y249" s="412">
        <f t="shared" si="392"/>
        <v>-0.43786941102844035</v>
      </c>
      <c r="Z249" s="411">
        <f t="shared" si="392"/>
        <v>-0.18062700964630229</v>
      </c>
      <c r="AA249" s="411">
        <f t="shared" si="392"/>
        <v>-0.13336120401337792</v>
      </c>
      <c r="AB249" s="411">
        <f t="shared" si="392"/>
        <v>2.5898967276346894</v>
      </c>
      <c r="AC249" s="412">
        <f t="shared" si="392"/>
        <v>2.7204354280059375</v>
      </c>
      <c r="AD249" s="411">
        <f t="shared" si="393"/>
        <v>1.6241538310605317</v>
      </c>
      <c r="AE249" s="411">
        <f t="shared" si="393"/>
        <v>1.2759286058851904</v>
      </c>
      <c r="AF249" s="411">
        <f t="shared" si="393"/>
        <v>0.18733536669901563</v>
      </c>
      <c r="AG249" s="412">
        <f t="shared" si="393"/>
        <v>5.4196036707008899E-2</v>
      </c>
      <c r="AH249" s="411"/>
      <c r="AI249" s="411"/>
      <c r="AJ249" s="411"/>
      <c r="AK249" s="412"/>
      <c r="AL249" s="409"/>
      <c r="AM249" s="409"/>
      <c r="AN249" s="409"/>
      <c r="AO249" s="712"/>
      <c r="AP249" s="409"/>
      <c r="AQ249" s="409"/>
      <c r="AR249" s="409"/>
      <c r="AS249" s="712"/>
      <c r="AT249" s="409"/>
      <c r="AU249" s="409"/>
      <c r="AV249" s="409"/>
      <c r="AW249" s="712"/>
      <c r="AX249" s="409"/>
      <c r="AY249" s="409"/>
      <c r="AZ249" s="409"/>
      <c r="BA249" s="712"/>
      <c r="BB249" s="409"/>
      <c r="BC249" s="409"/>
      <c r="BD249" s="409"/>
      <c r="BE249" s="712"/>
      <c r="BF249" s="409"/>
      <c r="BG249" s="409"/>
      <c r="BH249" s="409"/>
      <c r="BI249" s="712"/>
      <c r="BJ249" s="409"/>
      <c r="BK249" s="409"/>
      <c r="BL249" s="409"/>
      <c r="BM249" s="712"/>
    </row>
    <row r="250" spans="4:65" ht="12">
      <c r="D250" s="401" t="s">
        <v>284</v>
      </c>
      <c r="E250" s="402" t="s">
        <v>297</v>
      </c>
      <c r="F250" s="403"/>
      <c r="G250" s="403"/>
      <c r="H250" s="403"/>
      <c r="I250" s="404"/>
      <c r="J250" s="405">
        <f t="shared" si="391"/>
        <v>0.33940787582638698</v>
      </c>
      <c r="K250" s="405">
        <f t="shared" si="391"/>
        <v>0.15466980890414472</v>
      </c>
      <c r="L250" s="405">
        <f t="shared" si="391"/>
        <v>-8.592142647202905E-2</v>
      </c>
      <c r="M250" s="406">
        <f t="shared" si="391"/>
        <v>-0.15538220206045705</v>
      </c>
      <c r="N250" s="405">
        <f t="shared" si="391"/>
        <v>-0.27241512511266575</v>
      </c>
      <c r="O250" s="405">
        <f t="shared" si="391"/>
        <v>6.2028573963971878E-2</v>
      </c>
      <c r="P250" s="405">
        <f t="shared" si="391"/>
        <v>0.16382636655948546</v>
      </c>
      <c r="Q250" s="406">
        <f t="shared" si="391"/>
        <v>0.12162433490613389</v>
      </c>
      <c r="R250" s="405">
        <f t="shared" si="391"/>
        <v>5.9285040113260967E-2</v>
      </c>
      <c r="S250" s="405">
        <f t="shared" si="391"/>
        <v>-6.0536430481283432E-2</v>
      </c>
      <c r="T250" s="405">
        <f t="shared" si="392"/>
        <v>0.16452548694571068</v>
      </c>
      <c r="U250" s="406">
        <f t="shared" si="392"/>
        <v>5.5135377041843903E-2</v>
      </c>
      <c r="V250" s="405">
        <f t="shared" si="392"/>
        <v>0.10224425015314353</v>
      </c>
      <c r="W250" s="405">
        <f t="shared" si="392"/>
        <v>-4.2958153599857662E-2</v>
      </c>
      <c r="X250" s="405">
        <f t="shared" si="392"/>
        <v>-0.32245947014630294</v>
      </c>
      <c r="Y250" s="406">
        <f t="shared" si="392"/>
        <v>-0.47838995631335623</v>
      </c>
      <c r="Z250" s="405">
        <f t="shared" si="392"/>
        <v>5.3503763956954442E-2</v>
      </c>
      <c r="AA250" s="405">
        <f t="shared" si="392"/>
        <v>0.10519957251057099</v>
      </c>
      <c r="AB250" s="405">
        <f t="shared" si="392"/>
        <v>1.2109133352786694</v>
      </c>
      <c r="AC250" s="406">
        <f t="shared" si="392"/>
        <v>4.0266710034151894</v>
      </c>
      <c r="AD250" s="405">
        <f t="shared" si="393"/>
        <v>1.4094571264147322</v>
      </c>
      <c r="AE250" s="405">
        <f t="shared" si="393"/>
        <v>0.83582089552238803</v>
      </c>
      <c r="AF250" s="405">
        <f t="shared" si="393"/>
        <v>0.33990602893041921</v>
      </c>
      <c r="AG250" s="406">
        <f t="shared" si="393"/>
        <v>-0.10500177941699829</v>
      </c>
      <c r="AH250" s="405"/>
      <c r="AI250" s="405"/>
      <c r="AJ250" s="405"/>
      <c r="AK250" s="406"/>
      <c r="AL250" s="403"/>
      <c r="AM250" s="403"/>
      <c r="AN250" s="403"/>
      <c r="AO250" s="711"/>
      <c r="AP250" s="403"/>
      <c r="AQ250" s="403"/>
      <c r="AR250" s="403"/>
      <c r="AS250" s="711"/>
      <c r="AT250" s="403"/>
      <c r="AU250" s="403"/>
      <c r="AV250" s="403"/>
      <c r="AW250" s="711"/>
      <c r="AX250" s="403"/>
      <c r="AY250" s="403"/>
      <c r="AZ250" s="403"/>
      <c r="BA250" s="711"/>
      <c r="BB250" s="403"/>
      <c r="BC250" s="403"/>
      <c r="BD250" s="403"/>
      <c r="BE250" s="711"/>
      <c r="BF250" s="403"/>
      <c r="BG250" s="403"/>
      <c r="BH250" s="403"/>
      <c r="BI250" s="711"/>
      <c r="BJ250" s="403"/>
      <c r="BK250" s="403"/>
      <c r="BL250" s="403"/>
      <c r="BM250" s="711"/>
    </row>
    <row r="251" spans="4:65" ht="12">
      <c r="D251" s="425" t="s">
        <v>298</v>
      </c>
      <c r="E251" s="426" t="s">
        <v>287</v>
      </c>
      <c r="F251" s="427"/>
      <c r="G251" s="427"/>
      <c r="H251" s="427"/>
      <c r="I251" s="428"/>
      <c r="J251" s="429">
        <f t="shared" ref="J251:BD251" si="394">J56/F56-1</f>
        <v>0.63686296049276159</v>
      </c>
      <c r="K251" s="429">
        <f t="shared" si="394"/>
        <v>0.12203356415880129</v>
      </c>
      <c r="L251" s="429">
        <f t="shared" si="394"/>
        <v>0.1081186099035869</v>
      </c>
      <c r="M251" s="430">
        <f t="shared" si="394"/>
        <v>0.11360064764988809</v>
      </c>
      <c r="N251" s="429">
        <f t="shared" si="394"/>
        <v>0.11049326494415412</v>
      </c>
      <c r="O251" s="429">
        <f t="shared" si="394"/>
        <v>-4.1729810458812633E-4</v>
      </c>
      <c r="P251" s="429">
        <f t="shared" si="394"/>
        <v>5.0318876153323533E-2</v>
      </c>
      <c r="Q251" s="430">
        <f t="shared" si="394"/>
        <v>9.1406701019906444E-2</v>
      </c>
      <c r="R251" s="429">
        <f t="shared" si="394"/>
        <v>8.5405335405335459E-2</v>
      </c>
      <c r="S251" s="429">
        <f t="shared" si="394"/>
        <v>4.8031288451397369E-2</v>
      </c>
      <c r="T251" s="429">
        <f t="shared" si="394"/>
        <v>-3.4637454355763708E-3</v>
      </c>
      <c r="U251" s="430">
        <f t="shared" si="394"/>
        <v>-6.3239558028367671E-2</v>
      </c>
      <c r="V251" s="429">
        <f t="shared" si="394"/>
        <v>-0.13434349460120498</v>
      </c>
      <c r="W251" s="429">
        <f t="shared" si="394"/>
        <v>-0.20214684053838738</v>
      </c>
      <c r="X251" s="429">
        <f t="shared" si="394"/>
        <v>-0.23907535752423625</v>
      </c>
      <c r="Y251" s="430">
        <f t="shared" si="394"/>
        <v>-0.1468336958340305</v>
      </c>
      <c r="Z251" s="429">
        <f t="shared" si="394"/>
        <v>-8.3476902579652235E-2</v>
      </c>
      <c r="AA251" s="429">
        <f t="shared" si="394"/>
        <v>8.8474879125499228E-2</v>
      </c>
      <c r="AB251" s="429">
        <f t="shared" si="394"/>
        <v>0.10940810654632505</v>
      </c>
      <c r="AC251" s="430">
        <f t="shared" si="394"/>
        <v>3.1474445397720263E-2</v>
      </c>
      <c r="AD251" s="429">
        <f t="shared" si="394"/>
        <v>-5.7545301887265365E-2</v>
      </c>
      <c r="AE251" s="429">
        <f t="shared" si="394"/>
        <v>-0.13857035946213458</v>
      </c>
      <c r="AF251" s="429">
        <f t="shared" si="394"/>
        <v>6.1934171689361772E-2</v>
      </c>
      <c r="AG251" s="430">
        <f t="shared" si="394"/>
        <v>-2.4002471541624271E-3</v>
      </c>
      <c r="AH251" s="429">
        <f t="shared" si="394"/>
        <v>6.7468021168523684E-2</v>
      </c>
      <c r="AI251" s="429">
        <f t="shared" si="394"/>
        <v>0.23478967575596221</v>
      </c>
      <c r="AJ251" s="429">
        <f t="shared" si="394"/>
        <v>8.9970570374176662E-2</v>
      </c>
      <c r="AK251" s="430">
        <f t="shared" si="394"/>
        <v>0.19743675258468718</v>
      </c>
      <c r="AL251" s="429">
        <f t="shared" si="394"/>
        <v>0.2404085700049825</v>
      </c>
      <c r="AM251" s="429">
        <f t="shared" si="394"/>
        <v>0.20925535053675581</v>
      </c>
      <c r="AN251" s="429">
        <f t="shared" si="394"/>
        <v>0.10330861869455288</v>
      </c>
      <c r="AO251" s="713">
        <f t="shared" si="394"/>
        <v>5.0730115784027863E-3</v>
      </c>
      <c r="AP251" s="429">
        <f t="shared" si="394"/>
        <v>-0.28093994778067888</v>
      </c>
      <c r="AQ251" s="429">
        <f t="shared" si="394"/>
        <v>-0.74169028359077349</v>
      </c>
      <c r="AR251" s="429">
        <f t="shared" si="394"/>
        <v>-0.73552547244935607</v>
      </c>
      <c r="AS251" s="713">
        <f t="shared" si="394"/>
        <v>-0.77908196591516399</v>
      </c>
      <c r="AT251" s="429">
        <f t="shared" si="394"/>
        <v>-0.64334394726551591</v>
      </c>
      <c r="AU251" s="429">
        <f t="shared" si="394"/>
        <v>-0.20613238392792266</v>
      </c>
      <c r="AV251" s="429">
        <f t="shared" si="394"/>
        <v>-0.40853345083351689</v>
      </c>
      <c r="AW251" s="713">
        <f t="shared" si="394"/>
        <v>-0.25383030194427025</v>
      </c>
      <c r="AX251" s="429">
        <f t="shared" si="394"/>
        <v>-0.35351241287493151</v>
      </c>
      <c r="AY251" s="429">
        <f t="shared" si="394"/>
        <v>-0.15193117334797734</v>
      </c>
      <c r="AZ251" s="429">
        <f t="shared" si="394"/>
        <v>1.3342438539855972</v>
      </c>
      <c r="BA251" s="713">
        <f t="shared" si="394"/>
        <v>2.2469980787704129</v>
      </c>
      <c r="BB251" s="429">
        <f t="shared" si="394"/>
        <v>2.4947304663840097</v>
      </c>
      <c r="BC251" s="429">
        <f t="shared" si="394"/>
        <v>2.7161666306928556</v>
      </c>
      <c r="BD251" s="429">
        <f t="shared" si="394"/>
        <v>1.0774468085106381</v>
      </c>
      <c r="BE251" s="713">
        <f t="shared" ref="BE251:BM251" si="395">BE56/BA56-1</f>
        <v>0.50575052697755263</v>
      </c>
      <c r="BF251" s="429">
        <f t="shared" si="395"/>
        <v>0.40400013865298634</v>
      </c>
      <c r="BG251" s="429">
        <f t="shared" si="395"/>
        <v>0.21133182319800192</v>
      </c>
      <c r="BH251" s="429">
        <f t="shared" si="395"/>
        <v>0.10630888979926256</v>
      </c>
      <c r="BI251" s="713">
        <f t="shared" si="395"/>
        <v>6.0539823660878733E-2</v>
      </c>
      <c r="BJ251" s="429">
        <f t="shared" si="395"/>
        <v>-1.16037922180523E-3</v>
      </c>
      <c r="BK251" s="429">
        <f t="shared" si="395"/>
        <v>5.6723646040612863E-2</v>
      </c>
      <c r="BL251" s="429">
        <f t="shared" si="395"/>
        <v>3.3026291427513454E-2</v>
      </c>
      <c r="BM251" s="713">
        <f t="shared" si="395"/>
        <v>-1.1532583020703036E-2</v>
      </c>
    </row>
    <row r="252" spans="4:65" ht="12">
      <c r="D252" s="431" t="s">
        <v>288</v>
      </c>
      <c r="E252" s="432" t="s">
        <v>69</v>
      </c>
      <c r="F252" s="433"/>
      <c r="G252" s="433"/>
      <c r="H252" s="433"/>
      <c r="I252" s="434"/>
      <c r="J252" s="435">
        <f t="shared" ref="J252:S254" si="396">J58/F58-1</f>
        <v>0.13018841195636766</v>
      </c>
      <c r="K252" s="435">
        <f t="shared" si="396"/>
        <v>0.33647754469942281</v>
      </c>
      <c r="L252" s="435">
        <f t="shared" si="396"/>
        <v>0.67228727556596413</v>
      </c>
      <c r="M252" s="436">
        <f t="shared" si="396"/>
        <v>0.46063326458813547</v>
      </c>
      <c r="N252" s="435">
        <f t="shared" si="396"/>
        <v>0.58335422411631987</v>
      </c>
      <c r="O252" s="435">
        <f t="shared" si="396"/>
        <v>0.20973348783314028</v>
      </c>
      <c r="P252" s="435">
        <f t="shared" si="396"/>
        <v>0.54990196993744744</v>
      </c>
      <c r="Q252" s="436">
        <f t="shared" si="396"/>
        <v>0.6727574750830565</v>
      </c>
      <c r="R252" s="435">
        <f t="shared" si="396"/>
        <v>0.62618746041798601</v>
      </c>
      <c r="S252" s="435">
        <f t="shared" si="396"/>
        <v>0.66579588993382099</v>
      </c>
      <c r="T252" s="435">
        <f t="shared" ref="T252:AC254" si="397">T58/P58-1</f>
        <v>0.15282211914944877</v>
      </c>
      <c r="U252" s="436">
        <f t="shared" si="397"/>
        <v>-3.0734856007944344E-2</v>
      </c>
      <c r="V252" s="435">
        <f t="shared" si="397"/>
        <v>-0.15577840521857655</v>
      </c>
      <c r="W252" s="435">
        <f t="shared" si="397"/>
        <v>-0.31160480920020905</v>
      </c>
      <c r="X252" s="435">
        <f t="shared" si="397"/>
        <v>-0.35442574981711783</v>
      </c>
      <c r="Y252" s="436">
        <f t="shared" si="397"/>
        <v>-0.23769274115055583</v>
      </c>
      <c r="Z252" s="435">
        <f t="shared" si="397"/>
        <v>-0.18429246915004038</v>
      </c>
      <c r="AA252" s="435">
        <f t="shared" si="397"/>
        <v>0.11397980104791561</v>
      </c>
      <c r="AB252" s="435">
        <f t="shared" si="397"/>
        <v>1.8049372723593748E-2</v>
      </c>
      <c r="AC252" s="436">
        <f t="shared" si="397"/>
        <v>-0.10644445937772995</v>
      </c>
      <c r="AD252" s="435">
        <f t="shared" ref="AD252:AM254" si="398">AD58/Z58-1</f>
        <v>-0.18316131768697863</v>
      </c>
      <c r="AE252" s="435">
        <f t="shared" si="398"/>
        <v>-0.44035446489434216</v>
      </c>
      <c r="AF252" s="435">
        <f t="shared" si="398"/>
        <v>-0.17268246144061061</v>
      </c>
      <c r="AG252" s="436">
        <f t="shared" si="398"/>
        <v>-0.21358201097992024</v>
      </c>
      <c r="AH252" s="435">
        <f t="shared" si="398"/>
        <v>-0.31112072695802684</v>
      </c>
      <c r="AI252" s="435">
        <f t="shared" si="398"/>
        <v>5.0913520097442211E-2</v>
      </c>
      <c r="AJ252" s="435">
        <f t="shared" si="398"/>
        <v>-2.7772438977513025E-2</v>
      </c>
      <c r="AK252" s="436">
        <f t="shared" si="398"/>
        <v>0.16170985942430915</v>
      </c>
      <c r="AL252" s="435">
        <f t="shared" si="398"/>
        <v>0.34447236180904528</v>
      </c>
      <c r="AM252" s="435">
        <f t="shared" si="398"/>
        <v>0.31374594343996298</v>
      </c>
      <c r="AN252" s="435">
        <f t="shared" ref="AN252:BD254" si="399">AN58/AJ58-1</f>
        <v>9.4296728279134046E-2</v>
      </c>
      <c r="AO252" s="714">
        <f t="shared" si="399"/>
        <v>2.7164965426407672E-2</v>
      </c>
      <c r="AP252" s="435">
        <f t="shared" si="399"/>
        <v>-0.32423846010091573</v>
      </c>
      <c r="AQ252" s="435">
        <f t="shared" si="399"/>
        <v>-0.90251433612704013</v>
      </c>
      <c r="AR252" s="435">
        <f t="shared" si="399"/>
        <v>-0.91680968295546927</v>
      </c>
      <c r="AS252" s="714">
        <f t="shared" si="399"/>
        <v>-0.9403750601057862</v>
      </c>
      <c r="AT252" s="435">
        <f t="shared" si="399"/>
        <v>-0.87472345132743357</v>
      </c>
      <c r="AU252" s="435">
        <f t="shared" si="399"/>
        <v>-0.4877828054298643</v>
      </c>
      <c r="AV252" s="435">
        <f t="shared" si="399"/>
        <v>-0.66883821932681875</v>
      </c>
      <c r="AW252" s="714">
        <f t="shared" si="399"/>
        <v>-0.38709677419354838</v>
      </c>
      <c r="AX252" s="435">
        <f t="shared" si="399"/>
        <v>-0.46026490066225167</v>
      </c>
      <c r="AY252" s="435">
        <f t="shared" si="399"/>
        <v>-2.4734982332155431E-2</v>
      </c>
      <c r="AZ252" s="435">
        <f t="shared" si="399"/>
        <v>1.7081967213114755</v>
      </c>
      <c r="BA252" s="714">
        <f t="shared" si="399"/>
        <v>2.0153508771929824</v>
      </c>
      <c r="BB252" s="435">
        <f t="shared" si="399"/>
        <v>3.1431492842535791</v>
      </c>
      <c r="BC252" s="435">
        <f t="shared" si="399"/>
        <v>9.1467391304347831</v>
      </c>
      <c r="BD252" s="435">
        <f t="shared" si="399"/>
        <v>7.6101694915254239</v>
      </c>
      <c r="BE252" s="714">
        <f>BE58/BA58-1</f>
        <v>5.4247272727272726</v>
      </c>
      <c r="BF252" s="435">
        <f t="shared" ref="BF252:BM254" si="400">BF58/BB58-1</f>
        <v>2.9733464955577493</v>
      </c>
      <c r="BG252" s="435">
        <f t="shared" si="400"/>
        <v>0.62346009641135502</v>
      </c>
      <c r="BH252" s="435">
        <f t="shared" si="400"/>
        <v>0.32578740157480324</v>
      </c>
      <c r="BI252" s="714">
        <f t="shared" si="400"/>
        <v>0.13753678967625094</v>
      </c>
      <c r="BJ252" s="435">
        <f t="shared" si="400"/>
        <v>3.7391304347826004E-2</v>
      </c>
      <c r="BK252" s="435">
        <f t="shared" si="400"/>
        <v>9.3808424062465701E-2</v>
      </c>
      <c r="BL252" s="435">
        <f t="shared" si="400"/>
        <v>5.8330681938700835E-3</v>
      </c>
      <c r="BM252" s="714">
        <f t="shared" si="400"/>
        <v>-1.8310279629813908E-2</v>
      </c>
    </row>
    <row r="253" spans="4:65" ht="12">
      <c r="D253" s="431" t="s">
        <v>299</v>
      </c>
      <c r="E253" s="432" t="s">
        <v>102</v>
      </c>
      <c r="F253" s="433"/>
      <c r="G253" s="433"/>
      <c r="H253" s="433"/>
      <c r="I253" s="434"/>
      <c r="J253" s="435">
        <f t="shared" si="396"/>
        <v>-1.1908468244084647E-2</v>
      </c>
      <c r="K253" s="435">
        <f t="shared" si="396"/>
        <v>1.8541033434650522E-2</v>
      </c>
      <c r="L253" s="435">
        <f t="shared" si="396"/>
        <v>4.5638728940072593E-2</v>
      </c>
      <c r="M253" s="436">
        <f t="shared" si="396"/>
        <v>0.10758196721311486</v>
      </c>
      <c r="N253" s="435">
        <f t="shared" si="396"/>
        <v>7.7904686884600283E-2</v>
      </c>
      <c r="O253" s="435">
        <f t="shared" si="396"/>
        <v>5.6699492688749853E-3</v>
      </c>
      <c r="P253" s="435">
        <f t="shared" si="396"/>
        <v>0.14650894010469773</v>
      </c>
      <c r="Q253" s="436">
        <f t="shared" si="396"/>
        <v>0.15747527218387525</v>
      </c>
      <c r="R253" s="435">
        <f t="shared" si="396"/>
        <v>8.447822274188832E-2</v>
      </c>
      <c r="S253" s="435">
        <f t="shared" si="396"/>
        <v>-1.2611275964391488E-3</v>
      </c>
      <c r="T253" s="435">
        <f t="shared" si="397"/>
        <v>-0.15263282732447814</v>
      </c>
      <c r="U253" s="436">
        <f t="shared" si="397"/>
        <v>-0.14637894995696543</v>
      </c>
      <c r="V253" s="435">
        <f t="shared" si="397"/>
        <v>-0.1882749326145553</v>
      </c>
      <c r="W253" s="435">
        <f t="shared" si="397"/>
        <v>-0.18710539998514442</v>
      </c>
      <c r="X253" s="435">
        <f t="shared" si="397"/>
        <v>-5.7102869139258217E-2</v>
      </c>
      <c r="Y253" s="436">
        <f t="shared" si="397"/>
        <v>8.8080662585523939E-2</v>
      </c>
      <c r="Z253" s="435">
        <f t="shared" si="397"/>
        <v>0.20006641208699993</v>
      </c>
      <c r="AA253" s="435">
        <f t="shared" si="397"/>
        <v>0.3792032163742689</v>
      </c>
      <c r="AB253" s="435">
        <f t="shared" si="397"/>
        <v>0.19155410420068275</v>
      </c>
      <c r="AC253" s="436">
        <f t="shared" si="397"/>
        <v>0.13006354249404284</v>
      </c>
      <c r="AD253" s="435">
        <f t="shared" si="398"/>
        <v>4.0882678472606626E-2</v>
      </c>
      <c r="AE253" s="435">
        <f t="shared" si="398"/>
        <v>-4.1539684642904473E-2</v>
      </c>
      <c r="AF253" s="435">
        <f t="shared" si="398"/>
        <v>0.14662099034568676</v>
      </c>
      <c r="AG253" s="436">
        <f t="shared" si="398"/>
        <v>-2.5888830316874611E-2</v>
      </c>
      <c r="AH253" s="435">
        <f t="shared" si="398"/>
        <v>9.1313883166079579E-2</v>
      </c>
      <c r="AI253" s="435">
        <f t="shared" si="398"/>
        <v>0.3174811640284787</v>
      </c>
      <c r="AJ253" s="435">
        <f t="shared" si="398"/>
        <v>7.8331251018523451E-2</v>
      </c>
      <c r="AK253" s="436">
        <f t="shared" si="398"/>
        <v>0.20545968372316747</v>
      </c>
      <c r="AL253" s="435">
        <f t="shared" si="398"/>
        <v>0.18476341270324581</v>
      </c>
      <c r="AM253" s="435">
        <f t="shared" si="398"/>
        <v>0.171196222455404</v>
      </c>
      <c r="AN253" s="435">
        <f t="shared" si="399"/>
        <v>4.6294896982519873E-2</v>
      </c>
      <c r="AO253" s="714">
        <f t="shared" si="399"/>
        <v>-6.8036711891460544E-2</v>
      </c>
      <c r="AP253" s="435">
        <f t="shared" si="399"/>
        <v>-0.33718838344898483</v>
      </c>
      <c r="AQ253" s="435">
        <f t="shared" si="399"/>
        <v>-0.99722259552927472</v>
      </c>
      <c r="AR253" s="435">
        <f t="shared" si="399"/>
        <v>-0.9974482426576794</v>
      </c>
      <c r="AS253" s="714">
        <f t="shared" si="399"/>
        <v>-0.99716334831941766</v>
      </c>
      <c r="AT253" s="435">
        <f t="shared" si="399"/>
        <v>-0.98766963939511443</v>
      </c>
      <c r="AU253" s="435">
        <f t="shared" si="399"/>
        <v>0.69354838709677424</v>
      </c>
      <c r="AV253" s="435">
        <f t="shared" si="399"/>
        <v>0.41509433962264142</v>
      </c>
      <c r="AW253" s="714">
        <f t="shared" si="399"/>
        <v>-7.547169811320753E-2</v>
      </c>
      <c r="AX253" s="435">
        <f t="shared" si="399"/>
        <v>-0.86792452830188682</v>
      </c>
      <c r="AY253" s="435">
        <f t="shared" si="399"/>
        <v>1.0571428571428569</v>
      </c>
      <c r="AZ253" s="435">
        <f t="shared" si="399"/>
        <v>108.02666666666667</v>
      </c>
      <c r="BA253" s="714">
        <f t="shared" si="399"/>
        <v>321.26530612244898</v>
      </c>
      <c r="BB253" s="435">
        <f t="shared" si="399"/>
        <v>793.23809523809518</v>
      </c>
      <c r="BC253" s="435">
        <f t="shared" si="399"/>
        <v>82.25</v>
      </c>
      <c r="BD253" s="435">
        <f t="shared" si="399"/>
        <v>1.5487342546166074</v>
      </c>
      <c r="BE253" s="714">
        <f>BE59/BA59-1</f>
        <v>0.32100563612184163</v>
      </c>
      <c r="BF253" s="435">
        <f t="shared" si="400"/>
        <v>0.24168115594460104</v>
      </c>
      <c r="BG253" s="435">
        <f t="shared" si="400"/>
        <v>0.13874986097208319</v>
      </c>
      <c r="BH253" s="435">
        <f t="shared" si="400"/>
        <v>1.8185307806727113E-2</v>
      </c>
      <c r="BI253" s="714">
        <f t="shared" si="400"/>
        <v>-2.7804410354745901E-2</v>
      </c>
      <c r="BJ253" s="435">
        <f t="shared" si="400"/>
        <v>-3.3075808788025074E-2</v>
      </c>
      <c r="BK253" s="435">
        <f t="shared" si="400"/>
        <v>5.1716560042974979E-2</v>
      </c>
      <c r="BL253" s="435">
        <f t="shared" si="400"/>
        <v>6.7719132893496736E-2</v>
      </c>
      <c r="BM253" s="714">
        <f t="shared" si="400"/>
        <v>-3.7475345167652385E-3</v>
      </c>
    </row>
    <row r="254" spans="4:65" ht="12">
      <c r="D254" s="431" t="s">
        <v>291</v>
      </c>
      <c r="E254" s="432" t="s">
        <v>300</v>
      </c>
      <c r="F254" s="433"/>
      <c r="G254" s="433"/>
      <c r="H254" s="433"/>
      <c r="I254" s="434"/>
      <c r="J254" s="435">
        <f t="shared" si="396"/>
        <v>-0.18452167681834464</v>
      </c>
      <c r="K254" s="435">
        <f t="shared" si="396"/>
        <v>0.15830115830115821</v>
      </c>
      <c r="L254" s="435">
        <f t="shared" si="396"/>
        <v>0.15063265716007224</v>
      </c>
      <c r="M254" s="436">
        <f t="shared" si="396"/>
        <v>6.4115210100611497E-2</v>
      </c>
      <c r="N254" s="435">
        <f t="shared" si="396"/>
        <v>0.24736379613356774</v>
      </c>
      <c r="O254" s="435">
        <f t="shared" si="396"/>
        <v>-9.000000000000008E-3</v>
      </c>
      <c r="P254" s="435">
        <f t="shared" si="396"/>
        <v>0.17472508291150279</v>
      </c>
      <c r="Q254" s="436">
        <f t="shared" si="396"/>
        <v>0.34612532443455701</v>
      </c>
      <c r="R254" s="435">
        <f t="shared" si="396"/>
        <v>0.3784783374427616</v>
      </c>
      <c r="S254" s="435">
        <f t="shared" si="396"/>
        <v>0.3563740329633367</v>
      </c>
      <c r="T254" s="435">
        <f t="shared" si="397"/>
        <v>7.7563150074294152E-2</v>
      </c>
      <c r="U254" s="436">
        <f t="shared" si="397"/>
        <v>3.2640132213193729E-2</v>
      </c>
      <c r="V254" s="435">
        <f t="shared" si="397"/>
        <v>6.911971381116655E-2</v>
      </c>
      <c r="W254" s="435">
        <f t="shared" si="397"/>
        <v>0.10601363918164908</v>
      </c>
      <c r="X254" s="435">
        <f t="shared" si="397"/>
        <v>0.44953116381687819</v>
      </c>
      <c r="Y254" s="436">
        <f t="shared" si="397"/>
        <v>0.44118431581755124</v>
      </c>
      <c r="Z254" s="435">
        <f t="shared" si="397"/>
        <v>0.35002390057361388</v>
      </c>
      <c r="AA254" s="435">
        <f t="shared" si="397"/>
        <v>0.3070627802690582</v>
      </c>
      <c r="AB254" s="435">
        <f t="shared" si="397"/>
        <v>0.11149162861491635</v>
      </c>
      <c r="AC254" s="436">
        <f t="shared" si="397"/>
        <v>8.3564686285396927E-2</v>
      </c>
      <c r="AD254" s="435">
        <f t="shared" si="398"/>
        <v>-2.6201646454811045E-2</v>
      </c>
      <c r="AE254" s="435">
        <f t="shared" si="398"/>
        <v>0.11553306458529899</v>
      </c>
      <c r="AF254" s="435">
        <f t="shared" si="398"/>
        <v>0.19813420061622722</v>
      </c>
      <c r="AG254" s="436">
        <f t="shared" si="398"/>
        <v>0.27167136390810498</v>
      </c>
      <c r="AH254" s="435">
        <f t="shared" si="398"/>
        <v>0.43250613580583575</v>
      </c>
      <c r="AI254" s="435">
        <f t="shared" si="398"/>
        <v>0.2588805166846071</v>
      </c>
      <c r="AJ254" s="435">
        <f t="shared" si="398"/>
        <v>0.19279948567754834</v>
      </c>
      <c r="AK254" s="436">
        <f t="shared" si="398"/>
        <v>0.21356615177971783</v>
      </c>
      <c r="AL254" s="435">
        <f t="shared" si="398"/>
        <v>0.24582778095056801</v>
      </c>
      <c r="AM254" s="435">
        <f t="shared" si="398"/>
        <v>0.19849752641544005</v>
      </c>
      <c r="AN254" s="435">
        <f t="shared" si="399"/>
        <v>0.17654808959156787</v>
      </c>
      <c r="AO254" s="714">
        <f t="shared" si="399"/>
        <v>7.1333702268953969E-2</v>
      </c>
      <c r="AP254" s="435">
        <f t="shared" si="399"/>
        <v>-0.20159934803646917</v>
      </c>
      <c r="AQ254" s="435">
        <f t="shared" si="399"/>
        <v>-0.35810018855424752</v>
      </c>
      <c r="AR254" s="435">
        <f t="shared" si="399"/>
        <v>-0.3564593301435407</v>
      </c>
      <c r="AS254" s="714">
        <f t="shared" si="399"/>
        <v>-0.46464176868639906</v>
      </c>
      <c r="AT254" s="435">
        <f t="shared" si="399"/>
        <v>-0.2533333333333333</v>
      </c>
      <c r="AU254" s="435">
        <f t="shared" si="399"/>
        <v>-0.18585265163543985</v>
      </c>
      <c r="AV254" s="435">
        <f t="shared" si="399"/>
        <v>-0.39302380764059164</v>
      </c>
      <c r="AW254" s="714">
        <f t="shared" si="399"/>
        <v>-0.24517560787340797</v>
      </c>
      <c r="AX254" s="435">
        <f t="shared" si="399"/>
        <v>-0.33826042378673959</v>
      </c>
      <c r="AY254" s="435">
        <f t="shared" si="399"/>
        <v>-0.17133105802047777</v>
      </c>
      <c r="AZ254" s="435">
        <f t="shared" si="399"/>
        <v>0.27664842324732875</v>
      </c>
      <c r="BA254" s="714">
        <f t="shared" si="399"/>
        <v>0.26230346414419015</v>
      </c>
      <c r="BB254" s="435">
        <f t="shared" si="399"/>
        <v>0.30974822466107166</v>
      </c>
      <c r="BC254" s="435">
        <f t="shared" si="399"/>
        <v>0.27688867968933861</v>
      </c>
      <c r="BD254" s="435">
        <f t="shared" si="399"/>
        <v>0.13330611411656634</v>
      </c>
      <c r="BE254" s="714">
        <f>BE60/BA60-1</f>
        <v>0.116253164556962</v>
      </c>
      <c r="BF254" s="435">
        <f t="shared" si="400"/>
        <v>0.15772870662460559</v>
      </c>
      <c r="BG254" s="435">
        <f t="shared" si="400"/>
        <v>0.11888305225324847</v>
      </c>
      <c r="BH254" s="435">
        <f t="shared" si="400"/>
        <v>0.13113572908222992</v>
      </c>
      <c r="BI254" s="714">
        <f t="shared" si="400"/>
        <v>0.16601651093168823</v>
      </c>
      <c r="BJ254" s="435">
        <f t="shared" si="400"/>
        <v>2.8695504087193457E-2</v>
      </c>
      <c r="BK254" s="435">
        <f t="shared" si="400"/>
        <v>3.7393954369491889E-2</v>
      </c>
      <c r="BL254" s="435">
        <f t="shared" si="400"/>
        <v>-5.1755713034477013E-3</v>
      </c>
      <c r="BM254" s="714">
        <f t="shared" si="400"/>
        <v>-1.8517077725044739E-2</v>
      </c>
    </row>
    <row r="255" spans="4:65" ht="12">
      <c r="D255" s="185" t="s">
        <v>301</v>
      </c>
      <c r="F255" s="328"/>
      <c r="G255" s="328"/>
      <c r="H255" s="328"/>
      <c r="I255" s="329"/>
      <c r="J255" s="328"/>
      <c r="K255" s="328"/>
      <c r="L255" s="328"/>
      <c r="M255" s="329"/>
      <c r="N255" s="328"/>
      <c r="O255" s="328"/>
      <c r="P255" s="328"/>
      <c r="Q255" s="329"/>
      <c r="R255" s="328"/>
      <c r="S255" s="328"/>
      <c r="T255" s="328"/>
      <c r="U255" s="329"/>
      <c r="V255" s="328"/>
      <c r="W255" s="328"/>
      <c r="X255" s="328"/>
      <c r="Y255" s="329"/>
      <c r="Z255" s="328"/>
      <c r="AA255" s="328"/>
      <c r="AB255" s="328"/>
      <c r="AC255" s="329"/>
      <c r="AD255" s="328"/>
      <c r="AE255" s="328"/>
      <c r="AF255" s="328"/>
      <c r="AG255" s="329"/>
      <c r="AH255" s="328"/>
      <c r="AI255" s="328"/>
      <c r="AJ255" s="328"/>
      <c r="AK255" s="329"/>
      <c r="AL255" s="205"/>
      <c r="AM255" s="328"/>
      <c r="AN255" s="328"/>
      <c r="AO255" s="682"/>
      <c r="AP255" s="205"/>
      <c r="AQ255" s="328"/>
      <c r="AR255" s="328"/>
      <c r="AS255" s="682"/>
      <c r="AT255" s="205"/>
      <c r="AU255" s="328"/>
      <c r="AV255" s="328"/>
      <c r="AW255" s="682"/>
      <c r="AX255" s="205"/>
      <c r="AY255" s="328"/>
      <c r="AZ255" s="328"/>
      <c r="BA255" s="682"/>
      <c r="BB255" s="205"/>
      <c r="BC255" s="328"/>
      <c r="BD255" s="328"/>
      <c r="BE255" s="682"/>
      <c r="BF255" s="205"/>
      <c r="BG255" s="328"/>
      <c r="BH255" s="328"/>
      <c r="BI255" s="682"/>
      <c r="BJ255" s="205"/>
      <c r="BK255" s="205"/>
      <c r="BL255" s="205"/>
      <c r="BM255" s="682"/>
    </row>
    <row r="256" spans="4:65" ht="12">
      <c r="D256" s="425" t="s">
        <v>302</v>
      </c>
      <c r="E256" s="426" t="s">
        <v>303</v>
      </c>
      <c r="F256" s="427"/>
      <c r="G256" s="427"/>
      <c r="H256" s="427"/>
      <c r="I256" s="428"/>
      <c r="J256" s="429">
        <f>J179/F179-1</f>
        <v>0.58017250912307872</v>
      </c>
      <c r="K256" s="429">
        <f t="shared" ref="K256:AG259" si="401">K179/G179-1</f>
        <v>0.58166804293971919</v>
      </c>
      <c r="L256" s="429">
        <f t="shared" si="401"/>
        <v>0.10879748695716063</v>
      </c>
      <c r="M256" s="430">
        <f t="shared" si="401"/>
        <v>5.3937129805272654E-2</v>
      </c>
      <c r="N256" s="429">
        <f t="shared" si="401"/>
        <v>8.8199960343842143E-2</v>
      </c>
      <c r="O256" s="429">
        <f t="shared" si="401"/>
        <v>8.3846716090633766E-2</v>
      </c>
      <c r="P256" s="429">
        <f t="shared" si="401"/>
        <v>0.26287929620517403</v>
      </c>
      <c r="Q256" s="430">
        <f t="shared" si="401"/>
        <v>0.13524706833062439</v>
      </c>
      <c r="R256" s="429">
        <f t="shared" si="401"/>
        <v>0.44457068135778521</v>
      </c>
      <c r="S256" s="429">
        <f t="shared" si="401"/>
        <v>0.85263326910725756</v>
      </c>
      <c r="T256" s="429">
        <f t="shared" si="401"/>
        <v>0.64935618657798244</v>
      </c>
      <c r="U256" s="430">
        <f t="shared" si="401"/>
        <v>0.45096865520728002</v>
      </c>
      <c r="V256" s="429">
        <f t="shared" si="401"/>
        <v>9.7368245323756986E-2</v>
      </c>
      <c r="W256" s="429">
        <f t="shared" si="401"/>
        <v>-0.21688824946698793</v>
      </c>
      <c r="X256" s="429">
        <f t="shared" si="401"/>
        <v>-0.6336430088368874</v>
      </c>
      <c r="Y256" s="430">
        <f t="shared" si="401"/>
        <v>-0.18234323432343236</v>
      </c>
      <c r="Z256" s="429">
        <f t="shared" si="401"/>
        <v>-0.56487491548343471</v>
      </c>
      <c r="AA256" s="429">
        <f t="shared" si="401"/>
        <v>-0.6813749903161902</v>
      </c>
      <c r="AB256" s="429">
        <f t="shared" si="401"/>
        <v>0.26767550668157503</v>
      </c>
      <c r="AC256" s="430">
        <f t="shared" si="401"/>
        <v>-3.9974636594212742E-2</v>
      </c>
      <c r="AD256" s="429">
        <f t="shared" si="401"/>
        <v>0.93495454898609287</v>
      </c>
      <c r="AE256" s="429">
        <f t="shared" si="401"/>
        <v>0.74480722473080929</v>
      </c>
      <c r="AF256" s="429">
        <f t="shared" si="401"/>
        <v>-0.10334226774107913</v>
      </c>
      <c r="AG256" s="430">
        <f t="shared" si="401"/>
        <v>-0.24622705159617908</v>
      </c>
      <c r="AH256" s="429"/>
      <c r="AI256" s="429"/>
      <c r="AJ256" s="429"/>
      <c r="AK256" s="430"/>
      <c r="AL256" s="427"/>
      <c r="AM256" s="427"/>
      <c r="AN256" s="427"/>
      <c r="AO256" s="715"/>
      <c r="AP256" s="427"/>
      <c r="AQ256" s="427"/>
      <c r="AR256" s="427"/>
      <c r="AS256" s="715"/>
      <c r="AT256" s="427"/>
      <c r="AU256" s="427"/>
      <c r="AV256" s="427"/>
      <c r="AW256" s="715"/>
      <c r="AX256" s="427"/>
      <c r="AY256" s="427"/>
      <c r="AZ256" s="427"/>
      <c r="BA256" s="715"/>
      <c r="BB256" s="427"/>
      <c r="BC256" s="427"/>
      <c r="BD256" s="427"/>
      <c r="BE256" s="715"/>
      <c r="BF256" s="427"/>
      <c r="BG256" s="427"/>
      <c r="BH256" s="427"/>
      <c r="BI256" s="715"/>
      <c r="BJ256" s="427"/>
      <c r="BK256" s="427"/>
      <c r="BL256" s="427"/>
      <c r="BM256" s="715"/>
    </row>
    <row r="257" spans="4:65" ht="12">
      <c r="D257" s="431" t="s">
        <v>272</v>
      </c>
      <c r="E257" s="437" t="s">
        <v>273</v>
      </c>
      <c r="F257" s="438"/>
      <c r="G257" s="438"/>
      <c r="H257" s="438"/>
      <c r="I257" s="439"/>
      <c r="J257" s="440">
        <f>J180/F180-1</f>
        <v>1.2200728903840763</v>
      </c>
      <c r="K257" s="440">
        <f t="shared" si="401"/>
        <v>1.0926482915043638</v>
      </c>
      <c r="L257" s="440">
        <f t="shared" si="401"/>
        <v>0.21021175082404553</v>
      </c>
      <c r="M257" s="441">
        <f t="shared" si="401"/>
        <v>0.20291957834892815</v>
      </c>
      <c r="N257" s="440">
        <f t="shared" si="401"/>
        <v>0.18304980787617486</v>
      </c>
      <c r="O257" s="440">
        <f t="shared" si="401"/>
        <v>2.0239862397210207E-2</v>
      </c>
      <c r="P257" s="440">
        <f t="shared" si="401"/>
        <v>0.22917792685382432</v>
      </c>
      <c r="Q257" s="441">
        <f t="shared" si="401"/>
        <v>6.1870769230769174E-2</v>
      </c>
      <c r="R257" s="440">
        <f t="shared" si="401"/>
        <v>0.55375114364135403</v>
      </c>
      <c r="S257" s="440">
        <f t="shared" si="401"/>
        <v>1.2340300230946881</v>
      </c>
      <c r="T257" s="440">
        <f t="shared" si="401"/>
        <v>0.88157849358532214</v>
      </c>
      <c r="U257" s="441">
        <f t="shared" si="401"/>
        <v>0.67690114398970747</v>
      </c>
      <c r="V257" s="440">
        <f t="shared" si="401"/>
        <v>0.14142990333186134</v>
      </c>
      <c r="W257" s="440">
        <f t="shared" si="401"/>
        <v>-0.2404441067468871</v>
      </c>
      <c r="X257" s="440">
        <f t="shared" si="401"/>
        <v>-0.67947560634734439</v>
      </c>
      <c r="Y257" s="441">
        <f t="shared" si="401"/>
        <v>-0.14451402424694837</v>
      </c>
      <c r="Z257" s="440">
        <f t="shared" si="401"/>
        <v>-0.73574880057778613</v>
      </c>
      <c r="AA257" s="440">
        <f t="shared" si="401"/>
        <v>-0.86781128146499809</v>
      </c>
      <c r="AB257" s="440">
        <f t="shared" si="401"/>
        <v>-0.27936067706471857</v>
      </c>
      <c r="AC257" s="441">
        <f t="shared" si="401"/>
        <v>-0.5716086289084592</v>
      </c>
      <c r="AD257" s="440">
        <f t="shared" si="401"/>
        <v>0.7493980607795927</v>
      </c>
      <c r="AE257" s="440">
        <f t="shared" si="401"/>
        <v>1.3195881595881596</v>
      </c>
      <c r="AF257" s="440">
        <f t="shared" si="401"/>
        <v>-0.12591255356292652</v>
      </c>
      <c r="AG257" s="441">
        <f t="shared" si="401"/>
        <v>-0.14282750556372825</v>
      </c>
      <c r="AH257" s="440"/>
      <c r="AI257" s="440"/>
      <c r="AJ257" s="440"/>
      <c r="AK257" s="441"/>
      <c r="AL257" s="438"/>
      <c r="AM257" s="438"/>
      <c r="AN257" s="438"/>
      <c r="AO257" s="716"/>
      <c r="AP257" s="438"/>
      <c r="AQ257" s="438"/>
      <c r="AR257" s="438"/>
      <c r="AS257" s="716"/>
      <c r="AT257" s="438"/>
      <c r="AU257" s="438"/>
      <c r="AV257" s="438"/>
      <c r="AW257" s="716"/>
      <c r="AX257" s="438"/>
      <c r="AY257" s="438"/>
      <c r="AZ257" s="438"/>
      <c r="BA257" s="716"/>
      <c r="BB257" s="438"/>
      <c r="BC257" s="438"/>
      <c r="BD257" s="438"/>
      <c r="BE257" s="716"/>
      <c r="BF257" s="438"/>
      <c r="BG257" s="438"/>
      <c r="BH257" s="438"/>
      <c r="BI257" s="716"/>
      <c r="BJ257" s="438"/>
      <c r="BK257" s="438"/>
      <c r="BL257" s="438"/>
      <c r="BM257" s="716"/>
    </row>
    <row r="258" spans="4:65" ht="12">
      <c r="D258" s="431" t="s">
        <v>274</v>
      </c>
      <c r="E258" s="437" t="s">
        <v>275</v>
      </c>
      <c r="F258" s="438"/>
      <c r="G258" s="438"/>
      <c r="H258" s="438"/>
      <c r="I258" s="439"/>
      <c r="J258" s="440">
        <f>J181/F181-1</f>
        <v>-0.12605727852797155</v>
      </c>
      <c r="K258" s="440">
        <f t="shared" si="401"/>
        <v>-0.17008887526815819</v>
      </c>
      <c r="L258" s="440">
        <f t="shared" si="401"/>
        <v>-0.25747876400344705</v>
      </c>
      <c r="M258" s="441">
        <f t="shared" si="401"/>
        <v>-0.33320000000000005</v>
      </c>
      <c r="N258" s="440">
        <f t="shared" si="401"/>
        <v>8.8207827489600099E-2</v>
      </c>
      <c r="O258" s="440">
        <f t="shared" si="401"/>
        <v>0.3488921713441655</v>
      </c>
      <c r="P258" s="440">
        <f t="shared" si="401"/>
        <v>0.46688220177401973</v>
      </c>
      <c r="Q258" s="441">
        <f t="shared" si="401"/>
        <v>0.54777615905390342</v>
      </c>
      <c r="R258" s="440">
        <f t="shared" si="401"/>
        <v>0.23162739897019824</v>
      </c>
      <c r="S258" s="440">
        <f t="shared" si="401"/>
        <v>-0.10704117389399914</v>
      </c>
      <c r="T258" s="440">
        <f t="shared" si="401"/>
        <v>-0.23605538287651884</v>
      </c>
      <c r="U258" s="441">
        <f t="shared" si="401"/>
        <v>-0.20253585072808811</v>
      </c>
      <c r="V258" s="440">
        <f t="shared" si="401"/>
        <v>-0.17330715145372777</v>
      </c>
      <c r="W258" s="440">
        <f t="shared" si="401"/>
        <v>-0.18915935986265253</v>
      </c>
      <c r="X258" s="440">
        <f t="shared" si="401"/>
        <v>-0.17487794052374617</v>
      </c>
      <c r="Y258" s="441">
        <f t="shared" si="401"/>
        <v>-0.17760188849545233</v>
      </c>
      <c r="Z258" s="440">
        <f t="shared" si="401"/>
        <v>3.4556738947207011E-2</v>
      </c>
      <c r="AA258" s="440">
        <f t="shared" si="401"/>
        <v>8.2879612825166316E-2</v>
      </c>
      <c r="AB258" s="440">
        <f t="shared" si="401"/>
        <v>1.4959655728886498</v>
      </c>
      <c r="AC258" s="441">
        <f t="shared" si="401"/>
        <v>1.3780498100464329</v>
      </c>
      <c r="AD258" s="440">
        <f t="shared" si="401"/>
        <v>0.93460228114353439</v>
      </c>
      <c r="AE258" s="440">
        <f t="shared" si="401"/>
        <v>0.45425977653631278</v>
      </c>
      <c r="AF258" s="440">
        <f t="shared" si="401"/>
        <v>-0.16558908045977017</v>
      </c>
      <c r="AG258" s="441">
        <f t="shared" si="401"/>
        <v>-0.22589463220675943</v>
      </c>
      <c r="AH258" s="440"/>
      <c r="AI258" s="440"/>
      <c r="AJ258" s="440"/>
      <c r="AK258" s="441"/>
      <c r="AL258" s="438"/>
      <c r="AM258" s="438"/>
      <c r="AN258" s="438"/>
      <c r="AO258" s="716"/>
      <c r="AP258" s="438"/>
      <c r="AQ258" s="438"/>
      <c r="AR258" s="438"/>
      <c r="AS258" s="716"/>
      <c r="AT258" s="438"/>
      <c r="AU258" s="438"/>
      <c r="AV258" s="438"/>
      <c r="AW258" s="716"/>
      <c r="AX258" s="438"/>
      <c r="AY258" s="438"/>
      <c r="AZ258" s="438"/>
      <c r="BA258" s="716"/>
      <c r="BB258" s="438"/>
      <c r="BC258" s="438"/>
      <c r="BD258" s="438"/>
      <c r="BE258" s="716"/>
      <c r="BF258" s="438"/>
      <c r="BG258" s="438"/>
      <c r="BH258" s="438"/>
      <c r="BI258" s="716"/>
      <c r="BJ258" s="438"/>
      <c r="BK258" s="438"/>
      <c r="BL258" s="438"/>
      <c r="BM258" s="716"/>
    </row>
    <row r="259" spans="4:65" ht="12">
      <c r="D259" s="431" t="s">
        <v>276</v>
      </c>
      <c r="E259" s="437" t="s">
        <v>277</v>
      </c>
      <c r="F259" s="438"/>
      <c r="G259" s="438"/>
      <c r="H259" s="438"/>
      <c r="I259" s="439"/>
      <c r="J259" s="440">
        <f>J182/F182-1</f>
        <v>0.1716526468914048</v>
      </c>
      <c r="K259" s="440">
        <f t="shared" si="401"/>
        <v>4.5555344357853356E-2</v>
      </c>
      <c r="L259" s="440">
        <f t="shared" si="401"/>
        <v>-2.4698096472675179E-2</v>
      </c>
      <c r="M259" s="441">
        <f t="shared" si="401"/>
        <v>-0.12592997811816198</v>
      </c>
      <c r="N259" s="440">
        <f t="shared" si="401"/>
        <v>-0.19562753036437242</v>
      </c>
      <c r="O259" s="440">
        <f t="shared" si="401"/>
        <v>0.19355229669131013</v>
      </c>
      <c r="P259" s="440">
        <f t="shared" si="401"/>
        <v>0.31318642882126624</v>
      </c>
      <c r="Q259" s="441">
        <f t="shared" si="401"/>
        <v>0.20709725873075469</v>
      </c>
      <c r="R259" s="440">
        <f t="shared" si="401"/>
        <v>0.14723844037312928</v>
      </c>
      <c r="S259" s="440">
        <f t="shared" si="401"/>
        <v>6.5597075548334605E-2</v>
      </c>
      <c r="T259" s="440">
        <f t="shared" si="401"/>
        <v>4.9168975069252108E-2</v>
      </c>
      <c r="U259" s="441">
        <f t="shared" si="401"/>
        <v>5.226318245450301E-2</v>
      </c>
      <c r="V259" s="440">
        <f t="shared" si="401"/>
        <v>8.4703129570049773E-2</v>
      </c>
      <c r="W259" s="440">
        <f t="shared" si="401"/>
        <v>-2.1297884505431686E-2</v>
      </c>
      <c r="X259" s="440">
        <f t="shared" si="401"/>
        <v>-0.15846661589235844</v>
      </c>
      <c r="Y259" s="441">
        <f t="shared" si="401"/>
        <v>-0.45538309928553833</v>
      </c>
      <c r="Z259" s="440">
        <f t="shared" si="401"/>
        <v>8.4991641050531141E-2</v>
      </c>
      <c r="AA259" s="440">
        <f t="shared" si="401"/>
        <v>0.16036220242441956</v>
      </c>
      <c r="AB259" s="440">
        <f t="shared" si="401"/>
        <v>1.3246651381682151</v>
      </c>
      <c r="AC259" s="441">
        <f t="shared" si="401"/>
        <v>4.3935583099610964</v>
      </c>
      <c r="AD259" s="440">
        <f t="shared" si="401"/>
        <v>1.2186490382225759</v>
      </c>
      <c r="AE259" s="440">
        <f t="shared" si="401"/>
        <v>0.4509335011537654</v>
      </c>
      <c r="AF259" s="440">
        <f t="shared" si="401"/>
        <v>-2.8835422668639255E-2</v>
      </c>
      <c r="AG259" s="441">
        <f t="shared" si="401"/>
        <v>-0.3477983728927283</v>
      </c>
      <c r="AH259" s="440"/>
      <c r="AI259" s="440"/>
      <c r="AJ259" s="440"/>
      <c r="AK259" s="441"/>
      <c r="AL259" s="438"/>
      <c r="AM259" s="438"/>
      <c r="AN259" s="438"/>
      <c r="AO259" s="716"/>
      <c r="AP259" s="438"/>
      <c r="AQ259" s="438"/>
      <c r="AR259" s="438"/>
      <c r="AS259" s="716"/>
      <c r="AT259" s="438"/>
      <c r="AU259" s="438"/>
      <c r="AV259" s="438"/>
      <c r="AW259" s="716"/>
      <c r="AX259" s="438"/>
      <c r="AY259" s="438"/>
      <c r="AZ259" s="438"/>
      <c r="BA259" s="716"/>
      <c r="BB259" s="438"/>
      <c r="BC259" s="438"/>
      <c r="BD259" s="438"/>
      <c r="BE259" s="716"/>
      <c r="BF259" s="438"/>
      <c r="BG259" s="438"/>
      <c r="BH259" s="438"/>
      <c r="BI259" s="716"/>
      <c r="BJ259" s="438"/>
      <c r="BK259" s="438"/>
      <c r="BL259" s="438"/>
      <c r="BM259" s="716"/>
    </row>
    <row r="260" spans="4:65" ht="12">
      <c r="D260" s="395" t="s">
        <v>304</v>
      </c>
      <c r="E260" s="396" t="s">
        <v>305</v>
      </c>
      <c r="F260" s="397"/>
      <c r="G260" s="397"/>
      <c r="H260" s="397"/>
      <c r="I260" s="398"/>
      <c r="J260" s="399">
        <f t="shared" ref="J260:AG260" si="402">J83/F83-1</f>
        <v>1.1033751607633215</v>
      </c>
      <c r="K260" s="399">
        <f t="shared" si="402"/>
        <v>0.8219497214986129</v>
      </c>
      <c r="L260" s="399">
        <f t="shared" si="402"/>
        <v>0.11957420793325424</v>
      </c>
      <c r="M260" s="400">
        <f t="shared" si="402"/>
        <v>5.1717448657596643E-2</v>
      </c>
      <c r="N260" s="399">
        <f t="shared" si="402"/>
        <v>9.8393707033315625E-2</v>
      </c>
      <c r="O260" s="399">
        <f t="shared" si="402"/>
        <v>0.14527997024190076</v>
      </c>
      <c r="P260" s="399">
        <f t="shared" si="402"/>
        <v>0.3466422544862735</v>
      </c>
      <c r="Q260" s="400">
        <f t="shared" si="402"/>
        <v>0.16344699531497864</v>
      </c>
      <c r="R260" s="399">
        <f t="shared" si="402"/>
        <v>0.60748352541148853</v>
      </c>
      <c r="S260" s="399">
        <f t="shared" si="402"/>
        <v>1.081928444557219</v>
      </c>
      <c r="T260" s="399">
        <f t="shared" si="402"/>
        <v>0.79780712564899692</v>
      </c>
      <c r="U260" s="400">
        <f t="shared" si="402"/>
        <v>0.62332611108175229</v>
      </c>
      <c r="V260" s="399">
        <f t="shared" si="402"/>
        <v>0.16819070973297268</v>
      </c>
      <c r="W260" s="399">
        <f t="shared" si="402"/>
        <v>-0.21959614278331918</v>
      </c>
      <c r="X260" s="399">
        <f t="shared" si="402"/>
        <v>-0.6818081304840079</v>
      </c>
      <c r="Y260" s="400">
        <f t="shared" si="402"/>
        <v>-0.19900905652023881</v>
      </c>
      <c r="Z260" s="399">
        <f t="shared" si="402"/>
        <v>-0.66847203416310808</v>
      </c>
      <c r="AA260" s="399">
        <f t="shared" si="402"/>
        <v>-0.78860305601019509</v>
      </c>
      <c r="AB260" s="399">
        <f t="shared" si="402"/>
        <v>0.30875505580496765</v>
      </c>
      <c r="AC260" s="400">
        <f t="shared" si="402"/>
        <v>-4.5015240804714529E-2</v>
      </c>
      <c r="AD260" s="399">
        <f t="shared" si="402"/>
        <v>1.5139080209768241</v>
      </c>
      <c r="AE260" s="399">
        <f t="shared" si="402"/>
        <v>1.4581855791962175</v>
      </c>
      <c r="AF260" s="399">
        <f t="shared" si="402"/>
        <v>-8.8093796794851409E-2</v>
      </c>
      <c r="AG260" s="400">
        <f t="shared" si="402"/>
        <v>-0.25884565951977667</v>
      </c>
      <c r="AH260" s="399"/>
      <c r="AI260" s="399"/>
      <c r="AJ260" s="399"/>
      <c r="AK260" s="400"/>
      <c r="AL260" s="397"/>
      <c r="AM260" s="397"/>
      <c r="AN260" s="397"/>
      <c r="AO260" s="710"/>
      <c r="AP260" s="397"/>
      <c r="AQ260" s="397"/>
      <c r="AR260" s="397"/>
      <c r="AS260" s="710"/>
      <c r="AT260" s="397"/>
      <c r="AU260" s="397"/>
      <c r="AV260" s="397"/>
      <c r="AW260" s="710"/>
      <c r="AX260" s="397"/>
      <c r="AY260" s="397"/>
      <c r="AZ260" s="397"/>
      <c r="BA260" s="710"/>
      <c r="BB260" s="397"/>
      <c r="BC260" s="397"/>
      <c r="BD260" s="397"/>
      <c r="BE260" s="710"/>
      <c r="BF260" s="397"/>
      <c r="BG260" s="397"/>
      <c r="BH260" s="397"/>
      <c r="BI260" s="710"/>
      <c r="BJ260" s="397"/>
      <c r="BK260" s="397"/>
      <c r="BL260" s="397"/>
      <c r="BM260" s="710"/>
    </row>
    <row r="261" spans="4:65" ht="12">
      <c r="D261" s="401" t="s">
        <v>306</v>
      </c>
      <c r="E261" s="402" t="s">
        <v>307</v>
      </c>
      <c r="F261" s="403"/>
      <c r="G261" s="403"/>
      <c r="H261" s="403"/>
      <c r="I261" s="404"/>
      <c r="J261" s="405">
        <f t="shared" ref="J261:S263" si="403">(J180-J86)/(F180-F86)-1</f>
        <v>1.6496370742601898</v>
      </c>
      <c r="K261" s="405">
        <f t="shared" si="403"/>
        <v>1.2531755282584656</v>
      </c>
      <c r="L261" s="405">
        <f t="shared" si="403"/>
        <v>0.20826113688446712</v>
      </c>
      <c r="M261" s="406">
        <f t="shared" si="403"/>
        <v>0.21712955936662115</v>
      </c>
      <c r="N261" s="405">
        <f t="shared" si="403"/>
        <v>0.20891370772310602</v>
      </c>
      <c r="O261" s="405">
        <f t="shared" si="403"/>
        <v>4.6452400217538381E-2</v>
      </c>
      <c r="P261" s="405">
        <f t="shared" si="403"/>
        <v>0.24720127677291015</v>
      </c>
      <c r="Q261" s="406">
        <f t="shared" si="403"/>
        <v>4.9724981642351507E-2</v>
      </c>
      <c r="R261" s="405">
        <f t="shared" si="403"/>
        <v>0.59812790880092037</v>
      </c>
      <c r="S261" s="405">
        <f t="shared" si="403"/>
        <v>1.3350952580142224</v>
      </c>
      <c r="T261" s="405">
        <f t="shared" ref="T261:AC263" si="404">(T180-T86)/(P180-P86)-1</f>
        <v>0.93854955815398311</v>
      </c>
      <c r="U261" s="406">
        <f t="shared" si="404"/>
        <v>0.77844943642266973</v>
      </c>
      <c r="V261" s="405">
        <f t="shared" si="404"/>
        <v>0.1826510912601027</v>
      </c>
      <c r="W261" s="405">
        <f t="shared" si="404"/>
        <v>-0.23322910899043525</v>
      </c>
      <c r="X261" s="405">
        <f t="shared" si="404"/>
        <v>-0.68648563324229039</v>
      </c>
      <c r="Y261" s="406">
        <f t="shared" si="404"/>
        <v>-0.12649726151425644</v>
      </c>
      <c r="Z261" s="405">
        <f t="shared" si="404"/>
        <v>-0.76728550480037627</v>
      </c>
      <c r="AA261" s="405">
        <f t="shared" si="404"/>
        <v>-0.90134014852781885</v>
      </c>
      <c r="AB261" s="405">
        <f t="shared" si="404"/>
        <v>-0.30099324107837599</v>
      </c>
      <c r="AC261" s="406">
        <f t="shared" si="404"/>
        <v>-0.59032633537523038</v>
      </c>
      <c r="AD261" s="405">
        <f t="shared" ref="AD261:AG263" si="405">(AD180-AD86)/(Z180-Z86)-1</f>
        <v>0.97848056116989657</v>
      </c>
      <c r="AE261" s="405">
        <f t="shared" si="405"/>
        <v>2.0493685419058552</v>
      </c>
      <c r="AF261" s="405">
        <f t="shared" si="405"/>
        <v>-0.10276110444177666</v>
      </c>
      <c r="AG261" s="406">
        <f t="shared" si="405"/>
        <v>-0.13614965055268669</v>
      </c>
      <c r="AH261" s="405"/>
      <c r="AI261" s="405"/>
      <c r="AJ261" s="405"/>
      <c r="AK261" s="406"/>
      <c r="AL261" s="403"/>
      <c r="AM261" s="403"/>
      <c r="AN261" s="403"/>
      <c r="AO261" s="711"/>
      <c r="AP261" s="403"/>
      <c r="AQ261" s="403"/>
      <c r="AR261" s="403"/>
      <c r="AS261" s="711"/>
      <c r="AT261" s="403"/>
      <c r="AU261" s="403"/>
      <c r="AV261" s="403"/>
      <c r="AW261" s="711"/>
      <c r="AX261" s="403"/>
      <c r="AY261" s="403"/>
      <c r="AZ261" s="403"/>
      <c r="BA261" s="711"/>
      <c r="BB261" s="403"/>
      <c r="BC261" s="403"/>
      <c r="BD261" s="403"/>
      <c r="BE261" s="711"/>
      <c r="BF261" s="403"/>
      <c r="BG261" s="403"/>
      <c r="BH261" s="403"/>
      <c r="BI261" s="711"/>
      <c r="BJ261" s="403"/>
      <c r="BK261" s="403"/>
      <c r="BL261" s="403"/>
      <c r="BM261" s="711"/>
    </row>
    <row r="262" spans="4:65" ht="12">
      <c r="D262" s="401" t="s">
        <v>308</v>
      </c>
      <c r="E262" s="402" t="s">
        <v>309</v>
      </c>
      <c r="F262" s="409"/>
      <c r="G262" s="409"/>
      <c r="H262" s="409"/>
      <c r="I262" s="410"/>
      <c r="J262" s="411">
        <f t="shared" si="403"/>
        <v>-2.4539682539682541</v>
      </c>
      <c r="K262" s="411">
        <f t="shared" si="403"/>
        <v>-0.95689381933438988</v>
      </c>
      <c r="L262" s="411">
        <f t="shared" si="403"/>
        <v>-1.8223955943093162</v>
      </c>
      <c r="M262" s="412">
        <f t="shared" si="403"/>
        <v>-1.3229426433915212</v>
      </c>
      <c r="N262" s="411">
        <f t="shared" si="403"/>
        <v>-0.64737991266375539</v>
      </c>
      <c r="O262" s="411">
        <f t="shared" si="403"/>
        <v>40.264705882352942</v>
      </c>
      <c r="P262" s="411">
        <f t="shared" si="403"/>
        <v>-3.50390625</v>
      </c>
      <c r="Q262" s="412">
        <f t="shared" si="403"/>
        <v>-4.3056628056628057</v>
      </c>
      <c r="R262" s="411">
        <f t="shared" si="403"/>
        <v>-14.179566563467493</v>
      </c>
      <c r="S262" s="411">
        <f t="shared" si="403"/>
        <v>9.7291518175338654E-2</v>
      </c>
      <c r="T262" s="411">
        <f t="shared" si="404"/>
        <v>-0.34120793403164695</v>
      </c>
      <c r="U262" s="412">
        <f t="shared" si="404"/>
        <v>-0.165076893128285</v>
      </c>
      <c r="V262" s="411">
        <f t="shared" si="404"/>
        <v>-2.1376556260277235E-2</v>
      </c>
      <c r="W262" s="411">
        <f t="shared" si="404"/>
        <v>-0.15021110750243583</v>
      </c>
      <c r="X262" s="411">
        <f t="shared" si="404"/>
        <v>8.0175913396481668E-2</v>
      </c>
      <c r="Y262" s="412">
        <f t="shared" si="404"/>
        <v>-0.36768477500582886</v>
      </c>
      <c r="Z262" s="411">
        <f t="shared" si="404"/>
        <v>0.13922227556409017</v>
      </c>
      <c r="AA262" s="411">
        <f t="shared" si="404"/>
        <v>-1.8727307471813504E-2</v>
      </c>
      <c r="AB262" s="411">
        <f t="shared" si="404"/>
        <v>4.7754462887566556</v>
      </c>
      <c r="AC262" s="412">
        <f t="shared" si="404"/>
        <v>5.8458702064896757</v>
      </c>
      <c r="AD262" s="411">
        <f t="shared" si="405"/>
        <v>2.6769911504424777</v>
      </c>
      <c r="AE262" s="411">
        <f t="shared" si="405"/>
        <v>1.7953261927945472</v>
      </c>
      <c r="AF262" s="411">
        <f t="shared" si="405"/>
        <v>-0.12797570630659938</v>
      </c>
      <c r="AG262" s="412">
        <f t="shared" si="405"/>
        <v>-0.15081331466120862</v>
      </c>
      <c r="AH262" s="411"/>
      <c r="AI262" s="411"/>
      <c r="AJ262" s="411"/>
      <c r="AK262" s="412"/>
      <c r="AL262" s="409"/>
      <c r="AM262" s="409"/>
      <c r="AN262" s="409"/>
      <c r="AO262" s="712"/>
      <c r="AP262" s="409"/>
      <c r="AQ262" s="409"/>
      <c r="AR262" s="409"/>
      <c r="AS262" s="712"/>
      <c r="AT262" s="409"/>
      <c r="AU262" s="409"/>
      <c r="AV262" s="409"/>
      <c r="AW262" s="712"/>
      <c r="AX262" s="409"/>
      <c r="AY262" s="409"/>
      <c r="AZ262" s="409"/>
      <c r="BA262" s="712"/>
      <c r="BB262" s="409"/>
      <c r="BC262" s="409"/>
      <c r="BD262" s="409"/>
      <c r="BE262" s="712"/>
      <c r="BF262" s="409"/>
      <c r="BG262" s="409"/>
      <c r="BH262" s="409"/>
      <c r="BI262" s="712"/>
      <c r="BJ262" s="409"/>
      <c r="BK262" s="409"/>
      <c r="BL262" s="409"/>
      <c r="BM262" s="712"/>
    </row>
    <row r="263" spans="4:65" ht="12">
      <c r="D263" s="401" t="s">
        <v>310</v>
      </c>
      <c r="E263" s="402" t="s">
        <v>311</v>
      </c>
      <c r="F263" s="403"/>
      <c r="G263" s="403"/>
      <c r="H263" s="403"/>
      <c r="I263" s="404"/>
      <c r="J263" s="405">
        <f t="shared" si="403"/>
        <v>0.3660181835956593</v>
      </c>
      <c r="K263" s="405">
        <f t="shared" si="403"/>
        <v>-9.5256059605771659E-3</v>
      </c>
      <c r="L263" s="405">
        <f t="shared" si="403"/>
        <v>-9.898739408968793E-2</v>
      </c>
      <c r="M263" s="406">
        <f t="shared" si="403"/>
        <v>-0.19006888199227912</v>
      </c>
      <c r="N263" s="405">
        <f t="shared" si="403"/>
        <v>-0.3258426966292135</v>
      </c>
      <c r="O263" s="405">
        <f t="shared" si="403"/>
        <v>0.335174252523329</v>
      </c>
      <c r="P263" s="405">
        <f t="shared" si="403"/>
        <v>0.54139908256880731</v>
      </c>
      <c r="Q263" s="406">
        <f t="shared" si="403"/>
        <v>0.28149532710280378</v>
      </c>
      <c r="R263" s="405">
        <f t="shared" si="403"/>
        <v>0.15743099787685777</v>
      </c>
      <c r="S263" s="405">
        <f t="shared" si="403"/>
        <v>5.1633147910426391E-2</v>
      </c>
      <c r="T263" s="405">
        <f t="shared" si="404"/>
        <v>4.880589241871891E-2</v>
      </c>
      <c r="U263" s="406">
        <f t="shared" si="404"/>
        <v>6.1551925320886713E-2</v>
      </c>
      <c r="V263" s="405">
        <f t="shared" si="404"/>
        <v>0.12060900669540486</v>
      </c>
      <c r="W263" s="405">
        <f t="shared" si="404"/>
        <v>-7.8258510782585056E-2</v>
      </c>
      <c r="X263" s="405">
        <f t="shared" si="404"/>
        <v>-0.37795275590551181</v>
      </c>
      <c r="Y263" s="406">
        <f t="shared" si="404"/>
        <v>-0.82055509755427314</v>
      </c>
      <c r="Z263" s="405">
        <f t="shared" si="404"/>
        <v>-6.6950401047634611E-2</v>
      </c>
      <c r="AA263" s="405">
        <f t="shared" si="404"/>
        <v>8.659505591524419E-2</v>
      </c>
      <c r="AB263" s="405">
        <f t="shared" si="404"/>
        <v>2.4103090432204355</v>
      </c>
      <c r="AC263" s="406">
        <f t="shared" si="404"/>
        <v>18.411179173047472</v>
      </c>
      <c r="AD263" s="405">
        <f t="shared" si="405"/>
        <v>2.2148245614035087</v>
      </c>
      <c r="AE263" s="405">
        <f t="shared" si="405"/>
        <v>0.78312681968989106</v>
      </c>
      <c r="AF263" s="405">
        <f t="shared" si="405"/>
        <v>-4.1029928105667968E-2</v>
      </c>
      <c r="AG263" s="406">
        <f t="shared" si="405"/>
        <v>-0.41509210682024378</v>
      </c>
      <c r="AH263" s="405"/>
      <c r="AI263" s="405"/>
      <c r="AJ263" s="405"/>
      <c r="AK263" s="406"/>
      <c r="AL263" s="403"/>
      <c r="AM263" s="403"/>
      <c r="AN263" s="403"/>
      <c r="AO263" s="711"/>
      <c r="AP263" s="403"/>
      <c r="AQ263" s="403"/>
      <c r="AR263" s="403"/>
      <c r="AS263" s="711"/>
      <c r="AT263" s="403"/>
      <c r="AU263" s="403"/>
      <c r="AV263" s="403"/>
      <c r="AW263" s="711"/>
      <c r="AX263" s="403"/>
      <c r="AY263" s="403"/>
      <c r="AZ263" s="403"/>
      <c r="BA263" s="711"/>
      <c r="BB263" s="403"/>
      <c r="BC263" s="403"/>
      <c r="BD263" s="403"/>
      <c r="BE263" s="711"/>
      <c r="BF263" s="403"/>
      <c r="BG263" s="403"/>
      <c r="BH263" s="403"/>
      <c r="BI263" s="711"/>
      <c r="BJ263" s="403"/>
      <c r="BK263" s="403"/>
      <c r="BL263" s="403"/>
      <c r="BM263" s="711"/>
    </row>
    <row r="264" spans="4:65" ht="12">
      <c r="D264" s="425" t="s">
        <v>312</v>
      </c>
      <c r="E264" s="426" t="s">
        <v>313</v>
      </c>
      <c r="F264" s="427"/>
      <c r="G264" s="427"/>
      <c r="H264" s="427"/>
      <c r="I264" s="428"/>
      <c r="J264" s="429">
        <f t="shared" ref="J264:BD264" si="406">J84/F84-1</f>
        <v>-1.0357409078425972E-2</v>
      </c>
      <c r="K264" s="429">
        <f t="shared" si="406"/>
        <v>0.13575443147427579</v>
      </c>
      <c r="L264" s="429">
        <f t="shared" si="406"/>
        <v>7.3474519665239102E-2</v>
      </c>
      <c r="M264" s="430">
        <f t="shared" si="406"/>
        <v>6.053846153846143E-2</v>
      </c>
      <c r="N264" s="429">
        <f t="shared" si="406"/>
        <v>6.3746283448959273E-2</v>
      </c>
      <c r="O264" s="429">
        <f t="shared" si="406"/>
        <v>-9.9041422985085004E-2</v>
      </c>
      <c r="P264" s="429">
        <f t="shared" si="406"/>
        <v>-2.346180593682512E-2</v>
      </c>
      <c r="Q264" s="430">
        <f t="shared" si="406"/>
        <v>5.2078044534706658E-2</v>
      </c>
      <c r="R264" s="429">
        <f t="shared" si="406"/>
        <v>4.1031565609510601E-2</v>
      </c>
      <c r="S264" s="429">
        <f t="shared" si="406"/>
        <v>-1.5095064336470121E-2</v>
      </c>
      <c r="T264" s="429">
        <f t="shared" si="406"/>
        <v>-5.0449775112443751E-2</v>
      </c>
      <c r="U264" s="430">
        <f t="shared" si="406"/>
        <v>-0.11116856256463292</v>
      </c>
      <c r="V264" s="429">
        <f t="shared" si="406"/>
        <v>-0.17351614519939862</v>
      </c>
      <c r="W264" s="429">
        <f t="shared" si="406"/>
        <v>-0.19522658138990723</v>
      </c>
      <c r="X264" s="429">
        <f t="shared" si="406"/>
        <v>-0.20375779584747766</v>
      </c>
      <c r="Y264" s="430">
        <f t="shared" si="406"/>
        <v>-8.3071553228621253E-2</v>
      </c>
      <c r="Z264" s="429">
        <f t="shared" si="406"/>
        <v>-4.8079005500931693E-3</v>
      </c>
      <c r="AA264" s="429">
        <f t="shared" si="406"/>
        <v>0.15041674743167288</v>
      </c>
      <c r="AB264" s="429">
        <f t="shared" si="406"/>
        <v>0.12115804084870119</v>
      </c>
      <c r="AC264" s="430">
        <f t="shared" si="406"/>
        <v>-1.3746140506703863E-2</v>
      </c>
      <c r="AD264" s="429">
        <f t="shared" si="406"/>
        <v>-0.10772110027855153</v>
      </c>
      <c r="AE264" s="429">
        <f t="shared" si="406"/>
        <v>-0.27207245155855098</v>
      </c>
      <c r="AF264" s="429">
        <f t="shared" si="406"/>
        <v>-0.16682879377431903</v>
      </c>
      <c r="AG264" s="430">
        <f t="shared" si="406"/>
        <v>-0.18264859764988417</v>
      </c>
      <c r="AH264" s="429">
        <f t="shared" si="406"/>
        <v>-8.9751719428320609E-2</v>
      </c>
      <c r="AI264" s="429">
        <f t="shared" si="406"/>
        <v>2.6445228864070414E-2</v>
      </c>
      <c r="AJ264" s="429">
        <f t="shared" si="406"/>
        <v>-7.8225335668417939E-2</v>
      </c>
      <c r="AK264" s="430">
        <f t="shared" si="406"/>
        <v>-1.8573902093499184E-2</v>
      </c>
      <c r="AL264" s="429">
        <f t="shared" si="406"/>
        <v>2.1435078505974925E-2</v>
      </c>
      <c r="AM264" s="429">
        <f t="shared" si="406"/>
        <v>0.11038448528582712</v>
      </c>
      <c r="AN264" s="429">
        <f t="shared" si="406"/>
        <v>0.10956301456618123</v>
      </c>
      <c r="AO264" s="713">
        <f t="shared" si="406"/>
        <v>2.8869286287089846E-3</v>
      </c>
      <c r="AP264" s="429">
        <f t="shared" si="406"/>
        <v>-0.29001626357483867</v>
      </c>
      <c r="AQ264" s="429">
        <f t="shared" si="406"/>
        <v>-0.6799857839155159</v>
      </c>
      <c r="AR264" s="429">
        <f t="shared" si="406"/>
        <v>-0.66365711913657122</v>
      </c>
      <c r="AS264" s="713">
        <f t="shared" si="406"/>
        <v>-0.74886721040567195</v>
      </c>
      <c r="AT264" s="429">
        <f t="shared" si="406"/>
        <v>-0.5431168255375749</v>
      </c>
      <c r="AU264" s="429">
        <f t="shared" si="406"/>
        <v>-1.7452006980802626E-3</v>
      </c>
      <c r="AV264" s="429">
        <f t="shared" si="406"/>
        <v>-0.28710274606602904</v>
      </c>
      <c r="AW264" s="713">
        <f t="shared" si="406"/>
        <v>0.17087667161961373</v>
      </c>
      <c r="AX264" s="429">
        <f t="shared" si="406"/>
        <v>-0.20087336244541487</v>
      </c>
      <c r="AY264" s="429">
        <f t="shared" si="406"/>
        <v>-0.10839160839160844</v>
      </c>
      <c r="AZ264" s="429">
        <f t="shared" si="406"/>
        <v>1.1685782298203851</v>
      </c>
      <c r="BA264" s="713">
        <f t="shared" si="406"/>
        <v>1.0705221174764321</v>
      </c>
      <c r="BB264" s="429">
        <f t="shared" si="406"/>
        <v>1.5438170410848007</v>
      </c>
      <c r="BC264" s="429">
        <f t="shared" si="406"/>
        <v>1.6634581105169342</v>
      </c>
      <c r="BD264" s="429">
        <f t="shared" si="406"/>
        <v>0.57409440175631166</v>
      </c>
      <c r="BE264" s="713">
        <f t="shared" ref="BE264:BM264" si="407">BE84/BA84-1</f>
        <v>0.39436126433762375</v>
      </c>
      <c r="BF264" s="429">
        <f t="shared" si="407"/>
        <v>0.20821067706261442</v>
      </c>
      <c r="BG264" s="429">
        <f t="shared" si="407"/>
        <v>7.5491902021148416E-2</v>
      </c>
      <c r="BH264" s="429">
        <f t="shared" si="407"/>
        <v>3.5311271712945347E-2</v>
      </c>
      <c r="BI264" s="713">
        <f t="shared" si="407"/>
        <v>-2.8069073783359544E-2</v>
      </c>
      <c r="BJ264" s="429">
        <f t="shared" si="407"/>
        <v>1.8569735282496946E-2</v>
      </c>
      <c r="BK264" s="429">
        <f t="shared" si="407"/>
        <v>5.9116365899190004E-3</v>
      </c>
      <c r="BL264" s="429">
        <f t="shared" si="407"/>
        <v>-5.9702406466229818E-2</v>
      </c>
      <c r="BM264" s="713">
        <f t="shared" si="407"/>
        <v>2.1902054529008952E-2</v>
      </c>
    </row>
    <row r="265" spans="4:65" ht="12">
      <c r="D265" s="431" t="s">
        <v>314</v>
      </c>
      <c r="E265" s="432" t="s">
        <v>315</v>
      </c>
      <c r="F265" s="433"/>
      <c r="G265" s="433"/>
      <c r="H265" s="433"/>
      <c r="I265" s="434"/>
      <c r="J265" s="435">
        <f t="shared" ref="J265:S267" si="408">J86/F86-1</f>
        <v>0.13018841195636766</v>
      </c>
      <c r="K265" s="435">
        <f t="shared" si="408"/>
        <v>0.33647754469942281</v>
      </c>
      <c r="L265" s="435">
        <f t="shared" si="408"/>
        <v>0.23200624512099921</v>
      </c>
      <c r="M265" s="436">
        <f t="shared" si="408"/>
        <v>0.10069149581463055</v>
      </c>
      <c r="N265" s="435">
        <f t="shared" si="408"/>
        <v>2.9205314615191824E-2</v>
      </c>
      <c r="O265" s="435">
        <f t="shared" si="408"/>
        <v>-0.18792794690824821</v>
      </c>
      <c r="P265" s="435">
        <f t="shared" si="408"/>
        <v>3.1681662653656018E-2</v>
      </c>
      <c r="Q265" s="436">
        <f t="shared" si="408"/>
        <v>0.15849222969249421</v>
      </c>
      <c r="R265" s="435">
        <f t="shared" si="408"/>
        <v>0.24369747899159666</v>
      </c>
      <c r="S265" s="435">
        <f t="shared" si="408"/>
        <v>0.19976650668050322</v>
      </c>
      <c r="T265" s="435">
        <f t="shared" ref="T265:AC267" si="409">T86/P86-1</f>
        <v>0.12688858862547603</v>
      </c>
      <c r="U265" s="436">
        <f t="shared" si="409"/>
        <v>-5.5085148891637292E-2</v>
      </c>
      <c r="V265" s="435">
        <f t="shared" si="409"/>
        <v>-0.22865256560908731</v>
      </c>
      <c r="W265" s="435">
        <f t="shared" si="409"/>
        <v>-0.38414963779868094</v>
      </c>
      <c r="X265" s="435">
        <f t="shared" si="409"/>
        <v>-0.5197296708088075</v>
      </c>
      <c r="Y265" s="436">
        <f t="shared" si="409"/>
        <v>-0.38894482480869919</v>
      </c>
      <c r="Z265" s="435">
        <f t="shared" si="409"/>
        <v>-0.30163767931953789</v>
      </c>
      <c r="AA265" s="435">
        <f t="shared" si="409"/>
        <v>-3.6341292134831504E-2</v>
      </c>
      <c r="AB265" s="435">
        <f t="shared" si="409"/>
        <v>4.2442124375851042E-2</v>
      </c>
      <c r="AC265" s="436">
        <f t="shared" si="409"/>
        <v>-0.208601087493821</v>
      </c>
      <c r="AD265" s="435">
        <f t="shared" ref="AD265:AM267" si="410">AD86/Z86-1</f>
        <v>-0.30139974550081805</v>
      </c>
      <c r="AE265" s="435">
        <f t="shared" si="410"/>
        <v>-0.53324831481144108</v>
      </c>
      <c r="AF265" s="435">
        <f t="shared" si="410"/>
        <v>-0.35684737644241238</v>
      </c>
      <c r="AG265" s="436">
        <f t="shared" si="410"/>
        <v>-0.20986883198001249</v>
      </c>
      <c r="AH265" s="435">
        <f t="shared" si="410"/>
        <v>-0.17226125422846739</v>
      </c>
      <c r="AI265" s="435">
        <f t="shared" si="410"/>
        <v>0.12138953942232633</v>
      </c>
      <c r="AJ265" s="435">
        <f t="shared" si="410"/>
        <v>2.0988490182803021E-2</v>
      </c>
      <c r="AK265" s="436">
        <f t="shared" si="410"/>
        <v>0</v>
      </c>
      <c r="AL265" s="435">
        <f t="shared" si="410"/>
        <v>0.13360578434454573</v>
      </c>
      <c r="AM265" s="435">
        <f t="shared" si="410"/>
        <v>0.38217890706578483</v>
      </c>
      <c r="AN265" s="435">
        <f t="shared" ref="AN265:BD267" si="411">AN86/AJ86-1</f>
        <v>0.15152519893899208</v>
      </c>
      <c r="AO265" s="714">
        <f t="shared" si="411"/>
        <v>-6.5876152832674562E-3</v>
      </c>
      <c r="AP265" s="435">
        <f t="shared" si="411"/>
        <v>-0.36772046589018303</v>
      </c>
      <c r="AQ265" s="435">
        <f t="shared" si="411"/>
        <v>-0.85998489045580462</v>
      </c>
      <c r="AR265" s="435">
        <f t="shared" si="411"/>
        <v>-0.87388424992801617</v>
      </c>
      <c r="AS265" s="714">
        <f t="shared" si="411"/>
        <v>-0.92891246684350137</v>
      </c>
      <c r="AT265" s="435">
        <f t="shared" si="411"/>
        <v>-0.85263157894736841</v>
      </c>
      <c r="AU265" s="435">
        <f t="shared" si="411"/>
        <v>-0.51258992805755388</v>
      </c>
      <c r="AV265" s="435">
        <f t="shared" si="411"/>
        <v>-0.68721461187214605</v>
      </c>
      <c r="AW265" s="714">
        <f t="shared" si="411"/>
        <v>-4.4776119402985093E-2</v>
      </c>
      <c r="AX265" s="435">
        <f t="shared" si="411"/>
        <v>-0.15476190476190477</v>
      </c>
      <c r="AY265" s="435">
        <f t="shared" si="411"/>
        <v>0.32472324723247237</v>
      </c>
      <c r="AZ265" s="435">
        <f t="shared" si="411"/>
        <v>2.7153284671532845</v>
      </c>
      <c r="BA265" s="714">
        <f t="shared" si="411"/>
        <v>2.29296875</v>
      </c>
      <c r="BB265" s="435">
        <f t="shared" si="411"/>
        <v>2.862676056338028</v>
      </c>
      <c r="BC265" s="435">
        <f t="shared" si="411"/>
        <v>5.6462395543175488</v>
      </c>
      <c r="BD265" s="435">
        <f t="shared" si="411"/>
        <v>4.5225933202357567</v>
      </c>
      <c r="BE265" s="714">
        <f>BE86/BA86-1</f>
        <v>2.8220640569395017</v>
      </c>
      <c r="BF265" s="435">
        <f t="shared" ref="BF265:BM267" si="412">BF86/BB86-1</f>
        <v>1.5186873290793073</v>
      </c>
      <c r="BG265" s="435">
        <f t="shared" si="412"/>
        <v>0.37929589270746011</v>
      </c>
      <c r="BH265" s="435">
        <f t="shared" si="412"/>
        <v>0.20704375667022412</v>
      </c>
      <c r="BI265" s="714">
        <f t="shared" si="412"/>
        <v>-1.2414649286157653E-3</v>
      </c>
      <c r="BJ265" s="435">
        <f t="shared" si="412"/>
        <v>5.6460369163952251E-2</v>
      </c>
      <c r="BK265" s="435">
        <f t="shared" si="412"/>
        <v>6.7760559100577433E-2</v>
      </c>
      <c r="BL265" s="435">
        <f t="shared" si="412"/>
        <v>-6.7786619510757928E-3</v>
      </c>
      <c r="BM265" s="714">
        <f t="shared" si="412"/>
        <v>0.16190180236171536</v>
      </c>
    </row>
    <row r="266" spans="4:65" ht="12">
      <c r="D266" s="431" t="s">
        <v>316</v>
      </c>
      <c r="E266" s="432" t="s">
        <v>317</v>
      </c>
      <c r="F266" s="433"/>
      <c r="G266" s="433"/>
      <c r="H266" s="433"/>
      <c r="I266" s="434"/>
      <c r="J266" s="435">
        <f t="shared" si="408"/>
        <v>-1.1908468244084647E-2</v>
      </c>
      <c r="K266" s="435">
        <f t="shared" si="408"/>
        <v>1.8541033434650522E-2</v>
      </c>
      <c r="L266" s="435">
        <f t="shared" si="408"/>
        <v>-1.5070732921020791E-2</v>
      </c>
      <c r="M266" s="436">
        <f t="shared" si="408"/>
        <v>4.2165825977301452E-2</v>
      </c>
      <c r="N266" s="435">
        <f t="shared" si="408"/>
        <v>3.5131941709334313E-2</v>
      </c>
      <c r="O266" s="435">
        <f t="shared" si="408"/>
        <v>-5.6102655923604861E-2</v>
      </c>
      <c r="P266" s="435">
        <f t="shared" si="408"/>
        <v>-4.6697942980873375E-2</v>
      </c>
      <c r="Q266" s="436">
        <f t="shared" si="408"/>
        <v>-2.261211525372453E-2</v>
      </c>
      <c r="R266" s="435">
        <f t="shared" si="408"/>
        <v>-0.12259340993836088</v>
      </c>
      <c r="S266" s="435">
        <f t="shared" si="408"/>
        <v>-0.19767625671830535</v>
      </c>
      <c r="T266" s="435">
        <f t="shared" si="409"/>
        <v>-0.20033313143549369</v>
      </c>
      <c r="U266" s="436">
        <f t="shared" si="409"/>
        <v>-0.21742494583720207</v>
      </c>
      <c r="V266" s="435">
        <f t="shared" si="409"/>
        <v>-0.22940156114483956</v>
      </c>
      <c r="W266" s="435">
        <f t="shared" si="409"/>
        <v>-0.2127869175450694</v>
      </c>
      <c r="X266" s="435">
        <f t="shared" si="409"/>
        <v>-0.2462601779965915</v>
      </c>
      <c r="Y266" s="436">
        <f t="shared" si="409"/>
        <v>-9.6994265374728106E-2</v>
      </c>
      <c r="Z266" s="435">
        <f t="shared" si="409"/>
        <v>-1.4518851997749049E-2</v>
      </c>
      <c r="AA266" s="435">
        <f t="shared" si="409"/>
        <v>0.14941809535727701</v>
      </c>
      <c r="AB266" s="435">
        <f t="shared" si="409"/>
        <v>0.18063057404848637</v>
      </c>
      <c r="AC266" s="436">
        <f t="shared" si="409"/>
        <v>5.1352239132815169E-2</v>
      </c>
      <c r="AD266" s="435">
        <f t="shared" si="410"/>
        <v>-9.8218364550022308E-3</v>
      </c>
      <c r="AE266" s="435">
        <f t="shared" si="410"/>
        <v>-0.29548176374523683</v>
      </c>
      <c r="AF266" s="435">
        <f t="shared" si="410"/>
        <v>-0.2393871688477498</v>
      </c>
      <c r="AG266" s="436">
        <f t="shared" si="410"/>
        <v>-0.37106852739012708</v>
      </c>
      <c r="AH266" s="435">
        <f t="shared" si="410"/>
        <v>-0.28419838523644747</v>
      </c>
      <c r="AI266" s="435">
        <f t="shared" si="410"/>
        <v>-2.1325915623551239E-2</v>
      </c>
      <c r="AJ266" s="435">
        <f t="shared" si="410"/>
        <v>-0.14575465100013985</v>
      </c>
      <c r="AK266" s="436">
        <f t="shared" si="410"/>
        <v>3.9741679085941284E-2</v>
      </c>
      <c r="AL266" s="435">
        <f t="shared" si="410"/>
        <v>-4.5117628101837282E-3</v>
      </c>
      <c r="AM266" s="435">
        <f t="shared" si="410"/>
        <v>0.10895310279488402</v>
      </c>
      <c r="AN266" s="435">
        <f t="shared" si="411"/>
        <v>4.666775831013581E-2</v>
      </c>
      <c r="AO266" s="714">
        <f t="shared" si="411"/>
        <v>-2.8348463131071866E-2</v>
      </c>
      <c r="AP266" s="435">
        <f t="shared" si="411"/>
        <v>-0.3175785043703464</v>
      </c>
      <c r="AQ266" s="435">
        <f t="shared" si="411"/>
        <v>-0.99615548910721918</v>
      </c>
      <c r="AR266" s="435">
        <f t="shared" si="411"/>
        <v>-0.9970275344180225</v>
      </c>
      <c r="AS266" s="714">
        <f t="shared" si="411"/>
        <v>-0.9945910506474348</v>
      </c>
      <c r="AT266" s="435">
        <f t="shared" si="411"/>
        <v>-0.98055028462998106</v>
      </c>
      <c r="AU266" s="435">
        <f t="shared" si="411"/>
        <v>1.5185185185185186</v>
      </c>
      <c r="AV266" s="435">
        <f t="shared" si="411"/>
        <v>0.73684210526315796</v>
      </c>
      <c r="AW266" s="714">
        <f t="shared" si="411"/>
        <v>-0.36363636363636365</v>
      </c>
      <c r="AX266" s="435">
        <f t="shared" si="411"/>
        <v>-0.84146341463414631</v>
      </c>
      <c r="AY266" s="435">
        <f t="shared" si="411"/>
        <v>0.30882352941176472</v>
      </c>
      <c r="AZ266" s="435">
        <f t="shared" si="411"/>
        <v>103.36363636363636</v>
      </c>
      <c r="BA266" s="714">
        <f t="shared" si="411"/>
        <v>237</v>
      </c>
      <c r="BB266" s="435">
        <f t="shared" si="411"/>
        <v>460.23076923076923</v>
      </c>
      <c r="BC266" s="435">
        <f t="shared" si="411"/>
        <v>73.696629213483149</v>
      </c>
      <c r="BD266" s="435">
        <f t="shared" si="411"/>
        <v>1.0455865272938443</v>
      </c>
      <c r="BE266" s="714">
        <f>BE87/BA87-1</f>
        <v>0.45198079231692678</v>
      </c>
      <c r="BF266" s="435">
        <f t="shared" si="412"/>
        <v>0.14893262174783195</v>
      </c>
      <c r="BG266" s="435">
        <f t="shared" si="412"/>
        <v>4.9939831528279077E-2</v>
      </c>
      <c r="BH266" s="435">
        <f t="shared" si="412"/>
        <v>-4.8119233498935432E-2</v>
      </c>
      <c r="BI266" s="714">
        <f t="shared" si="412"/>
        <v>-0.10706903679206281</v>
      </c>
      <c r="BJ266" s="435">
        <f t="shared" si="412"/>
        <v>-3.7741326752794291E-2</v>
      </c>
      <c r="BK266" s="435">
        <f t="shared" si="412"/>
        <v>-0.15358166189111744</v>
      </c>
      <c r="BL266" s="435">
        <f t="shared" si="412"/>
        <v>-9.0665076051297366E-2</v>
      </c>
      <c r="BM266" s="714">
        <f t="shared" si="412"/>
        <v>-9.3209876543209891E-2</v>
      </c>
    </row>
    <row r="267" spans="4:65" ht="12">
      <c r="D267" s="431" t="s">
        <v>318</v>
      </c>
      <c r="E267" s="432" t="s">
        <v>319</v>
      </c>
      <c r="F267" s="433"/>
      <c r="G267" s="433"/>
      <c r="H267" s="433"/>
      <c r="I267" s="434"/>
      <c r="J267" s="435">
        <f t="shared" si="408"/>
        <v>-0.18452167681834464</v>
      </c>
      <c r="K267" s="435">
        <f t="shared" si="408"/>
        <v>0.15830115830115821</v>
      </c>
      <c r="L267" s="435">
        <f t="shared" si="408"/>
        <v>0.11970275155653742</v>
      </c>
      <c r="M267" s="436">
        <f t="shared" si="408"/>
        <v>4.1231012033931647E-2</v>
      </c>
      <c r="N267" s="435">
        <f t="shared" si="408"/>
        <v>0.20408611599297011</v>
      </c>
      <c r="O267" s="435">
        <f t="shared" si="408"/>
        <v>-5.4333333333333345E-2</v>
      </c>
      <c r="P267" s="435">
        <f t="shared" si="408"/>
        <v>-4.3766816143497755E-2</v>
      </c>
      <c r="Q267" s="436">
        <f t="shared" si="408"/>
        <v>5.6271314892004654E-2</v>
      </c>
      <c r="R267" s="435">
        <f t="shared" si="408"/>
        <v>0.12972085385878485</v>
      </c>
      <c r="S267" s="435">
        <f t="shared" si="408"/>
        <v>0.10010574550581608</v>
      </c>
      <c r="T267" s="435">
        <f t="shared" si="409"/>
        <v>5.0084411930219508E-2</v>
      </c>
      <c r="U267" s="436">
        <f t="shared" si="409"/>
        <v>2.9417040358744373E-2</v>
      </c>
      <c r="V267" s="435">
        <f t="shared" si="409"/>
        <v>2.1479328165374678E-2</v>
      </c>
      <c r="W267" s="435">
        <f t="shared" si="409"/>
        <v>0.11326497917334177</v>
      </c>
      <c r="X267" s="435">
        <f t="shared" si="409"/>
        <v>0.39424794569489108</v>
      </c>
      <c r="Y267" s="436">
        <f t="shared" si="409"/>
        <v>0.47081373061508969</v>
      </c>
      <c r="Z267" s="435">
        <f t="shared" si="409"/>
        <v>0.37849802371541497</v>
      </c>
      <c r="AA267" s="435">
        <f t="shared" si="409"/>
        <v>0.30464815081306673</v>
      </c>
      <c r="AB267" s="435">
        <f t="shared" si="409"/>
        <v>0.10493273542600901</v>
      </c>
      <c r="AC267" s="436">
        <f t="shared" si="409"/>
        <v>5.5917545314536188E-2</v>
      </c>
      <c r="AD267" s="435">
        <f t="shared" si="410"/>
        <v>-8.3839889895630182E-2</v>
      </c>
      <c r="AE267" s="435">
        <f t="shared" si="410"/>
        <v>-9.022722258989635E-2</v>
      </c>
      <c r="AF267" s="435">
        <f t="shared" si="410"/>
        <v>1.3450834879406237E-2</v>
      </c>
      <c r="AG267" s="436">
        <f t="shared" si="410"/>
        <v>3.5005048805116123E-2</v>
      </c>
      <c r="AH267" s="435">
        <f t="shared" si="410"/>
        <v>0.16099148723084622</v>
      </c>
      <c r="AI267" s="435">
        <f t="shared" si="410"/>
        <v>3.4432589718719653E-2</v>
      </c>
      <c r="AJ267" s="435">
        <f t="shared" si="410"/>
        <v>-5.6521739130434789E-2</v>
      </c>
      <c r="AK267" s="436">
        <f t="shared" si="410"/>
        <v>-6.4390243902438971E-2</v>
      </c>
      <c r="AL267" s="435">
        <f t="shared" si="410"/>
        <v>3.2348501186119094E-4</v>
      </c>
      <c r="AM267" s="435">
        <f t="shared" si="410"/>
        <v>1.9924988279418576E-2</v>
      </c>
      <c r="AN267" s="435">
        <f t="shared" si="411"/>
        <v>0.14079553723017213</v>
      </c>
      <c r="AO267" s="714">
        <f t="shared" si="411"/>
        <v>2.9776387440620944E-2</v>
      </c>
      <c r="AP267" s="435">
        <f t="shared" si="411"/>
        <v>-0.24145736768351833</v>
      </c>
      <c r="AQ267" s="435">
        <f t="shared" si="411"/>
        <v>-0.34267984371408866</v>
      </c>
      <c r="AR267" s="435">
        <f t="shared" si="411"/>
        <v>-0.35951950675029232</v>
      </c>
      <c r="AS267" s="714">
        <f t="shared" si="411"/>
        <v>-0.50382538253825382</v>
      </c>
      <c r="AT267" s="435">
        <f t="shared" si="411"/>
        <v>-0.18075884609919002</v>
      </c>
      <c r="AU267" s="435">
        <f t="shared" si="411"/>
        <v>4.0734265734265751E-2</v>
      </c>
      <c r="AV267" s="435">
        <f t="shared" si="411"/>
        <v>-0.2612448132780083</v>
      </c>
      <c r="AW267" s="714">
        <f t="shared" si="411"/>
        <v>0.18798185941043077</v>
      </c>
      <c r="AX267" s="435">
        <f t="shared" si="411"/>
        <v>-0.19444926279271468</v>
      </c>
      <c r="AY267" s="435">
        <f t="shared" si="411"/>
        <v>-0.13287418108516713</v>
      </c>
      <c r="AZ267" s="435">
        <f t="shared" si="411"/>
        <v>0.36328914850595373</v>
      </c>
      <c r="BA267" s="714">
        <f t="shared" si="411"/>
        <v>6.5088757396449815E-2</v>
      </c>
      <c r="BB267" s="435">
        <f t="shared" si="411"/>
        <v>0.17915590008613269</v>
      </c>
      <c r="BC267" s="435">
        <f t="shared" si="411"/>
        <v>0.14451762882603636</v>
      </c>
      <c r="BD267" s="435">
        <f t="shared" si="411"/>
        <v>-2.4719841793012565E-2</v>
      </c>
      <c r="BE267" s="714">
        <f>BE88/BA88-1</f>
        <v>-2.4014336917562717E-2</v>
      </c>
      <c r="BF267" s="435">
        <f t="shared" si="412"/>
        <v>1.059167275383488E-2</v>
      </c>
      <c r="BG267" s="435">
        <f t="shared" si="412"/>
        <v>-1.8449559918754188E-2</v>
      </c>
      <c r="BH267" s="435">
        <f t="shared" si="412"/>
        <v>5.3058465697870982E-2</v>
      </c>
      <c r="BI267" s="714">
        <f t="shared" si="412"/>
        <v>6.1329416085200039E-2</v>
      </c>
      <c r="BJ267" s="435">
        <f t="shared" si="412"/>
        <v>6.9750632453921213E-2</v>
      </c>
      <c r="BK267" s="435">
        <f t="shared" si="412"/>
        <v>0.16278668735988955</v>
      </c>
      <c r="BL267" s="435">
        <f t="shared" si="412"/>
        <v>-5.5198973042361987E-2</v>
      </c>
      <c r="BM267" s="714">
        <f t="shared" si="412"/>
        <v>7.3010380622837268E-2</v>
      </c>
    </row>
    <row r="268" spans="4:65" ht="12">
      <c r="D268" s="185" t="s">
        <v>320</v>
      </c>
      <c r="F268" s="328"/>
      <c r="G268" s="328"/>
      <c r="H268" s="328"/>
      <c r="I268" s="329"/>
      <c r="J268" s="328"/>
      <c r="K268" s="328"/>
      <c r="L268" s="328"/>
      <c r="M268" s="329"/>
      <c r="N268" s="328"/>
      <c r="O268" s="328"/>
      <c r="P268" s="328"/>
      <c r="Q268" s="329"/>
      <c r="R268" s="328"/>
      <c r="S268" s="328"/>
      <c r="T268" s="328"/>
      <c r="U268" s="329"/>
      <c r="V268" s="328"/>
      <c r="W268" s="328"/>
      <c r="X268" s="328"/>
      <c r="Y268" s="329"/>
      <c r="Z268" s="328"/>
      <c r="AA268" s="328"/>
      <c r="AB268" s="328"/>
      <c r="AC268" s="329"/>
      <c r="AD268" s="328"/>
      <c r="AE268" s="328"/>
      <c r="AF268" s="328"/>
      <c r="AG268" s="329"/>
      <c r="AH268" s="328"/>
      <c r="AI268" s="328"/>
      <c r="AJ268" s="328"/>
      <c r="AK268" s="329"/>
      <c r="AL268" s="328"/>
      <c r="AM268" s="328"/>
      <c r="AN268" s="328"/>
      <c r="AO268" s="682"/>
      <c r="AP268" s="328"/>
      <c r="AQ268" s="328"/>
      <c r="AR268" s="328"/>
      <c r="AS268" s="682"/>
      <c r="AT268" s="328"/>
      <c r="AU268" s="328"/>
      <c r="AV268" s="328"/>
      <c r="AW268" s="682"/>
      <c r="AX268" s="328"/>
      <c r="AY268" s="328"/>
      <c r="AZ268" s="328"/>
      <c r="BA268" s="682"/>
      <c r="BB268" s="328"/>
      <c r="BC268" s="328"/>
      <c r="BD268" s="328"/>
      <c r="BE268" s="682"/>
      <c r="BF268" s="328"/>
      <c r="BG268" s="328"/>
      <c r="BH268" s="328"/>
      <c r="BI268" s="682"/>
      <c r="BJ268" s="328"/>
      <c r="BK268" s="328"/>
      <c r="BL268" s="328"/>
      <c r="BM268" s="682"/>
    </row>
    <row r="269" spans="4:65" ht="12">
      <c r="D269" s="425" t="s">
        <v>302</v>
      </c>
      <c r="E269" s="426" t="s">
        <v>303</v>
      </c>
      <c r="F269" s="427"/>
      <c r="G269" s="427"/>
      <c r="H269" s="427"/>
      <c r="I269" s="428"/>
      <c r="J269" s="429">
        <f>J183/F183-1</f>
        <v>0.71756014396666035</v>
      </c>
      <c r="K269" s="429">
        <f t="shared" ref="K269:AG272" si="413">K183/G183-1</f>
        <v>0.70879190385831747</v>
      </c>
      <c r="L269" s="429">
        <f t="shared" si="413"/>
        <v>0.16640902064199325</v>
      </c>
      <c r="M269" s="430">
        <f t="shared" si="413"/>
        <v>-6.4633140972794711E-2</v>
      </c>
      <c r="N269" s="429">
        <f t="shared" si="413"/>
        <v>8.0070585640233727E-2</v>
      </c>
      <c r="O269" s="429">
        <f t="shared" si="413"/>
        <v>8.0989043529760218E-2</v>
      </c>
      <c r="P269" s="429">
        <f t="shared" si="413"/>
        <v>0.22647540344585648</v>
      </c>
      <c r="Q269" s="430">
        <f t="shared" si="413"/>
        <v>0.24123038956460419</v>
      </c>
      <c r="R269" s="429">
        <f t="shared" si="413"/>
        <v>0.25508015929745742</v>
      </c>
      <c r="S269" s="429">
        <f t="shared" si="413"/>
        <v>0.17127790713600866</v>
      </c>
      <c r="T269" s="429">
        <f t="shared" si="413"/>
        <v>8.212560386473422E-2</v>
      </c>
      <c r="U269" s="430">
        <f t="shared" si="413"/>
        <v>4.4805794219981543E-2</v>
      </c>
      <c r="V269" s="429">
        <f t="shared" si="413"/>
        <v>-0.10324627776421769</v>
      </c>
      <c r="W269" s="429">
        <f t="shared" si="413"/>
        <v>-0.2484359469098989</v>
      </c>
      <c r="X269" s="429">
        <f t="shared" si="413"/>
        <v>-0.45124530075187974</v>
      </c>
      <c r="Y269" s="430">
        <f t="shared" si="413"/>
        <v>-0.15148837841511487</v>
      </c>
      <c r="Z269" s="429">
        <f t="shared" si="413"/>
        <v>0.17655597895118857</v>
      </c>
      <c r="AA269" s="429">
        <f t="shared" si="413"/>
        <v>0.4604792282557959</v>
      </c>
      <c r="AB269" s="429">
        <f t="shared" si="413"/>
        <v>0.72125883108542066</v>
      </c>
      <c r="AC269" s="430">
        <f t="shared" si="413"/>
        <v>0.14561473768522237</v>
      </c>
      <c r="AD269" s="429">
        <f t="shared" si="413"/>
        <v>0.13687538556446643</v>
      </c>
      <c r="AE269" s="429">
        <f t="shared" si="413"/>
        <v>-0.2853033612102488</v>
      </c>
      <c r="AF269" s="429">
        <f t="shared" si="413"/>
        <v>3.6504975124378003E-2</v>
      </c>
      <c r="AG269" s="430">
        <f t="shared" si="413"/>
        <v>2.0764874501852715E-2</v>
      </c>
      <c r="AH269" s="429"/>
      <c r="AI269" s="429"/>
      <c r="AJ269" s="429"/>
      <c r="AK269" s="430"/>
      <c r="AL269" s="427"/>
      <c r="AM269" s="427"/>
      <c r="AN269" s="427"/>
      <c r="AO269" s="715"/>
      <c r="AP269" s="427"/>
      <c r="AQ269" s="427"/>
      <c r="AR269" s="427"/>
      <c r="AS269" s="715"/>
      <c r="AT269" s="427"/>
      <c r="AU269" s="427"/>
      <c r="AV269" s="427"/>
      <c r="AW269" s="715"/>
      <c r="AX269" s="427"/>
      <c r="AY269" s="427"/>
      <c r="AZ269" s="427"/>
      <c r="BA269" s="715"/>
      <c r="BB269" s="427"/>
      <c r="BC269" s="427"/>
      <c r="BD269" s="427"/>
      <c r="BE269" s="715"/>
      <c r="BF269" s="427"/>
      <c r="BG269" s="427"/>
      <c r="BH269" s="427"/>
      <c r="BI269" s="715"/>
      <c r="BJ269" s="427"/>
      <c r="BK269" s="427"/>
      <c r="BL269" s="427"/>
      <c r="BM269" s="715"/>
    </row>
    <row r="270" spans="4:65" ht="12">
      <c r="D270" s="431" t="s">
        <v>272</v>
      </c>
      <c r="E270" s="437" t="s">
        <v>273</v>
      </c>
      <c r="F270" s="438"/>
      <c r="G270" s="438"/>
      <c r="H270" s="438"/>
      <c r="I270" s="439"/>
      <c r="J270" s="440">
        <f>J184/F184-1</f>
        <v>2.2054586808188019</v>
      </c>
      <c r="K270" s="440">
        <f t="shared" si="413"/>
        <v>1.0103529411764707</v>
      </c>
      <c r="L270" s="440">
        <f t="shared" si="413"/>
        <v>0.42175309775126202</v>
      </c>
      <c r="M270" s="441">
        <f t="shared" si="413"/>
        <v>-4.3116883116883109E-2</v>
      </c>
      <c r="N270" s="440">
        <f t="shared" si="413"/>
        <v>0.37724692526017023</v>
      </c>
      <c r="O270" s="440">
        <f t="shared" si="413"/>
        <v>0.84503745318352053</v>
      </c>
      <c r="P270" s="440">
        <f t="shared" si="413"/>
        <v>0.38347320852162681</v>
      </c>
      <c r="Q270" s="441">
        <f t="shared" si="413"/>
        <v>0.5217155266015201</v>
      </c>
      <c r="R270" s="440">
        <f t="shared" si="413"/>
        <v>0.42778636441696727</v>
      </c>
      <c r="S270" s="440">
        <f t="shared" si="413"/>
        <v>0.37350926160872877</v>
      </c>
      <c r="T270" s="440">
        <f t="shared" si="413"/>
        <v>0.40690620625291651</v>
      </c>
      <c r="U270" s="441">
        <f t="shared" si="413"/>
        <v>0.24212153644904277</v>
      </c>
      <c r="V270" s="440">
        <f t="shared" si="413"/>
        <v>1.3832090449843681E-2</v>
      </c>
      <c r="W270" s="440">
        <f t="shared" si="413"/>
        <v>-0.18270829484574169</v>
      </c>
      <c r="X270" s="440">
        <f t="shared" si="413"/>
        <v>-0.41973466003316751</v>
      </c>
      <c r="Y270" s="441">
        <f t="shared" si="413"/>
        <v>-4.6242221158449004E-2</v>
      </c>
      <c r="Z270" s="440">
        <f t="shared" si="413"/>
        <v>0.2601732115316171</v>
      </c>
      <c r="AA270" s="440">
        <f t="shared" si="413"/>
        <v>0.58985081374321879</v>
      </c>
      <c r="AB270" s="440">
        <f t="shared" si="413"/>
        <v>0.39039725635895972</v>
      </c>
      <c r="AC270" s="441">
        <f t="shared" si="413"/>
        <v>7.2977313792411236E-2</v>
      </c>
      <c r="AD270" s="440">
        <f t="shared" si="413"/>
        <v>9.9792882696290608E-2</v>
      </c>
      <c r="AE270" s="440">
        <f t="shared" si="413"/>
        <v>-0.41067747209781758</v>
      </c>
      <c r="AF270" s="440">
        <f t="shared" si="413"/>
        <v>3.833504624871531E-2</v>
      </c>
      <c r="AG270" s="441">
        <f t="shared" si="413"/>
        <v>-0.10786790158106463</v>
      </c>
      <c r="AH270" s="440"/>
      <c r="AI270" s="440"/>
      <c r="AJ270" s="440"/>
      <c r="AK270" s="441"/>
      <c r="AL270" s="438"/>
      <c r="AM270" s="438"/>
      <c r="AN270" s="438"/>
      <c r="AO270" s="716"/>
      <c r="AP270" s="438"/>
      <c r="AQ270" s="438"/>
      <c r="AR270" s="438"/>
      <c r="AS270" s="716"/>
      <c r="AT270" s="438"/>
      <c r="AU270" s="438"/>
      <c r="AV270" s="438"/>
      <c r="AW270" s="716"/>
      <c r="AX270" s="438"/>
      <c r="AY270" s="438"/>
      <c r="AZ270" s="438"/>
      <c r="BA270" s="716"/>
      <c r="BB270" s="438"/>
      <c r="BC270" s="438"/>
      <c r="BD270" s="438"/>
      <c r="BE270" s="716"/>
      <c r="BF270" s="438"/>
      <c r="BG270" s="438"/>
      <c r="BH270" s="438"/>
      <c r="BI270" s="716"/>
      <c r="BJ270" s="438"/>
      <c r="BK270" s="438"/>
      <c r="BL270" s="438"/>
      <c r="BM270" s="716"/>
    </row>
    <row r="271" spans="4:65" ht="12">
      <c r="D271" s="431" t="s">
        <v>274</v>
      </c>
      <c r="E271" s="437" t="s">
        <v>275</v>
      </c>
      <c r="F271" s="438"/>
      <c r="G271" s="438"/>
      <c r="H271" s="438"/>
      <c r="I271" s="439"/>
      <c r="J271" s="440">
        <f>J185/F185-1</f>
        <v>0.19543281996813588</v>
      </c>
      <c r="K271" s="440">
        <f t="shared" si="413"/>
        <v>0.64312061969752854</v>
      </c>
      <c r="L271" s="440">
        <f t="shared" si="413"/>
        <v>-1.6965276676708441E-2</v>
      </c>
      <c r="M271" s="441">
        <f t="shared" si="413"/>
        <v>-0.1752143938120061</v>
      </c>
      <c r="N271" s="440">
        <f t="shared" si="413"/>
        <v>-0.24722345624167041</v>
      </c>
      <c r="O271" s="440">
        <f t="shared" si="413"/>
        <v>-0.34044224941070822</v>
      </c>
      <c r="P271" s="440">
        <f t="shared" si="413"/>
        <v>2.3870967741935534E-2</v>
      </c>
      <c r="Q271" s="441">
        <f t="shared" si="413"/>
        <v>-6.0550458715596278E-2</v>
      </c>
      <c r="R271" s="440">
        <f t="shared" si="413"/>
        <v>-9.5603422838595464E-2</v>
      </c>
      <c r="S271" s="440">
        <f t="shared" si="413"/>
        <v>-0.13359428182437028</v>
      </c>
      <c r="T271" s="440">
        <f t="shared" si="413"/>
        <v>-0.37602394454946442</v>
      </c>
      <c r="U271" s="441">
        <f t="shared" si="413"/>
        <v>-0.29557291666666663</v>
      </c>
      <c r="V271" s="440">
        <f t="shared" si="413"/>
        <v>-0.38270799347471451</v>
      </c>
      <c r="W271" s="440">
        <f t="shared" si="413"/>
        <v>-0.38715380082498529</v>
      </c>
      <c r="X271" s="440">
        <f t="shared" si="413"/>
        <v>-0.62282251956576618</v>
      </c>
      <c r="Y271" s="441">
        <f t="shared" si="413"/>
        <v>-0.58595194085027724</v>
      </c>
      <c r="Z271" s="440">
        <f t="shared" si="413"/>
        <v>-0.38054968287526425</v>
      </c>
      <c r="AA271" s="440">
        <f t="shared" si="413"/>
        <v>-0.17147435897435892</v>
      </c>
      <c r="AB271" s="440">
        <f t="shared" si="413"/>
        <v>2.4076305220883536</v>
      </c>
      <c r="AC271" s="441">
        <f t="shared" si="413"/>
        <v>0.50520833333333326</v>
      </c>
      <c r="AD271" s="440">
        <f t="shared" si="413"/>
        <v>0.49914675767918082</v>
      </c>
      <c r="AE271" s="440">
        <f t="shared" si="413"/>
        <v>0.26847195357833664</v>
      </c>
      <c r="AF271" s="440">
        <f t="shared" si="413"/>
        <v>-8.7998428599489253E-2</v>
      </c>
      <c r="AG271" s="441">
        <f t="shared" si="413"/>
        <v>0.60899653979238755</v>
      </c>
      <c r="AH271" s="440"/>
      <c r="AI271" s="440"/>
      <c r="AJ271" s="440"/>
      <c r="AK271" s="441"/>
      <c r="AL271" s="438"/>
      <c r="AM271" s="438"/>
      <c r="AN271" s="438"/>
      <c r="AO271" s="716"/>
      <c r="AP271" s="438"/>
      <c r="AQ271" s="438"/>
      <c r="AR271" s="438"/>
      <c r="AS271" s="716"/>
      <c r="AT271" s="438"/>
      <c r="AU271" s="438"/>
      <c r="AV271" s="438"/>
      <c r="AW271" s="716"/>
      <c r="AX271" s="438"/>
      <c r="AY271" s="438"/>
      <c r="AZ271" s="438"/>
      <c r="BA271" s="716"/>
      <c r="BB271" s="438"/>
      <c r="BC271" s="438"/>
      <c r="BD271" s="438"/>
      <c r="BE271" s="716"/>
      <c r="BF271" s="438"/>
      <c r="BG271" s="438"/>
      <c r="BH271" s="438"/>
      <c r="BI271" s="716"/>
      <c r="BJ271" s="438"/>
      <c r="BK271" s="438"/>
      <c r="BL271" s="438"/>
      <c r="BM271" s="716"/>
    </row>
    <row r="272" spans="4:65" ht="12">
      <c r="D272" s="431" t="s">
        <v>276</v>
      </c>
      <c r="E272" s="437" t="s">
        <v>277</v>
      </c>
      <c r="F272" s="438"/>
      <c r="G272" s="438"/>
      <c r="H272" s="438"/>
      <c r="I272" s="439"/>
      <c r="J272" s="440">
        <f>J186/F186-1</f>
        <v>0.73711340206185572</v>
      </c>
      <c r="K272" s="440">
        <f t="shared" si="413"/>
        <v>-8.6592178770949713E-2</v>
      </c>
      <c r="L272" s="440">
        <f t="shared" si="413"/>
        <v>0.29819277108433728</v>
      </c>
      <c r="M272" s="441">
        <f t="shared" si="413"/>
        <v>1.2426470588235294</v>
      </c>
      <c r="N272" s="440">
        <f t="shared" si="413"/>
        <v>0.72403560830860525</v>
      </c>
      <c r="O272" s="440">
        <f t="shared" si="413"/>
        <v>1.5810397553516822</v>
      </c>
      <c r="P272" s="440">
        <f t="shared" si="413"/>
        <v>0.88399071925754069</v>
      </c>
      <c r="Q272" s="441">
        <f t="shared" si="413"/>
        <v>0.16502732240437168</v>
      </c>
      <c r="R272" s="440">
        <f t="shared" si="413"/>
        <v>0.56970740103270234</v>
      </c>
      <c r="S272" s="440">
        <f t="shared" si="413"/>
        <v>0.40521327014218</v>
      </c>
      <c r="T272" s="440">
        <f t="shared" si="413"/>
        <v>0.2352216748768472</v>
      </c>
      <c r="U272" s="441">
        <f t="shared" si="413"/>
        <v>-4.0337711069418414E-2</v>
      </c>
      <c r="V272" s="440">
        <f t="shared" si="413"/>
        <v>-0.23135964912280704</v>
      </c>
      <c r="W272" s="440">
        <f t="shared" si="413"/>
        <v>-0.25295109612141653</v>
      </c>
      <c r="X272" s="440">
        <f t="shared" si="413"/>
        <v>-0.15254237288135597</v>
      </c>
      <c r="Y272" s="441">
        <f t="shared" si="413"/>
        <v>0.15249266862170097</v>
      </c>
      <c r="Z272" s="440">
        <f t="shared" si="413"/>
        <v>0.67475035663338079</v>
      </c>
      <c r="AA272" s="440">
        <f t="shared" si="413"/>
        <v>1.3939051918735892</v>
      </c>
      <c r="AB272" s="440">
        <f t="shared" si="413"/>
        <v>0.48117647058823532</v>
      </c>
      <c r="AC272" s="441">
        <f t="shared" si="413"/>
        <v>0.34944868532654794</v>
      </c>
      <c r="AD272" s="440">
        <f t="shared" si="413"/>
        <v>0.11073253833049401</v>
      </c>
      <c r="AE272" s="440">
        <f t="shared" si="413"/>
        <v>-0.12871287128712872</v>
      </c>
      <c r="AF272" s="440">
        <f t="shared" si="413"/>
        <v>0.52581413820492462</v>
      </c>
      <c r="AG272" s="441">
        <f t="shared" si="413"/>
        <v>0.13702074167190448</v>
      </c>
      <c r="AH272" s="440"/>
      <c r="AI272" s="440"/>
      <c r="AJ272" s="440"/>
      <c r="AK272" s="441"/>
      <c r="AL272" s="438"/>
      <c r="AM272" s="438"/>
      <c r="AN272" s="438"/>
      <c r="AO272" s="716"/>
      <c r="AP272" s="438"/>
      <c r="AQ272" s="438"/>
      <c r="AR272" s="438"/>
      <c r="AS272" s="716"/>
      <c r="AT272" s="438"/>
      <c r="AU272" s="438"/>
      <c r="AV272" s="438"/>
      <c r="AW272" s="716"/>
      <c r="AX272" s="438"/>
      <c r="AY272" s="438"/>
      <c r="AZ272" s="438"/>
      <c r="BA272" s="716"/>
      <c r="BB272" s="438"/>
      <c r="BC272" s="438"/>
      <c r="BD272" s="438"/>
      <c r="BE272" s="716"/>
      <c r="BF272" s="438"/>
      <c r="BG272" s="438"/>
      <c r="BH272" s="438"/>
      <c r="BI272" s="716"/>
      <c r="BJ272" s="438"/>
      <c r="BK272" s="438"/>
      <c r="BL272" s="438"/>
      <c r="BM272" s="716"/>
    </row>
    <row r="273" spans="4:65" ht="12">
      <c r="D273" s="395" t="s">
        <v>304</v>
      </c>
      <c r="E273" s="396" t="s">
        <v>305</v>
      </c>
      <c r="F273" s="397"/>
      <c r="G273" s="397"/>
      <c r="H273" s="397"/>
      <c r="I273" s="398"/>
      <c r="J273" s="399">
        <f t="shared" ref="J273:AG273" si="414">J167/F167-1</f>
        <v>0.41036533559898047</v>
      </c>
      <c r="K273" s="399">
        <f t="shared" si="414"/>
        <v>0.82581112923690414</v>
      </c>
      <c r="L273" s="399">
        <f t="shared" si="414"/>
        <v>0.1650699119627137</v>
      </c>
      <c r="M273" s="400">
        <f t="shared" si="414"/>
        <v>-0.17849248452696731</v>
      </c>
      <c r="N273" s="399">
        <f t="shared" si="414"/>
        <v>-6.9879518072289204E-2</v>
      </c>
      <c r="O273" s="399">
        <f t="shared" si="414"/>
        <v>-3.434925047155768E-2</v>
      </c>
      <c r="P273" s="399">
        <f t="shared" si="414"/>
        <v>0.1146794088232026</v>
      </c>
      <c r="Q273" s="400">
        <f t="shared" si="414"/>
        <v>0.14610520651150272</v>
      </c>
      <c r="R273" s="399">
        <f t="shared" si="414"/>
        <v>0.27525906735751304</v>
      </c>
      <c r="S273" s="399">
        <f t="shared" si="414"/>
        <v>7.1450601418731274E-2</v>
      </c>
      <c r="T273" s="399">
        <f t="shared" si="414"/>
        <v>-8.0749676004386872E-3</v>
      </c>
      <c r="U273" s="400">
        <f t="shared" si="414"/>
        <v>-2.5707242634111949E-2</v>
      </c>
      <c r="V273" s="399">
        <f t="shared" si="414"/>
        <v>-0.29456576942610457</v>
      </c>
      <c r="W273" s="399">
        <f t="shared" si="414"/>
        <v>-0.3534830166954519</v>
      </c>
      <c r="X273" s="399">
        <f t="shared" si="414"/>
        <v>-0.56894472361809045</v>
      </c>
      <c r="Y273" s="400">
        <f t="shared" si="414"/>
        <v>-0.14710843373493976</v>
      </c>
      <c r="Z273" s="399">
        <f t="shared" si="414"/>
        <v>0.89392848572114225</v>
      </c>
      <c r="AA273" s="399">
        <f t="shared" si="414"/>
        <v>0.97922232116355001</v>
      </c>
      <c r="AB273" s="399">
        <f t="shared" si="414"/>
        <v>1.6647237118209373</v>
      </c>
      <c r="AC273" s="400">
        <f t="shared" si="414"/>
        <v>0.42124593869190563</v>
      </c>
      <c r="AD273" s="399">
        <f t="shared" si="414"/>
        <v>0.36809427268119621</v>
      </c>
      <c r="AE273" s="399">
        <f t="shared" si="414"/>
        <v>-0.20200959808038388</v>
      </c>
      <c r="AF273" s="399">
        <f t="shared" si="414"/>
        <v>0.18759296526380265</v>
      </c>
      <c r="AG273" s="400">
        <f t="shared" si="414"/>
        <v>0.20157042043534434</v>
      </c>
      <c r="AH273" s="399"/>
      <c r="AI273" s="399"/>
      <c r="AJ273" s="399"/>
      <c r="AK273" s="400"/>
      <c r="AL273" s="397"/>
      <c r="AM273" s="397"/>
      <c r="AN273" s="397"/>
      <c r="AO273" s="710"/>
      <c r="AP273" s="397"/>
      <c r="AQ273" s="397"/>
      <c r="AR273" s="397"/>
      <c r="AS273" s="710"/>
      <c r="AT273" s="397"/>
      <c r="AU273" s="397"/>
      <c r="AV273" s="397"/>
      <c r="AW273" s="710"/>
      <c r="AX273" s="397"/>
      <c r="AY273" s="397"/>
      <c r="AZ273" s="397"/>
      <c r="BA273" s="710"/>
      <c r="BB273" s="397"/>
      <c r="BC273" s="397"/>
      <c r="BD273" s="397"/>
      <c r="BE273" s="710"/>
      <c r="BF273" s="397"/>
      <c r="BG273" s="397"/>
      <c r="BH273" s="397"/>
      <c r="BI273" s="710"/>
      <c r="BJ273" s="397"/>
      <c r="BK273" s="397"/>
      <c r="BL273" s="397"/>
      <c r="BM273" s="710"/>
    </row>
    <row r="274" spans="4:65" ht="12">
      <c r="D274" s="401" t="s">
        <v>306</v>
      </c>
      <c r="E274" s="402" t="s">
        <v>307</v>
      </c>
      <c r="F274" s="403"/>
      <c r="G274" s="403"/>
      <c r="H274" s="403"/>
      <c r="I274" s="404"/>
      <c r="J274" s="405">
        <f t="shared" ref="J274:S276" si="415">(J184-J170)/(F184-F170)-1</f>
        <v>5.8095238095238093</v>
      </c>
      <c r="K274" s="405">
        <f t="shared" si="415"/>
        <v>2.3833333333333333</v>
      </c>
      <c r="L274" s="405">
        <f t="shared" si="415"/>
        <v>0.8590308370044053</v>
      </c>
      <c r="M274" s="406">
        <f t="shared" si="415"/>
        <v>-0.24222682854604682</v>
      </c>
      <c r="N274" s="405">
        <f t="shared" si="415"/>
        <v>0.96083916083916088</v>
      </c>
      <c r="O274" s="405">
        <f t="shared" si="415"/>
        <v>1.5289408866995076</v>
      </c>
      <c r="P274" s="405">
        <f t="shared" si="415"/>
        <v>0.17505924170616116</v>
      </c>
      <c r="Q274" s="406">
        <f t="shared" si="415"/>
        <v>0.47284095349746003</v>
      </c>
      <c r="R274" s="405">
        <f t="shared" si="415"/>
        <v>0.88302425106990023</v>
      </c>
      <c r="S274" s="405">
        <f t="shared" si="415"/>
        <v>0.29242756269783299</v>
      </c>
      <c r="T274" s="405">
        <f t="shared" ref="T274:AC276" si="416">(T184-T170)/(P184-P170)-1</f>
        <v>0.54877741366271748</v>
      </c>
      <c r="U274" s="406">
        <f t="shared" si="416"/>
        <v>0.36375696471212526</v>
      </c>
      <c r="V274" s="405">
        <f t="shared" si="416"/>
        <v>1.4772727272727382E-2</v>
      </c>
      <c r="W274" s="405">
        <f t="shared" si="416"/>
        <v>-0.25263752825923136</v>
      </c>
      <c r="X274" s="405">
        <f t="shared" si="416"/>
        <v>-0.44449869791666663</v>
      </c>
      <c r="Y274" s="406">
        <f t="shared" si="416"/>
        <v>0.10564202334630357</v>
      </c>
      <c r="Z274" s="405">
        <f t="shared" si="416"/>
        <v>1.5737215378872715</v>
      </c>
      <c r="AA274" s="405">
        <f t="shared" si="416"/>
        <v>1.4804638265691961</v>
      </c>
      <c r="AB274" s="405">
        <f t="shared" si="416"/>
        <v>0.84822736595370651</v>
      </c>
      <c r="AC274" s="406">
        <f t="shared" si="416"/>
        <v>0.31127925391518563</v>
      </c>
      <c r="AD274" s="405">
        <f t="shared" ref="AD274:AG276" si="417">(AD184-AD170)/(Z184-Z170)-1</f>
        <v>0.27599709934735306</v>
      </c>
      <c r="AE274" s="405">
        <f t="shared" si="417"/>
        <v>-0.36239837398373986</v>
      </c>
      <c r="AF274" s="405">
        <f t="shared" si="417"/>
        <v>0.2531705770450221</v>
      </c>
      <c r="AG274" s="406">
        <f t="shared" si="417"/>
        <v>7.125603864734309E-2</v>
      </c>
      <c r="AH274" s="405"/>
      <c r="AI274" s="405"/>
      <c r="AJ274" s="405"/>
      <c r="AK274" s="406"/>
      <c r="AL274" s="403"/>
      <c r="AM274" s="403"/>
      <c r="AN274" s="403"/>
      <c r="AO274" s="711"/>
      <c r="AP274" s="403"/>
      <c r="AQ274" s="403"/>
      <c r="AR274" s="403"/>
      <c r="AS274" s="711"/>
      <c r="AT274" s="403"/>
      <c r="AU274" s="403"/>
      <c r="AV274" s="403"/>
      <c r="AW274" s="711"/>
      <c r="AX274" s="403"/>
      <c r="AY274" s="403"/>
      <c r="AZ274" s="403"/>
      <c r="BA274" s="711"/>
      <c r="BB274" s="403"/>
      <c r="BC274" s="403"/>
      <c r="BD274" s="403"/>
      <c r="BE274" s="711"/>
      <c r="BF274" s="403"/>
      <c r="BG274" s="403"/>
      <c r="BH274" s="403"/>
      <c r="BI274" s="711"/>
      <c r="BJ274" s="403"/>
      <c r="BK274" s="403"/>
      <c r="BL274" s="403"/>
      <c r="BM274" s="711"/>
    </row>
    <row r="275" spans="4:65" ht="12">
      <c r="D275" s="401" t="s">
        <v>308</v>
      </c>
      <c r="E275" s="402" t="s">
        <v>309</v>
      </c>
      <c r="F275" s="409"/>
      <c r="G275" s="409"/>
      <c r="H275" s="409"/>
      <c r="I275" s="410"/>
      <c r="J275" s="411">
        <f t="shared" si="415"/>
        <v>0.2128623188405796</v>
      </c>
      <c r="K275" s="411">
        <f t="shared" si="415"/>
        <v>0.73988561745392922</v>
      </c>
      <c r="L275" s="411">
        <f t="shared" si="415"/>
        <v>-4.433321415802649E-2</v>
      </c>
      <c r="M275" s="412">
        <f t="shared" si="415"/>
        <v>-0.23185673892554193</v>
      </c>
      <c r="N275" s="411">
        <f t="shared" si="415"/>
        <v>-0.2915110779188449</v>
      </c>
      <c r="O275" s="411">
        <f t="shared" si="415"/>
        <v>-0.38543949354760165</v>
      </c>
      <c r="P275" s="411">
        <f t="shared" si="415"/>
        <v>3.1425364758698171E-2</v>
      </c>
      <c r="Q275" s="412">
        <f t="shared" si="415"/>
        <v>-4.6134969325153374E-2</v>
      </c>
      <c r="R275" s="411">
        <f t="shared" si="415"/>
        <v>-0.1194659170765987</v>
      </c>
      <c r="S275" s="411">
        <f t="shared" si="415"/>
        <v>-0.14659270998415219</v>
      </c>
      <c r="T275" s="411">
        <f t="shared" si="416"/>
        <v>-0.40152339499455936</v>
      </c>
      <c r="U275" s="412">
        <f t="shared" si="416"/>
        <v>-0.31206586056084384</v>
      </c>
      <c r="V275" s="411">
        <f t="shared" si="416"/>
        <v>-0.39624900239425376</v>
      </c>
      <c r="W275" s="411">
        <f t="shared" si="416"/>
        <v>-0.37209842154131845</v>
      </c>
      <c r="X275" s="411">
        <f t="shared" si="416"/>
        <v>-0.70424242424242423</v>
      </c>
      <c r="Y275" s="412">
        <f t="shared" si="416"/>
        <v>-0.59648466716529547</v>
      </c>
      <c r="Z275" s="411">
        <f t="shared" si="416"/>
        <v>-0.42564441506939854</v>
      </c>
      <c r="AA275" s="411">
        <f t="shared" si="416"/>
        <v>-0.16487985212569312</v>
      </c>
      <c r="AB275" s="411">
        <f t="shared" si="416"/>
        <v>3.8104508196721314</v>
      </c>
      <c r="AC275" s="412">
        <f t="shared" si="416"/>
        <v>0.58202038924930499</v>
      </c>
      <c r="AD275" s="411">
        <f t="shared" si="417"/>
        <v>0.44418872266973541</v>
      </c>
      <c r="AE275" s="411">
        <f t="shared" si="417"/>
        <v>0.29039397963700742</v>
      </c>
      <c r="AF275" s="411">
        <f t="shared" si="417"/>
        <v>-0.12204472843450476</v>
      </c>
      <c r="AG275" s="412">
        <f t="shared" si="417"/>
        <v>0.67428236672524888</v>
      </c>
      <c r="AH275" s="411"/>
      <c r="AI275" s="411"/>
      <c r="AJ275" s="411"/>
      <c r="AK275" s="412"/>
      <c r="AL275" s="409"/>
      <c r="AM275" s="409"/>
      <c r="AN275" s="409"/>
      <c r="AO275" s="712"/>
      <c r="AP275" s="409"/>
      <c r="AQ275" s="409"/>
      <c r="AR275" s="409"/>
      <c r="AS275" s="712"/>
      <c r="AT275" s="409"/>
      <c r="AU275" s="409"/>
      <c r="AV275" s="409"/>
      <c r="AW275" s="712"/>
      <c r="AX275" s="409"/>
      <c r="AY275" s="409"/>
      <c r="AZ275" s="409"/>
      <c r="BA275" s="712"/>
      <c r="BB275" s="409"/>
      <c r="BC275" s="409"/>
      <c r="BD275" s="409"/>
      <c r="BE275" s="712"/>
      <c r="BF275" s="409"/>
      <c r="BG275" s="409"/>
      <c r="BH275" s="409"/>
      <c r="BI275" s="712"/>
      <c r="BJ275" s="409"/>
      <c r="BK275" s="409"/>
      <c r="BL275" s="409"/>
      <c r="BM275" s="712"/>
    </row>
    <row r="276" spans="4:65" ht="12">
      <c r="D276" s="401" t="s">
        <v>310</v>
      </c>
      <c r="E276" s="402" t="s">
        <v>311</v>
      </c>
      <c r="F276" s="403"/>
      <c r="G276" s="403"/>
      <c r="H276" s="403"/>
      <c r="I276" s="404"/>
      <c r="J276" s="405">
        <f t="shared" si="415"/>
        <v>1.1754385964912282</v>
      </c>
      <c r="K276" s="405">
        <f t="shared" si="415"/>
        <v>-0.25632911392405067</v>
      </c>
      <c r="L276" s="405">
        <f t="shared" si="415"/>
        <v>-0.11783439490445857</v>
      </c>
      <c r="M276" s="406">
        <f t="shared" si="415"/>
        <v>1.1830601092896176</v>
      </c>
      <c r="N276" s="405">
        <f t="shared" si="415"/>
        <v>0.54838709677419351</v>
      </c>
      <c r="O276" s="405">
        <f t="shared" si="415"/>
        <v>1.4340425531914893</v>
      </c>
      <c r="P276" s="405">
        <f t="shared" si="415"/>
        <v>0.98555956678700363</v>
      </c>
      <c r="Q276" s="406">
        <f t="shared" si="415"/>
        <v>8.010012515644549E-2</v>
      </c>
      <c r="R276" s="405">
        <f t="shared" si="415"/>
        <v>0.98177083333333326</v>
      </c>
      <c r="S276" s="405">
        <f t="shared" si="415"/>
        <v>0.40909090909090917</v>
      </c>
      <c r="T276" s="405">
        <f t="shared" si="416"/>
        <v>-7.999999999999996E-2</v>
      </c>
      <c r="U276" s="406">
        <f t="shared" si="416"/>
        <v>-0.43684820393974511</v>
      </c>
      <c r="V276" s="405">
        <f t="shared" si="416"/>
        <v>-1.0328515111695138</v>
      </c>
      <c r="W276" s="405">
        <f t="shared" si="416"/>
        <v>-0.91811414392059554</v>
      </c>
      <c r="X276" s="405">
        <f t="shared" si="416"/>
        <v>-1.1976284584980237</v>
      </c>
      <c r="Y276" s="406">
        <f t="shared" si="416"/>
        <v>-0.34773662551440332</v>
      </c>
      <c r="Z276" s="405">
        <f t="shared" si="416"/>
        <v>-6.12</v>
      </c>
      <c r="AA276" s="405">
        <f t="shared" si="416"/>
        <v>17.742424242424242</v>
      </c>
      <c r="AB276" s="405">
        <f t="shared" si="416"/>
        <v>-5.26</v>
      </c>
      <c r="AC276" s="406">
        <f t="shared" si="416"/>
        <v>1.8454258675078865</v>
      </c>
      <c r="AD276" s="405">
        <f t="shared" si="417"/>
        <v>4.8125</v>
      </c>
      <c r="AE276" s="405">
        <f t="shared" si="417"/>
        <v>0.1746160064672595</v>
      </c>
      <c r="AF276" s="405">
        <f t="shared" si="417"/>
        <v>2.6291079812206575</v>
      </c>
      <c r="AG276" s="406">
        <f t="shared" si="417"/>
        <v>0.38359201773835916</v>
      </c>
      <c r="AH276" s="405"/>
      <c r="AI276" s="405"/>
      <c r="AJ276" s="405"/>
      <c r="AK276" s="406"/>
      <c r="AL276" s="403"/>
      <c r="AM276" s="403"/>
      <c r="AN276" s="403"/>
      <c r="AO276" s="711"/>
      <c r="AP276" s="403"/>
      <c r="AQ276" s="403"/>
      <c r="AR276" s="403"/>
      <c r="AS276" s="711"/>
      <c r="AT276" s="403"/>
      <c r="AU276" s="403"/>
      <c r="AV276" s="403"/>
      <c r="AW276" s="711"/>
      <c r="AX276" s="403"/>
      <c r="AY276" s="403"/>
      <c r="AZ276" s="403"/>
      <c r="BA276" s="711"/>
      <c r="BB276" s="403"/>
      <c r="BC276" s="403"/>
      <c r="BD276" s="403"/>
      <c r="BE276" s="711"/>
      <c r="BF276" s="403"/>
      <c r="BG276" s="403"/>
      <c r="BH276" s="403"/>
      <c r="BI276" s="711"/>
      <c r="BJ276" s="403"/>
      <c r="BK276" s="403"/>
      <c r="BL276" s="403"/>
      <c r="BM276" s="711"/>
    </row>
    <row r="277" spans="4:65" ht="12">
      <c r="D277" s="425" t="s">
        <v>312</v>
      </c>
      <c r="E277" s="426" t="s">
        <v>313</v>
      </c>
      <c r="F277" s="427"/>
      <c r="G277" s="427"/>
      <c r="H277" s="427"/>
      <c r="I277" s="428"/>
      <c r="J277" s="429">
        <f t="shared" ref="J277:BD277" si="418">J168/F168-1</f>
        <v>1.3381006864988558</v>
      </c>
      <c r="K277" s="429">
        <f t="shared" si="418"/>
        <v>0.43844221105527637</v>
      </c>
      <c r="L277" s="429">
        <f t="shared" si="418"/>
        <v>0.1695692025664528</v>
      </c>
      <c r="M277" s="430">
        <f t="shared" si="418"/>
        <v>0.26963011031797524</v>
      </c>
      <c r="N277" s="429">
        <f t="shared" si="418"/>
        <v>0.26278443846342059</v>
      </c>
      <c r="O277" s="429">
        <f t="shared" si="418"/>
        <v>0.41921397379912673</v>
      </c>
      <c r="P277" s="429">
        <f t="shared" si="418"/>
        <v>0.48928944618599801</v>
      </c>
      <c r="Q277" s="430">
        <f t="shared" si="418"/>
        <v>0.42192691029900331</v>
      </c>
      <c r="R277" s="429">
        <f t="shared" si="418"/>
        <v>0.23696957953884912</v>
      </c>
      <c r="S277" s="429">
        <f t="shared" si="418"/>
        <v>0.3704615384615384</v>
      </c>
      <c r="T277" s="429">
        <f t="shared" si="418"/>
        <v>0.24083494123837923</v>
      </c>
      <c r="U277" s="430">
        <f t="shared" si="418"/>
        <v>0.15276779295470888</v>
      </c>
      <c r="V277" s="429">
        <f t="shared" si="418"/>
        <v>7.3778195488721776E-2</v>
      </c>
      <c r="W277" s="429">
        <f t="shared" si="418"/>
        <v>-8.4568178416404738E-2</v>
      </c>
      <c r="X277" s="429">
        <f t="shared" si="418"/>
        <v>-0.28569409103760246</v>
      </c>
      <c r="Y277" s="430">
        <f t="shared" si="418"/>
        <v>-0.15715622076707203</v>
      </c>
      <c r="Z277" s="429">
        <f t="shared" si="418"/>
        <v>-0.25951859956236323</v>
      </c>
      <c r="AA277" s="429">
        <f t="shared" si="418"/>
        <v>-0.11102027468933939</v>
      </c>
      <c r="AB277" s="429">
        <f t="shared" si="418"/>
        <v>-7.9556698990698616E-2</v>
      </c>
      <c r="AC277" s="430">
        <f t="shared" si="418"/>
        <v>-0.21531631520532746</v>
      </c>
      <c r="AD277" s="429">
        <f t="shared" si="418"/>
        <v>-0.22261623325453117</v>
      </c>
      <c r="AE277" s="429">
        <f t="shared" si="418"/>
        <v>-0.48960823983814605</v>
      </c>
      <c r="AF277" s="429">
        <f t="shared" si="418"/>
        <v>-0.33476671683508918</v>
      </c>
      <c r="AG277" s="430">
        <f t="shared" si="418"/>
        <v>-0.40806223479490811</v>
      </c>
      <c r="AH277" s="429">
        <f t="shared" si="418"/>
        <v>-0.5712113532691333</v>
      </c>
      <c r="AI277" s="429">
        <f t="shared" si="418"/>
        <v>-0.36684684684684687</v>
      </c>
      <c r="AJ277" s="429">
        <f t="shared" si="418"/>
        <v>-0.26244343891402711</v>
      </c>
      <c r="AK277" s="430">
        <f t="shared" si="418"/>
        <v>-0.11907606531262449</v>
      </c>
      <c r="AL277" s="429">
        <f t="shared" si="418"/>
        <v>0.42021276595744683</v>
      </c>
      <c r="AM277" s="429">
        <f t="shared" si="418"/>
        <v>0.71826977803073411</v>
      </c>
      <c r="AN277" s="429">
        <f t="shared" si="418"/>
        <v>0.37072743207712522</v>
      </c>
      <c r="AO277" s="713">
        <f t="shared" si="418"/>
        <v>0.2933996383363473</v>
      </c>
      <c r="AP277" s="429">
        <f t="shared" si="418"/>
        <v>-0.30545151893466505</v>
      </c>
      <c r="AQ277" s="429">
        <f t="shared" si="418"/>
        <v>-0.89002981119576019</v>
      </c>
      <c r="AR277" s="429">
        <f t="shared" si="418"/>
        <v>-0.85645780051150888</v>
      </c>
      <c r="AS277" s="713">
        <f t="shared" si="418"/>
        <v>-0.91611324711639286</v>
      </c>
      <c r="AT277" s="429">
        <f t="shared" si="418"/>
        <v>-0.74176153385260635</v>
      </c>
      <c r="AU277" s="429">
        <f t="shared" si="418"/>
        <v>1.2921686746987953</v>
      </c>
      <c r="AV277" s="429">
        <f t="shared" si="418"/>
        <v>0.10467706013363021</v>
      </c>
      <c r="AW277" s="713">
        <f t="shared" si="418"/>
        <v>-3.3333333333333326E-2</v>
      </c>
      <c r="AX277" s="429">
        <f t="shared" si="418"/>
        <v>-0.22041763341067289</v>
      </c>
      <c r="AY277" s="429">
        <f t="shared" si="418"/>
        <v>-0.4388961892247043</v>
      </c>
      <c r="AZ277" s="429">
        <f t="shared" si="418"/>
        <v>-0.3588709677419355</v>
      </c>
      <c r="BA277" s="713">
        <f t="shared" si="418"/>
        <v>0.9612068965517242</v>
      </c>
      <c r="BB277" s="429">
        <f t="shared" si="418"/>
        <v>0.6339285714285714</v>
      </c>
      <c r="BC277" s="429">
        <f t="shared" si="418"/>
        <v>2.271662763466042</v>
      </c>
      <c r="BD277" s="429">
        <f t="shared" si="418"/>
        <v>4.1163522012578619</v>
      </c>
      <c r="BE277" s="713">
        <f t="shared" ref="BE277:BM277" si="419">BE168/BA168-1</f>
        <v>3.1736263736263739</v>
      </c>
      <c r="BF277" s="429">
        <f t="shared" si="419"/>
        <v>2.3460837887067396</v>
      </c>
      <c r="BG277" s="429">
        <f t="shared" si="419"/>
        <v>0.85755189692197575</v>
      </c>
      <c r="BH277" s="429">
        <f t="shared" si="419"/>
        <v>0.7664413030116779</v>
      </c>
      <c r="BI277" s="713">
        <f t="shared" si="419"/>
        <v>0.67983149025803047</v>
      </c>
      <c r="BJ277" s="429">
        <f t="shared" si="419"/>
        <v>-0.16439847577572131</v>
      </c>
      <c r="BK277" s="429">
        <f t="shared" si="419"/>
        <v>-0.32254335260115607</v>
      </c>
      <c r="BL277" s="429">
        <f t="shared" si="419"/>
        <v>-0.29123173277661796</v>
      </c>
      <c r="BM277" s="713">
        <f t="shared" si="419"/>
        <v>-0.45987460815047021</v>
      </c>
    </row>
    <row r="278" spans="4:65" ht="12">
      <c r="D278" s="431" t="s">
        <v>314</v>
      </c>
      <c r="E278" s="432" t="s">
        <v>315</v>
      </c>
      <c r="F278" s="433"/>
      <c r="G278" s="433"/>
      <c r="H278" s="433"/>
      <c r="I278" s="434"/>
      <c r="J278" s="435">
        <f t="shared" ref="J278:S280" si="420">J170/F170-1</f>
        <v>1.8937397034596377</v>
      </c>
      <c r="K278" s="435">
        <f t="shared" si="420"/>
        <v>0.60972644376899687</v>
      </c>
      <c r="L278" s="435">
        <f t="shared" si="420"/>
        <v>0.10936270653029112</v>
      </c>
      <c r="M278" s="436">
        <f t="shared" si="420"/>
        <v>0.23728106755629685</v>
      </c>
      <c r="N278" s="435">
        <f t="shared" si="420"/>
        <v>0.25846854540278974</v>
      </c>
      <c r="O278" s="435">
        <f t="shared" si="420"/>
        <v>0.42560422960725086</v>
      </c>
      <c r="P278" s="435">
        <f t="shared" si="420"/>
        <v>0.63297872340425543</v>
      </c>
      <c r="Q278" s="436">
        <f t="shared" si="420"/>
        <v>0.56386922817660934</v>
      </c>
      <c r="R278" s="435">
        <f t="shared" si="420"/>
        <v>0.28342004071477045</v>
      </c>
      <c r="S278" s="435">
        <f t="shared" si="420"/>
        <v>0.46172185430463575</v>
      </c>
      <c r="T278" s="435">
        <f t="shared" ref="T278:AC280" si="421">T170/P170-1</f>
        <v>0.28469055374592833</v>
      </c>
      <c r="U278" s="436">
        <f t="shared" si="421"/>
        <v>0.14331896551724133</v>
      </c>
      <c r="V278" s="435">
        <f t="shared" si="421"/>
        <v>1.3394430736693774E-2</v>
      </c>
      <c r="W278" s="435">
        <f t="shared" si="421"/>
        <v>-0.11544037694816967</v>
      </c>
      <c r="X278" s="435">
        <f t="shared" si="421"/>
        <v>-0.39401622718052742</v>
      </c>
      <c r="Y278" s="436">
        <f t="shared" si="421"/>
        <v>-0.1934024505183789</v>
      </c>
      <c r="Z278" s="435">
        <f t="shared" si="421"/>
        <v>-0.35182608695652173</v>
      </c>
      <c r="AA278" s="435">
        <f t="shared" si="421"/>
        <v>-0.13398893669330059</v>
      </c>
      <c r="AB278" s="435">
        <f t="shared" si="421"/>
        <v>-4.5467224546722473E-2</v>
      </c>
      <c r="AC278" s="436">
        <f t="shared" si="421"/>
        <v>-0.2435148399158682</v>
      </c>
      <c r="AD278" s="435">
        <f t="shared" ref="AD278:AM280" si="422">AD170/Z170-1</f>
        <v>-0.22618728199624361</v>
      </c>
      <c r="AE278" s="435">
        <f t="shared" si="422"/>
        <v>-0.52306600425833927</v>
      </c>
      <c r="AF278" s="435">
        <f t="shared" si="422"/>
        <v>-0.35768556399766216</v>
      </c>
      <c r="AG278" s="436">
        <f t="shared" si="422"/>
        <v>-0.5202347852950262</v>
      </c>
      <c r="AH278" s="435">
        <f t="shared" si="422"/>
        <v>-0.66990291262135915</v>
      </c>
      <c r="AI278" s="435">
        <f t="shared" si="422"/>
        <v>-0.44494047619047616</v>
      </c>
      <c r="AJ278" s="435">
        <f t="shared" si="422"/>
        <v>-0.4144676979071884</v>
      </c>
      <c r="AK278" s="436">
        <f t="shared" si="422"/>
        <v>-9.9162910495814605E-2</v>
      </c>
      <c r="AL278" s="435">
        <f t="shared" si="422"/>
        <v>0.69852941176470584</v>
      </c>
      <c r="AM278" s="435">
        <f t="shared" si="422"/>
        <v>0.674709562109026</v>
      </c>
      <c r="AN278" s="435">
        <f t="shared" ref="AN278:BD280" si="423">AN170/AJ170-1</f>
        <v>0.50815850815850805</v>
      </c>
      <c r="AO278" s="714">
        <f t="shared" si="423"/>
        <v>0.29092208720514656</v>
      </c>
      <c r="AP278" s="435">
        <f t="shared" si="423"/>
        <v>-0.44712430426716143</v>
      </c>
      <c r="AQ278" s="435">
        <f t="shared" si="423"/>
        <v>-0.92209178228388478</v>
      </c>
      <c r="AR278" s="435">
        <f t="shared" si="423"/>
        <v>-0.94641937145801136</v>
      </c>
      <c r="AS278" s="714">
        <f t="shared" si="423"/>
        <v>-0.9678848283499446</v>
      </c>
      <c r="AT278" s="435">
        <f t="shared" si="423"/>
        <v>-0.81655480984340045</v>
      </c>
      <c r="AU278" s="435">
        <f t="shared" si="423"/>
        <v>-0.4452054794520548</v>
      </c>
      <c r="AV278" s="435">
        <f t="shared" si="423"/>
        <v>-0.16346153846153844</v>
      </c>
      <c r="AW278" s="714">
        <f t="shared" si="423"/>
        <v>0.93103448275862077</v>
      </c>
      <c r="AX278" s="435">
        <f t="shared" si="423"/>
        <v>-0.21951219512195119</v>
      </c>
      <c r="AY278" s="435">
        <f t="shared" si="423"/>
        <v>0.69135802469135799</v>
      </c>
      <c r="AZ278" s="435">
        <f t="shared" si="423"/>
        <v>0.74712643678160928</v>
      </c>
      <c r="BA278" s="714">
        <f t="shared" si="423"/>
        <v>1.125</v>
      </c>
      <c r="BB278" s="435">
        <f t="shared" si="423"/>
        <v>0.84375</v>
      </c>
      <c r="BC278" s="435">
        <f t="shared" si="423"/>
        <v>4.4744525547445253</v>
      </c>
      <c r="BD278" s="435">
        <f t="shared" si="423"/>
        <v>6.5855263157894735</v>
      </c>
      <c r="BE278" s="714">
        <f>BE170/BA170-1</f>
        <v>4.9159663865546221</v>
      </c>
      <c r="BF278" s="435">
        <f t="shared" ref="BF278:BM280" si="424">BF170/BB170-1</f>
        <v>4.5508474576271185</v>
      </c>
      <c r="BG278" s="435">
        <f t="shared" si="424"/>
        <v>1.7373333333333334</v>
      </c>
      <c r="BH278" s="435">
        <f t="shared" si="424"/>
        <v>0.71032090199479625</v>
      </c>
      <c r="BI278" s="714">
        <f t="shared" si="424"/>
        <v>0.67471590909090917</v>
      </c>
      <c r="BJ278" s="435">
        <f t="shared" si="424"/>
        <v>-9.92366412213741E-3</v>
      </c>
      <c r="BK278" s="435">
        <f t="shared" si="424"/>
        <v>-0.26692644909887964</v>
      </c>
      <c r="BL278" s="435">
        <f t="shared" si="424"/>
        <v>-9.7363083164300201E-2</v>
      </c>
      <c r="BM278" s="714">
        <f t="shared" si="424"/>
        <v>-0.31340118744698897</v>
      </c>
    </row>
    <row r="279" spans="4:65" ht="12">
      <c r="D279" s="431" t="s">
        <v>316</v>
      </c>
      <c r="E279" s="432" t="s">
        <v>317</v>
      </c>
      <c r="F279" s="433"/>
      <c r="G279" s="433"/>
      <c r="H279" s="433"/>
      <c r="I279" s="434"/>
      <c r="J279" s="435">
        <f t="shared" si="420"/>
        <v>6.8281938325991165E-2</v>
      </c>
      <c r="K279" s="435">
        <f t="shared" si="420"/>
        <v>-8.5592011412267688E-3</v>
      </c>
      <c r="L279" s="435">
        <f t="shared" si="420"/>
        <v>0.19775596072931267</v>
      </c>
      <c r="M279" s="436">
        <f t="shared" si="420"/>
        <v>0.29283489096573212</v>
      </c>
      <c r="N279" s="435">
        <f t="shared" si="420"/>
        <v>0.1195876288659794</v>
      </c>
      <c r="O279" s="435">
        <f t="shared" si="420"/>
        <v>0.19136690647482024</v>
      </c>
      <c r="P279" s="435">
        <f t="shared" si="420"/>
        <v>-2.3419203747072626E-2</v>
      </c>
      <c r="Q279" s="436">
        <f t="shared" si="420"/>
        <v>-0.13132530120481922</v>
      </c>
      <c r="R279" s="435">
        <f t="shared" si="420"/>
        <v>2.9465930018416131E-2</v>
      </c>
      <c r="S279" s="435">
        <f t="shared" si="420"/>
        <v>-5.4347826086956541E-2</v>
      </c>
      <c r="T279" s="435">
        <f t="shared" si="421"/>
        <v>-0.20743405275779381</v>
      </c>
      <c r="U279" s="436">
        <f t="shared" si="421"/>
        <v>-0.20665742024965328</v>
      </c>
      <c r="V279" s="435">
        <f t="shared" si="421"/>
        <v>-0.32200357781753131</v>
      </c>
      <c r="W279" s="435">
        <f t="shared" si="421"/>
        <v>-0.46998722860791831</v>
      </c>
      <c r="X279" s="435">
        <f t="shared" si="421"/>
        <v>-0.21633888048411498</v>
      </c>
      <c r="Y279" s="436">
        <f t="shared" si="421"/>
        <v>-0.53671328671328666</v>
      </c>
      <c r="Z279" s="435">
        <f t="shared" si="421"/>
        <v>-0.20052770448548818</v>
      </c>
      <c r="AA279" s="435">
        <f t="shared" si="421"/>
        <v>-0.21445783132530116</v>
      </c>
      <c r="AB279" s="435">
        <f t="shared" si="421"/>
        <v>-0.23552123552123549</v>
      </c>
      <c r="AC279" s="436">
        <f t="shared" si="421"/>
        <v>0.1924528301886792</v>
      </c>
      <c r="AD279" s="435">
        <f t="shared" si="422"/>
        <v>0.65676567656765683</v>
      </c>
      <c r="AE279" s="435">
        <f t="shared" si="422"/>
        <v>0.1165644171779141</v>
      </c>
      <c r="AF279" s="435">
        <f t="shared" si="422"/>
        <v>0.31565656565656575</v>
      </c>
      <c r="AG279" s="436">
        <f t="shared" si="422"/>
        <v>0.25632911392405067</v>
      </c>
      <c r="AH279" s="435">
        <f t="shared" si="422"/>
        <v>-0.13346613545816732</v>
      </c>
      <c r="AI279" s="435">
        <f t="shared" si="422"/>
        <v>0.14285714285714279</v>
      </c>
      <c r="AJ279" s="435">
        <f t="shared" si="422"/>
        <v>5.5662188099808052E-2</v>
      </c>
      <c r="AK279" s="436">
        <f t="shared" si="422"/>
        <v>-0.10327455919395467</v>
      </c>
      <c r="AL279" s="435">
        <f t="shared" si="422"/>
        <v>-0.30574712643678159</v>
      </c>
      <c r="AM279" s="435">
        <f t="shared" si="422"/>
        <v>0.8125</v>
      </c>
      <c r="AN279" s="435">
        <f t="shared" si="423"/>
        <v>0.19090909090909092</v>
      </c>
      <c r="AO279" s="714">
        <f t="shared" si="423"/>
        <v>0.35674157303370779</v>
      </c>
      <c r="AP279" s="435">
        <f t="shared" si="423"/>
        <v>-9.6026490066225212E-2</v>
      </c>
      <c r="AQ279" s="435">
        <f t="shared" si="423"/>
        <v>-1</v>
      </c>
      <c r="AR279" s="435">
        <f t="shared" si="423"/>
        <v>-0.99694656488549616</v>
      </c>
      <c r="AS279" s="714">
        <f t="shared" si="423"/>
        <v>-1</v>
      </c>
      <c r="AT279" s="435">
        <f t="shared" si="423"/>
        <v>-0.96336996336996339</v>
      </c>
      <c r="AU279" s="435" t="e">
        <f t="shared" si="423"/>
        <v>#DIV/0!</v>
      </c>
      <c r="AV279" s="435">
        <f t="shared" si="423"/>
        <v>-0.5</v>
      </c>
      <c r="AW279" s="714" t="e">
        <f t="shared" si="423"/>
        <v>#DIV/0!</v>
      </c>
      <c r="AX279" s="435">
        <f t="shared" si="423"/>
        <v>-1</v>
      </c>
      <c r="AY279" s="435">
        <f t="shared" si="423"/>
        <v>0</v>
      </c>
      <c r="AZ279" s="435">
        <f t="shared" si="423"/>
        <v>31</v>
      </c>
      <c r="BA279" s="714" t="e">
        <f t="shared" si="423"/>
        <v>#DIV/0!</v>
      </c>
      <c r="BB279" s="435" t="e">
        <f t="shared" si="423"/>
        <v>#DIV/0!</v>
      </c>
      <c r="BC279" s="435">
        <f t="shared" si="423"/>
        <v>45.166666666666664</v>
      </c>
      <c r="BD279" s="435">
        <f t="shared" si="423"/>
        <v>4.5</v>
      </c>
      <c r="BE279" s="714">
        <f>BE171/BA171-1</f>
        <v>2.1296296296296298</v>
      </c>
      <c r="BF279" s="435">
        <f t="shared" si="424"/>
        <v>0.33333333333333326</v>
      </c>
      <c r="BG279" s="435">
        <f t="shared" si="424"/>
        <v>-0.45126353790613716</v>
      </c>
      <c r="BH279" s="435">
        <f t="shared" si="424"/>
        <v>0.35795454545454541</v>
      </c>
      <c r="BI279" s="714">
        <f t="shared" si="424"/>
        <v>-0.24260355029585801</v>
      </c>
      <c r="BJ279" s="435">
        <f t="shared" si="424"/>
        <v>-0.58571428571428563</v>
      </c>
      <c r="BK279" s="435">
        <f t="shared" si="424"/>
        <v>-0.32236842105263153</v>
      </c>
      <c r="BL279" s="435">
        <f t="shared" si="424"/>
        <v>-0.73640167364016729</v>
      </c>
      <c r="BM279" s="714">
        <f t="shared" si="424"/>
        <v>-0.921875</v>
      </c>
    </row>
    <row r="280" spans="4:65" ht="12">
      <c r="D280" s="431" t="s">
        <v>318</v>
      </c>
      <c r="E280" s="432" t="s">
        <v>319</v>
      </c>
      <c r="F280" s="433"/>
      <c r="G280" s="433"/>
      <c r="H280" s="433"/>
      <c r="I280" s="434"/>
      <c r="J280" s="435">
        <f t="shared" si="420"/>
        <v>0.11250000000000004</v>
      </c>
      <c r="K280" s="435">
        <f t="shared" si="420"/>
        <v>1.1904761904761907</v>
      </c>
      <c r="L280" s="435">
        <f t="shared" si="420"/>
        <v>7.5555555555555554</v>
      </c>
      <c r="M280" s="436">
        <f t="shared" si="420"/>
        <v>1.7619047619047619</v>
      </c>
      <c r="N280" s="435">
        <f t="shared" si="420"/>
        <v>1.2134831460674156</v>
      </c>
      <c r="O280" s="435">
        <f t="shared" si="420"/>
        <v>1.9565217391304346</v>
      </c>
      <c r="P280" s="435">
        <f t="shared" si="420"/>
        <v>0.70129870129870131</v>
      </c>
      <c r="Q280" s="436">
        <f t="shared" si="420"/>
        <v>0.75</v>
      </c>
      <c r="R280" s="435">
        <f t="shared" si="420"/>
        <v>-0.23350253807106602</v>
      </c>
      <c r="S280" s="435">
        <f t="shared" si="420"/>
        <v>0.39705882352941169</v>
      </c>
      <c r="T280" s="435">
        <f t="shared" si="421"/>
        <v>0.89694656488549618</v>
      </c>
      <c r="U280" s="436">
        <f t="shared" si="421"/>
        <v>1.645320197044335</v>
      </c>
      <c r="V280" s="435">
        <f t="shared" si="421"/>
        <v>3.8079470198675498</v>
      </c>
      <c r="W280" s="435">
        <f t="shared" si="421"/>
        <v>1.1578947368421053</v>
      </c>
      <c r="X280" s="435">
        <f t="shared" si="421"/>
        <v>0.91146881287726367</v>
      </c>
      <c r="Y280" s="436">
        <f t="shared" si="421"/>
        <v>0.60521415270018619</v>
      </c>
      <c r="Z280" s="435">
        <f t="shared" si="421"/>
        <v>0.44077134986225897</v>
      </c>
      <c r="AA280" s="435">
        <f t="shared" si="421"/>
        <v>7.8048780487804947E-2</v>
      </c>
      <c r="AB280" s="435">
        <f t="shared" si="421"/>
        <v>-0.12315789473684213</v>
      </c>
      <c r="AC280" s="436">
        <f t="shared" si="421"/>
        <v>-0.20069605568445481</v>
      </c>
      <c r="AD280" s="435">
        <f t="shared" si="422"/>
        <v>-0.46462715105162522</v>
      </c>
      <c r="AE280" s="435">
        <f t="shared" si="422"/>
        <v>-0.55316742081447967</v>
      </c>
      <c r="AF280" s="435">
        <f t="shared" si="422"/>
        <v>-0.54981992797118839</v>
      </c>
      <c r="AG280" s="436">
        <f t="shared" si="422"/>
        <v>-0.18577648766328014</v>
      </c>
      <c r="AH280" s="435">
        <f t="shared" si="422"/>
        <v>-0.4553571428571429</v>
      </c>
      <c r="AI280" s="435">
        <f t="shared" si="422"/>
        <v>-0.4379746835443038</v>
      </c>
      <c r="AJ280" s="435">
        <f t="shared" si="422"/>
        <v>0.18666666666666676</v>
      </c>
      <c r="AK280" s="436">
        <f t="shared" si="422"/>
        <v>-0.18538324420677366</v>
      </c>
      <c r="AL280" s="435">
        <f t="shared" si="422"/>
        <v>0.58688524590163937</v>
      </c>
      <c r="AM280" s="435">
        <f t="shared" si="422"/>
        <v>0.76126126126126126</v>
      </c>
      <c r="AN280" s="435">
        <f t="shared" si="423"/>
        <v>0.19550561797752808</v>
      </c>
      <c r="AO280" s="714">
        <f t="shared" si="423"/>
        <v>0.25164113785557984</v>
      </c>
      <c r="AP280" s="435">
        <f t="shared" si="423"/>
        <v>3.7190082644628086E-2</v>
      </c>
      <c r="AQ280" s="435">
        <f t="shared" si="423"/>
        <v>-0.52429667519181589</v>
      </c>
      <c r="AR280" s="435">
        <f t="shared" si="423"/>
        <v>-0.35526315789473684</v>
      </c>
      <c r="AS280" s="714">
        <f t="shared" si="423"/>
        <v>-0.68181818181818188</v>
      </c>
      <c r="AT280" s="435">
        <f t="shared" si="423"/>
        <v>-0.48804780876494025</v>
      </c>
      <c r="AU280" s="435">
        <f t="shared" si="423"/>
        <v>2.6236559139784945</v>
      </c>
      <c r="AV280" s="435">
        <f t="shared" si="423"/>
        <v>0.18950437317784252</v>
      </c>
      <c r="AW280" s="714">
        <f t="shared" si="423"/>
        <v>-0.34065934065934067</v>
      </c>
      <c r="AX280" s="435">
        <f t="shared" si="423"/>
        <v>-0.19066147859922178</v>
      </c>
      <c r="AY280" s="435">
        <f t="shared" si="423"/>
        <v>-0.57863501483679525</v>
      </c>
      <c r="AZ280" s="435">
        <f t="shared" si="423"/>
        <v>-0.67156862745098045</v>
      </c>
      <c r="BA280" s="714">
        <f t="shared" si="423"/>
        <v>0.35833333333333339</v>
      </c>
      <c r="BB280" s="435">
        <f t="shared" si="423"/>
        <v>0</v>
      </c>
      <c r="BC280" s="435">
        <f t="shared" si="423"/>
        <v>0.30281690140845074</v>
      </c>
      <c r="BD280" s="435">
        <f t="shared" si="423"/>
        <v>1.2238805970149254</v>
      </c>
      <c r="BE280" s="714">
        <f>BE172/BA172-1</f>
        <v>0.97546012269938642</v>
      </c>
      <c r="BF280" s="435">
        <f t="shared" si="424"/>
        <v>0.86057692307692313</v>
      </c>
      <c r="BG280" s="435">
        <f t="shared" si="424"/>
        <v>5.4054054054053946E-2</v>
      </c>
      <c r="BH280" s="435">
        <f t="shared" si="424"/>
        <v>1.2248322147651005</v>
      </c>
      <c r="BI280" s="714">
        <f t="shared" si="424"/>
        <v>1.1863354037267082</v>
      </c>
      <c r="BJ280" s="435">
        <f t="shared" si="424"/>
        <v>-0.53488372093023262</v>
      </c>
      <c r="BK280" s="435">
        <f t="shared" si="424"/>
        <v>-0.61538461538461542</v>
      </c>
      <c r="BL280" s="435">
        <f t="shared" si="424"/>
        <v>-0.70739064856711908</v>
      </c>
      <c r="BM280" s="714">
        <f t="shared" si="424"/>
        <v>-0.86647727272727271</v>
      </c>
    </row>
    <row r="281" spans="4:65">
      <c r="D281" s="185" t="s">
        <v>321</v>
      </c>
    </row>
    <row r="282" spans="4:65" ht="12">
      <c r="D282" s="425" t="s">
        <v>302</v>
      </c>
      <c r="E282" s="426" t="s">
        <v>303</v>
      </c>
      <c r="F282" s="427"/>
      <c r="G282" s="427"/>
      <c r="H282" s="427"/>
      <c r="I282" s="428"/>
      <c r="J282" s="429">
        <f>J187/F187-1</f>
        <v>0.18326359832635974</v>
      </c>
      <c r="K282" s="429">
        <f t="shared" ref="K282:AG285" si="425">K187/G187-1</f>
        <v>7.2888075632814964E-2</v>
      </c>
      <c r="L282" s="429">
        <f t="shared" si="425"/>
        <v>0.22490880667014079</v>
      </c>
      <c r="M282" s="430">
        <f t="shared" si="425"/>
        <v>0.22592482396112268</v>
      </c>
      <c r="N282" s="429">
        <f t="shared" si="425"/>
        <v>0.25793089513032941</v>
      </c>
      <c r="O282" s="429">
        <f t="shared" si="425"/>
        <v>0.18078453666856165</v>
      </c>
      <c r="P282" s="429">
        <f t="shared" si="425"/>
        <v>0.11801242236024834</v>
      </c>
      <c r="Q282" s="430">
        <f t="shared" si="425"/>
        <v>0.16721948062454484</v>
      </c>
      <c r="R282" s="429">
        <f t="shared" si="425"/>
        <v>0.15701550076299098</v>
      </c>
      <c r="S282" s="429">
        <f t="shared" si="425"/>
        <v>0.20109131760552068</v>
      </c>
      <c r="T282" s="429">
        <f t="shared" si="425"/>
        <v>0.12092846270928459</v>
      </c>
      <c r="U282" s="430">
        <f t="shared" si="425"/>
        <v>9.8419739395618766E-3</v>
      </c>
      <c r="V282" s="429">
        <f t="shared" si="425"/>
        <v>-6.3237539913924778E-2</v>
      </c>
      <c r="W282" s="429">
        <f t="shared" si="425"/>
        <v>-0.24779529663281663</v>
      </c>
      <c r="X282" s="429">
        <f t="shared" si="425"/>
        <v>-0.2069386923755856</v>
      </c>
      <c r="Y282" s="430">
        <f t="shared" si="425"/>
        <v>-0.17014413177762522</v>
      </c>
      <c r="Z282" s="429">
        <f t="shared" si="425"/>
        <v>-0.12085957762134125</v>
      </c>
      <c r="AA282" s="429">
        <f t="shared" si="425"/>
        <v>0.11892708055777601</v>
      </c>
      <c r="AB282" s="429">
        <f t="shared" si="425"/>
        <v>0.30485403646948028</v>
      </c>
      <c r="AC282" s="430">
        <f t="shared" si="425"/>
        <v>0.54751468034074935</v>
      </c>
      <c r="AD282" s="429">
        <f t="shared" si="425"/>
        <v>0.53885704652730948</v>
      </c>
      <c r="AE282" s="429">
        <f t="shared" si="425"/>
        <v>2.563264010160343</v>
      </c>
      <c r="AF282" s="429">
        <f t="shared" si="425"/>
        <v>3.0633119013252852</v>
      </c>
      <c r="AG282" s="430">
        <f t="shared" si="425"/>
        <v>2.5681684570573458</v>
      </c>
      <c r="AH282" s="429"/>
      <c r="AI282" s="429"/>
      <c r="AJ282" s="429"/>
      <c r="AK282" s="430"/>
      <c r="AL282" s="427"/>
      <c r="AM282" s="427"/>
      <c r="AN282" s="427"/>
      <c r="AO282" s="715"/>
      <c r="AP282" s="427"/>
      <c r="AQ282" s="427"/>
      <c r="AR282" s="427"/>
      <c r="AS282" s="715"/>
      <c r="AT282" s="427"/>
      <c r="AU282" s="427"/>
      <c r="AV282" s="427"/>
      <c r="AW282" s="715"/>
      <c r="AX282" s="427"/>
      <c r="AY282" s="427"/>
      <c r="AZ282" s="427"/>
      <c r="BA282" s="715"/>
      <c r="BB282" s="427"/>
      <c r="BC282" s="427"/>
      <c r="BD282" s="427"/>
      <c r="BE282" s="715"/>
      <c r="BF282" s="427"/>
      <c r="BG282" s="427"/>
      <c r="BH282" s="427"/>
      <c r="BI282" s="715"/>
      <c r="BJ282" s="427"/>
      <c r="BK282" s="427"/>
      <c r="BL282" s="427"/>
      <c r="BM282" s="715"/>
    </row>
    <row r="283" spans="4:65" ht="12">
      <c r="D283" s="431" t="s">
        <v>272</v>
      </c>
      <c r="E283" s="437" t="s">
        <v>273</v>
      </c>
      <c r="F283" s="438"/>
      <c r="G283" s="438"/>
      <c r="H283" s="438"/>
      <c r="I283" s="439"/>
      <c r="J283" s="440">
        <f>J188/F188-1</f>
        <v>0.20391762933199398</v>
      </c>
      <c r="K283" s="440">
        <f t="shared" si="425"/>
        <v>5.6851930420025454E-2</v>
      </c>
      <c r="L283" s="440">
        <f t="shared" si="425"/>
        <v>0.29885057471264376</v>
      </c>
      <c r="M283" s="441">
        <f t="shared" si="425"/>
        <v>0.34857849196538937</v>
      </c>
      <c r="N283" s="440">
        <f t="shared" si="425"/>
        <v>0.36983729662077591</v>
      </c>
      <c r="O283" s="440">
        <f t="shared" si="425"/>
        <v>0.31754315535929356</v>
      </c>
      <c r="P283" s="440">
        <f t="shared" si="425"/>
        <v>0.15094339622641506</v>
      </c>
      <c r="Q283" s="441">
        <f t="shared" si="425"/>
        <v>0.2636724717384662</v>
      </c>
      <c r="R283" s="440">
        <f t="shared" si="425"/>
        <v>0.26145880919750275</v>
      </c>
      <c r="S283" s="440">
        <f t="shared" si="425"/>
        <v>0.28702010968921399</v>
      </c>
      <c r="T283" s="440">
        <f t="shared" si="425"/>
        <v>0.15058755258958367</v>
      </c>
      <c r="U283" s="441">
        <f t="shared" si="425"/>
        <v>-4.1827852998065795E-2</v>
      </c>
      <c r="V283" s="440">
        <f t="shared" si="425"/>
        <v>-0.15065185900531142</v>
      </c>
      <c r="W283" s="440">
        <f t="shared" si="425"/>
        <v>-0.3187736742424242</v>
      </c>
      <c r="X283" s="440">
        <f t="shared" si="425"/>
        <v>-0.26301853486319504</v>
      </c>
      <c r="Y283" s="441">
        <f t="shared" si="425"/>
        <v>-0.2744133232399697</v>
      </c>
      <c r="Z283" s="440">
        <f t="shared" si="425"/>
        <v>-0.28894258101193859</v>
      </c>
      <c r="AA283" s="440">
        <f t="shared" si="425"/>
        <v>2.8149435273675083E-2</v>
      </c>
      <c r="AB283" s="440">
        <f t="shared" si="425"/>
        <v>0.33190761334473917</v>
      </c>
      <c r="AC283" s="441">
        <f t="shared" si="425"/>
        <v>0.75013041210224318</v>
      </c>
      <c r="AD283" s="440">
        <f t="shared" si="425"/>
        <v>1.0109934039576256</v>
      </c>
      <c r="AE283" s="440">
        <f t="shared" si="425"/>
        <v>2.7503802602670273</v>
      </c>
      <c r="AF283" s="440">
        <f t="shared" si="425"/>
        <v>2.8202954399486191</v>
      </c>
      <c r="AG283" s="441">
        <f t="shared" si="425"/>
        <v>2.1795330352707403</v>
      </c>
      <c r="AH283" s="440"/>
      <c r="AI283" s="440"/>
      <c r="AJ283" s="440"/>
      <c r="AK283" s="441"/>
      <c r="AL283" s="438"/>
      <c r="AM283" s="438"/>
      <c r="AN283" s="438"/>
      <c r="AO283" s="716"/>
      <c r="AP283" s="438"/>
      <c r="AQ283" s="438"/>
      <c r="AR283" s="438"/>
      <c r="AS283" s="716"/>
      <c r="AT283" s="438"/>
      <c r="AU283" s="438"/>
      <c r="AV283" s="438"/>
      <c r="AW283" s="716"/>
      <c r="AX283" s="438"/>
      <c r="AY283" s="438"/>
      <c r="AZ283" s="438"/>
      <c r="BA283" s="716"/>
      <c r="BB283" s="438"/>
      <c r="BC283" s="438"/>
      <c r="BD283" s="438"/>
      <c r="BE283" s="716"/>
      <c r="BF283" s="438"/>
      <c r="BG283" s="438"/>
      <c r="BH283" s="438"/>
      <c r="BI283" s="716"/>
      <c r="BJ283" s="438"/>
      <c r="BK283" s="438"/>
      <c r="BL283" s="438"/>
      <c r="BM283" s="716"/>
    </row>
    <row r="284" spans="4:65" ht="12">
      <c r="D284" s="431" t="s">
        <v>274</v>
      </c>
      <c r="E284" s="437" t="s">
        <v>275</v>
      </c>
      <c r="F284" s="438"/>
      <c r="G284" s="438"/>
      <c r="H284" s="438"/>
      <c r="I284" s="439"/>
      <c r="J284" s="440">
        <f>J189/F189-1</f>
        <v>5.6505961638154467E-2</v>
      </c>
      <c r="K284" s="440">
        <f t="shared" si="425"/>
        <v>4.1945560017849104E-2</v>
      </c>
      <c r="L284" s="440">
        <f t="shared" si="425"/>
        <v>0.39192641798671435</v>
      </c>
      <c r="M284" s="441">
        <f t="shared" si="425"/>
        <v>0.38877229800629598</v>
      </c>
      <c r="N284" s="440">
        <f t="shared" si="425"/>
        <v>0.29195289499509314</v>
      </c>
      <c r="O284" s="440">
        <f t="shared" si="425"/>
        <v>0.1267665952890793</v>
      </c>
      <c r="P284" s="440">
        <f t="shared" si="425"/>
        <v>0.10279001468428772</v>
      </c>
      <c r="Q284" s="441">
        <f t="shared" si="425"/>
        <v>3.626747261050256E-2</v>
      </c>
      <c r="R284" s="440">
        <f t="shared" si="425"/>
        <v>0.14090391188758078</v>
      </c>
      <c r="S284" s="440">
        <f t="shared" si="425"/>
        <v>0.21512732801216261</v>
      </c>
      <c r="T284" s="440">
        <f t="shared" si="425"/>
        <v>0.14946737683089206</v>
      </c>
      <c r="U284" s="441">
        <f t="shared" si="425"/>
        <v>0.19103171709806777</v>
      </c>
      <c r="V284" s="440">
        <f t="shared" si="425"/>
        <v>2.1637816245006603E-2</v>
      </c>
      <c r="W284" s="440">
        <f t="shared" si="425"/>
        <v>-0.17453862996559277</v>
      </c>
      <c r="X284" s="440">
        <f t="shared" si="425"/>
        <v>-0.16188821314798729</v>
      </c>
      <c r="Y284" s="441">
        <f t="shared" si="425"/>
        <v>2.7548209366391241E-2</v>
      </c>
      <c r="Z284" s="440">
        <f t="shared" si="425"/>
        <v>0.26718800912349305</v>
      </c>
      <c r="AA284" s="440">
        <f t="shared" si="425"/>
        <v>0.34141720348616911</v>
      </c>
      <c r="AB284" s="440">
        <f t="shared" si="425"/>
        <v>0.42467173462335861</v>
      </c>
      <c r="AC284" s="441">
        <f t="shared" si="425"/>
        <v>0.36371760500446837</v>
      </c>
      <c r="AD284" s="440">
        <f t="shared" si="425"/>
        <v>1.5170995114425212E-2</v>
      </c>
      <c r="AE284" s="440">
        <f t="shared" si="425"/>
        <v>2.4901129943502824</v>
      </c>
      <c r="AF284" s="440">
        <f t="shared" si="425"/>
        <v>3.3012369633761827</v>
      </c>
      <c r="AG284" s="441">
        <f t="shared" si="425"/>
        <v>2.6854521625163827</v>
      </c>
      <c r="AH284" s="440"/>
      <c r="AI284" s="440"/>
      <c r="AJ284" s="440"/>
      <c r="AK284" s="441"/>
      <c r="AL284" s="438"/>
      <c r="AM284" s="438"/>
      <c r="AN284" s="438"/>
      <c r="AO284" s="716"/>
      <c r="AP284" s="438"/>
      <c r="AQ284" s="438"/>
      <c r="AR284" s="438"/>
      <c r="AS284" s="716"/>
      <c r="AT284" s="438"/>
      <c r="AU284" s="438"/>
      <c r="AV284" s="438"/>
      <c r="AW284" s="716"/>
      <c r="AX284" s="438"/>
      <c r="AY284" s="438"/>
      <c r="AZ284" s="438"/>
      <c r="BA284" s="716"/>
      <c r="BB284" s="438"/>
      <c r="BC284" s="438"/>
      <c r="BD284" s="438"/>
      <c r="BE284" s="716"/>
      <c r="BF284" s="438"/>
      <c r="BG284" s="438"/>
      <c r="BH284" s="438"/>
      <c r="BI284" s="716"/>
      <c r="BJ284" s="438"/>
      <c r="BK284" s="438"/>
      <c r="BL284" s="438"/>
      <c r="BM284" s="716"/>
    </row>
    <row r="285" spans="4:65" ht="12">
      <c r="D285" s="431" t="s">
        <v>276</v>
      </c>
      <c r="E285" s="437" t="s">
        <v>277</v>
      </c>
      <c r="F285" s="438"/>
      <c r="G285" s="438"/>
      <c r="H285" s="438"/>
      <c r="I285" s="439"/>
      <c r="J285" s="440">
        <f>J190/F190-1</f>
        <v>0.24938875305623465</v>
      </c>
      <c r="K285" s="440">
        <f t="shared" si="425"/>
        <v>0.12317834836918817</v>
      </c>
      <c r="L285" s="440">
        <f t="shared" si="425"/>
        <v>4.2946812025106418E-3</v>
      </c>
      <c r="M285" s="441">
        <f t="shared" si="425"/>
        <v>-4.664459825458922E-2</v>
      </c>
      <c r="N285" s="440">
        <f t="shared" si="425"/>
        <v>6.0339204174820527E-2</v>
      </c>
      <c r="O285" s="440">
        <f t="shared" si="425"/>
        <v>9.2678405931418961E-3</v>
      </c>
      <c r="P285" s="440">
        <f t="shared" si="425"/>
        <v>6.6776315789473628E-2</v>
      </c>
      <c r="Q285" s="441">
        <f t="shared" si="425"/>
        <v>7.7335858585858563E-2</v>
      </c>
      <c r="R285" s="440">
        <f t="shared" si="425"/>
        <v>-4.0910489080282941E-2</v>
      </c>
      <c r="S285" s="440">
        <f t="shared" si="425"/>
        <v>1.7141108050198861E-2</v>
      </c>
      <c r="T285" s="440">
        <f t="shared" si="425"/>
        <v>3.1452358926919555E-2</v>
      </c>
      <c r="U285" s="441">
        <f t="shared" si="425"/>
        <v>-1.0547905068854391E-2</v>
      </c>
      <c r="V285" s="440">
        <f t="shared" si="425"/>
        <v>8.7235407312379776E-2</v>
      </c>
      <c r="W285" s="440">
        <f t="shared" si="425"/>
        <v>-0.13782726452001204</v>
      </c>
      <c r="X285" s="440">
        <f t="shared" si="425"/>
        <v>-0.12047832585949181</v>
      </c>
      <c r="Y285" s="441">
        <f t="shared" si="425"/>
        <v>-0.11667160201362159</v>
      </c>
      <c r="Z285" s="440">
        <f t="shared" si="425"/>
        <v>-0.12330383480825957</v>
      </c>
      <c r="AA285" s="440">
        <f t="shared" si="425"/>
        <v>9.6335078534031338E-2</v>
      </c>
      <c r="AB285" s="440">
        <f t="shared" si="425"/>
        <v>0.13324269204622707</v>
      </c>
      <c r="AC285" s="441">
        <f t="shared" si="425"/>
        <v>0.36372779081461615</v>
      </c>
      <c r="AD285" s="440">
        <f t="shared" si="425"/>
        <v>0.42934051144010765</v>
      </c>
      <c r="AE285" s="440">
        <f t="shared" si="425"/>
        <v>2.2932187201528174</v>
      </c>
      <c r="AF285" s="440">
        <f t="shared" si="425"/>
        <v>3.336532693461308</v>
      </c>
      <c r="AG285" s="441">
        <f t="shared" si="425"/>
        <v>3.3977384464110125</v>
      </c>
      <c r="AH285" s="440"/>
      <c r="AI285" s="440"/>
      <c r="AJ285" s="440"/>
      <c r="AK285" s="441"/>
      <c r="AL285" s="438"/>
      <c r="AM285" s="438"/>
      <c r="AN285" s="438"/>
      <c r="AO285" s="716"/>
      <c r="AP285" s="438"/>
      <c r="AQ285" s="438"/>
      <c r="AR285" s="438"/>
      <c r="AS285" s="716"/>
      <c r="AT285" s="438"/>
      <c r="AU285" s="438"/>
      <c r="AV285" s="438"/>
      <c r="AW285" s="716"/>
      <c r="AX285" s="438"/>
      <c r="AY285" s="438"/>
      <c r="AZ285" s="438"/>
      <c r="BA285" s="716"/>
      <c r="BB285" s="438"/>
      <c r="BC285" s="438"/>
      <c r="BD285" s="438"/>
      <c r="BE285" s="716"/>
      <c r="BF285" s="438"/>
      <c r="BG285" s="438"/>
      <c r="BH285" s="438"/>
      <c r="BI285" s="716"/>
      <c r="BJ285" s="438"/>
      <c r="BK285" s="438"/>
      <c r="BL285" s="438"/>
      <c r="BM285" s="716"/>
    </row>
    <row r="286" spans="4:65" ht="12">
      <c r="D286" s="395" t="s">
        <v>304</v>
      </c>
      <c r="E286" s="396" t="s">
        <v>305</v>
      </c>
      <c r="F286" s="397"/>
      <c r="G286" s="397"/>
      <c r="H286" s="397"/>
      <c r="I286" s="398"/>
      <c r="J286" s="399">
        <f t="shared" ref="J286:AG286" si="426">J111/F111-1</f>
        <v>-0.47340107591153613</v>
      </c>
      <c r="K286" s="399">
        <f t="shared" si="426"/>
        <v>0.28728673637864621</v>
      </c>
      <c r="L286" s="399">
        <f t="shared" si="426"/>
        <v>0.11388156317429865</v>
      </c>
      <c r="M286" s="400">
        <f t="shared" si="426"/>
        <v>-2.4730500951173129E-2</v>
      </c>
      <c r="N286" s="399">
        <f t="shared" si="426"/>
        <v>0.11895573212258803</v>
      </c>
      <c r="O286" s="399">
        <f t="shared" si="426"/>
        <v>5.7289439931594632E-2</v>
      </c>
      <c r="P286" s="399">
        <f t="shared" si="426"/>
        <v>0.14636246233318984</v>
      </c>
      <c r="Q286" s="400">
        <f t="shared" si="426"/>
        <v>0.15626354573038581</v>
      </c>
      <c r="R286" s="399">
        <f t="shared" si="426"/>
        <v>0.11888821261919258</v>
      </c>
      <c r="S286" s="399">
        <f t="shared" si="426"/>
        <v>0.34108370400323484</v>
      </c>
      <c r="T286" s="399">
        <f t="shared" si="426"/>
        <v>0.2123544874202028</v>
      </c>
      <c r="U286" s="400">
        <f t="shared" si="426"/>
        <v>9.9343955014058016E-2</v>
      </c>
      <c r="V286" s="399">
        <f t="shared" si="426"/>
        <v>3.0099728014505889E-2</v>
      </c>
      <c r="W286" s="399">
        <f t="shared" si="426"/>
        <v>-0.24951002562942859</v>
      </c>
      <c r="X286" s="399">
        <f t="shared" si="426"/>
        <v>-0.14557844200092918</v>
      </c>
      <c r="Y286" s="400">
        <f t="shared" si="426"/>
        <v>2.2847399829496906E-2</v>
      </c>
      <c r="Z286" s="399">
        <f t="shared" si="426"/>
        <v>2.4995599366308685E-2</v>
      </c>
      <c r="AA286" s="399">
        <f t="shared" si="426"/>
        <v>0.33828846926476497</v>
      </c>
      <c r="AB286" s="399">
        <f t="shared" si="426"/>
        <v>0.42813123074134496</v>
      </c>
      <c r="AC286" s="400">
        <f t="shared" si="426"/>
        <v>0.68778129688281386</v>
      </c>
      <c r="AD286" s="399">
        <f t="shared" si="426"/>
        <v>1.0328009617035891</v>
      </c>
      <c r="AE286" s="399">
        <f t="shared" si="426"/>
        <v>4.2458721104773343</v>
      </c>
      <c r="AF286" s="399">
        <f t="shared" si="426"/>
        <v>5.1356771163853283</v>
      </c>
      <c r="AG286" s="400">
        <f t="shared" si="426"/>
        <v>4.1576296296296293</v>
      </c>
      <c r="AH286" s="399"/>
      <c r="AI286" s="399"/>
      <c r="AJ286" s="399"/>
      <c r="AK286" s="400"/>
      <c r="AL286" s="397"/>
      <c r="AM286" s="397"/>
      <c r="AN286" s="397"/>
      <c r="AO286" s="710"/>
      <c r="AP286" s="397"/>
      <c r="AQ286" s="397"/>
      <c r="AR286" s="397"/>
      <c r="AS286" s="710"/>
      <c r="AT286" s="397"/>
      <c r="AU286" s="397"/>
      <c r="AV286" s="397"/>
      <c r="AW286" s="710"/>
      <c r="AX286" s="397"/>
      <c r="AY286" s="397"/>
      <c r="AZ286" s="397"/>
      <c r="BA286" s="710"/>
      <c r="BB286" s="397"/>
      <c r="BC286" s="397"/>
      <c r="BD286" s="397"/>
      <c r="BE286" s="710"/>
      <c r="BF286" s="397"/>
      <c r="BG286" s="397"/>
      <c r="BH286" s="397"/>
      <c r="BI286" s="710"/>
      <c r="BJ286" s="397"/>
      <c r="BK286" s="397"/>
      <c r="BL286" s="397"/>
      <c r="BM286" s="710"/>
    </row>
    <row r="287" spans="4:65" ht="12">
      <c r="D287" s="401" t="s">
        <v>306</v>
      </c>
      <c r="E287" s="402" t="s">
        <v>307</v>
      </c>
      <c r="F287" s="403"/>
      <c r="G287" s="403"/>
      <c r="H287" s="403"/>
      <c r="I287" s="404"/>
      <c r="J287" s="405">
        <f t="shared" ref="J287:S289" si="427">(J188-J114)/(F188-F114)-1</f>
        <v>0.43576388888888884</v>
      </c>
      <c r="K287" s="405">
        <f t="shared" si="427"/>
        <v>0.8125</v>
      </c>
      <c r="L287" s="405">
        <f t="shared" si="427"/>
        <v>0.62337662337662336</v>
      </c>
      <c r="M287" s="406">
        <f t="shared" si="427"/>
        <v>0.33862770012706478</v>
      </c>
      <c r="N287" s="405">
        <f t="shared" si="427"/>
        <v>0.5163240628778718</v>
      </c>
      <c r="O287" s="405">
        <f t="shared" si="427"/>
        <v>0.32167487684729057</v>
      </c>
      <c r="P287" s="405">
        <f t="shared" si="427"/>
        <v>0.35022222222222221</v>
      </c>
      <c r="Q287" s="406">
        <f t="shared" si="427"/>
        <v>0.55813953488372103</v>
      </c>
      <c r="R287" s="405">
        <f t="shared" si="427"/>
        <v>0.4465709728867624</v>
      </c>
      <c r="S287" s="405">
        <f t="shared" si="427"/>
        <v>0.52254938501677217</v>
      </c>
      <c r="T287" s="405">
        <f t="shared" ref="T287:AC289" si="428">(T188-T114)/(P188-P114)-1</f>
        <v>0.27814351547070437</v>
      </c>
      <c r="U287" s="406">
        <f t="shared" si="428"/>
        <v>0.10935120316783431</v>
      </c>
      <c r="V287" s="405">
        <f t="shared" si="428"/>
        <v>-8.4619625137816956E-2</v>
      </c>
      <c r="W287" s="405">
        <f t="shared" si="428"/>
        <v>-0.22570379436964505</v>
      </c>
      <c r="X287" s="405">
        <f t="shared" si="428"/>
        <v>-7.9320113314447549E-2</v>
      </c>
      <c r="Y287" s="406">
        <f t="shared" si="428"/>
        <v>6.8918176825919719E-2</v>
      </c>
      <c r="Z287" s="405">
        <f t="shared" si="428"/>
        <v>-9.2743149653718771E-2</v>
      </c>
      <c r="AA287" s="405">
        <f t="shared" si="428"/>
        <v>0.26778374960480567</v>
      </c>
      <c r="AB287" s="405">
        <f t="shared" si="428"/>
        <v>0.58433566433566431</v>
      </c>
      <c r="AC287" s="406">
        <f t="shared" si="428"/>
        <v>0.90752632930901611</v>
      </c>
      <c r="AD287" s="405">
        <f t="shared" ref="AD287:AG289" si="429">(AD188-AD114)/(Z188-Z114)-1</f>
        <v>1.5934284766013938</v>
      </c>
      <c r="AE287" s="405">
        <f t="shared" si="429"/>
        <v>4.1314214463840395</v>
      </c>
      <c r="AF287" s="405">
        <f t="shared" si="429"/>
        <v>3.8268008474576272</v>
      </c>
      <c r="AG287" s="406">
        <f t="shared" si="429"/>
        <v>2.9170482089954213</v>
      </c>
      <c r="AH287" s="405"/>
      <c r="AI287" s="405"/>
      <c r="AJ287" s="405"/>
      <c r="AK287" s="406"/>
      <c r="AL287" s="403"/>
      <c r="AM287" s="403"/>
      <c r="AN287" s="403"/>
      <c r="AO287" s="711"/>
      <c r="AP287" s="403"/>
      <c r="AQ287" s="403"/>
      <c r="AR287" s="403"/>
      <c r="AS287" s="711"/>
      <c r="AT287" s="403"/>
      <c r="AU287" s="403"/>
      <c r="AV287" s="403"/>
      <c r="AW287" s="711"/>
      <c r="AX287" s="403"/>
      <c r="AY287" s="403"/>
      <c r="AZ287" s="403"/>
      <c r="BA287" s="711"/>
      <c r="BB287" s="403"/>
      <c r="BC287" s="403"/>
      <c r="BD287" s="403"/>
      <c r="BE287" s="711"/>
      <c r="BF287" s="403"/>
      <c r="BG287" s="403"/>
      <c r="BH287" s="403"/>
      <c r="BI287" s="711"/>
      <c r="BJ287" s="403"/>
      <c r="BK287" s="403"/>
      <c r="BL287" s="403"/>
      <c r="BM287" s="711"/>
    </row>
    <row r="288" spans="4:65" ht="12">
      <c r="D288" s="401" t="s">
        <v>308</v>
      </c>
      <c r="E288" s="402" t="s">
        <v>309</v>
      </c>
      <c r="F288" s="409"/>
      <c r="G288" s="409"/>
      <c r="H288" s="409"/>
      <c r="I288" s="410"/>
      <c r="J288" s="411">
        <f t="shared" si="427"/>
        <v>0.76363636363636367</v>
      </c>
      <c r="K288" s="411">
        <f t="shared" si="427"/>
        <v>0.14238410596026485</v>
      </c>
      <c r="L288" s="411">
        <f t="shared" si="427"/>
        <v>-0.27816091954022992</v>
      </c>
      <c r="M288" s="412">
        <f t="shared" si="427"/>
        <v>-0.33399209486166004</v>
      </c>
      <c r="N288" s="411">
        <f t="shared" si="427"/>
        <v>-0.55051546391752582</v>
      </c>
      <c r="O288" s="411">
        <f t="shared" si="427"/>
        <v>-0.35072463768115947</v>
      </c>
      <c r="P288" s="411">
        <f t="shared" si="427"/>
        <v>-0.42038216560509556</v>
      </c>
      <c r="Q288" s="412">
        <f t="shared" si="427"/>
        <v>-0.63798219584569726</v>
      </c>
      <c r="R288" s="411">
        <f t="shared" si="427"/>
        <v>0.16055045871559637</v>
      </c>
      <c r="S288" s="411">
        <f t="shared" si="427"/>
        <v>1.9821428571428572</v>
      </c>
      <c r="T288" s="411">
        <f t="shared" si="428"/>
        <v>1.1208791208791209</v>
      </c>
      <c r="U288" s="412">
        <f t="shared" si="428"/>
        <v>-0.44262295081967218</v>
      </c>
      <c r="V288" s="411">
        <f t="shared" si="428"/>
        <v>0.13438735177865602</v>
      </c>
      <c r="W288" s="411">
        <f t="shared" si="428"/>
        <v>-0.8488023952095809</v>
      </c>
      <c r="X288" s="411">
        <f t="shared" si="428"/>
        <v>-0.81347150259067358</v>
      </c>
      <c r="Y288" s="412">
        <f t="shared" si="428"/>
        <v>0.70588235294117641</v>
      </c>
      <c r="Z288" s="411">
        <f t="shared" si="428"/>
        <v>1.8710801393728222</v>
      </c>
      <c r="AA288" s="411">
        <f t="shared" si="428"/>
        <v>4.8514851485148514</v>
      </c>
      <c r="AB288" s="411">
        <f t="shared" si="428"/>
        <v>5.1527777777777777</v>
      </c>
      <c r="AC288" s="412">
        <f t="shared" si="428"/>
        <v>-1.0258620689655173</v>
      </c>
      <c r="AD288" s="411">
        <f t="shared" si="429"/>
        <v>0.43325242718446599</v>
      </c>
      <c r="AE288" s="411">
        <f t="shared" si="429"/>
        <v>11.587140439932318</v>
      </c>
      <c r="AF288" s="411">
        <f t="shared" si="429"/>
        <v>22.24604966139955</v>
      </c>
      <c r="AG288" s="412">
        <f t="shared" si="429"/>
        <v>-3107.6666666666665</v>
      </c>
      <c r="AH288" s="411"/>
      <c r="AI288" s="411"/>
      <c r="AJ288" s="411"/>
      <c r="AK288" s="412"/>
      <c r="AL288" s="409"/>
      <c r="AM288" s="409"/>
      <c r="AN288" s="409"/>
      <c r="AO288" s="712"/>
      <c r="AP288" s="409"/>
      <c r="AQ288" s="409"/>
      <c r="AR288" s="409"/>
      <c r="AS288" s="712"/>
      <c r="AT288" s="409"/>
      <c r="AU288" s="409"/>
      <c r="AV288" s="409"/>
      <c r="AW288" s="712"/>
      <c r="AX288" s="409"/>
      <c r="AY288" s="409"/>
      <c r="AZ288" s="409"/>
      <c r="BA288" s="712"/>
      <c r="BB288" s="409"/>
      <c r="BC288" s="409"/>
      <c r="BD288" s="409"/>
      <c r="BE288" s="712"/>
      <c r="BF288" s="409"/>
      <c r="BG288" s="409"/>
      <c r="BH288" s="409"/>
      <c r="BI288" s="712"/>
      <c r="BJ288" s="409"/>
      <c r="BK288" s="409"/>
      <c r="BL288" s="409"/>
      <c r="BM288" s="712"/>
    </row>
    <row r="289" spans="4:65" ht="12">
      <c r="D289" s="401" t="s">
        <v>310</v>
      </c>
      <c r="E289" s="402" t="s">
        <v>311</v>
      </c>
      <c r="F289" s="403"/>
      <c r="G289" s="403"/>
      <c r="H289" s="403"/>
      <c r="I289" s="404"/>
      <c r="J289" s="405">
        <f t="shared" si="427"/>
        <v>0.23892837616183704</v>
      </c>
      <c r="K289" s="405">
        <f t="shared" si="427"/>
        <v>4.1139240506329111E-2</v>
      </c>
      <c r="L289" s="405">
        <f t="shared" si="427"/>
        <v>-0.11404255319148937</v>
      </c>
      <c r="M289" s="406">
        <f t="shared" si="427"/>
        <v>-0.18144096567333079</v>
      </c>
      <c r="N289" s="405">
        <f t="shared" si="427"/>
        <v>-2.7802294792586002E-2</v>
      </c>
      <c r="O289" s="405">
        <f t="shared" si="427"/>
        <v>-0.11463308727746413</v>
      </c>
      <c r="P289" s="405">
        <f t="shared" si="427"/>
        <v>1.1527377521613813E-2</v>
      </c>
      <c r="Q289" s="406">
        <f t="shared" si="427"/>
        <v>-0.11059907834101379</v>
      </c>
      <c r="R289" s="405">
        <f t="shared" si="427"/>
        <v>-0.25828415796640947</v>
      </c>
      <c r="S289" s="405">
        <f t="shared" si="427"/>
        <v>-7.7979401667484072E-2</v>
      </c>
      <c r="T289" s="405">
        <f t="shared" si="428"/>
        <v>3.8936372269705588E-2</v>
      </c>
      <c r="U289" s="406">
        <f t="shared" si="428"/>
        <v>0.11658031088082899</v>
      </c>
      <c r="V289" s="405">
        <f t="shared" si="428"/>
        <v>0.26866585067319471</v>
      </c>
      <c r="W289" s="405">
        <f t="shared" si="428"/>
        <v>-8.8297872340425521E-2</v>
      </c>
      <c r="X289" s="405">
        <f t="shared" si="428"/>
        <v>-0.1453382084095064</v>
      </c>
      <c r="Y289" s="406">
        <f t="shared" si="428"/>
        <v>-7.6566125290023157E-2</v>
      </c>
      <c r="Z289" s="405">
        <f t="shared" si="428"/>
        <v>-4.1968162083936278E-2</v>
      </c>
      <c r="AA289" s="405">
        <f t="shared" si="428"/>
        <v>0.20245040840140027</v>
      </c>
      <c r="AB289" s="405">
        <f t="shared" si="428"/>
        <v>-5.240641711229943E-2</v>
      </c>
      <c r="AC289" s="406">
        <f t="shared" si="428"/>
        <v>0.357788944723618</v>
      </c>
      <c r="AD289" s="405">
        <f t="shared" si="429"/>
        <v>0.43101711983887214</v>
      </c>
      <c r="AE289" s="405">
        <f t="shared" si="429"/>
        <v>2.363415817564289</v>
      </c>
      <c r="AF289" s="405">
        <f t="shared" si="429"/>
        <v>5.0417607223476297</v>
      </c>
      <c r="AG289" s="406">
        <f t="shared" si="429"/>
        <v>4.1121391561806071</v>
      </c>
      <c r="AH289" s="405"/>
      <c r="AI289" s="405"/>
      <c r="AJ289" s="405"/>
      <c r="AK289" s="406"/>
      <c r="AL289" s="403"/>
      <c r="AM289" s="403"/>
      <c r="AN289" s="403"/>
      <c r="AO289" s="711"/>
      <c r="AP289" s="403"/>
      <c r="AQ289" s="403"/>
      <c r="AR289" s="403"/>
      <c r="AS289" s="711"/>
      <c r="AT289" s="403"/>
      <c r="AU289" s="403"/>
      <c r="AV289" s="403"/>
      <c r="AW289" s="711"/>
      <c r="AX289" s="403"/>
      <c r="AY289" s="403"/>
      <c r="AZ289" s="403"/>
      <c r="BA289" s="711"/>
      <c r="BB289" s="403"/>
      <c r="BC289" s="403"/>
      <c r="BD289" s="403"/>
      <c r="BE289" s="711"/>
      <c r="BF289" s="403"/>
      <c r="BG289" s="403"/>
      <c r="BH289" s="403"/>
      <c r="BI289" s="711"/>
      <c r="BJ289" s="403"/>
      <c r="BK289" s="403"/>
      <c r="BL289" s="403"/>
      <c r="BM289" s="711"/>
    </row>
    <row r="290" spans="4:65" ht="12">
      <c r="D290" s="425" t="s">
        <v>312</v>
      </c>
      <c r="E290" s="426" t="s">
        <v>313</v>
      </c>
      <c r="F290" s="427"/>
      <c r="G290" s="427"/>
      <c r="H290" s="427"/>
      <c r="I290" s="428"/>
      <c r="J290" s="429" t="e">
        <f t="shared" ref="J290:BD290" si="430">J112/F112-1</f>
        <v>#DIV/0!</v>
      </c>
      <c r="K290" s="429">
        <f t="shared" si="430"/>
        <v>-5.271642753506367E-2</v>
      </c>
      <c r="L290" s="429">
        <f t="shared" si="430"/>
        <v>0.31028761061946897</v>
      </c>
      <c r="M290" s="430">
        <f t="shared" si="430"/>
        <v>0.44749626307922274</v>
      </c>
      <c r="N290" s="429">
        <f t="shared" si="430"/>
        <v>0.36937920990351358</v>
      </c>
      <c r="O290" s="429">
        <f t="shared" si="430"/>
        <v>0.27910142954390738</v>
      </c>
      <c r="P290" s="429">
        <f t="shared" si="430"/>
        <v>9.9479386520332058E-2</v>
      </c>
      <c r="Q290" s="430">
        <f t="shared" si="430"/>
        <v>0.17374467535820326</v>
      </c>
      <c r="R290" s="429">
        <f t="shared" si="430"/>
        <v>0.18199946822653557</v>
      </c>
      <c r="S290" s="429">
        <f t="shared" si="430"/>
        <v>0.1089675359233635</v>
      </c>
      <c r="T290" s="429">
        <f t="shared" si="430"/>
        <v>5.8612746352700196E-2</v>
      </c>
      <c r="U290" s="430">
        <f t="shared" si="430"/>
        <v>-4.2670185857252796E-2</v>
      </c>
      <c r="V290" s="429">
        <f t="shared" si="430"/>
        <v>-0.12113373073894951</v>
      </c>
      <c r="W290" s="429">
        <f t="shared" si="430"/>
        <v>-0.24643071385722859</v>
      </c>
      <c r="X290" s="429">
        <f t="shared" si="430"/>
        <v>-0.25483558994197297</v>
      </c>
      <c r="Y290" s="430">
        <f t="shared" si="430"/>
        <v>-0.3001723147616312</v>
      </c>
      <c r="Z290" s="429">
        <f t="shared" si="430"/>
        <v>-0.22690043511645763</v>
      </c>
      <c r="AA290" s="429">
        <f t="shared" si="430"/>
        <v>-5.4927559305843032E-2</v>
      </c>
      <c r="AB290" s="429">
        <f t="shared" si="430"/>
        <v>0.19451654769630111</v>
      </c>
      <c r="AC290" s="430">
        <f t="shared" si="430"/>
        <v>0.40938936309914653</v>
      </c>
      <c r="AD290" s="429">
        <f t="shared" si="430"/>
        <v>6.2737957291839175E-2</v>
      </c>
      <c r="AE290" s="429">
        <f t="shared" si="430"/>
        <v>0.67486522911051217</v>
      </c>
      <c r="AF290" s="429">
        <f t="shared" si="430"/>
        <v>0.84571506179546385</v>
      </c>
      <c r="AG290" s="430">
        <f t="shared" si="430"/>
        <v>0.69380386675984163</v>
      </c>
      <c r="AH290" s="429">
        <f t="shared" si="430"/>
        <v>1.3313084112149531</v>
      </c>
      <c r="AI290" s="429">
        <f t="shared" si="430"/>
        <v>0.87356668678334337</v>
      </c>
      <c r="AJ290" s="429">
        <f t="shared" si="430"/>
        <v>0.51795437821927881</v>
      </c>
      <c r="AK290" s="430">
        <f t="shared" si="430"/>
        <v>0.5881179949116413</v>
      </c>
      <c r="AL290" s="429">
        <f t="shared" si="430"/>
        <v>0.49542326451526697</v>
      </c>
      <c r="AM290" s="429">
        <f t="shared" si="430"/>
        <v>0.33392387394642187</v>
      </c>
      <c r="AN290" s="429">
        <f t="shared" si="430"/>
        <v>0.13073828106064278</v>
      </c>
      <c r="AO290" s="713">
        <f t="shared" si="430"/>
        <v>-1.1993418773813658E-2</v>
      </c>
      <c r="AP290" s="429">
        <f t="shared" si="430"/>
        <v>-0.22951478866946651</v>
      </c>
      <c r="AQ290" s="429">
        <f t="shared" si="430"/>
        <v>-0.73626594759930775</v>
      </c>
      <c r="AR290" s="429">
        <f t="shared" si="430"/>
        <v>-0.74414816085055302</v>
      </c>
      <c r="AS290" s="713">
        <f t="shared" si="430"/>
        <v>-0.74674613260879097</v>
      </c>
      <c r="AT290" s="429">
        <f t="shared" si="430"/>
        <v>-0.67416642505073932</v>
      </c>
      <c r="AU290" s="429">
        <f t="shared" si="430"/>
        <v>-0.49000457805585229</v>
      </c>
      <c r="AV290" s="429">
        <f t="shared" si="430"/>
        <v>-0.58713136729222515</v>
      </c>
      <c r="AW290" s="713">
        <f t="shared" si="430"/>
        <v>-0.62779027513410623</v>
      </c>
      <c r="AX290" s="429">
        <f t="shared" si="430"/>
        <v>-0.55632674853176722</v>
      </c>
      <c r="AY290" s="429">
        <f t="shared" si="430"/>
        <v>-0.19509275882704968</v>
      </c>
      <c r="AZ290" s="429">
        <f t="shared" si="430"/>
        <v>2.0900974025974026</v>
      </c>
      <c r="BA290" s="713">
        <f t="shared" si="430"/>
        <v>5.1390051139005113</v>
      </c>
      <c r="BB290" s="429">
        <f t="shared" si="430"/>
        <v>4.3385479342158044</v>
      </c>
      <c r="BC290" s="429">
        <f t="shared" si="430"/>
        <v>4.6423791821561338</v>
      </c>
      <c r="BD290" s="429">
        <f t="shared" si="430"/>
        <v>1.4129235618597322</v>
      </c>
      <c r="BE290" s="713">
        <f t="shared" ref="BE290:BM290" si="431">BE112/BA112-1</f>
        <v>0.44013631200302905</v>
      </c>
      <c r="BF290" s="429">
        <f t="shared" si="431"/>
        <v>0.51739424449620564</v>
      </c>
      <c r="BG290" s="429">
        <f t="shared" si="431"/>
        <v>0.30596916589801038</v>
      </c>
      <c r="BH290" s="429">
        <f t="shared" si="431"/>
        <v>0.10292836925756577</v>
      </c>
      <c r="BI290" s="713">
        <f t="shared" si="431"/>
        <v>9.5230583162433602E-2</v>
      </c>
      <c r="BJ290" s="429">
        <f t="shared" si="431"/>
        <v>-4.4565486506564778E-4</v>
      </c>
      <c r="BK290" s="429">
        <f t="shared" si="431"/>
        <v>0.11315709817374642</v>
      </c>
      <c r="BL290" s="429">
        <f t="shared" si="431"/>
        <v>0.12194640477718011</v>
      </c>
      <c r="BM290" s="713">
        <f t="shared" si="431"/>
        <v>8.6902246975226749E-3</v>
      </c>
    </row>
    <row r="291" spans="4:65" ht="12">
      <c r="D291" s="431" t="s">
        <v>314</v>
      </c>
      <c r="E291" s="432" t="s">
        <v>315</v>
      </c>
      <c r="F291" s="433"/>
      <c r="G291" s="433"/>
      <c r="H291" s="433"/>
      <c r="I291" s="434"/>
      <c r="J291" s="435">
        <f t="shared" ref="J291:S293" si="432">J114/F114-1</f>
        <v>0.10954063604240272</v>
      </c>
      <c r="K291" s="435">
        <f t="shared" si="432"/>
        <v>-0.17863105175292149</v>
      </c>
      <c r="L291" s="435">
        <f t="shared" si="432"/>
        <v>0.15937984496124025</v>
      </c>
      <c r="M291" s="436">
        <f t="shared" si="432"/>
        <v>0.35335365853658529</v>
      </c>
      <c r="N291" s="435">
        <f t="shared" si="432"/>
        <v>0.29267515923566889</v>
      </c>
      <c r="O291" s="435">
        <f t="shared" si="432"/>
        <v>0.31470189701897011</v>
      </c>
      <c r="P291" s="435">
        <f t="shared" si="432"/>
        <v>3.1024338058304401E-2</v>
      </c>
      <c r="Q291" s="436">
        <f t="shared" si="432"/>
        <v>0.12390177968010807</v>
      </c>
      <c r="R291" s="435">
        <f t="shared" si="432"/>
        <v>0.14708056171470796</v>
      </c>
      <c r="S291" s="435">
        <f t="shared" si="432"/>
        <v>0.12419479515588772</v>
      </c>
      <c r="T291" s="435">
        <f t="shared" ref="T291:AC293" si="433">T114/P114-1</f>
        <v>5.0064850843061004E-2</v>
      </c>
      <c r="U291" s="436">
        <f t="shared" si="433"/>
        <v>-0.14131088394467828</v>
      </c>
      <c r="V291" s="435">
        <f t="shared" si="433"/>
        <v>-0.20210481099656352</v>
      </c>
      <c r="W291" s="435">
        <f t="shared" si="433"/>
        <v>-0.40591336236534492</v>
      </c>
      <c r="X291" s="435">
        <f t="shared" si="433"/>
        <v>-0.43922924901185767</v>
      </c>
      <c r="Y291" s="436">
        <f t="shared" si="433"/>
        <v>-0.56629318394024275</v>
      </c>
      <c r="Z291" s="435">
        <f t="shared" si="433"/>
        <v>-0.46433378196500674</v>
      </c>
      <c r="AA291" s="435">
        <f t="shared" si="433"/>
        <v>-0.26427469135802473</v>
      </c>
      <c r="AB291" s="435">
        <f t="shared" si="433"/>
        <v>-6.563876651982381E-2</v>
      </c>
      <c r="AC291" s="436">
        <f t="shared" si="433"/>
        <v>0.42034445640473628</v>
      </c>
      <c r="AD291" s="435">
        <f t="shared" ref="AD291:AM293" si="434">AD114/Z114-1</f>
        <v>0.12914572864321605</v>
      </c>
      <c r="AE291" s="435">
        <f t="shared" si="434"/>
        <v>-0.15364446775039331</v>
      </c>
      <c r="AF291" s="435">
        <f t="shared" si="434"/>
        <v>0.13248467703913258</v>
      </c>
      <c r="AG291" s="436">
        <f t="shared" si="434"/>
        <v>0.10420613868889728</v>
      </c>
      <c r="AH291" s="435">
        <f t="shared" si="434"/>
        <v>0.21762349799732972</v>
      </c>
      <c r="AI291" s="435">
        <f t="shared" si="434"/>
        <v>0.91387856257744726</v>
      </c>
      <c r="AJ291" s="435">
        <f t="shared" si="434"/>
        <v>0.61740216486261446</v>
      </c>
      <c r="AK291" s="436">
        <f t="shared" si="434"/>
        <v>0.63280713795470134</v>
      </c>
      <c r="AL291" s="435">
        <f t="shared" si="434"/>
        <v>0.29641812865497075</v>
      </c>
      <c r="AM291" s="435">
        <f t="shared" si="434"/>
        <v>0.29977338944642273</v>
      </c>
      <c r="AN291" s="435">
        <f t="shared" ref="AN291:BD293" si="435">AN114/AJ114-1</f>
        <v>-3.3462033462033469E-2</v>
      </c>
      <c r="AO291" s="714">
        <f t="shared" si="435"/>
        <v>-7.0197562000840708E-2</v>
      </c>
      <c r="AP291" s="435">
        <f t="shared" si="435"/>
        <v>-0.14180998026501268</v>
      </c>
      <c r="AQ291" s="435">
        <f t="shared" si="435"/>
        <v>-0.91307596513075961</v>
      </c>
      <c r="AR291" s="435">
        <f t="shared" si="435"/>
        <v>-0.90998668442077235</v>
      </c>
      <c r="AS291" s="714">
        <f t="shared" si="435"/>
        <v>-0.9202079566003617</v>
      </c>
      <c r="AT291" s="435">
        <f t="shared" si="435"/>
        <v>-0.89257555847568992</v>
      </c>
      <c r="AU291" s="435">
        <f t="shared" si="435"/>
        <v>-0.47851002865329517</v>
      </c>
      <c r="AV291" s="435">
        <f t="shared" si="435"/>
        <v>-0.80177514792899407</v>
      </c>
      <c r="AW291" s="714">
        <f t="shared" si="435"/>
        <v>-0.84985835694050993</v>
      </c>
      <c r="AX291" s="435">
        <f t="shared" si="435"/>
        <v>-0.79816513761467889</v>
      </c>
      <c r="AY291" s="435">
        <f t="shared" si="435"/>
        <v>-0.81318681318681318</v>
      </c>
      <c r="AZ291" s="435">
        <f t="shared" si="435"/>
        <v>1.0298507462686568</v>
      </c>
      <c r="BA291" s="714">
        <f t="shared" si="435"/>
        <v>3.7735849056603774</v>
      </c>
      <c r="BB291" s="435">
        <f t="shared" si="435"/>
        <v>8.6363636363636367</v>
      </c>
      <c r="BC291" s="435">
        <f t="shared" si="435"/>
        <v>58.294117647058826</v>
      </c>
      <c r="BD291" s="435">
        <f t="shared" si="435"/>
        <v>18.066176470588236</v>
      </c>
      <c r="BE291" s="714">
        <f>BE114/BA114-1</f>
        <v>11.201581027667984</v>
      </c>
      <c r="BF291" s="435">
        <f t="shared" ref="BF291:BM293" si="436">BF114/BB114-1</f>
        <v>4.1399371069182394</v>
      </c>
      <c r="BG291" s="435">
        <f t="shared" si="436"/>
        <v>0.54613095238095233</v>
      </c>
      <c r="BH291" s="435">
        <f t="shared" si="436"/>
        <v>0.22946394138064008</v>
      </c>
      <c r="BI291" s="714">
        <f t="shared" si="436"/>
        <v>0.155814706835115</v>
      </c>
      <c r="BJ291" s="435">
        <f t="shared" si="436"/>
        <v>1.9577852554298003E-2</v>
      </c>
      <c r="BK291" s="435">
        <f t="shared" si="436"/>
        <v>0.14404876483798534</v>
      </c>
      <c r="BL291" s="435">
        <f t="shared" si="436"/>
        <v>-7.8419071518193162E-3</v>
      </c>
      <c r="BM291" s="714">
        <f t="shared" si="436"/>
        <v>-4.2040358744394601E-2</v>
      </c>
    </row>
    <row r="292" spans="4:65" ht="12">
      <c r="D292" s="431" t="s">
        <v>290</v>
      </c>
      <c r="E292" s="432" t="s">
        <v>102</v>
      </c>
      <c r="F292" s="433"/>
      <c r="G292" s="433"/>
      <c r="H292" s="433"/>
      <c r="I292" s="434"/>
      <c r="J292" s="435">
        <f t="shared" si="432"/>
        <v>-6.1064087061668659E-2</v>
      </c>
      <c r="K292" s="435">
        <f t="shared" si="432"/>
        <v>2.6302217637957703E-2</v>
      </c>
      <c r="L292" s="435">
        <f t="shared" si="432"/>
        <v>0.58344283837056499</v>
      </c>
      <c r="M292" s="436">
        <f t="shared" si="432"/>
        <v>0.64999999999999991</v>
      </c>
      <c r="N292" s="435">
        <f t="shared" si="432"/>
        <v>0.55505473277527373</v>
      </c>
      <c r="O292" s="435">
        <f t="shared" si="432"/>
        <v>0.20954773869346743</v>
      </c>
      <c r="P292" s="435">
        <f t="shared" si="432"/>
        <v>0.17095435684647309</v>
      </c>
      <c r="Q292" s="436">
        <f t="shared" si="432"/>
        <v>0.13463203463203466</v>
      </c>
      <c r="R292" s="435">
        <f t="shared" si="432"/>
        <v>0.13913043478260878</v>
      </c>
      <c r="S292" s="435">
        <f t="shared" si="432"/>
        <v>5.0685500623182334E-2</v>
      </c>
      <c r="T292" s="435">
        <f t="shared" si="433"/>
        <v>8.6817859673990139E-2</v>
      </c>
      <c r="U292" s="436">
        <f t="shared" si="433"/>
        <v>0.22052651659671874</v>
      </c>
      <c r="V292" s="435">
        <f t="shared" si="433"/>
        <v>1.1268629589240353E-2</v>
      </c>
      <c r="W292" s="435">
        <f t="shared" si="433"/>
        <v>3.558718861210064E-3</v>
      </c>
      <c r="X292" s="435">
        <f t="shared" si="433"/>
        <v>-7.9882621454189784E-2</v>
      </c>
      <c r="Y292" s="436">
        <f t="shared" si="433"/>
        <v>1.3129102844638973E-2</v>
      </c>
      <c r="Z292" s="435">
        <f t="shared" si="433"/>
        <v>0.10172537742631205</v>
      </c>
      <c r="AA292" s="435">
        <f t="shared" si="433"/>
        <v>0.16193853427895988</v>
      </c>
      <c r="AB292" s="435">
        <f t="shared" si="433"/>
        <v>0.30403968816442251</v>
      </c>
      <c r="AC292" s="436">
        <f t="shared" si="433"/>
        <v>0.41345263807466837</v>
      </c>
      <c r="AD292" s="435">
        <f t="shared" si="434"/>
        <v>-9.7226753670473065E-2</v>
      </c>
      <c r="AE292" s="435">
        <f t="shared" si="434"/>
        <v>0.66700576466598838</v>
      </c>
      <c r="AF292" s="435">
        <f t="shared" si="434"/>
        <v>1.0206521739130436</v>
      </c>
      <c r="AG292" s="436">
        <f t="shared" si="434"/>
        <v>0.64854835188823401</v>
      </c>
      <c r="AH292" s="435">
        <f t="shared" si="434"/>
        <v>1.5746295627032887</v>
      </c>
      <c r="AI292" s="435">
        <f t="shared" si="434"/>
        <v>0.86208299430431246</v>
      </c>
      <c r="AJ292" s="435">
        <f t="shared" si="434"/>
        <v>0.30325443786982254</v>
      </c>
      <c r="AK292" s="436">
        <f t="shared" si="434"/>
        <v>0.36520127118644075</v>
      </c>
      <c r="AL292" s="435">
        <f t="shared" si="434"/>
        <v>0.40805727119595736</v>
      </c>
      <c r="AM292" s="435">
        <f t="shared" si="434"/>
        <v>0.23050032772558438</v>
      </c>
      <c r="AN292" s="435">
        <f t="shared" si="435"/>
        <v>0.12062738623465075</v>
      </c>
      <c r="AO292" s="714">
        <f t="shared" si="435"/>
        <v>-5.9747817652764268E-2</v>
      </c>
      <c r="AP292" s="435">
        <f t="shared" si="435"/>
        <v>-0.32090519389891337</v>
      </c>
      <c r="AQ292" s="435">
        <f t="shared" si="435"/>
        <v>-0.9990234375</v>
      </c>
      <c r="AR292" s="435">
        <f t="shared" si="435"/>
        <v>-0.99871086556169431</v>
      </c>
      <c r="AS292" s="714">
        <f t="shared" si="435"/>
        <v>-0.99814318134928826</v>
      </c>
      <c r="AT292" s="435">
        <f t="shared" si="435"/>
        <v>-0.99119201409277746</v>
      </c>
      <c r="AU292" s="435">
        <f t="shared" si="435"/>
        <v>1.7272727272727271</v>
      </c>
      <c r="AV292" s="435">
        <f t="shared" si="435"/>
        <v>1.9285714285714284</v>
      </c>
      <c r="AW292" s="714">
        <f t="shared" si="435"/>
        <v>0.33333333333333326</v>
      </c>
      <c r="AX292" s="435">
        <f t="shared" si="435"/>
        <v>-0.8833333333333333</v>
      </c>
      <c r="AY292" s="435">
        <f t="shared" si="435"/>
        <v>2.6333333333333333</v>
      </c>
      <c r="AZ292" s="435">
        <f t="shared" si="435"/>
        <v>105.36585365853658</v>
      </c>
      <c r="BA292" s="714">
        <f t="shared" si="435"/>
        <v>395.83333333333331</v>
      </c>
      <c r="BB292" s="435">
        <f t="shared" si="435"/>
        <v>1309.4285714285713</v>
      </c>
      <c r="BC292" s="435">
        <f t="shared" si="435"/>
        <v>86.394495412844037</v>
      </c>
      <c r="BD292" s="435">
        <f t="shared" si="435"/>
        <v>1.7058014216922723</v>
      </c>
      <c r="BE292" s="714">
        <f>BE115/BA115-1</f>
        <v>0.19981100377992433</v>
      </c>
      <c r="BF292" s="435">
        <f t="shared" si="436"/>
        <v>0.3024092445219666</v>
      </c>
      <c r="BG292" s="435">
        <f t="shared" si="436"/>
        <v>0.22128910350619369</v>
      </c>
      <c r="BH292" s="435">
        <f t="shared" si="436"/>
        <v>4.4322033898305024E-2</v>
      </c>
      <c r="BI292" s="714">
        <f t="shared" si="436"/>
        <v>3.7455150083136379E-2</v>
      </c>
      <c r="BJ292" s="435">
        <f t="shared" si="436"/>
        <v>-2.0590943333054335E-2</v>
      </c>
      <c r="BK292" s="435">
        <f t="shared" si="436"/>
        <v>0.17870036101083042</v>
      </c>
      <c r="BL292" s="435">
        <f t="shared" si="436"/>
        <v>0.15101842083908146</v>
      </c>
      <c r="BM292" s="714">
        <f t="shared" si="436"/>
        <v>4.0742302825811816E-2</v>
      </c>
    </row>
    <row r="293" spans="4:65" ht="12">
      <c r="D293" s="431" t="s">
        <v>291</v>
      </c>
      <c r="E293" s="432" t="s">
        <v>300</v>
      </c>
      <c r="F293" s="433"/>
      <c r="G293" s="433"/>
      <c r="H293" s="433"/>
      <c r="I293" s="434"/>
      <c r="J293" s="435">
        <f t="shared" si="432"/>
        <v>0.28000000000000003</v>
      </c>
      <c r="K293" s="435">
        <f t="shared" si="432"/>
        <v>0.39402985074626873</v>
      </c>
      <c r="L293" s="435">
        <f t="shared" si="432"/>
        <v>0.41506646971935002</v>
      </c>
      <c r="M293" s="436">
        <f t="shared" si="432"/>
        <v>0.48511904761904767</v>
      </c>
      <c r="N293" s="435">
        <f t="shared" si="432"/>
        <v>0.31000000000000005</v>
      </c>
      <c r="O293" s="435">
        <f t="shared" si="432"/>
        <v>0.31477516059957167</v>
      </c>
      <c r="P293" s="435">
        <f t="shared" si="432"/>
        <v>0.18684759916492699</v>
      </c>
      <c r="Q293" s="436">
        <f t="shared" si="432"/>
        <v>0.48597194388777565</v>
      </c>
      <c r="R293" s="435">
        <f t="shared" si="432"/>
        <v>0.41603053435114501</v>
      </c>
      <c r="S293" s="435">
        <f t="shared" si="432"/>
        <v>0.17508143322475567</v>
      </c>
      <c r="T293" s="435">
        <f t="shared" si="433"/>
        <v>1.7590149516270914E-2</v>
      </c>
      <c r="U293" s="436">
        <f t="shared" si="433"/>
        <v>-0.17599460552933244</v>
      </c>
      <c r="V293" s="435">
        <f t="shared" si="433"/>
        <v>-0.11253369272237201</v>
      </c>
      <c r="W293" s="435">
        <f t="shared" si="433"/>
        <v>-0.20235620235620233</v>
      </c>
      <c r="X293" s="435">
        <f t="shared" si="433"/>
        <v>-7.3465859982713932E-2</v>
      </c>
      <c r="Y293" s="436">
        <f t="shared" si="433"/>
        <v>-0.18739770867430439</v>
      </c>
      <c r="Z293" s="435">
        <f t="shared" si="433"/>
        <v>-0.2513287775246773</v>
      </c>
      <c r="AA293" s="435">
        <f t="shared" si="433"/>
        <v>-6.1685490877497862E-2</v>
      </c>
      <c r="AB293" s="435">
        <f t="shared" si="433"/>
        <v>0.45708955223880587</v>
      </c>
      <c r="AC293" s="436">
        <f t="shared" si="433"/>
        <v>0.37562940584088622</v>
      </c>
      <c r="AD293" s="435">
        <f t="shared" si="434"/>
        <v>0.4259634888438133</v>
      </c>
      <c r="AE293" s="435">
        <f t="shared" si="434"/>
        <v>2.1592592592592594</v>
      </c>
      <c r="AF293" s="435">
        <f t="shared" si="434"/>
        <v>1.4020486555697822</v>
      </c>
      <c r="AG293" s="436">
        <f t="shared" si="434"/>
        <v>1.9846266471449487</v>
      </c>
      <c r="AH293" s="435">
        <f t="shared" si="434"/>
        <v>2.6322901849217639</v>
      </c>
      <c r="AI293" s="435">
        <f t="shared" si="434"/>
        <v>0.87104337631887452</v>
      </c>
      <c r="AJ293" s="435">
        <f t="shared" si="434"/>
        <v>0.87979744136460547</v>
      </c>
      <c r="AK293" s="436">
        <f t="shared" si="434"/>
        <v>0.96909492273730691</v>
      </c>
      <c r="AL293" s="435">
        <f t="shared" si="434"/>
        <v>0.72390836107303702</v>
      </c>
      <c r="AM293" s="435">
        <f t="shared" si="434"/>
        <v>0.49874686716791983</v>
      </c>
      <c r="AN293" s="435">
        <f t="shared" si="435"/>
        <v>0.2350772720828016</v>
      </c>
      <c r="AO293" s="714">
        <f t="shared" si="435"/>
        <v>8.3831589436970555E-2</v>
      </c>
      <c r="AP293" s="435">
        <f t="shared" si="435"/>
        <v>-0.16072239890958651</v>
      </c>
      <c r="AQ293" s="435">
        <f t="shared" si="435"/>
        <v>-0.35273829431438131</v>
      </c>
      <c r="AR293" s="435">
        <f t="shared" si="435"/>
        <v>-0.355297899207898</v>
      </c>
      <c r="AS293" s="714">
        <f t="shared" si="435"/>
        <v>-0.37846224571888287</v>
      </c>
      <c r="AT293" s="435">
        <f t="shared" si="435"/>
        <v>-0.29192042224928949</v>
      </c>
      <c r="AU293" s="435">
        <f t="shared" si="435"/>
        <v>-0.49459066688196351</v>
      </c>
      <c r="AV293" s="435">
        <f t="shared" si="435"/>
        <v>-0.58048433048433046</v>
      </c>
      <c r="AW293" s="714">
        <f t="shared" si="435"/>
        <v>-0.61649408284023677</v>
      </c>
      <c r="AX293" s="435">
        <f t="shared" si="435"/>
        <v>-0.53746177370030579</v>
      </c>
      <c r="AY293" s="435">
        <f t="shared" si="435"/>
        <v>-0.18626198083067091</v>
      </c>
      <c r="AZ293" s="435">
        <f t="shared" si="435"/>
        <v>0.32300509337860772</v>
      </c>
      <c r="BA293" s="714">
        <f t="shared" si="435"/>
        <v>0.65284474445515905</v>
      </c>
      <c r="BB293" s="435">
        <f t="shared" si="435"/>
        <v>0.44628099173553726</v>
      </c>
      <c r="BC293" s="435">
        <f t="shared" si="435"/>
        <v>0.42756183745583032</v>
      </c>
      <c r="BD293" s="435">
        <f t="shared" si="435"/>
        <v>0.27654796278472893</v>
      </c>
      <c r="BE293" s="714">
        <f>BE116/BA116-1</f>
        <v>0.31359393232205357</v>
      </c>
      <c r="BF293" s="435">
        <f t="shared" si="436"/>
        <v>0.4225714285714286</v>
      </c>
      <c r="BG293" s="435">
        <f t="shared" si="436"/>
        <v>0.39466446644664477</v>
      </c>
      <c r="BH293" s="435">
        <f t="shared" si="436"/>
        <v>0.19426991706458918</v>
      </c>
      <c r="BI293" s="714">
        <f t="shared" si="436"/>
        <v>0.2003109038418831</v>
      </c>
      <c r="BJ293" s="435">
        <f t="shared" si="436"/>
        <v>3.4745932918256672E-2</v>
      </c>
      <c r="BK293" s="435">
        <f t="shared" si="436"/>
        <v>-5.6201932557680911E-2</v>
      </c>
      <c r="BL293" s="435">
        <f t="shared" si="436"/>
        <v>0.13362794612794615</v>
      </c>
      <c r="BM293" s="714">
        <f t="shared" si="436"/>
        <v>-2.8122109158186914E-2</v>
      </c>
    </row>
    <row r="294" spans="4:65">
      <c r="D294" s="185" t="s">
        <v>83</v>
      </c>
    </row>
    <row r="295" spans="4:65" ht="12">
      <c r="D295" s="425" t="s">
        <v>270</v>
      </c>
      <c r="E295" s="426" t="s">
        <v>293</v>
      </c>
      <c r="F295" s="427"/>
      <c r="G295" s="427"/>
      <c r="H295" s="427"/>
      <c r="I295" s="428"/>
      <c r="J295" s="429">
        <f>J191/F191-1</f>
        <v>0.34922377293398155</v>
      </c>
      <c r="K295" s="429">
        <f t="shared" ref="K295:AG298" si="437">K191/G191-1</f>
        <v>0.40998129737178846</v>
      </c>
      <c r="L295" s="429">
        <f t="shared" si="437"/>
        <v>5.4069141512819385E-2</v>
      </c>
      <c r="M295" s="430">
        <f t="shared" si="437"/>
        <v>-0.16565208049846025</v>
      </c>
      <c r="N295" s="429">
        <f t="shared" si="437"/>
        <v>-0.20432357043235705</v>
      </c>
      <c r="O295" s="429">
        <f t="shared" si="437"/>
        <v>-0.12821139346551247</v>
      </c>
      <c r="P295" s="429">
        <f t="shared" si="437"/>
        <v>-4.8269339890296914E-2</v>
      </c>
      <c r="Q295" s="430">
        <f t="shared" si="437"/>
        <v>-3.4978540772532152E-2</v>
      </c>
      <c r="R295" s="429">
        <f t="shared" si="437"/>
        <v>-1.9865614957639499E-2</v>
      </c>
      <c r="S295" s="429">
        <f t="shared" si="437"/>
        <v>-0.13721721721721725</v>
      </c>
      <c r="T295" s="429">
        <f t="shared" si="437"/>
        <v>6.4986684685400808E-2</v>
      </c>
      <c r="U295" s="430">
        <f t="shared" si="437"/>
        <v>6.9779853235490297E-2</v>
      </c>
      <c r="V295" s="429">
        <f t="shared" si="437"/>
        <v>1.4406358668653807E-2</v>
      </c>
      <c r="W295" s="429">
        <f t="shared" si="437"/>
        <v>7.3324670503063238E-3</v>
      </c>
      <c r="X295" s="429">
        <f t="shared" si="437"/>
        <v>-0.15313129805180259</v>
      </c>
      <c r="Y295" s="430">
        <f t="shared" si="437"/>
        <v>5.0885507607882241E-2</v>
      </c>
      <c r="Z295" s="429">
        <f t="shared" si="437"/>
        <v>0.30239960822722822</v>
      </c>
      <c r="AA295" s="429">
        <f t="shared" si="437"/>
        <v>0.23486593568598546</v>
      </c>
      <c r="AB295" s="429">
        <f t="shared" si="437"/>
        <v>0.23308800846150457</v>
      </c>
      <c r="AC295" s="430">
        <f t="shared" si="437"/>
        <v>0.35149141546008389</v>
      </c>
      <c r="AD295" s="429">
        <f t="shared" si="437"/>
        <v>0.39860876104530929</v>
      </c>
      <c r="AE295" s="429">
        <f t="shared" si="437"/>
        <v>0.18829279212057903</v>
      </c>
      <c r="AF295" s="429">
        <f t="shared" si="437"/>
        <v>0.29238741958541814</v>
      </c>
      <c r="AG295" s="430">
        <f t="shared" si="437"/>
        <v>0.11415859262945283</v>
      </c>
      <c r="AH295" s="429"/>
      <c r="AI295" s="429"/>
      <c r="AJ295" s="429"/>
      <c r="AK295" s="430"/>
      <c r="AL295" s="427"/>
      <c r="AM295" s="427"/>
      <c r="AN295" s="427"/>
      <c r="AO295" s="715"/>
      <c r="AP295" s="427"/>
      <c r="AQ295" s="427"/>
      <c r="AR295" s="427"/>
      <c r="AS295" s="715"/>
      <c r="AT295" s="427"/>
      <c r="AU295" s="427"/>
      <c r="AV295" s="427"/>
      <c r="AW295" s="715"/>
      <c r="AX295" s="427"/>
      <c r="AY295" s="427"/>
      <c r="AZ295" s="427"/>
      <c r="BA295" s="715"/>
      <c r="BB295" s="427"/>
      <c r="BC295" s="427"/>
      <c r="BD295" s="427"/>
      <c r="BE295" s="715"/>
      <c r="BF295" s="427"/>
      <c r="BG295" s="427"/>
      <c r="BH295" s="427"/>
      <c r="BI295" s="715"/>
      <c r="BJ295" s="427"/>
      <c r="BK295" s="427"/>
      <c r="BL295" s="427"/>
      <c r="BM295" s="715"/>
    </row>
    <row r="296" spans="4:65" ht="12">
      <c r="D296" s="431" t="s">
        <v>272</v>
      </c>
      <c r="E296" s="437" t="s">
        <v>273</v>
      </c>
      <c r="F296" s="438"/>
      <c r="G296" s="438"/>
      <c r="H296" s="438"/>
      <c r="I296" s="439"/>
      <c r="J296" s="440">
        <f>J192/F192-1</f>
        <v>0.27071356104159627</v>
      </c>
      <c r="K296" s="440">
        <f t="shared" si="437"/>
        <v>0.45244908264601924</v>
      </c>
      <c r="L296" s="440">
        <f t="shared" si="437"/>
        <v>0.37915168943206323</v>
      </c>
      <c r="M296" s="441">
        <f t="shared" si="437"/>
        <v>8.7861679604798848E-2</v>
      </c>
      <c r="N296" s="440">
        <f t="shared" si="437"/>
        <v>-2.0359281437125731E-2</v>
      </c>
      <c r="O296" s="440">
        <f t="shared" si="437"/>
        <v>-1.2747711206397061E-2</v>
      </c>
      <c r="P296" s="440">
        <f t="shared" si="437"/>
        <v>2.6063386155128487E-3</v>
      </c>
      <c r="Q296" s="441">
        <f t="shared" si="437"/>
        <v>1.7515407071034605E-2</v>
      </c>
      <c r="R296" s="440">
        <f t="shared" si="437"/>
        <v>0.16109752784569409</v>
      </c>
      <c r="S296" s="440">
        <f t="shared" si="437"/>
        <v>-7.7473881911022113E-3</v>
      </c>
      <c r="T296" s="440">
        <f t="shared" si="437"/>
        <v>0.13299365706561295</v>
      </c>
      <c r="U296" s="441">
        <f t="shared" si="437"/>
        <v>0.27605992986930183</v>
      </c>
      <c r="V296" s="440">
        <f t="shared" si="437"/>
        <v>0.13921385119326168</v>
      </c>
      <c r="W296" s="440">
        <f t="shared" si="437"/>
        <v>0.26712409795338932</v>
      </c>
      <c r="X296" s="440">
        <f t="shared" si="437"/>
        <v>-2.9827459618208541E-2</v>
      </c>
      <c r="Y296" s="441">
        <f t="shared" si="437"/>
        <v>-1.6737446914813936E-2</v>
      </c>
      <c r="Z296" s="440">
        <f t="shared" si="437"/>
        <v>0.2964674471143971</v>
      </c>
      <c r="AA296" s="440">
        <f t="shared" si="437"/>
        <v>0.24824946316870511</v>
      </c>
      <c r="AB296" s="440">
        <f t="shared" si="437"/>
        <v>0.29420111626147016</v>
      </c>
      <c r="AC296" s="441">
        <f t="shared" si="437"/>
        <v>0.14583333333333326</v>
      </c>
      <c r="AD296" s="440">
        <f t="shared" si="437"/>
        <v>0.28102970297029706</v>
      </c>
      <c r="AE296" s="440">
        <f t="shared" si="437"/>
        <v>0.1697083021690351</v>
      </c>
      <c r="AF296" s="440">
        <f t="shared" si="437"/>
        <v>0.32585337329142616</v>
      </c>
      <c r="AG296" s="441">
        <f t="shared" si="437"/>
        <v>0.47974870657797486</v>
      </c>
      <c r="AH296" s="440"/>
      <c r="AI296" s="440"/>
      <c r="AJ296" s="440"/>
      <c r="AK296" s="441"/>
      <c r="AL296" s="438"/>
      <c r="AM296" s="438"/>
      <c r="AN296" s="438"/>
      <c r="AO296" s="716"/>
      <c r="AP296" s="438"/>
      <c r="AQ296" s="438"/>
      <c r="AR296" s="438"/>
      <c r="AS296" s="716"/>
      <c r="AT296" s="438"/>
      <c r="AU296" s="438"/>
      <c r="AV296" s="438"/>
      <c r="AW296" s="716"/>
      <c r="AX296" s="438"/>
      <c r="AY296" s="438"/>
      <c r="AZ296" s="438"/>
      <c r="BA296" s="716"/>
      <c r="BB296" s="438"/>
      <c r="BC296" s="438"/>
      <c r="BD296" s="438"/>
      <c r="BE296" s="716"/>
      <c r="BF296" s="438"/>
      <c r="BG296" s="438"/>
      <c r="BH296" s="438"/>
      <c r="BI296" s="716"/>
      <c r="BJ296" s="438"/>
      <c r="BK296" s="438"/>
      <c r="BL296" s="438"/>
      <c r="BM296" s="716"/>
    </row>
    <row r="297" spans="4:65" ht="12">
      <c r="D297" s="431" t="s">
        <v>274</v>
      </c>
      <c r="E297" s="437" t="s">
        <v>275</v>
      </c>
      <c r="F297" s="438"/>
      <c r="G297" s="438"/>
      <c r="H297" s="438"/>
      <c r="I297" s="439"/>
      <c r="J297" s="440">
        <f>J193/F193-1</f>
        <v>0.44467595131045079</v>
      </c>
      <c r="K297" s="440">
        <f t="shared" si="437"/>
        <v>0.28279060389152133</v>
      </c>
      <c r="L297" s="440">
        <f t="shared" si="437"/>
        <v>-6.4442759666413996E-2</v>
      </c>
      <c r="M297" s="441">
        <f t="shared" si="437"/>
        <v>-0.30199248386868038</v>
      </c>
      <c r="N297" s="440">
        <f t="shared" si="437"/>
        <v>-0.25345377258235924</v>
      </c>
      <c r="O297" s="440">
        <f t="shared" si="437"/>
        <v>-0.1093209682489783</v>
      </c>
      <c r="P297" s="440">
        <f t="shared" si="437"/>
        <v>-4.4840626688276597E-2</v>
      </c>
      <c r="Q297" s="441">
        <f t="shared" si="437"/>
        <v>-0.17960178789110115</v>
      </c>
      <c r="R297" s="440">
        <f t="shared" si="437"/>
        <v>-0.24016268429079812</v>
      </c>
      <c r="S297" s="440">
        <f t="shared" si="437"/>
        <v>-0.20338833495102793</v>
      </c>
      <c r="T297" s="440">
        <f t="shared" si="437"/>
        <v>-0.22671568627450978</v>
      </c>
      <c r="U297" s="441">
        <f t="shared" si="437"/>
        <v>-0.16679049034175331</v>
      </c>
      <c r="V297" s="440">
        <f t="shared" si="437"/>
        <v>-0.1823899371069182</v>
      </c>
      <c r="W297" s="440">
        <f t="shared" si="437"/>
        <v>-0.34980062029242354</v>
      </c>
      <c r="X297" s="440">
        <f t="shared" si="437"/>
        <v>-0.32902596610995982</v>
      </c>
      <c r="Y297" s="441">
        <f t="shared" si="437"/>
        <v>-5.1419230197651933E-2</v>
      </c>
      <c r="Z297" s="440">
        <f t="shared" si="437"/>
        <v>-3.9279869067102569E-3</v>
      </c>
      <c r="AA297" s="440">
        <f t="shared" si="437"/>
        <v>0.20732538330494044</v>
      </c>
      <c r="AB297" s="440">
        <f t="shared" si="437"/>
        <v>0.42678052325581395</v>
      </c>
      <c r="AC297" s="441">
        <f t="shared" si="437"/>
        <v>0.93952686824377252</v>
      </c>
      <c r="AD297" s="440">
        <f t="shared" si="437"/>
        <v>0.63802168912257651</v>
      </c>
      <c r="AE297" s="440">
        <f t="shared" si="437"/>
        <v>-0.1087907436150698</v>
      </c>
      <c r="AF297" s="440">
        <f t="shared" si="437"/>
        <v>-0.10110785686998602</v>
      </c>
      <c r="AG297" s="441">
        <f t="shared" si="437"/>
        <v>-0.48263327948303714</v>
      </c>
      <c r="AH297" s="440"/>
      <c r="AI297" s="440"/>
      <c r="AJ297" s="440"/>
      <c r="AK297" s="441"/>
      <c r="AL297" s="438"/>
      <c r="AM297" s="438"/>
      <c r="AN297" s="438"/>
      <c r="AO297" s="716"/>
      <c r="AP297" s="438"/>
      <c r="AQ297" s="438"/>
      <c r="AR297" s="438"/>
      <c r="AS297" s="716"/>
      <c r="AT297" s="438"/>
      <c r="AU297" s="438"/>
      <c r="AV297" s="438"/>
      <c r="AW297" s="716"/>
      <c r="AX297" s="438"/>
      <c r="AY297" s="438"/>
      <c r="AZ297" s="438"/>
      <c r="BA297" s="716"/>
      <c r="BB297" s="438"/>
      <c r="BC297" s="438"/>
      <c r="BD297" s="438"/>
      <c r="BE297" s="716"/>
      <c r="BF297" s="438"/>
      <c r="BG297" s="438"/>
      <c r="BH297" s="438"/>
      <c r="BI297" s="716"/>
      <c r="BJ297" s="438"/>
      <c r="BK297" s="438"/>
      <c r="BL297" s="438"/>
      <c r="BM297" s="716"/>
    </row>
    <row r="298" spans="4:65" ht="12">
      <c r="D298" s="431" t="s">
        <v>276</v>
      </c>
      <c r="E298" s="437" t="s">
        <v>277</v>
      </c>
      <c r="F298" s="438"/>
      <c r="G298" s="438"/>
      <c r="H298" s="438"/>
      <c r="I298" s="439"/>
      <c r="J298" s="440">
        <f>J194/F194-1</f>
        <v>0.25012201073694484</v>
      </c>
      <c r="K298" s="440">
        <f t="shared" si="437"/>
        <v>0.63638402871242716</v>
      </c>
      <c r="L298" s="440">
        <f t="shared" si="437"/>
        <v>-8.2520390212697858E-2</v>
      </c>
      <c r="M298" s="441">
        <f t="shared" si="437"/>
        <v>-0.20935914301822967</v>
      </c>
      <c r="N298" s="440">
        <f t="shared" si="437"/>
        <v>-0.34784306070661719</v>
      </c>
      <c r="O298" s="440">
        <f t="shared" si="437"/>
        <v>-0.29773817683344761</v>
      </c>
      <c r="P298" s="440">
        <f t="shared" si="437"/>
        <v>-0.13996862471675087</v>
      </c>
      <c r="Q298" s="441">
        <f t="shared" si="437"/>
        <v>0.18801996672212984</v>
      </c>
      <c r="R298" s="440">
        <f t="shared" si="437"/>
        <v>0.22987129601915601</v>
      </c>
      <c r="S298" s="440">
        <f t="shared" si="437"/>
        <v>-0.20612922115947685</v>
      </c>
      <c r="T298" s="440">
        <f t="shared" si="437"/>
        <v>0.55958654235914063</v>
      </c>
      <c r="U298" s="441">
        <f t="shared" si="437"/>
        <v>6.362545018007193E-2</v>
      </c>
      <c r="V298" s="440">
        <f t="shared" si="437"/>
        <v>0.11267948405938188</v>
      </c>
      <c r="W298" s="440">
        <f t="shared" si="437"/>
        <v>0.26014261126137206</v>
      </c>
      <c r="X298" s="440">
        <f t="shared" si="437"/>
        <v>-0.14022092267706299</v>
      </c>
      <c r="Y298" s="441">
        <f t="shared" si="437"/>
        <v>0.33314522197140706</v>
      </c>
      <c r="Z298" s="440">
        <f t="shared" si="437"/>
        <v>0.72440944881889768</v>
      </c>
      <c r="AA298" s="440">
        <f t="shared" si="437"/>
        <v>0.23843902439024389</v>
      </c>
      <c r="AB298" s="440">
        <f t="shared" si="437"/>
        <v>-2.5695284159613085E-2</v>
      </c>
      <c r="AC298" s="441">
        <f t="shared" si="437"/>
        <v>0.16452659799633129</v>
      </c>
      <c r="AD298" s="440">
        <f t="shared" si="437"/>
        <v>0.40208016235413502</v>
      </c>
      <c r="AE298" s="440">
        <f t="shared" si="437"/>
        <v>0.55916180872853327</v>
      </c>
      <c r="AF298" s="440">
        <f t="shared" si="437"/>
        <v>0.70074464784362389</v>
      </c>
      <c r="AG298" s="441">
        <f t="shared" si="437"/>
        <v>0.41003271537622688</v>
      </c>
      <c r="AH298" s="440"/>
      <c r="AI298" s="440"/>
      <c r="AJ298" s="440"/>
      <c r="AK298" s="441"/>
      <c r="AL298" s="438"/>
      <c r="AM298" s="438"/>
      <c r="AN298" s="438"/>
      <c r="AO298" s="716"/>
      <c r="AP298" s="438"/>
      <c r="AQ298" s="438"/>
      <c r="AR298" s="438"/>
      <c r="AS298" s="716"/>
      <c r="AT298" s="438"/>
      <c r="AU298" s="438"/>
      <c r="AV298" s="438"/>
      <c r="AW298" s="716"/>
      <c r="AX298" s="438"/>
      <c r="AY298" s="438"/>
      <c r="AZ298" s="438"/>
      <c r="BA298" s="716"/>
      <c r="BB298" s="438"/>
      <c r="BC298" s="438"/>
      <c r="BD298" s="438"/>
      <c r="BE298" s="716"/>
      <c r="BF298" s="438"/>
      <c r="BG298" s="438"/>
      <c r="BH298" s="438"/>
      <c r="BI298" s="716"/>
      <c r="BJ298" s="438"/>
      <c r="BK298" s="438"/>
      <c r="BL298" s="438"/>
      <c r="BM298" s="716"/>
    </row>
    <row r="299" spans="4:65" ht="12">
      <c r="D299" s="395" t="s">
        <v>278</v>
      </c>
      <c r="E299" s="396" t="s">
        <v>279</v>
      </c>
      <c r="F299" s="397"/>
      <c r="G299" s="397"/>
      <c r="H299" s="397"/>
      <c r="I299" s="398"/>
      <c r="J299" s="399">
        <f t="shared" ref="J299:AG299" si="438">J139/F139-1</f>
        <v>0.53020732102364754</v>
      </c>
      <c r="K299" s="399">
        <f t="shared" si="438"/>
        <v>0.54831917519785089</v>
      </c>
      <c r="L299" s="399">
        <f t="shared" si="438"/>
        <v>5.6066481994459849E-2</v>
      </c>
      <c r="M299" s="400">
        <f t="shared" si="438"/>
        <v>-0.22576367743836556</v>
      </c>
      <c r="N299" s="399">
        <f t="shared" si="438"/>
        <v>-0.2737761312516539</v>
      </c>
      <c r="O299" s="399">
        <f t="shared" si="438"/>
        <v>-0.16112543962485348</v>
      </c>
      <c r="P299" s="399">
        <f t="shared" si="438"/>
        <v>-8.5667820795299554E-2</v>
      </c>
      <c r="Q299" s="400">
        <f t="shared" si="438"/>
        <v>-4.167459562321596E-2</v>
      </c>
      <c r="R299" s="399">
        <f t="shared" si="438"/>
        <v>-4.8972452995190152E-2</v>
      </c>
      <c r="S299" s="399">
        <f t="shared" si="438"/>
        <v>-0.1889988260942479</v>
      </c>
      <c r="T299" s="399">
        <f t="shared" si="438"/>
        <v>0.13116070916288947</v>
      </c>
      <c r="U299" s="400">
        <f t="shared" si="438"/>
        <v>0.1346306592533757</v>
      </c>
      <c r="V299" s="399">
        <f t="shared" si="438"/>
        <v>0.12206896551724133</v>
      </c>
      <c r="W299" s="399">
        <f t="shared" si="438"/>
        <v>0.14991728701406126</v>
      </c>
      <c r="X299" s="399">
        <f t="shared" si="438"/>
        <v>-0.10022825259954349</v>
      </c>
      <c r="Y299" s="400">
        <f t="shared" si="438"/>
        <v>0.1447905728619765</v>
      </c>
      <c r="Z299" s="399">
        <f t="shared" si="438"/>
        <v>0.41972273441234709</v>
      </c>
      <c r="AA299" s="399">
        <f t="shared" si="438"/>
        <v>0.22843613259006168</v>
      </c>
      <c r="AB299" s="399">
        <f t="shared" si="438"/>
        <v>0.25672247590055819</v>
      </c>
      <c r="AC299" s="400">
        <f t="shared" si="438"/>
        <v>0.43854463921728493</v>
      </c>
      <c r="AD299" s="399">
        <f t="shared" si="438"/>
        <v>0.46519794121891378</v>
      </c>
      <c r="AE299" s="399">
        <f t="shared" si="438"/>
        <v>0.27676393090660678</v>
      </c>
      <c r="AF299" s="399">
        <f t="shared" si="438"/>
        <v>0.29520477279863644</v>
      </c>
      <c r="AG299" s="400">
        <f t="shared" si="438"/>
        <v>0.14055968827488496</v>
      </c>
      <c r="AH299" s="399"/>
      <c r="AI299" s="399"/>
      <c r="AJ299" s="399"/>
      <c r="AK299" s="400"/>
      <c r="AL299" s="397"/>
      <c r="AM299" s="397"/>
      <c r="AN299" s="397"/>
      <c r="AO299" s="710"/>
      <c r="AP299" s="397"/>
      <c r="AQ299" s="397"/>
      <c r="AR299" s="397"/>
      <c r="AS299" s="710"/>
      <c r="AT299" s="397"/>
      <c r="AU299" s="397"/>
      <c r="AV299" s="397"/>
      <c r="AW299" s="710"/>
      <c r="AX299" s="397"/>
      <c r="AY299" s="397"/>
      <c r="AZ299" s="397"/>
      <c r="BA299" s="710"/>
      <c r="BB299" s="397"/>
      <c r="BC299" s="397"/>
      <c r="BD299" s="397"/>
      <c r="BE299" s="710"/>
      <c r="BF299" s="397"/>
      <c r="BG299" s="397"/>
      <c r="BH299" s="397"/>
      <c r="BI299" s="710"/>
      <c r="BJ299" s="397"/>
      <c r="BK299" s="397"/>
      <c r="BL299" s="397"/>
      <c r="BM299" s="710"/>
    </row>
    <row r="300" spans="4:65" ht="12">
      <c r="D300" s="401" t="s">
        <v>280</v>
      </c>
      <c r="E300" s="402" t="s">
        <v>295</v>
      </c>
      <c r="F300" s="403"/>
      <c r="G300" s="403"/>
      <c r="H300" s="403"/>
      <c r="I300" s="404"/>
      <c r="J300" s="405">
        <f t="shared" ref="J300:S302" si="439">(J192-J142)/(F192-F142)-1</f>
        <v>0.54323368691738994</v>
      </c>
      <c r="K300" s="405">
        <f t="shared" si="439"/>
        <v>0.60227936879018129</v>
      </c>
      <c r="L300" s="405">
        <f t="shared" si="439"/>
        <v>0.44075610880590133</v>
      </c>
      <c r="M300" s="406">
        <f t="shared" si="439"/>
        <v>1.8886105222586158E-2</v>
      </c>
      <c r="N300" s="405">
        <f t="shared" si="439"/>
        <v>-0.13413872109977087</v>
      </c>
      <c r="O300" s="405">
        <f t="shared" si="439"/>
        <v>-5.3985044683567351E-2</v>
      </c>
      <c r="P300" s="405">
        <f t="shared" si="439"/>
        <v>-6.7999999999999949E-2</v>
      </c>
      <c r="Q300" s="406">
        <f t="shared" si="439"/>
        <v>1.6455456780783084E-2</v>
      </c>
      <c r="R300" s="405">
        <f t="shared" si="439"/>
        <v>0.1080105845561703</v>
      </c>
      <c r="S300" s="405">
        <f t="shared" si="439"/>
        <v>-6.7283593599383074E-2</v>
      </c>
      <c r="T300" s="405">
        <f t="shared" ref="T300:AC302" si="440">(T192-T142)/(P192-P142)-1</f>
        <v>0.25991416309012871</v>
      </c>
      <c r="U300" s="406">
        <f t="shared" si="440"/>
        <v>0.55954596203944917</v>
      </c>
      <c r="V300" s="405">
        <f t="shared" si="440"/>
        <v>0.53452019105514537</v>
      </c>
      <c r="W300" s="405">
        <f t="shared" si="440"/>
        <v>0.78875568416701114</v>
      </c>
      <c r="X300" s="405">
        <f t="shared" si="440"/>
        <v>0.15506199754734973</v>
      </c>
      <c r="Y300" s="406">
        <f t="shared" si="440"/>
        <v>8.9726762916119807E-2</v>
      </c>
      <c r="Z300" s="405">
        <f t="shared" si="440"/>
        <v>0.37195812110922466</v>
      </c>
      <c r="AA300" s="405">
        <f t="shared" si="440"/>
        <v>0.19285879362144676</v>
      </c>
      <c r="AB300" s="405">
        <f t="shared" si="440"/>
        <v>0.32582281467500285</v>
      </c>
      <c r="AC300" s="406">
        <f t="shared" si="440"/>
        <v>0.19478813095368452</v>
      </c>
      <c r="AD300" s="405">
        <f t="shared" ref="AD300:AG302" si="441">(AD192-AD142)/(Z192-Z142)-1</f>
        <v>0.40167061977931318</v>
      </c>
      <c r="AE300" s="405">
        <f t="shared" si="441"/>
        <v>0.31948077109367423</v>
      </c>
      <c r="AF300" s="405">
        <f t="shared" si="441"/>
        <v>0.36017439273956753</v>
      </c>
      <c r="AG300" s="406">
        <f t="shared" si="441"/>
        <v>0.63361436950146621</v>
      </c>
      <c r="AH300" s="405"/>
      <c r="AI300" s="405"/>
      <c r="AJ300" s="405"/>
      <c r="AK300" s="406"/>
      <c r="AL300" s="403"/>
      <c r="AM300" s="403"/>
      <c r="AN300" s="403"/>
      <c r="AO300" s="711"/>
      <c r="AP300" s="403"/>
      <c r="AQ300" s="403"/>
      <c r="AR300" s="403"/>
      <c r="AS300" s="711"/>
      <c r="AT300" s="403"/>
      <c r="AU300" s="403"/>
      <c r="AV300" s="403"/>
      <c r="AW300" s="711"/>
      <c r="AX300" s="403"/>
      <c r="AY300" s="403"/>
      <c r="AZ300" s="403"/>
      <c r="BA300" s="711"/>
      <c r="BB300" s="403"/>
      <c r="BC300" s="403"/>
      <c r="BD300" s="403"/>
      <c r="BE300" s="711"/>
      <c r="BF300" s="403"/>
      <c r="BG300" s="403"/>
      <c r="BH300" s="403"/>
      <c r="BI300" s="711"/>
      <c r="BJ300" s="403"/>
      <c r="BK300" s="403"/>
      <c r="BL300" s="403"/>
      <c r="BM300" s="711"/>
    </row>
    <row r="301" spans="4:65" ht="12">
      <c r="D301" s="401" t="s">
        <v>282</v>
      </c>
      <c r="E301" s="402" t="s">
        <v>283</v>
      </c>
      <c r="F301" s="409"/>
      <c r="G301" s="409"/>
      <c r="H301" s="409"/>
      <c r="I301" s="410"/>
      <c r="J301" s="411">
        <f t="shared" si="439"/>
        <v>0.63416639263400199</v>
      </c>
      <c r="K301" s="411">
        <f t="shared" si="439"/>
        <v>0.40699218173771934</v>
      </c>
      <c r="L301" s="411">
        <f t="shared" si="439"/>
        <v>-5.3339683295630436E-2</v>
      </c>
      <c r="M301" s="412">
        <f t="shared" si="439"/>
        <v>-0.34979010768388397</v>
      </c>
      <c r="N301" s="411">
        <f t="shared" si="439"/>
        <v>-0.2897675822517356</v>
      </c>
      <c r="O301" s="411">
        <f t="shared" si="439"/>
        <v>-0.11040050325015727</v>
      </c>
      <c r="P301" s="411">
        <f t="shared" si="439"/>
        <v>-5.6848195195572937E-2</v>
      </c>
      <c r="Q301" s="412">
        <f t="shared" si="439"/>
        <v>-0.21108771929824566</v>
      </c>
      <c r="R301" s="411">
        <f t="shared" si="439"/>
        <v>-0.27879303017424562</v>
      </c>
      <c r="S301" s="411">
        <f t="shared" si="439"/>
        <v>-0.26835592221567472</v>
      </c>
      <c r="T301" s="411">
        <f t="shared" si="440"/>
        <v>-0.29310574743299111</v>
      </c>
      <c r="U301" s="412">
        <f t="shared" si="440"/>
        <v>-0.27415050702721933</v>
      </c>
      <c r="V301" s="411">
        <f t="shared" si="440"/>
        <v>-0.29895894716165783</v>
      </c>
      <c r="W301" s="411">
        <f t="shared" si="440"/>
        <v>-0.42557989690721654</v>
      </c>
      <c r="X301" s="411">
        <f t="shared" si="440"/>
        <v>-0.37162799471797769</v>
      </c>
      <c r="Y301" s="412">
        <f t="shared" si="440"/>
        <v>-4.0686274509803888E-2</v>
      </c>
      <c r="Z301" s="411">
        <f t="shared" si="440"/>
        <v>5.1835247968618603E-2</v>
      </c>
      <c r="AA301" s="411">
        <f t="shared" si="440"/>
        <v>0.24873808188446445</v>
      </c>
      <c r="AB301" s="411">
        <f t="shared" si="440"/>
        <v>0.58300810567397177</v>
      </c>
      <c r="AC301" s="412">
        <f t="shared" si="440"/>
        <v>1.5053653551354111</v>
      </c>
      <c r="AD301" s="411">
        <f t="shared" si="441"/>
        <v>0.82765050612679802</v>
      </c>
      <c r="AE301" s="411">
        <f t="shared" si="441"/>
        <v>-0.19155625421064448</v>
      </c>
      <c r="AF301" s="411">
        <f t="shared" si="441"/>
        <v>-0.28769201593021054</v>
      </c>
      <c r="AG301" s="412">
        <f t="shared" si="441"/>
        <v>-0.61635733224556399</v>
      </c>
      <c r="AH301" s="411"/>
      <c r="AI301" s="411"/>
      <c r="AJ301" s="411"/>
      <c r="AK301" s="412"/>
      <c r="AL301" s="409"/>
      <c r="AM301" s="409"/>
      <c r="AN301" s="409"/>
      <c r="AO301" s="712"/>
      <c r="AP301" s="409"/>
      <c r="AQ301" s="409"/>
      <c r="AR301" s="409"/>
      <c r="AS301" s="712"/>
      <c r="AT301" s="409"/>
      <c r="AU301" s="409"/>
      <c r="AV301" s="409"/>
      <c r="AW301" s="712"/>
      <c r="AX301" s="409"/>
      <c r="AY301" s="409"/>
      <c r="AZ301" s="409"/>
      <c r="BA301" s="712"/>
      <c r="BB301" s="409"/>
      <c r="BC301" s="409"/>
      <c r="BD301" s="409"/>
      <c r="BE301" s="712"/>
      <c r="BF301" s="409"/>
      <c r="BG301" s="409"/>
      <c r="BH301" s="409"/>
      <c r="BI301" s="712"/>
      <c r="BJ301" s="409"/>
      <c r="BK301" s="409"/>
      <c r="BL301" s="409"/>
      <c r="BM301" s="712"/>
    </row>
    <row r="302" spans="4:65" ht="12">
      <c r="D302" s="401" t="s">
        <v>284</v>
      </c>
      <c r="E302" s="402" t="s">
        <v>297</v>
      </c>
      <c r="F302" s="403"/>
      <c r="G302" s="403"/>
      <c r="H302" s="403"/>
      <c r="I302" s="404"/>
      <c r="J302" s="405">
        <f t="shared" si="439"/>
        <v>0.31695721077654526</v>
      </c>
      <c r="K302" s="405">
        <f t="shared" si="439"/>
        <v>0.76483762597984328</v>
      </c>
      <c r="L302" s="405">
        <f t="shared" si="439"/>
        <v>-8.5074345943911167E-2</v>
      </c>
      <c r="M302" s="406">
        <f t="shared" si="439"/>
        <v>-0.20450771055753258</v>
      </c>
      <c r="N302" s="405">
        <f t="shared" si="439"/>
        <v>-0.3968712394705175</v>
      </c>
      <c r="O302" s="405">
        <f t="shared" si="439"/>
        <v>-0.33105964467005078</v>
      </c>
      <c r="P302" s="405">
        <f t="shared" si="439"/>
        <v>-0.15552355482411029</v>
      </c>
      <c r="Q302" s="406">
        <f t="shared" si="439"/>
        <v>0.22666269012824336</v>
      </c>
      <c r="R302" s="405">
        <f t="shared" si="439"/>
        <v>0.33798882681564235</v>
      </c>
      <c r="S302" s="405">
        <f t="shared" si="439"/>
        <v>-0.17903723025847762</v>
      </c>
      <c r="T302" s="405">
        <f t="shared" si="440"/>
        <v>0.72350791717417784</v>
      </c>
      <c r="U302" s="406">
        <f t="shared" si="440"/>
        <v>0.13809871140286889</v>
      </c>
      <c r="V302" s="405">
        <f t="shared" si="440"/>
        <v>0.19475096928124058</v>
      </c>
      <c r="W302" s="405">
        <f t="shared" si="440"/>
        <v>0.28913922588099372</v>
      </c>
      <c r="X302" s="405">
        <f t="shared" si="440"/>
        <v>-0.16169611307420495</v>
      </c>
      <c r="Y302" s="406">
        <f t="shared" si="440"/>
        <v>0.40504165776543477</v>
      </c>
      <c r="Z302" s="405">
        <f t="shared" si="440"/>
        <v>0.83175237144283565</v>
      </c>
      <c r="AA302" s="405">
        <f t="shared" si="440"/>
        <v>0.28120098588393461</v>
      </c>
      <c r="AB302" s="405">
        <f t="shared" si="440"/>
        <v>-2.5290844714213501E-2</v>
      </c>
      <c r="AC302" s="406">
        <f t="shared" si="440"/>
        <v>0.14216207997567287</v>
      </c>
      <c r="AD302" s="405">
        <f t="shared" si="441"/>
        <v>0.36372308530934849</v>
      </c>
      <c r="AE302" s="405">
        <f t="shared" si="441"/>
        <v>0.56435816719132559</v>
      </c>
      <c r="AF302" s="405">
        <f t="shared" si="441"/>
        <v>0.70057083549558907</v>
      </c>
      <c r="AG302" s="406">
        <f t="shared" si="441"/>
        <v>0.41240681576144844</v>
      </c>
      <c r="AH302" s="405"/>
      <c r="AI302" s="405"/>
      <c r="AJ302" s="405"/>
      <c r="AK302" s="406"/>
      <c r="AL302" s="403"/>
      <c r="AM302" s="403"/>
      <c r="AN302" s="403"/>
      <c r="AO302" s="711"/>
      <c r="AP302" s="403"/>
      <c r="AQ302" s="403"/>
      <c r="AR302" s="403"/>
      <c r="AS302" s="711"/>
      <c r="AT302" s="403"/>
      <c r="AU302" s="403"/>
      <c r="AV302" s="403"/>
      <c r="AW302" s="711"/>
      <c r="AX302" s="403"/>
      <c r="AY302" s="403"/>
      <c r="AZ302" s="403"/>
      <c r="BA302" s="711"/>
      <c r="BB302" s="403"/>
      <c r="BC302" s="403"/>
      <c r="BD302" s="403"/>
      <c r="BE302" s="711"/>
      <c r="BF302" s="403"/>
      <c r="BG302" s="403"/>
      <c r="BH302" s="403"/>
      <c r="BI302" s="711"/>
      <c r="BJ302" s="403"/>
      <c r="BK302" s="403"/>
      <c r="BL302" s="403"/>
      <c r="BM302" s="711"/>
    </row>
    <row r="303" spans="4:65" ht="12">
      <c r="D303" s="425" t="s">
        <v>286</v>
      </c>
      <c r="E303" s="426" t="s">
        <v>287</v>
      </c>
      <c r="F303" s="427"/>
      <c r="G303" s="427"/>
      <c r="H303" s="427"/>
      <c r="I303" s="428"/>
      <c r="J303" s="429">
        <f t="shared" ref="J303:BD303" si="442">J140/F140-1</f>
        <v>1.9755270529264291E-2</v>
      </c>
      <c r="K303" s="429">
        <f t="shared" si="442"/>
        <v>0.11886936592818942</v>
      </c>
      <c r="L303" s="429">
        <f t="shared" si="442"/>
        <v>4.8940105278133528E-2</v>
      </c>
      <c r="M303" s="430">
        <f t="shared" si="442"/>
        <v>-3.8339502908514289E-3</v>
      </c>
      <c r="N303" s="429">
        <f t="shared" si="442"/>
        <v>-1.460170594188237E-2</v>
      </c>
      <c r="O303" s="429">
        <f t="shared" si="442"/>
        <v>-3.2363785333879513E-2</v>
      </c>
      <c r="P303" s="429">
        <f t="shared" si="442"/>
        <v>4.8419910484199136E-2</v>
      </c>
      <c r="Q303" s="430">
        <f t="shared" si="442"/>
        <v>-2.0968812209688159E-2</v>
      </c>
      <c r="R303" s="429">
        <f t="shared" si="442"/>
        <v>3.8732394366197243E-2</v>
      </c>
      <c r="S303" s="429">
        <f t="shared" si="442"/>
        <v>-6.4916737228337684E-3</v>
      </c>
      <c r="T303" s="429">
        <f t="shared" si="442"/>
        <v>-8.4217335058214715E-2</v>
      </c>
      <c r="U303" s="430">
        <f t="shared" si="442"/>
        <v>-6.3033753558357053E-2</v>
      </c>
      <c r="V303" s="429">
        <f t="shared" si="442"/>
        <v>-0.18403954802259892</v>
      </c>
      <c r="W303" s="429">
        <f t="shared" si="442"/>
        <v>-0.28650568181818181</v>
      </c>
      <c r="X303" s="429">
        <f t="shared" si="442"/>
        <v>-0.30046616753778788</v>
      </c>
      <c r="Y303" s="430">
        <f t="shared" si="442"/>
        <v>-0.18200231481481477</v>
      </c>
      <c r="Z303" s="429">
        <f t="shared" si="442"/>
        <v>5.0199065258784703E-3</v>
      </c>
      <c r="AA303" s="429">
        <f t="shared" si="442"/>
        <v>0.25622138164443564</v>
      </c>
      <c r="AB303" s="429">
        <f t="shared" si="442"/>
        <v>0.14842487883683364</v>
      </c>
      <c r="AC303" s="430">
        <f t="shared" si="442"/>
        <v>4.9345596038202988E-2</v>
      </c>
      <c r="AD303" s="429">
        <f t="shared" si="442"/>
        <v>0.16017912504305887</v>
      </c>
      <c r="AE303" s="429">
        <f t="shared" si="442"/>
        <v>-9.9049128367670325E-2</v>
      </c>
      <c r="AF303" s="429">
        <f t="shared" si="442"/>
        <v>0.28134341480569725</v>
      </c>
      <c r="AG303" s="430">
        <f t="shared" si="442"/>
        <v>-1.1461318051575908E-2</v>
      </c>
      <c r="AH303" s="429">
        <f t="shared" si="442"/>
        <v>-0.28444180522565321</v>
      </c>
      <c r="AI303" s="429">
        <f t="shared" si="442"/>
        <v>4.4678979771328065E-2</v>
      </c>
      <c r="AJ303" s="429">
        <f t="shared" si="442"/>
        <v>-0.12364484698778644</v>
      </c>
      <c r="AK303" s="430">
        <f t="shared" si="442"/>
        <v>6.6155157715259927E-2</v>
      </c>
      <c r="AL303" s="429">
        <f t="shared" si="442"/>
        <v>0.23319502074688803</v>
      </c>
      <c r="AM303" s="429">
        <f t="shared" si="442"/>
        <v>-3.704327327832968E-2</v>
      </c>
      <c r="AN303" s="429">
        <f t="shared" si="442"/>
        <v>-9.7870341371750658E-2</v>
      </c>
      <c r="AO303" s="713">
        <f t="shared" si="442"/>
        <v>-2.7346873500719626E-2</v>
      </c>
      <c r="AP303" s="429">
        <f t="shared" si="442"/>
        <v>-0.43556527590847915</v>
      </c>
      <c r="AQ303" s="429">
        <f t="shared" si="442"/>
        <v>-0.89945794719356531</v>
      </c>
      <c r="AR303" s="429">
        <f t="shared" si="442"/>
        <v>-0.87536885957299082</v>
      </c>
      <c r="AS303" s="713">
        <f t="shared" si="442"/>
        <v>-0.92913515291022686</v>
      </c>
      <c r="AT303" s="429">
        <f t="shared" si="442"/>
        <v>-0.8402384500745157</v>
      </c>
      <c r="AU303" s="429">
        <f t="shared" si="442"/>
        <v>-7.6521739130434807E-2</v>
      </c>
      <c r="AV303" s="429">
        <f t="shared" si="442"/>
        <v>-0.34122562674094703</v>
      </c>
      <c r="AW303" s="713">
        <f t="shared" si="442"/>
        <v>-4.6403712296984034E-3</v>
      </c>
      <c r="AX303" s="429">
        <f t="shared" si="442"/>
        <v>-9.5149253731343308E-2</v>
      </c>
      <c r="AY303" s="429">
        <f t="shared" si="442"/>
        <v>1.5065913370998052E-2</v>
      </c>
      <c r="AZ303" s="429">
        <f t="shared" si="442"/>
        <v>0.79069767441860472</v>
      </c>
      <c r="BA303" s="713">
        <f t="shared" si="442"/>
        <v>3.5687645687645686</v>
      </c>
      <c r="BB303" s="429">
        <f t="shared" si="442"/>
        <v>3.9938144329896907</v>
      </c>
      <c r="BC303" s="429">
        <f t="shared" si="442"/>
        <v>4.4118738404452689</v>
      </c>
      <c r="BD303" s="429">
        <f t="shared" si="442"/>
        <v>2.8760330578512399</v>
      </c>
      <c r="BE303" s="713">
        <f t="shared" ref="BE303:BM303" si="443">BE140/BA140-1</f>
        <v>0.97755102040816322</v>
      </c>
      <c r="BF303" s="429">
        <f t="shared" si="443"/>
        <v>0.35672997522708516</v>
      </c>
      <c r="BG303" s="429">
        <f t="shared" si="443"/>
        <v>0.10524511484401788</v>
      </c>
      <c r="BH303" s="429">
        <f t="shared" si="443"/>
        <v>0.13920194943649111</v>
      </c>
      <c r="BI303" s="713">
        <f t="shared" si="443"/>
        <v>-4.9019607843137303E-2</v>
      </c>
      <c r="BJ303" s="429">
        <f t="shared" si="443"/>
        <v>-5.4777845404747616E-3</v>
      </c>
      <c r="BK303" s="429">
        <f t="shared" si="443"/>
        <v>0.26830024813895781</v>
      </c>
      <c r="BL303" s="429">
        <f t="shared" si="443"/>
        <v>0.20534759358288768</v>
      </c>
      <c r="BM303" s="713">
        <f t="shared" si="443"/>
        <v>0.12181226261530109</v>
      </c>
    </row>
    <row r="304" spans="4:65" ht="12">
      <c r="D304" s="431" t="s">
        <v>288</v>
      </c>
      <c r="E304" s="432" t="s">
        <v>69</v>
      </c>
      <c r="F304" s="433"/>
      <c r="G304" s="433"/>
      <c r="H304" s="433"/>
      <c r="I304" s="434"/>
      <c r="J304" s="435">
        <f t="shared" ref="J304:S306" si="444">J142/F142-1</f>
        <v>-3.1751694612914716E-2</v>
      </c>
      <c r="K304" s="435">
        <f t="shared" si="444"/>
        <v>0.24890829694323147</v>
      </c>
      <c r="L304" s="435">
        <f t="shared" si="444"/>
        <v>0.27703477264042786</v>
      </c>
      <c r="M304" s="436">
        <f t="shared" si="444"/>
        <v>0.19589495925143385</v>
      </c>
      <c r="N304" s="435">
        <f t="shared" si="444"/>
        <v>0.1809137803979366</v>
      </c>
      <c r="O304" s="435">
        <f t="shared" si="444"/>
        <v>5.9122695486331756E-2</v>
      </c>
      <c r="P304" s="435">
        <f t="shared" si="444"/>
        <v>0.13464991023339312</v>
      </c>
      <c r="Q304" s="436">
        <f t="shared" si="444"/>
        <v>1.8929833417465902E-2</v>
      </c>
      <c r="R304" s="435">
        <f t="shared" si="444"/>
        <v>0.22995319812792503</v>
      </c>
      <c r="S304" s="435">
        <f t="shared" si="444"/>
        <v>8.4933973589435885E-2</v>
      </c>
      <c r="T304" s="435">
        <f t="shared" ref="T304:AC306" si="445">T142/P142-1</f>
        <v>-6.1972573839662481E-2</v>
      </c>
      <c r="U304" s="436">
        <f t="shared" si="445"/>
        <v>-0.1013128560812484</v>
      </c>
      <c r="V304" s="435">
        <f t="shared" si="445"/>
        <v>-0.32267884322678841</v>
      </c>
      <c r="W304" s="435">
        <f t="shared" si="445"/>
        <v>-0.43098201936376213</v>
      </c>
      <c r="X304" s="435">
        <f t="shared" si="445"/>
        <v>-0.41130165870115265</v>
      </c>
      <c r="Y304" s="436">
        <f t="shared" si="445"/>
        <v>-0.26267916207276731</v>
      </c>
      <c r="Z304" s="435">
        <f t="shared" si="445"/>
        <v>9.6629213483146126E-2</v>
      </c>
      <c r="AA304" s="435">
        <f t="shared" si="445"/>
        <v>0.48128342245989297</v>
      </c>
      <c r="AB304" s="435">
        <f t="shared" si="445"/>
        <v>0.16618911174785089</v>
      </c>
      <c r="AC304" s="436">
        <f t="shared" si="445"/>
        <v>-2.1308411214953304E-2</v>
      </c>
      <c r="AD304" s="435">
        <f t="shared" ref="AD304:AM306" si="446">AD142/Z142-1</f>
        <v>-0.11851092896174864</v>
      </c>
      <c r="AE304" s="435">
        <f t="shared" si="446"/>
        <v>-0.3377092221857565</v>
      </c>
      <c r="AF304" s="435">
        <f t="shared" si="446"/>
        <v>0.1678951678951679</v>
      </c>
      <c r="AG304" s="436">
        <f t="shared" si="446"/>
        <v>-0.16157372039724982</v>
      </c>
      <c r="AH304" s="435">
        <f t="shared" si="446"/>
        <v>-0.57729562185199534</v>
      </c>
      <c r="AI304" s="435">
        <f t="shared" si="446"/>
        <v>-0.23339940535183346</v>
      </c>
      <c r="AJ304" s="435">
        <f t="shared" si="446"/>
        <v>-0.32363253856942498</v>
      </c>
      <c r="AK304" s="436">
        <f t="shared" si="446"/>
        <v>4.5558086560371081E-4</v>
      </c>
      <c r="AL304" s="435">
        <f t="shared" si="446"/>
        <v>0.77085242896425288</v>
      </c>
      <c r="AM304" s="435">
        <f t="shared" si="446"/>
        <v>-4.6541693600517076E-2</v>
      </c>
      <c r="AN304" s="435">
        <f t="shared" ref="AN304:BD306" si="447">AN142/AJ142-1</f>
        <v>-1.3996889580093264E-2</v>
      </c>
      <c r="AO304" s="714">
        <f t="shared" si="447"/>
        <v>0.12841530054644812</v>
      </c>
      <c r="AP304" s="435">
        <f t="shared" si="447"/>
        <v>-0.47515527950310554</v>
      </c>
      <c r="AQ304" s="435">
        <f t="shared" si="447"/>
        <v>-0.9633898305084746</v>
      </c>
      <c r="AR304" s="435">
        <f t="shared" si="447"/>
        <v>-0.97844374342797058</v>
      </c>
      <c r="AS304" s="714">
        <f t="shared" si="447"/>
        <v>-0.97376916868442287</v>
      </c>
      <c r="AT304" s="435">
        <f t="shared" si="447"/>
        <v>-0.92209072978303752</v>
      </c>
      <c r="AU304" s="435">
        <f t="shared" si="447"/>
        <v>-0.40740740740740744</v>
      </c>
      <c r="AV304" s="435">
        <f t="shared" si="447"/>
        <v>-0.65853658536585358</v>
      </c>
      <c r="AW304" s="714">
        <f t="shared" si="447"/>
        <v>-0.46153846153846156</v>
      </c>
      <c r="AX304" s="435">
        <f t="shared" si="447"/>
        <v>-0.86075949367088611</v>
      </c>
      <c r="AY304" s="435">
        <f t="shared" si="447"/>
        <v>-0.3125</v>
      </c>
      <c r="AZ304" s="435">
        <f t="shared" si="447"/>
        <v>1.0714285714285716</v>
      </c>
      <c r="BA304" s="714">
        <f t="shared" si="447"/>
        <v>0.17142857142857149</v>
      </c>
      <c r="BB304" s="435">
        <f t="shared" si="447"/>
        <v>4.1818181818181817</v>
      </c>
      <c r="BC304" s="435">
        <f t="shared" si="447"/>
        <v>19.40909090909091</v>
      </c>
      <c r="BD304" s="435">
        <f t="shared" si="447"/>
        <v>18.137931034482758</v>
      </c>
      <c r="BE304" s="714">
        <f>BE142/BA142-1</f>
        <v>26.243902439024389</v>
      </c>
      <c r="BF304" s="435">
        <f t="shared" ref="BF304:BM306" si="448">BF142/BB142-1</f>
        <v>11.421052631578947</v>
      </c>
      <c r="BG304" s="435">
        <f t="shared" si="448"/>
        <v>0.40757238307349675</v>
      </c>
      <c r="BH304" s="435">
        <f t="shared" si="448"/>
        <v>0.57837837837837847</v>
      </c>
      <c r="BI304" s="714">
        <f t="shared" si="448"/>
        <v>-0.18979409131602509</v>
      </c>
      <c r="BJ304" s="435">
        <f t="shared" si="448"/>
        <v>0.13276836158192085</v>
      </c>
      <c r="BK304" s="435">
        <f t="shared" si="448"/>
        <v>1.153481012658228</v>
      </c>
      <c r="BL304" s="435">
        <f t="shared" si="448"/>
        <v>0.33675799086757996</v>
      </c>
      <c r="BM304" s="714">
        <f t="shared" si="448"/>
        <v>0.20331491712707184</v>
      </c>
    </row>
    <row r="305" spans="4:65" ht="12">
      <c r="D305" s="431" t="s">
        <v>290</v>
      </c>
      <c r="E305" s="432" t="s">
        <v>102</v>
      </c>
      <c r="F305" s="433"/>
      <c r="G305" s="433"/>
      <c r="H305" s="433"/>
      <c r="I305" s="434"/>
      <c r="J305" s="435">
        <f t="shared" si="444"/>
        <v>6.5195917023378236E-2</v>
      </c>
      <c r="K305" s="435">
        <f t="shared" si="444"/>
        <v>1.4649681528662528E-2</v>
      </c>
      <c r="L305" s="435">
        <f t="shared" si="444"/>
        <v>-9.1301843317972309E-2</v>
      </c>
      <c r="M305" s="436">
        <f t="shared" si="444"/>
        <v>-0.13545310015898249</v>
      </c>
      <c r="N305" s="435">
        <f t="shared" si="444"/>
        <v>-0.14188562596599685</v>
      </c>
      <c r="O305" s="435">
        <f t="shared" si="444"/>
        <v>-0.10608913998744507</v>
      </c>
      <c r="P305" s="435">
        <f t="shared" si="444"/>
        <v>-1.4580031695721085E-2</v>
      </c>
      <c r="Q305" s="436">
        <f t="shared" si="444"/>
        <v>-9.7094520044133881E-2</v>
      </c>
      <c r="R305" s="435">
        <f t="shared" si="444"/>
        <v>-0.14193083573487031</v>
      </c>
      <c r="S305" s="435">
        <f t="shared" si="444"/>
        <v>-9.8314606741572996E-3</v>
      </c>
      <c r="T305" s="435">
        <f t="shared" si="445"/>
        <v>-6.6580894178192351E-2</v>
      </c>
      <c r="U305" s="436">
        <f t="shared" si="445"/>
        <v>7.9022403258655727E-2</v>
      </c>
      <c r="V305" s="435">
        <f t="shared" si="445"/>
        <v>6.6750629722921895E-2</v>
      </c>
      <c r="W305" s="435">
        <f t="shared" si="445"/>
        <v>-0.18297872340425536</v>
      </c>
      <c r="X305" s="435">
        <f t="shared" si="445"/>
        <v>-0.2512060647829083</v>
      </c>
      <c r="Y305" s="436">
        <f t="shared" si="445"/>
        <v>-6.7950169875424682E-2</v>
      </c>
      <c r="Z305" s="435">
        <f t="shared" si="445"/>
        <v>-8.2251082251082241E-2</v>
      </c>
      <c r="AA305" s="435">
        <f t="shared" si="445"/>
        <v>0.14322916666666674</v>
      </c>
      <c r="AB305" s="435">
        <f t="shared" si="445"/>
        <v>0.18729866543948459</v>
      </c>
      <c r="AC305" s="436">
        <f t="shared" si="445"/>
        <v>4.2527339003645137E-2</v>
      </c>
      <c r="AD305" s="435">
        <f t="shared" si="446"/>
        <v>0.33276157804459694</v>
      </c>
      <c r="AE305" s="435">
        <f t="shared" si="446"/>
        <v>3.1131359149582316E-2</v>
      </c>
      <c r="AF305" s="435">
        <f t="shared" si="446"/>
        <v>0.28023255813953485</v>
      </c>
      <c r="AG305" s="436">
        <f t="shared" si="446"/>
        <v>2.6806526806526731E-2</v>
      </c>
      <c r="AH305" s="435">
        <f t="shared" si="446"/>
        <v>-0.14543114543114544</v>
      </c>
      <c r="AI305" s="435">
        <f t="shared" si="446"/>
        <v>0.16237113402061865</v>
      </c>
      <c r="AJ305" s="435">
        <f t="shared" si="446"/>
        <v>6.0551014229488276E-2</v>
      </c>
      <c r="AK305" s="436">
        <f t="shared" si="446"/>
        <v>0.17404464623533866</v>
      </c>
      <c r="AL305" s="435">
        <f t="shared" si="446"/>
        <v>0.10843373493975905</v>
      </c>
      <c r="AM305" s="435">
        <f t="shared" si="446"/>
        <v>3.9594551789673638E-2</v>
      </c>
      <c r="AN305" s="435">
        <f t="shared" si="447"/>
        <v>-0.18270054239223521</v>
      </c>
      <c r="AO305" s="714">
        <f t="shared" si="447"/>
        <v>-0.22462133419271668</v>
      </c>
      <c r="AP305" s="435">
        <f t="shared" si="447"/>
        <v>-0.45855978260869568</v>
      </c>
      <c r="AQ305" s="435">
        <f t="shared" si="447"/>
        <v>-0.99268738574040216</v>
      </c>
      <c r="AR305" s="435">
        <f t="shared" si="447"/>
        <v>-0.99371288857841422</v>
      </c>
      <c r="AS305" s="714">
        <f t="shared" si="447"/>
        <v>-0.99916874480465501</v>
      </c>
      <c r="AT305" s="435">
        <f t="shared" si="447"/>
        <v>-0.99560853199498123</v>
      </c>
      <c r="AU305" s="435">
        <f t="shared" si="447"/>
        <v>-0.95833333333333337</v>
      </c>
      <c r="AV305" s="435">
        <f t="shared" si="447"/>
        <v>-1</v>
      </c>
      <c r="AW305" s="714">
        <f t="shared" si="447"/>
        <v>1</v>
      </c>
      <c r="AX305" s="435">
        <f t="shared" si="447"/>
        <v>-0.85714285714285721</v>
      </c>
      <c r="AY305" s="435">
        <f t="shared" si="447"/>
        <v>11</v>
      </c>
      <c r="AZ305" s="435" t="e">
        <f t="shared" si="447"/>
        <v>#DIV/0!</v>
      </c>
      <c r="BA305" s="714">
        <f t="shared" si="447"/>
        <v>302.75</v>
      </c>
      <c r="BB305" s="435">
        <f t="shared" si="447"/>
        <v>1404</v>
      </c>
      <c r="BC305" s="435">
        <f t="shared" si="447"/>
        <v>126.58333333333333</v>
      </c>
      <c r="BD305" s="435">
        <f t="shared" si="447"/>
        <v>4.3529411764705879</v>
      </c>
      <c r="BE305" s="714">
        <f>BE143/BA143-1</f>
        <v>0.6518518518518519</v>
      </c>
      <c r="BF305" s="435">
        <f t="shared" si="448"/>
        <v>0.23416370106761564</v>
      </c>
      <c r="BG305" s="435">
        <f t="shared" si="448"/>
        <v>0.11757021554539526</v>
      </c>
      <c r="BH305" s="435">
        <f t="shared" si="448"/>
        <v>7.2527472527472492E-2</v>
      </c>
      <c r="BI305" s="714">
        <f t="shared" si="448"/>
        <v>-9.4668659691081181E-2</v>
      </c>
      <c r="BJ305" s="435">
        <f t="shared" si="448"/>
        <v>-5.5940023068050793E-2</v>
      </c>
      <c r="BK305" s="435">
        <f t="shared" si="448"/>
        <v>5.9029807130333234E-2</v>
      </c>
      <c r="BL305" s="435">
        <f t="shared" si="448"/>
        <v>0.18442622950819665</v>
      </c>
      <c r="BM305" s="714">
        <f t="shared" si="448"/>
        <v>8.9708310401761082E-2</v>
      </c>
    </row>
    <row r="306" spans="4:65" ht="12">
      <c r="D306" s="431" t="s">
        <v>291</v>
      </c>
      <c r="E306" s="432" t="s">
        <v>300</v>
      </c>
      <c r="F306" s="433"/>
      <c r="G306" s="433"/>
      <c r="H306" s="433"/>
      <c r="I306" s="434"/>
      <c r="J306" s="435">
        <f t="shared" si="444"/>
        <v>2.6511134676564074E-2</v>
      </c>
      <c r="K306" s="435">
        <f t="shared" si="444"/>
        <v>0.11851015801354392</v>
      </c>
      <c r="L306" s="435">
        <f t="shared" si="444"/>
        <v>-6.8085106382978711E-2</v>
      </c>
      <c r="M306" s="436">
        <f t="shared" si="444"/>
        <v>-0.22784810126582278</v>
      </c>
      <c r="N306" s="435">
        <f t="shared" si="444"/>
        <v>-0.13739669421487599</v>
      </c>
      <c r="O306" s="435">
        <f t="shared" si="444"/>
        <v>-8.5771947527749748E-2</v>
      </c>
      <c r="P306" s="435">
        <f t="shared" si="444"/>
        <v>-5.3652968036529636E-2</v>
      </c>
      <c r="Q306" s="436">
        <f t="shared" si="444"/>
        <v>3.6299765807962459E-2</v>
      </c>
      <c r="R306" s="435">
        <f t="shared" si="444"/>
        <v>-9.4610778443113719E-2</v>
      </c>
      <c r="S306" s="435">
        <f t="shared" si="444"/>
        <v>-0.33222958057395147</v>
      </c>
      <c r="T306" s="435">
        <f t="shared" si="445"/>
        <v>-0.25211097708082031</v>
      </c>
      <c r="U306" s="436">
        <f t="shared" si="445"/>
        <v>-0.28248587570621464</v>
      </c>
      <c r="V306" s="435">
        <f t="shared" si="445"/>
        <v>-0.25132275132275128</v>
      </c>
      <c r="W306" s="435">
        <f t="shared" si="445"/>
        <v>9.4214876033057893E-2</v>
      </c>
      <c r="X306" s="435">
        <f t="shared" si="445"/>
        <v>0.10483870967741926</v>
      </c>
      <c r="Y306" s="436">
        <f t="shared" si="445"/>
        <v>-0.19685039370078738</v>
      </c>
      <c r="Z306" s="435">
        <f t="shared" si="445"/>
        <v>-3.5335689045936425E-2</v>
      </c>
      <c r="AA306" s="435">
        <f t="shared" si="445"/>
        <v>-4.9848942598187285E-2</v>
      </c>
      <c r="AB306" s="435">
        <f t="shared" si="445"/>
        <v>-2.9197080291970767E-2</v>
      </c>
      <c r="AC306" s="436">
        <f t="shared" si="445"/>
        <v>0.45294117647058818</v>
      </c>
      <c r="AD306" s="435">
        <f t="shared" si="446"/>
        <v>0.91758241758241765</v>
      </c>
      <c r="AE306" s="435">
        <f t="shared" si="446"/>
        <v>0.5119236883942766</v>
      </c>
      <c r="AF306" s="435">
        <f t="shared" si="446"/>
        <v>0.70225563909774436</v>
      </c>
      <c r="AG306" s="436">
        <f t="shared" si="446"/>
        <v>0.38596491228070184</v>
      </c>
      <c r="AH306" s="435">
        <f t="shared" si="446"/>
        <v>2.4832855778414542E-2</v>
      </c>
      <c r="AI306" s="435">
        <f t="shared" si="446"/>
        <v>0.29863301787592</v>
      </c>
      <c r="AJ306" s="435">
        <f t="shared" si="446"/>
        <v>-0.15724381625441697</v>
      </c>
      <c r="AK306" s="436">
        <f t="shared" si="446"/>
        <v>-7.1080817916260974E-2</v>
      </c>
      <c r="AL306" s="435">
        <f t="shared" si="446"/>
        <v>-4.6598322460391639E-3</v>
      </c>
      <c r="AM306" s="435">
        <f t="shared" si="446"/>
        <v>-0.22105263157894739</v>
      </c>
      <c r="AN306" s="435">
        <f t="shared" si="447"/>
        <v>4.4025157232704393E-2</v>
      </c>
      <c r="AO306" s="714">
        <f t="shared" si="447"/>
        <v>0.25576519916142559</v>
      </c>
      <c r="AP306" s="435">
        <f t="shared" si="447"/>
        <v>-0.300561797752809</v>
      </c>
      <c r="AQ306" s="435">
        <f t="shared" si="447"/>
        <v>-0.48336798336798337</v>
      </c>
      <c r="AR306" s="435">
        <f t="shared" si="447"/>
        <v>-0.33835341365461846</v>
      </c>
      <c r="AS306" s="714">
        <f t="shared" si="447"/>
        <v>-0.69616026711185308</v>
      </c>
      <c r="AT306" s="435">
        <f t="shared" si="447"/>
        <v>-0.39759036144578308</v>
      </c>
      <c r="AU306" s="435">
        <f t="shared" si="447"/>
        <v>2.012072434607548E-3</v>
      </c>
      <c r="AV306" s="435">
        <f t="shared" si="447"/>
        <v>-0.30349013657056145</v>
      </c>
      <c r="AW306" s="714">
        <f t="shared" si="447"/>
        <v>7.1428571428571397E-2</v>
      </c>
      <c r="AX306" s="435">
        <f t="shared" si="447"/>
        <v>5.1111111111111107E-2</v>
      </c>
      <c r="AY306" s="435">
        <f t="shared" si="447"/>
        <v>1.4056224899598346E-2</v>
      </c>
      <c r="AZ306" s="435">
        <f t="shared" si="447"/>
        <v>4.1394335511982572E-2</v>
      </c>
      <c r="BA306" s="714">
        <f t="shared" si="447"/>
        <v>0.80512820512820515</v>
      </c>
      <c r="BB306" s="435">
        <f t="shared" si="447"/>
        <v>1.029598308668076</v>
      </c>
      <c r="BC306" s="435">
        <f t="shared" si="447"/>
        <v>0.85544554455445554</v>
      </c>
      <c r="BD306" s="435">
        <f t="shared" si="447"/>
        <v>0.89958158995815896</v>
      </c>
      <c r="BE306" s="714">
        <f>BE144/BA144-1</f>
        <v>6.8181818181818121E-2</v>
      </c>
      <c r="BF306" s="435">
        <f t="shared" si="448"/>
        <v>-0.12083333333333335</v>
      </c>
      <c r="BG306" s="435">
        <f t="shared" si="448"/>
        <v>-5.9765208110992507E-2</v>
      </c>
      <c r="BH306" s="435">
        <f t="shared" si="448"/>
        <v>4.405286343612369E-3</v>
      </c>
      <c r="BI306" s="714">
        <f t="shared" si="448"/>
        <v>0.28191489361702127</v>
      </c>
      <c r="BJ306" s="435">
        <f t="shared" si="448"/>
        <v>-1.7772511848341277E-2</v>
      </c>
      <c r="BK306" s="435">
        <f t="shared" si="448"/>
        <v>3.9727582292849117E-2</v>
      </c>
      <c r="BL306" s="435">
        <f t="shared" si="448"/>
        <v>0.12390350877192979</v>
      </c>
      <c r="BM306" s="714">
        <f t="shared" si="448"/>
        <v>0.10580912863070546</v>
      </c>
    </row>
  </sheetData>
  <phoneticPr fontId="9" type="noConversion"/>
  <conditionalFormatting sqref="A10:C10">
    <cfRule type="cellIs" dxfId="745" priority="1496" operator="greaterThan">
      <formula>0</formula>
    </cfRule>
  </conditionalFormatting>
  <conditionalFormatting sqref="A26:C27">
    <cfRule type="cellIs" dxfId="744" priority="1495" operator="greaterThan">
      <formula>0</formula>
    </cfRule>
  </conditionalFormatting>
  <conditionalFormatting sqref="A51:C52">
    <cfRule type="cellIs" dxfId="743" priority="1351" operator="greaterThan">
      <formula>0</formula>
    </cfRule>
  </conditionalFormatting>
  <conditionalFormatting sqref="A32:C32">
    <cfRule type="cellIs" dxfId="742" priority="1470" operator="greaterThan">
      <formula>0</formula>
    </cfRule>
  </conditionalFormatting>
  <conditionalFormatting sqref="A113:C113">
    <cfRule type="cellIs" dxfId="741" priority="1474" operator="greaterThan">
      <formula>0</formula>
    </cfRule>
  </conditionalFormatting>
  <conditionalFormatting sqref="A162:C162">
    <cfRule type="cellIs" dxfId="740" priority="1304" operator="greaterThan">
      <formula>0</formula>
    </cfRule>
  </conditionalFormatting>
  <conditionalFormatting sqref="A85:C85">
    <cfRule type="cellIs" dxfId="739" priority="1312" operator="greaterThan">
      <formula>0</formula>
    </cfRule>
  </conditionalFormatting>
  <conditionalFormatting sqref="A169:C169">
    <cfRule type="cellIs" dxfId="738" priority="1300" operator="greaterThan">
      <formula>0</formula>
    </cfRule>
  </conditionalFormatting>
  <conditionalFormatting sqref="F91:AK91">
    <cfRule type="cellIs" dxfId="737" priority="1229" operator="greaterThan">
      <formula>0</formula>
    </cfRule>
  </conditionalFormatting>
  <conditionalFormatting sqref="F119:AK119">
    <cfRule type="cellIs" dxfId="736" priority="1223" operator="greaterThan">
      <formula>0</formula>
    </cfRule>
  </conditionalFormatting>
  <conditionalFormatting sqref="AK106">
    <cfRule type="cellIs" dxfId="735" priority="1225" operator="greaterThan">
      <formula>0</formula>
    </cfRule>
  </conditionalFormatting>
  <conditionalFormatting sqref="D25">
    <cfRule type="cellIs" dxfId="734" priority="1214" operator="greaterThan">
      <formula>0</formula>
    </cfRule>
  </conditionalFormatting>
  <conditionalFormatting sqref="A50:C50">
    <cfRule type="cellIs" dxfId="733" priority="1324" operator="greaterThan">
      <formula>0</formula>
    </cfRule>
  </conditionalFormatting>
  <conditionalFormatting sqref="A57:C57">
    <cfRule type="cellIs" dxfId="732" priority="1346" operator="greaterThan">
      <formula>0</formula>
    </cfRule>
  </conditionalFormatting>
  <conditionalFormatting sqref="D147">
    <cfRule type="cellIs" dxfId="731" priority="1199" operator="greaterThan">
      <formula>0</formula>
    </cfRule>
  </conditionalFormatting>
  <conditionalFormatting sqref="E106">
    <cfRule type="cellIs" dxfId="730" priority="1191" operator="greaterThan">
      <formula>0</formula>
    </cfRule>
  </conditionalFormatting>
  <conditionalFormatting sqref="D91:F91">
    <cfRule type="cellIs" dxfId="729" priority="1192" operator="greaterThan">
      <formula>0</formula>
    </cfRule>
  </conditionalFormatting>
  <conditionalFormatting sqref="A25:C25">
    <cfRule type="cellIs" dxfId="728" priority="1332" operator="greaterThan">
      <formula>0</formula>
    </cfRule>
  </conditionalFormatting>
  <conditionalFormatting sqref="D106:F106">
    <cfRule type="cellIs" dxfId="727" priority="1189" operator="greaterThan">
      <formula>0</formula>
    </cfRule>
  </conditionalFormatting>
  <conditionalFormatting sqref="E119">
    <cfRule type="cellIs" dxfId="726" priority="1188" operator="greaterThan">
      <formula>0</formula>
    </cfRule>
  </conditionalFormatting>
  <conditionalFormatting sqref="D119">
    <cfRule type="cellIs" dxfId="725" priority="1187" operator="greaterThan">
      <formula>0</formula>
    </cfRule>
  </conditionalFormatting>
  <conditionalFormatting sqref="A38:C38">
    <cfRule type="cellIs" dxfId="724" priority="1328" operator="greaterThan">
      <formula>0</formula>
    </cfRule>
  </conditionalFormatting>
  <conditionalFormatting sqref="E134">
    <cfRule type="cellIs" dxfId="723" priority="1185" operator="greaterThan">
      <formula>0</formula>
    </cfRule>
  </conditionalFormatting>
  <conditionalFormatting sqref="D134">
    <cfRule type="cellIs" dxfId="722" priority="1184" operator="greaterThan">
      <formula>0</formula>
    </cfRule>
  </conditionalFormatting>
  <conditionalFormatting sqref="D134:F134">
    <cfRule type="cellIs" dxfId="721" priority="1183" operator="greaterThan">
      <formula>0</formula>
    </cfRule>
  </conditionalFormatting>
  <conditionalFormatting sqref="G57:J57">
    <cfRule type="cellIs" dxfId="720" priority="1180" operator="greaterThan">
      <formula>0</formula>
    </cfRule>
  </conditionalFormatting>
  <conditionalFormatting sqref="F57:AK57">
    <cfRule type="cellIs" dxfId="719" priority="1179" operator="greaterThan">
      <formula>0</formula>
    </cfRule>
  </conditionalFormatting>
  <conditionalFormatting sqref="A63:C63">
    <cfRule type="cellIs" dxfId="718" priority="1320" operator="greaterThan">
      <formula>0</formula>
    </cfRule>
  </conditionalFormatting>
  <conditionalFormatting sqref="E57">
    <cfRule type="cellIs" dxfId="717" priority="1177" operator="greaterThan">
      <formula>0</formula>
    </cfRule>
  </conditionalFormatting>
  <conditionalFormatting sqref="D57">
    <cfRule type="cellIs" dxfId="716" priority="1176" operator="greaterThan">
      <formula>0</formula>
    </cfRule>
  </conditionalFormatting>
  <conditionalFormatting sqref="D57:F57">
    <cfRule type="cellIs" dxfId="715" priority="1175" operator="greaterThan">
      <formula>0</formula>
    </cfRule>
  </conditionalFormatting>
  <conditionalFormatting sqref="A78:C78">
    <cfRule type="cellIs" dxfId="714" priority="1316" operator="greaterThan">
      <formula>0</formula>
    </cfRule>
  </conditionalFormatting>
  <conditionalFormatting sqref="G78:J78">
    <cfRule type="cellIs" dxfId="713" priority="1172" operator="greaterThan">
      <formula>0</formula>
    </cfRule>
  </conditionalFormatting>
  <conditionalFormatting sqref="F78:AK78">
    <cfRule type="cellIs" dxfId="712" priority="1171" operator="greaterThan">
      <formula>0</formula>
    </cfRule>
  </conditionalFormatting>
  <conditionalFormatting sqref="E78">
    <cfRule type="cellIs" dxfId="711" priority="1169" operator="greaterThan">
      <formula>0</formula>
    </cfRule>
  </conditionalFormatting>
  <conditionalFormatting sqref="D78">
    <cfRule type="cellIs" dxfId="710" priority="1168" operator="greaterThan">
      <formula>0</formula>
    </cfRule>
  </conditionalFormatting>
  <conditionalFormatting sqref="D78:F78">
    <cfRule type="cellIs" dxfId="709" priority="1167" operator="greaterThan">
      <formula>0</formula>
    </cfRule>
  </conditionalFormatting>
  <conditionalFormatting sqref="A147:C147">
    <cfRule type="cellIs" dxfId="708" priority="1308" operator="greaterThan">
      <formula>0</formula>
    </cfRule>
  </conditionalFormatting>
  <conditionalFormatting sqref="F169:AK169">
    <cfRule type="cellIs" dxfId="707" priority="1165" operator="greaterThan">
      <formula>0</formula>
    </cfRule>
  </conditionalFormatting>
  <conditionalFormatting sqref="E169">
    <cfRule type="cellIs" dxfId="706" priority="1164" operator="greaterThan">
      <formula>0</formula>
    </cfRule>
  </conditionalFormatting>
  <conditionalFormatting sqref="D169">
    <cfRule type="cellIs" dxfId="705" priority="1163" operator="greaterThan">
      <formula>0</formula>
    </cfRule>
  </conditionalFormatting>
  <conditionalFormatting sqref="G113:J113">
    <cfRule type="cellIs" dxfId="704" priority="1161" operator="greaterThan">
      <formula>0</formula>
    </cfRule>
  </conditionalFormatting>
  <conditionalFormatting sqref="F113:AK113">
    <cfRule type="cellIs" dxfId="703" priority="1160" operator="greaterThan">
      <formula>0</formula>
    </cfRule>
  </conditionalFormatting>
  <conditionalFormatting sqref="E113">
    <cfRule type="cellIs" dxfId="702" priority="1159" operator="greaterThan">
      <formula>0</formula>
    </cfRule>
  </conditionalFormatting>
  <conditionalFormatting sqref="D113:F113">
    <cfRule type="cellIs" dxfId="701" priority="1157" operator="greaterThan">
      <formula>0</formula>
    </cfRule>
  </conditionalFormatting>
  <conditionalFormatting sqref="G141:J141">
    <cfRule type="cellIs" dxfId="700" priority="1156" operator="greaterThan">
      <formula>0</formula>
    </cfRule>
  </conditionalFormatting>
  <conditionalFormatting sqref="F141:AK141">
    <cfRule type="cellIs" dxfId="699" priority="1155" operator="greaterThan">
      <formula>0</formula>
    </cfRule>
  </conditionalFormatting>
  <conditionalFormatting sqref="A91:C91">
    <cfRule type="cellIs" dxfId="698" priority="1296" operator="greaterThan">
      <formula>0</formula>
    </cfRule>
  </conditionalFormatting>
  <conditionalFormatting sqref="E141">
    <cfRule type="cellIs" dxfId="697" priority="1153" operator="greaterThan">
      <formula>0</formula>
    </cfRule>
  </conditionalFormatting>
  <conditionalFormatting sqref="D141">
    <cfRule type="cellIs" dxfId="696" priority="1152" operator="greaterThan">
      <formula>0</formula>
    </cfRule>
  </conditionalFormatting>
  <conditionalFormatting sqref="D141:F141">
    <cfRule type="cellIs" dxfId="695" priority="1151" operator="greaterThan">
      <formula>0</formula>
    </cfRule>
  </conditionalFormatting>
  <conditionalFormatting sqref="A106:C106">
    <cfRule type="cellIs" dxfId="694" priority="1292" operator="greaterThan">
      <formula>0</formula>
    </cfRule>
  </conditionalFormatting>
  <conditionalFormatting sqref="D32">
    <cfRule type="cellIs" dxfId="693" priority="1149" operator="greaterThan">
      <formula>0</formula>
    </cfRule>
  </conditionalFormatting>
  <conditionalFormatting sqref="E32">
    <cfRule type="cellIs" dxfId="692" priority="1148" operator="greaterThan">
      <formula>0</formula>
    </cfRule>
  </conditionalFormatting>
  <conditionalFormatting sqref="AK32">
    <cfRule type="cellIs" dxfId="691" priority="1147" operator="greaterThan">
      <formula>0</formula>
    </cfRule>
  </conditionalFormatting>
  <conditionalFormatting sqref="A119:C119">
    <cfRule type="cellIs" dxfId="690" priority="1288" operator="greaterThan">
      <formula>0</formula>
    </cfRule>
  </conditionalFormatting>
  <conditionalFormatting sqref="A134:C134">
    <cfRule type="cellIs" dxfId="689" priority="1284" operator="greaterThan">
      <formula>0</formula>
    </cfRule>
  </conditionalFormatting>
  <conditionalFormatting sqref="A141:C141">
    <cfRule type="cellIs" dxfId="688" priority="1280" operator="greaterThan">
      <formula>0</formula>
    </cfRule>
  </conditionalFormatting>
  <conditionalFormatting sqref="AK113">
    <cfRule type="cellIs" dxfId="687" priority="1137" operator="greaterThan">
      <formula>0</formula>
    </cfRule>
  </conditionalFormatting>
  <conditionalFormatting sqref="AK169">
    <cfRule type="cellIs" dxfId="686" priority="1136" operator="greaterThan">
      <formula>0</formula>
    </cfRule>
  </conditionalFormatting>
  <conditionalFormatting sqref="AK169">
    <cfRule type="cellIs" dxfId="685" priority="1135" operator="greaterThan">
      <formula>0</formula>
    </cfRule>
  </conditionalFormatting>
  <conditionalFormatting sqref="AK57">
    <cfRule type="cellIs" dxfId="684" priority="1178" operator="greaterThan">
      <formula>0</formula>
    </cfRule>
  </conditionalFormatting>
  <conditionalFormatting sqref="AK134">
    <cfRule type="cellIs" dxfId="683" priority="1219" operator="greaterThan">
      <formula>0</formula>
    </cfRule>
  </conditionalFormatting>
  <conditionalFormatting sqref="F106:AK106">
    <cfRule type="cellIs" dxfId="682" priority="1226" operator="greaterThan">
      <formula>0</formula>
    </cfRule>
  </conditionalFormatting>
  <conditionalFormatting sqref="AK162">
    <cfRule type="cellIs" dxfId="681" priority="1231" operator="greaterThan">
      <formula>0</formula>
    </cfRule>
  </conditionalFormatting>
  <conditionalFormatting sqref="G91:J91">
    <cfRule type="cellIs" dxfId="680" priority="1230" operator="greaterThan">
      <formula>0</formula>
    </cfRule>
  </conditionalFormatting>
  <conditionalFormatting sqref="F134:AK134">
    <cfRule type="cellIs" dxfId="679" priority="1220" operator="greaterThan">
      <formula>0</formula>
    </cfRule>
  </conditionalFormatting>
  <conditionalFormatting sqref="G106:J106">
    <cfRule type="cellIs" dxfId="678" priority="1227" operator="greaterThan">
      <formula>0</formula>
    </cfRule>
  </conditionalFormatting>
  <conditionalFormatting sqref="AK78">
    <cfRule type="cellIs" dxfId="677" priority="1170" operator="greaterThan">
      <formula>0</formula>
    </cfRule>
  </conditionalFormatting>
  <conditionalFormatting sqref="D10:F10">
    <cfRule type="cellIs" dxfId="676" priority="1216" operator="greaterThan">
      <formula>0</formula>
    </cfRule>
  </conditionalFormatting>
  <conditionalFormatting sqref="D119:F119">
    <cfRule type="cellIs" dxfId="675" priority="1186" operator="greaterThan">
      <formula>0</formula>
    </cfRule>
  </conditionalFormatting>
  <conditionalFormatting sqref="D113">
    <cfRule type="cellIs" dxfId="674" priority="1158" operator="greaterThan">
      <formula>0</formula>
    </cfRule>
  </conditionalFormatting>
  <conditionalFormatting sqref="G169:J169">
    <cfRule type="cellIs" dxfId="673" priority="1166" operator="greaterThan">
      <formula>0</formula>
    </cfRule>
  </conditionalFormatting>
  <conditionalFormatting sqref="AK38">
    <cfRule type="cellIs" dxfId="672" priority="1246" operator="greaterThan">
      <formula>0</formula>
    </cfRule>
  </conditionalFormatting>
  <conditionalFormatting sqref="F25:AK25">
    <cfRule type="cellIs" dxfId="671" priority="1250" operator="greaterThan">
      <formula>0</formula>
    </cfRule>
  </conditionalFormatting>
  <conditionalFormatting sqref="D169:F169">
    <cfRule type="cellIs" dxfId="670" priority="1162" operator="greaterThan">
      <formula>0</formula>
    </cfRule>
  </conditionalFormatting>
  <conditionalFormatting sqref="F38:AK38">
    <cfRule type="cellIs" dxfId="669" priority="1247" operator="greaterThan">
      <formula>0</formula>
    </cfRule>
  </conditionalFormatting>
  <conditionalFormatting sqref="E10">
    <cfRule type="cellIs" dxfId="668" priority="1218" operator="greaterThan">
      <formula>0</formula>
    </cfRule>
  </conditionalFormatting>
  <conditionalFormatting sqref="AK141">
    <cfRule type="cellIs" dxfId="667" priority="1154" operator="greaterThan">
      <formula>0</formula>
    </cfRule>
  </conditionalFormatting>
  <conditionalFormatting sqref="D50:F50">
    <cfRule type="cellIs" dxfId="666" priority="1207" operator="greaterThan">
      <formula>0</formula>
    </cfRule>
  </conditionalFormatting>
  <conditionalFormatting sqref="F32:AK32">
    <cfRule type="cellIs" dxfId="665" priority="1150" operator="greaterThan">
      <formula>0</formula>
    </cfRule>
  </conditionalFormatting>
  <conditionalFormatting sqref="E25">
    <cfRule type="cellIs" dxfId="664" priority="1215" operator="greaterThan">
      <formula>0</formula>
    </cfRule>
  </conditionalFormatting>
  <conditionalFormatting sqref="D63">
    <cfRule type="cellIs" dxfId="663" priority="1205" operator="greaterThan">
      <formula>0</formula>
    </cfRule>
  </conditionalFormatting>
  <conditionalFormatting sqref="D25:F25">
    <cfRule type="cellIs" dxfId="662" priority="1213" operator="greaterThan">
      <formula>0</formula>
    </cfRule>
  </conditionalFormatting>
  <conditionalFormatting sqref="D38">
    <cfRule type="cellIs" dxfId="661" priority="1211" operator="greaterThan">
      <formula>0</formula>
    </cfRule>
  </conditionalFormatting>
  <conditionalFormatting sqref="D38:F38">
    <cfRule type="cellIs" dxfId="660" priority="1210" operator="greaterThan">
      <formula>0</formula>
    </cfRule>
  </conditionalFormatting>
  <conditionalFormatting sqref="E50">
    <cfRule type="cellIs" dxfId="659" priority="1209" operator="greaterThan">
      <formula>0</formula>
    </cfRule>
  </conditionalFormatting>
  <conditionalFormatting sqref="D147:F147">
    <cfRule type="cellIs" dxfId="658" priority="1198" operator="greaterThan">
      <formula>0</formula>
    </cfRule>
  </conditionalFormatting>
  <conditionalFormatting sqref="E63">
    <cfRule type="cellIs" dxfId="657" priority="1206" operator="greaterThan">
      <formula>0</formula>
    </cfRule>
  </conditionalFormatting>
  <conditionalFormatting sqref="D162">
    <cfRule type="cellIs" dxfId="656" priority="1196" operator="greaterThan">
      <formula>0</formula>
    </cfRule>
  </conditionalFormatting>
  <conditionalFormatting sqref="D85">
    <cfRule type="cellIs" dxfId="655" priority="1202" operator="greaterThan">
      <formula>0</formula>
    </cfRule>
  </conditionalFormatting>
  <conditionalFormatting sqref="D85:F85">
    <cfRule type="cellIs" dxfId="654" priority="1201" operator="greaterThan">
      <formula>0</formula>
    </cfRule>
  </conditionalFormatting>
  <conditionalFormatting sqref="E147">
    <cfRule type="cellIs" dxfId="653" priority="1200" operator="greaterThan">
      <formula>0</formula>
    </cfRule>
  </conditionalFormatting>
  <conditionalFormatting sqref="A44:C44">
    <cfRule type="cellIs" dxfId="652" priority="1134" operator="greaterThan">
      <formula>0</formula>
    </cfRule>
  </conditionalFormatting>
  <conditionalFormatting sqref="E162">
    <cfRule type="cellIs" dxfId="651" priority="1197" operator="greaterThan">
      <formula>0</formula>
    </cfRule>
  </conditionalFormatting>
  <conditionalFormatting sqref="E44">
    <cfRule type="cellIs" dxfId="650" priority="1128" operator="greaterThan">
      <formula>0</formula>
    </cfRule>
  </conditionalFormatting>
  <conditionalFormatting sqref="D91">
    <cfRule type="cellIs" dxfId="649" priority="1193" operator="greaterThan">
      <formula>0</formula>
    </cfRule>
  </conditionalFormatting>
  <conditionalFormatting sqref="G10:J10">
    <cfRule type="cellIs" dxfId="648" priority="1254" operator="greaterThan">
      <formula>0</formula>
    </cfRule>
  </conditionalFormatting>
  <conditionalFormatting sqref="F10:AK10">
    <cfRule type="cellIs" dxfId="647" priority="1253" operator="greaterThan">
      <formula>0</formula>
    </cfRule>
  </conditionalFormatting>
  <conditionalFormatting sqref="AK63">
    <cfRule type="cellIs" dxfId="646" priority="1240" operator="greaterThan">
      <formula>0</formula>
    </cfRule>
  </conditionalFormatting>
  <conditionalFormatting sqref="AK10">
    <cfRule type="cellIs" dxfId="645" priority="1252" operator="greaterThan">
      <formula>0</formula>
    </cfRule>
  </conditionalFormatting>
  <conditionalFormatting sqref="G85:J85">
    <cfRule type="cellIs" dxfId="644" priority="1239" operator="greaterThan">
      <formula>0</formula>
    </cfRule>
  </conditionalFormatting>
  <conditionalFormatting sqref="D10">
    <cfRule type="cellIs" dxfId="643" priority="1217" operator="greaterThan">
      <formula>0</formula>
    </cfRule>
  </conditionalFormatting>
  <conditionalFormatting sqref="G25:J25">
    <cfRule type="cellIs" dxfId="642" priority="1251" operator="greaterThan">
      <formula>0</formula>
    </cfRule>
  </conditionalFormatting>
  <conditionalFormatting sqref="F63:AK63">
    <cfRule type="cellIs" dxfId="641" priority="1241" operator="greaterThan">
      <formula>0</formula>
    </cfRule>
  </conditionalFormatting>
  <conditionalFormatting sqref="AK25">
    <cfRule type="cellIs" dxfId="640" priority="1249" operator="greaterThan">
      <formula>0</formula>
    </cfRule>
  </conditionalFormatting>
  <conditionalFormatting sqref="G38:J38">
    <cfRule type="cellIs" dxfId="639" priority="1248" operator="greaterThan">
      <formula>0</formula>
    </cfRule>
  </conditionalFormatting>
  <conditionalFormatting sqref="F85:AK85">
    <cfRule type="cellIs" dxfId="638" priority="1238" operator="greaterThan">
      <formula>0</formula>
    </cfRule>
  </conditionalFormatting>
  <conditionalFormatting sqref="AK85">
    <cfRule type="cellIs" dxfId="637" priority="1237" operator="greaterThan">
      <formula>0</formula>
    </cfRule>
  </conditionalFormatting>
  <conditionalFormatting sqref="G50:J50">
    <cfRule type="cellIs" dxfId="636" priority="1245" operator="greaterThan">
      <formula>0</formula>
    </cfRule>
  </conditionalFormatting>
  <conditionalFormatting sqref="F50:AK50">
    <cfRule type="cellIs" dxfId="635" priority="1244" operator="greaterThan">
      <formula>0</formula>
    </cfRule>
  </conditionalFormatting>
  <conditionalFormatting sqref="AK50">
    <cfRule type="cellIs" dxfId="634" priority="1243" operator="greaterThan">
      <formula>0</formula>
    </cfRule>
  </conditionalFormatting>
  <conditionalFormatting sqref="G63:J63">
    <cfRule type="cellIs" dxfId="633" priority="1242" operator="greaterThan">
      <formula>0</formula>
    </cfRule>
  </conditionalFormatting>
  <conditionalFormatting sqref="F162:AK162">
    <cfRule type="cellIs" dxfId="632" priority="1232" operator="greaterThan">
      <formula>0</formula>
    </cfRule>
  </conditionalFormatting>
  <conditionalFormatting sqref="AK91">
    <cfRule type="cellIs" dxfId="631" priority="1228" operator="greaterThan">
      <formula>0</formula>
    </cfRule>
  </conditionalFormatting>
  <conditionalFormatting sqref="G147:J147">
    <cfRule type="cellIs" dxfId="630" priority="1236" operator="greaterThan">
      <formula>0</formula>
    </cfRule>
  </conditionalFormatting>
  <conditionalFormatting sqref="F147:AK147">
    <cfRule type="cellIs" dxfId="629" priority="1235" operator="greaterThan">
      <formula>0</formula>
    </cfRule>
  </conditionalFormatting>
  <conditionalFormatting sqref="AK147">
    <cfRule type="cellIs" dxfId="628" priority="1234" operator="greaterThan">
      <formula>0</formula>
    </cfRule>
  </conditionalFormatting>
  <conditionalFormatting sqref="G162:J162">
    <cfRule type="cellIs" dxfId="627" priority="1233" operator="greaterThan">
      <formula>0</formula>
    </cfRule>
  </conditionalFormatting>
  <conditionalFormatting sqref="G119:J119">
    <cfRule type="cellIs" dxfId="626" priority="1224" operator="greaterThan">
      <formula>0</formula>
    </cfRule>
  </conditionalFormatting>
  <conditionalFormatting sqref="AK119">
    <cfRule type="cellIs" dxfId="625" priority="1222" operator="greaterThan">
      <formula>0</formula>
    </cfRule>
  </conditionalFormatting>
  <conditionalFormatting sqref="G134:J134">
    <cfRule type="cellIs" dxfId="624" priority="1221" operator="greaterThan">
      <formula>0</formula>
    </cfRule>
  </conditionalFormatting>
  <conditionalFormatting sqref="E85">
    <cfRule type="cellIs" dxfId="623" priority="1203" operator="greaterThan">
      <formula>0</formula>
    </cfRule>
  </conditionalFormatting>
  <conditionalFormatting sqref="E38">
    <cfRule type="cellIs" dxfId="622" priority="1212" operator="greaterThan">
      <formula>0</formula>
    </cfRule>
  </conditionalFormatting>
  <conditionalFormatting sqref="D50">
    <cfRule type="cellIs" dxfId="621" priority="1208" operator="greaterThan">
      <formula>0</formula>
    </cfRule>
  </conditionalFormatting>
  <conditionalFormatting sqref="D63:F63">
    <cfRule type="cellIs" dxfId="620" priority="1204" operator="greaterThan">
      <formula>0</formula>
    </cfRule>
  </conditionalFormatting>
  <conditionalFormatting sqref="D106">
    <cfRule type="cellIs" dxfId="619" priority="1190" operator="greaterThan">
      <formula>0</formula>
    </cfRule>
  </conditionalFormatting>
  <conditionalFormatting sqref="D162:F162">
    <cfRule type="cellIs" dxfId="618" priority="1195" operator="greaterThan">
      <formula>0</formula>
    </cfRule>
  </conditionalFormatting>
  <conditionalFormatting sqref="E91">
    <cfRule type="cellIs" dxfId="617" priority="1194" operator="greaterThan">
      <formula>0</formula>
    </cfRule>
  </conditionalFormatting>
  <conditionalFormatting sqref="AK113">
    <cfRule type="cellIs" dxfId="616" priority="1138" operator="greaterThan">
      <formula>0</formula>
    </cfRule>
  </conditionalFormatting>
  <conditionalFormatting sqref="G44:J44">
    <cfRule type="cellIs" dxfId="615" priority="1131" operator="greaterThan">
      <formula>0</formula>
    </cfRule>
  </conditionalFormatting>
  <conditionalFormatting sqref="F44:AK44">
    <cfRule type="cellIs" dxfId="614" priority="1130" operator="greaterThan">
      <formula>0</formula>
    </cfRule>
  </conditionalFormatting>
  <conditionalFormatting sqref="A72:C72">
    <cfRule type="cellIs" dxfId="613" priority="1125" operator="greaterThan">
      <formula>0</formula>
    </cfRule>
  </conditionalFormatting>
  <conditionalFormatting sqref="AK44">
    <cfRule type="cellIs" dxfId="612" priority="1129" operator="greaterThan">
      <formula>0</formula>
    </cfRule>
  </conditionalFormatting>
  <conditionalFormatting sqref="D44">
    <cfRule type="cellIs" dxfId="611" priority="1127" operator="greaterThan">
      <formula>0</formula>
    </cfRule>
  </conditionalFormatting>
  <conditionalFormatting sqref="D44:F44">
    <cfRule type="cellIs" dxfId="610" priority="1126" operator="greaterThan">
      <formula>0</formula>
    </cfRule>
  </conditionalFormatting>
  <conditionalFormatting sqref="F72:AK72">
    <cfRule type="cellIs" dxfId="609" priority="1121" operator="greaterThan">
      <formula>0</formula>
    </cfRule>
  </conditionalFormatting>
  <conditionalFormatting sqref="D72:F72">
    <cfRule type="cellIs" dxfId="608" priority="1117" operator="greaterThan">
      <formula>0</formula>
    </cfRule>
  </conditionalFormatting>
  <conditionalFormatting sqref="G72:J72">
    <cfRule type="cellIs" dxfId="607" priority="1122" operator="greaterThan">
      <formula>0</formula>
    </cfRule>
  </conditionalFormatting>
  <conditionalFormatting sqref="AK72">
    <cfRule type="cellIs" dxfId="606" priority="1120" operator="greaterThan">
      <formula>0</formula>
    </cfRule>
  </conditionalFormatting>
  <conditionalFormatting sqref="E72">
    <cfRule type="cellIs" dxfId="605" priority="1119" operator="greaterThan">
      <formula>0</formula>
    </cfRule>
  </conditionalFormatting>
  <conditionalFormatting sqref="D72">
    <cfRule type="cellIs" dxfId="604" priority="1118" operator="greaterThan">
      <formula>0</formula>
    </cfRule>
  </conditionalFormatting>
  <conditionalFormatting sqref="A156:C156">
    <cfRule type="cellIs" dxfId="603" priority="1116" operator="greaterThan">
      <formula>0</formula>
    </cfRule>
  </conditionalFormatting>
  <conditionalFormatting sqref="D156">
    <cfRule type="cellIs" dxfId="602" priority="1109" operator="greaterThan">
      <formula>0</formula>
    </cfRule>
  </conditionalFormatting>
  <conditionalFormatting sqref="D156:F156">
    <cfRule type="cellIs" dxfId="601" priority="1108" operator="greaterThan">
      <formula>0</formula>
    </cfRule>
  </conditionalFormatting>
  <conditionalFormatting sqref="G156:J156">
    <cfRule type="cellIs" dxfId="600" priority="1113" operator="greaterThan">
      <formula>0</formula>
    </cfRule>
  </conditionalFormatting>
  <conditionalFormatting sqref="F156:AK156">
    <cfRule type="cellIs" dxfId="599" priority="1112" operator="greaterThan">
      <formula>0</formula>
    </cfRule>
  </conditionalFormatting>
  <conditionalFormatting sqref="E156">
    <cfRule type="cellIs" dxfId="598" priority="1110" operator="greaterThan">
      <formula>0</formula>
    </cfRule>
  </conditionalFormatting>
  <conditionalFormatting sqref="AK156">
    <cfRule type="cellIs" dxfId="597" priority="1111" operator="greaterThan">
      <formula>0</formula>
    </cfRule>
  </conditionalFormatting>
  <conditionalFormatting sqref="A100:C100">
    <cfRule type="cellIs" dxfId="596" priority="1107" operator="greaterThan">
      <formula>0</formula>
    </cfRule>
  </conditionalFormatting>
  <conditionalFormatting sqref="D100">
    <cfRule type="cellIs" dxfId="595" priority="1100" operator="greaterThan">
      <formula>0</formula>
    </cfRule>
  </conditionalFormatting>
  <conditionalFormatting sqref="D100:F100">
    <cfRule type="cellIs" dxfId="594" priority="1099" operator="greaterThan">
      <formula>0</formula>
    </cfRule>
  </conditionalFormatting>
  <conditionalFormatting sqref="G100:J100">
    <cfRule type="cellIs" dxfId="593" priority="1104" operator="greaterThan">
      <formula>0</formula>
    </cfRule>
  </conditionalFormatting>
  <conditionalFormatting sqref="F100:AK100">
    <cfRule type="cellIs" dxfId="592" priority="1103" operator="greaterThan">
      <formula>0</formula>
    </cfRule>
  </conditionalFormatting>
  <conditionalFormatting sqref="E100">
    <cfRule type="cellIs" dxfId="591" priority="1101" operator="greaterThan">
      <formula>0</formula>
    </cfRule>
  </conditionalFormatting>
  <conditionalFormatting sqref="AK100">
    <cfRule type="cellIs" dxfId="590" priority="1102" operator="greaterThan">
      <formula>0</formula>
    </cfRule>
  </conditionalFormatting>
  <conditionalFormatting sqref="A128:C128">
    <cfRule type="cellIs" dxfId="589" priority="1098" operator="greaterThan">
      <formula>0</formula>
    </cfRule>
  </conditionalFormatting>
  <conditionalFormatting sqref="D128">
    <cfRule type="cellIs" dxfId="588" priority="1091" operator="greaterThan">
      <formula>0</formula>
    </cfRule>
  </conditionalFormatting>
  <conditionalFormatting sqref="D128:F128">
    <cfRule type="cellIs" dxfId="587" priority="1090" operator="greaterThan">
      <formula>0</formula>
    </cfRule>
  </conditionalFormatting>
  <conditionalFormatting sqref="G128:J128">
    <cfRule type="cellIs" dxfId="586" priority="1095" operator="greaterThan">
      <formula>0</formula>
    </cfRule>
  </conditionalFormatting>
  <conditionalFormatting sqref="F128:AK128">
    <cfRule type="cellIs" dxfId="585" priority="1094" operator="greaterThan">
      <formula>0</formula>
    </cfRule>
  </conditionalFormatting>
  <conditionalFormatting sqref="E128">
    <cfRule type="cellIs" dxfId="584" priority="1092" operator="greaterThan">
      <formula>0</formula>
    </cfRule>
  </conditionalFormatting>
  <conditionalFormatting sqref="AK128">
    <cfRule type="cellIs" dxfId="583" priority="1093" operator="greaterThan">
      <formula>0</formula>
    </cfRule>
  </conditionalFormatting>
  <conditionalFormatting sqref="AL91">
    <cfRule type="cellIs" dxfId="582" priority="1081" operator="greaterThan">
      <formula>0</formula>
    </cfRule>
  </conditionalFormatting>
  <conditionalFormatting sqref="AL119">
    <cfRule type="cellIs" dxfId="581" priority="1079" operator="greaterThan">
      <formula>0</formula>
    </cfRule>
  </conditionalFormatting>
  <conditionalFormatting sqref="AL57">
    <cfRule type="cellIs" dxfId="580" priority="1077" operator="greaterThan">
      <formula>0</formula>
    </cfRule>
  </conditionalFormatting>
  <conditionalFormatting sqref="AL78">
    <cfRule type="cellIs" dxfId="579" priority="1076" operator="greaterThan">
      <formula>0</formula>
    </cfRule>
  </conditionalFormatting>
  <conditionalFormatting sqref="AL169">
    <cfRule type="cellIs" dxfId="578" priority="1075" operator="greaterThan">
      <formula>0</formula>
    </cfRule>
  </conditionalFormatting>
  <conditionalFormatting sqref="AL113">
    <cfRule type="cellIs" dxfId="577" priority="1074" operator="greaterThan">
      <formula>0</formula>
    </cfRule>
  </conditionalFormatting>
  <conditionalFormatting sqref="AL141">
    <cfRule type="cellIs" dxfId="576" priority="1073" operator="greaterThan">
      <formula>0</formula>
    </cfRule>
  </conditionalFormatting>
  <conditionalFormatting sqref="AL106">
    <cfRule type="cellIs" dxfId="575" priority="1080" operator="greaterThan">
      <formula>0</formula>
    </cfRule>
  </conditionalFormatting>
  <conditionalFormatting sqref="AL134">
    <cfRule type="cellIs" dxfId="574" priority="1078" operator="greaterThan">
      <formula>0</formula>
    </cfRule>
  </conditionalFormatting>
  <conditionalFormatting sqref="AL25">
    <cfRule type="cellIs" dxfId="573" priority="1088" operator="greaterThan">
      <formula>0</formula>
    </cfRule>
  </conditionalFormatting>
  <conditionalFormatting sqref="AL38">
    <cfRule type="cellIs" dxfId="572" priority="1087" operator="greaterThan">
      <formula>0</formula>
    </cfRule>
  </conditionalFormatting>
  <conditionalFormatting sqref="AL32">
    <cfRule type="cellIs" dxfId="571" priority="1072" operator="greaterThan">
      <formula>0</formula>
    </cfRule>
  </conditionalFormatting>
  <conditionalFormatting sqref="AL10">
    <cfRule type="cellIs" dxfId="570" priority="1089" operator="greaterThan">
      <formula>0</formula>
    </cfRule>
  </conditionalFormatting>
  <conditionalFormatting sqref="AL63">
    <cfRule type="cellIs" dxfId="569" priority="1085" operator="greaterThan">
      <formula>0</formula>
    </cfRule>
  </conditionalFormatting>
  <conditionalFormatting sqref="AL85">
    <cfRule type="cellIs" dxfId="568" priority="1084" operator="greaterThan">
      <formula>0</formula>
    </cfRule>
  </conditionalFormatting>
  <conditionalFormatting sqref="AL50">
    <cfRule type="cellIs" dxfId="567" priority="1086" operator="greaterThan">
      <formula>0</formula>
    </cfRule>
  </conditionalFormatting>
  <conditionalFormatting sqref="AL162">
    <cfRule type="cellIs" dxfId="566" priority="1082" operator="greaterThan">
      <formula>0</formula>
    </cfRule>
  </conditionalFormatting>
  <conditionalFormatting sqref="AL147">
    <cfRule type="cellIs" dxfId="565" priority="1083" operator="greaterThan">
      <formula>0</formula>
    </cfRule>
  </conditionalFormatting>
  <conditionalFormatting sqref="AL44">
    <cfRule type="cellIs" dxfId="564" priority="1071" operator="greaterThan">
      <formula>0</formula>
    </cfRule>
  </conditionalFormatting>
  <conditionalFormatting sqref="AL72">
    <cfRule type="cellIs" dxfId="563" priority="1070" operator="greaterThan">
      <formula>0</formula>
    </cfRule>
  </conditionalFormatting>
  <conditionalFormatting sqref="AL156">
    <cfRule type="cellIs" dxfId="562" priority="1069" operator="greaterThan">
      <formula>0</formula>
    </cfRule>
  </conditionalFormatting>
  <conditionalFormatting sqref="AL100">
    <cfRule type="cellIs" dxfId="561" priority="1068" operator="greaterThan">
      <formula>0</formula>
    </cfRule>
  </conditionalFormatting>
  <conditionalFormatting sqref="AL128">
    <cfRule type="cellIs" dxfId="560" priority="1067" operator="greaterThan">
      <formula>0</formula>
    </cfRule>
  </conditionalFormatting>
  <conditionalFormatting sqref="A19:C19">
    <cfRule type="cellIs" dxfId="559" priority="1066" operator="greaterThan">
      <formula>0</formula>
    </cfRule>
  </conditionalFormatting>
  <conditionalFormatting sqref="E19">
    <cfRule type="cellIs" dxfId="558" priority="1060" operator="greaterThan">
      <formula>0</formula>
    </cfRule>
  </conditionalFormatting>
  <conditionalFormatting sqref="G19:J19">
    <cfRule type="cellIs" dxfId="557" priority="1063" operator="greaterThan">
      <formula>0</formula>
    </cfRule>
  </conditionalFormatting>
  <conditionalFormatting sqref="F19:AK19">
    <cfRule type="cellIs" dxfId="556" priority="1062" operator="greaterThan">
      <formula>0</formula>
    </cfRule>
  </conditionalFormatting>
  <conditionalFormatting sqref="AK19">
    <cfRule type="cellIs" dxfId="555" priority="1061" operator="greaterThan">
      <formula>0</formula>
    </cfRule>
  </conditionalFormatting>
  <conditionalFormatting sqref="D19">
    <cfRule type="cellIs" dxfId="554" priority="1059" operator="greaterThan">
      <formula>0</formula>
    </cfRule>
  </conditionalFormatting>
  <conditionalFormatting sqref="D19:F19">
    <cfRule type="cellIs" dxfId="553" priority="1058" operator="greaterThan">
      <formula>0</formula>
    </cfRule>
  </conditionalFormatting>
  <conditionalFormatting sqref="AL19">
    <cfRule type="cellIs" dxfId="552" priority="1057" operator="greaterThan">
      <formula>0</formula>
    </cfRule>
  </conditionalFormatting>
  <conditionalFormatting sqref="AM91">
    <cfRule type="cellIs" dxfId="551" priority="1048" operator="greaterThan">
      <formula>0</formula>
    </cfRule>
  </conditionalFormatting>
  <conditionalFormatting sqref="AM119">
    <cfRule type="cellIs" dxfId="550" priority="1046" operator="greaterThan">
      <formula>0</formula>
    </cfRule>
  </conditionalFormatting>
  <conditionalFormatting sqref="AM57">
    <cfRule type="cellIs" dxfId="549" priority="1044" operator="greaterThan">
      <formula>0</formula>
    </cfRule>
  </conditionalFormatting>
  <conditionalFormatting sqref="AM78">
    <cfRule type="cellIs" dxfId="548" priority="1043" operator="greaterThan">
      <formula>0</formula>
    </cfRule>
  </conditionalFormatting>
  <conditionalFormatting sqref="AM169">
    <cfRule type="cellIs" dxfId="547" priority="1042" operator="greaterThan">
      <formula>0</formula>
    </cfRule>
  </conditionalFormatting>
  <conditionalFormatting sqref="AM113">
    <cfRule type="cellIs" dxfId="546" priority="1041" operator="greaterThan">
      <formula>0</formula>
    </cfRule>
  </conditionalFormatting>
  <conditionalFormatting sqref="AM141">
    <cfRule type="cellIs" dxfId="545" priority="1040" operator="greaterThan">
      <formula>0</formula>
    </cfRule>
  </conditionalFormatting>
  <conditionalFormatting sqref="AM106">
    <cfRule type="cellIs" dxfId="544" priority="1047" operator="greaterThan">
      <formula>0</formula>
    </cfRule>
  </conditionalFormatting>
  <conditionalFormatting sqref="AM134">
    <cfRule type="cellIs" dxfId="543" priority="1045" operator="greaterThan">
      <formula>0</formula>
    </cfRule>
  </conditionalFormatting>
  <conditionalFormatting sqref="AM25">
    <cfRule type="cellIs" dxfId="542" priority="1055" operator="greaterThan">
      <formula>0</formula>
    </cfRule>
  </conditionalFormatting>
  <conditionalFormatting sqref="AM38">
    <cfRule type="cellIs" dxfId="541" priority="1054" operator="greaterThan">
      <formula>0</formula>
    </cfRule>
  </conditionalFormatting>
  <conditionalFormatting sqref="AM32">
    <cfRule type="cellIs" dxfId="540" priority="1039" operator="greaterThan">
      <formula>0</formula>
    </cfRule>
  </conditionalFormatting>
  <conditionalFormatting sqref="AM10">
    <cfRule type="cellIs" dxfId="539" priority="1056" operator="greaterThan">
      <formula>0</formula>
    </cfRule>
  </conditionalFormatting>
  <conditionalFormatting sqref="AM63">
    <cfRule type="cellIs" dxfId="538" priority="1052" operator="greaterThan">
      <formula>0</formula>
    </cfRule>
  </conditionalFormatting>
  <conditionalFormatting sqref="AM85">
    <cfRule type="cellIs" dxfId="537" priority="1051" operator="greaterThan">
      <formula>0</formula>
    </cfRule>
  </conditionalFormatting>
  <conditionalFormatting sqref="AM50">
    <cfRule type="cellIs" dxfId="536" priority="1053" operator="greaterThan">
      <formula>0</formula>
    </cfRule>
  </conditionalFormatting>
  <conditionalFormatting sqref="AM162">
    <cfRule type="cellIs" dxfId="535" priority="1049" operator="greaterThan">
      <formula>0</formula>
    </cfRule>
  </conditionalFormatting>
  <conditionalFormatting sqref="AM147">
    <cfRule type="cellIs" dxfId="534" priority="1050" operator="greaterThan">
      <formula>0</formula>
    </cfRule>
  </conditionalFormatting>
  <conditionalFormatting sqref="AM44">
    <cfRule type="cellIs" dxfId="533" priority="1038" operator="greaterThan">
      <formula>0</formula>
    </cfRule>
  </conditionalFormatting>
  <conditionalFormatting sqref="AM72">
    <cfRule type="cellIs" dxfId="532" priority="1037" operator="greaterThan">
      <formula>0</formula>
    </cfRule>
  </conditionalFormatting>
  <conditionalFormatting sqref="AM156">
    <cfRule type="cellIs" dxfId="531" priority="1036" operator="greaterThan">
      <formula>0</formula>
    </cfRule>
  </conditionalFormatting>
  <conditionalFormatting sqref="AM100">
    <cfRule type="cellIs" dxfId="530" priority="1035" operator="greaterThan">
      <formula>0</formula>
    </cfRule>
  </conditionalFormatting>
  <conditionalFormatting sqref="AM128">
    <cfRule type="cellIs" dxfId="529" priority="1034" operator="greaterThan">
      <formula>0</formula>
    </cfRule>
  </conditionalFormatting>
  <conditionalFormatting sqref="AM19">
    <cfRule type="cellIs" dxfId="528" priority="1033" operator="greaterThan">
      <formula>0</formula>
    </cfRule>
  </conditionalFormatting>
  <conditionalFormatting sqref="AN91">
    <cfRule type="cellIs" dxfId="527" priority="1024" operator="greaterThan">
      <formula>0</formula>
    </cfRule>
  </conditionalFormatting>
  <conditionalFormatting sqref="AN119">
    <cfRule type="cellIs" dxfId="526" priority="1022" operator="greaterThan">
      <formula>0</formula>
    </cfRule>
  </conditionalFormatting>
  <conditionalFormatting sqref="AN57">
    <cfRule type="cellIs" dxfId="525" priority="1020" operator="greaterThan">
      <formula>0</formula>
    </cfRule>
  </conditionalFormatting>
  <conditionalFormatting sqref="AN78">
    <cfRule type="cellIs" dxfId="524" priority="1019" operator="greaterThan">
      <formula>0</formula>
    </cfRule>
  </conditionalFormatting>
  <conditionalFormatting sqref="AN169">
    <cfRule type="cellIs" dxfId="523" priority="1018" operator="greaterThan">
      <formula>0</formula>
    </cfRule>
  </conditionalFormatting>
  <conditionalFormatting sqref="AN113">
    <cfRule type="cellIs" dxfId="522" priority="1017" operator="greaterThan">
      <formula>0</formula>
    </cfRule>
  </conditionalFormatting>
  <conditionalFormatting sqref="AN141">
    <cfRule type="cellIs" dxfId="521" priority="1016" operator="greaterThan">
      <formula>0</formula>
    </cfRule>
  </conditionalFormatting>
  <conditionalFormatting sqref="AN106">
    <cfRule type="cellIs" dxfId="520" priority="1023" operator="greaterThan">
      <formula>0</formula>
    </cfRule>
  </conditionalFormatting>
  <conditionalFormatting sqref="AN134">
    <cfRule type="cellIs" dxfId="519" priority="1021" operator="greaterThan">
      <formula>0</formula>
    </cfRule>
  </conditionalFormatting>
  <conditionalFormatting sqref="AN25">
    <cfRule type="cellIs" dxfId="518" priority="1031" operator="greaterThan">
      <formula>0</formula>
    </cfRule>
  </conditionalFormatting>
  <conditionalFormatting sqref="AN38">
    <cfRule type="cellIs" dxfId="517" priority="1030" operator="greaterThan">
      <formula>0</formula>
    </cfRule>
  </conditionalFormatting>
  <conditionalFormatting sqref="AN32">
    <cfRule type="cellIs" dxfId="516" priority="1015" operator="greaterThan">
      <formula>0</formula>
    </cfRule>
  </conditionalFormatting>
  <conditionalFormatting sqref="AN10">
    <cfRule type="cellIs" dxfId="515" priority="1032" operator="greaterThan">
      <formula>0</formula>
    </cfRule>
  </conditionalFormatting>
  <conditionalFormatting sqref="AN63">
    <cfRule type="cellIs" dxfId="514" priority="1028" operator="greaterThan">
      <formula>0</formula>
    </cfRule>
  </conditionalFormatting>
  <conditionalFormatting sqref="AN85">
    <cfRule type="cellIs" dxfId="513" priority="1027" operator="greaterThan">
      <formula>0</formula>
    </cfRule>
  </conditionalFormatting>
  <conditionalFormatting sqref="AN50">
    <cfRule type="cellIs" dxfId="512" priority="1029" operator="greaterThan">
      <formula>0</formula>
    </cfRule>
  </conditionalFormatting>
  <conditionalFormatting sqref="AN162">
    <cfRule type="cellIs" dxfId="511" priority="1025" operator="greaterThan">
      <formula>0</formula>
    </cfRule>
  </conditionalFormatting>
  <conditionalFormatting sqref="AN147">
    <cfRule type="cellIs" dxfId="510" priority="1026" operator="greaterThan">
      <formula>0</formula>
    </cfRule>
  </conditionalFormatting>
  <conditionalFormatting sqref="AN44">
    <cfRule type="cellIs" dxfId="509" priority="1014" operator="greaterThan">
      <formula>0</formula>
    </cfRule>
  </conditionalFormatting>
  <conditionalFormatting sqref="AN72">
    <cfRule type="cellIs" dxfId="508" priority="1013" operator="greaterThan">
      <formula>0</formula>
    </cfRule>
  </conditionalFormatting>
  <conditionalFormatting sqref="AN156">
    <cfRule type="cellIs" dxfId="507" priority="1012" operator="greaterThan">
      <formula>0</formula>
    </cfRule>
  </conditionalFormatting>
  <conditionalFormatting sqref="AN100">
    <cfRule type="cellIs" dxfId="506" priority="1011" operator="greaterThan">
      <formula>0</formula>
    </cfRule>
  </conditionalFormatting>
  <conditionalFormatting sqref="AN128">
    <cfRule type="cellIs" dxfId="505" priority="1010" operator="greaterThan">
      <formula>0</formula>
    </cfRule>
  </conditionalFormatting>
  <conditionalFormatting sqref="AN19">
    <cfRule type="cellIs" dxfId="504" priority="1009" operator="greaterThan">
      <formula>0</formula>
    </cfRule>
  </conditionalFormatting>
  <conditionalFormatting sqref="AO91">
    <cfRule type="cellIs" dxfId="503" priority="1000" operator="greaterThan">
      <formula>0</formula>
    </cfRule>
  </conditionalFormatting>
  <conditionalFormatting sqref="AO119">
    <cfRule type="cellIs" dxfId="502" priority="998" operator="greaterThan">
      <formula>0</formula>
    </cfRule>
  </conditionalFormatting>
  <conditionalFormatting sqref="AO57">
    <cfRule type="cellIs" dxfId="501" priority="996" operator="greaterThan">
      <formula>0</formula>
    </cfRule>
  </conditionalFormatting>
  <conditionalFormatting sqref="AO78">
    <cfRule type="cellIs" dxfId="500" priority="995" operator="greaterThan">
      <formula>0</formula>
    </cfRule>
  </conditionalFormatting>
  <conditionalFormatting sqref="AO169">
    <cfRule type="cellIs" dxfId="499" priority="994" operator="greaterThan">
      <formula>0</formula>
    </cfRule>
  </conditionalFormatting>
  <conditionalFormatting sqref="AO113">
    <cfRule type="cellIs" dxfId="498" priority="993" operator="greaterThan">
      <formula>0</formula>
    </cfRule>
  </conditionalFormatting>
  <conditionalFormatting sqref="AO141">
    <cfRule type="cellIs" dxfId="497" priority="992" operator="greaterThan">
      <formula>0</formula>
    </cfRule>
  </conditionalFormatting>
  <conditionalFormatting sqref="AO106">
    <cfRule type="cellIs" dxfId="496" priority="999" operator="greaterThan">
      <formula>0</formula>
    </cfRule>
  </conditionalFormatting>
  <conditionalFormatting sqref="AO134">
    <cfRule type="cellIs" dxfId="495" priority="997" operator="greaterThan">
      <formula>0</formula>
    </cfRule>
  </conditionalFormatting>
  <conditionalFormatting sqref="AO25">
    <cfRule type="cellIs" dxfId="494" priority="1007" operator="greaterThan">
      <formula>0</formula>
    </cfRule>
  </conditionalFormatting>
  <conditionalFormatting sqref="AO38">
    <cfRule type="cellIs" dxfId="493" priority="1006" operator="greaterThan">
      <formula>0</formula>
    </cfRule>
  </conditionalFormatting>
  <conditionalFormatting sqref="AO32">
    <cfRule type="cellIs" dxfId="492" priority="991" operator="greaterThan">
      <formula>0</formula>
    </cfRule>
  </conditionalFormatting>
  <conditionalFormatting sqref="AO10">
    <cfRule type="cellIs" dxfId="491" priority="1008" operator="greaterThan">
      <formula>0</formula>
    </cfRule>
  </conditionalFormatting>
  <conditionalFormatting sqref="AO63">
    <cfRule type="cellIs" dxfId="490" priority="1004" operator="greaterThan">
      <formula>0</formula>
    </cfRule>
  </conditionalFormatting>
  <conditionalFormatting sqref="AO85">
    <cfRule type="cellIs" dxfId="489" priority="1003" operator="greaterThan">
      <formula>0</formula>
    </cfRule>
  </conditionalFormatting>
  <conditionalFormatting sqref="AO50">
    <cfRule type="cellIs" dxfId="488" priority="1005" operator="greaterThan">
      <formula>0</formula>
    </cfRule>
  </conditionalFormatting>
  <conditionalFormatting sqref="AO162">
    <cfRule type="cellIs" dxfId="487" priority="1001" operator="greaterThan">
      <formula>0</formula>
    </cfRule>
  </conditionalFormatting>
  <conditionalFormatting sqref="AO147">
    <cfRule type="cellIs" dxfId="486" priority="1002" operator="greaterThan">
      <formula>0</formula>
    </cfRule>
  </conditionalFormatting>
  <conditionalFormatting sqref="AO44">
    <cfRule type="cellIs" dxfId="485" priority="990" operator="greaterThan">
      <formula>0</formula>
    </cfRule>
  </conditionalFormatting>
  <conditionalFormatting sqref="AO72">
    <cfRule type="cellIs" dxfId="484" priority="989" operator="greaterThan">
      <formula>0</formula>
    </cfRule>
  </conditionalFormatting>
  <conditionalFormatting sqref="AO156">
    <cfRule type="cellIs" dxfId="483" priority="988" operator="greaterThan">
      <formula>0</formula>
    </cfRule>
  </conditionalFormatting>
  <conditionalFormatting sqref="AO100">
    <cfRule type="cellIs" dxfId="482" priority="987" operator="greaterThan">
      <formula>0</formula>
    </cfRule>
  </conditionalFormatting>
  <conditionalFormatting sqref="AO128">
    <cfRule type="cellIs" dxfId="481" priority="986" operator="greaterThan">
      <formula>0</formula>
    </cfRule>
  </conditionalFormatting>
  <conditionalFormatting sqref="AO19">
    <cfRule type="cellIs" dxfId="480" priority="985" operator="greaterThan">
      <formula>0</formula>
    </cfRule>
  </conditionalFormatting>
  <conditionalFormatting sqref="AP91">
    <cfRule type="cellIs" dxfId="479" priority="880" operator="greaterThan">
      <formula>0</formula>
    </cfRule>
  </conditionalFormatting>
  <conditionalFormatting sqref="AP119">
    <cfRule type="cellIs" dxfId="478" priority="878" operator="greaterThan">
      <formula>0</formula>
    </cfRule>
  </conditionalFormatting>
  <conditionalFormatting sqref="AP57">
    <cfRule type="cellIs" dxfId="477" priority="876" operator="greaterThan">
      <formula>0</formula>
    </cfRule>
  </conditionalFormatting>
  <conditionalFormatting sqref="AP78">
    <cfRule type="cellIs" dxfId="476" priority="875" operator="greaterThan">
      <formula>0</formula>
    </cfRule>
  </conditionalFormatting>
  <conditionalFormatting sqref="AP169">
    <cfRule type="cellIs" dxfId="475" priority="874" operator="greaterThan">
      <formula>0</formula>
    </cfRule>
  </conditionalFormatting>
  <conditionalFormatting sqref="AP113">
    <cfRule type="cellIs" dxfId="474" priority="873" operator="greaterThan">
      <formula>0</formula>
    </cfRule>
  </conditionalFormatting>
  <conditionalFormatting sqref="AP141">
    <cfRule type="cellIs" dxfId="473" priority="872" operator="greaterThan">
      <formula>0</formula>
    </cfRule>
  </conditionalFormatting>
  <conditionalFormatting sqref="AP106">
    <cfRule type="cellIs" dxfId="472" priority="879" operator="greaterThan">
      <formula>0</formula>
    </cfRule>
  </conditionalFormatting>
  <conditionalFormatting sqref="AP134">
    <cfRule type="cellIs" dxfId="471" priority="877" operator="greaterThan">
      <formula>0</formula>
    </cfRule>
  </conditionalFormatting>
  <conditionalFormatting sqref="AP25">
    <cfRule type="cellIs" dxfId="470" priority="887" operator="greaterThan">
      <formula>0</formula>
    </cfRule>
  </conditionalFormatting>
  <conditionalFormatting sqref="AP38">
    <cfRule type="cellIs" dxfId="469" priority="886" operator="greaterThan">
      <formula>0</formula>
    </cfRule>
  </conditionalFormatting>
  <conditionalFormatting sqref="AP32">
    <cfRule type="cellIs" dxfId="468" priority="871" operator="greaterThan">
      <formula>0</formula>
    </cfRule>
  </conditionalFormatting>
  <conditionalFormatting sqref="AP10">
    <cfRule type="cellIs" dxfId="467" priority="888" operator="greaterThan">
      <formula>0</formula>
    </cfRule>
  </conditionalFormatting>
  <conditionalFormatting sqref="AP63">
    <cfRule type="cellIs" dxfId="466" priority="884" operator="greaterThan">
      <formula>0</formula>
    </cfRule>
  </conditionalFormatting>
  <conditionalFormatting sqref="AP85">
    <cfRule type="cellIs" dxfId="465" priority="883" operator="greaterThan">
      <formula>0</formula>
    </cfRule>
  </conditionalFormatting>
  <conditionalFormatting sqref="AP50">
    <cfRule type="cellIs" dxfId="464" priority="885" operator="greaterThan">
      <formula>0</formula>
    </cfRule>
  </conditionalFormatting>
  <conditionalFormatting sqref="AP162">
    <cfRule type="cellIs" dxfId="463" priority="881" operator="greaterThan">
      <formula>0</formula>
    </cfRule>
  </conditionalFormatting>
  <conditionalFormatting sqref="AP147">
    <cfRule type="cellIs" dxfId="462" priority="882" operator="greaterThan">
      <formula>0</formula>
    </cfRule>
  </conditionalFormatting>
  <conditionalFormatting sqref="AP44">
    <cfRule type="cellIs" dxfId="461" priority="870" operator="greaterThan">
      <formula>0</formula>
    </cfRule>
  </conditionalFormatting>
  <conditionalFormatting sqref="AP72">
    <cfRule type="cellIs" dxfId="460" priority="869" operator="greaterThan">
      <formula>0</formula>
    </cfRule>
  </conditionalFormatting>
  <conditionalFormatting sqref="AP156">
    <cfRule type="cellIs" dxfId="459" priority="868" operator="greaterThan">
      <formula>0</formula>
    </cfRule>
  </conditionalFormatting>
  <conditionalFormatting sqref="AP100">
    <cfRule type="cellIs" dxfId="458" priority="867" operator="greaterThan">
      <formula>0</formula>
    </cfRule>
  </conditionalFormatting>
  <conditionalFormatting sqref="AP128">
    <cfRule type="cellIs" dxfId="457" priority="866" operator="greaterThan">
      <formula>0</formula>
    </cfRule>
  </conditionalFormatting>
  <conditionalFormatting sqref="AP19">
    <cfRule type="cellIs" dxfId="456" priority="865" operator="greaterThan">
      <formula>0</formula>
    </cfRule>
  </conditionalFormatting>
  <conditionalFormatting sqref="AQ91">
    <cfRule type="cellIs" dxfId="455" priority="856" operator="greaterThan">
      <formula>0</formula>
    </cfRule>
  </conditionalFormatting>
  <conditionalFormatting sqref="AQ119">
    <cfRule type="cellIs" dxfId="454" priority="854" operator="greaterThan">
      <formula>0</formula>
    </cfRule>
  </conditionalFormatting>
  <conditionalFormatting sqref="AQ57">
    <cfRule type="cellIs" dxfId="453" priority="852" operator="greaterThan">
      <formula>0</formula>
    </cfRule>
  </conditionalFormatting>
  <conditionalFormatting sqref="AQ78">
    <cfRule type="cellIs" dxfId="452" priority="851" operator="greaterThan">
      <formula>0</formula>
    </cfRule>
  </conditionalFormatting>
  <conditionalFormatting sqref="AQ169">
    <cfRule type="cellIs" dxfId="451" priority="850" operator="greaterThan">
      <formula>0</formula>
    </cfRule>
  </conditionalFormatting>
  <conditionalFormatting sqref="AQ113">
    <cfRule type="cellIs" dxfId="450" priority="849" operator="greaterThan">
      <formula>0</formula>
    </cfRule>
  </conditionalFormatting>
  <conditionalFormatting sqref="AQ141">
    <cfRule type="cellIs" dxfId="449" priority="848" operator="greaterThan">
      <formula>0</formula>
    </cfRule>
  </conditionalFormatting>
  <conditionalFormatting sqref="AQ106">
    <cfRule type="cellIs" dxfId="448" priority="855" operator="greaterThan">
      <formula>0</formula>
    </cfRule>
  </conditionalFormatting>
  <conditionalFormatting sqref="AQ134">
    <cfRule type="cellIs" dxfId="447" priority="853" operator="greaterThan">
      <formula>0</formula>
    </cfRule>
  </conditionalFormatting>
  <conditionalFormatting sqref="AQ25">
    <cfRule type="cellIs" dxfId="446" priority="863" operator="greaterThan">
      <formula>0</formula>
    </cfRule>
  </conditionalFormatting>
  <conditionalFormatting sqref="AQ38">
    <cfRule type="cellIs" dxfId="445" priority="862" operator="greaterThan">
      <formula>0</formula>
    </cfRule>
  </conditionalFormatting>
  <conditionalFormatting sqref="AQ32">
    <cfRule type="cellIs" dxfId="444" priority="847" operator="greaterThan">
      <formula>0</formula>
    </cfRule>
  </conditionalFormatting>
  <conditionalFormatting sqref="AQ10">
    <cfRule type="cellIs" dxfId="443" priority="864" operator="greaterThan">
      <formula>0</formula>
    </cfRule>
  </conditionalFormatting>
  <conditionalFormatting sqref="AQ63">
    <cfRule type="cellIs" dxfId="442" priority="860" operator="greaterThan">
      <formula>0</formula>
    </cfRule>
  </conditionalFormatting>
  <conditionalFormatting sqref="AQ85">
    <cfRule type="cellIs" dxfId="441" priority="859" operator="greaterThan">
      <formula>0</formula>
    </cfRule>
  </conditionalFormatting>
  <conditionalFormatting sqref="AQ50">
    <cfRule type="cellIs" dxfId="440" priority="861" operator="greaterThan">
      <formula>0</formula>
    </cfRule>
  </conditionalFormatting>
  <conditionalFormatting sqref="AQ162">
    <cfRule type="cellIs" dxfId="439" priority="857" operator="greaterThan">
      <formula>0</formula>
    </cfRule>
  </conditionalFormatting>
  <conditionalFormatting sqref="AQ147">
    <cfRule type="cellIs" dxfId="438" priority="858" operator="greaterThan">
      <formula>0</formula>
    </cfRule>
  </conditionalFormatting>
  <conditionalFormatting sqref="AQ44">
    <cfRule type="cellIs" dxfId="437" priority="846" operator="greaterThan">
      <formula>0</formula>
    </cfRule>
  </conditionalFormatting>
  <conditionalFormatting sqref="AQ72">
    <cfRule type="cellIs" dxfId="436" priority="845" operator="greaterThan">
      <formula>0</formula>
    </cfRule>
  </conditionalFormatting>
  <conditionalFormatting sqref="AQ156">
    <cfRule type="cellIs" dxfId="435" priority="844" operator="greaterThan">
      <formula>0</formula>
    </cfRule>
  </conditionalFormatting>
  <conditionalFormatting sqref="AQ100">
    <cfRule type="cellIs" dxfId="434" priority="843" operator="greaterThan">
      <formula>0</formula>
    </cfRule>
  </conditionalFormatting>
  <conditionalFormatting sqref="AQ128">
    <cfRule type="cellIs" dxfId="433" priority="842" operator="greaterThan">
      <formula>0</formula>
    </cfRule>
  </conditionalFormatting>
  <conditionalFormatting sqref="AQ19">
    <cfRule type="cellIs" dxfId="432" priority="841" operator="greaterThan">
      <formula>0</formula>
    </cfRule>
  </conditionalFormatting>
  <conditionalFormatting sqref="AR91">
    <cfRule type="cellIs" dxfId="431" priority="832" operator="greaterThan">
      <formula>0</formula>
    </cfRule>
  </conditionalFormatting>
  <conditionalFormatting sqref="AR119">
    <cfRule type="cellIs" dxfId="430" priority="830" operator="greaterThan">
      <formula>0</formula>
    </cfRule>
  </conditionalFormatting>
  <conditionalFormatting sqref="AR57">
    <cfRule type="cellIs" dxfId="429" priority="828" operator="greaterThan">
      <formula>0</formula>
    </cfRule>
  </conditionalFormatting>
  <conditionalFormatting sqref="AR78">
    <cfRule type="cellIs" dxfId="428" priority="827" operator="greaterThan">
      <formula>0</formula>
    </cfRule>
  </conditionalFormatting>
  <conditionalFormatting sqref="AR169">
    <cfRule type="cellIs" dxfId="427" priority="826" operator="greaterThan">
      <formula>0</formula>
    </cfRule>
  </conditionalFormatting>
  <conditionalFormatting sqref="AR113">
    <cfRule type="cellIs" dxfId="426" priority="825" operator="greaterThan">
      <formula>0</formula>
    </cfRule>
  </conditionalFormatting>
  <conditionalFormatting sqref="AR141">
    <cfRule type="cellIs" dxfId="425" priority="824" operator="greaterThan">
      <formula>0</formula>
    </cfRule>
  </conditionalFormatting>
  <conditionalFormatting sqref="AR106">
    <cfRule type="cellIs" dxfId="424" priority="831" operator="greaterThan">
      <formula>0</formula>
    </cfRule>
  </conditionalFormatting>
  <conditionalFormatting sqref="AR134">
    <cfRule type="cellIs" dxfId="423" priority="829" operator="greaterThan">
      <formula>0</formula>
    </cfRule>
  </conditionalFormatting>
  <conditionalFormatting sqref="AR25">
    <cfRule type="cellIs" dxfId="422" priority="839" operator="greaterThan">
      <formula>0</formula>
    </cfRule>
  </conditionalFormatting>
  <conditionalFormatting sqref="AR38">
    <cfRule type="cellIs" dxfId="421" priority="838" operator="greaterThan">
      <formula>0</formula>
    </cfRule>
  </conditionalFormatting>
  <conditionalFormatting sqref="AR32">
    <cfRule type="cellIs" dxfId="420" priority="823" operator="greaterThan">
      <formula>0</formula>
    </cfRule>
  </conditionalFormatting>
  <conditionalFormatting sqref="AR10">
    <cfRule type="cellIs" dxfId="419" priority="840" operator="greaterThan">
      <formula>0</formula>
    </cfRule>
  </conditionalFormatting>
  <conditionalFormatting sqref="AR63">
    <cfRule type="cellIs" dxfId="418" priority="836" operator="greaterThan">
      <formula>0</formula>
    </cfRule>
  </conditionalFormatting>
  <conditionalFormatting sqref="AR85">
    <cfRule type="cellIs" dxfId="417" priority="835" operator="greaterThan">
      <formula>0</formula>
    </cfRule>
  </conditionalFormatting>
  <conditionalFormatting sqref="AR50">
    <cfRule type="cellIs" dxfId="416" priority="837" operator="greaterThan">
      <formula>0</formula>
    </cfRule>
  </conditionalFormatting>
  <conditionalFormatting sqref="AR162">
    <cfRule type="cellIs" dxfId="415" priority="833" operator="greaterThan">
      <formula>0</formula>
    </cfRule>
  </conditionalFormatting>
  <conditionalFormatting sqref="AR147">
    <cfRule type="cellIs" dxfId="414" priority="834" operator="greaterThan">
      <formula>0</formula>
    </cfRule>
  </conditionalFormatting>
  <conditionalFormatting sqref="AR44">
    <cfRule type="cellIs" dxfId="413" priority="822" operator="greaterThan">
      <formula>0</formula>
    </cfRule>
  </conditionalFormatting>
  <conditionalFormatting sqref="AR72">
    <cfRule type="cellIs" dxfId="412" priority="821" operator="greaterThan">
      <formula>0</formula>
    </cfRule>
  </conditionalFormatting>
  <conditionalFormatting sqref="AR156">
    <cfRule type="cellIs" dxfId="411" priority="820" operator="greaterThan">
      <formula>0</formula>
    </cfRule>
  </conditionalFormatting>
  <conditionalFormatting sqref="AR100">
    <cfRule type="cellIs" dxfId="410" priority="819" operator="greaterThan">
      <formula>0</formula>
    </cfRule>
  </conditionalFormatting>
  <conditionalFormatting sqref="AR128">
    <cfRule type="cellIs" dxfId="409" priority="818" operator="greaterThan">
      <formula>0</formula>
    </cfRule>
  </conditionalFormatting>
  <conditionalFormatting sqref="AR19">
    <cfRule type="cellIs" dxfId="408" priority="817" operator="greaterThan">
      <formula>0</formula>
    </cfRule>
  </conditionalFormatting>
  <conditionalFormatting sqref="AS91">
    <cfRule type="cellIs" dxfId="407" priority="808" operator="greaterThan">
      <formula>0</formula>
    </cfRule>
  </conditionalFormatting>
  <conditionalFormatting sqref="AS119">
    <cfRule type="cellIs" dxfId="406" priority="806" operator="greaterThan">
      <formula>0</formula>
    </cfRule>
  </conditionalFormatting>
  <conditionalFormatting sqref="AS57">
    <cfRule type="cellIs" dxfId="405" priority="804" operator="greaterThan">
      <formula>0</formula>
    </cfRule>
  </conditionalFormatting>
  <conditionalFormatting sqref="AS78">
    <cfRule type="cellIs" dxfId="404" priority="803" operator="greaterThan">
      <formula>0</formula>
    </cfRule>
  </conditionalFormatting>
  <conditionalFormatting sqref="AS169">
    <cfRule type="cellIs" dxfId="403" priority="802" operator="greaterThan">
      <formula>0</formula>
    </cfRule>
  </conditionalFormatting>
  <conditionalFormatting sqref="AS113">
    <cfRule type="cellIs" dxfId="402" priority="801" operator="greaterThan">
      <formula>0</formula>
    </cfRule>
  </conditionalFormatting>
  <conditionalFormatting sqref="AS141">
    <cfRule type="cellIs" dxfId="401" priority="800" operator="greaterThan">
      <formula>0</formula>
    </cfRule>
  </conditionalFormatting>
  <conditionalFormatting sqref="AS106">
    <cfRule type="cellIs" dxfId="400" priority="807" operator="greaterThan">
      <formula>0</formula>
    </cfRule>
  </conditionalFormatting>
  <conditionalFormatting sqref="AS134">
    <cfRule type="cellIs" dxfId="399" priority="805" operator="greaterThan">
      <formula>0</formula>
    </cfRule>
  </conditionalFormatting>
  <conditionalFormatting sqref="AS25">
    <cfRule type="cellIs" dxfId="398" priority="815" operator="greaterThan">
      <formula>0</formula>
    </cfRule>
  </conditionalFormatting>
  <conditionalFormatting sqref="AS38">
    <cfRule type="cellIs" dxfId="397" priority="814" operator="greaterThan">
      <formula>0</formula>
    </cfRule>
  </conditionalFormatting>
  <conditionalFormatting sqref="AS32">
    <cfRule type="cellIs" dxfId="396" priority="799" operator="greaterThan">
      <formula>0</formula>
    </cfRule>
  </conditionalFormatting>
  <conditionalFormatting sqref="AS10">
    <cfRule type="cellIs" dxfId="395" priority="816" operator="greaterThan">
      <formula>0</formula>
    </cfRule>
  </conditionalFormatting>
  <conditionalFormatting sqref="AS63">
    <cfRule type="cellIs" dxfId="394" priority="812" operator="greaterThan">
      <formula>0</formula>
    </cfRule>
  </conditionalFormatting>
  <conditionalFormatting sqref="AS85">
    <cfRule type="cellIs" dxfId="393" priority="811" operator="greaterThan">
      <formula>0</formula>
    </cfRule>
  </conditionalFormatting>
  <conditionalFormatting sqref="AS50">
    <cfRule type="cellIs" dxfId="392" priority="813" operator="greaterThan">
      <formula>0</formula>
    </cfRule>
  </conditionalFormatting>
  <conditionalFormatting sqref="AS162">
    <cfRule type="cellIs" dxfId="391" priority="809" operator="greaterThan">
      <formula>0</formula>
    </cfRule>
  </conditionalFormatting>
  <conditionalFormatting sqref="AS147">
    <cfRule type="cellIs" dxfId="390" priority="810" operator="greaterThan">
      <formula>0</formula>
    </cfRule>
  </conditionalFormatting>
  <conditionalFormatting sqref="AS44">
    <cfRule type="cellIs" dxfId="389" priority="798" operator="greaterThan">
      <formula>0</formula>
    </cfRule>
  </conditionalFormatting>
  <conditionalFormatting sqref="AS72">
    <cfRule type="cellIs" dxfId="388" priority="797" operator="greaterThan">
      <formula>0</formula>
    </cfRule>
  </conditionalFormatting>
  <conditionalFormatting sqref="AS156">
    <cfRule type="cellIs" dxfId="387" priority="796" operator="greaterThan">
      <formula>0</formula>
    </cfRule>
  </conditionalFormatting>
  <conditionalFormatting sqref="AS100">
    <cfRule type="cellIs" dxfId="386" priority="795" operator="greaterThan">
      <formula>0</formula>
    </cfRule>
  </conditionalFormatting>
  <conditionalFormatting sqref="AS128">
    <cfRule type="cellIs" dxfId="385" priority="794" operator="greaterThan">
      <formula>0</formula>
    </cfRule>
  </conditionalFormatting>
  <conditionalFormatting sqref="AS19">
    <cfRule type="cellIs" dxfId="384" priority="793" operator="greaterThan">
      <formula>0</formula>
    </cfRule>
  </conditionalFormatting>
  <conditionalFormatting sqref="AU91">
    <cfRule type="cellIs" dxfId="383" priority="760" operator="greaterThan">
      <formula>0</formula>
    </cfRule>
  </conditionalFormatting>
  <conditionalFormatting sqref="AU119">
    <cfRule type="cellIs" dxfId="382" priority="758" operator="greaterThan">
      <formula>0</formula>
    </cfRule>
  </conditionalFormatting>
  <conditionalFormatting sqref="AU57">
    <cfRule type="cellIs" dxfId="381" priority="756" operator="greaterThan">
      <formula>0</formula>
    </cfRule>
  </conditionalFormatting>
  <conditionalFormatting sqref="AU78">
    <cfRule type="cellIs" dxfId="380" priority="755" operator="greaterThan">
      <formula>0</formula>
    </cfRule>
  </conditionalFormatting>
  <conditionalFormatting sqref="AU169">
    <cfRule type="cellIs" dxfId="379" priority="754" operator="greaterThan">
      <formula>0</formula>
    </cfRule>
  </conditionalFormatting>
  <conditionalFormatting sqref="AU113">
    <cfRule type="cellIs" dxfId="378" priority="753" operator="greaterThan">
      <formula>0</formula>
    </cfRule>
  </conditionalFormatting>
  <conditionalFormatting sqref="AU141">
    <cfRule type="cellIs" dxfId="377" priority="752" operator="greaterThan">
      <formula>0</formula>
    </cfRule>
  </conditionalFormatting>
  <conditionalFormatting sqref="AU106">
    <cfRule type="cellIs" dxfId="376" priority="759" operator="greaterThan">
      <formula>0</formula>
    </cfRule>
  </conditionalFormatting>
  <conditionalFormatting sqref="AU134">
    <cfRule type="cellIs" dxfId="375" priority="757" operator="greaterThan">
      <formula>0</formula>
    </cfRule>
  </conditionalFormatting>
  <conditionalFormatting sqref="AU25">
    <cfRule type="cellIs" dxfId="374" priority="767" operator="greaterThan">
      <formula>0</formula>
    </cfRule>
  </conditionalFormatting>
  <conditionalFormatting sqref="AU38">
    <cfRule type="cellIs" dxfId="373" priority="766" operator="greaterThan">
      <formula>0</formula>
    </cfRule>
  </conditionalFormatting>
  <conditionalFormatting sqref="AU32">
    <cfRule type="cellIs" dxfId="372" priority="751" operator="greaterThan">
      <formula>0</formula>
    </cfRule>
  </conditionalFormatting>
  <conditionalFormatting sqref="AU10">
    <cfRule type="cellIs" dxfId="371" priority="768" operator="greaterThan">
      <formula>0</formula>
    </cfRule>
  </conditionalFormatting>
  <conditionalFormatting sqref="AU63">
    <cfRule type="cellIs" dxfId="370" priority="764" operator="greaterThan">
      <formula>0</formula>
    </cfRule>
  </conditionalFormatting>
  <conditionalFormatting sqref="AU85">
    <cfRule type="cellIs" dxfId="369" priority="763" operator="greaterThan">
      <formula>0</formula>
    </cfRule>
  </conditionalFormatting>
  <conditionalFormatting sqref="AU50">
    <cfRule type="cellIs" dxfId="368" priority="765" operator="greaterThan">
      <formula>0</formula>
    </cfRule>
  </conditionalFormatting>
  <conditionalFormatting sqref="AU162">
    <cfRule type="cellIs" dxfId="367" priority="761" operator="greaterThan">
      <formula>0</formula>
    </cfRule>
  </conditionalFormatting>
  <conditionalFormatting sqref="AU147">
    <cfRule type="cellIs" dxfId="366" priority="762" operator="greaterThan">
      <formula>0</formula>
    </cfRule>
  </conditionalFormatting>
  <conditionalFormatting sqref="AU44">
    <cfRule type="cellIs" dxfId="365" priority="750" operator="greaterThan">
      <formula>0</formula>
    </cfRule>
  </conditionalFormatting>
  <conditionalFormatting sqref="AU72">
    <cfRule type="cellIs" dxfId="364" priority="749" operator="greaterThan">
      <formula>0</formula>
    </cfRule>
  </conditionalFormatting>
  <conditionalFormatting sqref="AU156">
    <cfRule type="cellIs" dxfId="363" priority="748" operator="greaterThan">
      <formula>0</formula>
    </cfRule>
  </conditionalFormatting>
  <conditionalFormatting sqref="AU100">
    <cfRule type="cellIs" dxfId="362" priority="747" operator="greaterThan">
      <formula>0</formula>
    </cfRule>
  </conditionalFormatting>
  <conditionalFormatting sqref="AU128">
    <cfRule type="cellIs" dxfId="361" priority="746" operator="greaterThan">
      <formula>0</formula>
    </cfRule>
  </conditionalFormatting>
  <conditionalFormatting sqref="AU19">
    <cfRule type="cellIs" dxfId="360" priority="745" operator="greaterThan">
      <formula>0</formula>
    </cfRule>
  </conditionalFormatting>
  <conditionalFormatting sqref="AV91">
    <cfRule type="cellIs" dxfId="359" priority="688" operator="greaterThan">
      <formula>0</formula>
    </cfRule>
  </conditionalFormatting>
  <conditionalFormatting sqref="AV119">
    <cfRule type="cellIs" dxfId="358" priority="686" operator="greaterThan">
      <formula>0</formula>
    </cfRule>
  </conditionalFormatting>
  <conditionalFormatting sqref="AV57">
    <cfRule type="cellIs" dxfId="357" priority="684" operator="greaterThan">
      <formula>0</formula>
    </cfRule>
  </conditionalFormatting>
  <conditionalFormatting sqref="AV78">
    <cfRule type="cellIs" dxfId="356" priority="683" operator="greaterThan">
      <formula>0</formula>
    </cfRule>
  </conditionalFormatting>
  <conditionalFormatting sqref="AV169">
    <cfRule type="cellIs" dxfId="355" priority="682" operator="greaterThan">
      <formula>0</formula>
    </cfRule>
  </conditionalFormatting>
  <conditionalFormatting sqref="AV113">
    <cfRule type="cellIs" dxfId="354" priority="681" operator="greaterThan">
      <formula>0</formula>
    </cfRule>
  </conditionalFormatting>
  <conditionalFormatting sqref="AV141">
    <cfRule type="cellIs" dxfId="353" priority="680" operator="greaterThan">
      <formula>0</formula>
    </cfRule>
  </conditionalFormatting>
  <conditionalFormatting sqref="AV106">
    <cfRule type="cellIs" dxfId="352" priority="687" operator="greaterThan">
      <formula>0</formula>
    </cfRule>
  </conditionalFormatting>
  <conditionalFormatting sqref="AV134">
    <cfRule type="cellIs" dxfId="351" priority="685" operator="greaterThan">
      <formula>0</formula>
    </cfRule>
  </conditionalFormatting>
  <conditionalFormatting sqref="AV25">
    <cfRule type="cellIs" dxfId="350" priority="695" operator="greaterThan">
      <formula>0</formula>
    </cfRule>
  </conditionalFormatting>
  <conditionalFormatting sqref="AV38">
    <cfRule type="cellIs" dxfId="349" priority="694" operator="greaterThan">
      <formula>0</formula>
    </cfRule>
  </conditionalFormatting>
  <conditionalFormatting sqref="AV32">
    <cfRule type="cellIs" dxfId="348" priority="679" operator="greaterThan">
      <formula>0</formula>
    </cfRule>
  </conditionalFormatting>
  <conditionalFormatting sqref="AV10">
    <cfRule type="cellIs" dxfId="347" priority="696" operator="greaterThan">
      <formula>0</formula>
    </cfRule>
  </conditionalFormatting>
  <conditionalFormatting sqref="AV63">
    <cfRule type="cellIs" dxfId="346" priority="692" operator="greaterThan">
      <formula>0</formula>
    </cfRule>
  </conditionalFormatting>
  <conditionalFormatting sqref="AV85">
    <cfRule type="cellIs" dxfId="345" priority="691" operator="greaterThan">
      <formula>0</formula>
    </cfRule>
  </conditionalFormatting>
  <conditionalFormatting sqref="AV50">
    <cfRule type="cellIs" dxfId="344" priority="693" operator="greaterThan">
      <formula>0</formula>
    </cfRule>
  </conditionalFormatting>
  <conditionalFormatting sqref="AV162">
    <cfRule type="cellIs" dxfId="343" priority="689" operator="greaterThan">
      <formula>0</formula>
    </cfRule>
  </conditionalFormatting>
  <conditionalFormatting sqref="AV147">
    <cfRule type="cellIs" dxfId="342" priority="690" operator="greaterThan">
      <formula>0</formula>
    </cfRule>
  </conditionalFormatting>
  <conditionalFormatting sqref="AV44">
    <cfRule type="cellIs" dxfId="341" priority="678" operator="greaterThan">
      <formula>0</formula>
    </cfRule>
  </conditionalFormatting>
  <conditionalFormatting sqref="AV72">
    <cfRule type="cellIs" dxfId="340" priority="677" operator="greaterThan">
      <formula>0</formula>
    </cfRule>
  </conditionalFormatting>
  <conditionalFormatting sqref="AV156">
    <cfRule type="cellIs" dxfId="339" priority="676" operator="greaterThan">
      <formula>0</formula>
    </cfRule>
  </conditionalFormatting>
  <conditionalFormatting sqref="AV100">
    <cfRule type="cellIs" dxfId="338" priority="675" operator="greaterThan">
      <formula>0</formula>
    </cfRule>
  </conditionalFormatting>
  <conditionalFormatting sqref="AV128">
    <cfRule type="cellIs" dxfId="337" priority="674" operator="greaterThan">
      <formula>0</formula>
    </cfRule>
  </conditionalFormatting>
  <conditionalFormatting sqref="AV19">
    <cfRule type="cellIs" dxfId="336" priority="673" operator="greaterThan">
      <formula>0</formula>
    </cfRule>
  </conditionalFormatting>
  <conditionalFormatting sqref="AT91">
    <cfRule type="cellIs" dxfId="335" priority="616" operator="greaterThan">
      <formula>0</formula>
    </cfRule>
  </conditionalFormatting>
  <conditionalFormatting sqref="AT119">
    <cfRule type="cellIs" dxfId="334" priority="614" operator="greaterThan">
      <formula>0</formula>
    </cfRule>
  </conditionalFormatting>
  <conditionalFormatting sqref="AT57">
    <cfRule type="cellIs" dxfId="333" priority="612" operator="greaterThan">
      <formula>0</formula>
    </cfRule>
  </conditionalFormatting>
  <conditionalFormatting sqref="AT78">
    <cfRule type="cellIs" dxfId="332" priority="611" operator="greaterThan">
      <formula>0</formula>
    </cfRule>
  </conditionalFormatting>
  <conditionalFormatting sqref="AT169">
    <cfRule type="cellIs" dxfId="331" priority="610" operator="greaterThan">
      <formula>0</formula>
    </cfRule>
  </conditionalFormatting>
  <conditionalFormatting sqref="AT113">
    <cfRule type="cellIs" dxfId="330" priority="609" operator="greaterThan">
      <formula>0</formula>
    </cfRule>
  </conditionalFormatting>
  <conditionalFormatting sqref="AT141">
    <cfRule type="cellIs" dxfId="329" priority="608" operator="greaterThan">
      <formula>0</formula>
    </cfRule>
  </conditionalFormatting>
  <conditionalFormatting sqref="AT106">
    <cfRule type="cellIs" dxfId="328" priority="615" operator="greaterThan">
      <formula>0</formula>
    </cfRule>
  </conditionalFormatting>
  <conditionalFormatting sqref="AT134">
    <cfRule type="cellIs" dxfId="327" priority="613" operator="greaterThan">
      <formula>0</formula>
    </cfRule>
  </conditionalFormatting>
  <conditionalFormatting sqref="AT25">
    <cfRule type="cellIs" dxfId="326" priority="623" operator="greaterThan">
      <formula>0</formula>
    </cfRule>
  </conditionalFormatting>
  <conditionalFormatting sqref="AT38">
    <cfRule type="cellIs" dxfId="325" priority="622" operator="greaterThan">
      <formula>0</formula>
    </cfRule>
  </conditionalFormatting>
  <conditionalFormatting sqref="AT32">
    <cfRule type="cellIs" dxfId="324" priority="607" operator="greaterThan">
      <formula>0</formula>
    </cfRule>
  </conditionalFormatting>
  <conditionalFormatting sqref="AT10">
    <cfRule type="cellIs" dxfId="323" priority="624" operator="greaterThan">
      <formula>0</formula>
    </cfRule>
  </conditionalFormatting>
  <conditionalFormatting sqref="AT63">
    <cfRule type="cellIs" dxfId="322" priority="620" operator="greaterThan">
      <formula>0</formula>
    </cfRule>
  </conditionalFormatting>
  <conditionalFormatting sqref="AT85">
    <cfRule type="cellIs" dxfId="321" priority="619" operator="greaterThan">
      <formula>0</formula>
    </cfRule>
  </conditionalFormatting>
  <conditionalFormatting sqref="AT50">
    <cfRule type="cellIs" dxfId="320" priority="621" operator="greaterThan">
      <formula>0</formula>
    </cfRule>
  </conditionalFormatting>
  <conditionalFormatting sqref="AT162">
    <cfRule type="cellIs" dxfId="319" priority="617" operator="greaterThan">
      <formula>0</formula>
    </cfRule>
  </conditionalFormatting>
  <conditionalFormatting sqref="AT147">
    <cfRule type="cellIs" dxfId="318" priority="618" operator="greaterThan">
      <formula>0</formula>
    </cfRule>
  </conditionalFormatting>
  <conditionalFormatting sqref="AT44">
    <cfRule type="cellIs" dxfId="317" priority="606" operator="greaterThan">
      <formula>0</formula>
    </cfRule>
  </conditionalFormatting>
  <conditionalFormatting sqref="AT72">
    <cfRule type="cellIs" dxfId="316" priority="605" operator="greaterThan">
      <formula>0</formula>
    </cfRule>
  </conditionalFormatting>
  <conditionalFormatting sqref="AT156">
    <cfRule type="cellIs" dxfId="315" priority="604" operator="greaterThan">
      <formula>0</formula>
    </cfRule>
  </conditionalFormatting>
  <conditionalFormatting sqref="AT100">
    <cfRule type="cellIs" dxfId="314" priority="603" operator="greaterThan">
      <formula>0</formula>
    </cfRule>
  </conditionalFormatting>
  <conditionalFormatting sqref="AT128">
    <cfRule type="cellIs" dxfId="313" priority="602" operator="greaterThan">
      <formula>0</formula>
    </cfRule>
  </conditionalFormatting>
  <conditionalFormatting sqref="AT19">
    <cfRule type="cellIs" dxfId="312" priority="601" operator="greaterThan">
      <formula>0</formula>
    </cfRule>
  </conditionalFormatting>
  <conditionalFormatting sqref="AW91">
    <cfRule type="cellIs" dxfId="311" priority="592" operator="greaterThan">
      <formula>0</formula>
    </cfRule>
  </conditionalFormatting>
  <conditionalFormatting sqref="AW119">
    <cfRule type="cellIs" dxfId="310" priority="590" operator="greaterThan">
      <formula>0</formula>
    </cfRule>
  </conditionalFormatting>
  <conditionalFormatting sqref="AW57">
    <cfRule type="cellIs" dxfId="309" priority="588" operator="greaterThan">
      <formula>0</formula>
    </cfRule>
  </conditionalFormatting>
  <conditionalFormatting sqref="AW78">
    <cfRule type="cellIs" dxfId="308" priority="587" operator="greaterThan">
      <formula>0</formula>
    </cfRule>
  </conditionalFormatting>
  <conditionalFormatting sqref="AW169">
    <cfRule type="cellIs" dxfId="307" priority="586" operator="greaterThan">
      <formula>0</formula>
    </cfRule>
  </conditionalFormatting>
  <conditionalFormatting sqref="AW113">
    <cfRule type="cellIs" dxfId="306" priority="585" operator="greaterThan">
      <formula>0</formula>
    </cfRule>
  </conditionalFormatting>
  <conditionalFormatting sqref="AW141">
    <cfRule type="cellIs" dxfId="305" priority="584" operator="greaterThan">
      <formula>0</formula>
    </cfRule>
  </conditionalFormatting>
  <conditionalFormatting sqref="AW106">
    <cfRule type="cellIs" dxfId="304" priority="591" operator="greaterThan">
      <formula>0</formula>
    </cfRule>
  </conditionalFormatting>
  <conditionalFormatting sqref="AW134">
    <cfRule type="cellIs" dxfId="303" priority="589" operator="greaterThan">
      <formula>0</formula>
    </cfRule>
  </conditionalFormatting>
  <conditionalFormatting sqref="AW25">
    <cfRule type="cellIs" dxfId="302" priority="599" operator="greaterThan">
      <formula>0</formula>
    </cfRule>
  </conditionalFormatting>
  <conditionalFormatting sqref="AW38">
    <cfRule type="cellIs" dxfId="301" priority="598" operator="greaterThan">
      <formula>0</formula>
    </cfRule>
  </conditionalFormatting>
  <conditionalFormatting sqref="AW32">
    <cfRule type="cellIs" dxfId="300" priority="583" operator="greaterThan">
      <formula>0</formula>
    </cfRule>
  </conditionalFormatting>
  <conditionalFormatting sqref="AW10">
    <cfRule type="cellIs" dxfId="299" priority="600" operator="greaterThan">
      <formula>0</formula>
    </cfRule>
  </conditionalFormatting>
  <conditionalFormatting sqref="AW63">
    <cfRule type="cellIs" dxfId="298" priority="596" operator="greaterThan">
      <formula>0</formula>
    </cfRule>
  </conditionalFormatting>
  <conditionalFormatting sqref="AW85">
    <cfRule type="cellIs" dxfId="297" priority="595" operator="greaterThan">
      <formula>0</formula>
    </cfRule>
  </conditionalFormatting>
  <conditionalFormatting sqref="AW50">
    <cfRule type="cellIs" dxfId="296" priority="597" operator="greaterThan">
      <formula>0</formula>
    </cfRule>
  </conditionalFormatting>
  <conditionalFormatting sqref="AW162">
    <cfRule type="cellIs" dxfId="295" priority="593" operator="greaterThan">
      <formula>0</formula>
    </cfRule>
  </conditionalFormatting>
  <conditionalFormatting sqref="AW147">
    <cfRule type="cellIs" dxfId="294" priority="594" operator="greaterThan">
      <formula>0</formula>
    </cfRule>
  </conditionalFormatting>
  <conditionalFormatting sqref="AW44">
    <cfRule type="cellIs" dxfId="293" priority="582" operator="greaterThan">
      <formula>0</formula>
    </cfRule>
  </conditionalFormatting>
  <conditionalFormatting sqref="AW72">
    <cfRule type="cellIs" dxfId="292" priority="581" operator="greaterThan">
      <formula>0</formula>
    </cfRule>
  </conditionalFormatting>
  <conditionalFormatting sqref="AW156">
    <cfRule type="cellIs" dxfId="291" priority="580" operator="greaterThan">
      <formula>0</formula>
    </cfRule>
  </conditionalFormatting>
  <conditionalFormatting sqref="AW100">
    <cfRule type="cellIs" dxfId="290" priority="579" operator="greaterThan">
      <formula>0</formula>
    </cfRule>
  </conditionalFormatting>
  <conditionalFormatting sqref="AW128">
    <cfRule type="cellIs" dxfId="289" priority="578" operator="greaterThan">
      <formula>0</formula>
    </cfRule>
  </conditionalFormatting>
  <conditionalFormatting sqref="AW19">
    <cfRule type="cellIs" dxfId="288" priority="577" operator="greaterThan">
      <formula>0</formula>
    </cfRule>
  </conditionalFormatting>
  <conditionalFormatting sqref="AZ91">
    <cfRule type="cellIs" dxfId="287" priority="376" operator="greaterThan">
      <formula>0</formula>
    </cfRule>
  </conditionalFormatting>
  <conditionalFormatting sqref="AZ119">
    <cfRule type="cellIs" dxfId="286" priority="374" operator="greaterThan">
      <formula>0</formula>
    </cfRule>
  </conditionalFormatting>
  <conditionalFormatting sqref="AZ57">
    <cfRule type="cellIs" dxfId="285" priority="372" operator="greaterThan">
      <formula>0</formula>
    </cfRule>
  </conditionalFormatting>
  <conditionalFormatting sqref="AZ78">
    <cfRule type="cellIs" dxfId="284" priority="371" operator="greaterThan">
      <formula>0</formula>
    </cfRule>
  </conditionalFormatting>
  <conditionalFormatting sqref="AZ169">
    <cfRule type="cellIs" dxfId="283" priority="370" operator="greaterThan">
      <formula>0</formula>
    </cfRule>
  </conditionalFormatting>
  <conditionalFormatting sqref="AZ113">
    <cfRule type="cellIs" dxfId="282" priority="369" operator="greaterThan">
      <formula>0</formula>
    </cfRule>
  </conditionalFormatting>
  <conditionalFormatting sqref="AZ141">
    <cfRule type="cellIs" dxfId="281" priority="368" operator="greaterThan">
      <formula>0</formula>
    </cfRule>
  </conditionalFormatting>
  <conditionalFormatting sqref="AZ106">
    <cfRule type="cellIs" dxfId="280" priority="375" operator="greaterThan">
      <formula>0</formula>
    </cfRule>
  </conditionalFormatting>
  <conditionalFormatting sqref="AZ134">
    <cfRule type="cellIs" dxfId="279" priority="373" operator="greaterThan">
      <formula>0</formula>
    </cfRule>
  </conditionalFormatting>
  <conditionalFormatting sqref="AZ25">
    <cfRule type="cellIs" dxfId="278" priority="383" operator="greaterThan">
      <formula>0</formula>
    </cfRule>
  </conditionalFormatting>
  <conditionalFormatting sqref="AZ38">
    <cfRule type="cellIs" dxfId="277" priority="382" operator="greaterThan">
      <formula>0</formula>
    </cfRule>
  </conditionalFormatting>
  <conditionalFormatting sqref="AZ32">
    <cfRule type="cellIs" dxfId="276" priority="367" operator="greaterThan">
      <formula>0</formula>
    </cfRule>
  </conditionalFormatting>
  <conditionalFormatting sqref="AZ10">
    <cfRule type="cellIs" dxfId="275" priority="384" operator="greaterThan">
      <formula>0</formula>
    </cfRule>
  </conditionalFormatting>
  <conditionalFormatting sqref="AZ63">
    <cfRule type="cellIs" dxfId="274" priority="380" operator="greaterThan">
      <formula>0</formula>
    </cfRule>
  </conditionalFormatting>
  <conditionalFormatting sqref="AZ85">
    <cfRule type="cellIs" dxfId="273" priority="379" operator="greaterThan">
      <formula>0</formula>
    </cfRule>
  </conditionalFormatting>
  <conditionalFormatting sqref="AZ50">
    <cfRule type="cellIs" dxfId="272" priority="381" operator="greaterThan">
      <formula>0</formula>
    </cfRule>
  </conditionalFormatting>
  <conditionalFormatting sqref="AZ162">
    <cfRule type="cellIs" dxfId="271" priority="377" operator="greaterThan">
      <formula>0</formula>
    </cfRule>
  </conditionalFormatting>
  <conditionalFormatting sqref="AZ147">
    <cfRule type="cellIs" dxfId="270" priority="378" operator="greaterThan">
      <formula>0</formula>
    </cfRule>
  </conditionalFormatting>
  <conditionalFormatting sqref="AZ44">
    <cfRule type="cellIs" dxfId="269" priority="366" operator="greaterThan">
      <formula>0</formula>
    </cfRule>
  </conditionalFormatting>
  <conditionalFormatting sqref="AZ72">
    <cfRule type="cellIs" dxfId="268" priority="365" operator="greaterThan">
      <formula>0</formula>
    </cfRule>
  </conditionalFormatting>
  <conditionalFormatting sqref="AZ156">
    <cfRule type="cellIs" dxfId="267" priority="364" operator="greaterThan">
      <formula>0</formula>
    </cfRule>
  </conditionalFormatting>
  <conditionalFormatting sqref="AZ100">
    <cfRule type="cellIs" dxfId="266" priority="363" operator="greaterThan">
      <formula>0</formula>
    </cfRule>
  </conditionalFormatting>
  <conditionalFormatting sqref="AZ128">
    <cfRule type="cellIs" dxfId="265" priority="362" operator="greaterThan">
      <formula>0</formula>
    </cfRule>
  </conditionalFormatting>
  <conditionalFormatting sqref="AZ19">
    <cfRule type="cellIs" dxfId="264" priority="361" operator="greaterThan">
      <formula>0</formula>
    </cfRule>
  </conditionalFormatting>
  <conditionalFormatting sqref="AX91">
    <cfRule type="cellIs" dxfId="263" priority="352" operator="greaterThan">
      <formula>0</formula>
    </cfRule>
  </conditionalFormatting>
  <conditionalFormatting sqref="AX119">
    <cfRule type="cellIs" dxfId="262" priority="350" operator="greaterThan">
      <formula>0</formula>
    </cfRule>
  </conditionalFormatting>
  <conditionalFormatting sqref="AX57">
    <cfRule type="cellIs" dxfId="261" priority="348" operator="greaterThan">
      <formula>0</formula>
    </cfRule>
  </conditionalFormatting>
  <conditionalFormatting sqref="AX78">
    <cfRule type="cellIs" dxfId="260" priority="347" operator="greaterThan">
      <formula>0</formula>
    </cfRule>
  </conditionalFormatting>
  <conditionalFormatting sqref="AX169">
    <cfRule type="cellIs" dxfId="259" priority="346" operator="greaterThan">
      <formula>0</formula>
    </cfRule>
  </conditionalFormatting>
  <conditionalFormatting sqref="AX113">
    <cfRule type="cellIs" dxfId="258" priority="345" operator="greaterThan">
      <formula>0</formula>
    </cfRule>
  </conditionalFormatting>
  <conditionalFormatting sqref="AX141">
    <cfRule type="cellIs" dxfId="257" priority="344" operator="greaterThan">
      <formula>0</formula>
    </cfRule>
  </conditionalFormatting>
  <conditionalFormatting sqref="AX106">
    <cfRule type="cellIs" dxfId="256" priority="351" operator="greaterThan">
      <formula>0</formula>
    </cfRule>
  </conditionalFormatting>
  <conditionalFormatting sqref="AX134">
    <cfRule type="cellIs" dxfId="255" priority="349" operator="greaterThan">
      <formula>0</formula>
    </cfRule>
  </conditionalFormatting>
  <conditionalFormatting sqref="AX25">
    <cfRule type="cellIs" dxfId="254" priority="359" operator="greaterThan">
      <formula>0</formula>
    </cfRule>
  </conditionalFormatting>
  <conditionalFormatting sqref="AX38">
    <cfRule type="cellIs" dxfId="253" priority="358" operator="greaterThan">
      <formula>0</formula>
    </cfRule>
  </conditionalFormatting>
  <conditionalFormatting sqref="AX32">
    <cfRule type="cellIs" dxfId="252" priority="343" operator="greaterThan">
      <formula>0</formula>
    </cfRule>
  </conditionalFormatting>
  <conditionalFormatting sqref="AX10">
    <cfRule type="cellIs" dxfId="251" priority="360" operator="greaterThan">
      <formula>0</formula>
    </cfRule>
  </conditionalFormatting>
  <conditionalFormatting sqref="AX63">
    <cfRule type="cellIs" dxfId="250" priority="356" operator="greaterThan">
      <formula>0</formula>
    </cfRule>
  </conditionalFormatting>
  <conditionalFormatting sqref="AX85">
    <cfRule type="cellIs" dxfId="249" priority="355" operator="greaterThan">
      <formula>0</formula>
    </cfRule>
  </conditionalFormatting>
  <conditionalFormatting sqref="AX50">
    <cfRule type="cellIs" dxfId="248" priority="357" operator="greaterThan">
      <formula>0</formula>
    </cfRule>
  </conditionalFormatting>
  <conditionalFormatting sqref="AX162">
    <cfRule type="cellIs" dxfId="247" priority="353" operator="greaterThan">
      <formula>0</formula>
    </cfRule>
  </conditionalFormatting>
  <conditionalFormatting sqref="AX147">
    <cfRule type="cellIs" dxfId="246" priority="354" operator="greaterThan">
      <formula>0</formula>
    </cfRule>
  </conditionalFormatting>
  <conditionalFormatting sqref="AX44">
    <cfRule type="cellIs" dxfId="245" priority="342" operator="greaterThan">
      <formula>0</formula>
    </cfRule>
  </conditionalFormatting>
  <conditionalFormatting sqref="AX72">
    <cfRule type="cellIs" dxfId="244" priority="341" operator="greaterThan">
      <formula>0</formula>
    </cfRule>
  </conditionalFormatting>
  <conditionalFormatting sqref="AX156">
    <cfRule type="cellIs" dxfId="243" priority="340" operator="greaterThan">
      <formula>0</formula>
    </cfRule>
  </conditionalFormatting>
  <conditionalFormatting sqref="AX100">
    <cfRule type="cellIs" dxfId="242" priority="339" operator="greaterThan">
      <formula>0</formula>
    </cfRule>
  </conditionalFormatting>
  <conditionalFormatting sqref="AX128">
    <cfRule type="cellIs" dxfId="241" priority="338" operator="greaterThan">
      <formula>0</formula>
    </cfRule>
  </conditionalFormatting>
  <conditionalFormatting sqref="AX19">
    <cfRule type="cellIs" dxfId="240" priority="337" operator="greaterThan">
      <formula>0</formula>
    </cfRule>
  </conditionalFormatting>
  <conditionalFormatting sqref="BA91">
    <cfRule type="cellIs" dxfId="239" priority="328" operator="greaterThan">
      <formula>0</formula>
    </cfRule>
  </conditionalFormatting>
  <conditionalFormatting sqref="BA119">
    <cfRule type="cellIs" dxfId="238" priority="326" operator="greaterThan">
      <formula>0</formula>
    </cfRule>
  </conditionalFormatting>
  <conditionalFormatting sqref="BA57">
    <cfRule type="cellIs" dxfId="237" priority="324" operator="greaterThan">
      <formula>0</formula>
    </cfRule>
  </conditionalFormatting>
  <conditionalFormatting sqref="BA78">
    <cfRule type="cellIs" dxfId="236" priority="323" operator="greaterThan">
      <formula>0</formula>
    </cfRule>
  </conditionalFormatting>
  <conditionalFormatting sqref="BA169">
    <cfRule type="cellIs" dxfId="235" priority="322" operator="greaterThan">
      <formula>0</formula>
    </cfRule>
  </conditionalFormatting>
  <conditionalFormatting sqref="BA113">
    <cfRule type="cellIs" dxfId="234" priority="321" operator="greaterThan">
      <formula>0</formula>
    </cfRule>
  </conditionalFormatting>
  <conditionalFormatting sqref="BA141">
    <cfRule type="cellIs" dxfId="233" priority="320" operator="greaterThan">
      <formula>0</formula>
    </cfRule>
  </conditionalFormatting>
  <conditionalFormatting sqref="BA106">
    <cfRule type="cellIs" dxfId="232" priority="327" operator="greaterThan">
      <formula>0</formula>
    </cfRule>
  </conditionalFormatting>
  <conditionalFormatting sqref="BA134">
    <cfRule type="cellIs" dxfId="231" priority="325" operator="greaterThan">
      <formula>0</formula>
    </cfRule>
  </conditionalFormatting>
  <conditionalFormatting sqref="BA25">
    <cfRule type="cellIs" dxfId="230" priority="335" operator="greaterThan">
      <formula>0</formula>
    </cfRule>
  </conditionalFormatting>
  <conditionalFormatting sqref="BA38">
    <cfRule type="cellIs" dxfId="229" priority="334" operator="greaterThan">
      <formula>0</formula>
    </cfRule>
  </conditionalFormatting>
  <conditionalFormatting sqref="BA32">
    <cfRule type="cellIs" dxfId="228" priority="319" operator="greaterThan">
      <formula>0</formula>
    </cfRule>
  </conditionalFormatting>
  <conditionalFormatting sqref="BA10">
    <cfRule type="cellIs" dxfId="227" priority="336" operator="greaterThan">
      <formula>0</formula>
    </cfRule>
  </conditionalFormatting>
  <conditionalFormatting sqref="BA63">
    <cfRule type="cellIs" dxfId="226" priority="332" operator="greaterThan">
      <formula>0</formula>
    </cfRule>
  </conditionalFormatting>
  <conditionalFormatting sqref="BA85">
    <cfRule type="cellIs" dxfId="225" priority="331" operator="greaterThan">
      <formula>0</formula>
    </cfRule>
  </conditionalFormatting>
  <conditionalFormatting sqref="BA50">
    <cfRule type="cellIs" dxfId="224" priority="333" operator="greaterThan">
      <formula>0</formula>
    </cfRule>
  </conditionalFormatting>
  <conditionalFormatting sqref="BA162">
    <cfRule type="cellIs" dxfId="223" priority="329" operator="greaterThan">
      <formula>0</formula>
    </cfRule>
  </conditionalFormatting>
  <conditionalFormatting sqref="BA147">
    <cfRule type="cellIs" dxfId="222" priority="330" operator="greaterThan">
      <formula>0</formula>
    </cfRule>
  </conditionalFormatting>
  <conditionalFormatting sqref="BA44">
    <cfRule type="cellIs" dxfId="221" priority="318" operator="greaterThan">
      <formula>0</formula>
    </cfRule>
  </conditionalFormatting>
  <conditionalFormatting sqref="BA72">
    <cfRule type="cellIs" dxfId="220" priority="317" operator="greaterThan">
      <formula>0</formula>
    </cfRule>
  </conditionalFormatting>
  <conditionalFormatting sqref="BA156">
    <cfRule type="cellIs" dxfId="219" priority="316" operator="greaterThan">
      <formula>0</formula>
    </cfRule>
  </conditionalFormatting>
  <conditionalFormatting sqref="BA100">
    <cfRule type="cellIs" dxfId="218" priority="315" operator="greaterThan">
      <formula>0</formula>
    </cfRule>
  </conditionalFormatting>
  <conditionalFormatting sqref="BA128">
    <cfRule type="cellIs" dxfId="217" priority="314" operator="greaterThan">
      <formula>0</formula>
    </cfRule>
  </conditionalFormatting>
  <conditionalFormatting sqref="BA19">
    <cfRule type="cellIs" dxfId="216" priority="313" operator="greaterThan">
      <formula>0</formula>
    </cfRule>
  </conditionalFormatting>
  <conditionalFormatting sqref="AY91">
    <cfRule type="cellIs" dxfId="215" priority="400" operator="greaterThan">
      <formula>0</formula>
    </cfRule>
  </conditionalFormatting>
  <conditionalFormatting sqref="AY119">
    <cfRule type="cellIs" dxfId="214" priority="398" operator="greaterThan">
      <formula>0</formula>
    </cfRule>
  </conditionalFormatting>
  <conditionalFormatting sqref="AY57">
    <cfRule type="cellIs" dxfId="213" priority="396" operator="greaterThan">
      <formula>0</formula>
    </cfRule>
  </conditionalFormatting>
  <conditionalFormatting sqref="AY78">
    <cfRule type="cellIs" dxfId="212" priority="395" operator="greaterThan">
      <formula>0</formula>
    </cfRule>
  </conditionalFormatting>
  <conditionalFormatting sqref="AY169">
    <cfRule type="cellIs" dxfId="211" priority="394" operator="greaterThan">
      <formula>0</formula>
    </cfRule>
  </conditionalFormatting>
  <conditionalFormatting sqref="AY113">
    <cfRule type="cellIs" dxfId="210" priority="393" operator="greaterThan">
      <formula>0</formula>
    </cfRule>
  </conditionalFormatting>
  <conditionalFormatting sqref="AY141">
    <cfRule type="cellIs" dxfId="209" priority="392" operator="greaterThan">
      <formula>0</formula>
    </cfRule>
  </conditionalFormatting>
  <conditionalFormatting sqref="AY106">
    <cfRule type="cellIs" dxfId="208" priority="399" operator="greaterThan">
      <formula>0</formula>
    </cfRule>
  </conditionalFormatting>
  <conditionalFormatting sqref="AY134">
    <cfRule type="cellIs" dxfId="207" priority="397" operator="greaterThan">
      <formula>0</formula>
    </cfRule>
  </conditionalFormatting>
  <conditionalFormatting sqref="AY25">
    <cfRule type="cellIs" dxfId="206" priority="407" operator="greaterThan">
      <formula>0</formula>
    </cfRule>
  </conditionalFormatting>
  <conditionalFormatting sqref="AY38">
    <cfRule type="cellIs" dxfId="205" priority="406" operator="greaterThan">
      <formula>0</formula>
    </cfRule>
  </conditionalFormatting>
  <conditionalFormatting sqref="AY32">
    <cfRule type="cellIs" dxfId="204" priority="391" operator="greaterThan">
      <formula>0</formula>
    </cfRule>
  </conditionalFormatting>
  <conditionalFormatting sqref="AY10">
    <cfRule type="cellIs" dxfId="203" priority="408" operator="greaterThan">
      <formula>0</formula>
    </cfRule>
  </conditionalFormatting>
  <conditionalFormatting sqref="AY63">
    <cfRule type="cellIs" dxfId="202" priority="404" operator="greaterThan">
      <formula>0</formula>
    </cfRule>
  </conditionalFormatting>
  <conditionalFormatting sqref="AY85">
    <cfRule type="cellIs" dxfId="201" priority="403" operator="greaterThan">
      <formula>0</formula>
    </cfRule>
  </conditionalFormatting>
  <conditionalFormatting sqref="AY50">
    <cfRule type="cellIs" dxfId="200" priority="405" operator="greaterThan">
      <formula>0</formula>
    </cfRule>
  </conditionalFormatting>
  <conditionalFormatting sqref="AY162">
    <cfRule type="cellIs" dxfId="199" priority="401" operator="greaterThan">
      <formula>0</formula>
    </cfRule>
  </conditionalFormatting>
  <conditionalFormatting sqref="AY147">
    <cfRule type="cellIs" dxfId="198" priority="402" operator="greaterThan">
      <formula>0</formula>
    </cfRule>
  </conditionalFormatting>
  <conditionalFormatting sqref="AY44">
    <cfRule type="cellIs" dxfId="197" priority="390" operator="greaterThan">
      <formula>0</formula>
    </cfRule>
  </conditionalFormatting>
  <conditionalFormatting sqref="AY72">
    <cfRule type="cellIs" dxfId="196" priority="389" operator="greaterThan">
      <formula>0</formula>
    </cfRule>
  </conditionalFormatting>
  <conditionalFormatting sqref="AY156">
    <cfRule type="cellIs" dxfId="195" priority="388" operator="greaterThan">
      <formula>0</formula>
    </cfRule>
  </conditionalFormatting>
  <conditionalFormatting sqref="AY100">
    <cfRule type="cellIs" dxfId="194" priority="387" operator="greaterThan">
      <formula>0</formula>
    </cfRule>
  </conditionalFormatting>
  <conditionalFormatting sqref="AY128">
    <cfRule type="cellIs" dxfId="193" priority="386" operator="greaterThan">
      <formula>0</formula>
    </cfRule>
  </conditionalFormatting>
  <conditionalFormatting sqref="AY19">
    <cfRule type="cellIs" dxfId="192" priority="385" operator="greaterThan">
      <formula>0</formula>
    </cfRule>
  </conditionalFormatting>
  <conditionalFormatting sqref="BC91">
    <cfRule type="cellIs" dxfId="191" priority="304" operator="greaterThan">
      <formula>0</formula>
    </cfRule>
  </conditionalFormatting>
  <conditionalFormatting sqref="BC119">
    <cfRule type="cellIs" dxfId="190" priority="302" operator="greaterThan">
      <formula>0</formula>
    </cfRule>
  </conditionalFormatting>
  <conditionalFormatting sqref="BC57">
    <cfRule type="cellIs" dxfId="189" priority="300" operator="greaterThan">
      <formula>0</formula>
    </cfRule>
  </conditionalFormatting>
  <conditionalFormatting sqref="BC78">
    <cfRule type="cellIs" dxfId="188" priority="299" operator="greaterThan">
      <formula>0</formula>
    </cfRule>
  </conditionalFormatting>
  <conditionalFormatting sqref="BC169">
    <cfRule type="cellIs" dxfId="187" priority="298" operator="greaterThan">
      <formula>0</formula>
    </cfRule>
  </conditionalFormatting>
  <conditionalFormatting sqref="BC113">
    <cfRule type="cellIs" dxfId="186" priority="297" operator="greaterThan">
      <formula>0</formula>
    </cfRule>
  </conditionalFormatting>
  <conditionalFormatting sqref="BC141">
    <cfRule type="cellIs" dxfId="185" priority="296" operator="greaterThan">
      <formula>0</formula>
    </cfRule>
  </conditionalFormatting>
  <conditionalFormatting sqref="BC106">
    <cfRule type="cellIs" dxfId="184" priority="303" operator="greaterThan">
      <formula>0</formula>
    </cfRule>
  </conditionalFormatting>
  <conditionalFormatting sqref="BC134">
    <cfRule type="cellIs" dxfId="183" priority="301" operator="greaterThan">
      <formula>0</formula>
    </cfRule>
  </conditionalFormatting>
  <conditionalFormatting sqref="BC25">
    <cfRule type="cellIs" dxfId="182" priority="311" operator="greaterThan">
      <formula>0</formula>
    </cfRule>
  </conditionalFormatting>
  <conditionalFormatting sqref="BC38">
    <cfRule type="cellIs" dxfId="181" priority="310" operator="greaterThan">
      <formula>0</formula>
    </cfRule>
  </conditionalFormatting>
  <conditionalFormatting sqref="BC32">
    <cfRule type="cellIs" dxfId="180" priority="295" operator="greaterThan">
      <formula>0</formula>
    </cfRule>
  </conditionalFormatting>
  <conditionalFormatting sqref="BC10">
    <cfRule type="cellIs" dxfId="179" priority="312" operator="greaterThan">
      <formula>0</formula>
    </cfRule>
  </conditionalFormatting>
  <conditionalFormatting sqref="BC63">
    <cfRule type="cellIs" dxfId="178" priority="308" operator="greaterThan">
      <formula>0</formula>
    </cfRule>
  </conditionalFormatting>
  <conditionalFormatting sqref="BC85">
    <cfRule type="cellIs" dxfId="177" priority="307" operator="greaterThan">
      <formula>0</formula>
    </cfRule>
  </conditionalFormatting>
  <conditionalFormatting sqref="BC50">
    <cfRule type="cellIs" dxfId="176" priority="309" operator="greaterThan">
      <formula>0</formula>
    </cfRule>
  </conditionalFormatting>
  <conditionalFormatting sqref="BC162">
    <cfRule type="cellIs" dxfId="175" priority="305" operator="greaterThan">
      <formula>0</formula>
    </cfRule>
  </conditionalFormatting>
  <conditionalFormatting sqref="BC147">
    <cfRule type="cellIs" dxfId="174" priority="306" operator="greaterThan">
      <formula>0</formula>
    </cfRule>
  </conditionalFormatting>
  <conditionalFormatting sqref="BC44">
    <cfRule type="cellIs" dxfId="173" priority="294" operator="greaterThan">
      <formula>0</formula>
    </cfRule>
  </conditionalFormatting>
  <conditionalFormatting sqref="BC72">
    <cfRule type="cellIs" dxfId="172" priority="293" operator="greaterThan">
      <formula>0</formula>
    </cfRule>
  </conditionalFormatting>
  <conditionalFormatting sqref="BC156">
    <cfRule type="cellIs" dxfId="171" priority="292" operator="greaterThan">
      <formula>0</formula>
    </cfRule>
  </conditionalFormatting>
  <conditionalFormatting sqref="BC100">
    <cfRule type="cellIs" dxfId="170" priority="291" operator="greaterThan">
      <formula>0</formula>
    </cfRule>
  </conditionalFormatting>
  <conditionalFormatting sqref="BC128">
    <cfRule type="cellIs" dxfId="169" priority="290" operator="greaterThan">
      <formula>0</formula>
    </cfRule>
  </conditionalFormatting>
  <conditionalFormatting sqref="BC19">
    <cfRule type="cellIs" dxfId="168" priority="289" operator="greaterThan">
      <formula>0</formula>
    </cfRule>
  </conditionalFormatting>
  <conditionalFormatting sqref="BD91">
    <cfRule type="cellIs" dxfId="167" priority="280" operator="greaterThan">
      <formula>0</formula>
    </cfRule>
  </conditionalFormatting>
  <conditionalFormatting sqref="BD119">
    <cfRule type="cellIs" dxfId="166" priority="278" operator="greaterThan">
      <formula>0</formula>
    </cfRule>
  </conditionalFormatting>
  <conditionalFormatting sqref="BD57">
    <cfRule type="cellIs" dxfId="165" priority="276" operator="greaterThan">
      <formula>0</formula>
    </cfRule>
  </conditionalFormatting>
  <conditionalFormatting sqref="BD78">
    <cfRule type="cellIs" dxfId="164" priority="275" operator="greaterThan">
      <formula>0</formula>
    </cfRule>
  </conditionalFormatting>
  <conditionalFormatting sqref="BD169">
    <cfRule type="cellIs" dxfId="163" priority="274" operator="greaterThan">
      <formula>0</formula>
    </cfRule>
  </conditionalFormatting>
  <conditionalFormatting sqref="BD113">
    <cfRule type="cellIs" dxfId="162" priority="273" operator="greaterThan">
      <formula>0</formula>
    </cfRule>
  </conditionalFormatting>
  <conditionalFormatting sqref="BD141">
    <cfRule type="cellIs" dxfId="161" priority="272" operator="greaterThan">
      <formula>0</formula>
    </cfRule>
  </conditionalFormatting>
  <conditionalFormatting sqref="BD106">
    <cfRule type="cellIs" dxfId="160" priority="279" operator="greaterThan">
      <formula>0</formula>
    </cfRule>
  </conditionalFormatting>
  <conditionalFormatting sqref="BD134">
    <cfRule type="cellIs" dxfId="159" priority="277" operator="greaterThan">
      <formula>0</formula>
    </cfRule>
  </conditionalFormatting>
  <conditionalFormatting sqref="BD25">
    <cfRule type="cellIs" dxfId="158" priority="287" operator="greaterThan">
      <formula>0</formula>
    </cfRule>
  </conditionalFormatting>
  <conditionalFormatting sqref="BD38">
    <cfRule type="cellIs" dxfId="157" priority="286" operator="greaterThan">
      <formula>0</formula>
    </cfRule>
  </conditionalFormatting>
  <conditionalFormatting sqref="BD32">
    <cfRule type="cellIs" dxfId="156" priority="271" operator="greaterThan">
      <formula>0</formula>
    </cfRule>
  </conditionalFormatting>
  <conditionalFormatting sqref="BD10">
    <cfRule type="cellIs" dxfId="155" priority="288" operator="greaterThan">
      <formula>0</formula>
    </cfRule>
  </conditionalFormatting>
  <conditionalFormatting sqref="BD63">
    <cfRule type="cellIs" dxfId="154" priority="284" operator="greaterThan">
      <formula>0</formula>
    </cfRule>
  </conditionalFormatting>
  <conditionalFormatting sqref="BD85">
    <cfRule type="cellIs" dxfId="153" priority="283" operator="greaterThan">
      <formula>0</formula>
    </cfRule>
  </conditionalFormatting>
  <conditionalFormatting sqref="BD50">
    <cfRule type="cellIs" dxfId="152" priority="285" operator="greaterThan">
      <formula>0</formula>
    </cfRule>
  </conditionalFormatting>
  <conditionalFormatting sqref="BD162">
    <cfRule type="cellIs" dxfId="151" priority="281" operator="greaterThan">
      <formula>0</formula>
    </cfRule>
  </conditionalFormatting>
  <conditionalFormatting sqref="BD147">
    <cfRule type="cellIs" dxfId="150" priority="282" operator="greaterThan">
      <formula>0</formula>
    </cfRule>
  </conditionalFormatting>
  <conditionalFormatting sqref="BD44">
    <cfRule type="cellIs" dxfId="149" priority="270" operator="greaterThan">
      <formula>0</formula>
    </cfRule>
  </conditionalFormatting>
  <conditionalFormatting sqref="BD72">
    <cfRule type="cellIs" dxfId="148" priority="269" operator="greaterThan">
      <formula>0</formula>
    </cfRule>
  </conditionalFormatting>
  <conditionalFormatting sqref="BD156">
    <cfRule type="cellIs" dxfId="147" priority="268" operator="greaterThan">
      <formula>0</formula>
    </cfRule>
  </conditionalFormatting>
  <conditionalFormatting sqref="BD100">
    <cfRule type="cellIs" dxfId="146" priority="267" operator="greaterThan">
      <formula>0</formula>
    </cfRule>
  </conditionalFormatting>
  <conditionalFormatting sqref="BD128">
    <cfRule type="cellIs" dxfId="145" priority="266" operator="greaterThan">
      <formula>0</formula>
    </cfRule>
  </conditionalFormatting>
  <conditionalFormatting sqref="BD19">
    <cfRule type="cellIs" dxfId="144" priority="265" operator="greaterThan">
      <formula>0</formula>
    </cfRule>
  </conditionalFormatting>
  <conditionalFormatting sqref="BB91">
    <cfRule type="cellIs" dxfId="143" priority="256" operator="greaterThan">
      <formula>0</formula>
    </cfRule>
  </conditionalFormatting>
  <conditionalFormatting sqref="BB119">
    <cfRule type="cellIs" dxfId="142" priority="254" operator="greaterThan">
      <formula>0</formula>
    </cfRule>
  </conditionalFormatting>
  <conditionalFormatting sqref="BB57">
    <cfRule type="cellIs" dxfId="141" priority="252" operator="greaterThan">
      <formula>0</formula>
    </cfRule>
  </conditionalFormatting>
  <conditionalFormatting sqref="BB78">
    <cfRule type="cellIs" dxfId="140" priority="251" operator="greaterThan">
      <formula>0</formula>
    </cfRule>
  </conditionalFormatting>
  <conditionalFormatting sqref="BB169">
    <cfRule type="cellIs" dxfId="139" priority="250" operator="greaterThan">
      <formula>0</formula>
    </cfRule>
  </conditionalFormatting>
  <conditionalFormatting sqref="BB113">
    <cfRule type="cellIs" dxfId="138" priority="249" operator="greaterThan">
      <formula>0</formula>
    </cfRule>
  </conditionalFormatting>
  <conditionalFormatting sqref="BB141">
    <cfRule type="cellIs" dxfId="137" priority="248" operator="greaterThan">
      <formula>0</formula>
    </cfRule>
  </conditionalFormatting>
  <conditionalFormatting sqref="BB106">
    <cfRule type="cellIs" dxfId="136" priority="255" operator="greaterThan">
      <formula>0</formula>
    </cfRule>
  </conditionalFormatting>
  <conditionalFormatting sqref="BB134">
    <cfRule type="cellIs" dxfId="135" priority="253" operator="greaterThan">
      <formula>0</formula>
    </cfRule>
  </conditionalFormatting>
  <conditionalFormatting sqref="BB25">
    <cfRule type="cellIs" dxfId="134" priority="263" operator="greaterThan">
      <formula>0</formula>
    </cfRule>
  </conditionalFormatting>
  <conditionalFormatting sqref="BB38">
    <cfRule type="cellIs" dxfId="133" priority="262" operator="greaterThan">
      <formula>0</formula>
    </cfRule>
  </conditionalFormatting>
  <conditionalFormatting sqref="BB32">
    <cfRule type="cellIs" dxfId="132" priority="247" operator="greaterThan">
      <formula>0</formula>
    </cfRule>
  </conditionalFormatting>
  <conditionalFormatting sqref="BB10">
    <cfRule type="cellIs" dxfId="131" priority="264" operator="greaterThan">
      <formula>0</formula>
    </cfRule>
  </conditionalFormatting>
  <conditionalFormatting sqref="BB63">
    <cfRule type="cellIs" dxfId="130" priority="260" operator="greaterThan">
      <formula>0</formula>
    </cfRule>
  </conditionalFormatting>
  <conditionalFormatting sqref="BB85">
    <cfRule type="cellIs" dxfId="129" priority="259" operator="greaterThan">
      <formula>0</formula>
    </cfRule>
  </conditionalFormatting>
  <conditionalFormatting sqref="BB50">
    <cfRule type="cellIs" dxfId="128" priority="261" operator="greaterThan">
      <formula>0</formula>
    </cfRule>
  </conditionalFormatting>
  <conditionalFormatting sqref="BB162">
    <cfRule type="cellIs" dxfId="127" priority="257" operator="greaterThan">
      <formula>0</formula>
    </cfRule>
  </conditionalFormatting>
  <conditionalFormatting sqref="BB147">
    <cfRule type="cellIs" dxfId="126" priority="258" operator="greaterThan">
      <formula>0</formula>
    </cfRule>
  </conditionalFormatting>
  <conditionalFormatting sqref="BB44">
    <cfRule type="cellIs" dxfId="125" priority="246" operator="greaterThan">
      <formula>0</formula>
    </cfRule>
  </conditionalFormatting>
  <conditionalFormatting sqref="BB72">
    <cfRule type="cellIs" dxfId="124" priority="245" operator="greaterThan">
      <formula>0</formula>
    </cfRule>
  </conditionalFormatting>
  <conditionalFormatting sqref="BB156">
    <cfRule type="cellIs" dxfId="123" priority="244" operator="greaterThan">
      <formula>0</formula>
    </cfRule>
  </conditionalFormatting>
  <conditionalFormatting sqref="BB100">
    <cfRule type="cellIs" dxfId="122" priority="243" operator="greaterThan">
      <formula>0</formula>
    </cfRule>
  </conditionalFormatting>
  <conditionalFormatting sqref="BB128">
    <cfRule type="cellIs" dxfId="121" priority="242" operator="greaterThan">
      <formula>0</formula>
    </cfRule>
  </conditionalFormatting>
  <conditionalFormatting sqref="BB19">
    <cfRule type="cellIs" dxfId="120" priority="241" operator="greaterThan">
      <formula>0</formula>
    </cfRule>
  </conditionalFormatting>
  <conditionalFormatting sqref="BE91">
    <cfRule type="cellIs" dxfId="119" priority="208" operator="greaterThan">
      <formula>0</formula>
    </cfRule>
  </conditionalFormatting>
  <conditionalFormatting sqref="BE119">
    <cfRule type="cellIs" dxfId="118" priority="206" operator="greaterThan">
      <formula>0</formula>
    </cfRule>
  </conditionalFormatting>
  <conditionalFormatting sqref="BE57">
    <cfRule type="cellIs" dxfId="117" priority="204" operator="greaterThan">
      <formula>0</formula>
    </cfRule>
  </conditionalFormatting>
  <conditionalFormatting sqref="BE78">
    <cfRule type="cellIs" dxfId="116" priority="203" operator="greaterThan">
      <formula>0</formula>
    </cfRule>
  </conditionalFormatting>
  <conditionalFormatting sqref="BE169">
    <cfRule type="cellIs" dxfId="115" priority="202" operator="greaterThan">
      <formula>0</formula>
    </cfRule>
  </conditionalFormatting>
  <conditionalFormatting sqref="BE113">
    <cfRule type="cellIs" dxfId="114" priority="201" operator="greaterThan">
      <formula>0</formula>
    </cfRule>
  </conditionalFormatting>
  <conditionalFormatting sqref="BE141">
    <cfRule type="cellIs" dxfId="113" priority="200" operator="greaterThan">
      <formula>0</formula>
    </cfRule>
  </conditionalFormatting>
  <conditionalFormatting sqref="BE106">
    <cfRule type="cellIs" dxfId="112" priority="207" operator="greaterThan">
      <formula>0</formula>
    </cfRule>
  </conditionalFormatting>
  <conditionalFormatting sqref="BE134">
    <cfRule type="cellIs" dxfId="111" priority="205" operator="greaterThan">
      <formula>0</formula>
    </cfRule>
  </conditionalFormatting>
  <conditionalFormatting sqref="BE25">
    <cfRule type="cellIs" dxfId="110" priority="215" operator="greaterThan">
      <formula>0</formula>
    </cfRule>
  </conditionalFormatting>
  <conditionalFormatting sqref="BE38">
    <cfRule type="cellIs" dxfId="109" priority="214" operator="greaterThan">
      <formula>0</formula>
    </cfRule>
  </conditionalFormatting>
  <conditionalFormatting sqref="BE32">
    <cfRule type="cellIs" dxfId="108" priority="199" operator="greaterThan">
      <formula>0</formula>
    </cfRule>
  </conditionalFormatting>
  <conditionalFormatting sqref="BE10">
    <cfRule type="cellIs" dxfId="107" priority="216" operator="greaterThan">
      <formula>0</formula>
    </cfRule>
  </conditionalFormatting>
  <conditionalFormatting sqref="BE63">
    <cfRule type="cellIs" dxfId="106" priority="212" operator="greaterThan">
      <formula>0</formula>
    </cfRule>
  </conditionalFormatting>
  <conditionalFormatting sqref="BE85">
    <cfRule type="cellIs" dxfId="105" priority="211" operator="greaterThan">
      <formula>0</formula>
    </cfRule>
  </conditionalFormatting>
  <conditionalFormatting sqref="BE50">
    <cfRule type="cellIs" dxfId="104" priority="213" operator="greaterThan">
      <formula>0</formula>
    </cfRule>
  </conditionalFormatting>
  <conditionalFormatting sqref="BE162">
    <cfRule type="cellIs" dxfId="103" priority="209" operator="greaterThan">
      <formula>0</formula>
    </cfRule>
  </conditionalFormatting>
  <conditionalFormatting sqref="BE147">
    <cfRule type="cellIs" dxfId="102" priority="210" operator="greaterThan">
      <formula>0</formula>
    </cfRule>
  </conditionalFormatting>
  <conditionalFormatting sqref="BE44">
    <cfRule type="cellIs" dxfId="101" priority="198" operator="greaterThan">
      <formula>0</formula>
    </cfRule>
  </conditionalFormatting>
  <conditionalFormatting sqref="BE72">
    <cfRule type="cellIs" dxfId="100" priority="197" operator="greaterThan">
      <formula>0</formula>
    </cfRule>
  </conditionalFormatting>
  <conditionalFormatting sqref="BE156">
    <cfRule type="cellIs" dxfId="99" priority="196" operator="greaterThan">
      <formula>0</formula>
    </cfRule>
  </conditionalFormatting>
  <conditionalFormatting sqref="BE100">
    <cfRule type="cellIs" dxfId="98" priority="195" operator="greaterThan">
      <formula>0</formula>
    </cfRule>
  </conditionalFormatting>
  <conditionalFormatting sqref="BE128">
    <cfRule type="cellIs" dxfId="97" priority="194" operator="greaterThan">
      <formula>0</formula>
    </cfRule>
  </conditionalFormatting>
  <conditionalFormatting sqref="BE19">
    <cfRule type="cellIs" dxfId="96" priority="193" operator="greaterThan">
      <formula>0</formula>
    </cfRule>
  </conditionalFormatting>
  <conditionalFormatting sqref="BG91">
    <cfRule type="cellIs" dxfId="95" priority="88" operator="greaterThan">
      <formula>0</formula>
    </cfRule>
  </conditionalFormatting>
  <conditionalFormatting sqref="BG119">
    <cfRule type="cellIs" dxfId="94" priority="86" operator="greaterThan">
      <formula>0</formula>
    </cfRule>
  </conditionalFormatting>
  <conditionalFormatting sqref="BG57">
    <cfRule type="cellIs" dxfId="93" priority="84" operator="greaterThan">
      <formula>0</formula>
    </cfRule>
  </conditionalFormatting>
  <conditionalFormatting sqref="BG78">
    <cfRule type="cellIs" dxfId="92" priority="83" operator="greaterThan">
      <formula>0</formula>
    </cfRule>
  </conditionalFormatting>
  <conditionalFormatting sqref="BG169">
    <cfRule type="cellIs" dxfId="91" priority="82" operator="greaterThan">
      <formula>0</formula>
    </cfRule>
  </conditionalFormatting>
  <conditionalFormatting sqref="BG113">
    <cfRule type="cellIs" dxfId="90" priority="81" operator="greaterThan">
      <formula>0</formula>
    </cfRule>
  </conditionalFormatting>
  <conditionalFormatting sqref="BG141">
    <cfRule type="cellIs" dxfId="89" priority="80" operator="greaterThan">
      <formula>0</formula>
    </cfRule>
  </conditionalFormatting>
  <conditionalFormatting sqref="BG106">
    <cfRule type="cellIs" dxfId="88" priority="87" operator="greaterThan">
      <formula>0</formula>
    </cfRule>
  </conditionalFormatting>
  <conditionalFormatting sqref="BG134">
    <cfRule type="cellIs" dxfId="87" priority="85" operator="greaterThan">
      <formula>0</formula>
    </cfRule>
  </conditionalFormatting>
  <conditionalFormatting sqref="BG25">
    <cfRule type="cellIs" dxfId="86" priority="95" operator="greaterThan">
      <formula>0</formula>
    </cfRule>
  </conditionalFormatting>
  <conditionalFormatting sqref="BG38">
    <cfRule type="cellIs" dxfId="85" priority="94" operator="greaterThan">
      <formula>0</formula>
    </cfRule>
  </conditionalFormatting>
  <conditionalFormatting sqref="BG32">
    <cfRule type="cellIs" dxfId="84" priority="79" operator="greaterThan">
      <formula>0</formula>
    </cfRule>
  </conditionalFormatting>
  <conditionalFormatting sqref="BG10">
    <cfRule type="cellIs" dxfId="83" priority="96" operator="greaterThan">
      <formula>0</formula>
    </cfRule>
  </conditionalFormatting>
  <conditionalFormatting sqref="BG63">
    <cfRule type="cellIs" dxfId="82" priority="92" operator="greaterThan">
      <formula>0</formula>
    </cfRule>
  </conditionalFormatting>
  <conditionalFormatting sqref="BG85">
    <cfRule type="cellIs" dxfId="81" priority="91" operator="greaterThan">
      <formula>0</formula>
    </cfRule>
  </conditionalFormatting>
  <conditionalFormatting sqref="BG50">
    <cfRule type="cellIs" dxfId="80" priority="93" operator="greaterThan">
      <formula>0</formula>
    </cfRule>
  </conditionalFormatting>
  <conditionalFormatting sqref="BG162">
    <cfRule type="cellIs" dxfId="79" priority="89" operator="greaterThan">
      <formula>0</formula>
    </cfRule>
  </conditionalFormatting>
  <conditionalFormatting sqref="BG147">
    <cfRule type="cellIs" dxfId="78" priority="90" operator="greaterThan">
      <formula>0</formula>
    </cfRule>
  </conditionalFormatting>
  <conditionalFormatting sqref="BG44">
    <cfRule type="cellIs" dxfId="77" priority="78" operator="greaterThan">
      <formula>0</formula>
    </cfRule>
  </conditionalFormatting>
  <conditionalFormatting sqref="BG72">
    <cfRule type="cellIs" dxfId="76" priority="77" operator="greaterThan">
      <formula>0</formula>
    </cfRule>
  </conditionalFormatting>
  <conditionalFormatting sqref="BG156">
    <cfRule type="cellIs" dxfId="75" priority="76" operator="greaterThan">
      <formula>0</formula>
    </cfRule>
  </conditionalFormatting>
  <conditionalFormatting sqref="BG100">
    <cfRule type="cellIs" dxfId="74" priority="75" operator="greaterThan">
      <formula>0</formula>
    </cfRule>
  </conditionalFormatting>
  <conditionalFormatting sqref="BG128">
    <cfRule type="cellIs" dxfId="73" priority="74" operator="greaterThan">
      <formula>0</formula>
    </cfRule>
  </conditionalFormatting>
  <conditionalFormatting sqref="BG19">
    <cfRule type="cellIs" dxfId="72" priority="73" operator="greaterThan">
      <formula>0</formula>
    </cfRule>
  </conditionalFormatting>
  <conditionalFormatting sqref="BH91">
    <cfRule type="cellIs" dxfId="71" priority="64" operator="greaterThan">
      <formula>0</formula>
    </cfRule>
  </conditionalFormatting>
  <conditionalFormatting sqref="BH119">
    <cfRule type="cellIs" dxfId="70" priority="62" operator="greaterThan">
      <formula>0</formula>
    </cfRule>
  </conditionalFormatting>
  <conditionalFormatting sqref="BH57">
    <cfRule type="cellIs" dxfId="69" priority="60" operator="greaterThan">
      <formula>0</formula>
    </cfRule>
  </conditionalFormatting>
  <conditionalFormatting sqref="BH78">
    <cfRule type="cellIs" dxfId="68" priority="59" operator="greaterThan">
      <formula>0</formula>
    </cfRule>
  </conditionalFormatting>
  <conditionalFormatting sqref="BH169">
    <cfRule type="cellIs" dxfId="67" priority="58" operator="greaterThan">
      <formula>0</formula>
    </cfRule>
  </conditionalFormatting>
  <conditionalFormatting sqref="BH113">
    <cfRule type="cellIs" dxfId="66" priority="57" operator="greaterThan">
      <formula>0</formula>
    </cfRule>
  </conditionalFormatting>
  <conditionalFormatting sqref="BH141">
    <cfRule type="cellIs" dxfId="65" priority="56" operator="greaterThan">
      <formula>0</formula>
    </cfRule>
  </conditionalFormatting>
  <conditionalFormatting sqref="BH106">
    <cfRule type="cellIs" dxfId="64" priority="63" operator="greaterThan">
      <formula>0</formula>
    </cfRule>
  </conditionalFormatting>
  <conditionalFormatting sqref="BH134">
    <cfRule type="cellIs" dxfId="63" priority="61" operator="greaterThan">
      <formula>0</formula>
    </cfRule>
  </conditionalFormatting>
  <conditionalFormatting sqref="BH25">
    <cfRule type="cellIs" dxfId="62" priority="71" operator="greaterThan">
      <formula>0</formula>
    </cfRule>
  </conditionalFormatting>
  <conditionalFormatting sqref="BH38">
    <cfRule type="cellIs" dxfId="61" priority="70" operator="greaterThan">
      <formula>0</formula>
    </cfRule>
  </conditionalFormatting>
  <conditionalFormatting sqref="BH32">
    <cfRule type="cellIs" dxfId="60" priority="55" operator="greaterThan">
      <formula>0</formula>
    </cfRule>
  </conditionalFormatting>
  <conditionalFormatting sqref="BH10">
    <cfRule type="cellIs" dxfId="59" priority="72" operator="greaterThan">
      <formula>0</formula>
    </cfRule>
  </conditionalFormatting>
  <conditionalFormatting sqref="BH63">
    <cfRule type="cellIs" dxfId="58" priority="68" operator="greaterThan">
      <formula>0</formula>
    </cfRule>
  </conditionalFormatting>
  <conditionalFormatting sqref="BH85">
    <cfRule type="cellIs" dxfId="57" priority="67" operator="greaterThan">
      <formula>0</formula>
    </cfRule>
  </conditionalFormatting>
  <conditionalFormatting sqref="BH50">
    <cfRule type="cellIs" dxfId="56" priority="69" operator="greaterThan">
      <formula>0</formula>
    </cfRule>
  </conditionalFormatting>
  <conditionalFormatting sqref="BH162">
    <cfRule type="cellIs" dxfId="55" priority="65" operator="greaterThan">
      <formula>0</formula>
    </cfRule>
  </conditionalFormatting>
  <conditionalFormatting sqref="BH147">
    <cfRule type="cellIs" dxfId="54" priority="66" operator="greaterThan">
      <formula>0</formula>
    </cfRule>
  </conditionalFormatting>
  <conditionalFormatting sqref="BH44">
    <cfRule type="cellIs" dxfId="53" priority="54" operator="greaterThan">
      <formula>0</formula>
    </cfRule>
  </conditionalFormatting>
  <conditionalFormatting sqref="BH72">
    <cfRule type="cellIs" dxfId="52" priority="53" operator="greaterThan">
      <formula>0</formula>
    </cfRule>
  </conditionalFormatting>
  <conditionalFormatting sqref="BH156">
    <cfRule type="cellIs" dxfId="51" priority="52" operator="greaterThan">
      <formula>0</formula>
    </cfRule>
  </conditionalFormatting>
  <conditionalFormatting sqref="BH100">
    <cfRule type="cellIs" dxfId="50" priority="51" operator="greaterThan">
      <formula>0</formula>
    </cfRule>
  </conditionalFormatting>
  <conditionalFormatting sqref="BH128">
    <cfRule type="cellIs" dxfId="49" priority="50" operator="greaterThan">
      <formula>0</formula>
    </cfRule>
  </conditionalFormatting>
  <conditionalFormatting sqref="BH19">
    <cfRule type="cellIs" dxfId="48" priority="49" operator="greaterThan">
      <formula>0</formula>
    </cfRule>
  </conditionalFormatting>
  <conditionalFormatting sqref="BF91 BJ91:BL91">
    <cfRule type="cellIs" dxfId="47" priority="40" operator="greaterThan">
      <formula>0</formula>
    </cfRule>
  </conditionalFormatting>
  <conditionalFormatting sqref="BF119 BJ119:BL119">
    <cfRule type="cellIs" dxfId="46" priority="38" operator="greaterThan">
      <formula>0</formula>
    </cfRule>
  </conditionalFormatting>
  <conditionalFormatting sqref="BF57 BJ57:BL57">
    <cfRule type="cellIs" dxfId="45" priority="36" operator="greaterThan">
      <formula>0</formula>
    </cfRule>
  </conditionalFormatting>
  <conditionalFormatting sqref="BF78 BJ78:BL78">
    <cfRule type="cellIs" dxfId="44" priority="35" operator="greaterThan">
      <formula>0</formula>
    </cfRule>
  </conditionalFormatting>
  <conditionalFormatting sqref="BF169 BJ169:BL169">
    <cfRule type="cellIs" dxfId="43" priority="34" operator="greaterThan">
      <formula>0</formula>
    </cfRule>
  </conditionalFormatting>
  <conditionalFormatting sqref="BF113 BJ113:BL113">
    <cfRule type="cellIs" dxfId="42" priority="33" operator="greaterThan">
      <formula>0</formula>
    </cfRule>
  </conditionalFormatting>
  <conditionalFormatting sqref="BF141 BJ141:BL141">
    <cfRule type="cellIs" dxfId="41" priority="32" operator="greaterThan">
      <formula>0</formula>
    </cfRule>
  </conditionalFormatting>
  <conditionalFormatting sqref="BF106 BJ106:BL106">
    <cfRule type="cellIs" dxfId="40" priority="39" operator="greaterThan">
      <formula>0</formula>
    </cfRule>
  </conditionalFormatting>
  <conditionalFormatting sqref="BF134 BJ134:BL134">
    <cfRule type="cellIs" dxfId="39" priority="37" operator="greaterThan">
      <formula>0</formula>
    </cfRule>
  </conditionalFormatting>
  <conditionalFormatting sqref="BF25 BJ25:BL25">
    <cfRule type="cellIs" dxfId="38" priority="47" operator="greaterThan">
      <formula>0</formula>
    </cfRule>
  </conditionalFormatting>
  <conditionalFormatting sqref="BF38 BJ38:BL38">
    <cfRule type="cellIs" dxfId="37" priority="46" operator="greaterThan">
      <formula>0</formula>
    </cfRule>
  </conditionalFormatting>
  <conditionalFormatting sqref="BF32 BJ32:BL32">
    <cfRule type="cellIs" dxfId="36" priority="31" operator="greaterThan">
      <formula>0</formula>
    </cfRule>
  </conditionalFormatting>
  <conditionalFormatting sqref="BF10 BJ10:BL10">
    <cfRule type="cellIs" dxfId="35" priority="48" operator="greaterThan">
      <formula>0</formula>
    </cfRule>
  </conditionalFormatting>
  <conditionalFormatting sqref="BF63 BJ63:BL63">
    <cfRule type="cellIs" dxfId="34" priority="44" operator="greaterThan">
      <formula>0</formula>
    </cfRule>
  </conditionalFormatting>
  <conditionalFormatting sqref="BF85 BJ85:BL85">
    <cfRule type="cellIs" dxfId="33" priority="43" operator="greaterThan">
      <formula>0</formula>
    </cfRule>
  </conditionalFormatting>
  <conditionalFormatting sqref="BF50 BJ50:BL50">
    <cfRule type="cellIs" dxfId="32" priority="45" operator="greaterThan">
      <formula>0</formula>
    </cfRule>
  </conditionalFormatting>
  <conditionalFormatting sqref="BF162 BJ162:BL162">
    <cfRule type="cellIs" dxfId="31" priority="41" operator="greaterThan">
      <formula>0</formula>
    </cfRule>
  </conditionalFormatting>
  <conditionalFormatting sqref="BF147 BJ147:BL147">
    <cfRule type="cellIs" dxfId="30" priority="42" operator="greaterThan">
      <formula>0</formula>
    </cfRule>
  </conditionalFormatting>
  <conditionalFormatting sqref="BF44 BJ44:BL44">
    <cfRule type="cellIs" dxfId="29" priority="30" operator="greaterThan">
      <formula>0</formula>
    </cfRule>
  </conditionalFormatting>
  <conditionalFormatting sqref="BF72 BJ72:BL72">
    <cfRule type="cellIs" dxfId="28" priority="29" operator="greaterThan">
      <formula>0</formula>
    </cfRule>
  </conditionalFormatting>
  <conditionalFormatting sqref="BF156 BJ156:BL156">
    <cfRule type="cellIs" dxfId="27" priority="28" operator="greaterThan">
      <formula>0</formula>
    </cfRule>
  </conditionalFormatting>
  <conditionalFormatting sqref="BF100 BJ100:BL100">
    <cfRule type="cellIs" dxfId="26" priority="27" operator="greaterThan">
      <formula>0</formula>
    </cfRule>
  </conditionalFormatting>
  <conditionalFormatting sqref="BF128 BJ128:BL128">
    <cfRule type="cellIs" dxfId="25" priority="26" operator="greaterThan">
      <formula>0</formula>
    </cfRule>
  </conditionalFormatting>
  <conditionalFormatting sqref="BF19 BJ19:BL19">
    <cfRule type="cellIs" dxfId="24" priority="25" operator="greaterThan">
      <formula>0</formula>
    </cfRule>
  </conditionalFormatting>
  <conditionalFormatting sqref="BI91 BM91">
    <cfRule type="cellIs" dxfId="23" priority="16" operator="greaterThan">
      <formula>0</formula>
    </cfRule>
  </conditionalFormatting>
  <conditionalFormatting sqref="BI119 BM119">
    <cfRule type="cellIs" dxfId="22" priority="14" operator="greaterThan">
      <formula>0</formula>
    </cfRule>
  </conditionalFormatting>
  <conditionalFormatting sqref="BI57 BM57">
    <cfRule type="cellIs" dxfId="21" priority="12" operator="greaterThan">
      <formula>0</formula>
    </cfRule>
  </conditionalFormatting>
  <conditionalFormatting sqref="BI78 BM78">
    <cfRule type="cellIs" dxfId="20" priority="11" operator="greaterThan">
      <formula>0</formula>
    </cfRule>
  </conditionalFormatting>
  <conditionalFormatting sqref="BI169 BM169">
    <cfRule type="cellIs" dxfId="19" priority="10" operator="greaterThan">
      <formula>0</formula>
    </cfRule>
  </conditionalFormatting>
  <conditionalFormatting sqref="BI113">
    <cfRule type="cellIs" dxfId="18" priority="9" operator="greaterThan">
      <formula>0</formula>
    </cfRule>
  </conditionalFormatting>
  <conditionalFormatting sqref="BI141 BM141">
    <cfRule type="cellIs" dxfId="17" priority="8" operator="greaterThan">
      <formula>0</formula>
    </cfRule>
  </conditionalFormatting>
  <conditionalFormatting sqref="BI106">
    <cfRule type="cellIs" dxfId="16" priority="15" operator="greaterThan">
      <formula>0</formula>
    </cfRule>
  </conditionalFormatting>
  <conditionalFormatting sqref="BI134 BM134">
    <cfRule type="cellIs" dxfId="15" priority="13" operator="greaterThan">
      <formula>0</formula>
    </cfRule>
  </conditionalFormatting>
  <conditionalFormatting sqref="BI25 BM25">
    <cfRule type="cellIs" dxfId="14" priority="23" operator="greaterThan">
      <formula>0</formula>
    </cfRule>
  </conditionalFormatting>
  <conditionalFormatting sqref="BI38 BM38">
    <cfRule type="cellIs" dxfId="13" priority="22" operator="greaterThan">
      <formula>0</formula>
    </cfRule>
  </conditionalFormatting>
  <conditionalFormatting sqref="BI32 BM32">
    <cfRule type="cellIs" dxfId="12" priority="7" operator="greaterThan">
      <formula>0</formula>
    </cfRule>
  </conditionalFormatting>
  <conditionalFormatting sqref="BI10 BM10">
    <cfRule type="cellIs" dxfId="11" priority="24" operator="greaterThan">
      <formula>0</formula>
    </cfRule>
  </conditionalFormatting>
  <conditionalFormatting sqref="BI63 BM63">
    <cfRule type="cellIs" dxfId="10" priority="20" operator="greaterThan">
      <formula>0</formula>
    </cfRule>
  </conditionalFormatting>
  <conditionalFormatting sqref="BI85 BM85">
    <cfRule type="cellIs" dxfId="9" priority="19" operator="greaterThan">
      <formula>0</formula>
    </cfRule>
  </conditionalFormatting>
  <conditionalFormatting sqref="BI50 BM50">
    <cfRule type="cellIs" dxfId="8" priority="21" operator="greaterThan">
      <formula>0</formula>
    </cfRule>
  </conditionalFormatting>
  <conditionalFormatting sqref="BI162 BM162">
    <cfRule type="cellIs" dxfId="7" priority="17" operator="greaterThan">
      <formula>0</formula>
    </cfRule>
  </conditionalFormatting>
  <conditionalFormatting sqref="BI147 BM147">
    <cfRule type="cellIs" dxfId="6" priority="18" operator="greaterThan">
      <formula>0</formula>
    </cfRule>
  </conditionalFormatting>
  <conditionalFormatting sqref="BI44 BM44">
    <cfRule type="cellIs" dxfId="5" priority="6" operator="greaterThan">
      <formula>0</formula>
    </cfRule>
  </conditionalFormatting>
  <conditionalFormatting sqref="BI72 BM72">
    <cfRule type="cellIs" dxfId="4" priority="5" operator="greaterThan">
      <formula>0</formula>
    </cfRule>
  </conditionalFormatting>
  <conditionalFormatting sqref="BI156 BM156">
    <cfRule type="cellIs" dxfId="3" priority="4" operator="greaterThan">
      <formula>0</formula>
    </cfRule>
  </conditionalFormatting>
  <conditionalFormatting sqref="BI100">
    <cfRule type="cellIs" dxfId="2" priority="3" operator="greaterThan">
      <formula>0</formula>
    </cfRule>
  </conditionalFormatting>
  <conditionalFormatting sqref="BI128 BM128">
    <cfRule type="cellIs" dxfId="1" priority="2" operator="greaterThan">
      <formula>0</formula>
    </cfRule>
  </conditionalFormatting>
  <conditionalFormatting sqref="BI19 BM19">
    <cfRule type="cellIs" dxfId="0" priority="1" operator="greaterThan">
      <formula>0</formula>
    </cfRule>
  </conditionalFormatting>
  <pageMargins left="0.7" right="0.7" top="0.75" bottom="0.75" header="0.3" footer="0.3"/>
  <pageSetup paperSize="9" scale="14" fitToWidth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A1:W263"/>
  <sheetViews>
    <sheetView zoomScaleNormal="100" workbookViewId="0">
      <pane xSplit="2" ySplit="3" topLeftCell="C229" activePane="bottomRight" state="frozen"/>
      <selection activeCell="A2" sqref="A2"/>
      <selection pane="topRight" activeCell="A2" sqref="A2"/>
      <selection pane="bottomLeft" activeCell="A2" sqref="A2"/>
      <selection pane="bottomRight" activeCell="D264" sqref="D264"/>
    </sheetView>
  </sheetViews>
  <sheetFormatPr defaultRowHeight="12" outlineLevelRow="1"/>
  <cols>
    <col min="1" max="1" width="2.140625" customWidth="1"/>
    <col min="2" max="2" width="24" bestFit="1" customWidth="1"/>
  </cols>
  <sheetData>
    <row r="1" spans="1:23" ht="12.75">
      <c r="A1" s="16"/>
      <c r="B1" s="12" t="s">
        <v>61</v>
      </c>
      <c r="C1" s="592">
        <v>3</v>
      </c>
      <c r="D1" s="592">
        <f>C1+1</f>
        <v>4</v>
      </c>
      <c r="E1" s="592">
        <f t="shared" ref="E1:W1" si="0">D1+1</f>
        <v>5</v>
      </c>
      <c r="F1" s="592">
        <f t="shared" si="0"/>
        <v>6</v>
      </c>
      <c r="G1" s="592">
        <f t="shared" si="0"/>
        <v>7</v>
      </c>
      <c r="H1" s="592">
        <f t="shared" si="0"/>
        <v>8</v>
      </c>
      <c r="I1" s="592">
        <f t="shared" si="0"/>
        <v>9</v>
      </c>
      <c r="J1" s="592">
        <f t="shared" si="0"/>
        <v>10</v>
      </c>
      <c r="K1" s="592">
        <f t="shared" si="0"/>
        <v>11</v>
      </c>
      <c r="L1" s="592">
        <f t="shared" si="0"/>
        <v>12</v>
      </c>
      <c r="M1" s="592">
        <f t="shared" si="0"/>
        <v>13</v>
      </c>
      <c r="N1" s="592">
        <f t="shared" si="0"/>
        <v>14</v>
      </c>
      <c r="O1" s="592">
        <f t="shared" si="0"/>
        <v>15</v>
      </c>
      <c r="P1" s="592">
        <f t="shared" si="0"/>
        <v>16</v>
      </c>
      <c r="Q1" s="592">
        <f t="shared" si="0"/>
        <v>17</v>
      </c>
      <c r="R1" s="592">
        <f t="shared" si="0"/>
        <v>18</v>
      </c>
      <c r="S1" s="592">
        <f t="shared" si="0"/>
        <v>19</v>
      </c>
      <c r="T1" s="592">
        <f t="shared" si="0"/>
        <v>20</v>
      </c>
      <c r="U1" s="592">
        <f t="shared" si="0"/>
        <v>21</v>
      </c>
      <c r="V1" s="592">
        <f t="shared" si="0"/>
        <v>22</v>
      </c>
      <c r="W1" s="592">
        <f t="shared" si="0"/>
        <v>23</v>
      </c>
    </row>
    <row r="2" spans="1:23" ht="15">
      <c r="A2" s="20"/>
      <c r="B2" s="37"/>
      <c r="C2" s="1050" t="s">
        <v>402</v>
      </c>
      <c r="D2" s="1050"/>
      <c r="E2" s="1050"/>
      <c r="F2" s="1050"/>
      <c r="G2" s="1050"/>
      <c r="H2" s="534"/>
      <c r="I2" s="1051" t="s">
        <v>403</v>
      </c>
      <c r="J2" s="36" t="s">
        <v>5</v>
      </c>
      <c r="K2" s="36"/>
      <c r="L2" s="36"/>
      <c r="M2" s="36"/>
      <c r="N2" s="36"/>
      <c r="O2" s="35"/>
      <c r="P2" s="1052" t="s">
        <v>6</v>
      </c>
      <c r="Q2" s="1052"/>
      <c r="R2" s="36" t="s">
        <v>60</v>
      </c>
      <c r="S2" s="36"/>
      <c r="T2" s="36"/>
      <c r="U2" s="36"/>
      <c r="V2" s="36"/>
      <c r="W2" s="35"/>
    </row>
    <row r="3" spans="1:23" ht="13.5">
      <c r="A3" s="27"/>
      <c r="B3" s="21" t="s">
        <v>9</v>
      </c>
      <c r="C3" s="535" t="s">
        <v>59</v>
      </c>
      <c r="D3" s="535" t="s">
        <v>58</v>
      </c>
      <c r="E3" s="535" t="s">
        <v>57</v>
      </c>
      <c r="F3" s="535" t="s">
        <v>56</v>
      </c>
      <c r="G3" s="536" t="s">
        <v>14</v>
      </c>
      <c r="H3" s="537" t="s">
        <v>55</v>
      </c>
      <c r="I3" s="1051"/>
      <c r="J3" s="22" t="s">
        <v>59</v>
      </c>
      <c r="K3" s="22" t="s">
        <v>58</v>
      </c>
      <c r="L3" s="22" t="s">
        <v>57</v>
      </c>
      <c r="M3" s="22" t="s">
        <v>56</v>
      </c>
      <c r="N3" s="23" t="s">
        <v>14</v>
      </c>
      <c r="O3" s="34" t="s">
        <v>55</v>
      </c>
      <c r="P3" s="1052"/>
      <c r="Q3" s="1052"/>
      <c r="R3" s="22" t="str">
        <f>J3</f>
        <v>Walkerhill</v>
      </c>
      <c r="S3" s="22" t="str">
        <f>K3</f>
        <v>P-City</v>
      </c>
      <c r="T3" s="22" t="str">
        <f>L3</f>
        <v>Busan</v>
      </c>
      <c r="U3" s="22" t="str">
        <f>M3</f>
        <v>Jeju Grand</v>
      </c>
      <c r="V3" s="23" t="str">
        <f>N3</f>
        <v>Total</v>
      </c>
      <c r="W3" s="34" t="s">
        <v>55</v>
      </c>
    </row>
    <row r="4" spans="1:23" ht="12.75" hidden="1" outlineLevel="1">
      <c r="A4" s="16"/>
      <c r="B4" s="28">
        <v>40574</v>
      </c>
      <c r="C4" s="28"/>
      <c r="D4" s="28"/>
      <c r="E4" s="28"/>
      <c r="F4" s="28"/>
      <c r="G4" s="28"/>
      <c r="H4" s="28"/>
      <c r="I4" s="28"/>
      <c r="J4" s="38">
        <f>Walkerhill!K4</f>
        <v>195632</v>
      </c>
      <c r="K4" s="38">
        <f>City!K4</f>
        <v>68535</v>
      </c>
      <c r="L4" s="38">
        <f>Busan!K4</f>
        <v>44284.781000000003</v>
      </c>
      <c r="M4" s="38">
        <f>Jeju!K4</f>
        <v>9242</v>
      </c>
      <c r="N4" s="39">
        <f t="shared" ref="N4:N67" si="1">SUM(J4:M4)</f>
        <v>317693.78100000002</v>
      </c>
      <c r="O4" s="40"/>
      <c r="P4" s="41">
        <f>Segment!K4</f>
        <v>0.15129033954869894</v>
      </c>
      <c r="Q4" s="41"/>
      <c r="R4" s="38">
        <f>Walkerhill!P4</f>
        <v>32279</v>
      </c>
      <c r="S4" s="38">
        <f>City!P4</f>
        <v>9765</v>
      </c>
      <c r="T4" s="38">
        <f>Busan!P4</f>
        <v>6341</v>
      </c>
      <c r="U4" s="38">
        <f>Jeju!P4</f>
        <v>1354</v>
      </c>
      <c r="V4" s="39">
        <f t="shared" ref="V4:V67" si="2">SUM(R4:U4)</f>
        <v>49739</v>
      </c>
      <c r="W4" s="40"/>
    </row>
    <row r="5" spans="1:23" ht="12.75" hidden="1" outlineLevel="1">
      <c r="A5" s="16"/>
      <c r="B5" s="28">
        <v>40602</v>
      </c>
      <c r="C5" s="28"/>
      <c r="D5" s="28"/>
      <c r="E5" s="28"/>
      <c r="F5" s="28"/>
      <c r="G5" s="28"/>
      <c r="H5" s="28"/>
      <c r="I5" s="28"/>
      <c r="J5" s="38">
        <f>Walkerhill!K5</f>
        <v>212399</v>
      </c>
      <c r="K5" s="38">
        <f>City!K5</f>
        <v>60372</v>
      </c>
      <c r="L5" s="38">
        <f>Busan!K5</f>
        <v>50124.517999999996</v>
      </c>
      <c r="M5" s="38">
        <f>Jeju!K5</f>
        <v>15928</v>
      </c>
      <c r="N5" s="39">
        <f t="shared" si="1"/>
        <v>338823.51799999998</v>
      </c>
      <c r="O5" s="40"/>
      <c r="P5" s="41">
        <f>Segment!K5</f>
        <v>0.10995989953684385</v>
      </c>
      <c r="Q5" s="41"/>
      <c r="R5" s="38">
        <f>Walkerhill!P5</f>
        <v>29538</v>
      </c>
      <c r="S5" s="38">
        <f>City!P5</f>
        <v>3576</v>
      </c>
      <c r="T5" s="38">
        <f>Busan!P5</f>
        <v>5157</v>
      </c>
      <c r="U5" s="38">
        <f>Jeju!P5</f>
        <v>972</v>
      </c>
      <c r="V5" s="39">
        <f t="shared" si="2"/>
        <v>39243</v>
      </c>
      <c r="W5" s="40"/>
    </row>
    <row r="6" spans="1:23" ht="12.75" hidden="1" outlineLevel="1">
      <c r="A6" s="16"/>
      <c r="B6" s="33">
        <v>40633</v>
      </c>
      <c r="C6" s="33"/>
      <c r="D6" s="33"/>
      <c r="E6" s="33"/>
      <c r="F6" s="33"/>
      <c r="G6" s="33"/>
      <c r="H6" s="33"/>
      <c r="I6" s="33"/>
      <c r="J6" s="42">
        <f>Walkerhill!K6</f>
        <v>172647</v>
      </c>
      <c r="K6" s="42">
        <f>City!K6</f>
        <v>59855</v>
      </c>
      <c r="L6" s="42">
        <f>Busan!K6</f>
        <v>52672.167999999991</v>
      </c>
      <c r="M6" s="42">
        <f>Jeju!K6</f>
        <v>11872</v>
      </c>
      <c r="N6" s="43">
        <f t="shared" si="1"/>
        <v>297046.16800000001</v>
      </c>
      <c r="O6" s="44"/>
      <c r="P6" s="45">
        <f>Segment!K6</f>
        <v>0.11625802222097677</v>
      </c>
      <c r="Q6" s="45"/>
      <c r="R6" s="42">
        <f>Walkerhill!P6</f>
        <v>26385</v>
      </c>
      <c r="S6" s="42">
        <f>City!P6</f>
        <v>3256</v>
      </c>
      <c r="T6" s="42">
        <f>Busan!P6</f>
        <v>5423</v>
      </c>
      <c r="U6" s="42">
        <f>Jeju!P6</f>
        <v>1641</v>
      </c>
      <c r="V6" s="43">
        <f t="shared" si="2"/>
        <v>36705</v>
      </c>
      <c r="W6" s="44"/>
    </row>
    <row r="7" spans="1:23" ht="12.75" hidden="1" outlineLevel="1">
      <c r="A7" s="16"/>
      <c r="B7" s="28">
        <v>40663</v>
      </c>
      <c r="C7" s="28"/>
      <c r="D7" s="28"/>
      <c r="E7" s="28"/>
      <c r="F7" s="28"/>
      <c r="G7" s="28"/>
      <c r="H7" s="28"/>
      <c r="I7" s="28"/>
      <c r="J7" s="38">
        <f>Walkerhill!K7</f>
        <v>175481</v>
      </c>
      <c r="K7" s="38">
        <f>City!K7</f>
        <v>72360</v>
      </c>
      <c r="L7" s="38">
        <f>Busan!K7</f>
        <v>52685.090000000004</v>
      </c>
      <c r="M7" s="38">
        <f>Jeju!K7</f>
        <v>13976</v>
      </c>
      <c r="N7" s="39">
        <f t="shared" si="1"/>
        <v>314502.09000000003</v>
      </c>
      <c r="O7" s="40"/>
      <c r="P7" s="41">
        <f>Segment!K7</f>
        <v>0.11098177439774724</v>
      </c>
      <c r="Q7" s="41"/>
      <c r="R7" s="38">
        <f>Walkerhill!P7</f>
        <v>26660</v>
      </c>
      <c r="S7" s="38">
        <f>City!P7</f>
        <v>5054</v>
      </c>
      <c r="T7" s="38">
        <f>Busan!P7</f>
        <v>3247</v>
      </c>
      <c r="U7" s="38">
        <f>Jeju!P7</f>
        <v>1747</v>
      </c>
      <c r="V7" s="39">
        <f t="shared" si="2"/>
        <v>36708</v>
      </c>
      <c r="W7" s="40"/>
    </row>
    <row r="8" spans="1:23" ht="12.75" hidden="1" outlineLevel="1">
      <c r="A8" s="16"/>
      <c r="B8" s="28">
        <v>40694</v>
      </c>
      <c r="C8" s="28"/>
      <c r="D8" s="28"/>
      <c r="E8" s="28"/>
      <c r="F8" s="28"/>
      <c r="G8" s="28"/>
      <c r="H8" s="28"/>
      <c r="I8" s="28"/>
      <c r="J8" s="38">
        <f>Walkerhill!K8</f>
        <v>189623</v>
      </c>
      <c r="K8" s="38">
        <f>City!K8</f>
        <v>83584</v>
      </c>
      <c r="L8" s="38">
        <f>Busan!K8</f>
        <v>59982.793999999994</v>
      </c>
      <c r="M8" s="38">
        <f>Jeju!K8</f>
        <v>20102</v>
      </c>
      <c r="N8" s="39">
        <f t="shared" si="1"/>
        <v>353291.79399999999</v>
      </c>
      <c r="O8" s="40"/>
      <c r="P8" s="41">
        <f>Segment!K8</f>
        <v>0.10125058268406879</v>
      </c>
      <c r="Q8" s="41"/>
      <c r="R8" s="38">
        <f>Walkerhill!P8</f>
        <v>25108</v>
      </c>
      <c r="S8" s="38">
        <f>City!P8</f>
        <v>5134</v>
      </c>
      <c r="T8" s="38">
        <f>Busan!P8</f>
        <v>7171</v>
      </c>
      <c r="U8" s="38">
        <f>Jeju!P8</f>
        <v>511</v>
      </c>
      <c r="V8" s="39">
        <f t="shared" si="2"/>
        <v>37924</v>
      </c>
      <c r="W8" s="40"/>
    </row>
    <row r="9" spans="1:23" ht="12.75" hidden="1" outlineLevel="1">
      <c r="A9" s="16"/>
      <c r="B9" s="33">
        <v>40724</v>
      </c>
      <c r="C9" s="33"/>
      <c r="D9" s="33"/>
      <c r="E9" s="33"/>
      <c r="F9" s="33"/>
      <c r="G9" s="33"/>
      <c r="H9" s="33"/>
      <c r="I9" s="33"/>
      <c r="J9" s="42">
        <f>Walkerhill!K9</f>
        <v>194966</v>
      </c>
      <c r="K9" s="42">
        <f>City!K9</f>
        <v>69260</v>
      </c>
      <c r="L9" s="42">
        <f>Busan!K9</f>
        <v>43310.78</v>
      </c>
      <c r="M9" s="42">
        <f>Jeju!K9</f>
        <v>20452</v>
      </c>
      <c r="N9" s="43">
        <f t="shared" si="1"/>
        <v>327988.78000000003</v>
      </c>
      <c r="O9" s="44"/>
      <c r="P9" s="45">
        <f>Segment!K9</f>
        <v>0.10614692368440164</v>
      </c>
      <c r="Q9" s="45"/>
      <c r="R9" s="42">
        <f>Walkerhill!P9</f>
        <v>26046</v>
      </c>
      <c r="S9" s="42">
        <f>City!P9</f>
        <v>4316</v>
      </c>
      <c r="T9" s="42">
        <f>Busan!P9</f>
        <v>3556</v>
      </c>
      <c r="U9" s="42">
        <f>Jeju!P9</f>
        <v>2617</v>
      </c>
      <c r="V9" s="43">
        <f t="shared" si="2"/>
        <v>36535</v>
      </c>
      <c r="W9" s="44"/>
    </row>
    <row r="10" spans="1:23" ht="12.75" hidden="1" outlineLevel="1">
      <c r="A10" s="16"/>
      <c r="B10" s="28">
        <v>40755</v>
      </c>
      <c r="C10" s="28"/>
      <c r="D10" s="28"/>
      <c r="E10" s="28"/>
      <c r="F10" s="28"/>
      <c r="G10" s="28"/>
      <c r="H10" s="28"/>
      <c r="I10" s="28"/>
      <c r="J10" s="38">
        <f>Walkerhill!K10</f>
        <v>181896</v>
      </c>
      <c r="K10" s="38">
        <f>City!K10</f>
        <v>78968</v>
      </c>
      <c r="L10" s="38">
        <f>Busan!K10</f>
        <v>56786.571000000004</v>
      </c>
      <c r="M10" s="38">
        <f>Jeju!K10</f>
        <v>24597</v>
      </c>
      <c r="N10" s="39">
        <f t="shared" si="1"/>
        <v>342247.571</v>
      </c>
      <c r="O10" s="40"/>
      <c r="P10" s="41">
        <f>Segment!K10</f>
        <v>0.12749250454139818</v>
      </c>
      <c r="Q10" s="41"/>
      <c r="R10" s="38">
        <f>Walkerhill!P10</f>
        <v>26975</v>
      </c>
      <c r="S10" s="38">
        <f>City!P10</f>
        <v>8768</v>
      </c>
      <c r="T10" s="38">
        <f>Busan!P10</f>
        <v>8054</v>
      </c>
      <c r="U10" s="38">
        <f>Jeju!P10</f>
        <v>1605</v>
      </c>
      <c r="V10" s="39">
        <f t="shared" si="2"/>
        <v>45402</v>
      </c>
      <c r="W10" s="40"/>
    </row>
    <row r="11" spans="1:23" ht="12.75" hidden="1" outlineLevel="1">
      <c r="A11" s="16"/>
      <c r="B11" s="28">
        <v>40786</v>
      </c>
      <c r="C11" s="28"/>
      <c r="D11" s="28"/>
      <c r="E11" s="28"/>
      <c r="F11" s="28"/>
      <c r="G11" s="28"/>
      <c r="H11" s="28"/>
      <c r="I11" s="28"/>
      <c r="J11" s="38">
        <f>Walkerhill!K11</f>
        <v>204482</v>
      </c>
      <c r="K11" s="38">
        <f>City!K11</f>
        <v>72019</v>
      </c>
      <c r="L11" s="38">
        <f>Busan!K11</f>
        <v>51797.434999999998</v>
      </c>
      <c r="M11" s="38">
        <f>Jeju!K11</f>
        <v>28360.799999999996</v>
      </c>
      <c r="N11" s="39">
        <f t="shared" si="1"/>
        <v>356659.23499999999</v>
      </c>
      <c r="O11" s="40"/>
      <c r="P11" s="41">
        <f>Segment!K11</f>
        <v>0.12131187350300912</v>
      </c>
      <c r="Q11" s="41"/>
      <c r="R11" s="38">
        <f>Walkerhill!P11</f>
        <v>30058</v>
      </c>
      <c r="S11" s="38">
        <f>City!P11</f>
        <v>5874</v>
      </c>
      <c r="T11" s="38">
        <f>Busan!P11</f>
        <v>6129</v>
      </c>
      <c r="U11" s="38">
        <f>Jeju!P11</f>
        <v>3047</v>
      </c>
      <c r="V11" s="39">
        <f t="shared" si="2"/>
        <v>45108</v>
      </c>
      <c r="W11" s="40"/>
    </row>
    <row r="12" spans="1:23" ht="12.75" hidden="1" outlineLevel="1">
      <c r="A12" s="16"/>
      <c r="B12" s="33">
        <v>40816</v>
      </c>
      <c r="C12" s="33"/>
      <c r="D12" s="33"/>
      <c r="E12" s="33"/>
      <c r="F12" s="33"/>
      <c r="G12" s="33"/>
      <c r="H12" s="33"/>
      <c r="I12" s="33"/>
      <c r="J12" s="42">
        <f>Walkerhill!K12</f>
        <v>218919</v>
      </c>
      <c r="K12" s="42">
        <f>City!K12</f>
        <v>60239</v>
      </c>
      <c r="L12" s="42">
        <f>Busan!K12</f>
        <v>54601.111999999994</v>
      </c>
      <c r="M12" s="42">
        <f>Jeju!K12</f>
        <v>28258.9</v>
      </c>
      <c r="N12" s="43">
        <f t="shared" si="1"/>
        <v>362018.01199999999</v>
      </c>
      <c r="O12" s="44"/>
      <c r="P12" s="45">
        <f>Segment!K12</f>
        <v>9.5188633873830572E-2</v>
      </c>
      <c r="Q12" s="45"/>
      <c r="R12" s="42">
        <f>Walkerhill!P12</f>
        <v>19823</v>
      </c>
      <c r="S12" s="42">
        <f>City!P12</f>
        <v>7828</v>
      </c>
      <c r="T12" s="42">
        <f>Busan!P12</f>
        <v>6791</v>
      </c>
      <c r="U12" s="42">
        <f>Jeju!P12</f>
        <v>2220</v>
      </c>
      <c r="V12" s="43">
        <f t="shared" si="2"/>
        <v>36662</v>
      </c>
      <c r="W12" s="44"/>
    </row>
    <row r="13" spans="1:23" ht="12.75" hidden="1" outlineLevel="1">
      <c r="A13" s="16"/>
      <c r="B13" s="28">
        <v>40847</v>
      </c>
      <c r="C13" s="28"/>
      <c r="D13" s="28"/>
      <c r="E13" s="28"/>
      <c r="F13" s="28"/>
      <c r="G13" s="28"/>
      <c r="H13" s="28"/>
      <c r="I13" s="28"/>
      <c r="J13" s="38">
        <f>Walkerhill!K13</f>
        <v>288116</v>
      </c>
      <c r="K13" s="38">
        <f>City!K13</f>
        <v>66405</v>
      </c>
      <c r="L13" s="38">
        <f>Busan!K13</f>
        <v>73460.831000000006</v>
      </c>
      <c r="M13" s="38">
        <f>Jeju!K13</f>
        <v>38952</v>
      </c>
      <c r="N13" s="39">
        <f t="shared" si="1"/>
        <v>466933.83100000001</v>
      </c>
      <c r="O13" s="40"/>
      <c r="P13" s="41">
        <f>Segment!K13</f>
        <v>0.1318730747526409</v>
      </c>
      <c r="Q13" s="41"/>
      <c r="R13" s="38">
        <f>Walkerhill!P13</f>
        <v>39532</v>
      </c>
      <c r="S13" s="38">
        <f>City!P13</f>
        <v>10335</v>
      </c>
      <c r="T13" s="38">
        <f>Busan!P13</f>
        <v>9715</v>
      </c>
      <c r="U13" s="38">
        <f>Jeju!P13</f>
        <v>4348</v>
      </c>
      <c r="V13" s="39">
        <f t="shared" si="2"/>
        <v>63930</v>
      </c>
      <c r="W13" s="40"/>
    </row>
    <row r="14" spans="1:23" ht="12.75" hidden="1" outlineLevel="1">
      <c r="A14" s="16"/>
      <c r="B14" s="28">
        <v>40877</v>
      </c>
      <c r="C14" s="28"/>
      <c r="D14" s="28"/>
      <c r="E14" s="28"/>
      <c r="F14" s="28"/>
      <c r="G14" s="28"/>
      <c r="H14" s="28"/>
      <c r="I14" s="28"/>
      <c r="J14" s="38">
        <f>Walkerhill!K14</f>
        <v>204907</v>
      </c>
      <c r="K14" s="38">
        <f>City!K14</f>
        <v>48585</v>
      </c>
      <c r="L14" s="38">
        <f>Busan!K14</f>
        <v>59318.217999999993</v>
      </c>
      <c r="M14" s="38">
        <f>Jeju!K14</f>
        <v>35896.300000000003</v>
      </c>
      <c r="N14" s="39">
        <f t="shared" si="1"/>
        <v>348706.51799999998</v>
      </c>
      <c r="O14" s="40"/>
      <c r="P14" s="41">
        <f>Segment!K14</f>
        <v>0.14343580466138578</v>
      </c>
      <c r="Q14" s="41"/>
      <c r="R14" s="38">
        <f>Walkerhill!P14</f>
        <v>39365</v>
      </c>
      <c r="S14" s="38">
        <f>City!P14</f>
        <v>6350</v>
      </c>
      <c r="T14" s="38">
        <f>Busan!P14</f>
        <v>5951</v>
      </c>
      <c r="U14" s="38">
        <f>Jeju!P14</f>
        <v>969</v>
      </c>
      <c r="V14" s="39">
        <f t="shared" si="2"/>
        <v>52635</v>
      </c>
      <c r="W14" s="40"/>
    </row>
    <row r="15" spans="1:23" ht="12.75" hidden="1" outlineLevel="1">
      <c r="A15" s="16"/>
      <c r="B15" s="31">
        <v>40908</v>
      </c>
      <c r="C15" s="31"/>
      <c r="D15" s="31"/>
      <c r="E15" s="31"/>
      <c r="F15" s="31"/>
      <c r="G15" s="31"/>
      <c r="H15" s="31"/>
      <c r="I15" s="31"/>
      <c r="J15" s="47">
        <f>Walkerhill!K15</f>
        <v>186944</v>
      </c>
      <c r="K15" s="47">
        <f>City!K15</f>
        <v>68707</v>
      </c>
      <c r="L15" s="47">
        <f>Busan!K15</f>
        <v>56569.074999999997</v>
      </c>
      <c r="M15" s="47">
        <f>Jeju!K15</f>
        <v>35841.399999999994</v>
      </c>
      <c r="N15" s="48">
        <f t="shared" si="1"/>
        <v>348061.47499999998</v>
      </c>
      <c r="O15" s="49"/>
      <c r="P15" s="50">
        <f>Segment!K15</f>
        <v>0.11266113263468761</v>
      </c>
      <c r="Q15" s="50"/>
      <c r="R15" s="47">
        <f>Walkerhill!P15</f>
        <v>26057</v>
      </c>
      <c r="S15" s="47">
        <f>City!P15</f>
        <v>4250</v>
      </c>
      <c r="T15" s="47">
        <f>Busan!P15</f>
        <v>8372</v>
      </c>
      <c r="U15" s="47">
        <f>Jeju!P15</f>
        <v>2834</v>
      </c>
      <c r="V15" s="48">
        <f t="shared" si="2"/>
        <v>41513</v>
      </c>
      <c r="W15" s="49"/>
    </row>
    <row r="16" spans="1:23" ht="12.75" hidden="1" outlineLevel="1">
      <c r="A16" s="16"/>
      <c r="B16" s="28">
        <v>40939</v>
      </c>
      <c r="C16" s="28"/>
      <c r="D16" s="28"/>
      <c r="E16" s="28"/>
      <c r="F16" s="28"/>
      <c r="G16" s="28"/>
      <c r="H16" s="28"/>
      <c r="I16" s="28"/>
      <c r="J16" s="38">
        <f>Walkerhill!K16</f>
        <v>194711</v>
      </c>
      <c r="K16" s="38">
        <f>City!K16</f>
        <v>66839</v>
      </c>
      <c r="L16" s="38">
        <f>Busan!K16</f>
        <v>52436.214999999997</v>
      </c>
      <c r="M16" s="38">
        <f>Jeju!K16</f>
        <v>40378</v>
      </c>
      <c r="N16" s="39">
        <f t="shared" si="1"/>
        <v>354364.21499999997</v>
      </c>
      <c r="O16" s="40">
        <f t="shared" ref="O16:O74" si="3">N16/N4-1</f>
        <v>0.11542698092664261</v>
      </c>
      <c r="P16" s="41">
        <f>Segment!K16</f>
        <v>0.16358028702192745</v>
      </c>
      <c r="Q16" s="41"/>
      <c r="R16" s="38">
        <f>Walkerhill!P16</f>
        <v>38558</v>
      </c>
      <c r="S16" s="38">
        <f>City!P16</f>
        <v>8804</v>
      </c>
      <c r="T16" s="38">
        <f>Busan!P16</f>
        <v>11032</v>
      </c>
      <c r="U16" s="38">
        <f>Jeju!P16</f>
        <v>1965</v>
      </c>
      <c r="V16" s="39">
        <f t="shared" si="2"/>
        <v>60359</v>
      </c>
      <c r="W16" s="40">
        <f t="shared" ref="W16:W74" si="4">V16/V4-1</f>
        <v>0.21351454592975339</v>
      </c>
    </row>
    <row r="17" spans="1:23" ht="12.75" hidden="1" outlineLevel="1">
      <c r="A17" s="16"/>
      <c r="B17" s="28">
        <v>40968</v>
      </c>
      <c r="C17" s="28"/>
      <c r="D17" s="28"/>
      <c r="E17" s="28"/>
      <c r="F17" s="28"/>
      <c r="G17" s="28"/>
      <c r="H17" s="28"/>
      <c r="I17" s="28"/>
      <c r="J17" s="38">
        <f>Walkerhill!K17</f>
        <v>208908</v>
      </c>
      <c r="K17" s="38">
        <f>City!K17</f>
        <v>60170</v>
      </c>
      <c r="L17" s="38">
        <f>Busan!K17</f>
        <v>47697.150999999998</v>
      </c>
      <c r="M17" s="38">
        <f>Jeju!K17</f>
        <v>38861</v>
      </c>
      <c r="N17" s="39">
        <f t="shared" si="1"/>
        <v>355636.15100000001</v>
      </c>
      <c r="O17" s="40">
        <f t="shared" si="3"/>
        <v>4.9620619900416774E-2</v>
      </c>
      <c r="P17" s="41">
        <f>Segment!K17</f>
        <v>0.10759311136510416</v>
      </c>
      <c r="Q17" s="41"/>
      <c r="R17" s="38">
        <f>Walkerhill!P17</f>
        <v>25805</v>
      </c>
      <c r="S17" s="38">
        <f>City!P17</f>
        <v>5287</v>
      </c>
      <c r="T17" s="38">
        <f>Busan!P17</f>
        <v>5345</v>
      </c>
      <c r="U17" s="38">
        <f>Jeju!P17</f>
        <v>4064.0000000000005</v>
      </c>
      <c r="V17" s="39">
        <f t="shared" si="2"/>
        <v>40501</v>
      </c>
      <c r="W17" s="40">
        <f t="shared" si="4"/>
        <v>3.2056672527584595E-2</v>
      </c>
    </row>
    <row r="18" spans="1:23" ht="12.75" hidden="1" outlineLevel="1">
      <c r="A18" s="16"/>
      <c r="B18" s="33">
        <v>40999</v>
      </c>
      <c r="C18" s="33"/>
      <c r="D18" s="33"/>
      <c r="E18" s="33"/>
      <c r="F18" s="33"/>
      <c r="G18" s="33"/>
      <c r="H18" s="33"/>
      <c r="I18" s="33"/>
      <c r="J18" s="42">
        <f>Walkerhill!K18</f>
        <v>237388</v>
      </c>
      <c r="K18" s="42">
        <f>City!K18</f>
        <v>53754</v>
      </c>
      <c r="L18" s="42">
        <f>Busan!K18</f>
        <v>55630.178999999996</v>
      </c>
      <c r="M18" s="42">
        <f>Jeju!K18</f>
        <v>43135</v>
      </c>
      <c r="N18" s="43">
        <f t="shared" si="1"/>
        <v>389907.179</v>
      </c>
      <c r="O18" s="51">
        <f t="shared" si="3"/>
        <v>0.31261474142295609</v>
      </c>
      <c r="P18" s="45">
        <f>Segment!K18</f>
        <v>0.11773058428349686</v>
      </c>
      <c r="Q18" s="45"/>
      <c r="R18" s="42">
        <f>Walkerhill!P18</f>
        <v>33155</v>
      </c>
      <c r="S18" s="42">
        <f>City!P18</f>
        <v>7076</v>
      </c>
      <c r="T18" s="42">
        <f>Busan!P18</f>
        <v>5703</v>
      </c>
      <c r="U18" s="42">
        <f>Jeju!P18</f>
        <v>2330</v>
      </c>
      <c r="V18" s="43">
        <f t="shared" si="2"/>
        <v>48264</v>
      </c>
      <c r="W18" s="51">
        <f t="shared" si="4"/>
        <v>0.31491622394769103</v>
      </c>
    </row>
    <row r="19" spans="1:23" ht="12.75" hidden="1" outlineLevel="1">
      <c r="A19" s="16"/>
      <c r="B19" s="28">
        <v>41029</v>
      </c>
      <c r="C19" s="28"/>
      <c r="D19" s="28"/>
      <c r="E19" s="28"/>
      <c r="F19" s="28"/>
      <c r="G19" s="28"/>
      <c r="H19" s="28"/>
      <c r="I19" s="28"/>
      <c r="J19" s="38">
        <f>Walkerhill!K19</f>
        <v>226429</v>
      </c>
      <c r="K19" s="38">
        <f>City!K19</f>
        <v>64281</v>
      </c>
      <c r="L19" s="38">
        <f>Busan!K19</f>
        <v>58315.442999999999</v>
      </c>
      <c r="M19" s="38">
        <f>Jeju!K19</f>
        <v>30599</v>
      </c>
      <c r="N19" s="39">
        <f t="shared" si="1"/>
        <v>379624.44299999997</v>
      </c>
      <c r="O19" s="40">
        <f t="shared" si="3"/>
        <v>0.20706492920285502</v>
      </c>
      <c r="P19" s="41">
        <f>Segment!K19</f>
        <v>0.13347665287190164</v>
      </c>
      <c r="Q19" s="41"/>
      <c r="R19" s="38">
        <f>Walkerhill!P19</f>
        <v>37136</v>
      </c>
      <c r="S19" s="38">
        <f>City!P19</f>
        <v>6378</v>
      </c>
      <c r="T19" s="38">
        <f>Busan!P19</f>
        <v>6712</v>
      </c>
      <c r="U19" s="38">
        <f>Jeju!P19</f>
        <v>3320</v>
      </c>
      <c r="V19" s="39">
        <f t="shared" si="2"/>
        <v>53546</v>
      </c>
      <c r="W19" s="40">
        <f t="shared" si="4"/>
        <v>0.45870110057753077</v>
      </c>
    </row>
    <row r="20" spans="1:23" ht="12.75" hidden="1" outlineLevel="1">
      <c r="A20" s="16"/>
      <c r="B20" s="28">
        <v>41060</v>
      </c>
      <c r="C20" s="28"/>
      <c r="D20" s="28"/>
      <c r="E20" s="28"/>
      <c r="F20" s="28"/>
      <c r="G20" s="28"/>
      <c r="H20" s="28"/>
      <c r="I20" s="28"/>
      <c r="J20" s="38">
        <f>Walkerhill!K20</f>
        <v>222707</v>
      </c>
      <c r="K20" s="38">
        <f>City!K20</f>
        <v>43522</v>
      </c>
      <c r="L20" s="38">
        <f>Busan!K20</f>
        <v>57474.362999999998</v>
      </c>
      <c r="M20" s="38">
        <f>Jeju!K20</f>
        <v>34783</v>
      </c>
      <c r="N20" s="39">
        <f t="shared" si="1"/>
        <v>358486.36300000001</v>
      </c>
      <c r="O20" s="40">
        <f t="shared" si="3"/>
        <v>1.4703338962919643E-2</v>
      </c>
      <c r="P20" s="41">
        <f>Segment!K20</f>
        <v>0.14542254707747418</v>
      </c>
      <c r="Q20" s="41"/>
      <c r="R20" s="38">
        <f>Walkerhill!P20</f>
        <v>38312</v>
      </c>
      <c r="S20" s="38">
        <f>City!P20</f>
        <v>7479</v>
      </c>
      <c r="T20" s="38">
        <f>Busan!P20</f>
        <v>6679</v>
      </c>
      <c r="U20" s="38">
        <f>Jeju!P20</f>
        <v>2818</v>
      </c>
      <c r="V20" s="39">
        <f t="shared" si="2"/>
        <v>55288</v>
      </c>
      <c r="W20" s="40">
        <f t="shared" si="4"/>
        <v>0.45786309461027308</v>
      </c>
    </row>
    <row r="21" spans="1:23" ht="12.75" hidden="1" outlineLevel="1">
      <c r="A21" s="16"/>
      <c r="B21" s="33">
        <v>41090</v>
      </c>
      <c r="C21" s="33"/>
      <c r="D21" s="33"/>
      <c r="E21" s="33"/>
      <c r="F21" s="33"/>
      <c r="G21" s="33"/>
      <c r="H21" s="33"/>
      <c r="I21" s="33"/>
      <c r="J21" s="42">
        <f>Walkerhill!K21</f>
        <v>222428</v>
      </c>
      <c r="K21" s="42">
        <f>City!K21</f>
        <v>53267</v>
      </c>
      <c r="L21" s="42">
        <f>Busan!K21</f>
        <v>76685.922999999995</v>
      </c>
      <c r="M21" s="42">
        <f>Jeju!K21</f>
        <v>37309</v>
      </c>
      <c r="N21" s="43">
        <f t="shared" si="1"/>
        <v>389689.92300000001</v>
      </c>
      <c r="O21" s="51">
        <f t="shared" si="3"/>
        <v>0.18811967592306056</v>
      </c>
      <c r="P21" s="45">
        <f>Segment!K21</f>
        <v>9.0787567016455795E-2</v>
      </c>
      <c r="Q21" s="45"/>
      <c r="R21" s="42">
        <f>Walkerhill!P21</f>
        <v>22352</v>
      </c>
      <c r="S21" s="42">
        <f>City!P21</f>
        <v>4559</v>
      </c>
      <c r="T21" s="42">
        <f>Busan!P21</f>
        <v>8401</v>
      </c>
      <c r="U21" s="42">
        <f>Jeju!P21</f>
        <v>2635</v>
      </c>
      <c r="V21" s="43">
        <f t="shared" si="2"/>
        <v>37947</v>
      </c>
      <c r="W21" s="51">
        <f t="shared" si="4"/>
        <v>3.8647871903654041E-2</v>
      </c>
    </row>
    <row r="22" spans="1:23" ht="12.75" hidden="1" outlineLevel="1">
      <c r="A22" s="16"/>
      <c r="B22" s="28">
        <v>41121</v>
      </c>
      <c r="C22" s="28"/>
      <c r="D22" s="28"/>
      <c r="E22" s="28"/>
      <c r="F22" s="28"/>
      <c r="G22" s="28"/>
      <c r="H22" s="28"/>
      <c r="I22" s="28"/>
      <c r="J22" s="38">
        <f>Walkerhill!K22</f>
        <v>245959</v>
      </c>
      <c r="K22" s="38">
        <f>City!K22</f>
        <v>80925</v>
      </c>
      <c r="L22" s="38">
        <f>Busan!K22</f>
        <v>57944.516000000003</v>
      </c>
      <c r="M22" s="38">
        <f>Jeju!K22</f>
        <v>33228</v>
      </c>
      <c r="N22" s="39">
        <f t="shared" si="1"/>
        <v>418056.516</v>
      </c>
      <c r="O22" s="40">
        <f t="shared" si="3"/>
        <v>0.22150323749120204</v>
      </c>
      <c r="P22" s="41">
        <f>Segment!K22</f>
        <v>0.10369889797388064</v>
      </c>
      <c r="Q22" s="41"/>
      <c r="R22" s="38">
        <f>Walkerhill!P22</f>
        <v>31307</v>
      </c>
      <c r="S22" s="38">
        <f>City!P22</f>
        <v>5960</v>
      </c>
      <c r="T22" s="38">
        <f>Busan!P22</f>
        <v>6052</v>
      </c>
      <c r="U22" s="38">
        <f>Jeju!P22</f>
        <v>2862</v>
      </c>
      <c r="V22" s="39">
        <f t="shared" si="2"/>
        <v>46181</v>
      </c>
      <c r="W22" s="40">
        <f t="shared" si="4"/>
        <v>1.7157834456631882E-2</v>
      </c>
    </row>
    <row r="23" spans="1:23" ht="12.75" hidden="1" outlineLevel="1">
      <c r="A23" s="16"/>
      <c r="B23" s="28">
        <v>41152</v>
      </c>
      <c r="C23" s="28"/>
      <c r="D23" s="28"/>
      <c r="E23" s="28"/>
      <c r="F23" s="28"/>
      <c r="G23" s="28"/>
      <c r="H23" s="28"/>
      <c r="I23" s="28"/>
      <c r="J23" s="38">
        <f>Walkerhill!K23</f>
        <v>213475</v>
      </c>
      <c r="K23" s="38">
        <f>City!K23</f>
        <v>72936</v>
      </c>
      <c r="L23" s="38">
        <f>Busan!K23</f>
        <v>68490.847999999998</v>
      </c>
      <c r="M23" s="38">
        <f>Jeju!K23</f>
        <v>39594.800000000003</v>
      </c>
      <c r="N23" s="39">
        <f t="shared" si="1"/>
        <v>394496.64799999999</v>
      </c>
      <c r="O23" s="40">
        <f t="shared" si="3"/>
        <v>0.10608841517870693</v>
      </c>
      <c r="P23" s="41">
        <f>Segment!K23</f>
        <v>0.10864224123901808</v>
      </c>
      <c r="Q23" s="41"/>
      <c r="R23" s="38">
        <f>Walkerhill!P23</f>
        <v>30263</v>
      </c>
      <c r="S23" s="38">
        <f>City!P23</f>
        <v>6399</v>
      </c>
      <c r="T23" s="38">
        <f>Busan!P23</f>
        <v>6741</v>
      </c>
      <c r="U23" s="38">
        <f>Jeju!P23</f>
        <v>2209</v>
      </c>
      <c r="V23" s="39">
        <f t="shared" si="2"/>
        <v>45612</v>
      </c>
      <c r="W23" s="40">
        <f t="shared" si="4"/>
        <v>1.1173184357541999E-2</v>
      </c>
    </row>
    <row r="24" spans="1:23" ht="12.75" hidden="1" outlineLevel="1">
      <c r="A24" s="16"/>
      <c r="B24" s="33">
        <v>41182</v>
      </c>
      <c r="C24" s="33"/>
      <c r="D24" s="33"/>
      <c r="E24" s="33"/>
      <c r="F24" s="33"/>
      <c r="G24" s="33"/>
      <c r="H24" s="33"/>
      <c r="I24" s="33"/>
      <c r="J24" s="42">
        <f>Walkerhill!K24</f>
        <v>215000</v>
      </c>
      <c r="K24" s="42">
        <f>City!K24</f>
        <v>68575</v>
      </c>
      <c r="L24" s="42">
        <f>Busan!K24</f>
        <v>52726.884999999995</v>
      </c>
      <c r="M24" s="42">
        <f>Jeju!K24</f>
        <v>41352</v>
      </c>
      <c r="N24" s="43">
        <f t="shared" si="1"/>
        <v>377653.88500000001</v>
      </c>
      <c r="O24" s="51">
        <f t="shared" si="3"/>
        <v>4.3190870292939998E-2</v>
      </c>
      <c r="P24" s="45">
        <f>Segment!K24</f>
        <v>0.1374565496658402</v>
      </c>
      <c r="Q24" s="45"/>
      <c r="R24" s="42">
        <f>Walkerhill!P24</f>
        <v>34914</v>
      </c>
      <c r="S24" s="42">
        <f>City!P24</f>
        <v>5581</v>
      </c>
      <c r="T24" s="42">
        <f>Busan!P24</f>
        <v>8793</v>
      </c>
      <c r="U24" s="42">
        <f>Jeju!P24</f>
        <v>5252</v>
      </c>
      <c r="V24" s="43">
        <f t="shared" si="2"/>
        <v>54540</v>
      </c>
      <c r="W24" s="51">
        <f t="shared" si="4"/>
        <v>0.48764388194861175</v>
      </c>
    </row>
    <row r="25" spans="1:23" ht="12.75" hidden="1" outlineLevel="1">
      <c r="A25" s="16"/>
      <c r="B25" s="28">
        <v>41213</v>
      </c>
      <c r="C25" s="28"/>
      <c r="D25" s="28"/>
      <c r="E25" s="28"/>
      <c r="F25" s="28"/>
      <c r="G25" s="28"/>
      <c r="H25" s="28"/>
      <c r="I25" s="28"/>
      <c r="J25" s="38">
        <f>Walkerhill!K25</f>
        <v>269726</v>
      </c>
      <c r="K25" s="38">
        <f>City!K25</f>
        <v>78602</v>
      </c>
      <c r="L25" s="38">
        <f>Busan!K25</f>
        <v>60492.430999999997</v>
      </c>
      <c r="M25" s="38">
        <f>Jeju!K25</f>
        <v>46635</v>
      </c>
      <c r="N25" s="39">
        <f t="shared" si="1"/>
        <v>455455.43099999998</v>
      </c>
      <c r="O25" s="40">
        <f t="shared" si="3"/>
        <v>-2.4582498071338166E-2</v>
      </c>
      <c r="P25" s="41">
        <f>Segment!K25</f>
        <v>0.10593133096265571</v>
      </c>
      <c r="Q25" s="41"/>
      <c r="R25" s="38">
        <f>Walkerhill!P25</f>
        <v>35491</v>
      </c>
      <c r="S25" s="38">
        <f>City!P25</f>
        <v>6164</v>
      </c>
      <c r="T25" s="38">
        <f>Busan!P25</f>
        <v>4498</v>
      </c>
      <c r="U25" s="38">
        <f>Jeju!P25</f>
        <v>4763</v>
      </c>
      <c r="V25" s="39">
        <f t="shared" si="2"/>
        <v>50916</v>
      </c>
      <c r="W25" s="40">
        <f t="shared" si="4"/>
        <v>-0.20356640075082122</v>
      </c>
    </row>
    <row r="26" spans="1:23" ht="12.75" hidden="1" outlineLevel="1">
      <c r="A26" s="16"/>
      <c r="B26" s="28">
        <v>41243</v>
      </c>
      <c r="C26" s="28"/>
      <c r="D26" s="28"/>
      <c r="E26" s="28"/>
      <c r="F26" s="28"/>
      <c r="G26" s="28"/>
      <c r="H26" s="28"/>
      <c r="I26" s="28"/>
      <c r="J26" s="38">
        <f>Walkerhill!K26</f>
        <v>196695</v>
      </c>
      <c r="K26" s="38">
        <f>City!K26</f>
        <v>77401</v>
      </c>
      <c r="L26" s="38">
        <f>Busan!K26</f>
        <v>51563.849000000002</v>
      </c>
      <c r="M26" s="38">
        <f>Jeju!K26</f>
        <v>28661</v>
      </c>
      <c r="N26" s="39">
        <f t="shared" si="1"/>
        <v>354320.84899999999</v>
      </c>
      <c r="O26" s="40">
        <f t="shared" si="3"/>
        <v>1.6100447540243534E-2</v>
      </c>
      <c r="P26" s="41">
        <f>Segment!K26</f>
        <v>0.10704422307364701</v>
      </c>
      <c r="Q26" s="41"/>
      <c r="R26" s="38">
        <f>Walkerhill!P26</f>
        <v>23177</v>
      </c>
      <c r="S26" s="38">
        <f>City!P26</f>
        <v>7935</v>
      </c>
      <c r="T26" s="38">
        <f>Busan!P26</f>
        <v>5332</v>
      </c>
      <c r="U26" s="38">
        <f>Jeju!P26</f>
        <v>3929</v>
      </c>
      <c r="V26" s="39">
        <f t="shared" si="2"/>
        <v>40373</v>
      </c>
      <c r="W26" s="40">
        <f t="shared" si="4"/>
        <v>-0.23296285741426803</v>
      </c>
    </row>
    <row r="27" spans="1:23" ht="12.75" hidden="1" outlineLevel="1">
      <c r="A27" s="16"/>
      <c r="B27" s="31">
        <v>41274</v>
      </c>
      <c r="C27" s="31"/>
      <c r="D27" s="31"/>
      <c r="E27" s="31"/>
      <c r="F27" s="31"/>
      <c r="G27" s="31"/>
      <c r="H27" s="31"/>
      <c r="I27" s="31"/>
      <c r="J27" s="47">
        <f>Walkerhill!K27</f>
        <v>233375</v>
      </c>
      <c r="K27" s="47">
        <f>City!K27</f>
        <v>95419</v>
      </c>
      <c r="L27" s="47">
        <f>Busan!K27</f>
        <v>66878.195999999996</v>
      </c>
      <c r="M27" s="47">
        <f>Jeju!K27</f>
        <v>44689</v>
      </c>
      <c r="N27" s="48">
        <f t="shared" si="1"/>
        <v>440361.196</v>
      </c>
      <c r="O27" s="52">
        <f t="shared" si="3"/>
        <v>0.2651822382813267</v>
      </c>
      <c r="P27" s="50">
        <f>Segment!K27</f>
        <v>7.5992163487538539E-2</v>
      </c>
      <c r="Q27" s="50"/>
      <c r="R27" s="47">
        <f>Walkerhill!P27</f>
        <v>22684</v>
      </c>
      <c r="S27" s="47">
        <f>City!P27</f>
        <v>6419</v>
      </c>
      <c r="T27" s="47">
        <f>Busan!P27</f>
        <v>5974</v>
      </c>
      <c r="U27" s="47">
        <f>Jeju!P27</f>
        <v>935</v>
      </c>
      <c r="V27" s="48">
        <f t="shared" si="2"/>
        <v>36012</v>
      </c>
      <c r="W27" s="52">
        <f t="shared" si="4"/>
        <v>-0.13251270686291039</v>
      </c>
    </row>
    <row r="28" spans="1:23" ht="12.75" hidden="1" outlineLevel="1">
      <c r="A28" s="16"/>
      <c r="B28" s="28">
        <v>41305</v>
      </c>
      <c r="C28" s="28"/>
      <c r="D28" s="28"/>
      <c r="E28" s="28"/>
      <c r="F28" s="28"/>
      <c r="G28" s="28"/>
      <c r="H28" s="28"/>
      <c r="I28" s="28"/>
      <c r="J28" s="38">
        <f>Walkerhill!K28</f>
        <v>236617</v>
      </c>
      <c r="K28" s="38">
        <f>City!K28</f>
        <v>96032</v>
      </c>
      <c r="L28" s="38">
        <f>Busan!K28</f>
        <v>65137.245999999992</v>
      </c>
      <c r="M28" s="38">
        <f>Jeju!K28</f>
        <v>48096</v>
      </c>
      <c r="N28" s="39">
        <f t="shared" si="1"/>
        <v>445882.24599999998</v>
      </c>
      <c r="O28" s="40">
        <f t="shared" si="3"/>
        <v>0.25825979917300623</v>
      </c>
      <c r="P28" s="41">
        <f>Segment!K28</f>
        <v>0.1251900036405576</v>
      </c>
      <c r="Q28" s="41"/>
      <c r="R28" s="38">
        <f>Walkerhill!P28</f>
        <v>36596</v>
      </c>
      <c r="S28" s="38">
        <f>City!P28</f>
        <v>9524</v>
      </c>
      <c r="T28" s="38">
        <f>Busan!P28</f>
        <v>8712.9259999999995</v>
      </c>
      <c r="U28" s="38">
        <f>Jeju!P28</f>
        <v>3651</v>
      </c>
      <c r="V28" s="39">
        <f t="shared" si="2"/>
        <v>58483.925999999999</v>
      </c>
      <c r="W28" s="40">
        <f t="shared" si="4"/>
        <v>-3.1065358935701393E-2</v>
      </c>
    </row>
    <row r="29" spans="1:23" ht="12.75" hidden="1" outlineLevel="1">
      <c r="A29" s="16"/>
      <c r="B29" s="28">
        <v>41333</v>
      </c>
      <c r="C29" s="28"/>
      <c r="D29" s="28"/>
      <c r="E29" s="28"/>
      <c r="F29" s="28"/>
      <c r="G29" s="28"/>
      <c r="H29" s="28"/>
      <c r="I29" s="28"/>
      <c r="J29" s="38">
        <f>Walkerhill!K29</f>
        <v>235338</v>
      </c>
      <c r="K29" s="38">
        <f>City!K29</f>
        <v>75403</v>
      </c>
      <c r="L29" s="38">
        <f>Busan!K29</f>
        <v>55861.591</v>
      </c>
      <c r="M29" s="38">
        <f>Jeju!K29</f>
        <v>51811</v>
      </c>
      <c r="N29" s="39">
        <f t="shared" si="1"/>
        <v>418413.59100000001</v>
      </c>
      <c r="O29" s="40">
        <f t="shared" si="3"/>
        <v>0.17652153703575535</v>
      </c>
      <c r="P29" s="41">
        <f>Segment!K29</f>
        <v>0.1104709048516543</v>
      </c>
      <c r="Q29" s="41"/>
      <c r="R29" s="38">
        <f>Walkerhill!P29</f>
        <v>31961</v>
      </c>
      <c r="S29" s="38">
        <f>City!P29</f>
        <v>7346</v>
      </c>
      <c r="T29" s="38">
        <f>Busan!P29</f>
        <v>5769.375</v>
      </c>
      <c r="U29" s="38">
        <f>Jeju!P29</f>
        <v>4148</v>
      </c>
      <c r="V29" s="39">
        <f t="shared" si="2"/>
        <v>49224.375</v>
      </c>
      <c r="W29" s="40">
        <f t="shared" si="4"/>
        <v>0.21538665711957727</v>
      </c>
    </row>
    <row r="30" spans="1:23" ht="12.75" hidden="1" outlineLevel="1">
      <c r="A30" s="16"/>
      <c r="B30" s="33">
        <v>41364</v>
      </c>
      <c r="C30" s="33"/>
      <c r="D30" s="33"/>
      <c r="E30" s="33"/>
      <c r="F30" s="33"/>
      <c r="G30" s="33"/>
      <c r="H30" s="33"/>
      <c r="I30" s="33"/>
      <c r="J30" s="42">
        <f>Walkerhill!K30</f>
        <v>226376</v>
      </c>
      <c r="K30" s="42">
        <f>City!K30</f>
        <v>83380</v>
      </c>
      <c r="L30" s="42">
        <f>Busan!K30</f>
        <v>59676.800999999999</v>
      </c>
      <c r="M30" s="42">
        <f>Jeju!K30</f>
        <v>56546</v>
      </c>
      <c r="N30" s="43">
        <f t="shared" si="1"/>
        <v>425978.80099999998</v>
      </c>
      <c r="O30" s="51">
        <f t="shared" si="3"/>
        <v>9.2513356877689024E-2</v>
      </c>
      <c r="P30" s="45">
        <f>Segment!K30</f>
        <v>0.12666358014374524</v>
      </c>
      <c r="Q30" s="45"/>
      <c r="R30" s="42">
        <f>Walkerhill!P30</f>
        <v>38034</v>
      </c>
      <c r="S30" s="42">
        <f>City!P30</f>
        <v>6823</v>
      </c>
      <c r="T30" s="42">
        <f>Busan!P30</f>
        <v>5411.4250000000002</v>
      </c>
      <c r="U30" s="42">
        <f>Jeju!P30</f>
        <v>6302</v>
      </c>
      <c r="V30" s="43">
        <f t="shared" si="2"/>
        <v>56570.425000000003</v>
      </c>
      <c r="W30" s="51">
        <f t="shared" si="4"/>
        <v>0.17210394911321081</v>
      </c>
    </row>
    <row r="31" spans="1:23" ht="12.75" hidden="1" outlineLevel="1">
      <c r="A31" s="16"/>
      <c r="B31" s="28">
        <v>41394</v>
      </c>
      <c r="C31" s="28"/>
      <c r="D31" s="28"/>
      <c r="E31" s="28"/>
      <c r="F31" s="28"/>
      <c r="G31" s="28"/>
      <c r="H31" s="28"/>
      <c r="I31" s="28"/>
      <c r="J31" s="38">
        <f>Walkerhill!K31</f>
        <v>232697</v>
      </c>
      <c r="K31" s="38">
        <f>City!K31</f>
        <v>81448</v>
      </c>
      <c r="L31" s="38">
        <f>Busan!K31</f>
        <v>59725.644</v>
      </c>
      <c r="M31" s="38">
        <f>Jeju!K31</f>
        <v>49416</v>
      </c>
      <c r="N31" s="39">
        <f t="shared" si="1"/>
        <v>423286.64399999997</v>
      </c>
      <c r="O31" s="40">
        <f t="shared" si="3"/>
        <v>0.11501419838764182</v>
      </c>
      <c r="P31" s="41">
        <f>Segment!K31</f>
        <v>0.1267557121410143</v>
      </c>
      <c r="Q31" s="41"/>
      <c r="R31" s="38">
        <f>Walkerhill!P31</f>
        <v>34756</v>
      </c>
      <c r="S31" s="38">
        <f>City!P31</f>
        <v>7931</v>
      </c>
      <c r="T31" s="38">
        <f>Busan!P31</f>
        <v>7460</v>
      </c>
      <c r="U31" s="38">
        <f>Jeju!P31</f>
        <v>6119</v>
      </c>
      <c r="V31" s="39">
        <f t="shared" si="2"/>
        <v>56266</v>
      </c>
      <c r="W31" s="40">
        <f t="shared" si="4"/>
        <v>5.079744518731566E-2</v>
      </c>
    </row>
    <row r="32" spans="1:23" ht="12.75" hidden="1" outlineLevel="1">
      <c r="A32" s="16"/>
      <c r="B32" s="28">
        <v>41425</v>
      </c>
      <c r="C32" s="28"/>
      <c r="D32" s="28"/>
      <c r="E32" s="28"/>
      <c r="F32" s="28"/>
      <c r="G32" s="28"/>
      <c r="H32" s="28"/>
      <c r="I32" s="28"/>
      <c r="J32" s="38">
        <f>Walkerhill!K32</f>
        <v>249542</v>
      </c>
      <c r="K32" s="38">
        <f>City!K32</f>
        <v>86492</v>
      </c>
      <c r="L32" s="38">
        <f>Busan!K32</f>
        <v>56567.087</v>
      </c>
      <c r="M32" s="38">
        <f>Jeju!K32</f>
        <v>54158.8</v>
      </c>
      <c r="N32" s="39">
        <f t="shared" si="1"/>
        <v>446759.88699999999</v>
      </c>
      <c r="O32" s="40">
        <f t="shared" si="3"/>
        <v>0.24623955918791807</v>
      </c>
      <c r="P32" s="41">
        <f>Segment!K32</f>
        <v>0.11131035137001905</v>
      </c>
      <c r="Q32" s="41"/>
      <c r="R32" s="38">
        <f>Walkerhill!P32</f>
        <v>41286</v>
      </c>
      <c r="S32" s="38">
        <f>City!P32</f>
        <v>2530</v>
      </c>
      <c r="T32" s="38">
        <f>Busan!P32</f>
        <v>3847</v>
      </c>
      <c r="U32" s="38">
        <f>Jeju!P32</f>
        <v>5638</v>
      </c>
      <c r="V32" s="39">
        <f t="shared" si="2"/>
        <v>53301</v>
      </c>
      <c r="W32" s="40">
        <f t="shared" si="4"/>
        <v>-3.5939082621907148E-2</v>
      </c>
    </row>
    <row r="33" spans="1:23" ht="12.75" hidden="1" outlineLevel="1">
      <c r="A33" s="16"/>
      <c r="B33" s="33">
        <v>41455</v>
      </c>
      <c r="C33" s="33"/>
      <c r="D33" s="33"/>
      <c r="E33" s="33"/>
      <c r="F33" s="33"/>
      <c r="G33" s="33"/>
      <c r="H33" s="33"/>
      <c r="I33" s="33"/>
      <c r="J33" s="42">
        <f>Walkerhill!K33</f>
        <v>208905</v>
      </c>
      <c r="K33" s="42">
        <f>City!K33</f>
        <v>93039</v>
      </c>
      <c r="L33" s="42">
        <f>Busan!K33</f>
        <v>74216</v>
      </c>
      <c r="M33" s="42">
        <f>Jeju!K33</f>
        <v>58325</v>
      </c>
      <c r="N33" s="43">
        <f t="shared" si="1"/>
        <v>434485</v>
      </c>
      <c r="O33" s="51">
        <f t="shared" si="3"/>
        <v>0.11495056545252269</v>
      </c>
      <c r="P33" s="45">
        <f>Segment!K33</f>
        <v>0.12129532665109267</v>
      </c>
      <c r="Q33" s="45"/>
      <c r="R33" s="42">
        <f>Walkerhill!P33</f>
        <v>34352</v>
      </c>
      <c r="S33" s="42">
        <f>City!P33</f>
        <v>9975</v>
      </c>
      <c r="T33" s="42">
        <f>Busan!P33</f>
        <v>5572</v>
      </c>
      <c r="U33" s="42">
        <f>Jeju!P33</f>
        <v>5404</v>
      </c>
      <c r="V33" s="43">
        <f t="shared" si="2"/>
        <v>55303</v>
      </c>
      <c r="W33" s="51">
        <f t="shared" si="4"/>
        <v>0.45737475953303286</v>
      </c>
    </row>
    <row r="34" spans="1:23" ht="12.75" hidden="1" outlineLevel="1">
      <c r="A34" s="16"/>
      <c r="B34" s="28">
        <v>41486</v>
      </c>
      <c r="C34" s="28"/>
      <c r="D34" s="28"/>
      <c r="E34" s="28"/>
      <c r="F34" s="28"/>
      <c r="G34" s="28"/>
      <c r="H34" s="28"/>
      <c r="I34" s="28"/>
      <c r="J34" s="38">
        <f>Walkerhill!K34</f>
        <v>221277</v>
      </c>
      <c r="K34" s="38">
        <f>City!K34</f>
        <v>83438</v>
      </c>
      <c r="L34" s="38">
        <f>Busan!K34</f>
        <v>75198.02</v>
      </c>
      <c r="M34" s="38">
        <f>Jeju!K34</f>
        <v>64012</v>
      </c>
      <c r="N34" s="39">
        <f t="shared" si="1"/>
        <v>443925.02</v>
      </c>
      <c r="O34" s="40">
        <f t="shared" si="3"/>
        <v>6.1878006943922426E-2</v>
      </c>
      <c r="P34" s="41">
        <f>Segment!K34</f>
        <v>8.8895642782197762E-2</v>
      </c>
      <c r="Q34" s="41"/>
      <c r="R34" s="38">
        <f>Walkerhill!P34</f>
        <v>27748</v>
      </c>
      <c r="S34" s="38">
        <f>City!P34</f>
        <v>5707</v>
      </c>
      <c r="T34" s="38">
        <f>Busan!P34</f>
        <v>6103</v>
      </c>
      <c r="U34" s="38">
        <f>Jeju!P34</f>
        <v>2741</v>
      </c>
      <c r="V34" s="39">
        <f t="shared" si="2"/>
        <v>42299</v>
      </c>
      <c r="W34" s="40">
        <f t="shared" si="4"/>
        <v>-8.4060544379723212E-2</v>
      </c>
    </row>
    <row r="35" spans="1:23" ht="12.75" hidden="1" outlineLevel="1">
      <c r="A35" s="16"/>
      <c r="B35" s="28">
        <v>41517</v>
      </c>
      <c r="C35" s="28"/>
      <c r="D35" s="28"/>
      <c r="E35" s="28"/>
      <c r="F35" s="28"/>
      <c r="G35" s="28"/>
      <c r="H35" s="28"/>
      <c r="I35" s="28"/>
      <c r="J35" s="38">
        <f>Walkerhill!K35</f>
        <v>254995</v>
      </c>
      <c r="K35" s="38">
        <f>City!K35</f>
        <v>92390</v>
      </c>
      <c r="L35" s="38">
        <f>Busan!K35</f>
        <v>78572.025999999998</v>
      </c>
      <c r="M35" s="38">
        <f>Jeju!K35</f>
        <v>70240</v>
      </c>
      <c r="N35" s="39">
        <f t="shared" si="1"/>
        <v>496197.02600000001</v>
      </c>
      <c r="O35" s="40">
        <f t="shared" si="3"/>
        <v>0.25779782544565499</v>
      </c>
      <c r="P35" s="41">
        <f>Segment!K35</f>
        <v>0.11432958487743938</v>
      </c>
      <c r="Q35" s="41"/>
      <c r="R35" s="38">
        <f>Walkerhill!P35</f>
        <v>35496</v>
      </c>
      <c r="S35" s="38">
        <f>City!P35</f>
        <v>7601</v>
      </c>
      <c r="T35" s="38">
        <f>Busan!P35</f>
        <v>11004</v>
      </c>
      <c r="U35" s="38">
        <f>Jeju!P35</f>
        <v>5411</v>
      </c>
      <c r="V35" s="39">
        <f t="shared" si="2"/>
        <v>59512</v>
      </c>
      <c r="W35" s="40">
        <f t="shared" si="4"/>
        <v>0.30474436551784612</v>
      </c>
    </row>
    <row r="36" spans="1:23" ht="12.75" hidden="1" outlineLevel="1">
      <c r="A36" s="16"/>
      <c r="B36" s="33">
        <v>41547</v>
      </c>
      <c r="C36" s="33"/>
      <c r="D36" s="33"/>
      <c r="E36" s="33"/>
      <c r="F36" s="33"/>
      <c r="G36" s="33"/>
      <c r="H36" s="33"/>
      <c r="I36" s="33"/>
      <c r="J36" s="42">
        <f>Walkerhill!K36</f>
        <v>222875</v>
      </c>
      <c r="K36" s="42">
        <f>City!K36</f>
        <v>83251</v>
      </c>
      <c r="L36" s="42">
        <f>Busan!K36</f>
        <v>56477.046000000002</v>
      </c>
      <c r="M36" s="42">
        <f>Jeju!K36</f>
        <v>55481</v>
      </c>
      <c r="N36" s="43">
        <f t="shared" si="1"/>
        <v>418084.04599999997</v>
      </c>
      <c r="O36" s="51">
        <f t="shared" si="3"/>
        <v>0.10705612362494299</v>
      </c>
      <c r="P36" s="45">
        <f>Segment!K36</f>
        <v>0.11183875693740297</v>
      </c>
      <c r="Q36" s="45"/>
      <c r="R36" s="42">
        <f>Walkerhill!P36</f>
        <v>32796</v>
      </c>
      <c r="S36" s="42">
        <f>City!P36</f>
        <v>9397</v>
      </c>
      <c r="T36" s="42">
        <f>Busan!P36</f>
        <v>3892</v>
      </c>
      <c r="U36" s="42">
        <f>Jeju!P36</f>
        <v>3592</v>
      </c>
      <c r="V36" s="43">
        <f t="shared" si="2"/>
        <v>49677</v>
      </c>
      <c r="W36" s="51">
        <f t="shared" si="4"/>
        <v>-8.916391639163912E-2</v>
      </c>
    </row>
    <row r="37" spans="1:23" ht="12.75" hidden="1" outlineLevel="1">
      <c r="A37" s="16"/>
      <c r="B37" s="28">
        <v>41578</v>
      </c>
      <c r="C37" s="28"/>
      <c r="D37" s="28"/>
      <c r="E37" s="28"/>
      <c r="F37" s="28"/>
      <c r="G37" s="28"/>
      <c r="H37" s="28"/>
      <c r="I37" s="28"/>
      <c r="J37" s="38">
        <f>Walkerhill!K37</f>
        <v>312762</v>
      </c>
      <c r="K37" s="38">
        <f>City!K37</f>
        <v>90015</v>
      </c>
      <c r="L37" s="38">
        <f>Busan!K37</f>
        <v>73381.255999999994</v>
      </c>
      <c r="M37" s="38">
        <f>Jeju!K37</f>
        <v>63441</v>
      </c>
      <c r="N37" s="39">
        <f t="shared" si="1"/>
        <v>539599.25600000005</v>
      </c>
      <c r="O37" s="40">
        <f t="shared" si="3"/>
        <v>0.18474656195284256</v>
      </c>
      <c r="P37" s="41">
        <f>Segment!K37</f>
        <v>0.1038400245681584</v>
      </c>
      <c r="Q37" s="41"/>
      <c r="R37" s="38">
        <f>Walkerhill!P37</f>
        <v>42163</v>
      </c>
      <c r="S37" s="38">
        <f>City!P37</f>
        <v>8818</v>
      </c>
      <c r="T37" s="38">
        <f>Busan!P37</f>
        <v>5031</v>
      </c>
      <c r="U37" s="38">
        <f>Jeju!P37</f>
        <v>3114</v>
      </c>
      <c r="V37" s="39">
        <f t="shared" si="2"/>
        <v>59126</v>
      </c>
      <c r="W37" s="40">
        <f t="shared" si="4"/>
        <v>0.16124597376070393</v>
      </c>
    </row>
    <row r="38" spans="1:23" ht="12.75" hidden="1" outlineLevel="1">
      <c r="A38" s="16"/>
      <c r="B38" s="28">
        <v>41608</v>
      </c>
      <c r="C38" s="28"/>
      <c r="D38" s="28"/>
      <c r="E38" s="28"/>
      <c r="F38" s="28"/>
      <c r="G38" s="28"/>
      <c r="H38" s="28"/>
      <c r="I38" s="28"/>
      <c r="J38" s="38">
        <f>Walkerhill!K38</f>
        <v>281487</v>
      </c>
      <c r="K38" s="38">
        <f>City!K38</f>
        <v>96310</v>
      </c>
      <c r="L38" s="38">
        <f>Busan!K38</f>
        <v>64180.609999999993</v>
      </c>
      <c r="M38" s="38">
        <f>Jeju!K38</f>
        <v>61400</v>
      </c>
      <c r="N38" s="39">
        <f t="shared" si="1"/>
        <v>503377.61</v>
      </c>
      <c r="O38" s="40">
        <f t="shared" si="3"/>
        <v>0.42068300925752178</v>
      </c>
      <c r="P38" s="41">
        <f>Segment!K38</f>
        <v>9.4579097389730943E-2</v>
      </c>
      <c r="Q38" s="41"/>
      <c r="R38" s="38">
        <f>Walkerhill!P38</f>
        <v>32653</v>
      </c>
      <c r="S38" s="38">
        <f>City!P38</f>
        <v>5331</v>
      </c>
      <c r="T38" s="38">
        <f>Busan!P38</f>
        <v>6084</v>
      </c>
      <c r="U38" s="38">
        <f>Jeju!P38</f>
        <v>6546</v>
      </c>
      <c r="V38" s="39">
        <f t="shared" si="2"/>
        <v>50614</v>
      </c>
      <c r="W38" s="40">
        <f t="shared" si="4"/>
        <v>0.25365962400614261</v>
      </c>
    </row>
    <row r="39" spans="1:23" ht="12.75" hidden="1" outlineLevel="1">
      <c r="A39" s="16"/>
      <c r="B39" s="31">
        <v>41639</v>
      </c>
      <c r="C39" s="31"/>
      <c r="D39" s="31"/>
      <c r="E39" s="31"/>
      <c r="F39" s="31"/>
      <c r="G39" s="31"/>
      <c r="H39" s="31"/>
      <c r="I39" s="31"/>
      <c r="J39" s="47">
        <f>Walkerhill!K39</f>
        <v>279356</v>
      </c>
      <c r="K39" s="47">
        <f>City!K39</f>
        <v>100331</v>
      </c>
      <c r="L39" s="47">
        <f>Busan!K39</f>
        <v>71495.626000000004</v>
      </c>
      <c r="M39" s="47">
        <f>Jeju!K39</f>
        <v>49275</v>
      </c>
      <c r="N39" s="48">
        <f t="shared" si="1"/>
        <v>500457.62599999999</v>
      </c>
      <c r="O39" s="52">
        <f t="shared" si="3"/>
        <v>0.13647076660224156</v>
      </c>
      <c r="P39" s="50">
        <f>Segment!K39</f>
        <v>0.10336139827350738</v>
      </c>
      <c r="Q39" s="50"/>
      <c r="R39" s="47">
        <f>Walkerhill!P39</f>
        <v>37337</v>
      </c>
      <c r="S39" s="47">
        <f>City!P39</f>
        <v>7391</v>
      </c>
      <c r="T39" s="47">
        <f>Busan!P39</f>
        <v>6538</v>
      </c>
      <c r="U39" s="47">
        <f>Jeju!P39</f>
        <v>3599</v>
      </c>
      <c r="V39" s="48">
        <f t="shared" si="2"/>
        <v>54865</v>
      </c>
      <c r="W39" s="52">
        <f t="shared" si="4"/>
        <v>0.52351993779851158</v>
      </c>
    </row>
    <row r="40" spans="1:23" ht="12.75" hidden="1" outlineLevel="1">
      <c r="A40" s="16"/>
      <c r="B40" s="28">
        <v>41670</v>
      </c>
      <c r="C40" s="28"/>
      <c r="D40" s="28"/>
      <c r="E40" s="28"/>
      <c r="F40" s="28"/>
      <c r="G40" s="28"/>
      <c r="H40" s="28"/>
      <c r="I40" s="28"/>
      <c r="J40" s="38">
        <f>Walkerhill!K40</f>
        <v>273076</v>
      </c>
      <c r="K40" s="38">
        <f>City!K40</f>
        <v>94133</v>
      </c>
      <c r="L40" s="38">
        <f>Busan!K40</f>
        <v>62299</v>
      </c>
      <c r="M40" s="38">
        <f>Jeju!K40</f>
        <v>63947</v>
      </c>
      <c r="N40" s="39">
        <f t="shared" si="1"/>
        <v>493455</v>
      </c>
      <c r="O40" s="40">
        <f t="shared" si="3"/>
        <v>0.10669353719905694</v>
      </c>
      <c r="P40" s="41">
        <f>Segment!K40</f>
        <v>0.12185508303695372</v>
      </c>
      <c r="Q40" s="41"/>
      <c r="R40" s="38">
        <f>Walkerhill!P40</f>
        <v>45584</v>
      </c>
      <c r="S40" s="38">
        <f>City!P40</f>
        <v>7723</v>
      </c>
      <c r="T40" s="38">
        <f>Busan!P40</f>
        <v>5419</v>
      </c>
      <c r="U40" s="38">
        <f>Jeju!P40</f>
        <v>4447</v>
      </c>
      <c r="V40" s="39">
        <f t="shared" si="2"/>
        <v>63173</v>
      </c>
      <c r="W40" s="40">
        <f t="shared" si="4"/>
        <v>8.0177141322557599E-2</v>
      </c>
    </row>
    <row r="41" spans="1:23" ht="12.75" hidden="1" outlineLevel="1">
      <c r="A41" s="16"/>
      <c r="B41" s="28">
        <v>41698</v>
      </c>
      <c r="C41" s="28"/>
      <c r="D41" s="28"/>
      <c r="E41" s="28"/>
      <c r="F41" s="28"/>
      <c r="G41" s="28"/>
      <c r="H41" s="28"/>
      <c r="I41" s="28"/>
      <c r="J41" s="38">
        <f>Walkerhill!K41</f>
        <v>334039</v>
      </c>
      <c r="K41" s="38">
        <f>City!K41</f>
        <v>99641</v>
      </c>
      <c r="L41" s="38">
        <f>Busan!K41</f>
        <v>94225</v>
      </c>
      <c r="M41" s="38">
        <f>Jeju!K41</f>
        <v>71100</v>
      </c>
      <c r="N41" s="39">
        <f t="shared" si="1"/>
        <v>599005</v>
      </c>
      <c r="O41" s="40">
        <f t="shared" si="3"/>
        <v>0.43160980638413338</v>
      </c>
      <c r="P41" s="41">
        <f>Segment!K41</f>
        <v>8.5603626013138451E-2</v>
      </c>
      <c r="Q41" s="41"/>
      <c r="R41" s="38">
        <f>Walkerhill!P41</f>
        <v>32648</v>
      </c>
      <c r="S41" s="38">
        <f>City!P41</f>
        <v>9328</v>
      </c>
      <c r="T41" s="38">
        <f>Busan!P41</f>
        <v>8335</v>
      </c>
      <c r="U41" s="38">
        <f>Jeju!P41</f>
        <v>3712</v>
      </c>
      <c r="V41" s="39">
        <f t="shared" si="2"/>
        <v>54023</v>
      </c>
      <c r="W41" s="40">
        <f t="shared" si="4"/>
        <v>9.7484731903655364E-2</v>
      </c>
    </row>
    <row r="42" spans="1:23" ht="12.75" hidden="1" outlineLevel="1">
      <c r="A42" s="16"/>
      <c r="B42" s="33">
        <v>41729</v>
      </c>
      <c r="C42" s="33"/>
      <c r="D42" s="33"/>
      <c r="E42" s="33"/>
      <c r="F42" s="33"/>
      <c r="G42" s="33"/>
      <c r="H42" s="33"/>
      <c r="I42" s="33"/>
      <c r="J42" s="42">
        <f>Walkerhill!K42</f>
        <v>308970</v>
      </c>
      <c r="K42" s="42">
        <f>City!K42</f>
        <v>106325</v>
      </c>
      <c r="L42" s="42">
        <f>Busan!K42</f>
        <v>88901</v>
      </c>
      <c r="M42" s="42">
        <f>Jeju!K42</f>
        <v>80027</v>
      </c>
      <c r="N42" s="43">
        <f t="shared" si="1"/>
        <v>584223</v>
      </c>
      <c r="O42" s="51">
        <f t="shared" si="3"/>
        <v>0.37148374198085987</v>
      </c>
      <c r="P42" s="45">
        <f>Segment!K42</f>
        <v>8.1978970358921169E-2</v>
      </c>
      <c r="Q42" s="45"/>
      <c r="R42" s="42">
        <f>Walkerhill!P42</f>
        <v>31886</v>
      </c>
      <c r="S42" s="42">
        <f>City!P42</f>
        <v>10474</v>
      </c>
      <c r="T42" s="42">
        <f>Busan!P42</f>
        <v>3662</v>
      </c>
      <c r="U42" s="42">
        <f>Jeju!P42</f>
        <v>4977</v>
      </c>
      <c r="V42" s="43">
        <f t="shared" si="2"/>
        <v>50999</v>
      </c>
      <c r="W42" s="51">
        <f t="shared" si="4"/>
        <v>-9.8486532494673762E-2</v>
      </c>
    </row>
    <row r="43" spans="1:23" ht="12.75" hidden="1" outlineLevel="1">
      <c r="A43" s="16"/>
      <c r="B43" s="28">
        <v>41759</v>
      </c>
      <c r="C43" s="28"/>
      <c r="D43" s="28"/>
      <c r="E43" s="28"/>
      <c r="F43" s="28"/>
      <c r="G43" s="28"/>
      <c r="H43" s="28"/>
      <c r="I43" s="28"/>
      <c r="J43" s="38">
        <f>Walkerhill!K43</f>
        <v>286667.41800000001</v>
      </c>
      <c r="K43" s="38">
        <f>City!K43</f>
        <v>88831.78</v>
      </c>
      <c r="L43" s="38">
        <f>Busan!K43</f>
        <v>72818</v>
      </c>
      <c r="M43" s="38">
        <f>Jeju!K43</f>
        <v>61553</v>
      </c>
      <c r="N43" s="39">
        <f t="shared" si="1"/>
        <v>509870.19799999997</v>
      </c>
      <c r="O43" s="40">
        <f t="shared" si="3"/>
        <v>0.20455064015674451</v>
      </c>
      <c r="P43" s="41">
        <f>Segment!K43</f>
        <v>0.100543236692567</v>
      </c>
      <c r="Q43" s="41"/>
      <c r="R43" s="38">
        <f>Walkerhill!P43</f>
        <v>34615</v>
      </c>
      <c r="S43" s="38">
        <f>City!P43</f>
        <v>8112</v>
      </c>
      <c r="T43" s="38">
        <f>Busan!P43</f>
        <v>6703</v>
      </c>
      <c r="U43" s="38">
        <f>Jeju!P43</f>
        <v>4899</v>
      </c>
      <c r="V43" s="39">
        <f t="shared" si="2"/>
        <v>54329</v>
      </c>
      <c r="W43" s="40">
        <f t="shared" si="4"/>
        <v>-3.4425763338428172E-2</v>
      </c>
    </row>
    <row r="44" spans="1:23" ht="12.75" hidden="1" outlineLevel="1">
      <c r="A44" s="16"/>
      <c r="B44" s="28">
        <v>41790</v>
      </c>
      <c r="C44" s="28"/>
      <c r="D44" s="28"/>
      <c r="E44" s="28"/>
      <c r="F44" s="28"/>
      <c r="G44" s="28"/>
      <c r="H44" s="28"/>
      <c r="I44" s="28"/>
      <c r="J44" s="38">
        <f>Walkerhill!K44</f>
        <v>313567.728</v>
      </c>
      <c r="K44" s="38">
        <f>City!K44</f>
        <v>110182</v>
      </c>
      <c r="L44" s="38">
        <f>Busan!K44</f>
        <v>92692</v>
      </c>
      <c r="M44" s="38">
        <f>Jeju!K44</f>
        <v>79593</v>
      </c>
      <c r="N44" s="39">
        <f t="shared" si="1"/>
        <v>596034.728</v>
      </c>
      <c r="O44" s="40">
        <f t="shared" si="3"/>
        <v>0.33412767203068072</v>
      </c>
      <c r="P44" s="41">
        <f>Segment!K44</f>
        <v>0.1105690606672167</v>
      </c>
      <c r="Q44" s="41"/>
      <c r="R44" s="38">
        <f>Walkerhill!P44</f>
        <v>46487</v>
      </c>
      <c r="S44" s="38">
        <f>City!P44</f>
        <v>9338</v>
      </c>
      <c r="T44" s="38">
        <f>Busan!P44</f>
        <v>9106</v>
      </c>
      <c r="U44" s="38">
        <f>Jeju!P44</f>
        <v>4553</v>
      </c>
      <c r="V44" s="39">
        <f t="shared" si="2"/>
        <v>69484</v>
      </c>
      <c r="W44" s="40">
        <f t="shared" si="4"/>
        <v>0.30361531678580134</v>
      </c>
    </row>
    <row r="45" spans="1:23" ht="12.75" hidden="1" outlineLevel="1">
      <c r="A45" s="16"/>
      <c r="B45" s="33">
        <v>41820</v>
      </c>
      <c r="C45" s="33"/>
      <c r="D45" s="33"/>
      <c r="E45" s="33"/>
      <c r="F45" s="33"/>
      <c r="G45" s="33"/>
      <c r="H45" s="33"/>
      <c r="I45" s="33"/>
      <c r="J45" s="42">
        <f>Walkerhill!K45</f>
        <v>212737.62900000002</v>
      </c>
      <c r="K45" s="42">
        <f>City!K45</f>
        <v>88116</v>
      </c>
      <c r="L45" s="42">
        <f>Busan!K45</f>
        <v>76951.133999999991</v>
      </c>
      <c r="M45" s="42">
        <f>Jeju!K45</f>
        <v>73559</v>
      </c>
      <c r="N45" s="43">
        <f t="shared" si="1"/>
        <v>451363.76300000004</v>
      </c>
      <c r="O45" s="51">
        <f t="shared" si="3"/>
        <v>3.8847746182261833E-2</v>
      </c>
      <c r="P45" s="45">
        <f>Segment!K45</f>
        <v>9.2734515774585996E-2</v>
      </c>
      <c r="Q45" s="45"/>
      <c r="R45" s="42">
        <f>Walkerhill!P45</f>
        <v>25655</v>
      </c>
      <c r="S45" s="42">
        <f>City!P45</f>
        <v>9398</v>
      </c>
      <c r="T45" s="42">
        <f>Busan!P45</f>
        <v>4187</v>
      </c>
      <c r="U45" s="42">
        <f>Jeju!P45</f>
        <v>5521</v>
      </c>
      <c r="V45" s="43">
        <f t="shared" si="2"/>
        <v>44761</v>
      </c>
      <c r="W45" s="51">
        <f t="shared" si="4"/>
        <v>-0.19062257020414808</v>
      </c>
    </row>
    <row r="46" spans="1:23" ht="12.75" hidden="1" outlineLevel="1">
      <c r="A46" s="16"/>
      <c r="B46" s="28">
        <v>41851</v>
      </c>
      <c r="C46" s="28"/>
      <c r="D46" s="28"/>
      <c r="E46" s="28"/>
      <c r="F46" s="28"/>
      <c r="G46" s="28"/>
      <c r="H46" s="28"/>
      <c r="I46" s="28"/>
      <c r="J46" s="38">
        <f>Walkerhill!K46</f>
        <v>254782.46100000001</v>
      </c>
      <c r="K46" s="38">
        <f>City!K46</f>
        <v>101019</v>
      </c>
      <c r="L46" s="38">
        <f>Busan!K46</f>
        <v>80220.150999999983</v>
      </c>
      <c r="M46" s="38">
        <f>Jeju!K46</f>
        <v>65147</v>
      </c>
      <c r="N46" s="39">
        <f t="shared" si="1"/>
        <v>501168.61199999996</v>
      </c>
      <c r="O46" s="40">
        <f t="shared" si="3"/>
        <v>0.12894878508987828</v>
      </c>
      <c r="P46" s="41">
        <f>Segment!K46</f>
        <v>0.1015506533757146</v>
      </c>
      <c r="Q46" s="41"/>
      <c r="R46" s="38">
        <f>Walkerhill!P46</f>
        <v>28381</v>
      </c>
      <c r="S46" s="38">
        <f>City!P46</f>
        <v>10071</v>
      </c>
      <c r="T46" s="38">
        <f>Busan!P46</f>
        <v>8690</v>
      </c>
      <c r="U46" s="38">
        <f>Jeju!P46</f>
        <v>6815</v>
      </c>
      <c r="V46" s="39">
        <f t="shared" si="2"/>
        <v>53957</v>
      </c>
      <c r="W46" s="40">
        <f t="shared" si="4"/>
        <v>0.27560935246696139</v>
      </c>
    </row>
    <row r="47" spans="1:23" ht="12.75" hidden="1" outlineLevel="1">
      <c r="A47" s="16"/>
      <c r="B47" s="28">
        <v>41882</v>
      </c>
      <c r="C47" s="28"/>
      <c r="D47" s="28"/>
      <c r="E47" s="28"/>
      <c r="F47" s="28"/>
      <c r="G47" s="28"/>
      <c r="H47" s="28"/>
      <c r="I47" s="28"/>
      <c r="J47" s="38">
        <f>Walkerhill!K47</f>
        <v>258506.386</v>
      </c>
      <c r="K47" s="38">
        <f>City!K47</f>
        <v>96783</v>
      </c>
      <c r="L47" s="38">
        <f>Busan!K47</f>
        <v>79572.990999999995</v>
      </c>
      <c r="M47" s="38">
        <f>Jeju!K47</f>
        <v>80313</v>
      </c>
      <c r="N47" s="39">
        <f t="shared" si="1"/>
        <v>515175.37699999998</v>
      </c>
      <c r="O47" s="40">
        <f t="shared" si="3"/>
        <v>3.8247611342999033E-2</v>
      </c>
      <c r="P47" s="41">
        <f>Segment!K47</f>
        <v>9.5901322550980536E-2</v>
      </c>
      <c r="Q47" s="41"/>
      <c r="R47" s="38">
        <f>Walkerhill!P47</f>
        <v>32683</v>
      </c>
      <c r="S47" s="38">
        <f>City!P47</f>
        <v>8747</v>
      </c>
      <c r="T47" s="38">
        <f>Busan!P47</f>
        <v>4919</v>
      </c>
      <c r="U47" s="38">
        <f>Jeju!P47</f>
        <v>5817</v>
      </c>
      <c r="V47" s="39">
        <f t="shared" si="2"/>
        <v>52166</v>
      </c>
      <c r="W47" s="40">
        <f t="shared" si="4"/>
        <v>-0.1234372899583277</v>
      </c>
    </row>
    <row r="48" spans="1:23" ht="12.75" hidden="1" outlineLevel="1">
      <c r="A48" s="16"/>
      <c r="B48" s="33">
        <v>41912</v>
      </c>
      <c r="C48" s="33"/>
      <c r="D48" s="33"/>
      <c r="E48" s="33"/>
      <c r="F48" s="33"/>
      <c r="G48" s="33"/>
      <c r="H48" s="33"/>
      <c r="I48" s="33"/>
      <c r="J48" s="42">
        <f>Walkerhill!K48</f>
        <v>237255.60699999999</v>
      </c>
      <c r="K48" s="42">
        <f>City!K48</f>
        <v>92091</v>
      </c>
      <c r="L48" s="42">
        <f>Busan!K48</f>
        <v>68400.900000000009</v>
      </c>
      <c r="M48" s="42">
        <f>Jeju!K48</f>
        <v>62859</v>
      </c>
      <c r="N48" s="43">
        <f t="shared" si="1"/>
        <v>460606.50699999998</v>
      </c>
      <c r="O48" s="51">
        <f t="shared" si="3"/>
        <v>0.10170792549209118</v>
      </c>
      <c r="P48" s="45">
        <f>Segment!K48</f>
        <v>0.1151655462826538</v>
      </c>
      <c r="Q48" s="45"/>
      <c r="R48" s="42">
        <f>Walkerhill!P48</f>
        <v>34277</v>
      </c>
      <c r="S48" s="42">
        <f>City!P48</f>
        <v>6427</v>
      </c>
      <c r="T48" s="42">
        <f>Busan!P48</f>
        <v>9049</v>
      </c>
      <c r="U48" s="42">
        <f>Jeju!P48</f>
        <v>6531</v>
      </c>
      <c r="V48" s="43">
        <f t="shared" si="2"/>
        <v>56284</v>
      </c>
      <c r="W48" s="51">
        <f t="shared" si="4"/>
        <v>0.13299917466835764</v>
      </c>
    </row>
    <row r="49" spans="1:23" ht="12.75" hidden="1" outlineLevel="1">
      <c r="A49" s="16"/>
      <c r="B49" s="28">
        <v>41943</v>
      </c>
      <c r="C49" s="28"/>
      <c r="D49" s="28"/>
      <c r="E49" s="28"/>
      <c r="F49" s="28"/>
      <c r="G49" s="28"/>
      <c r="H49" s="28"/>
      <c r="I49" s="28"/>
      <c r="J49" s="38">
        <f>Walkerhill!K49</f>
        <v>288012.07199999999</v>
      </c>
      <c r="K49" s="38">
        <f>City!K49</f>
        <v>115742</v>
      </c>
      <c r="L49" s="38">
        <f>Busan!K49</f>
        <v>81036.471000000005</v>
      </c>
      <c r="M49" s="38">
        <f>Jeju!K49</f>
        <v>69032</v>
      </c>
      <c r="N49" s="39">
        <f t="shared" si="1"/>
        <v>553822.54300000006</v>
      </c>
      <c r="O49" s="40">
        <f t="shared" si="3"/>
        <v>2.6358981858937147E-2</v>
      </c>
      <c r="P49" s="41">
        <f>Segment!K49</f>
        <v>9.0178705491950326E-2</v>
      </c>
      <c r="Q49" s="41"/>
      <c r="R49" s="38">
        <f>Walkerhill!P49</f>
        <v>31943</v>
      </c>
      <c r="S49" s="38">
        <f>City!P49</f>
        <v>12836</v>
      </c>
      <c r="T49" s="38">
        <f>Busan!P49</f>
        <v>5351</v>
      </c>
      <c r="U49" s="38">
        <f>Jeju!P49</f>
        <v>3276</v>
      </c>
      <c r="V49" s="39">
        <f t="shared" si="2"/>
        <v>53406</v>
      </c>
      <c r="W49" s="40">
        <f t="shared" si="4"/>
        <v>-9.674254980888275E-2</v>
      </c>
    </row>
    <row r="50" spans="1:23" ht="12.75" hidden="1" outlineLevel="1">
      <c r="A50" s="16"/>
      <c r="B50" s="28">
        <v>41973</v>
      </c>
      <c r="C50" s="28"/>
      <c r="D50" s="28"/>
      <c r="E50" s="28"/>
      <c r="F50" s="28"/>
      <c r="G50" s="28"/>
      <c r="H50" s="28"/>
      <c r="I50" s="28"/>
      <c r="J50" s="38">
        <f>Walkerhill!K50</f>
        <v>262745.10200000001</v>
      </c>
      <c r="K50" s="38">
        <f>City!K50</f>
        <v>110492</v>
      </c>
      <c r="L50" s="38">
        <f>Busan!K50</f>
        <v>80025.402000000002</v>
      </c>
      <c r="M50" s="38">
        <f>Jeju!K50</f>
        <v>52580</v>
      </c>
      <c r="N50" s="39">
        <f t="shared" si="1"/>
        <v>505842.50400000002</v>
      </c>
      <c r="O50" s="40">
        <f t="shared" si="3"/>
        <v>4.8967096490446504E-3</v>
      </c>
      <c r="P50" s="41">
        <f>Segment!K50</f>
        <v>0.11328822617088737</v>
      </c>
      <c r="Q50" s="41"/>
      <c r="R50" s="38">
        <f>Walkerhill!P50</f>
        <v>38511</v>
      </c>
      <c r="S50" s="38">
        <f>City!P50</f>
        <v>8641</v>
      </c>
      <c r="T50" s="38">
        <f>Busan!P50</f>
        <v>6426</v>
      </c>
      <c r="U50" s="38">
        <f>Jeju!P50</f>
        <v>6511</v>
      </c>
      <c r="V50" s="39">
        <f t="shared" si="2"/>
        <v>60089</v>
      </c>
      <c r="W50" s="40">
        <f t="shared" si="4"/>
        <v>0.1872011696368594</v>
      </c>
    </row>
    <row r="51" spans="1:23" ht="12.75" hidden="1" outlineLevel="1">
      <c r="A51" s="16"/>
      <c r="B51" s="31">
        <v>42004</v>
      </c>
      <c r="C51" s="31"/>
      <c r="D51" s="31"/>
      <c r="E51" s="31"/>
      <c r="F51" s="31"/>
      <c r="G51" s="31"/>
      <c r="H51" s="31"/>
      <c r="I51" s="31"/>
      <c r="J51" s="47">
        <f>Walkerhill!K51</f>
        <v>239682.85699999999</v>
      </c>
      <c r="K51" s="47">
        <f>City!K51</f>
        <v>98239</v>
      </c>
      <c r="L51" s="47">
        <f>Busan!K51</f>
        <v>79164.479999999996</v>
      </c>
      <c r="M51" s="47">
        <f>Jeju!K51</f>
        <v>62762</v>
      </c>
      <c r="N51" s="48">
        <f t="shared" si="1"/>
        <v>479848.33699999994</v>
      </c>
      <c r="O51" s="52">
        <f t="shared" si="3"/>
        <v>-4.1180887110710218E-2</v>
      </c>
      <c r="P51" s="50">
        <f>Segment!K51</f>
        <v>0.10898860320526652</v>
      </c>
      <c r="Q51" s="50"/>
      <c r="R51" s="47">
        <f>Walkerhill!P51</f>
        <v>33839</v>
      </c>
      <c r="S51" s="47">
        <f>City!P51</f>
        <v>7546</v>
      </c>
      <c r="T51" s="47">
        <f>Busan!P51</f>
        <v>8644</v>
      </c>
      <c r="U51" s="47">
        <f>Jeju!P51</f>
        <v>5655</v>
      </c>
      <c r="V51" s="48">
        <f t="shared" si="2"/>
        <v>55684</v>
      </c>
      <c r="W51" s="52">
        <f t="shared" si="4"/>
        <v>1.4927549439533339E-2</v>
      </c>
    </row>
    <row r="52" spans="1:23" ht="12.75" hidden="1" outlineLevel="1">
      <c r="A52" s="16"/>
      <c r="B52" s="28">
        <v>42035</v>
      </c>
      <c r="C52" s="28"/>
      <c r="D52" s="28"/>
      <c r="E52" s="28"/>
      <c r="F52" s="28"/>
      <c r="G52" s="28"/>
      <c r="H52" s="28"/>
      <c r="I52" s="28"/>
      <c r="J52" s="38">
        <f>Walkerhill!K52</f>
        <v>237601.42300000001</v>
      </c>
      <c r="K52" s="38">
        <f>City!K52</f>
        <v>85920.87000000001</v>
      </c>
      <c r="L52" s="38">
        <f>Busan!K52</f>
        <v>70378.559999999998</v>
      </c>
      <c r="M52" s="38">
        <f>Jeju!K52</f>
        <v>72641</v>
      </c>
      <c r="N52" s="39">
        <f t="shared" si="1"/>
        <v>466541.853</v>
      </c>
      <c r="O52" s="40">
        <f t="shared" si="3"/>
        <v>-5.4540225552481947E-2</v>
      </c>
      <c r="P52" s="41">
        <f>Segment!K52</f>
        <v>0.12197833835070741</v>
      </c>
      <c r="Q52" s="41"/>
      <c r="R52" s="38">
        <f>Walkerhill!P52</f>
        <v>38105</v>
      </c>
      <c r="S52" s="38">
        <f>City!P52</f>
        <v>9048</v>
      </c>
      <c r="T52" s="38">
        <f>Busan!P52</f>
        <v>6518</v>
      </c>
      <c r="U52" s="38">
        <f>Jeju!P52</f>
        <v>6359</v>
      </c>
      <c r="V52" s="39">
        <f t="shared" si="2"/>
        <v>60030</v>
      </c>
      <c r="W52" s="40">
        <f t="shared" si="4"/>
        <v>-4.9752267582669818E-2</v>
      </c>
    </row>
    <row r="53" spans="1:23" ht="12.75" hidden="1" outlineLevel="1">
      <c r="A53" s="16"/>
      <c r="B53" s="28">
        <v>42063</v>
      </c>
      <c r="C53" s="28"/>
      <c r="D53" s="28"/>
      <c r="E53" s="28"/>
      <c r="F53" s="28"/>
      <c r="G53" s="28"/>
      <c r="H53" s="28"/>
      <c r="I53" s="28"/>
      <c r="J53" s="38">
        <f>Walkerhill!K53</f>
        <v>221519.25699999998</v>
      </c>
      <c r="K53" s="38">
        <f>City!K53</f>
        <v>91403</v>
      </c>
      <c r="L53" s="38">
        <f>Busan!K53</f>
        <v>60159.667000000001</v>
      </c>
      <c r="M53" s="38">
        <f>Jeju!K53</f>
        <v>54965</v>
      </c>
      <c r="N53" s="39">
        <f t="shared" si="1"/>
        <v>428046.924</v>
      </c>
      <c r="O53" s="40">
        <f t="shared" si="3"/>
        <v>-0.28540342067261537</v>
      </c>
      <c r="P53" s="41">
        <f>Segment!K53</f>
        <v>0.11074720396775939</v>
      </c>
      <c r="Q53" s="41"/>
      <c r="R53" s="38">
        <f>Walkerhill!P53</f>
        <v>29164</v>
      </c>
      <c r="S53" s="38">
        <f>City!P53</f>
        <v>7648</v>
      </c>
      <c r="T53" s="38">
        <f>Busan!P53</f>
        <v>6469</v>
      </c>
      <c r="U53" s="38">
        <f>Jeju!P53</f>
        <v>7082</v>
      </c>
      <c r="V53" s="39">
        <f t="shared" si="2"/>
        <v>50363</v>
      </c>
      <c r="W53" s="40">
        <f t="shared" si="4"/>
        <v>-6.7748921755548586E-2</v>
      </c>
    </row>
    <row r="54" spans="1:23" ht="12.75" hidden="1" outlineLevel="1">
      <c r="A54" s="16"/>
      <c r="B54" s="33">
        <v>42094</v>
      </c>
      <c r="C54" s="33"/>
      <c r="D54" s="33"/>
      <c r="E54" s="33"/>
      <c r="F54" s="33"/>
      <c r="G54" s="33"/>
      <c r="H54" s="33"/>
      <c r="I54" s="33"/>
      <c r="J54" s="42">
        <f>Walkerhill!K54</f>
        <v>198176.068</v>
      </c>
      <c r="K54" s="42">
        <f>City!K54</f>
        <v>91976</v>
      </c>
      <c r="L54" s="42">
        <f>Busan!K54</f>
        <v>56694.400999999991</v>
      </c>
      <c r="M54" s="42">
        <f>Jeju!K54</f>
        <v>53180</v>
      </c>
      <c r="N54" s="43">
        <f t="shared" si="1"/>
        <v>400026.46899999998</v>
      </c>
      <c r="O54" s="51">
        <f t="shared" si="3"/>
        <v>-0.31528462761650944</v>
      </c>
      <c r="P54" s="45">
        <f>Segment!K54</f>
        <v>8.6739260246301353E-2</v>
      </c>
      <c r="Q54" s="45"/>
      <c r="R54" s="42">
        <f>Walkerhill!P54</f>
        <v>21702</v>
      </c>
      <c r="S54" s="42">
        <f>City!P54</f>
        <v>9483</v>
      </c>
      <c r="T54" s="42">
        <f>Busan!P54</f>
        <v>4305</v>
      </c>
      <c r="U54" s="42">
        <f>Jeju!P54</f>
        <v>2824</v>
      </c>
      <c r="V54" s="43">
        <f t="shared" si="2"/>
        <v>38314</v>
      </c>
      <c r="W54" s="51">
        <f t="shared" si="4"/>
        <v>-0.24873036726210318</v>
      </c>
    </row>
    <row r="55" spans="1:23" ht="12.75" hidden="1" outlineLevel="1">
      <c r="A55" s="16"/>
      <c r="B55" s="28">
        <v>42124</v>
      </c>
      <c r="C55" s="28"/>
      <c r="D55" s="28"/>
      <c r="E55" s="28"/>
      <c r="F55" s="28"/>
      <c r="G55" s="28"/>
      <c r="H55" s="28"/>
      <c r="I55" s="28"/>
      <c r="J55" s="38">
        <f>Walkerhill!K55</f>
        <v>222929.533</v>
      </c>
      <c r="K55" s="38">
        <f>City!K55</f>
        <v>99341.83455085117</v>
      </c>
      <c r="L55" s="38">
        <f>Busan!K55</f>
        <v>52959.628999999986</v>
      </c>
      <c r="M55" s="38">
        <f>Jeju!K55</f>
        <v>61882.2</v>
      </c>
      <c r="N55" s="39">
        <f t="shared" si="1"/>
        <v>437113.19655085116</v>
      </c>
      <c r="O55" s="40">
        <f t="shared" si="3"/>
        <v>-0.1426971055271381</v>
      </c>
      <c r="P55" s="41">
        <f>Segment!K55</f>
        <v>0.10962149021832522</v>
      </c>
      <c r="Q55" s="41"/>
      <c r="R55" s="38">
        <f>Walkerhill!P55</f>
        <v>29478</v>
      </c>
      <c r="S55" s="38">
        <f>City!P55</f>
        <v>9808</v>
      </c>
      <c r="T55" s="38">
        <f>Busan!P55</f>
        <v>6138</v>
      </c>
      <c r="U55" s="38">
        <f>Jeju!P55</f>
        <v>6200</v>
      </c>
      <c r="V55" s="39">
        <f t="shared" si="2"/>
        <v>51624</v>
      </c>
      <c r="W55" s="40">
        <f t="shared" si="4"/>
        <v>-4.9789246995159075E-2</v>
      </c>
    </row>
    <row r="56" spans="1:23" ht="12.75" hidden="1" outlineLevel="1">
      <c r="A56" s="16"/>
      <c r="B56" s="28">
        <v>42155</v>
      </c>
      <c r="C56" s="28"/>
      <c r="D56" s="28"/>
      <c r="E56" s="28"/>
      <c r="F56" s="28"/>
      <c r="G56" s="28"/>
      <c r="H56" s="28"/>
      <c r="I56" s="28"/>
      <c r="J56" s="38">
        <f>Walkerhill!K56</f>
        <v>235159.11300000001</v>
      </c>
      <c r="K56" s="38">
        <f>City!K56</f>
        <v>136736.51999999999</v>
      </c>
      <c r="L56" s="38">
        <f>Busan!K56</f>
        <v>70955.756999999998</v>
      </c>
      <c r="M56" s="38">
        <f>Jeju!K56</f>
        <v>62150</v>
      </c>
      <c r="N56" s="39">
        <f t="shared" si="1"/>
        <v>505001.39</v>
      </c>
      <c r="O56" s="40">
        <f t="shared" si="3"/>
        <v>-0.15273160056539525</v>
      </c>
      <c r="P56" s="41">
        <f>Segment!K56</f>
        <v>0.1317996372247609</v>
      </c>
      <c r="Q56" s="41"/>
      <c r="R56" s="38">
        <f>Walkerhill!P56</f>
        <v>38799</v>
      </c>
      <c r="S56" s="38">
        <f>City!P56</f>
        <v>13230</v>
      </c>
      <c r="T56" s="38">
        <f>Busan!P56</f>
        <v>11332</v>
      </c>
      <c r="U56" s="38">
        <f>Jeju!P56</f>
        <v>6462</v>
      </c>
      <c r="V56" s="39">
        <f t="shared" si="2"/>
        <v>69823</v>
      </c>
      <c r="W56" s="40">
        <f t="shared" si="4"/>
        <v>4.878821023545088E-3</v>
      </c>
    </row>
    <row r="57" spans="1:23" ht="12.75" hidden="1" outlineLevel="1">
      <c r="A57" s="16"/>
      <c r="B57" s="33">
        <v>42156</v>
      </c>
      <c r="C57" s="33"/>
      <c r="D57" s="33"/>
      <c r="E57" s="33"/>
      <c r="F57" s="33"/>
      <c r="G57" s="33"/>
      <c r="H57" s="33"/>
      <c r="I57" s="33"/>
      <c r="J57" s="42">
        <f>Walkerhill!K57</f>
        <v>132135.696</v>
      </c>
      <c r="K57" s="42">
        <f>City!K57</f>
        <v>45701.05000000001</v>
      </c>
      <c r="L57" s="42">
        <f>Busan!K57</f>
        <v>31866.890999999996</v>
      </c>
      <c r="M57" s="42">
        <f>Jeju!K57</f>
        <v>40430</v>
      </c>
      <c r="N57" s="43">
        <f t="shared" si="1"/>
        <v>250133.63700000002</v>
      </c>
      <c r="O57" s="51">
        <f t="shared" si="3"/>
        <v>-0.44582694158369995</v>
      </c>
      <c r="P57" s="45">
        <f>Segment!K57</f>
        <v>8.2667810087453372E-2</v>
      </c>
      <c r="Q57" s="45"/>
      <c r="R57" s="42">
        <f>Walkerhill!P57</f>
        <v>13233</v>
      </c>
      <c r="S57" s="42">
        <f>City!P57</f>
        <v>2326</v>
      </c>
      <c r="T57" s="42">
        <f>Busan!P57</f>
        <v>4555</v>
      </c>
      <c r="U57" s="42">
        <f>Jeju!P57</f>
        <v>3018</v>
      </c>
      <c r="V57" s="43">
        <f t="shared" si="2"/>
        <v>23132</v>
      </c>
      <c r="W57" s="51">
        <f t="shared" si="4"/>
        <v>-0.4832108308572195</v>
      </c>
    </row>
    <row r="58" spans="1:23" ht="12.75" hidden="1" outlineLevel="1">
      <c r="A58" s="16"/>
      <c r="B58" s="28">
        <v>42216</v>
      </c>
      <c r="C58" s="28"/>
      <c r="D58" s="28"/>
      <c r="E58" s="28"/>
      <c r="F58" s="28"/>
      <c r="G58" s="28"/>
      <c r="H58" s="28"/>
      <c r="I58" s="28"/>
      <c r="J58" s="38">
        <f>Walkerhill!K58</f>
        <v>140732.68300000002</v>
      </c>
      <c r="K58" s="38">
        <f>City!K58</f>
        <v>59195.06</v>
      </c>
      <c r="L58" s="38">
        <f>Busan!K58</f>
        <v>39013.75</v>
      </c>
      <c r="M58" s="38">
        <f>Jeju!K58</f>
        <v>29170</v>
      </c>
      <c r="N58" s="39">
        <f t="shared" si="1"/>
        <v>268111.49300000002</v>
      </c>
      <c r="O58" s="53">
        <f t="shared" si="3"/>
        <v>-0.46502736488214058</v>
      </c>
      <c r="P58" s="41">
        <f>Segment!K58</f>
        <v>0.11474703921028853</v>
      </c>
      <c r="Q58" s="41"/>
      <c r="R58" s="38">
        <f>Walkerhill!P58</f>
        <v>20009</v>
      </c>
      <c r="S58" s="38">
        <f>City!P58</f>
        <v>6437</v>
      </c>
      <c r="T58" s="38">
        <f>Busan!P58</f>
        <v>3821</v>
      </c>
      <c r="U58" s="38">
        <f>Jeju!P58</f>
        <v>3568</v>
      </c>
      <c r="V58" s="39">
        <f t="shared" si="2"/>
        <v>33835</v>
      </c>
      <c r="W58" s="53">
        <f t="shared" si="4"/>
        <v>-0.3729265896917916</v>
      </c>
    </row>
    <row r="59" spans="1:23" ht="12.75" hidden="1" outlineLevel="1">
      <c r="A59" s="16"/>
      <c r="B59" s="28">
        <v>42247</v>
      </c>
      <c r="C59" s="28"/>
      <c r="D59" s="28"/>
      <c r="E59" s="28"/>
      <c r="F59" s="28"/>
      <c r="G59" s="28"/>
      <c r="H59" s="28"/>
      <c r="I59" s="28"/>
      <c r="J59" s="38">
        <f>Walkerhill!K59</f>
        <v>194227.11</v>
      </c>
      <c r="K59" s="38">
        <f>City!K59</f>
        <v>86138.180000000008</v>
      </c>
      <c r="L59" s="38">
        <f>Busan!K59</f>
        <v>75723.724000000017</v>
      </c>
      <c r="M59" s="38">
        <f>Jeju!K59</f>
        <v>43616</v>
      </c>
      <c r="N59" s="39">
        <f t="shared" si="1"/>
        <v>399705.01399999997</v>
      </c>
      <c r="O59" s="40">
        <f t="shared" si="3"/>
        <v>-0.22413796962194488</v>
      </c>
      <c r="P59" s="41">
        <f>Segment!K59</f>
        <v>0.1136112843458101</v>
      </c>
      <c r="Q59" s="41"/>
      <c r="R59" s="38">
        <f>Walkerhill!P59</f>
        <v>33359</v>
      </c>
      <c r="S59" s="38">
        <f>City!P59</f>
        <v>2294</v>
      </c>
      <c r="T59" s="38">
        <f>Busan!P59</f>
        <v>9016</v>
      </c>
      <c r="U59" s="38">
        <f>Jeju!P59</f>
        <v>4004</v>
      </c>
      <c r="V59" s="39">
        <f t="shared" si="2"/>
        <v>48673</v>
      </c>
      <c r="W59" s="40">
        <f t="shared" si="4"/>
        <v>-6.6959322163861468E-2</v>
      </c>
    </row>
    <row r="60" spans="1:23" ht="12.75" hidden="1" outlineLevel="1">
      <c r="A60" s="16"/>
      <c r="B60" s="33">
        <v>42277</v>
      </c>
      <c r="C60" s="33"/>
      <c r="D60" s="33"/>
      <c r="E60" s="33"/>
      <c r="F60" s="33"/>
      <c r="G60" s="33"/>
      <c r="H60" s="33"/>
      <c r="I60" s="33"/>
      <c r="J60" s="42">
        <f>Walkerhill!K60</f>
        <v>172543.565</v>
      </c>
      <c r="K60" s="42">
        <f>City!K60</f>
        <v>89174.37</v>
      </c>
      <c r="L60" s="42">
        <f>Busan!K60</f>
        <v>67334.972999999984</v>
      </c>
      <c r="M60" s="42">
        <f>Jeju!K60</f>
        <v>43565</v>
      </c>
      <c r="N60" s="43">
        <f t="shared" si="1"/>
        <v>372617.908</v>
      </c>
      <c r="O60" s="51">
        <f t="shared" si="3"/>
        <v>-0.19102769427441024</v>
      </c>
      <c r="P60" s="45">
        <f>Segment!K60</f>
        <v>8.5164988903324523E-2</v>
      </c>
      <c r="Q60" s="45"/>
      <c r="R60" s="42">
        <f>Walkerhill!P60</f>
        <v>22692</v>
      </c>
      <c r="S60" s="42">
        <f>City!P60</f>
        <v>5546</v>
      </c>
      <c r="T60" s="42">
        <f>Busan!P60</f>
        <v>4786</v>
      </c>
      <c r="U60" s="42">
        <f>Jeju!P60</f>
        <v>1973</v>
      </c>
      <c r="V60" s="43">
        <f t="shared" si="2"/>
        <v>34997</v>
      </c>
      <c r="W60" s="51">
        <f t="shared" si="4"/>
        <v>-0.37820695046549646</v>
      </c>
    </row>
    <row r="61" spans="1:23" ht="12.75" hidden="1" outlineLevel="1">
      <c r="A61" s="16"/>
      <c r="B61" s="28">
        <v>42308</v>
      </c>
      <c r="C61" s="28"/>
      <c r="D61" s="28"/>
      <c r="E61" s="28"/>
      <c r="F61" s="28"/>
      <c r="G61" s="28"/>
      <c r="H61" s="28"/>
      <c r="I61" s="28"/>
      <c r="J61" s="38">
        <f>Walkerhill!K61</f>
        <v>227917.07499999998</v>
      </c>
      <c r="K61" s="38">
        <f>City!K61</f>
        <v>98905.82</v>
      </c>
      <c r="L61" s="38">
        <f>Busan!K61</f>
        <v>66027.270999999993</v>
      </c>
      <c r="M61" s="38">
        <f>Jeju!K61</f>
        <v>51225</v>
      </c>
      <c r="N61" s="39">
        <f t="shared" si="1"/>
        <v>444075.16600000003</v>
      </c>
      <c r="O61" s="40">
        <f t="shared" si="3"/>
        <v>-0.19816343409480897</v>
      </c>
      <c r="P61" s="41">
        <f>Segment!K61</f>
        <v>0.14414451629119021</v>
      </c>
      <c r="Q61" s="41"/>
      <c r="R61" s="38">
        <f>Walkerhill!P61</f>
        <v>47697</v>
      </c>
      <c r="S61" s="38">
        <f>City!P61</f>
        <v>12182</v>
      </c>
      <c r="T61" s="38">
        <f>Busan!P61</f>
        <v>4457</v>
      </c>
      <c r="U61" s="38">
        <f>Jeju!P61</f>
        <v>2790</v>
      </c>
      <c r="V61" s="39">
        <f t="shared" si="2"/>
        <v>67126</v>
      </c>
      <c r="W61" s="40">
        <f t="shared" si="4"/>
        <v>0.25689997378571694</v>
      </c>
    </row>
    <row r="62" spans="1:23" ht="12.75" hidden="1" outlineLevel="1">
      <c r="A62" s="16"/>
      <c r="B62" s="28">
        <f t="shared" ref="B62:B123" si="5">EOMONTH(B61,1)</f>
        <v>42338</v>
      </c>
      <c r="C62" s="28"/>
      <c r="D62" s="28"/>
      <c r="E62" s="28"/>
      <c r="F62" s="28"/>
      <c r="G62" s="28"/>
      <c r="H62" s="28"/>
      <c r="I62" s="28"/>
      <c r="J62" s="38">
        <f>Walkerhill!K62</f>
        <v>163059.81700000001</v>
      </c>
      <c r="K62" s="38">
        <f>City!K62</f>
        <v>66711.995471872797</v>
      </c>
      <c r="L62" s="38">
        <f>Busan!K62</f>
        <v>75538.743000000002</v>
      </c>
      <c r="M62" s="38">
        <f>Jeju!K62</f>
        <v>36565</v>
      </c>
      <c r="N62" s="39">
        <f t="shared" si="1"/>
        <v>341875.55547187279</v>
      </c>
      <c r="O62" s="40">
        <f t="shared" si="3"/>
        <v>-0.32414624558344196</v>
      </c>
      <c r="P62" s="41">
        <f>Segment!K62</f>
        <v>0.13640343468147328</v>
      </c>
      <c r="Q62" s="41"/>
      <c r="R62" s="38">
        <f>Walkerhill!P62</f>
        <v>30115</v>
      </c>
      <c r="S62" s="38">
        <f>City!P62</f>
        <v>11621</v>
      </c>
      <c r="T62" s="38">
        <f>Busan!P62</f>
        <v>7331</v>
      </c>
      <c r="U62" s="38">
        <f>Jeju!P62</f>
        <v>1234</v>
      </c>
      <c r="V62" s="39">
        <f t="shared" si="2"/>
        <v>50301</v>
      </c>
      <c r="W62" s="40">
        <f t="shared" si="4"/>
        <v>-0.16289171062923335</v>
      </c>
    </row>
    <row r="63" spans="1:23" ht="12.75" hidden="1" outlineLevel="1">
      <c r="A63" s="16"/>
      <c r="B63" s="31">
        <f t="shared" si="5"/>
        <v>42369</v>
      </c>
      <c r="C63" s="31"/>
      <c r="D63" s="31"/>
      <c r="E63" s="31"/>
      <c r="F63" s="31"/>
      <c r="G63" s="31"/>
      <c r="H63" s="31"/>
      <c r="I63" s="31"/>
      <c r="J63" s="47">
        <f>Walkerhill!K63</f>
        <v>189415.356</v>
      </c>
      <c r="K63" s="47">
        <f>City!K63</f>
        <v>68931.449434359631</v>
      </c>
      <c r="L63" s="47">
        <f>Busan!K63</f>
        <v>77176.232000000004</v>
      </c>
      <c r="M63" s="47">
        <f>Jeju!K63</f>
        <v>36886</v>
      </c>
      <c r="N63" s="48">
        <f t="shared" si="1"/>
        <v>372409.03743435966</v>
      </c>
      <c r="O63" s="52">
        <f t="shared" si="3"/>
        <v>-0.22390261939292766</v>
      </c>
      <c r="P63" s="50">
        <f>Segment!K63</f>
        <v>9.7755414988866099E-2</v>
      </c>
      <c r="Q63" s="50"/>
      <c r="R63" s="47">
        <f>Walkerhill!P63</f>
        <v>25384</v>
      </c>
      <c r="S63" s="47">
        <f>City!P63</f>
        <v>5533</v>
      </c>
      <c r="T63" s="47">
        <f>Busan!P63</f>
        <v>4754</v>
      </c>
      <c r="U63" s="47">
        <f>Jeju!P63</f>
        <v>3989</v>
      </c>
      <c r="V63" s="48">
        <f t="shared" si="2"/>
        <v>39660</v>
      </c>
      <c r="W63" s="52">
        <f t="shared" si="4"/>
        <v>-0.28776668342791467</v>
      </c>
    </row>
    <row r="64" spans="1:23" ht="12.75" hidden="1" outlineLevel="1">
      <c r="A64" s="16"/>
      <c r="B64" s="28">
        <f t="shared" si="5"/>
        <v>42400</v>
      </c>
      <c r="C64" s="28"/>
      <c r="D64" s="28"/>
      <c r="E64" s="28"/>
      <c r="F64" s="28"/>
      <c r="G64" s="28"/>
      <c r="H64" s="28"/>
      <c r="I64" s="28"/>
      <c r="J64" s="38">
        <f>Walkerhill!K64</f>
        <v>200347.22700000001</v>
      </c>
      <c r="K64" s="38">
        <f>City!K64</f>
        <v>66589</v>
      </c>
      <c r="L64" s="38">
        <f>Busan!K64</f>
        <v>97760.688000000009</v>
      </c>
      <c r="M64" s="38">
        <f>Jeju!K64</f>
        <v>51011</v>
      </c>
      <c r="N64" s="39">
        <f t="shared" si="1"/>
        <v>415707.91500000004</v>
      </c>
      <c r="O64" s="54">
        <f t="shared" si="3"/>
        <v>-0.10895900908594358</v>
      </c>
      <c r="P64" s="41">
        <f>Segment!K64</f>
        <v>0.12869131924033728</v>
      </c>
      <c r="Q64" s="41"/>
      <c r="R64" s="38">
        <f>Walkerhill!P64</f>
        <v>39164</v>
      </c>
      <c r="S64" s="38">
        <f>City!P64</f>
        <v>2601</v>
      </c>
      <c r="T64" s="38">
        <f>Busan!P64</f>
        <v>9363</v>
      </c>
      <c r="U64" s="38">
        <f>Jeju!P64</f>
        <v>5271</v>
      </c>
      <c r="V64" s="39">
        <f t="shared" si="2"/>
        <v>56399</v>
      </c>
      <c r="W64" s="54">
        <f t="shared" si="4"/>
        <v>-6.0486423454939153E-2</v>
      </c>
    </row>
    <row r="65" spans="1:23" ht="12.75" hidden="1" outlineLevel="1">
      <c r="A65" s="16"/>
      <c r="B65" s="28">
        <f t="shared" si="5"/>
        <v>42429</v>
      </c>
      <c r="C65" s="28"/>
      <c r="D65" s="28"/>
      <c r="E65" s="28"/>
      <c r="F65" s="28"/>
      <c r="G65" s="28"/>
      <c r="H65" s="28"/>
      <c r="I65" s="28"/>
      <c r="J65" s="38">
        <f>Walkerhill!K65</f>
        <v>187215.24900000001</v>
      </c>
      <c r="K65" s="38">
        <f>City!K65</f>
        <v>90961</v>
      </c>
      <c r="L65" s="38">
        <f>Busan!K65</f>
        <v>87820.633999999991</v>
      </c>
      <c r="M65" s="38">
        <f>Jeju!K65</f>
        <v>45222</v>
      </c>
      <c r="N65" s="39">
        <f t="shared" si="1"/>
        <v>411218.88300000003</v>
      </c>
      <c r="O65" s="54">
        <f t="shared" si="3"/>
        <v>-3.9313542643282684E-2</v>
      </c>
      <c r="P65" s="41">
        <f>Segment!K65</f>
        <v>8.4833166574211027E-2</v>
      </c>
      <c r="Q65" s="41"/>
      <c r="R65" s="38">
        <f>Walkerhill!P65</f>
        <v>17934</v>
      </c>
      <c r="S65" s="38">
        <f>City!P65</f>
        <v>8481</v>
      </c>
      <c r="T65" s="38">
        <f>Busan!P65</f>
        <v>5893</v>
      </c>
      <c r="U65" s="38">
        <f>Jeju!P65</f>
        <v>5232</v>
      </c>
      <c r="V65" s="39">
        <f t="shared" si="2"/>
        <v>37540</v>
      </c>
      <c r="W65" s="54">
        <f t="shared" si="4"/>
        <v>-0.25461152036217061</v>
      </c>
    </row>
    <row r="66" spans="1:23" ht="12.75" hidden="1" outlineLevel="1">
      <c r="A66" s="16"/>
      <c r="B66" s="33">
        <f t="shared" si="5"/>
        <v>42460</v>
      </c>
      <c r="C66" s="33"/>
      <c r="D66" s="33"/>
      <c r="E66" s="33"/>
      <c r="F66" s="33"/>
      <c r="G66" s="33"/>
      <c r="H66" s="33"/>
      <c r="I66" s="33"/>
      <c r="J66" s="42">
        <f>Walkerhill!K66</f>
        <v>198609.69</v>
      </c>
      <c r="K66" s="42">
        <f>City!K66</f>
        <v>80022</v>
      </c>
      <c r="L66" s="42">
        <f>Busan!K66</f>
        <v>73850.146999999997</v>
      </c>
      <c r="M66" s="42">
        <f>Jeju!K66</f>
        <v>53132</v>
      </c>
      <c r="N66" s="43">
        <f t="shared" si="1"/>
        <v>405613.837</v>
      </c>
      <c r="O66" s="55">
        <f t="shared" si="3"/>
        <v>1.3967495735888402E-2</v>
      </c>
      <c r="P66" s="45">
        <f>Segment!K66</f>
        <v>0.10177167599930768</v>
      </c>
      <c r="Q66" s="45"/>
      <c r="R66" s="42">
        <f>Walkerhill!P66</f>
        <v>31012</v>
      </c>
      <c r="S66" s="42">
        <f>City!P66</f>
        <v>10483</v>
      </c>
      <c r="T66" s="42">
        <f>Busan!P66</f>
        <v>304</v>
      </c>
      <c r="U66" s="42">
        <f>Jeju!P66</f>
        <v>2230</v>
      </c>
      <c r="V66" s="43">
        <f t="shared" si="2"/>
        <v>44029</v>
      </c>
      <c r="W66" s="55">
        <f t="shared" si="4"/>
        <v>0.14916218614605636</v>
      </c>
    </row>
    <row r="67" spans="1:23" ht="12.75" hidden="1" outlineLevel="1">
      <c r="A67" s="16"/>
      <c r="B67" s="28">
        <f t="shared" si="5"/>
        <v>42490</v>
      </c>
      <c r="C67" s="28"/>
      <c r="D67" s="28"/>
      <c r="E67" s="28"/>
      <c r="F67" s="28"/>
      <c r="G67" s="28"/>
      <c r="H67" s="28"/>
      <c r="I67" s="28"/>
      <c r="J67" s="38">
        <f>Walkerhill!K67</f>
        <v>211903.93</v>
      </c>
      <c r="K67" s="38">
        <f>City!K67</f>
        <v>61870</v>
      </c>
      <c r="L67" s="38">
        <f>Busan!K67</f>
        <v>88847.753000000012</v>
      </c>
      <c r="M67" s="38">
        <f>Jeju!K67</f>
        <v>52576</v>
      </c>
      <c r="N67" s="39">
        <f t="shared" si="1"/>
        <v>415197.68300000002</v>
      </c>
      <c r="O67" s="54">
        <f t="shared" si="3"/>
        <v>-5.0136929572890732E-2</v>
      </c>
      <c r="P67" s="41">
        <f>Segment!K67</f>
        <v>0.12707681704476179</v>
      </c>
      <c r="Q67" s="41"/>
      <c r="R67" s="38">
        <f>Walkerhill!P67</f>
        <v>34527</v>
      </c>
      <c r="S67" s="38">
        <f>City!P67</f>
        <v>6319</v>
      </c>
      <c r="T67" s="38">
        <f>Busan!P67</f>
        <v>12514</v>
      </c>
      <c r="U67" s="38">
        <f>Jeju!P67</f>
        <v>2721</v>
      </c>
      <c r="V67" s="39">
        <f t="shared" si="2"/>
        <v>56081</v>
      </c>
      <c r="W67" s="54">
        <f t="shared" si="4"/>
        <v>8.6335812800248046E-2</v>
      </c>
    </row>
    <row r="68" spans="1:23" ht="12.75" hidden="1" outlineLevel="1">
      <c r="A68" s="16"/>
      <c r="B68" s="28">
        <f t="shared" si="5"/>
        <v>42521</v>
      </c>
      <c r="C68" s="28"/>
      <c r="D68" s="28"/>
      <c r="E68" s="28"/>
      <c r="F68" s="28"/>
      <c r="G68" s="28"/>
      <c r="H68" s="28"/>
      <c r="I68" s="28"/>
      <c r="J68" s="38">
        <f>Walkerhill!K68</f>
        <v>213551.24300000002</v>
      </c>
      <c r="K68" s="38">
        <f>City!K68</f>
        <v>68516</v>
      </c>
      <c r="L68" s="38">
        <f>Busan!K68</f>
        <v>76457</v>
      </c>
      <c r="M68" s="38">
        <f>Jeju!K68</f>
        <v>52919.97</v>
      </c>
      <c r="N68" s="39">
        <f t="shared" ref="N68:N87" si="6">SUM(J68:M68)</f>
        <v>411444.21299999999</v>
      </c>
      <c r="O68" s="54">
        <f t="shared" si="3"/>
        <v>-0.18526122670672263</v>
      </c>
      <c r="P68" s="41">
        <f>Segment!K68</f>
        <v>0.137415956315808</v>
      </c>
      <c r="Q68" s="41"/>
      <c r="R68" s="38">
        <f>Walkerhill!P68</f>
        <v>35290</v>
      </c>
      <c r="S68" s="38">
        <f>City!P68</f>
        <v>12220</v>
      </c>
      <c r="T68" s="38">
        <f>Busan!P68</f>
        <v>6444</v>
      </c>
      <c r="U68" s="38">
        <f>Jeju!P68</f>
        <v>5765</v>
      </c>
      <c r="V68" s="39">
        <f t="shared" ref="V68:V87" si="7">SUM(R68:U68)</f>
        <v>59719</v>
      </c>
      <c r="W68" s="54">
        <f t="shared" si="4"/>
        <v>-0.1447087635879295</v>
      </c>
    </row>
    <row r="69" spans="1:23" ht="12.75" hidden="1" outlineLevel="1">
      <c r="A69" s="16"/>
      <c r="B69" s="33">
        <f t="shared" si="5"/>
        <v>42551</v>
      </c>
      <c r="C69" s="33"/>
      <c r="D69" s="33"/>
      <c r="E69" s="33"/>
      <c r="F69" s="33"/>
      <c r="G69" s="33"/>
      <c r="H69" s="33"/>
      <c r="I69" s="33"/>
      <c r="J69" s="42">
        <f>Walkerhill!K69</f>
        <v>209460.79400000002</v>
      </c>
      <c r="K69" s="42">
        <f>City!K69</f>
        <v>46319</v>
      </c>
      <c r="L69" s="42">
        <f>Busan!K69</f>
        <v>69773.092000000004</v>
      </c>
      <c r="M69" s="42">
        <f>Jeju!K69</f>
        <v>46917.985000000001</v>
      </c>
      <c r="N69" s="43">
        <f t="shared" si="6"/>
        <v>372470.87100000004</v>
      </c>
      <c r="O69" s="55">
        <f t="shared" si="3"/>
        <v>0.48908749525758521</v>
      </c>
      <c r="P69" s="45">
        <f>Segment!K69</f>
        <v>0.12852548676215808</v>
      </c>
      <c r="Q69" s="45"/>
      <c r="R69" s="42">
        <f>Walkerhill!P69</f>
        <v>32488</v>
      </c>
      <c r="S69" s="42">
        <f>City!P69</f>
        <v>6396</v>
      </c>
      <c r="T69" s="42">
        <f>Busan!P69</f>
        <v>7557</v>
      </c>
      <c r="U69" s="42">
        <f>Jeju!P69</f>
        <v>4502</v>
      </c>
      <c r="V69" s="43">
        <f t="shared" si="7"/>
        <v>50943</v>
      </c>
      <c r="W69" s="55">
        <f t="shared" si="4"/>
        <v>1.2022739062770187</v>
      </c>
    </row>
    <row r="70" spans="1:23" ht="12.75" hidden="1" outlineLevel="1">
      <c r="A70" s="16"/>
      <c r="B70" s="28">
        <f t="shared" si="5"/>
        <v>42582</v>
      </c>
      <c r="C70" s="28"/>
      <c r="D70" s="28"/>
      <c r="E70" s="28"/>
      <c r="F70" s="28"/>
      <c r="G70" s="28"/>
      <c r="H70" s="28"/>
      <c r="I70" s="28"/>
      <c r="J70" s="38">
        <f>Walkerhill!K70</f>
        <v>195491.67300000001</v>
      </c>
      <c r="K70" s="38">
        <f>City!K70</f>
        <v>79467</v>
      </c>
      <c r="L70" s="38">
        <f>Busan!K70</f>
        <v>66682.15400000001</v>
      </c>
      <c r="M70" s="38">
        <f>Jeju!K70</f>
        <v>60643</v>
      </c>
      <c r="N70" s="39">
        <f t="shared" si="6"/>
        <v>402283.82700000005</v>
      </c>
      <c r="O70" s="54">
        <f t="shared" si="3"/>
        <v>0.50043484708057639</v>
      </c>
      <c r="P70" s="41">
        <f>Segment!K70</f>
        <v>0.1135268110094816</v>
      </c>
      <c r="Q70" s="41"/>
      <c r="R70" s="38">
        <f>Walkerhill!P70</f>
        <v>27320</v>
      </c>
      <c r="S70" s="38">
        <f>City!P70</f>
        <v>6947</v>
      </c>
      <c r="T70" s="38">
        <f>Busan!P70</f>
        <v>10174</v>
      </c>
      <c r="U70" s="38">
        <f>Jeju!P70</f>
        <v>4686</v>
      </c>
      <c r="V70" s="39">
        <f t="shared" si="7"/>
        <v>49127</v>
      </c>
      <c r="W70" s="54">
        <f t="shared" si="4"/>
        <v>0.4519580316240579</v>
      </c>
    </row>
    <row r="71" spans="1:23" ht="12.75" hidden="1" outlineLevel="1">
      <c r="A71" s="16"/>
      <c r="B71" s="28">
        <f t="shared" si="5"/>
        <v>42613</v>
      </c>
      <c r="C71" s="28"/>
      <c r="D71" s="28"/>
      <c r="E71" s="28"/>
      <c r="F71" s="28"/>
      <c r="G71" s="28"/>
      <c r="H71" s="28"/>
      <c r="I71" s="28"/>
      <c r="J71" s="38">
        <f>Walkerhill!K71</f>
        <v>190897.285</v>
      </c>
      <c r="K71" s="38">
        <f>City!K71</f>
        <v>68597</v>
      </c>
      <c r="L71" s="38">
        <f>Busan!K71</f>
        <v>71649.83</v>
      </c>
      <c r="M71" s="38">
        <f>Jeju!K71</f>
        <v>48527</v>
      </c>
      <c r="N71" s="39">
        <f t="shared" si="6"/>
        <v>379671.11499999999</v>
      </c>
      <c r="O71" s="54">
        <f t="shared" si="3"/>
        <v>-5.0121710507239126E-2</v>
      </c>
      <c r="P71" s="41">
        <f>Segment!K71</f>
        <v>0.14628450204856908</v>
      </c>
      <c r="Q71" s="41"/>
      <c r="R71" s="38">
        <f>Walkerhill!P71</f>
        <v>28622</v>
      </c>
      <c r="S71" s="38">
        <f>City!P71</f>
        <v>11208</v>
      </c>
      <c r="T71" s="38">
        <f>Busan!P71</f>
        <v>13183</v>
      </c>
      <c r="U71" s="38">
        <f>Jeju!P71</f>
        <v>4966.0000000000009</v>
      </c>
      <c r="V71" s="39">
        <f t="shared" si="7"/>
        <v>57979</v>
      </c>
      <c r="W71" s="54">
        <f t="shared" si="4"/>
        <v>0.1911942966326301</v>
      </c>
    </row>
    <row r="72" spans="1:23" ht="12.75" hidden="1" outlineLevel="1">
      <c r="A72" s="16"/>
      <c r="B72" s="33">
        <f t="shared" si="5"/>
        <v>42643</v>
      </c>
      <c r="C72" s="33"/>
      <c r="D72" s="33"/>
      <c r="E72" s="33"/>
      <c r="F72" s="33"/>
      <c r="G72" s="33"/>
      <c r="H72" s="33"/>
      <c r="I72" s="33"/>
      <c r="J72" s="42">
        <f>Walkerhill!K72</f>
        <v>188749.73600000003</v>
      </c>
      <c r="K72" s="42">
        <f>City!K72</f>
        <v>85178</v>
      </c>
      <c r="L72" s="42">
        <f>Busan!K72</f>
        <v>78597.925999999992</v>
      </c>
      <c r="M72" s="42">
        <f>Jeju!K72</f>
        <v>37095</v>
      </c>
      <c r="N72" s="43">
        <f t="shared" si="6"/>
        <v>389620.66200000001</v>
      </c>
      <c r="O72" s="55">
        <f t="shared" si="3"/>
        <v>4.5630533677946561E-2</v>
      </c>
      <c r="P72" s="45">
        <f>Segment!K72</f>
        <v>9.6930177691654351E-2</v>
      </c>
      <c r="Q72" s="45"/>
      <c r="R72" s="42">
        <f>Walkerhill!P72</f>
        <v>19050</v>
      </c>
      <c r="S72" s="42">
        <f>City!P72</f>
        <v>5083.0000000000009</v>
      </c>
      <c r="T72" s="42">
        <f>Busan!P72</f>
        <v>10234</v>
      </c>
      <c r="U72" s="42">
        <f>Jeju!P72</f>
        <v>6410</v>
      </c>
      <c r="V72" s="43">
        <f t="shared" si="7"/>
        <v>40777</v>
      </c>
      <c r="W72" s="55">
        <f t="shared" si="4"/>
        <v>0.16515701345829648</v>
      </c>
    </row>
    <row r="73" spans="1:23" ht="12.75" hidden="1" outlineLevel="1">
      <c r="A73" s="16"/>
      <c r="B73" s="28">
        <f t="shared" si="5"/>
        <v>42674</v>
      </c>
      <c r="C73" s="28"/>
      <c r="D73" s="28"/>
      <c r="E73" s="28"/>
      <c r="F73" s="28"/>
      <c r="G73" s="28"/>
      <c r="H73" s="28"/>
      <c r="I73" s="28"/>
      <c r="J73" s="38">
        <f>Walkerhill!K73</f>
        <v>230260.20999999996</v>
      </c>
      <c r="K73" s="38">
        <f>City!K73</f>
        <v>79697</v>
      </c>
      <c r="L73" s="38">
        <f>Busan!K73</f>
        <v>89043.554000000004</v>
      </c>
      <c r="M73" s="38">
        <f>Jeju!K73</f>
        <v>42312</v>
      </c>
      <c r="N73" s="39">
        <f t="shared" si="6"/>
        <v>441312.76399999997</v>
      </c>
      <c r="O73" s="54">
        <f t="shared" si="3"/>
        <v>-6.2205730279455418E-3</v>
      </c>
      <c r="P73" s="41">
        <f>Segment!K73</f>
        <v>0.1149502215621391</v>
      </c>
      <c r="Q73" s="41"/>
      <c r="R73" s="38">
        <f>Walkerhill!P73</f>
        <v>31607</v>
      </c>
      <c r="S73" s="38">
        <f>City!P73</f>
        <v>8071.9999999999991</v>
      </c>
      <c r="T73" s="38">
        <f>Busan!P73</f>
        <v>8489.0000000000018</v>
      </c>
      <c r="U73" s="38">
        <f>Jeju!P73</f>
        <v>5891</v>
      </c>
      <c r="V73" s="39">
        <f t="shared" si="7"/>
        <v>54059</v>
      </c>
      <c r="W73" s="54">
        <f t="shared" si="4"/>
        <v>-0.19466376664779672</v>
      </c>
    </row>
    <row r="74" spans="1:23" ht="12.75" hidden="1" outlineLevel="1">
      <c r="A74" s="16"/>
      <c r="B74" s="28">
        <f t="shared" si="5"/>
        <v>42704</v>
      </c>
      <c r="C74" s="28"/>
      <c r="D74" s="28"/>
      <c r="E74" s="28"/>
      <c r="F74" s="28"/>
      <c r="G74" s="28"/>
      <c r="H74" s="28"/>
      <c r="I74" s="28"/>
      <c r="J74" s="38">
        <f>Walkerhill!K74</f>
        <v>203061.75</v>
      </c>
      <c r="K74" s="38">
        <f>City!K74</f>
        <v>70484</v>
      </c>
      <c r="L74" s="38">
        <f>Busan!K74</f>
        <v>77276.76400000001</v>
      </c>
      <c r="M74" s="38">
        <f>Jeju!K74</f>
        <v>28302</v>
      </c>
      <c r="N74" s="39">
        <f t="shared" si="6"/>
        <v>379124.51400000002</v>
      </c>
      <c r="O74" s="54">
        <f t="shared" si="3"/>
        <v>0.10895472908764847</v>
      </c>
      <c r="P74" s="41">
        <f>Segment!K74</f>
        <v>0.13239449876353815</v>
      </c>
      <c r="Q74" s="41"/>
      <c r="R74" s="38">
        <f>Walkerhill!P74</f>
        <v>29196</v>
      </c>
      <c r="S74" s="38">
        <f>City!P74</f>
        <v>7369</v>
      </c>
      <c r="T74" s="38">
        <f>Busan!P74</f>
        <v>12021.000000000002</v>
      </c>
      <c r="U74" s="38">
        <f>Jeju!P74</f>
        <v>4144</v>
      </c>
      <c r="V74" s="39">
        <f t="shared" si="7"/>
        <v>52730</v>
      </c>
      <c r="W74" s="54">
        <f t="shared" si="4"/>
        <v>4.8289298423490612E-2</v>
      </c>
    </row>
    <row r="75" spans="1:23" ht="12.75" hidden="1" outlineLevel="1">
      <c r="A75" s="16"/>
      <c r="B75" s="31">
        <f t="shared" si="5"/>
        <v>42735</v>
      </c>
      <c r="C75" s="31"/>
      <c r="D75" s="31"/>
      <c r="E75" s="31"/>
      <c r="F75" s="31"/>
      <c r="G75" s="31"/>
      <c r="H75" s="31"/>
      <c r="I75" s="31"/>
      <c r="J75" s="47">
        <f>Walkerhill!K75</f>
        <v>215982.68400000001</v>
      </c>
      <c r="K75" s="47">
        <f>City!K75</f>
        <v>78390</v>
      </c>
      <c r="L75" s="47">
        <f>Busan!K75</f>
        <v>63433.291000000005</v>
      </c>
      <c r="M75" s="47">
        <f>Jeju!K75</f>
        <v>50606.33</v>
      </c>
      <c r="N75" s="48">
        <f t="shared" si="6"/>
        <v>408412.30500000005</v>
      </c>
      <c r="O75" s="57">
        <f>N75/N63-1</f>
        <v>9.6676675232368003E-2</v>
      </c>
      <c r="P75" s="50">
        <f>Segment!K75</f>
        <v>0.10057973155338695</v>
      </c>
      <c r="Q75" s="50"/>
      <c r="R75" s="47">
        <f>Walkerhill!P75</f>
        <v>24869</v>
      </c>
      <c r="S75" s="47">
        <f>City!P75</f>
        <v>10703</v>
      </c>
      <c r="T75" s="47">
        <f>Busan!P75</f>
        <v>5385</v>
      </c>
      <c r="U75" s="47">
        <f>Jeju!P75</f>
        <v>3414</v>
      </c>
      <c r="V75" s="48">
        <f t="shared" si="7"/>
        <v>44371</v>
      </c>
      <c r="W75" s="57">
        <f>V75/V63-1</f>
        <v>0.11878466969238533</v>
      </c>
    </row>
    <row r="76" spans="1:23" ht="12.75" hidden="1" outlineLevel="1">
      <c r="A76" s="16"/>
      <c r="B76" s="28">
        <f t="shared" si="5"/>
        <v>42766</v>
      </c>
      <c r="C76" s="28"/>
      <c r="D76" s="28"/>
      <c r="E76" s="28"/>
      <c r="F76" s="28"/>
      <c r="G76" s="28"/>
      <c r="H76" s="28"/>
      <c r="I76" s="28"/>
      <c r="J76" s="38">
        <f>Walkerhill!K76</f>
        <v>204492.66899999999</v>
      </c>
      <c r="K76" s="38">
        <f>City!K76</f>
        <v>68159</v>
      </c>
      <c r="L76" s="38">
        <f>Busan!K76</f>
        <v>108543.91899999999</v>
      </c>
      <c r="M76" s="38">
        <f>Jeju!K76</f>
        <v>45597</v>
      </c>
      <c r="N76" s="39">
        <f t="shared" si="6"/>
        <v>426792.58799999999</v>
      </c>
      <c r="O76" s="54">
        <f t="shared" ref="O76:O87" si="8">N76/N64-1</f>
        <v>2.6664570483340366E-2</v>
      </c>
      <c r="P76" s="41">
        <f>Segment!K76</f>
        <v>9.4921985852294138E-2</v>
      </c>
      <c r="Q76" s="41"/>
      <c r="R76" s="38">
        <f>Walkerhill!P76</f>
        <v>25080.999999999996</v>
      </c>
      <c r="S76" s="38">
        <f>City!P76</f>
        <v>3612</v>
      </c>
      <c r="T76" s="38">
        <f>Busan!P76</f>
        <v>8377</v>
      </c>
      <c r="U76" s="38">
        <f>Jeju!P76</f>
        <v>6448</v>
      </c>
      <c r="V76" s="39">
        <f t="shared" si="7"/>
        <v>43518</v>
      </c>
      <c r="W76" s="54">
        <f t="shared" ref="W76:W123" si="9">V76/V64-1</f>
        <v>-0.22839057430096277</v>
      </c>
    </row>
    <row r="77" spans="1:23" ht="12.75" hidden="1" outlineLevel="1">
      <c r="A77" s="16"/>
      <c r="B77" s="28">
        <f t="shared" si="5"/>
        <v>42794</v>
      </c>
      <c r="C77" s="28"/>
      <c r="D77" s="28"/>
      <c r="E77" s="28"/>
      <c r="F77" s="28"/>
      <c r="G77" s="28"/>
      <c r="H77" s="28"/>
      <c r="I77" s="28"/>
      <c r="J77" s="38">
        <f>Walkerhill!K77</f>
        <v>200117.15999999997</v>
      </c>
      <c r="K77" s="38">
        <f>City!K77</f>
        <v>71311</v>
      </c>
      <c r="L77" s="38">
        <f>Busan!K77</f>
        <v>75138</v>
      </c>
      <c r="M77" s="38">
        <f>Jeju!K77</f>
        <v>33690.839999999997</v>
      </c>
      <c r="N77" s="39">
        <f t="shared" si="6"/>
        <v>380257</v>
      </c>
      <c r="O77" s="54">
        <f t="shared" si="8"/>
        <v>-7.5292950494201927E-2</v>
      </c>
      <c r="P77" s="41">
        <f>Segment!K77</f>
        <v>0.10394548949789222</v>
      </c>
      <c r="Q77" s="41"/>
      <c r="R77" s="38">
        <f>Walkerhill!P77</f>
        <v>23639</v>
      </c>
      <c r="S77" s="38">
        <f>City!P77</f>
        <v>10556</v>
      </c>
      <c r="T77" s="38">
        <f>Busan!P77</f>
        <v>5547</v>
      </c>
      <c r="U77" s="38">
        <f>Jeju!P77</f>
        <v>2404</v>
      </c>
      <c r="V77" s="39">
        <f t="shared" si="7"/>
        <v>42146</v>
      </c>
      <c r="W77" s="54">
        <f t="shared" si="9"/>
        <v>0.12269579115610019</v>
      </c>
    </row>
    <row r="78" spans="1:23" ht="12.75" hidden="1" outlineLevel="1">
      <c r="A78" s="16"/>
      <c r="B78" s="33">
        <f t="shared" si="5"/>
        <v>42825</v>
      </c>
      <c r="C78" s="33"/>
      <c r="D78" s="33"/>
      <c r="E78" s="33"/>
      <c r="F78" s="33"/>
      <c r="G78" s="33"/>
      <c r="H78" s="33"/>
      <c r="I78" s="33"/>
      <c r="J78" s="42">
        <f>Walkerhill!K78</f>
        <v>212746.39799999999</v>
      </c>
      <c r="K78" s="42">
        <f>City!K78</f>
        <v>60462</v>
      </c>
      <c r="L78" s="42">
        <f>Busan!K78</f>
        <v>87365</v>
      </c>
      <c r="M78" s="42">
        <f>Jeju!K78</f>
        <v>31347.469999999998</v>
      </c>
      <c r="N78" s="43">
        <f t="shared" si="6"/>
        <v>391920.86799999996</v>
      </c>
      <c r="O78" s="55">
        <f t="shared" si="8"/>
        <v>-3.3758633830827667E-2</v>
      </c>
      <c r="P78" s="45">
        <f>Segment!K78</f>
        <v>9.2041539365033259E-2</v>
      </c>
      <c r="Q78" s="45"/>
      <c r="R78" s="42">
        <f>Walkerhill!P78</f>
        <v>23940</v>
      </c>
      <c r="S78" s="42">
        <f>City!P78</f>
        <v>8544</v>
      </c>
      <c r="T78" s="42">
        <f>Busan!P78</f>
        <v>4558</v>
      </c>
      <c r="U78" s="42">
        <f>Jeju!P78</f>
        <v>1923.0000000000002</v>
      </c>
      <c r="V78" s="43">
        <f t="shared" si="7"/>
        <v>38965</v>
      </c>
      <c r="W78" s="55">
        <f t="shared" si="9"/>
        <v>-0.11501510368166434</v>
      </c>
    </row>
    <row r="79" spans="1:23" ht="12.75" hidden="1" outlineLevel="1">
      <c r="A79" s="16"/>
      <c r="B79" s="28">
        <f t="shared" si="5"/>
        <v>42855</v>
      </c>
      <c r="C79" s="28"/>
      <c r="D79" s="28"/>
      <c r="E79" s="28"/>
      <c r="F79" s="28"/>
      <c r="G79" s="28"/>
      <c r="H79" s="28"/>
      <c r="I79" s="28"/>
      <c r="J79" s="38">
        <f>Walkerhill!K79</f>
        <v>170005.30200000003</v>
      </c>
      <c r="K79" s="38">
        <f>City!K79</f>
        <v>81601</v>
      </c>
      <c r="L79" s="38">
        <f>Busan!K79</f>
        <v>74354.049000000014</v>
      </c>
      <c r="M79" s="38">
        <f>Jeju!K79</f>
        <v>26630.33</v>
      </c>
      <c r="N79" s="39">
        <f t="shared" si="6"/>
        <v>352590.68100000004</v>
      </c>
      <c r="O79" s="54">
        <f t="shared" si="8"/>
        <v>-0.1507884185374897</v>
      </c>
      <c r="P79" s="41">
        <f>Segment!K79</f>
        <v>0.1012902550308753</v>
      </c>
      <c r="Q79" s="41"/>
      <c r="R79" s="38">
        <f>Walkerhill!P79</f>
        <v>18735</v>
      </c>
      <c r="S79" s="38">
        <f>City!P79</f>
        <v>12813.000000000002</v>
      </c>
      <c r="T79" s="38">
        <f>Busan!P79</f>
        <v>5363.0000000000009</v>
      </c>
      <c r="U79" s="38">
        <f>Jeju!P79</f>
        <v>1758</v>
      </c>
      <c r="V79" s="39">
        <f t="shared" si="7"/>
        <v>38669</v>
      </c>
      <c r="W79" s="54">
        <f t="shared" si="9"/>
        <v>-0.31047948503058076</v>
      </c>
    </row>
    <row r="80" spans="1:23" ht="12.75" hidden="1" outlineLevel="1">
      <c r="A80" s="16"/>
      <c r="B80" s="28">
        <f t="shared" si="5"/>
        <v>42886</v>
      </c>
      <c r="C80" s="28"/>
      <c r="D80" s="28"/>
      <c r="E80" s="28"/>
      <c r="F80" s="28"/>
      <c r="G80" s="28"/>
      <c r="H80" s="28"/>
      <c r="I80" s="28"/>
      <c r="J80" s="38">
        <f>Walkerhill!K80</f>
        <v>176408.701</v>
      </c>
      <c r="K80" s="38">
        <f>City!K80</f>
        <v>95516</v>
      </c>
      <c r="L80" s="38">
        <f>Busan!K80</f>
        <v>88960.045999999988</v>
      </c>
      <c r="M80" s="38">
        <f>Jeju!K80</f>
        <v>36728.14</v>
      </c>
      <c r="N80" s="39">
        <f t="shared" si="6"/>
        <v>397612.88699999999</v>
      </c>
      <c r="O80" s="54">
        <f t="shared" si="8"/>
        <v>-3.3616528226634745E-2</v>
      </c>
      <c r="P80" s="41">
        <f>Segment!K80</f>
        <v>9.8027506839837408E-2</v>
      </c>
      <c r="Q80" s="41"/>
      <c r="R80" s="38">
        <f>Walkerhill!P80</f>
        <v>26049</v>
      </c>
      <c r="S80" s="38">
        <f>City!P80</f>
        <v>12247</v>
      </c>
      <c r="T80" s="38">
        <f>Busan!P80</f>
        <v>2049</v>
      </c>
      <c r="U80" s="38">
        <f>Jeju!P80</f>
        <v>1167</v>
      </c>
      <c r="V80" s="39">
        <f t="shared" si="7"/>
        <v>41512</v>
      </c>
      <c r="W80" s="54">
        <f t="shared" si="9"/>
        <v>-0.30487784457207923</v>
      </c>
    </row>
    <row r="81" spans="1:23" ht="12.75" hidden="1" outlineLevel="1">
      <c r="A81" s="16"/>
      <c r="B81" s="33">
        <f t="shared" si="5"/>
        <v>42916</v>
      </c>
      <c r="C81" s="33"/>
      <c r="D81" s="33"/>
      <c r="E81" s="33"/>
      <c r="F81" s="33"/>
      <c r="G81" s="33"/>
      <c r="H81" s="33"/>
      <c r="I81" s="33"/>
      <c r="J81" s="42">
        <f>Walkerhill!K81</f>
        <v>158416.66999999998</v>
      </c>
      <c r="K81" s="42">
        <f>City!K81</f>
        <v>115949</v>
      </c>
      <c r="L81" s="42">
        <f>Busan!K81</f>
        <v>69905.829999999987</v>
      </c>
      <c r="M81" s="42">
        <f>Jeju!K81</f>
        <v>28745.300000000003</v>
      </c>
      <c r="N81" s="43">
        <f t="shared" si="6"/>
        <v>373016.8</v>
      </c>
      <c r="O81" s="55">
        <f t="shared" si="8"/>
        <v>1.4656958234995354E-3</v>
      </c>
      <c r="P81" s="45">
        <f>Segment!K81</f>
        <v>8.5280341260768958E-2</v>
      </c>
      <c r="Q81" s="45"/>
      <c r="R81" s="42">
        <f>Walkerhill!P81</f>
        <v>17494</v>
      </c>
      <c r="S81" s="42">
        <f>City!P81</f>
        <v>9979</v>
      </c>
      <c r="T81" s="42">
        <f>Busan!P81</f>
        <v>4437</v>
      </c>
      <c r="U81" s="42">
        <f>Jeju!P81</f>
        <v>2798</v>
      </c>
      <c r="V81" s="43">
        <f t="shared" si="7"/>
        <v>34708</v>
      </c>
      <c r="W81" s="55">
        <f t="shared" si="9"/>
        <v>-0.31868951573327053</v>
      </c>
    </row>
    <row r="82" spans="1:23" ht="12.75" hidden="1" outlineLevel="1">
      <c r="A82" s="16"/>
      <c r="B82" s="28">
        <f t="shared" si="5"/>
        <v>42947</v>
      </c>
      <c r="C82" s="28"/>
      <c r="D82" s="28"/>
      <c r="E82" s="28"/>
      <c r="F82" s="28"/>
      <c r="G82" s="28"/>
      <c r="H82" s="28"/>
      <c r="I82" s="28"/>
      <c r="J82" s="38">
        <f>Walkerhill!K82</f>
        <v>190866.46999999997</v>
      </c>
      <c r="K82" s="38">
        <f>City!K82</f>
        <v>149030</v>
      </c>
      <c r="L82" s="38">
        <f>Busan!K82</f>
        <v>95469.194000000003</v>
      </c>
      <c r="M82" s="38">
        <f>Jeju!K82</f>
        <v>41751.53</v>
      </c>
      <c r="N82" s="39">
        <f t="shared" si="6"/>
        <v>477117.19400000002</v>
      </c>
      <c r="O82" s="54">
        <f t="shared" si="8"/>
        <v>0.18602131623849738</v>
      </c>
      <c r="P82" s="41">
        <f>Segment!K82</f>
        <v>9.8470565703402416E-2</v>
      </c>
      <c r="Q82" s="41"/>
      <c r="R82" s="38">
        <f>Walkerhill!P82</f>
        <v>20251</v>
      </c>
      <c r="S82" s="38">
        <f>City!P82</f>
        <v>19436</v>
      </c>
      <c r="T82" s="38">
        <f>Busan!P82</f>
        <v>8210.0000000000018</v>
      </c>
      <c r="U82" s="38">
        <f>Jeju!P82</f>
        <v>2482</v>
      </c>
      <c r="V82" s="39">
        <f t="shared" si="7"/>
        <v>50379</v>
      </c>
      <c r="W82" s="54">
        <f t="shared" si="9"/>
        <v>2.5484967533128344E-2</v>
      </c>
    </row>
    <row r="83" spans="1:23" ht="12.75" hidden="1" outlineLevel="1">
      <c r="A83" s="16"/>
      <c r="B83" s="28">
        <f t="shared" si="5"/>
        <v>42978</v>
      </c>
      <c r="C83" s="28"/>
      <c r="D83" s="28"/>
      <c r="E83" s="28"/>
      <c r="F83" s="28"/>
      <c r="G83" s="28"/>
      <c r="H83" s="28"/>
      <c r="I83" s="28"/>
      <c r="J83" s="38">
        <f>Walkerhill!K83</f>
        <v>191133.916</v>
      </c>
      <c r="K83" s="38">
        <f>City!K83</f>
        <v>127093</v>
      </c>
      <c r="L83" s="38">
        <f>Busan!K83</f>
        <v>95043.172999999995</v>
      </c>
      <c r="M83" s="38">
        <f>Jeju!K83</f>
        <v>59176.459000000003</v>
      </c>
      <c r="N83" s="39">
        <f t="shared" si="6"/>
        <v>472446.54799999995</v>
      </c>
      <c r="O83" s="54">
        <f t="shared" si="8"/>
        <v>0.24435736439944855</v>
      </c>
      <c r="P83" s="41">
        <f>Segment!K83</f>
        <v>0.10289206304032515</v>
      </c>
      <c r="Q83" s="41"/>
      <c r="R83" s="38">
        <f>Walkerhill!P83</f>
        <v>19800.999999999996</v>
      </c>
      <c r="S83" s="38">
        <f>City!P83</f>
        <v>20324</v>
      </c>
      <c r="T83" s="38">
        <f>Busan!P83</f>
        <v>6065</v>
      </c>
      <c r="U83" s="38">
        <f>Jeju!P83</f>
        <v>6457</v>
      </c>
      <c r="V83" s="39">
        <f t="shared" si="7"/>
        <v>52647</v>
      </c>
      <c r="W83" s="54">
        <f t="shared" si="9"/>
        <v>-9.1964331913278907E-2</v>
      </c>
    </row>
    <row r="84" spans="1:23" ht="12.75" hidden="1" outlineLevel="1">
      <c r="A84" s="16"/>
      <c r="B84" s="33">
        <f t="shared" si="5"/>
        <v>43008</v>
      </c>
      <c r="C84" s="33"/>
      <c r="D84" s="33"/>
      <c r="E84" s="33"/>
      <c r="F84" s="33"/>
      <c r="G84" s="33"/>
      <c r="H84" s="33"/>
      <c r="I84" s="33"/>
      <c r="J84" s="42">
        <f>Walkerhill!K84</f>
        <v>203962.93000000002</v>
      </c>
      <c r="K84" s="42">
        <f>City!K84</f>
        <v>138852.96422299999</v>
      </c>
      <c r="L84" s="42">
        <f>Busan!K84</f>
        <v>92490.559999999998</v>
      </c>
      <c r="M84" s="42">
        <f>Jeju!K84</f>
        <v>26406.629999999997</v>
      </c>
      <c r="N84" s="43">
        <f t="shared" si="6"/>
        <v>461713.08422300004</v>
      </c>
      <c r="O84" s="55">
        <f t="shared" si="8"/>
        <v>0.18503233851340273</v>
      </c>
      <c r="P84" s="45">
        <f>Segment!K84</f>
        <v>0.10820356127458282</v>
      </c>
      <c r="Q84" s="45"/>
      <c r="R84" s="42">
        <f>Walkerhill!P84</f>
        <v>26477</v>
      </c>
      <c r="S84" s="42">
        <f>City!P84</f>
        <v>15781.999999999998</v>
      </c>
      <c r="T84" s="42">
        <f>Busan!P84</f>
        <v>8754</v>
      </c>
      <c r="U84" s="42">
        <f>Jeju!P84</f>
        <v>1556</v>
      </c>
      <c r="V84" s="43">
        <f t="shared" si="7"/>
        <v>52569</v>
      </c>
      <c r="W84" s="55">
        <f t="shared" si="9"/>
        <v>0.28918262746155921</v>
      </c>
    </row>
    <row r="85" spans="1:23" ht="12.75" hidden="1" outlineLevel="1">
      <c r="A85" s="16"/>
      <c r="B85" s="28">
        <f t="shared" si="5"/>
        <v>43039</v>
      </c>
      <c r="C85" s="28"/>
      <c r="D85" s="28"/>
      <c r="E85" s="28"/>
      <c r="F85" s="28"/>
      <c r="G85" s="28"/>
      <c r="H85" s="28"/>
      <c r="I85" s="28"/>
      <c r="J85" s="38">
        <f>Walkerhill!K85</f>
        <v>205907.74300000002</v>
      </c>
      <c r="K85" s="38">
        <f>City!K85</f>
        <v>155715.41608012631</v>
      </c>
      <c r="L85" s="38">
        <f>Busan!K85</f>
        <v>97354.527000000002</v>
      </c>
      <c r="M85" s="38">
        <f>Jeju!K85</f>
        <v>29981.64</v>
      </c>
      <c r="N85" s="39">
        <f t="shared" si="6"/>
        <v>488959.32608012634</v>
      </c>
      <c r="O85" s="54">
        <f t="shared" si="8"/>
        <v>0.10796552007303006</v>
      </c>
      <c r="P85" s="41">
        <f>Segment!K85</f>
        <v>9.6574495016916478E-2</v>
      </c>
      <c r="Q85" s="41"/>
      <c r="R85" s="38">
        <f>Walkerhill!P85</f>
        <v>22516</v>
      </c>
      <c r="S85" s="38">
        <f>City!P85</f>
        <v>18069</v>
      </c>
      <c r="T85" s="38">
        <f>Busan!P85</f>
        <v>6988</v>
      </c>
      <c r="U85" s="38">
        <f>Jeju!P85</f>
        <v>3094</v>
      </c>
      <c r="V85" s="39">
        <f t="shared" si="7"/>
        <v>50667</v>
      </c>
      <c r="W85" s="54">
        <f t="shared" si="9"/>
        <v>-6.2746258717327419E-2</v>
      </c>
    </row>
    <row r="86" spans="1:23" ht="12.75" hidden="1" outlineLevel="1">
      <c r="A86" s="16"/>
      <c r="B86" s="28">
        <f t="shared" si="5"/>
        <v>43069</v>
      </c>
      <c r="C86" s="28"/>
      <c r="D86" s="28"/>
      <c r="E86" s="28"/>
      <c r="F86" s="28"/>
      <c r="G86" s="28"/>
      <c r="H86" s="28"/>
      <c r="I86" s="28"/>
      <c r="J86" s="38">
        <f>Walkerhill!K86</f>
        <v>177347.95600000001</v>
      </c>
      <c r="K86" s="38">
        <f>City!K86</f>
        <v>141578</v>
      </c>
      <c r="L86" s="38">
        <f>Busan!K86</f>
        <v>84981</v>
      </c>
      <c r="M86" s="38">
        <f>Jeju!K86</f>
        <v>28296.53</v>
      </c>
      <c r="N86" s="39">
        <f t="shared" si="6"/>
        <v>432203.48600000003</v>
      </c>
      <c r="O86" s="54">
        <f t="shared" si="8"/>
        <v>0.14000406209554672</v>
      </c>
      <c r="P86" s="41">
        <f>Segment!K86</f>
        <v>0.11758813069823318</v>
      </c>
      <c r="Q86" s="41"/>
      <c r="R86" s="38">
        <f>Walkerhill!P86</f>
        <v>22972.000000000004</v>
      </c>
      <c r="S86" s="38">
        <f>City!P86</f>
        <v>20409</v>
      </c>
      <c r="T86" s="38">
        <f>Busan!P86</f>
        <v>9220</v>
      </c>
      <c r="U86" s="38">
        <f>Jeju!P86</f>
        <v>1690</v>
      </c>
      <c r="V86" s="39">
        <f t="shared" si="7"/>
        <v>54291</v>
      </c>
      <c r="W86" s="54">
        <f t="shared" si="9"/>
        <v>2.9603641190972807E-2</v>
      </c>
    </row>
    <row r="87" spans="1:23" ht="12.75" hidden="1" outlineLevel="1">
      <c r="A87" s="16"/>
      <c r="B87" s="31">
        <f t="shared" si="5"/>
        <v>43100</v>
      </c>
      <c r="C87" s="31"/>
      <c r="D87" s="31"/>
      <c r="E87" s="31"/>
      <c r="F87" s="31"/>
      <c r="G87" s="31"/>
      <c r="H87" s="31"/>
      <c r="I87" s="31"/>
      <c r="J87" s="47">
        <f>Walkerhill!K87</f>
        <v>204070.348</v>
      </c>
      <c r="K87" s="47">
        <f>City!K87</f>
        <v>159463</v>
      </c>
      <c r="L87" s="47">
        <f>Busan!K87</f>
        <v>47552</v>
      </c>
      <c r="M87" s="47">
        <f>Jeju!K87</f>
        <v>9858.49</v>
      </c>
      <c r="N87" s="48">
        <f t="shared" si="6"/>
        <v>420943.83799999999</v>
      </c>
      <c r="O87" s="57">
        <f t="shared" si="8"/>
        <v>3.0683534375880228E-2</v>
      </c>
      <c r="P87" s="50">
        <f>Segment!K87</f>
        <v>0.11553085141015891</v>
      </c>
      <c r="Q87" s="50"/>
      <c r="R87" s="47">
        <f>Walkerhill!P87</f>
        <v>24509.999999999996</v>
      </c>
      <c r="S87" s="47">
        <f>City!P87</f>
        <v>23101</v>
      </c>
      <c r="T87" s="47">
        <f>Busan!P87</f>
        <v>2823</v>
      </c>
      <c r="U87" s="47">
        <f>Jeju!P87</f>
        <v>788</v>
      </c>
      <c r="V87" s="48">
        <f t="shared" si="7"/>
        <v>51222</v>
      </c>
      <c r="W87" s="57">
        <f t="shared" si="9"/>
        <v>0.15440265037975265</v>
      </c>
    </row>
    <row r="88" spans="1:23" ht="12.75" hidden="1" outlineLevel="1">
      <c r="A88" s="38"/>
      <c r="B88" s="865">
        <f t="shared" si="5"/>
        <v>43131</v>
      </c>
      <c r="C88" s="538">
        <f>Walkerhill!C88</f>
        <v>11919</v>
      </c>
      <c r="D88" s="538">
        <f>City!C88</f>
        <v>129542</v>
      </c>
      <c r="E88" s="539">
        <f>Busan!C88</f>
        <v>0</v>
      </c>
      <c r="F88" s="539">
        <f>Jeju!C88</f>
        <v>0</v>
      </c>
      <c r="G88" s="58">
        <f>SUM(C88:F88)</f>
        <v>141461</v>
      </c>
      <c r="H88" s="540"/>
      <c r="I88" s="144">
        <f>Segment!E88</f>
        <v>4.2414517075377665E-3</v>
      </c>
      <c r="J88" s="538">
        <f>Walkerhill!K88</f>
        <v>217448.50599999999</v>
      </c>
      <c r="K88" s="538">
        <f>City!K88</f>
        <v>140477.511</v>
      </c>
      <c r="L88" s="538">
        <f>Busan!K88</f>
        <v>54229.254999999997</v>
      </c>
      <c r="M88" s="538">
        <f>Jeju!K88</f>
        <v>12723.3</v>
      </c>
      <c r="N88" s="58">
        <f>SUM(J88:M88)</f>
        <v>424878.57199999999</v>
      </c>
      <c r="O88" s="540">
        <f>N88/N76-1</f>
        <v>-4.4846514532252968E-3</v>
      </c>
      <c r="P88" s="541">
        <f>Segment!K88</f>
        <v>0.11913050771597868</v>
      </c>
      <c r="Q88" s="541"/>
      <c r="R88" s="538">
        <f>Walkerhill!P88</f>
        <v>28427</v>
      </c>
      <c r="S88" s="538">
        <f>City!P88</f>
        <v>21437</v>
      </c>
      <c r="T88" s="538">
        <f>Busan!P88</f>
        <v>3402</v>
      </c>
      <c r="U88" s="538">
        <f>Jeju!P88</f>
        <v>432</v>
      </c>
      <c r="V88" s="58">
        <f>SUM(R88:U88)</f>
        <v>53698</v>
      </c>
      <c r="W88" s="540">
        <f t="shared" si="9"/>
        <v>0.23392619146100468</v>
      </c>
    </row>
    <row r="89" spans="1:23" ht="12.75" hidden="1" outlineLevel="1">
      <c r="A89" s="38"/>
      <c r="B89" s="516">
        <f t="shared" si="5"/>
        <v>43159</v>
      </c>
      <c r="C89" s="38">
        <f>Walkerhill!C89</f>
        <v>54644</v>
      </c>
      <c r="D89" s="38">
        <f>City!C89</f>
        <v>114433</v>
      </c>
      <c r="E89" s="542">
        <f>Busan!C89</f>
        <v>0</v>
      </c>
      <c r="F89" s="542">
        <f>Jeju!C89</f>
        <v>0</v>
      </c>
      <c r="G89" s="39">
        <f t="shared" ref="G89:G104" si="10">SUM(C89:F89)</f>
        <v>169077</v>
      </c>
      <c r="H89" s="54"/>
      <c r="I89" s="40">
        <f>Segment!E89</f>
        <v>2.187169159613667E-2</v>
      </c>
      <c r="J89" s="38">
        <f>Walkerhill!K89</f>
        <v>187044.65499999997</v>
      </c>
      <c r="K89" s="38">
        <f>City!K89</f>
        <v>147791.799</v>
      </c>
      <c r="L89" s="38">
        <f>Busan!K89</f>
        <v>53227.442999999999</v>
      </c>
      <c r="M89" s="38">
        <f>Jeju!K89</f>
        <v>16457.190000000002</v>
      </c>
      <c r="N89" s="39">
        <f t="shared" ref="N89:N123" si="11">SUM(J89:M89)</f>
        <v>404521.087</v>
      </c>
      <c r="O89" s="54">
        <f t="shared" ref="O89:O123" si="12">N89/N77-1</f>
        <v>6.3809705015292373E-2</v>
      </c>
      <c r="P89" s="41">
        <f>Segment!K89</f>
        <v>9.7139559006475223E-2</v>
      </c>
      <c r="Q89" s="41"/>
      <c r="R89" s="38">
        <f>Walkerhill!P89</f>
        <v>19581</v>
      </c>
      <c r="S89" s="38">
        <f>City!P89</f>
        <v>17244</v>
      </c>
      <c r="T89" s="38">
        <f>Busan!P89</f>
        <v>3852</v>
      </c>
      <c r="U89" s="38">
        <f>Jeju!P89</f>
        <v>2785</v>
      </c>
      <c r="V89" s="39">
        <f t="shared" ref="V89:V111" si="13">SUM(R89:U89)</f>
        <v>43462</v>
      </c>
      <c r="W89" s="54">
        <f t="shared" si="9"/>
        <v>3.122479001565992E-2</v>
      </c>
    </row>
    <row r="90" spans="1:23" ht="12.75" hidden="1" outlineLevel="1">
      <c r="A90" s="38"/>
      <c r="B90" s="567">
        <f t="shared" si="5"/>
        <v>43190</v>
      </c>
      <c r="C90" s="59">
        <f>Walkerhill!C90</f>
        <v>29797</v>
      </c>
      <c r="D90" s="59">
        <f>City!C90</f>
        <v>72516</v>
      </c>
      <c r="E90" s="543">
        <f>Busan!C90</f>
        <v>0</v>
      </c>
      <c r="F90" s="543">
        <f>Jeju!C90</f>
        <v>0</v>
      </c>
      <c r="G90" s="60">
        <f t="shared" si="10"/>
        <v>102313</v>
      </c>
      <c r="H90" s="56"/>
      <c r="I90" s="46">
        <f>Segment!E90</f>
        <v>3.6241728812565363E-2</v>
      </c>
      <c r="J90" s="59">
        <f>Walkerhill!K90</f>
        <v>243891.02499999997</v>
      </c>
      <c r="K90" s="59">
        <f>City!K90</f>
        <v>168063.75599999999</v>
      </c>
      <c r="L90" s="59">
        <f>Busan!K90</f>
        <v>63329.168999999994</v>
      </c>
      <c r="M90" s="59">
        <f>Jeju!K90</f>
        <v>12741.47</v>
      </c>
      <c r="N90" s="60">
        <f t="shared" si="11"/>
        <v>488025.41999999993</v>
      </c>
      <c r="O90" s="56">
        <f t="shared" si="12"/>
        <v>0.24521417420416602</v>
      </c>
      <c r="P90" s="61">
        <f>Segment!K90</f>
        <v>9.6015490340646617E-2</v>
      </c>
      <c r="Q90" s="61"/>
      <c r="R90" s="59">
        <f>Walkerhill!P90</f>
        <v>28000</v>
      </c>
      <c r="S90" s="59">
        <f>City!P90</f>
        <v>16976</v>
      </c>
      <c r="T90" s="59">
        <f>Busan!P90</f>
        <v>4152</v>
      </c>
      <c r="U90" s="59">
        <f>Jeju!P90</f>
        <v>1941</v>
      </c>
      <c r="V90" s="60">
        <f t="shared" si="13"/>
        <v>51069</v>
      </c>
      <c r="W90" s="56">
        <f t="shared" si="9"/>
        <v>0.31063775182856412</v>
      </c>
    </row>
    <row r="91" spans="1:23" ht="12.75" hidden="1" outlineLevel="1">
      <c r="A91" s="866"/>
      <c r="B91" s="516">
        <f t="shared" si="5"/>
        <v>43220</v>
      </c>
      <c r="C91" s="38">
        <f>Walkerhill!C91</f>
        <v>6244</v>
      </c>
      <c r="D91" s="38">
        <f>City!C91</f>
        <v>190808</v>
      </c>
      <c r="E91" s="542">
        <f>Busan!C91</f>
        <v>0</v>
      </c>
      <c r="F91" s="542">
        <f>Jeju!C91</f>
        <v>0</v>
      </c>
      <c r="G91" s="39">
        <f t="shared" si="10"/>
        <v>197052</v>
      </c>
      <c r="H91" s="54"/>
      <c r="I91" s="40">
        <f>Segment!E91</f>
        <v>4.5064247000791667E-2</v>
      </c>
      <c r="J91" s="38">
        <f>Walkerhill!K91</f>
        <v>186408.55000000002</v>
      </c>
      <c r="K91" s="38">
        <f>City!K91</f>
        <v>166241.484</v>
      </c>
      <c r="L91" s="38">
        <f>Busan!K91</f>
        <v>79566.053000000014</v>
      </c>
      <c r="M91" s="38">
        <f>Jeju!K91</f>
        <v>16037.56</v>
      </c>
      <c r="N91" s="39">
        <f t="shared" si="11"/>
        <v>448253.647</v>
      </c>
      <c r="O91" s="54">
        <f t="shared" si="12"/>
        <v>0.27131450476423669</v>
      </c>
      <c r="P91" s="41">
        <f>Segment!K91</f>
        <v>7.2677601661543204E-2</v>
      </c>
      <c r="Q91" s="41"/>
      <c r="R91" s="38">
        <f>Walkerhill!P91</f>
        <v>20758</v>
      </c>
      <c r="S91" s="38">
        <f>City!P91</f>
        <v>10450</v>
      </c>
      <c r="T91" s="38">
        <f>Busan!P91</f>
        <v>6186</v>
      </c>
      <c r="U91" s="38">
        <f>Jeju!P91</f>
        <v>817</v>
      </c>
      <c r="V91" s="39">
        <f t="shared" si="13"/>
        <v>38211</v>
      </c>
      <c r="W91" s="54">
        <f t="shared" si="9"/>
        <v>-1.184411285525877E-2</v>
      </c>
    </row>
    <row r="92" spans="1:23" ht="12.75" hidden="1" outlineLevel="1">
      <c r="A92" s="38"/>
      <c r="B92" s="516">
        <f t="shared" si="5"/>
        <v>43251</v>
      </c>
      <c r="C92" s="38">
        <f>Walkerhill!C92</f>
        <v>20154</v>
      </c>
      <c r="D92" s="38">
        <f>City!C92</f>
        <v>182989</v>
      </c>
      <c r="E92" s="542">
        <f>Busan!C92</f>
        <v>0</v>
      </c>
      <c r="F92" s="542">
        <f>Jeju!C92</f>
        <v>0</v>
      </c>
      <c r="G92" s="39">
        <f t="shared" si="10"/>
        <v>203143</v>
      </c>
      <c r="H92" s="54"/>
      <c r="I92" s="40">
        <f>Segment!E92</f>
        <v>-1.0795351058121619E-2</v>
      </c>
      <c r="J92" s="38">
        <f>Walkerhill!K92</f>
        <v>208690.68400000001</v>
      </c>
      <c r="K92" s="38">
        <f>City!K92</f>
        <v>165697.38699999999</v>
      </c>
      <c r="L92" s="38">
        <f>Busan!K92</f>
        <v>74360.792000000001</v>
      </c>
      <c r="M92" s="38">
        <f>Jeju!K92</f>
        <v>14874.54</v>
      </c>
      <c r="N92" s="39">
        <f t="shared" si="11"/>
        <v>463623.40299999999</v>
      </c>
      <c r="O92" s="54">
        <f t="shared" si="12"/>
        <v>0.16601704360754277</v>
      </c>
      <c r="P92" s="41">
        <f>Segment!K92</f>
        <v>0.10808125663147337</v>
      </c>
      <c r="Q92" s="41"/>
      <c r="R92" s="38">
        <f>Walkerhill!P92</f>
        <v>26245</v>
      </c>
      <c r="S92" s="38">
        <f>City!P92</f>
        <v>15636</v>
      </c>
      <c r="T92" s="38">
        <f>Busan!P92</f>
        <v>8133</v>
      </c>
      <c r="U92" s="38">
        <f>Jeju!P92</f>
        <v>1832</v>
      </c>
      <c r="V92" s="39">
        <f t="shared" si="13"/>
        <v>51846</v>
      </c>
      <c r="W92" s="54">
        <f t="shared" si="9"/>
        <v>0.24894006552322212</v>
      </c>
    </row>
    <row r="93" spans="1:23" ht="12.75" hidden="1" outlineLevel="1">
      <c r="A93" s="866"/>
      <c r="B93" s="567">
        <f t="shared" si="5"/>
        <v>43281</v>
      </c>
      <c r="C93" s="59">
        <f>Walkerhill!C93</f>
        <v>37470</v>
      </c>
      <c r="D93" s="59">
        <f>City!C93</f>
        <v>69069</v>
      </c>
      <c r="E93" s="543">
        <f>Busan!C93</f>
        <v>0</v>
      </c>
      <c r="F93" s="543">
        <f>Jeju!C93</f>
        <v>0</v>
      </c>
      <c r="G93" s="60">
        <f t="shared" si="10"/>
        <v>106539</v>
      </c>
      <c r="H93" s="56"/>
      <c r="I93" s="46">
        <f>Segment!E93</f>
        <v>5.7227869606435201E-2</v>
      </c>
      <c r="J93" s="59">
        <f>Walkerhill!K93</f>
        <v>184563.27500000002</v>
      </c>
      <c r="K93" s="59">
        <f>City!K93</f>
        <v>174450.677</v>
      </c>
      <c r="L93" s="59">
        <f>Busan!K93</f>
        <v>58253.265999999996</v>
      </c>
      <c r="M93" s="59">
        <f>Jeju!K93</f>
        <v>16957.559999999998</v>
      </c>
      <c r="N93" s="60">
        <f t="shared" si="11"/>
        <v>434224.77800000005</v>
      </c>
      <c r="O93" s="56">
        <f t="shared" si="12"/>
        <v>0.16408906515738719</v>
      </c>
      <c r="P93" s="61">
        <f>Segment!K93</f>
        <v>0.11986418702251025</v>
      </c>
      <c r="Q93" s="61"/>
      <c r="R93" s="59">
        <f>Walkerhill!P93</f>
        <v>22640</v>
      </c>
      <c r="S93" s="59">
        <f>City!P93</f>
        <v>27369</v>
      </c>
      <c r="T93" s="59">
        <f>Busan!P93</f>
        <v>5730</v>
      </c>
      <c r="U93" s="59">
        <f>Jeju!P93</f>
        <v>1150</v>
      </c>
      <c r="V93" s="60">
        <f t="shared" si="13"/>
        <v>56889</v>
      </c>
      <c r="W93" s="56">
        <f t="shared" si="9"/>
        <v>0.63907456494180015</v>
      </c>
    </row>
    <row r="94" spans="1:23" ht="12.75" hidden="1" outlineLevel="1">
      <c r="A94" s="38"/>
      <c r="B94" s="516">
        <f t="shared" si="5"/>
        <v>43312</v>
      </c>
      <c r="C94" s="38">
        <f>Walkerhill!C94</f>
        <v>52141</v>
      </c>
      <c r="D94" s="38">
        <f>City!C94</f>
        <v>131253</v>
      </c>
      <c r="E94" s="542">
        <f>Busan!C94</f>
        <v>0</v>
      </c>
      <c r="F94" s="542">
        <f>Jeju!C94</f>
        <v>0</v>
      </c>
      <c r="G94" s="39">
        <f t="shared" si="10"/>
        <v>183394</v>
      </c>
      <c r="H94" s="54"/>
      <c r="I94" s="40">
        <f>Segment!E94</f>
        <v>4.0110363479721259E-2</v>
      </c>
      <c r="J94" s="38">
        <f>Walkerhill!K94</f>
        <v>171623.76300000001</v>
      </c>
      <c r="K94" s="38">
        <f>City!K94</f>
        <v>176511.00399999999</v>
      </c>
      <c r="L94" s="38">
        <f>Busan!K94</f>
        <v>67161.528999999995</v>
      </c>
      <c r="M94" s="38">
        <f>Jeju!K94</f>
        <v>25460.15</v>
      </c>
      <c r="N94" s="39">
        <f t="shared" si="11"/>
        <v>440756.446</v>
      </c>
      <c r="O94" s="54">
        <f t="shared" si="12"/>
        <v>-7.6209259396340268E-2</v>
      </c>
      <c r="P94" s="41">
        <f>Segment!K94</f>
        <v>0.12699530660976424</v>
      </c>
      <c r="Q94" s="41"/>
      <c r="R94" s="38">
        <f>Walkerhill!P94</f>
        <v>26677</v>
      </c>
      <c r="S94" s="38">
        <f>City!P94</f>
        <v>26182</v>
      </c>
      <c r="T94" s="38">
        <f>Busan!P94</f>
        <v>6132</v>
      </c>
      <c r="U94" s="38">
        <f>Jeju!P94</f>
        <v>3282</v>
      </c>
      <c r="V94" s="39">
        <f t="shared" si="13"/>
        <v>62273</v>
      </c>
      <c r="W94" s="54">
        <f t="shared" si="9"/>
        <v>0.23609043450644118</v>
      </c>
    </row>
    <row r="95" spans="1:23" ht="12.75" hidden="1" outlineLevel="1">
      <c r="A95" s="38"/>
      <c r="B95" s="516">
        <f t="shared" si="5"/>
        <v>43343</v>
      </c>
      <c r="C95" s="38">
        <f>Walkerhill!C95</f>
        <v>15475</v>
      </c>
      <c r="D95" s="38">
        <f>City!C95</f>
        <v>119291</v>
      </c>
      <c r="E95" s="542">
        <f>Busan!C95</f>
        <v>0</v>
      </c>
      <c r="F95" s="542">
        <f>Jeju!C95</f>
        <v>0</v>
      </c>
      <c r="G95" s="39">
        <f t="shared" si="10"/>
        <v>134766</v>
      </c>
      <c r="H95" s="54"/>
      <c r="I95" s="40">
        <f>Segment!E95</f>
        <v>2.2060460353501624E-2</v>
      </c>
      <c r="J95" s="38">
        <f>Walkerhill!K95</f>
        <v>199672.47200000001</v>
      </c>
      <c r="K95" s="38">
        <f>City!K95</f>
        <v>191388.63</v>
      </c>
      <c r="L95" s="38">
        <f>Busan!K95</f>
        <v>74675.506000000008</v>
      </c>
      <c r="M95" s="38">
        <f>Jeju!K95</f>
        <v>18424.89</v>
      </c>
      <c r="N95" s="39">
        <f t="shared" si="11"/>
        <v>484161.49800000002</v>
      </c>
      <c r="O95" s="54">
        <f t="shared" si="12"/>
        <v>2.4796350083607921E-2</v>
      </c>
      <c r="P95" s="41">
        <f>Segment!K95</f>
        <v>9.6790017780389467E-2</v>
      </c>
      <c r="Q95" s="41"/>
      <c r="R95" s="38">
        <f>Walkerhill!P95</f>
        <v>21651</v>
      </c>
      <c r="S95" s="38">
        <f>City!P95</f>
        <v>18284</v>
      </c>
      <c r="T95" s="38">
        <f>Busan!P95</f>
        <v>8158</v>
      </c>
      <c r="U95" s="38">
        <f>Jeju!P95</f>
        <v>2797</v>
      </c>
      <c r="V95" s="39">
        <f t="shared" si="13"/>
        <v>50890</v>
      </c>
      <c r="W95" s="54">
        <f t="shared" si="9"/>
        <v>-3.3373221646057716E-2</v>
      </c>
    </row>
    <row r="96" spans="1:23" ht="12.75" hidden="1" outlineLevel="1">
      <c r="A96" s="38"/>
      <c r="B96" s="567">
        <f t="shared" si="5"/>
        <v>43373</v>
      </c>
      <c r="C96" s="59">
        <f>Walkerhill!C96</f>
        <v>3420</v>
      </c>
      <c r="D96" s="59">
        <f>City!C96</f>
        <v>58498</v>
      </c>
      <c r="E96" s="543">
        <f>Busan!C96</f>
        <v>0</v>
      </c>
      <c r="F96" s="543">
        <f>Jeju!C96</f>
        <v>0</v>
      </c>
      <c r="G96" s="60">
        <f t="shared" si="10"/>
        <v>61918</v>
      </c>
      <c r="H96" s="56"/>
      <c r="I96" s="46">
        <f>Segment!E96</f>
        <v>1.2661907684356729E-2</v>
      </c>
      <c r="J96" s="59">
        <f>Walkerhill!K96</f>
        <v>180989.261</v>
      </c>
      <c r="K96" s="59">
        <f>City!K96</f>
        <v>196624.14499999999</v>
      </c>
      <c r="L96" s="59">
        <f>Busan!K96</f>
        <v>71166.456000000006</v>
      </c>
      <c r="M96" s="59">
        <f>Jeju!K96</f>
        <v>23799.38</v>
      </c>
      <c r="N96" s="60">
        <f t="shared" si="11"/>
        <v>472579.24199999997</v>
      </c>
      <c r="O96" s="56">
        <f t="shared" si="12"/>
        <v>2.353443761570273E-2</v>
      </c>
      <c r="P96" s="61">
        <f>Segment!K96</f>
        <v>0.10251402451570228</v>
      </c>
      <c r="Q96" s="61"/>
      <c r="R96" s="59">
        <f>Walkerhill!P96</f>
        <v>20220</v>
      </c>
      <c r="S96" s="59">
        <f>City!P96</f>
        <v>23191</v>
      </c>
      <c r="T96" s="59">
        <f>Busan!P96</f>
        <v>6086</v>
      </c>
      <c r="U96" s="59">
        <f>Jeju!P96</f>
        <v>2085</v>
      </c>
      <c r="V96" s="60">
        <f t="shared" si="13"/>
        <v>51582</v>
      </c>
      <c r="W96" s="56">
        <f t="shared" si="9"/>
        <v>-1.8775323860069637E-2</v>
      </c>
    </row>
    <row r="97" spans="1:23" ht="12.75" hidden="1" outlineLevel="1">
      <c r="A97" s="38"/>
      <c r="B97" s="516">
        <f t="shared" si="5"/>
        <v>43404</v>
      </c>
      <c r="C97" s="38">
        <f>Walkerhill!C97</f>
        <v>44977</v>
      </c>
      <c r="D97" s="38">
        <f>City!C97</f>
        <v>627796</v>
      </c>
      <c r="E97" s="542">
        <f>Busan!C97</f>
        <v>0</v>
      </c>
      <c r="F97" s="542">
        <f>Jeju!C97</f>
        <v>0</v>
      </c>
      <c r="G97" s="39">
        <f t="shared" si="10"/>
        <v>672773</v>
      </c>
      <c r="H97" s="54"/>
      <c r="I97" s="40">
        <f>Segment!E97</f>
        <v>1.3019250177994659E-2</v>
      </c>
      <c r="J97" s="38">
        <f>Walkerhill!K97</f>
        <v>218876.514</v>
      </c>
      <c r="K97" s="38">
        <f>City!K97</f>
        <v>201907.022</v>
      </c>
      <c r="L97" s="38">
        <f>Busan!K97</f>
        <v>83093.337</v>
      </c>
      <c r="M97" s="38">
        <f>Jeju!K97</f>
        <v>29957.54</v>
      </c>
      <c r="N97" s="39">
        <f t="shared" si="11"/>
        <v>533834.41299999994</v>
      </c>
      <c r="O97" s="54">
        <f t="shared" si="12"/>
        <v>9.1776727687406634E-2</v>
      </c>
      <c r="P97" s="41">
        <f>Segment!K97</f>
        <v>0.12726043571866921</v>
      </c>
      <c r="Q97" s="41"/>
      <c r="R97" s="38">
        <f>Walkerhill!P97</f>
        <v>35843</v>
      </c>
      <c r="S97" s="38">
        <f>City!P97</f>
        <v>26091</v>
      </c>
      <c r="T97" s="38">
        <f>Busan!P97</f>
        <v>5757</v>
      </c>
      <c r="U97" s="38">
        <f>Jeju!P97</f>
        <v>2419</v>
      </c>
      <c r="V97" s="39">
        <f t="shared" si="13"/>
        <v>70110</v>
      </c>
      <c r="W97" s="54">
        <f t="shared" si="9"/>
        <v>0.3837408964414708</v>
      </c>
    </row>
    <row r="98" spans="1:23" ht="12.75" hidden="1" outlineLevel="1">
      <c r="A98" s="38"/>
      <c r="B98" s="516">
        <f t="shared" si="5"/>
        <v>43434</v>
      </c>
      <c r="C98" s="38">
        <f>Walkerhill!C98</f>
        <v>28740</v>
      </c>
      <c r="D98" s="38">
        <f>City!C98</f>
        <v>64311</v>
      </c>
      <c r="E98" s="542">
        <f>Busan!C98</f>
        <v>0</v>
      </c>
      <c r="F98" s="542">
        <f>Jeju!C98</f>
        <v>0</v>
      </c>
      <c r="G98" s="39">
        <f t="shared" si="10"/>
        <v>93051</v>
      </c>
      <c r="H98" s="54"/>
      <c r="I98" s="40">
        <f>Segment!E98</f>
        <v>-3.9010865009510912E-3</v>
      </c>
      <c r="J98" s="38">
        <f>Walkerhill!K98</f>
        <v>184341.23699999999</v>
      </c>
      <c r="K98" s="38">
        <f>City!K98</f>
        <v>225903.23399999997</v>
      </c>
      <c r="L98" s="38">
        <f>Busan!K98</f>
        <v>59173.115999999995</v>
      </c>
      <c r="M98" s="38">
        <f>Jeju!K98</f>
        <v>21745.040000000001</v>
      </c>
      <c r="N98" s="39">
        <f t="shared" si="11"/>
        <v>491162.62699999992</v>
      </c>
      <c r="O98" s="54">
        <f t="shared" si="12"/>
        <v>0.13641523705803671</v>
      </c>
      <c r="P98" s="41">
        <f>Segment!K98</f>
        <v>9.7277352496935823E-2</v>
      </c>
      <c r="Q98" s="41"/>
      <c r="R98" s="38">
        <f>Walkerhill!P98</f>
        <v>20664</v>
      </c>
      <c r="S98" s="38">
        <f>City!P98</f>
        <v>24070</v>
      </c>
      <c r="T98" s="38">
        <f>Busan!P98</f>
        <v>3830</v>
      </c>
      <c r="U98" s="38">
        <f>Jeju!P98</f>
        <v>2582</v>
      </c>
      <c r="V98" s="39">
        <f t="shared" si="13"/>
        <v>51146</v>
      </c>
      <c r="W98" s="54">
        <f t="shared" si="9"/>
        <v>-5.7928570112910083E-2</v>
      </c>
    </row>
    <row r="99" spans="1:23" ht="12.75" hidden="1" outlineLevel="1">
      <c r="A99" s="38"/>
      <c r="B99" s="517">
        <f t="shared" si="5"/>
        <v>43465</v>
      </c>
      <c r="C99" s="38">
        <f>Walkerhill!C99</f>
        <v>141590</v>
      </c>
      <c r="D99" s="38">
        <f>City!C99</f>
        <v>92503</v>
      </c>
      <c r="E99" s="542">
        <f>Busan!C99</f>
        <v>0</v>
      </c>
      <c r="F99" s="542">
        <f>Jeju!C99</f>
        <v>0</v>
      </c>
      <c r="G99" s="519">
        <f t="shared" si="10"/>
        <v>234093</v>
      </c>
      <c r="H99" s="520"/>
      <c r="I99" s="40">
        <f>Segment!E99</f>
        <v>2.6959370848338052E-2</v>
      </c>
      <c r="J99" s="518">
        <f>Walkerhill!K99</f>
        <v>205433.14599999998</v>
      </c>
      <c r="K99" s="518">
        <f>City!K99</f>
        <v>201163.383</v>
      </c>
      <c r="L99" s="518">
        <f>Busan!K99</f>
        <v>66954.102999999988</v>
      </c>
      <c r="M99" s="518">
        <f>Jeju!K99</f>
        <v>16274.66</v>
      </c>
      <c r="N99" s="519">
        <f t="shared" si="11"/>
        <v>489825.29199999996</v>
      </c>
      <c r="O99" s="520">
        <f t="shared" si="12"/>
        <v>0.16363573422827948</v>
      </c>
      <c r="P99" s="521">
        <f>Segment!K99</f>
        <v>0.10282645837732692</v>
      </c>
      <c r="Q99" s="521"/>
      <c r="R99" s="518">
        <f>Walkerhill!P99</f>
        <v>24278</v>
      </c>
      <c r="S99" s="518">
        <f>City!P99</f>
        <v>21636</v>
      </c>
      <c r="T99" s="518">
        <f>Busan!P99</f>
        <v>6541</v>
      </c>
      <c r="U99" s="518">
        <f>Jeju!P99</f>
        <v>2411</v>
      </c>
      <c r="V99" s="519">
        <f t="shared" si="13"/>
        <v>54866</v>
      </c>
      <c r="W99" s="520">
        <f t="shared" si="9"/>
        <v>7.1141306469876264E-2</v>
      </c>
    </row>
    <row r="100" spans="1:23" ht="12.75" collapsed="1">
      <c r="A100" s="38"/>
      <c r="B100" s="516">
        <f t="shared" si="5"/>
        <v>43496</v>
      </c>
      <c r="C100" s="538">
        <v>24153</v>
      </c>
      <c r="D100" s="538">
        <v>137081</v>
      </c>
      <c r="E100" s="539">
        <v>0</v>
      </c>
      <c r="F100" s="539">
        <v>0</v>
      </c>
      <c r="G100" s="39">
        <f t="shared" si="10"/>
        <v>161234</v>
      </c>
      <c r="H100" s="54">
        <f t="shared" ref="H100:H123" si="14">G100/G88-1</f>
        <v>0.13977704102190702</v>
      </c>
      <c r="I100" s="144">
        <v>2.4914100003721299E-2</v>
      </c>
      <c r="J100" s="38">
        <v>219108.23399999997</v>
      </c>
      <c r="K100" s="38">
        <v>209428.239</v>
      </c>
      <c r="L100" s="38">
        <v>68205.073000000004</v>
      </c>
      <c r="M100" s="38">
        <v>27975.22</v>
      </c>
      <c r="N100" s="39">
        <f t="shared" si="11"/>
        <v>524716.76599999995</v>
      </c>
      <c r="O100" s="54">
        <f t="shared" si="12"/>
        <v>0.23498053462672619</v>
      </c>
      <c r="P100" s="41">
        <v>9.7791805646248411E-2</v>
      </c>
      <c r="Q100" s="41"/>
      <c r="R100" s="38">
        <v>23763</v>
      </c>
      <c r="S100" s="38">
        <v>27701</v>
      </c>
      <c r="T100" s="38">
        <v>3678</v>
      </c>
      <c r="U100" s="38">
        <v>961</v>
      </c>
      <c r="V100" s="39">
        <f t="shared" si="13"/>
        <v>56103</v>
      </c>
      <c r="W100" s="54">
        <f t="shared" si="9"/>
        <v>4.4787515363700736E-2</v>
      </c>
    </row>
    <row r="101" spans="1:23" ht="12.75">
      <c r="A101" s="38"/>
      <c r="B101" s="516">
        <f t="shared" si="5"/>
        <v>43524</v>
      </c>
      <c r="C101" s="38">
        <v>56596</v>
      </c>
      <c r="D101" s="38">
        <v>106099</v>
      </c>
      <c r="E101" s="542">
        <v>0</v>
      </c>
      <c r="F101" s="542">
        <v>0</v>
      </c>
      <c r="G101" s="39">
        <f t="shared" si="10"/>
        <v>162695</v>
      </c>
      <c r="H101" s="54">
        <f t="shared" si="14"/>
        <v>-3.7746115675106662E-2</v>
      </c>
      <c r="I101" s="40">
        <v>2.7105934417160945E-3</v>
      </c>
      <c r="J101" s="38">
        <v>213738.16099999999</v>
      </c>
      <c r="K101" s="38">
        <v>184104.18599999999</v>
      </c>
      <c r="L101" s="38">
        <v>70846.62</v>
      </c>
      <c r="M101" s="38">
        <v>26000.269</v>
      </c>
      <c r="N101" s="39">
        <f t="shared" si="11"/>
        <v>494689.23599999992</v>
      </c>
      <c r="O101" s="54">
        <f t="shared" si="12"/>
        <v>0.2229009856289641</v>
      </c>
      <c r="P101" s="41">
        <v>0.10497297337595599</v>
      </c>
      <c r="Q101" s="41"/>
      <c r="R101" s="38">
        <v>22975</v>
      </c>
      <c r="S101" s="38">
        <v>24643</v>
      </c>
      <c r="T101" s="38">
        <v>4605</v>
      </c>
      <c r="U101" s="38">
        <v>3135</v>
      </c>
      <c r="V101" s="39">
        <f>SUM(R101:U101)</f>
        <v>55358</v>
      </c>
      <c r="W101" s="54">
        <f t="shared" si="9"/>
        <v>0.27371036767751145</v>
      </c>
    </row>
    <row r="102" spans="1:23" ht="12.75">
      <c r="A102" s="38"/>
      <c r="B102" s="567">
        <f t="shared" si="5"/>
        <v>43555</v>
      </c>
      <c r="C102" s="59">
        <v>25184</v>
      </c>
      <c r="D102" s="59">
        <v>192191</v>
      </c>
      <c r="E102" s="543">
        <v>0</v>
      </c>
      <c r="F102" s="543">
        <v>0</v>
      </c>
      <c r="G102" s="60">
        <f t="shared" si="10"/>
        <v>217375</v>
      </c>
      <c r="H102" s="56">
        <f t="shared" si="14"/>
        <v>1.1246078210980031</v>
      </c>
      <c r="I102" s="46">
        <v>-2.3047728579643472E-3</v>
      </c>
      <c r="J102" s="59">
        <v>226081.644</v>
      </c>
      <c r="K102" s="59">
        <v>197741.93</v>
      </c>
      <c r="L102" s="59">
        <v>68731.635999999999</v>
      </c>
      <c r="M102" s="59">
        <v>19797.97</v>
      </c>
      <c r="N102" s="60">
        <f>SUM(J102:M102)</f>
        <v>512353.18000000005</v>
      </c>
      <c r="O102" s="56">
        <f t="shared" si="12"/>
        <v>4.9849370551231065E-2</v>
      </c>
      <c r="P102" s="61">
        <v>9.549662597975872E-2</v>
      </c>
      <c r="Q102" s="61"/>
      <c r="R102" s="59">
        <v>20490</v>
      </c>
      <c r="S102" s="59">
        <v>22433</v>
      </c>
      <c r="T102" s="59">
        <v>4776</v>
      </c>
      <c r="U102" s="59">
        <v>2238</v>
      </c>
      <c r="V102" s="60">
        <f>SUM(R102:U102)</f>
        <v>49937</v>
      </c>
      <c r="W102" s="56">
        <f t="shared" si="9"/>
        <v>-2.2166089016820378E-2</v>
      </c>
    </row>
    <row r="103" spans="1:23" ht="12.75">
      <c r="A103" s="38"/>
      <c r="B103" s="516">
        <f t="shared" si="5"/>
        <v>43585</v>
      </c>
      <c r="C103" s="38">
        <v>13138</v>
      </c>
      <c r="D103" s="38">
        <v>105820</v>
      </c>
      <c r="E103" s="542">
        <v>0</v>
      </c>
      <c r="F103" s="542">
        <v>0</v>
      </c>
      <c r="G103" s="39">
        <f t="shared" si="10"/>
        <v>118958</v>
      </c>
      <c r="H103" s="54">
        <f t="shared" si="14"/>
        <v>-0.39631163347745768</v>
      </c>
      <c r="I103" s="40">
        <v>3.5827771146118799E-2</v>
      </c>
      <c r="J103" s="38">
        <v>253275.576</v>
      </c>
      <c r="K103" s="38">
        <v>228547.497</v>
      </c>
      <c r="L103" s="38">
        <v>76711.710000000006</v>
      </c>
      <c r="M103" s="38">
        <v>33958.58</v>
      </c>
      <c r="N103" s="39">
        <f t="shared" si="11"/>
        <v>592493.3629999999</v>
      </c>
      <c r="O103" s="54">
        <f t="shared" si="12"/>
        <v>0.32178146673282937</v>
      </c>
      <c r="P103" s="41">
        <v>8.8208583021713971E-2</v>
      </c>
      <c r="Q103" s="41"/>
      <c r="R103" s="38">
        <v>25565</v>
      </c>
      <c r="S103" s="38">
        <v>21121</v>
      </c>
      <c r="T103" s="38">
        <v>8197</v>
      </c>
      <c r="U103" s="38">
        <v>2249</v>
      </c>
      <c r="V103" s="39">
        <f t="shared" si="13"/>
        <v>57132</v>
      </c>
      <c r="W103" s="54">
        <f t="shared" si="9"/>
        <v>0.49517154746015546</v>
      </c>
    </row>
    <row r="104" spans="1:23" ht="12.75">
      <c r="A104" s="38"/>
      <c r="B104" s="516">
        <f t="shared" si="5"/>
        <v>43616</v>
      </c>
      <c r="C104" s="38">
        <v>6723</v>
      </c>
      <c r="D104" s="38">
        <v>306333</v>
      </c>
      <c r="E104" s="542">
        <v>0</v>
      </c>
      <c r="F104" s="542">
        <v>0</v>
      </c>
      <c r="G104" s="39">
        <f t="shared" si="10"/>
        <v>313056</v>
      </c>
      <c r="H104" s="54">
        <f t="shared" si="14"/>
        <v>0.54106220741054334</v>
      </c>
      <c r="I104" s="40">
        <v>4.255788101809261E-2</v>
      </c>
      <c r="J104" s="38">
        <v>213276.94699999999</v>
      </c>
      <c r="K104" s="38">
        <v>261236.584</v>
      </c>
      <c r="L104" s="38">
        <v>75264.665000000008</v>
      </c>
      <c r="M104" s="38">
        <v>35042.959999999999</v>
      </c>
      <c r="N104" s="39">
        <f t="shared" si="11"/>
        <v>584821.15599999996</v>
      </c>
      <c r="O104" s="54">
        <f t="shared" si="12"/>
        <v>0.26141422589057695</v>
      </c>
      <c r="P104" s="41">
        <v>9.0779889638602618E-2</v>
      </c>
      <c r="Q104" s="41"/>
      <c r="R104" s="38">
        <v>23938</v>
      </c>
      <c r="S104" s="38">
        <v>26710</v>
      </c>
      <c r="T104" s="38">
        <v>7584</v>
      </c>
      <c r="U104" s="38">
        <v>2848</v>
      </c>
      <c r="V104" s="39">
        <f t="shared" si="13"/>
        <v>61080</v>
      </c>
      <c r="W104" s="54">
        <f t="shared" si="9"/>
        <v>0.17810438606642753</v>
      </c>
    </row>
    <row r="105" spans="1:23" ht="12.75">
      <c r="A105" s="38"/>
      <c r="B105" s="567">
        <f t="shared" si="5"/>
        <v>43646</v>
      </c>
      <c r="C105" s="59">
        <v>34067</v>
      </c>
      <c r="D105" s="59">
        <v>275378</v>
      </c>
      <c r="E105" s="543">
        <v>0</v>
      </c>
      <c r="F105" s="543">
        <v>0</v>
      </c>
      <c r="G105" s="60">
        <f>SUM(C105:F105)</f>
        <v>309445</v>
      </c>
      <c r="H105" s="56">
        <f t="shared" si="14"/>
        <v>1.9045232262364018</v>
      </c>
      <c r="I105" s="46">
        <v>7.2646189145082321E-2</v>
      </c>
      <c r="J105" s="59">
        <v>236596.06599999996</v>
      </c>
      <c r="K105" s="59">
        <v>225762.864</v>
      </c>
      <c r="L105" s="59">
        <v>68087.456000000006</v>
      </c>
      <c r="M105" s="59">
        <v>49618.44</v>
      </c>
      <c r="N105" s="60">
        <f t="shared" si="11"/>
        <v>580064.82599999988</v>
      </c>
      <c r="O105" s="56">
        <f t="shared" si="12"/>
        <v>0.33586302622279152</v>
      </c>
      <c r="P105" s="61">
        <v>0.10447625383167089</v>
      </c>
      <c r="Q105" s="61"/>
      <c r="R105" s="59">
        <v>22920</v>
      </c>
      <c r="S105" s="59">
        <v>38519</v>
      </c>
      <c r="T105" s="59">
        <v>6526</v>
      </c>
      <c r="U105" s="59">
        <v>3908</v>
      </c>
      <c r="V105" s="60">
        <f t="shared" si="13"/>
        <v>71873</v>
      </c>
      <c r="W105" s="56">
        <f t="shared" si="9"/>
        <v>0.26339011056619022</v>
      </c>
    </row>
    <row r="106" spans="1:23" ht="12.75">
      <c r="A106" s="38"/>
      <c r="B106" s="516">
        <f t="shared" si="5"/>
        <v>43677</v>
      </c>
      <c r="C106" s="38">
        <v>1023</v>
      </c>
      <c r="D106" s="38">
        <v>187201</v>
      </c>
      <c r="E106" s="542">
        <v>0</v>
      </c>
      <c r="F106" s="542">
        <v>0</v>
      </c>
      <c r="G106" s="39">
        <f t="shared" ref="G106:G123" si="15">SUM(C106:F106)</f>
        <v>188224</v>
      </c>
      <c r="H106" s="54">
        <f t="shared" si="14"/>
        <v>2.6336739478936E-2</v>
      </c>
      <c r="I106" s="40">
        <v>1.2357616456987418E-2</v>
      </c>
      <c r="J106" s="38">
        <v>225097.37200000003</v>
      </c>
      <c r="K106" s="38">
        <v>220567.50600000002</v>
      </c>
      <c r="L106" s="38">
        <v>58776.277000000002</v>
      </c>
      <c r="M106" s="38">
        <v>33188.050000000003</v>
      </c>
      <c r="N106" s="39">
        <f t="shared" si="11"/>
        <v>537629.20500000007</v>
      </c>
      <c r="O106" s="54">
        <f t="shared" si="12"/>
        <v>0.21978750368633304</v>
      </c>
      <c r="P106" s="41">
        <v>0.13043190241125385</v>
      </c>
      <c r="Q106" s="41"/>
      <c r="R106" s="38">
        <v>29194</v>
      </c>
      <c r="S106" s="38">
        <v>32733</v>
      </c>
      <c r="T106" s="38">
        <v>7099</v>
      </c>
      <c r="U106" s="38">
        <v>4662</v>
      </c>
      <c r="V106" s="39">
        <f t="shared" si="13"/>
        <v>73688</v>
      </c>
      <c r="W106" s="54">
        <f t="shared" si="9"/>
        <v>0.18330576654408803</v>
      </c>
    </row>
    <row r="107" spans="1:23" ht="12.75">
      <c r="A107" s="38"/>
      <c r="B107" s="516">
        <f t="shared" si="5"/>
        <v>43708</v>
      </c>
      <c r="C107" s="38">
        <v>16790</v>
      </c>
      <c r="D107" s="38">
        <v>163752</v>
      </c>
      <c r="E107" s="542">
        <v>0</v>
      </c>
      <c r="F107" s="542">
        <v>0</v>
      </c>
      <c r="G107" s="39">
        <f t="shared" si="15"/>
        <v>180542</v>
      </c>
      <c r="H107" s="54">
        <f t="shared" si="14"/>
        <v>0.3396702432364247</v>
      </c>
      <c r="I107" s="40">
        <v>5.5100752179548247E-2</v>
      </c>
      <c r="J107" s="38">
        <v>215655.22500000001</v>
      </c>
      <c r="K107" s="38">
        <v>262687.93</v>
      </c>
      <c r="L107" s="38">
        <v>80021.38</v>
      </c>
      <c r="M107" s="38">
        <v>40195.78</v>
      </c>
      <c r="N107" s="39">
        <f t="shared" si="11"/>
        <v>598560.31500000006</v>
      </c>
      <c r="O107" s="54">
        <f t="shared" si="12"/>
        <v>0.23628235097702888</v>
      </c>
      <c r="P107" s="41">
        <v>0.10372221218842415</v>
      </c>
      <c r="Q107" s="41"/>
      <c r="R107" s="38">
        <v>19391</v>
      </c>
      <c r="S107" s="38">
        <v>36035</v>
      </c>
      <c r="T107" s="38">
        <v>9222</v>
      </c>
      <c r="U107" s="38">
        <v>4435</v>
      </c>
      <c r="V107" s="39">
        <f t="shared" si="13"/>
        <v>69083</v>
      </c>
      <c r="W107" s="54">
        <f t="shared" si="9"/>
        <v>0.35749656121045392</v>
      </c>
    </row>
    <row r="108" spans="1:23" ht="12.75">
      <c r="A108" s="38"/>
      <c r="B108" s="567">
        <f t="shared" si="5"/>
        <v>43738</v>
      </c>
      <c r="C108" s="59">
        <v>32242</v>
      </c>
      <c r="D108" s="59">
        <v>189723</v>
      </c>
      <c r="E108" s="59">
        <v>63901</v>
      </c>
      <c r="F108" s="543">
        <v>0</v>
      </c>
      <c r="G108" s="60">
        <f t="shared" si="15"/>
        <v>285866</v>
      </c>
      <c r="H108" s="56">
        <f t="shared" si="14"/>
        <v>3.6168480894085731</v>
      </c>
      <c r="I108" s="46">
        <v>2.9415880167630987E-2</v>
      </c>
      <c r="J108" s="59">
        <v>198441.158</v>
      </c>
      <c r="K108" s="59">
        <v>231235.875</v>
      </c>
      <c r="L108" s="59">
        <v>51999.216999999997</v>
      </c>
      <c r="M108" s="59">
        <v>26891.81</v>
      </c>
      <c r="N108" s="60">
        <f t="shared" si="11"/>
        <v>508568.06</v>
      </c>
      <c r="O108" s="56">
        <f t="shared" si="12"/>
        <v>7.6154038945282387E-2</v>
      </c>
      <c r="P108" s="61">
        <v>0.13288880154998331</v>
      </c>
      <c r="Q108" s="61"/>
      <c r="R108" s="59">
        <v>25140</v>
      </c>
      <c r="S108" s="59">
        <v>39108</v>
      </c>
      <c r="T108" s="59">
        <v>5616</v>
      </c>
      <c r="U108" s="59">
        <v>3045</v>
      </c>
      <c r="V108" s="60">
        <f t="shared" si="13"/>
        <v>72909</v>
      </c>
      <c r="W108" s="56">
        <f t="shared" si="9"/>
        <v>0.41345818308712334</v>
      </c>
    </row>
    <row r="109" spans="1:23" ht="12.75">
      <c r="A109" s="38"/>
      <c r="B109" s="516">
        <f t="shared" si="5"/>
        <v>43769</v>
      </c>
      <c r="C109" s="38">
        <v>50605</v>
      </c>
      <c r="D109" s="38">
        <v>240421</v>
      </c>
      <c r="E109" s="38">
        <v>18208</v>
      </c>
      <c r="F109" s="542">
        <v>0</v>
      </c>
      <c r="G109" s="39">
        <f t="shared" si="15"/>
        <v>309234</v>
      </c>
      <c r="H109" s="54">
        <f t="shared" si="14"/>
        <v>-0.54035908099760244</v>
      </c>
      <c r="I109" s="40">
        <v>2.3972137604532491E-2</v>
      </c>
      <c r="J109" s="38">
        <v>212222.853</v>
      </c>
      <c r="K109" s="38">
        <v>226923.04100000003</v>
      </c>
      <c r="L109" s="38">
        <v>74158.146999999997</v>
      </c>
      <c r="M109" s="38">
        <v>38875.040000000001</v>
      </c>
      <c r="N109" s="39">
        <f t="shared" si="11"/>
        <v>552179.08100000001</v>
      </c>
      <c r="O109" s="54">
        <f t="shared" si="12"/>
        <v>3.4363966715649008E-2</v>
      </c>
      <c r="P109" s="41">
        <v>0.13635793638477225</v>
      </c>
      <c r="Q109" s="41"/>
      <c r="R109" s="38">
        <v>31120</v>
      </c>
      <c r="S109" s="38">
        <v>36817</v>
      </c>
      <c r="T109" s="38">
        <v>7904</v>
      </c>
      <c r="U109" s="38">
        <v>4722</v>
      </c>
      <c r="V109" s="39">
        <f t="shared" si="13"/>
        <v>80563</v>
      </c>
      <c r="W109" s="54">
        <f t="shared" si="9"/>
        <v>0.14909428041648831</v>
      </c>
    </row>
    <row r="110" spans="1:23" ht="12.75">
      <c r="A110" s="38"/>
      <c r="B110" s="516">
        <f t="shared" si="5"/>
        <v>43799</v>
      </c>
      <c r="C110" s="38">
        <v>62691</v>
      </c>
      <c r="D110" s="38">
        <v>190263</v>
      </c>
      <c r="E110" s="38">
        <v>65830</v>
      </c>
      <c r="F110" s="542">
        <v>0</v>
      </c>
      <c r="G110" s="39">
        <f t="shared" si="15"/>
        <v>318784</v>
      </c>
      <c r="H110" s="54">
        <f t="shared" si="14"/>
        <v>2.4259062234688504</v>
      </c>
      <c r="I110" s="40">
        <v>2.3806088134912667E-2</v>
      </c>
      <c r="J110" s="38">
        <v>182889.848</v>
      </c>
      <c r="K110" s="38">
        <v>204602.91299999997</v>
      </c>
      <c r="L110" s="38">
        <v>70793.317999999999</v>
      </c>
      <c r="M110" s="38">
        <v>29662.080000000002</v>
      </c>
      <c r="N110" s="39">
        <f t="shared" si="11"/>
        <v>487948.15899999993</v>
      </c>
      <c r="O110" s="54">
        <f t="shared" si="12"/>
        <v>-6.544610325166289E-3</v>
      </c>
      <c r="P110" s="41">
        <v>0.12594370706499583</v>
      </c>
      <c r="Q110" s="41"/>
      <c r="R110" s="38">
        <v>24526</v>
      </c>
      <c r="S110" s="38">
        <v>30904</v>
      </c>
      <c r="T110" s="38">
        <v>7845</v>
      </c>
      <c r="U110" s="38">
        <v>3433</v>
      </c>
      <c r="V110" s="39">
        <f t="shared" si="13"/>
        <v>66708</v>
      </c>
      <c r="W110" s="54">
        <f t="shared" si="9"/>
        <v>0.30426621827708922</v>
      </c>
    </row>
    <row r="111" spans="1:23" ht="12.75">
      <c r="A111" s="38"/>
      <c r="B111" s="517">
        <f t="shared" si="5"/>
        <v>43830</v>
      </c>
      <c r="C111" s="518">
        <v>22819</v>
      </c>
      <c r="D111" s="518">
        <v>226320</v>
      </c>
      <c r="E111" s="518">
        <v>8187</v>
      </c>
      <c r="F111" s="544">
        <v>0</v>
      </c>
      <c r="G111" s="519">
        <f t="shared" si="15"/>
        <v>257326</v>
      </c>
      <c r="H111" s="520">
        <f t="shared" si="14"/>
        <v>9.9246880513300217E-2</v>
      </c>
      <c r="I111" s="526">
        <v>4.7779859011526232E-2</v>
      </c>
      <c r="J111" s="518">
        <v>184794.57199999999</v>
      </c>
      <c r="K111" s="518">
        <v>216325.64899999998</v>
      </c>
      <c r="L111" s="518">
        <v>49584.216</v>
      </c>
      <c r="M111" s="518">
        <v>28549.22</v>
      </c>
      <c r="N111" s="519">
        <f t="shared" si="11"/>
        <v>479253.65700000001</v>
      </c>
      <c r="O111" s="520">
        <f t="shared" si="12"/>
        <v>-2.1582460466332831E-2</v>
      </c>
      <c r="P111" s="521">
        <v>0.1308409421276466</v>
      </c>
      <c r="Q111" s="521"/>
      <c r="R111" s="518">
        <v>21203</v>
      </c>
      <c r="S111" s="518">
        <v>38865</v>
      </c>
      <c r="T111" s="518">
        <v>4817</v>
      </c>
      <c r="U111" s="518">
        <v>4743</v>
      </c>
      <c r="V111" s="519">
        <f t="shared" si="13"/>
        <v>69628</v>
      </c>
      <c r="W111" s="520">
        <f t="shared" si="9"/>
        <v>0.26905551707797182</v>
      </c>
    </row>
    <row r="112" spans="1:23" ht="12.75">
      <c r="A112" s="38"/>
      <c r="B112" s="855">
        <f t="shared" si="5"/>
        <v>43861</v>
      </c>
      <c r="C112" s="38">
        <v>12423</v>
      </c>
      <c r="D112" s="38">
        <v>127199</v>
      </c>
      <c r="E112" s="38">
        <v>6191</v>
      </c>
      <c r="F112" s="542">
        <v>0</v>
      </c>
      <c r="G112" s="85">
        <f t="shared" si="15"/>
        <v>145813</v>
      </c>
      <c r="H112" s="86">
        <f t="shared" si="14"/>
        <v>-9.5643598744681646E-2</v>
      </c>
      <c r="I112" s="68">
        <v>3.8185895633448319E-2</v>
      </c>
      <c r="J112" s="84">
        <v>199157.47699999998</v>
      </c>
      <c r="K112" s="84">
        <v>242240.326</v>
      </c>
      <c r="L112" s="84">
        <v>57561.31</v>
      </c>
      <c r="M112" s="84">
        <v>41351.039999999994</v>
      </c>
      <c r="N112" s="85">
        <f t="shared" si="11"/>
        <v>540310.15299999993</v>
      </c>
      <c r="O112" s="86">
        <f t="shared" si="12"/>
        <v>2.9717722036730176E-2</v>
      </c>
      <c r="P112" s="69">
        <v>0.12187629574304891</v>
      </c>
      <c r="Q112" s="69"/>
      <c r="R112" s="84">
        <v>23105</v>
      </c>
      <c r="S112" s="84">
        <v>37664</v>
      </c>
      <c r="T112" s="84">
        <v>5014</v>
      </c>
      <c r="U112" s="84">
        <v>5603</v>
      </c>
      <c r="V112" s="85">
        <f t="shared" ref="V112:V123" si="16">SUM(R112:U112)</f>
        <v>71386</v>
      </c>
      <c r="W112" s="86">
        <f t="shared" si="9"/>
        <v>0.27240967506193958</v>
      </c>
    </row>
    <row r="113" spans="1:23" ht="12.75">
      <c r="A113" s="38"/>
      <c r="B113" s="516">
        <f t="shared" si="5"/>
        <v>43890</v>
      </c>
      <c r="C113" s="38">
        <v>6902</v>
      </c>
      <c r="D113" s="38">
        <v>221234</v>
      </c>
      <c r="E113" s="38">
        <v>29236</v>
      </c>
      <c r="F113" s="542">
        <v>0</v>
      </c>
      <c r="G113" s="39">
        <f t="shared" si="15"/>
        <v>257372</v>
      </c>
      <c r="H113" s="54">
        <f t="shared" si="14"/>
        <v>0.58192937705522607</v>
      </c>
      <c r="I113" s="40">
        <v>6.1591781545778095E-2</v>
      </c>
      <c r="J113" s="38">
        <v>172811.177</v>
      </c>
      <c r="K113" s="38">
        <v>242011.91900000002</v>
      </c>
      <c r="L113" s="38">
        <v>55953.779999999992</v>
      </c>
      <c r="M113" s="38">
        <v>23261.82</v>
      </c>
      <c r="N113" s="39">
        <f t="shared" si="11"/>
        <v>494038.696</v>
      </c>
      <c r="O113" s="54">
        <f t="shared" si="12"/>
        <v>-1.3150478172117008E-3</v>
      </c>
      <c r="P113" s="41">
        <v>0.10977075366582216</v>
      </c>
      <c r="Q113" s="41"/>
      <c r="R113" s="38">
        <v>26359</v>
      </c>
      <c r="S113" s="38">
        <v>31635</v>
      </c>
      <c r="T113" s="38">
        <v>4917</v>
      </c>
      <c r="U113" s="38">
        <v>1105</v>
      </c>
      <c r="V113" s="39">
        <f t="shared" si="16"/>
        <v>64016</v>
      </c>
      <c r="W113" s="54">
        <f t="shared" si="9"/>
        <v>0.15640015896528059</v>
      </c>
    </row>
    <row r="114" spans="1:23" ht="12.75">
      <c r="A114" s="38"/>
      <c r="B114" s="867">
        <f t="shared" si="5"/>
        <v>43921</v>
      </c>
      <c r="C114" s="546">
        <v>0</v>
      </c>
      <c r="D114" s="75">
        <v>41782</v>
      </c>
      <c r="E114" s="546">
        <v>10</v>
      </c>
      <c r="F114" s="546">
        <v>0</v>
      </c>
      <c r="G114" s="76">
        <f t="shared" si="15"/>
        <v>41792</v>
      </c>
      <c r="H114" s="77">
        <f t="shared" si="14"/>
        <v>-0.80774238067855086</v>
      </c>
      <c r="I114" s="868">
        <v>1.5816424196018378E-2</v>
      </c>
      <c r="J114" s="75">
        <v>56953.79</v>
      </c>
      <c r="K114" s="75">
        <v>48432.101000000002</v>
      </c>
      <c r="L114" s="75">
        <v>17428.685999999998</v>
      </c>
      <c r="M114" s="75">
        <v>6066.0700000000006</v>
      </c>
      <c r="N114" s="76">
        <f t="shared" si="11"/>
        <v>128880.64700000001</v>
      </c>
      <c r="O114" s="77">
        <f t="shared" si="12"/>
        <v>-0.74845350427999691</v>
      </c>
      <c r="P114" s="78">
        <v>0.14248066274837989</v>
      </c>
      <c r="Q114" s="78"/>
      <c r="R114" s="75">
        <v>10625</v>
      </c>
      <c r="S114" s="75">
        <v>6676</v>
      </c>
      <c r="T114" s="75">
        <v>725</v>
      </c>
      <c r="U114" s="75">
        <v>821</v>
      </c>
      <c r="V114" s="76">
        <f t="shared" si="16"/>
        <v>18847</v>
      </c>
      <c r="W114" s="77">
        <f t="shared" si="9"/>
        <v>-0.62258445641508309</v>
      </c>
    </row>
    <row r="115" spans="1:23" ht="12.75">
      <c r="A115" s="38"/>
      <c r="B115" s="516">
        <f t="shared" si="5"/>
        <v>43951</v>
      </c>
      <c r="C115" s="542">
        <v>0</v>
      </c>
      <c r="D115" s="38">
        <v>464</v>
      </c>
      <c r="E115" s="542">
        <v>0</v>
      </c>
      <c r="F115" s="542">
        <v>0</v>
      </c>
      <c r="G115" s="39">
        <f t="shared" si="15"/>
        <v>464</v>
      </c>
      <c r="H115" s="54">
        <f t="shared" si="14"/>
        <v>-0.99609946367625546</v>
      </c>
      <c r="I115" s="40">
        <v>1.7241379310344827E-2</v>
      </c>
      <c r="J115" s="38">
        <v>25982.411</v>
      </c>
      <c r="K115" s="38">
        <v>24299.375</v>
      </c>
      <c r="L115" s="38">
        <v>3103.6149999999998</v>
      </c>
      <c r="M115" s="38">
        <v>3411.3300000000004</v>
      </c>
      <c r="N115" s="39">
        <f t="shared" si="11"/>
        <v>56796.731</v>
      </c>
      <c r="O115" s="54">
        <f t="shared" si="12"/>
        <v>-0.90413946459683803</v>
      </c>
      <c r="P115" s="41">
        <v>0.1221197043893248</v>
      </c>
      <c r="Q115" s="41"/>
      <c r="R115" s="38">
        <v>3639</v>
      </c>
      <c r="S115" s="38">
        <v>3421</v>
      </c>
      <c r="T115" s="38">
        <v>428</v>
      </c>
      <c r="U115" s="38">
        <v>469</v>
      </c>
      <c r="V115" s="39">
        <f t="shared" si="16"/>
        <v>7957</v>
      </c>
      <c r="W115" s="54">
        <f t="shared" si="9"/>
        <v>-0.86072603794720992</v>
      </c>
    </row>
    <row r="116" spans="1:23" ht="12.75">
      <c r="A116" s="38"/>
      <c r="B116" s="516">
        <f t="shared" si="5"/>
        <v>43982</v>
      </c>
      <c r="C116" s="542">
        <v>63</v>
      </c>
      <c r="D116" s="38">
        <v>1934</v>
      </c>
      <c r="E116" s="542">
        <v>0</v>
      </c>
      <c r="F116" s="542">
        <v>0</v>
      </c>
      <c r="G116" s="39">
        <f t="shared" si="15"/>
        <v>1997</v>
      </c>
      <c r="H116" s="54">
        <f t="shared" si="14"/>
        <v>-0.99362094960646019</v>
      </c>
      <c r="I116" s="40">
        <v>-9.013520280420631E-2</v>
      </c>
      <c r="J116" s="38">
        <v>105424.35900000001</v>
      </c>
      <c r="K116" s="38">
        <v>67218.96100000001</v>
      </c>
      <c r="L116" s="38">
        <v>11504.15</v>
      </c>
      <c r="M116" s="38">
        <v>2431.39</v>
      </c>
      <c r="N116" s="39">
        <f t="shared" si="11"/>
        <v>186578.86000000002</v>
      </c>
      <c r="O116" s="54">
        <f t="shared" si="12"/>
        <v>-0.68096424336605221</v>
      </c>
      <c r="P116" s="41">
        <v>0.14671008280359307</v>
      </c>
      <c r="Q116" s="41"/>
      <c r="R116" s="38">
        <v>18304</v>
      </c>
      <c r="S116" s="38">
        <v>7899</v>
      </c>
      <c r="T116" s="38">
        <v>3120</v>
      </c>
      <c r="U116" s="38">
        <v>443</v>
      </c>
      <c r="V116" s="39">
        <f t="shared" si="16"/>
        <v>29766</v>
      </c>
      <c r="W116" s="54">
        <f t="shared" si="9"/>
        <v>-0.51267190569744603</v>
      </c>
    </row>
    <row r="117" spans="1:23" ht="12.75">
      <c r="A117" s="38"/>
      <c r="B117" s="516">
        <f t="shared" si="5"/>
        <v>44012</v>
      </c>
      <c r="C117" s="542">
        <v>0</v>
      </c>
      <c r="D117" s="38">
        <v>2601</v>
      </c>
      <c r="E117" s="542">
        <v>0</v>
      </c>
      <c r="F117" s="542">
        <v>0</v>
      </c>
      <c r="G117" s="39">
        <f t="shared" si="15"/>
        <v>2601</v>
      </c>
      <c r="H117" s="54">
        <f t="shared" si="14"/>
        <v>-0.99159462909402318</v>
      </c>
      <c r="I117" s="40">
        <v>6.3437139561707032E-2</v>
      </c>
      <c r="J117" s="38">
        <v>56217.100999999995</v>
      </c>
      <c r="K117" s="38">
        <v>49553.531999999999</v>
      </c>
      <c r="L117" s="38">
        <v>11574.372000000001</v>
      </c>
      <c r="M117" s="38">
        <v>2005.75</v>
      </c>
      <c r="N117" s="39">
        <f t="shared" si="11"/>
        <v>119350.755</v>
      </c>
      <c r="O117" s="54">
        <f t="shared" si="12"/>
        <v>-0.79424583313727759</v>
      </c>
      <c r="P117" s="41">
        <v>0.10103832187739407</v>
      </c>
      <c r="Q117" s="41"/>
      <c r="R117" s="38">
        <v>7140</v>
      </c>
      <c r="S117" s="38">
        <v>4675</v>
      </c>
      <c r="T117" s="38">
        <v>1769</v>
      </c>
      <c r="U117" s="38">
        <v>242</v>
      </c>
      <c r="V117" s="39">
        <f t="shared" si="16"/>
        <v>13826</v>
      </c>
      <c r="W117" s="54">
        <f t="shared" si="9"/>
        <v>-0.80763290804613697</v>
      </c>
    </row>
    <row r="118" spans="1:23" ht="12.75">
      <c r="A118" s="38"/>
      <c r="B118" s="869">
        <f t="shared" si="5"/>
        <v>44043</v>
      </c>
      <c r="C118" s="545">
        <v>3510</v>
      </c>
      <c r="D118" s="79">
        <v>11</v>
      </c>
      <c r="E118" s="545">
        <v>0</v>
      </c>
      <c r="F118" s="545">
        <v>0</v>
      </c>
      <c r="G118" s="80">
        <f t="shared" si="15"/>
        <v>3521</v>
      </c>
      <c r="H118" s="81">
        <f t="shared" si="14"/>
        <v>-0.98129356511390686</v>
      </c>
      <c r="I118" s="870">
        <v>-6.7594433399602388E-2</v>
      </c>
      <c r="J118" s="79">
        <v>59005.088000000003</v>
      </c>
      <c r="K118" s="79">
        <v>48685.422999999995</v>
      </c>
      <c r="L118" s="79">
        <v>11612.130999999999</v>
      </c>
      <c r="M118" s="79">
        <v>7851.16</v>
      </c>
      <c r="N118" s="80">
        <f t="shared" si="11"/>
        <v>127153.802</v>
      </c>
      <c r="O118" s="81">
        <f t="shared" si="12"/>
        <v>-0.76349163918652829</v>
      </c>
      <c r="P118" s="82">
        <v>0.12230857241689085</v>
      </c>
      <c r="Q118" s="82"/>
      <c r="R118" s="79">
        <v>9721</v>
      </c>
      <c r="S118" s="79">
        <v>6066</v>
      </c>
      <c r="T118" s="79">
        <v>1350</v>
      </c>
      <c r="U118" s="79">
        <v>226</v>
      </c>
      <c r="V118" s="80">
        <f t="shared" si="16"/>
        <v>17363</v>
      </c>
      <c r="W118" s="81">
        <f t="shared" si="9"/>
        <v>-0.76437140375637824</v>
      </c>
    </row>
    <row r="119" spans="1:23" ht="12.75">
      <c r="A119" s="38"/>
      <c r="B119" s="516">
        <f t="shared" si="5"/>
        <v>44074</v>
      </c>
      <c r="C119" s="542">
        <v>3626</v>
      </c>
      <c r="D119" s="38">
        <v>577</v>
      </c>
      <c r="E119" s="542">
        <v>0</v>
      </c>
      <c r="F119" s="542">
        <v>0</v>
      </c>
      <c r="G119" s="39">
        <f t="shared" si="15"/>
        <v>4203</v>
      </c>
      <c r="H119" s="54">
        <f t="shared" si="14"/>
        <v>-0.97672009837046225</v>
      </c>
      <c r="I119" s="40">
        <v>-0.13228646205091601</v>
      </c>
      <c r="J119" s="38">
        <v>58204.057999999997</v>
      </c>
      <c r="K119" s="38">
        <v>50685.497000000003</v>
      </c>
      <c r="L119" s="38">
        <v>11021.274000000001</v>
      </c>
      <c r="M119" s="38">
        <v>3492.4400000000005</v>
      </c>
      <c r="N119" s="39">
        <f t="shared" si="11"/>
        <v>123403.269</v>
      </c>
      <c r="O119" s="54">
        <f t="shared" si="12"/>
        <v>-0.793833192900535</v>
      </c>
      <c r="P119" s="41">
        <v>0.12728187938035904</v>
      </c>
      <c r="Q119" s="41"/>
      <c r="R119" s="38">
        <v>10002</v>
      </c>
      <c r="S119" s="38">
        <v>5811</v>
      </c>
      <c r="T119" s="38">
        <v>1396</v>
      </c>
      <c r="U119" s="38">
        <v>83</v>
      </c>
      <c r="V119" s="39">
        <f t="shared" si="16"/>
        <v>17292</v>
      </c>
      <c r="W119" s="54">
        <f t="shared" si="9"/>
        <v>-0.74969239899830642</v>
      </c>
    </row>
    <row r="120" spans="1:23" ht="12.75">
      <c r="A120" s="38"/>
      <c r="B120" s="867">
        <f t="shared" si="5"/>
        <v>44104</v>
      </c>
      <c r="C120" s="546">
        <v>0</v>
      </c>
      <c r="D120" s="75">
        <v>295</v>
      </c>
      <c r="E120" s="546">
        <v>0</v>
      </c>
      <c r="F120" s="546">
        <v>0</v>
      </c>
      <c r="G120" s="76">
        <f t="shared" si="15"/>
        <v>295</v>
      </c>
      <c r="H120" s="77">
        <f t="shared" si="14"/>
        <v>-0.99896804796652983</v>
      </c>
      <c r="I120" s="868">
        <v>0.26779661016949152</v>
      </c>
      <c r="J120" s="75">
        <v>90686.630999999994</v>
      </c>
      <c r="K120" s="75">
        <v>35110.847999999998</v>
      </c>
      <c r="L120" s="75">
        <v>7973.6770000000006</v>
      </c>
      <c r="M120" s="75">
        <v>2208.06</v>
      </c>
      <c r="N120" s="76">
        <f t="shared" si="11"/>
        <v>135979.21599999999</v>
      </c>
      <c r="O120" s="77">
        <f t="shared" si="12"/>
        <v>-0.73262336608398093</v>
      </c>
      <c r="P120" s="78">
        <v>0.13791078189478606</v>
      </c>
      <c r="Q120" s="78"/>
      <c r="R120" s="75">
        <v>15533</v>
      </c>
      <c r="S120" s="75">
        <v>3251</v>
      </c>
      <c r="T120" s="75">
        <v>1396</v>
      </c>
      <c r="U120" s="75">
        <v>404</v>
      </c>
      <c r="V120" s="76">
        <f t="shared" si="16"/>
        <v>20584</v>
      </c>
      <c r="W120" s="77">
        <f t="shared" si="9"/>
        <v>-0.71767545844820257</v>
      </c>
    </row>
    <row r="121" spans="1:23" ht="12.75">
      <c r="A121" s="38"/>
      <c r="B121" s="869">
        <f t="shared" si="5"/>
        <v>44135</v>
      </c>
      <c r="C121" s="545">
        <v>0</v>
      </c>
      <c r="D121" s="79">
        <v>760</v>
      </c>
      <c r="E121" s="545">
        <v>0</v>
      </c>
      <c r="F121" s="545">
        <v>0</v>
      </c>
      <c r="G121" s="80">
        <f t="shared" si="15"/>
        <v>760</v>
      </c>
      <c r="H121" s="81">
        <f t="shared" si="14"/>
        <v>-0.99754231423452788</v>
      </c>
      <c r="I121" s="870">
        <v>0.14868421052631578</v>
      </c>
      <c r="J121" s="79">
        <v>72435.827000000005</v>
      </c>
      <c r="K121" s="79">
        <v>42555.392</v>
      </c>
      <c r="L121" s="79">
        <v>9465.0370000000003</v>
      </c>
      <c r="M121" s="79">
        <v>1082.26</v>
      </c>
      <c r="N121" s="80">
        <f t="shared" si="11"/>
        <v>125538.516</v>
      </c>
      <c r="O121" s="81">
        <f t="shared" si="12"/>
        <v>-0.77264890989233259</v>
      </c>
      <c r="P121" s="82">
        <v>0.16208571399712898</v>
      </c>
      <c r="Q121" s="82"/>
      <c r="R121" s="79">
        <v>15686</v>
      </c>
      <c r="S121" s="79">
        <v>4958</v>
      </c>
      <c r="T121" s="79">
        <v>1502</v>
      </c>
      <c r="U121" s="79">
        <v>209</v>
      </c>
      <c r="V121" s="80">
        <f t="shared" si="16"/>
        <v>22355</v>
      </c>
      <c r="W121" s="81">
        <f t="shared" si="9"/>
        <v>-0.72251529858619956</v>
      </c>
    </row>
    <row r="122" spans="1:23" ht="12.75">
      <c r="A122" s="38"/>
      <c r="B122" s="516">
        <f t="shared" si="5"/>
        <v>44165</v>
      </c>
      <c r="C122" s="542">
        <v>0</v>
      </c>
      <c r="D122" s="38">
        <v>2283</v>
      </c>
      <c r="E122" s="542">
        <v>0</v>
      </c>
      <c r="F122" s="542">
        <v>0</v>
      </c>
      <c r="G122" s="39">
        <f t="shared" si="15"/>
        <v>2283</v>
      </c>
      <c r="H122" s="54">
        <f t="shared" si="14"/>
        <v>-0.99283841096165426</v>
      </c>
      <c r="I122" s="40">
        <v>2.2777047744196234E-2</v>
      </c>
      <c r="J122" s="38">
        <v>93752.175000000017</v>
      </c>
      <c r="K122" s="38">
        <v>37486.794999999998</v>
      </c>
      <c r="L122" s="38">
        <v>6669.9680000000008</v>
      </c>
      <c r="M122" s="38">
        <v>1712</v>
      </c>
      <c r="N122" s="39">
        <f t="shared" si="11"/>
        <v>139620.93800000002</v>
      </c>
      <c r="O122" s="54">
        <f t="shared" si="12"/>
        <v>-0.71386112351332787</v>
      </c>
      <c r="P122" s="41">
        <v>5.6997181898319565E-2</v>
      </c>
      <c r="Q122" s="41"/>
      <c r="R122" s="38">
        <v>2428</v>
      </c>
      <c r="S122" s="38">
        <v>5869</v>
      </c>
      <c r="T122" s="38">
        <v>1239</v>
      </c>
      <c r="U122" s="38">
        <v>247</v>
      </c>
      <c r="V122" s="39">
        <f t="shared" si="16"/>
        <v>9783</v>
      </c>
      <c r="W122" s="54">
        <f t="shared" si="9"/>
        <v>-0.85334592552617372</v>
      </c>
    </row>
    <row r="123" spans="1:23" ht="12.75">
      <c r="A123" s="38"/>
      <c r="B123" s="517">
        <f t="shared" si="5"/>
        <v>44196</v>
      </c>
      <c r="C123" s="544">
        <v>0</v>
      </c>
      <c r="D123" s="518">
        <v>547</v>
      </c>
      <c r="E123" s="544">
        <v>0</v>
      </c>
      <c r="F123" s="544">
        <v>0</v>
      </c>
      <c r="G123" s="519">
        <f t="shared" si="15"/>
        <v>547</v>
      </c>
      <c r="H123" s="520">
        <f t="shared" si="14"/>
        <v>-0.99787429175442821</v>
      </c>
      <c r="I123" s="526">
        <v>0.28702010968921388</v>
      </c>
      <c r="J123" s="518">
        <v>86417.871000000014</v>
      </c>
      <c r="K123" s="518">
        <v>55499.179000000004</v>
      </c>
      <c r="L123" s="518">
        <v>8275.9239999999991</v>
      </c>
      <c r="M123" s="518">
        <v>1749.15</v>
      </c>
      <c r="N123" s="519">
        <f t="shared" si="11"/>
        <v>151942.12400000001</v>
      </c>
      <c r="O123" s="520">
        <f t="shared" si="12"/>
        <v>-0.68296095025937387</v>
      </c>
      <c r="P123" s="521">
        <v>0.27216284010877717</v>
      </c>
      <c r="Q123" s="521"/>
      <c r="R123" s="518">
        <v>31613</v>
      </c>
      <c r="S123" s="518">
        <v>9120</v>
      </c>
      <c r="T123" s="518">
        <v>1844</v>
      </c>
      <c r="U123" s="518">
        <v>222</v>
      </c>
      <c r="V123" s="519">
        <f t="shared" si="16"/>
        <v>42799</v>
      </c>
      <c r="W123" s="520">
        <f t="shared" si="9"/>
        <v>-0.3853191244901476</v>
      </c>
    </row>
    <row r="124" spans="1:23" ht="12.75">
      <c r="A124" s="38"/>
      <c r="B124" s="516">
        <v>44227</v>
      </c>
      <c r="C124" s="542">
        <v>76660</v>
      </c>
      <c r="D124" s="38">
        <v>1260</v>
      </c>
      <c r="E124" s="542">
        <v>0</v>
      </c>
      <c r="F124" s="542">
        <v>0</v>
      </c>
      <c r="G124" s="39">
        <v>77920</v>
      </c>
      <c r="H124" s="54">
        <v>-0.46561692030203072</v>
      </c>
      <c r="I124" s="40">
        <v>6.7055954825462019E-2</v>
      </c>
      <c r="J124" s="38">
        <v>51841.561999999998</v>
      </c>
      <c r="K124" s="38">
        <v>60975.934999999998</v>
      </c>
      <c r="L124" s="38">
        <v>9933.405999999999</v>
      </c>
      <c r="M124" s="38">
        <v>4152.75</v>
      </c>
      <c r="N124" s="39">
        <v>126903.65300000001</v>
      </c>
      <c r="O124" s="54">
        <v>-0.76512813558030612</v>
      </c>
      <c r="P124" s="41">
        <v>0.1857550940633679</v>
      </c>
      <c r="Q124" s="41"/>
      <c r="R124" s="38">
        <v>15787</v>
      </c>
      <c r="S124" s="38">
        <v>9191</v>
      </c>
      <c r="T124" s="38">
        <v>1850</v>
      </c>
      <c r="U124" s="38">
        <v>538</v>
      </c>
      <c r="V124" s="39">
        <v>27366</v>
      </c>
      <c r="W124" s="54">
        <v>-0.61664752192306616</v>
      </c>
    </row>
    <row r="125" spans="1:23" ht="12.75">
      <c r="A125" s="38"/>
      <c r="B125" s="516">
        <v>44255</v>
      </c>
      <c r="C125" s="542">
        <v>0</v>
      </c>
      <c r="D125" s="38">
        <v>3016</v>
      </c>
      <c r="E125" s="542">
        <v>0</v>
      </c>
      <c r="F125" s="542">
        <v>0</v>
      </c>
      <c r="G125" s="39">
        <v>3016</v>
      </c>
      <c r="H125" s="54">
        <v>-0.98828155354894864</v>
      </c>
      <c r="I125" s="40">
        <v>-0.53083554376657827</v>
      </c>
      <c r="J125" s="38">
        <v>59399.089</v>
      </c>
      <c r="K125" s="38">
        <v>42416.801999999996</v>
      </c>
      <c r="L125" s="38">
        <v>8792.3830000000016</v>
      </c>
      <c r="M125" s="38">
        <v>4776.49</v>
      </c>
      <c r="N125" s="39">
        <v>115384.76400000001</v>
      </c>
      <c r="O125" s="54">
        <v>-0.7664458979950024</v>
      </c>
      <c r="P125" s="41">
        <v>0.14613714510869041</v>
      </c>
      <c r="Q125" s="41"/>
      <c r="R125" s="38">
        <v>8874</v>
      </c>
      <c r="S125" s="38">
        <v>7272</v>
      </c>
      <c r="T125" s="38">
        <v>1417</v>
      </c>
      <c r="U125" s="38">
        <v>540</v>
      </c>
      <c r="V125" s="39">
        <v>18103</v>
      </c>
      <c r="W125" s="54">
        <v>-0.7172113221694576</v>
      </c>
    </row>
    <row r="126" spans="1:23" ht="12.75">
      <c r="A126" s="38"/>
      <c r="B126" s="867">
        <v>44286</v>
      </c>
      <c r="C126" s="546">
        <v>0</v>
      </c>
      <c r="D126" s="75">
        <v>48105</v>
      </c>
      <c r="E126" s="546">
        <v>0</v>
      </c>
      <c r="F126" s="546">
        <v>0</v>
      </c>
      <c r="G126" s="76">
        <v>48105</v>
      </c>
      <c r="H126" s="77">
        <v>0.15105761868300149</v>
      </c>
      <c r="I126" s="868">
        <v>0.15969233967363061</v>
      </c>
      <c r="J126" s="75">
        <v>70618.676999999996</v>
      </c>
      <c r="K126" s="75">
        <v>49400.366999999998</v>
      </c>
      <c r="L126" s="75">
        <v>10811.110999999999</v>
      </c>
      <c r="M126" s="75">
        <v>4229.4000000000005</v>
      </c>
      <c r="N126" s="76">
        <v>135059.55499999999</v>
      </c>
      <c r="O126" s="77">
        <v>4.7942869188110082E-2</v>
      </c>
      <c r="P126" s="78">
        <v>0.12786211238442183</v>
      </c>
      <c r="Q126" s="78"/>
      <c r="R126" s="75">
        <v>6766</v>
      </c>
      <c r="S126" s="75">
        <v>13737</v>
      </c>
      <c r="T126" s="75">
        <v>1783</v>
      </c>
      <c r="U126" s="75">
        <v>310</v>
      </c>
      <c r="V126" s="76">
        <v>22596</v>
      </c>
      <c r="W126" s="77">
        <v>0.19891759961797639</v>
      </c>
    </row>
    <row r="127" spans="1:23" ht="12.75">
      <c r="A127" s="38"/>
      <c r="B127" s="869">
        <v>44316</v>
      </c>
      <c r="C127" s="545">
        <v>0</v>
      </c>
      <c r="D127" s="79">
        <v>213</v>
      </c>
      <c r="E127" s="545">
        <v>0</v>
      </c>
      <c r="F127" s="545">
        <v>0</v>
      </c>
      <c r="G127" s="80">
        <v>213</v>
      </c>
      <c r="H127" s="81">
        <v>-0.54094827586206895</v>
      </c>
      <c r="I127" s="870">
        <v>8.9201877934272297E-2</v>
      </c>
      <c r="J127" s="79">
        <v>104352.174</v>
      </c>
      <c r="K127" s="79">
        <v>48772.159</v>
      </c>
      <c r="L127" s="79">
        <v>8319.1739999999991</v>
      </c>
      <c r="M127" s="79">
        <v>4186.03</v>
      </c>
      <c r="N127" s="80">
        <v>165629.53699999998</v>
      </c>
      <c r="O127" s="81">
        <v>1.9161808097723085</v>
      </c>
      <c r="P127" s="82">
        <v>7.993139532835862E-2</v>
      </c>
      <c r="Q127" s="82"/>
      <c r="R127" s="79">
        <v>8092</v>
      </c>
      <c r="S127" s="79">
        <v>5366</v>
      </c>
      <c r="T127" s="79">
        <v>970</v>
      </c>
      <c r="U127" s="79">
        <v>599</v>
      </c>
      <c r="V127" s="80">
        <v>15027</v>
      </c>
      <c r="W127" s="81">
        <v>0.88852582631645083</v>
      </c>
    </row>
    <row r="128" spans="1:23" ht="12.75">
      <c r="A128" s="38"/>
      <c r="B128" s="516">
        <v>44347</v>
      </c>
      <c r="C128" s="542">
        <v>0</v>
      </c>
      <c r="D128" s="38">
        <v>1305</v>
      </c>
      <c r="E128" s="542">
        <v>0</v>
      </c>
      <c r="F128" s="542">
        <v>0</v>
      </c>
      <c r="G128" s="39">
        <v>1305</v>
      </c>
      <c r="H128" s="54">
        <v>-0.3465197796695042</v>
      </c>
      <c r="I128" s="40">
        <v>-1.9157088122605363E-2</v>
      </c>
      <c r="J128" s="38">
        <v>77593.814000000013</v>
      </c>
      <c r="K128" s="38">
        <v>39680.384999999995</v>
      </c>
      <c r="L128" s="38">
        <v>11010.668000000001</v>
      </c>
      <c r="M128" s="38">
        <v>7817.5599999999995</v>
      </c>
      <c r="N128" s="39">
        <v>136102.42700000003</v>
      </c>
      <c r="O128" s="54">
        <v>-0.27053672104117255</v>
      </c>
      <c r="P128" s="41">
        <v>8.5935278729452766E-2</v>
      </c>
      <c r="Q128" s="41"/>
      <c r="R128" s="38">
        <v>6795</v>
      </c>
      <c r="S128" s="38">
        <v>5064</v>
      </c>
      <c r="T128" s="38">
        <v>2001</v>
      </c>
      <c r="U128" s="38">
        <v>-278</v>
      </c>
      <c r="V128" s="39">
        <v>13582</v>
      </c>
      <c r="W128" s="54">
        <v>-0.54370758583618894</v>
      </c>
    </row>
    <row r="129" spans="1:23" ht="12.75">
      <c r="A129" s="38"/>
      <c r="B129" s="867">
        <v>44377</v>
      </c>
      <c r="C129" s="546">
        <v>0</v>
      </c>
      <c r="D129" s="75">
        <v>108</v>
      </c>
      <c r="E129" s="546">
        <v>0</v>
      </c>
      <c r="F129" s="546">
        <v>0</v>
      </c>
      <c r="G129" s="76">
        <v>108</v>
      </c>
      <c r="H129" s="77">
        <v>-0.95847750865051906</v>
      </c>
      <c r="I129" s="868">
        <v>0.20370370370370369</v>
      </c>
      <c r="J129" s="75">
        <v>111276.88699999999</v>
      </c>
      <c r="K129" s="75">
        <v>64247.121999999996</v>
      </c>
      <c r="L129" s="75">
        <v>8558.0750000000007</v>
      </c>
      <c r="M129" s="75">
        <v>10688.189999999999</v>
      </c>
      <c r="N129" s="76">
        <v>194770.274</v>
      </c>
      <c r="O129" s="77">
        <v>0.63191488817980246</v>
      </c>
      <c r="P129" s="78">
        <v>7.0503571813017016E-2</v>
      </c>
      <c r="Q129" s="78"/>
      <c r="R129" s="75">
        <v>11012</v>
      </c>
      <c r="S129" s="75">
        <v>3494</v>
      </c>
      <c r="T129" s="75">
        <v>1307</v>
      </c>
      <c r="U129" s="75">
        <v>79</v>
      </c>
      <c r="V129" s="76">
        <v>15892</v>
      </c>
      <c r="W129" s="77">
        <v>0.14942861275857089</v>
      </c>
    </row>
    <row r="130" spans="1:23" ht="12.75">
      <c r="A130" s="38"/>
      <c r="B130" s="869">
        <v>44408</v>
      </c>
      <c r="C130" s="545">
        <v>0</v>
      </c>
      <c r="D130" s="79">
        <v>3030</v>
      </c>
      <c r="E130" s="545">
        <v>0</v>
      </c>
      <c r="F130" s="545">
        <v>0</v>
      </c>
      <c r="G130" s="80">
        <v>3030</v>
      </c>
      <c r="H130" s="81">
        <v>-0.13944902016472593</v>
      </c>
      <c r="I130" s="870">
        <v>5.7095709570957096E-2</v>
      </c>
      <c r="J130" s="79">
        <v>93275.632000000012</v>
      </c>
      <c r="K130" s="79">
        <v>32523.735999999997</v>
      </c>
      <c r="L130" s="79">
        <v>12500.446</v>
      </c>
      <c r="M130" s="79">
        <v>5343.9900000000007</v>
      </c>
      <c r="N130" s="80">
        <v>143643.804</v>
      </c>
      <c r="O130" s="81">
        <v>0.12968548120959844</v>
      </c>
      <c r="P130" s="82">
        <v>3.4209620346729329E-2</v>
      </c>
      <c r="Q130" s="82"/>
      <c r="R130" s="79">
        <v>760</v>
      </c>
      <c r="S130" s="79">
        <v>4347</v>
      </c>
      <c r="T130" s="79">
        <v>1636</v>
      </c>
      <c r="U130" s="79">
        <v>157</v>
      </c>
      <c r="V130" s="80">
        <v>6900</v>
      </c>
      <c r="W130" s="81">
        <v>-0.60260323676783967</v>
      </c>
    </row>
    <row r="131" spans="1:23" ht="12.75">
      <c r="A131" s="38"/>
      <c r="B131" s="516">
        <v>44439</v>
      </c>
      <c r="C131" s="542">
        <v>0</v>
      </c>
      <c r="D131" s="38">
        <v>3483</v>
      </c>
      <c r="E131" s="542">
        <v>0</v>
      </c>
      <c r="F131" s="542">
        <v>0</v>
      </c>
      <c r="G131" s="39">
        <v>3483</v>
      </c>
      <c r="H131" s="54">
        <v>-0.17130620985010703</v>
      </c>
      <c r="I131" s="40">
        <v>-0.19150157909847831</v>
      </c>
      <c r="J131" s="38">
        <v>106302.781</v>
      </c>
      <c r="K131" s="38">
        <v>63741.644</v>
      </c>
      <c r="L131" s="38">
        <v>8012.607</v>
      </c>
      <c r="M131" s="38">
        <v>5548.2</v>
      </c>
      <c r="N131" s="39">
        <v>183605.23199999999</v>
      </c>
      <c r="O131" s="54">
        <v>0.48784739243820185</v>
      </c>
      <c r="P131" s="41">
        <v>0.31609121029840809</v>
      </c>
      <c r="Q131" s="41"/>
      <c r="R131" s="38">
        <v>39260</v>
      </c>
      <c r="S131" s="38">
        <v>19802</v>
      </c>
      <c r="T131" s="38">
        <v>1119</v>
      </c>
      <c r="U131" s="38">
        <v>-493</v>
      </c>
      <c r="V131" s="39">
        <v>59688</v>
      </c>
      <c r="W131" s="54">
        <v>2.4517696044413602</v>
      </c>
    </row>
    <row r="132" spans="1:23" ht="12.75">
      <c r="A132" s="38"/>
      <c r="B132" s="867">
        <v>44469</v>
      </c>
      <c r="C132" s="546">
        <v>0</v>
      </c>
      <c r="D132" s="75">
        <v>184</v>
      </c>
      <c r="E132" s="546">
        <v>0</v>
      </c>
      <c r="F132" s="546">
        <v>0</v>
      </c>
      <c r="G132" s="76">
        <v>184</v>
      </c>
      <c r="H132" s="77">
        <v>-0.37627118644067792</v>
      </c>
      <c r="I132" s="868">
        <v>0.43478260869565216</v>
      </c>
      <c r="J132" s="75">
        <v>64836.891999999905</v>
      </c>
      <c r="K132" s="75">
        <v>25947.82</v>
      </c>
      <c r="L132" s="75">
        <v>7840.1779999999999</v>
      </c>
      <c r="M132" s="75">
        <v>3647.4799999999996</v>
      </c>
      <c r="N132" s="76">
        <v>102272.36999999991</v>
      </c>
      <c r="O132" s="77">
        <v>-0.24788233813614635</v>
      </c>
      <c r="P132" s="78">
        <v>7.5562930633171085E-2</v>
      </c>
      <c r="Q132" s="78"/>
      <c r="R132" s="75">
        <v>1241</v>
      </c>
      <c r="S132" s="75">
        <v>6970</v>
      </c>
      <c r="T132" s="75">
        <v>1432</v>
      </c>
      <c r="U132" s="75">
        <v>-157</v>
      </c>
      <c r="V132" s="76">
        <v>9486</v>
      </c>
      <c r="W132" s="77">
        <v>-0.53915662650602414</v>
      </c>
    </row>
    <row r="133" spans="1:23" ht="12.75">
      <c r="A133" s="38"/>
      <c r="B133" s="869">
        <v>44500</v>
      </c>
      <c r="C133" s="545">
        <v>0</v>
      </c>
      <c r="D133" s="79">
        <v>915</v>
      </c>
      <c r="E133" s="545">
        <v>0</v>
      </c>
      <c r="F133" s="545">
        <v>0</v>
      </c>
      <c r="G133" s="80">
        <v>915</v>
      </c>
      <c r="H133" s="81">
        <v>0.20394736842105265</v>
      </c>
      <c r="I133" s="870">
        <v>7.3224043715846995E-2</v>
      </c>
      <c r="J133" s="79">
        <v>75513.225999999995</v>
      </c>
      <c r="K133" s="79">
        <v>21866.864000000001</v>
      </c>
      <c r="L133" s="79">
        <v>9969.375</v>
      </c>
      <c r="M133" s="79">
        <v>1354.85</v>
      </c>
      <c r="N133" s="80">
        <v>108704.315</v>
      </c>
      <c r="O133" s="81">
        <v>-0.13409590567408014</v>
      </c>
      <c r="P133" s="82">
        <v>0.1802780322013896</v>
      </c>
      <c r="Q133" s="82"/>
      <c r="R133" s="79">
        <v>15746</v>
      </c>
      <c r="S133" s="79">
        <v>3983</v>
      </c>
      <c r="T133" s="79">
        <v>1512</v>
      </c>
      <c r="U133" s="79">
        <v>82</v>
      </c>
      <c r="V133" s="80">
        <v>21323</v>
      </c>
      <c r="W133" s="81">
        <v>-4.6164169089689122E-2</v>
      </c>
    </row>
    <row r="134" spans="1:23" ht="12.75">
      <c r="A134" s="38"/>
      <c r="B134" s="516">
        <v>44530</v>
      </c>
      <c r="C134" s="542">
        <v>0</v>
      </c>
      <c r="D134" s="542">
        <v>0</v>
      </c>
      <c r="E134" s="542">
        <v>0</v>
      </c>
      <c r="F134" s="542">
        <v>0</v>
      </c>
      <c r="G134" s="948">
        <v>0</v>
      </c>
      <c r="H134" s="949">
        <v>0</v>
      </c>
      <c r="I134" s="948">
        <v>0</v>
      </c>
      <c r="J134" s="38">
        <v>103383.821</v>
      </c>
      <c r="K134" s="38">
        <v>25788.968999999997</v>
      </c>
      <c r="L134" s="38">
        <v>6375.61</v>
      </c>
      <c r="M134" s="38">
        <v>2599.3599999999997</v>
      </c>
      <c r="N134" s="39">
        <v>138147.75999999998</v>
      </c>
      <c r="O134" s="54">
        <v>-1.0551268463760421E-2</v>
      </c>
      <c r="P134" s="41">
        <v>5.6866647711117435E-2</v>
      </c>
      <c r="Q134" s="41"/>
      <c r="R134" s="38">
        <v>5354</v>
      </c>
      <c r="S134" s="38">
        <v>3026</v>
      </c>
      <c r="T134" s="38">
        <v>868</v>
      </c>
      <c r="U134" s="38">
        <v>371</v>
      </c>
      <c r="V134" s="39">
        <v>9619</v>
      </c>
      <c r="W134" s="54">
        <v>-1.6763773893488709E-2</v>
      </c>
    </row>
    <row r="135" spans="1:23" ht="12.75">
      <c r="A135" s="38"/>
      <c r="B135" s="517">
        <v>44561</v>
      </c>
      <c r="C135" s="544">
        <v>3018</v>
      </c>
      <c r="D135" s="544">
        <v>0</v>
      </c>
      <c r="E135" s="544">
        <v>0</v>
      </c>
      <c r="F135" s="544">
        <v>0</v>
      </c>
      <c r="G135" s="955">
        <v>3018</v>
      </c>
      <c r="H135" s="520">
        <v>4.5173674588665449</v>
      </c>
      <c r="I135" s="526">
        <v>2.6507620941020544E-3</v>
      </c>
      <c r="J135" s="518">
        <v>125557.19099999999</v>
      </c>
      <c r="K135" s="518">
        <v>24881.591</v>
      </c>
      <c r="L135" s="518">
        <v>8009.982</v>
      </c>
      <c r="M135" s="518">
        <v>1396.43</v>
      </c>
      <c r="N135" s="519">
        <v>159845.19399999999</v>
      </c>
      <c r="O135" s="520">
        <v>5.2013686474462917E-2</v>
      </c>
      <c r="P135" s="521">
        <v>0.17704629893345433</v>
      </c>
      <c r="Q135" s="521"/>
      <c r="R135" s="518">
        <v>24257</v>
      </c>
      <c r="S135" s="518">
        <v>4448</v>
      </c>
      <c r="T135" s="518">
        <v>1491</v>
      </c>
      <c r="U135" s="518">
        <v>181</v>
      </c>
      <c r="V135" s="519">
        <v>30377</v>
      </c>
      <c r="W135" s="520">
        <v>-0.29024042617818169</v>
      </c>
    </row>
    <row r="136" spans="1:23" ht="12.75">
      <c r="A136" s="38"/>
      <c r="B136" s="855">
        <v>44592</v>
      </c>
      <c r="C136" s="950">
        <v>0</v>
      </c>
      <c r="D136" s="950">
        <v>0</v>
      </c>
      <c r="E136" s="950">
        <v>0</v>
      </c>
      <c r="F136" s="950">
        <v>0</v>
      </c>
      <c r="G136" s="951">
        <v>0</v>
      </c>
      <c r="H136" s="952">
        <v>0</v>
      </c>
      <c r="I136" s="951">
        <v>0</v>
      </c>
      <c r="J136" s="84">
        <v>75499.597999999998</v>
      </c>
      <c r="K136" s="84">
        <v>34978.016000000003</v>
      </c>
      <c r="L136" s="84">
        <v>11057.550999999999</v>
      </c>
      <c r="M136" s="84">
        <v>1824.12</v>
      </c>
      <c r="N136" s="85">
        <v>123359.285</v>
      </c>
      <c r="O136" s="86">
        <v>-2.792959789739069E-2</v>
      </c>
      <c r="P136" s="69">
        <v>0.13109673909021116</v>
      </c>
      <c r="Q136" s="69"/>
      <c r="R136" s="84">
        <v>8006</v>
      </c>
      <c r="S136" s="84">
        <v>8149</v>
      </c>
      <c r="T136" s="84">
        <v>1491</v>
      </c>
      <c r="U136" s="84">
        <v>492</v>
      </c>
      <c r="V136" s="85">
        <v>18138</v>
      </c>
      <c r="W136" s="86">
        <v>-0.33720675290506463</v>
      </c>
    </row>
    <row r="137" spans="1:23" ht="12.75">
      <c r="A137" s="38"/>
      <c r="B137" s="516">
        <v>44620</v>
      </c>
      <c r="C137" s="542">
        <v>0</v>
      </c>
      <c r="D137" s="542">
        <v>0</v>
      </c>
      <c r="E137" s="542">
        <v>0</v>
      </c>
      <c r="F137" s="542">
        <v>0</v>
      </c>
      <c r="G137" s="948">
        <v>0</v>
      </c>
      <c r="H137" s="949">
        <v>0</v>
      </c>
      <c r="I137" s="948">
        <v>0</v>
      </c>
      <c r="J137" s="38">
        <v>63281.612000000001</v>
      </c>
      <c r="K137" s="38">
        <v>31821.01</v>
      </c>
      <c r="L137" s="38">
        <v>8723.48</v>
      </c>
      <c r="M137" s="38">
        <v>1551.23</v>
      </c>
      <c r="N137" s="39">
        <v>105377.33199999999</v>
      </c>
      <c r="O137" s="54">
        <v>-8.6730965623849743E-2</v>
      </c>
      <c r="P137" s="41">
        <v>0.14528741342587798</v>
      </c>
      <c r="Q137" s="41"/>
      <c r="R137" s="38">
        <v>7246</v>
      </c>
      <c r="S137" s="38">
        <v>8348</v>
      </c>
      <c r="T137" s="38">
        <v>1128</v>
      </c>
      <c r="U137" s="38">
        <v>286</v>
      </c>
      <c r="V137" s="39">
        <v>17008</v>
      </c>
      <c r="W137" s="54">
        <v>-6.0487212064298745E-2</v>
      </c>
    </row>
    <row r="138" spans="1:23" ht="12.75">
      <c r="A138" s="38"/>
      <c r="B138" s="867">
        <v>44651</v>
      </c>
      <c r="C138" s="546">
        <v>0</v>
      </c>
      <c r="D138" s="546">
        <v>0</v>
      </c>
      <c r="E138" s="546">
        <v>0</v>
      </c>
      <c r="F138" s="546">
        <v>0</v>
      </c>
      <c r="G138" s="953">
        <v>0</v>
      </c>
      <c r="H138" s="954">
        <v>0</v>
      </c>
      <c r="I138" s="953">
        <v>0</v>
      </c>
      <c r="J138" s="75">
        <v>87574.701000000001</v>
      </c>
      <c r="K138" s="75">
        <v>30079.894999999997</v>
      </c>
      <c r="L138" s="75">
        <v>9954.0410000000011</v>
      </c>
      <c r="M138" s="75">
        <v>2772.23</v>
      </c>
      <c r="N138" s="76">
        <v>130380.86699999998</v>
      </c>
      <c r="O138" s="77">
        <v>-3.4641666041325347E-2</v>
      </c>
      <c r="P138" s="78">
        <v>0.12649862191819911</v>
      </c>
      <c r="Q138" s="78"/>
      <c r="R138" s="75">
        <v>9459</v>
      </c>
      <c r="S138" s="75">
        <v>6268</v>
      </c>
      <c r="T138" s="75">
        <v>2604</v>
      </c>
      <c r="U138" s="75">
        <v>281</v>
      </c>
      <c r="V138" s="76">
        <v>18612</v>
      </c>
      <c r="W138" s="77">
        <v>-0.17631439192777487</v>
      </c>
    </row>
    <row r="139" spans="1:23" ht="12.75">
      <c r="A139" s="38"/>
      <c r="B139" s="516">
        <v>44681</v>
      </c>
      <c r="C139" s="542">
        <v>0</v>
      </c>
      <c r="D139" s="542">
        <v>0</v>
      </c>
      <c r="E139" s="542">
        <v>0</v>
      </c>
      <c r="F139" s="542">
        <v>0</v>
      </c>
      <c r="G139" s="948">
        <v>0</v>
      </c>
      <c r="H139" s="949">
        <v>0</v>
      </c>
      <c r="I139" s="948">
        <v>0</v>
      </c>
      <c r="J139" s="38">
        <v>79642.069000000003</v>
      </c>
      <c r="K139" s="38">
        <v>31875.781999999999</v>
      </c>
      <c r="L139" s="38">
        <v>8486.4160000000011</v>
      </c>
      <c r="M139" s="38">
        <v>3612.87</v>
      </c>
      <c r="N139" s="39">
        <v>123617.13699999999</v>
      </c>
      <c r="O139" s="54">
        <v>-0.25365282522041943</v>
      </c>
      <c r="P139" s="41">
        <v>0.12063052390543555</v>
      </c>
      <c r="Q139" s="41"/>
      <c r="R139" s="38">
        <v>8470</v>
      </c>
      <c r="S139" s="38">
        <v>5901</v>
      </c>
      <c r="T139" s="38">
        <v>2282</v>
      </c>
      <c r="U139" s="38">
        <v>576</v>
      </c>
      <c r="V139" s="39">
        <v>17229</v>
      </c>
      <c r="W139" s="54">
        <v>0.14653623477740063</v>
      </c>
    </row>
    <row r="140" spans="1:23" ht="12.75">
      <c r="A140" s="38"/>
      <c r="B140" s="516">
        <v>44712</v>
      </c>
      <c r="C140" s="542">
        <v>0</v>
      </c>
      <c r="D140" s="542">
        <v>0</v>
      </c>
      <c r="E140" s="542">
        <v>0</v>
      </c>
      <c r="F140" s="542">
        <v>0</v>
      </c>
      <c r="G140" s="948">
        <v>0</v>
      </c>
      <c r="H140" s="949">
        <v>0</v>
      </c>
      <c r="I140" s="948">
        <v>0</v>
      </c>
      <c r="J140" s="38">
        <v>72511.87</v>
      </c>
      <c r="K140" s="38">
        <v>38042.006999999998</v>
      </c>
      <c r="L140" s="38">
        <v>8424.018</v>
      </c>
      <c r="M140" s="38">
        <v>2856.95</v>
      </c>
      <c r="N140" s="39">
        <v>121834.84499999999</v>
      </c>
      <c r="O140" s="54">
        <v>-0.10482973973711751</v>
      </c>
      <c r="P140" s="41">
        <v>0.12157441493851781</v>
      </c>
      <c r="Q140" s="41"/>
      <c r="R140" s="38">
        <v>6758</v>
      </c>
      <c r="S140" s="38">
        <v>8138</v>
      </c>
      <c r="T140" s="38">
        <v>1376</v>
      </c>
      <c r="U140" s="38">
        <v>700</v>
      </c>
      <c r="V140" s="39">
        <v>16972</v>
      </c>
      <c r="W140" s="54">
        <v>0.24959505227506984</v>
      </c>
    </row>
    <row r="141" spans="1:23" ht="12.75">
      <c r="A141" s="38"/>
      <c r="B141" s="867">
        <v>44742</v>
      </c>
      <c r="C141" s="546">
        <v>0</v>
      </c>
      <c r="D141" s="546">
        <v>0</v>
      </c>
      <c r="E141" s="546">
        <v>0</v>
      </c>
      <c r="F141" s="546">
        <v>0</v>
      </c>
      <c r="G141" s="953">
        <v>0</v>
      </c>
      <c r="H141" s="954">
        <v>0</v>
      </c>
      <c r="I141" s="953">
        <v>0</v>
      </c>
      <c r="J141" s="75">
        <v>74303.145999999993</v>
      </c>
      <c r="K141" s="75">
        <v>48263.150999999998</v>
      </c>
      <c r="L141" s="75">
        <v>10360.365</v>
      </c>
      <c r="M141" s="75">
        <v>2273.63</v>
      </c>
      <c r="N141" s="76">
        <v>135200.29199999999</v>
      </c>
      <c r="O141" s="54">
        <v>-0.30584740051246229</v>
      </c>
      <c r="P141" s="78">
        <v>7.7277939606816837E-2</v>
      </c>
      <c r="Q141" s="78"/>
      <c r="R141" s="75">
        <v>6536</v>
      </c>
      <c r="S141" s="75">
        <v>4375</v>
      </c>
      <c r="T141" s="75">
        <v>1625</v>
      </c>
      <c r="U141" s="75">
        <v>490</v>
      </c>
      <c r="V141" s="76">
        <v>13026</v>
      </c>
      <c r="W141" s="77">
        <v>-0.1803423105965265</v>
      </c>
    </row>
    <row r="142" spans="1:23" ht="12.75">
      <c r="A142" s="38"/>
      <c r="B142" s="869">
        <v>44773</v>
      </c>
      <c r="C142" s="545">
        <v>0</v>
      </c>
      <c r="D142" s="545">
        <v>0</v>
      </c>
      <c r="E142" s="545">
        <v>0</v>
      </c>
      <c r="F142" s="545">
        <v>0</v>
      </c>
      <c r="G142" s="956">
        <v>0</v>
      </c>
      <c r="H142" s="949">
        <v>0</v>
      </c>
      <c r="I142" s="956">
        <v>0</v>
      </c>
      <c r="J142" s="79">
        <v>133479.68799999999</v>
      </c>
      <c r="K142" s="79">
        <v>87722.306000000011</v>
      </c>
      <c r="L142" s="79">
        <v>12262.102000000001</v>
      </c>
      <c r="M142" s="79">
        <v>2008.8400000000001</v>
      </c>
      <c r="N142" s="80">
        <v>235472.93600000002</v>
      </c>
      <c r="O142" s="81">
        <v>0.63928362688027951</v>
      </c>
      <c r="P142" s="82">
        <v>0.10338767763952286</v>
      </c>
      <c r="Q142" s="82"/>
      <c r="R142" s="79">
        <v>13014</v>
      </c>
      <c r="S142" s="79">
        <v>11498</v>
      </c>
      <c r="T142" s="79">
        <v>1967</v>
      </c>
      <c r="U142" s="79">
        <v>321</v>
      </c>
      <c r="V142" s="80">
        <v>26800</v>
      </c>
      <c r="W142" s="54">
        <v>2.8840579710144927</v>
      </c>
    </row>
    <row r="143" spans="1:23" ht="12.75">
      <c r="A143" s="38"/>
      <c r="B143" s="516">
        <v>44804</v>
      </c>
      <c r="C143" s="542">
        <v>0</v>
      </c>
      <c r="D143" s="542">
        <v>0</v>
      </c>
      <c r="E143" s="542">
        <v>0</v>
      </c>
      <c r="F143" s="542">
        <v>0</v>
      </c>
      <c r="G143" s="948">
        <v>0</v>
      </c>
      <c r="H143" s="949">
        <v>0</v>
      </c>
      <c r="I143" s="948">
        <v>0</v>
      </c>
      <c r="J143" s="38">
        <v>183079.435</v>
      </c>
      <c r="K143" s="38">
        <v>129414.243</v>
      </c>
      <c r="L143" s="38">
        <v>16041.834999999999</v>
      </c>
      <c r="M143" s="38">
        <v>2821.97</v>
      </c>
      <c r="N143" s="39">
        <v>331357.48300000001</v>
      </c>
      <c r="O143" s="54">
        <v>0.80472789032504277</v>
      </c>
      <c r="P143" s="41">
        <v>0.14430638344751068</v>
      </c>
      <c r="Q143" s="41"/>
      <c r="R143" s="38">
        <v>31798</v>
      </c>
      <c r="S143" s="38">
        <v>15573</v>
      </c>
      <c r="T143" s="38">
        <v>2720</v>
      </c>
      <c r="U143" s="38">
        <v>387</v>
      </c>
      <c r="V143" s="39">
        <v>50478</v>
      </c>
      <c r="W143" s="54">
        <v>-0.15430237233614796</v>
      </c>
    </row>
    <row r="144" spans="1:23" ht="12.75">
      <c r="A144" s="38"/>
      <c r="B144" s="867">
        <v>44834</v>
      </c>
      <c r="C144" s="546">
        <v>0</v>
      </c>
      <c r="D144" s="546">
        <v>0</v>
      </c>
      <c r="E144" s="546">
        <v>0</v>
      </c>
      <c r="F144" s="546">
        <v>0</v>
      </c>
      <c r="G144" s="953">
        <v>0</v>
      </c>
      <c r="H144" s="954">
        <v>0</v>
      </c>
      <c r="I144" s="953">
        <v>0</v>
      </c>
      <c r="J144" s="75">
        <v>184039.45800000001</v>
      </c>
      <c r="K144" s="75">
        <v>125383.26199999999</v>
      </c>
      <c r="L144" s="75">
        <v>15622.594999999999</v>
      </c>
      <c r="M144" s="75">
        <v>2961.3500000000004</v>
      </c>
      <c r="N144" s="76">
        <v>328006.66499999992</v>
      </c>
      <c r="O144" s="77">
        <v>2.2071874837749452</v>
      </c>
      <c r="P144" s="78">
        <v>0.10814414396122106</v>
      </c>
      <c r="Q144" s="78"/>
      <c r="R144" s="75">
        <v>17802</v>
      </c>
      <c r="S144" s="75">
        <v>17429</v>
      </c>
      <c r="T144" s="75">
        <v>3167</v>
      </c>
      <c r="U144" s="75">
        <v>287</v>
      </c>
      <c r="V144" s="76">
        <v>38685</v>
      </c>
      <c r="W144" s="77">
        <v>3.0781151170145478</v>
      </c>
    </row>
    <row r="145" spans="1:23" ht="12.75">
      <c r="A145" s="38"/>
      <c r="B145" s="869">
        <v>44865</v>
      </c>
      <c r="C145" s="545">
        <v>0</v>
      </c>
      <c r="D145" s="545">
        <v>0</v>
      </c>
      <c r="E145" s="545">
        <v>0</v>
      </c>
      <c r="F145" s="545">
        <v>0</v>
      </c>
      <c r="G145" s="956">
        <v>0</v>
      </c>
      <c r="H145" s="959">
        <v>0</v>
      </c>
      <c r="I145" s="956">
        <v>0</v>
      </c>
      <c r="J145" s="79">
        <v>163699.93900000001</v>
      </c>
      <c r="K145" s="79">
        <v>210720.361</v>
      </c>
      <c r="L145" s="79">
        <v>34359.260999999999</v>
      </c>
      <c r="M145" s="79">
        <v>4136.3600000000006</v>
      </c>
      <c r="N145" s="80">
        <v>412915.92100000003</v>
      </c>
      <c r="O145" s="81">
        <v>2.7985237384550929</v>
      </c>
      <c r="P145" s="82">
        <v>0.10438929042893455</v>
      </c>
      <c r="Q145" s="82"/>
      <c r="R145" s="79">
        <v>15062</v>
      </c>
      <c r="S145" s="79">
        <v>27416</v>
      </c>
      <c r="T145" s="79">
        <v>3346</v>
      </c>
      <c r="U145" s="79">
        <v>678</v>
      </c>
      <c r="V145" s="80">
        <v>46502</v>
      </c>
      <c r="W145" s="81">
        <v>1.1808375932092106</v>
      </c>
    </row>
    <row r="146" spans="1:23" ht="12.75">
      <c r="A146" s="38"/>
      <c r="B146" s="516">
        <v>44895</v>
      </c>
      <c r="C146" s="542">
        <v>0</v>
      </c>
      <c r="D146" s="542">
        <v>0</v>
      </c>
      <c r="E146" s="542">
        <v>0</v>
      </c>
      <c r="F146" s="542">
        <v>0</v>
      </c>
      <c r="G146" s="948">
        <v>0</v>
      </c>
      <c r="H146" s="963">
        <v>0</v>
      </c>
      <c r="I146" s="948">
        <v>0</v>
      </c>
      <c r="J146" s="38">
        <v>159123.74099999998</v>
      </c>
      <c r="K146" s="38">
        <v>167555.10399999999</v>
      </c>
      <c r="L146" s="38">
        <v>35059.721999999994</v>
      </c>
      <c r="M146" s="38">
        <v>5334.84</v>
      </c>
      <c r="N146" s="39">
        <v>367073.40700000001</v>
      </c>
      <c r="O146" s="54">
        <v>1.657107194499571</v>
      </c>
      <c r="P146" s="41">
        <v>9.716312682928839E-2</v>
      </c>
      <c r="Q146" s="41"/>
      <c r="R146" s="38">
        <v>18052</v>
      </c>
      <c r="S146" s="38">
        <v>18121</v>
      </c>
      <c r="T146" s="38">
        <v>3426</v>
      </c>
      <c r="U146" s="38">
        <v>-248</v>
      </c>
      <c r="V146" s="39">
        <v>39351</v>
      </c>
      <c r="W146" s="54">
        <v>3.0909657968603801</v>
      </c>
    </row>
    <row r="147" spans="1:23" ht="12.75">
      <c r="A147" s="38"/>
      <c r="B147" s="517">
        <v>44926</v>
      </c>
      <c r="C147" s="544">
        <v>0</v>
      </c>
      <c r="D147" s="544">
        <v>0</v>
      </c>
      <c r="E147" s="544">
        <v>0</v>
      </c>
      <c r="F147" s="544">
        <v>0</v>
      </c>
      <c r="G147" s="955">
        <v>0</v>
      </c>
      <c r="H147" s="982">
        <v>0</v>
      </c>
      <c r="I147" s="955">
        <v>0</v>
      </c>
      <c r="J147" s="518">
        <v>176818.68100000001</v>
      </c>
      <c r="K147" s="518">
        <v>264833.467</v>
      </c>
      <c r="L147" s="518">
        <v>21570.287</v>
      </c>
      <c r="M147" s="518">
        <v>4468.4400000000005</v>
      </c>
      <c r="N147" s="519">
        <v>467690.87500000006</v>
      </c>
      <c r="O147" s="520">
        <v>1.9258988856430683</v>
      </c>
      <c r="P147" s="521">
        <v>9.3788445198978915E-2</v>
      </c>
      <c r="Q147" s="521"/>
      <c r="R147" s="518">
        <v>15990</v>
      </c>
      <c r="S147" s="518">
        <v>26355</v>
      </c>
      <c r="T147" s="518">
        <v>4225</v>
      </c>
      <c r="U147" s="518">
        <v>280</v>
      </c>
      <c r="V147" s="519">
        <v>46850</v>
      </c>
      <c r="W147" s="520">
        <v>0.54228528162754719</v>
      </c>
    </row>
    <row r="148" spans="1:23" ht="12.75">
      <c r="A148" s="38"/>
      <c r="B148" s="516">
        <v>44957</v>
      </c>
      <c r="C148" s="542">
        <v>0</v>
      </c>
      <c r="D148" s="542">
        <v>0</v>
      </c>
      <c r="E148" s="542">
        <v>0</v>
      </c>
      <c r="F148" s="542">
        <v>0</v>
      </c>
      <c r="G148" s="948">
        <v>0</v>
      </c>
      <c r="H148" s="963">
        <v>0</v>
      </c>
      <c r="I148" s="948">
        <v>0</v>
      </c>
      <c r="J148" s="38">
        <v>184697.24200000003</v>
      </c>
      <c r="K148" s="38">
        <v>257845.61300000001</v>
      </c>
      <c r="L148" s="38">
        <v>27937.309000000001</v>
      </c>
      <c r="M148" s="38">
        <v>5897.8600000000006</v>
      </c>
      <c r="N148" s="39">
        <v>476378.02400000003</v>
      </c>
      <c r="O148" s="54">
        <v>2.8617119416669774</v>
      </c>
      <c r="P148" s="41">
        <v>9.3581143029385416E-2</v>
      </c>
      <c r="Q148" s="41"/>
      <c r="R148" s="38">
        <v>23972</v>
      </c>
      <c r="S148" s="38">
        <v>19855</v>
      </c>
      <c r="T148" s="38">
        <v>3819</v>
      </c>
      <c r="U148" s="38">
        <v>462</v>
      </c>
      <c r="V148" s="39">
        <v>48108</v>
      </c>
      <c r="W148" s="54">
        <v>1.6523321204101884</v>
      </c>
    </row>
    <row r="149" spans="1:23" ht="12.75">
      <c r="A149" s="38"/>
      <c r="B149" s="516">
        <v>44985</v>
      </c>
      <c r="C149" s="542">
        <v>0</v>
      </c>
      <c r="D149" s="542">
        <v>0</v>
      </c>
      <c r="E149" s="542">
        <v>0</v>
      </c>
      <c r="F149" s="542">
        <v>0</v>
      </c>
      <c r="G149" s="948">
        <v>0</v>
      </c>
      <c r="H149" s="963">
        <v>0</v>
      </c>
      <c r="I149" s="948">
        <v>0</v>
      </c>
      <c r="J149" s="38">
        <v>157998.23199999999</v>
      </c>
      <c r="K149" s="38">
        <v>177853.46299999999</v>
      </c>
      <c r="L149" s="38">
        <v>21778.288</v>
      </c>
      <c r="M149" s="38">
        <v>4843.18</v>
      </c>
      <c r="N149" s="39">
        <v>362473.16299999994</v>
      </c>
      <c r="O149" s="54">
        <v>2.4397640946157182</v>
      </c>
      <c r="P149" s="41">
        <v>0.11594237667741489</v>
      </c>
      <c r="Q149" s="41"/>
      <c r="R149" s="38">
        <v>21080</v>
      </c>
      <c r="S149" s="38">
        <v>19058</v>
      </c>
      <c r="T149" s="38">
        <v>3645</v>
      </c>
      <c r="U149" s="38">
        <v>598</v>
      </c>
      <c r="V149" s="39">
        <v>44381</v>
      </c>
      <c r="W149" s="54">
        <v>1.6094190968955786</v>
      </c>
    </row>
    <row r="150" spans="1:23" ht="12.75">
      <c r="A150" s="38"/>
      <c r="B150" s="867">
        <v>45016</v>
      </c>
      <c r="C150" s="546">
        <v>0</v>
      </c>
      <c r="D150" s="546">
        <v>0</v>
      </c>
      <c r="E150" s="546">
        <v>0</v>
      </c>
      <c r="F150" s="546">
        <v>0</v>
      </c>
      <c r="G150" s="953">
        <v>0</v>
      </c>
      <c r="H150" s="974">
        <v>0</v>
      </c>
      <c r="I150" s="953">
        <v>0</v>
      </c>
      <c r="J150" s="75">
        <v>192494.84399999998</v>
      </c>
      <c r="K150" s="75">
        <v>200432.609</v>
      </c>
      <c r="L150" s="75">
        <v>26748.831000000002</v>
      </c>
      <c r="M150" s="75">
        <v>5730.9549999999999</v>
      </c>
      <c r="N150" s="76">
        <v>425407.239</v>
      </c>
      <c r="O150" s="77">
        <v>2.2628041888998949</v>
      </c>
      <c r="P150" s="78">
        <v>8.9904440953812725E-2</v>
      </c>
      <c r="Q150" s="78"/>
      <c r="R150" s="75">
        <v>12997</v>
      </c>
      <c r="S150" s="75">
        <v>24483</v>
      </c>
      <c r="T150" s="75">
        <v>3950</v>
      </c>
      <c r="U150" s="75">
        <v>444</v>
      </c>
      <c r="V150" s="76">
        <v>41874</v>
      </c>
      <c r="W150" s="77">
        <v>1.2498388136686009</v>
      </c>
    </row>
    <row r="151" spans="1:23" ht="12.75">
      <c r="A151" s="38"/>
      <c r="B151" s="869">
        <v>45046</v>
      </c>
      <c r="C151" s="545">
        <v>0</v>
      </c>
      <c r="D151" s="545">
        <v>0</v>
      </c>
      <c r="E151" s="545">
        <v>0</v>
      </c>
      <c r="F151" s="545">
        <v>0</v>
      </c>
      <c r="G151" s="956">
        <v>0</v>
      </c>
      <c r="H151" s="975">
        <v>0</v>
      </c>
      <c r="I151" s="956">
        <v>0</v>
      </c>
      <c r="J151" s="79">
        <v>254560.75400000002</v>
      </c>
      <c r="K151" s="79">
        <v>216007.53899999999</v>
      </c>
      <c r="L151" s="79">
        <v>31333.877</v>
      </c>
      <c r="M151" s="79">
        <v>14892.329999999998</v>
      </c>
      <c r="N151" s="80">
        <v>516794.5</v>
      </c>
      <c r="O151" s="81">
        <v>3.1806056388443942</v>
      </c>
      <c r="P151" s="82">
        <v>9.6982456276140716E-2</v>
      </c>
      <c r="Q151" s="82"/>
      <c r="R151" s="79">
        <v>24517</v>
      </c>
      <c r="S151" s="79">
        <v>24635</v>
      </c>
      <c r="T151" s="79">
        <v>3638</v>
      </c>
      <c r="U151" s="79">
        <v>1150</v>
      </c>
      <c r="V151" s="80">
        <v>53940</v>
      </c>
      <c r="W151" s="81">
        <v>2.1307678913459864</v>
      </c>
    </row>
    <row r="152" spans="1:23" ht="12.75">
      <c r="A152" s="38"/>
      <c r="B152" s="516">
        <v>45077</v>
      </c>
      <c r="C152" s="542">
        <v>0</v>
      </c>
      <c r="D152" s="542">
        <v>0</v>
      </c>
      <c r="E152" s="542">
        <v>0</v>
      </c>
      <c r="F152" s="542">
        <v>0</v>
      </c>
      <c r="G152" s="948">
        <v>0</v>
      </c>
      <c r="H152" s="963">
        <v>0</v>
      </c>
      <c r="I152" s="948">
        <v>0</v>
      </c>
      <c r="J152" s="38">
        <v>233934.95</v>
      </c>
      <c r="K152" s="38">
        <v>242281.14300000001</v>
      </c>
      <c r="L152" s="38">
        <v>34177.612999999998</v>
      </c>
      <c r="M152" s="38">
        <v>15102.78</v>
      </c>
      <c r="N152" s="39">
        <v>525496.48600000003</v>
      </c>
      <c r="O152" s="54">
        <v>3.3131871346001232</v>
      </c>
      <c r="P152" s="41">
        <v>0.12199700989056661</v>
      </c>
      <c r="Q152" s="41"/>
      <c r="R152" s="38">
        <v>34439</v>
      </c>
      <c r="S152" s="38">
        <v>28192</v>
      </c>
      <c r="T152" s="38">
        <v>5257</v>
      </c>
      <c r="U152" s="38">
        <v>656</v>
      </c>
      <c r="V152" s="39">
        <v>68544</v>
      </c>
      <c r="W152" s="54">
        <v>3.0386518972425174</v>
      </c>
    </row>
    <row r="153" spans="1:23" ht="12.75">
      <c r="A153" s="38"/>
      <c r="B153" s="867">
        <v>45107</v>
      </c>
      <c r="C153" s="546">
        <v>0</v>
      </c>
      <c r="D153" s="546">
        <v>0</v>
      </c>
      <c r="E153" s="546">
        <v>0</v>
      </c>
      <c r="F153" s="546">
        <v>0</v>
      </c>
      <c r="G153" s="953">
        <v>0</v>
      </c>
      <c r="H153" s="974">
        <v>0</v>
      </c>
      <c r="I153" s="953">
        <v>0</v>
      </c>
      <c r="J153" s="75">
        <v>256370.29800000001</v>
      </c>
      <c r="K153" s="75">
        <v>234357.04500000001</v>
      </c>
      <c r="L153" s="75">
        <v>30500.932000000001</v>
      </c>
      <c r="M153" s="75">
        <v>11514.5</v>
      </c>
      <c r="N153" s="76">
        <v>532742.77500000002</v>
      </c>
      <c r="O153" s="77">
        <v>2.9403966302084621</v>
      </c>
      <c r="P153" s="78">
        <v>0.1686536246315119</v>
      </c>
      <c r="Q153" s="78"/>
      <c r="R153" s="75">
        <v>59798</v>
      </c>
      <c r="S153" s="75">
        <v>29371</v>
      </c>
      <c r="T153" s="75">
        <v>3690</v>
      </c>
      <c r="U153" s="75">
        <v>1253</v>
      </c>
      <c r="V153" s="76">
        <v>94112</v>
      </c>
      <c r="W153" s="77">
        <v>6.2249347458928295</v>
      </c>
    </row>
    <row r="154" spans="1:23" ht="12.75">
      <c r="A154" s="38"/>
      <c r="B154" s="869">
        <v>45138</v>
      </c>
      <c r="C154" s="545">
        <v>0</v>
      </c>
      <c r="D154" s="545">
        <v>0</v>
      </c>
      <c r="E154" s="545">
        <v>0</v>
      </c>
      <c r="F154" s="545">
        <v>0</v>
      </c>
      <c r="G154" s="956">
        <v>0</v>
      </c>
      <c r="H154" s="975">
        <v>0</v>
      </c>
      <c r="I154" s="956">
        <v>0</v>
      </c>
      <c r="J154" s="79">
        <v>222849.33600000001</v>
      </c>
      <c r="K154" s="79">
        <v>250113.573</v>
      </c>
      <c r="L154" s="79">
        <v>37401.813999999998</v>
      </c>
      <c r="M154" s="79">
        <v>19494.830000000002</v>
      </c>
      <c r="N154" s="80">
        <v>529859.55299999996</v>
      </c>
      <c r="O154" s="81">
        <v>1.2501930030719111</v>
      </c>
      <c r="P154" s="82">
        <v>0.11138989505017002</v>
      </c>
      <c r="Q154" s="82"/>
      <c r="R154" s="79">
        <v>26677</v>
      </c>
      <c r="S154" s="79">
        <v>29926</v>
      </c>
      <c r="T154" s="79">
        <v>3893</v>
      </c>
      <c r="U154" s="79">
        <v>2376</v>
      </c>
      <c r="V154" s="80">
        <v>62872</v>
      </c>
      <c r="W154" s="81">
        <v>1.3459701492537315</v>
      </c>
    </row>
    <row r="155" spans="1:23" ht="12.75">
      <c r="A155" s="38"/>
      <c r="B155" s="516">
        <v>45169</v>
      </c>
      <c r="C155" s="542">
        <v>0</v>
      </c>
      <c r="D155" s="542">
        <v>0</v>
      </c>
      <c r="E155" s="542">
        <v>0</v>
      </c>
      <c r="F155" s="542">
        <v>0</v>
      </c>
      <c r="G155" s="948">
        <v>0</v>
      </c>
      <c r="H155" s="963">
        <v>0</v>
      </c>
      <c r="I155" s="948">
        <v>0</v>
      </c>
      <c r="J155" s="38">
        <v>245332.06200000001</v>
      </c>
      <c r="K155" s="38">
        <v>279435.891</v>
      </c>
      <c r="L155" s="38">
        <v>34666.198000000004</v>
      </c>
      <c r="M155" s="38">
        <v>11691.057000000001</v>
      </c>
      <c r="N155" s="39">
        <v>571125.20799999998</v>
      </c>
      <c r="O155" s="54">
        <v>0.72359230529283081</v>
      </c>
      <c r="P155" s="41">
        <v>0.12703519120451781</v>
      </c>
      <c r="Q155" s="41"/>
      <c r="R155" s="38">
        <v>38509</v>
      </c>
      <c r="S155" s="38">
        <v>33297</v>
      </c>
      <c r="T155" s="38">
        <v>4039</v>
      </c>
      <c r="U155" s="38">
        <v>1150</v>
      </c>
      <c r="V155" s="39">
        <v>76995</v>
      </c>
      <c r="W155" s="54">
        <v>0.52531796029953637</v>
      </c>
    </row>
    <row r="156" spans="1:23" ht="12.75">
      <c r="A156" s="38"/>
      <c r="B156" s="867">
        <v>45199</v>
      </c>
      <c r="C156" s="546">
        <v>0</v>
      </c>
      <c r="D156" s="546">
        <v>0</v>
      </c>
      <c r="E156" s="546">
        <v>0</v>
      </c>
      <c r="F156" s="546">
        <v>0</v>
      </c>
      <c r="G156" s="953">
        <v>0</v>
      </c>
      <c r="H156" s="974">
        <v>0</v>
      </c>
      <c r="I156" s="953">
        <v>0</v>
      </c>
      <c r="J156" s="75">
        <v>228392.68300000002</v>
      </c>
      <c r="K156" s="75">
        <v>293364.57500000001</v>
      </c>
      <c r="L156" s="75">
        <v>31147.995999999999</v>
      </c>
      <c r="M156" s="75">
        <v>14487.67</v>
      </c>
      <c r="N156" s="76">
        <v>567392.92400000012</v>
      </c>
      <c r="O156" s="77">
        <v>0.72982132542947031</v>
      </c>
      <c r="P156" s="78">
        <v>0.12225919123376305</v>
      </c>
      <c r="Q156" s="78"/>
      <c r="R156" s="75">
        <v>34081</v>
      </c>
      <c r="S156" s="75">
        <v>34589</v>
      </c>
      <c r="T156" s="75">
        <v>3716</v>
      </c>
      <c r="U156" s="75">
        <v>1372</v>
      </c>
      <c r="V156" s="76">
        <v>73758</v>
      </c>
      <c r="W156" s="77">
        <v>0.90663047692904231</v>
      </c>
    </row>
    <row r="157" spans="1:23" ht="12.75">
      <c r="A157" s="38"/>
      <c r="B157" s="869">
        <v>45230</v>
      </c>
      <c r="C157" s="545">
        <v>0</v>
      </c>
      <c r="D157" s="545">
        <v>0</v>
      </c>
      <c r="E157" s="545">
        <v>0</v>
      </c>
      <c r="F157" s="545">
        <v>0</v>
      </c>
      <c r="G157" s="956">
        <v>0</v>
      </c>
      <c r="H157" s="975">
        <v>0</v>
      </c>
      <c r="I157" s="956">
        <v>0</v>
      </c>
      <c r="J157" s="79">
        <v>203331.20899999997</v>
      </c>
      <c r="K157" s="79">
        <v>274755.908</v>
      </c>
      <c r="L157" s="79">
        <v>37884.111000000004</v>
      </c>
      <c r="M157" s="79">
        <v>22539.78</v>
      </c>
      <c r="N157" s="80">
        <v>538511.00800000003</v>
      </c>
      <c r="O157" s="81">
        <v>0.30416624938034298</v>
      </c>
      <c r="P157" s="82">
        <v>0.10490407653839455</v>
      </c>
      <c r="Q157" s="82"/>
      <c r="R157" s="79">
        <v>22402</v>
      </c>
      <c r="S157" s="79">
        <v>34079</v>
      </c>
      <c r="T157" s="79">
        <v>1755</v>
      </c>
      <c r="U157" s="79">
        <v>2063</v>
      </c>
      <c r="V157" s="80">
        <v>60299</v>
      </c>
      <c r="W157" s="81">
        <v>0.29669691626166617</v>
      </c>
    </row>
    <row r="158" spans="1:23" ht="12.75">
      <c r="A158" s="38"/>
      <c r="B158" s="516">
        <v>45260</v>
      </c>
      <c r="C158" s="542">
        <v>0</v>
      </c>
      <c r="D158" s="542">
        <v>0</v>
      </c>
      <c r="E158" s="542">
        <v>0</v>
      </c>
      <c r="F158" s="542">
        <v>0</v>
      </c>
      <c r="G158" s="948">
        <v>0</v>
      </c>
      <c r="H158" s="963">
        <v>0</v>
      </c>
      <c r="I158" s="948">
        <v>0</v>
      </c>
      <c r="J158" s="38">
        <v>217883.87400000001</v>
      </c>
      <c r="K158" s="38">
        <v>259627.70600000001</v>
      </c>
      <c r="L158" s="38">
        <v>45098.211000000003</v>
      </c>
      <c r="M158" s="38">
        <v>22912.985000000001</v>
      </c>
      <c r="N158" s="39">
        <v>545522.77600000007</v>
      </c>
      <c r="O158" s="54">
        <v>0.48614082523281255</v>
      </c>
      <c r="P158" s="41">
        <v>9.2177636227602708E-2</v>
      </c>
      <c r="Q158" s="41"/>
      <c r="R158" s="38">
        <v>25466</v>
      </c>
      <c r="S158" s="38">
        <v>22454</v>
      </c>
      <c r="T158" s="38">
        <v>5191</v>
      </c>
      <c r="U158" s="38">
        <v>1654</v>
      </c>
      <c r="V158" s="39">
        <v>54765</v>
      </c>
      <c r="W158" s="54">
        <v>0.3917054204467485</v>
      </c>
    </row>
    <row r="159" spans="1:23" ht="12.75">
      <c r="A159" s="38"/>
      <c r="B159" s="517">
        <v>45291</v>
      </c>
      <c r="C159" s="544">
        <v>0</v>
      </c>
      <c r="D159" s="544">
        <v>0</v>
      </c>
      <c r="E159" s="544">
        <v>0</v>
      </c>
      <c r="F159" s="544">
        <v>0</v>
      </c>
      <c r="G159" s="955">
        <v>0</v>
      </c>
      <c r="H159" s="982">
        <v>0</v>
      </c>
      <c r="I159" s="955">
        <v>0</v>
      </c>
      <c r="J159" s="518">
        <v>240658.66500000001</v>
      </c>
      <c r="K159" s="518">
        <v>277578.59999999998</v>
      </c>
      <c r="L159" s="518">
        <v>41727.453999999998</v>
      </c>
      <c r="M159" s="518">
        <v>21561.741000000002</v>
      </c>
      <c r="N159" s="519">
        <v>581526.46000000008</v>
      </c>
      <c r="O159" s="520">
        <v>0.24339920037995189</v>
      </c>
      <c r="P159" s="521">
        <v>0.10123185108378387</v>
      </c>
      <c r="Q159" s="521"/>
      <c r="R159" s="518">
        <v>29433</v>
      </c>
      <c r="S159" s="518">
        <v>28017</v>
      </c>
      <c r="T159" s="518">
        <v>4322</v>
      </c>
      <c r="U159" s="518">
        <v>1551</v>
      </c>
      <c r="V159" s="519">
        <v>63323</v>
      </c>
      <c r="W159" s="520">
        <v>0.35161152614727853</v>
      </c>
    </row>
    <row r="160" spans="1:23" ht="12.75">
      <c r="A160" s="38"/>
      <c r="B160" s="516">
        <v>45322</v>
      </c>
      <c r="C160" s="542">
        <v>0</v>
      </c>
      <c r="D160" s="542">
        <v>0</v>
      </c>
      <c r="E160" s="542">
        <v>0</v>
      </c>
      <c r="F160" s="542">
        <v>0</v>
      </c>
      <c r="G160" s="948">
        <v>0</v>
      </c>
      <c r="H160" s="963">
        <v>0</v>
      </c>
      <c r="I160" s="948">
        <v>0</v>
      </c>
      <c r="J160" s="38">
        <v>217942.36499999999</v>
      </c>
      <c r="K160" s="38">
        <v>293564.51799999998</v>
      </c>
      <c r="L160" s="38">
        <v>35673.199000000001</v>
      </c>
      <c r="M160" s="38">
        <v>21755.866999999998</v>
      </c>
      <c r="N160" s="39">
        <v>568935.94899999991</v>
      </c>
      <c r="O160" s="54">
        <v>0.19429511928954946</v>
      </c>
      <c r="P160" s="41">
        <v>0.11818553585546061</v>
      </c>
      <c r="Q160" s="41"/>
      <c r="R160" s="38">
        <v>26100</v>
      </c>
      <c r="S160" s="38">
        <v>39005</v>
      </c>
      <c r="T160" s="38">
        <v>5622</v>
      </c>
      <c r="U160" s="38">
        <v>1388</v>
      </c>
      <c r="V160" s="39">
        <v>72115</v>
      </c>
      <c r="W160" s="54">
        <v>0.49902303151243044</v>
      </c>
    </row>
    <row r="161" spans="1:23" ht="12.75">
      <c r="A161" s="38"/>
      <c r="B161" s="516">
        <v>45351</v>
      </c>
      <c r="C161" s="542">
        <v>0</v>
      </c>
      <c r="D161" s="542">
        <v>0</v>
      </c>
      <c r="E161" s="542">
        <v>0</v>
      </c>
      <c r="F161" s="542">
        <v>0</v>
      </c>
      <c r="G161" s="948">
        <v>0</v>
      </c>
      <c r="H161" s="963">
        <v>0</v>
      </c>
      <c r="I161" s="948">
        <v>0</v>
      </c>
      <c r="J161" s="38">
        <v>231425.101</v>
      </c>
      <c r="K161" s="38">
        <v>275182.43500000006</v>
      </c>
      <c r="L161" s="38">
        <v>36079.203999999998</v>
      </c>
      <c r="M161" s="38">
        <v>22744.298999999999</v>
      </c>
      <c r="N161" s="39">
        <v>565431.03900000011</v>
      </c>
      <c r="O161" s="54">
        <v>0.55992524886594208</v>
      </c>
      <c r="P161" s="41">
        <v>0.13233974585537386</v>
      </c>
      <c r="Q161" s="41"/>
      <c r="R161" s="38">
        <v>40157</v>
      </c>
      <c r="S161" s="38">
        <v>32056</v>
      </c>
      <c r="T161" s="38">
        <v>6091</v>
      </c>
      <c r="U161" s="38">
        <v>1047</v>
      </c>
      <c r="V161" s="39">
        <v>79351</v>
      </c>
      <c r="W161" s="54">
        <v>0.78794979833712619</v>
      </c>
    </row>
    <row r="162" spans="1:23" ht="12.75">
      <c r="A162" s="38"/>
      <c r="B162" s="867">
        <v>45382</v>
      </c>
      <c r="C162" s="546">
        <v>0</v>
      </c>
      <c r="D162" s="546">
        <v>0</v>
      </c>
      <c r="E162" s="546">
        <v>0</v>
      </c>
      <c r="F162" s="546">
        <v>0</v>
      </c>
      <c r="G162" s="953">
        <v>0</v>
      </c>
      <c r="H162" s="974">
        <v>0</v>
      </c>
      <c r="I162" s="953">
        <v>0</v>
      </c>
      <c r="J162" s="75">
        <v>241314.611</v>
      </c>
      <c r="K162" s="75">
        <v>301341.98300000001</v>
      </c>
      <c r="L162" s="75">
        <v>32611.616000000002</v>
      </c>
      <c r="M162" s="75">
        <v>19965.813999999998</v>
      </c>
      <c r="N162" s="76">
        <v>595234.02400000009</v>
      </c>
      <c r="O162" s="77">
        <v>0.39920990860242522</v>
      </c>
      <c r="P162" s="78">
        <v>8.2928727205956884E-2</v>
      </c>
      <c r="Q162" s="78"/>
      <c r="R162" s="75">
        <v>17477</v>
      </c>
      <c r="S162" s="75">
        <v>31520</v>
      </c>
      <c r="T162" s="75">
        <v>3354</v>
      </c>
      <c r="U162" s="75">
        <v>1030</v>
      </c>
      <c r="V162" s="76">
        <v>53381</v>
      </c>
      <c r="W162" s="77">
        <v>0.27480059225294928</v>
      </c>
    </row>
    <row r="163" spans="1:23" ht="12.75">
      <c r="A163" s="38"/>
      <c r="B163" s="516">
        <v>45412</v>
      </c>
      <c r="C163" s="542">
        <v>0</v>
      </c>
      <c r="D163" s="542">
        <v>0</v>
      </c>
      <c r="E163" s="542">
        <v>0</v>
      </c>
      <c r="F163" s="542">
        <v>0</v>
      </c>
      <c r="G163" s="948">
        <v>0</v>
      </c>
      <c r="H163" s="963">
        <v>0</v>
      </c>
      <c r="I163" s="948">
        <v>0</v>
      </c>
      <c r="J163" s="38">
        <v>220130</v>
      </c>
      <c r="K163" s="38">
        <v>285092</v>
      </c>
      <c r="L163" s="38">
        <v>38768</v>
      </c>
      <c r="M163" s="38">
        <v>22191</v>
      </c>
      <c r="N163" s="39">
        <v>566182</v>
      </c>
      <c r="O163" s="54">
        <v>9.6000000000000002E-2</v>
      </c>
      <c r="P163" s="41">
        <v>0.13500000000000001</v>
      </c>
      <c r="Q163" s="41"/>
      <c r="R163" s="38">
        <v>37465</v>
      </c>
      <c r="S163" s="38">
        <v>36695</v>
      </c>
      <c r="T163" s="38">
        <v>6157</v>
      </c>
      <c r="U163" s="38">
        <v>1200</v>
      </c>
      <c r="V163" s="39">
        <v>81517</v>
      </c>
      <c r="W163" s="54">
        <v>0.51100000000000001</v>
      </c>
    </row>
    <row r="164" spans="1:23" ht="12.75">
      <c r="A164" s="38"/>
      <c r="B164" s="516">
        <v>45443</v>
      </c>
      <c r="C164" s="542">
        <v>0</v>
      </c>
      <c r="D164" s="542">
        <v>0</v>
      </c>
      <c r="E164" s="542">
        <v>0</v>
      </c>
      <c r="F164" s="542">
        <v>0</v>
      </c>
      <c r="G164" s="948">
        <v>0</v>
      </c>
      <c r="H164" s="963">
        <v>0</v>
      </c>
      <c r="I164" s="948">
        <v>0</v>
      </c>
      <c r="J164" s="38">
        <v>255126</v>
      </c>
      <c r="K164" s="38">
        <v>285426</v>
      </c>
      <c r="L164" s="38">
        <v>41771</v>
      </c>
      <c r="M164" s="38">
        <v>23279</v>
      </c>
      <c r="N164" s="39">
        <v>605603</v>
      </c>
      <c r="O164" s="54">
        <v>0.152</v>
      </c>
      <c r="P164" s="41">
        <v>0.11700000000000001</v>
      </c>
      <c r="Q164" s="41"/>
      <c r="R164" s="38">
        <v>31274</v>
      </c>
      <c r="S164" s="38">
        <v>35758</v>
      </c>
      <c r="T164" s="38">
        <v>6960</v>
      </c>
      <c r="U164" s="38">
        <v>1125</v>
      </c>
      <c r="V164" s="39">
        <v>75117</v>
      </c>
      <c r="W164" s="54">
        <v>9.6000000000000002E-2</v>
      </c>
    </row>
    <row r="165" spans="1:23" ht="12.75">
      <c r="A165" s="38"/>
      <c r="B165" s="867">
        <v>45473</v>
      </c>
      <c r="C165" s="546">
        <v>0</v>
      </c>
      <c r="D165" s="546">
        <v>0</v>
      </c>
      <c r="E165" s="546">
        <v>0</v>
      </c>
      <c r="F165" s="546">
        <v>0</v>
      </c>
      <c r="G165" s="953">
        <v>0</v>
      </c>
      <c r="H165" s="974">
        <v>0</v>
      </c>
      <c r="I165" s="953">
        <v>0</v>
      </c>
      <c r="J165" s="75">
        <v>209874</v>
      </c>
      <c r="K165" s="75">
        <v>263519</v>
      </c>
      <c r="L165" s="75">
        <v>33282</v>
      </c>
      <c r="M165" s="75">
        <v>25163</v>
      </c>
      <c r="N165" s="76">
        <v>531839</v>
      </c>
      <c r="O165" s="77">
        <v>-2E-3</v>
      </c>
      <c r="P165" s="78">
        <v>0.10199999999999999</v>
      </c>
      <c r="Q165" s="78"/>
      <c r="R165" s="75">
        <v>22785</v>
      </c>
      <c r="S165" s="75">
        <v>30066</v>
      </c>
      <c r="T165" s="75">
        <v>3574</v>
      </c>
      <c r="U165" s="75">
        <v>1420</v>
      </c>
      <c r="V165" s="76">
        <v>57845</v>
      </c>
      <c r="W165" s="77">
        <v>-0.38500000000000001</v>
      </c>
    </row>
    <row r="166" spans="1:23" ht="12.75">
      <c r="A166" s="38"/>
      <c r="B166" s="869">
        <v>45504</v>
      </c>
      <c r="C166" s="545">
        <v>0</v>
      </c>
      <c r="D166" s="545">
        <v>0</v>
      </c>
      <c r="E166" s="545">
        <v>0</v>
      </c>
      <c r="F166" s="545">
        <v>0</v>
      </c>
      <c r="G166" s="956">
        <v>0</v>
      </c>
      <c r="H166" s="975">
        <v>0</v>
      </c>
      <c r="I166" s="956">
        <v>0</v>
      </c>
      <c r="J166" s="79">
        <v>209786</v>
      </c>
      <c r="K166" s="79">
        <v>268868</v>
      </c>
      <c r="L166" s="79">
        <v>40137</v>
      </c>
      <c r="M166" s="79">
        <v>23384</v>
      </c>
      <c r="N166" s="80">
        <v>542175</v>
      </c>
      <c r="O166" s="81">
        <v>2.3E-2</v>
      </c>
      <c r="P166" s="82">
        <v>0.105</v>
      </c>
      <c r="Q166" s="82"/>
      <c r="R166" s="79">
        <v>26229</v>
      </c>
      <c r="S166" s="79">
        <v>29859</v>
      </c>
      <c r="T166" s="79">
        <v>4980</v>
      </c>
      <c r="U166" s="79">
        <v>506</v>
      </c>
      <c r="V166" s="80">
        <v>61574</v>
      </c>
      <c r="W166" s="81">
        <v>-2.1000000000000001E-2</v>
      </c>
    </row>
    <row r="167" spans="1:23" ht="12.75">
      <c r="A167" s="38"/>
      <c r="B167" s="516">
        <v>45535</v>
      </c>
      <c r="C167" s="542">
        <v>0</v>
      </c>
      <c r="D167" s="542">
        <v>0</v>
      </c>
      <c r="E167" s="542">
        <v>0</v>
      </c>
      <c r="F167" s="542">
        <v>0</v>
      </c>
      <c r="G167" s="948">
        <v>0</v>
      </c>
      <c r="H167" s="963">
        <v>0</v>
      </c>
      <c r="I167" s="948">
        <v>0</v>
      </c>
      <c r="J167" s="38">
        <v>237783</v>
      </c>
      <c r="K167" s="38">
        <v>349297</v>
      </c>
      <c r="L167" s="38">
        <v>49390</v>
      </c>
      <c r="M167" s="38">
        <v>30996</v>
      </c>
      <c r="N167" s="39">
        <v>667467</v>
      </c>
      <c r="O167" s="54">
        <v>0.16900000000000001</v>
      </c>
      <c r="P167" s="41">
        <v>0.10100000000000001</v>
      </c>
      <c r="Q167" s="41"/>
      <c r="R167" s="38">
        <v>22041</v>
      </c>
      <c r="S167" s="38">
        <v>42682</v>
      </c>
      <c r="T167" s="38">
        <v>5258</v>
      </c>
      <c r="U167" s="38">
        <v>2038</v>
      </c>
      <c r="V167" s="39">
        <v>72019</v>
      </c>
      <c r="W167" s="54">
        <v>-6.5000000000000002E-2</v>
      </c>
    </row>
    <row r="168" spans="1:23" ht="12.75">
      <c r="A168" s="38"/>
      <c r="B168" s="867">
        <v>45565</v>
      </c>
      <c r="C168" s="546">
        <v>0</v>
      </c>
      <c r="D168" s="546">
        <v>0</v>
      </c>
      <c r="E168" s="546">
        <v>0</v>
      </c>
      <c r="F168" s="546">
        <v>0</v>
      </c>
      <c r="G168" s="953">
        <v>0</v>
      </c>
      <c r="H168" s="974">
        <v>0</v>
      </c>
      <c r="I168" s="953">
        <v>0</v>
      </c>
      <c r="J168" s="75">
        <v>212662</v>
      </c>
      <c r="K168" s="75">
        <v>296276</v>
      </c>
      <c r="L168" s="75">
        <v>33710</v>
      </c>
      <c r="M168" s="75">
        <v>20927</v>
      </c>
      <c r="N168" s="76">
        <v>563575</v>
      </c>
      <c r="O168" s="77">
        <v>-7.0000000000000001E-3</v>
      </c>
      <c r="P168" s="78">
        <v>0.10100000000000001</v>
      </c>
      <c r="Q168" s="78"/>
      <c r="R168" s="75">
        <v>17519</v>
      </c>
      <c r="S168" s="75">
        <v>37750</v>
      </c>
      <c r="T168" s="75">
        <v>4314</v>
      </c>
      <c r="U168" s="75">
        <v>1493</v>
      </c>
      <c r="V168" s="76">
        <v>61076</v>
      </c>
      <c r="W168" s="77">
        <v>-0.17199999999999999</v>
      </c>
    </row>
    <row r="169" spans="1:23" ht="12.75">
      <c r="A169" s="866"/>
      <c r="B169" s="869">
        <v>45596</v>
      </c>
      <c r="C169" s="545">
        <v>0</v>
      </c>
      <c r="D169" s="545">
        <v>0</v>
      </c>
      <c r="E169" s="545">
        <v>0</v>
      </c>
      <c r="F169" s="545">
        <v>0</v>
      </c>
      <c r="G169" s="956">
        <v>0</v>
      </c>
      <c r="H169" s="975">
        <v>0</v>
      </c>
      <c r="I169" s="956">
        <v>0</v>
      </c>
      <c r="J169" s="79">
        <v>207266</v>
      </c>
      <c r="K169" s="79">
        <v>273248</v>
      </c>
      <c r="L169" s="79">
        <v>39692</v>
      </c>
      <c r="M169" s="79">
        <v>22166</v>
      </c>
      <c r="N169" s="80">
        <v>542372</v>
      </c>
      <c r="O169" s="81">
        <v>7.0000000000000001E-3</v>
      </c>
      <c r="P169" s="82">
        <v>0.107</v>
      </c>
      <c r="Q169" s="82"/>
      <c r="R169" s="79">
        <v>27557</v>
      </c>
      <c r="S169" s="79">
        <v>28008</v>
      </c>
      <c r="T169" s="79">
        <v>5016</v>
      </c>
      <c r="U169" s="79">
        <v>1703</v>
      </c>
      <c r="V169" s="80">
        <v>62284</v>
      </c>
      <c r="W169" s="81">
        <v>3.3000000000000002E-2</v>
      </c>
    </row>
    <row r="170" spans="1:23" ht="12.75">
      <c r="A170" s="38"/>
      <c r="B170" s="516">
        <v>45626</v>
      </c>
      <c r="C170" s="542">
        <v>0</v>
      </c>
      <c r="D170" s="542">
        <v>0</v>
      </c>
      <c r="E170" s="542">
        <v>0</v>
      </c>
      <c r="F170" s="542">
        <v>0</v>
      </c>
      <c r="G170" s="948">
        <v>0</v>
      </c>
      <c r="H170" s="963">
        <v>0</v>
      </c>
      <c r="I170" s="948">
        <v>0</v>
      </c>
      <c r="J170" s="38">
        <v>218964</v>
      </c>
      <c r="K170" s="38">
        <v>285317</v>
      </c>
      <c r="L170" s="38">
        <v>52198</v>
      </c>
      <c r="M170" s="38">
        <v>22160</v>
      </c>
      <c r="N170" s="39">
        <v>578640</v>
      </c>
      <c r="O170" s="54">
        <v>6.0999999999999999E-2</v>
      </c>
      <c r="P170" s="41">
        <v>0.11600000000000001</v>
      </c>
      <c r="Q170" s="41"/>
      <c r="R170" s="38">
        <v>30192</v>
      </c>
      <c r="S170" s="38">
        <v>35176</v>
      </c>
      <c r="T170" s="38">
        <v>4525</v>
      </c>
      <c r="U170" s="38">
        <v>1878</v>
      </c>
      <c r="V170" s="39">
        <v>71771</v>
      </c>
      <c r="W170" s="54">
        <v>0.311</v>
      </c>
    </row>
    <row r="171" spans="1:23" ht="12.75">
      <c r="A171" s="38"/>
      <c r="B171" s="1008">
        <v>45657</v>
      </c>
      <c r="C171" s="985">
        <v>0</v>
      </c>
      <c r="D171" s="985">
        <v>0</v>
      </c>
      <c r="E171" s="985">
        <v>0</v>
      </c>
      <c r="F171" s="985">
        <v>0</v>
      </c>
      <c r="G171" s="986">
        <v>0</v>
      </c>
      <c r="H171" s="987">
        <v>0</v>
      </c>
      <c r="I171" s="986">
        <v>0</v>
      </c>
      <c r="J171" s="988">
        <v>188532</v>
      </c>
      <c r="K171" s="988">
        <v>295043</v>
      </c>
      <c r="L171" s="988">
        <v>37391</v>
      </c>
      <c r="M171" s="988">
        <v>19977</v>
      </c>
      <c r="N171" s="989">
        <v>540944</v>
      </c>
      <c r="O171" s="1009">
        <v>-7.0000000000000007E-2</v>
      </c>
      <c r="P171" s="991">
        <v>0.122</v>
      </c>
      <c r="Q171" s="991"/>
      <c r="R171" s="988">
        <v>25626</v>
      </c>
      <c r="S171" s="988">
        <v>36490</v>
      </c>
      <c r="T171" s="988">
        <v>6128</v>
      </c>
      <c r="U171" s="988">
        <v>1495</v>
      </c>
      <c r="V171" s="989">
        <v>69739</v>
      </c>
      <c r="W171" s="990">
        <v>0.10100000000000001</v>
      </c>
    </row>
    <row r="172" spans="1:23" s="3" customFormat="1" ht="12.75">
      <c r="A172" s="38"/>
      <c r="B172" s="1025">
        <v>45688</v>
      </c>
      <c r="C172" s="1026">
        <v>0</v>
      </c>
      <c r="D172" s="1026">
        <v>0</v>
      </c>
      <c r="E172" s="1026">
        <v>0</v>
      </c>
      <c r="F172" s="1026">
        <v>0</v>
      </c>
      <c r="G172" s="1027">
        <v>0</v>
      </c>
      <c r="H172" s="1028">
        <v>0</v>
      </c>
      <c r="I172" s="1027">
        <v>0</v>
      </c>
      <c r="J172" s="866">
        <v>222827</v>
      </c>
      <c r="K172" s="866">
        <v>312474</v>
      </c>
      <c r="L172" s="866">
        <v>30772</v>
      </c>
      <c r="M172" s="866">
        <v>13372</v>
      </c>
      <c r="N172" s="1029">
        <v>579445</v>
      </c>
      <c r="O172" s="1030">
        <v>1.7999999999999999E-2</v>
      </c>
      <c r="P172" s="1031">
        <v>0.11600000000000001</v>
      </c>
      <c r="Q172" s="1031"/>
      <c r="R172" s="866">
        <v>29397</v>
      </c>
      <c r="S172" s="866">
        <v>35256</v>
      </c>
      <c r="T172" s="866">
        <v>4550</v>
      </c>
      <c r="U172" s="866">
        <v>2546</v>
      </c>
      <c r="V172" s="1029">
        <v>71749</v>
      </c>
      <c r="W172" s="53">
        <v>-5.0000000000000001E-3</v>
      </c>
    </row>
    <row r="173" spans="1:23" s="3" customFormat="1" ht="12.75">
      <c r="A173" s="38"/>
      <c r="B173" s="1025">
        <v>45716</v>
      </c>
      <c r="C173" s="1026">
        <v>0</v>
      </c>
      <c r="D173" s="1026">
        <v>0</v>
      </c>
      <c r="E173" s="1026">
        <v>0</v>
      </c>
      <c r="F173" s="1026">
        <v>0</v>
      </c>
      <c r="G173" s="1027">
        <v>0</v>
      </c>
      <c r="H173" s="1028">
        <v>0</v>
      </c>
      <c r="I173" s="1027">
        <v>0</v>
      </c>
      <c r="J173" s="866">
        <v>207574</v>
      </c>
      <c r="K173" s="866">
        <v>273743</v>
      </c>
      <c r="L173" s="866">
        <v>34475</v>
      </c>
      <c r="M173" s="866">
        <v>9923</v>
      </c>
      <c r="N173" s="1029">
        <v>525715</v>
      </c>
      <c r="O173" s="1030">
        <v>-7.0000000000000007E-2</v>
      </c>
      <c r="P173" s="1031">
        <v>0.125</v>
      </c>
      <c r="Q173" s="1031"/>
      <c r="R173" s="866">
        <v>28520</v>
      </c>
      <c r="S173" s="866">
        <v>36066</v>
      </c>
      <c r="T173" s="866">
        <v>4346</v>
      </c>
      <c r="U173" s="866">
        <v>1285</v>
      </c>
      <c r="V173" s="1029">
        <v>70217</v>
      </c>
      <c r="W173" s="53">
        <v>-0.115</v>
      </c>
    </row>
    <row r="174" spans="1:23" s="3" customFormat="1" ht="12.75">
      <c r="A174" s="38"/>
      <c r="B174" s="1025">
        <v>45744</v>
      </c>
      <c r="C174" s="1026">
        <v>0</v>
      </c>
      <c r="D174" s="1026">
        <v>0</v>
      </c>
      <c r="E174" s="1026">
        <v>0</v>
      </c>
      <c r="F174" s="1026">
        <v>0</v>
      </c>
      <c r="G174" s="1027">
        <v>0</v>
      </c>
      <c r="H174" s="1028">
        <v>0</v>
      </c>
      <c r="I174" s="1027">
        <v>0</v>
      </c>
      <c r="J174" s="866">
        <v>242820</v>
      </c>
      <c r="K174" s="866">
        <v>290088</v>
      </c>
      <c r="L174" s="866">
        <v>39557</v>
      </c>
      <c r="M174" s="866">
        <v>16607</v>
      </c>
      <c r="N174" s="1029">
        <v>589072</v>
      </c>
      <c r="O174" s="1030">
        <v>4.2000000000000003E-2</v>
      </c>
      <c r="P174" s="1031">
        <v>0.13200000000000001</v>
      </c>
      <c r="Q174" s="1031"/>
      <c r="R174" s="866">
        <v>37466</v>
      </c>
      <c r="S174" s="866">
        <v>36708</v>
      </c>
      <c r="T174" s="866">
        <v>4355</v>
      </c>
      <c r="U174" s="866">
        <v>3392</v>
      </c>
      <c r="V174" s="1029">
        <v>81921</v>
      </c>
      <c r="W174" s="53">
        <v>0.53500000000000003</v>
      </c>
    </row>
    <row r="175" spans="1:23" s="3" customFormat="1" ht="12.75">
      <c r="A175" s="38"/>
      <c r="B175" s="1025">
        <v>45775</v>
      </c>
      <c r="C175" s="1026"/>
      <c r="D175" s="1026"/>
      <c r="E175" s="1026"/>
      <c r="F175" s="1026"/>
      <c r="G175" s="1027"/>
      <c r="H175" s="1028"/>
      <c r="I175" s="1027"/>
      <c r="J175" s="866">
        <v>216184</v>
      </c>
      <c r="K175" s="866">
        <v>334748</v>
      </c>
      <c r="L175" s="866">
        <v>42232</v>
      </c>
      <c r="M175" s="866">
        <v>16302</v>
      </c>
      <c r="N175" s="1029">
        <v>609466</v>
      </c>
      <c r="O175" s="1030">
        <v>7.5999999999999998E-2</v>
      </c>
      <c r="P175" s="1031">
        <v>0.104</v>
      </c>
      <c r="Q175" s="1031"/>
      <c r="R175" s="866">
        <v>24500</v>
      </c>
      <c r="S175" s="866">
        <v>39094</v>
      </c>
      <c r="T175" s="866">
        <v>1504</v>
      </c>
      <c r="U175" s="866">
        <v>2136</v>
      </c>
      <c r="V175" s="1029">
        <v>67234</v>
      </c>
      <c r="W175" s="53">
        <v>-0.17499999999999999</v>
      </c>
    </row>
    <row r="176" spans="1:23" s="3" customFormat="1" ht="12.75">
      <c r="A176" s="38"/>
      <c r="B176" s="1025">
        <v>45805</v>
      </c>
      <c r="C176" s="1026"/>
      <c r="D176" s="1026"/>
      <c r="E176" s="1026"/>
      <c r="F176" s="1026"/>
      <c r="G176" s="1027"/>
      <c r="H176" s="1028"/>
      <c r="I176" s="1027"/>
      <c r="J176" s="866">
        <v>242292</v>
      </c>
      <c r="K176" s="866">
        <v>339586</v>
      </c>
      <c r="L176" s="866">
        <v>48680</v>
      </c>
      <c r="M176" s="866">
        <v>13670</v>
      </c>
      <c r="N176" s="1029">
        <v>644228</v>
      </c>
      <c r="O176" s="1030">
        <v>6.4000000000000001E-2</v>
      </c>
      <c r="P176" s="1031">
        <v>0.12</v>
      </c>
      <c r="Q176" s="1031"/>
      <c r="R176" s="866">
        <v>29416</v>
      </c>
      <c r="S176" s="866">
        <v>46668</v>
      </c>
      <c r="T176" s="866">
        <v>4910</v>
      </c>
      <c r="U176" s="866">
        <v>755</v>
      </c>
      <c r="V176" s="1029">
        <v>81749</v>
      </c>
      <c r="W176" s="53">
        <v>8.7999999999999995E-2</v>
      </c>
    </row>
    <row r="177" spans="1:23" s="3" customFormat="1" ht="12.75">
      <c r="A177" s="38"/>
      <c r="B177" s="1025">
        <v>45836</v>
      </c>
      <c r="C177" s="1026"/>
      <c r="D177" s="1026"/>
      <c r="E177" s="1026"/>
      <c r="F177" s="1026"/>
      <c r="G177" s="1027"/>
      <c r="H177" s="1028"/>
      <c r="I177" s="1027"/>
      <c r="J177" s="866">
        <v>205900</v>
      </c>
      <c r="K177" s="866">
        <v>322110</v>
      </c>
      <c r="L177" s="866">
        <v>39618</v>
      </c>
      <c r="M177" s="866">
        <v>13724</v>
      </c>
      <c r="N177" s="1029">
        <v>581352</v>
      </c>
      <c r="O177" s="1030">
        <v>9.2999999999999999E-2</v>
      </c>
      <c r="P177" s="1031">
        <v>0.13100000000000001</v>
      </c>
      <c r="Q177" s="1031"/>
      <c r="R177" s="866">
        <v>31811</v>
      </c>
      <c r="S177" s="866">
        <v>42434</v>
      </c>
      <c r="T177" s="866">
        <v>4277</v>
      </c>
      <c r="U177" s="866">
        <v>2280</v>
      </c>
      <c r="V177" s="1029">
        <v>80802</v>
      </c>
      <c r="W177" s="53">
        <v>0.39700000000000002</v>
      </c>
    </row>
    <row r="178" spans="1:23" s="3" customFormat="1" ht="12.75">
      <c r="A178" s="38"/>
      <c r="B178" s="1025">
        <v>45866</v>
      </c>
      <c r="C178" s="1026"/>
      <c r="D178" s="1026"/>
      <c r="E178" s="1026"/>
      <c r="F178" s="1026"/>
      <c r="G178" s="1027"/>
      <c r="H178" s="1028"/>
      <c r="I178" s="1027"/>
      <c r="J178" s="866">
        <v>198609</v>
      </c>
      <c r="K178" s="866">
        <v>329776</v>
      </c>
      <c r="L178" s="866">
        <v>41932</v>
      </c>
      <c r="M178" s="866">
        <v>13609</v>
      </c>
      <c r="N178" s="1029">
        <v>583926</v>
      </c>
      <c r="O178" s="1030">
        <v>7.6999999999999999E-2</v>
      </c>
      <c r="P178" s="1031">
        <v>0.121</v>
      </c>
      <c r="Q178" s="1031"/>
      <c r="R178" s="866">
        <v>29433</v>
      </c>
      <c r="S178" s="866">
        <v>40321</v>
      </c>
      <c r="T178" s="866">
        <v>3594</v>
      </c>
      <c r="U178" s="866">
        <v>1853</v>
      </c>
      <c r="V178" s="1029">
        <v>75202</v>
      </c>
      <c r="W178" s="53">
        <v>0.221</v>
      </c>
    </row>
    <row r="179" spans="1:23" s="3" customFormat="1" ht="12.75">
      <c r="A179" s="38"/>
      <c r="B179" s="1025">
        <v>45894</v>
      </c>
      <c r="C179" s="1026"/>
      <c r="D179" s="1026"/>
      <c r="E179" s="1026"/>
      <c r="F179" s="1026"/>
      <c r="G179" s="1027"/>
      <c r="H179" s="1028"/>
      <c r="I179" s="1027"/>
      <c r="J179" s="866">
        <v>220714</v>
      </c>
      <c r="K179" s="866">
        <v>364764</v>
      </c>
      <c r="L179" s="866">
        <v>56265</v>
      </c>
      <c r="M179" s="866">
        <v>14570</v>
      </c>
      <c r="N179" s="1029">
        <v>656312</v>
      </c>
      <c r="O179" s="1030">
        <v>-1.7000000000000001E-2</v>
      </c>
      <c r="P179" s="1031">
        <v>0.114</v>
      </c>
      <c r="Q179" s="1031"/>
      <c r="R179" s="866">
        <v>29294</v>
      </c>
      <c r="S179" s="866">
        <v>45291</v>
      </c>
      <c r="T179" s="866">
        <v>4506</v>
      </c>
      <c r="U179" s="866">
        <v>300</v>
      </c>
      <c r="V179" s="1029">
        <v>79391</v>
      </c>
      <c r="W179" s="53">
        <v>0.10199999999999999</v>
      </c>
    </row>
    <row r="180" spans="1:23" s="3" customFormat="1" ht="12.75">
      <c r="A180" s="38"/>
      <c r="B180" s="1025">
        <v>45925</v>
      </c>
      <c r="C180" s="1026"/>
      <c r="D180" s="1026"/>
      <c r="E180" s="1026"/>
      <c r="F180" s="1026"/>
      <c r="G180" s="1027"/>
      <c r="H180" s="1028"/>
      <c r="I180" s="1027"/>
      <c r="J180" s="866">
        <v>204893</v>
      </c>
      <c r="K180" s="866">
        <v>309988</v>
      </c>
      <c r="L180" s="866">
        <v>37235</v>
      </c>
      <c r="M180" s="866">
        <v>15575</v>
      </c>
      <c r="N180" s="1029">
        <v>567691</v>
      </c>
      <c r="O180" s="1030">
        <v>7.0000000000000001E-3</v>
      </c>
      <c r="P180" s="1031">
        <v>0.10199999999999999</v>
      </c>
      <c r="Q180" s="1031"/>
      <c r="R180" s="866">
        <v>24706</v>
      </c>
      <c r="S180" s="866">
        <v>31364</v>
      </c>
      <c r="T180" s="866">
        <v>5314</v>
      </c>
      <c r="U180" s="866">
        <v>1686</v>
      </c>
      <c r="V180" s="1029">
        <v>63071</v>
      </c>
      <c r="W180" s="53">
        <v>2.8000000000000001E-2</v>
      </c>
    </row>
    <row r="181" spans="1:23" s="3" customFormat="1" ht="12.75">
      <c r="A181" s="38"/>
      <c r="B181" s="1025">
        <v>45955</v>
      </c>
      <c r="C181" s="1026"/>
      <c r="D181" s="1026"/>
      <c r="E181" s="1026"/>
      <c r="F181" s="1026"/>
      <c r="G181" s="1027"/>
      <c r="H181" s="1028"/>
      <c r="I181" s="1027"/>
      <c r="J181" s="866">
        <v>232962</v>
      </c>
      <c r="K181" s="866">
        <v>308987</v>
      </c>
      <c r="L181" s="866">
        <v>44864</v>
      </c>
      <c r="M181" s="866">
        <v>22658</v>
      </c>
      <c r="N181" s="1029">
        <v>609470</v>
      </c>
      <c r="O181" s="1030">
        <v>0.124</v>
      </c>
      <c r="P181" s="1031">
        <v>0.11113506206597717</v>
      </c>
      <c r="Q181" s="1031"/>
      <c r="R181" s="866">
        <v>21199</v>
      </c>
      <c r="S181" s="866">
        <v>43660</v>
      </c>
      <c r="T181" s="866">
        <v>5530</v>
      </c>
      <c r="U181" s="866">
        <v>2214</v>
      </c>
      <c r="V181" s="1029">
        <v>72603</v>
      </c>
      <c r="W181" s="53">
        <v>0.16900000000000001</v>
      </c>
    </row>
    <row r="182" spans="1:23" s="3" customFormat="1" ht="12.75">
      <c r="A182" s="38"/>
      <c r="B182" s="1025">
        <v>45986</v>
      </c>
      <c r="C182" s="1026"/>
      <c r="D182" s="1026"/>
      <c r="E182" s="1026"/>
      <c r="F182" s="1026"/>
      <c r="G182" s="1027"/>
      <c r="H182" s="1028"/>
      <c r="I182" s="1027"/>
      <c r="J182" s="866">
        <v>223327</v>
      </c>
      <c r="K182" s="866">
        <v>297639</v>
      </c>
      <c r="L182" s="866">
        <v>62204</v>
      </c>
      <c r="M182" s="866">
        <v>17553</v>
      </c>
      <c r="N182" s="1029">
        <v>600723</v>
      </c>
      <c r="O182" s="1030">
        <v>3.7999999999999999E-2</v>
      </c>
      <c r="P182" s="1031">
        <v>0.12669560896421442</v>
      </c>
      <c r="Q182" s="1031"/>
      <c r="R182" s="866">
        <v>26110.142182</v>
      </c>
      <c r="S182" s="866">
        <v>42321.342724000002</v>
      </c>
      <c r="T182" s="866">
        <v>9945.4704290000009</v>
      </c>
      <c r="U182" s="866">
        <v>1710.555617</v>
      </c>
      <c r="V182" s="1029">
        <v>80087.510952000011</v>
      </c>
      <c r="W182" s="53">
        <v>0.11300579845266046</v>
      </c>
    </row>
    <row r="183" spans="1:23" s="3" customFormat="1" ht="12.75">
      <c r="A183" s="38"/>
      <c r="B183" s="1025">
        <v>46016</v>
      </c>
      <c r="C183" s="1026"/>
      <c r="D183" s="1026"/>
      <c r="E183" s="1026"/>
      <c r="F183" s="1026"/>
      <c r="G183" s="1027"/>
      <c r="H183" s="1028"/>
      <c r="I183" s="1027"/>
      <c r="J183" s="866">
        <v>216237</v>
      </c>
      <c r="K183" s="866">
        <v>334079</v>
      </c>
      <c r="L183" s="866">
        <v>39892</v>
      </c>
      <c r="M183" s="866">
        <v>12140</v>
      </c>
      <c r="N183" s="1029">
        <v>602348</v>
      </c>
      <c r="O183" s="1030">
        <v>0.114</v>
      </c>
      <c r="P183" s="1031">
        <v>0.11423988382022193</v>
      </c>
      <c r="Q183" s="1031"/>
      <c r="R183" s="866">
        <v>29583.270165999998</v>
      </c>
      <c r="S183" s="866">
        <v>38371.577920999996</v>
      </c>
      <c r="T183" s="866">
        <v>4831.9575640000003</v>
      </c>
      <c r="U183" s="866">
        <v>1608.093869</v>
      </c>
      <c r="V183" s="1029">
        <v>74394.899519999992</v>
      </c>
      <c r="W183" s="53">
        <v>6.0917856057367992E-2</v>
      </c>
    </row>
    <row r="184" spans="1:23" s="3" customFormat="1" ht="12.75">
      <c r="A184" s="38"/>
      <c r="B184" s="1025">
        <f t="shared" ref="B184:B185" si="17">EOMONTH(B183,1)</f>
        <v>46053</v>
      </c>
      <c r="C184" s="1026"/>
      <c r="D184" s="1026"/>
      <c r="E184" s="1026"/>
      <c r="F184" s="1026"/>
      <c r="G184" s="1027"/>
      <c r="H184" s="1028"/>
      <c r="I184" s="1027"/>
      <c r="J184" s="866">
        <v>228373.48387200001</v>
      </c>
      <c r="K184" s="866">
        <v>327870.60783699999</v>
      </c>
      <c r="L184" s="866">
        <v>58719.685055000002</v>
      </c>
      <c r="M184" s="866">
        <v>17636.123933999999</v>
      </c>
      <c r="N184" s="1029">
        <v>632599.9006980001</v>
      </c>
      <c r="O184" s="1030">
        <v>9.1734622221233408E-2</v>
      </c>
      <c r="P184" s="1031">
        <v>0.1370831091031092</v>
      </c>
      <c r="Q184" s="1031"/>
      <c r="R184" s="866">
        <v>29401.427213999999</v>
      </c>
      <c r="S184" s="866">
        <v>51770.588909999999</v>
      </c>
      <c r="T184" s="866">
        <v>8445.2399879999994</v>
      </c>
      <c r="U184" s="866">
        <v>2079</v>
      </c>
      <c r="V184" s="1029">
        <v>91696.256112000003</v>
      </c>
      <c r="W184" s="53">
        <v>0.27800182398186557</v>
      </c>
    </row>
    <row r="185" spans="1:23" s="3" customFormat="1" ht="12.75">
      <c r="A185" s="38"/>
      <c r="B185" s="1025">
        <f t="shared" si="17"/>
        <v>46081</v>
      </c>
      <c r="C185" s="1026"/>
      <c r="D185" s="1026"/>
      <c r="E185" s="1026"/>
      <c r="F185" s="1026"/>
      <c r="G185" s="1027"/>
      <c r="H185" s="1028"/>
      <c r="I185" s="1027"/>
      <c r="J185" s="866">
        <v>190070.45736</v>
      </c>
      <c r="K185" s="866">
        <v>273514.78071000002</v>
      </c>
      <c r="L185" s="866">
        <v>56939.577468000003</v>
      </c>
      <c r="M185" s="866">
        <v>15062.760038</v>
      </c>
      <c r="N185" s="1029">
        <v>535587.57557600003</v>
      </c>
      <c r="O185" s="1030">
        <v>1.8779001591441746E-2</v>
      </c>
      <c r="P185" s="1031">
        <v>0.15866758450027049</v>
      </c>
      <c r="Q185" s="1031"/>
      <c r="R185" s="866">
        <v>29828.575825</v>
      </c>
      <c r="S185" s="866">
        <v>40029.663818000001</v>
      </c>
      <c r="T185" s="866">
        <v>16690.83553</v>
      </c>
      <c r="U185" s="866">
        <v>2960</v>
      </c>
      <c r="V185" s="1029">
        <v>89509.075173000005</v>
      </c>
      <c r="W185" s="53">
        <v>0.24329290500789003</v>
      </c>
    </row>
    <row r="186" spans="1:23" ht="12.75">
      <c r="A186" s="38"/>
      <c r="B186" s="547" t="s">
        <v>17</v>
      </c>
      <c r="C186" s="547"/>
      <c r="D186" s="547"/>
      <c r="E186" s="547"/>
      <c r="F186" s="547"/>
      <c r="G186" s="547"/>
      <c r="H186" s="547"/>
      <c r="I186" s="547"/>
      <c r="J186" s="67"/>
      <c r="K186" s="67"/>
      <c r="L186" s="67"/>
      <c r="M186" s="67"/>
      <c r="N186" s="936"/>
      <c r="O186" s="68"/>
      <c r="P186" s="69"/>
      <c r="Q186" s="69"/>
      <c r="R186" s="67"/>
      <c r="S186" s="67"/>
      <c r="T186" s="67"/>
      <c r="U186" s="67"/>
      <c r="V186" s="937"/>
      <c r="W186" s="68"/>
    </row>
    <row r="187" spans="1:23" ht="12.75" hidden="1" outlineLevel="1">
      <c r="A187" s="38"/>
      <c r="B187" s="938" t="s">
        <v>18</v>
      </c>
      <c r="C187" s="938"/>
      <c r="D187" s="938"/>
      <c r="E187" s="938"/>
      <c r="F187" s="938"/>
      <c r="G187" s="938"/>
      <c r="H187" s="938"/>
      <c r="I187" s="938"/>
      <c r="J187" s="62">
        <f>SUM(J7:J9)</f>
        <v>560070</v>
      </c>
      <c r="K187" s="62">
        <f>SUM(K7:K9)</f>
        <v>225204</v>
      </c>
      <c r="L187" s="62">
        <f>SUM(L7:L9)</f>
        <v>155978.66399999999</v>
      </c>
      <c r="M187" s="62">
        <f>SUM(M7:M9)</f>
        <v>54530</v>
      </c>
      <c r="N187" s="63">
        <f>SUM(N7:N9)</f>
        <v>995782.66400000011</v>
      </c>
      <c r="O187" s="70"/>
      <c r="P187" s="65">
        <f>Segment!K190</f>
        <v>0.12959161607363778</v>
      </c>
      <c r="Q187" s="65"/>
      <c r="R187" s="62">
        <f>SUM(R7:R9)</f>
        <v>77814</v>
      </c>
      <c r="S187" s="62">
        <f>SUM(S7:S9)</f>
        <v>14504</v>
      </c>
      <c r="T187" s="62">
        <f>SUM(T7:T9)</f>
        <v>13974</v>
      </c>
      <c r="U187" s="62">
        <f>SUM(U7:U9)</f>
        <v>4875</v>
      </c>
      <c r="V187" s="63">
        <f>SUM(V7:V9)</f>
        <v>111167</v>
      </c>
      <c r="W187" s="70"/>
    </row>
    <row r="188" spans="1:23" ht="12.75" hidden="1" outlineLevel="1">
      <c r="A188" s="38"/>
      <c r="B188" s="939" t="s">
        <v>19</v>
      </c>
      <c r="C188" s="939"/>
      <c r="D188" s="939"/>
      <c r="E188" s="939"/>
      <c r="F188" s="939"/>
      <c r="G188" s="939"/>
      <c r="H188" s="939"/>
      <c r="I188" s="939"/>
      <c r="J188" s="38">
        <f>SUM(J10:J12)</f>
        <v>605297</v>
      </c>
      <c r="K188" s="38">
        <f>SUM(K10:K12)</f>
        <v>211226</v>
      </c>
      <c r="L188" s="38">
        <f>SUM(L10:L12)</f>
        <v>163185.11799999999</v>
      </c>
      <c r="M188" s="38">
        <f>SUM(M10:M12)</f>
        <v>81216.7</v>
      </c>
      <c r="N188" s="39">
        <f>SUM(N10:N12)</f>
        <v>1060924.818</v>
      </c>
      <c r="O188" s="40"/>
      <c r="P188" s="41">
        <f>Segment!K191</f>
        <v>0.12922449768266661</v>
      </c>
      <c r="Q188" s="41"/>
      <c r="R188" s="38">
        <f>SUM(R10:R12)</f>
        <v>76856</v>
      </c>
      <c r="S188" s="38">
        <f>SUM(S10:S12)</f>
        <v>22470</v>
      </c>
      <c r="T188" s="38">
        <f>SUM(T10:T12)</f>
        <v>20974</v>
      </c>
      <c r="U188" s="38">
        <f>SUM(U10:U12)</f>
        <v>6872</v>
      </c>
      <c r="V188" s="39">
        <f>SUM(V10:V12)</f>
        <v>127172</v>
      </c>
      <c r="W188" s="40"/>
    </row>
    <row r="189" spans="1:23" ht="12.75" hidden="1" outlineLevel="1">
      <c r="A189" s="38"/>
      <c r="B189" s="939" t="s">
        <v>20</v>
      </c>
      <c r="C189" s="939"/>
      <c r="D189" s="939"/>
      <c r="E189" s="939"/>
      <c r="F189" s="939"/>
      <c r="G189" s="939"/>
      <c r="H189" s="939"/>
      <c r="I189" s="939"/>
      <c r="J189" s="38">
        <f>SUM(J13:J15)</f>
        <v>679967</v>
      </c>
      <c r="K189" s="38">
        <f>SUM(K13:K15)</f>
        <v>183697</v>
      </c>
      <c r="L189" s="38">
        <f>SUM(L13:L15)</f>
        <v>189348.12400000001</v>
      </c>
      <c r="M189" s="38">
        <f>SUM(M13:M15)</f>
        <v>110689.7</v>
      </c>
      <c r="N189" s="39">
        <f>SUM(N13:N15)</f>
        <v>1163701.824</v>
      </c>
      <c r="O189" s="40"/>
      <c r="P189" s="41">
        <f>Segment!K192</f>
        <v>0.12252341787588966</v>
      </c>
      <c r="Q189" s="41"/>
      <c r="R189" s="38">
        <f>SUM(R13:R15)</f>
        <v>104954</v>
      </c>
      <c r="S189" s="38">
        <f>SUM(S13:S15)</f>
        <v>20935</v>
      </c>
      <c r="T189" s="38">
        <f>SUM(T13:T15)</f>
        <v>24038</v>
      </c>
      <c r="U189" s="38">
        <f>SUM(U13:U15)</f>
        <v>8151</v>
      </c>
      <c r="V189" s="39">
        <f>SUM(V13:V15)</f>
        <v>158078</v>
      </c>
      <c r="W189" s="40"/>
    </row>
    <row r="190" spans="1:23" ht="12.75" hidden="1" outlineLevel="1">
      <c r="A190" s="38"/>
      <c r="B190" s="940" t="s">
        <v>21</v>
      </c>
      <c r="C190" s="940"/>
      <c r="D190" s="940"/>
      <c r="E190" s="940"/>
      <c r="F190" s="940"/>
      <c r="G190" s="940"/>
      <c r="H190" s="940"/>
      <c r="I190" s="940"/>
      <c r="J190" s="59">
        <f>SUM(J16:J18)</f>
        <v>641007</v>
      </c>
      <c r="K190" s="59">
        <f>SUM(K16:K18)</f>
        <v>180763</v>
      </c>
      <c r="L190" s="59">
        <f>SUM(L16:L18)</f>
        <v>155763.54499999998</v>
      </c>
      <c r="M190" s="59">
        <f>SUM(M16:M18)</f>
        <v>122374</v>
      </c>
      <c r="N190" s="60">
        <f>SUM(N16:N18)</f>
        <v>1099907.5449999999</v>
      </c>
      <c r="O190" s="46"/>
      <c r="P190" s="41">
        <f>Segment!K193</f>
        <v>0.11604871615913273</v>
      </c>
      <c r="Q190" s="61"/>
      <c r="R190" s="59">
        <f>SUM(R16:R18)</f>
        <v>97518</v>
      </c>
      <c r="S190" s="59">
        <f>SUM(S16:S18)</f>
        <v>21167</v>
      </c>
      <c r="T190" s="59">
        <f>SUM(T16:T18)</f>
        <v>22080</v>
      </c>
      <c r="U190" s="59">
        <f>SUM(U16:U18)</f>
        <v>8359</v>
      </c>
      <c r="V190" s="60">
        <f>SUM(V16:V18)</f>
        <v>149124</v>
      </c>
      <c r="W190" s="46"/>
    </row>
    <row r="191" spans="1:23" ht="12.75" hidden="1" outlineLevel="1">
      <c r="A191" s="38"/>
      <c r="B191" s="941" t="s">
        <v>22</v>
      </c>
      <c r="C191" s="941"/>
      <c r="D191" s="941"/>
      <c r="E191" s="941"/>
      <c r="F191" s="941"/>
      <c r="G191" s="941"/>
      <c r="H191" s="941"/>
      <c r="I191" s="941"/>
      <c r="J191" s="62">
        <f>SUM(J19:J21)</f>
        <v>671564</v>
      </c>
      <c r="K191" s="62">
        <f>SUM(K19:K21)</f>
        <v>161070</v>
      </c>
      <c r="L191" s="62">
        <f>SUM(L19:L21)</f>
        <v>192475.72899999999</v>
      </c>
      <c r="M191" s="62">
        <f>SUM(M19:M21)</f>
        <v>102691</v>
      </c>
      <c r="N191" s="63">
        <f>SUM(N19:N21)</f>
        <v>1127800.7290000001</v>
      </c>
      <c r="O191" s="70">
        <f>N191/N187-1</f>
        <v>0.13257718754581571</v>
      </c>
      <c r="P191" s="65">
        <f>Segment!K194</f>
        <v>9.5700674763228993E-2</v>
      </c>
      <c r="Q191" s="65"/>
      <c r="R191" s="62">
        <f>SUM(R19:R21)</f>
        <v>97800</v>
      </c>
      <c r="S191" s="62">
        <f>SUM(S19:S21)</f>
        <v>18416</v>
      </c>
      <c r="T191" s="62">
        <f>SUM(T19:T21)</f>
        <v>21792</v>
      </c>
      <c r="U191" s="62">
        <f>SUM(U19:U21)</f>
        <v>8773</v>
      </c>
      <c r="V191" s="63">
        <f>SUM(V19:V21)</f>
        <v>146781</v>
      </c>
      <c r="W191" s="70">
        <f>V191/V187-1</f>
        <v>0.32036485647719193</v>
      </c>
    </row>
    <row r="192" spans="1:23" ht="12.75" hidden="1" outlineLevel="1">
      <c r="A192" s="38"/>
      <c r="B192" s="864" t="s">
        <v>23</v>
      </c>
      <c r="C192" s="864"/>
      <c r="D192" s="864"/>
      <c r="E192" s="864"/>
      <c r="F192" s="864"/>
      <c r="G192" s="864"/>
      <c r="H192" s="864"/>
      <c r="I192" s="864"/>
      <c r="J192" s="38">
        <f>SUM(J22:J24)</f>
        <v>674434</v>
      </c>
      <c r="K192" s="38">
        <f>SUM(K22:K24)</f>
        <v>222436</v>
      </c>
      <c r="L192" s="38">
        <f>SUM(L22:L24)</f>
        <v>179162.24900000001</v>
      </c>
      <c r="M192" s="38">
        <f>SUM(M22:M24)</f>
        <v>114174.8</v>
      </c>
      <c r="N192" s="39">
        <f>SUM(N22:N24)</f>
        <v>1190207.0490000001</v>
      </c>
      <c r="O192" s="40">
        <f t="shared" ref="O192:O214" si="18">N192/N188-1</f>
        <v>0.1218580513968146</v>
      </c>
      <c r="P192" s="41">
        <f>Segment!K195</f>
        <v>0.12090335143051924</v>
      </c>
      <c r="Q192" s="41"/>
      <c r="R192" s="38">
        <f>SUM(R22:R24)</f>
        <v>96484</v>
      </c>
      <c r="S192" s="38">
        <f>SUM(S22:S24)</f>
        <v>17940</v>
      </c>
      <c r="T192" s="38">
        <f>SUM(T22:T24)</f>
        <v>21586</v>
      </c>
      <c r="U192" s="38">
        <f>SUM(U22:U24)</f>
        <v>10323</v>
      </c>
      <c r="V192" s="39">
        <f>SUM(V22:V24)</f>
        <v>146333</v>
      </c>
      <c r="W192" s="40">
        <f t="shared" ref="W192:W214" si="19">V192/V188-1</f>
        <v>0.15066995879596146</v>
      </c>
    </row>
    <row r="193" spans="1:23" ht="12.75" hidden="1" outlineLevel="1">
      <c r="A193" s="38"/>
      <c r="B193" s="864" t="s">
        <v>24</v>
      </c>
      <c r="C193" s="864"/>
      <c r="D193" s="864"/>
      <c r="E193" s="864"/>
      <c r="F193" s="864"/>
      <c r="G193" s="864"/>
      <c r="H193" s="864"/>
      <c r="I193" s="864"/>
      <c r="J193" s="38">
        <f>SUM(J25:J27)</f>
        <v>699796</v>
      </c>
      <c r="K193" s="38">
        <f>SUM(K25:K27)</f>
        <v>251422</v>
      </c>
      <c r="L193" s="38">
        <f>SUM(L25:L27)</f>
        <v>178934.476</v>
      </c>
      <c r="M193" s="38">
        <f>SUM(M25:M27)</f>
        <v>119985</v>
      </c>
      <c r="N193" s="39">
        <f>SUM(N25:N27)</f>
        <v>1250137.476</v>
      </c>
      <c r="O193" s="40">
        <f t="shared" si="18"/>
        <v>7.4276460015241907E-2</v>
      </c>
      <c r="P193" s="41">
        <f>Segment!K196</f>
        <v>0.11964754878738151</v>
      </c>
      <c r="Q193" s="41"/>
      <c r="R193" s="38">
        <f>SUM(R25:R27)</f>
        <v>81352</v>
      </c>
      <c r="S193" s="38">
        <f>SUM(S25:S27)</f>
        <v>20518</v>
      </c>
      <c r="T193" s="38">
        <f>SUM(T25:T27)</f>
        <v>15804</v>
      </c>
      <c r="U193" s="38">
        <f>SUM(U25:U27)</f>
        <v>9627</v>
      </c>
      <c r="V193" s="39">
        <f>SUM(V25:V27)</f>
        <v>127301</v>
      </c>
      <c r="W193" s="40">
        <f t="shared" si="19"/>
        <v>-0.19469502397550575</v>
      </c>
    </row>
    <row r="194" spans="1:23" ht="12.75" hidden="1" outlineLevel="1">
      <c r="A194" s="38"/>
      <c r="B194" s="942" t="s">
        <v>25</v>
      </c>
      <c r="C194" s="942"/>
      <c r="D194" s="942"/>
      <c r="E194" s="942"/>
      <c r="F194" s="942"/>
      <c r="G194" s="942"/>
      <c r="H194" s="942"/>
      <c r="I194" s="942"/>
      <c r="J194" s="59">
        <f>SUM(J28:J30)</f>
        <v>698331</v>
      </c>
      <c r="K194" s="59">
        <f>SUM(K28:K30)</f>
        <v>254815</v>
      </c>
      <c r="L194" s="59">
        <f>SUM(L28:L30)</f>
        <v>180675.63800000001</v>
      </c>
      <c r="M194" s="59">
        <f>SUM(M28:M30)</f>
        <v>156453</v>
      </c>
      <c r="N194" s="60">
        <f>SUM(N28:N30)</f>
        <v>1290274.638</v>
      </c>
      <c r="O194" s="46">
        <f t="shared" si="18"/>
        <v>0.17307554063555419</v>
      </c>
      <c r="P194" s="41">
        <f>Segment!K197</f>
        <v>0.10524985923859335</v>
      </c>
      <c r="Q194" s="61"/>
      <c r="R194" s="59">
        <f>SUM(R28:R30)</f>
        <v>106591</v>
      </c>
      <c r="S194" s="59">
        <f>SUM(S28:S30)</f>
        <v>23693</v>
      </c>
      <c r="T194" s="59">
        <f>SUM(T28:T30)</f>
        <v>19893.725999999999</v>
      </c>
      <c r="U194" s="59">
        <f>SUM(U28:U30)</f>
        <v>14101</v>
      </c>
      <c r="V194" s="60">
        <f>SUM(V28:V30)</f>
        <v>164278.72600000002</v>
      </c>
      <c r="W194" s="46">
        <f t="shared" si="19"/>
        <v>0.10162499664708591</v>
      </c>
    </row>
    <row r="195" spans="1:23" ht="12.75" hidden="1" outlineLevel="1">
      <c r="A195" s="38"/>
      <c r="B195" s="941" t="s">
        <v>26</v>
      </c>
      <c r="C195" s="941"/>
      <c r="D195" s="941"/>
      <c r="E195" s="941"/>
      <c r="F195" s="941"/>
      <c r="G195" s="941"/>
      <c r="H195" s="941"/>
      <c r="I195" s="941"/>
      <c r="J195" s="62">
        <f>SUM(J31:J33)</f>
        <v>691144</v>
      </c>
      <c r="K195" s="62">
        <f>SUM(K31:K33)</f>
        <v>260979</v>
      </c>
      <c r="L195" s="62">
        <f>SUM(L31:L33)</f>
        <v>190508.731</v>
      </c>
      <c r="M195" s="62">
        <f>SUM(M31:M33)</f>
        <v>161899.79999999999</v>
      </c>
      <c r="N195" s="63">
        <f>SUM(N31:N33)</f>
        <v>1304531.531</v>
      </c>
      <c r="O195" s="70">
        <f t="shared" si="18"/>
        <v>0.15670392601776717</v>
      </c>
      <c r="P195" s="65">
        <f>Segment!K198</f>
        <v>0.10066446020567486</v>
      </c>
      <c r="Q195" s="65"/>
      <c r="R195" s="62">
        <f>SUM(R31:R33)</f>
        <v>110394</v>
      </c>
      <c r="S195" s="62">
        <f>SUM(S31:S33)</f>
        <v>20436</v>
      </c>
      <c r="T195" s="62">
        <f>SUM(T31:T33)</f>
        <v>16879</v>
      </c>
      <c r="U195" s="62">
        <f>SUM(U31:U33)</f>
        <v>17161</v>
      </c>
      <c r="V195" s="63">
        <f>SUM(V31:V33)</f>
        <v>164870</v>
      </c>
      <c r="W195" s="70">
        <f t="shared" si="19"/>
        <v>0.12323802126978278</v>
      </c>
    </row>
    <row r="196" spans="1:23" ht="12.75" hidden="1" outlineLevel="1">
      <c r="A196" s="38"/>
      <c r="B196" s="864" t="s">
        <v>27</v>
      </c>
      <c r="C196" s="864"/>
      <c r="D196" s="864"/>
      <c r="E196" s="864"/>
      <c r="F196" s="864"/>
      <c r="G196" s="864"/>
      <c r="H196" s="864"/>
      <c r="I196" s="864"/>
      <c r="J196" s="38">
        <f>SUM(J34:J36)</f>
        <v>699147</v>
      </c>
      <c r="K196" s="38">
        <f>SUM(K34:K36)</f>
        <v>259079</v>
      </c>
      <c r="L196" s="38">
        <f>SUM(L34:L36)</f>
        <v>210247.092</v>
      </c>
      <c r="M196" s="38">
        <f>SUM(M34:M36)</f>
        <v>189733</v>
      </c>
      <c r="N196" s="39">
        <f>SUM(N34:N36)</f>
        <v>1358206.0920000002</v>
      </c>
      <c r="O196" s="40">
        <f t="shared" si="18"/>
        <v>0.14115110739862535</v>
      </c>
      <c r="P196" s="41">
        <f>Segment!K199</f>
        <v>9.5009611238379588E-2</v>
      </c>
      <c r="Q196" s="41"/>
      <c r="R196" s="38">
        <f>SUM(R34:R36)</f>
        <v>96040</v>
      </c>
      <c r="S196" s="38">
        <f>SUM(S34:S36)</f>
        <v>22705</v>
      </c>
      <c r="T196" s="38">
        <f>SUM(T34:T36)</f>
        <v>20999</v>
      </c>
      <c r="U196" s="38">
        <f>SUM(U34:U36)</f>
        <v>11744</v>
      </c>
      <c r="V196" s="39">
        <f>SUM(V34:V36)</f>
        <v>151488</v>
      </c>
      <c r="W196" s="40">
        <f t="shared" si="19"/>
        <v>3.5227870678520956E-2</v>
      </c>
    </row>
    <row r="197" spans="1:23" ht="12.75" hidden="1" outlineLevel="1">
      <c r="A197" s="38"/>
      <c r="B197" s="864" t="s">
        <v>28</v>
      </c>
      <c r="C197" s="864"/>
      <c r="D197" s="864"/>
      <c r="E197" s="864"/>
      <c r="F197" s="864"/>
      <c r="G197" s="864"/>
      <c r="H197" s="864"/>
      <c r="I197" s="864"/>
      <c r="J197" s="38">
        <f>SUM(J37:J39)</f>
        <v>873605</v>
      </c>
      <c r="K197" s="38">
        <f>SUM(K37:K39)</f>
        <v>286656</v>
      </c>
      <c r="L197" s="38">
        <f>SUM(L37:L39)</f>
        <v>209057.49199999997</v>
      </c>
      <c r="M197" s="38">
        <f>SUM(M37:M39)</f>
        <v>174116</v>
      </c>
      <c r="N197" s="39">
        <f>SUM(N37:N39)</f>
        <v>1543434.4920000001</v>
      </c>
      <c r="O197" s="40">
        <f t="shared" si="18"/>
        <v>0.23461181000544618</v>
      </c>
      <c r="P197" s="41">
        <f>Segment!K200</f>
        <v>0.10211725254818887</v>
      </c>
      <c r="Q197" s="41"/>
      <c r="R197" s="38">
        <f>SUM(R37:R39)</f>
        <v>112153</v>
      </c>
      <c r="S197" s="38">
        <f>SUM(S37:S39)</f>
        <v>21540</v>
      </c>
      <c r="T197" s="38">
        <f>SUM(T37:T39)</f>
        <v>17653</v>
      </c>
      <c r="U197" s="38">
        <f>SUM(U37:U39)</f>
        <v>13259</v>
      </c>
      <c r="V197" s="39">
        <f>SUM(V37:V39)</f>
        <v>164605</v>
      </c>
      <c r="W197" s="40">
        <f t="shared" si="19"/>
        <v>0.29303776089740063</v>
      </c>
    </row>
    <row r="198" spans="1:23" ht="12.75" hidden="1" outlineLevel="1">
      <c r="A198" s="38"/>
      <c r="B198" s="942" t="s">
        <v>29</v>
      </c>
      <c r="C198" s="942"/>
      <c r="D198" s="942"/>
      <c r="E198" s="942"/>
      <c r="F198" s="942"/>
      <c r="G198" s="942"/>
      <c r="H198" s="942"/>
      <c r="I198" s="942"/>
      <c r="J198" s="59">
        <f>SUM(J40:J42)</f>
        <v>916085</v>
      </c>
      <c r="K198" s="59">
        <f>SUM(K40:K42)</f>
        <v>300099</v>
      </c>
      <c r="L198" s="59">
        <f>SUM(L40:L42)</f>
        <v>245425</v>
      </c>
      <c r="M198" s="59">
        <f>SUM(M40:M42)</f>
        <v>215074</v>
      </c>
      <c r="N198" s="60">
        <f>SUM(N40:N42)</f>
        <v>1676683</v>
      </c>
      <c r="O198" s="46">
        <f t="shared" si="18"/>
        <v>0.29947760780523058</v>
      </c>
      <c r="P198" s="41">
        <f>Segment!K201</f>
        <v>0.1038260933019112</v>
      </c>
      <c r="Q198" s="61"/>
      <c r="R198" s="59">
        <f>SUM(R40:R42)</f>
        <v>110118</v>
      </c>
      <c r="S198" s="59">
        <f>SUM(S40:S42)</f>
        <v>27525</v>
      </c>
      <c r="T198" s="59">
        <f>SUM(T40:T42)</f>
        <v>17416</v>
      </c>
      <c r="U198" s="59">
        <f>SUM(U40:U42)</f>
        <v>13136</v>
      </c>
      <c r="V198" s="60">
        <f>SUM(V40:V42)</f>
        <v>168195</v>
      </c>
      <c r="W198" s="46">
        <f t="shared" si="19"/>
        <v>2.383920362275016E-2</v>
      </c>
    </row>
    <row r="199" spans="1:23" ht="12.75" hidden="1" outlineLevel="1">
      <c r="A199" s="38"/>
      <c r="B199" s="941" t="s">
        <v>30</v>
      </c>
      <c r="C199" s="941"/>
      <c r="D199" s="941"/>
      <c r="E199" s="941"/>
      <c r="F199" s="941"/>
      <c r="G199" s="941"/>
      <c r="H199" s="941"/>
      <c r="I199" s="941"/>
      <c r="J199" s="62">
        <f>SUM(J43:J45)</f>
        <v>812972.77499999991</v>
      </c>
      <c r="K199" s="62">
        <f>SUM(K43:K45)</f>
        <v>287129.78000000003</v>
      </c>
      <c r="L199" s="62">
        <f>SUM(L43:L45)</f>
        <v>242461.13399999999</v>
      </c>
      <c r="M199" s="62">
        <f>SUM(M43:M45)</f>
        <v>214705</v>
      </c>
      <c r="N199" s="63">
        <f>SUM(N43:N45)</f>
        <v>1557268.689</v>
      </c>
      <c r="O199" s="70">
        <f t="shared" si="18"/>
        <v>0.19373786834133644</v>
      </c>
      <c r="P199" s="65">
        <f>Segment!K202</f>
        <v>0.10363469500048204</v>
      </c>
      <c r="Q199" s="65"/>
      <c r="R199" s="62">
        <f>SUM(R43:R45)</f>
        <v>106757</v>
      </c>
      <c r="S199" s="62">
        <f>SUM(S43:S45)</f>
        <v>26848</v>
      </c>
      <c r="T199" s="62">
        <f>SUM(T43:T45)</f>
        <v>19996</v>
      </c>
      <c r="U199" s="62">
        <f>SUM(U43:U45)</f>
        <v>14973</v>
      </c>
      <c r="V199" s="63">
        <f>SUM(V43:V45)</f>
        <v>168574</v>
      </c>
      <c r="W199" s="70">
        <f t="shared" si="19"/>
        <v>2.246618547946877E-2</v>
      </c>
    </row>
    <row r="200" spans="1:23" ht="12.75" hidden="1" outlineLevel="1">
      <c r="A200" s="38"/>
      <c r="B200" s="864" t="s">
        <v>31</v>
      </c>
      <c r="C200" s="864"/>
      <c r="D200" s="864"/>
      <c r="E200" s="864"/>
      <c r="F200" s="864"/>
      <c r="G200" s="864"/>
      <c r="H200" s="864"/>
      <c r="I200" s="864"/>
      <c r="J200" s="38">
        <f>SUM(J46:J48)</f>
        <v>750544.45400000003</v>
      </c>
      <c r="K200" s="38">
        <f>SUM(K46:K48)</f>
        <v>289893</v>
      </c>
      <c r="L200" s="38">
        <f>SUM(L46:L48)</f>
        <v>228194.04200000002</v>
      </c>
      <c r="M200" s="38">
        <f>SUM(M46:M48)</f>
        <v>208319</v>
      </c>
      <c r="N200" s="39">
        <f>SUM(N46:N48)</f>
        <v>1476950.4959999998</v>
      </c>
      <c r="O200" s="40">
        <f t="shared" si="18"/>
        <v>8.7427382854059266E-2</v>
      </c>
      <c r="P200" s="41">
        <f>Segment!K203</f>
        <v>0.10737630383197264</v>
      </c>
      <c r="Q200" s="41"/>
      <c r="R200" s="38">
        <f>SUM(R46:R48)</f>
        <v>95341</v>
      </c>
      <c r="S200" s="38">
        <f>SUM(S46:S48)</f>
        <v>25245</v>
      </c>
      <c r="T200" s="38">
        <f>SUM(T46:T48)</f>
        <v>22658</v>
      </c>
      <c r="U200" s="38">
        <f>SUM(U46:U48)</f>
        <v>19163</v>
      </c>
      <c r="V200" s="39">
        <f>SUM(V46:V48)</f>
        <v>162407</v>
      </c>
      <c r="W200" s="40">
        <f t="shared" si="19"/>
        <v>7.2078316434305068E-2</v>
      </c>
    </row>
    <row r="201" spans="1:23" ht="12.75" hidden="1" outlineLevel="1">
      <c r="A201" s="38"/>
      <c r="B201" s="864" t="s">
        <v>32</v>
      </c>
      <c r="C201" s="864"/>
      <c r="D201" s="864"/>
      <c r="E201" s="864"/>
      <c r="F201" s="864"/>
      <c r="G201" s="864"/>
      <c r="H201" s="864"/>
      <c r="I201" s="864"/>
      <c r="J201" s="38">
        <f>SUM(J49:J51)</f>
        <v>790440.03099999996</v>
      </c>
      <c r="K201" s="38">
        <f>SUM(K49:K51)</f>
        <v>324473</v>
      </c>
      <c r="L201" s="38">
        <f>SUM(L49:L51)</f>
        <v>240226.353</v>
      </c>
      <c r="M201" s="38">
        <f>SUM(M49:M51)</f>
        <v>184374</v>
      </c>
      <c r="N201" s="39">
        <f>SUM(N49:N51)</f>
        <v>1539513.3840000001</v>
      </c>
      <c r="O201" s="40">
        <f t="shared" si="18"/>
        <v>-2.54050821095686E-3</v>
      </c>
      <c r="P201" s="41">
        <f>Segment!K204</f>
        <v>0.11336062183214943</v>
      </c>
      <c r="Q201" s="41"/>
      <c r="R201" s="38">
        <f>SUM(R49:R51)</f>
        <v>104293</v>
      </c>
      <c r="S201" s="38">
        <f>SUM(S49:S51)</f>
        <v>29023</v>
      </c>
      <c r="T201" s="38">
        <f>SUM(T49:T51)</f>
        <v>20421</v>
      </c>
      <c r="U201" s="38">
        <f>SUM(U49:U51)</f>
        <v>15442</v>
      </c>
      <c r="V201" s="39">
        <f>SUM(V49:V51)</f>
        <v>169179</v>
      </c>
      <c r="W201" s="40">
        <f t="shared" si="19"/>
        <v>2.7787734272956444E-2</v>
      </c>
    </row>
    <row r="202" spans="1:23" ht="12.75" hidden="1" outlineLevel="1">
      <c r="A202" s="38"/>
      <c r="B202" s="943" t="s">
        <v>33</v>
      </c>
      <c r="C202" s="943"/>
      <c r="D202" s="943"/>
      <c r="E202" s="943"/>
      <c r="F202" s="943"/>
      <c r="G202" s="943"/>
      <c r="H202" s="943"/>
      <c r="I202" s="943"/>
      <c r="J202" s="71">
        <f>SUM(J52:J54)</f>
        <v>657296.74800000002</v>
      </c>
      <c r="K202" s="71">
        <f>SUM(K52:K54)</f>
        <v>269299.87</v>
      </c>
      <c r="L202" s="71">
        <f>SUM(L52:L54)</f>
        <v>187232.628</v>
      </c>
      <c r="M202" s="71">
        <f>SUM(M52:M54)</f>
        <v>180786</v>
      </c>
      <c r="N202" s="72">
        <f>SUM(N52:N54)</f>
        <v>1294615.246</v>
      </c>
      <c r="O202" s="73">
        <f t="shared" si="18"/>
        <v>-0.22787119210965934</v>
      </c>
      <c r="P202" s="41">
        <f>Segment!K205</f>
        <v>0.10371629239119315</v>
      </c>
      <c r="Q202" s="74"/>
      <c r="R202" s="71">
        <f>SUM(R52:R54)</f>
        <v>88971</v>
      </c>
      <c r="S202" s="71">
        <f>SUM(S52:S54)</f>
        <v>26179</v>
      </c>
      <c r="T202" s="71">
        <f>SUM(T52:T54)</f>
        <v>17292</v>
      </c>
      <c r="U202" s="71">
        <f>SUM(U52:U54)</f>
        <v>16265</v>
      </c>
      <c r="V202" s="72">
        <f>SUM(V52:V54)</f>
        <v>148707</v>
      </c>
      <c r="W202" s="73">
        <f t="shared" si="19"/>
        <v>-0.11586551324355654</v>
      </c>
    </row>
    <row r="203" spans="1:23" ht="12.75" hidden="1" outlineLevel="1">
      <c r="A203" s="38"/>
      <c r="B203" s="941" t="s">
        <v>34</v>
      </c>
      <c r="C203" s="941"/>
      <c r="D203" s="941"/>
      <c r="E203" s="941"/>
      <c r="F203" s="941"/>
      <c r="G203" s="941"/>
      <c r="H203" s="64"/>
      <c r="I203" s="941"/>
      <c r="J203" s="62">
        <f>SUM(J55:J57)</f>
        <v>590224.34199999995</v>
      </c>
      <c r="K203" s="62">
        <f>SUM(K55:K57)</f>
        <v>281779.40455085115</v>
      </c>
      <c r="L203" s="62">
        <f>SUM(L55:L57)</f>
        <v>155782.27699999997</v>
      </c>
      <c r="M203" s="62">
        <f>SUM(M55:M57)</f>
        <v>164462.20000000001</v>
      </c>
      <c r="N203" s="63">
        <f>SUM(N55:N57)</f>
        <v>1192248.2235508512</v>
      </c>
      <c r="O203" s="64">
        <f t="shared" si="18"/>
        <v>-0.23439787111082711</v>
      </c>
      <c r="P203" s="65">
        <f>Segment!K206</f>
        <v>0.12694588090564304</v>
      </c>
      <c r="Q203" s="65"/>
      <c r="R203" s="62">
        <f>SUM(R55:R57)</f>
        <v>81510</v>
      </c>
      <c r="S203" s="62">
        <f>SUM(S55:S57)</f>
        <v>25364</v>
      </c>
      <c r="T203" s="62">
        <f>SUM(T55:T57)</f>
        <v>22025</v>
      </c>
      <c r="U203" s="62">
        <f>SUM(U55:U57)</f>
        <v>15680</v>
      </c>
      <c r="V203" s="63">
        <f>SUM(V55:V57)</f>
        <v>144579</v>
      </c>
      <c r="W203" s="64">
        <f t="shared" si="19"/>
        <v>-0.14234104903484524</v>
      </c>
    </row>
    <row r="204" spans="1:23" ht="12.75" hidden="1" outlineLevel="1">
      <c r="A204" s="38"/>
      <c r="B204" s="864" t="s">
        <v>35</v>
      </c>
      <c r="C204" s="864"/>
      <c r="D204" s="864"/>
      <c r="E204" s="864"/>
      <c r="F204" s="864"/>
      <c r="G204" s="864"/>
      <c r="H204" s="54"/>
      <c r="I204" s="864"/>
      <c r="J204" s="38">
        <f>SUM(J58:J60)</f>
        <v>507503.35800000001</v>
      </c>
      <c r="K204" s="38">
        <f>SUM(K58:K60)</f>
        <v>234507.61</v>
      </c>
      <c r="L204" s="38">
        <f>SUM(L58:L60)</f>
        <v>182072.44699999999</v>
      </c>
      <c r="M204" s="38">
        <f>SUM(M58:M60)</f>
        <v>116351</v>
      </c>
      <c r="N204" s="39">
        <f>SUM(N58:N60)</f>
        <v>1040434.415</v>
      </c>
      <c r="O204" s="54">
        <f t="shared" si="18"/>
        <v>-0.29555227624907465</v>
      </c>
      <c r="P204" s="41">
        <f>Segment!K207</f>
        <v>0.10519977704426758</v>
      </c>
      <c r="Q204" s="41"/>
      <c r="R204" s="38">
        <f>SUM(R58:R60)</f>
        <v>76060</v>
      </c>
      <c r="S204" s="38">
        <f>SUM(S58:S60)</f>
        <v>14277</v>
      </c>
      <c r="T204" s="38">
        <f>SUM(T58:T60)</f>
        <v>17623</v>
      </c>
      <c r="U204" s="38">
        <f>SUM(U58:U60)</f>
        <v>9545</v>
      </c>
      <c r="V204" s="39">
        <f>SUM(V58:V60)</f>
        <v>117505</v>
      </c>
      <c r="W204" s="54">
        <f t="shared" si="19"/>
        <v>-0.27647823061813837</v>
      </c>
    </row>
    <row r="205" spans="1:23" ht="12.75" hidden="1" outlineLevel="1">
      <c r="A205" s="38"/>
      <c r="B205" s="864" t="s">
        <v>36</v>
      </c>
      <c r="C205" s="864"/>
      <c r="D205" s="864"/>
      <c r="E205" s="864"/>
      <c r="F205" s="864"/>
      <c r="G205" s="864"/>
      <c r="H205" s="54"/>
      <c r="I205" s="864"/>
      <c r="J205" s="38">
        <f>SUM(J61:J63)</f>
        <v>580392.24800000002</v>
      </c>
      <c r="K205" s="38">
        <f>SUM(K61:K63)</f>
        <v>234549.26490623242</v>
      </c>
      <c r="L205" s="38">
        <f>SUM(L61:L63)</f>
        <v>218742.24599999998</v>
      </c>
      <c r="M205" s="38">
        <f>SUM(M61:M63)</f>
        <v>124676</v>
      </c>
      <c r="N205" s="39">
        <f>SUM(N61:N63)</f>
        <v>1158359.7589062327</v>
      </c>
      <c r="O205" s="54">
        <f t="shared" si="18"/>
        <v>-0.24758058556363116</v>
      </c>
      <c r="P205" s="41">
        <f>Segment!K208</f>
        <v>0.13107441128595707</v>
      </c>
      <c r="Q205" s="41"/>
      <c r="R205" s="38">
        <f>SUM(R61:R63)</f>
        <v>103196</v>
      </c>
      <c r="S205" s="38">
        <f>SUM(S61:S63)</f>
        <v>29336</v>
      </c>
      <c r="T205" s="38">
        <f>SUM(T61:T63)</f>
        <v>16542</v>
      </c>
      <c r="U205" s="38">
        <f>SUM(U61:U63)</f>
        <v>8013</v>
      </c>
      <c r="V205" s="39">
        <f>SUM(V61:V63)</f>
        <v>157087</v>
      </c>
      <c r="W205" s="54">
        <f t="shared" si="19"/>
        <v>-7.147459200018913E-2</v>
      </c>
    </row>
    <row r="206" spans="1:23" ht="12.75" hidden="1" outlineLevel="1">
      <c r="A206" s="38"/>
      <c r="B206" s="864" t="s">
        <v>37</v>
      </c>
      <c r="C206" s="864"/>
      <c r="D206" s="864"/>
      <c r="E206" s="864"/>
      <c r="F206" s="864"/>
      <c r="G206" s="864"/>
      <c r="H206" s="54"/>
      <c r="I206" s="864"/>
      <c r="J206" s="38">
        <f>SUM(J64:J66)</f>
        <v>586172.16599999997</v>
      </c>
      <c r="K206" s="38">
        <f>SUM(K64:K66)</f>
        <v>237572</v>
      </c>
      <c r="L206" s="38">
        <f>SUM(L64:L66)</f>
        <v>259431.46899999998</v>
      </c>
      <c r="M206" s="38">
        <f>SUM(M64:M66)</f>
        <v>149365</v>
      </c>
      <c r="N206" s="39">
        <f>SUM(N64:N66)</f>
        <v>1232540.635</v>
      </c>
      <c r="O206" s="54">
        <f t="shared" si="18"/>
        <v>-4.794830834241548E-2</v>
      </c>
      <c r="P206" s="41">
        <f>Segment!K209</f>
        <v>0.11862315972226406</v>
      </c>
      <c r="Q206" s="41"/>
      <c r="R206" s="38">
        <f>SUM(R64:R66)</f>
        <v>88110</v>
      </c>
      <c r="S206" s="38">
        <f>SUM(S64:S66)</f>
        <v>21565</v>
      </c>
      <c r="T206" s="38">
        <f>SUM(T64:T66)</f>
        <v>15560</v>
      </c>
      <c r="U206" s="38">
        <f>SUM(U64:U66)</f>
        <v>12733</v>
      </c>
      <c r="V206" s="39">
        <f>SUM(V64:V66)</f>
        <v>137968</v>
      </c>
      <c r="W206" s="54">
        <f t="shared" si="19"/>
        <v>-7.2215833820869269E-2</v>
      </c>
    </row>
    <row r="207" spans="1:23" ht="12.75" hidden="1" outlineLevel="1">
      <c r="A207" s="38"/>
      <c r="B207" s="941" t="s">
        <v>38</v>
      </c>
      <c r="C207" s="941"/>
      <c r="D207" s="941"/>
      <c r="E207" s="941"/>
      <c r="F207" s="941"/>
      <c r="G207" s="941"/>
      <c r="H207" s="64"/>
      <c r="I207" s="941"/>
      <c r="J207" s="62">
        <f>SUM(J67:J69)</f>
        <v>634915.96700000006</v>
      </c>
      <c r="K207" s="62">
        <f>SUM(K67:K69)</f>
        <v>176705</v>
      </c>
      <c r="L207" s="62">
        <f>SUM(L67:L69)</f>
        <v>235077.84500000003</v>
      </c>
      <c r="M207" s="62">
        <f>SUM(M67:M69)</f>
        <v>152413.95500000002</v>
      </c>
      <c r="N207" s="63">
        <f>SUM(N67:N69)</f>
        <v>1199112.767</v>
      </c>
      <c r="O207" s="64">
        <f t="shared" si="18"/>
        <v>5.7576461961119652E-3</v>
      </c>
      <c r="P207" s="65">
        <f>Segment!K210</f>
        <v>0.11555604686240918</v>
      </c>
      <c r="Q207" s="65"/>
      <c r="R207" s="62">
        <f>SUM(R67:R69)</f>
        <v>102305</v>
      </c>
      <c r="S207" s="62">
        <f>SUM(S67:S69)</f>
        <v>24935</v>
      </c>
      <c r="T207" s="62">
        <f>SUM(T67:T69)</f>
        <v>26515</v>
      </c>
      <c r="U207" s="62">
        <f>SUM(U67:U69)</f>
        <v>12988</v>
      </c>
      <c r="V207" s="63">
        <f>SUM(V67:V69)</f>
        <v>166743</v>
      </c>
      <c r="W207" s="64">
        <f t="shared" si="19"/>
        <v>0.15330027182370887</v>
      </c>
    </row>
    <row r="208" spans="1:23" ht="12.75" hidden="1" outlineLevel="1">
      <c r="A208" s="38"/>
      <c r="B208" s="864" t="s">
        <v>39</v>
      </c>
      <c r="C208" s="864"/>
      <c r="D208" s="864"/>
      <c r="E208" s="864"/>
      <c r="F208" s="864"/>
      <c r="G208" s="864"/>
      <c r="H208" s="54"/>
      <c r="I208" s="864"/>
      <c r="J208" s="38">
        <f>SUM(J70:J72)</f>
        <v>575138.69400000002</v>
      </c>
      <c r="K208" s="38">
        <f>SUM(K70:K72)</f>
        <v>233242</v>
      </c>
      <c r="L208" s="38">
        <f>SUM(L70:L72)</f>
        <v>216929.90999999997</v>
      </c>
      <c r="M208" s="38">
        <f>SUM(M70:M72)</f>
        <v>146265</v>
      </c>
      <c r="N208" s="39">
        <f>SUM(N70:N72)</f>
        <v>1171575.6040000001</v>
      </c>
      <c r="O208" s="54">
        <f t="shared" si="18"/>
        <v>0.12604464741778076</v>
      </c>
      <c r="P208" s="41">
        <f>Segment!K211</f>
        <v>9.6842252800264164E-2</v>
      </c>
      <c r="Q208" s="41"/>
      <c r="R208" s="38">
        <f>SUM(R70:R72)</f>
        <v>74992</v>
      </c>
      <c r="S208" s="38">
        <f>SUM(S70:S72)</f>
        <v>23238</v>
      </c>
      <c r="T208" s="38">
        <f>SUM(T70:T72)</f>
        <v>33591</v>
      </c>
      <c r="U208" s="38">
        <f>SUM(U70:U72)</f>
        <v>16062</v>
      </c>
      <c r="V208" s="39">
        <f>SUM(V70:V72)</f>
        <v>147883</v>
      </c>
      <c r="W208" s="54">
        <f t="shared" si="19"/>
        <v>0.25852516914173873</v>
      </c>
    </row>
    <row r="209" spans="1:23" ht="12.75" hidden="1" outlineLevel="1">
      <c r="A209" s="38"/>
      <c r="B209" s="864" t="s">
        <v>40</v>
      </c>
      <c r="C209" s="864"/>
      <c r="D209" s="864"/>
      <c r="E209" s="864"/>
      <c r="F209" s="864"/>
      <c r="G209" s="864"/>
      <c r="H209" s="54"/>
      <c r="I209" s="864"/>
      <c r="J209" s="38">
        <f>SUM(J73:J75)</f>
        <v>649304.64399999997</v>
      </c>
      <c r="K209" s="38">
        <f>SUM(K73:K75)</f>
        <v>228571</v>
      </c>
      <c r="L209" s="38">
        <f>SUM(L73:L75)</f>
        <v>229753.60900000003</v>
      </c>
      <c r="M209" s="38">
        <f>SUM(M73:M75)</f>
        <v>121220.33</v>
      </c>
      <c r="N209" s="39">
        <f>SUM(N73:N75)</f>
        <v>1228849.5830000001</v>
      </c>
      <c r="O209" s="54">
        <f t="shared" si="18"/>
        <v>6.0853136127869911E-2</v>
      </c>
      <c r="P209" s="41">
        <f>Segment!K212</f>
        <v>9.481843726679999E-2</v>
      </c>
      <c r="Q209" s="41"/>
      <c r="R209" s="38">
        <f>SUM(R73:R75)</f>
        <v>85672</v>
      </c>
      <c r="S209" s="38">
        <f>SUM(S73:S75)</f>
        <v>26144</v>
      </c>
      <c r="T209" s="38">
        <f>SUM(T73:T75)</f>
        <v>25895.000000000004</v>
      </c>
      <c r="U209" s="38">
        <f>SUM(U73:U75)</f>
        <v>13449</v>
      </c>
      <c r="V209" s="39">
        <f>SUM(V73:V75)</f>
        <v>151160</v>
      </c>
      <c r="W209" s="54">
        <f t="shared" si="19"/>
        <v>-3.7730684270499748E-2</v>
      </c>
    </row>
    <row r="210" spans="1:23" ht="12.75" hidden="1" outlineLevel="1">
      <c r="A210" s="38"/>
      <c r="B210" s="864" t="s">
        <v>41</v>
      </c>
      <c r="C210" s="864"/>
      <c r="D210" s="864"/>
      <c r="E210" s="864"/>
      <c r="F210" s="864"/>
      <c r="G210" s="864"/>
      <c r="H210" s="54"/>
      <c r="I210" s="864"/>
      <c r="J210" s="38">
        <f>SUM(J76:J78)</f>
        <v>617356.22699999996</v>
      </c>
      <c r="K210" s="38">
        <f>SUM(K76:K78)</f>
        <v>199932</v>
      </c>
      <c r="L210" s="38">
        <f>SUM(L76:L78)</f>
        <v>271046.91899999999</v>
      </c>
      <c r="M210" s="38">
        <f>SUM(M76:M78)</f>
        <v>110635.31</v>
      </c>
      <c r="N210" s="39">
        <f>SUM(N76:N78)</f>
        <v>1198970.456</v>
      </c>
      <c r="O210" s="54">
        <f t="shared" si="18"/>
        <v>-2.7236569770375141E-2</v>
      </c>
      <c r="P210" s="41">
        <f>Segment!K213</f>
        <v>0.10313497486495318</v>
      </c>
      <c r="Q210" s="41"/>
      <c r="R210" s="38">
        <f>SUM(R76:R78)</f>
        <v>72660</v>
      </c>
      <c r="S210" s="38">
        <f>SUM(S76:S78)</f>
        <v>22712</v>
      </c>
      <c r="T210" s="38">
        <f>SUM(T76:T78)</f>
        <v>18482</v>
      </c>
      <c r="U210" s="38">
        <f>SUM(U76:U78)</f>
        <v>10775</v>
      </c>
      <c r="V210" s="39">
        <f>SUM(V76:V78)</f>
        <v>124629</v>
      </c>
      <c r="W210" s="54">
        <f t="shared" si="19"/>
        <v>-9.6681839267076408E-2</v>
      </c>
    </row>
    <row r="211" spans="1:23" ht="12.75" hidden="1" outlineLevel="1">
      <c r="A211" s="38"/>
      <c r="B211" s="941" t="s">
        <v>42</v>
      </c>
      <c r="C211" s="941"/>
      <c r="D211" s="941"/>
      <c r="E211" s="941"/>
      <c r="F211" s="941"/>
      <c r="G211" s="941"/>
      <c r="H211" s="64"/>
      <c r="I211" s="941"/>
      <c r="J211" s="62">
        <f>SUM(J79:J81)</f>
        <v>504830.67300000001</v>
      </c>
      <c r="K211" s="62">
        <f>SUM(K79:K81)</f>
        <v>293066</v>
      </c>
      <c r="L211" s="62">
        <f>SUM(L79:L81)</f>
        <v>233219.92499999999</v>
      </c>
      <c r="M211" s="62">
        <f>SUM(M79:M81)</f>
        <v>92103.77</v>
      </c>
      <c r="N211" s="63">
        <f>SUM(N79:N81)</f>
        <v>1123220.368</v>
      </c>
      <c r="O211" s="64">
        <f t="shared" si="18"/>
        <v>-6.3290460320818198E-2</v>
      </c>
      <c r="P211" s="65">
        <f>Segment!K214</f>
        <v>0.10928714196538944</v>
      </c>
      <c r="Q211" s="65"/>
      <c r="R211" s="62">
        <f>SUM(R79:R81)</f>
        <v>62278</v>
      </c>
      <c r="S211" s="62">
        <f>SUM(S79:S81)</f>
        <v>35039</v>
      </c>
      <c r="T211" s="62">
        <f>SUM(T79:T81)</f>
        <v>11849</v>
      </c>
      <c r="U211" s="62">
        <f>SUM(U79:U81)</f>
        <v>5723</v>
      </c>
      <c r="V211" s="63">
        <f>SUM(V79:V81)</f>
        <v>114889</v>
      </c>
      <c r="W211" s="64">
        <f t="shared" si="19"/>
        <v>-0.31098157044073815</v>
      </c>
    </row>
    <row r="212" spans="1:23" ht="12.75" hidden="1" outlineLevel="1">
      <c r="A212" s="38"/>
      <c r="B212" s="864" t="s">
        <v>43</v>
      </c>
      <c r="C212" s="864"/>
      <c r="D212" s="864"/>
      <c r="E212" s="864"/>
      <c r="F212" s="864"/>
      <c r="G212" s="864"/>
      <c r="H212" s="54"/>
      <c r="I212" s="864"/>
      <c r="J212" s="38">
        <f>SUM(J82:J84)</f>
        <v>585963.31599999999</v>
      </c>
      <c r="K212" s="38">
        <f>SUM(K82:K84)</f>
        <v>414975.96422299999</v>
      </c>
      <c r="L212" s="38">
        <f>SUM(L82:L84)</f>
        <v>283002.92700000003</v>
      </c>
      <c r="M212" s="38">
        <f>SUM(M82:M84)</f>
        <v>127334.61900000001</v>
      </c>
      <c r="N212" s="39">
        <f>SUM(N82:N84)</f>
        <v>1411276.826223</v>
      </c>
      <c r="O212" s="54">
        <f t="shared" si="18"/>
        <v>0.20459731442393525</v>
      </c>
      <c r="P212" s="41">
        <f>Segment!K215</f>
        <v>0.10381539123561805</v>
      </c>
      <c r="Q212" s="41"/>
      <c r="R212" s="38">
        <f>SUM(R82:R84)</f>
        <v>66529</v>
      </c>
      <c r="S212" s="38">
        <f>SUM(S82:S84)</f>
        <v>55542</v>
      </c>
      <c r="T212" s="38">
        <f>SUM(T82:T84)</f>
        <v>23029</v>
      </c>
      <c r="U212" s="38">
        <f>SUM(U82:U84)</f>
        <v>10495</v>
      </c>
      <c r="V212" s="39">
        <f>SUM(V82:V84)</f>
        <v>155595</v>
      </c>
      <c r="W212" s="54">
        <f t="shared" si="19"/>
        <v>5.2149334271011538E-2</v>
      </c>
    </row>
    <row r="213" spans="1:23" ht="12.75" hidden="1" outlineLevel="1">
      <c r="A213" s="38"/>
      <c r="B213" s="864" t="s">
        <v>44</v>
      </c>
      <c r="C213" s="864"/>
      <c r="D213" s="864"/>
      <c r="E213" s="864"/>
      <c r="F213" s="864"/>
      <c r="G213" s="864"/>
      <c r="H213" s="54"/>
      <c r="I213" s="864"/>
      <c r="J213" s="38">
        <f>SUM(J85:J87)</f>
        <v>587326.04700000002</v>
      </c>
      <c r="K213" s="38">
        <f>SUM(K85:K87)</f>
        <v>456756.41608012631</v>
      </c>
      <c r="L213" s="38">
        <f>SUM(L85:L87)</f>
        <v>229887.527</v>
      </c>
      <c r="M213" s="38">
        <f>SUM(M85:M87)</f>
        <v>68136.66</v>
      </c>
      <c r="N213" s="39">
        <f>SUM(N85:N87)</f>
        <v>1342106.6500801262</v>
      </c>
      <c r="O213" s="54">
        <f t="shared" si="18"/>
        <v>9.2165118210506103E-2</v>
      </c>
      <c r="P213" s="41">
        <f>Segment!K216</f>
        <v>0.10009272493165353</v>
      </c>
      <c r="Q213" s="41"/>
      <c r="R213" s="38">
        <f>SUM(R85:R87)</f>
        <v>69998</v>
      </c>
      <c r="S213" s="38">
        <f>SUM(S85:S87)</f>
        <v>61579</v>
      </c>
      <c r="T213" s="38">
        <f>SUM(T85:T87)</f>
        <v>19031</v>
      </c>
      <c r="U213" s="38">
        <f>SUM(U85:U87)</f>
        <v>5572</v>
      </c>
      <c r="V213" s="39">
        <f>SUM(V85:V87)</f>
        <v>156180</v>
      </c>
      <c r="W213" s="54">
        <f t="shared" si="19"/>
        <v>3.320984387404069E-2</v>
      </c>
    </row>
    <row r="214" spans="1:23" ht="12.75" hidden="1" outlineLevel="1">
      <c r="A214" s="38"/>
      <c r="B214" s="888" t="s">
        <v>45</v>
      </c>
      <c r="C214" s="888"/>
      <c r="D214" s="888"/>
      <c r="E214" s="888"/>
      <c r="F214" s="888"/>
      <c r="G214" s="888"/>
      <c r="H214" s="77"/>
      <c r="I214" s="888"/>
      <c r="J214" s="75">
        <f>SUM(J88:J90)</f>
        <v>648384.18599999999</v>
      </c>
      <c r="K214" s="75">
        <f>SUM(K88:K90)</f>
        <v>456333.06599999999</v>
      </c>
      <c r="L214" s="75">
        <f>SUM(L88:L90)</f>
        <v>170785.867</v>
      </c>
      <c r="M214" s="75">
        <f>SUM(M88:M90)</f>
        <v>41921.96</v>
      </c>
      <c r="N214" s="76">
        <f>SUM(N88:N90)</f>
        <v>1317425.0789999999</v>
      </c>
      <c r="O214" s="77">
        <f t="shared" si="18"/>
        <v>9.8796949005055312E-2</v>
      </c>
      <c r="P214" s="78">
        <f>Segment!K217</f>
        <v>0.10825209633016034</v>
      </c>
      <c r="Q214" s="78"/>
      <c r="R214" s="75">
        <f>SUM(R88:R90)</f>
        <v>76008</v>
      </c>
      <c r="S214" s="75">
        <f>SUM(S88:S90)</f>
        <v>55657</v>
      </c>
      <c r="T214" s="75">
        <f>SUM(T88:T90)</f>
        <v>11406</v>
      </c>
      <c r="U214" s="75">
        <f>SUM(U88:U90)</f>
        <v>5158</v>
      </c>
      <c r="V214" s="76">
        <f>SUM(V88:V90)</f>
        <v>148229</v>
      </c>
      <c r="W214" s="77">
        <f t="shared" si="19"/>
        <v>0.18936202649463607</v>
      </c>
    </row>
    <row r="215" spans="1:23" ht="12.75" hidden="1" outlineLevel="1">
      <c r="A215" s="38"/>
      <c r="B215" s="887" t="s">
        <v>46</v>
      </c>
      <c r="C215" s="79">
        <v>96360</v>
      </c>
      <c r="D215" s="79">
        <v>316491</v>
      </c>
      <c r="E215" s="545">
        <v>0</v>
      </c>
      <c r="F215" s="545">
        <v>0</v>
      </c>
      <c r="G215" s="80">
        <v>412851</v>
      </c>
      <c r="H215" s="81"/>
      <c r="I215" s="82">
        <v>1.9391984032980421E-2</v>
      </c>
      <c r="J215" s="79">
        <v>648384.18599999999</v>
      </c>
      <c r="K215" s="79">
        <v>456333.06599999999</v>
      </c>
      <c r="L215" s="79">
        <v>170785.867</v>
      </c>
      <c r="M215" s="79">
        <v>41921.96</v>
      </c>
      <c r="N215" s="80">
        <v>1317425.0789999999</v>
      </c>
      <c r="O215" s="81">
        <v>9.8796949005055312E-2</v>
      </c>
      <c r="P215" s="82">
        <v>0.10381539123561805</v>
      </c>
      <c r="Q215" s="82"/>
      <c r="R215" s="79">
        <v>76008</v>
      </c>
      <c r="S215" s="79">
        <v>55657</v>
      </c>
      <c r="T215" s="79">
        <v>11406</v>
      </c>
      <c r="U215" s="79">
        <v>5158</v>
      </c>
      <c r="V215" s="80">
        <v>148229</v>
      </c>
      <c r="W215" s="81">
        <v>0.18936212192684865</v>
      </c>
    </row>
    <row r="216" spans="1:23" ht="12.75" hidden="1" outlineLevel="1">
      <c r="A216" s="38"/>
      <c r="B216" s="864" t="s">
        <v>47</v>
      </c>
      <c r="C216" s="38">
        <v>63868</v>
      </c>
      <c r="D216" s="38">
        <v>442866</v>
      </c>
      <c r="E216" s="542">
        <v>0</v>
      </c>
      <c r="F216" s="542">
        <v>0</v>
      </c>
      <c r="G216" s="39">
        <v>506734</v>
      </c>
      <c r="H216" s="54"/>
      <c r="I216" s="41">
        <v>2.5228226248880083E-2</v>
      </c>
      <c r="J216" s="38">
        <v>579662.50900000008</v>
      </c>
      <c r="K216" s="38">
        <v>506389.54799999995</v>
      </c>
      <c r="L216" s="38">
        <v>212180.11100000003</v>
      </c>
      <c r="M216" s="38">
        <v>47869.659999999996</v>
      </c>
      <c r="N216" s="39">
        <v>1346101.8280000002</v>
      </c>
      <c r="O216" s="54">
        <v>0.19843074996659982</v>
      </c>
      <c r="P216" s="41">
        <v>0.10009272493165353</v>
      </c>
      <c r="Q216" s="41"/>
      <c r="R216" s="38">
        <v>69643</v>
      </c>
      <c r="S216" s="38">
        <v>53455</v>
      </c>
      <c r="T216" s="38">
        <v>20049</v>
      </c>
      <c r="U216" s="38">
        <v>3799</v>
      </c>
      <c r="V216" s="39">
        <v>146946</v>
      </c>
      <c r="W216" s="54">
        <v>0.27902584233477534</v>
      </c>
    </row>
    <row r="217" spans="1:23" ht="12.75" hidden="1" outlineLevel="1">
      <c r="A217" s="38"/>
      <c r="B217" s="864" t="s">
        <v>48</v>
      </c>
      <c r="C217" s="38">
        <v>71036</v>
      </c>
      <c r="D217" s="38">
        <v>309042</v>
      </c>
      <c r="E217" s="542">
        <v>0</v>
      </c>
      <c r="F217" s="542">
        <v>0</v>
      </c>
      <c r="G217" s="39">
        <v>380078</v>
      </c>
      <c r="H217" s="54"/>
      <c r="I217" s="41">
        <v>2.9238735206983831E-2</v>
      </c>
      <c r="J217" s="38">
        <v>552285.49600000004</v>
      </c>
      <c r="K217" s="38">
        <v>564523.77899999998</v>
      </c>
      <c r="L217" s="38">
        <v>213003.49100000001</v>
      </c>
      <c r="M217" s="38">
        <v>67684.42</v>
      </c>
      <c r="N217" s="39">
        <v>1397497.186</v>
      </c>
      <c r="O217" s="54">
        <v>-9.7639527319940411E-3</v>
      </c>
      <c r="P217" s="41">
        <v>0.10825209633016034</v>
      </c>
      <c r="Q217" s="41"/>
      <c r="R217" s="38">
        <v>68548</v>
      </c>
      <c r="S217" s="38">
        <v>67657</v>
      </c>
      <c r="T217" s="38">
        <v>20376</v>
      </c>
      <c r="U217" s="38">
        <v>8164</v>
      </c>
      <c r="V217" s="39">
        <v>164745</v>
      </c>
      <c r="W217" s="54">
        <v>5.8806516918924023E-2</v>
      </c>
    </row>
    <row r="218" spans="1:23" ht="12.75" hidden="1" outlineLevel="1">
      <c r="A218" s="38"/>
      <c r="B218" s="888" t="s">
        <v>49</v>
      </c>
      <c r="C218" s="75">
        <v>215307</v>
      </c>
      <c r="D218" s="75">
        <v>784610</v>
      </c>
      <c r="E218" s="546">
        <v>0</v>
      </c>
      <c r="F218" s="546">
        <v>0</v>
      </c>
      <c r="G218" s="76">
        <v>999917</v>
      </c>
      <c r="H218" s="77"/>
      <c r="I218" s="78">
        <v>1.4708220782324933E-2</v>
      </c>
      <c r="J218" s="75">
        <v>608650.897</v>
      </c>
      <c r="K218" s="75">
        <v>628973.63899999997</v>
      </c>
      <c r="L218" s="75">
        <v>209220.55599999998</v>
      </c>
      <c r="M218" s="75">
        <v>67977.240000000005</v>
      </c>
      <c r="N218" s="76">
        <v>1514822.3319999997</v>
      </c>
      <c r="O218" s="77">
        <v>0.12868998295296574</v>
      </c>
      <c r="P218" s="78">
        <v>0.10963794003533349</v>
      </c>
      <c r="Q218" s="78"/>
      <c r="R218" s="75">
        <v>80785</v>
      </c>
      <c r="S218" s="75">
        <v>71797</v>
      </c>
      <c r="T218" s="75">
        <v>16128</v>
      </c>
      <c r="U218" s="75">
        <v>7412</v>
      </c>
      <c r="V218" s="76">
        <v>176122</v>
      </c>
      <c r="W218" s="77">
        <v>0.12768607553374811</v>
      </c>
    </row>
    <row r="219" spans="1:23" ht="12.75" hidden="1" outlineLevel="1">
      <c r="A219" s="38"/>
      <c r="B219" s="887" t="s">
        <v>177</v>
      </c>
      <c r="C219" s="79">
        <v>105933</v>
      </c>
      <c r="D219" s="79">
        <v>435371</v>
      </c>
      <c r="E219" s="545">
        <v>0</v>
      </c>
      <c r="F219" s="545">
        <v>0</v>
      </c>
      <c r="G219" s="80">
        <v>541304</v>
      </c>
      <c r="H219" s="81">
        <v>0.31113646327609712</v>
      </c>
      <c r="I219" s="82">
        <v>7.3101251791969019E-3</v>
      </c>
      <c r="J219" s="79">
        <v>658928.03899999999</v>
      </c>
      <c r="K219" s="79">
        <v>591274.35499999998</v>
      </c>
      <c r="L219" s="79">
        <v>207783.329</v>
      </c>
      <c r="M219" s="79">
        <v>73773.459000000003</v>
      </c>
      <c r="N219" s="80">
        <v>1531759.182</v>
      </c>
      <c r="O219" s="81">
        <v>0.16269168275033286</v>
      </c>
      <c r="P219" s="82">
        <v>9.9343292201658884E-2</v>
      </c>
      <c r="Q219" s="82"/>
      <c r="R219" s="79">
        <v>67228</v>
      </c>
      <c r="S219" s="79">
        <v>74777</v>
      </c>
      <c r="T219" s="79">
        <v>13059</v>
      </c>
      <c r="U219" s="79">
        <v>6334</v>
      </c>
      <c r="V219" s="80">
        <v>161398</v>
      </c>
      <c r="W219" s="81">
        <v>8.8842264334239696E-2</v>
      </c>
    </row>
    <row r="220" spans="1:23" ht="12.75" hidden="1" outlineLevel="1">
      <c r="A220" s="38"/>
      <c r="B220" s="864" t="s">
        <v>178</v>
      </c>
      <c r="C220" s="38">
        <v>53928</v>
      </c>
      <c r="D220" s="38">
        <v>687531</v>
      </c>
      <c r="E220" s="542">
        <v>0</v>
      </c>
      <c r="F220" s="542">
        <v>0</v>
      </c>
      <c r="G220" s="39">
        <v>741459</v>
      </c>
      <c r="H220" s="54">
        <v>0.46321146794965395</v>
      </c>
      <c r="I220" s="41">
        <v>5.4035354618394274E-2</v>
      </c>
      <c r="J220" s="38">
        <v>703148.58899999992</v>
      </c>
      <c r="K220" s="38">
        <v>715546.94500000007</v>
      </c>
      <c r="L220" s="38">
        <v>220063.83100000001</v>
      </c>
      <c r="M220" s="38">
        <v>118619.98000000001</v>
      </c>
      <c r="N220" s="39">
        <v>1757379.3449999997</v>
      </c>
      <c r="O220" s="54">
        <v>0.30553224759457009</v>
      </c>
      <c r="P220" s="41">
        <v>9.4433794543089963E-2</v>
      </c>
      <c r="Q220" s="41"/>
      <c r="R220" s="38">
        <v>72423</v>
      </c>
      <c r="S220" s="38">
        <v>86350</v>
      </c>
      <c r="T220" s="38">
        <v>22307</v>
      </c>
      <c r="U220" s="38">
        <v>9005</v>
      </c>
      <c r="V220" s="39">
        <v>190085</v>
      </c>
      <c r="W220" s="54">
        <v>0.29357042723177229</v>
      </c>
    </row>
    <row r="221" spans="1:23" ht="12.75" hidden="1" outlineLevel="1">
      <c r="A221" s="38"/>
      <c r="B221" s="864" t="s">
        <v>397</v>
      </c>
      <c r="C221" s="38">
        <v>50055</v>
      </c>
      <c r="D221" s="38">
        <v>540676</v>
      </c>
      <c r="E221" s="38">
        <v>63901</v>
      </c>
      <c r="F221" s="542">
        <v>0</v>
      </c>
      <c r="G221" s="39">
        <v>654632</v>
      </c>
      <c r="H221" s="54">
        <v>0.72236225195880843</v>
      </c>
      <c r="I221" s="41">
        <v>3.1594850236468734E-2</v>
      </c>
      <c r="J221" s="38">
        <v>639193.75500000012</v>
      </c>
      <c r="K221" s="38">
        <v>714491.31099999999</v>
      </c>
      <c r="L221" s="38">
        <v>190796.87400000001</v>
      </c>
      <c r="M221" s="38">
        <v>100275.64</v>
      </c>
      <c r="N221" s="39">
        <v>1644757.58</v>
      </c>
      <c r="O221" s="54">
        <v>0.17693087075740288</v>
      </c>
      <c r="P221" s="41">
        <v>0.12147139641089236</v>
      </c>
      <c r="Q221" s="41"/>
      <c r="R221" s="38">
        <v>73725</v>
      </c>
      <c r="S221" s="38">
        <v>107876</v>
      </c>
      <c r="T221" s="38">
        <v>21937</v>
      </c>
      <c r="U221" s="38">
        <v>12142</v>
      </c>
      <c r="V221" s="39">
        <v>215680</v>
      </c>
      <c r="W221" s="54">
        <v>0.30917478527421172</v>
      </c>
    </row>
    <row r="222" spans="1:23" ht="12.75" hidden="1" outlineLevel="1">
      <c r="A222" s="38"/>
      <c r="B222" s="888" t="s">
        <v>179</v>
      </c>
      <c r="C222" s="75">
        <v>136115</v>
      </c>
      <c r="D222" s="75">
        <v>657004</v>
      </c>
      <c r="E222" s="75">
        <v>92225</v>
      </c>
      <c r="F222" s="546">
        <v>0</v>
      </c>
      <c r="G222" s="76">
        <v>885344</v>
      </c>
      <c r="H222" s="77">
        <v>-0.11458251034835887</v>
      </c>
      <c r="I222" s="78">
        <v>3.0832083348393394E-2</v>
      </c>
      <c r="J222" s="75">
        <v>579907.27300000004</v>
      </c>
      <c r="K222" s="75">
        <v>647851.603</v>
      </c>
      <c r="L222" s="75">
        <v>194535.68099999998</v>
      </c>
      <c r="M222" s="75">
        <v>97086.34</v>
      </c>
      <c r="N222" s="76">
        <v>1519380.8969999999</v>
      </c>
      <c r="O222" s="77">
        <v>3.0093067046228494E-3</v>
      </c>
      <c r="P222" s="78">
        <v>0.13127320502305881</v>
      </c>
      <c r="Q222" s="78"/>
      <c r="R222" s="75">
        <v>76849</v>
      </c>
      <c r="S222" s="75">
        <v>106586</v>
      </c>
      <c r="T222" s="75">
        <v>20566</v>
      </c>
      <c r="U222" s="75">
        <v>12898</v>
      </c>
      <c r="V222" s="76">
        <v>216899</v>
      </c>
      <c r="W222" s="77">
        <v>0.23152700968646744</v>
      </c>
    </row>
    <row r="223" spans="1:23" ht="12.75" collapsed="1">
      <c r="A223" s="38"/>
      <c r="B223" s="864" t="s">
        <v>479</v>
      </c>
      <c r="C223" s="38">
        <v>19325</v>
      </c>
      <c r="D223" s="38">
        <v>390215</v>
      </c>
      <c r="E223" s="38">
        <v>35437</v>
      </c>
      <c r="F223" s="542">
        <v>0</v>
      </c>
      <c r="G223" s="39">
        <v>444977</v>
      </c>
      <c r="H223" s="54">
        <v>-0.17795360832360374</v>
      </c>
      <c r="I223" s="41">
        <v>4.9622789492490625E-2</v>
      </c>
      <c r="J223" s="38">
        <v>428922.44399999996</v>
      </c>
      <c r="K223" s="38">
        <v>532684.34600000002</v>
      </c>
      <c r="L223" s="38">
        <v>130943.776</v>
      </c>
      <c r="M223" s="38">
        <v>70678.929999999993</v>
      </c>
      <c r="N223" s="39">
        <v>1163229.496</v>
      </c>
      <c r="O223" s="54">
        <v>-0.24059244451129391</v>
      </c>
      <c r="P223" s="41">
        <v>0.11901778666726656</v>
      </c>
      <c r="Q223" s="41"/>
      <c r="R223" s="38">
        <v>60089</v>
      </c>
      <c r="S223" s="38">
        <v>75975</v>
      </c>
      <c r="T223" s="38">
        <v>10656</v>
      </c>
      <c r="U223" s="38">
        <v>7529</v>
      </c>
      <c r="V223" s="39">
        <v>154249</v>
      </c>
      <c r="W223" s="54">
        <v>-4.4294229172604394E-2</v>
      </c>
    </row>
    <row r="224" spans="1:23" ht="12.75">
      <c r="A224" s="38"/>
      <c r="B224" s="864" t="s">
        <v>480</v>
      </c>
      <c r="C224" s="38">
        <v>63</v>
      </c>
      <c r="D224" s="38">
        <v>4999</v>
      </c>
      <c r="E224" s="542">
        <v>0</v>
      </c>
      <c r="F224" s="542">
        <v>0</v>
      </c>
      <c r="G224" s="39">
        <v>5062</v>
      </c>
      <c r="H224" s="54">
        <v>-0.99317291987824008</v>
      </c>
      <c r="I224" s="41">
        <v>-1.382852627419992E-3</v>
      </c>
      <c r="J224" s="38">
        <v>187623.87100000001</v>
      </c>
      <c r="K224" s="38">
        <v>141071.86800000002</v>
      </c>
      <c r="L224" s="38">
        <v>26182.137000000002</v>
      </c>
      <c r="M224" s="38">
        <v>7848.47</v>
      </c>
      <c r="N224" s="39">
        <v>362726.34600000002</v>
      </c>
      <c r="O224" s="54">
        <v>-0.79359815111517651</v>
      </c>
      <c r="P224" s="41">
        <v>0.12783190554346996</v>
      </c>
      <c r="Q224" s="41"/>
      <c r="R224" s="38">
        <v>29083</v>
      </c>
      <c r="S224" s="38">
        <v>15995</v>
      </c>
      <c r="T224" s="38">
        <v>5317</v>
      </c>
      <c r="U224" s="38">
        <v>1154</v>
      </c>
      <c r="V224" s="39">
        <v>51549</v>
      </c>
      <c r="W224" s="54">
        <v>-0.72881079517058156</v>
      </c>
    </row>
    <row r="225" spans="1:23" ht="12.75">
      <c r="A225" s="38"/>
      <c r="B225" s="864" t="s">
        <v>481</v>
      </c>
      <c r="C225" s="38">
        <v>7136</v>
      </c>
      <c r="D225" s="38">
        <v>883</v>
      </c>
      <c r="E225" s="542">
        <v>0</v>
      </c>
      <c r="F225" s="542">
        <v>0</v>
      </c>
      <c r="G225" s="39">
        <v>8019</v>
      </c>
      <c r="H225" s="54">
        <v>-0.98775036967334318</v>
      </c>
      <c r="I225" s="41">
        <v>-8.9163237311385465E-2</v>
      </c>
      <c r="J225" s="38">
        <v>207895.777</v>
      </c>
      <c r="K225" s="38">
        <v>134481.76799999998</v>
      </c>
      <c r="L225" s="38">
        <v>30607.081999999999</v>
      </c>
      <c r="M225" s="38">
        <v>13551.66</v>
      </c>
      <c r="N225" s="39">
        <v>386536.28700000001</v>
      </c>
      <c r="O225" s="54">
        <v>-0.76498890067434744</v>
      </c>
      <c r="P225" s="41">
        <v>0.12938500648452703</v>
      </c>
      <c r="Q225" s="41"/>
      <c r="R225" s="38">
        <v>35256</v>
      </c>
      <c r="S225" s="38">
        <v>15128</v>
      </c>
      <c r="T225" s="38">
        <v>4142</v>
      </c>
      <c r="U225" s="38">
        <v>713</v>
      </c>
      <c r="V225" s="39">
        <v>55239</v>
      </c>
      <c r="W225" s="54">
        <v>-0.74388445845697326</v>
      </c>
    </row>
    <row r="226" spans="1:23" ht="12.75">
      <c r="A226" s="38"/>
      <c r="B226" s="888" t="s">
        <v>482</v>
      </c>
      <c r="C226" s="546">
        <v>0</v>
      </c>
      <c r="D226" s="75">
        <v>3590</v>
      </c>
      <c r="E226" s="546">
        <v>0</v>
      </c>
      <c r="F226" s="546">
        <v>0</v>
      </c>
      <c r="G226" s="76">
        <v>3590</v>
      </c>
      <c r="H226" s="77">
        <v>-0.9959450789749521</v>
      </c>
      <c r="I226" s="78">
        <v>8.9693593314763231E-2</v>
      </c>
      <c r="J226" s="75">
        <v>252605.87300000005</v>
      </c>
      <c r="K226" s="75">
        <v>135541.36600000001</v>
      </c>
      <c r="L226" s="75">
        <v>24410.929</v>
      </c>
      <c r="M226" s="75">
        <v>4543.41</v>
      </c>
      <c r="N226" s="76">
        <v>417101.57800000004</v>
      </c>
      <c r="O226" s="77">
        <v>-0.72547925354099008</v>
      </c>
      <c r="P226" s="78">
        <v>0.16700727993889294</v>
      </c>
      <c r="Q226" s="78"/>
      <c r="R226" s="75">
        <v>49727</v>
      </c>
      <c r="S226" s="75">
        <v>19947</v>
      </c>
      <c r="T226" s="75">
        <v>4585</v>
      </c>
      <c r="U226" s="75">
        <v>678</v>
      </c>
      <c r="V226" s="76">
        <v>74937</v>
      </c>
      <c r="W226" s="77">
        <v>-0.65450739745227038</v>
      </c>
    </row>
    <row r="227" spans="1:23" ht="12.75">
      <c r="A227" s="38"/>
      <c r="B227" s="887" t="s">
        <v>524</v>
      </c>
      <c r="C227" s="79">
        <v>76660</v>
      </c>
      <c r="D227" s="79">
        <v>52381</v>
      </c>
      <c r="E227" s="545">
        <v>0</v>
      </c>
      <c r="F227" s="545">
        <v>0</v>
      </c>
      <c r="G227" s="80">
        <v>129041</v>
      </c>
      <c r="H227" s="81">
        <v>-0.71000523622569256</v>
      </c>
      <c r="I227" s="82">
        <v>8.7615564045535915E-2</v>
      </c>
      <c r="J227" s="79">
        <v>181859.32799999998</v>
      </c>
      <c r="K227" s="79">
        <v>152793.10399999999</v>
      </c>
      <c r="L227" s="79">
        <v>29536.9</v>
      </c>
      <c r="M227" s="79">
        <v>13158.64</v>
      </c>
      <c r="N227" s="80">
        <v>377347.97200000001</v>
      </c>
      <c r="O227" s="81">
        <v>-0.67560316059935954</v>
      </c>
      <c r="P227" s="82">
        <v>0.15291986251883183</v>
      </c>
      <c r="Q227" s="82"/>
      <c r="R227" s="79">
        <v>31427</v>
      </c>
      <c r="S227" s="79">
        <v>30200</v>
      </c>
      <c r="T227" s="79">
        <v>5050</v>
      </c>
      <c r="U227" s="79">
        <v>1388</v>
      </c>
      <c r="V227" s="80">
        <v>68065</v>
      </c>
      <c r="W227" s="81">
        <v>-0.55873295775013121</v>
      </c>
    </row>
    <row r="228" spans="1:23" ht="12.75">
      <c r="A228" s="38"/>
      <c r="B228" s="864" t="s">
        <v>527</v>
      </c>
      <c r="C228" s="542">
        <v>0</v>
      </c>
      <c r="D228" s="38">
        <v>1626</v>
      </c>
      <c r="E228" s="542">
        <v>0</v>
      </c>
      <c r="F228" s="542">
        <v>0</v>
      </c>
      <c r="G228" s="39">
        <v>1626</v>
      </c>
      <c r="H228" s="54">
        <v>-0.67878308968787038</v>
      </c>
      <c r="I228" s="41">
        <v>9.8400984009840101E-3</v>
      </c>
      <c r="J228" s="38">
        <v>293222.875</v>
      </c>
      <c r="K228" s="38">
        <v>152699.666</v>
      </c>
      <c r="L228" s="38">
        <v>27887.917000000001</v>
      </c>
      <c r="M228" s="38">
        <v>22691.78</v>
      </c>
      <c r="N228" s="39">
        <v>496502.23800000001</v>
      </c>
      <c r="O228" s="54">
        <v>0.36880665955265357</v>
      </c>
      <c r="P228" s="41">
        <v>7.7878803035727709E-2</v>
      </c>
      <c r="Q228" s="41"/>
      <c r="R228" s="38">
        <v>25899</v>
      </c>
      <c r="S228" s="38">
        <v>13924</v>
      </c>
      <c r="T228" s="38">
        <v>4278</v>
      </c>
      <c r="U228" s="38">
        <v>400</v>
      </c>
      <c r="V228" s="39">
        <v>44501</v>
      </c>
      <c r="W228" s="54">
        <v>-0.13672428175134343</v>
      </c>
    </row>
    <row r="229" spans="1:23" ht="12.75">
      <c r="A229" s="38"/>
      <c r="B229" s="864" t="s">
        <v>528</v>
      </c>
      <c r="C229" s="542">
        <v>0</v>
      </c>
      <c r="D229" s="38">
        <v>6697</v>
      </c>
      <c r="E229" s="542">
        <v>0</v>
      </c>
      <c r="F229" s="542">
        <v>0</v>
      </c>
      <c r="G229" s="39">
        <v>6697</v>
      </c>
      <c r="H229" s="54">
        <v>-0.16485846115475744</v>
      </c>
      <c r="I229" s="41">
        <v>-6.181872480215022E-2</v>
      </c>
      <c r="J229" s="38">
        <v>264415.30499999993</v>
      </c>
      <c r="K229" s="38">
        <v>122213.20000000001</v>
      </c>
      <c r="L229" s="38">
        <v>28353.231</v>
      </c>
      <c r="M229" s="38">
        <v>14539.67</v>
      </c>
      <c r="N229" s="39">
        <v>429521.40599999984</v>
      </c>
      <c r="O229" s="54">
        <v>0.11120590859300061</v>
      </c>
      <c r="P229" s="41">
        <v>0.16455058819583029</v>
      </c>
      <c r="Q229" s="41"/>
      <c r="R229" s="38">
        <v>41261</v>
      </c>
      <c r="S229" s="38">
        <v>31119</v>
      </c>
      <c r="T229" s="38">
        <v>4187</v>
      </c>
      <c r="U229" s="38">
        <v>-493</v>
      </c>
      <c r="V229" s="39">
        <v>76074</v>
      </c>
      <c r="W229" s="54">
        <v>0.37717916689295605</v>
      </c>
    </row>
    <row r="230" spans="1:23" ht="12.75">
      <c r="A230" s="38"/>
      <c r="B230" s="888" t="s">
        <v>530</v>
      </c>
      <c r="C230" s="546">
        <v>3018</v>
      </c>
      <c r="D230" s="546">
        <v>915</v>
      </c>
      <c r="E230" s="546">
        <v>0</v>
      </c>
      <c r="F230" s="546">
        <v>0</v>
      </c>
      <c r="G230" s="76">
        <v>3933</v>
      </c>
      <c r="H230" s="77">
        <v>9.554317548746516E-2</v>
      </c>
      <c r="I230" s="78">
        <v>1.9069412662090009E-2</v>
      </c>
      <c r="J230" s="75">
        <v>304454.23800000001</v>
      </c>
      <c r="K230" s="75">
        <v>72537.423999999999</v>
      </c>
      <c r="L230" s="75">
        <v>24354.967000000001</v>
      </c>
      <c r="M230" s="75">
        <v>5350.6399999999994</v>
      </c>
      <c r="N230" s="76">
        <v>406697.26899999997</v>
      </c>
      <c r="O230" s="77">
        <v>-2.4944305053672289E-2</v>
      </c>
      <c r="P230" s="78">
        <v>0.13708722494519629</v>
      </c>
      <c r="Q230" s="78"/>
      <c r="R230" s="75">
        <v>45357</v>
      </c>
      <c r="S230" s="75">
        <v>11457</v>
      </c>
      <c r="T230" s="75">
        <v>3871</v>
      </c>
      <c r="U230" s="75">
        <v>634</v>
      </c>
      <c r="V230" s="76">
        <v>61319</v>
      </c>
      <c r="W230" s="77">
        <v>-0.18172598315918709</v>
      </c>
    </row>
    <row r="231" spans="1:23" ht="12.75">
      <c r="A231" s="38"/>
      <c r="B231" s="887" t="s">
        <v>532</v>
      </c>
      <c r="C231" s="545">
        <v>0</v>
      </c>
      <c r="D231" s="545">
        <v>0</v>
      </c>
      <c r="E231" s="545">
        <v>0</v>
      </c>
      <c r="F231" s="545">
        <v>0</v>
      </c>
      <c r="G231" s="956">
        <v>0</v>
      </c>
      <c r="H231" s="959">
        <v>0</v>
      </c>
      <c r="I231" s="542">
        <v>0</v>
      </c>
      <c r="J231" s="545">
        <v>226355.91099999999</v>
      </c>
      <c r="K231" s="545">
        <v>96878.921000000002</v>
      </c>
      <c r="L231" s="545">
        <v>29735.072</v>
      </c>
      <c r="M231" s="545">
        <v>6147.58</v>
      </c>
      <c r="N231" s="80">
        <v>359117.484</v>
      </c>
      <c r="O231" s="81">
        <v>-4.8312139862249026E-2</v>
      </c>
      <c r="P231" s="82">
        <v>0.13359137924902592</v>
      </c>
      <c r="Q231" s="82"/>
      <c r="R231" s="545">
        <v>24711</v>
      </c>
      <c r="S231" s="545">
        <v>22765</v>
      </c>
      <c r="T231" s="545">
        <v>5223</v>
      </c>
      <c r="U231" s="545">
        <v>1059</v>
      </c>
      <c r="V231" s="80">
        <v>53758</v>
      </c>
      <c r="W231" s="81">
        <v>-0.21019613604642617</v>
      </c>
    </row>
    <row r="232" spans="1:23" ht="12.75">
      <c r="A232" s="38"/>
      <c r="B232" s="864" t="s">
        <v>534</v>
      </c>
      <c r="C232" s="542">
        <v>0</v>
      </c>
      <c r="D232" s="542">
        <v>0</v>
      </c>
      <c r="E232" s="542">
        <v>0</v>
      </c>
      <c r="F232" s="542">
        <v>0</v>
      </c>
      <c r="G232" s="948">
        <v>0</v>
      </c>
      <c r="H232" s="949">
        <v>0</v>
      </c>
      <c r="I232" s="542">
        <v>0</v>
      </c>
      <c r="J232" s="542">
        <v>226457.08500000002</v>
      </c>
      <c r="K232" s="542">
        <v>118180.93999999999</v>
      </c>
      <c r="L232" s="542">
        <v>27270.798999999999</v>
      </c>
      <c r="M232" s="542">
        <v>8743.4500000000007</v>
      </c>
      <c r="N232" s="39">
        <v>380652.27399999998</v>
      </c>
      <c r="O232" s="54">
        <v>-0.23333220906851182</v>
      </c>
      <c r="P232" s="41">
        <v>0.10553463815639784</v>
      </c>
      <c r="Q232" s="41"/>
      <c r="R232" s="542">
        <v>21764</v>
      </c>
      <c r="S232" s="542">
        <v>18414</v>
      </c>
      <c r="T232" s="542">
        <v>5283</v>
      </c>
      <c r="U232" s="542">
        <v>1766</v>
      </c>
      <c r="V232" s="39">
        <v>47227</v>
      </c>
      <c r="W232" s="54">
        <v>6.1257050403361823E-2</v>
      </c>
    </row>
    <row r="233" spans="1:23" ht="12.75">
      <c r="A233" s="38"/>
      <c r="B233" s="864" t="s">
        <v>536</v>
      </c>
      <c r="C233" s="542">
        <v>0</v>
      </c>
      <c r="D233" s="542">
        <v>0</v>
      </c>
      <c r="E233" s="542">
        <v>0</v>
      </c>
      <c r="F233" s="542">
        <v>0</v>
      </c>
      <c r="G233" s="948">
        <v>0</v>
      </c>
      <c r="H233" s="964">
        <v>-1</v>
      </c>
      <c r="I233" s="542">
        <v>0</v>
      </c>
      <c r="J233" s="542">
        <v>500598.58100000001</v>
      </c>
      <c r="K233" s="542">
        <v>342519.81099999999</v>
      </c>
      <c r="L233" s="542">
        <v>43926.531999999999</v>
      </c>
      <c r="M233" s="542">
        <v>7792.16</v>
      </c>
      <c r="N233" s="39">
        <v>894837.08399999992</v>
      </c>
      <c r="O233" s="54">
        <v>1.0833352459271848</v>
      </c>
      <c r="P233" s="41">
        <v>0.12028334757749044</v>
      </c>
      <c r="Q233" s="41"/>
      <c r="R233" s="542">
        <v>62614</v>
      </c>
      <c r="S233" s="542">
        <v>44500</v>
      </c>
      <c r="T233" s="542">
        <v>7854</v>
      </c>
      <c r="U233" s="542">
        <v>995</v>
      </c>
      <c r="V233" s="39">
        <v>115963</v>
      </c>
      <c r="W233" s="54">
        <v>0.52434471698609242</v>
      </c>
    </row>
    <row r="234" spans="1:23" ht="12.75">
      <c r="A234" s="38"/>
      <c r="B234" s="888" t="s">
        <v>547</v>
      </c>
      <c r="C234" s="546">
        <v>0</v>
      </c>
      <c r="D234" s="546">
        <v>0</v>
      </c>
      <c r="E234" s="546">
        <v>0</v>
      </c>
      <c r="F234" s="546">
        <v>0</v>
      </c>
      <c r="G234" s="953">
        <v>0</v>
      </c>
      <c r="H234" s="972">
        <v>-1</v>
      </c>
      <c r="I234" s="546">
        <v>0</v>
      </c>
      <c r="J234" s="546">
        <v>499642.36100000003</v>
      </c>
      <c r="K234" s="546">
        <v>643108.93200000003</v>
      </c>
      <c r="L234" s="546">
        <v>90989.26999999999</v>
      </c>
      <c r="M234" s="546">
        <v>13939.640000000001</v>
      </c>
      <c r="N234" s="76">
        <v>1247680.203</v>
      </c>
      <c r="O234" s="77">
        <v>2.0678352133217794</v>
      </c>
      <c r="P234" s="78">
        <v>9.8289609553097956E-2</v>
      </c>
      <c r="Q234" s="78"/>
      <c r="R234" s="546">
        <v>49104</v>
      </c>
      <c r="S234" s="546">
        <v>71892</v>
      </c>
      <c r="T234" s="546">
        <v>10997</v>
      </c>
      <c r="U234" s="546">
        <v>710</v>
      </c>
      <c r="V234" s="76">
        <v>132703</v>
      </c>
      <c r="W234" s="77">
        <v>1.1641416200525123</v>
      </c>
    </row>
    <row r="235" spans="1:23" ht="12.75">
      <c r="A235" s="722"/>
      <c r="B235" s="864" t="s">
        <v>540</v>
      </c>
      <c r="C235" s="542">
        <v>0</v>
      </c>
      <c r="D235" s="542">
        <v>0</v>
      </c>
      <c r="E235" s="542">
        <v>0</v>
      </c>
      <c r="F235" s="542">
        <v>0</v>
      </c>
      <c r="G235" s="948">
        <v>0</v>
      </c>
      <c r="H235" s="973">
        <v>0</v>
      </c>
      <c r="I235" s="542">
        <v>0</v>
      </c>
      <c r="J235" s="542">
        <v>535190.31799999997</v>
      </c>
      <c r="K235" s="542">
        <v>636131.68500000006</v>
      </c>
      <c r="L235" s="542">
        <v>76464.428</v>
      </c>
      <c r="M235" s="542">
        <v>16471.995000000003</v>
      </c>
      <c r="N235" s="39">
        <v>1264258.426</v>
      </c>
      <c r="O235" s="54">
        <v>2.5204591319758745</v>
      </c>
      <c r="P235" s="41">
        <v>9.8755125876455893E-2</v>
      </c>
      <c r="Q235" s="41"/>
      <c r="R235" s="542">
        <v>58049</v>
      </c>
      <c r="S235" s="542">
        <v>63396</v>
      </c>
      <c r="T235" s="542">
        <v>11414</v>
      </c>
      <c r="U235" s="542">
        <v>1504</v>
      </c>
      <c r="V235" s="39">
        <v>134363</v>
      </c>
      <c r="W235" s="54">
        <v>1.4994047397596635</v>
      </c>
    </row>
    <row r="236" spans="1:23" ht="12.75">
      <c r="A236" s="722"/>
      <c r="B236" s="864" t="s">
        <v>542</v>
      </c>
      <c r="C236" s="542">
        <v>0</v>
      </c>
      <c r="D236" s="542">
        <v>0</v>
      </c>
      <c r="E236" s="542">
        <v>0</v>
      </c>
      <c r="F236" s="542">
        <v>0</v>
      </c>
      <c r="G236" s="948">
        <v>0</v>
      </c>
      <c r="H236" s="973">
        <v>0</v>
      </c>
      <c r="I236" s="542">
        <v>0</v>
      </c>
      <c r="J236" s="542">
        <v>744866.00200000009</v>
      </c>
      <c r="K236" s="542">
        <v>692645.72700000007</v>
      </c>
      <c r="L236" s="542">
        <v>96012.421999999991</v>
      </c>
      <c r="M236" s="542">
        <v>41509.61</v>
      </c>
      <c r="N236" s="39">
        <v>1575033.7609999999</v>
      </c>
      <c r="O236" s="54">
        <v>3.137723241343358</v>
      </c>
      <c r="P236" s="41">
        <v>0.12957055591648362</v>
      </c>
      <c r="Q236" s="41"/>
      <c r="R236" s="542">
        <v>118754</v>
      </c>
      <c r="S236" s="542">
        <v>82198</v>
      </c>
      <c r="T236" s="542">
        <v>12585</v>
      </c>
      <c r="U236" s="542">
        <v>3059</v>
      </c>
      <c r="V236" s="39">
        <v>216596</v>
      </c>
      <c r="W236" s="54">
        <v>3.5862748004319567</v>
      </c>
    </row>
    <row r="237" spans="1:23" ht="12.75">
      <c r="A237" s="722"/>
      <c r="B237" s="864" t="s">
        <v>544</v>
      </c>
      <c r="C237" s="542">
        <v>0</v>
      </c>
      <c r="D237" s="542">
        <v>0</v>
      </c>
      <c r="E237" s="542">
        <v>0</v>
      </c>
      <c r="F237" s="542">
        <v>0</v>
      </c>
      <c r="G237" s="948">
        <v>0</v>
      </c>
      <c r="H237" s="973">
        <v>0</v>
      </c>
      <c r="I237" s="542">
        <v>0</v>
      </c>
      <c r="J237" s="542">
        <v>696574.08100000001</v>
      </c>
      <c r="K237" s="542">
        <v>822914.03900000011</v>
      </c>
      <c r="L237" s="542">
        <v>103216.008</v>
      </c>
      <c r="M237" s="542">
        <v>45673.557000000001</v>
      </c>
      <c r="N237" s="39">
        <v>1668377.6850000001</v>
      </c>
      <c r="O237" s="54">
        <v>0.86444852904643388</v>
      </c>
      <c r="P237" s="41">
        <v>0.12044215276111175</v>
      </c>
      <c r="Q237" s="41"/>
      <c r="R237" s="542">
        <v>99267</v>
      </c>
      <c r="S237" s="542">
        <v>97812</v>
      </c>
      <c r="T237" s="542">
        <v>11648</v>
      </c>
      <c r="U237" s="542">
        <v>4898</v>
      </c>
      <c r="V237" s="39">
        <v>213625</v>
      </c>
      <c r="W237" s="54">
        <v>0.84218242025473633</v>
      </c>
    </row>
    <row r="238" spans="1:23" ht="12.75">
      <c r="A238" s="722"/>
      <c r="B238" s="888" t="s">
        <v>548</v>
      </c>
      <c r="C238" s="546">
        <v>0</v>
      </c>
      <c r="D238" s="546">
        <v>0</v>
      </c>
      <c r="E238" s="546">
        <v>0</v>
      </c>
      <c r="F238" s="546">
        <v>0</v>
      </c>
      <c r="G238" s="953">
        <v>0</v>
      </c>
      <c r="H238" s="983">
        <v>0</v>
      </c>
      <c r="I238" s="546">
        <v>0</v>
      </c>
      <c r="J238" s="546">
        <v>661873.74800000002</v>
      </c>
      <c r="K238" s="546">
        <v>811962.21400000004</v>
      </c>
      <c r="L238" s="546">
        <v>124709.77600000001</v>
      </c>
      <c r="M238" s="546">
        <v>67014.505999999994</v>
      </c>
      <c r="N238" s="76">
        <v>1665560.2439999999</v>
      </c>
      <c r="O238" s="77">
        <v>0.33492560032228069</v>
      </c>
      <c r="P238" s="78">
        <v>9.9453622645426204E-2</v>
      </c>
      <c r="Q238" s="78"/>
      <c r="R238" s="546">
        <v>77301</v>
      </c>
      <c r="S238" s="546">
        <v>84550</v>
      </c>
      <c r="T238" s="546">
        <v>11268</v>
      </c>
      <c r="U238" s="546">
        <v>5268</v>
      </c>
      <c r="V238" s="76">
        <v>178387</v>
      </c>
      <c r="W238" s="77">
        <v>0.34425747722357447</v>
      </c>
    </row>
    <row r="239" spans="1:23" ht="12.75">
      <c r="A239" s="722"/>
      <c r="B239" s="864" t="s">
        <v>550</v>
      </c>
      <c r="C239" s="542">
        <v>0</v>
      </c>
      <c r="D239" s="542">
        <v>0</v>
      </c>
      <c r="E239" s="542">
        <v>0</v>
      </c>
      <c r="F239" s="542">
        <v>0</v>
      </c>
      <c r="G239" s="948">
        <v>0</v>
      </c>
      <c r="H239" s="973">
        <v>0</v>
      </c>
      <c r="I239" s="542">
        <v>0</v>
      </c>
      <c r="J239" s="542">
        <v>690682.07700000005</v>
      </c>
      <c r="K239" s="542">
        <v>870088.93599999999</v>
      </c>
      <c r="L239" s="542">
        <v>104364.019</v>
      </c>
      <c r="M239" s="542">
        <v>64465.979999999996</v>
      </c>
      <c r="N239" s="39">
        <v>1729601.0120000001</v>
      </c>
      <c r="O239" s="54">
        <v>0.36807552667242427</v>
      </c>
      <c r="P239" s="41">
        <v>0.11067928306693196</v>
      </c>
      <c r="Q239" s="41"/>
      <c r="R239" s="542">
        <v>83977</v>
      </c>
      <c r="S239" s="542">
        <v>102579</v>
      </c>
      <c r="T239" s="542">
        <v>15067</v>
      </c>
      <c r="U239" s="542">
        <v>3465</v>
      </c>
      <c r="V239" s="39">
        <v>205088</v>
      </c>
      <c r="W239" s="54">
        <v>0.52600000000000002</v>
      </c>
    </row>
    <row r="240" spans="1:23" ht="12.75">
      <c r="A240" s="722"/>
      <c r="B240" s="864" t="s">
        <v>552</v>
      </c>
      <c r="C240" s="542">
        <v>0</v>
      </c>
      <c r="D240" s="542">
        <v>0</v>
      </c>
      <c r="E240" s="542">
        <v>0</v>
      </c>
      <c r="F240" s="542">
        <v>0</v>
      </c>
      <c r="G240" s="948">
        <v>0</v>
      </c>
      <c r="H240" s="973">
        <v>0</v>
      </c>
      <c r="I240" s="542">
        <v>0</v>
      </c>
      <c r="J240" s="542">
        <v>685130.55200000003</v>
      </c>
      <c r="K240" s="542">
        <v>834037.21799999999</v>
      </c>
      <c r="L240" s="542">
        <v>113821.583</v>
      </c>
      <c r="M240" s="542">
        <v>70633.66</v>
      </c>
      <c r="N240" s="39">
        <v>1703623.0129999998</v>
      </c>
      <c r="O240" s="54">
        <v>8.1642219477478184E-2</v>
      </c>
      <c r="P240" s="41">
        <v>0.11855322360569687</v>
      </c>
      <c r="Q240" s="41"/>
      <c r="R240" s="542">
        <v>91862</v>
      </c>
      <c r="S240" s="542">
        <v>102519</v>
      </c>
      <c r="T240" s="542">
        <v>16691</v>
      </c>
      <c r="U240" s="542">
        <v>4345</v>
      </c>
      <c r="V240" s="39">
        <v>215416</v>
      </c>
      <c r="W240" s="54">
        <v>-5.0000000000000001E-3</v>
      </c>
    </row>
    <row r="241" spans="1:23" ht="12.75">
      <c r="A241" s="722"/>
      <c r="B241" s="864" t="s">
        <v>555</v>
      </c>
      <c r="C241" s="542">
        <v>0</v>
      </c>
      <c r="D241" s="542">
        <v>0</v>
      </c>
      <c r="E241" s="542">
        <v>0</v>
      </c>
      <c r="F241" s="542">
        <v>0</v>
      </c>
      <c r="G241" s="948">
        <v>0</v>
      </c>
      <c r="H241" s="973">
        <v>0</v>
      </c>
      <c r="I241" s="542">
        <v>0</v>
      </c>
      <c r="J241" s="542">
        <v>660231.299</v>
      </c>
      <c r="K241" s="542">
        <v>914441.505</v>
      </c>
      <c r="L241" s="542">
        <v>123236.98999999999</v>
      </c>
      <c r="M241" s="542">
        <v>75307.207999999999</v>
      </c>
      <c r="N241" s="39">
        <v>1773217.0020000001</v>
      </c>
      <c r="O241" s="54">
        <v>6.2839078910360779E-2</v>
      </c>
      <c r="P241" s="41">
        <v>0.10217587570818926</v>
      </c>
      <c r="Q241" s="41"/>
      <c r="R241" s="542">
        <v>66076</v>
      </c>
      <c r="S241" s="542">
        <v>110291</v>
      </c>
      <c r="T241" s="542">
        <v>14524</v>
      </c>
      <c r="U241" s="542">
        <v>4037</v>
      </c>
      <c r="V241" s="39">
        <v>194928</v>
      </c>
      <c r="W241" s="54">
        <v>-8.7999999999999995E-2</v>
      </c>
    </row>
    <row r="242" spans="1:23" ht="12.6" customHeight="1">
      <c r="A242" s="38"/>
      <c r="B242" s="888" t="s">
        <v>556</v>
      </c>
      <c r="C242" s="546">
        <f>SUM(C227:C229)</f>
        <v>76660</v>
      </c>
      <c r="D242" s="546">
        <f t="shared" ref="D242:I242" si="20">SUM(D227:D229)</f>
        <v>60704</v>
      </c>
      <c r="E242" s="546">
        <f t="shared" si="20"/>
        <v>0</v>
      </c>
      <c r="F242" s="546">
        <f t="shared" si="20"/>
        <v>0</v>
      </c>
      <c r="G242" s="953">
        <f t="shared" si="20"/>
        <v>137364</v>
      </c>
      <c r="H242" s="983">
        <v>0</v>
      </c>
      <c r="I242" s="546">
        <f t="shared" si="20"/>
        <v>3.5636937644369711E-2</v>
      </c>
      <c r="J242" s="546">
        <v>614762.96099999989</v>
      </c>
      <c r="K242" s="546">
        <v>853608.55700000003</v>
      </c>
      <c r="L242" s="546">
        <v>129281.09600000001</v>
      </c>
      <c r="M242" s="546">
        <v>64303.348999999995</v>
      </c>
      <c r="N242" s="76">
        <v>1661955.963</v>
      </c>
      <c r="O242" s="77">
        <v>-2.1640051826309348E-3</v>
      </c>
      <c r="P242" s="78">
        <v>0.11501989478405933</v>
      </c>
      <c r="Q242" s="78"/>
      <c r="R242" s="546">
        <v>83750</v>
      </c>
      <c r="S242" s="546">
        <v>99674</v>
      </c>
      <c r="T242" s="546">
        <v>15669</v>
      </c>
      <c r="U242" s="546">
        <v>5068</v>
      </c>
      <c r="V242" s="76">
        <v>204161</v>
      </c>
      <c r="W242" s="77">
        <v>0.14399999999999999</v>
      </c>
    </row>
    <row r="243" spans="1:23" s="3" customFormat="1" ht="12.6" customHeight="1">
      <c r="A243" s="38"/>
      <c r="B243" s="864" t="s">
        <v>569</v>
      </c>
      <c r="C243" s="542"/>
      <c r="D243" s="542"/>
      <c r="E243" s="542"/>
      <c r="F243" s="542"/>
      <c r="G243" s="948"/>
      <c r="H243" s="973"/>
      <c r="I243" s="542"/>
      <c r="J243" s="542">
        <v>673220</v>
      </c>
      <c r="K243" s="542">
        <v>876306</v>
      </c>
      <c r="L243" s="542">
        <v>104804</v>
      </c>
      <c r="M243" s="542">
        <v>39902</v>
      </c>
      <c r="N243" s="39">
        <v>1694232</v>
      </c>
      <c r="O243" s="54">
        <v>-0.02</v>
      </c>
      <c r="P243" s="41">
        <v>0.124</v>
      </c>
      <c r="Q243" s="41"/>
      <c r="R243" s="542">
        <v>95250</v>
      </c>
      <c r="S243" s="542">
        <v>110098</v>
      </c>
      <c r="T243" s="542">
        <v>13278</v>
      </c>
      <c r="U243" s="542">
        <v>7236</v>
      </c>
      <c r="V243" s="39">
        <v>225863</v>
      </c>
      <c r="W243" s="54">
        <v>0.10100000000000001</v>
      </c>
    </row>
    <row r="244" spans="1:23" s="3" customFormat="1" ht="12.6" customHeight="1">
      <c r="A244" s="38"/>
      <c r="B244" s="864" t="s">
        <v>570</v>
      </c>
      <c r="C244" s="542"/>
      <c r="D244" s="542"/>
      <c r="E244" s="542"/>
      <c r="F244" s="542"/>
      <c r="G244" s="948"/>
      <c r="H244" s="973"/>
      <c r="I244" s="542"/>
      <c r="J244" s="542">
        <v>664376</v>
      </c>
      <c r="K244" s="542">
        <v>996444</v>
      </c>
      <c r="L244" s="542">
        <v>130530</v>
      </c>
      <c r="M244" s="542">
        <v>43666</v>
      </c>
      <c r="N244" s="39">
        <v>1835016</v>
      </c>
      <c r="O244" s="54">
        <v>7.6999999999999999E-2</v>
      </c>
      <c r="P244" s="41">
        <v>0.11799999999999999</v>
      </c>
      <c r="Q244" s="41"/>
      <c r="R244" s="542">
        <v>85727</v>
      </c>
      <c r="S244" s="542">
        <v>128196</v>
      </c>
      <c r="T244" s="542">
        <v>10691</v>
      </c>
      <c r="U244" s="542">
        <v>4607</v>
      </c>
      <c r="V244" s="39">
        <v>229222</v>
      </c>
      <c r="W244" s="54">
        <v>6.4000000000000001E-2</v>
      </c>
    </row>
    <row r="245" spans="1:23" s="3" customFormat="1" ht="12.6" customHeight="1">
      <c r="A245" s="38"/>
      <c r="B245" s="864" t="s">
        <v>576</v>
      </c>
      <c r="C245" s="542"/>
      <c r="D245" s="542"/>
      <c r="E245" s="542"/>
      <c r="F245" s="542"/>
      <c r="G245" s="948"/>
      <c r="H245" s="973"/>
      <c r="I245" s="542"/>
      <c r="J245" s="542">
        <v>624216</v>
      </c>
      <c r="K245" s="542">
        <v>1004528</v>
      </c>
      <c r="L245" s="542">
        <v>135432</v>
      </c>
      <c r="M245" s="542">
        <v>43754</v>
      </c>
      <c r="N245" s="39">
        <v>1807929</v>
      </c>
      <c r="O245" s="54">
        <v>0.02</v>
      </c>
      <c r="P245" s="41">
        <v>0.113</v>
      </c>
      <c r="Q245" s="41"/>
      <c r="R245" s="542">
        <v>83434</v>
      </c>
      <c r="S245" s="542">
        <v>116977</v>
      </c>
      <c r="T245" s="542">
        <v>13414</v>
      </c>
      <c r="U245" s="542">
        <v>3839</v>
      </c>
      <c r="V245" s="39">
        <v>217664</v>
      </c>
      <c r="W245" s="54">
        <v>0.11700000000000001</v>
      </c>
    </row>
    <row r="246" spans="1:23" s="3" customFormat="1" ht="12.6" customHeight="1">
      <c r="A246" s="38"/>
      <c r="B246" s="864" t="s">
        <v>578</v>
      </c>
      <c r="C246" s="542"/>
      <c r="D246" s="542"/>
      <c r="E246" s="542"/>
      <c r="F246" s="542"/>
      <c r="G246" s="948"/>
      <c r="H246" s="973"/>
      <c r="I246" s="542"/>
      <c r="J246" s="542">
        <v>672526</v>
      </c>
      <c r="K246" s="542">
        <v>940706</v>
      </c>
      <c r="L246" s="542">
        <v>146960</v>
      </c>
      <c r="M246" s="542">
        <v>52350</v>
      </c>
      <c r="N246" s="39">
        <v>1812542</v>
      </c>
      <c r="O246" s="54">
        <v>9.0999999999999998E-2</v>
      </c>
      <c r="P246" s="41">
        <v>0.11799999999999999</v>
      </c>
      <c r="Q246" s="41"/>
      <c r="R246" s="542">
        <v>77211</v>
      </c>
      <c r="S246" s="542">
        <v>124550</v>
      </c>
      <c r="T246" s="542">
        <v>20334</v>
      </c>
      <c r="U246" s="542">
        <v>5675</v>
      </c>
      <c r="V246" s="39">
        <v>227770</v>
      </c>
      <c r="W246" s="54">
        <v>0.11600000000000001</v>
      </c>
    </row>
    <row r="247" spans="1:23" ht="12.75">
      <c r="A247" s="722"/>
      <c r="B247" s="547" t="s">
        <v>50</v>
      </c>
      <c r="C247" s="547"/>
      <c r="D247" s="547"/>
      <c r="E247" s="547"/>
      <c r="F247" s="547"/>
      <c r="G247" s="547"/>
      <c r="H247" s="86"/>
      <c r="I247" s="69"/>
      <c r="J247" s="67"/>
      <c r="K247" s="84"/>
      <c r="L247" s="84"/>
      <c r="M247" s="84"/>
      <c r="N247" s="85"/>
      <c r="O247" s="86"/>
      <c r="P247" s="69"/>
      <c r="Q247" s="69"/>
      <c r="R247" s="67"/>
      <c r="S247" s="84"/>
      <c r="T247" s="84"/>
      <c r="U247" s="84"/>
      <c r="V247" s="85"/>
      <c r="W247" s="86"/>
    </row>
    <row r="248" spans="1:23" ht="12.75">
      <c r="A248" s="722"/>
      <c r="B248" s="548">
        <v>2011</v>
      </c>
      <c r="C248" s="548"/>
      <c r="D248" s="548"/>
      <c r="E248" s="548"/>
      <c r="F248" s="548"/>
      <c r="G248" s="548"/>
      <c r="H248" s="54"/>
      <c r="I248" s="41">
        <v>0</v>
      </c>
      <c r="J248" s="38">
        <f>SUM(J8:J19)</f>
        <v>2537289</v>
      </c>
      <c r="K248" s="38">
        <f>SUM(K8:K19)</f>
        <v>792811</v>
      </c>
      <c r="L248" s="38">
        <f>SUM(L8:L19)</f>
        <v>669905.80399999989</v>
      </c>
      <c r="M248" s="38">
        <f>SUM(M8:M19)</f>
        <v>385433.4</v>
      </c>
      <c r="N248" s="39">
        <f>SUM(N8:N19)</f>
        <v>4385439.2039999999</v>
      </c>
      <c r="O248" s="54"/>
      <c r="P248" s="41">
        <v>0.11919387764535376</v>
      </c>
      <c r="Q248" s="41"/>
      <c r="R248" s="38">
        <f>SUM(R8:R19)</f>
        <v>367618</v>
      </c>
      <c r="S248" s="38">
        <f>SUM(S8:S19)</f>
        <v>80400</v>
      </c>
      <c r="T248" s="38">
        <f>SUM(T8:T19)</f>
        <v>84531</v>
      </c>
      <c r="U248" s="38">
        <f>SUM(U8:U19)</f>
        <v>29830</v>
      </c>
      <c r="V248" s="39">
        <f>SUM(V8:V19)</f>
        <v>562379</v>
      </c>
      <c r="W248" s="54"/>
    </row>
    <row r="249" spans="1:23" ht="12.75">
      <c r="A249" s="722"/>
      <c r="B249" s="548">
        <v>2012</v>
      </c>
      <c r="C249" s="548"/>
      <c r="D249" s="548"/>
      <c r="E249" s="548"/>
      <c r="F249" s="548"/>
      <c r="G249" s="548"/>
      <c r="H249" s="54" t="e">
        <f>G249/G248-1</f>
        <v>#DIV/0!</v>
      </c>
      <c r="I249" s="41">
        <v>0</v>
      </c>
      <c r="J249" s="38">
        <f>SUM(J20:J31)</f>
        <v>2750393</v>
      </c>
      <c r="K249" s="38">
        <f>SUM(K20:K31)</f>
        <v>906910</v>
      </c>
      <c r="L249" s="38">
        <f>SUM(L20:L31)</f>
        <v>732658.29299999995</v>
      </c>
      <c r="M249" s="38">
        <f>SUM(M20:M31)</f>
        <v>512120.8</v>
      </c>
      <c r="N249" s="39">
        <f>SUM(N20:N31)</f>
        <v>4902082.0930000003</v>
      </c>
      <c r="O249" s="54">
        <f>N249/N248-1</f>
        <v>0.11780869941801164</v>
      </c>
      <c r="P249" s="41">
        <v>0.11526819065012892</v>
      </c>
      <c r="Q249" s="41"/>
      <c r="R249" s="38">
        <f>SUM(R20:R31)</f>
        <v>379847</v>
      </c>
      <c r="S249" s="38">
        <f>SUM(S20:S31)</f>
        <v>82120</v>
      </c>
      <c r="T249" s="38">
        <f>SUM(T20:T31)</f>
        <v>79823.72600000001</v>
      </c>
      <c r="U249" s="38">
        <f>SUM(U20:U31)</f>
        <v>45623</v>
      </c>
      <c r="V249" s="39">
        <f>SUM(V20:V31)</f>
        <v>587413.72600000002</v>
      </c>
      <c r="W249" s="54">
        <f>V249/V248-1</f>
        <v>4.4515755389159306E-2</v>
      </c>
    </row>
    <row r="250" spans="1:23" ht="12.75">
      <c r="A250" s="722"/>
      <c r="B250" s="548">
        <v>2013</v>
      </c>
      <c r="C250" s="548"/>
      <c r="D250" s="548"/>
      <c r="E250" s="548"/>
      <c r="F250" s="548"/>
      <c r="G250" s="548"/>
      <c r="H250" s="54"/>
      <c r="I250" s="41"/>
      <c r="J250" s="38">
        <f>SUM(J32:J43)</f>
        <v>3233951.4180000001</v>
      </c>
      <c r="K250" s="38">
        <f>SUM(K32:K43)</f>
        <v>1114196.78</v>
      </c>
      <c r="L250" s="38">
        <f>SUM(L32:L43)</f>
        <v>868330.67099999997</v>
      </c>
      <c r="M250" s="38">
        <f>SUM(M32:M43)</f>
        <v>752959.8</v>
      </c>
      <c r="N250" s="39">
        <f>SUM(N32:N43)</f>
        <v>5969438.6690000007</v>
      </c>
      <c r="O250" s="54">
        <f>N250/N249-1</f>
        <v>0.21773535321331061</v>
      </c>
      <c r="P250" s="41">
        <v>0.11105402370483035</v>
      </c>
      <c r="Q250" s="41"/>
      <c r="R250" s="38">
        <f>SUM(R32:R43)</f>
        <v>428564</v>
      </c>
      <c r="S250" s="38">
        <f>SUM(S32:S43)</f>
        <v>92387</v>
      </c>
      <c r="T250" s="38">
        <f>SUM(T32:T43)</f>
        <v>72190</v>
      </c>
      <c r="U250" s="38">
        <f>SUM(U32:U43)</f>
        <v>54080</v>
      </c>
      <c r="V250" s="39">
        <f>SUM(V32:V43)</f>
        <v>647221</v>
      </c>
      <c r="W250" s="54">
        <f>V250/V249-1</f>
        <v>0.10181456672328415</v>
      </c>
    </row>
    <row r="251" spans="1:23" ht="12.75">
      <c r="A251" s="722"/>
      <c r="B251" s="548">
        <v>2014</v>
      </c>
      <c r="C251" s="548"/>
      <c r="D251" s="548"/>
      <c r="E251" s="548"/>
      <c r="F251" s="548"/>
      <c r="G251" s="548"/>
      <c r="H251" s="54"/>
      <c r="I251" s="41"/>
      <c r="J251" s="38">
        <f>SUM(J44:J55)</f>
        <v>2947516.1229999997</v>
      </c>
      <c r="K251" s="38">
        <f>SUM(K44:K55)</f>
        <v>1181305.7045508514</v>
      </c>
      <c r="L251" s="38">
        <f>SUM(L44:L55)</f>
        <v>878255.78599999985</v>
      </c>
      <c r="M251" s="38">
        <f>SUM(M44:M55)</f>
        <v>788513.2</v>
      </c>
      <c r="N251" s="39">
        <f>SUM(N44:N55)</f>
        <v>5795590.8135508494</v>
      </c>
      <c r="O251" s="54">
        <f>N251/N250-1</f>
        <v>-2.91229820907557E-2</v>
      </c>
      <c r="P251" s="41">
        <v>0.10098816519186869</v>
      </c>
      <c r="Q251" s="41"/>
      <c r="R251" s="38">
        <f>SUM(R44:R55)</f>
        <v>390225</v>
      </c>
      <c r="S251" s="38">
        <f>SUM(S44:S55)</f>
        <v>108991</v>
      </c>
      <c r="T251" s="38">
        <f>SUM(T44:T55)</f>
        <v>79802</v>
      </c>
      <c r="U251" s="38">
        <f>SUM(U44:U55)</f>
        <v>67144</v>
      </c>
      <c r="V251" s="39">
        <f>SUM(V44:V55)</f>
        <v>646162</v>
      </c>
      <c r="W251" s="54">
        <f>V251/V250-1</f>
        <v>-1.6362262658350391E-3</v>
      </c>
    </row>
    <row r="252" spans="1:23" ht="12.75">
      <c r="A252" s="722"/>
      <c r="B252" s="548">
        <v>2015</v>
      </c>
      <c r="C252" s="548"/>
      <c r="D252" s="548"/>
      <c r="E252" s="548"/>
      <c r="F252" s="548"/>
      <c r="G252" s="548"/>
      <c r="H252" s="54"/>
      <c r="I252" s="41"/>
      <c r="J252" s="38">
        <f>SUM(J56:J67)</f>
        <v>2253266.5109999999</v>
      </c>
      <c r="K252" s="38">
        <f>SUM(K56:K67)</f>
        <v>950936.44490623253</v>
      </c>
      <c r="L252" s="38">
        <f>SUM(L56:L67)</f>
        <v>851916.56299999997</v>
      </c>
      <c r="M252" s="38">
        <f>SUM(M56:M67)</f>
        <v>545548</v>
      </c>
      <c r="N252" s="39">
        <f>SUM(N56:N67)</f>
        <v>4601667.518906232</v>
      </c>
      <c r="O252" s="54">
        <f>N252/N251-1</f>
        <v>-0.20600545018690219</v>
      </c>
      <c r="P252" s="41">
        <v>0.11292416993777882</v>
      </c>
      <c r="Q252" s="41"/>
      <c r="R252" s="38">
        <f>SUM(R56:R67)</f>
        <v>353925</v>
      </c>
      <c r="S252" s="38">
        <f>SUM(S56:S67)</f>
        <v>87053</v>
      </c>
      <c r="T252" s="38">
        <f>SUM(T56:T67)</f>
        <v>78126</v>
      </c>
      <c r="U252" s="38">
        <f>SUM(U56:U67)</f>
        <v>42492</v>
      </c>
      <c r="V252" s="39">
        <f>SUM(V56:V67)</f>
        <v>561596</v>
      </c>
      <c r="W252" s="54">
        <f>V252/V251-1</f>
        <v>-0.13087430087191754</v>
      </c>
    </row>
    <row r="253" spans="1:23" ht="12.75">
      <c r="A253" s="722"/>
      <c r="B253" s="548">
        <v>2016</v>
      </c>
      <c r="C253" s="548"/>
      <c r="D253" s="548"/>
      <c r="E253" s="548"/>
      <c r="F253" s="548"/>
      <c r="G253" s="548"/>
      <c r="H253" s="54"/>
      <c r="I253" s="41"/>
      <c r="J253" s="38">
        <v>2445531.4709999994</v>
      </c>
      <c r="K253" s="38">
        <v>876090</v>
      </c>
      <c r="L253" s="38">
        <v>941192.83299999987</v>
      </c>
      <c r="M253" s="38">
        <v>569264.28500000003</v>
      </c>
      <c r="N253" s="39">
        <v>4832078.5889999997</v>
      </c>
      <c r="O253" s="54">
        <v>3.1248750268251912E-2</v>
      </c>
      <c r="P253" s="41">
        <v>0.11750905734285855</v>
      </c>
      <c r="Q253" s="41"/>
      <c r="R253" s="38">
        <v>351079</v>
      </c>
      <c r="S253" s="38">
        <v>95881.99</v>
      </c>
      <c r="T253" s="38">
        <v>101561</v>
      </c>
      <c r="U253" s="38">
        <v>55232</v>
      </c>
      <c r="V253" s="39">
        <v>603753.99</v>
      </c>
      <c r="W253" s="54">
        <v>6.3175523615987883E-2</v>
      </c>
    </row>
    <row r="254" spans="1:23" ht="12.75">
      <c r="A254" s="722"/>
      <c r="B254" s="549">
        <v>2017</v>
      </c>
      <c r="C254" s="549"/>
      <c r="D254" s="549"/>
      <c r="E254" s="549"/>
      <c r="F254" s="549"/>
      <c r="G254" s="549"/>
      <c r="H254" s="54"/>
      <c r="I254" s="41"/>
      <c r="J254" s="38">
        <v>2295476.2629999998</v>
      </c>
      <c r="K254" s="38">
        <v>1364730.3803031263</v>
      </c>
      <c r="L254" s="38">
        <v>1017157.298</v>
      </c>
      <c r="M254" s="38">
        <v>398210.35900000005</v>
      </c>
      <c r="N254" s="39">
        <v>5075574.3003031258</v>
      </c>
      <c r="O254" s="54">
        <v>5.0391504777557383E-2</v>
      </c>
      <c r="P254" s="41">
        <v>0.10143482678782823</v>
      </c>
      <c r="Q254" s="41"/>
      <c r="R254" s="38">
        <v>271465</v>
      </c>
      <c r="S254" s="38">
        <v>174871.99</v>
      </c>
      <c r="T254" s="38">
        <v>72391</v>
      </c>
      <c r="U254" s="38">
        <v>32564.989999999998</v>
      </c>
      <c r="V254" s="39">
        <v>551292.98</v>
      </c>
      <c r="W254" s="54">
        <v>-8.689136779038098E-2</v>
      </c>
    </row>
    <row r="255" spans="1:23" ht="12.75">
      <c r="A255" s="722"/>
      <c r="B255" s="549">
        <v>2018</v>
      </c>
      <c r="C255" s="38">
        <v>446571</v>
      </c>
      <c r="D255" s="38">
        <v>1853009</v>
      </c>
      <c r="E255" s="542">
        <v>0</v>
      </c>
      <c r="F255" s="542">
        <v>0</v>
      </c>
      <c r="G255" s="39">
        <v>2299580</v>
      </c>
      <c r="H255" s="54"/>
      <c r="I255" s="41">
        <v>2.026891867210534E-2</v>
      </c>
      <c r="J255" s="38">
        <v>2388983.0880000005</v>
      </c>
      <c r="K255" s="38">
        <v>2156220.0320000001</v>
      </c>
      <c r="L255" s="38">
        <v>805190.02500000014</v>
      </c>
      <c r="M255" s="38">
        <v>225453.28</v>
      </c>
      <c r="N255" s="39">
        <v>5575846.4250000007</v>
      </c>
      <c r="O255" s="54">
        <v>9.8564634285227104E-2</v>
      </c>
      <c r="P255" s="41">
        <v>0.10561051275726266</v>
      </c>
      <c r="Q255" s="41"/>
      <c r="R255" s="38">
        <v>294984</v>
      </c>
      <c r="S255" s="38">
        <v>248566</v>
      </c>
      <c r="T255" s="38">
        <v>67959</v>
      </c>
      <c r="U255" s="38">
        <v>24533</v>
      </c>
      <c r="V255" s="39">
        <v>636042</v>
      </c>
      <c r="W255" s="54">
        <v>0.15372773293793807</v>
      </c>
    </row>
    <row r="256" spans="1:23" ht="12.75">
      <c r="A256" s="722"/>
      <c r="B256" s="549">
        <v>2019</v>
      </c>
      <c r="C256" s="38">
        <v>346031</v>
      </c>
      <c r="D256" s="38">
        <v>2320582</v>
      </c>
      <c r="E256" s="38">
        <v>156126</v>
      </c>
      <c r="F256" s="542">
        <v>0</v>
      </c>
      <c r="G256" s="39">
        <v>2822739</v>
      </c>
      <c r="H256" s="54">
        <v>0.22750197862218324</v>
      </c>
      <c r="I256" s="41">
        <v>3.2593165715994285E-2</v>
      </c>
      <c r="J256" s="38">
        <v>2581177.656</v>
      </c>
      <c r="K256" s="38">
        <v>2669164.2140000006</v>
      </c>
      <c r="L256" s="38">
        <v>813179.71499999997</v>
      </c>
      <c r="M256" s="38">
        <v>389755.41899999999</v>
      </c>
      <c r="N256" s="39">
        <v>6453277.0039999997</v>
      </c>
      <c r="O256" s="54">
        <v>0.15736275932312793</v>
      </c>
      <c r="P256" s="41">
        <v>0.11116383188810038</v>
      </c>
      <c r="Q256" s="41"/>
      <c r="R256" s="38">
        <v>290225</v>
      </c>
      <c r="S256" s="38">
        <v>375589</v>
      </c>
      <c r="T256" s="38">
        <v>77869</v>
      </c>
      <c r="U256" s="38">
        <v>40379</v>
      </c>
      <c r="V256" s="39">
        <v>784062</v>
      </c>
      <c r="W256" s="54">
        <v>0.23272048072297102</v>
      </c>
    </row>
    <row r="257" spans="1:23" ht="12.75">
      <c r="A257" s="722"/>
      <c r="B257" s="549">
        <v>2020</v>
      </c>
      <c r="C257" s="38">
        <v>26524</v>
      </c>
      <c r="D257" s="38">
        <v>399687</v>
      </c>
      <c r="E257" s="38">
        <v>35437</v>
      </c>
      <c r="F257" s="542">
        <v>0</v>
      </c>
      <c r="G257" s="39">
        <v>461648</v>
      </c>
      <c r="H257" s="54">
        <v>-0.83645388397581211</v>
      </c>
      <c r="I257" s="41">
        <v>4.6964353793366373E-2</v>
      </c>
      <c r="J257" s="38">
        <v>1077047.9650000001</v>
      </c>
      <c r="K257" s="38">
        <v>943779.348</v>
      </c>
      <c r="L257" s="38">
        <v>212143.924</v>
      </c>
      <c r="M257" s="38">
        <v>96622.469999999987</v>
      </c>
      <c r="N257" s="39">
        <v>2329593.7069999999</v>
      </c>
      <c r="O257" s="54">
        <v>-0.6390060886033524</v>
      </c>
      <c r="P257" s="41">
        <v>0.13070261955339321</v>
      </c>
      <c r="Q257" s="41"/>
      <c r="R257" s="38">
        <v>174155</v>
      </c>
      <c r="S257" s="38">
        <v>127045</v>
      </c>
      <c r="T257" s="38">
        <v>24700</v>
      </c>
      <c r="U257" s="38">
        <v>10074</v>
      </c>
      <c r="V257" s="39">
        <v>335974</v>
      </c>
      <c r="W257" s="54">
        <v>-0.57149562151972677</v>
      </c>
    </row>
    <row r="258" spans="1:23" ht="12.75">
      <c r="A258" s="722"/>
      <c r="B258" s="549">
        <v>2021</v>
      </c>
      <c r="C258" s="38">
        <v>79678</v>
      </c>
      <c r="D258" s="38">
        <v>61619</v>
      </c>
      <c r="E258" s="542">
        <v>0</v>
      </c>
      <c r="F258" s="542">
        <v>0</v>
      </c>
      <c r="G258" s="39">
        <v>141297</v>
      </c>
      <c r="H258" s="54">
        <v>-0.6939291408172461</v>
      </c>
      <c r="I258" s="41">
        <v>7.7729888108027778E-2</v>
      </c>
      <c r="J258" s="38">
        <v>1043951.7459999998</v>
      </c>
      <c r="K258" s="38">
        <v>500243.39399999991</v>
      </c>
      <c r="L258" s="38">
        <v>110133.015</v>
      </c>
      <c r="M258" s="38">
        <v>55740.729999999996</v>
      </c>
      <c r="N258" s="39">
        <v>1710068.8849999998</v>
      </c>
      <c r="O258" s="54">
        <v>-0.26593685419841329</v>
      </c>
      <c r="P258" s="41">
        <v>0.13028831876559174</v>
      </c>
      <c r="Q258" s="41"/>
      <c r="R258" s="38">
        <v>143944</v>
      </c>
      <c r="S258" s="38">
        <v>86700</v>
      </c>
      <c r="T258" s="38">
        <v>17386</v>
      </c>
      <c r="U258" s="38">
        <v>1929</v>
      </c>
      <c r="V258" s="39">
        <v>249959</v>
      </c>
      <c r="W258" s="54">
        <v>-0.25601683463601355</v>
      </c>
    </row>
    <row r="259" spans="1:23" ht="12.75">
      <c r="A259" s="722"/>
      <c r="B259" s="549">
        <v>2022</v>
      </c>
      <c r="C259" s="38"/>
      <c r="D259" s="38"/>
      <c r="E259" s="542"/>
      <c r="F259" s="542"/>
      <c r="G259" s="39"/>
      <c r="H259" s="54"/>
      <c r="I259" s="41"/>
      <c r="J259" s="38">
        <v>1453053.9379999998</v>
      </c>
      <c r="K259" s="38">
        <v>1200688.6040000001</v>
      </c>
      <c r="L259" s="38">
        <v>191921.67300000001</v>
      </c>
      <c r="M259" s="38">
        <v>36622.83</v>
      </c>
      <c r="N259" s="39">
        <v>2882287.0450000004</v>
      </c>
      <c r="O259" s="54">
        <v>0.68548008228335244</v>
      </c>
      <c r="P259" s="41">
        <v>0.11047303583186315</v>
      </c>
      <c r="Q259" s="41"/>
      <c r="R259" s="38">
        <v>158193</v>
      </c>
      <c r="S259" s="38">
        <v>157571</v>
      </c>
      <c r="T259" s="38">
        <v>29357</v>
      </c>
      <c r="U259" s="38">
        <v>4530</v>
      </c>
      <c r="V259" s="39">
        <v>349651</v>
      </c>
      <c r="W259" s="54">
        <v>0.39883340867902328</v>
      </c>
    </row>
    <row r="260" spans="1:23" ht="12.75">
      <c r="A260" s="722"/>
      <c r="B260" s="549">
        <v>2023</v>
      </c>
      <c r="C260" s="38"/>
      <c r="D260" s="38"/>
      <c r="E260" s="542"/>
      <c r="F260" s="542"/>
      <c r="G260" s="39"/>
      <c r="H260" s="54"/>
      <c r="I260" s="41"/>
      <c r="J260" s="38">
        <v>2638504.1489999997</v>
      </c>
      <c r="K260" s="38">
        <v>2963653.6650000005</v>
      </c>
      <c r="L260" s="38">
        <v>400402.63400000008</v>
      </c>
      <c r="M260" s="38">
        <v>170669.66800000001</v>
      </c>
      <c r="N260" s="39">
        <v>6173230.1159999995</v>
      </c>
      <c r="O260" s="54">
        <v>1.1417818626735694</v>
      </c>
      <c r="P260" s="41">
        <v>0.11266694857159608</v>
      </c>
      <c r="Q260" s="41"/>
      <c r="R260" s="38">
        <v>353371</v>
      </c>
      <c r="S260" s="38">
        <v>327956</v>
      </c>
      <c r="T260" s="38">
        <v>46915</v>
      </c>
      <c r="U260" s="38">
        <v>14729</v>
      </c>
      <c r="V260" s="39">
        <v>742971</v>
      </c>
      <c r="W260" s="54">
        <v>1.1248931076988198</v>
      </c>
    </row>
    <row r="261" spans="1:23" s="3" customFormat="1" ht="12.75">
      <c r="A261" s="722"/>
      <c r="B261" s="549">
        <v>2024</v>
      </c>
      <c r="C261" s="38"/>
      <c r="D261" s="38"/>
      <c r="E261" s="542"/>
      <c r="F261" s="542"/>
      <c r="G261" s="39"/>
      <c r="H261" s="54"/>
      <c r="I261" s="41"/>
      <c r="J261" s="38">
        <v>2650807</v>
      </c>
      <c r="K261" s="38">
        <v>3472176</v>
      </c>
      <c r="L261" s="38">
        <v>470704</v>
      </c>
      <c r="M261" s="38">
        <v>274710</v>
      </c>
      <c r="N261" s="39">
        <v>6868397</v>
      </c>
      <c r="O261" s="54">
        <v>0.113</v>
      </c>
      <c r="P261" s="41">
        <v>0.112</v>
      </c>
      <c r="Q261" s="41"/>
      <c r="R261" s="38">
        <v>325664</v>
      </c>
      <c r="S261" s="38">
        <v>415062</v>
      </c>
      <c r="T261" s="38">
        <v>61951</v>
      </c>
      <c r="U261" s="38">
        <v>16915</v>
      </c>
      <c r="V261" s="39">
        <v>819594</v>
      </c>
      <c r="W261" s="54">
        <v>0.10299999999999999</v>
      </c>
    </row>
    <row r="262" spans="1:23" ht="12.75">
      <c r="B262" s="550">
        <v>2025</v>
      </c>
      <c r="C262" s="518"/>
      <c r="D262" s="518"/>
      <c r="E262" s="544"/>
      <c r="F262" s="544"/>
      <c r="G262" s="519"/>
      <c r="H262" s="520"/>
      <c r="I262" s="521"/>
      <c r="J262" s="518">
        <v>2634338</v>
      </c>
      <c r="K262" s="518">
        <v>3817983</v>
      </c>
      <c r="L262" s="518">
        <v>517726</v>
      </c>
      <c r="M262" s="518">
        <v>179702</v>
      </c>
      <c r="N262" s="519">
        <v>7149749</v>
      </c>
      <c r="O262" s="520">
        <v>4.1000000000000002E-2</v>
      </c>
      <c r="P262" s="521">
        <v>0.11799999999999999</v>
      </c>
      <c r="Q262" s="521"/>
      <c r="R262" s="518">
        <v>341622</v>
      </c>
      <c r="S262" s="518">
        <v>479822</v>
      </c>
      <c r="T262" s="518">
        <v>57717</v>
      </c>
      <c r="U262" s="518">
        <v>21358</v>
      </c>
      <c r="V262" s="519">
        <v>900519</v>
      </c>
      <c r="W262" s="520">
        <v>9.9000000000000005E-2</v>
      </c>
    </row>
    <row r="263" spans="1:23" s="3" customFormat="1" ht="12.75">
      <c r="B263" s="549"/>
      <c r="C263" s="38"/>
      <c r="D263" s="38"/>
      <c r="E263" s="542"/>
      <c r="F263" s="542"/>
      <c r="G263" s="39"/>
      <c r="H263" s="54"/>
      <c r="I263" s="41"/>
      <c r="J263" s="38"/>
      <c r="K263" s="38"/>
      <c r="L263" s="38"/>
      <c r="M263" s="38"/>
      <c r="N263" s="39"/>
      <c r="O263" s="54"/>
      <c r="P263" s="41"/>
      <c r="Q263" s="41"/>
      <c r="R263" s="38"/>
      <c r="S263" s="38"/>
      <c r="T263" s="38"/>
      <c r="U263" s="38"/>
      <c r="V263" s="39"/>
      <c r="W263" s="54"/>
    </row>
  </sheetData>
  <mergeCells count="4">
    <mergeCell ref="C2:G2"/>
    <mergeCell ref="I2:I3"/>
    <mergeCell ref="P2:P3"/>
    <mergeCell ref="Q2:Q3"/>
  </mergeCells>
  <phoneticPr fontId="9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A1:W263"/>
  <sheetViews>
    <sheetView zoomScaleNormal="100" workbookViewId="0">
      <pane xSplit="2" ySplit="3" topLeftCell="C167" activePane="bottomRight" state="frozen"/>
      <selection activeCell="A2" sqref="A2"/>
      <selection pane="topRight" activeCell="A2" sqref="A2"/>
      <selection pane="bottomLeft" activeCell="A2" sqref="A2"/>
      <selection pane="bottomRight" activeCell="I267" sqref="I267"/>
    </sheetView>
  </sheetViews>
  <sheetFormatPr defaultColWidth="6.85546875" defaultRowHeight="12.75" outlineLevelRow="1"/>
  <cols>
    <col min="1" max="1" width="0.85546875" style="16" customWidth="1"/>
    <col min="2" max="2" width="9.28515625" style="32" customWidth="1"/>
    <col min="3" max="3" width="8" style="552" customWidth="1"/>
    <col min="4" max="5" width="8.85546875" style="584" customWidth="1"/>
    <col min="6" max="9" width="8" style="13" customWidth="1"/>
    <col min="10" max="10" width="8" style="14" customWidth="1"/>
    <col min="11" max="11" width="11.5703125" style="15" bestFit="1" customWidth="1"/>
    <col min="12" max="12" width="8" style="563" customWidth="1"/>
    <col min="13" max="14" width="8" style="13" customWidth="1"/>
    <col min="15" max="15" width="8" style="14" customWidth="1"/>
    <col min="16" max="18" width="7" style="13" customWidth="1"/>
    <col min="19" max="19" width="7" style="14" customWidth="1"/>
    <col min="20" max="22" width="7" style="13" customWidth="1"/>
    <col min="23" max="23" width="7" style="14" customWidth="1"/>
    <col min="24" max="16384" width="6.85546875" style="16"/>
  </cols>
  <sheetData>
    <row r="1" spans="2:23">
      <c r="B1" s="12" t="s">
        <v>62</v>
      </c>
      <c r="D1" s="566"/>
      <c r="E1" s="566"/>
    </row>
    <row r="2" spans="2:23" s="20" customFormat="1" ht="15">
      <c r="B2" s="17"/>
      <c r="C2" s="1053" t="s">
        <v>406</v>
      </c>
      <c r="D2" s="1053"/>
      <c r="E2" s="1053"/>
      <c r="F2" s="1054" t="s">
        <v>5</v>
      </c>
      <c r="G2" s="1054"/>
      <c r="H2" s="1054"/>
      <c r="I2" s="1054"/>
      <c r="J2" s="1054"/>
      <c r="K2" s="19" t="s">
        <v>6</v>
      </c>
      <c r="L2" s="564" t="s">
        <v>405</v>
      </c>
      <c r="M2" s="564"/>
      <c r="N2" s="564"/>
      <c r="O2" s="564"/>
      <c r="P2" s="18" t="s">
        <v>51</v>
      </c>
      <c r="Q2" s="18"/>
      <c r="R2" s="18"/>
      <c r="S2" s="18"/>
      <c r="T2" s="18" t="s">
        <v>8</v>
      </c>
      <c r="U2" s="18"/>
      <c r="V2" s="18"/>
      <c r="W2" s="18"/>
    </row>
    <row r="3" spans="2:23" s="27" customFormat="1" ht="13.5">
      <c r="B3" s="21" t="s">
        <v>52</v>
      </c>
      <c r="C3" s="554" t="s">
        <v>407</v>
      </c>
      <c r="D3" s="555" t="s">
        <v>408</v>
      </c>
      <c r="E3" s="556" t="s">
        <v>403</v>
      </c>
      <c r="F3" s="22" t="s">
        <v>10</v>
      </c>
      <c r="G3" s="22" t="s">
        <v>11</v>
      </c>
      <c r="H3" s="22" t="s">
        <v>53</v>
      </c>
      <c r="I3" s="22" t="s">
        <v>13</v>
      </c>
      <c r="J3" s="23" t="s">
        <v>14</v>
      </c>
      <c r="K3" s="24" t="s">
        <v>15</v>
      </c>
      <c r="L3" s="565" t="s">
        <v>404</v>
      </c>
      <c r="M3" s="25" t="s">
        <v>15</v>
      </c>
      <c r="N3" s="25" t="s">
        <v>16</v>
      </c>
      <c r="O3" s="23" t="s">
        <v>14</v>
      </c>
      <c r="P3" s="22" t="s">
        <v>10</v>
      </c>
      <c r="Q3" s="22" t="s">
        <v>11</v>
      </c>
      <c r="R3" s="22" t="s">
        <v>53</v>
      </c>
      <c r="S3" s="23" t="s">
        <v>14</v>
      </c>
      <c r="T3" s="26" t="s">
        <v>10</v>
      </c>
      <c r="U3" s="26" t="s">
        <v>11</v>
      </c>
      <c r="V3" s="22" t="s">
        <v>53</v>
      </c>
      <c r="W3" s="23" t="s">
        <v>14</v>
      </c>
    </row>
    <row r="4" spans="2:23" s="38" customFormat="1" ht="13.5" hidden="1" customHeight="1" outlineLevel="1">
      <c r="B4" s="516">
        <v>40574</v>
      </c>
      <c r="C4" s="87"/>
      <c r="D4" s="516"/>
      <c r="E4" s="516"/>
      <c r="F4" s="87">
        <f>Walkerhill!G4+City!G4+Busan!G4+Jeju!G4</f>
        <v>168557.35399999999</v>
      </c>
      <c r="G4" s="87">
        <f>Walkerhill!H4+City!H4+Busan!H4+Jeju!H4</f>
        <v>80952.127999999997</v>
      </c>
      <c r="H4" s="87">
        <f>Walkerhill!I4+City!I4+Busan!I4+Jeju!I4</f>
        <v>40347.536</v>
      </c>
      <c r="I4" s="87">
        <f>Walkerhill!J4+City!J4+Busan!J4+Jeju!J4</f>
        <v>27836.762999999999</v>
      </c>
      <c r="J4" s="88">
        <f>Walkerhill!K4+City!K4+Busan!K4+Jeju!K4</f>
        <v>317693.78100000002</v>
      </c>
      <c r="K4" s="89">
        <f t="shared" ref="K4:K63" si="0">M4/J4</f>
        <v>0.15129033954869894</v>
      </c>
      <c r="L4" s="89"/>
      <c r="M4" s="87">
        <f>Walkerhill!N4+City!N4+Busan!N4+Jeju!N4</f>
        <v>48064</v>
      </c>
      <c r="N4" s="87">
        <f>Walkerhill!O4+City!O4+Busan!O4+Jeju!O4</f>
        <v>1675</v>
      </c>
      <c r="O4" s="88">
        <f>Walkerhill!P4+City!P4+Busan!P4+Jeju!P4</f>
        <v>49739</v>
      </c>
      <c r="P4" s="87">
        <f>Walkerhill!Q4+City!Q4+Busan!Q4+Jeju!Q4</f>
        <v>4644</v>
      </c>
      <c r="Q4" s="87">
        <f>Walkerhill!R4+City!R4+Busan!R4+Jeju!R4</f>
        <v>6489</v>
      </c>
      <c r="R4" s="87">
        <f>Walkerhill!S4+City!S4+Busan!S4+Jeju!S4</f>
        <v>2464</v>
      </c>
      <c r="S4" s="88">
        <f>Walkerhill!T4+City!T4+Busan!T4+Jeju!T4</f>
        <v>13597</v>
      </c>
      <c r="T4" s="87">
        <f>Walkerhill!U4+City!U4+Busan!U4+Jeju!U4</f>
        <v>0</v>
      </c>
      <c r="U4" s="87">
        <f>Walkerhill!V4+City!V4+Busan!V4+Jeju!V4</f>
        <v>0</v>
      </c>
      <c r="V4" s="87">
        <f>Walkerhill!W4+City!W4+Busan!W4+Jeju!W4</f>
        <v>0</v>
      </c>
      <c r="W4" s="39">
        <f>Walkerhill!X4+City!X4+Busan!X4+Jeju!X4</f>
        <v>0</v>
      </c>
    </row>
    <row r="5" spans="2:23" s="38" customFormat="1" ht="12.75" hidden="1" customHeight="1" outlineLevel="1">
      <c r="B5" s="516">
        <v>40602</v>
      </c>
      <c r="C5" s="87"/>
      <c r="D5" s="516"/>
      <c r="E5" s="516"/>
      <c r="F5" s="87">
        <f>Walkerhill!G5+City!G5+Busan!G5+Jeju!G5</f>
        <v>187412.533</v>
      </c>
      <c r="G5" s="87">
        <f>Walkerhill!H5+City!H5+Busan!H5+Jeju!H5</f>
        <v>95170.044999999998</v>
      </c>
      <c r="H5" s="87">
        <f>Walkerhill!I5+City!I5+Busan!I5+Jeju!I5</f>
        <v>30738.883000000002</v>
      </c>
      <c r="I5" s="87">
        <f>Walkerhill!J5+City!J5+Busan!J5+Jeju!J5</f>
        <v>25502.057000000001</v>
      </c>
      <c r="J5" s="88">
        <f>Walkerhill!K5+City!K5+Busan!K5+Jeju!K5</f>
        <v>338823.51799999998</v>
      </c>
      <c r="K5" s="89">
        <f t="shared" si="0"/>
        <v>0.10995989953684385</v>
      </c>
      <c r="L5" s="89"/>
      <c r="M5" s="87">
        <f>Walkerhill!N5+City!N5+Busan!N5+Jeju!N5</f>
        <v>37257</v>
      </c>
      <c r="N5" s="87">
        <f>Walkerhill!O5+City!O5+Busan!O5+Jeju!O5</f>
        <v>1986</v>
      </c>
      <c r="O5" s="88">
        <f>Walkerhill!P5+City!P5+Busan!P5+Jeju!P5</f>
        <v>39243</v>
      </c>
      <c r="P5" s="87">
        <f>Walkerhill!Q5+City!Q5+Busan!Q5+Jeju!Q5</f>
        <v>5344</v>
      </c>
      <c r="Q5" s="87">
        <f>Walkerhill!R5+City!R5+Busan!R5+Jeju!R5</f>
        <v>6172</v>
      </c>
      <c r="R5" s="87">
        <f>Walkerhill!S5+City!S5+Busan!S5+Jeju!S5</f>
        <v>2165</v>
      </c>
      <c r="S5" s="88">
        <f>Walkerhill!T5+City!T5+Busan!T5+Jeju!T5</f>
        <v>13681</v>
      </c>
      <c r="T5" s="87">
        <f>Walkerhill!U5+City!U5+Busan!U5+Jeju!U5</f>
        <v>0</v>
      </c>
      <c r="U5" s="87">
        <f>Walkerhill!V5+City!V5+Busan!V5+Jeju!V5</f>
        <v>0</v>
      </c>
      <c r="V5" s="87">
        <f>Walkerhill!W5+City!W5+Busan!W5+Jeju!W5</f>
        <v>0</v>
      </c>
      <c r="W5" s="39">
        <f>Walkerhill!X5+City!X5+Busan!X5+Jeju!X5</f>
        <v>0</v>
      </c>
    </row>
    <row r="6" spans="2:23" s="38" customFormat="1" ht="12.75" hidden="1" customHeight="1" outlineLevel="1">
      <c r="B6" s="935">
        <v>40633</v>
      </c>
      <c r="C6" s="133"/>
      <c r="D6" s="567"/>
      <c r="E6" s="567"/>
      <c r="F6" s="133">
        <f>Walkerhill!G6+City!G6+Busan!G6+Jeju!G6</f>
        <v>123795.15299999999</v>
      </c>
      <c r="G6" s="133">
        <f>Walkerhill!H6+City!H6+Busan!H6+Jeju!H6</f>
        <v>90428.218999999997</v>
      </c>
      <c r="H6" s="133">
        <f>Walkerhill!I6+City!I6+Busan!I6+Jeju!I6</f>
        <v>52518.557999999997</v>
      </c>
      <c r="I6" s="133">
        <f>Walkerhill!J6+City!J6+Busan!J6+Jeju!J6</f>
        <v>30304.238000000001</v>
      </c>
      <c r="J6" s="134">
        <f>Walkerhill!K6+City!K6+Busan!K6+Jeju!K6</f>
        <v>297046.16800000001</v>
      </c>
      <c r="K6" s="135">
        <f t="shared" si="0"/>
        <v>0.11625802222097677</v>
      </c>
      <c r="L6" s="135"/>
      <c r="M6" s="133">
        <f>Walkerhill!N6+City!N6+Busan!N6+Jeju!N6</f>
        <v>34534</v>
      </c>
      <c r="N6" s="133">
        <f>Walkerhill!O6+City!O6+Busan!O6+Jeju!O6</f>
        <v>2171</v>
      </c>
      <c r="O6" s="134">
        <f>Walkerhill!P6+City!P6+Busan!P6+Jeju!P6</f>
        <v>36705</v>
      </c>
      <c r="P6" s="133">
        <f>Walkerhill!Q6+City!Q6+Busan!Q6+Jeju!Q6</f>
        <v>3918</v>
      </c>
      <c r="Q6" s="133">
        <f>Walkerhill!R6+City!R6+Busan!R6+Jeju!R6</f>
        <v>5332</v>
      </c>
      <c r="R6" s="133">
        <f>Walkerhill!S6+City!S6+Busan!S6+Jeju!S6</f>
        <v>2601</v>
      </c>
      <c r="S6" s="134">
        <f>Walkerhill!T6+City!T6+Busan!T6+Jeju!T6</f>
        <v>11851</v>
      </c>
      <c r="T6" s="92">
        <f>Walkerhill!U6+City!U6+Busan!U6+Jeju!U6</f>
        <v>0</v>
      </c>
      <c r="U6" s="92">
        <f>Walkerhill!V6+City!V6+Busan!V6+Jeju!V6</f>
        <v>0</v>
      </c>
      <c r="V6" s="92">
        <f>Walkerhill!W6+City!W6+Busan!W6+Jeju!W6</f>
        <v>0</v>
      </c>
      <c r="W6" s="60">
        <f>Walkerhill!X6+City!X6+Busan!X6+Jeju!X6</f>
        <v>0</v>
      </c>
    </row>
    <row r="7" spans="2:23" s="38" customFormat="1" ht="12.75" hidden="1" customHeight="1" outlineLevel="1">
      <c r="B7" s="516">
        <v>40663</v>
      </c>
      <c r="C7" s="87"/>
      <c r="D7" s="516"/>
      <c r="E7" s="516"/>
      <c r="F7" s="87">
        <f>Walkerhill!G7+City!G7+Busan!G7+Jeju!G7</f>
        <v>145487.00599999999</v>
      </c>
      <c r="G7" s="87">
        <f>Walkerhill!H7+City!H7+Busan!H7+Jeju!H7</f>
        <v>98587.847999999998</v>
      </c>
      <c r="H7" s="87">
        <f>Walkerhill!I7+City!I7+Busan!I7+Jeju!I7</f>
        <v>41105.644</v>
      </c>
      <c r="I7" s="87">
        <f>Walkerhill!J7+City!J7+Busan!J7+Jeju!J7</f>
        <v>29321.592000000001</v>
      </c>
      <c r="J7" s="88">
        <f>Walkerhill!K7+City!K7+Busan!K7+Jeju!K7</f>
        <v>314502.09000000003</v>
      </c>
      <c r="K7" s="89">
        <f t="shared" si="0"/>
        <v>0.11098177439774724</v>
      </c>
      <c r="L7" s="89"/>
      <c r="M7" s="87">
        <f>Walkerhill!N7+City!N7+Busan!N7+Jeju!N7</f>
        <v>34904</v>
      </c>
      <c r="N7" s="87">
        <f>Walkerhill!O7+City!O7+Busan!O7+Jeju!O7</f>
        <v>1804</v>
      </c>
      <c r="O7" s="88">
        <f>Walkerhill!P7+City!P7+Busan!P7+Jeju!P7</f>
        <v>36708</v>
      </c>
      <c r="P7" s="87">
        <f>Walkerhill!Q7+City!Q7+Busan!Q7+Jeju!Q7</f>
        <v>4785</v>
      </c>
      <c r="Q7" s="87">
        <f>Walkerhill!R7+City!R7+Busan!R7+Jeju!R7</f>
        <v>6003</v>
      </c>
      <c r="R7" s="87">
        <f>Walkerhill!S7+City!S7+Busan!S7+Jeju!S7</f>
        <v>2481</v>
      </c>
      <c r="S7" s="88">
        <f>Walkerhill!T7+City!T7+Busan!T7+Jeju!T7</f>
        <v>13269</v>
      </c>
      <c r="T7" s="87">
        <f>Walkerhill!U7+City!U7+Busan!U7+Jeju!U7</f>
        <v>0</v>
      </c>
      <c r="U7" s="87">
        <f>Walkerhill!V7+City!V7+Busan!V7+Jeju!V7</f>
        <v>0</v>
      </c>
      <c r="V7" s="87">
        <f>Walkerhill!W7+City!W7+Busan!W7+Jeju!W7</f>
        <v>0</v>
      </c>
      <c r="W7" s="39">
        <f>Walkerhill!X7+City!X7+Busan!X7+Jeju!X7</f>
        <v>0</v>
      </c>
    </row>
    <row r="8" spans="2:23" s="38" customFormat="1" ht="12.75" hidden="1" customHeight="1" outlineLevel="1">
      <c r="B8" s="516">
        <v>40694</v>
      </c>
      <c r="C8" s="87"/>
      <c r="D8" s="516"/>
      <c r="E8" s="516"/>
      <c r="F8" s="87">
        <f>Walkerhill!G8+City!G8+Busan!G8+Jeju!G8</f>
        <v>175163.83499999999</v>
      </c>
      <c r="G8" s="87">
        <f>Walkerhill!H8+City!H8+Busan!H8+Jeju!H8</f>
        <v>103060.929</v>
      </c>
      <c r="H8" s="87">
        <f>Walkerhill!I8+City!I8+Busan!I8+Jeju!I8</f>
        <v>43880.898000000001</v>
      </c>
      <c r="I8" s="87">
        <f>Walkerhill!J8+City!J8+Busan!J8+Jeju!J8</f>
        <v>31186.132000000001</v>
      </c>
      <c r="J8" s="88">
        <f>Walkerhill!K8+City!K8+Busan!K8+Jeju!K8</f>
        <v>353291.79399999999</v>
      </c>
      <c r="K8" s="89">
        <f t="shared" si="0"/>
        <v>0.10125058268406879</v>
      </c>
      <c r="L8" s="89"/>
      <c r="M8" s="87">
        <f>Walkerhill!N8+City!N8+Busan!N8+Jeju!N8</f>
        <v>35771</v>
      </c>
      <c r="N8" s="87">
        <f>Walkerhill!O8+City!O8+Busan!O8+Jeju!O8</f>
        <v>2153</v>
      </c>
      <c r="O8" s="88">
        <f>Walkerhill!P8+City!P8+Busan!P8+Jeju!P8</f>
        <v>37924</v>
      </c>
      <c r="P8" s="87">
        <f>Walkerhill!Q8+City!Q8+Busan!Q8+Jeju!Q8</f>
        <v>5290</v>
      </c>
      <c r="Q8" s="87">
        <f>Walkerhill!R8+City!R8+Busan!R8+Jeju!R8</f>
        <v>7306</v>
      </c>
      <c r="R8" s="87">
        <f>Walkerhill!S8+City!S8+Busan!S8+Jeju!S8</f>
        <v>2250</v>
      </c>
      <c r="S8" s="88">
        <f>Walkerhill!T8+City!T8+Busan!T8+Jeju!T8</f>
        <v>14846</v>
      </c>
      <c r="T8" s="87">
        <f>Walkerhill!U8+City!U8+Busan!U8+Jeju!U8</f>
        <v>0</v>
      </c>
      <c r="U8" s="87">
        <f>Walkerhill!V8+City!V8+Busan!V8+Jeju!V8</f>
        <v>0</v>
      </c>
      <c r="V8" s="87">
        <f>Walkerhill!W8+City!W8+Busan!W8+Jeju!W8</f>
        <v>0</v>
      </c>
      <c r="W8" s="39">
        <f>Walkerhill!X8+City!X8+Busan!X8+Jeju!X8</f>
        <v>0</v>
      </c>
    </row>
    <row r="9" spans="2:23" s="38" customFormat="1" ht="12.75" hidden="1" customHeight="1" outlineLevel="1">
      <c r="B9" s="935">
        <v>40724</v>
      </c>
      <c r="C9" s="133"/>
      <c r="D9" s="567"/>
      <c r="E9" s="567"/>
      <c r="F9" s="133">
        <f>Walkerhill!G9+City!G9+Busan!G9+Jeju!G9</f>
        <v>180703.91700000002</v>
      </c>
      <c r="G9" s="133">
        <f>Walkerhill!H9+City!H9+Busan!H9+Jeju!H9</f>
        <v>77991.86</v>
      </c>
      <c r="H9" s="133">
        <f>Walkerhill!I9+City!I9+Busan!I9+Jeju!I9</f>
        <v>37876.051999999996</v>
      </c>
      <c r="I9" s="133">
        <f>Walkerhill!J9+City!J9+Busan!J9+Jeju!J9</f>
        <v>31416.951000000001</v>
      </c>
      <c r="J9" s="134">
        <f>Walkerhill!K9+City!K9+Busan!K9+Jeju!K9</f>
        <v>327988.78000000003</v>
      </c>
      <c r="K9" s="135">
        <f t="shared" si="0"/>
        <v>0.10614692368440164</v>
      </c>
      <c r="L9" s="135"/>
      <c r="M9" s="133">
        <f>Walkerhill!N9+City!N9+Busan!N9+Jeju!N9</f>
        <v>34815</v>
      </c>
      <c r="N9" s="133">
        <f>Walkerhill!O9+City!O9+Busan!O9+Jeju!O9</f>
        <v>1720</v>
      </c>
      <c r="O9" s="134">
        <f>Walkerhill!P9+City!P9+Busan!P9+Jeju!P9</f>
        <v>36535</v>
      </c>
      <c r="P9" s="133">
        <f>Walkerhill!Q9+City!Q9+Busan!Q9+Jeju!Q9</f>
        <v>4786</v>
      </c>
      <c r="Q9" s="133">
        <f>Walkerhill!R9+City!R9+Busan!R9+Jeju!R9</f>
        <v>5631</v>
      </c>
      <c r="R9" s="133">
        <f>Walkerhill!S9+City!S9+Busan!S9+Jeju!S9</f>
        <v>2047</v>
      </c>
      <c r="S9" s="134">
        <f>Walkerhill!T9+City!T9+Busan!T9+Jeju!T9</f>
        <v>12464</v>
      </c>
      <c r="T9" s="92">
        <f>Walkerhill!U9+City!U9+Busan!U9+Jeju!U9</f>
        <v>0</v>
      </c>
      <c r="U9" s="92">
        <f>Walkerhill!V9+City!V9+Busan!V9+Jeju!V9</f>
        <v>0</v>
      </c>
      <c r="V9" s="92">
        <f>Walkerhill!W9+City!W9+Busan!W9+Jeju!W9</f>
        <v>0</v>
      </c>
      <c r="W9" s="60">
        <f>Walkerhill!X9+City!X9+Busan!X9+Jeju!X9</f>
        <v>0</v>
      </c>
    </row>
    <row r="10" spans="2:23" s="38" customFormat="1" ht="12.75" hidden="1" customHeight="1" outlineLevel="1">
      <c r="B10" s="516">
        <v>40755</v>
      </c>
      <c r="C10" s="87"/>
      <c r="D10" s="516"/>
      <c r="E10" s="516"/>
      <c r="F10" s="87">
        <f>Walkerhill!G10+City!G10+Busan!G10+Jeju!G10</f>
        <v>172947.15</v>
      </c>
      <c r="G10" s="87">
        <f>Walkerhill!H10+City!H10+Busan!H10+Jeju!H10</f>
        <v>87852.964000000007</v>
      </c>
      <c r="H10" s="87">
        <f>Walkerhill!I10+City!I10+Busan!I10+Jeju!I10</f>
        <v>47018.601000000002</v>
      </c>
      <c r="I10" s="87">
        <f>Walkerhill!J10+City!J10+Busan!J10+Jeju!J10</f>
        <v>34428.856</v>
      </c>
      <c r="J10" s="88">
        <f>Walkerhill!K10+City!K10+Busan!K10+Jeju!K10</f>
        <v>342247.571</v>
      </c>
      <c r="K10" s="89">
        <f t="shared" si="0"/>
        <v>0.12749250454139818</v>
      </c>
      <c r="L10" s="89"/>
      <c r="M10" s="87">
        <f>Walkerhill!N10+City!N10+Busan!N10+Jeju!N10</f>
        <v>43634</v>
      </c>
      <c r="N10" s="87">
        <f>Walkerhill!O10+City!O10+Busan!O10+Jeju!O10</f>
        <v>1768</v>
      </c>
      <c r="O10" s="88">
        <f>Walkerhill!P10+City!P10+Busan!P10+Jeju!P10</f>
        <v>45402</v>
      </c>
      <c r="P10" s="87">
        <f>Walkerhill!Q10+City!Q10+Busan!Q10+Jeju!Q10</f>
        <v>5019</v>
      </c>
      <c r="Q10" s="87">
        <f>Walkerhill!R10+City!R10+Busan!R10+Jeju!R10</f>
        <v>6810</v>
      </c>
      <c r="R10" s="87">
        <f>Walkerhill!S10+City!S10+Busan!S10+Jeju!S10</f>
        <v>2130</v>
      </c>
      <c r="S10" s="88">
        <f>Walkerhill!T10+City!T10+Busan!T10+Jeju!T10</f>
        <v>13959</v>
      </c>
      <c r="T10" s="87">
        <f>Walkerhill!U10+City!U10+Busan!U10+Jeju!U10</f>
        <v>0</v>
      </c>
      <c r="U10" s="87">
        <f>Walkerhill!V10+City!V10+Busan!V10+Jeju!V10</f>
        <v>0</v>
      </c>
      <c r="V10" s="87">
        <f>Walkerhill!W10+City!W10+Busan!W10+Jeju!W10</f>
        <v>0</v>
      </c>
      <c r="W10" s="39">
        <f>Walkerhill!X10+City!X10+Busan!X10+Jeju!X10</f>
        <v>0</v>
      </c>
    </row>
    <row r="11" spans="2:23" s="38" customFormat="1" ht="12.75" hidden="1" customHeight="1" outlineLevel="1">
      <c r="B11" s="516">
        <v>40786</v>
      </c>
      <c r="C11" s="87"/>
      <c r="D11" s="516"/>
      <c r="E11" s="516"/>
      <c r="F11" s="87">
        <f>Walkerhill!G11+City!G11+Busan!G11+Jeju!G11</f>
        <v>181335.44899999999</v>
      </c>
      <c r="G11" s="87">
        <f>Walkerhill!H11+City!H11+Busan!H11+Jeju!H11</f>
        <v>86426.677000000011</v>
      </c>
      <c r="H11" s="87">
        <f>Walkerhill!I11+City!I11+Busan!I11+Jeju!I11</f>
        <v>45156.506999999998</v>
      </c>
      <c r="I11" s="87">
        <f>Walkerhill!J11+City!J11+Busan!J11+Jeju!J11</f>
        <v>43740.601999999999</v>
      </c>
      <c r="J11" s="88">
        <f>Walkerhill!K11+City!K11+Busan!K11+Jeju!K11</f>
        <v>356659.23499999999</v>
      </c>
      <c r="K11" s="89">
        <f t="shared" si="0"/>
        <v>0.12131187350300912</v>
      </c>
      <c r="L11" s="89"/>
      <c r="M11" s="87">
        <f>Walkerhill!N11+City!N11+Busan!N11+Jeju!N11</f>
        <v>43267</v>
      </c>
      <c r="N11" s="87">
        <f>Walkerhill!O11+City!O11+Busan!O11+Jeju!O11</f>
        <v>1841</v>
      </c>
      <c r="O11" s="88">
        <f>Walkerhill!P11+City!P11+Busan!P11+Jeju!P11</f>
        <v>45108</v>
      </c>
      <c r="P11" s="87">
        <f>Walkerhill!Q11+City!Q11+Busan!Q11+Jeju!Q11</f>
        <v>5264</v>
      </c>
      <c r="Q11" s="87">
        <f>Walkerhill!R11+City!R11+Busan!R11+Jeju!R11</f>
        <v>6196</v>
      </c>
      <c r="R11" s="87">
        <f>Walkerhill!S11+City!S11+Busan!S11+Jeju!S11</f>
        <v>2107</v>
      </c>
      <c r="S11" s="88">
        <f>Walkerhill!T11+City!T11+Busan!T11+Jeju!T11</f>
        <v>13567</v>
      </c>
      <c r="T11" s="87">
        <f>Walkerhill!U11+City!U11+Busan!U11+Jeju!U11</f>
        <v>0</v>
      </c>
      <c r="U11" s="87">
        <f>Walkerhill!V11+City!V11+Busan!V11+Jeju!V11</f>
        <v>0</v>
      </c>
      <c r="V11" s="87">
        <f>Walkerhill!W11+City!W11+Busan!W11+Jeju!W11</f>
        <v>0</v>
      </c>
      <c r="W11" s="39">
        <f>Walkerhill!X11+City!X11+Busan!X11+Jeju!X11</f>
        <v>0</v>
      </c>
    </row>
    <row r="12" spans="2:23" s="38" customFormat="1" ht="12.75" hidden="1" customHeight="1" outlineLevel="1">
      <c r="B12" s="935">
        <v>40816</v>
      </c>
      <c r="C12" s="133"/>
      <c r="D12" s="567"/>
      <c r="E12" s="567"/>
      <c r="F12" s="133">
        <f>Walkerhill!G12+City!G12+Busan!G12+Jeju!G12</f>
        <v>153995.99600000001</v>
      </c>
      <c r="G12" s="133">
        <f>Walkerhill!H12+City!H12+Busan!H12+Jeju!H12</f>
        <v>119504.29699999999</v>
      </c>
      <c r="H12" s="133">
        <f>Walkerhill!I12+City!I12+Busan!I12+Jeju!I12</f>
        <v>55185.411999999997</v>
      </c>
      <c r="I12" s="133">
        <f>Walkerhill!J12+City!J12+Busan!J12+Jeju!J12</f>
        <v>33332.307000000001</v>
      </c>
      <c r="J12" s="134">
        <f>Walkerhill!K12+City!K12+Busan!K12+Jeju!K12</f>
        <v>362018.01199999999</v>
      </c>
      <c r="K12" s="135">
        <f t="shared" si="0"/>
        <v>9.5188633873830572E-2</v>
      </c>
      <c r="L12" s="135"/>
      <c r="M12" s="133">
        <f>Walkerhill!N12+City!N12+Busan!N12+Jeju!N12</f>
        <v>34460</v>
      </c>
      <c r="N12" s="133">
        <f>Walkerhill!O12+City!O12+Busan!O12+Jeju!O12</f>
        <v>2202</v>
      </c>
      <c r="O12" s="134">
        <f>Walkerhill!P12+City!P12+Busan!P12+Jeju!P12</f>
        <v>36662</v>
      </c>
      <c r="P12" s="133">
        <f>Walkerhill!Q12+City!Q12+Busan!Q12+Jeju!Q12</f>
        <v>4506</v>
      </c>
      <c r="Q12" s="133">
        <f>Walkerhill!R12+City!R12+Busan!R12+Jeju!R12</f>
        <v>6768</v>
      </c>
      <c r="R12" s="133">
        <f>Walkerhill!S12+City!S12+Busan!S12+Jeju!S12</f>
        <v>2377</v>
      </c>
      <c r="S12" s="134">
        <f>Walkerhill!T12+City!T12+Busan!T12+Jeju!T12</f>
        <v>13651</v>
      </c>
      <c r="T12" s="92">
        <f>Walkerhill!U12+City!U12+Busan!U12+Jeju!U12</f>
        <v>0</v>
      </c>
      <c r="U12" s="92">
        <f>Walkerhill!V12+City!V12+Busan!V12+Jeju!V12</f>
        <v>0</v>
      </c>
      <c r="V12" s="92">
        <f>Walkerhill!W12+City!W12+Busan!W12+Jeju!W12</f>
        <v>0</v>
      </c>
      <c r="W12" s="60">
        <f>Walkerhill!X12+City!X12+Busan!X12+Jeju!X12</f>
        <v>0</v>
      </c>
    </row>
    <row r="13" spans="2:23" s="38" customFormat="1" ht="12.75" hidden="1" customHeight="1" outlineLevel="1">
      <c r="B13" s="516">
        <v>40847</v>
      </c>
      <c r="C13" s="87"/>
      <c r="D13" s="516"/>
      <c r="E13" s="516"/>
      <c r="F13" s="87">
        <f>Walkerhill!G13+City!G13+Busan!G13+Jeju!G13</f>
        <v>244349.897</v>
      </c>
      <c r="G13" s="87">
        <f>Walkerhill!H13+City!H13+Busan!H13+Jeju!H13</f>
        <v>105749.99299999999</v>
      </c>
      <c r="H13" s="87">
        <f>Walkerhill!I13+City!I13+Busan!I13+Jeju!I13</f>
        <v>73164.759999999995</v>
      </c>
      <c r="I13" s="87">
        <f>Walkerhill!J13+City!J13+Busan!J13+Jeju!J13</f>
        <v>43669.180999999997</v>
      </c>
      <c r="J13" s="88">
        <f>Walkerhill!K13+City!K13+Busan!K13+Jeju!K13</f>
        <v>466933.83100000001</v>
      </c>
      <c r="K13" s="89">
        <f t="shared" si="0"/>
        <v>0.1318730747526409</v>
      </c>
      <c r="L13" s="89"/>
      <c r="M13" s="87">
        <f>Walkerhill!N13+City!N13+Busan!N13+Jeju!N13</f>
        <v>61576</v>
      </c>
      <c r="N13" s="87">
        <f>Walkerhill!O13+City!O13+Busan!O13+Jeju!O13</f>
        <v>2354</v>
      </c>
      <c r="O13" s="88">
        <f>Walkerhill!P13+City!P13+Busan!P13+Jeju!P13</f>
        <v>63930</v>
      </c>
      <c r="P13" s="87">
        <f>Walkerhill!Q13+City!Q13+Busan!Q13+Jeju!Q13</f>
        <v>7060</v>
      </c>
      <c r="Q13" s="87">
        <f>Walkerhill!R13+City!R13+Busan!R13+Jeju!R13</f>
        <v>5834</v>
      </c>
      <c r="R13" s="87">
        <f>Walkerhill!S13+City!S13+Busan!S13+Jeju!S13</f>
        <v>2461</v>
      </c>
      <c r="S13" s="88">
        <f>Walkerhill!T13+City!T13+Busan!T13+Jeju!T13</f>
        <v>15355</v>
      </c>
      <c r="T13" s="87">
        <f>Walkerhill!U13+City!U13+Busan!U13+Jeju!U13</f>
        <v>0</v>
      </c>
      <c r="U13" s="87">
        <f>Walkerhill!V13+City!V13+Busan!V13+Jeju!V13</f>
        <v>0</v>
      </c>
      <c r="V13" s="87">
        <f>Walkerhill!W13+City!W13+Busan!W13+Jeju!W13</f>
        <v>0</v>
      </c>
      <c r="W13" s="39">
        <f>Walkerhill!X13+City!X13+Busan!X13+Jeju!X13</f>
        <v>0</v>
      </c>
    </row>
    <row r="14" spans="2:23" s="38" customFormat="1" ht="12.75" hidden="1" customHeight="1" outlineLevel="1">
      <c r="B14" s="516">
        <v>40877</v>
      </c>
      <c r="C14" s="87"/>
      <c r="D14" s="516"/>
      <c r="E14" s="516"/>
      <c r="F14" s="87">
        <f>Walkerhill!G14+City!G14+Busan!G14+Jeju!G14</f>
        <v>173992.41</v>
      </c>
      <c r="G14" s="87">
        <f>Walkerhill!H14+City!H14+Busan!H14+Jeju!H14</f>
        <v>89570.983999999997</v>
      </c>
      <c r="H14" s="87">
        <f>Walkerhill!I14+City!I14+Busan!I14+Jeju!I14</f>
        <v>44075.231999999996</v>
      </c>
      <c r="I14" s="87">
        <f>Walkerhill!J14+City!J14+Busan!J14+Jeju!J14</f>
        <v>41067.892</v>
      </c>
      <c r="J14" s="88">
        <f>Walkerhill!K14+City!K14+Busan!K14+Jeju!K14</f>
        <v>348706.51799999998</v>
      </c>
      <c r="K14" s="89">
        <f t="shared" si="0"/>
        <v>0.14343580466138578</v>
      </c>
      <c r="L14" s="89"/>
      <c r="M14" s="87">
        <f>Walkerhill!N14+City!N14+Busan!N14+Jeju!N14</f>
        <v>50017</v>
      </c>
      <c r="N14" s="87">
        <f>Walkerhill!O14+City!O14+Busan!O14+Jeju!O14</f>
        <v>2618</v>
      </c>
      <c r="O14" s="88">
        <f>Walkerhill!P14+City!P14+Busan!P14+Jeju!P14</f>
        <v>52635</v>
      </c>
      <c r="P14" s="87">
        <f>Walkerhill!Q14+City!Q14+Busan!Q14+Jeju!Q14</f>
        <v>5035</v>
      </c>
      <c r="Q14" s="87">
        <f>Walkerhill!R14+City!R14+Busan!R14+Jeju!R14</f>
        <v>5745</v>
      </c>
      <c r="R14" s="87">
        <f>Walkerhill!S14+City!S14+Busan!S14+Jeju!S14</f>
        <v>2294</v>
      </c>
      <c r="S14" s="88">
        <f>Walkerhill!T14+City!T14+Busan!T14+Jeju!T14</f>
        <v>13074</v>
      </c>
      <c r="T14" s="87">
        <f>Walkerhill!U14+City!U14+Busan!U14+Jeju!U14</f>
        <v>0</v>
      </c>
      <c r="U14" s="87">
        <f>Walkerhill!V14+City!V14+Busan!V14+Jeju!V14</f>
        <v>0</v>
      </c>
      <c r="V14" s="87">
        <f>Walkerhill!W14+City!W14+Busan!W14+Jeju!W14</f>
        <v>0</v>
      </c>
      <c r="W14" s="39">
        <f>Walkerhill!X14+City!X14+Busan!X14+Jeju!X14</f>
        <v>0</v>
      </c>
    </row>
    <row r="15" spans="2:23" s="38" customFormat="1" ht="12.75" hidden="1" customHeight="1" outlineLevel="1">
      <c r="B15" s="517">
        <v>40908</v>
      </c>
      <c r="C15" s="523"/>
      <c r="D15" s="517"/>
      <c r="E15" s="517"/>
      <c r="F15" s="523">
        <f>Walkerhill!G15+City!G15+Busan!G15+Jeju!G15</f>
        <v>182261.07700000002</v>
      </c>
      <c r="G15" s="523">
        <f>Walkerhill!H15+City!H15+Busan!H15+Jeju!H15</f>
        <v>89366.932000000001</v>
      </c>
      <c r="H15" s="523">
        <f>Walkerhill!I15+City!I15+Busan!I15+Jeju!I15</f>
        <v>37717.606</v>
      </c>
      <c r="I15" s="523">
        <f>Walkerhill!J15+City!J15+Busan!J15+Jeju!J15</f>
        <v>38715.86</v>
      </c>
      <c r="J15" s="524">
        <f>Walkerhill!K15+City!K15+Busan!K15+Jeju!K15</f>
        <v>348061.47499999998</v>
      </c>
      <c r="K15" s="525">
        <f t="shared" si="0"/>
        <v>0.11266113263468761</v>
      </c>
      <c r="L15" s="525"/>
      <c r="M15" s="523">
        <f>Walkerhill!N15+City!N15+Busan!N15+Jeju!N15</f>
        <v>39213</v>
      </c>
      <c r="N15" s="523">
        <f>Walkerhill!O15+City!O15+Busan!O15+Jeju!O15</f>
        <v>2300</v>
      </c>
      <c r="O15" s="524">
        <f>Walkerhill!P15+City!P15+Busan!P15+Jeju!P15</f>
        <v>41513</v>
      </c>
      <c r="P15" s="523">
        <f>Walkerhill!Q15+City!Q15+Busan!Q15+Jeju!Q15</f>
        <v>5139</v>
      </c>
      <c r="Q15" s="523">
        <f>Walkerhill!R15+City!R15+Busan!R15+Jeju!R15</f>
        <v>6296</v>
      </c>
      <c r="R15" s="523">
        <f>Walkerhill!S15+City!S15+Busan!S15+Jeju!S15</f>
        <v>2134</v>
      </c>
      <c r="S15" s="524">
        <f>Walkerhill!T15+City!T15+Busan!T15+Jeju!T15</f>
        <v>13569</v>
      </c>
      <c r="T15" s="523">
        <f>Walkerhill!U15+City!U15+Busan!U15+Jeju!U15</f>
        <v>0</v>
      </c>
      <c r="U15" s="523">
        <f>Walkerhill!V15+City!V15+Busan!V15+Jeju!V15</f>
        <v>0</v>
      </c>
      <c r="V15" s="523">
        <f>Walkerhill!W15+City!W15+Busan!W15+Jeju!W15</f>
        <v>0</v>
      </c>
      <c r="W15" s="519">
        <f>Walkerhill!X15+City!X15+Busan!X15+Jeju!X15</f>
        <v>0</v>
      </c>
    </row>
    <row r="16" spans="2:23" s="38" customFormat="1" ht="12.75" hidden="1" customHeight="1" outlineLevel="1">
      <c r="B16" s="516">
        <v>40939</v>
      </c>
      <c r="C16" s="87"/>
      <c r="D16" s="516"/>
      <c r="E16" s="516"/>
      <c r="F16" s="87">
        <f>Walkerhill!G16+City!G16+Busan!G16+Jeju!G16</f>
        <v>200959.63500000001</v>
      </c>
      <c r="G16" s="87">
        <f>Walkerhill!H16+City!H16+Busan!H16+Jeju!H16</f>
        <v>87641.145000000004</v>
      </c>
      <c r="H16" s="87">
        <f>Walkerhill!I16+City!I16+Busan!I16+Jeju!I16</f>
        <v>34169.491999999998</v>
      </c>
      <c r="I16" s="87">
        <f>Walkerhill!J16+City!J16+Busan!J16+Jeju!J16</f>
        <v>31593.942999999999</v>
      </c>
      <c r="J16" s="88">
        <f>Walkerhill!K16+City!K16+Busan!K16+Jeju!K16</f>
        <v>354364.21499999997</v>
      </c>
      <c r="K16" s="89">
        <f t="shared" si="0"/>
        <v>0.16358028702192745</v>
      </c>
      <c r="L16" s="89"/>
      <c r="M16" s="87">
        <f>Walkerhill!N16+City!N16+Busan!N16+Jeju!N16</f>
        <v>57967</v>
      </c>
      <c r="N16" s="87">
        <f>Walkerhill!O16+City!O16+Busan!O16+Jeju!O16</f>
        <v>2392</v>
      </c>
      <c r="O16" s="88">
        <f>Walkerhill!P16+City!P16+Busan!P16+Jeju!P16</f>
        <v>60359</v>
      </c>
      <c r="P16" s="87">
        <f>Walkerhill!Q16+City!Q16+Busan!Q16+Jeju!Q16</f>
        <v>6164</v>
      </c>
      <c r="Q16" s="87">
        <f>Walkerhill!R16+City!R16+Busan!R16+Jeju!R16</f>
        <v>6428</v>
      </c>
      <c r="R16" s="87">
        <f>Walkerhill!S16+City!S16+Busan!S16+Jeju!S16</f>
        <v>2024</v>
      </c>
      <c r="S16" s="88">
        <f>Walkerhill!T16+City!T16+Busan!T16+Jeju!T16</f>
        <v>14616</v>
      </c>
      <c r="T16" s="137">
        <f>Walkerhill!U16+City!U16+Busan!U16+Jeju!U16</f>
        <v>124.13366296357555</v>
      </c>
      <c r="U16" s="137">
        <f>Walkerhill!V16+City!V16+Busan!V16+Jeju!V16</f>
        <v>70.693372973186854</v>
      </c>
      <c r="V16" s="137">
        <f>Walkerhill!W16+City!W16+Busan!W16+Jeju!W16</f>
        <v>95.561866167464245</v>
      </c>
      <c r="W16" s="138">
        <f>Walkerhill!X16+City!X16+Busan!X16+Jeju!X16</f>
        <v>97.645617426647362</v>
      </c>
    </row>
    <row r="17" spans="2:23" s="38" customFormat="1" ht="12.75" hidden="1" customHeight="1" outlineLevel="1">
      <c r="B17" s="516">
        <v>40968</v>
      </c>
      <c r="C17" s="87"/>
      <c r="D17" s="516"/>
      <c r="E17" s="516"/>
      <c r="F17" s="87">
        <f>Walkerhill!G17+City!G17+Busan!G17+Jeju!G17</f>
        <v>200051.98699999999</v>
      </c>
      <c r="G17" s="87">
        <f>Walkerhill!H17+City!H17+Busan!H17+Jeju!H17</f>
        <v>95130.64</v>
      </c>
      <c r="H17" s="87">
        <f>Walkerhill!I17+City!I17+Busan!I17+Jeju!I17</f>
        <v>32813.432000000001</v>
      </c>
      <c r="I17" s="87">
        <f>Walkerhill!J17+City!J17+Busan!J17+Jeju!J17</f>
        <v>27640.092000000001</v>
      </c>
      <c r="J17" s="88">
        <f>Walkerhill!K17+City!K17+Busan!K17+Jeju!K17</f>
        <v>355636.15100000001</v>
      </c>
      <c r="K17" s="89">
        <f t="shared" si="0"/>
        <v>0.10759311136510416</v>
      </c>
      <c r="L17" s="89"/>
      <c r="M17" s="87">
        <f>Walkerhill!N17+City!N17+Busan!N17+Jeju!N17</f>
        <v>38264</v>
      </c>
      <c r="N17" s="87">
        <f>Walkerhill!O17+City!O17+Busan!O17+Jeju!O17</f>
        <v>2237</v>
      </c>
      <c r="O17" s="88">
        <f>Walkerhill!P17+City!P17+Busan!P17+Jeju!P17</f>
        <v>40501</v>
      </c>
      <c r="P17" s="87">
        <f>Walkerhill!Q17+City!Q17+Busan!Q17+Jeju!Q17</f>
        <v>5411</v>
      </c>
      <c r="Q17" s="87">
        <f>Walkerhill!R17+City!R17+Busan!R17+Jeju!R17</f>
        <v>5430</v>
      </c>
      <c r="R17" s="87">
        <f>Walkerhill!S17+City!S17+Busan!S17+Jeju!S17</f>
        <v>1853</v>
      </c>
      <c r="S17" s="88">
        <f>Walkerhill!T17+City!T17+Busan!T17+Jeju!T17</f>
        <v>12694</v>
      </c>
      <c r="T17" s="137">
        <f>Walkerhill!U17+City!U17+Busan!U17+Jeju!U17</f>
        <v>142.91675283213388</v>
      </c>
      <c r="U17" s="137">
        <f>Walkerhill!V17+City!V17+Busan!V17+Jeju!V17</f>
        <v>71.984731425583263</v>
      </c>
      <c r="V17" s="137">
        <f>Walkerhill!W17+City!W17+Busan!W17+Jeju!W17</f>
        <v>62.002379354608536</v>
      </c>
      <c r="W17" s="138">
        <f>Walkerhill!X17+City!X17+Busan!X17+Jeju!X17</f>
        <v>109.83574458692684</v>
      </c>
    </row>
    <row r="18" spans="2:23" s="38" customFormat="1" ht="12.75" hidden="1" customHeight="1" outlineLevel="1">
      <c r="B18" s="935">
        <v>40999</v>
      </c>
      <c r="C18" s="133"/>
      <c r="D18" s="567"/>
      <c r="E18" s="567"/>
      <c r="F18" s="133">
        <f>Walkerhill!G18+City!G18+Busan!G18+Jeju!G18</f>
        <v>217850.16999999998</v>
      </c>
      <c r="G18" s="133">
        <f>Walkerhill!H18+City!H18+Busan!H18+Jeju!H18</f>
        <v>94668.551000000007</v>
      </c>
      <c r="H18" s="133">
        <f>Walkerhill!I18+City!I18+Busan!I18+Jeju!I18</f>
        <v>41444.125</v>
      </c>
      <c r="I18" s="133">
        <f>Walkerhill!J18+City!J18+Busan!J18+Jeju!J18</f>
        <v>35944.332999999999</v>
      </c>
      <c r="J18" s="134">
        <f>Walkerhill!K18+City!K18+Busan!K18+Jeju!K18</f>
        <v>389907.179</v>
      </c>
      <c r="K18" s="135">
        <f t="shared" si="0"/>
        <v>0.11773058428349686</v>
      </c>
      <c r="L18" s="135"/>
      <c r="M18" s="133">
        <f>Walkerhill!N18+City!N18+Busan!N18+Jeju!N18</f>
        <v>45904</v>
      </c>
      <c r="N18" s="133">
        <f>Walkerhill!O18+City!O18+Busan!O18+Jeju!O18</f>
        <v>2360</v>
      </c>
      <c r="O18" s="134">
        <f>Walkerhill!P18+City!P18+Busan!P18+Jeju!P18</f>
        <v>48264</v>
      </c>
      <c r="P18" s="133">
        <f>Walkerhill!Q18+City!Q18+Busan!Q18+Jeju!Q18</f>
        <v>5770</v>
      </c>
      <c r="Q18" s="133">
        <f>Walkerhill!R18+City!R18+Busan!R18+Jeju!R18</f>
        <v>6110</v>
      </c>
      <c r="R18" s="133">
        <f>Walkerhill!S18+City!S18+Busan!S18+Jeju!S18</f>
        <v>2532</v>
      </c>
      <c r="S18" s="134">
        <f>Walkerhill!T18+City!T18+Busan!T18+Jeju!T18</f>
        <v>14412</v>
      </c>
      <c r="T18" s="139">
        <f>Walkerhill!U18+City!U18+Busan!U18+Jeju!U18</f>
        <v>145.61106643139158</v>
      </c>
      <c r="U18" s="139">
        <f>Walkerhill!V18+City!V18+Busan!V18+Jeju!V18</f>
        <v>63.429959483106344</v>
      </c>
      <c r="V18" s="139">
        <f>Walkerhill!W18+City!W18+Busan!W18+Jeju!W18</f>
        <v>61.126210515639926</v>
      </c>
      <c r="W18" s="140">
        <f>Walkerhill!X18+City!X18+Busan!X18+Jeju!X18</f>
        <v>104.49273518965202</v>
      </c>
    </row>
    <row r="19" spans="2:23" s="38" customFormat="1" ht="12.75" hidden="1" customHeight="1" outlineLevel="1">
      <c r="B19" s="516">
        <v>41029</v>
      </c>
      <c r="C19" s="87"/>
      <c r="D19" s="516"/>
      <c r="E19" s="516"/>
      <c r="F19" s="87">
        <f>Walkerhill!G19+City!G19+Busan!G19+Jeju!G19</f>
        <v>229118.622</v>
      </c>
      <c r="G19" s="87">
        <f>Walkerhill!H19+City!H19+Busan!H19+Jeju!H19</f>
        <v>80543.728999999992</v>
      </c>
      <c r="H19" s="87">
        <f>Walkerhill!I19+City!I19+Busan!I19+Jeju!I19</f>
        <v>37196.497000000003</v>
      </c>
      <c r="I19" s="87">
        <f>Walkerhill!J19+City!J19+Busan!J19+Jeju!J19</f>
        <v>32765.595000000001</v>
      </c>
      <c r="J19" s="88">
        <f>Walkerhill!K19+City!K19+Busan!K19+Jeju!K19</f>
        <v>379624.44299999997</v>
      </c>
      <c r="K19" s="89">
        <f t="shared" si="0"/>
        <v>0.13347665287190164</v>
      </c>
      <c r="L19" s="89"/>
      <c r="M19" s="87">
        <f>Walkerhill!N19+City!N19+Busan!N19+Jeju!N19</f>
        <v>50671</v>
      </c>
      <c r="N19" s="87">
        <f>Walkerhill!O19+City!O19+Busan!O19+Jeju!O19</f>
        <v>2875</v>
      </c>
      <c r="O19" s="88">
        <f>Walkerhill!P19+City!P19+Busan!P19+Jeju!P19</f>
        <v>53546</v>
      </c>
      <c r="P19" s="87">
        <f>Walkerhill!Q19+City!Q19+Busan!Q19+Jeju!Q19</f>
        <v>6383</v>
      </c>
      <c r="Q19" s="87">
        <f>Walkerhill!R19+City!R19+Busan!R19+Jeju!R19</f>
        <v>6298</v>
      </c>
      <c r="R19" s="87">
        <f>Walkerhill!S19+City!S19+Busan!S19+Jeju!S19</f>
        <v>2714</v>
      </c>
      <c r="S19" s="88">
        <f>Walkerhill!T19+City!T19+Busan!T19+Jeju!T19</f>
        <v>15395</v>
      </c>
      <c r="T19" s="137">
        <f>Walkerhill!U19+City!U19+Busan!U19+Jeju!U19</f>
        <v>137.65236187682345</v>
      </c>
      <c r="U19" s="137">
        <f>Walkerhill!V19+City!V19+Busan!V19+Jeju!V19</f>
        <v>59.09991148319012</v>
      </c>
      <c r="V19" s="137">
        <f>Walkerhill!W19+City!W19+Busan!W19+Jeju!W19</f>
        <v>47.662282033067214</v>
      </c>
      <c r="W19" s="138">
        <f>Walkerhill!X19+City!X19+Busan!X19+Jeju!X19</f>
        <v>97.646367073464134</v>
      </c>
    </row>
    <row r="20" spans="2:23" s="38" customFormat="1" ht="12.75" hidden="1" customHeight="1" outlineLevel="1">
      <c r="B20" s="516">
        <v>41060</v>
      </c>
      <c r="C20" s="87"/>
      <c r="D20" s="516"/>
      <c r="E20" s="516"/>
      <c r="F20" s="87">
        <f>Walkerhill!G20+City!G20+Busan!G20+Jeju!G20</f>
        <v>208395.864</v>
      </c>
      <c r="G20" s="87">
        <f>Walkerhill!H20+City!H20+Busan!H20+Jeju!H20</f>
        <v>88144.025999999998</v>
      </c>
      <c r="H20" s="87">
        <f>Walkerhill!I20+City!I20+Busan!I20+Jeju!I20</f>
        <v>30904.145</v>
      </c>
      <c r="I20" s="87">
        <f>Walkerhill!J20+City!J20+Busan!J20+Jeju!J20</f>
        <v>31042.328000000001</v>
      </c>
      <c r="J20" s="88">
        <f>Walkerhill!K20+City!K20+Busan!K20+Jeju!K20</f>
        <v>358486.36300000001</v>
      </c>
      <c r="K20" s="89">
        <f t="shared" si="0"/>
        <v>0.14542254707747418</v>
      </c>
      <c r="L20" s="89"/>
      <c r="M20" s="87">
        <f>Walkerhill!N20+City!N20+Busan!N20+Jeju!N20</f>
        <v>52132</v>
      </c>
      <c r="N20" s="87">
        <f>Walkerhill!O20+City!O20+Busan!O20+Jeju!O20</f>
        <v>3156</v>
      </c>
      <c r="O20" s="88">
        <f>Walkerhill!P20+City!P20+Busan!P20+Jeju!P20</f>
        <v>55288</v>
      </c>
      <c r="P20" s="87">
        <f>Walkerhill!Q20+City!Q20+Busan!Q20+Jeju!Q20</f>
        <v>5819</v>
      </c>
      <c r="Q20" s="87">
        <f>Walkerhill!R20+City!R20+Busan!R20+Jeju!R20</f>
        <v>6802</v>
      </c>
      <c r="R20" s="87">
        <f>Walkerhill!S20+City!S20+Busan!S20+Jeju!S20</f>
        <v>2747</v>
      </c>
      <c r="S20" s="88">
        <f>Walkerhill!T20+City!T20+Busan!T20+Jeju!T20</f>
        <v>15368</v>
      </c>
      <c r="T20" s="137">
        <f>Walkerhill!U20+City!U20+Busan!U20+Jeju!U20</f>
        <v>134.99767327091965</v>
      </c>
      <c r="U20" s="137">
        <f>Walkerhill!V20+City!V20+Busan!V20+Jeju!V20</f>
        <v>58.106844521907604</v>
      </c>
      <c r="V20" s="137">
        <f>Walkerhill!W20+City!W20+Busan!W20+Jeju!W20</f>
        <v>43.88301106860505</v>
      </c>
      <c r="W20" s="138">
        <f>Walkerhill!X20+City!X20+Busan!X20+Jeju!X20</f>
        <v>92.692938784484923</v>
      </c>
    </row>
    <row r="21" spans="2:23" s="38" customFormat="1" ht="12.75" hidden="1" customHeight="1" outlineLevel="1">
      <c r="B21" s="935">
        <v>41090</v>
      </c>
      <c r="C21" s="133"/>
      <c r="D21" s="567"/>
      <c r="E21" s="567"/>
      <c r="F21" s="133">
        <f>Walkerhill!G21+City!G21+Busan!G21+Jeju!G21</f>
        <v>223352.76799999998</v>
      </c>
      <c r="G21" s="133">
        <f>Walkerhill!H21+City!H21+Busan!H21+Jeju!H21</f>
        <v>94238.834000000003</v>
      </c>
      <c r="H21" s="133">
        <f>Walkerhill!I21+City!I21+Busan!I21+Jeju!I21</f>
        <v>37508.370999999999</v>
      </c>
      <c r="I21" s="133">
        <f>Walkerhill!J21+City!J21+Busan!J21+Jeju!J21</f>
        <v>34589.949999999997</v>
      </c>
      <c r="J21" s="134">
        <f>Walkerhill!K21+City!K21+Busan!K21+Jeju!K21</f>
        <v>389689.92300000001</v>
      </c>
      <c r="K21" s="135">
        <f t="shared" si="0"/>
        <v>9.0787567016455795E-2</v>
      </c>
      <c r="L21" s="135"/>
      <c r="M21" s="133">
        <f>Walkerhill!N21+City!N21+Busan!N21+Jeju!N21</f>
        <v>35379</v>
      </c>
      <c r="N21" s="133">
        <f>Walkerhill!O21+City!O21+Busan!O21+Jeju!O21</f>
        <v>2568</v>
      </c>
      <c r="O21" s="134">
        <f>Walkerhill!P21+City!P21+Busan!P21+Jeju!P21</f>
        <v>37947</v>
      </c>
      <c r="P21" s="133">
        <f>Walkerhill!Q21+City!Q21+Busan!Q21+Jeju!Q21</f>
        <v>6037</v>
      </c>
      <c r="Q21" s="133">
        <f>Walkerhill!R21+City!R21+Busan!R21+Jeju!R21</f>
        <v>6175</v>
      </c>
      <c r="R21" s="133">
        <f>Walkerhill!S21+City!S21+Busan!S21+Jeju!S21</f>
        <v>2556</v>
      </c>
      <c r="S21" s="134">
        <f>Walkerhill!T21+City!T21+Busan!T21+Jeju!T21</f>
        <v>14768</v>
      </c>
      <c r="T21" s="139">
        <f>Walkerhill!U21+City!U21+Busan!U21+Jeju!U21</f>
        <v>141.77253437183302</v>
      </c>
      <c r="U21" s="139">
        <f>Walkerhill!V21+City!V21+Busan!V21+Jeju!V21</f>
        <v>69.06919035253766</v>
      </c>
      <c r="V21" s="139">
        <f>Walkerhill!W21+City!W21+Busan!W21+Jeju!W21</f>
        <v>76.743238944458085</v>
      </c>
      <c r="W21" s="140">
        <f>Walkerhill!X21+City!X21+Busan!X21+Jeju!X21</f>
        <v>107.4116100102689</v>
      </c>
    </row>
    <row r="22" spans="2:23" s="38" customFormat="1" ht="12.75" hidden="1" customHeight="1" outlineLevel="1">
      <c r="B22" s="516">
        <v>41121</v>
      </c>
      <c r="C22" s="87"/>
      <c r="D22" s="516"/>
      <c r="E22" s="516"/>
      <c r="F22" s="87">
        <f>Walkerhill!G22+City!G22+Busan!G22+Jeju!G22</f>
        <v>239906.019</v>
      </c>
      <c r="G22" s="87">
        <f>Walkerhill!H22+City!H22+Busan!H22+Jeju!H22</f>
        <v>103519.12299999999</v>
      </c>
      <c r="H22" s="87">
        <f>Walkerhill!I22+City!I22+Busan!I22+Jeju!I22</f>
        <v>41471.188000000002</v>
      </c>
      <c r="I22" s="87">
        <f>Walkerhill!J22+City!J22+Busan!J22+Jeju!J22</f>
        <v>33160.186000000002</v>
      </c>
      <c r="J22" s="88">
        <f>Walkerhill!K22+City!K22+Busan!K22+Jeju!K22</f>
        <v>418056.516</v>
      </c>
      <c r="K22" s="89">
        <f t="shared" si="0"/>
        <v>0.10369889797388064</v>
      </c>
      <c r="L22" s="89"/>
      <c r="M22" s="87">
        <f>Walkerhill!N22+City!N22+Busan!N22+Jeju!N22</f>
        <v>43352</v>
      </c>
      <c r="N22" s="87">
        <f>Walkerhill!O22+City!O22+Busan!O22+Jeju!O22</f>
        <v>2829</v>
      </c>
      <c r="O22" s="88">
        <f>Walkerhill!P22+City!P22+Busan!P22+Jeju!P22</f>
        <v>46181</v>
      </c>
      <c r="P22" s="87">
        <f>Walkerhill!Q22+City!Q22+Busan!Q22+Jeju!Q22</f>
        <v>6036</v>
      </c>
      <c r="Q22" s="87">
        <f>Walkerhill!R22+City!R22+Busan!R22+Jeju!R22</f>
        <v>6722</v>
      </c>
      <c r="R22" s="87">
        <f>Walkerhill!S22+City!S22+Busan!S22+Jeju!S22</f>
        <v>2473</v>
      </c>
      <c r="S22" s="88">
        <f>Walkerhill!T22+City!T22+Busan!T22+Jeju!T22</f>
        <v>15231</v>
      </c>
      <c r="T22" s="137">
        <f>Walkerhill!U22+City!U22+Busan!U22+Jeju!U22</f>
        <v>148.86520022882746</v>
      </c>
      <c r="U22" s="137">
        <f>Walkerhill!V22+City!V22+Busan!V22+Jeju!V22</f>
        <v>59.694487806734557</v>
      </c>
      <c r="V22" s="137">
        <f>Walkerhill!W22+City!W22+Busan!W22+Jeju!W22</f>
        <v>60.79821923783129</v>
      </c>
      <c r="W22" s="138">
        <f>Walkerhill!X22+City!X22+Busan!X22+Jeju!X22</f>
        <v>103.46977119345162</v>
      </c>
    </row>
    <row r="23" spans="2:23" s="38" customFormat="1" ht="12.75" hidden="1" customHeight="1" outlineLevel="1">
      <c r="B23" s="516">
        <v>41152</v>
      </c>
      <c r="C23" s="87"/>
      <c r="D23" s="516"/>
      <c r="E23" s="516"/>
      <c r="F23" s="87">
        <f>Walkerhill!G23+City!G23+Busan!G23+Jeju!G23</f>
        <v>230667.948</v>
      </c>
      <c r="G23" s="87">
        <f>Walkerhill!H23+City!H23+Busan!H23+Jeju!H23</f>
        <v>89076.694000000003</v>
      </c>
      <c r="H23" s="87">
        <f>Walkerhill!I23+City!I23+Busan!I23+Jeju!I23</f>
        <v>42185.214</v>
      </c>
      <c r="I23" s="87">
        <f>Walkerhill!J23+City!J23+Busan!J23+Jeju!J23</f>
        <v>32566.792000000001</v>
      </c>
      <c r="J23" s="88">
        <f>Walkerhill!K23+City!K23+Busan!K23+Jeju!K23</f>
        <v>394496.64799999999</v>
      </c>
      <c r="K23" s="89">
        <f t="shared" si="0"/>
        <v>0.10864224123901808</v>
      </c>
      <c r="L23" s="89"/>
      <c r="M23" s="87">
        <f>Walkerhill!N23+City!N23+Busan!N23+Jeju!N23</f>
        <v>42859</v>
      </c>
      <c r="N23" s="87">
        <f>Walkerhill!O23+City!O23+Busan!O23+Jeju!O23</f>
        <v>2753</v>
      </c>
      <c r="O23" s="88">
        <f>Walkerhill!P23+City!P23+Busan!P23+Jeju!P23</f>
        <v>45612</v>
      </c>
      <c r="P23" s="87">
        <f>Walkerhill!Q23+City!Q23+Busan!Q23+Jeju!Q23</f>
        <v>6277</v>
      </c>
      <c r="Q23" s="87">
        <f>Walkerhill!R23+City!R23+Busan!R23+Jeju!R23</f>
        <v>7039</v>
      </c>
      <c r="R23" s="87">
        <f>Walkerhill!S23+City!S23+Busan!S23+Jeju!S23</f>
        <v>2503</v>
      </c>
      <c r="S23" s="88">
        <f>Walkerhill!T23+City!T23+Busan!T23+Jeju!T23</f>
        <v>15819</v>
      </c>
      <c r="T23" s="137">
        <f>Walkerhill!U23+City!U23+Busan!U23+Jeju!U23</f>
        <v>144.7255342655132</v>
      </c>
      <c r="U23" s="137">
        <f>Walkerhill!V23+City!V23+Busan!V23+Jeju!V23</f>
        <v>60.616270065468555</v>
      </c>
      <c r="V23" s="137">
        <f>Walkerhill!W23+City!W23+Busan!W23+Jeju!W23</f>
        <v>69.568541997913528</v>
      </c>
      <c r="W23" s="138">
        <f>Walkerhill!X23+City!X23+Busan!X23+Jeju!X23</f>
        <v>103.62206785030676</v>
      </c>
    </row>
    <row r="24" spans="2:23" s="38" customFormat="1" ht="12.75" hidden="1" customHeight="1" outlineLevel="1">
      <c r="B24" s="935">
        <v>41182</v>
      </c>
      <c r="C24" s="133"/>
      <c r="D24" s="567"/>
      <c r="E24" s="567"/>
      <c r="F24" s="133">
        <f>Walkerhill!G24+City!G24+Busan!G24+Jeju!G24</f>
        <v>191789.60500000001</v>
      </c>
      <c r="G24" s="133">
        <f>Walkerhill!H24+City!H24+Busan!H24+Jeju!H24</f>
        <v>96449.425000000003</v>
      </c>
      <c r="H24" s="133">
        <f>Walkerhill!I24+City!I24+Busan!I24+Jeju!I24</f>
        <v>55440.106</v>
      </c>
      <c r="I24" s="133">
        <f>Walkerhill!J24+City!J24+Busan!J24+Jeju!J24</f>
        <v>33974.748999999996</v>
      </c>
      <c r="J24" s="134">
        <f>Walkerhill!K24+City!K24+Busan!K24+Jeju!K24</f>
        <v>377653.88500000001</v>
      </c>
      <c r="K24" s="135">
        <f t="shared" si="0"/>
        <v>0.1374565496658402</v>
      </c>
      <c r="L24" s="135"/>
      <c r="M24" s="133">
        <f>Walkerhill!N24+City!N24+Busan!N24+Jeju!N24</f>
        <v>51911</v>
      </c>
      <c r="N24" s="133">
        <f>Walkerhill!O24+City!O24+Busan!O24+Jeju!O24</f>
        <v>2629</v>
      </c>
      <c r="O24" s="134">
        <f>Walkerhill!P24+City!P24+Busan!P24+Jeju!P24</f>
        <v>54540</v>
      </c>
      <c r="P24" s="133">
        <f>Walkerhill!Q24+City!Q24+Busan!Q24+Jeju!Q24</f>
        <v>5479</v>
      </c>
      <c r="Q24" s="133">
        <f>Walkerhill!R24+City!R24+Busan!R24+Jeju!R24</f>
        <v>6513</v>
      </c>
      <c r="R24" s="133">
        <f>Walkerhill!S24+City!S24+Busan!S24+Jeju!S24</f>
        <v>2587</v>
      </c>
      <c r="S24" s="134">
        <f>Walkerhill!T24+City!T24+Busan!T24+Jeju!T24</f>
        <v>14579</v>
      </c>
      <c r="T24" s="139">
        <f>Walkerhill!U24+City!U24+Busan!U24+Jeju!U24</f>
        <v>134.45498729388913</v>
      </c>
      <c r="U24" s="139">
        <f>Walkerhill!V24+City!V24+Busan!V24+Jeju!V24</f>
        <v>66.508906675157817</v>
      </c>
      <c r="V24" s="139">
        <f>Walkerhill!W24+City!W24+Busan!W24+Jeju!W24</f>
        <v>86.498906602215968</v>
      </c>
      <c r="W24" s="140">
        <f>Walkerhill!X24+City!X24+Busan!X24+Jeju!X24</f>
        <v>101.0759937323968</v>
      </c>
    </row>
    <row r="25" spans="2:23" s="38" customFormat="1" ht="12.75" hidden="1" customHeight="1" outlineLevel="1">
      <c r="B25" s="516">
        <v>41213</v>
      </c>
      <c r="C25" s="87"/>
      <c r="D25" s="516"/>
      <c r="E25" s="516"/>
      <c r="F25" s="87">
        <f>Walkerhill!G25+City!G25+Busan!G25+Jeju!G25</f>
        <v>250869.45</v>
      </c>
      <c r="G25" s="87">
        <f>Walkerhill!H25+City!H25+Busan!H25+Jeju!H25</f>
        <v>121231.37299999999</v>
      </c>
      <c r="H25" s="87">
        <f>Walkerhill!I25+City!I25+Busan!I25+Jeju!I25</f>
        <v>43639.137999999999</v>
      </c>
      <c r="I25" s="87">
        <f>Walkerhill!J25+City!J25+Busan!J25+Jeju!J25</f>
        <v>39715.47</v>
      </c>
      <c r="J25" s="88">
        <f>Walkerhill!K25+City!K25+Busan!K25+Jeju!K25</f>
        <v>455455.43099999998</v>
      </c>
      <c r="K25" s="89">
        <f t="shared" si="0"/>
        <v>0.10593133096265571</v>
      </c>
      <c r="L25" s="89"/>
      <c r="M25" s="87">
        <f>Walkerhill!N25+City!N25+Busan!N25+Jeju!N25</f>
        <v>48247</v>
      </c>
      <c r="N25" s="87">
        <f>Walkerhill!O25+City!O25+Busan!O25+Jeju!O25</f>
        <v>2669</v>
      </c>
      <c r="O25" s="88">
        <f>Walkerhill!P25+City!P25+Busan!P25+Jeju!P25</f>
        <v>50916</v>
      </c>
      <c r="P25" s="87">
        <f>Walkerhill!Q25+City!Q25+Busan!Q25+Jeju!Q25</f>
        <v>7475</v>
      </c>
      <c r="Q25" s="87">
        <f>Walkerhill!R25+City!R25+Busan!R25+Jeju!R25</f>
        <v>6227</v>
      </c>
      <c r="R25" s="87">
        <f>Walkerhill!S25+City!S25+Busan!S25+Jeju!S25</f>
        <v>2417</v>
      </c>
      <c r="S25" s="88">
        <f>Walkerhill!T25+City!T25+Busan!T25+Jeju!T25</f>
        <v>16119</v>
      </c>
      <c r="T25" s="137">
        <f>Walkerhill!U25+City!U25+Busan!U25+Jeju!U25</f>
        <v>131.23840760161428</v>
      </c>
      <c r="U25" s="137">
        <f>Walkerhill!V25+City!V25+Busan!V25+Jeju!V25</f>
        <v>72.686527501836281</v>
      </c>
      <c r="V25" s="137">
        <f>Walkerhill!W25+City!W25+Busan!W25+Jeju!W25</f>
        <v>72.234300628891901</v>
      </c>
      <c r="W25" s="138">
        <f>Walkerhill!X25+City!X25+Busan!X25+Jeju!X25</f>
        <v>106.84554310521463</v>
      </c>
    </row>
    <row r="26" spans="2:23" s="38" customFormat="1" ht="12.75" hidden="1" customHeight="1" outlineLevel="1">
      <c r="B26" s="516">
        <v>41243</v>
      </c>
      <c r="C26" s="87"/>
      <c r="D26" s="516"/>
      <c r="E26" s="516"/>
      <c r="F26" s="87">
        <f>Walkerhill!G26+City!G26+Busan!G26+Jeju!G26</f>
        <v>197344.77299999999</v>
      </c>
      <c r="G26" s="87">
        <f>Walkerhill!H26+City!H26+Busan!H26+Jeju!H26</f>
        <v>84713.462</v>
      </c>
      <c r="H26" s="87">
        <f>Walkerhill!I26+City!I26+Busan!I26+Jeju!I26</f>
        <v>42224.514000000003</v>
      </c>
      <c r="I26" s="87">
        <f>Walkerhill!J26+City!J26+Busan!J26+Jeju!J26</f>
        <v>30038.1</v>
      </c>
      <c r="J26" s="88">
        <f>Walkerhill!K26+City!K26+Busan!K26+Jeju!K26</f>
        <v>354320.84899999999</v>
      </c>
      <c r="K26" s="89">
        <f t="shared" si="0"/>
        <v>0.10704422307364701</v>
      </c>
      <c r="L26" s="89"/>
      <c r="M26" s="87">
        <f>Walkerhill!N26+City!N26+Busan!N26+Jeju!N26</f>
        <v>37928</v>
      </c>
      <c r="N26" s="87">
        <f>Walkerhill!O26+City!O26+Busan!O26+Jeju!O26</f>
        <v>2445</v>
      </c>
      <c r="O26" s="88">
        <f>Walkerhill!P26+City!P26+Busan!P26+Jeju!P26</f>
        <v>40373</v>
      </c>
      <c r="P26" s="87">
        <f>Walkerhill!Q26+City!Q26+Busan!Q26+Jeju!Q26</f>
        <v>5672</v>
      </c>
      <c r="Q26" s="87">
        <f>Walkerhill!R26+City!R26+Busan!R26+Jeju!R26</f>
        <v>6335</v>
      </c>
      <c r="R26" s="87">
        <f>Walkerhill!S26+City!S26+Busan!S26+Jeju!S26</f>
        <v>2338</v>
      </c>
      <c r="S26" s="88">
        <f>Walkerhill!T26+City!T26+Busan!T26+Jeju!T26</f>
        <v>14345</v>
      </c>
      <c r="T26" s="137">
        <f>Walkerhill!U26+City!U26+Busan!U26+Jeju!U26</f>
        <v>137.0998588234545</v>
      </c>
      <c r="U26" s="137">
        <f>Walkerhill!V26+City!V26+Busan!V26+Jeju!V26</f>
        <v>57.88352032609658</v>
      </c>
      <c r="V26" s="137">
        <f>Walkerhill!W26+City!W26+Busan!W26+Jeju!W26</f>
        <v>72.963874655174294</v>
      </c>
      <c r="W26" s="138">
        <f>Walkerhill!X26+City!X26+Busan!X26+Jeju!X26</f>
        <v>98.88907565797841</v>
      </c>
    </row>
    <row r="27" spans="2:23" s="38" customFormat="1" ht="12.75" hidden="1" customHeight="1" outlineLevel="1">
      <c r="B27" s="517">
        <v>41274</v>
      </c>
      <c r="C27" s="523"/>
      <c r="D27" s="517"/>
      <c r="E27" s="517"/>
      <c r="F27" s="523">
        <f>Walkerhill!G27+City!G27+Busan!G27+Jeju!G27</f>
        <v>260549.02299999999</v>
      </c>
      <c r="G27" s="523">
        <f>Walkerhill!H27+City!H27+Busan!H27+Jeju!H27</f>
        <v>104301.61199999999</v>
      </c>
      <c r="H27" s="523">
        <f>Walkerhill!I27+City!I27+Busan!I27+Jeju!I27</f>
        <v>39289.161</v>
      </c>
      <c r="I27" s="523">
        <f>Walkerhill!J27+City!J27+Busan!J27+Jeju!J27</f>
        <v>36221.399999999994</v>
      </c>
      <c r="J27" s="524">
        <f>Walkerhill!K27+City!K27+Busan!K27+Jeju!K27</f>
        <v>440361.196</v>
      </c>
      <c r="K27" s="525">
        <f t="shared" si="0"/>
        <v>7.5992163487538539E-2</v>
      </c>
      <c r="L27" s="525"/>
      <c r="M27" s="523">
        <f>Walkerhill!N27+City!N27+Busan!N27+Jeju!N27</f>
        <v>33464</v>
      </c>
      <c r="N27" s="523">
        <f>Walkerhill!O27+City!O27+Busan!O27+Jeju!O27</f>
        <v>2548</v>
      </c>
      <c r="O27" s="524">
        <f>Walkerhill!P27+City!P27+Busan!P27+Jeju!P27</f>
        <v>36012</v>
      </c>
      <c r="P27" s="523">
        <f>Walkerhill!Q27+City!Q27+Busan!Q27+Jeju!Q27</f>
        <v>7294</v>
      </c>
      <c r="Q27" s="523">
        <f>Walkerhill!R27+City!R27+Busan!R27+Jeju!R27</f>
        <v>6520</v>
      </c>
      <c r="R27" s="523">
        <f>Walkerhill!S27+City!S27+Busan!S27+Jeju!S27</f>
        <v>2491</v>
      </c>
      <c r="S27" s="524">
        <f>Walkerhill!T27+City!T27+Busan!T27+Jeju!T27</f>
        <v>16305</v>
      </c>
      <c r="T27" s="527">
        <f>Walkerhill!U27+City!U27+Busan!U27+Jeju!U27</f>
        <v>138.63653741410079</v>
      </c>
      <c r="U27" s="527">
        <f>Walkerhill!V27+City!V27+Busan!V27+Jeju!V27</f>
        <v>75.151004053742554</v>
      </c>
      <c r="V27" s="527">
        <f>Walkerhill!W27+City!W27+Busan!W27+Jeju!W27</f>
        <v>54.093672876373034</v>
      </c>
      <c r="W27" s="528">
        <f>Walkerhill!X27+City!X27+Busan!X27+Jeju!X27</f>
        <v>107.56205990552928</v>
      </c>
    </row>
    <row r="28" spans="2:23" s="38" customFormat="1" ht="12.75" hidden="1" customHeight="1" outlineLevel="1">
      <c r="B28" s="516">
        <v>41305</v>
      </c>
      <c r="C28" s="87"/>
      <c r="D28" s="516"/>
      <c r="E28" s="516"/>
      <c r="F28" s="87">
        <f>Walkerhill!G28+City!G28+Busan!G28+Jeju!G28</f>
        <v>270826.34999999998</v>
      </c>
      <c r="G28" s="87">
        <f>Walkerhill!H28+City!H28+Busan!H28+Jeju!H28</f>
        <v>94429.675000000003</v>
      </c>
      <c r="H28" s="87">
        <f>Walkerhill!I28+City!I28+Busan!I28+Jeju!I28</f>
        <v>44435.536999999997</v>
      </c>
      <c r="I28" s="87">
        <f>Walkerhill!J28+City!J28+Busan!J28+Jeju!J28</f>
        <v>36190.684000000001</v>
      </c>
      <c r="J28" s="88">
        <f>Walkerhill!K28+City!K28+Busan!K28+Jeju!K28</f>
        <v>445882.24599999998</v>
      </c>
      <c r="K28" s="89">
        <f t="shared" si="0"/>
        <v>0.1251900036405576</v>
      </c>
      <c r="L28" s="89"/>
      <c r="M28" s="87">
        <f>Walkerhill!N28+City!N28+Busan!N28+Jeju!N28</f>
        <v>55820</v>
      </c>
      <c r="N28" s="87">
        <f>Walkerhill!O28+City!O28+Busan!O28+Jeju!O28</f>
        <v>2663.9259999999999</v>
      </c>
      <c r="O28" s="88">
        <f>Walkerhill!P28+City!P28+Busan!P28+Jeju!P28</f>
        <v>58483.925999999999</v>
      </c>
      <c r="P28" s="87">
        <f>Walkerhill!Q28+City!Q28+Busan!Q28+Jeju!Q28</f>
        <v>6877</v>
      </c>
      <c r="Q28" s="87">
        <f>Walkerhill!R28+City!R28+Busan!R28+Jeju!R28</f>
        <v>7017</v>
      </c>
      <c r="R28" s="87">
        <f>Walkerhill!S28+City!S28+Busan!S28+Jeju!S28</f>
        <v>2487</v>
      </c>
      <c r="S28" s="88">
        <f>Walkerhill!T28+City!T28+Busan!T28+Jeju!T28</f>
        <v>16381</v>
      </c>
      <c r="T28" s="137">
        <f>Walkerhill!U28+City!U28+Busan!U28+Jeju!U28</f>
        <v>151.43260928064043</v>
      </c>
      <c r="U28" s="137">
        <f>Walkerhill!V28+City!V28+Busan!V28+Jeju!V28</f>
        <v>62.662032920005394</v>
      </c>
      <c r="V28" s="137">
        <f>Walkerhill!W28+City!W28+Busan!W28+Jeju!W28</f>
        <v>75.802352118897872</v>
      </c>
      <c r="W28" s="138">
        <f>Walkerhill!X28+City!X28+Busan!X28+Jeju!X28</f>
        <v>108.71053745411298</v>
      </c>
    </row>
    <row r="29" spans="2:23" s="38" customFormat="1" ht="12.75" hidden="1" customHeight="1" outlineLevel="1">
      <c r="B29" s="516">
        <v>41333</v>
      </c>
      <c r="C29" s="87"/>
      <c r="D29" s="516"/>
      <c r="E29" s="516"/>
      <c r="F29" s="87">
        <f>Walkerhill!G29+City!G29+Busan!G29+Jeju!G29</f>
        <v>244487.193</v>
      </c>
      <c r="G29" s="87">
        <f>Walkerhill!H29+City!H29+Busan!H29+Jeju!H29</f>
        <v>104003.93799999999</v>
      </c>
      <c r="H29" s="87">
        <f>Walkerhill!I29+City!I29+Busan!I29+Jeju!I29</f>
        <v>41165.839</v>
      </c>
      <c r="I29" s="87">
        <f>Walkerhill!J29+City!J29+Busan!J29+Jeju!J29</f>
        <v>28756.620999999999</v>
      </c>
      <c r="J29" s="88">
        <f>Walkerhill!K29+City!K29+Busan!K29+Jeju!K29</f>
        <v>418413.59100000001</v>
      </c>
      <c r="K29" s="89">
        <f t="shared" si="0"/>
        <v>0.1104709048516543</v>
      </c>
      <c r="L29" s="89"/>
      <c r="M29" s="87">
        <f>Walkerhill!N29+City!N29+Busan!N29+Jeju!N29</f>
        <v>46222.527999999998</v>
      </c>
      <c r="N29" s="87">
        <f>Walkerhill!O29+City!O29+Busan!O29+Jeju!O29</f>
        <v>3001.8469999999998</v>
      </c>
      <c r="O29" s="88">
        <f>Walkerhill!P29+City!P29+Busan!P29+Jeju!P29</f>
        <v>49224.375</v>
      </c>
      <c r="P29" s="87">
        <f>Walkerhill!Q29+City!Q29+Busan!Q29+Jeju!Q29</f>
        <v>6735</v>
      </c>
      <c r="Q29" s="87">
        <f>Walkerhill!R29+City!R29+Busan!R29+Jeju!R29</f>
        <v>5780</v>
      </c>
      <c r="R29" s="87">
        <f>Walkerhill!S29+City!S29+Busan!S29+Jeju!S29</f>
        <v>2385</v>
      </c>
      <c r="S29" s="88">
        <f>Walkerhill!T29+City!T29+Busan!T29+Jeju!T29</f>
        <v>14900</v>
      </c>
      <c r="T29" s="137">
        <f>Walkerhill!U29+City!U29+Busan!U29+Jeju!U29</f>
        <v>142.91242281764607</v>
      </c>
      <c r="U29" s="137">
        <f>Walkerhill!V29+City!V29+Busan!V29+Jeju!V29</f>
        <v>74.008989006280018</v>
      </c>
      <c r="V29" s="137">
        <f>Walkerhill!W29+City!W29+Busan!W29+Jeju!W29</f>
        <v>54.230991624884105</v>
      </c>
      <c r="W29" s="138">
        <f>Walkerhill!X29+City!X29+Busan!X29+Jeju!X29</f>
        <v>109.50252136935906</v>
      </c>
    </row>
    <row r="30" spans="2:23" s="38" customFormat="1" ht="12.75" hidden="1" customHeight="1" outlineLevel="1">
      <c r="B30" s="935">
        <v>41364</v>
      </c>
      <c r="C30" s="133"/>
      <c r="D30" s="567"/>
      <c r="E30" s="567"/>
      <c r="F30" s="133">
        <f>Walkerhill!G30+City!G30+Busan!G30+Jeju!G30</f>
        <v>248004.71400000001</v>
      </c>
      <c r="G30" s="133">
        <f>Walkerhill!H30+City!H30+Busan!H30+Jeju!H30</f>
        <v>96719.832999999999</v>
      </c>
      <c r="H30" s="133">
        <f>Walkerhill!I30+City!I30+Busan!I30+Jeju!I30</f>
        <v>46440.722999999998</v>
      </c>
      <c r="I30" s="133">
        <f>Walkerhill!J30+City!J30+Busan!J30+Jeju!J30</f>
        <v>34813.531000000003</v>
      </c>
      <c r="J30" s="134">
        <f>Walkerhill!K30+City!K30+Busan!K30+Jeju!K30</f>
        <v>425978.80099999998</v>
      </c>
      <c r="K30" s="135">
        <f t="shared" si="0"/>
        <v>0.12666358014374524</v>
      </c>
      <c r="L30" s="135"/>
      <c r="M30" s="133">
        <f>Walkerhill!N30+City!N30+Busan!N30+Jeju!N30</f>
        <v>53956</v>
      </c>
      <c r="N30" s="133">
        <f>Walkerhill!O30+City!O30+Busan!O30+Jeju!O30</f>
        <v>2614.4250000000002</v>
      </c>
      <c r="O30" s="134">
        <f>Walkerhill!P30+City!P30+Busan!P30+Jeju!P30</f>
        <v>56570.425000000003</v>
      </c>
      <c r="P30" s="133">
        <f>Walkerhill!Q30+City!Q30+Busan!Q30+Jeju!Q30</f>
        <v>6284</v>
      </c>
      <c r="Q30" s="133">
        <f>Walkerhill!R30+City!R30+Busan!R30+Jeju!R30</f>
        <v>6078</v>
      </c>
      <c r="R30" s="133">
        <f>Walkerhill!S30+City!S30+Busan!S30+Jeju!S30</f>
        <v>2689</v>
      </c>
      <c r="S30" s="134">
        <f>Walkerhill!T30+City!T30+Busan!T30+Jeju!T30</f>
        <v>15051</v>
      </c>
      <c r="T30" s="139">
        <f>Walkerhill!U30+City!U30+Busan!U30+Jeju!U30</f>
        <v>155.55951692289528</v>
      </c>
      <c r="U30" s="139">
        <f>Walkerhill!V30+City!V30+Busan!V30+Jeju!V30</f>
        <v>76.115578943509917</v>
      </c>
      <c r="V30" s="139">
        <f>Walkerhill!W30+City!W30+Busan!W30+Jeju!W30</f>
        <v>61.815086367582488</v>
      </c>
      <c r="W30" s="140">
        <f>Walkerhill!X30+City!X30+Busan!X30+Jeju!X30</f>
        <v>112.49892642956419</v>
      </c>
    </row>
    <row r="31" spans="2:23" s="38" customFormat="1" ht="12.75" hidden="1" customHeight="1" outlineLevel="1">
      <c r="B31" s="516">
        <v>41394</v>
      </c>
      <c r="C31" s="87"/>
      <c r="D31" s="516"/>
      <c r="E31" s="516"/>
      <c r="F31" s="87">
        <f>Walkerhill!G31+City!G31+Busan!G31+Jeju!G31</f>
        <v>254435.97200000001</v>
      </c>
      <c r="G31" s="87">
        <f>Walkerhill!H31+City!H31+Busan!H31+Jeju!H31</f>
        <v>86834.411999999997</v>
      </c>
      <c r="H31" s="87">
        <f>Walkerhill!I31+City!I31+Busan!I31+Jeju!I31</f>
        <v>47011.39</v>
      </c>
      <c r="I31" s="87">
        <f>Walkerhill!J31+City!J31+Busan!J31+Jeju!J31</f>
        <v>35004.870000000003</v>
      </c>
      <c r="J31" s="88">
        <f>Walkerhill!K31+City!K31+Busan!K31+Jeju!K31</f>
        <v>423286.64399999997</v>
      </c>
      <c r="K31" s="89">
        <f t="shared" si="0"/>
        <v>0.1267557121410143</v>
      </c>
      <c r="L31" s="89"/>
      <c r="M31" s="87">
        <f>Walkerhill!N31+City!N31+Busan!N31+Jeju!N31</f>
        <v>53654</v>
      </c>
      <c r="N31" s="87">
        <f>Walkerhill!O31+City!O31+Busan!O31+Jeju!O31</f>
        <v>2612</v>
      </c>
      <c r="O31" s="88">
        <f>Walkerhill!P31+City!P31+Busan!P31+Jeju!P31</f>
        <v>56266</v>
      </c>
      <c r="P31" s="87">
        <f>Walkerhill!Q31+City!Q31+Busan!Q31+Jeju!Q31</f>
        <v>6015</v>
      </c>
      <c r="Q31" s="87">
        <f>Walkerhill!R31+City!R31+Busan!R31+Jeju!R31</f>
        <v>5958</v>
      </c>
      <c r="R31" s="87">
        <f>Walkerhill!S31+City!S31+Busan!S31+Jeju!S31</f>
        <v>2696</v>
      </c>
      <c r="S31" s="88">
        <f>Walkerhill!T31+City!T31+Busan!T31+Jeju!T31</f>
        <v>14669</v>
      </c>
      <c r="T31" s="137">
        <f>Walkerhill!U31+City!U31+Busan!U31+Jeju!U31</f>
        <v>161.36146663741451</v>
      </c>
      <c r="U31" s="137">
        <f>Walkerhill!V31+City!V31+Busan!V31+Jeju!V31</f>
        <v>64.999413171255426</v>
      </c>
      <c r="V31" s="137">
        <f>Walkerhill!W31+City!W31+Busan!W31+Jeju!W31</f>
        <v>64.296685826213775</v>
      </c>
      <c r="W31" s="138">
        <f>Walkerhill!X31+City!X31+Busan!X31+Jeju!X31</f>
        <v>112.87142092648654</v>
      </c>
    </row>
    <row r="32" spans="2:23" s="38" customFormat="1" ht="12.75" hidden="1" customHeight="1" outlineLevel="1">
      <c r="B32" s="516">
        <v>41425</v>
      </c>
      <c r="C32" s="87"/>
      <c r="D32" s="516"/>
      <c r="E32" s="516"/>
      <c r="F32" s="87">
        <f>Walkerhill!G32+City!G32+Busan!G32+Jeju!G32</f>
        <v>242208.86900000001</v>
      </c>
      <c r="G32" s="87">
        <f>Walkerhill!H32+City!H32+Busan!H32+Jeju!H32</f>
        <v>87491.622000000003</v>
      </c>
      <c r="H32" s="87">
        <f>Walkerhill!I32+City!I32+Busan!I32+Jeju!I32</f>
        <v>79836.596000000005</v>
      </c>
      <c r="I32" s="87">
        <f>Walkerhill!J32+City!J32+Busan!J32+Jeju!J32</f>
        <v>37222.800000000003</v>
      </c>
      <c r="J32" s="88">
        <f>Walkerhill!K32+City!K32+Busan!K32+Jeju!K32</f>
        <v>446759.88699999999</v>
      </c>
      <c r="K32" s="89">
        <f t="shared" si="0"/>
        <v>0.11131035137001905</v>
      </c>
      <c r="L32" s="89"/>
      <c r="M32" s="87">
        <f>Walkerhill!N32+City!N32+Busan!N32+Jeju!N32</f>
        <v>49729</v>
      </c>
      <c r="N32" s="87">
        <f>Walkerhill!O32+City!O32+Busan!O32+Jeju!O32</f>
        <v>3572</v>
      </c>
      <c r="O32" s="88">
        <f>Walkerhill!P32+City!P32+Busan!P32+Jeju!P32</f>
        <v>53301</v>
      </c>
      <c r="P32" s="87">
        <f>Walkerhill!Q32+City!Q32+Busan!Q32+Jeju!Q32</f>
        <v>5922</v>
      </c>
      <c r="Q32" s="87">
        <f>Walkerhill!R32+City!R32+Busan!R32+Jeju!R32</f>
        <v>6423</v>
      </c>
      <c r="R32" s="87">
        <f>Walkerhill!S32+City!S32+Busan!S32+Jeju!S32</f>
        <v>2834</v>
      </c>
      <c r="S32" s="88">
        <f>Walkerhill!T32+City!T32+Busan!T32+Jeju!T32</f>
        <v>15179</v>
      </c>
      <c r="T32" s="137">
        <f>Walkerhill!U32+City!U32+Busan!U32+Jeju!U32</f>
        <v>160.09868629425725</v>
      </c>
      <c r="U32" s="137">
        <f>Walkerhill!V32+City!V32+Busan!V32+Jeju!V32</f>
        <v>64.921099459398476</v>
      </c>
      <c r="V32" s="137">
        <f>Walkerhill!W32+City!W32+Busan!W32+Jeju!W32</f>
        <v>80.419993862414145</v>
      </c>
      <c r="W32" s="138">
        <f>Walkerhill!X32+City!X32+Busan!X32+Jeju!X32</f>
        <v>114.32976439487763</v>
      </c>
    </row>
    <row r="33" spans="2:23" s="38" customFormat="1" ht="12.75" hidden="1" customHeight="1" outlineLevel="1">
      <c r="B33" s="935">
        <v>41455</v>
      </c>
      <c r="C33" s="133"/>
      <c r="D33" s="567"/>
      <c r="E33" s="567"/>
      <c r="F33" s="133">
        <f>Walkerhill!G33+City!G33+Busan!G33+Jeju!G33</f>
        <v>252039</v>
      </c>
      <c r="G33" s="133">
        <f>Walkerhill!H33+City!H33+Busan!H33+Jeju!H33</f>
        <v>103576</v>
      </c>
      <c r="H33" s="133">
        <f>Walkerhill!I33+City!I33+Busan!I33+Jeju!I33</f>
        <v>43733</v>
      </c>
      <c r="I33" s="133">
        <f>Walkerhill!J33+City!J33+Busan!J33+Jeju!J33</f>
        <v>35137</v>
      </c>
      <c r="J33" s="134">
        <f>Walkerhill!K33+City!K33+Busan!K33+Jeju!K33</f>
        <v>434485</v>
      </c>
      <c r="K33" s="135">
        <f t="shared" si="0"/>
        <v>0.12129532665109267</v>
      </c>
      <c r="L33" s="135"/>
      <c r="M33" s="133">
        <f>Walkerhill!N33+City!N33+Busan!N33+Jeju!N33</f>
        <v>52701</v>
      </c>
      <c r="N33" s="133">
        <f>Walkerhill!O33+City!O33+Busan!O33+Jeju!O33</f>
        <v>2602</v>
      </c>
      <c r="O33" s="134">
        <f>Walkerhill!P33+City!P33+Busan!P33+Jeju!P33</f>
        <v>55303</v>
      </c>
      <c r="P33" s="133">
        <f>Walkerhill!Q33+City!Q33+Busan!Q33+Jeju!Q33</f>
        <v>6760</v>
      </c>
      <c r="Q33" s="133">
        <f>Walkerhill!R33+City!R33+Busan!R33+Jeju!R33</f>
        <v>6354</v>
      </c>
      <c r="R33" s="133">
        <f>Walkerhill!S33+City!S33+Busan!S33+Jeju!S33</f>
        <v>2550</v>
      </c>
      <c r="S33" s="134">
        <f>Walkerhill!T33+City!T33+Busan!T33+Jeju!T33</f>
        <v>15664</v>
      </c>
      <c r="T33" s="139">
        <f>Walkerhill!U33+City!U33+Busan!U33+Jeju!U33</f>
        <v>151.28050312874336</v>
      </c>
      <c r="U33" s="139">
        <f>Walkerhill!V33+City!V33+Busan!V33+Jeju!V33</f>
        <v>84.847360855023453</v>
      </c>
      <c r="V33" s="139">
        <f>Walkerhill!W33+City!W33+Busan!W33+Jeju!W33</f>
        <v>57.270234331408808</v>
      </c>
      <c r="W33" s="140">
        <f>Walkerhill!X33+City!X33+Busan!X33+Jeju!X33</f>
        <v>114.2637376413013</v>
      </c>
    </row>
    <row r="34" spans="2:23" s="38" customFormat="1" ht="12.75" hidden="1" customHeight="1" outlineLevel="1">
      <c r="B34" s="516">
        <v>41486</v>
      </c>
      <c r="C34" s="87"/>
      <c r="D34" s="516"/>
      <c r="E34" s="516"/>
      <c r="F34" s="87">
        <f>Walkerhill!G34+City!G34+Busan!G34+Jeju!G34</f>
        <v>264241</v>
      </c>
      <c r="G34" s="87">
        <f>Walkerhill!H34+City!H34+Busan!H34+Jeju!H34</f>
        <v>90082</v>
      </c>
      <c r="H34" s="87">
        <f>Walkerhill!I34+City!I34+Busan!I34+Jeju!I34</f>
        <v>50849</v>
      </c>
      <c r="I34" s="87">
        <f>Walkerhill!J34+City!J34+Busan!J34+Jeju!J34</f>
        <v>38753.019999999997</v>
      </c>
      <c r="J34" s="88">
        <f>Walkerhill!K34+City!K34+Busan!K34+Jeju!K34</f>
        <v>443925.02</v>
      </c>
      <c r="K34" s="89">
        <f t="shared" si="0"/>
        <v>8.8895642782197762E-2</v>
      </c>
      <c r="L34" s="89"/>
      <c r="M34" s="87">
        <f>Walkerhill!N34+City!N34+Busan!N34+Jeju!N34</f>
        <v>39463</v>
      </c>
      <c r="N34" s="87">
        <f>Walkerhill!O34+City!O34+Busan!O34+Jeju!O34</f>
        <v>2836</v>
      </c>
      <c r="O34" s="88">
        <f>Walkerhill!P34+City!P34+Busan!P34+Jeju!P34</f>
        <v>42299</v>
      </c>
      <c r="P34" s="87">
        <f>Walkerhill!Q34+City!Q34+Busan!Q34+Jeju!Q34</f>
        <v>6554</v>
      </c>
      <c r="Q34" s="87">
        <f>Walkerhill!R34+City!R34+Busan!R34+Jeju!R34</f>
        <v>5817</v>
      </c>
      <c r="R34" s="87">
        <f>Walkerhill!S34+City!S34+Busan!S34+Jeju!S34</f>
        <v>2581</v>
      </c>
      <c r="S34" s="88">
        <f>Walkerhill!T34+City!T34+Busan!T34+Jeju!T34</f>
        <v>14952</v>
      </c>
      <c r="T34" s="137">
        <f>Walkerhill!U34+City!U34+Busan!U34+Jeju!U34</f>
        <v>160.44166938944542</v>
      </c>
      <c r="U34" s="137">
        <f>Walkerhill!V34+City!V34+Busan!V34+Jeju!V34</f>
        <v>69.61852546718832</v>
      </c>
      <c r="V34" s="137">
        <f>Walkerhill!W34+City!W34+Busan!W34+Jeju!W34</f>
        <v>77.512021952984583</v>
      </c>
      <c r="W34" s="138">
        <f>Walkerhill!X34+City!X34+Busan!X34+Jeju!X34</f>
        <v>119.11721092115251</v>
      </c>
    </row>
    <row r="35" spans="2:23" s="38" customFormat="1" ht="12.75" hidden="1" customHeight="1" outlineLevel="1">
      <c r="B35" s="516">
        <v>41517</v>
      </c>
      <c r="C35" s="87"/>
      <c r="D35" s="516"/>
      <c r="E35" s="516"/>
      <c r="F35" s="87">
        <f>Walkerhill!G35+City!G35+Busan!G35+Jeju!G35</f>
        <v>303050.75899999996</v>
      </c>
      <c r="G35" s="87">
        <f>Walkerhill!H35+City!H35+Busan!H35+Jeju!H35</f>
        <v>104604.374</v>
      </c>
      <c r="H35" s="87">
        <f>Walkerhill!I35+City!I35+Busan!I35+Jeju!I35</f>
        <v>49793.913</v>
      </c>
      <c r="I35" s="87">
        <f>Walkerhill!J35+City!J35+Busan!J35+Jeju!J35</f>
        <v>38747.979999999996</v>
      </c>
      <c r="J35" s="88">
        <f>Walkerhill!K35+City!K35+Busan!K35+Jeju!K35</f>
        <v>496197.02600000001</v>
      </c>
      <c r="K35" s="89">
        <f t="shared" si="0"/>
        <v>0.11432958487743938</v>
      </c>
      <c r="L35" s="89"/>
      <c r="M35" s="87">
        <f>Walkerhill!N35+City!N35+Busan!N35+Jeju!N35</f>
        <v>56730</v>
      </c>
      <c r="N35" s="87">
        <f>Walkerhill!O35+City!O35+Busan!O35+Jeju!O35</f>
        <v>2782</v>
      </c>
      <c r="O35" s="88">
        <f>Walkerhill!P35+City!P35+Busan!P35+Jeju!P35</f>
        <v>59512</v>
      </c>
      <c r="P35" s="87">
        <f>Walkerhill!Q35+City!Q35+Busan!Q35+Jeju!Q35</f>
        <v>7487</v>
      </c>
      <c r="Q35" s="87">
        <f>Walkerhill!R35+City!R35+Busan!R35+Jeju!R35</f>
        <v>7164</v>
      </c>
      <c r="R35" s="87">
        <f>Walkerhill!S35+City!S35+Busan!S35+Jeju!S35</f>
        <v>2458</v>
      </c>
      <c r="S35" s="88">
        <f>Walkerhill!T35+City!T35+Busan!T35+Jeju!T35</f>
        <v>17109</v>
      </c>
      <c r="T35" s="137">
        <f>Walkerhill!U35+City!U35+Busan!U35+Jeju!U35</f>
        <v>159.38244611854955</v>
      </c>
      <c r="U35" s="137">
        <f>Walkerhill!V35+City!V35+Busan!V35+Jeju!V35</f>
        <v>71.422785273738043</v>
      </c>
      <c r="V35" s="137">
        <f>Walkerhill!W35+City!W35+Busan!W35+Jeju!W35</f>
        <v>75.026559242948835</v>
      </c>
      <c r="W35" s="138">
        <f>Walkerhill!X35+City!X35+Busan!X35+Jeju!X35</f>
        <v>115.05888264314385</v>
      </c>
    </row>
    <row r="36" spans="2:23" s="38" customFormat="1" ht="12.75" hidden="1" customHeight="1" outlineLevel="1">
      <c r="B36" s="935">
        <v>41547</v>
      </c>
      <c r="C36" s="133"/>
      <c r="D36" s="567"/>
      <c r="E36" s="567"/>
      <c r="F36" s="133">
        <f>Walkerhill!G36+City!G36+Busan!G36+Jeju!G36</f>
        <v>237910</v>
      </c>
      <c r="G36" s="133">
        <f>Walkerhill!H36+City!H36+Busan!H36+Jeju!H36</f>
        <v>94742</v>
      </c>
      <c r="H36" s="133">
        <f>Walkerhill!I36+City!I36+Busan!I36+Jeju!I36</f>
        <v>46075</v>
      </c>
      <c r="I36" s="133">
        <f>Walkerhill!J36+City!J36+Busan!J36+Jeju!J36</f>
        <v>39357.046000000002</v>
      </c>
      <c r="J36" s="134">
        <f>Walkerhill!K36+City!K36+Busan!K36+Jeju!K36</f>
        <v>418084.04599999997</v>
      </c>
      <c r="K36" s="135">
        <f t="shared" si="0"/>
        <v>0.11183875693740297</v>
      </c>
      <c r="L36" s="135"/>
      <c r="M36" s="133">
        <f>Walkerhill!N36+City!N36+Busan!N36+Jeju!N36</f>
        <v>46758</v>
      </c>
      <c r="N36" s="133">
        <f>Walkerhill!O36+City!O36+Busan!O36+Jeju!O36</f>
        <v>2919</v>
      </c>
      <c r="O36" s="134">
        <f>Walkerhill!P36+City!P36+Busan!P36+Jeju!P36</f>
        <v>49677</v>
      </c>
      <c r="P36" s="133">
        <f>Walkerhill!Q36+City!Q36+Busan!Q36+Jeju!Q36</f>
        <v>6352</v>
      </c>
      <c r="Q36" s="133">
        <f>Walkerhill!R36+City!R36+Busan!R36+Jeju!R36</f>
        <v>6992</v>
      </c>
      <c r="R36" s="133">
        <f>Walkerhill!S36+City!S36+Busan!S36+Jeju!S36</f>
        <v>2520</v>
      </c>
      <c r="S36" s="134">
        <f>Walkerhill!T36+City!T36+Busan!T36+Jeju!T36</f>
        <v>15864</v>
      </c>
      <c r="T36" s="139">
        <f>Walkerhill!U36+City!U36+Busan!U36+Jeju!U36</f>
        <v>144.90848321235691</v>
      </c>
      <c r="U36" s="139">
        <f>Walkerhill!V36+City!V36+Busan!V36+Jeju!V36</f>
        <v>62.560472452392688</v>
      </c>
      <c r="V36" s="139">
        <f>Walkerhill!W36+City!W36+Busan!W36+Jeju!W36</f>
        <v>67.687709957129101</v>
      </c>
      <c r="W36" s="140">
        <f>Walkerhill!X36+City!X36+Busan!X36+Jeju!X36</f>
        <v>102.26932375444774</v>
      </c>
    </row>
    <row r="37" spans="2:23" s="38" customFormat="1" ht="12.75" hidden="1" customHeight="1" outlineLevel="1">
      <c r="B37" s="516">
        <v>41578</v>
      </c>
      <c r="C37" s="87"/>
      <c r="D37" s="516"/>
      <c r="E37" s="516"/>
      <c r="F37" s="87">
        <f>Walkerhill!G37+City!G37+Busan!G37+Jeju!G37</f>
        <v>307197.07400000002</v>
      </c>
      <c r="G37" s="87">
        <f>Walkerhill!H37+City!H37+Busan!H37+Jeju!H37</f>
        <v>119056.111</v>
      </c>
      <c r="H37" s="87">
        <f>Walkerhill!I37+City!I37+Busan!I37+Jeju!I37</f>
        <v>69068.467999999993</v>
      </c>
      <c r="I37" s="87">
        <f>Walkerhill!J37+City!J37+Busan!J37+Jeju!J37</f>
        <v>44277.603000000003</v>
      </c>
      <c r="J37" s="88">
        <f>Walkerhill!K37+City!K37+Busan!K37+Jeju!K37</f>
        <v>539599.25600000005</v>
      </c>
      <c r="K37" s="89">
        <f t="shared" si="0"/>
        <v>0.1038400245681584</v>
      </c>
      <c r="L37" s="89"/>
      <c r="M37" s="87">
        <f>Walkerhill!N37+City!N37+Busan!N37+Jeju!N37</f>
        <v>56032</v>
      </c>
      <c r="N37" s="87">
        <f>Walkerhill!O37+City!O37+Busan!O37+Jeju!O37</f>
        <v>3094</v>
      </c>
      <c r="O37" s="88">
        <f>Walkerhill!P37+City!P37+Busan!P37+Jeju!P37</f>
        <v>59126</v>
      </c>
      <c r="P37" s="87">
        <f>Walkerhill!Q37+City!Q37+Busan!Q37+Jeju!Q37</f>
        <v>8604</v>
      </c>
      <c r="Q37" s="87">
        <f>Walkerhill!R37+City!R37+Busan!R37+Jeju!R37</f>
        <v>6257</v>
      </c>
      <c r="R37" s="87">
        <f>Walkerhill!S37+City!S37+Busan!S37+Jeju!S37</f>
        <v>2720</v>
      </c>
      <c r="S37" s="88">
        <f>Walkerhill!T37+City!T37+Busan!T37+Jeju!T37</f>
        <v>17581</v>
      </c>
      <c r="T37" s="137">
        <f>Walkerhill!U37+City!U37+Busan!U37+Jeju!U37</f>
        <v>138.51887413578038</v>
      </c>
      <c r="U37" s="137">
        <f>Walkerhill!V37+City!V37+Busan!V37+Jeju!V37</f>
        <v>80.059069017210405</v>
      </c>
      <c r="V37" s="137">
        <f>Walkerhill!W37+City!W37+Busan!W37+Jeju!W37</f>
        <v>72.957896147099149</v>
      </c>
      <c r="W37" s="138">
        <f>Walkerhill!X37+City!X37+Busan!X37+Jeju!X37</f>
        <v>113.16043165102619</v>
      </c>
    </row>
    <row r="38" spans="2:23" s="38" customFormat="1" ht="12.75" hidden="1" customHeight="1" outlineLevel="1">
      <c r="B38" s="516">
        <v>41608</v>
      </c>
      <c r="C38" s="87"/>
      <c r="D38" s="516"/>
      <c r="E38" s="516"/>
      <c r="F38" s="87">
        <f>Walkerhill!G38+City!G38+Busan!G38+Jeju!G38</f>
        <v>289793.02799999999</v>
      </c>
      <c r="G38" s="87">
        <f>Walkerhill!H38+City!H38+Busan!H38+Jeju!H38</f>
        <v>103181.47</v>
      </c>
      <c r="H38" s="87">
        <f>Walkerhill!I38+City!I38+Busan!I38+Jeju!I38</f>
        <v>71434.680999999997</v>
      </c>
      <c r="I38" s="87">
        <f>Walkerhill!J38+City!J38+Busan!J38+Jeju!J38</f>
        <v>38968.430999999997</v>
      </c>
      <c r="J38" s="88">
        <f>Walkerhill!K38+City!K38+Busan!K38+Jeju!K38</f>
        <v>503377.61</v>
      </c>
      <c r="K38" s="89">
        <f t="shared" si="0"/>
        <v>9.4579097389730943E-2</v>
      </c>
      <c r="L38" s="89"/>
      <c r="M38" s="87">
        <f>Walkerhill!N38+City!N38+Busan!N38+Jeju!N38</f>
        <v>47609</v>
      </c>
      <c r="N38" s="87">
        <f>Walkerhill!O38+City!O38+Busan!O38+Jeju!O38</f>
        <v>3005</v>
      </c>
      <c r="O38" s="88">
        <f>Walkerhill!P38+City!P38+Busan!P38+Jeju!P38</f>
        <v>50614</v>
      </c>
      <c r="P38" s="87">
        <f>Walkerhill!Q38+City!Q38+Busan!Q38+Jeju!Q38</f>
        <v>7430</v>
      </c>
      <c r="Q38" s="87">
        <f>Walkerhill!R38+City!R38+Busan!R38+Jeju!R38</f>
        <v>6371</v>
      </c>
      <c r="R38" s="87">
        <f>Walkerhill!S38+City!S38+Busan!S38+Jeju!S38</f>
        <v>2657</v>
      </c>
      <c r="S38" s="88">
        <f>Walkerhill!T38+City!T38+Busan!T38+Jeju!T38</f>
        <v>16458</v>
      </c>
      <c r="T38" s="137">
        <f>Walkerhill!U38+City!U38+Busan!U38+Jeju!U38</f>
        <v>151.7247733152843</v>
      </c>
      <c r="U38" s="137">
        <f>Walkerhill!V38+City!V38+Busan!V38+Jeju!V38</f>
        <v>83.700736327015491</v>
      </c>
      <c r="V38" s="137">
        <f>Walkerhill!W38+City!W38+Busan!W38+Jeju!W38</f>
        <v>79.612921127408896</v>
      </c>
      <c r="W38" s="138">
        <f>Walkerhill!X38+City!X38+Busan!X38+Jeju!X38</f>
        <v>115.71910994081065</v>
      </c>
    </row>
    <row r="39" spans="2:23" s="38" customFormat="1" ht="12.75" hidden="1" customHeight="1" outlineLevel="1">
      <c r="B39" s="517">
        <v>41639</v>
      </c>
      <c r="C39" s="523"/>
      <c r="D39" s="517"/>
      <c r="E39" s="517"/>
      <c r="F39" s="523">
        <f>Walkerhill!G39+City!G39+Busan!G39+Jeju!G39</f>
        <v>297241.74699999997</v>
      </c>
      <c r="G39" s="523">
        <f>Walkerhill!H39+City!H39+Busan!H39+Jeju!H39</f>
        <v>87503.649000000005</v>
      </c>
      <c r="H39" s="523">
        <f>Walkerhill!I39+City!I39+Busan!I39+Jeju!I39</f>
        <v>72892.084000000003</v>
      </c>
      <c r="I39" s="523">
        <f>Walkerhill!J39+City!J39+Busan!J39+Jeju!J39</f>
        <v>42820.146000000001</v>
      </c>
      <c r="J39" s="524">
        <f>Walkerhill!K39+City!K39+Busan!K39+Jeju!K39</f>
        <v>500457.62599999999</v>
      </c>
      <c r="K39" s="525">
        <f t="shared" si="0"/>
        <v>0.10336139827350738</v>
      </c>
      <c r="L39" s="525"/>
      <c r="M39" s="523">
        <f>Walkerhill!N39+City!N39+Busan!N39+Jeju!N39</f>
        <v>51728</v>
      </c>
      <c r="N39" s="523">
        <f>Walkerhill!O39+City!O39+Busan!O39+Jeju!O39</f>
        <v>3137</v>
      </c>
      <c r="O39" s="524">
        <f>Walkerhill!P39+City!P39+Busan!P39+Jeju!P39</f>
        <v>54865</v>
      </c>
      <c r="P39" s="523">
        <f>Walkerhill!Q39+City!Q39+Busan!Q39+Jeju!Q39</f>
        <v>8143</v>
      </c>
      <c r="Q39" s="523">
        <f>Walkerhill!R39+City!R39+Busan!R39+Jeju!R39</f>
        <v>6093</v>
      </c>
      <c r="R39" s="523">
        <f>Walkerhill!S39+City!S39+Busan!S39+Jeju!S39</f>
        <v>2769</v>
      </c>
      <c r="S39" s="524">
        <f>Walkerhill!T39+City!T39+Busan!T39+Jeju!T39</f>
        <v>17005</v>
      </c>
      <c r="T39" s="527">
        <f>Walkerhill!U39+City!U39+Busan!U39+Jeju!U39</f>
        <v>140.07237527247801</v>
      </c>
      <c r="U39" s="527">
        <f>Walkerhill!V39+City!V39+Busan!V39+Jeju!V39</f>
        <v>71.490970590954348</v>
      </c>
      <c r="V39" s="527">
        <f>Walkerhill!W39+City!W39+Busan!W39+Jeju!W39</f>
        <v>82.251348929225458</v>
      </c>
      <c r="W39" s="528">
        <f>Walkerhill!X39+City!X39+Busan!X39+Jeju!X39</f>
        <v>111.08098260097081</v>
      </c>
    </row>
    <row r="40" spans="2:23" s="38" customFormat="1" hidden="1" outlineLevel="1">
      <c r="B40" s="516">
        <v>41670</v>
      </c>
      <c r="C40" s="87"/>
      <c r="D40" s="516"/>
      <c r="E40" s="516"/>
      <c r="F40" s="87">
        <f>Walkerhill!G40+City!G40+Busan!G40+Jeju!G40</f>
        <v>300550</v>
      </c>
      <c r="G40" s="87">
        <f>Walkerhill!H40+City!H40+Busan!H40+Jeju!H40</f>
        <v>99423</v>
      </c>
      <c r="H40" s="87">
        <f>Walkerhill!I40+City!I40+Busan!I40+Jeju!I40</f>
        <v>55071</v>
      </c>
      <c r="I40" s="87">
        <f>Walkerhill!J40+City!J40+Busan!J40+Jeju!J40</f>
        <v>38411</v>
      </c>
      <c r="J40" s="88">
        <f>Walkerhill!K40+City!K40+Busan!K40+Jeju!K40</f>
        <v>493455</v>
      </c>
      <c r="K40" s="89">
        <f t="shared" si="0"/>
        <v>0.12185508303695372</v>
      </c>
      <c r="L40" s="89"/>
      <c r="M40" s="87">
        <f>Walkerhill!N40+City!N40+Busan!N40+Jeju!N40</f>
        <v>60130</v>
      </c>
      <c r="N40" s="87">
        <f>Walkerhill!O40+City!O40+Busan!O40+Jeju!O40</f>
        <v>3043</v>
      </c>
      <c r="O40" s="88">
        <f>Walkerhill!P40+City!P40+Busan!P40+Jeju!P40</f>
        <v>63173</v>
      </c>
      <c r="P40" s="87">
        <f>Walkerhill!Q40+City!Q40+Busan!Q40+Jeju!Q40</f>
        <v>7146</v>
      </c>
      <c r="Q40" s="87">
        <f>Walkerhill!R40+City!R40+Busan!R40+Jeju!R40</f>
        <v>6488</v>
      </c>
      <c r="R40" s="87">
        <f>Walkerhill!S40+City!S40+Busan!S40+Jeju!S40</f>
        <v>2895</v>
      </c>
      <c r="S40" s="88">
        <f>Walkerhill!T40+City!T40+Busan!T40+Jeju!T40</f>
        <v>16529</v>
      </c>
      <c r="T40" s="137">
        <f>Walkerhill!U40+City!U40+Busan!U40+Jeju!U40</f>
        <v>162.07585819512957</v>
      </c>
      <c r="U40" s="137">
        <f>Walkerhill!V40+City!V40+Busan!V40+Jeju!V40</f>
        <v>81.688224800032259</v>
      </c>
      <c r="V40" s="137">
        <f>Walkerhill!W40+City!W40+Busan!W40+Jeju!W40</f>
        <v>53.868381799013477</v>
      </c>
      <c r="W40" s="138">
        <f>Walkerhill!X40+City!X40+Busan!X40+Jeju!X40</f>
        <v>116.19870886870197</v>
      </c>
    </row>
    <row r="41" spans="2:23" s="38" customFormat="1" hidden="1" outlineLevel="1">
      <c r="B41" s="516">
        <v>41698</v>
      </c>
      <c r="C41" s="87"/>
      <c r="D41" s="516"/>
      <c r="E41" s="516"/>
      <c r="F41" s="87">
        <f>Walkerhill!G41+City!G41+Busan!G41+Jeju!G41</f>
        <v>387511</v>
      </c>
      <c r="G41" s="87">
        <f>Walkerhill!H41+City!H41+Busan!H41+Jeju!H41</f>
        <v>128998</v>
      </c>
      <c r="H41" s="87">
        <f>Walkerhill!I41+City!I41+Busan!I41+Jeju!I41</f>
        <v>45139</v>
      </c>
      <c r="I41" s="87">
        <f>Walkerhill!J41+City!J41+Busan!J41+Jeju!J41</f>
        <v>37357</v>
      </c>
      <c r="J41" s="88">
        <f>Walkerhill!K41+City!K41+Busan!K41+Jeju!K41</f>
        <v>599005</v>
      </c>
      <c r="K41" s="89">
        <f t="shared" si="0"/>
        <v>8.5603626013138451E-2</v>
      </c>
      <c r="L41" s="89"/>
      <c r="M41" s="87">
        <f>Walkerhill!N41+City!N41+Busan!N41+Jeju!N41</f>
        <v>51277</v>
      </c>
      <c r="N41" s="87">
        <f>Walkerhill!O41+City!O41+Busan!O41+Jeju!O41</f>
        <v>2746</v>
      </c>
      <c r="O41" s="88">
        <f>Walkerhill!P41+City!P41+Busan!P41+Jeju!P41</f>
        <v>54023</v>
      </c>
      <c r="P41" s="87">
        <f>Walkerhill!Q41+City!Q41+Busan!Q41+Jeju!Q41</f>
        <v>8666</v>
      </c>
      <c r="Q41" s="87">
        <f>Walkerhill!R41+City!R41+Busan!R41+Jeju!R41</f>
        <v>5035</v>
      </c>
      <c r="R41" s="87">
        <f>Walkerhill!S41+City!S41+Busan!S41+Jeju!S41</f>
        <v>2693</v>
      </c>
      <c r="S41" s="88">
        <f>Walkerhill!T41+City!T41+Busan!T41+Jeju!T41</f>
        <v>16394</v>
      </c>
      <c r="T41" s="137">
        <f>Walkerhill!U41+City!U41+Busan!U41+Jeju!U41</f>
        <v>174.49185814084345</v>
      </c>
      <c r="U41" s="137">
        <f>Walkerhill!V41+City!V41+Busan!V41+Jeju!V41</f>
        <v>105.40350518520941</v>
      </c>
      <c r="V41" s="137">
        <f>Walkerhill!W41+City!W41+Busan!W41+Jeju!W41</f>
        <v>50.870898024915348</v>
      </c>
      <c r="W41" s="138">
        <f>Walkerhill!X41+City!X41+Busan!X41+Jeju!X41</f>
        <v>137.52327657069026</v>
      </c>
    </row>
    <row r="42" spans="2:23" s="38" customFormat="1" hidden="1" outlineLevel="1">
      <c r="B42" s="935">
        <v>41729</v>
      </c>
      <c r="C42" s="133"/>
      <c r="D42" s="567"/>
      <c r="E42" s="567"/>
      <c r="F42" s="133">
        <f>Walkerhill!G42+City!G42+Busan!G42+Jeju!G42</f>
        <v>387695</v>
      </c>
      <c r="G42" s="133">
        <f>Walkerhill!H42+City!H42+Busan!H42+Jeju!H42</f>
        <v>94742</v>
      </c>
      <c r="H42" s="133">
        <f>Walkerhill!I42+City!I42+Busan!I42+Jeju!I42</f>
        <v>50657</v>
      </c>
      <c r="I42" s="133">
        <f>Walkerhill!J42+City!J42+Busan!J42+Jeju!J42</f>
        <v>51129</v>
      </c>
      <c r="J42" s="134">
        <f>Walkerhill!K42+City!K42+Busan!K42+Jeju!K42</f>
        <v>584223</v>
      </c>
      <c r="K42" s="135">
        <f t="shared" si="0"/>
        <v>8.1978970358921169E-2</v>
      </c>
      <c r="L42" s="135"/>
      <c r="M42" s="133">
        <f>Walkerhill!N42+City!N42+Busan!N42+Jeju!N42</f>
        <v>47894</v>
      </c>
      <c r="N42" s="133">
        <f>Walkerhill!O42+City!O42+Busan!O42+Jeju!O42</f>
        <v>3105</v>
      </c>
      <c r="O42" s="134">
        <f>Walkerhill!P42+City!P42+Busan!P42+Jeju!P42</f>
        <v>50999</v>
      </c>
      <c r="P42" s="133">
        <f>Walkerhill!Q42+City!Q42+Busan!Q42+Jeju!Q42</f>
        <v>8672</v>
      </c>
      <c r="Q42" s="133">
        <f>Walkerhill!R42+City!R42+Busan!R42+Jeju!R42</f>
        <v>5699</v>
      </c>
      <c r="R42" s="133">
        <f>Walkerhill!S42+City!S42+Busan!S42+Jeju!S42</f>
        <v>2995</v>
      </c>
      <c r="S42" s="134">
        <f>Walkerhill!T42+City!T42+Busan!T42+Jeju!T42</f>
        <v>17366</v>
      </c>
      <c r="T42" s="139">
        <f>Walkerhill!U42+City!U42+Busan!U42+Jeju!U42</f>
        <v>173.53432217213026</v>
      </c>
      <c r="U42" s="139">
        <f>Walkerhill!V42+City!V42+Busan!V42+Jeju!V42</f>
        <v>87.035735588771217</v>
      </c>
      <c r="V42" s="139">
        <f>Walkerhill!W42+City!W42+Busan!W42+Jeju!W42</f>
        <v>66.723432361155091</v>
      </c>
      <c r="W42" s="140">
        <f>Walkerhill!X42+City!X42+Busan!X42+Jeju!X42</f>
        <v>128.58670821221392</v>
      </c>
    </row>
    <row r="43" spans="2:23" s="38" customFormat="1" hidden="1" outlineLevel="1">
      <c r="B43" s="516">
        <v>41759</v>
      </c>
      <c r="C43" s="87"/>
      <c r="D43" s="516"/>
      <c r="E43" s="516"/>
      <c r="F43" s="87">
        <f>Walkerhill!G43+City!G43+Busan!G43+Jeju!G43</f>
        <v>325012.62800000003</v>
      </c>
      <c r="G43" s="87">
        <f>Walkerhill!H43+City!H43+Busan!H43+Jeju!H43</f>
        <v>84355.38</v>
      </c>
      <c r="H43" s="87">
        <f>Walkerhill!I43+City!I43+Busan!I43+Jeju!I43</f>
        <v>52490.19</v>
      </c>
      <c r="I43" s="87">
        <f>Walkerhill!J43+City!J43+Busan!J43+Jeju!J43</f>
        <v>48012</v>
      </c>
      <c r="J43" s="88">
        <f>Walkerhill!K43+City!K43+Busan!K43+Jeju!K43</f>
        <v>509870.19799999997</v>
      </c>
      <c r="K43" s="89">
        <f t="shared" si="0"/>
        <v>0.100543236692567</v>
      </c>
      <c r="L43" s="89"/>
      <c r="M43" s="87">
        <f>Walkerhill!N43+City!N43+Busan!N43+Jeju!N43</f>
        <v>51264</v>
      </c>
      <c r="N43" s="87">
        <f>Walkerhill!O43+City!O43+Busan!O43+Jeju!O43</f>
        <v>3065</v>
      </c>
      <c r="O43" s="88">
        <f>Walkerhill!P43+City!P43+Busan!P43+Jeju!P43</f>
        <v>54329</v>
      </c>
      <c r="P43" s="87">
        <f>Walkerhill!Q43+City!Q43+Busan!Q43+Jeju!Q43</f>
        <v>7384</v>
      </c>
      <c r="Q43" s="87">
        <f>Walkerhill!R43+City!R43+Busan!R43+Jeju!R43</f>
        <v>5350</v>
      </c>
      <c r="R43" s="87">
        <f>Walkerhill!S43+City!S43+Busan!S43+Jeju!S43</f>
        <v>2857</v>
      </c>
      <c r="S43" s="88">
        <f>Walkerhill!T43+City!T43+Busan!T43+Jeju!T43</f>
        <v>15591</v>
      </c>
      <c r="T43" s="137">
        <f>Walkerhill!U43+City!U43+Busan!U43+Jeju!U43</f>
        <v>166.51524051118173</v>
      </c>
      <c r="U43" s="137">
        <f>Walkerhill!V43+City!V43+Busan!V43+Jeju!V43</f>
        <v>82.599112144760014</v>
      </c>
      <c r="V43" s="137">
        <f>Walkerhill!W43+City!W43+Busan!W43+Jeju!W43</f>
        <v>59.361799787587792</v>
      </c>
      <c r="W43" s="138">
        <f>Walkerhill!X43+City!X43+Busan!X43+Jeju!X43</f>
        <v>120.88749379035971</v>
      </c>
    </row>
    <row r="44" spans="2:23" s="38" customFormat="1" hidden="1" outlineLevel="1">
      <c r="B44" s="516">
        <v>41790</v>
      </c>
      <c r="C44" s="87"/>
      <c r="D44" s="516"/>
      <c r="E44" s="516"/>
      <c r="F44" s="87">
        <f>Walkerhill!G44+City!G44+Busan!G44+Jeju!G44</f>
        <v>381261</v>
      </c>
      <c r="G44" s="87">
        <f>Walkerhill!H44+City!H44+Busan!H44+Jeju!H44</f>
        <v>110623.219</v>
      </c>
      <c r="H44" s="87">
        <f>Walkerhill!I44+City!I44+Busan!I44+Jeju!I44</f>
        <v>46356.508999999998</v>
      </c>
      <c r="I44" s="87">
        <f>Walkerhill!J44+City!J44+Busan!J44+Jeju!J44</f>
        <v>57794</v>
      </c>
      <c r="J44" s="88">
        <f>Walkerhill!K44+City!K44+Busan!K44+Jeju!K44</f>
        <v>596034.728</v>
      </c>
      <c r="K44" s="89">
        <f t="shared" si="0"/>
        <v>0.1105690606672167</v>
      </c>
      <c r="L44" s="89"/>
      <c r="M44" s="87">
        <f>Walkerhill!N44+City!N44+Busan!N44+Jeju!N44</f>
        <v>65903</v>
      </c>
      <c r="N44" s="87">
        <f>Walkerhill!O44+City!O44+Busan!O44+Jeju!O44</f>
        <v>3581</v>
      </c>
      <c r="O44" s="88">
        <f>Walkerhill!P44+City!P44+Busan!P44+Jeju!P44</f>
        <v>69484</v>
      </c>
      <c r="P44" s="87">
        <f>Walkerhill!Q44+City!Q44+Busan!Q44+Jeju!Q44</f>
        <v>8455</v>
      </c>
      <c r="Q44" s="87">
        <f>Walkerhill!R44+City!R44+Busan!R44+Jeju!R44</f>
        <v>5975</v>
      </c>
      <c r="R44" s="87">
        <f>Walkerhill!S44+City!S44+Busan!S44+Jeju!S44</f>
        <v>3045</v>
      </c>
      <c r="S44" s="88">
        <f>Walkerhill!T44+City!T44+Busan!T44+Jeju!T44</f>
        <v>17475</v>
      </c>
      <c r="T44" s="137">
        <f>Walkerhill!U44+City!U44+Busan!U44+Jeju!U44</f>
        <v>174.48045980796411</v>
      </c>
      <c r="U44" s="137">
        <f>Walkerhill!V44+City!V44+Busan!V44+Jeju!V44</f>
        <v>92.752583550080715</v>
      </c>
      <c r="V44" s="137">
        <f>Walkerhill!W44+City!W44+Busan!W44+Jeju!W44</f>
        <v>57.380070772300719</v>
      </c>
      <c r="W44" s="138">
        <f>Walkerhill!X44+City!X44+Busan!X44+Jeju!X44</f>
        <v>128.55758173468681</v>
      </c>
    </row>
    <row r="45" spans="2:23" s="38" customFormat="1" hidden="1" outlineLevel="1">
      <c r="B45" s="935">
        <v>41820</v>
      </c>
      <c r="C45" s="133"/>
      <c r="D45" s="567"/>
      <c r="E45" s="567"/>
      <c r="F45" s="133">
        <f>Walkerhill!G45+City!G45+Busan!G45+Jeju!G45</f>
        <v>282604.304</v>
      </c>
      <c r="G45" s="133">
        <f>Walkerhill!H45+City!H45+Busan!H45+Jeju!H45</f>
        <v>78228.847999999998</v>
      </c>
      <c r="H45" s="133">
        <f>Walkerhill!I45+City!I45+Busan!I45+Jeju!I45</f>
        <v>44536.635000000002</v>
      </c>
      <c r="I45" s="133">
        <f>Walkerhill!J45+City!J45+Busan!J45+Jeju!J45</f>
        <v>45993.976000000002</v>
      </c>
      <c r="J45" s="134">
        <f>Walkerhill!K45+City!K45+Busan!K45+Jeju!K45</f>
        <v>451363.76300000004</v>
      </c>
      <c r="K45" s="135">
        <f t="shared" si="0"/>
        <v>9.2734515774585996E-2</v>
      </c>
      <c r="L45" s="135"/>
      <c r="M45" s="133">
        <f>Walkerhill!N45+City!N45+Busan!N45+Jeju!N45</f>
        <v>41857</v>
      </c>
      <c r="N45" s="133">
        <f>Walkerhill!O45+City!O45+Busan!O45+Jeju!O45</f>
        <v>2904</v>
      </c>
      <c r="O45" s="134">
        <f>Walkerhill!P45+City!P45+Busan!P45+Jeju!P45</f>
        <v>44761</v>
      </c>
      <c r="P45" s="133">
        <f>Walkerhill!Q45+City!Q45+Busan!Q45+Jeju!Q45</f>
        <v>6906</v>
      </c>
      <c r="Q45" s="133">
        <f>Walkerhill!R45+City!R45+Busan!R45+Jeju!R45</f>
        <v>4958</v>
      </c>
      <c r="R45" s="133">
        <f>Walkerhill!S45+City!S45+Busan!S45+Jeju!S45</f>
        <v>2768</v>
      </c>
      <c r="S45" s="134">
        <f>Walkerhill!T45+City!T45+Busan!T45+Jeju!T45</f>
        <v>14632</v>
      </c>
      <c r="T45" s="139">
        <f>Walkerhill!U45+City!U45+Busan!U45+Jeju!U45</f>
        <v>164.76657819034261</v>
      </c>
      <c r="U45" s="139">
        <f>Walkerhill!V45+City!V45+Busan!V45+Jeju!V45</f>
        <v>75.627512372886244</v>
      </c>
      <c r="V45" s="139">
        <f>Walkerhill!W45+City!W45+Busan!W45+Jeju!W45</f>
        <v>56.11197983417992</v>
      </c>
      <c r="W45" s="140">
        <f>Walkerhill!X45+City!X45+Busan!X45+Jeju!X45</f>
        <v>119.29377912835133</v>
      </c>
    </row>
    <row r="46" spans="2:23" s="38" customFormat="1" hidden="1" outlineLevel="1">
      <c r="B46" s="516">
        <v>41851</v>
      </c>
      <c r="C46" s="87"/>
      <c r="D46" s="516"/>
      <c r="E46" s="516"/>
      <c r="F46" s="87">
        <f>Walkerhill!G46+City!G46+Busan!G46+Jeju!G46</f>
        <v>316564.89</v>
      </c>
      <c r="G46" s="87">
        <f>Walkerhill!H46+City!H46+Busan!H46+Jeju!H46</f>
        <v>99523.536000000007</v>
      </c>
      <c r="H46" s="87">
        <f>Walkerhill!I46+City!I46+Busan!I46+Jeju!I46</f>
        <v>37957.591999999997</v>
      </c>
      <c r="I46" s="87">
        <f>Walkerhill!J46+City!J46+Busan!J46+Jeju!J46</f>
        <v>47122.594000000005</v>
      </c>
      <c r="J46" s="88">
        <f>Walkerhill!K46+City!K46+Busan!K46+Jeju!K46</f>
        <v>501168.61199999996</v>
      </c>
      <c r="K46" s="89">
        <f t="shared" si="0"/>
        <v>0.1015506533757146</v>
      </c>
      <c r="L46" s="89"/>
      <c r="M46" s="87">
        <f>Walkerhill!N46+City!N46+Busan!N46+Jeju!N46</f>
        <v>50894</v>
      </c>
      <c r="N46" s="87">
        <f>Walkerhill!O46+City!O46+Busan!O46+Jeju!O46</f>
        <v>3063</v>
      </c>
      <c r="O46" s="88">
        <f>Walkerhill!P46+City!P46+Busan!P46+Jeju!P46</f>
        <v>53957</v>
      </c>
      <c r="P46" s="87">
        <f>Walkerhill!Q46+City!Q46+Busan!Q46+Jeju!Q46</f>
        <v>7633</v>
      </c>
      <c r="Q46" s="87">
        <f>Walkerhill!R46+City!R46+Busan!R46+Jeju!R46</f>
        <v>5374</v>
      </c>
      <c r="R46" s="87">
        <f>Walkerhill!S46+City!S46+Busan!S46+Jeju!S46</f>
        <v>2745</v>
      </c>
      <c r="S46" s="88">
        <f>Walkerhill!T46+City!T46+Busan!T46+Jeju!T46</f>
        <v>15752</v>
      </c>
      <c r="T46" s="137">
        <f>Walkerhill!U46+City!U46+Busan!U46+Jeju!U46</f>
        <v>162.68456187091243</v>
      </c>
      <c r="U46" s="137">
        <f>Walkerhill!V46+City!V46+Busan!V46+Jeju!V46</f>
        <v>80.126534458291118</v>
      </c>
      <c r="V46" s="137">
        <f>Walkerhill!W46+City!W46+Busan!W46+Jeju!W46</f>
        <v>52.892410430797121</v>
      </c>
      <c r="W46" s="138">
        <f>Walkerhill!X46+City!X46+Busan!X46+Jeju!X46</f>
        <v>120.44224912385488</v>
      </c>
    </row>
    <row r="47" spans="2:23" s="38" customFormat="1" hidden="1" outlineLevel="1">
      <c r="B47" s="516">
        <v>41882</v>
      </c>
      <c r="C47" s="87"/>
      <c r="D47" s="516"/>
      <c r="E47" s="516"/>
      <c r="F47" s="87">
        <f>Walkerhill!G47+City!G47+Busan!G47+Jeju!G47</f>
        <v>333029.32299999997</v>
      </c>
      <c r="G47" s="87">
        <f>Walkerhill!H47+City!H47+Busan!H47+Jeju!H47</f>
        <v>98110.129000000001</v>
      </c>
      <c r="H47" s="87">
        <f>Walkerhill!I47+City!I47+Busan!I47+Jeju!I47</f>
        <v>33669.31</v>
      </c>
      <c r="I47" s="87">
        <f>Walkerhill!J47+City!J47+Busan!J47+Jeju!J47</f>
        <v>50366.615000000013</v>
      </c>
      <c r="J47" s="88">
        <f>Walkerhill!K47+City!K47+Busan!K47+Jeju!K47</f>
        <v>515175.37699999998</v>
      </c>
      <c r="K47" s="89">
        <f t="shared" si="0"/>
        <v>9.5901322550980536E-2</v>
      </c>
      <c r="L47" s="89"/>
      <c r="M47" s="87">
        <f>Walkerhill!N47+City!N47+Busan!N47+Jeju!N47</f>
        <v>49406</v>
      </c>
      <c r="N47" s="87">
        <f>Walkerhill!O47+City!O47+Busan!O47+Jeju!O47</f>
        <v>2760</v>
      </c>
      <c r="O47" s="88">
        <f>Walkerhill!P47+City!P47+Busan!P47+Jeju!P47</f>
        <v>52166</v>
      </c>
      <c r="P47" s="87">
        <f>Walkerhill!Q47+City!Q47+Busan!Q47+Jeju!Q47</f>
        <v>8232</v>
      </c>
      <c r="Q47" s="87">
        <f>Walkerhill!R47+City!R47+Busan!R47+Jeju!R47</f>
        <v>5848</v>
      </c>
      <c r="R47" s="87">
        <f>Walkerhill!S47+City!S47+Busan!S47+Jeju!S47</f>
        <v>2407</v>
      </c>
      <c r="S47" s="88">
        <f>Walkerhill!T47+City!T47+Busan!T47+Jeju!T47</f>
        <v>16487</v>
      </c>
      <c r="T47" s="137">
        <f>Walkerhill!U47+City!U47+Busan!U47+Jeju!U47</f>
        <v>159.64732599314058</v>
      </c>
      <c r="U47" s="137">
        <f>Walkerhill!V47+City!V47+Busan!V47+Jeju!V47</f>
        <v>79.534358656158219</v>
      </c>
      <c r="V47" s="137">
        <f>Walkerhill!W47+City!W47+Busan!W47+Jeju!W47</f>
        <v>60.348921696977335</v>
      </c>
      <c r="W47" s="138">
        <f>Walkerhill!X47+City!X47+Busan!X47+Jeju!X47</f>
        <v>117.79909216243915</v>
      </c>
    </row>
    <row r="48" spans="2:23" s="38" customFormat="1" hidden="1" outlineLevel="1">
      <c r="B48" s="935">
        <v>41912</v>
      </c>
      <c r="C48" s="133"/>
      <c r="D48" s="567"/>
      <c r="E48" s="567"/>
      <c r="F48" s="133">
        <f>Walkerhill!G48+City!G48+Busan!G48+Jeju!G48</f>
        <v>286705.44500000001</v>
      </c>
      <c r="G48" s="133">
        <f>Walkerhill!H48+City!H48+Busan!H48+Jeju!H48</f>
        <v>88423.027000000002</v>
      </c>
      <c r="H48" s="133">
        <f>Walkerhill!I48+City!I48+Busan!I48+Jeju!I48</f>
        <v>38593.787000000004</v>
      </c>
      <c r="I48" s="133">
        <f>Walkerhill!J48+City!J48+Busan!J48+Jeju!J48</f>
        <v>46884.24799999997</v>
      </c>
      <c r="J48" s="134">
        <f>Walkerhill!K48+City!K48+Busan!K48+Jeju!K48</f>
        <v>460606.50699999998</v>
      </c>
      <c r="K48" s="135">
        <f t="shared" si="0"/>
        <v>0.1151655462826538</v>
      </c>
      <c r="L48" s="135"/>
      <c r="M48" s="133">
        <f>Walkerhill!N48+City!N48+Busan!N48+Jeju!N48</f>
        <v>53046</v>
      </c>
      <c r="N48" s="133">
        <f>Walkerhill!O48+City!O48+Busan!O48+Jeju!O48</f>
        <v>3238</v>
      </c>
      <c r="O48" s="134">
        <f>Walkerhill!P48+City!P48+Busan!P48+Jeju!P48</f>
        <v>56284</v>
      </c>
      <c r="P48" s="133">
        <f>Walkerhill!Q48+City!Q48+Busan!Q48+Jeju!Q48</f>
        <v>6830</v>
      </c>
      <c r="Q48" s="133">
        <f>Walkerhill!R48+City!R48+Busan!R48+Jeju!R48</f>
        <v>5970</v>
      </c>
      <c r="R48" s="133">
        <f>Walkerhill!S48+City!S48+Busan!S48+Jeju!S48</f>
        <v>2720</v>
      </c>
      <c r="S48" s="134">
        <f>Walkerhill!T48+City!T48+Busan!T48+Jeju!T48</f>
        <v>15520</v>
      </c>
      <c r="T48" s="139">
        <f>Walkerhill!U48+City!U48+Busan!U48+Jeju!U48</f>
        <v>173.32422955123889</v>
      </c>
      <c r="U48" s="139">
        <f>Walkerhill!V48+City!V48+Busan!V48+Jeju!V48</f>
        <v>69.051921603073268</v>
      </c>
      <c r="V48" s="139">
        <f>Walkerhill!W48+City!W48+Busan!W48+Jeju!W48</f>
        <v>46.588823488709295</v>
      </c>
      <c r="W48" s="140">
        <f>Walkerhill!X48+City!X48+Busan!X48+Jeju!X48</f>
        <v>113.49885001203299</v>
      </c>
    </row>
    <row r="49" spans="2:23" s="38" customFormat="1" hidden="1" outlineLevel="1">
      <c r="B49" s="516">
        <v>41943</v>
      </c>
      <c r="C49" s="87"/>
      <c r="D49" s="516"/>
      <c r="E49" s="516"/>
      <c r="F49" s="87">
        <f>Walkerhill!G49+City!G49+Busan!G49+Jeju!G49</f>
        <v>374240.06200000003</v>
      </c>
      <c r="G49" s="87">
        <f>Walkerhill!H49+City!H49+Busan!H49+Jeju!H49</f>
        <v>95542.052000000011</v>
      </c>
      <c r="H49" s="87">
        <f>Walkerhill!I49+City!I49+Busan!I49+Jeju!I49</f>
        <v>33566.237000000001</v>
      </c>
      <c r="I49" s="87">
        <f>Walkerhill!J49+City!J49+Busan!J49+Jeju!J49</f>
        <v>50474.191999999952</v>
      </c>
      <c r="J49" s="88">
        <f>Walkerhill!K49+City!K49+Busan!K49+Jeju!K49</f>
        <v>553822.54300000006</v>
      </c>
      <c r="K49" s="89">
        <f t="shared" si="0"/>
        <v>9.0178705491950326E-2</v>
      </c>
      <c r="L49" s="89"/>
      <c r="M49" s="87">
        <f>Walkerhill!N49+City!N49+Busan!N49+Jeju!N49</f>
        <v>49943</v>
      </c>
      <c r="N49" s="87">
        <f>Walkerhill!O49+City!O49+Busan!O49+Jeju!O49</f>
        <v>3463</v>
      </c>
      <c r="O49" s="88">
        <f>Walkerhill!P49+City!P49+Busan!P49+Jeju!P49</f>
        <v>53406</v>
      </c>
      <c r="P49" s="87">
        <f>Walkerhill!Q49+City!Q49+Busan!Q49+Jeju!Q49</f>
        <v>8555</v>
      </c>
      <c r="Q49" s="87">
        <f>Walkerhill!R49+City!R49+Busan!R49+Jeju!R49</f>
        <v>5060</v>
      </c>
      <c r="R49" s="87">
        <f>Walkerhill!S49+City!S49+Busan!S49+Jeju!S49</f>
        <v>2821</v>
      </c>
      <c r="S49" s="88">
        <f>Walkerhill!T49+City!T49+Busan!T49+Jeju!T49</f>
        <v>16436</v>
      </c>
      <c r="T49" s="137">
        <f>Walkerhill!U49+City!U49+Busan!U49+Jeju!U49</f>
        <v>177.15143630118871</v>
      </c>
      <c r="U49" s="137">
        <f>Walkerhill!V49+City!V49+Busan!V49+Jeju!V49</f>
        <v>84.502910478517862</v>
      </c>
      <c r="V49" s="137">
        <f>Walkerhill!W49+City!W49+Busan!W49+Jeju!W49</f>
        <v>44.056267001099194</v>
      </c>
      <c r="W49" s="138">
        <f>Walkerhill!X49+City!X49+Busan!X49+Jeju!X49</f>
        <v>126.99253620566211</v>
      </c>
    </row>
    <row r="50" spans="2:23" s="38" customFormat="1" hidden="1" outlineLevel="1">
      <c r="B50" s="516">
        <v>41973</v>
      </c>
      <c r="C50" s="87"/>
      <c r="D50" s="516"/>
      <c r="E50" s="516"/>
      <c r="F50" s="87">
        <f>Walkerhill!G50+City!G50+Busan!G50+Jeju!G50</f>
        <v>322356.71899999998</v>
      </c>
      <c r="G50" s="87">
        <f>Walkerhill!H50+City!H50+Busan!H50+Jeju!H50</f>
        <v>92329.138000000006</v>
      </c>
      <c r="H50" s="87">
        <f>Walkerhill!I50+City!I50+Busan!I50+Jeju!I50</f>
        <v>40263.163999999997</v>
      </c>
      <c r="I50" s="87">
        <f>Walkerhill!J50+City!J50+Busan!J50+Jeju!J50</f>
        <v>50893.483000000022</v>
      </c>
      <c r="J50" s="88">
        <f>Walkerhill!K50+City!K50+Busan!K50+Jeju!K50</f>
        <v>505842.50400000002</v>
      </c>
      <c r="K50" s="89">
        <f t="shared" si="0"/>
        <v>0.11328822617088737</v>
      </c>
      <c r="L50" s="89"/>
      <c r="M50" s="87">
        <f>Walkerhill!N50+City!N50+Busan!N50+Jeju!N50</f>
        <v>57306</v>
      </c>
      <c r="N50" s="87">
        <f>Walkerhill!O50+City!O50+Busan!O50+Jeju!O50</f>
        <v>2783</v>
      </c>
      <c r="O50" s="88">
        <f>Walkerhill!P50+City!P50+Busan!P50+Jeju!P50</f>
        <v>60089</v>
      </c>
      <c r="P50" s="87">
        <f>Walkerhill!Q50+City!Q50+Busan!Q50+Jeju!Q50</f>
        <v>7440</v>
      </c>
      <c r="Q50" s="87">
        <f>Walkerhill!R50+City!R50+Busan!R50+Jeju!R50</f>
        <v>6019</v>
      </c>
      <c r="R50" s="87">
        <f>Walkerhill!S50+City!S50+Busan!S50+Jeju!S50</f>
        <v>2552</v>
      </c>
      <c r="S50" s="88">
        <f>Walkerhill!T50+City!T50+Busan!T50+Jeju!T50</f>
        <v>16011</v>
      </c>
      <c r="T50" s="137">
        <f>Walkerhill!U50+City!U50+Busan!U50+Jeju!U50</f>
        <v>168.96200688357339</v>
      </c>
      <c r="U50" s="137">
        <f>Walkerhill!V50+City!V50+Busan!V50+Jeju!V50</f>
        <v>76.163929071960297</v>
      </c>
      <c r="V50" s="137">
        <f>Walkerhill!W50+City!W50+Busan!W50+Jeju!W50</f>
        <v>59.594917214796318</v>
      </c>
      <c r="W50" s="138">
        <f>Walkerhill!X50+City!X50+Busan!X50+Jeju!X50</f>
        <v>117.8737245574651</v>
      </c>
    </row>
    <row r="51" spans="2:23" s="38" customFormat="1" hidden="1" outlineLevel="1">
      <c r="B51" s="517">
        <v>42004</v>
      </c>
      <c r="C51" s="523"/>
      <c r="D51" s="517"/>
      <c r="E51" s="517"/>
      <c r="F51" s="523">
        <f>Walkerhill!G51+City!G51+Busan!G51+Jeju!G51</f>
        <v>310008.77300000004</v>
      </c>
      <c r="G51" s="523">
        <f>Walkerhill!H51+City!H51+Busan!H51+Jeju!H51</f>
        <v>87021.789000000004</v>
      </c>
      <c r="H51" s="523">
        <f>Walkerhill!I51+City!I51+Busan!I51+Jeju!I51</f>
        <v>36810.354999999996</v>
      </c>
      <c r="I51" s="523">
        <f>Walkerhill!J51+City!J51+Busan!J51+Jeju!J51</f>
        <v>46007.419999999976</v>
      </c>
      <c r="J51" s="524">
        <f>Walkerhill!K51+City!K51+Busan!K51+Jeju!K51</f>
        <v>479848.33699999994</v>
      </c>
      <c r="K51" s="525">
        <f t="shared" si="0"/>
        <v>0.10898860320526652</v>
      </c>
      <c r="L51" s="525"/>
      <c r="M51" s="523">
        <f>Walkerhill!N51+City!N51+Busan!N51+Jeju!N51</f>
        <v>52298</v>
      </c>
      <c r="N51" s="523">
        <f>Walkerhill!O51+City!O51+Busan!O51+Jeju!O51</f>
        <v>3386</v>
      </c>
      <c r="O51" s="524">
        <f>Walkerhill!P51+City!P51+Busan!P51+Jeju!P51</f>
        <v>55684</v>
      </c>
      <c r="P51" s="523">
        <f>Walkerhill!Q51+City!Q51+Busan!Q51+Jeju!Q51</f>
        <v>7154</v>
      </c>
      <c r="Q51" s="523">
        <f>Walkerhill!R51+City!R51+Busan!R51+Jeju!R51</f>
        <v>5455</v>
      </c>
      <c r="R51" s="523">
        <f>Walkerhill!S51+City!S51+Busan!S51+Jeju!S51</f>
        <v>2760</v>
      </c>
      <c r="S51" s="524">
        <f>Walkerhill!T51+City!T51+Busan!T51+Jeju!T51</f>
        <v>15369</v>
      </c>
      <c r="T51" s="527">
        <f>Walkerhill!U51+City!U51+Busan!U51+Jeju!U51</f>
        <v>175.84349777642973</v>
      </c>
      <c r="U51" s="527">
        <f>Walkerhill!V51+City!V51+Busan!V51+Jeju!V51</f>
        <v>78.101280550342381</v>
      </c>
      <c r="V51" s="527">
        <f>Walkerhill!W51+City!W51+Busan!W51+Jeju!W51</f>
        <v>61.673357242777989</v>
      </c>
      <c r="W51" s="528">
        <f>Walkerhill!X51+City!X51+Busan!X51+Jeju!X51</f>
        <v>121.141297875471</v>
      </c>
    </row>
    <row r="52" spans="2:23" s="38" customFormat="1" hidden="1" outlineLevel="1">
      <c r="B52" s="516">
        <v>42035</v>
      </c>
      <c r="C52" s="87"/>
      <c r="D52" s="516"/>
      <c r="E52" s="516"/>
      <c r="F52" s="87">
        <f>Walkerhill!G52+City!G52+Busan!G52+Jeju!G52</f>
        <v>290648.16499999998</v>
      </c>
      <c r="G52" s="87">
        <f>Walkerhill!H52+City!H52+Busan!H52+Jeju!H52</f>
        <v>82411.777000000002</v>
      </c>
      <c r="H52" s="87">
        <f>Walkerhill!I52+City!I52+Busan!I52+Jeju!I52</f>
        <v>40240.508999999998</v>
      </c>
      <c r="I52" s="87">
        <f>Walkerhill!J52+City!J52+Busan!J52+Jeju!J52</f>
        <v>53241.402000000024</v>
      </c>
      <c r="J52" s="88">
        <f>Walkerhill!K52+City!K52+Busan!K52+Jeju!K52</f>
        <v>466541.853</v>
      </c>
      <c r="K52" s="89">
        <f t="shared" si="0"/>
        <v>0.12197833835070741</v>
      </c>
      <c r="L52" s="89"/>
      <c r="M52" s="87">
        <f>Walkerhill!N52+City!N52+Busan!N52+Jeju!N52</f>
        <v>56908</v>
      </c>
      <c r="N52" s="87">
        <f>Walkerhill!O52+City!O52+Busan!O52+Jeju!O52</f>
        <v>3122</v>
      </c>
      <c r="O52" s="88">
        <f>Walkerhill!P52+City!P52+Busan!P52+Jeju!P52</f>
        <v>60030</v>
      </c>
      <c r="P52" s="87">
        <f>Walkerhill!Q52+City!Q52+Busan!Q52+Jeju!Q52</f>
        <v>7435</v>
      </c>
      <c r="Q52" s="87">
        <f>Walkerhill!R52+City!R52+Busan!R52+Jeju!R52</f>
        <v>5624</v>
      </c>
      <c r="R52" s="87">
        <f>Walkerhill!S52+City!S52+Busan!S52+Jeju!S52</f>
        <v>3112</v>
      </c>
      <c r="S52" s="88">
        <f>Walkerhill!T52+City!T52+Busan!T52+Jeju!T52</f>
        <v>16171</v>
      </c>
      <c r="T52" s="137">
        <f>Walkerhill!U52+City!U52+Busan!U52+Jeju!U52</f>
        <v>156.9145022713935</v>
      </c>
      <c r="U52" s="137">
        <f>Walkerhill!V52+City!V52+Busan!V52+Jeju!V52</f>
        <v>68.866629059778845</v>
      </c>
      <c r="V52" s="137">
        <f>Walkerhill!W52+City!W52+Busan!W52+Jeju!W52</f>
        <v>52.357614274259056</v>
      </c>
      <c r="W52" s="138">
        <f>Walkerhill!X52+City!X52+Busan!X52+Jeju!X52</f>
        <v>106.95856045894169</v>
      </c>
    </row>
    <row r="53" spans="2:23" s="38" customFormat="1" hidden="1" outlineLevel="1">
      <c r="B53" s="516">
        <v>42063</v>
      </c>
      <c r="C53" s="87"/>
      <c r="D53" s="516"/>
      <c r="E53" s="516"/>
      <c r="F53" s="87">
        <f>Walkerhill!G53+City!G53+Busan!G53+Jeju!G53</f>
        <v>261852.788</v>
      </c>
      <c r="G53" s="87">
        <f>Walkerhill!H53+City!H53+Busan!H53+Jeju!H53</f>
        <v>93166.241999999998</v>
      </c>
      <c r="H53" s="87">
        <f>Walkerhill!I53+City!I53+Busan!I53+Jeju!I53</f>
        <v>30863.661</v>
      </c>
      <c r="I53" s="87">
        <f>Walkerhill!J53+City!J53+Busan!J53+Jeju!J53</f>
        <v>42164.232999999986</v>
      </c>
      <c r="J53" s="88">
        <f>Walkerhill!K53+City!K53+Busan!K53+Jeju!K53</f>
        <v>428046.924</v>
      </c>
      <c r="K53" s="89">
        <f t="shared" si="0"/>
        <v>0.11074720396775939</v>
      </c>
      <c r="L53" s="89"/>
      <c r="M53" s="87">
        <f>Walkerhill!N53+City!N53+Busan!N53+Jeju!N53</f>
        <v>47405</v>
      </c>
      <c r="N53" s="87">
        <f>Walkerhill!O53+City!O53+Busan!O53+Jeju!O53</f>
        <v>2958</v>
      </c>
      <c r="O53" s="88">
        <f>Walkerhill!P53+City!P53+Busan!P53+Jeju!P53</f>
        <v>50363</v>
      </c>
      <c r="P53" s="87">
        <f>Walkerhill!Q53+City!Q53+Busan!Q53+Jeju!Q53</f>
        <v>6696</v>
      </c>
      <c r="Q53" s="87">
        <f>Walkerhill!R53+City!R53+Busan!R53+Jeju!R53</f>
        <v>4024</v>
      </c>
      <c r="R53" s="87">
        <f>Walkerhill!S53+City!S53+Busan!S53+Jeju!S53</f>
        <v>2642</v>
      </c>
      <c r="S53" s="88">
        <f>Walkerhill!T53+City!T53+Busan!T53+Jeju!T53</f>
        <v>13362</v>
      </c>
      <c r="T53" s="137">
        <f>Walkerhill!U53+City!U53+Busan!U53+Jeju!U53</f>
        <v>159.08112073845166</v>
      </c>
      <c r="U53" s="137">
        <f>Walkerhill!V53+City!V53+Busan!V53+Jeju!V53</f>
        <v>93.921066135997037</v>
      </c>
      <c r="V53" s="137">
        <f>Walkerhill!W53+City!W53+Busan!W53+Jeju!W53</f>
        <v>51.307435744274976</v>
      </c>
      <c r="W53" s="138">
        <f>Walkerhill!X53+City!X53+Busan!X53+Jeju!X53</f>
        <v>119.33876140550741</v>
      </c>
    </row>
    <row r="54" spans="2:23" s="38" customFormat="1" hidden="1" outlineLevel="1">
      <c r="B54" s="935">
        <v>42094</v>
      </c>
      <c r="C54" s="133"/>
      <c r="D54" s="567"/>
      <c r="E54" s="567"/>
      <c r="F54" s="133">
        <f>Walkerhill!G54+City!G54+Busan!G54+Jeju!G54</f>
        <v>225658.56199999998</v>
      </c>
      <c r="G54" s="133">
        <f>Walkerhill!H54+City!H54+Busan!H54+Jeju!H54</f>
        <v>79643.872000000003</v>
      </c>
      <c r="H54" s="133">
        <f>Walkerhill!I54+City!I54+Busan!I54+Jeju!I54</f>
        <v>49984.235000000001</v>
      </c>
      <c r="I54" s="133">
        <f>Walkerhill!J54+City!J54+Busan!J54+Jeju!J54</f>
        <v>44739.799999999981</v>
      </c>
      <c r="J54" s="134">
        <f>Walkerhill!K54+City!K54+Busan!K54+Jeju!K54</f>
        <v>400026.46899999998</v>
      </c>
      <c r="K54" s="135">
        <f t="shared" si="0"/>
        <v>8.6739260246301353E-2</v>
      </c>
      <c r="L54" s="135"/>
      <c r="M54" s="133">
        <f>Walkerhill!N54+City!N54+Busan!N54+Jeju!N54</f>
        <v>34698</v>
      </c>
      <c r="N54" s="133">
        <f>Walkerhill!O54+City!O54+Busan!O54+Jeju!O54</f>
        <v>3616</v>
      </c>
      <c r="O54" s="134">
        <f>Walkerhill!P54+City!P54+Busan!P54+Jeju!P54</f>
        <v>38314</v>
      </c>
      <c r="P54" s="133">
        <f>Walkerhill!Q54+City!Q54+Busan!Q54+Jeju!Q54</f>
        <v>5881</v>
      </c>
      <c r="Q54" s="133">
        <f>Walkerhill!R54+City!R54+Busan!R54+Jeju!R54</f>
        <v>4939</v>
      </c>
      <c r="R54" s="133">
        <f>Walkerhill!S54+City!S54+Busan!S54+Jeju!S54</f>
        <v>3180</v>
      </c>
      <c r="S54" s="134">
        <f>Walkerhill!T54+City!T54+Busan!T54+Jeju!T54</f>
        <v>14000</v>
      </c>
      <c r="T54" s="139">
        <f>Walkerhill!U54+City!U54+Busan!U54+Jeju!U54</f>
        <v>160.86394261899463</v>
      </c>
      <c r="U54" s="139">
        <f>Walkerhill!V54+City!V54+Busan!V54+Jeju!V54</f>
        <v>73.027385045081957</v>
      </c>
      <c r="V54" s="139">
        <f>Walkerhill!W54+City!W54+Busan!W54+Jeju!W54</f>
        <v>62.795580104981376</v>
      </c>
      <c r="W54" s="140">
        <f>Walkerhill!X54+City!X54+Busan!X54+Jeju!X54</f>
        <v>110.81360265256043</v>
      </c>
    </row>
    <row r="55" spans="2:23" s="38" customFormat="1" ht="12.75" hidden="1" customHeight="1" outlineLevel="1">
      <c r="B55" s="516">
        <v>42124</v>
      </c>
      <c r="C55" s="87"/>
      <c r="D55" s="516"/>
      <c r="E55" s="516"/>
      <c r="F55" s="87">
        <f>Walkerhill!G55+City!G55+Busan!G55+Jeju!G55</f>
        <v>261280.70353766449</v>
      </c>
      <c r="G55" s="87">
        <f>Walkerhill!H55+City!H55+Busan!H55+Jeju!H55</f>
        <v>74182.199054483935</v>
      </c>
      <c r="H55" s="87">
        <f>Walkerhill!I55+City!I55+Busan!I55+Jeju!I55</f>
        <v>50213.293958702772</v>
      </c>
      <c r="I55" s="87">
        <f>Walkerhill!J55+City!J55+Busan!J55+Jeju!J55</f>
        <v>51437</v>
      </c>
      <c r="J55" s="88">
        <f>Walkerhill!K55+City!K55+Busan!K55+Jeju!K55</f>
        <v>437113.19655085116</v>
      </c>
      <c r="K55" s="89">
        <f t="shared" si="0"/>
        <v>0.10962149021832522</v>
      </c>
      <c r="L55" s="89"/>
      <c r="M55" s="87">
        <f>Walkerhill!N55+City!N55+Busan!N55+Jeju!N55</f>
        <v>47917</v>
      </c>
      <c r="N55" s="87">
        <f>Walkerhill!O55+City!O55+Busan!O55+Jeju!O55</f>
        <v>3707</v>
      </c>
      <c r="O55" s="88">
        <f>Walkerhill!P55+City!P55+Busan!P55+Jeju!P55</f>
        <v>51624</v>
      </c>
      <c r="P55" s="87">
        <f>Walkerhill!Q55+City!Q55+Busan!Q55+Jeju!Q55</f>
        <v>5925</v>
      </c>
      <c r="Q55" s="87">
        <f>Walkerhill!R55+City!R55+Busan!R55+Jeju!R55</f>
        <v>4359</v>
      </c>
      <c r="R55" s="87">
        <f>Walkerhill!S55+City!S55+Busan!S55+Jeju!S55</f>
        <v>3226</v>
      </c>
      <c r="S55" s="88">
        <f>Walkerhill!T55+City!T55+Busan!T55+Jeju!T55</f>
        <v>13510</v>
      </c>
      <c r="T55" s="137">
        <f>Walkerhill!U55+City!U55+Busan!U55+Jeju!U55</f>
        <v>196.75471047931217</v>
      </c>
      <c r="U55" s="137">
        <f>Walkerhill!V55+City!V55+Busan!V55+Jeju!V55</f>
        <v>86.139527953263254</v>
      </c>
      <c r="V55" s="137">
        <f>Walkerhill!W55+City!W55+Busan!W55+Jeju!W55</f>
        <v>50.652360266863873</v>
      </c>
      <c r="W55" s="138">
        <f>Walkerhill!X55+City!X55+Busan!X55+Jeju!X55</f>
        <v>125.20313601376745</v>
      </c>
    </row>
    <row r="56" spans="2:23" s="38" customFormat="1" ht="12.75" hidden="1" customHeight="1" outlineLevel="1">
      <c r="B56" s="516">
        <v>42155</v>
      </c>
      <c r="C56" s="87"/>
      <c r="D56" s="516"/>
      <c r="E56" s="516"/>
      <c r="F56" s="87">
        <f>Walkerhill!G56+City!G56+Busan!G56+Jeju!G56</f>
        <v>310245.63399999996</v>
      </c>
      <c r="G56" s="87">
        <f>Walkerhill!H56+City!H56+Busan!H56+Jeju!H56</f>
        <v>97615.87</v>
      </c>
      <c r="H56" s="87">
        <f>Walkerhill!I56+City!I56+Busan!I56+Jeju!I56</f>
        <v>45485.27</v>
      </c>
      <c r="I56" s="87">
        <f>Walkerhill!J56+City!J56+Busan!J56+Jeju!J56</f>
        <v>51654.616000000002</v>
      </c>
      <c r="J56" s="88">
        <f>Walkerhill!K56+City!K56+Busan!K56+Jeju!K56</f>
        <v>505001.39</v>
      </c>
      <c r="K56" s="89">
        <f t="shared" si="0"/>
        <v>0.1317996372247609</v>
      </c>
      <c r="L56" s="89"/>
      <c r="M56" s="87">
        <f>Walkerhill!N56+City!N56+Busan!N56+Jeju!N56</f>
        <v>66559</v>
      </c>
      <c r="N56" s="87">
        <f>Walkerhill!O56+City!O56+Busan!O56+Jeju!O56</f>
        <v>3264</v>
      </c>
      <c r="O56" s="88">
        <f>Walkerhill!P56+City!P56+Busan!P56+Jeju!P56</f>
        <v>69823</v>
      </c>
      <c r="P56" s="87">
        <f>Walkerhill!Q56+City!Q56+Busan!Q56+Jeju!Q56</f>
        <v>6727</v>
      </c>
      <c r="Q56" s="87">
        <f>Walkerhill!R56+City!R56+Busan!R56+Jeju!R56</f>
        <v>6088</v>
      </c>
      <c r="R56" s="87">
        <f>Walkerhill!S56+City!S56+Busan!S56+Jeju!S56</f>
        <v>3409</v>
      </c>
      <c r="S56" s="88">
        <f>Walkerhill!T56+City!T56+Busan!T56+Jeju!T56</f>
        <v>16224</v>
      </c>
      <c r="T56" s="137">
        <f>Walkerhill!U56+City!U56+Busan!U56+Jeju!U56</f>
        <v>193.08148355289941</v>
      </c>
      <c r="U56" s="137">
        <f>Walkerhill!V56+City!V56+Busan!V56+Jeju!V56</f>
        <v>67.088348131628251</v>
      </c>
      <c r="V56" s="137">
        <f>Walkerhill!W56+City!W56+Busan!W56+Jeju!W56</f>
        <v>58.074506781656794</v>
      </c>
      <c r="W56" s="138">
        <f>Walkerhill!X56+City!X56+Busan!X56+Jeju!X56</f>
        <v>121.40543782789594</v>
      </c>
    </row>
    <row r="57" spans="2:23" s="38" customFormat="1" ht="12.75" hidden="1" customHeight="1" outlineLevel="1">
      <c r="B57" s="935">
        <v>42156</v>
      </c>
      <c r="C57" s="133"/>
      <c r="D57" s="567"/>
      <c r="E57" s="567"/>
      <c r="F57" s="133">
        <f>Walkerhill!G57+City!G57+Busan!G57+Jeju!G57</f>
        <v>109324.361</v>
      </c>
      <c r="G57" s="133">
        <f>Walkerhill!H57+City!H57+Busan!H57+Jeju!H57</f>
        <v>50500.267999999996</v>
      </c>
      <c r="H57" s="133">
        <f>Walkerhill!I57+City!I57+Busan!I57+Jeju!I57</f>
        <v>52849.654000000002</v>
      </c>
      <c r="I57" s="133">
        <f>Walkerhill!J57+City!J57+Busan!J57+Jeju!J57</f>
        <v>37459.353999999999</v>
      </c>
      <c r="J57" s="134">
        <f>Walkerhill!K57+City!K57+Busan!K57+Jeju!K57</f>
        <v>250133.63700000002</v>
      </c>
      <c r="K57" s="135">
        <f t="shared" si="0"/>
        <v>8.2667810087453372E-2</v>
      </c>
      <c r="L57" s="135"/>
      <c r="M57" s="133">
        <f>Walkerhill!N57+City!N57+Busan!N57+Jeju!N57</f>
        <v>20678</v>
      </c>
      <c r="N57" s="133">
        <f>Walkerhill!O57+City!O57+Busan!O57+Jeju!O57</f>
        <v>2454</v>
      </c>
      <c r="O57" s="134">
        <f>Walkerhill!P57+City!P57+Busan!P57+Jeju!P57</f>
        <v>23132</v>
      </c>
      <c r="P57" s="133">
        <f>Walkerhill!Q57+City!Q57+Busan!Q57+Jeju!Q57</f>
        <v>2574</v>
      </c>
      <c r="Q57" s="133">
        <f>Walkerhill!R57+City!R57+Busan!R57+Jeju!R57</f>
        <v>2801</v>
      </c>
      <c r="R57" s="133">
        <f>Walkerhill!S57+City!S57+Busan!S57+Jeju!S57</f>
        <v>2947</v>
      </c>
      <c r="S57" s="134">
        <f>Walkerhill!T57+City!T57+Busan!T57+Jeju!T57</f>
        <v>8322</v>
      </c>
      <c r="T57" s="139">
        <f>Walkerhill!U57+City!U57+Busan!U57+Jeju!U57</f>
        <v>188.66027741134417</v>
      </c>
      <c r="U57" s="139">
        <f>Walkerhill!V57+City!V57+Busan!V57+Jeju!V57</f>
        <v>86.358038998217538</v>
      </c>
      <c r="V57" s="139">
        <f>Walkerhill!W57+City!W57+Busan!W57+Jeju!W57</f>
        <v>67.768235846617642</v>
      </c>
      <c r="W57" s="140">
        <f>Walkerhill!X57+City!X57+Busan!X57+Jeju!X57</f>
        <v>109.15471093025357</v>
      </c>
    </row>
    <row r="58" spans="2:23" s="38" customFormat="1" ht="12.75" hidden="1" customHeight="1" outlineLevel="1">
      <c r="B58" s="516">
        <v>42216</v>
      </c>
      <c r="C58" s="87"/>
      <c r="D58" s="516"/>
      <c r="E58" s="516"/>
      <c r="F58" s="87">
        <f>Walkerhill!G58+City!G58+Busan!G58+Jeju!G58</f>
        <v>119703.63200000001</v>
      </c>
      <c r="G58" s="87">
        <f>Walkerhill!H58+City!H58+Busan!H58+Jeju!H58</f>
        <v>59249.248</v>
      </c>
      <c r="H58" s="87">
        <f>Walkerhill!I58+City!I58+Busan!I58+Jeju!I58</f>
        <v>52733.966</v>
      </c>
      <c r="I58" s="87">
        <f>Walkerhill!J58+City!J58+Busan!J58+Jeju!J58</f>
        <v>36424.646999999997</v>
      </c>
      <c r="J58" s="88">
        <f>Walkerhill!K58+City!K58+Busan!K58+Jeju!K58</f>
        <v>268111.49300000002</v>
      </c>
      <c r="K58" s="89">
        <f t="shared" si="0"/>
        <v>0.11474703921028853</v>
      </c>
      <c r="L58" s="89"/>
      <c r="M58" s="87">
        <f>Walkerhill!N58+City!N58+Busan!N58+Jeju!N58</f>
        <v>30765</v>
      </c>
      <c r="N58" s="87">
        <f>Walkerhill!O58+City!O58+Busan!O58+Jeju!O58</f>
        <v>3070</v>
      </c>
      <c r="O58" s="88">
        <f>Walkerhill!P58+City!P58+Busan!P58+Jeju!P58</f>
        <v>33835</v>
      </c>
      <c r="P58" s="87">
        <f>Walkerhill!Q58+City!Q58+Busan!Q58+Jeju!Q58</f>
        <v>3193</v>
      </c>
      <c r="Q58" s="87">
        <f>Walkerhill!R58+City!R58+Busan!R58+Jeju!R58</f>
        <v>3006</v>
      </c>
      <c r="R58" s="87">
        <f>Walkerhill!S58+City!S58+Busan!S58+Jeju!S58</f>
        <v>3402</v>
      </c>
      <c r="S58" s="88">
        <f>Walkerhill!T58+City!T58+Busan!T58+Jeju!T58</f>
        <v>9601</v>
      </c>
      <c r="T58" s="137">
        <f>Walkerhill!U58+City!U58+Busan!U58+Jeju!U58</f>
        <v>165.13432760964849</v>
      </c>
      <c r="U58" s="137">
        <f>Walkerhill!V58+City!V58+Busan!V58+Jeju!V58</f>
        <v>90.907395695672619</v>
      </c>
      <c r="V58" s="137">
        <f>Walkerhill!W58+City!W58+Busan!W58+Jeju!W58</f>
        <v>52.962733426722806</v>
      </c>
      <c r="W58" s="138">
        <f>Walkerhill!X58+City!X58+Busan!X58+Jeju!X58</f>
        <v>104.39938336928019</v>
      </c>
    </row>
    <row r="59" spans="2:23" s="38" customFormat="1" ht="12.75" hidden="1" customHeight="1" outlineLevel="1">
      <c r="B59" s="516">
        <v>42247</v>
      </c>
      <c r="C59" s="87"/>
      <c r="D59" s="516"/>
      <c r="E59" s="516"/>
      <c r="F59" s="87">
        <f>Walkerhill!G59+City!G59+Busan!G59+Jeju!G59</f>
        <v>205094.73800000001</v>
      </c>
      <c r="G59" s="87">
        <f>Walkerhill!H59+City!H59+Busan!H59+Jeju!H59</f>
        <v>95937.550000000017</v>
      </c>
      <c r="H59" s="87">
        <f>Walkerhill!I59+City!I59+Busan!I59+Jeju!I59</f>
        <v>54751.845999999998</v>
      </c>
      <c r="I59" s="87">
        <f>Walkerhill!J59+City!J59+Busan!J59+Jeju!J59</f>
        <v>43920.88</v>
      </c>
      <c r="J59" s="88">
        <f>Walkerhill!K59+City!K59+Busan!K59+Jeju!K59</f>
        <v>399705.01399999997</v>
      </c>
      <c r="K59" s="89">
        <f t="shared" si="0"/>
        <v>0.1136112843458101</v>
      </c>
      <c r="L59" s="89"/>
      <c r="M59" s="87">
        <f>Walkerhill!N59+City!N59+Busan!N59+Jeju!N59</f>
        <v>45411</v>
      </c>
      <c r="N59" s="87">
        <f>Walkerhill!O59+City!O59+Busan!O59+Jeju!O59</f>
        <v>3262</v>
      </c>
      <c r="O59" s="88">
        <f>Walkerhill!P59+City!P59+Busan!P59+Jeju!P59</f>
        <v>48673</v>
      </c>
      <c r="P59" s="87">
        <f>Walkerhill!Q59+City!Q59+Busan!Q59+Jeju!Q59</f>
        <v>4660</v>
      </c>
      <c r="Q59" s="87">
        <f>Walkerhill!R59+City!R59+Busan!R59+Jeju!R59</f>
        <v>4724</v>
      </c>
      <c r="R59" s="87">
        <f>Walkerhill!S59+City!S59+Busan!S59+Jeju!S59</f>
        <v>3573</v>
      </c>
      <c r="S59" s="88">
        <f>Walkerhill!T59+City!T59+Busan!T59+Jeju!T59</f>
        <v>12957</v>
      </c>
      <c r="T59" s="137">
        <f>Walkerhill!U59+City!U59+Busan!U59+Jeju!U59</f>
        <v>181.34835741233491</v>
      </c>
      <c r="U59" s="137">
        <f>Walkerhill!V59+City!V59+Busan!V59+Jeju!V59</f>
        <v>88.120724026790072</v>
      </c>
      <c r="V59" s="137">
        <f>Walkerhill!W59+City!W59+Busan!W59+Jeju!W59</f>
        <v>60.868653559852632</v>
      </c>
      <c r="W59" s="138">
        <f>Walkerhill!X59+City!X59+Busan!X59+Jeju!X59</f>
        <v>118.23964511479087</v>
      </c>
    </row>
    <row r="60" spans="2:23" s="38" customFormat="1" ht="12.75" hidden="1" customHeight="1" outlineLevel="1">
      <c r="B60" s="935">
        <v>42277</v>
      </c>
      <c r="C60" s="133"/>
      <c r="D60" s="567"/>
      <c r="E60" s="567"/>
      <c r="F60" s="133">
        <f>Walkerhill!G60+City!G60+Busan!G60+Jeju!G60</f>
        <v>177521.00199999998</v>
      </c>
      <c r="G60" s="133">
        <f>Walkerhill!H60+City!H60+Busan!H60+Jeju!H60</f>
        <v>108128.045</v>
      </c>
      <c r="H60" s="133">
        <f>Walkerhill!I60+City!I60+Busan!I60+Jeju!I60</f>
        <v>40993.050999999999</v>
      </c>
      <c r="I60" s="133">
        <f>Walkerhill!J60+City!J60+Busan!J60+Jeju!J60</f>
        <v>45975.810000000005</v>
      </c>
      <c r="J60" s="134">
        <f>Walkerhill!K60+City!K60+Busan!K60+Jeju!K60</f>
        <v>372617.908</v>
      </c>
      <c r="K60" s="135">
        <f t="shared" si="0"/>
        <v>8.5164988903324523E-2</v>
      </c>
      <c r="L60" s="135"/>
      <c r="M60" s="133">
        <f>Walkerhill!N60+City!N60+Busan!N60+Jeju!N60</f>
        <v>31734</v>
      </c>
      <c r="N60" s="133">
        <f>Walkerhill!O60+City!O60+Busan!O60+Jeju!O60</f>
        <v>3263</v>
      </c>
      <c r="O60" s="134">
        <f>Walkerhill!P60+City!P60+Busan!P60+Jeju!P60</f>
        <v>34997</v>
      </c>
      <c r="P60" s="133">
        <f>Walkerhill!Q60+City!Q60+Busan!Q60+Jeju!Q60</f>
        <v>4502</v>
      </c>
      <c r="Q60" s="133">
        <f>Walkerhill!R60+City!R60+Busan!R60+Jeju!R60</f>
        <v>5744</v>
      </c>
      <c r="R60" s="133">
        <f>Walkerhill!S60+City!S60+Busan!S60+Jeju!S60</f>
        <v>3537</v>
      </c>
      <c r="S60" s="134">
        <f>Walkerhill!T60+City!T60+Busan!T60+Jeju!T60</f>
        <v>13783</v>
      </c>
      <c r="T60" s="139">
        <f>Walkerhill!U60+City!U60+Busan!U60+Jeju!U60</f>
        <v>174.10753201152977</v>
      </c>
      <c r="U60" s="139">
        <f>Walkerhill!V60+City!V60+Busan!V60+Jeju!V60</f>
        <v>84.893381195790312</v>
      </c>
      <c r="V60" s="139">
        <f>Walkerhill!W60+City!W60+Busan!W60+Jeju!W60</f>
        <v>58.783441585808596</v>
      </c>
      <c r="W60" s="140">
        <f>Walkerhill!X60+City!X60+Busan!X60+Jeju!X60</f>
        <v>109.9270988723195</v>
      </c>
    </row>
    <row r="61" spans="2:23" s="38" customFormat="1" ht="12.75" hidden="1" customHeight="1" outlineLevel="1">
      <c r="B61" s="516">
        <v>42308</v>
      </c>
      <c r="C61" s="87"/>
      <c r="D61" s="516"/>
      <c r="E61" s="516"/>
      <c r="F61" s="87">
        <f>Walkerhill!G61+City!G61+Busan!G61+Jeju!G61</f>
        <v>244132.89799999999</v>
      </c>
      <c r="G61" s="87">
        <f>Walkerhill!H61+City!H61+Busan!H61+Jeju!H61</f>
        <v>107846.38400000002</v>
      </c>
      <c r="H61" s="87">
        <f>Walkerhill!I61+City!I61+Busan!I61+Jeju!I61</f>
        <v>46336.233999999997</v>
      </c>
      <c r="I61" s="87">
        <f>Walkerhill!J61+City!J61+Busan!J61+Jeju!J61</f>
        <v>45759.649999999994</v>
      </c>
      <c r="J61" s="88">
        <f>Walkerhill!K61+City!K61+Busan!K61+Jeju!K61</f>
        <v>444075.16600000003</v>
      </c>
      <c r="K61" s="89">
        <f t="shared" si="0"/>
        <v>0.14414451629119021</v>
      </c>
      <c r="L61" s="89"/>
      <c r="M61" s="87">
        <f>Walkerhill!N61+City!N61+Busan!N61+Jeju!N61</f>
        <v>64011</v>
      </c>
      <c r="N61" s="87">
        <f>Walkerhill!O61+City!O61+Busan!O61+Jeju!O61</f>
        <v>3115</v>
      </c>
      <c r="O61" s="88">
        <f>Walkerhill!P61+City!P61+Busan!P61+Jeju!P61</f>
        <v>67126</v>
      </c>
      <c r="P61" s="87">
        <f>Walkerhill!Q61+City!Q61+Busan!Q61+Jeju!Q61</f>
        <v>5614</v>
      </c>
      <c r="Q61" s="87">
        <f>Walkerhill!R61+City!R61+Busan!R61+Jeju!R61</f>
        <v>4969</v>
      </c>
      <c r="R61" s="87">
        <f>Walkerhill!S61+City!S61+Busan!S61+Jeju!S61</f>
        <v>3901</v>
      </c>
      <c r="S61" s="88">
        <f>Walkerhill!T61+City!T61+Busan!T61+Jeju!T61</f>
        <v>14484</v>
      </c>
      <c r="T61" s="137">
        <f>Walkerhill!U61+City!U61+Busan!U61+Jeju!U61</f>
        <v>187.31994586444279</v>
      </c>
      <c r="U61" s="137">
        <f>Walkerhill!V61+City!V61+Busan!V61+Jeju!V61</f>
        <v>80.792991954926606</v>
      </c>
      <c r="V61" s="137">
        <f>Walkerhill!W61+City!W61+Busan!W61+Jeju!W61</f>
        <v>44.304700560279286</v>
      </c>
      <c r="W61" s="138">
        <f>Walkerhill!X61+City!X61+Busan!X61+Jeju!X61</f>
        <v>119.94071930003406</v>
      </c>
    </row>
    <row r="62" spans="2:23" s="38" customFormat="1" hidden="1" outlineLevel="1">
      <c r="B62" s="516">
        <f t="shared" ref="B62:B123" si="1">EOMONTH(B61,1)</f>
        <v>42338</v>
      </c>
      <c r="C62" s="87"/>
      <c r="D62" s="516"/>
      <c r="E62" s="516"/>
      <c r="F62" s="87">
        <f>Walkerhill!G62+City!G62+Busan!G62+Jeju!G62</f>
        <v>178961.33899999998</v>
      </c>
      <c r="G62" s="87">
        <f>Walkerhill!H62+City!H62+Busan!H62+Jeju!H62</f>
        <v>78802.293528127193</v>
      </c>
      <c r="H62" s="87">
        <f>Walkerhill!I62+City!I62+Busan!I62+Jeju!I62</f>
        <v>44079.466594141079</v>
      </c>
      <c r="I62" s="87">
        <f>Walkerhill!J62+City!J62+Busan!J62+Jeju!J62</f>
        <v>40032.45634960453</v>
      </c>
      <c r="J62" s="88">
        <f>Walkerhill!K62+City!K62+Busan!K62+Jeju!K62</f>
        <v>341875.55547187279</v>
      </c>
      <c r="K62" s="89">
        <f t="shared" si="0"/>
        <v>0.13640343468147328</v>
      </c>
      <c r="L62" s="89"/>
      <c r="M62" s="87">
        <f>Walkerhill!N62+City!N62+Busan!N62+Jeju!N62</f>
        <v>46633</v>
      </c>
      <c r="N62" s="87">
        <f>Walkerhill!O62+City!O62+Busan!O62+Jeju!O62</f>
        <v>3668</v>
      </c>
      <c r="O62" s="88">
        <f>Walkerhill!P62+City!P62+Busan!P62+Jeju!P62</f>
        <v>50301</v>
      </c>
      <c r="P62" s="87">
        <f>Walkerhill!Q62+City!Q62+Busan!Q62+Jeju!Q62</f>
        <v>4365</v>
      </c>
      <c r="Q62" s="87">
        <f>Walkerhill!R62+City!R62+Busan!R62+Jeju!R62</f>
        <v>5194</v>
      </c>
      <c r="R62" s="87">
        <f>Walkerhill!S62+City!S62+Busan!S62+Jeju!S62</f>
        <v>3490</v>
      </c>
      <c r="S62" s="88">
        <f>Walkerhill!T62+City!T62+Busan!T62+Jeju!T62</f>
        <v>13049</v>
      </c>
      <c r="T62" s="137">
        <f>Walkerhill!U62+City!U62+Busan!U62+Jeju!U62</f>
        <v>187.05665007157126</v>
      </c>
      <c r="U62" s="137">
        <f>Walkerhill!V62+City!V62+Busan!V62+Jeju!V62</f>
        <v>78.915108596397886</v>
      </c>
      <c r="V62" s="137">
        <f>Walkerhill!W62+City!W62+Busan!W62+Jeju!W62</f>
        <v>57.828283824548464</v>
      </c>
      <c r="W62" s="138">
        <f>Walkerhill!X62+City!X62+Busan!X62+Jeju!X62</f>
        <v>109.78388918085354</v>
      </c>
    </row>
    <row r="63" spans="2:23" s="38" customFormat="1" hidden="1" outlineLevel="1">
      <c r="B63" s="517">
        <f t="shared" si="1"/>
        <v>42369</v>
      </c>
      <c r="C63" s="523"/>
      <c r="D63" s="517"/>
      <c r="E63" s="517"/>
      <c r="F63" s="523">
        <f>Walkerhill!G63+City!G63+Busan!G63+Jeju!G63</f>
        <v>189866.69</v>
      </c>
      <c r="G63" s="523">
        <f>Walkerhill!H63+City!H63+Busan!H63+Jeju!H63</f>
        <v>84621.781269900937</v>
      </c>
      <c r="H63" s="523">
        <f>Walkerhill!I63+City!I63+Busan!I63+Jeju!I63</f>
        <v>54151.005428719276</v>
      </c>
      <c r="I63" s="523">
        <f>Walkerhill!J63+City!J63+Busan!J63+Jeju!J63</f>
        <v>43769.560735739433</v>
      </c>
      <c r="J63" s="524">
        <f>Walkerhill!K63+City!K63+Busan!K63+Jeju!K63</f>
        <v>372409.03743435966</v>
      </c>
      <c r="K63" s="525">
        <f t="shared" si="0"/>
        <v>9.7755414988866099E-2</v>
      </c>
      <c r="L63" s="525"/>
      <c r="M63" s="523">
        <f>Walkerhill!N63+City!N63+Busan!N63+Jeju!N63</f>
        <v>36405</v>
      </c>
      <c r="N63" s="523">
        <f>Walkerhill!O63+City!O63+Busan!O63+Jeju!O63</f>
        <v>3255</v>
      </c>
      <c r="O63" s="524">
        <f>Walkerhill!P63+City!P63+Busan!P63+Jeju!P63</f>
        <v>39660</v>
      </c>
      <c r="P63" s="523">
        <f>Walkerhill!Q63+City!Q63+Busan!Q63+Jeju!Q63</f>
        <v>4902</v>
      </c>
      <c r="Q63" s="523">
        <f>Walkerhill!R63+City!R63+Busan!R63+Jeju!R63</f>
        <v>4945</v>
      </c>
      <c r="R63" s="523">
        <f>Walkerhill!S63+City!S63+Busan!S63+Jeju!S63</f>
        <v>3415</v>
      </c>
      <c r="S63" s="524">
        <f>Walkerhill!T63+City!T63+Busan!T63+Jeju!T63</f>
        <v>13262</v>
      </c>
      <c r="T63" s="527">
        <f>Walkerhill!U63+City!U63+Busan!U63+Jeju!U63</f>
        <v>190.45334129930492</v>
      </c>
      <c r="U63" s="527">
        <f>Walkerhill!V63+City!V63+Busan!V63+Jeju!V63</f>
        <v>80.909951992661163</v>
      </c>
      <c r="V63" s="527">
        <f>Walkerhill!W63+City!W63+Busan!W63+Jeju!W63</f>
        <v>59.654241319873265</v>
      </c>
      <c r="W63" s="528">
        <f>Walkerhill!X63+City!X63+Busan!X63+Jeju!X63</f>
        <v>111.53182707066313</v>
      </c>
    </row>
    <row r="64" spans="2:23" s="38" customFormat="1" ht="12.75" hidden="1" customHeight="1" outlineLevel="1" collapsed="1">
      <c r="B64" s="516">
        <f t="shared" si="1"/>
        <v>42400</v>
      </c>
      <c r="C64" s="87"/>
      <c r="D64" s="516"/>
      <c r="E64" s="516"/>
      <c r="F64" s="87">
        <f>Walkerhill!G64+City!G64+Busan!G64+Jeju!G64</f>
        <v>220087.092</v>
      </c>
      <c r="G64" s="87">
        <f>Walkerhill!H64+City!H64+Busan!H64+Jeju!H64</f>
        <v>98598.786999999997</v>
      </c>
      <c r="H64" s="87">
        <f>Walkerhill!I64+City!I64+Busan!I64+Jeju!I64</f>
        <v>56359.602999999996</v>
      </c>
      <c r="I64" s="87">
        <f>Walkerhill!J64+City!J64+Busan!J64+Jeju!J64</f>
        <v>40662.432999999983</v>
      </c>
      <c r="J64" s="88">
        <f>Walkerhill!K64+City!K64+Busan!K64+Jeju!K64</f>
        <v>415707.91500000004</v>
      </c>
      <c r="K64" s="89">
        <f t="shared" ref="K64" si="2">M64/J64</f>
        <v>0.12869131924033728</v>
      </c>
      <c r="L64" s="89"/>
      <c r="M64" s="87">
        <f>Walkerhill!N64+City!N64+Busan!N64+Jeju!N64</f>
        <v>53498</v>
      </c>
      <c r="N64" s="87">
        <f>Walkerhill!O64+City!O64+Busan!O64+Jeju!O64</f>
        <v>2901</v>
      </c>
      <c r="O64" s="88">
        <f>Walkerhill!P64+City!P64+Busan!P64+Jeju!P64</f>
        <v>56399</v>
      </c>
      <c r="P64" s="87">
        <f>Walkerhill!Q64+City!Q64+Busan!Q64+Jeju!Q64</f>
        <v>4979</v>
      </c>
      <c r="Q64" s="87">
        <f>Walkerhill!R64+City!R64+Busan!R64+Jeju!R64</f>
        <v>5312</v>
      </c>
      <c r="R64" s="87">
        <f>Walkerhill!S64+City!S64+Busan!S64+Jeju!S64</f>
        <v>3714</v>
      </c>
      <c r="S64" s="88">
        <f>Walkerhill!T64+City!T64+Busan!T64+Jeju!T64</f>
        <v>14005</v>
      </c>
      <c r="T64" s="137">
        <f>Walkerhill!U64+City!U64+Busan!U64+Jeju!U64</f>
        <v>183.01261856995126</v>
      </c>
      <c r="U64" s="137">
        <f>Walkerhill!V64+City!V64+Busan!V64+Jeju!V64</f>
        <v>99.701203857678394</v>
      </c>
      <c r="V64" s="137">
        <f>Walkerhill!W64+City!W64+Busan!W64+Jeju!W64</f>
        <v>64.336375998794537</v>
      </c>
      <c r="W64" s="138">
        <f>Walkerhill!X64+City!X64+Busan!X64+Jeju!X64</f>
        <v>120.98840884564329</v>
      </c>
    </row>
    <row r="65" spans="2:23" s="38" customFormat="1" ht="12.75" hidden="1" customHeight="1" outlineLevel="1">
      <c r="B65" s="516">
        <f t="shared" si="1"/>
        <v>42429</v>
      </c>
      <c r="C65" s="87"/>
      <c r="D65" s="516"/>
      <c r="E65" s="516"/>
      <c r="F65" s="87">
        <f>Walkerhill!G65+City!G65+Busan!G65+Jeju!G65</f>
        <v>230132.15700000001</v>
      </c>
      <c r="G65" s="87">
        <f>Walkerhill!H65+City!H65+Busan!H65+Jeju!H65</f>
        <v>91520.686000000002</v>
      </c>
      <c r="H65" s="87">
        <f>Walkerhill!I65+City!I65+Busan!I65+Jeju!I65</f>
        <v>49079.019</v>
      </c>
      <c r="I65" s="87">
        <f>Walkerhill!J65+City!J65+Busan!J65+Jeju!J65</f>
        <v>40487.021000000001</v>
      </c>
      <c r="J65" s="88">
        <f>Walkerhill!K65+City!K65+Busan!K65+Jeju!K65</f>
        <v>411218.88300000003</v>
      </c>
      <c r="K65" s="89">
        <f t="shared" ref="K65:K99" si="3">M65/J65</f>
        <v>8.4833166574211027E-2</v>
      </c>
      <c r="L65" s="89"/>
      <c r="M65" s="87">
        <f>Walkerhill!N65+City!N65+Busan!N65+Jeju!N65</f>
        <v>34885</v>
      </c>
      <c r="N65" s="87">
        <f>Walkerhill!O65+City!O65+Busan!O65+Jeju!O65</f>
        <v>2655</v>
      </c>
      <c r="O65" s="88">
        <f>Walkerhill!P65+City!P65+Busan!P65+Jeju!P65</f>
        <v>37540</v>
      </c>
      <c r="P65" s="87">
        <f>Walkerhill!Q65+City!Q65+Busan!Q65+Jeju!Q65</f>
        <v>4949</v>
      </c>
      <c r="Q65" s="87">
        <f>Walkerhill!R65+City!R65+Busan!R65+Jeju!R65</f>
        <v>3983</v>
      </c>
      <c r="R65" s="87">
        <f>Walkerhill!S65+City!S65+Busan!S65+Jeju!S65</f>
        <v>3612</v>
      </c>
      <c r="S65" s="88">
        <f>Walkerhill!T65+City!T65+Busan!T65+Jeju!T65</f>
        <v>12544</v>
      </c>
      <c r="T65" s="137">
        <f>Walkerhill!U65+City!U65+Busan!U65+Jeju!U65</f>
        <v>194.50320727928545</v>
      </c>
      <c r="U65" s="137">
        <f>Walkerhill!V65+City!V65+Busan!V65+Jeju!V65</f>
        <v>124.95197537918318</v>
      </c>
      <c r="V65" s="137">
        <f>Walkerhill!W65+City!W65+Busan!W65+Jeju!W65</f>
        <v>66.408929823518648</v>
      </c>
      <c r="W65" s="138">
        <f>Walkerhill!X65+City!X65+Busan!X65+Jeju!X65</f>
        <v>134.15363679122808</v>
      </c>
    </row>
    <row r="66" spans="2:23" s="38" customFormat="1" ht="12.75" hidden="1" customHeight="1" outlineLevel="1">
      <c r="B66" s="935">
        <f t="shared" si="1"/>
        <v>42460</v>
      </c>
      <c r="C66" s="133"/>
      <c r="D66" s="567"/>
      <c r="E66" s="567"/>
      <c r="F66" s="133">
        <f>Walkerhill!G66+City!G66+Busan!G66+Jeju!G66</f>
        <v>202122.41899999999</v>
      </c>
      <c r="G66" s="133">
        <f>Walkerhill!H66+City!H66+Busan!H66+Jeju!H66</f>
        <v>106242.59299999999</v>
      </c>
      <c r="H66" s="133">
        <f>Walkerhill!I66+City!I66+Busan!I66+Jeju!I66</f>
        <v>57770.647000000004</v>
      </c>
      <c r="I66" s="133">
        <f>Walkerhill!J66+City!J66+Busan!J66+Jeju!J66</f>
        <v>39478.178</v>
      </c>
      <c r="J66" s="134">
        <f>Walkerhill!K66+City!K66+Busan!K66+Jeju!K66</f>
        <v>405613.837</v>
      </c>
      <c r="K66" s="135">
        <f t="shared" si="3"/>
        <v>0.10177167599930768</v>
      </c>
      <c r="L66" s="135"/>
      <c r="M66" s="133">
        <f>Walkerhill!N66+City!N66+Busan!N66+Jeju!N66</f>
        <v>41280</v>
      </c>
      <c r="N66" s="133">
        <f>Walkerhill!O66+City!O66+Busan!O66+Jeju!O66</f>
        <v>2749</v>
      </c>
      <c r="O66" s="134">
        <f>Walkerhill!P66+City!P66+Busan!P66+Jeju!P66</f>
        <v>44029</v>
      </c>
      <c r="P66" s="133">
        <f>Walkerhill!Q66+City!Q66+Busan!Q66+Jeju!Q66</f>
        <v>4218</v>
      </c>
      <c r="Q66" s="133">
        <f>Walkerhill!R66+City!R66+Busan!R66+Jeju!R66</f>
        <v>5161</v>
      </c>
      <c r="R66" s="133">
        <f>Walkerhill!S66+City!S66+Busan!S66+Jeju!S66</f>
        <v>3971</v>
      </c>
      <c r="S66" s="134">
        <f>Walkerhill!T66+City!T66+Busan!T66+Jeju!T66</f>
        <v>13350</v>
      </c>
      <c r="T66" s="139">
        <f>Walkerhill!U66+City!U66+Busan!U66+Jeju!U66</f>
        <v>208.69722506845855</v>
      </c>
      <c r="U66" s="139">
        <f>Walkerhill!V66+City!V66+Busan!V66+Jeju!V66</f>
        <v>99.348351471569003</v>
      </c>
      <c r="V66" s="139">
        <f>Walkerhill!W66+City!W66+Busan!W66+Jeju!W66</f>
        <v>66.158818927415112</v>
      </c>
      <c r="W66" s="140">
        <f>Walkerhill!X66+City!X66+Busan!X66+Jeju!X66</f>
        <v>127.65247024657943</v>
      </c>
    </row>
    <row r="67" spans="2:23" s="38" customFormat="1" ht="12.75" hidden="1" customHeight="1" outlineLevel="1">
      <c r="B67" s="516">
        <f t="shared" si="1"/>
        <v>42490</v>
      </c>
      <c r="C67" s="87"/>
      <c r="D67" s="516"/>
      <c r="E67" s="516"/>
      <c r="F67" s="87">
        <f>Walkerhill!G67+City!G67+Busan!G67+Jeju!G67</f>
        <v>217642.38199999998</v>
      </c>
      <c r="G67" s="87">
        <f>Walkerhill!H67+City!H67+Busan!H67+Jeju!H67</f>
        <v>96209.357999999993</v>
      </c>
      <c r="H67" s="87">
        <f>Walkerhill!I67+City!I67+Busan!I67+Jeju!I67</f>
        <v>56847.843000000001</v>
      </c>
      <c r="I67" s="87">
        <f>Walkerhill!J67+City!J67+Busan!J67+Jeju!J67</f>
        <v>44498.1</v>
      </c>
      <c r="J67" s="88">
        <f>Walkerhill!K67+City!K67+Busan!K67+Jeju!K67</f>
        <v>415197.68300000002</v>
      </c>
      <c r="K67" s="89">
        <f t="shared" si="3"/>
        <v>0.12707681704476179</v>
      </c>
      <c r="L67" s="89"/>
      <c r="M67" s="87">
        <f>Walkerhill!N67+City!N67+Busan!N67+Jeju!N67</f>
        <v>52762</v>
      </c>
      <c r="N67" s="87">
        <f>Walkerhill!O67+City!O67+Busan!O67+Jeju!O67</f>
        <v>3319.0000000000045</v>
      </c>
      <c r="O67" s="88">
        <f>Walkerhill!P67+City!P67+Busan!P67+Jeju!P67</f>
        <v>56081</v>
      </c>
      <c r="P67" s="87">
        <f>Walkerhill!Q67+City!Q67+Busan!Q67+Jeju!Q67</f>
        <v>4514</v>
      </c>
      <c r="Q67" s="87">
        <f>Walkerhill!R67+City!R67+Busan!R67+Jeju!R67</f>
        <v>4681</v>
      </c>
      <c r="R67" s="87">
        <f>Walkerhill!S67+City!S67+Busan!S67+Jeju!S67</f>
        <v>3998</v>
      </c>
      <c r="S67" s="88">
        <f>Walkerhill!T67+City!T67+Busan!T67+Jeju!T67</f>
        <v>13193</v>
      </c>
      <c r="T67" s="137">
        <f>Walkerhill!U67+City!U67+Busan!U67+Jeju!U67</f>
        <v>198.22198147798119</v>
      </c>
      <c r="U67" s="137">
        <f>Walkerhill!V67+City!V67+Busan!V67+Jeju!V67</f>
        <v>84.52793688910171</v>
      </c>
      <c r="V67" s="137">
        <f>Walkerhill!W67+City!W67+Busan!W67+Jeju!W67</f>
        <v>53.727205224846394</v>
      </c>
      <c r="W67" s="138">
        <f>Walkerhill!X67+City!X67+Busan!X67+Jeju!X67</f>
        <v>122.0088855384779</v>
      </c>
    </row>
    <row r="68" spans="2:23" s="38" customFormat="1" ht="12.75" hidden="1" customHeight="1" outlineLevel="1">
      <c r="B68" s="516">
        <f t="shared" si="1"/>
        <v>42521</v>
      </c>
      <c r="C68" s="87"/>
      <c r="D68" s="516"/>
      <c r="E68" s="516"/>
      <c r="F68" s="87">
        <f>Walkerhill!G68+City!G68+Busan!G68+Jeju!G68</f>
        <v>195276.03599999999</v>
      </c>
      <c r="G68" s="87">
        <f>Walkerhill!H68+City!H68+Busan!H68+Jeju!H68</f>
        <v>110604.465</v>
      </c>
      <c r="H68" s="87">
        <f>Walkerhill!I68+City!I68+Busan!I68+Jeju!I68</f>
        <v>56644.337</v>
      </c>
      <c r="I68" s="87">
        <f>Walkerhill!J68+City!J68+Busan!J68+Jeju!J68</f>
        <v>48919.375</v>
      </c>
      <c r="J68" s="88">
        <f>Walkerhill!K68+City!K68+Busan!K68+Jeju!K68</f>
        <v>411444.21299999999</v>
      </c>
      <c r="K68" s="89">
        <f t="shared" si="3"/>
        <v>0.137415956315808</v>
      </c>
      <c r="L68" s="89"/>
      <c r="M68" s="87">
        <f>Walkerhill!N68+City!N68+Busan!N68+Jeju!N68</f>
        <v>56539</v>
      </c>
      <c r="N68" s="87">
        <f>Walkerhill!O68+City!O68+Busan!O68+Jeju!O68</f>
        <v>3179.9999999999986</v>
      </c>
      <c r="O68" s="88">
        <f>Walkerhill!P68+City!P68+Busan!P68+Jeju!P68</f>
        <v>59719</v>
      </c>
      <c r="P68" s="87">
        <f>Walkerhill!Q68+City!Q68+Busan!Q68+Jeju!Q68</f>
        <v>5257</v>
      </c>
      <c r="Q68" s="87">
        <f>Walkerhill!R68+City!R68+Busan!R68+Jeju!R68</f>
        <v>6114</v>
      </c>
      <c r="R68" s="87">
        <f>Walkerhill!S68+City!S68+Busan!S68+Jeju!S68</f>
        <v>3930</v>
      </c>
      <c r="S68" s="88">
        <f>Walkerhill!T68+City!T68+Busan!T68+Jeju!T68</f>
        <v>15301</v>
      </c>
      <c r="T68" s="137">
        <f>Walkerhill!U68+City!U68+Busan!U68+Jeju!U68</f>
        <v>160.41182557410855</v>
      </c>
      <c r="U68" s="137">
        <f>Walkerhill!V68+City!V68+Busan!V68+Jeju!V68</f>
        <v>81.331926623637486</v>
      </c>
      <c r="V68" s="137">
        <f>Walkerhill!W68+City!W68+Busan!W68+Jeju!W68</f>
        <v>50.50301482029797</v>
      </c>
      <c r="W68" s="138">
        <f>Walkerhill!X68+City!X68+Busan!X68+Jeju!X68</f>
        <v>102.14235359999587</v>
      </c>
    </row>
    <row r="69" spans="2:23" s="38" customFormat="1" ht="12.75" hidden="1" customHeight="1" outlineLevel="1">
      <c r="B69" s="935">
        <f t="shared" si="1"/>
        <v>42551</v>
      </c>
      <c r="C69" s="133"/>
      <c r="D69" s="567"/>
      <c r="E69" s="567"/>
      <c r="F69" s="133">
        <f>Walkerhill!G69+City!G69+Busan!G69+Jeju!G69</f>
        <v>194004.01</v>
      </c>
      <c r="G69" s="133">
        <f>Walkerhill!H69+City!H69+Busan!H69+Jeju!H69</f>
        <v>80593.884000000005</v>
      </c>
      <c r="H69" s="133">
        <f>Walkerhill!I69+City!I69+Busan!I69+Jeju!I69</f>
        <v>48842.771000000001</v>
      </c>
      <c r="I69" s="133">
        <f>Walkerhill!J69+City!J69+Busan!J69+Jeju!J69</f>
        <v>49030.205999999998</v>
      </c>
      <c r="J69" s="134">
        <f>Walkerhill!K69+City!K69+Busan!K69+Jeju!K69</f>
        <v>372470.87100000004</v>
      </c>
      <c r="K69" s="135">
        <f t="shared" si="3"/>
        <v>0.12852548676215808</v>
      </c>
      <c r="L69" s="135"/>
      <c r="M69" s="133">
        <f>Walkerhill!N69+City!N69+Busan!N69+Jeju!N69</f>
        <v>47872</v>
      </c>
      <c r="N69" s="133">
        <f>Walkerhill!O69+City!O69+Busan!O69+Jeju!O69</f>
        <v>3071.0000000000009</v>
      </c>
      <c r="O69" s="134">
        <f>Walkerhill!P69+City!P69+Busan!P69+Jeju!P69</f>
        <v>50943</v>
      </c>
      <c r="P69" s="133">
        <f>Walkerhill!Q69+City!Q69+Busan!Q69+Jeju!Q69</f>
        <v>4899</v>
      </c>
      <c r="Q69" s="133">
        <f>Walkerhill!R69+City!R69+Busan!R69+Jeju!R69</f>
        <v>4299</v>
      </c>
      <c r="R69" s="133">
        <f>Walkerhill!S69+City!S69+Busan!S69+Jeju!S69</f>
        <v>3731</v>
      </c>
      <c r="S69" s="134">
        <f>Walkerhill!T69+City!T69+Busan!T69+Jeju!T69</f>
        <v>12929</v>
      </c>
      <c r="T69" s="139">
        <f>Walkerhill!U69+City!U69+Busan!U69+Jeju!U69</f>
        <v>152.10763226122501</v>
      </c>
      <c r="U69" s="139">
        <f>Walkerhill!V69+City!V69+Busan!V69+Jeju!V69</f>
        <v>78.004045774211093</v>
      </c>
      <c r="V69" s="139">
        <f>Walkerhill!W69+City!W69+Busan!W69+Jeju!W69</f>
        <v>47.598096279177689</v>
      </c>
      <c r="W69" s="140">
        <f>Walkerhill!X69+City!X69+Busan!X69+Jeju!X69</f>
        <v>106.9636880991583</v>
      </c>
    </row>
    <row r="70" spans="2:23" s="38" customFormat="1" ht="12.75" hidden="1" customHeight="1" outlineLevel="1">
      <c r="B70" s="516">
        <f t="shared" si="1"/>
        <v>42582</v>
      </c>
      <c r="C70" s="87"/>
      <c r="D70" s="516"/>
      <c r="E70" s="516"/>
      <c r="F70" s="87">
        <f>Walkerhill!G70+City!G70+Busan!G70+Jeju!G70</f>
        <v>184423.641</v>
      </c>
      <c r="G70" s="87">
        <f>Walkerhill!H70+City!H70+Busan!H70+Jeju!H70</f>
        <v>113969.208</v>
      </c>
      <c r="H70" s="87">
        <f>Walkerhill!I70+City!I70+Busan!I70+Jeju!I70</f>
        <v>49985.781999999999</v>
      </c>
      <c r="I70" s="87">
        <f>Walkerhill!J70+City!J70+Busan!J70+Jeju!J70</f>
        <v>53905.196000000004</v>
      </c>
      <c r="J70" s="88">
        <f>Walkerhill!K70+City!K70+Busan!K70+Jeju!K70</f>
        <v>402283.82700000005</v>
      </c>
      <c r="K70" s="89">
        <f t="shared" si="3"/>
        <v>0.1135268110094816</v>
      </c>
      <c r="L70" s="89"/>
      <c r="M70" s="87">
        <f>Walkerhill!N70+City!N70+Busan!N70+Jeju!N70</f>
        <v>45670</v>
      </c>
      <c r="N70" s="87">
        <f>Walkerhill!O70+City!O70+Busan!O70+Jeju!O70</f>
        <v>3456.9999999999995</v>
      </c>
      <c r="O70" s="88">
        <f>Walkerhill!P70+City!P70+Busan!P70+Jeju!P70</f>
        <v>49127</v>
      </c>
      <c r="P70" s="87">
        <f>Walkerhill!Q70+City!Q70+Busan!Q70+Jeju!Q70</f>
        <v>4725</v>
      </c>
      <c r="Q70" s="87">
        <f>Walkerhill!R70+City!R70+Busan!R70+Jeju!R70</f>
        <v>5304</v>
      </c>
      <c r="R70" s="87">
        <f>Walkerhill!S70+City!S70+Busan!S70+Jeju!S70</f>
        <v>3973</v>
      </c>
      <c r="S70" s="88">
        <f>Walkerhill!T70+City!T70+Busan!T70+Jeju!T70</f>
        <v>14002</v>
      </c>
      <c r="T70" s="137">
        <f>Walkerhill!U70+City!U70+Busan!U70+Jeju!U70</f>
        <v>165.1029090354387</v>
      </c>
      <c r="U70" s="137">
        <f>Walkerhill!V70+City!V70+Busan!V70+Jeju!V70</f>
        <v>94.829705484757255</v>
      </c>
      <c r="V70" s="137">
        <f>Walkerhill!W70+City!W70+Busan!W70+Jeju!W70</f>
        <v>44.565750811075858</v>
      </c>
      <c r="W70" s="138">
        <f>Walkerhill!X70+City!X70+Busan!X70+Jeju!X70</f>
        <v>114.39059039633705</v>
      </c>
    </row>
    <row r="71" spans="2:23" s="38" customFormat="1" ht="12.75" hidden="1" customHeight="1" outlineLevel="1">
      <c r="B71" s="516">
        <f t="shared" si="1"/>
        <v>42613</v>
      </c>
      <c r="C71" s="87"/>
      <c r="D71" s="516"/>
      <c r="E71" s="516"/>
      <c r="F71" s="87">
        <f>Walkerhill!G71+City!G71+Busan!G71+Jeju!G71</f>
        <v>164928.49900000001</v>
      </c>
      <c r="G71" s="87">
        <f>Walkerhill!H71+City!H71+Busan!H71+Jeju!H71</f>
        <v>104101.602</v>
      </c>
      <c r="H71" s="87">
        <f>Walkerhill!I71+City!I71+Busan!I71+Jeju!I71</f>
        <v>60291.996999999996</v>
      </c>
      <c r="I71" s="87">
        <f>Walkerhill!J71+City!J71+Busan!J71+Jeju!J71</f>
        <v>50349.017</v>
      </c>
      <c r="J71" s="88">
        <f>Walkerhill!K71+City!K71+Busan!K71+Jeju!K71</f>
        <v>379671.11499999999</v>
      </c>
      <c r="K71" s="89">
        <f t="shared" si="3"/>
        <v>0.14628450204856908</v>
      </c>
      <c r="L71" s="89"/>
      <c r="M71" s="87">
        <f>Walkerhill!N71+City!N71+Busan!N71+Jeju!N71</f>
        <v>55540</v>
      </c>
      <c r="N71" s="87">
        <f>Walkerhill!O71+City!O71+Busan!O71+Jeju!O71</f>
        <v>2439.0000000000005</v>
      </c>
      <c r="O71" s="88">
        <f>Walkerhill!P71+City!P71+Busan!P71+Jeju!P71</f>
        <v>57979</v>
      </c>
      <c r="P71" s="87">
        <f>Walkerhill!Q71+City!Q71+Busan!Q71+Jeju!Q71</f>
        <v>3986</v>
      </c>
      <c r="Q71" s="87">
        <f>Walkerhill!R71+City!R71+Busan!R71+Jeju!R71</f>
        <v>5391</v>
      </c>
      <c r="R71" s="87">
        <f>Walkerhill!S71+City!S71+Busan!S71+Jeju!S71</f>
        <v>4007</v>
      </c>
      <c r="S71" s="88">
        <f>Walkerhill!T71+City!T71+Busan!T71+Jeju!T71</f>
        <v>13384</v>
      </c>
      <c r="T71" s="137">
        <f>Walkerhill!U71+City!U71+Busan!U71+Jeju!U71</f>
        <v>169.0169922061643</v>
      </c>
      <c r="U71" s="137">
        <f>Walkerhill!V71+City!V71+Busan!V71+Jeju!V71</f>
        <v>91.709651369768324</v>
      </c>
      <c r="V71" s="137">
        <f>Walkerhill!W71+City!W71+Busan!W71+Jeju!W71</f>
        <v>57.6154302410743</v>
      </c>
      <c r="W71" s="138">
        <f>Walkerhill!X71+City!X71+Busan!X71+Jeju!X71</f>
        <v>107.84219474702091</v>
      </c>
    </row>
    <row r="72" spans="2:23" s="38" customFormat="1" ht="12.75" hidden="1" customHeight="1" outlineLevel="1">
      <c r="B72" s="935">
        <f t="shared" si="1"/>
        <v>42643</v>
      </c>
      <c r="C72" s="133"/>
      <c r="D72" s="567"/>
      <c r="E72" s="567"/>
      <c r="F72" s="133">
        <f>Walkerhill!G72+City!G72+Busan!G72+Jeju!G72</f>
        <v>168505.55299999999</v>
      </c>
      <c r="G72" s="133">
        <f>Walkerhill!H72+City!H72+Busan!H72+Jeju!H72</f>
        <v>113692.34299999999</v>
      </c>
      <c r="H72" s="133">
        <f>Walkerhill!I72+City!I72+Busan!I72+Jeju!I72</f>
        <v>53242.379000000001</v>
      </c>
      <c r="I72" s="133">
        <f>Walkerhill!J72+City!J72+Busan!J72+Jeju!J72</f>
        <v>54180.387000000002</v>
      </c>
      <c r="J72" s="134">
        <f>Walkerhill!K72+City!K72+Busan!K72+Jeju!K72</f>
        <v>389620.66200000001</v>
      </c>
      <c r="K72" s="135">
        <f t="shared" si="3"/>
        <v>9.6930177691654351E-2</v>
      </c>
      <c r="L72" s="135"/>
      <c r="M72" s="133">
        <f>Walkerhill!N72+City!N72+Busan!N72+Jeju!N72</f>
        <v>37766</v>
      </c>
      <c r="N72" s="133">
        <f>Walkerhill!O72+City!O72+Busan!O72+Jeju!O72</f>
        <v>3011</v>
      </c>
      <c r="O72" s="134">
        <f>Walkerhill!P72+City!P72+Busan!P72+Jeju!P72</f>
        <v>40777</v>
      </c>
      <c r="P72" s="133">
        <f>Walkerhill!Q72+City!Q72+Busan!Q72+Jeju!Q72</f>
        <v>3867</v>
      </c>
      <c r="Q72" s="133">
        <f>Walkerhill!R72+City!R72+Busan!R72+Jeju!R72</f>
        <v>5360</v>
      </c>
      <c r="R72" s="133">
        <f>Walkerhill!S72+City!S72+Busan!S72+Jeju!S72</f>
        <v>3704</v>
      </c>
      <c r="S72" s="134">
        <f>Walkerhill!T72+City!T72+Busan!T72+Jeju!T72</f>
        <v>12931</v>
      </c>
      <c r="T72" s="139">
        <f>Walkerhill!U72+City!U72+Busan!U72+Jeju!U72</f>
        <v>177.03730645671692</v>
      </c>
      <c r="U72" s="139">
        <f>Walkerhill!V72+City!V72+Busan!V72+Jeju!V72</f>
        <v>103.7982844636783</v>
      </c>
      <c r="V72" s="139">
        <f>Walkerhill!W72+City!W72+Busan!W72+Jeju!W72</f>
        <v>55.7460426546345</v>
      </c>
      <c r="W72" s="140">
        <f>Walkerhill!X72+City!X72+Busan!X72+Jeju!X72</f>
        <v>117.73900914209175</v>
      </c>
    </row>
    <row r="73" spans="2:23" s="38" customFormat="1" ht="12.75" hidden="1" customHeight="1" outlineLevel="1">
      <c r="B73" s="516">
        <f t="shared" si="1"/>
        <v>42674</v>
      </c>
      <c r="C73" s="87"/>
      <c r="D73" s="516"/>
      <c r="E73" s="516"/>
      <c r="F73" s="87">
        <f>Walkerhill!G73+City!G73+Busan!G73+Jeju!G73</f>
        <v>212175.533</v>
      </c>
      <c r="G73" s="87">
        <f>Walkerhill!H73+City!H73+Busan!H73+Jeju!H73</f>
        <v>117153.932</v>
      </c>
      <c r="H73" s="87">
        <f>Walkerhill!I73+City!I73+Busan!I73+Jeju!I73</f>
        <v>53277.596000000005</v>
      </c>
      <c r="I73" s="87">
        <f>Walkerhill!J73+City!J73+Busan!J73+Jeju!J73</f>
        <v>58705.703000000001</v>
      </c>
      <c r="J73" s="88">
        <f>Walkerhill!K73+City!K73+Busan!K73+Jeju!K73</f>
        <v>441312.76399999997</v>
      </c>
      <c r="K73" s="89">
        <f t="shared" si="3"/>
        <v>0.1149502215621391</v>
      </c>
      <c r="L73" s="89"/>
      <c r="M73" s="87">
        <f>Walkerhill!N73+City!N73+Busan!N73+Jeju!N73</f>
        <v>50729</v>
      </c>
      <c r="N73" s="87">
        <f>Walkerhill!O73+City!O73+Busan!O73+Jeju!O73</f>
        <v>3329.9999999999991</v>
      </c>
      <c r="O73" s="88">
        <f>Walkerhill!P73+City!P73+Busan!P73+Jeju!P73</f>
        <v>54059</v>
      </c>
      <c r="P73" s="87">
        <f>Walkerhill!Q73+City!Q73+Busan!Q73+Jeju!Q73</f>
        <v>5456</v>
      </c>
      <c r="Q73" s="87">
        <f>Walkerhill!R73+City!R73+Busan!R73+Jeju!R73</f>
        <v>5838</v>
      </c>
      <c r="R73" s="87">
        <f>Walkerhill!S73+City!S73+Busan!S73+Jeju!S73</f>
        <v>3885</v>
      </c>
      <c r="S73" s="88">
        <f>Walkerhill!T73+City!T73+Busan!T73+Jeju!T73</f>
        <v>15179</v>
      </c>
      <c r="T73" s="137">
        <f>Walkerhill!U73+City!U73+Busan!U73+Jeju!U73</f>
        <v>160.07647055196088</v>
      </c>
      <c r="U73" s="137">
        <f>Walkerhill!V73+City!V73+Busan!V73+Jeju!V73</f>
        <v>82.278200385248141</v>
      </c>
      <c r="V73" s="137">
        <f>Walkerhill!W73+City!W73+Busan!W73+Jeju!W73</f>
        <v>46.615735177835688</v>
      </c>
      <c r="W73" s="138">
        <f>Walkerhill!X73+City!X73+Busan!X73+Jeju!X73</f>
        <v>106.02435888567106</v>
      </c>
    </row>
    <row r="74" spans="2:23" s="38" customFormat="1" ht="12.75" hidden="1" customHeight="1" outlineLevel="1">
      <c r="B74" s="516">
        <f t="shared" si="1"/>
        <v>42704</v>
      </c>
      <c r="C74" s="87"/>
      <c r="D74" s="516"/>
      <c r="E74" s="516"/>
      <c r="F74" s="87">
        <f>Walkerhill!G74+City!G74+Busan!G74+Jeju!G74</f>
        <v>171180.93799999999</v>
      </c>
      <c r="G74" s="87">
        <f>Walkerhill!H74+City!H74+Busan!H74+Jeju!H74</f>
        <v>97268.11</v>
      </c>
      <c r="H74" s="87">
        <f>Walkerhill!I74+City!I74+Busan!I74+Jeju!I74</f>
        <v>57335.366000000002</v>
      </c>
      <c r="I74" s="87">
        <f>Walkerhill!J74+City!J74+Busan!J74+Jeju!J74</f>
        <v>53340.100000000006</v>
      </c>
      <c r="J74" s="88">
        <f>Walkerhill!K74+City!K74+Busan!K74+Jeju!K74</f>
        <v>379124.51400000002</v>
      </c>
      <c r="K74" s="89">
        <f t="shared" si="3"/>
        <v>0.13239449876353815</v>
      </c>
      <c r="L74" s="89"/>
      <c r="M74" s="87">
        <f>Walkerhill!N74+City!N74+Busan!N74+Jeju!N74</f>
        <v>50194</v>
      </c>
      <c r="N74" s="87">
        <f>Walkerhill!O74+City!O74+Busan!O74+Jeju!O74</f>
        <v>2536.0000000000027</v>
      </c>
      <c r="O74" s="88">
        <f>Walkerhill!P74+City!P74+Busan!P74+Jeju!P74</f>
        <v>52730</v>
      </c>
      <c r="P74" s="87">
        <f>Walkerhill!Q74+City!Q74+Busan!Q74+Jeju!Q74</f>
        <v>3713</v>
      </c>
      <c r="Q74" s="87">
        <f>Walkerhill!R74+City!R74+Busan!R74+Jeju!R74</f>
        <v>5439</v>
      </c>
      <c r="R74" s="87">
        <f>Walkerhill!S74+City!S74+Busan!S74+Jeju!S74</f>
        <v>3664</v>
      </c>
      <c r="S74" s="88">
        <f>Walkerhill!T74+City!T74+Busan!T74+Jeju!T74</f>
        <v>12816</v>
      </c>
      <c r="T74" s="137">
        <f>Walkerhill!U74+City!U74+Busan!U74+Jeju!U74</f>
        <v>181.04965125841579</v>
      </c>
      <c r="U74" s="137">
        <f>Walkerhill!V74+City!V74+Busan!V74+Jeju!V74</f>
        <v>74.532706726872931</v>
      </c>
      <c r="V74" s="137">
        <f>Walkerhill!W74+City!W74+Busan!W74+Jeju!W74</f>
        <v>58.344386232401646</v>
      </c>
      <c r="W74" s="138">
        <f>Walkerhill!X74+City!X74+Busan!X74+Jeju!X74</f>
        <v>107.47753849760615</v>
      </c>
    </row>
    <row r="75" spans="2:23" s="38" customFormat="1" ht="12.75" hidden="1" customHeight="1" outlineLevel="1">
      <c r="B75" s="517">
        <f t="shared" si="1"/>
        <v>42735</v>
      </c>
      <c r="C75" s="523"/>
      <c r="D75" s="517"/>
      <c r="E75" s="517"/>
      <c r="F75" s="523">
        <f>Walkerhill!G75+City!G75+Busan!G75+Jeju!G75</f>
        <v>180274.53700000001</v>
      </c>
      <c r="G75" s="523">
        <f>Walkerhill!H75+City!H75+Busan!H75+Jeju!H75</f>
        <v>92915.288</v>
      </c>
      <c r="H75" s="523">
        <f>Walkerhill!I75+City!I75+Busan!I75+Jeju!I75</f>
        <v>71525.502999999997</v>
      </c>
      <c r="I75" s="523">
        <f>Walkerhill!J75+City!J75+Busan!J75+Jeju!J75</f>
        <v>63696.976999999999</v>
      </c>
      <c r="J75" s="524">
        <f>Walkerhill!K75+City!K75+Busan!K75+Jeju!K75</f>
        <v>408412.30500000005</v>
      </c>
      <c r="K75" s="525">
        <f t="shared" si="3"/>
        <v>0.10057973155338695</v>
      </c>
      <c r="L75" s="525"/>
      <c r="M75" s="523">
        <f>Walkerhill!N75+City!N75+Busan!N75+Jeju!N75</f>
        <v>41078</v>
      </c>
      <c r="N75" s="523">
        <f>Walkerhill!O75+City!O75+Busan!O75+Jeju!O75</f>
        <v>3292.9999999999977</v>
      </c>
      <c r="O75" s="524">
        <f>Walkerhill!P75+City!P75+Busan!P75+Jeju!P75</f>
        <v>44371</v>
      </c>
      <c r="P75" s="523">
        <f>Walkerhill!Q75+City!Q75+Busan!Q75+Jeju!Q75</f>
        <v>4128</v>
      </c>
      <c r="Q75" s="523">
        <f>Walkerhill!R75+City!R75+Busan!R75+Jeju!R75</f>
        <v>5796</v>
      </c>
      <c r="R75" s="523">
        <f>Walkerhill!S75+City!S75+Busan!S75+Jeju!S75</f>
        <v>4160</v>
      </c>
      <c r="S75" s="524">
        <f>Walkerhill!T75+City!T75+Busan!T75+Jeju!T75</f>
        <v>14084</v>
      </c>
      <c r="T75" s="527">
        <f>Walkerhill!U75+City!U75+Busan!U75+Jeju!U75</f>
        <v>175.34882103559272</v>
      </c>
      <c r="U75" s="527">
        <f>Walkerhill!V75+City!V75+Busan!V75+Jeju!V75</f>
        <v>68.220291296421863</v>
      </c>
      <c r="V75" s="527">
        <f>Walkerhill!W75+City!W75+Busan!W75+Jeju!W75</f>
        <v>60.333730733114137</v>
      </c>
      <c r="W75" s="528">
        <f>Walkerhill!X75+City!X75+Busan!X75+Jeju!X75</f>
        <v>109.81193271270607</v>
      </c>
    </row>
    <row r="76" spans="2:23" s="38" customFormat="1" ht="12.75" hidden="1" customHeight="1" outlineLevel="1">
      <c r="B76" s="516">
        <f t="shared" si="1"/>
        <v>42766</v>
      </c>
      <c r="C76" s="87"/>
      <c r="D76" s="516"/>
      <c r="E76" s="516"/>
      <c r="F76" s="87">
        <f>Walkerhill!G76+City!G76+Busan!G76+Jeju!G76</f>
        <v>198007.05600000001</v>
      </c>
      <c r="G76" s="87">
        <f>Walkerhill!H76+City!H76+Busan!H76+Jeju!H76</f>
        <v>110664.14600000001</v>
      </c>
      <c r="H76" s="87">
        <f>Walkerhill!I76+City!I76+Busan!I76+Jeju!I76</f>
        <v>52969.695</v>
      </c>
      <c r="I76" s="87">
        <f>Walkerhill!J76+City!J76+Busan!J76+Jeju!J76</f>
        <v>65151.690999999999</v>
      </c>
      <c r="J76" s="88">
        <f>Walkerhill!K76+City!K76+Busan!K76+Jeju!K76</f>
        <v>426792.58799999999</v>
      </c>
      <c r="K76" s="89">
        <f t="shared" si="3"/>
        <v>9.4921985852294138E-2</v>
      </c>
      <c r="L76" s="89"/>
      <c r="M76" s="87">
        <f>Walkerhill!N76+City!N76+Busan!N76+Jeju!N76</f>
        <v>40512</v>
      </c>
      <c r="N76" s="87">
        <f>Walkerhill!O76+City!O76+Busan!O76+Jeju!O76</f>
        <v>3005.9999999999991</v>
      </c>
      <c r="O76" s="88">
        <f>Walkerhill!P76+City!P76+Busan!P76+Jeju!P76</f>
        <v>43518</v>
      </c>
      <c r="P76" s="87">
        <f>Walkerhill!Q76+City!Q76+Busan!Q76+Jeju!Q76</f>
        <v>4657</v>
      </c>
      <c r="Q76" s="87">
        <f>Walkerhill!R76+City!R76+Busan!R76+Jeju!R76</f>
        <v>5949</v>
      </c>
      <c r="R76" s="87">
        <f>Walkerhill!S76+City!S76+Busan!S76+Jeju!S76</f>
        <v>3757</v>
      </c>
      <c r="S76" s="88">
        <f>Walkerhill!T76+City!T76+Busan!T76+Jeju!T76</f>
        <v>14363</v>
      </c>
      <c r="T76" s="137">
        <f>Walkerhill!U76+City!U76+Busan!U76+Jeju!U76</f>
        <v>170.77962213068298</v>
      </c>
      <c r="U76" s="137">
        <f>Walkerhill!V76+City!V76+Busan!V76+Jeju!V76</f>
        <v>76.933490809776046</v>
      </c>
      <c r="V76" s="137">
        <f>Walkerhill!W76+City!W76+Busan!W76+Jeju!W76</f>
        <v>59.313429904651734</v>
      </c>
      <c r="W76" s="138">
        <f>Walkerhill!X76+City!X76+Busan!X76+Jeju!X76</f>
        <v>109.64496345412218</v>
      </c>
    </row>
    <row r="77" spans="2:23" s="38" customFormat="1" ht="12.75" hidden="1" customHeight="1" outlineLevel="1">
      <c r="B77" s="516">
        <f t="shared" si="1"/>
        <v>42794</v>
      </c>
      <c r="C77" s="87"/>
      <c r="D77" s="516"/>
      <c r="E77" s="516"/>
      <c r="F77" s="87">
        <f>Walkerhill!G77+City!G77+Busan!G77+Jeju!G77</f>
        <v>180710.07300000003</v>
      </c>
      <c r="G77" s="87">
        <f>Walkerhill!H77+City!H77+Busan!H77+Jeju!H77</f>
        <v>94356.22600000001</v>
      </c>
      <c r="H77" s="87">
        <f>Walkerhill!I77+City!I77+Busan!I77+Jeju!I77</f>
        <v>49753.116000000002</v>
      </c>
      <c r="I77" s="87">
        <f>Walkerhill!J77+City!J77+Busan!J77+Jeju!J77</f>
        <v>55437.584999999999</v>
      </c>
      <c r="J77" s="88">
        <f>Walkerhill!K77+City!K77+Busan!K77+Jeju!K77</f>
        <v>380257</v>
      </c>
      <c r="K77" s="89">
        <f t="shared" si="3"/>
        <v>0.10394548949789222</v>
      </c>
      <c r="L77" s="89"/>
      <c r="M77" s="87">
        <f>Walkerhill!N77+City!N77+Busan!N77+Jeju!N77</f>
        <v>39526</v>
      </c>
      <c r="N77" s="87">
        <f>Walkerhill!O77+City!O77+Busan!O77+Jeju!O77</f>
        <v>2619.9999999999982</v>
      </c>
      <c r="O77" s="88">
        <f>Walkerhill!P77+City!P77+Busan!P77+Jeju!P77</f>
        <v>42146</v>
      </c>
      <c r="P77" s="87">
        <f>Walkerhill!Q77+City!Q77+Busan!Q77+Jeju!Q77</f>
        <v>3990</v>
      </c>
      <c r="Q77" s="87">
        <f>Walkerhill!R77+City!R77+Busan!R77+Jeju!R77</f>
        <v>4080</v>
      </c>
      <c r="R77" s="87">
        <f>Walkerhill!S77+City!S77+Busan!S77+Jeju!S77</f>
        <v>3378</v>
      </c>
      <c r="S77" s="88">
        <f>Walkerhill!T77+City!T77+Busan!T77+Jeju!T77</f>
        <v>11448</v>
      </c>
      <c r="T77" s="137">
        <f>Walkerhill!U77+City!U77+Busan!U77+Jeju!U77</f>
        <v>179.89188041962166</v>
      </c>
      <c r="U77" s="137">
        <f>Walkerhill!V77+City!V77+Busan!V77+Jeju!V77</f>
        <v>97.184969241942923</v>
      </c>
      <c r="V77" s="137">
        <f>Walkerhill!W77+City!W77+Busan!W77+Jeju!W77</f>
        <v>62.228586394221011</v>
      </c>
      <c r="W77" s="138">
        <f>Walkerhill!X77+City!X77+Busan!X77+Jeju!X77</f>
        <v>115.77458239314737</v>
      </c>
    </row>
    <row r="78" spans="2:23" s="38" customFormat="1" ht="12.75" hidden="1" customHeight="1" outlineLevel="1">
      <c r="B78" s="935">
        <f t="shared" si="1"/>
        <v>42825</v>
      </c>
      <c r="C78" s="133"/>
      <c r="D78" s="567"/>
      <c r="E78" s="567"/>
      <c r="F78" s="133">
        <f>Walkerhill!G78+City!G78+Busan!G78+Jeju!G78</f>
        <v>156412.571</v>
      </c>
      <c r="G78" s="133">
        <f>Walkerhill!H78+City!H78+Busan!H78+Jeju!H78</f>
        <v>115456.037</v>
      </c>
      <c r="H78" s="133">
        <f>Walkerhill!I78+City!I78+Busan!I78+Jeju!I78</f>
        <v>60487.118999999999</v>
      </c>
      <c r="I78" s="133">
        <f>Walkerhill!J78+City!J78+Busan!J78+Jeju!J78</f>
        <v>59565.141000000003</v>
      </c>
      <c r="J78" s="134">
        <f>Walkerhill!K78+City!K78+Busan!K78+Jeju!K78</f>
        <v>391920.86799999996</v>
      </c>
      <c r="K78" s="135">
        <f t="shared" si="3"/>
        <v>9.2041539365033259E-2</v>
      </c>
      <c r="L78" s="135"/>
      <c r="M78" s="133">
        <f>Walkerhill!N78+City!N78+Busan!N78+Jeju!N78</f>
        <v>36073</v>
      </c>
      <c r="N78" s="133">
        <f>Walkerhill!O78+City!O78+Busan!O78+Jeju!O78</f>
        <v>2892.0000000000018</v>
      </c>
      <c r="O78" s="134">
        <f>Walkerhill!P78+City!P78+Busan!P78+Jeju!P78</f>
        <v>38965</v>
      </c>
      <c r="P78" s="133">
        <f>Walkerhill!Q78+City!Q78+Busan!Q78+Jeju!Q78</f>
        <v>2908</v>
      </c>
      <c r="Q78" s="133">
        <f>Walkerhill!R78+City!R78+Busan!R78+Jeju!R78</f>
        <v>5018</v>
      </c>
      <c r="R78" s="133">
        <f>Walkerhill!S78+City!S78+Busan!S78+Jeju!S78</f>
        <v>3866</v>
      </c>
      <c r="S78" s="134">
        <f>Walkerhill!T78+City!T78+Busan!T78+Jeju!T78</f>
        <v>11792</v>
      </c>
      <c r="T78" s="139">
        <f>Walkerhill!U78+City!U78+Busan!U78+Jeju!U78</f>
        <v>212.48300410707247</v>
      </c>
      <c r="U78" s="139">
        <f>Walkerhill!V78+City!V78+Busan!V78+Jeju!V78</f>
        <v>96.709354369659877</v>
      </c>
      <c r="V78" s="139">
        <f>Walkerhill!W78+City!W78+Busan!W78+Jeju!W78</f>
        <v>77.668626313426884</v>
      </c>
      <c r="W78" s="140">
        <f>Walkerhill!X78+City!X78+Busan!X78+Jeju!X78</f>
        <v>117.11530690440333</v>
      </c>
    </row>
    <row r="79" spans="2:23" s="38" customFormat="1" ht="12.75" hidden="1" customHeight="1" outlineLevel="1">
      <c r="B79" s="516">
        <f t="shared" si="1"/>
        <v>42855</v>
      </c>
      <c r="C79" s="87"/>
      <c r="D79" s="516"/>
      <c r="E79" s="516"/>
      <c r="F79" s="87">
        <f>Walkerhill!G79+City!G79+Busan!G79+Jeju!G79</f>
        <v>113535.39300000001</v>
      </c>
      <c r="G79" s="87">
        <f>Walkerhill!H79+City!H79+Busan!H79+Jeju!H79</f>
        <v>121934.845</v>
      </c>
      <c r="H79" s="87">
        <f>Walkerhill!I79+City!I79+Busan!I79+Jeju!I79</f>
        <v>61322.68</v>
      </c>
      <c r="I79" s="87">
        <f>Walkerhill!J79+City!J79+Busan!J79+Jeju!J79</f>
        <v>55797.763000000006</v>
      </c>
      <c r="J79" s="88">
        <f>Walkerhill!K79+City!K79+Busan!K79+Jeju!K79</f>
        <v>352590.68100000004</v>
      </c>
      <c r="K79" s="89">
        <f t="shared" si="3"/>
        <v>0.1012902550308753</v>
      </c>
      <c r="L79" s="89"/>
      <c r="M79" s="87">
        <f>Walkerhill!N79+City!N79+Busan!N79+Jeju!N79</f>
        <v>35714</v>
      </c>
      <c r="N79" s="87">
        <f>Walkerhill!O79+City!O79+Busan!O79+Jeju!O79</f>
        <v>2955.0000000000014</v>
      </c>
      <c r="O79" s="88">
        <f>Walkerhill!P79+City!P79+Busan!P79+Jeju!P79</f>
        <v>38669</v>
      </c>
      <c r="P79" s="87">
        <f>Walkerhill!Q79+City!Q79+Busan!Q79+Jeju!Q79</f>
        <v>2357</v>
      </c>
      <c r="Q79" s="87">
        <f>Walkerhill!R79+City!R79+Busan!R79+Jeju!R79</f>
        <v>4741</v>
      </c>
      <c r="R79" s="87">
        <f>Walkerhill!S79+City!S79+Busan!S79+Jeju!S79</f>
        <v>4319</v>
      </c>
      <c r="S79" s="88">
        <f>Walkerhill!T79+City!T79+Busan!T79+Jeju!T79</f>
        <v>11417</v>
      </c>
      <c r="T79" s="137">
        <f>Walkerhill!U79+City!U79+Busan!U79+Jeju!U79</f>
        <v>194.23609425396816</v>
      </c>
      <c r="U79" s="137">
        <f>Walkerhill!V79+City!V79+Busan!V79+Jeju!V79</f>
        <v>100.44755263765335</v>
      </c>
      <c r="V79" s="137">
        <f>Walkerhill!W79+City!W79+Busan!W79+Jeju!W79</f>
        <v>62.825115061648546</v>
      </c>
      <c r="W79" s="138">
        <f>Walkerhill!X79+City!X79+Busan!X79+Jeju!X79</f>
        <v>111.68229084032919</v>
      </c>
    </row>
    <row r="80" spans="2:23" s="38" customFormat="1" ht="12.75" hidden="1" customHeight="1" outlineLevel="1">
      <c r="B80" s="516">
        <f t="shared" si="1"/>
        <v>42886</v>
      </c>
      <c r="C80" s="87"/>
      <c r="D80" s="516"/>
      <c r="E80" s="516"/>
      <c r="F80" s="87">
        <f>Walkerhill!G80+City!G80+Busan!G80+Jeju!G80</f>
        <v>153473.73599999998</v>
      </c>
      <c r="G80" s="87">
        <f>Walkerhill!H80+City!H80+Busan!H80+Jeju!H80</f>
        <v>119175.524</v>
      </c>
      <c r="H80" s="87">
        <f>Walkerhill!I80+City!I80+Busan!I80+Jeju!I80</f>
        <v>60837.33</v>
      </c>
      <c r="I80" s="87">
        <f>Walkerhill!J80+City!J80+Busan!J80+Jeju!J80</f>
        <v>64126.296999999999</v>
      </c>
      <c r="J80" s="88">
        <f>Walkerhill!K80+City!K80+Busan!K80+Jeju!K80</f>
        <v>397612.88699999999</v>
      </c>
      <c r="K80" s="89">
        <f t="shared" si="3"/>
        <v>9.8027506839837408E-2</v>
      </c>
      <c r="L80" s="89"/>
      <c r="M80" s="87">
        <f>Walkerhill!N80+City!N80+Busan!N80+Jeju!N80</f>
        <v>38977</v>
      </c>
      <c r="N80" s="87">
        <f>Walkerhill!O80+City!O80+Busan!O80+Jeju!O80</f>
        <v>2535.0000000000009</v>
      </c>
      <c r="O80" s="88">
        <f>Walkerhill!P80+City!P80+Busan!P80+Jeju!P80</f>
        <v>41512</v>
      </c>
      <c r="P80" s="87">
        <f>Walkerhill!Q80+City!Q80+Busan!Q80+Jeju!Q80</f>
        <v>3067</v>
      </c>
      <c r="Q80" s="87">
        <f>Walkerhill!R80+City!R80+Busan!R80+Jeju!R80</f>
        <v>4919</v>
      </c>
      <c r="R80" s="87">
        <f>Walkerhill!S80+City!S80+Busan!S80+Jeju!S80</f>
        <v>4393</v>
      </c>
      <c r="S80" s="88">
        <f>Walkerhill!T80+City!T80+Busan!T80+Jeju!T80</f>
        <v>12379</v>
      </c>
      <c r="T80" s="137">
        <f>Walkerhill!U80+City!U80+Busan!U80+Jeju!U80</f>
        <v>206.37210024242353</v>
      </c>
      <c r="U80" s="137">
        <f>Walkerhill!V80+City!V80+Busan!V80+Jeju!V80</f>
        <v>101.98768689956216</v>
      </c>
      <c r="V80" s="137">
        <f>Walkerhill!W80+City!W80+Busan!W80+Jeju!W80</f>
        <v>54.542923911022463</v>
      </c>
      <c r="W80" s="138">
        <f>Walkerhill!X80+City!X80+Busan!X80+Jeju!X80</f>
        <v>117.11295851150001</v>
      </c>
    </row>
    <row r="81" spans="1:23" s="38" customFormat="1" ht="12" hidden="1" customHeight="1" outlineLevel="1">
      <c r="B81" s="935">
        <f t="shared" si="1"/>
        <v>42916</v>
      </c>
      <c r="C81" s="133"/>
      <c r="D81" s="567"/>
      <c r="E81" s="567"/>
      <c r="F81" s="133">
        <f>Walkerhill!G81+City!G81+Busan!G81+Jeju!G81</f>
        <v>123966.171</v>
      </c>
      <c r="G81" s="133">
        <f>Walkerhill!H81+City!H81+Busan!H81+Jeju!H81</f>
        <v>121025.72500000001</v>
      </c>
      <c r="H81" s="133">
        <f>Walkerhill!I81+City!I81+Busan!I81+Jeju!I81</f>
        <v>68279.245999999999</v>
      </c>
      <c r="I81" s="133">
        <f>Walkerhill!J81+City!J81+Busan!J81+Jeju!J81</f>
        <v>59745.658000000003</v>
      </c>
      <c r="J81" s="134">
        <f>Walkerhill!K81+City!K81+Busan!K81+Jeju!K81</f>
        <v>373016.8</v>
      </c>
      <c r="K81" s="135">
        <f t="shared" si="3"/>
        <v>8.5280341260768958E-2</v>
      </c>
      <c r="L81" s="135"/>
      <c r="M81" s="133">
        <f>Walkerhill!N81+City!N81+Busan!N81+Jeju!N81</f>
        <v>31811</v>
      </c>
      <c r="N81" s="133">
        <f>Walkerhill!O81+City!O81+Busan!O81+Jeju!O81</f>
        <v>2896.9999999999991</v>
      </c>
      <c r="O81" s="134">
        <f>Walkerhill!P81+City!P81+Busan!P81+Jeju!P81</f>
        <v>34708</v>
      </c>
      <c r="P81" s="133">
        <f>Walkerhill!Q81+City!Q81+Busan!Q81+Jeju!Q81</f>
        <v>2786</v>
      </c>
      <c r="Q81" s="133">
        <f>Walkerhill!R81+City!R81+Busan!R81+Jeju!R81</f>
        <v>4807</v>
      </c>
      <c r="R81" s="133">
        <f>Walkerhill!S81+City!S81+Busan!S81+Jeju!S81</f>
        <v>4294</v>
      </c>
      <c r="S81" s="134">
        <f>Walkerhill!T81+City!T81+Busan!T81+Jeju!T81</f>
        <v>11887</v>
      </c>
      <c r="T81" s="139">
        <f>Walkerhill!U81+City!U81+Busan!U81+Jeju!U81</f>
        <v>179.62334737863495</v>
      </c>
      <c r="U81" s="139">
        <f>Walkerhill!V81+City!V81+Busan!V81+Jeju!V81</f>
        <v>106.41342396147198</v>
      </c>
      <c r="V81" s="139">
        <f>Walkerhill!W81+City!W81+Busan!W81+Jeju!W81</f>
        <v>64.382036778547544</v>
      </c>
      <c r="W81" s="140">
        <f>Walkerhill!X81+City!X81+Busan!X81+Jeju!X81</f>
        <v>119.55605304717309</v>
      </c>
    </row>
    <row r="82" spans="1:23" s="38" customFormat="1" ht="12.75" hidden="1" customHeight="1" outlineLevel="1">
      <c r="B82" s="516">
        <f t="shared" si="1"/>
        <v>42947</v>
      </c>
      <c r="C82" s="87"/>
      <c r="D82" s="516"/>
      <c r="E82" s="516"/>
      <c r="F82" s="87">
        <f>Walkerhill!G82+City!G82+Busan!G82+Jeju!G82</f>
        <v>173510.41800000001</v>
      </c>
      <c r="G82" s="87">
        <f>Walkerhill!H82+City!H82+Busan!H82+Jeju!H82</f>
        <v>156592.90700000001</v>
      </c>
      <c r="H82" s="87">
        <f>Walkerhill!I82+City!I82+Busan!I82+Jeju!I82</f>
        <v>76421.706000000006</v>
      </c>
      <c r="I82" s="87">
        <f>Walkerhill!J82+City!J82+Busan!J82+Jeju!J82</f>
        <v>70592.163</v>
      </c>
      <c r="J82" s="88">
        <f>Walkerhill!K82+City!K82+Busan!K82+Jeju!K82</f>
        <v>477117.19400000002</v>
      </c>
      <c r="K82" s="89">
        <f t="shared" si="3"/>
        <v>9.8470565703402416E-2</v>
      </c>
      <c r="L82" s="89"/>
      <c r="M82" s="87">
        <f>Walkerhill!N82+City!N82+Busan!N82+Jeju!N82</f>
        <v>46982</v>
      </c>
      <c r="N82" s="87">
        <f>Walkerhill!O82+City!O82+Busan!O82+Jeju!O82</f>
        <v>3396.9999999999986</v>
      </c>
      <c r="O82" s="88">
        <f>Walkerhill!P82+City!P82+Busan!P82+Jeju!P82</f>
        <v>50379</v>
      </c>
      <c r="P82" s="87">
        <f>Walkerhill!Q82+City!Q82+Busan!Q82+Jeju!Q82</f>
        <v>3789</v>
      </c>
      <c r="Q82" s="87">
        <f>Walkerhill!R82+City!R82+Busan!R82+Jeju!R82</f>
        <v>6437</v>
      </c>
      <c r="R82" s="87">
        <f>Walkerhill!S82+City!S82+Busan!S82+Jeju!S82</f>
        <v>4536</v>
      </c>
      <c r="S82" s="88">
        <f>Walkerhill!T82+City!T82+Busan!T82+Jeju!T82</f>
        <v>14762</v>
      </c>
      <c r="T82" s="137">
        <f>Walkerhill!U82+City!U82+Busan!U82+Jeju!U82</f>
        <v>181.93886816143493</v>
      </c>
      <c r="U82" s="137">
        <f>Walkerhill!V82+City!V82+Busan!V82+Jeju!V82</f>
        <v>103.23271350114459</v>
      </c>
      <c r="V82" s="137">
        <f>Walkerhill!W82+City!W82+Busan!W82+Jeju!W82</f>
        <v>66.421568502963353</v>
      </c>
      <c r="W82" s="138">
        <f>Walkerhill!X82+City!X82+Busan!X82+Jeju!X82</f>
        <v>118.81730103461283</v>
      </c>
    </row>
    <row r="83" spans="1:23" s="38" customFormat="1" ht="12.75" hidden="1" customHeight="1" outlineLevel="1">
      <c r="B83" s="516">
        <f t="shared" si="1"/>
        <v>42978</v>
      </c>
      <c r="C83" s="87"/>
      <c r="D83" s="516"/>
      <c r="E83" s="516"/>
      <c r="F83" s="87">
        <f>Walkerhill!G83+City!G83+Busan!G83+Jeju!G83</f>
        <v>167823.41399999999</v>
      </c>
      <c r="G83" s="87">
        <f>Walkerhill!H83+City!H83+Busan!H83+Jeju!H83</f>
        <v>155432.31299999999</v>
      </c>
      <c r="H83" s="87">
        <f>Walkerhill!I83+City!I83+Busan!I83+Jeju!I83</f>
        <v>79812.410999999993</v>
      </c>
      <c r="I83" s="87">
        <f>Walkerhill!J83+City!J83+Busan!J83+Jeju!J83</f>
        <v>69378.409999999989</v>
      </c>
      <c r="J83" s="88">
        <f>Walkerhill!K83+City!K83+Busan!K83+Jeju!K83</f>
        <v>472446.54799999995</v>
      </c>
      <c r="K83" s="89">
        <f t="shared" si="3"/>
        <v>0.10289206304032515</v>
      </c>
      <c r="L83" s="89"/>
      <c r="M83" s="87">
        <f>Walkerhill!N83+City!N83+Busan!N83+Jeju!N83</f>
        <v>48611</v>
      </c>
      <c r="N83" s="87">
        <f>Walkerhill!O83+City!O83+Busan!O83+Jeju!O83</f>
        <v>4035.9999999999955</v>
      </c>
      <c r="O83" s="88">
        <f>Walkerhill!P83+City!P83+Busan!P83+Jeju!P83</f>
        <v>52647</v>
      </c>
      <c r="P83" s="87">
        <f>Walkerhill!Q83+City!Q83+Busan!Q83+Jeju!Q83</f>
        <v>3418</v>
      </c>
      <c r="Q83" s="87">
        <f>Walkerhill!R83+City!R83+Busan!R83+Jeju!R83</f>
        <v>6318</v>
      </c>
      <c r="R83" s="87">
        <f>Walkerhill!S83+City!S83+Busan!S83+Jeju!S83</f>
        <v>4774</v>
      </c>
      <c r="S83" s="88">
        <f>Walkerhill!T83+City!T83+Busan!T83+Jeju!T83</f>
        <v>14510</v>
      </c>
      <c r="T83" s="137">
        <f>Walkerhill!U83+City!U83+Busan!U83+Jeju!U83</f>
        <v>198.14555847342245</v>
      </c>
      <c r="U83" s="137">
        <f>Walkerhill!V83+City!V83+Busan!V83+Jeju!V83</f>
        <v>109.73913183823763</v>
      </c>
      <c r="V83" s="137">
        <f>Walkerhill!W83+City!W83+Busan!W83+Jeju!W83</f>
        <v>67.812613018963262</v>
      </c>
      <c r="W83" s="138">
        <f>Walkerhill!X83+City!X83+Busan!X83+Jeju!X83</f>
        <v>133.85070296130704</v>
      </c>
    </row>
    <row r="84" spans="1:23" s="38" customFormat="1" ht="12.75" hidden="1" customHeight="1" outlineLevel="1">
      <c r="B84" s="867">
        <f t="shared" si="1"/>
        <v>43008</v>
      </c>
      <c r="C84" s="117"/>
      <c r="D84" s="567"/>
      <c r="E84" s="567"/>
      <c r="F84" s="117">
        <f>Walkerhill!G84+City!G84+Busan!G84+Jeju!G84</f>
        <v>159266.40849999999</v>
      </c>
      <c r="G84" s="117">
        <f>Walkerhill!H84+City!H84+Busan!H84+Jeju!H84</f>
        <v>147007.38929999998</v>
      </c>
      <c r="H84" s="136">
        <f>Walkerhill!I84+City!I84+Busan!I84+Jeju!I84</f>
        <v>83068.115030000001</v>
      </c>
      <c r="I84" s="117">
        <f>Walkerhill!J84+City!J84+Busan!J84+Jeju!J84</f>
        <v>72371.171393000011</v>
      </c>
      <c r="J84" s="118">
        <f>Walkerhill!K84+City!K84+Busan!K84+Jeju!K84</f>
        <v>461713.08422300004</v>
      </c>
      <c r="K84" s="119">
        <f t="shared" si="3"/>
        <v>0.10820356127458282</v>
      </c>
      <c r="L84" s="119"/>
      <c r="M84" s="117">
        <f>Walkerhill!N84+City!N84+Busan!N84+Jeju!N84</f>
        <v>49959</v>
      </c>
      <c r="N84" s="117">
        <f>Walkerhill!O84+City!O84+Busan!O84+Jeju!O84</f>
        <v>2609.9999999999991</v>
      </c>
      <c r="O84" s="118">
        <f>Walkerhill!P84+City!P84+Busan!P84+Jeju!P84</f>
        <v>52569</v>
      </c>
      <c r="P84" s="133">
        <f>Walkerhill!Q84+City!Q84+Busan!Q84+Jeju!Q84</f>
        <v>3199</v>
      </c>
      <c r="Q84" s="133">
        <f>Walkerhill!R84+City!R84+Busan!R84+Jeju!R84</f>
        <v>5654</v>
      </c>
      <c r="R84" s="133">
        <f>Walkerhill!S84+City!S84+Busan!S84+Jeju!S84</f>
        <v>4689</v>
      </c>
      <c r="S84" s="134">
        <f>Walkerhill!T84+City!T84+Busan!T84+Jeju!T84</f>
        <v>13542</v>
      </c>
      <c r="T84" s="139">
        <f>Walkerhill!U84+City!U84+Busan!U84+Jeju!U84</f>
        <v>193.59667061967156</v>
      </c>
      <c r="U84" s="139">
        <f>Walkerhill!V84+City!V84+Busan!V84+Jeju!V84</f>
        <v>100.67035598151806</v>
      </c>
      <c r="V84" s="139">
        <f>Walkerhill!W84+City!W84+Busan!W84+Jeju!W84</f>
        <v>69.690417721037804</v>
      </c>
      <c r="W84" s="140">
        <f>Walkerhill!X84+City!X84+Busan!X84+Jeju!X84</f>
        <v>119.31126451028135</v>
      </c>
    </row>
    <row r="85" spans="1:23" s="38" customFormat="1" ht="12.75" hidden="1" customHeight="1" outlineLevel="1">
      <c r="B85" s="516">
        <f t="shared" si="1"/>
        <v>43039</v>
      </c>
      <c r="C85" s="87"/>
      <c r="D85" s="516"/>
      <c r="E85" s="516"/>
      <c r="F85" s="87">
        <f>Walkerhill!G85+City!G85+Busan!G85+Jeju!G85</f>
        <v>202719.97700000001</v>
      </c>
      <c r="G85" s="87">
        <f>Walkerhill!H85+City!H85+Busan!H85+Jeju!H85</f>
        <v>119266.28508012633</v>
      </c>
      <c r="H85" s="87">
        <f>Walkerhill!I85+City!I85+Busan!I85+Jeju!I85</f>
        <v>89980.459999999992</v>
      </c>
      <c r="I85" s="87">
        <f>Walkerhill!J85+City!J85+Busan!J85+Jeju!J85</f>
        <v>76992.604000000007</v>
      </c>
      <c r="J85" s="88">
        <f>Walkerhill!K85+City!K85+Busan!K85+Jeju!K85</f>
        <v>488959.32608012634</v>
      </c>
      <c r="K85" s="89">
        <f t="shared" si="3"/>
        <v>9.6574495016916478E-2</v>
      </c>
      <c r="L85" s="89"/>
      <c r="M85" s="87">
        <f>Walkerhill!N85+City!N85+Busan!N85+Jeju!N85</f>
        <v>47221</v>
      </c>
      <c r="N85" s="87">
        <f>Walkerhill!O85+City!O85+Busan!O85+Jeju!O85</f>
        <v>3445.9999999999973</v>
      </c>
      <c r="O85" s="88">
        <f>Walkerhill!P85+City!P85+Busan!P85+Jeju!P85</f>
        <v>50667</v>
      </c>
      <c r="P85" s="87">
        <f>Walkerhill!Q85+City!Q85+Busan!Q85+Jeju!Q85</f>
        <v>4730</v>
      </c>
      <c r="Q85" s="87">
        <f>Walkerhill!R85+City!R85+Busan!R85+Jeju!R85</f>
        <v>4938</v>
      </c>
      <c r="R85" s="87">
        <f>Walkerhill!S85+City!S85+Busan!S85+Jeju!S85</f>
        <v>4459</v>
      </c>
      <c r="S85" s="88">
        <f>Walkerhill!T85+City!T85+Busan!T85+Jeju!T85</f>
        <v>14127</v>
      </c>
      <c r="T85" s="137">
        <f>Walkerhill!U85+City!U85+Busan!U85+Jeju!U85</f>
        <v>171.0751564850238</v>
      </c>
      <c r="U85" s="137">
        <f>Walkerhill!V85+City!V85+Busan!V85+Jeju!V85</f>
        <v>99.185572379654829</v>
      </c>
      <c r="V85" s="137">
        <f>Walkerhill!W85+City!W85+Busan!W85+Jeju!W85</f>
        <v>74.302948220080737</v>
      </c>
      <c r="W85" s="138">
        <f>Walkerhill!X85+City!X85+Busan!X85+Jeju!X85</f>
        <v>124.82196076946011</v>
      </c>
    </row>
    <row r="86" spans="1:23" s="38" customFormat="1" ht="12.75" hidden="1" customHeight="1" outlineLevel="1">
      <c r="B86" s="516">
        <f t="shared" si="1"/>
        <v>43069</v>
      </c>
      <c r="C86" s="87"/>
      <c r="D86" s="516"/>
      <c r="E86" s="516"/>
      <c r="F86" s="87">
        <f>Walkerhill!G86+City!G86+Busan!G86+Jeju!G86</f>
        <v>152232.17799999999</v>
      </c>
      <c r="G86" s="87">
        <f>Walkerhill!H86+City!H86+Busan!H86+Jeju!H86</f>
        <v>130036.925</v>
      </c>
      <c r="H86" s="87">
        <f>Walkerhill!I86+City!I86+Busan!I86+Jeju!I86</f>
        <v>76675.656999999992</v>
      </c>
      <c r="I86" s="87">
        <f>Walkerhill!J86+City!J86+Busan!J86+Jeju!J86</f>
        <v>73258.72600000001</v>
      </c>
      <c r="J86" s="88">
        <f>Walkerhill!K86+City!K86+Busan!K86+Jeju!K86</f>
        <v>432203.48600000003</v>
      </c>
      <c r="K86" s="89">
        <f t="shared" si="3"/>
        <v>0.11758813069823318</v>
      </c>
      <c r="L86" s="89"/>
      <c r="M86" s="87">
        <f>Walkerhill!N86+City!N86+Busan!N86+Jeju!N86</f>
        <v>50822</v>
      </c>
      <c r="N86" s="87">
        <f>Walkerhill!O86+City!O86+Busan!O86+Jeju!O86</f>
        <v>3469.0000000000014</v>
      </c>
      <c r="O86" s="88">
        <f>Walkerhill!P86+City!P86+Busan!P86+Jeju!P86</f>
        <v>54291</v>
      </c>
      <c r="P86" s="87">
        <f>Walkerhill!Q86+City!Q86+Busan!Q86+Jeju!Q86</f>
        <v>3339</v>
      </c>
      <c r="Q86" s="87">
        <f>Walkerhill!R86+City!R86+Busan!R86+Jeju!R86</f>
        <v>5745</v>
      </c>
      <c r="R86" s="87">
        <f>Walkerhill!S86+City!S86+Busan!S86+Jeju!S86</f>
        <v>5088</v>
      </c>
      <c r="S86" s="88">
        <f>Walkerhill!T86+City!T86+Busan!T86+Jeju!T86</f>
        <v>14172</v>
      </c>
      <c r="T86" s="137">
        <f>Walkerhill!U86+City!U86+Busan!U86+Jeju!U86</f>
        <v>179.05963010211514</v>
      </c>
      <c r="U86" s="137">
        <f>Walkerhill!V86+City!V86+Busan!V86+Jeju!V86</f>
        <v>95.688052096127137</v>
      </c>
      <c r="V86" s="137">
        <f>Walkerhill!W86+City!W86+Busan!W86+Jeju!W86</f>
        <v>51.676279405827763</v>
      </c>
      <c r="W86" s="138">
        <f>Walkerhill!X86+City!X86+Busan!X86+Jeju!X86</f>
        <v>105.92233107356424</v>
      </c>
    </row>
    <row r="87" spans="1:23" s="38" customFormat="1" ht="12.75" hidden="1" customHeight="1" outlineLevel="1">
      <c r="B87" s="568">
        <f t="shared" si="1"/>
        <v>43100</v>
      </c>
      <c r="C87" s="98"/>
      <c r="D87" s="568"/>
      <c r="E87" s="568"/>
      <c r="F87" s="98">
        <f>Walkerhill!G87+City!G87+Busan!G87+Jeju!G87</f>
        <v>109093.13399999999</v>
      </c>
      <c r="G87" s="98">
        <f>Walkerhill!H87+City!H87+Busan!H87+Jeju!H87</f>
        <v>125511.814</v>
      </c>
      <c r="H87" s="98">
        <f>Walkerhill!I87+City!I87+Busan!I87+Jeju!I87</f>
        <v>100795.992</v>
      </c>
      <c r="I87" s="98">
        <f>Walkerhill!J87+City!J87+Busan!J87+Jeju!J87</f>
        <v>85542.898000000001</v>
      </c>
      <c r="J87" s="99">
        <f>Walkerhill!K87+City!K87+Busan!K87+Jeju!K87</f>
        <v>420943.83799999999</v>
      </c>
      <c r="K87" s="100">
        <f t="shared" si="3"/>
        <v>0.11553085141015891</v>
      </c>
      <c r="L87" s="100"/>
      <c r="M87" s="98">
        <f>Walkerhill!N87+City!N87+Busan!N87+Jeju!N87</f>
        <v>48632</v>
      </c>
      <c r="N87" s="98">
        <f>Walkerhill!O87+City!O87+Busan!O87+Jeju!O87</f>
        <v>2589.9999999999977</v>
      </c>
      <c r="O87" s="99">
        <f>Walkerhill!P87+City!P87+Busan!P87+Jeju!P87</f>
        <v>51222</v>
      </c>
      <c r="P87" s="98">
        <f>Walkerhill!Q87+City!Q87+Busan!Q87+Jeju!Q87</f>
        <v>2388</v>
      </c>
      <c r="Q87" s="98">
        <f>Walkerhill!R87+City!R87+Busan!R87+Jeju!R87</f>
        <v>5948</v>
      </c>
      <c r="R87" s="98">
        <f>Walkerhill!S87+City!S87+Busan!S87+Jeju!S87</f>
        <v>5343</v>
      </c>
      <c r="S87" s="99">
        <f>Walkerhill!T87+City!T87+Busan!T87+Jeju!T87</f>
        <v>13679</v>
      </c>
      <c r="T87" s="142">
        <f>Walkerhill!U87+City!U87+Busan!U87+Jeju!U87</f>
        <v>154.16160563318221</v>
      </c>
      <c r="U87" s="142">
        <f>Walkerhill!V87+City!V87+Busan!V87+Jeju!V87</f>
        <v>88.543222511241339</v>
      </c>
      <c r="V87" s="142">
        <f>Walkerhill!W87+City!W87+Busan!W87+Jeju!W87</f>
        <v>67.5612993377039</v>
      </c>
      <c r="W87" s="143">
        <f>Walkerhill!X87+City!X87+Busan!X87+Jeju!X87</f>
        <v>91.976366012351249</v>
      </c>
    </row>
    <row r="88" spans="1:23" s="38" customFormat="1" ht="12.75" hidden="1" customHeight="1" outlineLevel="1">
      <c r="B88" s="865">
        <f t="shared" si="1"/>
        <v>43131</v>
      </c>
      <c r="C88" s="101">
        <f>Walkerhill!C88+City!C88+Busan!C88+Jeju!C88</f>
        <v>141461</v>
      </c>
      <c r="D88" s="101">
        <f>Walkerhill!D88+City!D88+Busan!D88+Jeju!D88</f>
        <v>600</v>
      </c>
      <c r="E88" s="558">
        <f t="shared" ref="E88:E123" si="4">D88/C88</f>
        <v>4.2414517075377665E-3</v>
      </c>
      <c r="F88" s="101">
        <f>Walkerhill!G88+City!G88+Busan!G88+Jeju!G88</f>
        <v>97835.18299999999</v>
      </c>
      <c r="G88" s="101">
        <f>Walkerhill!H88+City!H88+Busan!H88+Jeju!H88</f>
        <v>143390.55100000001</v>
      </c>
      <c r="H88" s="101">
        <f>Walkerhill!I88+City!I88+Busan!I88+Jeju!I88</f>
        <v>101487.46500000001</v>
      </c>
      <c r="I88" s="101">
        <f>Walkerhill!J88+City!J88+Busan!J88+Jeju!J88</f>
        <v>82165.373000000007</v>
      </c>
      <c r="J88" s="102">
        <f>Walkerhill!K88+City!K88+Busan!K88+Jeju!K88</f>
        <v>424878.57199999999</v>
      </c>
      <c r="K88" s="103">
        <f t="shared" si="3"/>
        <v>0.11913050771597868</v>
      </c>
      <c r="L88" s="101"/>
      <c r="M88" s="101">
        <f>Walkerhill!N88+City!N88+Busan!N88+Jeju!N88</f>
        <v>50616</v>
      </c>
      <c r="N88" s="101">
        <f>Walkerhill!O88+City!O88+Busan!O88+Jeju!O88</f>
        <v>3820</v>
      </c>
      <c r="O88" s="102">
        <f>Walkerhill!P88+City!P88+Busan!P88+Jeju!P88</f>
        <v>53698</v>
      </c>
      <c r="P88" s="101">
        <f>Walkerhill!Q88+City!Q88+Busan!Q88+Jeju!Q88</f>
        <v>2607</v>
      </c>
      <c r="Q88" s="101">
        <f>Walkerhill!R88+City!R88+Busan!R88+Jeju!R88</f>
        <v>6140</v>
      </c>
      <c r="R88" s="101">
        <f>Walkerhill!S88+City!S88+Busan!S88+Jeju!S88</f>
        <v>5474</v>
      </c>
      <c r="S88" s="102">
        <f>Walkerhill!T88+City!T88+Busan!T88+Jeju!T88</f>
        <v>14221</v>
      </c>
      <c r="T88" s="145">
        <f>Walkerhill!U88+City!U88+Busan!U88+Jeju!U88</f>
        <v>141.4763808051828</v>
      </c>
      <c r="U88" s="145">
        <f>Walkerhill!V88+City!V88+Busan!V88+Jeju!V88</f>
        <v>94.909089154942933</v>
      </c>
      <c r="V88" s="145">
        <f>Walkerhill!W88+City!W88+Busan!W88+Jeju!W88</f>
        <v>60.383782009237919</v>
      </c>
      <c r="W88" s="871">
        <f>Walkerhill!X88+City!X88+Busan!X88+Jeju!X88</f>
        <v>93.528277516782936</v>
      </c>
    </row>
    <row r="89" spans="1:23" s="38" customFormat="1" ht="12.75" hidden="1" customHeight="1" outlineLevel="1">
      <c r="B89" s="516">
        <f t="shared" si="1"/>
        <v>43159</v>
      </c>
      <c r="C89" s="87">
        <f>Walkerhill!C89+City!C89+Busan!C89+Jeju!C89</f>
        <v>169077</v>
      </c>
      <c r="D89" s="87">
        <f>Walkerhill!D89+City!D89+Busan!D89+Jeju!D89</f>
        <v>3698</v>
      </c>
      <c r="E89" s="558">
        <f t="shared" ref="E89:E99" si="5">D89/C89</f>
        <v>2.187169159613667E-2</v>
      </c>
      <c r="F89" s="87">
        <f>Walkerhill!G89+City!G89+Busan!G89+Jeju!G89</f>
        <v>89182.954000000012</v>
      </c>
      <c r="G89" s="87">
        <f>Walkerhill!H89+City!H89+Busan!H89+Jeju!H89</f>
        <v>154482.484</v>
      </c>
      <c r="H89" s="87">
        <f>Walkerhill!I89+City!I89+Busan!I89+Jeju!I89</f>
        <v>95004.604999999996</v>
      </c>
      <c r="I89" s="87">
        <f>Walkerhill!J89+City!J89+Busan!J89+Jeju!J89</f>
        <v>65851.043999999994</v>
      </c>
      <c r="J89" s="88">
        <f>Walkerhill!K89+City!K89+Busan!K89+Jeju!K89</f>
        <v>404521.087</v>
      </c>
      <c r="K89" s="89">
        <f t="shared" si="3"/>
        <v>9.7139559006475223E-2</v>
      </c>
      <c r="L89" s="87"/>
      <c r="M89" s="87">
        <f>Walkerhill!N89+City!N89+Busan!N89+Jeju!N89</f>
        <v>39295</v>
      </c>
      <c r="N89" s="87">
        <f>Walkerhill!O89+City!O89+Busan!O89+Jeju!O89</f>
        <v>3541</v>
      </c>
      <c r="O89" s="88">
        <f>Walkerhill!P89+City!P89+Busan!P89+Jeju!P89</f>
        <v>43462</v>
      </c>
      <c r="P89" s="87">
        <f>Walkerhill!Q89+City!Q89+Busan!Q89+Jeju!Q89</f>
        <v>2780</v>
      </c>
      <c r="Q89" s="87">
        <f>Walkerhill!R89+City!R89+Busan!R89+Jeju!R89</f>
        <v>4788</v>
      </c>
      <c r="R89" s="87">
        <f>Walkerhill!S89+City!S89+Busan!S89+Jeju!S89</f>
        <v>4962</v>
      </c>
      <c r="S89" s="88">
        <f>Walkerhill!T89+City!T89+Busan!T89+Jeju!T89</f>
        <v>12530</v>
      </c>
      <c r="T89" s="137">
        <f>Walkerhill!U89+City!U89+Busan!U89+Jeju!U89</f>
        <v>122.55177513367912</v>
      </c>
      <c r="U89" s="137">
        <f>Walkerhill!V89+City!V89+Busan!V89+Jeju!V89</f>
        <v>129.95793235654938</v>
      </c>
      <c r="V89" s="137">
        <f>Walkerhill!W89+City!W89+Busan!W89+Jeju!W89</f>
        <v>74.416272998950078</v>
      </c>
      <c r="W89" s="138">
        <f>Walkerhill!X89+City!X89+Busan!X89+Jeju!X89</f>
        <v>106.34056229119653</v>
      </c>
    </row>
    <row r="90" spans="1:23" s="38" customFormat="1" ht="12.75" hidden="1" customHeight="1" outlineLevel="1">
      <c r="B90" s="567">
        <f t="shared" si="1"/>
        <v>43190</v>
      </c>
      <c r="C90" s="92">
        <f>Walkerhill!C90+City!C90+Busan!C90+Jeju!C90</f>
        <v>102313</v>
      </c>
      <c r="D90" s="92">
        <f>Walkerhill!D90+City!D90+Busan!D90+Jeju!D90</f>
        <v>3708</v>
      </c>
      <c r="E90" s="558">
        <f t="shared" si="5"/>
        <v>3.6241728812565363E-2</v>
      </c>
      <c r="F90" s="92">
        <f>Walkerhill!G90+City!G90+Busan!G90+Jeju!G90</f>
        <v>94619.327000000005</v>
      </c>
      <c r="G90" s="92">
        <f>Walkerhill!H90+City!H90+Busan!H90+Jeju!H90</f>
        <v>213489.77499999999</v>
      </c>
      <c r="H90" s="92">
        <f>Walkerhill!I90+City!I90+Busan!I90+Jeju!I90</f>
        <v>110176.374</v>
      </c>
      <c r="I90" s="92">
        <f>Walkerhill!J90+City!J90+Busan!J90+Jeju!J90</f>
        <v>69739.943999999989</v>
      </c>
      <c r="J90" s="93">
        <f>Walkerhill!K90+City!K90+Busan!K90+Jeju!K90</f>
        <v>488025.41999999993</v>
      </c>
      <c r="K90" s="94">
        <f t="shared" si="3"/>
        <v>9.6015490340646617E-2</v>
      </c>
      <c r="L90" s="92"/>
      <c r="M90" s="92">
        <f>Walkerhill!N90+City!N90+Busan!N90+Jeju!N90</f>
        <v>46858</v>
      </c>
      <c r="N90" s="92">
        <f>Walkerhill!O90+City!O90+Busan!O90+Jeju!O90</f>
        <v>3439</v>
      </c>
      <c r="O90" s="93">
        <f>Walkerhill!P90+City!P90+Busan!P90+Jeju!P90</f>
        <v>51069</v>
      </c>
      <c r="P90" s="92">
        <f>Walkerhill!Q90+City!Q90+Busan!Q90+Jeju!Q90</f>
        <v>2573</v>
      </c>
      <c r="Q90" s="92">
        <f>Walkerhill!R90+City!R90+Busan!R90+Jeju!R90</f>
        <v>5493</v>
      </c>
      <c r="R90" s="92">
        <f>Walkerhill!S90+City!S90+Busan!S90+Jeju!S90</f>
        <v>5323</v>
      </c>
      <c r="S90" s="93">
        <f>Walkerhill!T90+City!T90+Busan!T90+Jeju!T90</f>
        <v>13389</v>
      </c>
      <c r="T90" s="139">
        <f>Walkerhill!U90+City!U90+Busan!U90+Jeju!U90</f>
        <v>146.83210897421137</v>
      </c>
      <c r="U90" s="139">
        <f>Walkerhill!V90+City!V90+Busan!V90+Jeju!V90</f>
        <v>143.25430798391247</v>
      </c>
      <c r="V90" s="139">
        <f>Walkerhill!W90+City!W90+Busan!W90+Jeju!W90</f>
        <v>73.072392342469271</v>
      </c>
      <c r="W90" s="140">
        <f>Walkerhill!X90+City!X90+Busan!X90+Jeju!X90</f>
        <v>116.25697025473224</v>
      </c>
    </row>
    <row r="91" spans="1:23" s="38" customFormat="1" ht="12.75" hidden="1" customHeight="1" outlineLevel="1">
      <c r="A91" s="866"/>
      <c r="B91" s="516">
        <f t="shared" si="1"/>
        <v>43220</v>
      </c>
      <c r="C91" s="87">
        <f>Walkerhill!C91+City!C91+Busan!C91+Jeju!C91</f>
        <v>197052</v>
      </c>
      <c r="D91" s="87">
        <f>Walkerhill!D91+City!D91+Busan!D91+Jeju!D91</f>
        <v>8880</v>
      </c>
      <c r="E91" s="559">
        <f t="shared" si="5"/>
        <v>4.5064247000791667E-2</v>
      </c>
      <c r="F91" s="87">
        <f>Walkerhill!G91+City!G91+Busan!G91+Jeju!G91</f>
        <v>102987.402</v>
      </c>
      <c r="G91" s="87">
        <f>Walkerhill!H91+City!H91+Busan!H91+Jeju!H91</f>
        <v>166738.81200000001</v>
      </c>
      <c r="H91" s="87">
        <f>Walkerhill!I91+City!I91+Busan!I91+Jeju!I91</f>
        <v>107361.7</v>
      </c>
      <c r="I91" s="87">
        <f>Walkerhill!J91+City!J91+Busan!J91+Jeju!J91</f>
        <v>71165.733000000007</v>
      </c>
      <c r="J91" s="88">
        <f>Walkerhill!K91+City!K91+Busan!K91+Jeju!K91</f>
        <v>448253.647</v>
      </c>
      <c r="K91" s="89">
        <f t="shared" si="3"/>
        <v>7.2677601661543204E-2</v>
      </c>
      <c r="L91" s="87"/>
      <c r="M91" s="87">
        <f>Walkerhill!N91+City!N91+Busan!N91+Jeju!N91</f>
        <v>32578</v>
      </c>
      <c r="N91" s="87">
        <f>Walkerhill!O91+City!O91+Busan!O91+Jeju!O91</f>
        <v>2720</v>
      </c>
      <c r="O91" s="88">
        <f>Walkerhill!P91+City!P91+Busan!P91+Jeju!P91</f>
        <v>38211</v>
      </c>
      <c r="P91" s="87">
        <f>Walkerhill!Q91+City!Q91+Busan!Q91+Jeju!Q91</f>
        <v>3032</v>
      </c>
      <c r="Q91" s="87">
        <f>Walkerhill!R91+City!R91+Busan!R91+Jeju!R91</f>
        <v>6605</v>
      </c>
      <c r="R91" s="87">
        <f>Walkerhill!S91+City!S91+Busan!S91+Jeju!S91</f>
        <v>5386</v>
      </c>
      <c r="S91" s="88">
        <f>Walkerhill!T91+City!T91+Busan!T91+Jeju!T91</f>
        <v>15023</v>
      </c>
      <c r="T91" s="137">
        <f>Walkerhill!U91+City!U91+Busan!U91+Jeju!U91</f>
        <v>133.56909762219902</v>
      </c>
      <c r="U91" s="137">
        <f>Walkerhill!V91+City!V91+Busan!V91+Jeju!V91</f>
        <v>109.76981461698249</v>
      </c>
      <c r="V91" s="137">
        <f>Walkerhill!W91+City!W91+Busan!W91+Jeju!W91</f>
        <v>66.958004711196352</v>
      </c>
      <c r="W91" s="138">
        <f>Walkerhill!X91+City!X91+Busan!X91+Jeju!X91</f>
        <v>103.96280112560981</v>
      </c>
    </row>
    <row r="92" spans="1:23" s="38" customFormat="1" ht="12.75" hidden="1" customHeight="1" outlineLevel="1">
      <c r="B92" s="516">
        <f t="shared" si="1"/>
        <v>43251</v>
      </c>
      <c r="C92" s="87">
        <f>Walkerhill!C92+City!C92+Busan!C92+Jeju!C92</f>
        <v>203143</v>
      </c>
      <c r="D92" s="87">
        <f>Walkerhill!D92+City!D92+Busan!D92+Jeju!D92</f>
        <v>-2193</v>
      </c>
      <c r="E92" s="558">
        <f t="shared" si="5"/>
        <v>-1.0795351058121619E-2</v>
      </c>
      <c r="F92" s="87">
        <f>Walkerhill!G92+City!G92+Busan!G92+Jeju!G92</f>
        <v>91940.112999999998</v>
      </c>
      <c r="G92" s="87">
        <f>Walkerhill!H92+City!H92+Busan!H92+Jeju!H92</f>
        <v>185601.06099999999</v>
      </c>
      <c r="H92" s="87">
        <f>Walkerhill!I92+City!I92+Busan!I92+Jeju!I92</f>
        <v>109353.89900000002</v>
      </c>
      <c r="I92" s="87">
        <f>Walkerhill!J92+City!J92+Busan!J92+Jeju!J92</f>
        <v>76728.330000000016</v>
      </c>
      <c r="J92" s="88">
        <f>Walkerhill!K92+City!K92+Busan!K92+Jeju!K92</f>
        <v>463623.40299999999</v>
      </c>
      <c r="K92" s="89">
        <f t="shared" si="3"/>
        <v>0.10808125663147337</v>
      </c>
      <c r="L92" s="87"/>
      <c r="M92" s="87">
        <f>Walkerhill!N92+City!N92+Busan!N92+Jeju!N92</f>
        <v>50109</v>
      </c>
      <c r="N92" s="87">
        <f>Walkerhill!O92+City!O92+Busan!O92+Jeju!O92</f>
        <v>4427</v>
      </c>
      <c r="O92" s="88">
        <f>Walkerhill!P92+City!P92+Busan!P92+Jeju!P92</f>
        <v>51846</v>
      </c>
      <c r="P92" s="87">
        <f>Walkerhill!Q92+City!Q92+Busan!Q92+Jeju!Q92</f>
        <v>2721</v>
      </c>
      <c r="Q92" s="87">
        <f>Walkerhill!R92+City!R92+Busan!R92+Jeju!R92</f>
        <v>6805</v>
      </c>
      <c r="R92" s="87">
        <f>Walkerhill!S92+City!S92+Busan!S92+Jeju!S92</f>
        <v>5743</v>
      </c>
      <c r="S92" s="88">
        <f>Walkerhill!T92+City!T92+Busan!T92+Jeju!T92</f>
        <v>15269</v>
      </c>
      <c r="T92" s="137">
        <f>Walkerhill!U92+City!U92+Busan!U92+Jeju!U92</f>
        <v>133.81225517101296</v>
      </c>
      <c r="U92" s="137">
        <f>Walkerhill!V92+City!V92+Busan!V92+Jeju!V92</f>
        <v>103.69212159841361</v>
      </c>
      <c r="V92" s="137">
        <f>Walkerhill!W92+City!W92+Busan!W92+Jeju!W92</f>
        <v>67.552835891594754</v>
      </c>
      <c r="W92" s="138">
        <f>Walkerhill!X92+City!X92+Busan!X92+Jeju!X92</f>
        <v>100.29427528589179</v>
      </c>
    </row>
    <row r="93" spans="1:23" s="38" customFormat="1" ht="12.75" hidden="1" customHeight="1" outlineLevel="1">
      <c r="B93" s="516">
        <f t="shared" si="1"/>
        <v>43281</v>
      </c>
      <c r="C93" s="87">
        <f>Walkerhill!C93+City!C93+Busan!C93+Jeju!C93</f>
        <v>106539</v>
      </c>
      <c r="D93" s="87">
        <f>Walkerhill!D93+City!D93+Busan!D93+Jeju!D93</f>
        <v>6097</v>
      </c>
      <c r="E93" s="560">
        <f t="shared" si="5"/>
        <v>5.7227869606435201E-2</v>
      </c>
      <c r="F93" s="87">
        <f>Walkerhill!G93+City!G93+Busan!G93+Jeju!G93</f>
        <v>103879.62599999999</v>
      </c>
      <c r="G93" s="87">
        <f>Walkerhill!H93+City!H93+Busan!H93+Jeju!H93</f>
        <v>149178.15100000001</v>
      </c>
      <c r="H93" s="87">
        <f>Walkerhill!I93+City!I93+Busan!I93+Jeju!I93</f>
        <v>108827.48200000002</v>
      </c>
      <c r="I93" s="87">
        <f>Walkerhill!J93+City!J93+Busan!J93+Jeju!J93</f>
        <v>72339.519</v>
      </c>
      <c r="J93" s="88">
        <f>Walkerhill!K93+City!K93+Busan!K93+Jeju!K93</f>
        <v>434224.77800000005</v>
      </c>
      <c r="K93" s="89">
        <f t="shared" si="3"/>
        <v>0.11986418702251025</v>
      </c>
      <c r="L93" s="87"/>
      <c r="M93" s="87">
        <f>Walkerhill!N93+City!N93+Busan!N93+Jeju!N93</f>
        <v>52048</v>
      </c>
      <c r="N93" s="87">
        <f>Walkerhill!O93+City!O93+Busan!O93+Jeju!O93</f>
        <v>2954</v>
      </c>
      <c r="O93" s="88">
        <f>Walkerhill!P93+City!P93+Busan!P93+Jeju!P93</f>
        <v>56889</v>
      </c>
      <c r="P93" s="87">
        <f>Walkerhill!Q93+City!Q93+Busan!Q93+Jeju!Q93</f>
        <v>2875</v>
      </c>
      <c r="Q93" s="87">
        <f>Walkerhill!R93+City!R93+Busan!R93+Jeju!R93</f>
        <v>5650</v>
      </c>
      <c r="R93" s="87">
        <f>Walkerhill!S93+City!S93+Busan!S93+Jeju!S93</f>
        <v>5244</v>
      </c>
      <c r="S93" s="88">
        <f>Walkerhill!T93+City!T93+Busan!T93+Jeju!T93</f>
        <v>13769</v>
      </c>
      <c r="T93" s="137">
        <f>Walkerhill!U93+City!U93+Busan!U93+Jeju!U93</f>
        <v>141.12960975562999</v>
      </c>
      <c r="U93" s="137">
        <f>Walkerhill!V93+City!V93+Busan!V93+Jeju!V93</f>
        <v>109.75688912427579</v>
      </c>
      <c r="V93" s="137">
        <f>Walkerhill!W93+City!W93+Busan!W93+Jeju!W93</f>
        <v>73.997992816130719</v>
      </c>
      <c r="W93" s="138">
        <f>Walkerhill!X93+City!X93+Busan!X93+Jeju!X93</f>
        <v>104.4548311024155</v>
      </c>
    </row>
    <row r="94" spans="1:23" s="38" customFormat="1" ht="12.75" hidden="1" customHeight="1" outlineLevel="1">
      <c r="B94" s="872">
        <f t="shared" si="1"/>
        <v>43312</v>
      </c>
      <c r="C94" s="561">
        <f>Walkerhill!C94+City!C94+Busan!C94+Jeju!C94</f>
        <v>183394</v>
      </c>
      <c r="D94" s="561">
        <f>Walkerhill!D94+City!D94+Busan!D94+Jeju!D94</f>
        <v>7356</v>
      </c>
      <c r="E94" s="558">
        <f t="shared" si="5"/>
        <v>4.0110363479721259E-2</v>
      </c>
      <c r="F94" s="561">
        <f>Walkerhill!G94+City!G94+Busan!G94+Jeju!G94</f>
        <v>105127.62599999999</v>
      </c>
      <c r="G94" s="561">
        <f>Walkerhill!H94+City!H94+Busan!H94+Jeju!H94</f>
        <v>162314.84700000001</v>
      </c>
      <c r="H94" s="561">
        <f>Walkerhill!I94+City!I94+Busan!I94+Jeju!I94</f>
        <v>95975.517999999982</v>
      </c>
      <c r="I94" s="561">
        <f>Walkerhill!J94+City!J94+Busan!J94+Jeju!J94</f>
        <v>77338.455000000002</v>
      </c>
      <c r="J94" s="873">
        <f>Walkerhill!K94+City!K94+Busan!K94+Jeju!K94</f>
        <v>440756.446</v>
      </c>
      <c r="K94" s="874">
        <f t="shared" si="3"/>
        <v>0.12699530660976424</v>
      </c>
      <c r="L94" s="561"/>
      <c r="M94" s="561">
        <f>Walkerhill!N94+City!N94+Busan!N94+Jeju!N94</f>
        <v>55974</v>
      </c>
      <c r="N94" s="561">
        <f>Walkerhill!O94+City!O94+Busan!O94+Jeju!O94</f>
        <v>3994</v>
      </c>
      <c r="O94" s="873">
        <f>Walkerhill!P94+City!P94+Busan!P94+Jeju!P94</f>
        <v>62273</v>
      </c>
      <c r="P94" s="561">
        <f>Walkerhill!Q94+City!Q94+Busan!Q94+Jeju!Q94</f>
        <v>3241</v>
      </c>
      <c r="Q94" s="561">
        <f>Walkerhill!R94+City!R94+Busan!R94+Jeju!R94</f>
        <v>6450</v>
      </c>
      <c r="R94" s="561">
        <f>Walkerhill!S94+City!S94+Busan!S94+Jeju!S94</f>
        <v>5656</v>
      </c>
      <c r="S94" s="873">
        <f>Walkerhill!T94+City!T94+Busan!T94+Jeju!T94</f>
        <v>15347</v>
      </c>
      <c r="T94" s="875">
        <f>Walkerhill!U94+City!U94+Busan!U94+Jeju!U94</f>
        <v>131.2355561265897</v>
      </c>
      <c r="U94" s="875">
        <f>Walkerhill!V94+City!V94+Busan!V94+Jeju!V94</f>
        <v>92.414634115618071</v>
      </c>
      <c r="V94" s="875">
        <f>Walkerhill!W94+City!W94+Busan!W94+Jeju!W94</f>
        <v>74.434215508846648</v>
      </c>
      <c r="W94" s="876">
        <f>Walkerhill!X94+City!X94+Busan!X94+Jeju!X94</f>
        <v>97.445516389427496</v>
      </c>
    </row>
    <row r="95" spans="1:23" s="38" customFormat="1" ht="12.75" hidden="1" customHeight="1" outlineLevel="1">
      <c r="B95" s="516">
        <f t="shared" si="1"/>
        <v>43343</v>
      </c>
      <c r="C95" s="87">
        <f>Walkerhill!C95+City!C95+Busan!C95+Jeju!C95</f>
        <v>134766</v>
      </c>
      <c r="D95" s="87">
        <f>Walkerhill!D95+City!D95+Busan!D95+Jeju!D95</f>
        <v>2973</v>
      </c>
      <c r="E95" s="558">
        <f t="shared" si="5"/>
        <v>2.2060460353501624E-2</v>
      </c>
      <c r="F95" s="87">
        <f>Walkerhill!G95+City!G95+Busan!G95+Jeju!G95</f>
        <v>115339.49399999999</v>
      </c>
      <c r="G95" s="87">
        <f>Walkerhill!H95+City!H95+Busan!H95+Jeju!H95</f>
        <v>187777.16199999998</v>
      </c>
      <c r="H95" s="87">
        <f>Walkerhill!I95+City!I95+Busan!I95+Jeju!I95</f>
        <v>103420.34600000001</v>
      </c>
      <c r="I95" s="87">
        <f>Walkerhill!J95+City!J95+Busan!J95+Jeju!J95</f>
        <v>77624.495999999999</v>
      </c>
      <c r="J95" s="88">
        <f>Walkerhill!K95+City!K95+Busan!K95+Jeju!K95</f>
        <v>484161.49800000002</v>
      </c>
      <c r="K95" s="89">
        <f t="shared" si="3"/>
        <v>9.6790017780389467E-2</v>
      </c>
      <c r="L95" s="87"/>
      <c r="M95" s="87">
        <f>Walkerhill!N95+City!N95+Busan!N95+Jeju!N95</f>
        <v>46862</v>
      </c>
      <c r="N95" s="87">
        <f>Walkerhill!O95+City!O95+Busan!O95+Jeju!O95</f>
        <v>3499</v>
      </c>
      <c r="O95" s="88">
        <f>Walkerhill!P95+City!P95+Busan!P95+Jeju!P95</f>
        <v>50890</v>
      </c>
      <c r="P95" s="87">
        <f>Walkerhill!Q95+City!Q95+Busan!Q95+Jeju!Q95</f>
        <v>3304</v>
      </c>
      <c r="Q95" s="87">
        <f>Walkerhill!R95+City!R95+Busan!R95+Jeju!R95</f>
        <v>7224</v>
      </c>
      <c r="R95" s="87">
        <f>Walkerhill!S95+City!S95+Busan!S95+Jeju!S95</f>
        <v>5515</v>
      </c>
      <c r="S95" s="88">
        <f>Walkerhill!T95+City!T95+Busan!T95+Jeju!T95</f>
        <v>16043</v>
      </c>
      <c r="T95" s="137">
        <f>Walkerhill!U95+City!U95+Busan!U95+Jeju!U95</f>
        <v>138.69803694322502</v>
      </c>
      <c r="U95" s="137">
        <f>Walkerhill!V95+City!V95+Busan!V95+Jeju!V95</f>
        <v>105.44333847801332</v>
      </c>
      <c r="V95" s="137">
        <f>Walkerhill!W95+City!W95+Busan!W95+Jeju!W95</f>
        <v>68.744311838178604</v>
      </c>
      <c r="W95" s="138">
        <f>Walkerhill!X95+City!X95+Busan!X95+Jeju!X95</f>
        <v>102.36125867613154</v>
      </c>
    </row>
    <row r="96" spans="1:23" s="38" customFormat="1" ht="12.75" hidden="1" customHeight="1" outlineLevel="1">
      <c r="B96" s="877">
        <f t="shared" si="1"/>
        <v>43373</v>
      </c>
      <c r="C96" s="562">
        <f>Walkerhill!C96+City!C96+Busan!C96+Jeju!C96</f>
        <v>61918</v>
      </c>
      <c r="D96" s="562">
        <f>Walkerhill!D96+City!D96+Busan!D96+Jeju!D96</f>
        <v>784</v>
      </c>
      <c r="E96" s="560">
        <f t="shared" si="5"/>
        <v>1.2661907684356729E-2</v>
      </c>
      <c r="F96" s="562">
        <f>Walkerhill!G96+City!G96+Busan!G96+Jeju!G96</f>
        <v>127858.95299999999</v>
      </c>
      <c r="G96" s="562">
        <f>Walkerhill!H96+City!H96+Busan!H96+Jeju!H96</f>
        <v>170360.98499999999</v>
      </c>
      <c r="H96" s="562">
        <f>Walkerhill!I96+City!I96+Busan!I96+Jeju!I96</f>
        <v>92044.001000000018</v>
      </c>
      <c r="I96" s="562">
        <f>Walkerhill!J96+City!J96+Busan!J96+Jeju!J96</f>
        <v>82315.303</v>
      </c>
      <c r="J96" s="878">
        <f>Walkerhill!K96+City!K96+Busan!K96+Jeju!K96</f>
        <v>472579.24199999997</v>
      </c>
      <c r="K96" s="879">
        <f t="shared" si="3"/>
        <v>0.10251402451570228</v>
      </c>
      <c r="L96" s="562"/>
      <c r="M96" s="562">
        <f>Walkerhill!N96+City!N96+Busan!N96+Jeju!N96</f>
        <v>48446</v>
      </c>
      <c r="N96" s="562">
        <f>Walkerhill!O96+City!O96+Busan!O96+Jeju!O96</f>
        <v>3587</v>
      </c>
      <c r="O96" s="878">
        <f>Walkerhill!P96+City!P96+Busan!P96+Jeju!P96</f>
        <v>51582</v>
      </c>
      <c r="P96" s="562">
        <f>Walkerhill!Q96+City!Q96+Busan!Q96+Jeju!Q96</f>
        <v>3572</v>
      </c>
      <c r="Q96" s="562">
        <f>Walkerhill!R96+City!R96+Busan!R96+Jeju!R96</f>
        <v>6177</v>
      </c>
      <c r="R96" s="562">
        <f>Walkerhill!S96+City!S96+Busan!S96+Jeju!S96</f>
        <v>5527</v>
      </c>
      <c r="S96" s="878">
        <f>Walkerhill!T96+City!T96+Busan!T96+Jeju!T96</f>
        <v>15276</v>
      </c>
      <c r="T96" s="881">
        <f>Walkerhill!U96+City!U96+Busan!U96+Jeju!U96</f>
        <v>145.99971668790002</v>
      </c>
      <c r="U96" s="881">
        <f>Walkerhill!V96+City!V96+Busan!V96+Jeju!V96</f>
        <v>103.05930336241275</v>
      </c>
      <c r="V96" s="881">
        <f>Walkerhill!W96+City!W96+Busan!W96+Jeju!W96</f>
        <v>63.082001198564342</v>
      </c>
      <c r="W96" s="882">
        <f>Walkerhill!X96+City!X96+Busan!X96+Jeju!X96</f>
        <v>104.92162269034932</v>
      </c>
    </row>
    <row r="97" spans="2:23" s="38" customFormat="1" ht="12.75" hidden="1" customHeight="1" outlineLevel="1">
      <c r="B97" s="516">
        <f t="shared" si="1"/>
        <v>43404</v>
      </c>
      <c r="C97" s="87">
        <f>Walkerhill!C97+City!C97+Busan!C97+Jeju!C97</f>
        <v>672773</v>
      </c>
      <c r="D97" s="87">
        <f>Walkerhill!D97+City!D97+Busan!D97+Jeju!D97</f>
        <v>8759</v>
      </c>
      <c r="E97" s="558">
        <f t="shared" si="5"/>
        <v>1.3019250177994659E-2</v>
      </c>
      <c r="F97" s="87">
        <f>Walkerhill!G97+City!G97+Busan!G97+Jeju!G97</f>
        <v>194959.16800000001</v>
      </c>
      <c r="G97" s="87">
        <f>Walkerhill!H97+City!H97+Busan!H97+Jeju!H97</f>
        <v>152902.37899999999</v>
      </c>
      <c r="H97" s="87">
        <f>Walkerhill!I97+City!I97+Busan!I97+Jeju!I97</f>
        <v>98042.828000000009</v>
      </c>
      <c r="I97" s="87">
        <f>Walkerhill!J97+City!J97+Busan!J97+Jeju!J97</f>
        <v>87930.038</v>
      </c>
      <c r="J97" s="88">
        <f>Walkerhill!K97+City!K97+Busan!K97+Jeju!K97</f>
        <v>533834.41299999994</v>
      </c>
      <c r="K97" s="89">
        <f t="shared" si="3"/>
        <v>0.12726043571866921</v>
      </c>
      <c r="L97" s="87"/>
      <c r="M97" s="87">
        <f>Walkerhill!N97+City!N97+Busan!N97+Jeju!N97</f>
        <v>67936</v>
      </c>
      <c r="N97" s="87">
        <f>Walkerhill!O97+City!O97+Busan!O97+Jeju!O97</f>
        <v>2962</v>
      </c>
      <c r="O97" s="88">
        <f>Walkerhill!P97+City!P97+Busan!P97+Jeju!P97</f>
        <v>70110</v>
      </c>
      <c r="P97" s="87">
        <f>Walkerhill!Q97+City!Q97+Busan!Q97+Jeju!Q97</f>
        <v>5298</v>
      </c>
      <c r="Q97" s="87">
        <f>Walkerhill!R97+City!R97+Busan!R97+Jeju!R97</f>
        <v>5810</v>
      </c>
      <c r="R97" s="87">
        <f>Walkerhill!S97+City!S97+Busan!S97+Jeju!S97</f>
        <v>6109</v>
      </c>
      <c r="S97" s="88">
        <f>Walkerhill!T97+City!T97+Busan!T97+Jeju!T97</f>
        <v>17217</v>
      </c>
      <c r="T97" s="137">
        <f>Walkerhill!U97+City!U97+Busan!U97+Jeju!U97</f>
        <v>145.92782853881397</v>
      </c>
      <c r="U97" s="137">
        <f>Walkerhill!V97+City!V97+Busan!V97+Jeju!V97</f>
        <v>111.29535601798776</v>
      </c>
      <c r="V97" s="137">
        <f>Walkerhill!W97+City!W97+Busan!W97+Jeju!W97</f>
        <v>64.418017648621614</v>
      </c>
      <c r="W97" s="138">
        <f>Walkerhill!X97+City!X97+Busan!X97+Jeju!X97</f>
        <v>106.39674623728787</v>
      </c>
    </row>
    <row r="98" spans="2:23" s="38" customFormat="1" ht="12.75" hidden="1" customHeight="1" outlineLevel="1">
      <c r="B98" s="516">
        <f t="shared" si="1"/>
        <v>43434</v>
      </c>
      <c r="C98" s="87">
        <f>Walkerhill!C98+City!C98+Busan!C98+Jeju!C98</f>
        <v>93051</v>
      </c>
      <c r="D98" s="87">
        <f>Walkerhill!D98+City!D98+Busan!D98+Jeju!D98</f>
        <v>-363</v>
      </c>
      <c r="E98" s="558">
        <f t="shared" si="5"/>
        <v>-3.9010865009510912E-3</v>
      </c>
      <c r="F98" s="87">
        <f>Walkerhill!G98+City!G98+Busan!G98+Jeju!G98</f>
        <v>121779.71</v>
      </c>
      <c r="G98" s="87">
        <f>Walkerhill!H98+City!H98+Busan!H98+Jeju!H98</f>
        <v>163621.299</v>
      </c>
      <c r="H98" s="87">
        <f>Walkerhill!I98+City!I98+Busan!I98+Jeju!I98</f>
        <v>108486.68400000001</v>
      </c>
      <c r="I98" s="87">
        <f>Walkerhill!J98+City!J98+Busan!J98+Jeju!J98</f>
        <v>97274.933999999994</v>
      </c>
      <c r="J98" s="88">
        <f>Walkerhill!K98+City!K98+Busan!K98+Jeju!K98</f>
        <v>491162.62699999992</v>
      </c>
      <c r="K98" s="89">
        <f t="shared" si="3"/>
        <v>9.7277352496935823E-2</v>
      </c>
      <c r="L98" s="87"/>
      <c r="M98" s="87">
        <f>Walkerhill!N98+City!N98+Busan!N98+Jeju!N98</f>
        <v>47779</v>
      </c>
      <c r="N98" s="87">
        <f>Walkerhill!O98+City!O98+Busan!O98+Jeju!O98</f>
        <v>4229</v>
      </c>
      <c r="O98" s="88">
        <f>Walkerhill!P98+City!P98+Busan!P98+Jeju!P98</f>
        <v>51146</v>
      </c>
      <c r="P98" s="87">
        <f>Walkerhill!Q98+City!Q98+Busan!Q98+Jeju!Q98</f>
        <v>3197</v>
      </c>
      <c r="Q98" s="87">
        <f>Walkerhill!R98+City!R98+Busan!R98+Jeju!R98</f>
        <v>7377</v>
      </c>
      <c r="R98" s="87">
        <f>Walkerhill!S98+City!S98+Busan!S98+Jeju!S98</f>
        <v>5857</v>
      </c>
      <c r="S98" s="88">
        <f>Walkerhill!T98+City!T98+Busan!T98+Jeju!T98</f>
        <v>16431</v>
      </c>
      <c r="T98" s="137">
        <f>Walkerhill!U98+City!U98+Busan!U98+Jeju!U98</f>
        <v>150.96201310048971</v>
      </c>
      <c r="U98" s="137">
        <f>Walkerhill!V98+City!V98+Busan!V98+Jeju!V98</f>
        <v>88.079161690807382</v>
      </c>
      <c r="V98" s="137">
        <f>Walkerhill!W98+City!W98+Busan!W98+Jeju!W98</f>
        <v>72.952442408717161</v>
      </c>
      <c r="W98" s="138">
        <f>Walkerhill!X98+City!X98+Busan!X98+Jeju!X98</f>
        <v>98.291955675485525</v>
      </c>
    </row>
    <row r="99" spans="2:23" s="38" customFormat="1" ht="12.75" hidden="1" customHeight="1" outlineLevel="1">
      <c r="B99" s="517">
        <f t="shared" si="1"/>
        <v>43465</v>
      </c>
      <c r="C99" s="523">
        <f>Walkerhill!C99+City!C99+Busan!C99+Jeju!C99</f>
        <v>234093</v>
      </c>
      <c r="D99" s="523">
        <f>Walkerhill!D99+City!D99+Busan!D99+Jeju!D99</f>
        <v>6311</v>
      </c>
      <c r="E99" s="558">
        <f t="shared" si="5"/>
        <v>2.6959370848338052E-2</v>
      </c>
      <c r="F99" s="523">
        <f>Walkerhill!G99+City!G99+Busan!G99+Jeju!G99</f>
        <v>133312.33300000001</v>
      </c>
      <c r="G99" s="523">
        <f>Walkerhill!H99+City!H99+Busan!H99+Jeju!H99</f>
        <v>159462.72500000001</v>
      </c>
      <c r="H99" s="523">
        <f>Walkerhill!I99+City!I99+Busan!I99+Jeju!I99</f>
        <v>105849.92</v>
      </c>
      <c r="I99" s="523">
        <f>Walkerhill!J99+City!J99+Busan!J99+Jeju!J99</f>
        <v>91200.313999999998</v>
      </c>
      <c r="J99" s="524">
        <f>Walkerhill!K99+City!K99+Busan!K99+Jeju!K99</f>
        <v>489825.29199999996</v>
      </c>
      <c r="K99" s="525">
        <f t="shared" si="3"/>
        <v>0.10282645837732692</v>
      </c>
      <c r="L99" s="523"/>
      <c r="M99" s="523">
        <f>Walkerhill!N99+City!N99+Busan!N99+Jeju!N99</f>
        <v>50367</v>
      </c>
      <c r="N99" s="523">
        <f>Walkerhill!O99+City!O99+Busan!O99+Jeju!O99</f>
        <v>3424</v>
      </c>
      <c r="O99" s="524">
        <f>Walkerhill!P99+City!P99+Busan!P99+Jeju!P99</f>
        <v>54866</v>
      </c>
      <c r="P99" s="523">
        <f>Walkerhill!Q99+City!Q99+Busan!Q99+Jeju!Q99</f>
        <v>3653</v>
      </c>
      <c r="Q99" s="523">
        <f>Walkerhill!R99+City!R99+Busan!R99+Jeju!R99</f>
        <v>6861</v>
      </c>
      <c r="R99" s="523">
        <f>Walkerhill!S99+City!S99+Busan!S99+Jeju!S99</f>
        <v>6104</v>
      </c>
      <c r="S99" s="524">
        <f>Walkerhill!T99+City!T99+Busan!T99+Jeju!T99</f>
        <v>16618</v>
      </c>
      <c r="T99" s="527">
        <f>Walkerhill!U99+City!U99+Busan!U99+Jeju!U99</f>
        <v>138.79100883960612</v>
      </c>
      <c r="U99" s="527">
        <f>Walkerhill!V99+City!V99+Busan!V99+Jeju!V99</f>
        <v>93.693298821471387</v>
      </c>
      <c r="V99" s="527">
        <f>Walkerhill!W99+City!W99+Busan!W99+Jeju!W99</f>
        <v>82.980001747073374</v>
      </c>
      <c r="W99" s="528">
        <f>Walkerhill!X99+City!X99+Busan!X99+Jeju!X99</f>
        <v>98.577735183499271</v>
      </c>
    </row>
    <row r="100" spans="2:23" s="38" customFormat="1" ht="12.75" hidden="1" customHeight="1" outlineLevel="1">
      <c r="B100" s="855">
        <f t="shared" si="1"/>
        <v>43496</v>
      </c>
      <c r="C100" s="522">
        <v>161234</v>
      </c>
      <c r="D100" s="522">
        <v>4017</v>
      </c>
      <c r="E100" s="557">
        <f t="shared" si="4"/>
        <v>2.4914100003721299E-2</v>
      </c>
      <c r="F100" s="522">
        <v>153106.21799999999</v>
      </c>
      <c r="G100" s="522">
        <v>167245.47</v>
      </c>
      <c r="H100" s="522">
        <v>116339.978</v>
      </c>
      <c r="I100" s="522">
        <v>88025.099999999977</v>
      </c>
      <c r="J100" s="857">
        <v>524716.76599999995</v>
      </c>
      <c r="K100" s="856">
        <f t="shared" ref="K100:K123" si="6">M100/J100</f>
        <v>9.7791805646248411E-2</v>
      </c>
      <c r="L100" s="522">
        <v>810</v>
      </c>
      <c r="M100" s="522">
        <v>51313</v>
      </c>
      <c r="N100" s="522">
        <v>3980</v>
      </c>
      <c r="O100" s="857">
        <v>56103</v>
      </c>
      <c r="P100" s="522">
        <v>3627</v>
      </c>
      <c r="Q100" s="522">
        <v>7021</v>
      </c>
      <c r="R100" s="522">
        <v>6434</v>
      </c>
      <c r="S100" s="857">
        <v>17082</v>
      </c>
      <c r="T100" s="883">
        <f t="shared" ref="T100:T123" si="7">F100/P100</f>
        <v>42.212908188585608</v>
      </c>
      <c r="U100" s="883">
        <f t="shared" ref="U100:U123" si="8">G100/Q100</f>
        <v>23.820747756729812</v>
      </c>
      <c r="V100" s="883">
        <f t="shared" ref="V100:V123" si="9">H100/R100</f>
        <v>18.082060615480263</v>
      </c>
      <c r="W100" s="884">
        <f t="shared" ref="W100:W123" si="10">SUM(F100:H100)/S100</f>
        <v>25.564434258283573</v>
      </c>
    </row>
    <row r="101" spans="2:23" s="38" customFormat="1" ht="12.75" hidden="1" customHeight="1" outlineLevel="1">
      <c r="B101" s="516">
        <f t="shared" si="1"/>
        <v>43524</v>
      </c>
      <c r="C101" s="87">
        <v>162695</v>
      </c>
      <c r="D101" s="87">
        <v>441</v>
      </c>
      <c r="E101" s="558">
        <f t="shared" si="4"/>
        <v>2.7105934417160945E-3</v>
      </c>
      <c r="F101" s="87">
        <v>157693.12700000001</v>
      </c>
      <c r="G101" s="87">
        <v>158647.82700000002</v>
      </c>
      <c r="H101" s="87">
        <v>100609.232</v>
      </c>
      <c r="I101" s="87">
        <v>77739.05</v>
      </c>
      <c r="J101" s="88">
        <v>494689.23599999992</v>
      </c>
      <c r="K101" s="89">
        <f t="shared" si="6"/>
        <v>0.10497297337595599</v>
      </c>
      <c r="L101" s="87">
        <v>-981</v>
      </c>
      <c r="M101" s="87">
        <v>51929</v>
      </c>
      <c r="N101" s="87">
        <v>4410</v>
      </c>
      <c r="O101" s="88">
        <v>55358</v>
      </c>
      <c r="P101" s="87">
        <v>3765</v>
      </c>
      <c r="Q101" s="87">
        <v>5804</v>
      </c>
      <c r="R101" s="87">
        <v>6214</v>
      </c>
      <c r="S101" s="88">
        <v>15783</v>
      </c>
      <c r="T101" s="137">
        <f t="shared" si="7"/>
        <v>41.883964674634797</v>
      </c>
      <c r="U101" s="137">
        <f t="shared" si="8"/>
        <v>27.334222432804964</v>
      </c>
      <c r="V101" s="137">
        <f t="shared" si="9"/>
        <v>16.190735757965886</v>
      </c>
      <c r="W101" s="138">
        <f t="shared" si="10"/>
        <v>26.417676360641199</v>
      </c>
    </row>
    <row r="102" spans="2:23" s="38" customFormat="1" ht="12.75" hidden="1" customHeight="1" outlineLevel="1">
      <c r="B102" s="516">
        <f t="shared" si="1"/>
        <v>43555</v>
      </c>
      <c r="C102" s="87">
        <v>217375</v>
      </c>
      <c r="D102" s="87">
        <v>-501</v>
      </c>
      <c r="E102" s="558">
        <f t="shared" si="4"/>
        <v>-2.3047728579643472E-3</v>
      </c>
      <c r="F102" s="87">
        <v>126956.15400000001</v>
      </c>
      <c r="G102" s="87">
        <v>179303.06799999997</v>
      </c>
      <c r="H102" s="87">
        <v>116848.00600000001</v>
      </c>
      <c r="I102" s="87">
        <v>89245.95199999999</v>
      </c>
      <c r="J102" s="88">
        <v>512353.18000000005</v>
      </c>
      <c r="K102" s="89">
        <f t="shared" si="6"/>
        <v>9.549662597975872E-2</v>
      </c>
      <c r="L102" s="87">
        <v>-2043</v>
      </c>
      <c r="M102" s="87">
        <v>48928</v>
      </c>
      <c r="N102" s="87">
        <v>3052</v>
      </c>
      <c r="O102" s="88">
        <v>49937</v>
      </c>
      <c r="P102" s="87">
        <v>3310</v>
      </c>
      <c r="Q102" s="87">
        <v>6630</v>
      </c>
      <c r="R102" s="87">
        <v>6985</v>
      </c>
      <c r="S102" s="88">
        <v>16925</v>
      </c>
      <c r="T102" s="137">
        <f t="shared" si="7"/>
        <v>38.355333534743203</v>
      </c>
      <c r="U102" s="137">
        <f t="shared" si="8"/>
        <v>27.044203318250371</v>
      </c>
      <c r="V102" s="137">
        <f t="shared" si="9"/>
        <v>16.728418897637795</v>
      </c>
      <c r="W102" s="138">
        <f t="shared" si="10"/>
        <v>24.99894995568685</v>
      </c>
    </row>
    <row r="103" spans="2:23" s="38" customFormat="1" ht="12.75" hidden="1" customHeight="1" outlineLevel="1">
      <c r="B103" s="872">
        <f t="shared" si="1"/>
        <v>43585</v>
      </c>
      <c r="C103" s="561">
        <v>118958</v>
      </c>
      <c r="D103" s="561">
        <v>4262</v>
      </c>
      <c r="E103" s="559">
        <f t="shared" si="4"/>
        <v>3.5827771146118799E-2</v>
      </c>
      <c r="F103" s="561">
        <v>181369.42600000004</v>
      </c>
      <c r="G103" s="561">
        <v>208219.04099999997</v>
      </c>
      <c r="H103" s="561">
        <v>112478.97199999999</v>
      </c>
      <c r="I103" s="561">
        <v>90425.923999999999</v>
      </c>
      <c r="J103" s="873">
        <v>592493.3629999999</v>
      </c>
      <c r="K103" s="874">
        <f t="shared" si="6"/>
        <v>8.8208583021713971E-2</v>
      </c>
      <c r="L103" s="561">
        <v>1264</v>
      </c>
      <c r="M103" s="561">
        <v>52263</v>
      </c>
      <c r="N103" s="561">
        <v>3605</v>
      </c>
      <c r="O103" s="873">
        <v>57132</v>
      </c>
      <c r="P103" s="561">
        <v>3268</v>
      </c>
      <c r="Q103" s="561">
        <v>7538</v>
      </c>
      <c r="R103" s="561">
        <v>6472</v>
      </c>
      <c r="S103" s="873">
        <v>17278</v>
      </c>
      <c r="T103" s="875">
        <f t="shared" si="7"/>
        <v>55.498600367197071</v>
      </c>
      <c r="U103" s="875">
        <f t="shared" si="8"/>
        <v>27.622584372512598</v>
      </c>
      <c r="V103" s="875">
        <f t="shared" si="9"/>
        <v>17.379322002472186</v>
      </c>
      <c r="W103" s="876">
        <f t="shared" si="10"/>
        <v>29.058191862484083</v>
      </c>
    </row>
    <row r="104" spans="2:23" s="38" customFormat="1" ht="12.75" hidden="1" customHeight="1" outlineLevel="1">
      <c r="B104" s="516">
        <f t="shared" si="1"/>
        <v>43616</v>
      </c>
      <c r="C104" s="87">
        <v>313056</v>
      </c>
      <c r="D104" s="87">
        <v>13323</v>
      </c>
      <c r="E104" s="558">
        <f t="shared" si="4"/>
        <v>4.255788101809261E-2</v>
      </c>
      <c r="F104" s="87">
        <v>144052.516</v>
      </c>
      <c r="G104" s="87">
        <v>227666.53700000001</v>
      </c>
      <c r="H104" s="87">
        <v>113048.44200000001</v>
      </c>
      <c r="I104" s="87">
        <v>100053.66099999999</v>
      </c>
      <c r="J104" s="88">
        <v>584821.15599999996</v>
      </c>
      <c r="K104" s="89">
        <f t="shared" si="6"/>
        <v>9.0779889638602618E-2</v>
      </c>
      <c r="L104" s="87">
        <v>4315</v>
      </c>
      <c r="M104" s="87">
        <v>53090</v>
      </c>
      <c r="N104" s="87">
        <v>3675</v>
      </c>
      <c r="O104" s="88">
        <v>61080</v>
      </c>
      <c r="P104" s="87">
        <v>4102</v>
      </c>
      <c r="Q104" s="87">
        <v>7810</v>
      </c>
      <c r="R104" s="87">
        <v>6604</v>
      </c>
      <c r="S104" s="88">
        <v>18516</v>
      </c>
      <c r="T104" s="137">
        <f t="shared" si="7"/>
        <v>35.117629449049247</v>
      </c>
      <c r="U104" s="137">
        <f t="shared" si="8"/>
        <v>29.150644942381565</v>
      </c>
      <c r="V104" s="137">
        <f t="shared" si="9"/>
        <v>17.118177165354332</v>
      </c>
      <c r="W104" s="138">
        <f t="shared" si="10"/>
        <v>26.181005346727154</v>
      </c>
    </row>
    <row r="105" spans="2:23" s="38" customFormat="1" ht="12.75" hidden="1" customHeight="1" outlineLevel="1">
      <c r="B105" s="877">
        <f t="shared" si="1"/>
        <v>43646</v>
      </c>
      <c r="C105" s="562">
        <v>309445</v>
      </c>
      <c r="D105" s="562">
        <v>22480</v>
      </c>
      <c r="E105" s="560">
        <f t="shared" si="4"/>
        <v>7.2646189145082321E-2</v>
      </c>
      <c r="F105" s="562">
        <v>148981.81200000001</v>
      </c>
      <c r="G105" s="562">
        <v>201697.29100000003</v>
      </c>
      <c r="H105" s="562">
        <v>127032.674</v>
      </c>
      <c r="I105" s="562">
        <v>102353.04900000001</v>
      </c>
      <c r="J105" s="878">
        <v>580064.82599999988</v>
      </c>
      <c r="K105" s="879">
        <f t="shared" si="6"/>
        <v>0.10447625383167089</v>
      </c>
      <c r="L105" s="562">
        <v>7399</v>
      </c>
      <c r="M105" s="562">
        <v>60603</v>
      </c>
      <c r="N105" s="562">
        <v>3871</v>
      </c>
      <c r="O105" s="878">
        <v>71873</v>
      </c>
      <c r="P105" s="562">
        <v>3965</v>
      </c>
      <c r="Q105" s="562">
        <v>6975</v>
      </c>
      <c r="R105" s="562">
        <v>6547</v>
      </c>
      <c r="S105" s="878">
        <v>17487</v>
      </c>
      <c r="T105" s="881">
        <f t="shared" si="7"/>
        <v>37.574227490542249</v>
      </c>
      <c r="U105" s="881">
        <f t="shared" si="8"/>
        <v>28.917174336917565</v>
      </c>
      <c r="V105" s="881">
        <f t="shared" si="9"/>
        <v>19.403188330533069</v>
      </c>
      <c r="W105" s="882">
        <f t="shared" si="10"/>
        <v>27.318109281180305</v>
      </c>
    </row>
    <row r="106" spans="2:23" s="38" customFormat="1" ht="12.75" hidden="1" customHeight="1" outlineLevel="1">
      <c r="B106" s="516">
        <f t="shared" si="1"/>
        <v>43677</v>
      </c>
      <c r="C106" s="87">
        <v>188224</v>
      </c>
      <c r="D106" s="87">
        <v>2326</v>
      </c>
      <c r="E106" s="558">
        <f t="shared" si="4"/>
        <v>1.2357616456987418E-2</v>
      </c>
      <c r="F106" s="87">
        <v>137905.79800000001</v>
      </c>
      <c r="G106" s="87">
        <v>187533.62600000002</v>
      </c>
      <c r="H106" s="87">
        <v>116944.69</v>
      </c>
      <c r="I106" s="87">
        <v>95245.091</v>
      </c>
      <c r="J106" s="88">
        <v>537629.20500000007</v>
      </c>
      <c r="K106" s="89">
        <f t="shared" si="6"/>
        <v>0.13043190241125385</v>
      </c>
      <c r="L106" s="87">
        <v>-76</v>
      </c>
      <c r="M106" s="87">
        <v>70124</v>
      </c>
      <c r="N106" s="87">
        <v>3640</v>
      </c>
      <c r="O106" s="88">
        <v>73688</v>
      </c>
      <c r="P106" s="87">
        <v>3739</v>
      </c>
      <c r="Q106" s="87">
        <v>6729</v>
      </c>
      <c r="R106" s="87">
        <v>6561</v>
      </c>
      <c r="S106" s="88">
        <v>17029</v>
      </c>
      <c r="T106" s="137">
        <f t="shared" si="7"/>
        <v>36.88306980476063</v>
      </c>
      <c r="U106" s="137">
        <f t="shared" si="8"/>
        <v>27.869464407787191</v>
      </c>
      <c r="V106" s="137">
        <f t="shared" si="9"/>
        <v>17.824217344916935</v>
      </c>
      <c r="W106" s="138">
        <f t="shared" si="10"/>
        <v>25.978279053379531</v>
      </c>
    </row>
    <row r="107" spans="2:23" s="38" customFormat="1" ht="12.75" hidden="1" customHeight="1" outlineLevel="1">
      <c r="B107" s="516">
        <f t="shared" si="1"/>
        <v>43708</v>
      </c>
      <c r="C107" s="87">
        <v>180542</v>
      </c>
      <c r="D107" s="87">
        <v>9948</v>
      </c>
      <c r="E107" s="558">
        <f t="shared" si="4"/>
        <v>5.5100752179548247E-2</v>
      </c>
      <c r="F107" s="87">
        <v>137988.31300000002</v>
      </c>
      <c r="G107" s="87">
        <v>238299.91899999999</v>
      </c>
      <c r="H107" s="87">
        <v>120788.71400000001</v>
      </c>
      <c r="I107" s="87">
        <v>101483.36900000002</v>
      </c>
      <c r="J107" s="88">
        <v>598560.31500000006</v>
      </c>
      <c r="K107" s="89">
        <f t="shared" si="6"/>
        <v>0.10372221218842415</v>
      </c>
      <c r="L107" s="87">
        <v>3651</v>
      </c>
      <c r="M107" s="87">
        <v>62084</v>
      </c>
      <c r="N107" s="87">
        <v>3348</v>
      </c>
      <c r="O107" s="88">
        <v>69083</v>
      </c>
      <c r="P107" s="87">
        <v>4167</v>
      </c>
      <c r="Q107" s="87">
        <v>7460</v>
      </c>
      <c r="R107" s="87">
        <v>6524</v>
      </c>
      <c r="S107" s="88">
        <v>18151</v>
      </c>
      <c r="T107" s="137">
        <f t="shared" si="7"/>
        <v>33.114545956323497</v>
      </c>
      <c r="U107" s="137">
        <f t="shared" si="8"/>
        <v>31.943688873994638</v>
      </c>
      <c r="V107" s="137">
        <f t="shared" si="9"/>
        <v>18.514517780502761</v>
      </c>
      <c r="W107" s="138">
        <f t="shared" si="10"/>
        <v>27.385650707949974</v>
      </c>
    </row>
    <row r="108" spans="2:23" s="38" customFormat="1" ht="12.75" hidden="1" customHeight="1" outlineLevel="1">
      <c r="B108" s="877">
        <f t="shared" si="1"/>
        <v>43738</v>
      </c>
      <c r="C108" s="562">
        <v>285866</v>
      </c>
      <c r="D108" s="562">
        <v>8409</v>
      </c>
      <c r="E108" s="560">
        <f t="shared" si="4"/>
        <v>2.9415880167630987E-2</v>
      </c>
      <c r="F108" s="562">
        <v>114356.21200000001</v>
      </c>
      <c r="G108" s="562">
        <v>173303.43400000001</v>
      </c>
      <c r="H108" s="562">
        <v>121231.73500000002</v>
      </c>
      <c r="I108" s="562">
        <v>99676.679000000004</v>
      </c>
      <c r="J108" s="878">
        <v>508568.06</v>
      </c>
      <c r="K108" s="879">
        <f t="shared" si="6"/>
        <v>0.13288880154998331</v>
      </c>
      <c r="L108" s="562">
        <v>1354</v>
      </c>
      <c r="M108" s="562">
        <v>67583</v>
      </c>
      <c r="N108" s="562">
        <v>3972</v>
      </c>
      <c r="O108" s="878">
        <v>72909</v>
      </c>
      <c r="P108" s="562">
        <v>3165</v>
      </c>
      <c r="Q108" s="562">
        <v>6581</v>
      </c>
      <c r="R108" s="562">
        <v>6561</v>
      </c>
      <c r="S108" s="878">
        <v>16307</v>
      </c>
      <c r="T108" s="881">
        <f t="shared" si="7"/>
        <v>36.131504581358612</v>
      </c>
      <c r="U108" s="881">
        <f t="shared" si="8"/>
        <v>26.333905789393711</v>
      </c>
      <c r="V108" s="881">
        <f t="shared" si="9"/>
        <v>18.477630696540164</v>
      </c>
      <c r="W108" s="882">
        <f t="shared" si="10"/>
        <v>25.074592567609006</v>
      </c>
    </row>
    <row r="109" spans="2:23" s="38" customFormat="1" ht="12" hidden="1" customHeight="1" outlineLevel="1">
      <c r="B109" s="872">
        <f t="shared" si="1"/>
        <v>43769</v>
      </c>
      <c r="C109" s="561">
        <v>309234</v>
      </c>
      <c r="D109" s="561">
        <v>7413</v>
      </c>
      <c r="E109" s="558">
        <f t="shared" si="4"/>
        <v>2.3972137604532491E-2</v>
      </c>
      <c r="F109" s="561">
        <v>178819.78100000002</v>
      </c>
      <c r="G109" s="561">
        <v>157472.72400000002</v>
      </c>
      <c r="H109" s="561">
        <v>119008.216</v>
      </c>
      <c r="I109" s="561">
        <v>96878.36</v>
      </c>
      <c r="J109" s="873">
        <v>552179.08100000001</v>
      </c>
      <c r="K109" s="874">
        <f t="shared" si="6"/>
        <v>0.13635793638477225</v>
      </c>
      <c r="L109" s="561">
        <v>1290</v>
      </c>
      <c r="M109" s="561">
        <v>75294</v>
      </c>
      <c r="N109" s="561">
        <v>3979</v>
      </c>
      <c r="O109" s="873">
        <v>80563</v>
      </c>
      <c r="P109" s="561">
        <v>5104</v>
      </c>
      <c r="Q109" s="561">
        <v>5708</v>
      </c>
      <c r="R109" s="561">
        <v>6601</v>
      </c>
      <c r="S109" s="873">
        <v>17413</v>
      </c>
      <c r="T109" s="875">
        <f t="shared" si="7"/>
        <v>35.035223550156743</v>
      </c>
      <c r="U109" s="875">
        <f t="shared" si="8"/>
        <v>27.588073580939035</v>
      </c>
      <c r="V109" s="875">
        <f t="shared" si="9"/>
        <v>18.028816239963643</v>
      </c>
      <c r="W109" s="876">
        <f t="shared" si="10"/>
        <v>26.147172859357951</v>
      </c>
    </row>
    <row r="110" spans="2:23" s="38" customFormat="1" ht="12" hidden="1" customHeight="1" outlineLevel="1">
      <c r="B110" s="516">
        <f t="shared" si="1"/>
        <v>43799</v>
      </c>
      <c r="C110" s="87">
        <v>318784</v>
      </c>
      <c r="D110" s="87">
        <v>7589</v>
      </c>
      <c r="E110" s="558">
        <f t="shared" si="4"/>
        <v>2.3806088134912667E-2</v>
      </c>
      <c r="F110" s="87">
        <v>113771.802</v>
      </c>
      <c r="G110" s="87">
        <v>172373.14</v>
      </c>
      <c r="H110" s="87">
        <v>107325.56300000001</v>
      </c>
      <c r="I110" s="87">
        <v>94477.65400000001</v>
      </c>
      <c r="J110" s="88">
        <v>487948.15899999993</v>
      </c>
      <c r="K110" s="89">
        <f t="shared" si="6"/>
        <v>0.12594370706499583</v>
      </c>
      <c r="L110" s="87">
        <v>1320</v>
      </c>
      <c r="M110" s="87">
        <v>61454</v>
      </c>
      <c r="N110" s="87">
        <v>3934</v>
      </c>
      <c r="O110" s="88">
        <v>66708</v>
      </c>
      <c r="P110" s="87">
        <v>3587</v>
      </c>
      <c r="Q110" s="87">
        <v>6286</v>
      </c>
      <c r="R110" s="87">
        <v>6297</v>
      </c>
      <c r="S110" s="88">
        <v>16170</v>
      </c>
      <c r="T110" s="137">
        <f t="shared" si="7"/>
        <v>31.717814887092278</v>
      </c>
      <c r="U110" s="137">
        <f t="shared" si="8"/>
        <v>27.421753102131724</v>
      </c>
      <c r="V110" s="137">
        <f t="shared" si="9"/>
        <v>17.043919803080833</v>
      </c>
      <c r="W110" s="138">
        <f t="shared" si="10"/>
        <v>24.333364564007425</v>
      </c>
    </row>
    <row r="111" spans="2:23" s="38" customFormat="1" ht="12" hidden="1" customHeight="1" outlineLevel="1">
      <c r="B111" s="517">
        <f t="shared" si="1"/>
        <v>43830</v>
      </c>
      <c r="C111" s="523">
        <v>257326</v>
      </c>
      <c r="D111" s="523">
        <v>12295</v>
      </c>
      <c r="E111" s="862">
        <f t="shared" si="4"/>
        <v>4.7779859011526232E-2</v>
      </c>
      <c r="F111" s="523">
        <v>105517.93100000001</v>
      </c>
      <c r="G111" s="523">
        <v>185342.761</v>
      </c>
      <c r="H111" s="523">
        <v>87505.311000000002</v>
      </c>
      <c r="I111" s="523">
        <v>100887.65399999999</v>
      </c>
      <c r="J111" s="524">
        <v>479253.65700000001</v>
      </c>
      <c r="K111" s="525">
        <f t="shared" si="6"/>
        <v>0.1308409421276466</v>
      </c>
      <c r="L111" s="523">
        <v>3646</v>
      </c>
      <c r="M111" s="523">
        <v>62706</v>
      </c>
      <c r="N111" s="523">
        <v>3276</v>
      </c>
      <c r="O111" s="524">
        <v>69628</v>
      </c>
      <c r="P111" s="523">
        <v>3787</v>
      </c>
      <c r="Q111" s="523">
        <v>6690</v>
      </c>
      <c r="R111" s="523">
        <v>6461</v>
      </c>
      <c r="S111" s="524">
        <v>16938</v>
      </c>
      <c r="T111" s="527">
        <f t="shared" si="7"/>
        <v>27.863198045946664</v>
      </c>
      <c r="U111" s="527">
        <f t="shared" si="8"/>
        <v>27.704448579970105</v>
      </c>
      <c r="V111" s="527">
        <f t="shared" si="9"/>
        <v>13.543617241913017</v>
      </c>
      <c r="W111" s="528">
        <f t="shared" si="10"/>
        <v>22.338292773645058</v>
      </c>
    </row>
    <row r="112" spans="2:23" s="38" customFormat="1" ht="12" customHeight="1" collapsed="1">
      <c r="B112" s="516">
        <f t="shared" si="1"/>
        <v>43861</v>
      </c>
      <c r="C112" s="87">
        <v>145813</v>
      </c>
      <c r="D112" s="87">
        <v>5568</v>
      </c>
      <c r="E112" s="558">
        <f t="shared" si="4"/>
        <v>3.8185895633448319E-2</v>
      </c>
      <c r="F112" s="87">
        <v>134004.67499999999</v>
      </c>
      <c r="G112" s="87">
        <v>208145.12500000003</v>
      </c>
      <c r="H112" s="87">
        <v>97310.698999999993</v>
      </c>
      <c r="I112" s="87">
        <v>100849.65399999999</v>
      </c>
      <c r="J112" s="88">
        <v>540310.15299999993</v>
      </c>
      <c r="K112" s="89">
        <f t="shared" si="6"/>
        <v>0.12187629574304891</v>
      </c>
      <c r="L112" s="87">
        <v>1624</v>
      </c>
      <c r="M112" s="87">
        <v>65851</v>
      </c>
      <c r="N112" s="87">
        <v>3911</v>
      </c>
      <c r="O112" s="88">
        <v>71386</v>
      </c>
      <c r="P112" s="87">
        <v>3884</v>
      </c>
      <c r="Q112" s="87">
        <v>7540</v>
      </c>
      <c r="R112" s="87">
        <v>5857</v>
      </c>
      <c r="S112" s="88">
        <v>17281</v>
      </c>
      <c r="T112" s="137">
        <f t="shared" si="7"/>
        <v>34.501718589083417</v>
      </c>
      <c r="U112" s="137">
        <f t="shared" si="8"/>
        <v>27.605454244031833</v>
      </c>
      <c r="V112" s="137">
        <f t="shared" si="9"/>
        <v>16.614427010414886</v>
      </c>
      <c r="W112" s="138">
        <f t="shared" si="10"/>
        <v>25.430270181123781</v>
      </c>
    </row>
    <row r="113" spans="2:23" s="38" customFormat="1" ht="12" customHeight="1">
      <c r="B113" s="516">
        <f t="shared" si="1"/>
        <v>43890</v>
      </c>
      <c r="C113" s="87">
        <v>257372</v>
      </c>
      <c r="D113" s="87">
        <v>15852</v>
      </c>
      <c r="E113" s="558">
        <f t="shared" si="4"/>
        <v>6.1591781545778095E-2</v>
      </c>
      <c r="F113" s="87">
        <v>150306.32699999999</v>
      </c>
      <c r="G113" s="87">
        <v>148848.68900000001</v>
      </c>
      <c r="H113" s="87">
        <v>117032.31400000001</v>
      </c>
      <c r="I113" s="87">
        <v>77851.366000000009</v>
      </c>
      <c r="J113" s="88">
        <v>494038.696</v>
      </c>
      <c r="K113" s="89">
        <f t="shared" si="6"/>
        <v>0.10977075366582216</v>
      </c>
      <c r="L113" s="87">
        <v>5944</v>
      </c>
      <c r="M113" s="87">
        <v>54231</v>
      </c>
      <c r="N113" s="87">
        <v>3841</v>
      </c>
      <c r="O113" s="88">
        <v>64016</v>
      </c>
      <c r="P113" s="87">
        <v>2717</v>
      </c>
      <c r="Q113" s="87">
        <v>4764</v>
      </c>
      <c r="R113" s="87">
        <v>5723</v>
      </c>
      <c r="S113" s="88">
        <v>13204</v>
      </c>
      <c r="T113" s="137">
        <f t="shared" si="7"/>
        <v>55.320694516010299</v>
      </c>
      <c r="U113" s="137">
        <f t="shared" si="8"/>
        <v>31.244477120067174</v>
      </c>
      <c r="V113" s="137">
        <f t="shared" si="9"/>
        <v>20.449469508998778</v>
      </c>
      <c r="W113" s="138">
        <f t="shared" si="10"/>
        <v>31.519791729778856</v>
      </c>
    </row>
    <row r="114" spans="2:23" s="38" customFormat="1" ht="12" customHeight="1">
      <c r="B114" s="867">
        <f t="shared" si="1"/>
        <v>43921</v>
      </c>
      <c r="C114" s="117">
        <v>41792</v>
      </c>
      <c r="D114" s="117">
        <v>661</v>
      </c>
      <c r="E114" s="885">
        <f t="shared" si="4"/>
        <v>1.5816424196018378E-2</v>
      </c>
      <c r="F114" s="117">
        <v>33274.755000000005</v>
      </c>
      <c r="G114" s="117">
        <v>15629.694</v>
      </c>
      <c r="H114" s="117">
        <v>46460.589000000007</v>
      </c>
      <c r="I114" s="117">
        <v>33515.608999999997</v>
      </c>
      <c r="J114" s="118">
        <v>128880.64700000001</v>
      </c>
      <c r="K114" s="119">
        <f t="shared" si="6"/>
        <v>0.14248066274837989</v>
      </c>
      <c r="L114" s="117">
        <v>-646</v>
      </c>
      <c r="M114" s="117">
        <v>18363</v>
      </c>
      <c r="N114" s="117">
        <v>1130</v>
      </c>
      <c r="O114" s="118">
        <v>18847</v>
      </c>
      <c r="P114" s="117">
        <v>631</v>
      </c>
      <c r="Q114" s="117">
        <v>591</v>
      </c>
      <c r="R114" s="117">
        <v>4095</v>
      </c>
      <c r="S114" s="118">
        <v>5317</v>
      </c>
      <c r="T114" s="151">
        <f t="shared" si="7"/>
        <v>52.733367670364508</v>
      </c>
      <c r="U114" s="151">
        <f t="shared" si="8"/>
        <v>26.44618274111675</v>
      </c>
      <c r="V114" s="151">
        <f t="shared" si="9"/>
        <v>11.345687179487181</v>
      </c>
      <c r="W114" s="152">
        <f t="shared" si="10"/>
        <v>17.935873236787664</v>
      </c>
    </row>
    <row r="115" spans="2:23" s="38" customFormat="1" ht="12" customHeight="1">
      <c r="B115" s="516">
        <f t="shared" si="1"/>
        <v>43951</v>
      </c>
      <c r="C115" s="87">
        <v>464</v>
      </c>
      <c r="D115" s="87">
        <v>8</v>
      </c>
      <c r="E115" s="558">
        <f t="shared" si="4"/>
        <v>1.7241379310344827E-2</v>
      </c>
      <c r="F115" s="87">
        <v>4613.6449999999995</v>
      </c>
      <c r="G115" s="87">
        <v>266.45</v>
      </c>
      <c r="H115" s="87">
        <v>31881.367000000002</v>
      </c>
      <c r="I115" s="87">
        <v>20035.269</v>
      </c>
      <c r="J115" s="88">
        <v>56796.731</v>
      </c>
      <c r="K115" s="89">
        <f t="shared" si="6"/>
        <v>0.1221197043893248</v>
      </c>
      <c r="L115" s="87">
        <v>1</v>
      </c>
      <c r="M115" s="87">
        <v>6936</v>
      </c>
      <c r="N115" s="87">
        <v>1020</v>
      </c>
      <c r="O115" s="88">
        <v>7957</v>
      </c>
      <c r="P115" s="87">
        <v>196</v>
      </c>
      <c r="Q115" s="87">
        <v>12</v>
      </c>
      <c r="R115" s="87">
        <v>2353</v>
      </c>
      <c r="S115" s="88">
        <v>2561</v>
      </c>
      <c r="T115" s="137">
        <f t="shared" si="7"/>
        <v>23.539005102040814</v>
      </c>
      <c r="U115" s="137">
        <f t="shared" si="8"/>
        <v>22.204166666666666</v>
      </c>
      <c r="V115" s="137">
        <f t="shared" si="9"/>
        <v>13.549242243943903</v>
      </c>
      <c r="W115" s="138">
        <f t="shared" si="10"/>
        <v>14.354338930105428</v>
      </c>
    </row>
    <row r="116" spans="2:23" s="38" customFormat="1" ht="12" customHeight="1">
      <c r="B116" s="516">
        <f t="shared" si="1"/>
        <v>43982</v>
      </c>
      <c r="C116" s="87">
        <v>1997</v>
      </c>
      <c r="D116" s="87">
        <v>-180</v>
      </c>
      <c r="E116" s="558">
        <f t="shared" si="4"/>
        <v>-9.013520280420631E-2</v>
      </c>
      <c r="F116" s="87">
        <v>7468.1190000000006</v>
      </c>
      <c r="G116" s="87">
        <v>397.10699999999997</v>
      </c>
      <c r="H116" s="87">
        <v>125346.13500000002</v>
      </c>
      <c r="I116" s="87">
        <v>53367.498999999996</v>
      </c>
      <c r="J116" s="88">
        <v>186578.86000000002</v>
      </c>
      <c r="K116" s="89">
        <f t="shared" si="6"/>
        <v>0.14671008280359307</v>
      </c>
      <c r="L116" s="87">
        <v>-90</v>
      </c>
      <c r="M116" s="87">
        <v>27373</v>
      </c>
      <c r="N116" s="87">
        <v>2483</v>
      </c>
      <c r="O116" s="88">
        <v>29766</v>
      </c>
      <c r="P116" s="87">
        <v>517</v>
      </c>
      <c r="Q116" s="87">
        <v>24</v>
      </c>
      <c r="R116" s="87">
        <v>5426</v>
      </c>
      <c r="S116" s="88">
        <v>5967</v>
      </c>
      <c r="T116" s="137">
        <f t="shared" si="7"/>
        <v>14.445104448742748</v>
      </c>
      <c r="U116" s="137">
        <f t="shared" si="8"/>
        <v>16.546125</v>
      </c>
      <c r="V116" s="137">
        <f t="shared" si="9"/>
        <v>23.10102008846296</v>
      </c>
      <c r="W116" s="138">
        <f t="shared" si="10"/>
        <v>22.324679235796889</v>
      </c>
    </row>
    <row r="117" spans="2:23" s="38" customFormat="1" ht="12" customHeight="1">
      <c r="B117" s="516">
        <f t="shared" si="1"/>
        <v>44012</v>
      </c>
      <c r="C117" s="87">
        <v>2601</v>
      </c>
      <c r="D117" s="87">
        <v>165</v>
      </c>
      <c r="E117" s="558">
        <f t="shared" si="4"/>
        <v>6.3437139561707032E-2</v>
      </c>
      <c r="F117" s="87">
        <v>4007.1569999999997</v>
      </c>
      <c r="G117" s="87">
        <v>303.42999999999995</v>
      </c>
      <c r="H117" s="87">
        <v>68512.007999999987</v>
      </c>
      <c r="I117" s="87">
        <v>46528.159999999996</v>
      </c>
      <c r="J117" s="88">
        <v>119350.755</v>
      </c>
      <c r="K117" s="89">
        <f t="shared" si="6"/>
        <v>0.10103832187739407</v>
      </c>
      <c r="L117" s="87">
        <v>72</v>
      </c>
      <c r="M117" s="87">
        <v>12059</v>
      </c>
      <c r="N117" s="87">
        <v>1695</v>
      </c>
      <c r="O117" s="88">
        <v>13826</v>
      </c>
      <c r="P117" s="87">
        <v>392</v>
      </c>
      <c r="Q117" s="87">
        <v>26</v>
      </c>
      <c r="R117" s="87">
        <v>4817</v>
      </c>
      <c r="S117" s="88">
        <v>5235</v>
      </c>
      <c r="T117" s="137">
        <f t="shared" si="7"/>
        <v>10.222339285714284</v>
      </c>
      <c r="U117" s="137">
        <f t="shared" si="8"/>
        <v>11.670384615384613</v>
      </c>
      <c r="V117" s="137">
        <f t="shared" si="9"/>
        <v>14.222962009549509</v>
      </c>
      <c r="W117" s="138">
        <f t="shared" si="10"/>
        <v>13.910715377268383</v>
      </c>
    </row>
    <row r="118" spans="2:23" s="38" customFormat="1" ht="12" customHeight="1">
      <c r="B118" s="869">
        <f t="shared" si="1"/>
        <v>44043</v>
      </c>
      <c r="C118" s="120">
        <v>3521</v>
      </c>
      <c r="D118" s="120">
        <v>-238</v>
      </c>
      <c r="E118" s="578">
        <f t="shared" si="4"/>
        <v>-6.7594433399602388E-2</v>
      </c>
      <c r="F118" s="120">
        <v>3795.0450000000001</v>
      </c>
      <c r="G118" s="120">
        <v>49.870000000000005</v>
      </c>
      <c r="H118" s="120">
        <v>76570.449000000008</v>
      </c>
      <c r="I118" s="120">
        <v>46738.437999999995</v>
      </c>
      <c r="J118" s="121">
        <v>127153.802</v>
      </c>
      <c r="K118" s="122">
        <f t="shared" si="6"/>
        <v>0.12230857241689085</v>
      </c>
      <c r="L118" s="120">
        <v>-148</v>
      </c>
      <c r="M118" s="120">
        <v>15552</v>
      </c>
      <c r="N118" s="120">
        <v>1959</v>
      </c>
      <c r="O118" s="121">
        <v>17363</v>
      </c>
      <c r="P118" s="120">
        <v>344</v>
      </c>
      <c r="Q118" s="120">
        <v>19</v>
      </c>
      <c r="R118" s="120">
        <v>4628</v>
      </c>
      <c r="S118" s="121">
        <v>4991</v>
      </c>
      <c r="T118" s="153">
        <f t="shared" si="7"/>
        <v>11.032107558139534</v>
      </c>
      <c r="U118" s="153">
        <f t="shared" si="8"/>
        <v>2.6247368421052633</v>
      </c>
      <c r="V118" s="153">
        <f t="shared" si="9"/>
        <v>16.545040838375108</v>
      </c>
      <c r="W118" s="154">
        <f t="shared" si="10"/>
        <v>16.11207453416149</v>
      </c>
    </row>
    <row r="119" spans="2:23" s="38" customFormat="1" ht="12" customHeight="1">
      <c r="B119" s="516">
        <f t="shared" si="1"/>
        <v>44074</v>
      </c>
      <c r="C119" s="87">
        <v>4203</v>
      </c>
      <c r="D119" s="87">
        <v>-556</v>
      </c>
      <c r="E119" s="558">
        <f t="shared" si="4"/>
        <v>-0.13228646205091601</v>
      </c>
      <c r="F119" s="87">
        <v>3108.4400000000005</v>
      </c>
      <c r="G119" s="87">
        <v>195.67000000000002</v>
      </c>
      <c r="H119" s="87">
        <v>74485.08</v>
      </c>
      <c r="I119" s="87">
        <v>45614.079000000005</v>
      </c>
      <c r="J119" s="88">
        <v>123403.269</v>
      </c>
      <c r="K119" s="89">
        <f t="shared" si="6"/>
        <v>0.12728187938035904</v>
      </c>
      <c r="L119" s="87">
        <v>-311</v>
      </c>
      <c r="M119" s="87">
        <v>15707</v>
      </c>
      <c r="N119" s="87">
        <v>1896</v>
      </c>
      <c r="O119" s="88">
        <v>17292</v>
      </c>
      <c r="P119" s="87">
        <v>320</v>
      </c>
      <c r="Q119" s="87">
        <v>20</v>
      </c>
      <c r="R119" s="87">
        <v>4526</v>
      </c>
      <c r="S119" s="88">
        <v>4866</v>
      </c>
      <c r="T119" s="137">
        <f t="shared" si="7"/>
        <v>9.7138750000000016</v>
      </c>
      <c r="U119" s="137">
        <f t="shared" si="8"/>
        <v>9.7835000000000001</v>
      </c>
      <c r="V119" s="137">
        <f t="shared" si="9"/>
        <v>16.457154220061867</v>
      </c>
      <c r="W119" s="138">
        <f t="shared" si="10"/>
        <v>15.986270036991369</v>
      </c>
    </row>
    <row r="120" spans="2:23" s="38" customFormat="1" ht="12" customHeight="1">
      <c r="B120" s="867">
        <f t="shared" si="1"/>
        <v>44104</v>
      </c>
      <c r="C120" s="117">
        <v>295</v>
      </c>
      <c r="D120" s="117">
        <v>79</v>
      </c>
      <c r="E120" s="885">
        <f t="shared" si="4"/>
        <v>0.26779661016949152</v>
      </c>
      <c r="F120" s="117">
        <v>1992.7610000000002</v>
      </c>
      <c r="G120" s="117">
        <v>60.269999999999996</v>
      </c>
      <c r="H120" s="117">
        <v>96541.763000000006</v>
      </c>
      <c r="I120" s="117">
        <v>37384.421999999991</v>
      </c>
      <c r="J120" s="118">
        <v>135979.21599999999</v>
      </c>
      <c r="K120" s="119">
        <f t="shared" si="6"/>
        <v>0.13791078189478606</v>
      </c>
      <c r="L120" s="117">
        <v>32</v>
      </c>
      <c r="M120" s="117">
        <v>18753</v>
      </c>
      <c r="N120" s="117">
        <v>1799</v>
      </c>
      <c r="O120" s="118">
        <v>20584</v>
      </c>
      <c r="P120" s="117">
        <v>257</v>
      </c>
      <c r="Q120" s="117">
        <v>14</v>
      </c>
      <c r="R120" s="117">
        <v>3489</v>
      </c>
      <c r="S120" s="118">
        <v>3760</v>
      </c>
      <c r="T120" s="151">
        <f t="shared" si="7"/>
        <v>7.7539338521400785</v>
      </c>
      <c r="U120" s="151">
        <f t="shared" si="8"/>
        <v>4.3049999999999997</v>
      </c>
      <c r="V120" s="151">
        <f t="shared" si="9"/>
        <v>27.670324734881056</v>
      </c>
      <c r="W120" s="152">
        <f t="shared" si="10"/>
        <v>26.222019680851066</v>
      </c>
    </row>
    <row r="121" spans="2:23" s="38" customFormat="1" ht="12" customHeight="1">
      <c r="B121" s="516">
        <f t="shared" si="1"/>
        <v>44135</v>
      </c>
      <c r="C121" s="87">
        <v>760</v>
      </c>
      <c r="D121" s="87">
        <v>113</v>
      </c>
      <c r="E121" s="558">
        <f t="shared" si="4"/>
        <v>0.14868421052631578</v>
      </c>
      <c r="F121" s="87">
        <v>3591.4140000000002</v>
      </c>
      <c r="G121" s="87">
        <v>164.92400000000001</v>
      </c>
      <c r="H121" s="87">
        <v>77107.065999999992</v>
      </c>
      <c r="I121" s="87">
        <v>44675.111999999994</v>
      </c>
      <c r="J121" s="88">
        <v>125538.516</v>
      </c>
      <c r="K121" s="89">
        <f t="shared" si="6"/>
        <v>0.16208571399712898</v>
      </c>
      <c r="L121" s="87">
        <v>54</v>
      </c>
      <c r="M121" s="87">
        <v>20348</v>
      </c>
      <c r="N121" s="87">
        <v>1953</v>
      </c>
      <c r="O121" s="88">
        <v>22355</v>
      </c>
      <c r="P121" s="87">
        <v>242</v>
      </c>
      <c r="Q121" s="87">
        <v>19</v>
      </c>
      <c r="R121" s="87">
        <v>3795</v>
      </c>
      <c r="S121" s="88">
        <v>4056</v>
      </c>
      <c r="T121" s="137">
        <f t="shared" si="7"/>
        <v>14.840553719008266</v>
      </c>
      <c r="U121" s="137">
        <f t="shared" si="8"/>
        <v>8.6802105263157898</v>
      </c>
      <c r="V121" s="137">
        <f t="shared" si="9"/>
        <v>20.318067457180497</v>
      </c>
      <c r="W121" s="138">
        <f t="shared" si="10"/>
        <v>19.936736686390532</v>
      </c>
    </row>
    <row r="122" spans="2:23" s="38" customFormat="1" ht="12" customHeight="1">
      <c r="B122" s="516">
        <f t="shared" si="1"/>
        <v>44165</v>
      </c>
      <c r="C122" s="87">
        <v>2283</v>
      </c>
      <c r="D122" s="87">
        <v>52</v>
      </c>
      <c r="E122" s="558">
        <f t="shared" si="4"/>
        <v>2.2777047744196234E-2</v>
      </c>
      <c r="F122" s="87">
        <v>6593.6139999999996</v>
      </c>
      <c r="G122" s="87">
        <v>513.3599999999999</v>
      </c>
      <c r="H122" s="87">
        <v>88476.825000000012</v>
      </c>
      <c r="I122" s="87">
        <v>44037.138999999996</v>
      </c>
      <c r="J122" s="88">
        <v>139620.93800000002</v>
      </c>
      <c r="K122" s="89">
        <f t="shared" si="6"/>
        <v>5.6997181898319565E-2</v>
      </c>
      <c r="L122" s="87">
        <v>25</v>
      </c>
      <c r="M122" s="87">
        <v>7958</v>
      </c>
      <c r="N122" s="87">
        <v>1800</v>
      </c>
      <c r="O122" s="88">
        <v>9783</v>
      </c>
      <c r="P122" s="87">
        <v>263</v>
      </c>
      <c r="Q122" s="87">
        <v>17</v>
      </c>
      <c r="R122" s="87">
        <v>3619</v>
      </c>
      <c r="S122" s="88">
        <v>3899</v>
      </c>
      <c r="T122" s="137">
        <f t="shared" si="7"/>
        <v>25.070775665399239</v>
      </c>
      <c r="U122" s="137">
        <f t="shared" si="8"/>
        <v>30.197647058823524</v>
      </c>
      <c r="V122" s="137">
        <f t="shared" si="9"/>
        <v>24.447865432439905</v>
      </c>
      <c r="W122" s="138">
        <f t="shared" si="10"/>
        <v>24.514952295460379</v>
      </c>
    </row>
    <row r="123" spans="2:23" s="38" customFormat="1" ht="12" customHeight="1">
      <c r="B123" s="517">
        <f t="shared" si="1"/>
        <v>44196</v>
      </c>
      <c r="C123" s="523">
        <v>547</v>
      </c>
      <c r="D123" s="523">
        <v>157</v>
      </c>
      <c r="E123" s="862">
        <f t="shared" si="4"/>
        <v>0.28702010968921388</v>
      </c>
      <c r="F123" s="523">
        <v>1395.085</v>
      </c>
      <c r="G123" s="523">
        <v>354.26499999999999</v>
      </c>
      <c r="H123" s="523">
        <v>116127.48500000002</v>
      </c>
      <c r="I123" s="523">
        <v>34065.288999999997</v>
      </c>
      <c r="J123" s="524">
        <v>151942.12400000001</v>
      </c>
      <c r="K123" s="525">
        <f t="shared" si="6"/>
        <v>0.27216284010877717</v>
      </c>
      <c r="L123" s="523">
        <v>48</v>
      </c>
      <c r="M123" s="523">
        <v>41353</v>
      </c>
      <c r="N123" s="523">
        <v>1398</v>
      </c>
      <c r="O123" s="524">
        <v>42799</v>
      </c>
      <c r="P123" s="523">
        <v>239</v>
      </c>
      <c r="Q123" s="523">
        <v>17</v>
      </c>
      <c r="R123" s="523">
        <v>2950</v>
      </c>
      <c r="S123" s="524">
        <v>3206</v>
      </c>
      <c r="T123" s="527">
        <f t="shared" si="7"/>
        <v>5.837175732217573</v>
      </c>
      <c r="U123" s="527">
        <f t="shared" si="8"/>
        <v>20.839117647058824</v>
      </c>
      <c r="V123" s="527">
        <f t="shared" si="9"/>
        <v>39.365249152542376</v>
      </c>
      <c r="W123" s="528">
        <f t="shared" si="10"/>
        <v>36.767571740486595</v>
      </c>
    </row>
    <row r="124" spans="2:23" s="38" customFormat="1" ht="12" customHeight="1">
      <c r="B124" s="516">
        <v>44227</v>
      </c>
      <c r="C124" s="87">
        <v>77920</v>
      </c>
      <c r="D124" s="87">
        <v>5225</v>
      </c>
      <c r="E124" s="558">
        <v>6.7055954825462019E-2</v>
      </c>
      <c r="F124" s="87">
        <v>10506.929999999998</v>
      </c>
      <c r="G124" s="87">
        <v>980.07999999999993</v>
      </c>
      <c r="H124" s="87">
        <v>78984.498000000007</v>
      </c>
      <c r="I124" s="87">
        <v>36432.144999999997</v>
      </c>
      <c r="J124" s="88">
        <v>126903.65300000001</v>
      </c>
      <c r="K124" s="89">
        <v>0.1857550940633679</v>
      </c>
      <c r="L124" s="87">
        <v>1994</v>
      </c>
      <c r="M124" s="87">
        <v>23573</v>
      </c>
      <c r="N124" s="87">
        <v>1799</v>
      </c>
      <c r="O124" s="88">
        <v>27366</v>
      </c>
      <c r="P124" s="87">
        <v>309</v>
      </c>
      <c r="Q124" s="87">
        <v>51</v>
      </c>
      <c r="R124" s="87">
        <v>3552</v>
      </c>
      <c r="S124" s="88">
        <v>3912</v>
      </c>
      <c r="T124" s="137">
        <v>34.003009708737856</v>
      </c>
      <c r="U124" s="137">
        <v>19.217254901960782</v>
      </c>
      <c r="V124" s="137">
        <v>22.23662668918919</v>
      </c>
      <c r="W124" s="138">
        <v>23.126663599182006</v>
      </c>
    </row>
    <row r="125" spans="2:23" s="38" customFormat="1" ht="12" customHeight="1">
      <c r="B125" s="516">
        <v>44255</v>
      </c>
      <c r="C125" s="87">
        <v>3016</v>
      </c>
      <c r="D125" s="87">
        <v>-1601</v>
      </c>
      <c r="E125" s="558">
        <v>-0.53083554376657827</v>
      </c>
      <c r="F125" s="87">
        <v>5953.7000000000007</v>
      </c>
      <c r="G125" s="87">
        <v>926.99</v>
      </c>
      <c r="H125" s="87">
        <v>67914.468999999983</v>
      </c>
      <c r="I125" s="87">
        <v>40589.605000000003</v>
      </c>
      <c r="J125" s="88">
        <v>115384.76400000001</v>
      </c>
      <c r="K125" s="89">
        <v>0.14613714510869041</v>
      </c>
      <c r="L125" s="87">
        <v>-823</v>
      </c>
      <c r="M125" s="87">
        <v>16862</v>
      </c>
      <c r="N125" s="87">
        <v>2064</v>
      </c>
      <c r="O125" s="88">
        <v>18103</v>
      </c>
      <c r="P125" s="87">
        <v>299</v>
      </c>
      <c r="Q125" s="87">
        <v>57</v>
      </c>
      <c r="R125" s="87">
        <v>4079</v>
      </c>
      <c r="S125" s="88">
        <v>4435</v>
      </c>
      <c r="T125" s="137">
        <v>19.912040133779268</v>
      </c>
      <c r="U125" s="137">
        <v>16.26298245614035</v>
      </c>
      <c r="V125" s="137">
        <v>16.649784015690116</v>
      </c>
      <c r="W125" s="138">
        <v>16.86474836527621</v>
      </c>
    </row>
    <row r="126" spans="2:23" s="38" customFormat="1" ht="12" customHeight="1">
      <c r="B126" s="867">
        <v>44286</v>
      </c>
      <c r="C126" s="117">
        <v>48105</v>
      </c>
      <c r="D126" s="117">
        <v>7682</v>
      </c>
      <c r="E126" s="885">
        <v>0.15969233967363061</v>
      </c>
      <c r="F126" s="117">
        <v>5433.7309999999998</v>
      </c>
      <c r="G126" s="117">
        <v>1313.2969999999998</v>
      </c>
      <c r="H126" s="117">
        <v>78007.00499999999</v>
      </c>
      <c r="I126" s="117">
        <v>50305.521999999997</v>
      </c>
      <c r="J126" s="118">
        <v>135059.55499999999</v>
      </c>
      <c r="K126" s="119">
        <v>0.12786211238442183</v>
      </c>
      <c r="L126" s="117">
        <v>3266</v>
      </c>
      <c r="M126" s="117">
        <v>17269</v>
      </c>
      <c r="N126" s="117">
        <v>2061</v>
      </c>
      <c r="O126" s="118">
        <v>22596</v>
      </c>
      <c r="P126" s="117">
        <v>298</v>
      </c>
      <c r="Q126" s="117">
        <v>51</v>
      </c>
      <c r="R126" s="117">
        <v>4073</v>
      </c>
      <c r="S126" s="118">
        <v>4422</v>
      </c>
      <c r="T126" s="151">
        <v>18.233996644295303</v>
      </c>
      <c r="U126" s="151">
        <v>25.750921568627447</v>
      </c>
      <c r="V126" s="151">
        <v>19.152223177019394</v>
      </c>
      <c r="W126" s="152">
        <v>19.166447987336046</v>
      </c>
    </row>
    <row r="127" spans="2:23" s="38" customFormat="1" ht="12" customHeight="1">
      <c r="B127" s="516">
        <v>44316</v>
      </c>
      <c r="C127" s="87">
        <v>213</v>
      </c>
      <c r="D127" s="87">
        <v>19</v>
      </c>
      <c r="E127" s="558">
        <v>8.9201877934272297E-2</v>
      </c>
      <c r="F127" s="87">
        <v>19277.934000000001</v>
      </c>
      <c r="G127" s="87">
        <v>1317.45</v>
      </c>
      <c r="H127" s="87">
        <v>101978.62500000001</v>
      </c>
      <c r="I127" s="87">
        <v>43055.527999999998</v>
      </c>
      <c r="J127" s="88">
        <v>165629.53699999998</v>
      </c>
      <c r="K127" s="89">
        <v>7.993139532835862E-2</v>
      </c>
      <c r="L127" s="87">
        <v>9</v>
      </c>
      <c r="M127" s="87">
        <v>13239</v>
      </c>
      <c r="N127" s="87">
        <v>1779</v>
      </c>
      <c r="O127" s="88">
        <v>15027</v>
      </c>
      <c r="P127" s="87">
        <v>268</v>
      </c>
      <c r="Q127" s="87">
        <v>36</v>
      </c>
      <c r="R127" s="87">
        <v>3608</v>
      </c>
      <c r="S127" s="88">
        <v>3912</v>
      </c>
      <c r="T127" s="137">
        <v>71.932589552238809</v>
      </c>
      <c r="U127" s="137">
        <v>36.595833333333331</v>
      </c>
      <c r="V127" s="137">
        <v>28.264585643015526</v>
      </c>
      <c r="W127" s="138">
        <v>31.332824386503074</v>
      </c>
    </row>
    <row r="128" spans="2:23" s="38" customFormat="1" ht="12" customHeight="1">
      <c r="B128" s="516">
        <v>44347</v>
      </c>
      <c r="C128" s="87">
        <v>1305</v>
      </c>
      <c r="D128" s="87">
        <v>-25</v>
      </c>
      <c r="E128" s="558">
        <v>-1.9157088122605363E-2</v>
      </c>
      <c r="F128" s="87">
        <v>8679.0990000000002</v>
      </c>
      <c r="G128" s="87">
        <v>900.81</v>
      </c>
      <c r="H128" s="87">
        <v>79840.126999999993</v>
      </c>
      <c r="I128" s="87">
        <v>46682.391000000003</v>
      </c>
      <c r="J128" s="88">
        <v>136102.42700000003</v>
      </c>
      <c r="K128" s="89">
        <v>8.5935278729452766E-2</v>
      </c>
      <c r="L128" s="87">
        <v>-23</v>
      </c>
      <c r="M128" s="87">
        <v>11696</v>
      </c>
      <c r="N128" s="87">
        <v>1909</v>
      </c>
      <c r="O128" s="88">
        <v>13582</v>
      </c>
      <c r="P128" s="87">
        <v>161</v>
      </c>
      <c r="Q128" s="87">
        <v>42</v>
      </c>
      <c r="R128" s="87">
        <v>3458</v>
      </c>
      <c r="S128" s="88">
        <v>3661</v>
      </c>
      <c r="T128" s="137">
        <v>53.907447204968946</v>
      </c>
      <c r="U128" s="137">
        <v>21.447857142857142</v>
      </c>
      <c r="V128" s="137">
        <v>23.088527183342972</v>
      </c>
      <c r="W128" s="138">
        <v>24.42503031958481</v>
      </c>
    </row>
    <row r="129" spans="2:23" s="38" customFormat="1" ht="12" customHeight="1">
      <c r="B129" s="867">
        <v>44377</v>
      </c>
      <c r="C129" s="117">
        <v>108</v>
      </c>
      <c r="D129" s="117">
        <v>22</v>
      </c>
      <c r="E129" s="885">
        <v>0.20370370370370369</v>
      </c>
      <c r="F129" s="117">
        <v>3366.41</v>
      </c>
      <c r="G129" s="117">
        <v>3254.5029999999997</v>
      </c>
      <c r="H129" s="117">
        <v>146895.26599999997</v>
      </c>
      <c r="I129" s="117">
        <v>41254.095000000001</v>
      </c>
      <c r="J129" s="118">
        <v>194770.274</v>
      </c>
      <c r="K129" s="119">
        <v>7.0503571813017016E-2</v>
      </c>
      <c r="L129" s="117">
        <v>11</v>
      </c>
      <c r="M129" s="117">
        <v>13732</v>
      </c>
      <c r="N129" s="117">
        <v>2149</v>
      </c>
      <c r="O129" s="118">
        <v>15892</v>
      </c>
      <c r="P129" s="117">
        <v>137</v>
      </c>
      <c r="Q129" s="117">
        <v>27</v>
      </c>
      <c r="R129" s="117">
        <v>3189</v>
      </c>
      <c r="S129" s="118">
        <v>3353</v>
      </c>
      <c r="T129" s="151">
        <v>24.572335766423357</v>
      </c>
      <c r="U129" s="151">
        <v>120.53714814814813</v>
      </c>
      <c r="V129" s="151">
        <v>46.063112574474751</v>
      </c>
      <c r="W129" s="152">
        <v>45.784723829406495</v>
      </c>
    </row>
    <row r="130" spans="2:23" s="38" customFormat="1" ht="12" customHeight="1">
      <c r="B130" s="516">
        <v>44408</v>
      </c>
      <c r="C130" s="87">
        <v>3030</v>
      </c>
      <c r="D130" s="87">
        <v>173</v>
      </c>
      <c r="E130" s="558">
        <v>5.7095709570957096E-2</v>
      </c>
      <c r="F130" s="87">
        <v>1111.145</v>
      </c>
      <c r="G130" s="87">
        <v>168.57</v>
      </c>
      <c r="H130" s="87">
        <v>97938.535000000003</v>
      </c>
      <c r="I130" s="87">
        <v>44425.553999999996</v>
      </c>
      <c r="J130" s="88">
        <v>143643.804</v>
      </c>
      <c r="K130" s="89">
        <v>3.4209620346729329E-2</v>
      </c>
      <c r="L130" s="87">
        <v>71</v>
      </c>
      <c r="M130" s="87">
        <v>4914</v>
      </c>
      <c r="N130" s="87">
        <v>1915</v>
      </c>
      <c r="O130" s="88">
        <v>6900</v>
      </c>
      <c r="P130" s="87">
        <v>128</v>
      </c>
      <c r="Q130" s="87">
        <v>23</v>
      </c>
      <c r="R130" s="87">
        <v>2842</v>
      </c>
      <c r="S130" s="88">
        <v>2993</v>
      </c>
      <c r="T130" s="137">
        <v>8.6808203124999999</v>
      </c>
      <c r="U130" s="137">
        <v>7.3291304347826083</v>
      </c>
      <c r="V130" s="137">
        <v>34.461131245601692</v>
      </c>
      <c r="W130" s="138">
        <v>33.150100233879051</v>
      </c>
    </row>
    <row r="131" spans="2:23" s="38" customFormat="1" ht="12" customHeight="1">
      <c r="B131" s="516">
        <v>44439</v>
      </c>
      <c r="C131" s="87">
        <v>3483</v>
      </c>
      <c r="D131" s="87">
        <v>-667</v>
      </c>
      <c r="E131" s="558">
        <v>-0.19150157909847831</v>
      </c>
      <c r="F131" s="87">
        <v>1395.1440000000002</v>
      </c>
      <c r="G131" s="87">
        <v>415.41499999999996</v>
      </c>
      <c r="H131" s="87">
        <v>147550.231</v>
      </c>
      <c r="I131" s="87">
        <v>34244.442000000003</v>
      </c>
      <c r="J131" s="88">
        <v>183605.23199999999</v>
      </c>
      <c r="K131" s="89">
        <v>0.31609121029840809</v>
      </c>
      <c r="L131" s="87">
        <v>-344</v>
      </c>
      <c r="M131" s="87">
        <v>58036</v>
      </c>
      <c r="N131" s="87">
        <v>1996</v>
      </c>
      <c r="O131" s="88">
        <v>59688</v>
      </c>
      <c r="P131" s="87">
        <v>97</v>
      </c>
      <c r="Q131" s="87">
        <v>25</v>
      </c>
      <c r="R131" s="87">
        <v>2418</v>
      </c>
      <c r="S131" s="88">
        <v>2540</v>
      </c>
      <c r="T131" s="137">
        <v>14.382927835051548</v>
      </c>
      <c r="U131" s="137">
        <v>16.616599999999998</v>
      </c>
      <c r="V131" s="137">
        <v>61.021600909842846</v>
      </c>
      <c r="W131" s="138">
        <v>58.803460629921261</v>
      </c>
    </row>
    <row r="132" spans="2:23" s="38" customFormat="1" ht="12" customHeight="1">
      <c r="B132" s="867">
        <v>44469</v>
      </c>
      <c r="C132" s="117">
        <v>184</v>
      </c>
      <c r="D132" s="117">
        <v>80</v>
      </c>
      <c r="E132" s="885">
        <v>0.43478260869565216</v>
      </c>
      <c r="F132" s="117">
        <v>2521.1979999999999</v>
      </c>
      <c r="G132" s="117">
        <v>537.44799999999998</v>
      </c>
      <c r="H132" s="117">
        <v>62169.5459999999</v>
      </c>
      <c r="I132" s="117">
        <v>37044.178</v>
      </c>
      <c r="J132" s="118">
        <v>102272.36999999991</v>
      </c>
      <c r="K132" s="119">
        <v>7.5562930633171085E-2</v>
      </c>
      <c r="L132" s="117">
        <v>40</v>
      </c>
      <c r="M132" s="117">
        <v>7728</v>
      </c>
      <c r="N132" s="117">
        <v>1718</v>
      </c>
      <c r="O132" s="118">
        <v>9486</v>
      </c>
      <c r="P132" s="117">
        <v>80</v>
      </c>
      <c r="Q132" s="117">
        <v>27</v>
      </c>
      <c r="R132" s="117">
        <v>2414</v>
      </c>
      <c r="S132" s="118">
        <v>2521</v>
      </c>
      <c r="T132" s="151">
        <v>31.514975</v>
      </c>
      <c r="U132" s="151">
        <v>19.90548148148148</v>
      </c>
      <c r="V132" s="151">
        <v>25.753747307373612</v>
      </c>
      <c r="W132" s="152">
        <v>25.873935739785761</v>
      </c>
    </row>
    <row r="133" spans="2:23" s="38" customFormat="1" ht="12" customHeight="1">
      <c r="B133" s="516">
        <v>44500</v>
      </c>
      <c r="C133" s="87">
        <v>915</v>
      </c>
      <c r="D133" s="87">
        <v>67</v>
      </c>
      <c r="E133" s="558">
        <v>7.3224043715846995E-2</v>
      </c>
      <c r="F133" s="87">
        <v>4080.2110000000002</v>
      </c>
      <c r="G133" s="87">
        <v>2107.732</v>
      </c>
      <c r="H133" s="87">
        <v>68811.314000000013</v>
      </c>
      <c r="I133" s="87">
        <v>33705.058000000005</v>
      </c>
      <c r="J133" s="88">
        <v>108704.315</v>
      </c>
      <c r="K133" s="89">
        <v>0.1802780322013896</v>
      </c>
      <c r="L133" s="87">
        <v>26</v>
      </c>
      <c r="M133" s="87">
        <v>19597</v>
      </c>
      <c r="N133" s="87">
        <v>1700</v>
      </c>
      <c r="O133" s="88">
        <v>21323</v>
      </c>
      <c r="P133" s="87">
        <v>158</v>
      </c>
      <c r="Q133" s="87">
        <v>30</v>
      </c>
      <c r="R133" s="87">
        <v>2628</v>
      </c>
      <c r="S133" s="88">
        <v>2816</v>
      </c>
      <c r="T133" s="137">
        <v>25.824120253164558</v>
      </c>
      <c r="U133" s="137">
        <v>70.257733333333334</v>
      </c>
      <c r="V133" s="137">
        <v>26.183909436834099</v>
      </c>
      <c r="W133" s="138">
        <v>26.633258877840913</v>
      </c>
    </row>
    <row r="134" spans="2:23" s="38" customFormat="1" ht="11.45" customHeight="1">
      <c r="B134" s="516">
        <v>44530</v>
      </c>
      <c r="C134" s="580">
        <v>0</v>
      </c>
      <c r="D134" s="580">
        <v>0</v>
      </c>
      <c r="E134" s="919">
        <v>0</v>
      </c>
      <c r="F134" s="87">
        <v>5097.5009999999993</v>
      </c>
      <c r="G134" s="87">
        <v>264.60399999999998</v>
      </c>
      <c r="H134" s="87">
        <v>95152.877999999997</v>
      </c>
      <c r="I134" s="87">
        <v>37632.777000000002</v>
      </c>
      <c r="J134" s="88">
        <v>138147.75999999998</v>
      </c>
      <c r="K134" s="89">
        <v>5.6866647711117435E-2</v>
      </c>
      <c r="L134" s="580">
        <v>0</v>
      </c>
      <c r="M134" s="87">
        <v>7856</v>
      </c>
      <c r="N134" s="87">
        <v>1763</v>
      </c>
      <c r="O134" s="88">
        <v>9619</v>
      </c>
      <c r="P134" s="87">
        <v>130</v>
      </c>
      <c r="Q134" s="87">
        <v>14</v>
      </c>
      <c r="R134" s="87">
        <v>2554</v>
      </c>
      <c r="S134" s="88">
        <v>2698</v>
      </c>
      <c r="T134" s="137">
        <v>39.21154615384615</v>
      </c>
      <c r="U134" s="137">
        <v>18.900285714285712</v>
      </c>
      <c r="V134" s="137">
        <v>37.256412685982774</v>
      </c>
      <c r="W134" s="138">
        <v>37.255368050407704</v>
      </c>
    </row>
    <row r="135" spans="2:23" s="38" customFormat="1" ht="12" customHeight="1">
      <c r="B135" s="517">
        <v>44561</v>
      </c>
      <c r="C135" s="920">
        <v>3018</v>
      </c>
      <c r="D135" s="920">
        <v>8</v>
      </c>
      <c r="E135" s="862">
        <v>2.6507620941020544E-3</v>
      </c>
      <c r="F135" s="523">
        <v>2867.7799999999997</v>
      </c>
      <c r="G135" s="523">
        <v>18.7</v>
      </c>
      <c r="H135" s="523">
        <v>113960.023</v>
      </c>
      <c r="I135" s="523">
        <v>42998.690999999999</v>
      </c>
      <c r="J135" s="524">
        <v>159845.19399999999</v>
      </c>
      <c r="K135" s="525">
        <v>0.17704629893345433</v>
      </c>
      <c r="L135" s="931">
        <v>-41</v>
      </c>
      <c r="M135" s="523">
        <v>28300</v>
      </c>
      <c r="N135" s="523">
        <v>2118</v>
      </c>
      <c r="O135" s="524">
        <v>30377</v>
      </c>
      <c r="P135" s="523">
        <v>168</v>
      </c>
      <c r="Q135" s="523">
        <v>5</v>
      </c>
      <c r="R135" s="523">
        <v>2641</v>
      </c>
      <c r="S135" s="524">
        <v>2814</v>
      </c>
      <c r="T135" s="527">
        <v>17.070119047619045</v>
      </c>
      <c r="U135" s="527">
        <v>3.7399999999999998</v>
      </c>
      <c r="V135" s="527">
        <v>43.150330556607344</v>
      </c>
      <c r="W135" s="528">
        <v>41.523277540867092</v>
      </c>
    </row>
    <row r="136" spans="2:23" s="38" customFormat="1" ht="12" customHeight="1">
      <c r="B136" s="516">
        <f t="shared" ref="B136:B167" si="11">EOMONTH(B135,1)</f>
        <v>44592</v>
      </c>
      <c r="C136" s="580">
        <v>0</v>
      </c>
      <c r="D136" s="580">
        <v>0</v>
      </c>
      <c r="E136" s="919">
        <v>0</v>
      </c>
      <c r="F136" s="87">
        <v>3795.8410000000003</v>
      </c>
      <c r="G136" s="87">
        <v>167.75</v>
      </c>
      <c r="H136" s="87">
        <v>68163.786000000007</v>
      </c>
      <c r="I136" s="87">
        <v>51231.908000000003</v>
      </c>
      <c r="J136" s="88">
        <v>123359.285</v>
      </c>
      <c r="K136" s="89">
        <f t="shared" ref="K136:K147" si="12">M136/J136</f>
        <v>0.13109673909021116</v>
      </c>
      <c r="L136" s="580">
        <v>0</v>
      </c>
      <c r="M136" s="87">
        <v>16172</v>
      </c>
      <c r="N136" s="87">
        <v>1966</v>
      </c>
      <c r="O136" s="88">
        <v>18138</v>
      </c>
      <c r="P136" s="87">
        <v>158</v>
      </c>
      <c r="Q136" s="87">
        <v>7</v>
      </c>
      <c r="R136" s="87">
        <v>2492</v>
      </c>
      <c r="S136" s="88">
        <v>2657</v>
      </c>
      <c r="T136" s="137">
        <f t="shared" ref="T136:T147" si="13">F136/P136</f>
        <v>24.024310126582282</v>
      </c>
      <c r="U136" s="137">
        <f t="shared" ref="U136:U147" si="14">G136/Q136</f>
        <v>23.964285714285715</v>
      </c>
      <c r="V136" s="137">
        <f t="shared" ref="V136:V147" si="15">H136/R136</f>
        <v>27.35304414125201</v>
      </c>
      <c r="W136" s="138">
        <f t="shared" ref="W136:W147" si="16">SUM(F136:H136)/S136</f>
        <v>27.146171245765903</v>
      </c>
    </row>
    <row r="137" spans="2:23" s="38" customFormat="1" ht="12" customHeight="1">
      <c r="B137" s="516">
        <f t="shared" si="11"/>
        <v>44620</v>
      </c>
      <c r="C137" s="580">
        <v>0</v>
      </c>
      <c r="D137" s="580">
        <v>0</v>
      </c>
      <c r="E137" s="919">
        <v>0</v>
      </c>
      <c r="F137" s="87">
        <v>4120.3810000000003</v>
      </c>
      <c r="G137" s="87">
        <v>27.22</v>
      </c>
      <c r="H137" s="87">
        <v>61242.696999999993</v>
      </c>
      <c r="I137" s="87">
        <v>39987.034000000007</v>
      </c>
      <c r="J137" s="88">
        <v>105377.33199999999</v>
      </c>
      <c r="K137" s="89">
        <f t="shared" si="12"/>
        <v>0.14528741342587798</v>
      </c>
      <c r="L137" s="580">
        <v>0</v>
      </c>
      <c r="M137" s="87">
        <v>15310</v>
      </c>
      <c r="N137" s="87">
        <v>1698</v>
      </c>
      <c r="O137" s="88">
        <v>17008</v>
      </c>
      <c r="P137" s="87">
        <v>150</v>
      </c>
      <c r="Q137" s="87">
        <v>5</v>
      </c>
      <c r="R137" s="87">
        <v>2374</v>
      </c>
      <c r="S137" s="88">
        <v>2529</v>
      </c>
      <c r="T137" s="137">
        <f t="shared" si="13"/>
        <v>27.469206666666668</v>
      </c>
      <c r="U137" s="137">
        <f t="shared" si="14"/>
        <v>5.444</v>
      </c>
      <c r="V137" s="137">
        <f t="shared" si="15"/>
        <v>25.797260741364781</v>
      </c>
      <c r="W137" s="138">
        <f t="shared" si="16"/>
        <v>25.856187425860021</v>
      </c>
    </row>
    <row r="138" spans="2:23" s="38" customFormat="1" ht="12" customHeight="1">
      <c r="B138" s="867">
        <f t="shared" si="11"/>
        <v>44651</v>
      </c>
      <c r="C138" s="908">
        <v>0</v>
      </c>
      <c r="D138" s="908">
        <v>0</v>
      </c>
      <c r="E138" s="909">
        <v>0</v>
      </c>
      <c r="F138" s="117">
        <v>8140.2989999999991</v>
      </c>
      <c r="G138" s="117">
        <v>610.38599999999997</v>
      </c>
      <c r="H138" s="117">
        <v>73563.615000000005</v>
      </c>
      <c r="I138" s="117">
        <v>48066.566999999995</v>
      </c>
      <c r="J138" s="118">
        <v>130380.86699999998</v>
      </c>
      <c r="K138" s="119">
        <f t="shared" si="12"/>
        <v>0.12649862191819911</v>
      </c>
      <c r="L138" s="908">
        <v>0</v>
      </c>
      <c r="M138" s="117">
        <v>16493</v>
      </c>
      <c r="N138" s="117">
        <v>2119</v>
      </c>
      <c r="O138" s="118">
        <v>18612</v>
      </c>
      <c r="P138" s="117">
        <v>181</v>
      </c>
      <c r="Q138" s="117">
        <v>9</v>
      </c>
      <c r="R138" s="117">
        <v>2879</v>
      </c>
      <c r="S138" s="118">
        <v>3069</v>
      </c>
      <c r="T138" s="151">
        <f t="shared" si="13"/>
        <v>44.974027624309386</v>
      </c>
      <c r="U138" s="151">
        <f t="shared" si="14"/>
        <v>67.820666666666668</v>
      </c>
      <c r="V138" s="151">
        <f t="shared" si="15"/>
        <v>25.551794025703369</v>
      </c>
      <c r="W138" s="152">
        <f t="shared" si="16"/>
        <v>26.82121212121212</v>
      </c>
    </row>
    <row r="139" spans="2:23" s="38" customFormat="1" ht="12" customHeight="1">
      <c r="B139" s="516">
        <f t="shared" si="11"/>
        <v>44681</v>
      </c>
      <c r="C139" s="580">
        <v>0</v>
      </c>
      <c r="D139" s="580">
        <v>0</v>
      </c>
      <c r="E139" s="919">
        <v>0</v>
      </c>
      <c r="F139" s="87">
        <v>15429.552000000001</v>
      </c>
      <c r="G139" s="87">
        <v>108.6</v>
      </c>
      <c r="H139" s="87">
        <v>55362.962</v>
      </c>
      <c r="I139" s="87">
        <v>52716.023000000001</v>
      </c>
      <c r="J139" s="88">
        <v>123617.13699999999</v>
      </c>
      <c r="K139" s="89">
        <f t="shared" si="12"/>
        <v>0.12063052390543555</v>
      </c>
      <c r="L139" s="580">
        <v>0</v>
      </c>
      <c r="M139" s="87">
        <v>14912</v>
      </c>
      <c r="N139" s="87">
        <v>2317</v>
      </c>
      <c r="O139" s="88">
        <v>17229</v>
      </c>
      <c r="P139" s="87">
        <v>205</v>
      </c>
      <c r="Q139" s="87">
        <v>15</v>
      </c>
      <c r="R139" s="87">
        <v>2881</v>
      </c>
      <c r="S139" s="88">
        <v>3101</v>
      </c>
      <c r="T139" s="137">
        <f t="shared" si="13"/>
        <v>75.266107317073178</v>
      </c>
      <c r="U139" s="137">
        <f t="shared" si="14"/>
        <v>7.2399999999999993</v>
      </c>
      <c r="V139" s="137">
        <f t="shared" si="15"/>
        <v>19.21657827143353</v>
      </c>
      <c r="W139" s="138">
        <f t="shared" si="16"/>
        <v>22.863951628506932</v>
      </c>
    </row>
    <row r="140" spans="2:23" s="38" customFormat="1" ht="12" customHeight="1">
      <c r="B140" s="516">
        <f t="shared" si="11"/>
        <v>44712</v>
      </c>
      <c r="C140" s="580">
        <v>0</v>
      </c>
      <c r="D140" s="580">
        <v>0</v>
      </c>
      <c r="E140" s="919">
        <v>0</v>
      </c>
      <c r="F140" s="87">
        <v>4678.9830000000002</v>
      </c>
      <c r="G140" s="87">
        <v>1233.606</v>
      </c>
      <c r="H140" s="87">
        <v>55516.289000000004</v>
      </c>
      <c r="I140" s="87">
        <v>60405.967000000004</v>
      </c>
      <c r="J140" s="88">
        <v>121834.84499999999</v>
      </c>
      <c r="K140" s="89">
        <f t="shared" si="12"/>
        <v>0.12157441493851781</v>
      </c>
      <c r="L140" s="580">
        <v>0</v>
      </c>
      <c r="M140" s="87">
        <v>14812</v>
      </c>
      <c r="N140" s="87">
        <v>2160</v>
      </c>
      <c r="O140" s="88">
        <v>16972</v>
      </c>
      <c r="P140" s="87">
        <v>178</v>
      </c>
      <c r="Q140" s="87">
        <v>25</v>
      </c>
      <c r="R140" s="87">
        <v>2799</v>
      </c>
      <c r="S140" s="88">
        <v>3002</v>
      </c>
      <c r="T140" s="137">
        <f t="shared" si="13"/>
        <v>26.286421348314608</v>
      </c>
      <c r="U140" s="137">
        <f t="shared" si="14"/>
        <v>49.344239999999999</v>
      </c>
      <c r="V140" s="137">
        <f t="shared" si="15"/>
        <v>19.834329760628798</v>
      </c>
      <c r="W140" s="138">
        <f t="shared" si="16"/>
        <v>20.462650899400401</v>
      </c>
    </row>
    <row r="141" spans="2:23" s="38" customFormat="1" ht="12" customHeight="1">
      <c r="B141" s="867">
        <f t="shared" si="11"/>
        <v>44742</v>
      </c>
      <c r="C141" s="908">
        <v>0</v>
      </c>
      <c r="D141" s="908">
        <v>0</v>
      </c>
      <c r="E141" s="909">
        <v>0</v>
      </c>
      <c r="F141" s="117">
        <v>4430.1050000000005</v>
      </c>
      <c r="G141" s="117">
        <v>10233.687</v>
      </c>
      <c r="H141" s="117">
        <v>64833.673999999999</v>
      </c>
      <c r="I141" s="117">
        <v>55702.825999999994</v>
      </c>
      <c r="J141" s="118">
        <v>135200.29199999999</v>
      </c>
      <c r="K141" s="119">
        <f t="shared" si="12"/>
        <v>7.7277939606816837E-2</v>
      </c>
      <c r="L141" s="908">
        <v>0</v>
      </c>
      <c r="M141" s="117">
        <v>10448</v>
      </c>
      <c r="N141" s="117">
        <v>2578</v>
      </c>
      <c r="O141" s="118">
        <v>13026</v>
      </c>
      <c r="P141" s="117">
        <v>169</v>
      </c>
      <c r="Q141" s="117">
        <v>176</v>
      </c>
      <c r="R141" s="117">
        <v>2818</v>
      </c>
      <c r="S141" s="118">
        <v>3163</v>
      </c>
      <c r="T141" s="151">
        <f t="shared" si="13"/>
        <v>26.21363905325444</v>
      </c>
      <c r="U141" s="151">
        <f t="shared" si="14"/>
        <v>58.145948863636363</v>
      </c>
      <c r="V141" s="151">
        <f t="shared" si="15"/>
        <v>23.006981547196592</v>
      </c>
      <c r="W141" s="152">
        <f t="shared" si="16"/>
        <v>25.133564969965224</v>
      </c>
    </row>
    <row r="142" spans="2:23" s="38" customFormat="1" ht="12" customHeight="1">
      <c r="B142" s="516">
        <f t="shared" si="11"/>
        <v>44773</v>
      </c>
      <c r="C142" s="580">
        <v>0</v>
      </c>
      <c r="D142" s="580">
        <v>0</v>
      </c>
      <c r="E142" s="919">
        <v>0</v>
      </c>
      <c r="F142" s="87">
        <v>10566.615</v>
      </c>
      <c r="G142" s="87">
        <v>74101.735000000001</v>
      </c>
      <c r="H142" s="87">
        <v>89123.475999999995</v>
      </c>
      <c r="I142" s="87">
        <v>61681.11</v>
      </c>
      <c r="J142" s="88">
        <v>235472.93600000002</v>
      </c>
      <c r="K142" s="89">
        <f t="shared" si="12"/>
        <v>0.10338767763952286</v>
      </c>
      <c r="L142" s="580">
        <v>0</v>
      </c>
      <c r="M142" s="87">
        <v>24345</v>
      </c>
      <c r="N142" s="87">
        <v>2455</v>
      </c>
      <c r="O142" s="88">
        <v>26800</v>
      </c>
      <c r="P142" s="87">
        <v>236</v>
      </c>
      <c r="Q142" s="87">
        <v>1365</v>
      </c>
      <c r="R142" s="87">
        <v>3168</v>
      </c>
      <c r="S142" s="88">
        <v>4769</v>
      </c>
      <c r="T142" s="137">
        <f t="shared" si="13"/>
        <v>44.773792372881353</v>
      </c>
      <c r="U142" s="137">
        <f t="shared" si="14"/>
        <v>54.28698534798535</v>
      </c>
      <c r="V142" s="137">
        <f t="shared" si="15"/>
        <v>28.132410353535352</v>
      </c>
      <c r="W142" s="138">
        <f t="shared" si="16"/>
        <v>36.441984902495285</v>
      </c>
    </row>
    <row r="143" spans="2:23" s="38" customFormat="1" ht="12" customHeight="1">
      <c r="B143" s="516">
        <f t="shared" si="11"/>
        <v>44804</v>
      </c>
      <c r="C143" s="580">
        <v>0</v>
      </c>
      <c r="D143" s="580">
        <v>0</v>
      </c>
      <c r="E143" s="919">
        <v>0</v>
      </c>
      <c r="F143" s="87">
        <v>12623.154</v>
      </c>
      <c r="G143" s="87">
        <v>130956.988</v>
      </c>
      <c r="H143" s="87">
        <v>121998.341</v>
      </c>
      <c r="I143" s="87">
        <v>65779</v>
      </c>
      <c r="J143" s="88">
        <v>331357.48300000001</v>
      </c>
      <c r="K143" s="89">
        <f t="shared" si="12"/>
        <v>0.14430638344751068</v>
      </c>
      <c r="L143" s="580">
        <v>0</v>
      </c>
      <c r="M143" s="87">
        <v>47817</v>
      </c>
      <c r="N143" s="87">
        <v>2661</v>
      </c>
      <c r="O143" s="88">
        <v>50478</v>
      </c>
      <c r="P143" s="87">
        <v>318</v>
      </c>
      <c r="Q143" s="87">
        <v>3170</v>
      </c>
      <c r="R143" s="87">
        <v>3485</v>
      </c>
      <c r="S143" s="88">
        <v>6973</v>
      </c>
      <c r="T143" s="137">
        <f t="shared" si="13"/>
        <v>39.695452830188678</v>
      </c>
      <c r="U143" s="137">
        <f t="shared" si="14"/>
        <v>41.311352681388009</v>
      </c>
      <c r="V143" s="137">
        <f t="shared" si="15"/>
        <v>35.00669756097561</v>
      </c>
      <c r="W143" s="138">
        <f t="shared" si="16"/>
        <v>38.086689086476412</v>
      </c>
    </row>
    <row r="144" spans="2:23" s="38" customFormat="1" ht="12" customHeight="1">
      <c r="B144" s="867">
        <f t="shared" si="11"/>
        <v>44834</v>
      </c>
      <c r="C144" s="908">
        <v>0</v>
      </c>
      <c r="D144" s="908">
        <v>0</v>
      </c>
      <c r="E144" s="909">
        <v>0</v>
      </c>
      <c r="F144" s="117">
        <v>13427.396000000001</v>
      </c>
      <c r="G144" s="117">
        <v>155709.18</v>
      </c>
      <c r="H144" s="117">
        <v>90210.089000000022</v>
      </c>
      <c r="I144" s="117">
        <v>68660</v>
      </c>
      <c r="J144" s="118">
        <v>328006.66499999992</v>
      </c>
      <c r="K144" s="119">
        <f t="shared" si="12"/>
        <v>0.10814414396122106</v>
      </c>
      <c r="L144" s="908">
        <v>0</v>
      </c>
      <c r="M144" s="117">
        <v>35472</v>
      </c>
      <c r="N144" s="117">
        <v>3213</v>
      </c>
      <c r="O144" s="118">
        <v>38685</v>
      </c>
      <c r="P144" s="117">
        <v>272</v>
      </c>
      <c r="Q144" s="117">
        <v>3642</v>
      </c>
      <c r="R144" s="117">
        <v>3144</v>
      </c>
      <c r="S144" s="118">
        <v>7058</v>
      </c>
      <c r="T144" s="151">
        <f t="shared" si="13"/>
        <v>49.36542647058824</v>
      </c>
      <c r="U144" s="151">
        <f t="shared" si="14"/>
        <v>42.753756177924217</v>
      </c>
      <c r="V144" s="151">
        <f t="shared" si="15"/>
        <v>28.692776399491102</v>
      </c>
      <c r="W144" s="152">
        <f t="shared" si="16"/>
        <v>36.745064465854355</v>
      </c>
    </row>
    <row r="145" spans="2:23" s="38" customFormat="1" ht="12" customHeight="1">
      <c r="B145" s="516">
        <f t="shared" si="11"/>
        <v>44865</v>
      </c>
      <c r="C145" s="580">
        <v>0</v>
      </c>
      <c r="D145" s="580">
        <v>0</v>
      </c>
      <c r="E145" s="919">
        <v>0</v>
      </c>
      <c r="F145" s="87">
        <v>33160.669000000002</v>
      </c>
      <c r="G145" s="87">
        <v>202009.62100000001</v>
      </c>
      <c r="H145" s="87">
        <v>91515.631000000008</v>
      </c>
      <c r="I145" s="87">
        <v>86230</v>
      </c>
      <c r="J145" s="88">
        <v>412915.92100000003</v>
      </c>
      <c r="K145" s="89">
        <f t="shared" si="12"/>
        <v>0.10438929042893455</v>
      </c>
      <c r="L145" s="580">
        <v>0</v>
      </c>
      <c r="M145" s="87">
        <v>43104</v>
      </c>
      <c r="N145" s="87">
        <v>3398</v>
      </c>
      <c r="O145" s="88">
        <v>46502</v>
      </c>
      <c r="P145" s="87">
        <v>413</v>
      </c>
      <c r="Q145" s="87">
        <v>5255</v>
      </c>
      <c r="R145" s="87">
        <v>3306</v>
      </c>
      <c r="S145" s="88">
        <v>8974</v>
      </c>
      <c r="T145" s="137">
        <f t="shared" si="13"/>
        <v>80.29217675544794</v>
      </c>
      <c r="U145" s="137">
        <f t="shared" si="14"/>
        <v>38.441412178877265</v>
      </c>
      <c r="V145" s="137">
        <f t="shared" si="15"/>
        <v>27.681679068360559</v>
      </c>
      <c r="W145" s="138">
        <f t="shared" si="16"/>
        <v>36.403601626922224</v>
      </c>
    </row>
    <row r="146" spans="2:23" s="38" customFormat="1" ht="12" customHeight="1">
      <c r="B146" s="516">
        <f t="shared" si="11"/>
        <v>44895</v>
      </c>
      <c r="C146" s="580">
        <v>0</v>
      </c>
      <c r="D146" s="580">
        <v>0</v>
      </c>
      <c r="E146" s="919">
        <v>0</v>
      </c>
      <c r="F146" s="87">
        <v>21313.625999999997</v>
      </c>
      <c r="G146" s="87">
        <v>196000.45199999999</v>
      </c>
      <c r="H146" s="87">
        <v>75895.328999999983</v>
      </c>
      <c r="I146" s="87">
        <v>73864</v>
      </c>
      <c r="J146" s="88">
        <v>367073.40700000001</v>
      </c>
      <c r="K146" s="89">
        <f t="shared" si="12"/>
        <v>9.716312682928839E-2</v>
      </c>
      <c r="L146" s="580">
        <v>0</v>
      </c>
      <c r="M146" s="87">
        <v>35666</v>
      </c>
      <c r="N146" s="87">
        <v>3685</v>
      </c>
      <c r="O146" s="88">
        <v>39351</v>
      </c>
      <c r="P146" s="87">
        <v>516</v>
      </c>
      <c r="Q146" s="87">
        <v>4490</v>
      </c>
      <c r="R146" s="87">
        <v>3176</v>
      </c>
      <c r="S146" s="88">
        <v>8182</v>
      </c>
      <c r="T146" s="137">
        <f t="shared" si="13"/>
        <v>41.305476744186038</v>
      </c>
      <c r="U146" s="137">
        <f t="shared" si="14"/>
        <v>43.652661915367482</v>
      </c>
      <c r="V146" s="137">
        <f t="shared" si="15"/>
        <v>23.896514168765737</v>
      </c>
      <c r="W146" s="138">
        <f t="shared" si="16"/>
        <v>35.835908946467853</v>
      </c>
    </row>
    <row r="147" spans="2:23" s="38" customFormat="1" ht="12" customHeight="1">
      <c r="B147" s="517">
        <f t="shared" si="11"/>
        <v>44926</v>
      </c>
      <c r="C147" s="920">
        <v>0</v>
      </c>
      <c r="D147" s="920">
        <v>0</v>
      </c>
      <c r="E147" s="921">
        <v>0</v>
      </c>
      <c r="F147" s="523">
        <v>18410.030000000002</v>
      </c>
      <c r="G147" s="523">
        <v>257750.83300000001</v>
      </c>
      <c r="H147" s="523">
        <v>95078.012000000002</v>
      </c>
      <c r="I147" s="523">
        <v>96452</v>
      </c>
      <c r="J147" s="524">
        <v>467690.87500000006</v>
      </c>
      <c r="K147" s="525">
        <f t="shared" si="12"/>
        <v>9.3788445198978915E-2</v>
      </c>
      <c r="L147" s="920">
        <v>0</v>
      </c>
      <c r="M147" s="523">
        <v>43864</v>
      </c>
      <c r="N147" s="523">
        <v>2986</v>
      </c>
      <c r="O147" s="524">
        <v>46850</v>
      </c>
      <c r="P147" s="523">
        <v>446</v>
      </c>
      <c r="Q147" s="523">
        <v>6046</v>
      </c>
      <c r="R147" s="523">
        <v>3393</v>
      </c>
      <c r="S147" s="524">
        <v>9885</v>
      </c>
      <c r="T147" s="527">
        <f t="shared" si="13"/>
        <v>41.278094170403591</v>
      </c>
      <c r="U147" s="527">
        <f t="shared" si="14"/>
        <v>42.631629672510755</v>
      </c>
      <c r="V147" s="527">
        <f t="shared" si="15"/>
        <v>28.021813144709697</v>
      </c>
      <c r="W147" s="528">
        <f t="shared" si="16"/>
        <v>37.5557789580172</v>
      </c>
    </row>
    <row r="148" spans="2:23" s="38" customFormat="1" ht="12" customHeight="1">
      <c r="B148" s="516">
        <f t="shared" si="11"/>
        <v>44957</v>
      </c>
      <c r="C148" s="580">
        <v>0</v>
      </c>
      <c r="D148" s="580">
        <v>0</v>
      </c>
      <c r="E148" s="919">
        <v>0</v>
      </c>
      <c r="F148" s="87">
        <v>25577.151000000002</v>
      </c>
      <c r="G148" s="87">
        <v>233927.55000000002</v>
      </c>
      <c r="H148" s="87">
        <v>103771.323</v>
      </c>
      <c r="I148" s="87">
        <v>113102</v>
      </c>
      <c r="J148" s="88">
        <v>476378.02400000003</v>
      </c>
      <c r="K148" s="89">
        <v>9.3581143029385416E-2</v>
      </c>
      <c r="L148" s="580">
        <v>0</v>
      </c>
      <c r="M148" s="87">
        <v>44580</v>
      </c>
      <c r="N148" s="87">
        <v>3528</v>
      </c>
      <c r="O148" s="88">
        <v>48108</v>
      </c>
      <c r="P148" s="87">
        <v>599</v>
      </c>
      <c r="Q148" s="87">
        <v>6044</v>
      </c>
      <c r="R148" s="87">
        <v>3560</v>
      </c>
      <c r="S148" s="88">
        <v>10203</v>
      </c>
      <c r="T148" s="137">
        <v>42.699751252086813</v>
      </c>
      <c r="U148" s="137">
        <v>38.704094970218399</v>
      </c>
      <c r="V148" s="137">
        <v>29.149248033707867</v>
      </c>
      <c r="W148" s="138">
        <v>35.604824463393122</v>
      </c>
    </row>
    <row r="149" spans="2:23" s="38" customFormat="1" ht="12" customHeight="1">
      <c r="B149" s="516">
        <f t="shared" si="11"/>
        <v>44985</v>
      </c>
      <c r="C149" s="580">
        <v>0</v>
      </c>
      <c r="D149" s="580">
        <v>0</v>
      </c>
      <c r="E149" s="919">
        <v>0</v>
      </c>
      <c r="F149" s="87">
        <v>21969.345000000001</v>
      </c>
      <c r="G149" s="87">
        <v>190256.78199999998</v>
      </c>
      <c r="H149" s="87">
        <v>70220.036000000007</v>
      </c>
      <c r="I149" s="87">
        <v>80027</v>
      </c>
      <c r="J149" s="88">
        <v>362473.16299999994</v>
      </c>
      <c r="K149" s="89">
        <v>0.11594237667741489</v>
      </c>
      <c r="L149" s="580">
        <v>0</v>
      </c>
      <c r="M149" s="87">
        <v>42026</v>
      </c>
      <c r="N149" s="87">
        <v>2355</v>
      </c>
      <c r="O149" s="88">
        <v>44381</v>
      </c>
      <c r="P149" s="87">
        <v>554</v>
      </c>
      <c r="Q149" s="87">
        <v>4872</v>
      </c>
      <c r="R149" s="87">
        <v>3118</v>
      </c>
      <c r="S149" s="88">
        <v>8544</v>
      </c>
      <c r="T149" s="137">
        <v>39.655857400722027</v>
      </c>
      <c r="U149" s="137">
        <v>39.051063628899833</v>
      </c>
      <c r="V149" s="137">
        <v>22.52085824246312</v>
      </c>
      <c r="W149" s="138">
        <v>33.057837429775283</v>
      </c>
    </row>
    <row r="150" spans="2:23" s="38" customFormat="1" ht="12" customHeight="1">
      <c r="B150" s="867">
        <f t="shared" si="11"/>
        <v>45016</v>
      </c>
      <c r="C150" s="908">
        <v>0</v>
      </c>
      <c r="D150" s="908">
        <v>0</v>
      </c>
      <c r="E150" s="909">
        <v>0</v>
      </c>
      <c r="F150" s="117">
        <v>34864.196000000004</v>
      </c>
      <c r="G150" s="117">
        <v>206781.788</v>
      </c>
      <c r="H150" s="117">
        <v>88675.25499999999</v>
      </c>
      <c r="I150" s="117">
        <v>95086</v>
      </c>
      <c r="J150" s="118">
        <v>425407.239</v>
      </c>
      <c r="K150" s="119">
        <v>8.9904440953812725E-2</v>
      </c>
      <c r="L150" s="908">
        <v>0</v>
      </c>
      <c r="M150" s="117">
        <v>38246</v>
      </c>
      <c r="N150" s="117">
        <v>3628</v>
      </c>
      <c r="O150" s="118">
        <v>41874</v>
      </c>
      <c r="P150" s="117">
        <v>873</v>
      </c>
      <c r="Q150" s="117">
        <v>5763</v>
      </c>
      <c r="R150" s="117">
        <v>3466</v>
      </c>
      <c r="S150" s="118">
        <v>10102</v>
      </c>
      <c r="T150" s="151">
        <v>39.936077892325322</v>
      </c>
      <c r="U150" s="151">
        <v>35.880927988894676</v>
      </c>
      <c r="V150" s="151">
        <v>25.584320542411998</v>
      </c>
      <c r="W150" s="152">
        <v>32.698598198376558</v>
      </c>
    </row>
    <row r="151" spans="2:23" s="38" customFormat="1" ht="12" customHeight="1">
      <c r="B151" s="516">
        <f t="shared" si="11"/>
        <v>45046</v>
      </c>
      <c r="C151" s="580">
        <v>0</v>
      </c>
      <c r="D151" s="580">
        <v>0</v>
      </c>
      <c r="E151" s="919">
        <v>0</v>
      </c>
      <c r="F151" s="87">
        <v>63698.713000000003</v>
      </c>
      <c r="G151" s="87">
        <v>201562.46799999999</v>
      </c>
      <c r="H151" s="87">
        <v>146650.31899999999</v>
      </c>
      <c r="I151" s="87">
        <v>104883</v>
      </c>
      <c r="J151" s="88">
        <v>516794.5</v>
      </c>
      <c r="K151" s="89">
        <v>9.6982456276140716E-2</v>
      </c>
      <c r="L151" s="580">
        <v>0</v>
      </c>
      <c r="M151" s="87">
        <v>50120</v>
      </c>
      <c r="N151" s="87">
        <v>3820</v>
      </c>
      <c r="O151" s="88">
        <v>53940</v>
      </c>
      <c r="P151" s="87">
        <v>1638</v>
      </c>
      <c r="Q151" s="87">
        <v>5332</v>
      </c>
      <c r="R151" s="87">
        <v>3575</v>
      </c>
      <c r="S151" s="88">
        <v>10545</v>
      </c>
      <c r="T151" s="137">
        <v>38.888103174603174</v>
      </c>
      <c r="U151" s="137">
        <v>37.802413353338331</v>
      </c>
      <c r="V151" s="137">
        <v>41.021068251748247</v>
      </c>
      <c r="W151" s="138">
        <v>39.062256993835945</v>
      </c>
    </row>
    <row r="152" spans="2:23" s="38" customFormat="1" ht="12" customHeight="1">
      <c r="B152" s="516">
        <f t="shared" si="11"/>
        <v>45077</v>
      </c>
      <c r="C152" s="580">
        <v>0</v>
      </c>
      <c r="D152" s="580">
        <v>0</v>
      </c>
      <c r="E152" s="919">
        <v>0</v>
      </c>
      <c r="F152" s="87">
        <v>62700.747000000003</v>
      </c>
      <c r="G152" s="87">
        <v>240203.83299999998</v>
      </c>
      <c r="H152" s="87">
        <v>112572.906</v>
      </c>
      <c r="I152" s="87">
        <v>110019</v>
      </c>
      <c r="J152" s="88">
        <v>525496.48600000003</v>
      </c>
      <c r="K152" s="89">
        <v>0.12199700989056661</v>
      </c>
      <c r="L152" s="580">
        <v>0</v>
      </c>
      <c r="M152" s="87">
        <v>64109</v>
      </c>
      <c r="N152" s="87">
        <v>4435</v>
      </c>
      <c r="O152" s="88">
        <v>68544</v>
      </c>
      <c r="P152" s="87">
        <v>1902</v>
      </c>
      <c r="Q152" s="87">
        <v>6915</v>
      </c>
      <c r="R152" s="87">
        <v>3763</v>
      </c>
      <c r="S152" s="88">
        <v>12580</v>
      </c>
      <c r="T152" s="137">
        <v>32.965692429022084</v>
      </c>
      <c r="U152" s="137">
        <v>34.736635285610987</v>
      </c>
      <c r="V152" s="137">
        <v>29.915733723093279</v>
      </c>
      <c r="W152" s="138">
        <v>33.026827186009534</v>
      </c>
    </row>
    <row r="153" spans="2:23" s="38" customFormat="1" ht="12" customHeight="1">
      <c r="B153" s="867">
        <f t="shared" si="11"/>
        <v>45107</v>
      </c>
      <c r="C153" s="908">
        <v>0</v>
      </c>
      <c r="D153" s="908">
        <v>0</v>
      </c>
      <c r="E153" s="909">
        <v>0</v>
      </c>
      <c r="F153" s="117">
        <v>72912.601999999999</v>
      </c>
      <c r="G153" s="117">
        <v>216141.42399999997</v>
      </c>
      <c r="H153" s="117">
        <v>145741.74899999998</v>
      </c>
      <c r="I153" s="117">
        <v>97947</v>
      </c>
      <c r="J153" s="118">
        <v>532742.77500000002</v>
      </c>
      <c r="K153" s="119">
        <v>0.1686536246315119</v>
      </c>
      <c r="L153" s="908">
        <v>0</v>
      </c>
      <c r="M153" s="117">
        <v>89849</v>
      </c>
      <c r="N153" s="117">
        <v>4263</v>
      </c>
      <c r="O153" s="118">
        <v>94112</v>
      </c>
      <c r="P153" s="117">
        <v>2061</v>
      </c>
      <c r="Q153" s="117">
        <v>5735</v>
      </c>
      <c r="R153" s="117">
        <v>3513</v>
      </c>
      <c r="S153" s="118">
        <v>11309</v>
      </c>
      <c r="T153" s="151">
        <v>35.377293546821932</v>
      </c>
      <c r="U153" s="151">
        <v>37.688129729729724</v>
      </c>
      <c r="V153" s="151">
        <v>41.486407344150294</v>
      </c>
      <c r="W153" s="152">
        <v>38.446880802900338</v>
      </c>
    </row>
    <row r="154" spans="2:23" s="38" customFormat="1" ht="12" customHeight="1">
      <c r="B154" s="516">
        <f t="shared" si="11"/>
        <v>45138</v>
      </c>
      <c r="C154" s="580">
        <v>0</v>
      </c>
      <c r="D154" s="580">
        <v>0</v>
      </c>
      <c r="E154" s="919">
        <v>0</v>
      </c>
      <c r="F154" s="87">
        <v>76556.444000000003</v>
      </c>
      <c r="G154" s="87">
        <v>232928.02300000002</v>
      </c>
      <c r="H154" s="87">
        <v>110621.086</v>
      </c>
      <c r="I154" s="87">
        <v>109754</v>
      </c>
      <c r="J154" s="88">
        <v>529859.55299999996</v>
      </c>
      <c r="K154" s="89">
        <v>0.11138989505017002</v>
      </c>
      <c r="L154" s="580">
        <v>0</v>
      </c>
      <c r="M154" s="87">
        <v>59021</v>
      </c>
      <c r="N154" s="87">
        <v>3851</v>
      </c>
      <c r="O154" s="88">
        <v>62872</v>
      </c>
      <c r="P154" s="87">
        <v>2217</v>
      </c>
      <c r="Q154" s="87">
        <v>6923</v>
      </c>
      <c r="R154" s="87">
        <v>3762</v>
      </c>
      <c r="S154" s="88">
        <v>12902</v>
      </c>
      <c r="T154" s="137">
        <v>34.531548940009024</v>
      </c>
      <c r="U154" s="137">
        <v>33.645532717030193</v>
      </c>
      <c r="V154" s="137">
        <v>29.404860712387027</v>
      </c>
      <c r="W154" s="138">
        <v>32.561273678499461</v>
      </c>
    </row>
    <row r="155" spans="2:23" s="38" customFormat="1" ht="12" customHeight="1">
      <c r="B155" s="516">
        <f t="shared" si="11"/>
        <v>45169</v>
      </c>
      <c r="C155" s="580">
        <v>0</v>
      </c>
      <c r="D155" s="580">
        <v>0</v>
      </c>
      <c r="E155" s="919">
        <v>0</v>
      </c>
      <c r="F155" s="87">
        <v>87596.686999999991</v>
      </c>
      <c r="G155" s="87">
        <v>248183.49400000001</v>
      </c>
      <c r="H155" s="87">
        <v>122924.02699999999</v>
      </c>
      <c r="I155" s="87">
        <v>112421</v>
      </c>
      <c r="J155" s="88">
        <v>571125.20799999998</v>
      </c>
      <c r="K155" s="89">
        <v>0.12703519120451781</v>
      </c>
      <c r="L155" s="580">
        <v>0</v>
      </c>
      <c r="M155" s="87">
        <v>72553</v>
      </c>
      <c r="N155" s="87">
        <v>4442</v>
      </c>
      <c r="O155" s="88">
        <v>76995</v>
      </c>
      <c r="P155" s="87">
        <v>2346</v>
      </c>
      <c r="Q155" s="87">
        <v>6953</v>
      </c>
      <c r="R155" s="87">
        <v>3748</v>
      </c>
      <c r="S155" s="88">
        <v>13047</v>
      </c>
      <c r="T155" s="137">
        <v>37.338741261722078</v>
      </c>
      <c r="U155" s="137">
        <v>35.694447576585645</v>
      </c>
      <c r="V155" s="137">
        <v>32.797232390608322</v>
      </c>
      <c r="W155" s="138">
        <v>35.157829999233542</v>
      </c>
    </row>
    <row r="156" spans="2:23" s="38" customFormat="1" ht="12" customHeight="1">
      <c r="B156" s="867">
        <f t="shared" si="11"/>
        <v>45199</v>
      </c>
      <c r="C156" s="908">
        <v>0</v>
      </c>
      <c r="D156" s="908">
        <v>0</v>
      </c>
      <c r="E156" s="909">
        <v>0</v>
      </c>
      <c r="F156" s="117">
        <v>92569.253999999986</v>
      </c>
      <c r="G156" s="117">
        <v>269225.14899999998</v>
      </c>
      <c r="H156" s="117">
        <v>86917.520999999993</v>
      </c>
      <c r="I156" s="117">
        <v>118681</v>
      </c>
      <c r="J156" s="118">
        <v>567392.92400000012</v>
      </c>
      <c r="K156" s="119">
        <v>0.12225919123376305</v>
      </c>
      <c r="L156" s="908">
        <v>0</v>
      </c>
      <c r="M156" s="117">
        <v>69369</v>
      </c>
      <c r="N156" s="117">
        <v>4389</v>
      </c>
      <c r="O156" s="118">
        <v>73758</v>
      </c>
      <c r="P156" s="117">
        <v>2549</v>
      </c>
      <c r="Q156" s="117">
        <v>6965</v>
      </c>
      <c r="R156" s="117">
        <v>3593</v>
      </c>
      <c r="S156" s="118">
        <v>13107</v>
      </c>
      <c r="T156" s="151">
        <v>36.315909768536677</v>
      </c>
      <c r="U156" s="151">
        <v>38.654005599425695</v>
      </c>
      <c r="V156" s="151">
        <v>24.190793487336485</v>
      </c>
      <c r="W156" s="152">
        <v>34.234525368123897</v>
      </c>
    </row>
    <row r="157" spans="2:23" s="38" customFormat="1" ht="12" customHeight="1">
      <c r="B157" s="516">
        <f t="shared" si="11"/>
        <v>45230</v>
      </c>
      <c r="C157" s="580">
        <v>0</v>
      </c>
      <c r="D157" s="580">
        <v>0</v>
      </c>
      <c r="E157" s="919">
        <v>0</v>
      </c>
      <c r="F157" s="87">
        <v>112254.79099999998</v>
      </c>
      <c r="G157" s="87">
        <v>226281.64300000001</v>
      </c>
      <c r="H157" s="87">
        <v>87805.574000000008</v>
      </c>
      <c r="I157" s="87">
        <v>112169</v>
      </c>
      <c r="J157" s="88">
        <v>538511.00800000003</v>
      </c>
      <c r="K157" s="89">
        <v>0.10490407653839455</v>
      </c>
      <c r="L157" s="580">
        <v>0</v>
      </c>
      <c r="M157" s="87">
        <v>56492</v>
      </c>
      <c r="N157" s="87">
        <v>3807</v>
      </c>
      <c r="O157" s="88">
        <v>60299</v>
      </c>
      <c r="P157" s="87">
        <v>3104</v>
      </c>
      <c r="Q157" s="87">
        <v>6316</v>
      </c>
      <c r="R157" s="87">
        <v>3712</v>
      </c>
      <c r="S157" s="88">
        <v>13132</v>
      </c>
      <c r="T157" s="137">
        <v>36.164558956185559</v>
      </c>
      <c r="U157" s="137">
        <v>35.826732583913873</v>
      </c>
      <c r="V157" s="137">
        <v>23.654518857758625</v>
      </c>
      <c r="W157" s="138">
        <v>32.465885470606153</v>
      </c>
    </row>
    <row r="158" spans="2:23" s="38" customFormat="1" ht="12" customHeight="1">
      <c r="B158" s="516">
        <f t="shared" si="11"/>
        <v>45260</v>
      </c>
      <c r="C158" s="580">
        <v>0</v>
      </c>
      <c r="D158" s="580">
        <v>0</v>
      </c>
      <c r="E158" s="919">
        <v>0</v>
      </c>
      <c r="F158" s="87">
        <v>92220.502999999997</v>
      </c>
      <c r="G158" s="87">
        <v>255299.56999999998</v>
      </c>
      <c r="H158" s="87">
        <v>81734.702999999994</v>
      </c>
      <c r="I158" s="87">
        <v>116268</v>
      </c>
      <c r="J158" s="88">
        <v>545522.77600000007</v>
      </c>
      <c r="K158" s="89">
        <v>9.2177636227602708E-2</v>
      </c>
      <c r="L158" s="580">
        <v>0</v>
      </c>
      <c r="M158" s="87">
        <v>50285</v>
      </c>
      <c r="N158" s="87">
        <v>4480</v>
      </c>
      <c r="O158" s="88">
        <v>54765</v>
      </c>
      <c r="P158" s="87">
        <v>2888</v>
      </c>
      <c r="Q158" s="87">
        <v>7275</v>
      </c>
      <c r="R158" s="87">
        <v>3700</v>
      </c>
      <c r="S158" s="88">
        <v>13863</v>
      </c>
      <c r="T158" s="137">
        <v>31.932307132963988</v>
      </c>
      <c r="U158" s="137">
        <v>35.092724398625428</v>
      </c>
      <c r="V158" s="137">
        <v>22.09046027027027</v>
      </c>
      <c r="W158" s="138">
        <v>30.964060881483082</v>
      </c>
    </row>
    <row r="159" spans="2:23" s="38" customFormat="1" ht="12" customHeight="1">
      <c r="B159" s="517">
        <f t="shared" si="11"/>
        <v>45291</v>
      </c>
      <c r="C159" s="920">
        <v>0</v>
      </c>
      <c r="D159" s="920">
        <v>0</v>
      </c>
      <c r="E159" s="921">
        <v>0</v>
      </c>
      <c r="F159" s="523">
        <v>97926.968000000008</v>
      </c>
      <c r="G159" s="523">
        <v>275426.01800000004</v>
      </c>
      <c r="H159" s="523">
        <v>78670.474000000002</v>
      </c>
      <c r="I159" s="523">
        <v>129503</v>
      </c>
      <c r="J159" s="524">
        <v>581526.46000000008</v>
      </c>
      <c r="K159" s="525">
        <v>0.10123185108378387</v>
      </c>
      <c r="L159" s="920">
        <v>0</v>
      </c>
      <c r="M159" s="523">
        <v>58869</v>
      </c>
      <c r="N159" s="523">
        <v>4454</v>
      </c>
      <c r="O159" s="524">
        <v>63323</v>
      </c>
      <c r="P159" s="523">
        <v>2842</v>
      </c>
      <c r="Q159" s="523">
        <v>7269</v>
      </c>
      <c r="R159" s="523">
        <v>3611</v>
      </c>
      <c r="S159" s="524">
        <v>13722</v>
      </c>
      <c r="T159" s="527">
        <v>34.457061224489799</v>
      </c>
      <c r="U159" s="527">
        <v>37.890496354381625</v>
      </c>
      <c r="V159" s="527">
        <v>21.786340072002215</v>
      </c>
      <c r="W159" s="528">
        <v>32.941514356507803</v>
      </c>
    </row>
    <row r="160" spans="2:23" s="38" customFormat="1" ht="12" customHeight="1">
      <c r="B160" s="516">
        <f t="shared" si="11"/>
        <v>45322</v>
      </c>
      <c r="C160" s="580">
        <v>0</v>
      </c>
      <c r="D160" s="580">
        <v>0</v>
      </c>
      <c r="E160" s="919">
        <v>0</v>
      </c>
      <c r="F160" s="87">
        <v>92410.083999999988</v>
      </c>
      <c r="G160" s="87">
        <v>247380.93899999998</v>
      </c>
      <c r="H160" s="87">
        <v>100988.92599999999</v>
      </c>
      <c r="I160" s="87">
        <v>128156</v>
      </c>
      <c r="J160" s="88">
        <v>568935.94899999991</v>
      </c>
      <c r="K160" s="89">
        <v>0.11818553585546061</v>
      </c>
      <c r="L160" s="580">
        <v>0</v>
      </c>
      <c r="M160" s="87">
        <v>67240</v>
      </c>
      <c r="N160" s="87">
        <v>4875</v>
      </c>
      <c r="O160" s="88">
        <v>72115</v>
      </c>
      <c r="P160" s="87">
        <v>2551</v>
      </c>
      <c r="Q160" s="87">
        <v>7645</v>
      </c>
      <c r="R160" s="87">
        <v>4003</v>
      </c>
      <c r="S160" s="88">
        <v>14199</v>
      </c>
      <c r="T160" s="137">
        <v>36.225042728341819</v>
      </c>
      <c r="U160" s="137">
        <v>32.358527011118376</v>
      </c>
      <c r="V160" s="137">
        <v>25.228310267299523</v>
      </c>
      <c r="W160" s="138">
        <v>31.043027607577997</v>
      </c>
    </row>
    <row r="161" spans="2:23" s="38" customFormat="1" ht="12" customHeight="1">
      <c r="B161" s="516">
        <f t="shared" si="11"/>
        <v>45351</v>
      </c>
      <c r="C161" s="580">
        <v>0</v>
      </c>
      <c r="D161" s="580">
        <v>0</v>
      </c>
      <c r="E161" s="919">
        <v>0</v>
      </c>
      <c r="F161" s="87">
        <v>127404.66399999999</v>
      </c>
      <c r="G161" s="87">
        <v>215937.424</v>
      </c>
      <c r="H161" s="87">
        <v>110284.951</v>
      </c>
      <c r="I161" s="87">
        <v>111804</v>
      </c>
      <c r="J161" s="88">
        <v>565431.03900000011</v>
      </c>
      <c r="K161" s="89">
        <v>0.13233974585537386</v>
      </c>
      <c r="L161" s="580">
        <v>0</v>
      </c>
      <c r="M161" s="87">
        <v>74829</v>
      </c>
      <c r="N161" s="87">
        <v>4522</v>
      </c>
      <c r="O161" s="88">
        <v>79351</v>
      </c>
      <c r="P161" s="87">
        <v>3035</v>
      </c>
      <c r="Q161" s="87">
        <v>6365</v>
      </c>
      <c r="R161" s="87">
        <v>3795</v>
      </c>
      <c r="S161" s="88">
        <v>13195</v>
      </c>
      <c r="T161" s="137">
        <v>41.978472487644147</v>
      </c>
      <c r="U161" s="137">
        <v>33.925753967007068</v>
      </c>
      <c r="V161" s="137">
        <v>29.060593148880105</v>
      </c>
      <c r="W161" s="138">
        <v>34.378707010231146</v>
      </c>
    </row>
    <row r="162" spans="2:23" s="38" customFormat="1" ht="12" customHeight="1">
      <c r="B162" s="867">
        <f t="shared" si="11"/>
        <v>45382</v>
      </c>
      <c r="C162" s="908">
        <v>0</v>
      </c>
      <c r="D162" s="908">
        <v>0</v>
      </c>
      <c r="E162" s="909">
        <v>0</v>
      </c>
      <c r="F162" s="117">
        <v>81627.442999999999</v>
      </c>
      <c r="G162" s="117">
        <v>253992.315</v>
      </c>
      <c r="H162" s="117">
        <v>136061.266</v>
      </c>
      <c r="I162" s="117">
        <v>123553</v>
      </c>
      <c r="J162" s="118">
        <v>595234.02400000009</v>
      </c>
      <c r="K162" s="119">
        <v>8.2928727205956884E-2</v>
      </c>
      <c r="L162" s="908">
        <v>0</v>
      </c>
      <c r="M162" s="117">
        <v>49362</v>
      </c>
      <c r="N162" s="117">
        <v>4019</v>
      </c>
      <c r="O162" s="118">
        <v>53381</v>
      </c>
      <c r="P162" s="117">
        <v>2464</v>
      </c>
      <c r="Q162" s="117">
        <v>6700</v>
      </c>
      <c r="R162" s="117">
        <v>3946</v>
      </c>
      <c r="S162" s="118">
        <v>13110</v>
      </c>
      <c r="T162" s="151">
        <v>33.128020698051948</v>
      </c>
      <c r="U162" s="151">
        <v>37.909300746268656</v>
      </c>
      <c r="V162" s="151">
        <v>34.48080739989863</v>
      </c>
      <c r="W162" s="152">
        <v>35.978720366132727</v>
      </c>
    </row>
    <row r="163" spans="2:23" s="38" customFormat="1" ht="12" customHeight="1">
      <c r="B163" s="516">
        <f t="shared" si="11"/>
        <v>45412</v>
      </c>
      <c r="C163" s="580">
        <v>0</v>
      </c>
      <c r="D163" s="580">
        <v>0</v>
      </c>
      <c r="E163" s="919">
        <v>0</v>
      </c>
      <c r="F163" s="87">
        <v>100487.546</v>
      </c>
      <c r="G163" s="87">
        <v>236462.86199999999</v>
      </c>
      <c r="H163" s="87">
        <v>108450.386</v>
      </c>
      <c r="I163" s="87">
        <v>120781</v>
      </c>
      <c r="J163" s="88">
        <v>566181.79399999999</v>
      </c>
      <c r="K163" s="89">
        <v>0.13548121965928139</v>
      </c>
      <c r="L163" s="580">
        <v>0</v>
      </c>
      <c r="M163" s="87">
        <v>76707</v>
      </c>
      <c r="N163" s="87">
        <v>4810</v>
      </c>
      <c r="O163" s="88">
        <v>81517</v>
      </c>
      <c r="P163" s="87">
        <v>2918</v>
      </c>
      <c r="Q163" s="87">
        <v>6903</v>
      </c>
      <c r="R163" s="87">
        <v>3997</v>
      </c>
      <c r="S163" s="88">
        <v>13818</v>
      </c>
      <c r="T163" s="137">
        <v>34.437130226182319</v>
      </c>
      <c r="U163" s="137">
        <v>34.25508648413733</v>
      </c>
      <c r="V163" s="137">
        <v>27.132946209657241</v>
      </c>
      <c r="W163" s="138">
        <v>32.233376320741066</v>
      </c>
    </row>
    <row r="164" spans="2:23" s="38" customFormat="1" ht="12" customHeight="1">
      <c r="B164" s="516">
        <f t="shared" si="11"/>
        <v>45443</v>
      </c>
      <c r="C164" s="580">
        <v>0</v>
      </c>
      <c r="D164" s="580">
        <v>0</v>
      </c>
      <c r="E164" s="919">
        <v>0</v>
      </c>
      <c r="F164" s="87">
        <v>107578.80899999999</v>
      </c>
      <c r="G164" s="87">
        <v>247826.73</v>
      </c>
      <c r="H164" s="87">
        <v>127026.117</v>
      </c>
      <c r="I164" s="87">
        <v>123171</v>
      </c>
      <c r="J164" s="88">
        <v>605602.65599999996</v>
      </c>
      <c r="K164" s="89">
        <v>0.11725014627412732</v>
      </c>
      <c r="L164" s="580">
        <v>0</v>
      </c>
      <c r="M164" s="87">
        <v>71007</v>
      </c>
      <c r="N164" s="87">
        <v>4110</v>
      </c>
      <c r="O164" s="88">
        <v>75117</v>
      </c>
      <c r="P164" s="87">
        <v>3266</v>
      </c>
      <c r="Q164" s="87">
        <v>6980</v>
      </c>
      <c r="R164" s="87">
        <v>4112</v>
      </c>
      <c r="S164" s="88">
        <v>14358</v>
      </c>
      <c r="T164" s="137">
        <v>32.939010716472751</v>
      </c>
      <c r="U164" s="137">
        <v>35.50526217765043</v>
      </c>
      <c r="V164" s="137">
        <v>30.891565418287936</v>
      </c>
      <c r="W164" s="138">
        <v>33.600198913497699</v>
      </c>
    </row>
    <row r="165" spans="2:23" s="38" customFormat="1" ht="12" customHeight="1">
      <c r="B165" s="867">
        <f t="shared" si="11"/>
        <v>45473</v>
      </c>
      <c r="C165" s="908">
        <v>0</v>
      </c>
      <c r="D165" s="908">
        <v>0</v>
      </c>
      <c r="E165" s="909">
        <v>0</v>
      </c>
      <c r="F165" s="117">
        <v>88572.376999999993</v>
      </c>
      <c r="G165" s="117">
        <v>219448.772</v>
      </c>
      <c r="H165" s="117">
        <v>104694.41399999999</v>
      </c>
      <c r="I165" s="117">
        <v>119123</v>
      </c>
      <c r="J165" s="118">
        <v>531838.56299999997</v>
      </c>
      <c r="K165" s="119">
        <v>0.102015919443585</v>
      </c>
      <c r="L165" s="908">
        <v>0</v>
      </c>
      <c r="M165" s="117">
        <v>54256</v>
      </c>
      <c r="N165" s="117">
        <v>3589</v>
      </c>
      <c r="O165" s="118">
        <v>57845</v>
      </c>
      <c r="P165" s="117">
        <v>2909</v>
      </c>
      <c r="Q165" s="117">
        <v>6594</v>
      </c>
      <c r="R165" s="117">
        <v>4032</v>
      </c>
      <c r="S165" s="118">
        <v>13535</v>
      </c>
      <c r="T165" s="151">
        <v>30.447706084565141</v>
      </c>
      <c r="U165" s="151">
        <v>33.280068547164085</v>
      </c>
      <c r="V165" s="151">
        <v>25.965876488095237</v>
      </c>
      <c r="W165" s="152">
        <v>30.492468636867379</v>
      </c>
    </row>
    <row r="166" spans="2:23" s="38" customFormat="1" ht="12" customHeight="1">
      <c r="B166" s="516">
        <f t="shared" si="11"/>
        <v>45504</v>
      </c>
      <c r="C166" s="580">
        <v>0</v>
      </c>
      <c r="D166" s="580">
        <v>0</v>
      </c>
      <c r="E166" s="919">
        <v>0</v>
      </c>
      <c r="F166" s="87">
        <v>100926.64599999999</v>
      </c>
      <c r="G166" s="87">
        <v>223814.73799999998</v>
      </c>
      <c r="H166" s="87">
        <v>96079.388000000006</v>
      </c>
      <c r="I166" s="87">
        <v>121354</v>
      </c>
      <c r="J166" s="88">
        <v>542174.772</v>
      </c>
      <c r="K166" s="89">
        <v>0.10533319318664278</v>
      </c>
      <c r="L166" s="580">
        <v>0</v>
      </c>
      <c r="M166" s="87">
        <v>57109</v>
      </c>
      <c r="N166" s="87">
        <v>4465</v>
      </c>
      <c r="O166" s="88">
        <v>61574</v>
      </c>
      <c r="P166" s="87">
        <v>2953</v>
      </c>
      <c r="Q166" s="87">
        <v>6105</v>
      </c>
      <c r="R166" s="87">
        <v>4013</v>
      </c>
      <c r="S166" s="88">
        <v>13071</v>
      </c>
      <c r="T166" s="137">
        <v>34.177665424991531</v>
      </c>
      <c r="U166" s="137">
        <v>36.660890745290743</v>
      </c>
      <c r="V166" s="137">
        <v>23.942035384998757</v>
      </c>
      <c r="W166" s="138">
        <v>32.194994415117435</v>
      </c>
    </row>
    <row r="167" spans="2:23" s="38" customFormat="1" ht="12" customHeight="1">
      <c r="B167" s="516">
        <f t="shared" si="11"/>
        <v>45535</v>
      </c>
      <c r="C167" s="580">
        <v>0</v>
      </c>
      <c r="D167" s="580">
        <v>0</v>
      </c>
      <c r="E167" s="919">
        <v>0</v>
      </c>
      <c r="F167" s="87">
        <v>124847.194</v>
      </c>
      <c r="G167" s="87">
        <v>307994.25199999998</v>
      </c>
      <c r="H167" s="87">
        <v>108549.851</v>
      </c>
      <c r="I167" s="87">
        <v>126076</v>
      </c>
      <c r="J167" s="88">
        <v>667467.29700000002</v>
      </c>
      <c r="K167" s="89">
        <v>0.10082591357281134</v>
      </c>
      <c r="L167" s="580">
        <v>0</v>
      </c>
      <c r="M167" s="87">
        <v>67298</v>
      </c>
      <c r="N167" s="87">
        <v>4721</v>
      </c>
      <c r="O167" s="88">
        <v>72019</v>
      </c>
      <c r="P167" s="87">
        <v>3215</v>
      </c>
      <c r="Q167" s="87">
        <v>7974</v>
      </c>
      <c r="R167" s="87">
        <v>4205</v>
      </c>
      <c r="S167" s="88">
        <v>15394</v>
      </c>
      <c r="T167" s="137">
        <v>38.832719751166408</v>
      </c>
      <c r="U167" s="137">
        <v>38.624812139453219</v>
      </c>
      <c r="V167" s="137">
        <v>25.814471105826396</v>
      </c>
      <c r="W167" s="138">
        <v>35.168981226451862</v>
      </c>
    </row>
    <row r="168" spans="2:23" s="38" customFormat="1" ht="12" customHeight="1">
      <c r="B168" s="867">
        <f>EOMONTH(B167,1)</f>
        <v>45565</v>
      </c>
      <c r="C168" s="908">
        <v>0</v>
      </c>
      <c r="D168" s="908">
        <v>0</v>
      </c>
      <c r="E168" s="909">
        <v>0</v>
      </c>
      <c r="F168" s="117">
        <v>92344.737999999983</v>
      </c>
      <c r="G168" s="117">
        <v>233965.22899999999</v>
      </c>
      <c r="H168" s="117">
        <v>120931.96600000001</v>
      </c>
      <c r="I168" s="117">
        <v>116333</v>
      </c>
      <c r="J168" s="118">
        <v>563574.93299999996</v>
      </c>
      <c r="K168" s="119">
        <v>0.1007372696613531</v>
      </c>
      <c r="L168" s="908">
        <v>0</v>
      </c>
      <c r="M168" s="117">
        <v>56773</v>
      </c>
      <c r="N168" s="117">
        <v>4303</v>
      </c>
      <c r="O168" s="118">
        <v>61076</v>
      </c>
      <c r="P168" s="117">
        <v>3261</v>
      </c>
      <c r="Q168" s="117">
        <v>7141</v>
      </c>
      <c r="R168" s="117">
        <v>4341</v>
      </c>
      <c r="S168" s="118">
        <v>14743</v>
      </c>
      <c r="T168" s="151">
        <v>28.317920269855868</v>
      </c>
      <c r="U168" s="151">
        <v>32.763650609158383</v>
      </c>
      <c r="V168" s="151">
        <v>27.858089380327115</v>
      </c>
      <c r="W168" s="152">
        <v>30.33588367360781</v>
      </c>
    </row>
    <row r="169" spans="2:23" s="38" customFormat="1" ht="12" customHeight="1">
      <c r="B169" s="516">
        <v>45596</v>
      </c>
      <c r="C169" s="580">
        <v>0</v>
      </c>
      <c r="D169" s="580">
        <v>0</v>
      </c>
      <c r="E169" s="919">
        <v>0</v>
      </c>
      <c r="F169" s="87">
        <v>110282.382</v>
      </c>
      <c r="G169" s="87">
        <v>219800.921</v>
      </c>
      <c r="H169" s="87">
        <v>98410.687999999995</v>
      </c>
      <c r="I169" s="87">
        <v>113878</v>
      </c>
      <c r="J169" s="88">
        <v>542371.99100000004</v>
      </c>
      <c r="K169" s="89">
        <v>0.10663161254578871</v>
      </c>
      <c r="L169" s="580">
        <v>0</v>
      </c>
      <c r="M169" s="87">
        <v>57834</v>
      </c>
      <c r="N169" s="87">
        <v>4450</v>
      </c>
      <c r="O169" s="88">
        <v>62284</v>
      </c>
      <c r="P169" s="87">
        <v>3793</v>
      </c>
      <c r="Q169" s="87">
        <v>6053</v>
      </c>
      <c r="R169" s="87">
        <v>4433</v>
      </c>
      <c r="S169" s="88">
        <v>14279</v>
      </c>
      <c r="T169" s="137">
        <v>29.075239124703401</v>
      </c>
      <c r="U169" s="137">
        <v>36.312724434164878</v>
      </c>
      <c r="V169" s="137">
        <v>22.199568689375141</v>
      </c>
      <c r="W169" s="138">
        <v>30.008683451222076</v>
      </c>
    </row>
    <row r="170" spans="2:23" s="38" customFormat="1" ht="12" customHeight="1">
      <c r="B170" s="516">
        <v>45626</v>
      </c>
      <c r="C170" s="580">
        <v>0</v>
      </c>
      <c r="D170" s="580">
        <v>0</v>
      </c>
      <c r="E170" s="919">
        <v>0</v>
      </c>
      <c r="F170" s="87">
        <v>92727.832999999984</v>
      </c>
      <c r="G170" s="87">
        <v>257751.27499999999</v>
      </c>
      <c r="H170" s="87">
        <v>110196.85599999999</v>
      </c>
      <c r="I170" s="87">
        <v>117964</v>
      </c>
      <c r="J170" s="88">
        <v>578639.96400000004</v>
      </c>
      <c r="K170" s="89">
        <v>0.1163486869012732</v>
      </c>
      <c r="L170" s="580">
        <v>0</v>
      </c>
      <c r="M170" s="87">
        <v>67324</v>
      </c>
      <c r="N170" s="87">
        <v>4447</v>
      </c>
      <c r="O170" s="88">
        <v>71771</v>
      </c>
      <c r="P170" s="87">
        <v>3068</v>
      </c>
      <c r="Q170" s="87">
        <v>7436</v>
      </c>
      <c r="R170" s="87">
        <v>4070</v>
      </c>
      <c r="S170" s="88">
        <v>14574</v>
      </c>
      <c r="T170" s="137">
        <v>30.224195893089956</v>
      </c>
      <c r="U170" s="137">
        <v>34.66262439483593</v>
      </c>
      <c r="V170" s="137">
        <v>27.075394594594592</v>
      </c>
      <c r="W170" s="138">
        <v>31.609439000960613</v>
      </c>
    </row>
    <row r="171" spans="2:23" s="38" customFormat="1" ht="12" customHeight="1">
      <c r="B171" s="1000">
        <v>45657</v>
      </c>
      <c r="C171" s="1001">
        <v>0</v>
      </c>
      <c r="D171" s="1001">
        <v>0</v>
      </c>
      <c r="E171" s="1002">
        <v>0</v>
      </c>
      <c r="F171" s="1003">
        <v>95000</v>
      </c>
      <c r="G171" s="1003">
        <v>233293</v>
      </c>
      <c r="H171" s="1003">
        <v>89606</v>
      </c>
      <c r="I171" s="1003">
        <v>123045</v>
      </c>
      <c r="J171" s="1004">
        <v>540944</v>
      </c>
      <c r="K171" s="1005">
        <v>0.122</v>
      </c>
      <c r="L171" s="1001">
        <v>0</v>
      </c>
      <c r="M171" s="1003">
        <v>66000</v>
      </c>
      <c r="N171" s="1003">
        <v>3739</v>
      </c>
      <c r="O171" s="1004">
        <v>69739</v>
      </c>
      <c r="P171" s="1003">
        <v>3188</v>
      </c>
      <c r="Q171" s="1003">
        <v>6791</v>
      </c>
      <c r="R171" s="1003">
        <v>4350</v>
      </c>
      <c r="S171" s="1004">
        <v>14329</v>
      </c>
      <c r="T171" s="1006">
        <v>29.8</v>
      </c>
      <c r="U171" s="1006">
        <v>34.4</v>
      </c>
      <c r="V171" s="1006">
        <v>20.6</v>
      </c>
      <c r="W171" s="1007">
        <v>29.2</v>
      </c>
    </row>
    <row r="172" spans="2:23" s="38" customFormat="1" ht="12" customHeight="1">
      <c r="B172" s="516">
        <v>45688</v>
      </c>
      <c r="C172" s="580">
        <v>0</v>
      </c>
      <c r="D172" s="580">
        <v>0</v>
      </c>
      <c r="E172" s="919">
        <v>0</v>
      </c>
      <c r="F172" s="87">
        <v>98808</v>
      </c>
      <c r="G172" s="87">
        <v>259406</v>
      </c>
      <c r="H172" s="87">
        <v>91876</v>
      </c>
      <c r="I172" s="87">
        <v>129355</v>
      </c>
      <c r="J172" s="88">
        <v>579445</v>
      </c>
      <c r="K172" s="89">
        <v>0.11600000000000001</v>
      </c>
      <c r="L172" s="580">
        <v>0</v>
      </c>
      <c r="M172" s="87">
        <v>67095</v>
      </c>
      <c r="N172" s="87">
        <v>4654</v>
      </c>
      <c r="O172" s="88">
        <v>71749</v>
      </c>
      <c r="P172" s="87">
        <v>2727</v>
      </c>
      <c r="Q172" s="87">
        <v>7665</v>
      </c>
      <c r="R172" s="87">
        <v>3869</v>
      </c>
      <c r="S172" s="88">
        <v>14261</v>
      </c>
      <c r="T172" s="137">
        <v>36.200000000000003</v>
      </c>
      <c r="U172" s="137">
        <v>33.799999999999997</v>
      </c>
      <c r="V172" s="137">
        <v>23.7</v>
      </c>
      <c r="W172" s="138">
        <v>31.6</v>
      </c>
    </row>
    <row r="173" spans="2:23" s="38" customFormat="1" ht="12" customHeight="1">
      <c r="B173" s="516">
        <v>45716</v>
      </c>
      <c r="C173" s="580"/>
      <c r="D173" s="580"/>
      <c r="E173" s="919"/>
      <c r="F173" s="87">
        <v>107533</v>
      </c>
      <c r="G173" s="87">
        <v>212643</v>
      </c>
      <c r="H173" s="87">
        <v>94897</v>
      </c>
      <c r="I173" s="87">
        <v>110643</v>
      </c>
      <c r="J173" s="88">
        <v>525715</v>
      </c>
      <c r="K173" s="89">
        <v>0.125</v>
      </c>
      <c r="L173" s="580" t="s">
        <v>568</v>
      </c>
      <c r="M173" s="87">
        <v>65953</v>
      </c>
      <c r="N173" s="87">
        <v>4264</v>
      </c>
      <c r="O173" s="88">
        <v>70217</v>
      </c>
      <c r="P173" s="87">
        <v>2819</v>
      </c>
      <c r="Q173" s="87">
        <v>5819</v>
      </c>
      <c r="R173" s="87">
        <v>3764</v>
      </c>
      <c r="S173" s="88">
        <v>12402</v>
      </c>
      <c r="T173" s="137">
        <v>38.1</v>
      </c>
      <c r="U173" s="137">
        <v>36.5</v>
      </c>
      <c r="V173" s="137">
        <v>25.2</v>
      </c>
      <c r="W173" s="138">
        <v>33.5</v>
      </c>
    </row>
    <row r="174" spans="2:23" s="38" customFormat="1" ht="12" customHeight="1">
      <c r="B174" s="516">
        <v>45744</v>
      </c>
      <c r="C174" s="580"/>
      <c r="D174" s="580"/>
      <c r="E174" s="919"/>
      <c r="F174" s="87">
        <v>96622</v>
      </c>
      <c r="G174" s="87">
        <v>248427</v>
      </c>
      <c r="H174" s="87">
        <v>117006</v>
      </c>
      <c r="I174" s="87">
        <v>127017</v>
      </c>
      <c r="J174" s="88">
        <v>589072</v>
      </c>
      <c r="K174" s="89">
        <v>0.13200000000000001</v>
      </c>
      <c r="L174" s="580"/>
      <c r="M174" s="87">
        <v>77851</v>
      </c>
      <c r="N174" s="87">
        <v>4070</v>
      </c>
      <c r="O174" s="88">
        <v>81921</v>
      </c>
      <c r="P174" s="87">
        <v>2805</v>
      </c>
      <c r="Q174" s="87">
        <v>6541</v>
      </c>
      <c r="R174" s="87">
        <v>4448</v>
      </c>
      <c r="S174" s="88">
        <v>13794</v>
      </c>
      <c r="T174" s="137">
        <v>34.4</v>
      </c>
      <c r="U174" s="137">
        <v>38</v>
      </c>
      <c r="V174" s="137">
        <v>26.3</v>
      </c>
      <c r="W174" s="138">
        <v>33.5</v>
      </c>
    </row>
    <row r="175" spans="2:23" s="38" customFormat="1" ht="12" customHeight="1">
      <c r="B175" s="516">
        <v>45775</v>
      </c>
      <c r="C175" s="580"/>
      <c r="D175" s="580"/>
      <c r="E175" s="919"/>
      <c r="F175" s="87">
        <v>95553</v>
      </c>
      <c r="G175" s="87">
        <v>260432</v>
      </c>
      <c r="H175" s="87">
        <v>128492</v>
      </c>
      <c r="I175" s="87">
        <v>124989</v>
      </c>
      <c r="J175" s="88">
        <v>609466</v>
      </c>
      <c r="K175" s="89">
        <v>0.104</v>
      </c>
      <c r="L175" s="580"/>
      <c r="M175" s="87">
        <v>63645</v>
      </c>
      <c r="N175" s="87">
        <v>3589</v>
      </c>
      <c r="O175" s="88">
        <v>67234</v>
      </c>
      <c r="P175" s="87">
        <v>3200</v>
      </c>
      <c r="Q175" s="87">
        <v>6665</v>
      </c>
      <c r="R175" s="87">
        <v>4460</v>
      </c>
      <c r="S175" s="88">
        <v>14325</v>
      </c>
      <c r="T175" s="137">
        <v>29.9</v>
      </c>
      <c r="U175" s="137">
        <v>39.1</v>
      </c>
      <c r="V175" s="137">
        <v>28.8</v>
      </c>
      <c r="W175" s="138">
        <v>33.799999999999997</v>
      </c>
    </row>
    <row r="176" spans="2:23" s="38" customFormat="1" ht="12" customHeight="1">
      <c r="B176" s="516">
        <v>45805</v>
      </c>
      <c r="C176" s="580"/>
      <c r="D176" s="580"/>
      <c r="E176" s="919"/>
      <c r="F176" s="87">
        <v>91328</v>
      </c>
      <c r="G176" s="87">
        <v>286385</v>
      </c>
      <c r="H176" s="87">
        <v>129637</v>
      </c>
      <c r="I176" s="87">
        <v>136878</v>
      </c>
      <c r="J176" s="88">
        <v>644228</v>
      </c>
      <c r="K176" s="89">
        <v>0.12</v>
      </c>
      <c r="L176" s="580"/>
      <c r="M176" s="87">
        <v>77077</v>
      </c>
      <c r="N176" s="87">
        <v>4672</v>
      </c>
      <c r="O176" s="88">
        <v>81749</v>
      </c>
      <c r="P176" s="87">
        <v>3464</v>
      </c>
      <c r="Q176" s="87">
        <v>8143</v>
      </c>
      <c r="R176" s="87">
        <v>4289</v>
      </c>
      <c r="S176" s="88">
        <v>15896</v>
      </c>
      <c r="T176" s="137">
        <v>26.4</v>
      </c>
      <c r="U176" s="137">
        <v>35.200000000000003</v>
      </c>
      <c r="V176" s="137">
        <v>30.2</v>
      </c>
      <c r="W176" s="138">
        <v>31.9</v>
      </c>
    </row>
    <row r="177" spans="2:23" s="38" customFormat="1" ht="12" customHeight="1">
      <c r="B177" s="516">
        <v>45836</v>
      </c>
      <c r="C177" s="580"/>
      <c r="D177" s="580"/>
      <c r="E177" s="919"/>
      <c r="F177" s="87">
        <v>106089</v>
      </c>
      <c r="G177" s="87">
        <v>240231</v>
      </c>
      <c r="H177" s="87">
        <v>104284</v>
      </c>
      <c r="I177" s="87">
        <v>130749</v>
      </c>
      <c r="J177" s="88">
        <v>581352</v>
      </c>
      <c r="K177" s="89">
        <v>0.13100000000000001</v>
      </c>
      <c r="L177" s="580"/>
      <c r="M177" s="87">
        <v>76040</v>
      </c>
      <c r="N177" s="87">
        <v>4762</v>
      </c>
      <c r="O177" s="88">
        <v>80802</v>
      </c>
      <c r="P177" s="87">
        <v>3282</v>
      </c>
      <c r="Q177" s="87">
        <v>6728</v>
      </c>
      <c r="R177" s="87">
        <v>3846</v>
      </c>
      <c r="S177" s="88">
        <v>13856</v>
      </c>
      <c r="T177" s="137">
        <v>32.299999999999997</v>
      </c>
      <c r="U177" s="137">
        <v>35.700000000000003</v>
      </c>
      <c r="V177" s="137">
        <v>27.1</v>
      </c>
      <c r="W177" s="138">
        <v>32.5</v>
      </c>
    </row>
    <row r="178" spans="2:23" s="38" customFormat="1" ht="12" customHeight="1">
      <c r="B178" s="516">
        <v>45866</v>
      </c>
      <c r="C178" s="580"/>
      <c r="D178" s="580"/>
      <c r="E178" s="919"/>
      <c r="F178" s="87">
        <v>104942</v>
      </c>
      <c r="G178" s="87">
        <v>237036</v>
      </c>
      <c r="H178" s="87">
        <v>100604</v>
      </c>
      <c r="I178" s="87">
        <v>141343</v>
      </c>
      <c r="J178" s="88">
        <v>583926</v>
      </c>
      <c r="K178" s="89">
        <v>0.121</v>
      </c>
      <c r="L178" s="580"/>
      <c r="M178" s="87">
        <v>70922</v>
      </c>
      <c r="N178" s="87">
        <v>4280</v>
      </c>
      <c r="O178" s="88">
        <v>75202</v>
      </c>
      <c r="P178" s="87">
        <v>3414</v>
      </c>
      <c r="Q178" s="87">
        <v>6686</v>
      </c>
      <c r="R178" s="87">
        <v>3983</v>
      </c>
      <c r="S178" s="88">
        <v>14083</v>
      </c>
      <c r="T178" s="137">
        <v>30.7</v>
      </c>
      <c r="U178" s="137">
        <v>35.5</v>
      </c>
      <c r="V178" s="137">
        <v>25.3</v>
      </c>
      <c r="W178" s="138">
        <v>31.4</v>
      </c>
    </row>
    <row r="179" spans="2:23" s="38" customFormat="1" ht="12" customHeight="1">
      <c r="B179" s="516">
        <v>45894</v>
      </c>
      <c r="C179" s="580"/>
      <c r="D179" s="580"/>
      <c r="E179" s="919"/>
      <c r="F179" s="87">
        <v>113886</v>
      </c>
      <c r="G179" s="87">
        <v>289936</v>
      </c>
      <c r="H179" s="87">
        <v>99119</v>
      </c>
      <c r="I179" s="87">
        <v>153371</v>
      </c>
      <c r="J179" s="88">
        <v>656312</v>
      </c>
      <c r="K179" s="89">
        <v>0.114</v>
      </c>
      <c r="L179" s="580"/>
      <c r="M179" s="87">
        <v>74946</v>
      </c>
      <c r="N179" s="87">
        <v>4446</v>
      </c>
      <c r="O179" s="88">
        <v>79391</v>
      </c>
      <c r="P179" s="87">
        <v>3325</v>
      </c>
      <c r="Q179" s="87">
        <v>9217</v>
      </c>
      <c r="R179" s="87">
        <v>4337</v>
      </c>
      <c r="S179" s="88">
        <v>16879</v>
      </c>
      <c r="T179" s="137">
        <v>34.299999999999997</v>
      </c>
      <c r="U179" s="137">
        <v>31.5</v>
      </c>
      <c r="V179" s="137">
        <v>22.9</v>
      </c>
      <c r="W179" s="138">
        <v>29.8</v>
      </c>
    </row>
    <row r="180" spans="2:23" s="38" customFormat="1" ht="12" customHeight="1">
      <c r="B180" s="516">
        <v>45925</v>
      </c>
      <c r="C180" s="580"/>
      <c r="D180" s="580"/>
      <c r="E180" s="919"/>
      <c r="F180" s="87">
        <v>88121</v>
      </c>
      <c r="G180" s="87">
        <v>232093</v>
      </c>
      <c r="H180" s="87">
        <v>104698</v>
      </c>
      <c r="I180" s="87">
        <v>142780</v>
      </c>
      <c r="J180" s="88">
        <v>567691</v>
      </c>
      <c r="K180" s="89">
        <v>0.10199999999999999</v>
      </c>
      <c r="L180" s="580"/>
      <c r="M180" s="87">
        <v>58056</v>
      </c>
      <c r="N180" s="87">
        <v>5015</v>
      </c>
      <c r="O180" s="88">
        <v>63071</v>
      </c>
      <c r="P180" s="87">
        <v>2745</v>
      </c>
      <c r="Q180" s="87">
        <v>6754</v>
      </c>
      <c r="R180" s="87">
        <v>4174</v>
      </c>
      <c r="S180" s="88">
        <v>13673</v>
      </c>
      <c r="T180" s="137">
        <v>32.1</v>
      </c>
      <c r="U180" s="137">
        <v>34.4</v>
      </c>
      <c r="V180" s="137">
        <v>25.1</v>
      </c>
      <c r="W180" s="138">
        <v>31.1</v>
      </c>
    </row>
    <row r="181" spans="2:23" s="38" customFormat="1" ht="12" customHeight="1">
      <c r="B181" s="516">
        <v>45955</v>
      </c>
      <c r="C181" s="580"/>
      <c r="D181" s="580"/>
      <c r="E181" s="919"/>
      <c r="F181" s="87">
        <v>128215</v>
      </c>
      <c r="G181" s="87">
        <v>197213</v>
      </c>
      <c r="H181" s="87">
        <v>138538</v>
      </c>
      <c r="I181" s="87">
        <v>145504</v>
      </c>
      <c r="J181" s="88">
        <v>609470</v>
      </c>
      <c r="K181" s="89">
        <v>0.11113506206597717</v>
      </c>
      <c r="L181" s="580"/>
      <c r="M181" s="87">
        <v>67734</v>
      </c>
      <c r="N181" s="87">
        <v>4869</v>
      </c>
      <c r="O181" s="88">
        <v>72603</v>
      </c>
      <c r="P181" s="87">
        <v>3877</v>
      </c>
      <c r="Q181" s="87">
        <v>5739</v>
      </c>
      <c r="R181" s="87">
        <v>4241</v>
      </c>
      <c r="S181" s="88">
        <v>13857</v>
      </c>
      <c r="T181" s="137">
        <v>33.1</v>
      </c>
      <c r="U181" s="137">
        <v>34.4</v>
      </c>
      <c r="V181" s="137">
        <v>32.700000000000003</v>
      </c>
      <c r="W181" s="138">
        <v>33.5</v>
      </c>
    </row>
    <row r="182" spans="2:23" s="38" customFormat="1" ht="12" customHeight="1">
      <c r="B182" s="516">
        <v>45986</v>
      </c>
      <c r="C182" s="580"/>
      <c r="D182" s="580"/>
      <c r="E182" s="919"/>
      <c r="F182" s="87">
        <v>96330</v>
      </c>
      <c r="G182" s="87">
        <v>254898</v>
      </c>
      <c r="H182" s="87">
        <v>106298</v>
      </c>
      <c r="I182" s="87">
        <v>143198</v>
      </c>
      <c r="J182" s="88">
        <v>600723</v>
      </c>
      <c r="K182" s="89">
        <v>0.12669560896421442</v>
      </c>
      <c r="L182" s="580"/>
      <c r="M182" s="87">
        <v>76108.976592000006</v>
      </c>
      <c r="N182" s="87">
        <v>3978.5343600000001</v>
      </c>
      <c r="O182" s="88">
        <v>80087.510952000011</v>
      </c>
      <c r="P182" s="87">
        <v>3166</v>
      </c>
      <c r="Q182" s="87">
        <v>7043</v>
      </c>
      <c r="R182" s="87">
        <v>4179</v>
      </c>
      <c r="S182" s="88">
        <v>14388</v>
      </c>
      <c r="T182" s="137">
        <v>30.426372710044216</v>
      </c>
      <c r="U182" s="137">
        <v>36.191673675990344</v>
      </c>
      <c r="V182" s="137">
        <v>25.436143814309645</v>
      </c>
      <c r="W182" s="138">
        <v>31.799103329163191</v>
      </c>
    </row>
    <row r="183" spans="2:23" s="38" customFormat="1" ht="12" customHeight="1">
      <c r="B183" s="516">
        <v>46016</v>
      </c>
      <c r="C183" s="580"/>
      <c r="D183" s="580"/>
      <c r="E183" s="919"/>
      <c r="F183" s="87">
        <v>77281</v>
      </c>
      <c r="G183" s="87">
        <v>271129</v>
      </c>
      <c r="H183" s="87">
        <v>100273</v>
      </c>
      <c r="I183" s="87">
        <v>153665</v>
      </c>
      <c r="J183" s="88">
        <v>602348</v>
      </c>
      <c r="K183" s="89">
        <v>0.11423988382022193</v>
      </c>
      <c r="L183" s="580"/>
      <c r="M183" s="87">
        <v>68812.191961999997</v>
      </c>
      <c r="N183" s="87">
        <v>5582.7075579999992</v>
      </c>
      <c r="O183" s="88">
        <v>74394.899519999992</v>
      </c>
      <c r="P183" s="87">
        <v>2822</v>
      </c>
      <c r="Q183" s="87">
        <v>7422</v>
      </c>
      <c r="R183" s="87">
        <v>4195</v>
      </c>
      <c r="S183" s="88">
        <v>14439</v>
      </c>
      <c r="T183" s="137">
        <v>27.385278880226789</v>
      </c>
      <c r="U183" s="137">
        <v>36.530419698194557</v>
      </c>
      <c r="V183" s="137">
        <v>23.903019548986887</v>
      </c>
      <c r="W183" s="138">
        <v>31.074395665073755</v>
      </c>
    </row>
    <row r="184" spans="2:23" s="38" customFormat="1" ht="12" customHeight="1">
      <c r="B184" s="516">
        <v>46053</v>
      </c>
      <c r="C184" s="580"/>
      <c r="D184" s="580"/>
      <c r="E184" s="919"/>
      <c r="F184" s="87">
        <v>95233.241000000009</v>
      </c>
      <c r="G184" s="87">
        <v>273308.60379000002</v>
      </c>
      <c r="H184" s="87">
        <v>110308.58740000002</v>
      </c>
      <c r="I184" s="87">
        <v>153749.46850799999</v>
      </c>
      <c r="J184" s="88">
        <v>632599.9006980001</v>
      </c>
      <c r="K184" s="89">
        <v>0.1370831091031092</v>
      </c>
      <c r="L184" s="580"/>
      <c r="M184" s="87">
        <v>86718.761205999996</v>
      </c>
      <c r="N184" s="87">
        <v>4978.4949060000008</v>
      </c>
      <c r="O184" s="88">
        <v>91696.256112000003</v>
      </c>
      <c r="P184" s="87">
        <v>2791</v>
      </c>
      <c r="Q184" s="87">
        <v>8273</v>
      </c>
      <c r="R184" s="87">
        <v>4236</v>
      </c>
      <c r="S184" s="88">
        <v>15300</v>
      </c>
      <c r="T184" s="137">
        <v>34.121548190612685</v>
      </c>
      <c r="U184" s="137">
        <v>33.03621464885773</v>
      </c>
      <c r="V184" s="137">
        <v>26.040743012275737</v>
      </c>
      <c r="W184" s="138">
        <v>31.297413868627451</v>
      </c>
    </row>
    <row r="185" spans="2:23" s="38" customFormat="1" ht="12" customHeight="1">
      <c r="B185" s="516">
        <v>46081</v>
      </c>
      <c r="C185" s="580"/>
      <c r="D185" s="580"/>
      <c r="E185" s="919"/>
      <c r="F185" s="87">
        <v>83853.194000000003</v>
      </c>
      <c r="G185" s="87">
        <v>211971.06300000002</v>
      </c>
      <c r="H185" s="87">
        <v>107683.30599999998</v>
      </c>
      <c r="I185" s="87">
        <v>132080.01257600004</v>
      </c>
      <c r="J185" s="88">
        <v>535587.57557600003</v>
      </c>
      <c r="K185" s="89">
        <v>0.15866758450027049</v>
      </c>
      <c r="L185" s="580"/>
      <c r="M185" s="87">
        <v>84980.386904999992</v>
      </c>
      <c r="N185" s="87">
        <v>4528.6882679999999</v>
      </c>
      <c r="O185" s="88">
        <v>89509.075173000005</v>
      </c>
      <c r="P185" s="87">
        <v>2741</v>
      </c>
      <c r="Q185" s="87">
        <v>6050</v>
      </c>
      <c r="R185" s="87">
        <v>3874</v>
      </c>
      <c r="S185" s="88">
        <v>12665</v>
      </c>
      <c r="T185" s="137">
        <v>30.592190441444728</v>
      </c>
      <c r="U185" s="137">
        <v>35.036539338842978</v>
      </c>
      <c r="V185" s="137">
        <v>27.796413526071241</v>
      </c>
      <c r="W185" s="138">
        <v>31.860052348993289</v>
      </c>
    </row>
    <row r="186" spans="2:23" s="113" customFormat="1" ht="12" customHeight="1">
      <c r="B186" s="569" t="s">
        <v>17</v>
      </c>
      <c r="C186" s="108"/>
      <c r="D186" s="108"/>
      <c r="E186" s="569"/>
      <c r="F186" s="961"/>
      <c r="G186" s="962"/>
      <c r="H186" s="962"/>
      <c r="I186" s="962"/>
      <c r="J186" s="962"/>
      <c r="K186" s="110"/>
      <c r="L186" s="110"/>
      <c r="M186" s="111"/>
      <c r="N186" s="108"/>
      <c r="O186" s="131"/>
      <c r="P186" s="112"/>
      <c r="Q186" s="112"/>
      <c r="R186" s="112"/>
      <c r="S186" s="167"/>
      <c r="T186" s="947"/>
      <c r="U186" s="947"/>
      <c r="V186" s="947"/>
      <c r="W186" s="947"/>
    </row>
    <row r="187" spans="2:23" s="113" customFormat="1" ht="12" hidden="1" customHeight="1" outlineLevel="1">
      <c r="B187" s="570" t="s">
        <v>18</v>
      </c>
      <c r="C187" s="90">
        <f>SUM(C4:C6)</f>
        <v>0</v>
      </c>
      <c r="D187" s="90">
        <f>SUM(D4:D6)</f>
        <v>0</v>
      </c>
      <c r="E187" s="570"/>
      <c r="F187" s="90">
        <f>SUM(F4:F6)</f>
        <v>479765.04</v>
      </c>
      <c r="G187" s="90">
        <f>SUM(G4:G6)</f>
        <v>266550.39199999999</v>
      </c>
      <c r="H187" s="90">
        <f>SUM(H4:H6)</f>
        <v>123604.97699999998</v>
      </c>
      <c r="I187" s="90">
        <f>SUM(I4:I6)</f>
        <v>83643.058000000005</v>
      </c>
      <c r="J187" s="91">
        <f>SUM(J4:J6)</f>
        <v>953563.46699999995</v>
      </c>
      <c r="K187" s="104">
        <f t="shared" ref="K187:K214" si="17">M187/J187</f>
        <v>0.12569168613084042</v>
      </c>
      <c r="L187" s="104"/>
      <c r="M187" s="90">
        <f t="shared" ref="M187:S187" si="18">SUM(M4:M6)</f>
        <v>119855</v>
      </c>
      <c r="N187" s="90">
        <f t="shared" si="18"/>
        <v>5832</v>
      </c>
      <c r="O187" s="91">
        <f t="shared" si="18"/>
        <v>125687</v>
      </c>
      <c r="P187" s="90">
        <f t="shared" si="18"/>
        <v>13906</v>
      </c>
      <c r="Q187" s="90">
        <f t="shared" si="18"/>
        <v>17993</v>
      </c>
      <c r="R187" s="90">
        <f t="shared" si="18"/>
        <v>7230</v>
      </c>
      <c r="S187" s="63">
        <f t="shared" si="18"/>
        <v>39129</v>
      </c>
      <c r="T187" s="90"/>
      <c r="U187" s="90"/>
      <c r="V187" s="90"/>
      <c r="W187" s="91"/>
    </row>
    <row r="188" spans="2:23" s="113" customFormat="1" ht="12" hidden="1" customHeight="1" outlineLevel="1">
      <c r="B188" s="571" t="s">
        <v>19</v>
      </c>
      <c r="C188" s="87">
        <f>SUM(C7:C9)</f>
        <v>0</v>
      </c>
      <c r="D188" s="87">
        <f>SUM(D7:D9)</f>
        <v>0</v>
      </c>
      <c r="E188" s="571"/>
      <c r="F188" s="87">
        <f>SUM(F7:F9)</f>
        <v>501354.75800000003</v>
      </c>
      <c r="G188" s="87">
        <f>SUM(G7:G9)</f>
        <v>279640.63699999999</v>
      </c>
      <c r="H188" s="87">
        <f>SUM(H7:H9)</f>
        <v>122862.594</v>
      </c>
      <c r="I188" s="87">
        <f>SUM(I7:I9)</f>
        <v>91924.675000000003</v>
      </c>
      <c r="J188" s="88">
        <f>SUM(J7:J9)</f>
        <v>995782.66400000011</v>
      </c>
      <c r="K188" s="89">
        <f t="shared" si="17"/>
        <v>0.10593677095788442</v>
      </c>
      <c r="L188" s="89"/>
      <c r="M188" s="87">
        <f t="shared" ref="M188:S188" si="19">SUM(M7:M9)</f>
        <v>105490</v>
      </c>
      <c r="N188" s="87">
        <f t="shared" si="19"/>
        <v>5677</v>
      </c>
      <c r="O188" s="88">
        <f t="shared" si="19"/>
        <v>111167</v>
      </c>
      <c r="P188" s="87">
        <f t="shared" si="19"/>
        <v>14861</v>
      </c>
      <c r="Q188" s="87">
        <f t="shared" si="19"/>
        <v>18940</v>
      </c>
      <c r="R188" s="87">
        <f t="shared" si="19"/>
        <v>6778</v>
      </c>
      <c r="S188" s="39">
        <f t="shared" si="19"/>
        <v>40579</v>
      </c>
      <c r="T188" s="87"/>
      <c r="U188" s="87"/>
      <c r="V188" s="87"/>
      <c r="W188" s="88"/>
    </row>
    <row r="189" spans="2:23" s="113" customFormat="1" ht="12" hidden="1" customHeight="1" outlineLevel="1">
      <c r="B189" s="571" t="s">
        <v>20</v>
      </c>
      <c r="C189" s="87">
        <f>SUM(C10:C12)</f>
        <v>0</v>
      </c>
      <c r="D189" s="87">
        <f>SUM(D10:D12)</f>
        <v>0</v>
      </c>
      <c r="E189" s="571"/>
      <c r="F189" s="87">
        <f>SUM(F10:F12)</f>
        <v>508278.59499999997</v>
      </c>
      <c r="G189" s="87">
        <f>SUM(G10:G12)</f>
        <v>293783.93799999997</v>
      </c>
      <c r="H189" s="87">
        <f>SUM(H10:H12)</f>
        <v>147360.52000000002</v>
      </c>
      <c r="I189" s="87">
        <f>SUM(I10:I12)</f>
        <v>111501.765</v>
      </c>
      <c r="J189" s="88">
        <f>SUM(J10:J12)</f>
        <v>1060924.818</v>
      </c>
      <c r="K189" s="89">
        <f t="shared" si="17"/>
        <v>0.11439170612370386</v>
      </c>
      <c r="L189" s="89"/>
      <c r="M189" s="87">
        <f t="shared" ref="M189:S189" si="20">SUM(M10:M12)</f>
        <v>121361</v>
      </c>
      <c r="N189" s="87">
        <f t="shared" si="20"/>
        <v>5811</v>
      </c>
      <c r="O189" s="88">
        <f t="shared" si="20"/>
        <v>127172</v>
      </c>
      <c r="P189" s="87">
        <f t="shared" si="20"/>
        <v>14789</v>
      </c>
      <c r="Q189" s="87">
        <f t="shared" si="20"/>
        <v>19774</v>
      </c>
      <c r="R189" s="87">
        <f t="shared" si="20"/>
        <v>6614</v>
      </c>
      <c r="S189" s="39">
        <f t="shared" si="20"/>
        <v>41177</v>
      </c>
      <c r="T189" s="87"/>
      <c r="U189" s="87"/>
      <c r="V189" s="87"/>
      <c r="W189" s="88"/>
    </row>
    <row r="190" spans="2:23" s="113" customFormat="1" ht="12" hidden="1" customHeight="1" outlineLevel="1">
      <c r="B190" s="572" t="s">
        <v>21</v>
      </c>
      <c r="C190" s="92">
        <f>SUM(C13:C15)</f>
        <v>0</v>
      </c>
      <c r="D190" s="92">
        <f>SUM(D13:D15)</f>
        <v>0</v>
      </c>
      <c r="E190" s="572"/>
      <c r="F190" s="92">
        <f>SUM(F13:F15)</f>
        <v>600603.38400000008</v>
      </c>
      <c r="G190" s="92">
        <f>SUM(G13:G15)</f>
        <v>284687.90899999999</v>
      </c>
      <c r="H190" s="92">
        <f>SUM(H13:H15)</f>
        <v>154957.598</v>
      </c>
      <c r="I190" s="92">
        <f>SUM(I13:I15)</f>
        <v>123452.933</v>
      </c>
      <c r="J190" s="93">
        <f>SUM(J13:J15)</f>
        <v>1163701.824</v>
      </c>
      <c r="K190" s="94">
        <f t="shared" si="17"/>
        <v>0.12959161607363778</v>
      </c>
      <c r="L190" s="94"/>
      <c r="M190" s="92">
        <f t="shared" ref="M190:S190" si="21">SUM(M13:M15)</f>
        <v>150806</v>
      </c>
      <c r="N190" s="92">
        <f t="shared" si="21"/>
        <v>7272</v>
      </c>
      <c r="O190" s="93">
        <f t="shared" si="21"/>
        <v>158078</v>
      </c>
      <c r="P190" s="92">
        <f t="shared" si="21"/>
        <v>17234</v>
      </c>
      <c r="Q190" s="92">
        <f t="shared" si="21"/>
        <v>17875</v>
      </c>
      <c r="R190" s="92">
        <f t="shared" si="21"/>
        <v>6889</v>
      </c>
      <c r="S190" s="60">
        <f t="shared" si="21"/>
        <v>41998</v>
      </c>
      <c r="T190" s="92"/>
      <c r="U190" s="92"/>
      <c r="V190" s="92"/>
      <c r="W190" s="93"/>
    </row>
    <row r="191" spans="2:23" s="113" customFormat="1" ht="12" hidden="1" customHeight="1" outlineLevel="1">
      <c r="B191" s="573" t="s">
        <v>22</v>
      </c>
      <c r="C191" s="90">
        <f>SUM(C16:C18)</f>
        <v>0</v>
      </c>
      <c r="D191" s="90">
        <f>SUM(D16:D18)</f>
        <v>0</v>
      </c>
      <c r="E191" s="573"/>
      <c r="F191" s="90">
        <f>SUM(F16:F18)</f>
        <v>618861.7919999999</v>
      </c>
      <c r="G191" s="90">
        <f>SUM(G16:G18)</f>
        <v>277440.33600000001</v>
      </c>
      <c r="H191" s="90">
        <f>SUM(H16:H18)</f>
        <v>108427.049</v>
      </c>
      <c r="I191" s="90">
        <f>SUM(I16:I18)</f>
        <v>95178.368000000002</v>
      </c>
      <c r="J191" s="91">
        <f>SUM(J16:J18)</f>
        <v>1099907.5449999999</v>
      </c>
      <c r="K191" s="104">
        <f t="shared" si="17"/>
        <v>0.12922449768266661</v>
      </c>
      <c r="L191" s="104"/>
      <c r="M191" s="90">
        <f t="shared" ref="M191:S191" si="22">SUM(M16:M18)</f>
        <v>142135</v>
      </c>
      <c r="N191" s="90">
        <f t="shared" si="22"/>
        <v>6989</v>
      </c>
      <c r="O191" s="91">
        <f t="shared" si="22"/>
        <v>149124</v>
      </c>
      <c r="P191" s="90">
        <f t="shared" si="22"/>
        <v>17345</v>
      </c>
      <c r="Q191" s="90">
        <f t="shared" si="22"/>
        <v>17968</v>
      </c>
      <c r="R191" s="90">
        <f t="shared" si="22"/>
        <v>6409</v>
      </c>
      <c r="S191" s="63">
        <f t="shared" si="22"/>
        <v>41722</v>
      </c>
      <c r="T191" s="147">
        <f t="shared" ref="T191:T214" si="23">F191/P191</f>
        <v>35.679549841452861</v>
      </c>
      <c r="U191" s="147">
        <f t="shared" ref="U191:U214" si="24">G191/Q191</f>
        <v>15.440802315227071</v>
      </c>
      <c r="V191" s="147">
        <f t="shared" ref="V191:V214" si="25">H191/R191</f>
        <v>16.917935559369635</v>
      </c>
      <c r="W191" s="148">
        <f t="shared" ref="W191:W214" si="26">SUM(F191:H191)/S191</f>
        <v>24.081519989454002</v>
      </c>
    </row>
    <row r="192" spans="2:23" s="113" customFormat="1" ht="12.75" hidden="1" customHeight="1" outlineLevel="1">
      <c r="B192" s="574" t="s">
        <v>23</v>
      </c>
      <c r="C192" s="87">
        <f>SUM(C19:C21)</f>
        <v>0</v>
      </c>
      <c r="D192" s="87">
        <f>SUM(D19:D21)</f>
        <v>0</v>
      </c>
      <c r="E192" s="574"/>
      <c r="F192" s="87">
        <f>SUM(F19:F21)</f>
        <v>660867.25399999996</v>
      </c>
      <c r="G192" s="87">
        <f>SUM(G19:G21)</f>
        <v>262926.58900000004</v>
      </c>
      <c r="H192" s="87">
        <f>SUM(H19:H21)</f>
        <v>105609.01300000001</v>
      </c>
      <c r="I192" s="87">
        <f>SUM(I19:I21)</f>
        <v>98397.872999999992</v>
      </c>
      <c r="J192" s="88">
        <f>SUM(J19:J21)</f>
        <v>1127800.7290000001</v>
      </c>
      <c r="K192" s="89">
        <f t="shared" si="17"/>
        <v>0.12252341787588966</v>
      </c>
      <c r="L192" s="89"/>
      <c r="M192" s="87">
        <f t="shared" ref="M192:S192" si="27">SUM(M19:M21)</f>
        <v>138182</v>
      </c>
      <c r="N192" s="87">
        <f t="shared" si="27"/>
        <v>8599</v>
      </c>
      <c r="O192" s="88">
        <f t="shared" si="27"/>
        <v>146781</v>
      </c>
      <c r="P192" s="87">
        <f t="shared" si="27"/>
        <v>18239</v>
      </c>
      <c r="Q192" s="87">
        <f t="shared" si="27"/>
        <v>19275</v>
      </c>
      <c r="R192" s="87">
        <f t="shared" si="27"/>
        <v>8017</v>
      </c>
      <c r="S192" s="39">
        <f t="shared" si="27"/>
        <v>45531</v>
      </c>
      <c r="T192" s="137">
        <f t="shared" si="23"/>
        <v>36.233743845605566</v>
      </c>
      <c r="U192" s="137">
        <f t="shared" si="24"/>
        <v>13.640808767833983</v>
      </c>
      <c r="V192" s="137">
        <f t="shared" si="25"/>
        <v>13.173133715853812</v>
      </c>
      <c r="W192" s="138">
        <f t="shared" si="26"/>
        <v>22.608834771913642</v>
      </c>
    </row>
    <row r="193" spans="2:23" s="113" customFormat="1" ht="12.75" hidden="1" customHeight="1" outlineLevel="1">
      <c r="B193" s="574" t="s">
        <v>24</v>
      </c>
      <c r="C193" s="87">
        <f>SUM(C22:C24)</f>
        <v>0</v>
      </c>
      <c r="D193" s="87">
        <f>SUM(D22:D24)</f>
        <v>0</v>
      </c>
      <c r="E193" s="574"/>
      <c r="F193" s="87">
        <f>SUM(F22:F24)</f>
        <v>662363.57200000004</v>
      </c>
      <c r="G193" s="87">
        <f>SUM(G22:G24)</f>
        <v>289045.24199999997</v>
      </c>
      <c r="H193" s="87">
        <f>SUM(H22:H24)</f>
        <v>139096.508</v>
      </c>
      <c r="I193" s="87">
        <f>SUM(I22:I24)</f>
        <v>99701.726999999999</v>
      </c>
      <c r="J193" s="88">
        <f>SUM(J22:J24)</f>
        <v>1190207.0490000001</v>
      </c>
      <c r="K193" s="89">
        <f t="shared" si="17"/>
        <v>0.11604871615913273</v>
      </c>
      <c r="L193" s="89"/>
      <c r="M193" s="87">
        <f t="shared" ref="M193:S193" si="28">SUM(M22:M24)</f>
        <v>138122</v>
      </c>
      <c r="N193" s="87">
        <f t="shared" si="28"/>
        <v>8211</v>
      </c>
      <c r="O193" s="88">
        <f t="shared" si="28"/>
        <v>146333</v>
      </c>
      <c r="P193" s="87">
        <f t="shared" si="28"/>
        <v>17792</v>
      </c>
      <c r="Q193" s="87">
        <f t="shared" si="28"/>
        <v>20274</v>
      </c>
      <c r="R193" s="87">
        <f t="shared" si="28"/>
        <v>7563</v>
      </c>
      <c r="S193" s="39">
        <f t="shared" si="28"/>
        <v>45629</v>
      </c>
      <c r="T193" s="137">
        <f t="shared" si="23"/>
        <v>37.22816839028777</v>
      </c>
      <c r="U193" s="137">
        <f t="shared" si="24"/>
        <v>14.256941994672978</v>
      </c>
      <c r="V193" s="137">
        <f t="shared" si="25"/>
        <v>18.391710696813433</v>
      </c>
      <c r="W193" s="138">
        <f t="shared" si="26"/>
        <v>23.899391220495737</v>
      </c>
    </row>
    <row r="194" spans="2:23" s="113" customFormat="1" ht="12.75" hidden="1" customHeight="1" outlineLevel="1">
      <c r="B194" s="575" t="s">
        <v>25</v>
      </c>
      <c r="C194" s="92">
        <f>SUM(C25:C27)</f>
        <v>0</v>
      </c>
      <c r="D194" s="92">
        <f>SUM(D25:D27)</f>
        <v>0</v>
      </c>
      <c r="E194" s="575"/>
      <c r="F194" s="92">
        <f>SUM(F25:F27)</f>
        <v>708763.24600000004</v>
      </c>
      <c r="G194" s="92">
        <f>SUM(G25:G27)</f>
        <v>310246.44699999999</v>
      </c>
      <c r="H194" s="92">
        <f>SUM(H25:H27)</f>
        <v>125152.81299999999</v>
      </c>
      <c r="I194" s="92">
        <f>SUM(I25:I27)</f>
        <v>105974.97</v>
      </c>
      <c r="J194" s="93">
        <f>SUM(J25:J27)</f>
        <v>1250137.476</v>
      </c>
      <c r="K194" s="94">
        <f t="shared" si="17"/>
        <v>9.5700674763228993E-2</v>
      </c>
      <c r="L194" s="94"/>
      <c r="M194" s="92">
        <f t="shared" ref="M194:S194" si="29">SUM(M25:M27)</f>
        <v>119639</v>
      </c>
      <c r="N194" s="92">
        <f t="shared" si="29"/>
        <v>7662</v>
      </c>
      <c r="O194" s="93">
        <f t="shared" si="29"/>
        <v>127301</v>
      </c>
      <c r="P194" s="92">
        <f t="shared" si="29"/>
        <v>20441</v>
      </c>
      <c r="Q194" s="92">
        <f t="shared" si="29"/>
        <v>19082</v>
      </c>
      <c r="R194" s="92">
        <f t="shared" si="29"/>
        <v>7246</v>
      </c>
      <c r="S194" s="60">
        <f t="shared" si="29"/>
        <v>46769</v>
      </c>
      <c r="T194" s="139">
        <f t="shared" si="23"/>
        <v>34.673609216770217</v>
      </c>
      <c r="U194" s="139">
        <f t="shared" si="24"/>
        <v>16.258591709464415</v>
      </c>
      <c r="V194" s="139">
        <f t="shared" si="25"/>
        <v>17.271986337289537</v>
      </c>
      <c r="W194" s="140">
        <f t="shared" si="26"/>
        <v>24.464121661784517</v>
      </c>
    </row>
    <row r="195" spans="2:23" s="113" customFormat="1" hidden="1" outlineLevel="1">
      <c r="B195" s="573" t="s">
        <v>26</v>
      </c>
      <c r="C195" s="90">
        <f>SUM(C28:C30)</f>
        <v>0</v>
      </c>
      <c r="D195" s="90">
        <f>SUM(D28:D30)</f>
        <v>0</v>
      </c>
      <c r="E195" s="573"/>
      <c r="F195" s="90">
        <f>SUM(F28:F30)</f>
        <v>763318.25699999998</v>
      </c>
      <c r="G195" s="90">
        <f>SUM(G28:G30)</f>
        <v>295153.446</v>
      </c>
      <c r="H195" s="90">
        <f>SUM(H28:H30)</f>
        <v>132042.09899999999</v>
      </c>
      <c r="I195" s="90">
        <f>SUM(I28:I30)</f>
        <v>99760.83600000001</v>
      </c>
      <c r="J195" s="91">
        <f>SUM(J28:J30)</f>
        <v>1290274.638</v>
      </c>
      <c r="K195" s="104">
        <f t="shared" si="17"/>
        <v>0.12090335143051924</v>
      </c>
      <c r="L195" s="104"/>
      <c r="M195" s="90">
        <f t="shared" ref="M195:S195" si="30">SUM(M28:M30)</f>
        <v>155998.52799999999</v>
      </c>
      <c r="N195" s="90">
        <f t="shared" si="30"/>
        <v>8280.1980000000003</v>
      </c>
      <c r="O195" s="91">
        <f t="shared" si="30"/>
        <v>164278.72600000002</v>
      </c>
      <c r="P195" s="90">
        <f t="shared" si="30"/>
        <v>19896</v>
      </c>
      <c r="Q195" s="90">
        <f t="shared" si="30"/>
        <v>18875</v>
      </c>
      <c r="R195" s="90">
        <f t="shared" si="30"/>
        <v>7561</v>
      </c>
      <c r="S195" s="63">
        <f t="shared" si="30"/>
        <v>46332</v>
      </c>
      <c r="T195" s="147">
        <f t="shared" si="23"/>
        <v>38.365412997587455</v>
      </c>
      <c r="U195" s="147">
        <f t="shared" si="24"/>
        <v>15.637268662251655</v>
      </c>
      <c r="V195" s="147">
        <f t="shared" si="25"/>
        <v>17.463576114270598</v>
      </c>
      <c r="W195" s="148">
        <f t="shared" si="26"/>
        <v>25.69528192178192</v>
      </c>
    </row>
    <row r="196" spans="2:23" s="113" customFormat="1" hidden="1" outlineLevel="1">
      <c r="B196" s="574" t="s">
        <v>27</v>
      </c>
      <c r="C196" s="87">
        <f>SUM(C31:C33)</f>
        <v>0</v>
      </c>
      <c r="D196" s="87">
        <f>SUM(D31:D33)</f>
        <v>0</v>
      </c>
      <c r="E196" s="574"/>
      <c r="F196" s="87">
        <f>SUM(F31:F33)</f>
        <v>748683.84100000001</v>
      </c>
      <c r="G196" s="87">
        <f>SUM(G31:G33)</f>
        <v>277902.03399999999</v>
      </c>
      <c r="H196" s="87">
        <f>SUM(H31:H33)</f>
        <v>170580.986</v>
      </c>
      <c r="I196" s="87">
        <f>SUM(I31:I33)</f>
        <v>107364.67000000001</v>
      </c>
      <c r="J196" s="88">
        <f>SUM(J31:J33)</f>
        <v>1304531.531</v>
      </c>
      <c r="K196" s="89">
        <f t="shared" si="17"/>
        <v>0.11964754878738151</v>
      </c>
      <c r="L196" s="89"/>
      <c r="M196" s="87">
        <f t="shared" ref="M196:S196" si="31">SUM(M31:M33)</f>
        <v>156084</v>
      </c>
      <c r="N196" s="87">
        <f t="shared" si="31"/>
        <v>8786</v>
      </c>
      <c r="O196" s="88">
        <f t="shared" si="31"/>
        <v>164870</v>
      </c>
      <c r="P196" s="87">
        <f t="shared" si="31"/>
        <v>18697</v>
      </c>
      <c r="Q196" s="87">
        <f t="shared" si="31"/>
        <v>18735</v>
      </c>
      <c r="R196" s="87">
        <f t="shared" si="31"/>
        <v>8080</v>
      </c>
      <c r="S196" s="39">
        <f t="shared" si="31"/>
        <v>45512</v>
      </c>
      <c r="T196" s="137">
        <f t="shared" si="23"/>
        <v>40.042993047012892</v>
      </c>
      <c r="U196" s="137">
        <f t="shared" si="24"/>
        <v>14.833308460101414</v>
      </c>
      <c r="V196" s="137">
        <f t="shared" si="25"/>
        <v>21.111508168316831</v>
      </c>
      <c r="W196" s="138">
        <f t="shared" si="26"/>
        <v>26.304422152399368</v>
      </c>
    </row>
    <row r="197" spans="2:23" s="113" customFormat="1" hidden="1" outlineLevel="1">
      <c r="B197" s="574" t="s">
        <v>28</v>
      </c>
      <c r="C197" s="87">
        <f>SUM(C34:C36)</f>
        <v>0</v>
      </c>
      <c r="D197" s="87">
        <f>SUM(D34:D36)</f>
        <v>0</v>
      </c>
      <c r="E197" s="574"/>
      <c r="F197" s="87">
        <f>SUM(F34:F36)</f>
        <v>805201.75899999996</v>
      </c>
      <c r="G197" s="87">
        <f>SUM(G34:G36)</f>
        <v>289428.37400000001</v>
      </c>
      <c r="H197" s="87">
        <f>SUM(H34:H36)</f>
        <v>146717.913</v>
      </c>
      <c r="I197" s="87">
        <f>SUM(I34:I36)</f>
        <v>116858.046</v>
      </c>
      <c r="J197" s="88">
        <f>SUM(J34:J36)</f>
        <v>1358206.0920000002</v>
      </c>
      <c r="K197" s="89">
        <f t="shared" si="17"/>
        <v>0.10524985923859335</v>
      </c>
      <c r="L197" s="89"/>
      <c r="M197" s="87">
        <f t="shared" ref="M197:S197" si="32">SUM(M34:M36)</f>
        <v>142951</v>
      </c>
      <c r="N197" s="87">
        <f t="shared" si="32"/>
        <v>8537</v>
      </c>
      <c r="O197" s="88">
        <f t="shared" si="32"/>
        <v>151488</v>
      </c>
      <c r="P197" s="87">
        <f t="shared" si="32"/>
        <v>20393</v>
      </c>
      <c r="Q197" s="87">
        <f t="shared" si="32"/>
        <v>19973</v>
      </c>
      <c r="R197" s="87">
        <f t="shared" si="32"/>
        <v>7559</v>
      </c>
      <c r="S197" s="39">
        <f t="shared" si="32"/>
        <v>47925</v>
      </c>
      <c r="T197" s="137">
        <f t="shared" si="23"/>
        <v>39.484222968665719</v>
      </c>
      <c r="U197" s="137">
        <f t="shared" si="24"/>
        <v>14.49098152505883</v>
      </c>
      <c r="V197" s="137">
        <f t="shared" si="25"/>
        <v>19.409698769678528</v>
      </c>
      <c r="W197" s="138">
        <f t="shared" si="26"/>
        <v>25.901889327073551</v>
      </c>
    </row>
    <row r="198" spans="2:23" s="113" customFormat="1" hidden="1" outlineLevel="1">
      <c r="B198" s="575" t="s">
        <v>29</v>
      </c>
      <c r="C198" s="92">
        <f>SUM(C37:C39)</f>
        <v>0</v>
      </c>
      <c r="D198" s="92">
        <f>SUM(D37:D39)</f>
        <v>0</v>
      </c>
      <c r="E198" s="575"/>
      <c r="F198" s="92">
        <f>SUM(F37:F39)</f>
        <v>894231.84899999993</v>
      </c>
      <c r="G198" s="92">
        <f>SUM(G37:G39)</f>
        <v>309741.23</v>
      </c>
      <c r="H198" s="92">
        <f>SUM(H37:H39)</f>
        <v>213395.23299999998</v>
      </c>
      <c r="I198" s="92">
        <f>SUM(I37:I39)</f>
        <v>126066.18</v>
      </c>
      <c r="J198" s="93">
        <f>SUM(J37:J39)</f>
        <v>1543434.4920000001</v>
      </c>
      <c r="K198" s="94">
        <f t="shared" si="17"/>
        <v>0.10066446020567486</v>
      </c>
      <c r="L198" s="94"/>
      <c r="M198" s="92">
        <f t="shared" ref="M198:S198" si="33">SUM(M37:M39)</f>
        <v>155369</v>
      </c>
      <c r="N198" s="92">
        <f t="shared" si="33"/>
        <v>9236</v>
      </c>
      <c r="O198" s="93">
        <f t="shared" si="33"/>
        <v>164605</v>
      </c>
      <c r="P198" s="92">
        <f t="shared" si="33"/>
        <v>24177</v>
      </c>
      <c r="Q198" s="92">
        <f t="shared" si="33"/>
        <v>18721</v>
      </c>
      <c r="R198" s="92">
        <f t="shared" si="33"/>
        <v>8146</v>
      </c>
      <c r="S198" s="60">
        <f t="shared" si="33"/>
        <v>51044</v>
      </c>
      <c r="T198" s="139">
        <f t="shared" si="23"/>
        <v>36.986882119369646</v>
      </c>
      <c r="U198" s="139">
        <f t="shared" si="24"/>
        <v>16.545122055445756</v>
      </c>
      <c r="V198" s="139">
        <f t="shared" si="25"/>
        <v>26.196321261969061</v>
      </c>
      <c r="W198" s="140">
        <f t="shared" si="26"/>
        <v>27.767579186584122</v>
      </c>
    </row>
    <row r="199" spans="2:23" s="113" customFormat="1" hidden="1" outlineLevel="1">
      <c r="B199" s="573" t="s">
        <v>30</v>
      </c>
      <c r="C199" s="90">
        <f>SUM(C40:C42)</f>
        <v>0</v>
      </c>
      <c r="D199" s="90">
        <f>SUM(D40:D42)</f>
        <v>0</v>
      </c>
      <c r="E199" s="573"/>
      <c r="F199" s="90">
        <f>SUM(F40:F42)</f>
        <v>1075756</v>
      </c>
      <c r="G199" s="90">
        <f>SUM(G40:G42)</f>
        <v>323163</v>
      </c>
      <c r="H199" s="90">
        <f>SUM(H40:H42)</f>
        <v>150867</v>
      </c>
      <c r="I199" s="90">
        <f>SUM(I40:I42)</f>
        <v>126897</v>
      </c>
      <c r="J199" s="91">
        <f>SUM(J40:J42)</f>
        <v>1676683</v>
      </c>
      <c r="K199" s="104">
        <f t="shared" si="17"/>
        <v>9.5009611238379588E-2</v>
      </c>
      <c r="L199" s="104"/>
      <c r="M199" s="90">
        <f t="shared" ref="M199:S199" si="34">SUM(M40:M42)</f>
        <v>159301</v>
      </c>
      <c r="N199" s="90">
        <f t="shared" si="34"/>
        <v>8894</v>
      </c>
      <c r="O199" s="91">
        <f t="shared" si="34"/>
        <v>168195</v>
      </c>
      <c r="P199" s="90">
        <f t="shared" si="34"/>
        <v>24484</v>
      </c>
      <c r="Q199" s="90">
        <f t="shared" si="34"/>
        <v>17222</v>
      </c>
      <c r="R199" s="90">
        <f t="shared" si="34"/>
        <v>8583</v>
      </c>
      <c r="S199" s="63">
        <f t="shared" si="34"/>
        <v>50289</v>
      </c>
      <c r="T199" s="147">
        <f t="shared" si="23"/>
        <v>43.93710178075478</v>
      </c>
      <c r="U199" s="147">
        <f t="shared" si="24"/>
        <v>18.764545348972245</v>
      </c>
      <c r="V199" s="147">
        <f t="shared" si="25"/>
        <v>17.577420482348828</v>
      </c>
      <c r="W199" s="148">
        <f t="shared" si="26"/>
        <v>30.817594304917577</v>
      </c>
    </row>
    <row r="200" spans="2:23" s="113" customFormat="1" hidden="1" outlineLevel="1">
      <c r="B200" s="574" t="s">
        <v>31</v>
      </c>
      <c r="C200" s="87">
        <f>SUM(C43:C45)</f>
        <v>0</v>
      </c>
      <c r="D200" s="87">
        <f>SUM(D43:D45)</f>
        <v>0</v>
      </c>
      <c r="E200" s="574"/>
      <c r="F200" s="87">
        <f>SUM(F43:F45)</f>
        <v>988877.93200000003</v>
      </c>
      <c r="G200" s="87">
        <f>SUM(G43:G45)</f>
        <v>273207.44699999999</v>
      </c>
      <c r="H200" s="87">
        <f>SUM(H43:H45)</f>
        <v>143383.334</v>
      </c>
      <c r="I200" s="87">
        <f>SUM(I43:I45)</f>
        <v>151799.976</v>
      </c>
      <c r="J200" s="88">
        <f>SUM(J43:J45)</f>
        <v>1557268.689</v>
      </c>
      <c r="K200" s="89">
        <f t="shared" si="17"/>
        <v>0.10211725254818887</v>
      </c>
      <c r="L200" s="89"/>
      <c r="M200" s="87">
        <f t="shared" ref="M200:S200" si="35">SUM(M43:M45)</f>
        <v>159024</v>
      </c>
      <c r="N200" s="87">
        <f t="shared" si="35"/>
        <v>9550</v>
      </c>
      <c r="O200" s="88">
        <f t="shared" si="35"/>
        <v>168574</v>
      </c>
      <c r="P200" s="87">
        <f t="shared" si="35"/>
        <v>22745</v>
      </c>
      <c r="Q200" s="87">
        <f t="shared" si="35"/>
        <v>16283</v>
      </c>
      <c r="R200" s="87">
        <f t="shared" si="35"/>
        <v>8670</v>
      </c>
      <c r="S200" s="39">
        <f t="shared" si="35"/>
        <v>47698</v>
      </c>
      <c r="T200" s="137">
        <f t="shared" si="23"/>
        <v>43.476717168608488</v>
      </c>
      <c r="U200" s="137">
        <f t="shared" si="24"/>
        <v>16.778692317140575</v>
      </c>
      <c r="V200" s="137">
        <f t="shared" si="25"/>
        <v>16.537870126874278</v>
      </c>
      <c r="W200" s="138">
        <f t="shared" si="26"/>
        <v>29.465988364292002</v>
      </c>
    </row>
    <row r="201" spans="2:23" s="113" customFormat="1" hidden="1" outlineLevel="1">
      <c r="B201" s="574" t="s">
        <v>32</v>
      </c>
      <c r="C201" s="87">
        <f>SUM(C46:C48)</f>
        <v>0</v>
      </c>
      <c r="D201" s="87">
        <f>SUM(D46:D48)</f>
        <v>0</v>
      </c>
      <c r="E201" s="574"/>
      <c r="F201" s="87">
        <f>SUM(F46:F48)</f>
        <v>936299.65800000005</v>
      </c>
      <c r="G201" s="87">
        <f>SUM(G46:G48)</f>
        <v>286056.69200000004</v>
      </c>
      <c r="H201" s="87">
        <f>SUM(H46:H48)</f>
        <v>110220.68900000001</v>
      </c>
      <c r="I201" s="87">
        <f>SUM(I46:I48)</f>
        <v>144373.45699999999</v>
      </c>
      <c r="J201" s="88">
        <f>SUM(J46:J48)</f>
        <v>1476950.4959999998</v>
      </c>
      <c r="K201" s="89">
        <f t="shared" si="17"/>
        <v>0.1038260933019112</v>
      </c>
      <c r="L201" s="89"/>
      <c r="M201" s="87">
        <f t="shared" ref="M201:S201" si="36">SUM(M46:M48)</f>
        <v>153346</v>
      </c>
      <c r="N201" s="87">
        <f t="shared" si="36"/>
        <v>9061</v>
      </c>
      <c r="O201" s="88">
        <f t="shared" si="36"/>
        <v>162407</v>
      </c>
      <c r="P201" s="87">
        <f t="shared" si="36"/>
        <v>22695</v>
      </c>
      <c r="Q201" s="87">
        <f t="shared" si="36"/>
        <v>17192</v>
      </c>
      <c r="R201" s="87">
        <f t="shared" si="36"/>
        <v>7872</v>
      </c>
      <c r="S201" s="39">
        <f t="shared" si="36"/>
        <v>47759</v>
      </c>
      <c r="T201" s="137">
        <f t="shared" si="23"/>
        <v>41.255768142762726</v>
      </c>
      <c r="U201" s="137">
        <f t="shared" si="24"/>
        <v>16.638942066077249</v>
      </c>
      <c r="V201" s="137">
        <f t="shared" si="25"/>
        <v>14.001611915650408</v>
      </c>
      <c r="W201" s="138">
        <f t="shared" si="26"/>
        <v>27.902113507401747</v>
      </c>
    </row>
    <row r="202" spans="2:23" s="113" customFormat="1" hidden="1" outlineLevel="1">
      <c r="B202" s="576" t="s">
        <v>33</v>
      </c>
      <c r="C202" s="114">
        <f>SUM(C49:C51)</f>
        <v>0</v>
      </c>
      <c r="D202" s="114">
        <f>SUM(D49:D51)</f>
        <v>0</v>
      </c>
      <c r="E202" s="576"/>
      <c r="F202" s="114">
        <f>SUM(F49:F51)</f>
        <v>1006605.554</v>
      </c>
      <c r="G202" s="114">
        <f>SUM(G49:G51)</f>
        <v>274892.97899999999</v>
      </c>
      <c r="H202" s="114">
        <f>SUM(H49:H51)</f>
        <v>110639.75599999999</v>
      </c>
      <c r="I202" s="114">
        <f>SUM(I49:I51)</f>
        <v>147375.09499999994</v>
      </c>
      <c r="J202" s="115">
        <f>SUM(J49:J51)</f>
        <v>1539513.3840000001</v>
      </c>
      <c r="K202" s="116">
        <f t="shared" si="17"/>
        <v>0.10363469500048204</v>
      </c>
      <c r="L202" s="116"/>
      <c r="M202" s="114">
        <f t="shared" ref="M202:S202" si="37">SUM(M49:M51)</f>
        <v>159547</v>
      </c>
      <c r="N202" s="114">
        <f t="shared" si="37"/>
        <v>9632</v>
      </c>
      <c r="O202" s="115">
        <f t="shared" si="37"/>
        <v>169179</v>
      </c>
      <c r="P202" s="114">
        <f t="shared" si="37"/>
        <v>23149</v>
      </c>
      <c r="Q202" s="114">
        <f t="shared" si="37"/>
        <v>16534</v>
      </c>
      <c r="R202" s="114">
        <f t="shared" si="37"/>
        <v>8133</v>
      </c>
      <c r="S202" s="72">
        <f t="shared" si="37"/>
        <v>47816</v>
      </c>
      <c r="T202" s="149">
        <f t="shared" si="23"/>
        <v>43.483759730441918</v>
      </c>
      <c r="U202" s="149">
        <f t="shared" si="24"/>
        <v>16.625921071730978</v>
      </c>
      <c r="V202" s="149">
        <f t="shared" si="25"/>
        <v>13.603806221566456</v>
      </c>
      <c r="W202" s="150">
        <f t="shared" si="26"/>
        <v>29.114486552618374</v>
      </c>
    </row>
    <row r="203" spans="2:23" s="113" customFormat="1" hidden="1" outlineLevel="1">
      <c r="B203" s="573" t="s">
        <v>34</v>
      </c>
      <c r="C203" s="90"/>
      <c r="D203" s="90"/>
      <c r="E203" s="573"/>
      <c r="F203" s="90">
        <f>SUM(F52:F54)</f>
        <v>778159.5149999999</v>
      </c>
      <c r="G203" s="90">
        <f>SUM(G52:G54)</f>
        <v>255221.891</v>
      </c>
      <c r="H203" s="90">
        <f>SUM(H52:H54)</f>
        <v>121088.405</v>
      </c>
      <c r="I203" s="90">
        <f>SUM(I52:I54)</f>
        <v>140145.435</v>
      </c>
      <c r="J203" s="91">
        <f>SUM(J52:J54)</f>
        <v>1294615.246</v>
      </c>
      <c r="K203" s="104">
        <f t="shared" si="17"/>
        <v>0.10737630383197264</v>
      </c>
      <c r="L203" s="104"/>
      <c r="M203" s="90">
        <f t="shared" ref="M203:S203" si="38">SUM(M52:M54)</f>
        <v>139011</v>
      </c>
      <c r="N203" s="90">
        <f t="shared" si="38"/>
        <v>9696</v>
      </c>
      <c r="O203" s="91">
        <f t="shared" si="38"/>
        <v>148707</v>
      </c>
      <c r="P203" s="90">
        <f t="shared" si="38"/>
        <v>20012</v>
      </c>
      <c r="Q203" s="90">
        <f t="shared" si="38"/>
        <v>14587</v>
      </c>
      <c r="R203" s="90">
        <f t="shared" si="38"/>
        <v>8934</v>
      </c>
      <c r="S203" s="63">
        <f t="shared" si="38"/>
        <v>43533</v>
      </c>
      <c r="T203" s="147">
        <f t="shared" si="23"/>
        <v>38.884644963022183</v>
      </c>
      <c r="U203" s="147">
        <f t="shared" si="24"/>
        <v>17.496530540892575</v>
      </c>
      <c r="V203" s="147">
        <f t="shared" si="25"/>
        <v>13.553660734273562</v>
      </c>
      <c r="W203" s="148">
        <f t="shared" si="26"/>
        <v>26.519417706108008</v>
      </c>
    </row>
    <row r="204" spans="2:23" s="113" customFormat="1" hidden="1" outlineLevel="1">
      <c r="B204" s="574" t="s">
        <v>35</v>
      </c>
      <c r="C204" s="87"/>
      <c r="D204" s="87"/>
      <c r="E204" s="574"/>
      <c r="F204" s="87">
        <f>SUM(F55:F57)</f>
        <v>680850.69853766449</v>
      </c>
      <c r="G204" s="87">
        <f>SUM(G55:G57)</f>
        <v>222298.33705448394</v>
      </c>
      <c r="H204" s="87">
        <f>SUM(H55:H57)</f>
        <v>148548.21795870276</v>
      </c>
      <c r="I204" s="87">
        <f>SUM(I55:I57)</f>
        <v>140550.97</v>
      </c>
      <c r="J204" s="88">
        <f>SUM(J55:J57)</f>
        <v>1192248.2235508512</v>
      </c>
      <c r="K204" s="89">
        <f t="shared" si="17"/>
        <v>0.11336062183214943</v>
      </c>
      <c r="L204" s="89"/>
      <c r="M204" s="87">
        <f t="shared" ref="M204:S204" si="39">SUM(M55:M57)</f>
        <v>135154</v>
      </c>
      <c r="N204" s="87">
        <f t="shared" si="39"/>
        <v>9425</v>
      </c>
      <c r="O204" s="88">
        <f t="shared" si="39"/>
        <v>144579</v>
      </c>
      <c r="P204" s="87">
        <f t="shared" si="39"/>
        <v>15226</v>
      </c>
      <c r="Q204" s="87">
        <f t="shared" si="39"/>
        <v>13248</v>
      </c>
      <c r="R204" s="87">
        <f t="shared" si="39"/>
        <v>9582</v>
      </c>
      <c r="S204" s="39">
        <f t="shared" si="39"/>
        <v>38056</v>
      </c>
      <c r="T204" s="137">
        <f t="shared" si="23"/>
        <v>44.716320671066889</v>
      </c>
      <c r="U204" s="137">
        <f t="shared" si="24"/>
        <v>16.779765780078801</v>
      </c>
      <c r="V204" s="137">
        <f t="shared" si="25"/>
        <v>15.502840530025335</v>
      </c>
      <c r="W204" s="138">
        <f t="shared" si="26"/>
        <v>27.635517488723231</v>
      </c>
    </row>
    <row r="205" spans="2:23" s="113" customFormat="1" hidden="1" outlineLevel="1">
      <c r="B205" s="574" t="s">
        <v>36</v>
      </c>
      <c r="C205" s="87"/>
      <c r="D205" s="87"/>
      <c r="E205" s="574"/>
      <c r="F205" s="87">
        <f>SUM(F58:F60)</f>
        <v>502319.37199999997</v>
      </c>
      <c r="G205" s="87">
        <f>SUM(G58:G60)</f>
        <v>263314.84299999999</v>
      </c>
      <c r="H205" s="87">
        <f>SUM(H58:H60)</f>
        <v>148478.86300000001</v>
      </c>
      <c r="I205" s="87">
        <f>SUM(I58:I60)</f>
        <v>126321.337</v>
      </c>
      <c r="J205" s="88">
        <f>SUM(J58:J60)</f>
        <v>1040434.415</v>
      </c>
      <c r="K205" s="89">
        <f t="shared" si="17"/>
        <v>0.10371629239119315</v>
      </c>
      <c r="L205" s="89"/>
      <c r="M205" s="87">
        <f t="shared" ref="M205:S205" si="40">SUM(M58:M60)</f>
        <v>107910</v>
      </c>
      <c r="N205" s="87">
        <f t="shared" si="40"/>
        <v>9595</v>
      </c>
      <c r="O205" s="88">
        <f t="shared" si="40"/>
        <v>117505</v>
      </c>
      <c r="P205" s="87">
        <f t="shared" si="40"/>
        <v>12355</v>
      </c>
      <c r="Q205" s="87">
        <f t="shared" si="40"/>
        <v>13474</v>
      </c>
      <c r="R205" s="87">
        <f t="shared" si="40"/>
        <v>10512</v>
      </c>
      <c r="S205" s="39">
        <f t="shared" si="40"/>
        <v>36341</v>
      </c>
      <c r="T205" s="137">
        <f t="shared" si="23"/>
        <v>40.657172966410357</v>
      </c>
      <c r="U205" s="137">
        <f t="shared" si="24"/>
        <v>19.542440477957548</v>
      </c>
      <c r="V205" s="137">
        <f t="shared" si="25"/>
        <v>14.124701579147642</v>
      </c>
      <c r="W205" s="138">
        <f t="shared" si="26"/>
        <v>25.15376786549627</v>
      </c>
    </row>
    <row r="206" spans="2:23" s="113" customFormat="1" hidden="1" outlineLevel="1">
      <c r="B206" s="574" t="s">
        <v>37</v>
      </c>
      <c r="C206" s="87"/>
      <c r="D206" s="87"/>
      <c r="E206" s="574"/>
      <c r="F206" s="87">
        <f>SUM(F61:F63)</f>
        <v>612960.92699999991</v>
      </c>
      <c r="G206" s="87">
        <f>SUM(G61:G63)</f>
        <v>271270.45879802818</v>
      </c>
      <c r="H206" s="87">
        <f>SUM(H61:H63)</f>
        <v>144566.70602286037</v>
      </c>
      <c r="I206" s="87">
        <f>SUM(I61:I63)</f>
        <v>129561.66708534396</v>
      </c>
      <c r="J206" s="88">
        <f>SUM(J61:J63)</f>
        <v>1158359.7589062327</v>
      </c>
      <c r="K206" s="89">
        <f t="shared" si="17"/>
        <v>0.12694588090564304</v>
      </c>
      <c r="L206" s="89"/>
      <c r="M206" s="87">
        <f t="shared" ref="M206:S206" si="41">SUM(M61:M63)</f>
        <v>147049</v>
      </c>
      <c r="N206" s="87">
        <f t="shared" si="41"/>
        <v>10038</v>
      </c>
      <c r="O206" s="88">
        <f t="shared" si="41"/>
        <v>157087</v>
      </c>
      <c r="P206" s="87">
        <f t="shared" si="41"/>
        <v>14881</v>
      </c>
      <c r="Q206" s="87">
        <f t="shared" si="41"/>
        <v>15108</v>
      </c>
      <c r="R206" s="87">
        <f t="shared" si="41"/>
        <v>10806</v>
      </c>
      <c r="S206" s="39">
        <f t="shared" si="41"/>
        <v>40795</v>
      </c>
      <c r="T206" s="137">
        <f t="shared" si="23"/>
        <v>41.190842483704046</v>
      </c>
      <c r="U206" s="137">
        <f t="shared" si="24"/>
        <v>17.955418241860482</v>
      </c>
      <c r="V206" s="137">
        <f t="shared" si="25"/>
        <v>13.378373683403698</v>
      </c>
      <c r="W206" s="138">
        <f t="shared" si="26"/>
        <v>25.218730036055607</v>
      </c>
    </row>
    <row r="207" spans="2:23" s="113" customFormat="1" hidden="1" outlineLevel="1">
      <c r="B207" s="573" t="s">
        <v>38</v>
      </c>
      <c r="C207" s="90"/>
      <c r="D207" s="90"/>
      <c r="E207" s="573"/>
      <c r="F207" s="90">
        <f>SUM(F64:F66)</f>
        <v>652341.66800000006</v>
      </c>
      <c r="G207" s="90">
        <f>SUM(G64:G66)</f>
        <v>296362.06599999999</v>
      </c>
      <c r="H207" s="90">
        <f>SUM(H64:H66)</f>
        <v>163209.269</v>
      </c>
      <c r="I207" s="90">
        <f>SUM(I64:I66)</f>
        <v>120627.63199999998</v>
      </c>
      <c r="J207" s="91">
        <f>SUM(J64:J66)</f>
        <v>1232540.635</v>
      </c>
      <c r="K207" s="104">
        <f t="shared" si="17"/>
        <v>0.10519977704426758</v>
      </c>
      <c r="L207" s="104"/>
      <c r="M207" s="90">
        <f t="shared" ref="M207:S207" si="42">SUM(M64:M66)</f>
        <v>129663</v>
      </c>
      <c r="N207" s="90">
        <f t="shared" si="42"/>
        <v>8305</v>
      </c>
      <c r="O207" s="91">
        <f t="shared" si="42"/>
        <v>137968</v>
      </c>
      <c r="P207" s="90">
        <f t="shared" si="42"/>
        <v>14146</v>
      </c>
      <c r="Q207" s="90">
        <f t="shared" si="42"/>
        <v>14456</v>
      </c>
      <c r="R207" s="90">
        <f t="shared" si="42"/>
        <v>11297</v>
      </c>
      <c r="S207" s="63">
        <f t="shared" si="42"/>
        <v>39899</v>
      </c>
      <c r="T207" s="147">
        <f t="shared" si="23"/>
        <v>46.114920684292386</v>
      </c>
      <c r="U207" s="147">
        <f t="shared" si="24"/>
        <v>20.500973021582734</v>
      </c>
      <c r="V207" s="147">
        <f t="shared" si="25"/>
        <v>14.44713366380455</v>
      </c>
      <c r="W207" s="148">
        <f t="shared" si="26"/>
        <v>27.868192260457658</v>
      </c>
    </row>
    <row r="208" spans="2:23" s="113" customFormat="1" hidden="1" outlineLevel="1">
      <c r="B208" s="574" t="s">
        <v>39</v>
      </c>
      <c r="C208" s="87"/>
      <c r="D208" s="87"/>
      <c r="E208" s="574"/>
      <c r="F208" s="87">
        <f>SUM(F67:F69)</f>
        <v>606922.42799999996</v>
      </c>
      <c r="G208" s="87">
        <f>SUM(G67:G69)</f>
        <v>287407.70699999999</v>
      </c>
      <c r="H208" s="87">
        <f>SUM(H67:H69)</f>
        <v>162334.951</v>
      </c>
      <c r="I208" s="87">
        <f>SUM(I67:I69)</f>
        <v>142447.68100000001</v>
      </c>
      <c r="J208" s="88">
        <f>SUM(J67:J69)</f>
        <v>1199112.767</v>
      </c>
      <c r="K208" s="89">
        <f t="shared" si="17"/>
        <v>0.13107441128595707</v>
      </c>
      <c r="L208" s="89"/>
      <c r="M208" s="87">
        <f t="shared" ref="M208:S208" si="43">SUM(M67:M69)</f>
        <v>157173</v>
      </c>
      <c r="N208" s="87">
        <f t="shared" si="43"/>
        <v>9570.0000000000036</v>
      </c>
      <c r="O208" s="88">
        <f t="shared" si="43"/>
        <v>166743</v>
      </c>
      <c r="P208" s="87">
        <f t="shared" si="43"/>
        <v>14670</v>
      </c>
      <c r="Q208" s="87">
        <f t="shared" si="43"/>
        <v>15094</v>
      </c>
      <c r="R208" s="87">
        <f t="shared" si="43"/>
        <v>11659</v>
      </c>
      <c r="S208" s="39">
        <f t="shared" si="43"/>
        <v>41423</v>
      </c>
      <c r="T208" s="137">
        <f t="shared" si="23"/>
        <v>41.371671983640077</v>
      </c>
      <c r="U208" s="137">
        <f t="shared" si="24"/>
        <v>19.041189015502848</v>
      </c>
      <c r="V208" s="137">
        <f t="shared" si="25"/>
        <v>13.923574148726306</v>
      </c>
      <c r="W208" s="138">
        <f t="shared" si="26"/>
        <v>25.509139511865392</v>
      </c>
    </row>
    <row r="209" spans="2:23" s="113" customFormat="1" hidden="1" outlineLevel="1">
      <c r="B209" s="574" t="s">
        <v>40</v>
      </c>
      <c r="C209" s="87"/>
      <c r="D209" s="87"/>
      <c r="E209" s="574"/>
      <c r="F209" s="87">
        <f>SUM(F70:F72)</f>
        <v>517857.69299999997</v>
      </c>
      <c r="G209" s="87">
        <f>SUM(G70:G72)</f>
        <v>331763.15299999999</v>
      </c>
      <c r="H209" s="87">
        <f>SUM(H70:H72)</f>
        <v>163520.158</v>
      </c>
      <c r="I209" s="87">
        <f>SUM(I70:I72)</f>
        <v>158434.6</v>
      </c>
      <c r="J209" s="88">
        <f>SUM(J70:J72)</f>
        <v>1171575.6040000001</v>
      </c>
      <c r="K209" s="89">
        <f t="shared" si="17"/>
        <v>0.11862315972226406</v>
      </c>
      <c r="L209" s="89"/>
      <c r="M209" s="87">
        <f t="shared" ref="M209:S209" si="44">SUM(M70:M72)</f>
        <v>138976</v>
      </c>
      <c r="N209" s="87">
        <f t="shared" si="44"/>
        <v>8907</v>
      </c>
      <c r="O209" s="88">
        <f t="shared" si="44"/>
        <v>147883</v>
      </c>
      <c r="P209" s="87">
        <f t="shared" si="44"/>
        <v>12578</v>
      </c>
      <c r="Q209" s="87">
        <f t="shared" si="44"/>
        <v>16055</v>
      </c>
      <c r="R209" s="87">
        <f t="shared" si="44"/>
        <v>11684</v>
      </c>
      <c r="S209" s="39">
        <f t="shared" si="44"/>
        <v>40317</v>
      </c>
      <c r="T209" s="137">
        <f t="shared" si="23"/>
        <v>41.171704006996343</v>
      </c>
      <c r="U209" s="137">
        <f t="shared" si="24"/>
        <v>20.664163998754283</v>
      </c>
      <c r="V209" s="137">
        <f t="shared" si="25"/>
        <v>13.9952206436152</v>
      </c>
      <c r="W209" s="138">
        <f t="shared" si="26"/>
        <v>25.129374804672967</v>
      </c>
    </row>
    <row r="210" spans="2:23" s="113" customFormat="1" hidden="1" outlineLevel="1">
      <c r="B210" s="574" t="s">
        <v>41</v>
      </c>
      <c r="C210" s="87"/>
      <c r="D210" s="87"/>
      <c r="E210" s="574"/>
      <c r="F210" s="87">
        <f>SUM(F73:F75)</f>
        <v>563631.00800000003</v>
      </c>
      <c r="G210" s="87">
        <f>SUM(G73:G75)</f>
        <v>307337.33</v>
      </c>
      <c r="H210" s="87">
        <f>SUM(H73:H75)</f>
        <v>182138.465</v>
      </c>
      <c r="I210" s="87">
        <f>SUM(I73:I75)</f>
        <v>175742.78000000003</v>
      </c>
      <c r="J210" s="88">
        <f>SUM(J73:J75)</f>
        <v>1228849.5830000001</v>
      </c>
      <c r="K210" s="89">
        <f t="shared" si="17"/>
        <v>0.11555604686240918</v>
      </c>
      <c r="L210" s="89"/>
      <c r="M210" s="87">
        <f t="shared" ref="M210:S210" si="45">SUM(M73:M75)</f>
        <v>142001</v>
      </c>
      <c r="N210" s="87">
        <f t="shared" si="45"/>
        <v>9159</v>
      </c>
      <c r="O210" s="88">
        <f t="shared" si="45"/>
        <v>151160</v>
      </c>
      <c r="P210" s="87">
        <f t="shared" si="45"/>
        <v>13297</v>
      </c>
      <c r="Q210" s="87">
        <f t="shared" si="45"/>
        <v>17073</v>
      </c>
      <c r="R210" s="87">
        <f t="shared" si="45"/>
        <v>11709</v>
      </c>
      <c r="S210" s="39">
        <f t="shared" si="45"/>
        <v>42079</v>
      </c>
      <c r="T210" s="137">
        <f t="shared" si="23"/>
        <v>42.387832443408293</v>
      </c>
      <c r="U210" s="137">
        <f t="shared" si="24"/>
        <v>18.001366485093424</v>
      </c>
      <c r="V210" s="137">
        <f t="shared" si="25"/>
        <v>15.555424459817234</v>
      </c>
      <c r="W210" s="138">
        <f t="shared" si="26"/>
        <v>25.026897098315075</v>
      </c>
    </row>
    <row r="211" spans="2:23" s="113" customFormat="1" hidden="1" outlineLevel="1">
      <c r="B211" s="573" t="s">
        <v>42</v>
      </c>
      <c r="C211" s="90"/>
      <c r="D211" s="90"/>
      <c r="E211" s="573"/>
      <c r="F211" s="90">
        <f>SUM(F76:F78)</f>
        <v>535129.70000000007</v>
      </c>
      <c r="G211" s="90">
        <f>SUM(G76:G78)</f>
        <v>320476.40900000004</v>
      </c>
      <c r="H211" s="90">
        <f>SUM(H76:H78)</f>
        <v>163209.93</v>
      </c>
      <c r="I211" s="90">
        <f>SUM(I76:I78)</f>
        <v>180154.41700000002</v>
      </c>
      <c r="J211" s="91">
        <f>SUM(J76:J78)</f>
        <v>1198970.456</v>
      </c>
      <c r="K211" s="104">
        <f t="shared" si="17"/>
        <v>9.6842252800264164E-2</v>
      </c>
      <c r="L211" s="104"/>
      <c r="M211" s="90">
        <f t="shared" ref="M211:S211" si="46">SUM(M76:M78)</f>
        <v>116111</v>
      </c>
      <c r="N211" s="90">
        <f t="shared" si="46"/>
        <v>8518</v>
      </c>
      <c r="O211" s="91">
        <f t="shared" si="46"/>
        <v>124629</v>
      </c>
      <c r="P211" s="90">
        <f t="shared" si="46"/>
        <v>11555</v>
      </c>
      <c r="Q211" s="90">
        <f t="shared" si="46"/>
        <v>15047</v>
      </c>
      <c r="R211" s="90">
        <f t="shared" si="46"/>
        <v>11001</v>
      </c>
      <c r="S211" s="63">
        <f t="shared" si="46"/>
        <v>37603</v>
      </c>
      <c r="T211" s="147">
        <f t="shared" si="23"/>
        <v>46.311527477282567</v>
      </c>
      <c r="U211" s="147">
        <f t="shared" si="24"/>
        <v>21.298359074898652</v>
      </c>
      <c r="V211" s="147">
        <f t="shared" si="25"/>
        <v>14.835917643850559</v>
      </c>
      <c r="W211" s="148">
        <f t="shared" si="26"/>
        <v>27.094009493923359</v>
      </c>
    </row>
    <row r="212" spans="2:23" s="113" customFormat="1" hidden="1" outlineLevel="1">
      <c r="B212" s="574" t="s">
        <v>43</v>
      </c>
      <c r="C212" s="87"/>
      <c r="D212" s="87"/>
      <c r="E212" s="574"/>
      <c r="F212" s="87">
        <f>SUM(F79:F81)</f>
        <v>390975.29999999993</v>
      </c>
      <c r="G212" s="87">
        <f>SUM(G79:G81)</f>
        <v>362136.09400000004</v>
      </c>
      <c r="H212" s="87">
        <f>SUM(H79:H81)</f>
        <v>190439.25599999999</v>
      </c>
      <c r="I212" s="87">
        <f>SUM(I79:I81)</f>
        <v>179669.71799999999</v>
      </c>
      <c r="J212" s="88">
        <f>SUM(J79:J81)</f>
        <v>1123220.368</v>
      </c>
      <c r="K212" s="89">
        <f t="shared" si="17"/>
        <v>9.481843726679999E-2</v>
      </c>
      <c r="L212" s="89"/>
      <c r="M212" s="87">
        <f t="shared" ref="M212:S212" si="47">SUM(M79:M81)</f>
        <v>106502</v>
      </c>
      <c r="N212" s="87">
        <f t="shared" si="47"/>
        <v>8387</v>
      </c>
      <c r="O212" s="88">
        <f t="shared" si="47"/>
        <v>114889</v>
      </c>
      <c r="P212" s="87">
        <f t="shared" si="47"/>
        <v>8210</v>
      </c>
      <c r="Q212" s="87">
        <f t="shared" si="47"/>
        <v>14467</v>
      </c>
      <c r="R212" s="87">
        <f t="shared" si="47"/>
        <v>13006</v>
      </c>
      <c r="S212" s="39">
        <f t="shared" si="47"/>
        <v>35683</v>
      </c>
      <c r="T212" s="137">
        <f t="shared" si="23"/>
        <v>47.621839220462839</v>
      </c>
      <c r="U212" s="137">
        <f t="shared" si="24"/>
        <v>25.031872122762152</v>
      </c>
      <c r="V212" s="137">
        <f t="shared" si="25"/>
        <v>14.642415500538213</v>
      </c>
      <c r="W212" s="138">
        <f t="shared" si="26"/>
        <v>26.442581901745928</v>
      </c>
    </row>
    <row r="213" spans="2:23" s="113" customFormat="1" hidden="1" outlineLevel="1">
      <c r="B213" s="574" t="s">
        <v>44</v>
      </c>
      <c r="C213" s="87"/>
      <c r="D213" s="87"/>
      <c r="E213" s="574"/>
      <c r="F213" s="87">
        <f>SUM(F82:F84)</f>
        <v>500600.24049999996</v>
      </c>
      <c r="G213" s="87">
        <f>SUM(G82:G84)</f>
        <v>459032.60929999995</v>
      </c>
      <c r="H213" s="87">
        <f>SUM(H82:H84)</f>
        <v>239302.23203000001</v>
      </c>
      <c r="I213" s="87">
        <f>SUM(I82:I84)</f>
        <v>212341.74439299997</v>
      </c>
      <c r="J213" s="88">
        <f>SUM(J82:J84)</f>
        <v>1411276.826223</v>
      </c>
      <c r="K213" s="89">
        <f t="shared" si="17"/>
        <v>0.10313497486495318</v>
      </c>
      <c r="L213" s="89"/>
      <c r="M213" s="87">
        <f t="shared" ref="M213:S213" si="48">SUM(M82:M84)</f>
        <v>145552</v>
      </c>
      <c r="N213" s="87">
        <f t="shared" si="48"/>
        <v>10042.999999999993</v>
      </c>
      <c r="O213" s="88">
        <f t="shared" si="48"/>
        <v>155595</v>
      </c>
      <c r="P213" s="87">
        <f t="shared" si="48"/>
        <v>10406</v>
      </c>
      <c r="Q213" s="87">
        <f t="shared" si="48"/>
        <v>18409</v>
      </c>
      <c r="R213" s="87">
        <f t="shared" si="48"/>
        <v>13999</v>
      </c>
      <c r="S213" s="39">
        <f t="shared" si="48"/>
        <v>42814</v>
      </c>
      <c r="T213" s="137">
        <f t="shared" si="23"/>
        <v>48.106884537766668</v>
      </c>
      <c r="U213" s="137">
        <f t="shared" si="24"/>
        <v>24.935227839643652</v>
      </c>
      <c r="V213" s="137">
        <f t="shared" si="25"/>
        <v>17.094237590542182</v>
      </c>
      <c r="W213" s="138">
        <f t="shared" si="26"/>
        <v>28.00334194025319</v>
      </c>
    </row>
    <row r="214" spans="2:23" s="113" customFormat="1" hidden="1" outlineLevel="1">
      <c r="B214" s="577" t="s">
        <v>45</v>
      </c>
      <c r="C214" s="117"/>
      <c r="D214" s="117"/>
      <c r="E214" s="577"/>
      <c r="F214" s="117">
        <f>SUM(F85:F87)</f>
        <v>464045.28899999999</v>
      </c>
      <c r="G214" s="117">
        <f>SUM(G85:G87)</f>
        <v>374815.02408012631</v>
      </c>
      <c r="H214" s="117">
        <f>SUM(H85:H87)</f>
        <v>267452.10899999994</v>
      </c>
      <c r="I214" s="117">
        <f>SUM(I85:I87)</f>
        <v>235794.228</v>
      </c>
      <c r="J214" s="118">
        <f>SUM(J85:J87)</f>
        <v>1342106.6500801262</v>
      </c>
      <c r="K214" s="119">
        <f t="shared" si="17"/>
        <v>0.10928714196538944</v>
      </c>
      <c r="L214" s="119"/>
      <c r="M214" s="117">
        <f t="shared" ref="M214:S214" si="49">SUM(M85:M87)</f>
        <v>146675</v>
      </c>
      <c r="N214" s="117">
        <f t="shared" si="49"/>
        <v>9504.9999999999964</v>
      </c>
      <c r="O214" s="118">
        <f t="shared" si="49"/>
        <v>156180</v>
      </c>
      <c r="P214" s="117">
        <f t="shared" si="49"/>
        <v>10457</v>
      </c>
      <c r="Q214" s="117">
        <f t="shared" si="49"/>
        <v>16631</v>
      </c>
      <c r="R214" s="117">
        <f t="shared" si="49"/>
        <v>14890</v>
      </c>
      <c r="S214" s="76">
        <f t="shared" si="49"/>
        <v>41978</v>
      </c>
      <c r="T214" s="151">
        <f t="shared" si="23"/>
        <v>44.376521851391409</v>
      </c>
      <c r="U214" s="151">
        <f t="shared" si="24"/>
        <v>22.53713090494416</v>
      </c>
      <c r="V214" s="151">
        <f t="shared" si="25"/>
        <v>17.961860913364671</v>
      </c>
      <c r="W214" s="152">
        <f t="shared" si="26"/>
        <v>26.354576732577211</v>
      </c>
    </row>
    <row r="215" spans="2:23" s="113" customFormat="1" hidden="1" outlineLevel="1">
      <c r="B215" s="886" t="s">
        <v>46</v>
      </c>
      <c r="C215" s="120">
        <v>412851</v>
      </c>
      <c r="D215" s="120">
        <v>8006</v>
      </c>
      <c r="E215" s="578">
        <v>1.9391984032980421E-2</v>
      </c>
      <c r="F215" s="120">
        <v>281637.46399999998</v>
      </c>
      <c r="G215" s="120">
        <v>511362.81000000006</v>
      </c>
      <c r="H215" s="120">
        <v>306668.44400000002</v>
      </c>
      <c r="I215" s="120">
        <v>217756.361</v>
      </c>
      <c r="J215" s="121">
        <v>1317425.0789999999</v>
      </c>
      <c r="K215" s="122">
        <v>0.10381539123561805</v>
      </c>
      <c r="L215" s="120">
        <v>660</v>
      </c>
      <c r="M215" s="120">
        <v>136769</v>
      </c>
      <c r="N215" s="120">
        <v>10800</v>
      </c>
      <c r="O215" s="121">
        <v>148229</v>
      </c>
      <c r="P215" s="120">
        <v>7960</v>
      </c>
      <c r="Q215" s="120">
        <v>16421</v>
      </c>
      <c r="R215" s="120">
        <v>15759</v>
      </c>
      <c r="S215" s="80">
        <v>40140</v>
      </c>
      <c r="T215" s="153">
        <v>35.38159095477387</v>
      </c>
      <c r="U215" s="153">
        <v>31.140783752512032</v>
      </c>
      <c r="V215" s="153">
        <v>19.459892378958056</v>
      </c>
      <c r="W215" s="154">
        <v>27.395832536123564</v>
      </c>
    </row>
    <row r="216" spans="2:23" s="113" customFormat="1" hidden="1" outlineLevel="1">
      <c r="B216" s="574" t="s">
        <v>47</v>
      </c>
      <c r="C216" s="87">
        <v>506734</v>
      </c>
      <c r="D216" s="87">
        <v>12784</v>
      </c>
      <c r="E216" s="558">
        <v>2.5228226248880083E-2</v>
      </c>
      <c r="F216" s="87">
        <v>298807.141</v>
      </c>
      <c r="G216" s="87">
        <v>501518.02400000003</v>
      </c>
      <c r="H216" s="87">
        <v>325543.08100000001</v>
      </c>
      <c r="I216" s="87">
        <v>220233.58200000002</v>
      </c>
      <c r="J216" s="88">
        <v>1346101.8280000002</v>
      </c>
      <c r="K216" s="89">
        <v>0.10009272493165353</v>
      </c>
      <c r="L216" s="87">
        <v>2110</v>
      </c>
      <c r="M216" s="87">
        <v>134735</v>
      </c>
      <c r="N216" s="87">
        <v>10101</v>
      </c>
      <c r="O216" s="88">
        <v>146946</v>
      </c>
      <c r="P216" s="87">
        <v>8628</v>
      </c>
      <c r="Q216" s="87">
        <v>19060</v>
      </c>
      <c r="R216" s="87">
        <v>16373</v>
      </c>
      <c r="S216" s="39">
        <v>44061</v>
      </c>
      <c r="T216" s="137">
        <v>34.632260199350952</v>
      </c>
      <c r="U216" s="137">
        <v>26.312593074501574</v>
      </c>
      <c r="V216" s="137">
        <v>19.882921944664997</v>
      </c>
      <c r="W216" s="138">
        <v>25.552489639363611</v>
      </c>
    </row>
    <row r="217" spans="2:23" s="113" customFormat="1" hidden="1" outlineLevel="1">
      <c r="B217" s="574" t="s">
        <v>48</v>
      </c>
      <c r="C217" s="87">
        <v>380078</v>
      </c>
      <c r="D217" s="87">
        <v>11113</v>
      </c>
      <c r="E217" s="558">
        <v>2.9238735206983831E-2</v>
      </c>
      <c r="F217" s="87">
        <v>348326.07299999997</v>
      </c>
      <c r="G217" s="87">
        <v>520452.99399999995</v>
      </c>
      <c r="H217" s="87">
        <v>291439.86499999999</v>
      </c>
      <c r="I217" s="87">
        <v>237278.25400000002</v>
      </c>
      <c r="J217" s="88">
        <v>1397497.186</v>
      </c>
      <c r="K217" s="89">
        <v>0.10825209633016034</v>
      </c>
      <c r="L217" s="87">
        <v>2383</v>
      </c>
      <c r="M217" s="87">
        <v>151282</v>
      </c>
      <c r="N217" s="87">
        <v>11080</v>
      </c>
      <c r="O217" s="88">
        <v>164745</v>
      </c>
      <c r="P217" s="87">
        <v>10117</v>
      </c>
      <c r="Q217" s="87">
        <v>19851</v>
      </c>
      <c r="R217" s="87">
        <v>16698</v>
      </c>
      <c r="S217" s="88">
        <v>46666</v>
      </c>
      <c r="T217" s="137">
        <v>34.42977888702184</v>
      </c>
      <c r="U217" s="137">
        <v>26.217973603344916</v>
      </c>
      <c r="V217" s="137">
        <v>17.453579171158221</v>
      </c>
      <c r="W217" s="138">
        <v>24.862189431277589</v>
      </c>
    </row>
    <row r="218" spans="2:23" s="113" customFormat="1" hidden="1" outlineLevel="1">
      <c r="B218" s="577" t="s">
        <v>49</v>
      </c>
      <c r="C218" s="117">
        <v>999917</v>
      </c>
      <c r="D218" s="117">
        <v>14707</v>
      </c>
      <c r="E218" s="558">
        <v>1.4708220782324933E-2</v>
      </c>
      <c r="F218" s="117">
        <v>450051.21100000001</v>
      </c>
      <c r="G218" s="117">
        <v>475986.40299999993</v>
      </c>
      <c r="H218" s="117">
        <v>312379.43200000003</v>
      </c>
      <c r="I218" s="117">
        <v>276405.28600000002</v>
      </c>
      <c r="J218" s="118">
        <v>1514822.3319999997</v>
      </c>
      <c r="K218" s="119">
        <v>0.10963794003533349</v>
      </c>
      <c r="L218" s="117">
        <v>-575</v>
      </c>
      <c r="M218" s="117">
        <v>166082</v>
      </c>
      <c r="N218" s="117">
        <v>10615</v>
      </c>
      <c r="O218" s="118">
        <v>176122</v>
      </c>
      <c r="P218" s="117">
        <v>12148</v>
      </c>
      <c r="Q218" s="117">
        <v>20048</v>
      </c>
      <c r="R218" s="117">
        <v>18070</v>
      </c>
      <c r="S218" s="118">
        <v>50266</v>
      </c>
      <c r="T218" s="151">
        <v>37.047350263417847</v>
      </c>
      <c r="U218" s="151">
        <v>23.742338537509973</v>
      </c>
      <c r="V218" s="151">
        <v>17.287184947426677</v>
      </c>
      <c r="W218" s="152">
        <v>24.637270640194171</v>
      </c>
    </row>
    <row r="219" spans="2:23" s="113" customFormat="1" hidden="1" outlineLevel="1">
      <c r="B219" s="886" t="s">
        <v>177</v>
      </c>
      <c r="C219" s="120">
        <v>541304</v>
      </c>
      <c r="D219" s="120">
        <v>3957</v>
      </c>
      <c r="E219" s="578">
        <v>7.3101251791969019E-3</v>
      </c>
      <c r="F219" s="120">
        <v>437755.49899999995</v>
      </c>
      <c r="G219" s="120">
        <v>505196.36499999999</v>
      </c>
      <c r="H219" s="120">
        <v>333797.21600000001</v>
      </c>
      <c r="I219" s="120">
        <v>255010.10199999996</v>
      </c>
      <c r="J219" s="121">
        <v>1531759.182</v>
      </c>
      <c r="K219" s="122">
        <v>9.9343292201658884E-2</v>
      </c>
      <c r="L219" s="120">
        <v>-2214</v>
      </c>
      <c r="M219" s="120">
        <v>152170</v>
      </c>
      <c r="N219" s="120">
        <v>11442</v>
      </c>
      <c r="O219" s="121">
        <v>161398</v>
      </c>
      <c r="P219" s="120">
        <v>10702</v>
      </c>
      <c r="Q219" s="120">
        <v>19455</v>
      </c>
      <c r="R219" s="120">
        <v>19633</v>
      </c>
      <c r="S219" s="121">
        <v>49790</v>
      </c>
      <c r="T219" s="153">
        <v>40.904083255466261</v>
      </c>
      <c r="U219" s="153">
        <v>25.967430737599589</v>
      </c>
      <c r="V219" s="153">
        <v>17.001844649314929</v>
      </c>
      <c r="W219" s="154">
        <v>25.642680859610365</v>
      </c>
    </row>
    <row r="220" spans="2:23" s="113" customFormat="1" hidden="1" outlineLevel="1">
      <c r="B220" s="574" t="s">
        <v>178</v>
      </c>
      <c r="C220" s="87">
        <v>741459</v>
      </c>
      <c r="D220" s="87">
        <v>40065</v>
      </c>
      <c r="E220" s="558">
        <v>5.4035354618394274E-2</v>
      </c>
      <c r="F220" s="87">
        <v>474403.75400000007</v>
      </c>
      <c r="G220" s="87">
        <v>637582.86899999995</v>
      </c>
      <c r="H220" s="87">
        <v>352560.08799999999</v>
      </c>
      <c r="I220" s="87">
        <v>292832.63400000002</v>
      </c>
      <c r="J220" s="88">
        <v>1757379.3449999997</v>
      </c>
      <c r="K220" s="89">
        <v>9.4433794543089963E-2</v>
      </c>
      <c r="L220" s="87">
        <v>12978</v>
      </c>
      <c r="M220" s="87">
        <v>165956</v>
      </c>
      <c r="N220" s="87">
        <v>11151</v>
      </c>
      <c r="O220" s="88">
        <v>190085</v>
      </c>
      <c r="P220" s="87">
        <v>11335</v>
      </c>
      <c r="Q220" s="87">
        <v>22323</v>
      </c>
      <c r="R220" s="87">
        <v>19623</v>
      </c>
      <c r="S220" s="88">
        <v>53281</v>
      </c>
      <c r="T220" s="137">
        <v>41.852999911777687</v>
      </c>
      <c r="U220" s="137">
        <v>28.561701787394163</v>
      </c>
      <c r="V220" s="137">
        <v>17.966676247260867</v>
      </c>
      <c r="W220" s="138">
        <v>27.487222668493462</v>
      </c>
    </row>
    <row r="221" spans="2:23" s="113" customFormat="1" hidden="1" outlineLevel="1">
      <c r="B221" s="574" t="s">
        <v>397</v>
      </c>
      <c r="C221" s="87">
        <v>654632</v>
      </c>
      <c r="D221" s="87">
        <v>20683</v>
      </c>
      <c r="E221" s="558">
        <v>3.1594850236468734E-2</v>
      </c>
      <c r="F221" s="87">
        <v>390250.32300000003</v>
      </c>
      <c r="G221" s="87">
        <v>599136.97900000005</v>
      </c>
      <c r="H221" s="87">
        <v>358965.13900000002</v>
      </c>
      <c r="I221" s="87">
        <v>296405.13900000002</v>
      </c>
      <c r="J221" s="88">
        <v>1644757.58</v>
      </c>
      <c r="K221" s="89">
        <v>0.12147139641089236</v>
      </c>
      <c r="L221" s="87">
        <v>4929</v>
      </c>
      <c r="M221" s="87">
        <v>199791</v>
      </c>
      <c r="N221" s="87">
        <v>10960</v>
      </c>
      <c r="O221" s="88">
        <v>215680</v>
      </c>
      <c r="P221" s="87">
        <v>11071</v>
      </c>
      <c r="Q221" s="87">
        <v>20770</v>
      </c>
      <c r="R221" s="87">
        <v>19646</v>
      </c>
      <c r="S221" s="88">
        <v>51487</v>
      </c>
      <c r="T221" s="137">
        <v>35.249780778610791</v>
      </c>
      <c r="U221" s="137">
        <v>28.846267645642758</v>
      </c>
      <c r="V221" s="137">
        <v>18.271665428076965</v>
      </c>
      <c r="W221" s="138">
        <v>26.188211412589588</v>
      </c>
    </row>
    <row r="222" spans="2:23" s="113" customFormat="1" hidden="1" outlineLevel="1">
      <c r="B222" s="577" t="s">
        <v>179</v>
      </c>
      <c r="C222" s="117">
        <v>885344</v>
      </c>
      <c r="D222" s="117">
        <v>27297</v>
      </c>
      <c r="E222" s="885">
        <v>3.0832083348393394E-2</v>
      </c>
      <c r="F222" s="117">
        <v>398109.51399999997</v>
      </c>
      <c r="G222" s="117">
        <v>515188.62500000006</v>
      </c>
      <c r="H222" s="117">
        <v>313839.09000000003</v>
      </c>
      <c r="I222" s="117">
        <v>292243.66800000001</v>
      </c>
      <c r="J222" s="118">
        <v>1519380.8969999999</v>
      </c>
      <c r="K222" s="119">
        <v>0.13127320502305881</v>
      </c>
      <c r="L222" s="117">
        <v>6256</v>
      </c>
      <c r="M222" s="117">
        <v>199454</v>
      </c>
      <c r="N222" s="117">
        <v>11189</v>
      </c>
      <c r="O222" s="118">
        <v>216899</v>
      </c>
      <c r="P222" s="117">
        <v>12478</v>
      </c>
      <c r="Q222" s="117">
        <v>18684</v>
      </c>
      <c r="R222" s="117">
        <v>19359</v>
      </c>
      <c r="S222" s="118">
        <v>50521</v>
      </c>
      <c r="T222" s="151">
        <v>31.904913768232085</v>
      </c>
      <c r="U222" s="151">
        <v>27.573786394776281</v>
      </c>
      <c r="V222" s="151">
        <v>16.211534170153417</v>
      </c>
      <c r="W222" s="152">
        <v>24.289646463846719</v>
      </c>
    </row>
    <row r="223" spans="2:23" s="113" customFormat="1" collapsed="1">
      <c r="B223" s="574" t="s">
        <v>479</v>
      </c>
      <c r="C223" s="87">
        <v>444977</v>
      </c>
      <c r="D223" s="87">
        <v>22081</v>
      </c>
      <c r="E223" s="558">
        <v>4.9622789492490625E-2</v>
      </c>
      <c r="F223" s="87">
        <v>317585.75699999998</v>
      </c>
      <c r="G223" s="87">
        <v>372623.50800000003</v>
      </c>
      <c r="H223" s="87">
        <v>260803.60200000001</v>
      </c>
      <c r="I223" s="87">
        <v>212216.62900000002</v>
      </c>
      <c r="J223" s="88">
        <v>1163229.496</v>
      </c>
      <c r="K223" s="89">
        <v>0.11901778666726656</v>
      </c>
      <c r="L223" s="87">
        <v>6922</v>
      </c>
      <c r="M223" s="87">
        <v>138445</v>
      </c>
      <c r="N223" s="87">
        <v>8882</v>
      </c>
      <c r="O223" s="88">
        <v>154249</v>
      </c>
      <c r="P223" s="87">
        <v>7232</v>
      </c>
      <c r="Q223" s="87">
        <v>12895</v>
      </c>
      <c r="R223" s="87">
        <v>15675</v>
      </c>
      <c r="S223" s="88">
        <v>35802</v>
      </c>
      <c r="T223" s="137">
        <v>43.91395976216814</v>
      </c>
      <c r="U223" s="137">
        <v>28.896743544009308</v>
      </c>
      <c r="V223" s="137">
        <v>16.638188325358854</v>
      </c>
      <c r="W223" s="138">
        <v>26.563121250209488</v>
      </c>
    </row>
    <row r="224" spans="2:23" s="113" customFormat="1">
      <c r="B224" s="574" t="s">
        <v>480</v>
      </c>
      <c r="C224" s="87">
        <v>5062</v>
      </c>
      <c r="D224" s="87">
        <v>-7</v>
      </c>
      <c r="E224" s="558">
        <v>-1.382852627419992E-3</v>
      </c>
      <c r="F224" s="87">
        <v>16088.920999999998</v>
      </c>
      <c r="G224" s="87">
        <v>966.98699999999997</v>
      </c>
      <c r="H224" s="87">
        <v>225739.51</v>
      </c>
      <c r="I224" s="87">
        <v>119930.92799999999</v>
      </c>
      <c r="J224" s="88">
        <v>362726.34600000002</v>
      </c>
      <c r="K224" s="89">
        <v>0.12783190554346996</v>
      </c>
      <c r="L224" s="87">
        <v>-17</v>
      </c>
      <c r="M224" s="87">
        <v>46368</v>
      </c>
      <c r="N224" s="87">
        <v>5198</v>
      </c>
      <c r="O224" s="88">
        <v>51549</v>
      </c>
      <c r="P224" s="87">
        <v>1105</v>
      </c>
      <c r="Q224" s="87">
        <v>62</v>
      </c>
      <c r="R224" s="87">
        <v>12596</v>
      </c>
      <c r="S224" s="88">
        <v>13763</v>
      </c>
      <c r="T224" s="137">
        <v>14.560109502262442</v>
      </c>
      <c r="U224" s="137">
        <v>15.596564516129032</v>
      </c>
      <c r="V224" s="137">
        <v>17.921523499523659</v>
      </c>
      <c r="W224" s="138">
        <v>17.6411696577781</v>
      </c>
    </row>
    <row r="225" spans="2:23" s="113" customFormat="1">
      <c r="B225" s="574" t="s">
        <v>481</v>
      </c>
      <c r="C225" s="87">
        <v>8019</v>
      </c>
      <c r="D225" s="87">
        <v>-715</v>
      </c>
      <c r="E225" s="558">
        <v>-8.9163237311385465E-2</v>
      </c>
      <c r="F225" s="87">
        <v>8896.246000000001</v>
      </c>
      <c r="G225" s="87">
        <v>305.81</v>
      </c>
      <c r="H225" s="87">
        <v>247597.29200000002</v>
      </c>
      <c r="I225" s="87">
        <v>129736.93899999998</v>
      </c>
      <c r="J225" s="88">
        <v>386536.28700000001</v>
      </c>
      <c r="K225" s="89">
        <v>0.12938500648452703</v>
      </c>
      <c r="L225" s="87">
        <v>-427</v>
      </c>
      <c r="M225" s="87">
        <v>50012</v>
      </c>
      <c r="N225" s="87">
        <v>5654</v>
      </c>
      <c r="O225" s="88">
        <v>55239</v>
      </c>
      <c r="P225" s="87">
        <v>921</v>
      </c>
      <c r="Q225" s="87">
        <v>53</v>
      </c>
      <c r="R225" s="87">
        <v>12643</v>
      </c>
      <c r="S225" s="88">
        <v>13617</v>
      </c>
      <c r="T225" s="137">
        <v>9.6593333333333344</v>
      </c>
      <c r="U225" s="137">
        <v>5.7700000000000005</v>
      </c>
      <c r="V225" s="137">
        <v>19.583745313612276</v>
      </c>
      <c r="W225" s="138">
        <v>18.858731585518104</v>
      </c>
    </row>
    <row r="226" spans="2:23" s="113" customFormat="1">
      <c r="B226" s="577" t="s">
        <v>482</v>
      </c>
      <c r="C226" s="117">
        <v>3590</v>
      </c>
      <c r="D226" s="117">
        <v>322</v>
      </c>
      <c r="E226" s="885">
        <v>8.9693593314763231E-2</v>
      </c>
      <c r="F226" s="117">
        <v>11580.113000000001</v>
      </c>
      <c r="G226" s="117">
        <v>1032.549</v>
      </c>
      <c r="H226" s="117">
        <v>281711.37600000005</v>
      </c>
      <c r="I226" s="117">
        <v>122777.53999999998</v>
      </c>
      <c r="J226" s="118">
        <v>417101.57800000004</v>
      </c>
      <c r="K226" s="119">
        <v>0.16700727993889294</v>
      </c>
      <c r="L226" s="117">
        <v>127</v>
      </c>
      <c r="M226" s="117">
        <v>69659</v>
      </c>
      <c r="N226" s="117">
        <v>5151</v>
      </c>
      <c r="O226" s="118">
        <v>74937</v>
      </c>
      <c r="P226" s="117">
        <v>744</v>
      </c>
      <c r="Q226" s="117">
        <v>53</v>
      </c>
      <c r="R226" s="117">
        <v>10364</v>
      </c>
      <c r="S226" s="118">
        <v>11161</v>
      </c>
      <c r="T226" s="151">
        <v>15.56466801075269</v>
      </c>
      <c r="U226" s="151">
        <v>19.482056603773586</v>
      </c>
      <c r="V226" s="151">
        <v>27.181722886916255</v>
      </c>
      <c r="W226" s="152">
        <v>26.370758713376944</v>
      </c>
    </row>
    <row r="227" spans="2:23" s="113" customFormat="1">
      <c r="B227" s="574" t="s">
        <v>524</v>
      </c>
      <c r="C227" s="87">
        <v>129041</v>
      </c>
      <c r="D227" s="87">
        <v>11306</v>
      </c>
      <c r="E227" s="558">
        <v>8.7615564045535915E-2</v>
      </c>
      <c r="F227" s="87">
        <v>21894.360999999997</v>
      </c>
      <c r="G227" s="87">
        <v>3220.3669999999997</v>
      </c>
      <c r="H227" s="87">
        <v>224905.97200000001</v>
      </c>
      <c r="I227" s="87">
        <v>127327.272</v>
      </c>
      <c r="J227" s="88">
        <v>377347.97200000001</v>
      </c>
      <c r="K227" s="89">
        <v>0.15291986251883183</v>
      </c>
      <c r="L227" s="87">
        <v>4437</v>
      </c>
      <c r="M227" s="87">
        <v>57704</v>
      </c>
      <c r="N227" s="87">
        <v>5924</v>
      </c>
      <c r="O227" s="88">
        <v>68065</v>
      </c>
      <c r="P227" s="87">
        <v>906</v>
      </c>
      <c r="Q227" s="87">
        <v>159</v>
      </c>
      <c r="R227" s="87">
        <v>11704</v>
      </c>
      <c r="S227" s="88">
        <v>12769</v>
      </c>
      <c r="T227" s="137">
        <v>24.16596136865342</v>
      </c>
      <c r="U227" s="137">
        <v>20.253880503144654</v>
      </c>
      <c r="V227" s="137">
        <v>19.216163021189338</v>
      </c>
      <c r="W227" s="138">
        <v>19.580288197979481</v>
      </c>
    </row>
    <row r="228" spans="2:23" s="113" customFormat="1">
      <c r="B228" s="574" t="s">
        <v>527</v>
      </c>
      <c r="C228" s="87">
        <v>1626</v>
      </c>
      <c r="D228" s="87">
        <v>16</v>
      </c>
      <c r="E228" s="558">
        <v>9.8400984009840101E-3</v>
      </c>
      <c r="F228" s="87">
        <v>31323.443000000003</v>
      </c>
      <c r="G228" s="87">
        <v>5472.7629999999999</v>
      </c>
      <c r="H228" s="87">
        <v>328714.01799999998</v>
      </c>
      <c r="I228" s="87">
        <v>130992.014</v>
      </c>
      <c r="J228" s="88">
        <v>496502.23800000001</v>
      </c>
      <c r="K228" s="89">
        <v>7.7878803035727709E-2</v>
      </c>
      <c r="L228" s="87">
        <v>-3</v>
      </c>
      <c r="M228" s="87">
        <v>38667</v>
      </c>
      <c r="N228" s="87">
        <v>5837</v>
      </c>
      <c r="O228" s="88">
        <v>44501</v>
      </c>
      <c r="P228" s="87">
        <v>566</v>
      </c>
      <c r="Q228" s="87">
        <v>105</v>
      </c>
      <c r="R228" s="87">
        <v>10255</v>
      </c>
      <c r="S228" s="88">
        <v>10926</v>
      </c>
      <c r="T228" s="137">
        <v>55.341772084805662</v>
      </c>
      <c r="U228" s="137">
        <v>52.12155238095238</v>
      </c>
      <c r="V228" s="137">
        <v>32.054024183325204</v>
      </c>
      <c r="W228" s="138">
        <v>33.453251327109648</v>
      </c>
    </row>
    <row r="229" spans="2:23" s="113" customFormat="1">
      <c r="B229" s="574" t="s">
        <v>528</v>
      </c>
      <c r="C229" s="87">
        <v>6697</v>
      </c>
      <c r="D229" s="87">
        <v>-414</v>
      </c>
      <c r="E229" s="558">
        <v>-6.181872480215022E-2</v>
      </c>
      <c r="F229" s="87">
        <v>5027.4870000000001</v>
      </c>
      <c r="G229" s="87">
        <v>1121.433</v>
      </c>
      <c r="H229" s="87">
        <v>307658.31199999992</v>
      </c>
      <c r="I229" s="87">
        <v>115714.174</v>
      </c>
      <c r="J229" s="88">
        <v>429521.40599999984</v>
      </c>
      <c r="K229" s="89">
        <v>0.16455058819583029</v>
      </c>
      <c r="L229" s="87">
        <v>-233</v>
      </c>
      <c r="M229" s="87">
        <v>70678</v>
      </c>
      <c r="N229" s="87">
        <v>5629</v>
      </c>
      <c r="O229" s="88">
        <v>76074</v>
      </c>
      <c r="P229" s="87">
        <v>305</v>
      </c>
      <c r="Q229" s="87">
        <v>92</v>
      </c>
      <c r="R229" s="87">
        <v>9489</v>
      </c>
      <c r="S229" s="88">
        <v>8054</v>
      </c>
      <c r="T229" s="137">
        <v>16.483563934426229</v>
      </c>
      <c r="U229" s="137">
        <v>12.189489130434783</v>
      </c>
      <c r="V229" s="137">
        <v>32.422627463378639</v>
      </c>
      <c r="W229" s="138">
        <v>38.962904395331499</v>
      </c>
    </row>
    <row r="230" spans="2:23" s="113" customFormat="1">
      <c r="B230" s="577" t="s">
        <v>530</v>
      </c>
      <c r="C230" s="117">
        <v>3933</v>
      </c>
      <c r="D230" s="117">
        <v>75</v>
      </c>
      <c r="E230" s="885">
        <v>1.9069412662090009E-2</v>
      </c>
      <c r="F230" s="117">
        <v>12045.491999999998</v>
      </c>
      <c r="G230" s="117">
        <v>2391.0359999999996</v>
      </c>
      <c r="H230" s="117">
        <v>277924.21500000003</v>
      </c>
      <c r="I230" s="117">
        <v>114336.52600000001</v>
      </c>
      <c r="J230" s="118">
        <v>406697.26899999997</v>
      </c>
      <c r="K230" s="119">
        <v>0.13708722494519629</v>
      </c>
      <c r="L230" s="117">
        <v>-15</v>
      </c>
      <c r="M230" s="117">
        <v>55753</v>
      </c>
      <c r="N230" s="117">
        <v>5581</v>
      </c>
      <c r="O230" s="118">
        <v>61319</v>
      </c>
      <c r="P230" s="117">
        <v>456</v>
      </c>
      <c r="Q230" s="117">
        <v>49</v>
      </c>
      <c r="R230" s="117">
        <v>7823</v>
      </c>
      <c r="S230" s="118">
        <v>8328</v>
      </c>
      <c r="T230" s="151">
        <v>26.415552631578944</v>
      </c>
      <c r="U230" s="151">
        <v>48.796653061224482</v>
      </c>
      <c r="V230" s="151">
        <v>35.526551834334654</v>
      </c>
      <c r="W230" s="152">
        <v>35.105756844380409</v>
      </c>
    </row>
    <row r="231" spans="2:23" s="113" customFormat="1">
      <c r="B231" s="574" t="s">
        <v>532</v>
      </c>
      <c r="C231" s="580">
        <v>0</v>
      </c>
      <c r="D231" s="580">
        <v>0</v>
      </c>
      <c r="E231" s="919">
        <v>0</v>
      </c>
      <c r="F231" s="87">
        <v>16056.521000000001</v>
      </c>
      <c r="G231" s="87">
        <v>805.35599999999999</v>
      </c>
      <c r="H231" s="87">
        <v>202970.098</v>
      </c>
      <c r="I231" s="87">
        <v>139285.50900000002</v>
      </c>
      <c r="J231" s="88">
        <v>359117.484</v>
      </c>
      <c r="K231" s="89">
        <v>0.13359137924902592</v>
      </c>
      <c r="L231" s="580">
        <v>0</v>
      </c>
      <c r="M231" s="87">
        <v>47975</v>
      </c>
      <c r="N231" s="87">
        <v>5783</v>
      </c>
      <c r="O231" s="88">
        <v>53758</v>
      </c>
      <c r="P231" s="87">
        <v>489</v>
      </c>
      <c r="Q231" s="87">
        <v>21</v>
      </c>
      <c r="R231" s="87">
        <v>7745</v>
      </c>
      <c r="S231" s="88">
        <v>8255</v>
      </c>
      <c r="T231" s="137">
        <v>32.835421267893665</v>
      </c>
      <c r="U231" s="137">
        <v>38.350285714285711</v>
      </c>
      <c r="V231" s="137">
        <v>26.206597546804389</v>
      </c>
      <c r="W231" s="138">
        <v>26.630160508782556</v>
      </c>
    </row>
    <row r="232" spans="2:23" s="113" customFormat="1">
      <c r="B232" s="574" t="s">
        <v>534</v>
      </c>
      <c r="C232" s="580">
        <v>0</v>
      </c>
      <c r="D232" s="580">
        <v>0</v>
      </c>
      <c r="E232" s="919">
        <v>0</v>
      </c>
      <c r="F232" s="87">
        <v>24538.640000000003</v>
      </c>
      <c r="G232" s="87">
        <v>11575.893</v>
      </c>
      <c r="H232" s="87">
        <v>175712.92499999999</v>
      </c>
      <c r="I232" s="87">
        <v>168824.81599999999</v>
      </c>
      <c r="J232" s="88">
        <v>380652.27399999998</v>
      </c>
      <c r="K232" s="89">
        <v>0.10553463815639784</v>
      </c>
      <c r="L232" s="580">
        <v>0</v>
      </c>
      <c r="M232" s="87">
        <v>40172</v>
      </c>
      <c r="N232" s="87">
        <v>7055</v>
      </c>
      <c r="O232" s="88">
        <v>47227</v>
      </c>
      <c r="P232" s="87">
        <v>552</v>
      </c>
      <c r="Q232" s="87">
        <v>216</v>
      </c>
      <c r="R232" s="87">
        <v>8498</v>
      </c>
      <c r="S232" s="88">
        <v>9266</v>
      </c>
      <c r="T232" s="137">
        <v>44.4540579710145</v>
      </c>
      <c r="U232" s="137">
        <v>53.592097222222222</v>
      </c>
      <c r="V232" s="137">
        <v>20.67697399388091</v>
      </c>
      <c r="W232" s="138">
        <v>22.860722857759548</v>
      </c>
    </row>
    <row r="233" spans="2:23" s="113" customFormat="1">
      <c r="B233" s="574" t="s">
        <v>536</v>
      </c>
      <c r="C233" s="580">
        <v>0</v>
      </c>
      <c r="D233" s="580">
        <v>0</v>
      </c>
      <c r="E233" s="580">
        <v>0</v>
      </c>
      <c r="F233" s="87">
        <v>36617.165000000001</v>
      </c>
      <c r="G233" s="87">
        <v>360767.90299999999</v>
      </c>
      <c r="H233" s="87">
        <v>301331.90600000002</v>
      </c>
      <c r="I233" s="87">
        <v>196120.11</v>
      </c>
      <c r="J233" s="88">
        <v>894837.08399999992</v>
      </c>
      <c r="K233" s="89">
        <v>0.12028334757749044</v>
      </c>
      <c r="L233" s="580">
        <v>0</v>
      </c>
      <c r="M233" s="87">
        <v>107634</v>
      </c>
      <c r="N233" s="87">
        <v>8329</v>
      </c>
      <c r="O233" s="88">
        <v>115963</v>
      </c>
      <c r="P233" s="87">
        <v>826</v>
      </c>
      <c r="Q233" s="87">
        <v>8177</v>
      </c>
      <c r="R233" s="87">
        <v>9797</v>
      </c>
      <c r="S233" s="88">
        <v>18800</v>
      </c>
      <c r="T233" s="137">
        <v>44.330708232445524</v>
      </c>
      <c r="U233" s="137">
        <v>44.119836492601195</v>
      </c>
      <c r="V233" s="137">
        <v>30.757569255894662</v>
      </c>
      <c r="W233" s="138">
        <v>37.165796489361696</v>
      </c>
    </row>
    <row r="234" spans="2:23" s="113" customFormat="1">
      <c r="B234" s="577" t="s">
        <v>538</v>
      </c>
      <c r="C234" s="908">
        <v>0</v>
      </c>
      <c r="D234" s="908">
        <v>0</v>
      </c>
      <c r="E234" s="908">
        <v>0</v>
      </c>
      <c r="F234" s="117">
        <v>72884.324999999997</v>
      </c>
      <c r="G234" s="117">
        <v>655760.90599999996</v>
      </c>
      <c r="H234" s="117">
        <v>262488.97200000001</v>
      </c>
      <c r="I234" s="117">
        <v>256546</v>
      </c>
      <c r="J234" s="118">
        <v>1247680.203</v>
      </c>
      <c r="K234" s="119">
        <v>9.8289609553097956E-2</v>
      </c>
      <c r="L234" s="908">
        <v>0</v>
      </c>
      <c r="M234" s="117">
        <v>122634</v>
      </c>
      <c r="N234" s="117">
        <v>10069</v>
      </c>
      <c r="O234" s="118">
        <v>132703</v>
      </c>
      <c r="P234" s="117">
        <v>1375</v>
      </c>
      <c r="Q234" s="117">
        <v>15791</v>
      </c>
      <c r="R234" s="117">
        <v>9875</v>
      </c>
      <c r="S234" s="118">
        <v>27041</v>
      </c>
      <c r="T234" s="151">
        <v>53.006781818181814</v>
      </c>
      <c r="U234" s="151">
        <v>41.527509720726997</v>
      </c>
      <c r="V234" s="151">
        <v>26.581161721518988</v>
      </c>
      <c r="W234" s="152">
        <v>36.65301590177878</v>
      </c>
    </row>
    <row r="235" spans="2:23" s="113" customFormat="1">
      <c r="B235" s="886" t="s">
        <v>562</v>
      </c>
      <c r="C235" s="913">
        <v>0</v>
      </c>
      <c r="D235" s="913">
        <v>0</v>
      </c>
      <c r="E235" s="913">
        <v>0</v>
      </c>
      <c r="F235" s="87">
        <v>82410.69200000001</v>
      </c>
      <c r="G235" s="87">
        <v>630966.12</v>
      </c>
      <c r="H235" s="87">
        <v>262666.614</v>
      </c>
      <c r="I235" s="87">
        <v>288215</v>
      </c>
      <c r="J235" s="88">
        <v>1264258.426</v>
      </c>
      <c r="K235" s="122">
        <v>9.8755125876455893E-2</v>
      </c>
      <c r="L235" s="913">
        <v>0</v>
      </c>
      <c r="M235" s="87">
        <v>124852</v>
      </c>
      <c r="N235" s="87">
        <v>9511</v>
      </c>
      <c r="O235" s="88">
        <v>134363</v>
      </c>
      <c r="P235" s="120">
        <v>2026</v>
      </c>
      <c r="Q235" s="120">
        <v>16679</v>
      </c>
      <c r="R235" s="120">
        <v>10144</v>
      </c>
      <c r="S235" s="88">
        <v>28849</v>
      </c>
      <c r="T235" s="153">
        <v>40.67655083909181</v>
      </c>
      <c r="U235" s="153">
        <v>37.829973019965223</v>
      </c>
      <c r="V235" s="153">
        <v>25.893790812302839</v>
      </c>
      <c r="W235" s="154">
        <v>33.832833928385732</v>
      </c>
    </row>
    <row r="236" spans="2:23" s="113" customFormat="1">
      <c r="B236" s="574" t="s">
        <v>563</v>
      </c>
      <c r="C236" s="580">
        <v>0</v>
      </c>
      <c r="D236" s="580">
        <v>0</v>
      </c>
      <c r="E236" s="919">
        <v>0</v>
      </c>
      <c r="F236" s="87">
        <v>199312.06200000001</v>
      </c>
      <c r="G236" s="87">
        <v>657907.72499999998</v>
      </c>
      <c r="H236" s="87">
        <v>404964.97399999993</v>
      </c>
      <c r="I236" s="87">
        <v>312849</v>
      </c>
      <c r="J236" s="88">
        <v>1575033.7609999999</v>
      </c>
      <c r="K236" s="89">
        <v>0.12957055591648362</v>
      </c>
      <c r="L236" s="580">
        <v>0</v>
      </c>
      <c r="M236" s="87">
        <v>204078</v>
      </c>
      <c r="N236" s="87">
        <v>12518</v>
      </c>
      <c r="O236" s="88">
        <v>216596</v>
      </c>
      <c r="P236" s="87">
        <v>5601</v>
      </c>
      <c r="Q236" s="87">
        <v>17982</v>
      </c>
      <c r="R236" s="87">
        <v>10851</v>
      </c>
      <c r="S236" s="88">
        <v>34434</v>
      </c>
      <c r="T236" s="137">
        <v>35.585085163363686</v>
      </c>
      <c r="U236" s="137">
        <v>36.587016182849517</v>
      </c>
      <c r="V236" s="137">
        <v>37.320521057966999</v>
      </c>
      <c r="W236" s="138">
        <v>36.655188505546839</v>
      </c>
    </row>
    <row r="237" spans="2:23" s="113" customFormat="1">
      <c r="B237" s="574" t="s">
        <v>564</v>
      </c>
      <c r="C237" s="580">
        <v>0</v>
      </c>
      <c r="D237" s="580">
        <v>0</v>
      </c>
      <c r="E237" s="919">
        <v>0</v>
      </c>
      <c r="F237" s="87">
        <v>256722.38499999998</v>
      </c>
      <c r="G237" s="87">
        <v>750336.66599999997</v>
      </c>
      <c r="H237" s="87">
        <v>320462.63399999996</v>
      </c>
      <c r="I237" s="87">
        <v>340856</v>
      </c>
      <c r="J237" s="88">
        <v>1668377.6850000001</v>
      </c>
      <c r="K237" s="89">
        <v>0.12044215276111175</v>
      </c>
      <c r="L237" s="580">
        <v>0</v>
      </c>
      <c r="M237" s="87">
        <v>200943</v>
      </c>
      <c r="N237" s="87">
        <v>12682</v>
      </c>
      <c r="O237" s="88">
        <v>213625</v>
      </c>
      <c r="P237" s="87">
        <v>7112</v>
      </c>
      <c r="Q237" s="87">
        <v>20841</v>
      </c>
      <c r="R237" s="87">
        <v>11103</v>
      </c>
      <c r="S237" s="88">
        <v>39056</v>
      </c>
      <c r="T237" s="137">
        <v>36.097073256467937</v>
      </c>
      <c r="U237" s="137">
        <v>36.002910896789977</v>
      </c>
      <c r="V237" s="137">
        <v>28.86270683599027</v>
      </c>
      <c r="W237" s="138">
        <v>33.990211107128225</v>
      </c>
    </row>
    <row r="238" spans="2:23" s="113" customFormat="1">
      <c r="B238" s="577" t="s">
        <v>565</v>
      </c>
      <c r="C238" s="908">
        <v>0</v>
      </c>
      <c r="D238" s="908">
        <v>0</v>
      </c>
      <c r="E238" s="908">
        <v>0</v>
      </c>
      <c r="F238" s="117">
        <v>302402.26199999999</v>
      </c>
      <c r="G238" s="117">
        <v>757007.23100000003</v>
      </c>
      <c r="H238" s="117">
        <v>248210.75099999999</v>
      </c>
      <c r="I238" s="117">
        <v>357940</v>
      </c>
      <c r="J238" s="118">
        <v>1665560.2439999999</v>
      </c>
      <c r="K238" s="119">
        <v>9.9453622645426204E-2</v>
      </c>
      <c r="L238" s="908">
        <v>0</v>
      </c>
      <c r="M238" s="117">
        <v>165646</v>
      </c>
      <c r="N238" s="117">
        <v>12741</v>
      </c>
      <c r="O238" s="118">
        <v>178387</v>
      </c>
      <c r="P238" s="117">
        <v>8834</v>
      </c>
      <c r="Q238" s="117">
        <v>20860</v>
      </c>
      <c r="R238" s="117">
        <v>11023</v>
      </c>
      <c r="S238" s="118">
        <v>40717</v>
      </c>
      <c r="T238" s="151">
        <v>34.231634820013582</v>
      </c>
      <c r="U238" s="151">
        <v>36.289896021093</v>
      </c>
      <c r="V238" s="151">
        <v>22.517531615712599</v>
      </c>
      <c r="W238" s="152">
        <v>32.114847459292186</v>
      </c>
    </row>
    <row r="239" spans="2:23" s="113" customFormat="1">
      <c r="B239" s="886" t="s">
        <v>558</v>
      </c>
      <c r="C239" s="913">
        <v>0</v>
      </c>
      <c r="D239" s="913">
        <v>0</v>
      </c>
      <c r="E239" s="913">
        <v>0</v>
      </c>
      <c r="F239" s="87">
        <v>301442.19099999999</v>
      </c>
      <c r="G239" s="87">
        <v>717310.67800000007</v>
      </c>
      <c r="H239" s="87">
        <v>347335.14299999998</v>
      </c>
      <c r="I239" s="87">
        <v>363513</v>
      </c>
      <c r="J239" s="88">
        <v>1729601.0120000001</v>
      </c>
      <c r="K239" s="122">
        <v>0.11067928306693196</v>
      </c>
      <c r="L239" s="913">
        <v>0</v>
      </c>
      <c r="M239" s="87">
        <v>191671</v>
      </c>
      <c r="N239" s="87">
        <v>13417</v>
      </c>
      <c r="O239" s="88">
        <v>205088</v>
      </c>
      <c r="P239" s="120">
        <v>8050</v>
      </c>
      <c r="Q239" s="120">
        <v>20710</v>
      </c>
      <c r="R239" s="120">
        <v>11744</v>
      </c>
      <c r="S239" s="88">
        <v>40504</v>
      </c>
      <c r="T239" s="153">
        <v>37.446234906832295</v>
      </c>
      <c r="U239" s="153">
        <v>34.635957411878323</v>
      </c>
      <c r="V239" s="153">
        <v>29.57554010558583</v>
      </c>
      <c r="W239" s="154">
        <v>33.727237112383968</v>
      </c>
    </row>
    <row r="240" spans="2:23" s="113" customFormat="1">
      <c r="B240" s="574" t="s">
        <v>559</v>
      </c>
      <c r="C240" s="580">
        <v>0</v>
      </c>
      <c r="D240" s="580">
        <v>0</v>
      </c>
      <c r="E240" s="919">
        <v>0</v>
      </c>
      <c r="F240" s="87">
        <v>296638.73199999996</v>
      </c>
      <c r="G240" s="87">
        <v>703738.36400000006</v>
      </c>
      <c r="H240" s="87">
        <v>340170.91700000002</v>
      </c>
      <c r="I240" s="87">
        <v>363075</v>
      </c>
      <c r="J240" s="88">
        <v>1703623.0129999998</v>
      </c>
      <c r="K240" s="89">
        <v>0.11855322360569687</v>
      </c>
      <c r="L240" s="580">
        <v>0</v>
      </c>
      <c r="M240" s="87">
        <v>202909</v>
      </c>
      <c r="N240" s="87">
        <v>12508</v>
      </c>
      <c r="O240" s="88">
        <v>215416</v>
      </c>
      <c r="P240" s="87">
        <v>9093</v>
      </c>
      <c r="Q240" s="87">
        <v>20477</v>
      </c>
      <c r="R240" s="87">
        <v>12141</v>
      </c>
      <c r="S240" s="88">
        <v>41711</v>
      </c>
      <c r="T240" s="137">
        <v>32.622757285824257</v>
      </c>
      <c r="U240" s="137">
        <v>34.367259071153001</v>
      </c>
      <c r="V240" s="137">
        <v>28.018360678692037</v>
      </c>
      <c r="W240" s="138">
        <v>32.138956462324089</v>
      </c>
    </row>
    <row r="241" spans="2:23" s="113" customFormat="1">
      <c r="B241" s="574" t="s">
        <v>560</v>
      </c>
      <c r="C241" s="580">
        <v>0</v>
      </c>
      <c r="D241" s="580">
        <v>0</v>
      </c>
      <c r="E241" s="919">
        <v>0</v>
      </c>
      <c r="F241" s="87">
        <v>318118.57799999998</v>
      </c>
      <c r="G241" s="87">
        <v>765774.21900000004</v>
      </c>
      <c r="H241" s="87">
        <v>325561.20500000002</v>
      </c>
      <c r="I241" s="87">
        <v>363763</v>
      </c>
      <c r="J241" s="88">
        <v>1773217.0020000001</v>
      </c>
      <c r="K241" s="89">
        <v>0.10217587570818926</v>
      </c>
      <c r="L241" s="580">
        <v>0</v>
      </c>
      <c r="M241" s="87">
        <v>181439</v>
      </c>
      <c r="N241" s="87">
        <v>13489</v>
      </c>
      <c r="O241" s="88">
        <v>194928</v>
      </c>
      <c r="P241" s="87">
        <v>9429</v>
      </c>
      <c r="Q241" s="87">
        <v>21220</v>
      </c>
      <c r="R241" s="87">
        <v>12559</v>
      </c>
      <c r="S241" s="88">
        <v>43208</v>
      </c>
      <c r="T241" s="137">
        <v>33.738315622017176</v>
      </c>
      <c r="U241" s="137">
        <v>36.087380725730448</v>
      </c>
      <c r="V241" s="137">
        <v>25.922542001751733</v>
      </c>
      <c r="W241" s="138">
        <v>32.620209266802448</v>
      </c>
    </row>
    <row r="242" spans="2:23" s="113" customFormat="1">
      <c r="B242" s="861" t="s">
        <v>561</v>
      </c>
      <c r="C242" s="920">
        <v>0</v>
      </c>
      <c r="D242" s="920">
        <v>0</v>
      </c>
      <c r="E242" s="920">
        <v>0</v>
      </c>
      <c r="F242" s="523">
        <v>298010.00399999996</v>
      </c>
      <c r="G242" s="523">
        <v>710845.38500000001</v>
      </c>
      <c r="H242" s="523">
        <v>298213.57400000002</v>
      </c>
      <c r="I242" s="523">
        <v>354887</v>
      </c>
      <c r="J242" s="524">
        <v>1661955.963</v>
      </c>
      <c r="K242" s="525">
        <v>0.11562520564812342</v>
      </c>
      <c r="L242" s="920">
        <v>0</v>
      </c>
      <c r="M242" s="523">
        <v>191527</v>
      </c>
      <c r="N242" s="523">
        <v>12634</v>
      </c>
      <c r="O242" s="524">
        <v>204161</v>
      </c>
      <c r="P242" s="523">
        <v>10049</v>
      </c>
      <c r="Q242" s="523">
        <v>20280</v>
      </c>
      <c r="R242" s="523">
        <v>12853</v>
      </c>
      <c r="S242" s="524">
        <v>43182</v>
      </c>
      <c r="T242" s="527">
        <v>29.655687531097616</v>
      </c>
      <c r="U242" s="527">
        <v>35.051547583826434</v>
      </c>
      <c r="V242" s="527">
        <v>23.201865245467985</v>
      </c>
      <c r="W242" s="528">
        <v>30.268838011208373</v>
      </c>
    </row>
    <row r="243" spans="2:23" s="113" customFormat="1">
      <c r="B243" s="886" t="s">
        <v>569</v>
      </c>
      <c r="C243" s="913"/>
      <c r="D243" s="913"/>
      <c r="E243" s="913"/>
      <c r="F243" s="87">
        <v>302962</v>
      </c>
      <c r="G243" s="87">
        <v>720476</v>
      </c>
      <c r="H243" s="87">
        <v>303778</v>
      </c>
      <c r="I243" s="87">
        <v>367015</v>
      </c>
      <c r="J243" s="88">
        <v>1694232</v>
      </c>
      <c r="K243" s="122">
        <v>0.124</v>
      </c>
      <c r="L243" s="913"/>
      <c r="M243" s="87">
        <v>212875</v>
      </c>
      <c r="N243" s="87">
        <v>12988</v>
      </c>
      <c r="O243" s="88">
        <v>225863</v>
      </c>
      <c r="P243" s="120">
        <v>8351</v>
      </c>
      <c r="Q243" s="120">
        <v>20025</v>
      </c>
      <c r="R243" s="120">
        <v>12081</v>
      </c>
      <c r="S243" s="88">
        <v>40457</v>
      </c>
      <c r="T243" s="153">
        <v>36.299999999999997</v>
      </c>
      <c r="U243" s="153">
        <v>36</v>
      </c>
      <c r="V243" s="153">
        <v>25.1</v>
      </c>
      <c r="W243" s="154">
        <v>32.799999999999997</v>
      </c>
    </row>
    <row r="244" spans="2:23" s="113" customFormat="1">
      <c r="B244" s="574" t="s">
        <v>575</v>
      </c>
      <c r="C244" s="580"/>
      <c r="D244" s="580"/>
      <c r="E244" s="580"/>
      <c r="F244" s="87">
        <v>292969</v>
      </c>
      <c r="G244" s="87">
        <v>787048</v>
      </c>
      <c r="H244" s="87">
        <v>362413</v>
      </c>
      <c r="I244" s="87">
        <v>392586</v>
      </c>
      <c r="J244" s="88">
        <v>1835016</v>
      </c>
      <c r="K244" s="89">
        <v>0.11799999999999999</v>
      </c>
      <c r="L244" s="580"/>
      <c r="M244" s="87">
        <v>216198</v>
      </c>
      <c r="N244" s="87">
        <v>13023</v>
      </c>
      <c r="O244" s="88">
        <v>229222</v>
      </c>
      <c r="P244" s="87">
        <v>9946</v>
      </c>
      <c r="Q244" s="87">
        <v>21536</v>
      </c>
      <c r="R244" s="87">
        <v>12595</v>
      </c>
      <c r="S244" s="88">
        <v>44077</v>
      </c>
      <c r="T244" s="137">
        <v>29.5</v>
      </c>
      <c r="U244" s="137">
        <v>36.5</v>
      </c>
      <c r="V244" s="137">
        <v>28.8</v>
      </c>
      <c r="W244" s="138">
        <v>32.700000000000003</v>
      </c>
    </row>
    <row r="245" spans="2:23" s="113" customFormat="1">
      <c r="B245" s="574" t="s">
        <v>577</v>
      </c>
      <c r="C245" s="580"/>
      <c r="D245" s="580"/>
      <c r="E245" s="580"/>
      <c r="F245" s="87">
        <v>306949</v>
      </c>
      <c r="G245" s="87">
        <v>759066</v>
      </c>
      <c r="H245" s="87">
        <v>304421</v>
      </c>
      <c r="I245" s="87">
        <v>437494</v>
      </c>
      <c r="J245" s="88">
        <v>1807929</v>
      </c>
      <c r="K245" s="89">
        <v>0.113</v>
      </c>
      <c r="L245" s="580"/>
      <c r="M245" s="87">
        <v>203923</v>
      </c>
      <c r="N245" s="87">
        <v>13741</v>
      </c>
      <c r="O245" s="88">
        <v>217664</v>
      </c>
      <c r="P245" s="87">
        <v>9484</v>
      </c>
      <c r="Q245" s="87">
        <v>22657</v>
      </c>
      <c r="R245" s="87">
        <v>12494</v>
      </c>
      <c r="S245" s="88">
        <v>44635</v>
      </c>
      <c r="T245" s="137">
        <v>32.4</v>
      </c>
      <c r="U245" s="137">
        <v>33.5</v>
      </c>
      <c r="V245" s="137">
        <v>24.4</v>
      </c>
      <c r="W245" s="138">
        <v>30.7</v>
      </c>
    </row>
    <row r="246" spans="2:23" s="113" customFormat="1">
      <c r="B246" s="574" t="s">
        <v>578</v>
      </c>
      <c r="C246" s="580"/>
      <c r="D246" s="580"/>
      <c r="E246" s="580"/>
      <c r="F246" s="87">
        <v>301826</v>
      </c>
      <c r="G246" s="87">
        <v>723240</v>
      </c>
      <c r="H246" s="87">
        <v>345109</v>
      </c>
      <c r="I246" s="87">
        <v>442366</v>
      </c>
      <c r="J246" s="88">
        <v>1812542</v>
      </c>
      <c r="K246" s="89">
        <v>0.11799999999999999</v>
      </c>
      <c r="L246" s="580"/>
      <c r="M246" s="87">
        <v>213339</v>
      </c>
      <c r="N246" s="87">
        <v>14431</v>
      </c>
      <c r="O246" s="88">
        <v>227770</v>
      </c>
      <c r="P246" s="87">
        <v>9865</v>
      </c>
      <c r="Q246" s="87">
        <v>20204</v>
      </c>
      <c r="R246" s="87">
        <v>12615</v>
      </c>
      <c r="S246" s="88">
        <v>42684</v>
      </c>
      <c r="T246" s="137">
        <v>30.6</v>
      </c>
      <c r="U246" s="137">
        <v>35.799999999999997</v>
      </c>
      <c r="V246" s="137">
        <v>27.4</v>
      </c>
      <c r="W246" s="138">
        <v>32.1</v>
      </c>
    </row>
    <row r="247" spans="2:23" s="113" customFormat="1">
      <c r="B247" s="569" t="s">
        <v>50</v>
      </c>
      <c r="C247" s="108"/>
      <c r="D247" s="108"/>
      <c r="E247" s="569"/>
      <c r="F247" s="947"/>
      <c r="G247" s="947"/>
      <c r="H247" s="947"/>
      <c r="I247" s="947"/>
      <c r="J247" s="965"/>
      <c r="K247" s="124"/>
      <c r="L247" s="124"/>
      <c r="M247" s="111"/>
      <c r="N247" s="112"/>
      <c r="O247" s="123"/>
      <c r="P247" s="112"/>
      <c r="Q247" s="112"/>
      <c r="R247" s="112"/>
      <c r="S247" s="168"/>
      <c r="T247" s="112"/>
      <c r="U247" s="112"/>
      <c r="V247" s="112"/>
      <c r="W247" s="966"/>
    </row>
    <row r="248" spans="2:23" s="113" customFormat="1" hidden="1" outlineLevel="1">
      <c r="B248" s="579">
        <v>2011</v>
      </c>
      <c r="C248" s="87">
        <f>SUM(C4:C15)</f>
        <v>0</v>
      </c>
      <c r="D248" s="87">
        <f>SUM(D4:D15)</f>
        <v>0</v>
      </c>
      <c r="E248" s="579"/>
      <c r="F248" s="87">
        <f>SUM(F4:F15)</f>
        <v>2090001.777</v>
      </c>
      <c r="G248" s="87">
        <f>SUM(G4:G15)</f>
        <v>1124662.8760000002</v>
      </c>
      <c r="H248" s="87">
        <f>SUM(H4:H15)</f>
        <v>548785.68900000001</v>
      </c>
      <c r="I248" s="87">
        <f>SUM(I4:I15)</f>
        <v>410522.43099999998</v>
      </c>
      <c r="J248" s="88">
        <f>SUM(J4:J15)</f>
        <v>4173972.7730000005</v>
      </c>
      <c r="K248" s="89">
        <f t="shared" ref="K248:K254" si="50">M248/J248</f>
        <v>0.11919387764535376</v>
      </c>
      <c r="L248" s="89"/>
      <c r="M248" s="87">
        <f t="shared" ref="M248:S248" si="51">SUM(M4:M15)</f>
        <v>497512</v>
      </c>
      <c r="N248" s="87">
        <f t="shared" si="51"/>
        <v>24592</v>
      </c>
      <c r="O248" s="88">
        <f t="shared" si="51"/>
        <v>522104</v>
      </c>
      <c r="P248" s="87">
        <f t="shared" si="51"/>
        <v>60790</v>
      </c>
      <c r="Q248" s="87">
        <f t="shared" si="51"/>
        <v>74582</v>
      </c>
      <c r="R248" s="87">
        <f t="shared" si="51"/>
        <v>27511</v>
      </c>
      <c r="S248" s="39">
        <f t="shared" si="51"/>
        <v>162883</v>
      </c>
      <c r="T248" s="137">
        <f t="shared" ref="T248:V254" si="52">F248/P248</f>
        <v>34.38068394472775</v>
      </c>
      <c r="U248" s="137">
        <f t="shared" si="52"/>
        <v>15.079548362875762</v>
      </c>
      <c r="V248" s="137">
        <f t="shared" si="52"/>
        <v>19.947864090727347</v>
      </c>
      <c r="W248" s="138">
        <f t="shared" ref="W248:W254" si="53">SUM(F248:H248)/S248</f>
        <v>23.105237145681258</v>
      </c>
    </row>
    <row r="249" spans="2:23" s="113" customFormat="1" hidden="1" outlineLevel="1">
      <c r="B249" s="579">
        <v>2012</v>
      </c>
      <c r="C249" s="87">
        <f>SUM(C16:C27)</f>
        <v>0</v>
      </c>
      <c r="D249" s="87">
        <f>SUM(D16:D27)</f>
        <v>0</v>
      </c>
      <c r="E249" s="579"/>
      <c r="F249" s="87">
        <f>SUM(F16:F27)</f>
        <v>2650855.8640000001</v>
      </c>
      <c r="G249" s="87">
        <f>SUM(G16:G27)</f>
        <v>1139658.6140000001</v>
      </c>
      <c r="H249" s="87">
        <f>SUM(H16:H27)</f>
        <v>478285.38299999997</v>
      </c>
      <c r="I249" s="87">
        <f>SUM(I16:I27)</f>
        <v>399252.93799999997</v>
      </c>
      <c r="J249" s="88">
        <f>SUM(J16:J27)</f>
        <v>4668052.7990000006</v>
      </c>
      <c r="K249" s="89">
        <f t="shared" si="50"/>
        <v>0.11526819065012892</v>
      </c>
      <c r="L249" s="89"/>
      <c r="M249" s="87">
        <f t="shared" ref="M249:S249" si="54">SUM(M16:M27)</f>
        <v>538078</v>
      </c>
      <c r="N249" s="87">
        <f t="shared" si="54"/>
        <v>31461</v>
      </c>
      <c r="O249" s="88">
        <f t="shared" si="54"/>
        <v>569539</v>
      </c>
      <c r="P249" s="87">
        <f t="shared" si="54"/>
        <v>73817</v>
      </c>
      <c r="Q249" s="87">
        <f t="shared" si="54"/>
        <v>76599</v>
      </c>
      <c r="R249" s="87">
        <f t="shared" si="54"/>
        <v>29235</v>
      </c>
      <c r="S249" s="39">
        <f t="shared" si="54"/>
        <v>179651</v>
      </c>
      <c r="T249" s="137">
        <f t="shared" si="52"/>
        <v>35.911183927821504</v>
      </c>
      <c r="U249" s="137">
        <f t="shared" si="52"/>
        <v>14.878244024073423</v>
      </c>
      <c r="V249" s="137">
        <f t="shared" si="52"/>
        <v>16.360026782965623</v>
      </c>
      <c r="W249" s="138">
        <f t="shared" si="53"/>
        <v>23.761625935842275</v>
      </c>
    </row>
    <row r="250" spans="2:23" s="113" customFormat="1" hidden="1" outlineLevel="1">
      <c r="B250" s="579">
        <v>2013</v>
      </c>
      <c r="C250" s="580">
        <f>SUM(C28:C39)</f>
        <v>0</v>
      </c>
      <c r="D250" s="580">
        <f>SUM(D28:D39)</f>
        <v>0</v>
      </c>
      <c r="E250" s="579"/>
      <c r="F250" s="87">
        <f>SUM(F28:F39)</f>
        <v>3211435.7059999998</v>
      </c>
      <c r="G250" s="87">
        <f>SUM(G28:G39)</f>
        <v>1172225.084</v>
      </c>
      <c r="H250" s="87">
        <f>SUM(H28:H39)</f>
        <v>662736.23100000003</v>
      </c>
      <c r="I250" s="87">
        <f>SUM(I28:I39)</f>
        <v>450049.73200000002</v>
      </c>
      <c r="J250" s="88">
        <f>SUM(J28:J39)</f>
        <v>5496446.7530000014</v>
      </c>
      <c r="K250" s="89">
        <f t="shared" si="50"/>
        <v>0.11105402370483035</v>
      </c>
      <c r="L250" s="89"/>
      <c r="M250" s="87">
        <f t="shared" ref="M250:S250" si="55">SUM(M28:M39)</f>
        <v>610402.52799999993</v>
      </c>
      <c r="N250" s="87">
        <f t="shared" si="55"/>
        <v>34839.198000000004</v>
      </c>
      <c r="O250" s="88">
        <f t="shared" si="55"/>
        <v>645241.72600000002</v>
      </c>
      <c r="P250" s="87">
        <f t="shared" si="55"/>
        <v>83163</v>
      </c>
      <c r="Q250" s="87">
        <f t="shared" si="55"/>
        <v>76304</v>
      </c>
      <c r="R250" s="87">
        <f t="shared" si="55"/>
        <v>31346</v>
      </c>
      <c r="S250" s="39">
        <f t="shared" si="55"/>
        <v>190813</v>
      </c>
      <c r="T250" s="137">
        <f t="shared" si="52"/>
        <v>38.616159902841403</v>
      </c>
      <c r="U250" s="137">
        <f t="shared" si="52"/>
        <v>15.362564007129377</v>
      </c>
      <c r="V250" s="137">
        <f t="shared" si="52"/>
        <v>21.142609296241947</v>
      </c>
      <c r="W250" s="138">
        <f t="shared" si="53"/>
        <v>26.446819771189592</v>
      </c>
    </row>
    <row r="251" spans="2:23" s="113" customFormat="1" hidden="1" outlineLevel="1">
      <c r="B251" s="579">
        <v>2014</v>
      </c>
      <c r="C251" s="580">
        <f>SUM(C40:C51)</f>
        <v>0</v>
      </c>
      <c r="D251" s="580">
        <f>SUM(D40:D51)</f>
        <v>0</v>
      </c>
      <c r="E251" s="579"/>
      <c r="F251" s="87">
        <f>SUM(F40:F51)</f>
        <v>4007539.1439999999</v>
      </c>
      <c r="G251" s="87">
        <f>SUM(G40:G51)</f>
        <v>1157320.118</v>
      </c>
      <c r="H251" s="87">
        <f>SUM(H40:H51)</f>
        <v>515110.77899999998</v>
      </c>
      <c r="I251" s="87">
        <f>SUM(I40:I51)</f>
        <v>570445.52799999982</v>
      </c>
      <c r="J251" s="88">
        <f>SUM(J40:J51)</f>
        <v>6250415.5690000001</v>
      </c>
      <c r="K251" s="89">
        <f t="shared" si="50"/>
        <v>0.10098816519186869</v>
      </c>
      <c r="L251" s="89"/>
      <c r="M251" s="87">
        <f t="shared" ref="M251:S251" si="56">SUM(M40:M51)</f>
        <v>631218</v>
      </c>
      <c r="N251" s="87">
        <f t="shared" si="56"/>
        <v>37137</v>
      </c>
      <c r="O251" s="88">
        <f t="shared" si="56"/>
        <v>668355</v>
      </c>
      <c r="P251" s="87">
        <f t="shared" si="56"/>
        <v>93073</v>
      </c>
      <c r="Q251" s="87">
        <f t="shared" si="56"/>
        <v>67231</v>
      </c>
      <c r="R251" s="87">
        <f t="shared" si="56"/>
        <v>33258</v>
      </c>
      <c r="S251" s="39">
        <f t="shared" si="56"/>
        <v>193562</v>
      </c>
      <c r="T251" s="137">
        <f t="shared" si="52"/>
        <v>43.05802052152611</v>
      </c>
      <c r="U251" s="137">
        <f t="shared" si="52"/>
        <v>17.214084544332227</v>
      </c>
      <c r="V251" s="137">
        <f t="shared" si="52"/>
        <v>15.488326988995128</v>
      </c>
      <c r="W251" s="138">
        <f t="shared" si="53"/>
        <v>29.344447985658341</v>
      </c>
    </row>
    <row r="252" spans="2:23" s="113" customFormat="1" hidden="1" outlineLevel="1">
      <c r="B252" s="579">
        <v>2015</v>
      </c>
      <c r="C252" s="580">
        <f>SUM(C52:C63)</f>
        <v>0</v>
      </c>
      <c r="D252" s="580">
        <f>SUM(D52:D63)</f>
        <v>0</v>
      </c>
      <c r="E252" s="579"/>
      <c r="F252" s="87">
        <f>SUM(F52:F63)</f>
        <v>2574290.5125376643</v>
      </c>
      <c r="G252" s="87">
        <f>SUM(G52:G63)</f>
        <v>1012105.5298525123</v>
      </c>
      <c r="H252" s="87">
        <f>SUM(H52:H63)</f>
        <v>562682.19198156311</v>
      </c>
      <c r="I252" s="87">
        <f>SUM(I52:I63)</f>
        <v>536579.40908534394</v>
      </c>
      <c r="J252" s="88">
        <f>SUM(J52:J63)</f>
        <v>4685657.643457084</v>
      </c>
      <c r="K252" s="89">
        <f t="shared" si="50"/>
        <v>0.11292416993777882</v>
      </c>
      <c r="L252" s="89"/>
      <c r="M252" s="87">
        <f t="shared" ref="M252:S252" si="57">SUM(M52:M63)</f>
        <v>529124</v>
      </c>
      <c r="N252" s="87">
        <f t="shared" si="57"/>
        <v>38754</v>
      </c>
      <c r="O252" s="88">
        <f t="shared" si="57"/>
        <v>567878</v>
      </c>
      <c r="P252" s="87">
        <f t="shared" si="57"/>
        <v>62474</v>
      </c>
      <c r="Q252" s="87">
        <f t="shared" si="57"/>
        <v>56417</v>
      </c>
      <c r="R252" s="87">
        <f t="shared" si="57"/>
        <v>39834</v>
      </c>
      <c r="S252" s="39">
        <f t="shared" si="57"/>
        <v>158725</v>
      </c>
      <c r="T252" s="137">
        <f t="shared" si="52"/>
        <v>41.205789809163242</v>
      </c>
      <c r="U252" s="137">
        <f t="shared" si="52"/>
        <v>17.939726143760076</v>
      </c>
      <c r="V252" s="137">
        <f t="shared" si="52"/>
        <v>14.125676356418213</v>
      </c>
      <c r="W252" s="138">
        <f t="shared" si="53"/>
        <v>26.140042427920864</v>
      </c>
    </row>
    <row r="253" spans="2:23" s="113" customFormat="1" hidden="1" outlineLevel="1">
      <c r="B253" s="579">
        <v>2016</v>
      </c>
      <c r="C253" s="580">
        <f>SUM(C64:C75)</f>
        <v>0</v>
      </c>
      <c r="D253" s="580">
        <f>SUM(D64:D75)</f>
        <v>0</v>
      </c>
      <c r="E253" s="579"/>
      <c r="F253" s="87">
        <f>SUM(F64:F75)</f>
        <v>2340752.7970000003</v>
      </c>
      <c r="G253" s="87">
        <f>SUM(G64:G75)</f>
        <v>1222870.2559999998</v>
      </c>
      <c r="H253" s="87">
        <f>SUM(H64:H75)</f>
        <v>671202.84300000011</v>
      </c>
      <c r="I253" s="87">
        <f>SUM(I64:I75)</f>
        <v>597252.69299999985</v>
      </c>
      <c r="J253" s="39">
        <f>SUM(J64:J75)</f>
        <v>4832078.5889999997</v>
      </c>
      <c r="K253" s="89">
        <f t="shared" si="50"/>
        <v>0.11750905734285855</v>
      </c>
      <c r="L253" s="89"/>
      <c r="M253" s="87">
        <f t="shared" ref="M253:S253" si="58">SUM(M64:M75)</f>
        <v>567813</v>
      </c>
      <c r="N253" s="87">
        <f t="shared" si="58"/>
        <v>35941.000000000007</v>
      </c>
      <c r="O253" s="39">
        <f t="shared" si="58"/>
        <v>603754</v>
      </c>
      <c r="P253" s="87">
        <f t="shared" si="58"/>
        <v>54691</v>
      </c>
      <c r="Q253" s="87">
        <f t="shared" si="58"/>
        <v>62678</v>
      </c>
      <c r="R253" s="87">
        <f t="shared" si="58"/>
        <v>46349</v>
      </c>
      <c r="S253" s="39">
        <f t="shared" si="58"/>
        <v>163718</v>
      </c>
      <c r="T253" s="137">
        <f t="shared" si="52"/>
        <v>42.799597685176728</v>
      </c>
      <c r="U253" s="137">
        <f t="shared" si="52"/>
        <v>19.510358594722227</v>
      </c>
      <c r="V253" s="137">
        <f t="shared" si="52"/>
        <v>14.481495674124579</v>
      </c>
      <c r="W253" s="138">
        <f t="shared" si="53"/>
        <v>25.866587033802031</v>
      </c>
    </row>
    <row r="254" spans="2:23" s="113" customFormat="1" ht="13.9" hidden="1" customHeight="1" outlineLevel="1">
      <c r="B254" s="581">
        <v>2017</v>
      </c>
      <c r="C254" s="580">
        <f>SUM(C76:C87)</f>
        <v>0</v>
      </c>
      <c r="D254" s="580">
        <f>SUM(D76:D87)</f>
        <v>0</v>
      </c>
      <c r="E254" s="581"/>
      <c r="F254" s="87">
        <f>SUM(F76:F87)</f>
        <v>1890750.5294999999</v>
      </c>
      <c r="G254" s="87">
        <f>SUM(G76:G87)</f>
        <v>1516460.1363801262</v>
      </c>
      <c r="H254" s="87">
        <f>SUM(H76:H87)</f>
        <v>860403.52702999988</v>
      </c>
      <c r="I254" s="87">
        <f>SUM(I76:I87)</f>
        <v>807960.10739300016</v>
      </c>
      <c r="J254" s="39">
        <f>SUM(J76:J87)</f>
        <v>5075574.3003031258</v>
      </c>
      <c r="K254" s="89">
        <f t="shared" si="50"/>
        <v>0.10143482678782823</v>
      </c>
      <c r="L254" s="89"/>
      <c r="M254" s="87">
        <f t="shared" ref="M254:S254" si="59">SUM(M76:M87)</f>
        <v>514840</v>
      </c>
      <c r="N254" s="87">
        <f t="shared" si="59"/>
        <v>36453</v>
      </c>
      <c r="O254" s="39">
        <f t="shared" si="59"/>
        <v>551293</v>
      </c>
      <c r="P254" s="87">
        <f t="shared" si="59"/>
        <v>40628</v>
      </c>
      <c r="Q254" s="87">
        <f t="shared" si="59"/>
        <v>64554</v>
      </c>
      <c r="R254" s="87">
        <f t="shared" si="59"/>
        <v>52896</v>
      </c>
      <c r="S254" s="88">
        <f t="shared" si="59"/>
        <v>158078</v>
      </c>
      <c r="T254" s="137">
        <f t="shared" si="52"/>
        <v>46.538114834596826</v>
      </c>
      <c r="U254" s="137">
        <f t="shared" si="52"/>
        <v>23.491342695729564</v>
      </c>
      <c r="V254" s="137">
        <f t="shared" si="52"/>
        <v>16.265946896362671</v>
      </c>
      <c r="W254" s="138">
        <f t="shared" si="53"/>
        <v>26.996888832792202</v>
      </c>
    </row>
    <row r="255" spans="2:23" s="38" customFormat="1" collapsed="1">
      <c r="B255" s="581">
        <v>2018</v>
      </c>
      <c r="C255" s="87">
        <v>2299580</v>
      </c>
      <c r="D255" s="87">
        <v>46610</v>
      </c>
      <c r="E255" s="558">
        <v>2.026891867210534E-2</v>
      </c>
      <c r="F255" s="87">
        <v>1378821.889</v>
      </c>
      <c r="G255" s="87">
        <v>2009320.2310000001</v>
      </c>
      <c r="H255" s="87">
        <v>1236030.8220000002</v>
      </c>
      <c r="I255" s="87">
        <v>951673.48300000012</v>
      </c>
      <c r="J255" s="39">
        <v>5575846.4250000007</v>
      </c>
      <c r="K255" s="89">
        <v>0.10561051275726266</v>
      </c>
      <c r="L255" s="87">
        <v>4578</v>
      </c>
      <c r="M255" s="87">
        <v>588868</v>
      </c>
      <c r="N255" s="87">
        <v>42596</v>
      </c>
      <c r="O255" s="39">
        <v>636042</v>
      </c>
      <c r="P255" s="87">
        <v>38853</v>
      </c>
      <c r="Q255" s="87">
        <v>75380</v>
      </c>
      <c r="R255" s="87">
        <v>66900</v>
      </c>
      <c r="S255" s="88">
        <v>181133</v>
      </c>
      <c r="T255" s="137">
        <v>35.488170514503381</v>
      </c>
      <c r="U255" s="137">
        <v>26.655879954895198</v>
      </c>
      <c r="V255" s="137">
        <v>18.475797040358746</v>
      </c>
      <c r="W255" s="138">
        <v>25.529157812215331</v>
      </c>
    </row>
    <row r="256" spans="2:23" s="38" customFormat="1">
      <c r="B256" s="581">
        <v>2019</v>
      </c>
      <c r="C256" s="87">
        <v>2822739</v>
      </c>
      <c r="D256" s="87">
        <v>92002</v>
      </c>
      <c r="E256" s="558">
        <v>3.2593165715994285E-2</v>
      </c>
      <c r="F256" s="87">
        <v>1700519.0900000003</v>
      </c>
      <c r="G256" s="87">
        <v>2257104.838</v>
      </c>
      <c r="H256" s="87">
        <v>1359161.5330000001</v>
      </c>
      <c r="I256" s="87">
        <v>1136491.5430000001</v>
      </c>
      <c r="J256" s="39">
        <v>6453277.0039999997</v>
      </c>
      <c r="K256" s="89">
        <v>0.11116383188810038</v>
      </c>
      <c r="L256" s="87">
        <v>21949</v>
      </c>
      <c r="M256" s="87">
        <v>717371</v>
      </c>
      <c r="N256" s="87">
        <v>44742</v>
      </c>
      <c r="O256" s="39">
        <v>784062</v>
      </c>
      <c r="P256" s="87">
        <v>45586</v>
      </c>
      <c r="Q256" s="87">
        <v>81232</v>
      </c>
      <c r="R256" s="87">
        <v>78261</v>
      </c>
      <c r="S256" s="39">
        <v>205079</v>
      </c>
      <c r="T256" s="137">
        <v>37.303538147676925</v>
      </c>
      <c r="U256" s="137">
        <v>27.785907499507584</v>
      </c>
      <c r="V256" s="137">
        <v>17.367035087719298</v>
      </c>
      <c r="W256" s="138">
        <v>25.925548013204669</v>
      </c>
    </row>
    <row r="257" spans="2:23" s="38" customFormat="1">
      <c r="B257" s="581">
        <v>2020</v>
      </c>
      <c r="C257" s="87">
        <v>461648</v>
      </c>
      <c r="D257" s="87">
        <v>21681</v>
      </c>
      <c r="E257" s="558">
        <v>4.6964353793366373E-2</v>
      </c>
      <c r="F257" s="87">
        <v>354151.03700000001</v>
      </c>
      <c r="G257" s="87">
        <v>374928.85400000005</v>
      </c>
      <c r="H257" s="87">
        <v>1015851.7799999999</v>
      </c>
      <c r="I257" s="87">
        <v>584662.03599999996</v>
      </c>
      <c r="J257" s="39">
        <v>2329593.7069999999</v>
      </c>
      <c r="K257" s="89">
        <v>0.13070261955339321</v>
      </c>
      <c r="L257" s="87">
        <v>6605</v>
      </c>
      <c r="M257" s="87">
        <v>304484</v>
      </c>
      <c r="N257" s="87">
        <v>24885</v>
      </c>
      <c r="O257" s="39">
        <v>335974</v>
      </c>
      <c r="P257" s="87">
        <v>10002</v>
      </c>
      <c r="Q257" s="87">
        <v>13063</v>
      </c>
      <c r="R257" s="87">
        <v>51278</v>
      </c>
      <c r="S257" s="39">
        <v>74343</v>
      </c>
      <c r="T257" s="137">
        <v>35.408022095580883</v>
      </c>
      <c r="U257" s="137">
        <v>28.70158876215265</v>
      </c>
      <c r="V257" s="137">
        <v>19.810674753305509</v>
      </c>
      <c r="W257" s="138">
        <v>23.471364768707211</v>
      </c>
    </row>
    <row r="258" spans="2:23" s="38" customFormat="1">
      <c r="B258" s="581">
        <v>2021</v>
      </c>
      <c r="C258" s="87">
        <v>141297</v>
      </c>
      <c r="D258" s="87">
        <v>10983</v>
      </c>
      <c r="E258" s="558">
        <v>7.7729888108027778E-2</v>
      </c>
      <c r="F258" s="87">
        <v>70290.782999999996</v>
      </c>
      <c r="G258" s="87">
        <v>12205.599000000002</v>
      </c>
      <c r="H258" s="87">
        <v>1139202.517</v>
      </c>
      <c r="I258" s="87">
        <v>488369.98599999998</v>
      </c>
      <c r="J258" s="39">
        <v>1710068.8849999998</v>
      </c>
      <c r="K258" s="89">
        <v>0.13028831876559174</v>
      </c>
      <c r="L258" s="87">
        <v>4186</v>
      </c>
      <c r="M258" s="87">
        <v>222802</v>
      </c>
      <c r="N258" s="87">
        <v>22971</v>
      </c>
      <c r="O258" s="39">
        <v>249959</v>
      </c>
      <c r="P258" s="87">
        <v>2233</v>
      </c>
      <c r="Q258" s="87">
        <v>388</v>
      </c>
      <c r="R258" s="87">
        <v>37456</v>
      </c>
      <c r="S258" s="39">
        <v>40077</v>
      </c>
      <c r="T258" s="137">
        <v>31.478183161665918</v>
      </c>
      <c r="U258" s="137">
        <v>31.457729381443304</v>
      </c>
      <c r="V258" s="137">
        <v>30.414420039513029</v>
      </c>
      <c r="W258" s="138">
        <v>30.483791176984305</v>
      </c>
    </row>
    <row r="259" spans="2:23" s="38" customFormat="1">
      <c r="B259" s="581">
        <v>2022</v>
      </c>
      <c r="C259" s="87"/>
      <c r="D259" s="87"/>
      <c r="E259" s="558"/>
      <c r="F259" s="87">
        <v>150096.65099999998</v>
      </c>
      <c r="G259" s="87">
        <v>1028910.0580000001</v>
      </c>
      <c r="H259" s="87">
        <v>942503.90100000007</v>
      </c>
      <c r="I259" s="87">
        <v>760776.43500000006</v>
      </c>
      <c r="J259" s="39">
        <v>2882287.0450000004</v>
      </c>
      <c r="K259" s="89">
        <v>0.11047303583186315</v>
      </c>
      <c r="L259" s="87"/>
      <c r="M259" s="87">
        <v>318415</v>
      </c>
      <c r="N259" s="87">
        <v>31236</v>
      </c>
      <c r="O259" s="39">
        <v>349651</v>
      </c>
      <c r="P259" s="87">
        <v>3242</v>
      </c>
      <c r="Q259" s="87">
        <v>24205</v>
      </c>
      <c r="R259" s="87">
        <v>35915</v>
      </c>
      <c r="S259" s="39">
        <v>63362</v>
      </c>
      <c r="T259" s="137">
        <v>46.297548118445398</v>
      </c>
      <c r="U259" s="137">
        <v>42.508161867382775</v>
      </c>
      <c r="V259" s="137">
        <v>26.242625671724909</v>
      </c>
      <c r="W259" s="138">
        <v>33.482380764496078</v>
      </c>
    </row>
    <row r="260" spans="2:23">
      <c r="B260" s="581">
        <v>2023</v>
      </c>
      <c r="C260" s="87"/>
      <c r="D260" s="87"/>
      <c r="E260" s="558"/>
      <c r="F260" s="87">
        <v>840847.40099999995</v>
      </c>
      <c r="G260" s="87">
        <v>2796217.7420000001</v>
      </c>
      <c r="H260" s="87">
        <v>1236304.9729999998</v>
      </c>
      <c r="I260" s="87">
        <v>1299860</v>
      </c>
      <c r="J260" s="39">
        <v>6173230.1159999995</v>
      </c>
      <c r="K260" s="89">
        <v>0.11266694857159608</v>
      </c>
      <c r="L260" s="87"/>
      <c r="M260" s="87">
        <v>695519</v>
      </c>
      <c r="N260" s="87">
        <v>47452</v>
      </c>
      <c r="O260" s="39">
        <v>742971</v>
      </c>
      <c r="P260" s="87">
        <v>23573</v>
      </c>
      <c r="Q260" s="87">
        <v>76362</v>
      </c>
      <c r="R260" s="87">
        <v>43121</v>
      </c>
      <c r="S260" s="39">
        <v>143056</v>
      </c>
      <c r="T260" s="137">
        <v>35.669935986085775</v>
      </c>
      <c r="U260" s="137">
        <v>36.617921767371207</v>
      </c>
      <c r="V260" s="137">
        <v>28.670600704992921</v>
      </c>
      <c r="W260" s="138">
        <v>34.066170702382287</v>
      </c>
    </row>
    <row r="261" spans="2:23">
      <c r="B261" s="581">
        <v>2024</v>
      </c>
      <c r="C261" s="87"/>
      <c r="D261" s="87"/>
      <c r="E261" s="558"/>
      <c r="F261" s="87">
        <v>1214210</v>
      </c>
      <c r="G261" s="87">
        <v>2897669</v>
      </c>
      <c r="H261" s="87">
        <v>1311281</v>
      </c>
      <c r="I261" s="87">
        <v>1445238</v>
      </c>
      <c r="J261" s="39">
        <v>6868397</v>
      </c>
      <c r="K261" s="89">
        <v>0.112</v>
      </c>
      <c r="L261" s="87"/>
      <c r="M261" s="87">
        <v>767545</v>
      </c>
      <c r="N261" s="87">
        <v>52048</v>
      </c>
      <c r="O261" s="39">
        <v>819594</v>
      </c>
      <c r="P261" s="87">
        <v>36621</v>
      </c>
      <c r="Q261" s="87">
        <v>82687</v>
      </c>
      <c r="R261" s="87">
        <v>49297</v>
      </c>
      <c r="S261" s="39">
        <v>168605</v>
      </c>
      <c r="T261" s="137">
        <v>33.200000000000003</v>
      </c>
      <c r="U261" s="137">
        <v>35</v>
      </c>
      <c r="V261" s="137">
        <v>26.6</v>
      </c>
      <c r="W261" s="138">
        <v>32.200000000000003</v>
      </c>
    </row>
    <row r="262" spans="2:23" ht="13.5" thickBot="1">
      <c r="B262" s="585">
        <v>2025</v>
      </c>
      <c r="C262" s="125"/>
      <c r="D262" s="125"/>
      <c r="E262" s="582"/>
      <c r="F262" s="125">
        <v>1204707</v>
      </c>
      <c r="G262" s="125">
        <v>2989830</v>
      </c>
      <c r="H262" s="125">
        <v>1315721</v>
      </c>
      <c r="I262" s="125">
        <v>1639492</v>
      </c>
      <c r="J262" s="132">
        <v>7149749</v>
      </c>
      <c r="K262" s="127">
        <v>0.11799999999999999</v>
      </c>
      <c r="L262" s="125"/>
      <c r="M262" s="125">
        <v>846336</v>
      </c>
      <c r="N262" s="125">
        <v>54183</v>
      </c>
      <c r="O262" s="132">
        <v>900519</v>
      </c>
      <c r="P262" s="125">
        <v>37646</v>
      </c>
      <c r="Q262" s="125">
        <v>84422</v>
      </c>
      <c r="R262" s="125">
        <v>49785</v>
      </c>
      <c r="S262" s="132">
        <v>171853</v>
      </c>
      <c r="T262" s="155">
        <v>32</v>
      </c>
      <c r="U262" s="155">
        <v>35.4</v>
      </c>
      <c r="V262" s="155">
        <v>26.4</v>
      </c>
      <c r="W262" s="156">
        <v>32.1</v>
      </c>
    </row>
    <row r="263" spans="2:23" ht="13.5" thickTop="1">
      <c r="B263" s="551" t="s">
        <v>54</v>
      </c>
      <c r="D263" s="583"/>
      <c r="E263" s="583"/>
      <c r="F263" s="552"/>
      <c r="G263" s="552"/>
      <c r="H263" s="552"/>
      <c r="I263" s="552"/>
      <c r="J263" s="553"/>
      <c r="K263" s="563"/>
      <c r="M263" s="552"/>
      <c r="N263" s="552"/>
      <c r="O263" s="553"/>
      <c r="P263" s="552"/>
      <c r="Q263" s="552"/>
      <c r="R263" s="552"/>
      <c r="S263" s="553"/>
      <c r="T263" s="552"/>
      <c r="U263" s="552"/>
      <c r="V263" s="552"/>
      <c r="W263" s="553"/>
    </row>
  </sheetData>
  <mergeCells count="2">
    <mergeCell ref="C2:E2"/>
    <mergeCell ref="F2:J2"/>
  </mergeCells>
  <phoneticPr fontId="9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Y263"/>
  <sheetViews>
    <sheetView zoomScaleNormal="100" workbookViewId="0">
      <pane xSplit="2" ySplit="3" topLeftCell="C163" activePane="bottomRight" state="frozen"/>
      <selection activeCell="A2" sqref="A2"/>
      <selection pane="topRight" activeCell="A2" sqref="A2"/>
      <selection pane="bottomLeft" activeCell="A2" sqref="A2"/>
      <selection pane="bottomRight" activeCell="D181" sqref="D181"/>
    </sheetView>
  </sheetViews>
  <sheetFormatPr defaultRowHeight="12" outlineLevelRow="1"/>
  <cols>
    <col min="1" max="1" width="1.85546875" customWidth="1"/>
    <col min="6" max="6" width="9.140625" style="3"/>
  </cols>
  <sheetData>
    <row r="1" spans="1:24" ht="12.95" customHeight="1">
      <c r="A1" s="16"/>
      <c r="B1" s="12" t="s">
        <v>4</v>
      </c>
      <c r="C1" s="588">
        <v>3</v>
      </c>
      <c r="D1" s="13">
        <f t="shared" ref="D1:E1" si="0">C1+1</f>
        <v>4</v>
      </c>
      <c r="E1" s="13">
        <f t="shared" si="0"/>
        <v>5</v>
      </c>
      <c r="F1" s="13">
        <f t="shared" ref="F1" si="1">E1+1</f>
        <v>6</v>
      </c>
      <c r="G1" s="13">
        <f t="shared" ref="G1" si="2">F1+1</f>
        <v>7</v>
      </c>
      <c r="H1" s="13">
        <f t="shared" ref="H1" si="3">G1+1</f>
        <v>8</v>
      </c>
      <c r="I1" s="13">
        <f t="shared" ref="I1" si="4">H1+1</f>
        <v>9</v>
      </c>
      <c r="J1" s="13">
        <f t="shared" ref="J1" si="5">I1+1</f>
        <v>10</v>
      </c>
      <c r="K1" s="13">
        <f t="shared" ref="K1" si="6">J1+1</f>
        <v>11</v>
      </c>
      <c r="L1" s="13">
        <f t="shared" ref="L1" si="7">K1+1</f>
        <v>12</v>
      </c>
      <c r="M1" s="13">
        <f t="shared" ref="M1" si="8">L1+1</f>
        <v>13</v>
      </c>
      <c r="N1" s="13">
        <f t="shared" ref="N1" si="9">M1+1</f>
        <v>14</v>
      </c>
      <c r="O1" s="13">
        <f t="shared" ref="O1" si="10">N1+1</f>
        <v>15</v>
      </c>
      <c r="P1" s="13">
        <f t="shared" ref="P1" si="11">O1+1</f>
        <v>16</v>
      </c>
      <c r="Q1" s="13">
        <f t="shared" ref="Q1" si="12">P1+1</f>
        <v>17</v>
      </c>
      <c r="R1" s="13">
        <f t="shared" ref="R1" si="13">Q1+1</f>
        <v>18</v>
      </c>
      <c r="S1" s="13">
        <f t="shared" ref="S1" si="14">R1+1</f>
        <v>19</v>
      </c>
      <c r="T1" s="13">
        <f t="shared" ref="T1" si="15">S1+1</f>
        <v>20</v>
      </c>
      <c r="U1" s="13">
        <f t="shared" ref="U1" si="16">T1+1</f>
        <v>21</v>
      </c>
      <c r="V1" s="13">
        <f t="shared" ref="V1" si="17">U1+1</f>
        <v>22</v>
      </c>
      <c r="W1" s="13">
        <f t="shared" ref="W1" si="18">V1+1</f>
        <v>23</v>
      </c>
      <c r="X1" s="13">
        <f t="shared" ref="X1" si="19">W1+1</f>
        <v>24</v>
      </c>
    </row>
    <row r="2" spans="1:24" ht="12.95" customHeight="1">
      <c r="A2" s="20"/>
      <c r="B2" s="1010"/>
      <c r="C2" s="1053" t="s">
        <v>404</v>
      </c>
      <c r="D2" s="1053"/>
      <c r="E2" s="1053"/>
      <c r="F2" s="1053" t="s">
        <v>5</v>
      </c>
      <c r="G2" s="1053"/>
      <c r="H2" s="1053"/>
      <c r="I2" s="1053"/>
      <c r="J2" s="1053"/>
      <c r="K2" s="1053"/>
      <c r="L2" s="1011" t="s">
        <v>6</v>
      </c>
      <c r="M2" s="564" t="s">
        <v>405</v>
      </c>
      <c r="N2" s="564"/>
      <c r="O2" s="564"/>
      <c r="P2" s="564"/>
      <c r="Q2" s="564" t="s">
        <v>7</v>
      </c>
      <c r="R2" s="564"/>
      <c r="S2" s="564"/>
      <c r="T2" s="564"/>
      <c r="U2" s="564" t="s">
        <v>8</v>
      </c>
      <c r="V2" s="564"/>
      <c r="W2" s="564"/>
      <c r="X2" s="564"/>
    </row>
    <row r="3" spans="1:24" ht="12.95" customHeight="1">
      <c r="A3" s="27"/>
      <c r="B3" s="1012" t="s">
        <v>9</v>
      </c>
      <c r="C3" s="554" t="s">
        <v>407</v>
      </c>
      <c r="D3" s="555" t="s">
        <v>408</v>
      </c>
      <c r="E3" s="556" t="s">
        <v>403</v>
      </c>
      <c r="F3" s="565" t="s">
        <v>404</v>
      </c>
      <c r="G3" s="535" t="s">
        <v>10</v>
      </c>
      <c r="H3" s="535" t="s">
        <v>11</v>
      </c>
      <c r="I3" s="535" t="s">
        <v>12</v>
      </c>
      <c r="J3" s="535" t="s">
        <v>13</v>
      </c>
      <c r="K3" s="536" t="s">
        <v>14</v>
      </c>
      <c r="L3" s="1013" t="s">
        <v>15</v>
      </c>
      <c r="M3" s="565" t="s">
        <v>557</v>
      </c>
      <c r="N3" s="586" t="s">
        <v>15</v>
      </c>
      <c r="O3" s="586" t="s">
        <v>16</v>
      </c>
      <c r="P3" s="536" t="s">
        <v>14</v>
      </c>
      <c r="Q3" s="535" t="s">
        <v>10</v>
      </c>
      <c r="R3" s="535" t="s">
        <v>11</v>
      </c>
      <c r="S3" s="535" t="s">
        <v>12</v>
      </c>
      <c r="T3" s="536" t="s">
        <v>14</v>
      </c>
      <c r="U3" s="1014" t="s">
        <v>10</v>
      </c>
      <c r="V3" s="1014" t="s">
        <v>11</v>
      </c>
      <c r="W3" s="535" t="s">
        <v>12</v>
      </c>
      <c r="X3" s="536" t="s">
        <v>14</v>
      </c>
    </row>
    <row r="4" spans="1:24" ht="12.95" customHeight="1">
      <c r="A4" s="16"/>
      <c r="B4" s="28">
        <v>40574</v>
      </c>
      <c r="C4" s="516"/>
      <c r="D4" s="516"/>
      <c r="E4" s="516"/>
      <c r="F4" s="516"/>
      <c r="G4" s="87">
        <v>92482</v>
      </c>
      <c r="H4" s="87">
        <v>52909</v>
      </c>
      <c r="I4" s="87">
        <v>29521</v>
      </c>
      <c r="J4" s="87">
        <v>20720</v>
      </c>
      <c r="K4" s="88">
        <f>SUM(G4:J4)</f>
        <v>195632</v>
      </c>
      <c r="L4" s="89">
        <f t="shared" ref="L4:L84" si="20">N4/K4</f>
        <v>0.1573362231127832</v>
      </c>
      <c r="M4" s="89"/>
      <c r="N4" s="90" ph="1">
        <v>30780</v>
      </c>
      <c r="O4" s="90" ph="1">
        <v>1499</v>
      </c>
      <c r="P4" s="63">
        <f>SUM(N4:O4)</f>
        <v>32279</v>
      </c>
      <c r="Q4" s="87">
        <v>2334</v>
      </c>
      <c r="R4" s="87">
        <v>4580</v>
      </c>
      <c r="S4" s="87">
        <v>1943</v>
      </c>
      <c r="T4" s="88">
        <f>SUM(Q4:S4)</f>
        <v>8857</v>
      </c>
      <c r="U4" s="87"/>
      <c r="V4" s="87"/>
      <c r="W4" s="87"/>
      <c r="X4" s="39"/>
    </row>
    <row r="5" spans="1:24" ht="12.95" customHeight="1">
      <c r="A5" s="16"/>
      <c r="B5" s="28">
        <v>40602</v>
      </c>
      <c r="C5" s="516"/>
      <c r="D5" s="516"/>
      <c r="E5" s="516"/>
      <c r="F5" s="516"/>
      <c r="G5" s="87">
        <v>115681</v>
      </c>
      <c r="H5" s="87">
        <v>58494</v>
      </c>
      <c r="I5" s="87">
        <v>18879</v>
      </c>
      <c r="J5" s="87">
        <v>19345</v>
      </c>
      <c r="K5" s="88">
        <f t="shared" ref="K5:K68" si="21">SUM(G5:J5)</f>
        <v>212399</v>
      </c>
      <c r="L5" s="89">
        <f t="shared" si="20"/>
        <v>0.13103639847645235</v>
      </c>
      <c r="M5" s="89"/>
      <c r="N5" s="87" ph="1">
        <v>27832</v>
      </c>
      <c r="O5" s="87" ph="1">
        <v>1706</v>
      </c>
      <c r="P5" s="39">
        <f t="shared" ref="P5:P68" si="22">SUM(N5:O5)</f>
        <v>29538</v>
      </c>
      <c r="Q5" s="87">
        <v>2897</v>
      </c>
      <c r="R5" s="87">
        <v>4441</v>
      </c>
      <c r="S5" s="87">
        <v>1664</v>
      </c>
      <c r="T5" s="88">
        <f t="shared" ref="T5:T68" si="23">SUM(Q5:S5)</f>
        <v>9002</v>
      </c>
      <c r="U5" s="87"/>
      <c r="V5" s="87"/>
      <c r="W5" s="87"/>
      <c r="X5" s="39"/>
    </row>
    <row r="6" spans="1:24" ht="12.95" customHeight="1">
      <c r="A6" s="16"/>
      <c r="B6" s="29">
        <v>40633</v>
      </c>
      <c r="C6" s="567"/>
      <c r="D6" s="567"/>
      <c r="E6" s="567"/>
      <c r="F6" s="567"/>
      <c r="G6" s="92">
        <v>52593</v>
      </c>
      <c r="H6" s="92">
        <v>58209</v>
      </c>
      <c r="I6" s="92">
        <v>38141</v>
      </c>
      <c r="J6" s="92">
        <v>23704</v>
      </c>
      <c r="K6" s="93">
        <f t="shared" si="21"/>
        <v>172647</v>
      </c>
      <c r="L6" s="94">
        <f t="shared" si="20"/>
        <v>0.14200072981285514</v>
      </c>
      <c r="M6" s="94"/>
      <c r="N6" s="92" ph="1">
        <v>24516</v>
      </c>
      <c r="O6" s="92" ph="1">
        <v>1869</v>
      </c>
      <c r="P6" s="39">
        <f t="shared" si="22"/>
        <v>26385</v>
      </c>
      <c r="Q6" s="92">
        <v>1828</v>
      </c>
      <c r="R6" s="92">
        <v>3827</v>
      </c>
      <c r="S6" s="92">
        <v>1975</v>
      </c>
      <c r="T6" s="93">
        <f t="shared" si="23"/>
        <v>7630</v>
      </c>
      <c r="U6" s="92"/>
      <c r="V6" s="92"/>
      <c r="W6" s="92"/>
      <c r="X6" s="60"/>
    </row>
    <row r="7" spans="1:24" ht="12.95" customHeight="1">
      <c r="A7" s="16"/>
      <c r="B7" s="28">
        <v>40663</v>
      </c>
      <c r="C7" s="516"/>
      <c r="D7" s="516"/>
      <c r="E7" s="516"/>
      <c r="F7" s="516"/>
      <c r="G7" s="87">
        <v>69701</v>
      </c>
      <c r="H7" s="87">
        <v>55877</v>
      </c>
      <c r="I7" s="87">
        <v>28652</v>
      </c>
      <c r="J7" s="87">
        <v>21251</v>
      </c>
      <c r="K7" s="88">
        <f t="shared" si="21"/>
        <v>175481</v>
      </c>
      <c r="L7" s="89">
        <f t="shared" si="20"/>
        <v>0.14301263384639931</v>
      </c>
      <c r="M7" s="89"/>
      <c r="N7" s="90" ph="1">
        <v>25096</v>
      </c>
      <c r="O7" s="90" ph="1">
        <v>1564</v>
      </c>
      <c r="P7" s="63">
        <f t="shared" si="22"/>
        <v>26660</v>
      </c>
      <c r="Q7" s="87">
        <v>2330</v>
      </c>
      <c r="R7" s="87">
        <v>4073.0000000000005</v>
      </c>
      <c r="S7" s="87">
        <v>1889</v>
      </c>
      <c r="T7" s="88">
        <f t="shared" si="23"/>
        <v>8292</v>
      </c>
      <c r="U7" s="87"/>
      <c r="V7" s="87"/>
      <c r="W7" s="87"/>
      <c r="X7" s="39"/>
    </row>
    <row r="8" spans="1:24" ht="12.95" customHeight="1">
      <c r="A8" s="16"/>
      <c r="B8" s="28">
        <v>40694</v>
      </c>
      <c r="C8" s="516"/>
      <c r="D8" s="516"/>
      <c r="E8" s="516"/>
      <c r="F8" s="516"/>
      <c r="G8" s="87">
        <v>74336</v>
      </c>
      <c r="H8" s="87">
        <v>58651</v>
      </c>
      <c r="I8" s="87">
        <v>32911</v>
      </c>
      <c r="J8" s="87">
        <v>23725</v>
      </c>
      <c r="K8" s="88">
        <f t="shared" si="21"/>
        <v>189623</v>
      </c>
      <c r="L8" s="89">
        <f t="shared" si="20"/>
        <v>0.12287011596694494</v>
      </c>
      <c r="M8" s="89"/>
      <c r="N8" s="87" ph="1">
        <v>23299</v>
      </c>
      <c r="O8" s="87" ph="1">
        <v>1809</v>
      </c>
      <c r="P8" s="39">
        <f t="shared" si="22"/>
        <v>25108</v>
      </c>
      <c r="Q8" s="87">
        <v>2510</v>
      </c>
      <c r="R8" s="87">
        <v>5108</v>
      </c>
      <c r="S8" s="87">
        <v>1774</v>
      </c>
      <c r="T8" s="88">
        <f t="shared" si="23"/>
        <v>9392</v>
      </c>
      <c r="U8" s="87"/>
      <c r="V8" s="87"/>
      <c r="W8" s="87"/>
      <c r="X8" s="39"/>
    </row>
    <row r="9" spans="1:24" ht="12.95" customHeight="1">
      <c r="A9" s="16"/>
      <c r="B9" s="29">
        <v>40724</v>
      </c>
      <c r="C9" s="567"/>
      <c r="D9" s="567"/>
      <c r="E9" s="567"/>
      <c r="F9" s="567"/>
      <c r="G9" s="92">
        <v>95412</v>
      </c>
      <c r="H9" s="92">
        <v>49519</v>
      </c>
      <c r="I9" s="92">
        <v>25821</v>
      </c>
      <c r="J9" s="92">
        <v>24214</v>
      </c>
      <c r="K9" s="93">
        <f t="shared" si="21"/>
        <v>194966</v>
      </c>
      <c r="L9" s="94">
        <f t="shared" si="20"/>
        <v>0.12658104490013644</v>
      </c>
      <c r="M9" s="94"/>
      <c r="N9" s="92" ph="1">
        <v>24679</v>
      </c>
      <c r="O9" s="92" ph="1">
        <v>1367</v>
      </c>
      <c r="P9" s="39">
        <f t="shared" si="22"/>
        <v>26046</v>
      </c>
      <c r="Q9" s="92">
        <v>2263</v>
      </c>
      <c r="R9" s="92">
        <v>3979</v>
      </c>
      <c r="S9" s="92">
        <v>1517</v>
      </c>
      <c r="T9" s="93">
        <f t="shared" si="23"/>
        <v>7759</v>
      </c>
      <c r="U9" s="92"/>
      <c r="V9" s="92"/>
      <c r="W9" s="92"/>
      <c r="X9" s="60"/>
    </row>
    <row r="10" spans="1:24" ht="12.95" customHeight="1">
      <c r="A10" s="16"/>
      <c r="B10" s="28">
        <v>40755</v>
      </c>
      <c r="C10" s="516"/>
      <c r="D10" s="516"/>
      <c r="E10" s="516"/>
      <c r="F10" s="516"/>
      <c r="G10" s="87">
        <v>69167</v>
      </c>
      <c r="H10" s="87">
        <v>54369</v>
      </c>
      <c r="I10" s="87">
        <v>32826</v>
      </c>
      <c r="J10" s="87">
        <v>25534</v>
      </c>
      <c r="K10" s="88">
        <f t="shared" si="21"/>
        <v>181896</v>
      </c>
      <c r="L10" s="89">
        <f t="shared" si="20"/>
        <v>0.14033293750274883</v>
      </c>
      <c r="M10" s="89"/>
      <c r="N10" s="90" ph="1">
        <v>25526</v>
      </c>
      <c r="O10" s="90" ph="1">
        <v>1449</v>
      </c>
      <c r="P10" s="63">
        <f t="shared" si="22"/>
        <v>26975</v>
      </c>
      <c r="Q10" s="87">
        <v>2152</v>
      </c>
      <c r="R10" s="87">
        <v>4794</v>
      </c>
      <c r="S10" s="87">
        <v>1623</v>
      </c>
      <c r="T10" s="88">
        <f t="shared" si="23"/>
        <v>8569</v>
      </c>
      <c r="U10" s="87"/>
      <c r="V10" s="87"/>
      <c r="W10" s="87"/>
      <c r="X10" s="39"/>
    </row>
    <row r="11" spans="1:24" ht="12.95" customHeight="1">
      <c r="A11" s="16"/>
      <c r="B11" s="28">
        <v>40786</v>
      </c>
      <c r="C11" s="516"/>
      <c r="D11" s="516"/>
      <c r="E11" s="516"/>
      <c r="F11" s="516"/>
      <c r="G11" s="87">
        <v>79546</v>
      </c>
      <c r="H11" s="87">
        <v>55534</v>
      </c>
      <c r="I11" s="87">
        <v>33082</v>
      </c>
      <c r="J11" s="87">
        <v>36320</v>
      </c>
      <c r="K11" s="88">
        <f t="shared" si="21"/>
        <v>204482</v>
      </c>
      <c r="L11" s="89">
        <f t="shared" si="20"/>
        <v>0.13981181717706204</v>
      </c>
      <c r="M11" s="89"/>
      <c r="N11" s="87" ph="1">
        <v>28589</v>
      </c>
      <c r="O11" s="87" ph="1">
        <v>1469</v>
      </c>
      <c r="P11" s="39">
        <f t="shared" si="22"/>
        <v>30058</v>
      </c>
      <c r="Q11" s="87">
        <v>2286</v>
      </c>
      <c r="R11" s="87">
        <v>4440</v>
      </c>
      <c r="S11" s="87">
        <v>1555</v>
      </c>
      <c r="T11" s="88">
        <f t="shared" si="23"/>
        <v>8281</v>
      </c>
      <c r="U11" s="87"/>
      <c r="V11" s="87"/>
      <c r="W11" s="87"/>
      <c r="X11" s="39"/>
    </row>
    <row r="12" spans="1:24" ht="12.95" customHeight="1">
      <c r="A12" s="16"/>
      <c r="B12" s="29">
        <v>40816</v>
      </c>
      <c r="C12" s="567"/>
      <c r="D12" s="567"/>
      <c r="E12" s="567"/>
      <c r="F12" s="567"/>
      <c r="G12" s="92">
        <v>65906</v>
      </c>
      <c r="H12" s="92">
        <v>85309</v>
      </c>
      <c r="I12" s="92">
        <v>43206</v>
      </c>
      <c r="J12" s="92">
        <v>24498</v>
      </c>
      <c r="K12" s="93">
        <f t="shared" si="21"/>
        <v>218919</v>
      </c>
      <c r="L12" s="94">
        <f t="shared" si="20"/>
        <v>8.3176882773994029E-2</v>
      </c>
      <c r="M12" s="94"/>
      <c r="N12" s="92" ph="1">
        <v>18209</v>
      </c>
      <c r="O12" s="92" ph="1">
        <v>1614</v>
      </c>
      <c r="P12" s="39">
        <f t="shared" si="22"/>
        <v>19823</v>
      </c>
      <c r="Q12" s="92">
        <v>1967</v>
      </c>
      <c r="R12" s="92">
        <v>4833</v>
      </c>
      <c r="S12" s="92">
        <v>1801</v>
      </c>
      <c r="T12" s="93">
        <f t="shared" si="23"/>
        <v>8601</v>
      </c>
      <c r="U12" s="92"/>
      <c r="V12" s="92"/>
      <c r="W12" s="92"/>
      <c r="X12" s="60"/>
    </row>
    <row r="13" spans="1:24" ht="12.95" customHeight="1">
      <c r="A13" s="16"/>
      <c r="B13" s="28">
        <v>40847</v>
      </c>
      <c r="C13" s="516"/>
      <c r="D13" s="516"/>
      <c r="E13" s="516"/>
      <c r="F13" s="516"/>
      <c r="G13" s="87">
        <v>120392</v>
      </c>
      <c r="H13" s="87">
        <v>76165</v>
      </c>
      <c r="I13" s="87">
        <v>57821</v>
      </c>
      <c r="J13" s="87">
        <v>33738</v>
      </c>
      <c r="K13" s="88">
        <f t="shared" si="21"/>
        <v>288116</v>
      </c>
      <c r="L13" s="89">
        <f t="shared" si="20"/>
        <v>0.13098196559719003</v>
      </c>
      <c r="M13" s="89"/>
      <c r="N13" s="90" ph="1">
        <v>37738</v>
      </c>
      <c r="O13" s="90" ph="1">
        <v>1794</v>
      </c>
      <c r="P13" s="63">
        <f t="shared" si="22"/>
        <v>39532</v>
      </c>
      <c r="Q13" s="87">
        <v>3458</v>
      </c>
      <c r="R13" s="87">
        <v>4108</v>
      </c>
      <c r="S13" s="87">
        <v>1837</v>
      </c>
      <c r="T13" s="88">
        <f t="shared" si="23"/>
        <v>9403</v>
      </c>
      <c r="U13" s="87"/>
      <c r="V13" s="87"/>
      <c r="W13" s="87"/>
      <c r="X13" s="39"/>
    </row>
    <row r="14" spans="1:24" ht="12.95" customHeight="1">
      <c r="A14" s="16"/>
      <c r="B14" s="28">
        <v>40877</v>
      </c>
      <c r="C14" s="516"/>
      <c r="D14" s="516"/>
      <c r="E14" s="516"/>
      <c r="F14" s="516"/>
      <c r="G14" s="87">
        <v>79428</v>
      </c>
      <c r="H14" s="87">
        <v>60096</v>
      </c>
      <c r="I14" s="87">
        <v>33285</v>
      </c>
      <c r="J14" s="87">
        <v>32098</v>
      </c>
      <c r="K14" s="88">
        <f t="shared" si="21"/>
        <v>204907</v>
      </c>
      <c r="L14" s="89">
        <f t="shared" si="20"/>
        <v>0.18167266125608203</v>
      </c>
      <c r="M14" s="89"/>
      <c r="N14" s="87" ph="1">
        <v>37226</v>
      </c>
      <c r="O14" s="87" ph="1">
        <v>2139</v>
      </c>
      <c r="P14" s="39">
        <f t="shared" si="22"/>
        <v>39365</v>
      </c>
      <c r="Q14" s="87">
        <v>2517</v>
      </c>
      <c r="R14" s="87">
        <v>3913</v>
      </c>
      <c r="S14" s="87">
        <v>1693</v>
      </c>
      <c r="T14" s="88">
        <f t="shared" si="23"/>
        <v>8123</v>
      </c>
      <c r="U14" s="87"/>
      <c r="V14" s="87"/>
      <c r="W14" s="87"/>
      <c r="X14" s="39"/>
    </row>
    <row r="15" spans="1:24" ht="12.95" customHeight="1">
      <c r="A15" s="16"/>
      <c r="B15" s="30">
        <v>40908</v>
      </c>
      <c r="C15" s="517"/>
      <c r="D15" s="517"/>
      <c r="E15" s="517"/>
      <c r="F15" s="517"/>
      <c r="G15" s="95">
        <v>67677</v>
      </c>
      <c r="H15" s="95">
        <v>63199</v>
      </c>
      <c r="I15" s="95">
        <v>26064</v>
      </c>
      <c r="J15" s="95">
        <v>30004</v>
      </c>
      <c r="K15" s="96">
        <f t="shared" si="21"/>
        <v>186944</v>
      </c>
      <c r="L15" s="97">
        <f t="shared" si="20"/>
        <v>0.12894235706949675</v>
      </c>
      <c r="M15" s="525"/>
      <c r="N15" s="95" ph="1">
        <v>24105</v>
      </c>
      <c r="O15" s="95" ph="1">
        <v>1952</v>
      </c>
      <c r="P15" s="83">
        <f t="shared" si="22"/>
        <v>26057</v>
      </c>
      <c r="Q15" s="95">
        <v>2268</v>
      </c>
      <c r="R15" s="95">
        <v>4667</v>
      </c>
      <c r="S15" s="95">
        <v>1539</v>
      </c>
      <c r="T15" s="96">
        <f t="shared" si="23"/>
        <v>8474</v>
      </c>
      <c r="U15" s="95"/>
      <c r="V15" s="95"/>
      <c r="W15" s="95"/>
      <c r="X15" s="95"/>
    </row>
    <row r="16" spans="1:24" ht="12.95" customHeight="1">
      <c r="A16" s="16"/>
      <c r="B16" s="28">
        <v>40939</v>
      </c>
      <c r="C16" s="516"/>
      <c r="D16" s="516"/>
      <c r="E16" s="516"/>
      <c r="F16" s="516"/>
      <c r="G16" s="87">
        <v>98475</v>
      </c>
      <c r="H16" s="87">
        <v>50868</v>
      </c>
      <c r="I16" s="87">
        <v>21278</v>
      </c>
      <c r="J16" s="87">
        <v>24090</v>
      </c>
      <c r="K16" s="88">
        <f t="shared" si="21"/>
        <v>194711</v>
      </c>
      <c r="L16" s="89">
        <f t="shared" si="20"/>
        <v>0.18893642372541869</v>
      </c>
      <c r="M16" s="89"/>
      <c r="N16" s="87" ph="1">
        <v>36788</v>
      </c>
      <c r="O16" s="87" ph="1">
        <v>1770</v>
      </c>
      <c r="P16" s="39">
        <f t="shared" si="22"/>
        <v>38558</v>
      </c>
      <c r="Q16" s="87">
        <v>2756</v>
      </c>
      <c r="R16" s="87">
        <v>4467</v>
      </c>
      <c r="S16" s="87">
        <v>1400</v>
      </c>
      <c r="T16" s="88">
        <f t="shared" si="23"/>
        <v>8623</v>
      </c>
      <c r="U16" s="137">
        <f t="shared" ref="U16:U47" si="24">G16/Q16</f>
        <v>35.731132075471699</v>
      </c>
      <c r="V16" s="137">
        <f t="shared" ref="V16:V47" si="25">H16/R16</f>
        <v>11.387508394895903</v>
      </c>
      <c r="W16" s="137">
        <f t="shared" ref="W16:W47" si="26">I16/S16</f>
        <v>15.198571428571428</v>
      </c>
      <c r="X16" s="157">
        <f t="shared" ref="X16:X47" si="27">SUM(G16:I16)/T16</f>
        <v>19.786733155514323</v>
      </c>
    </row>
    <row r="17" spans="1:24" ht="12.95" customHeight="1">
      <c r="A17" s="16"/>
      <c r="B17" s="28">
        <v>40968</v>
      </c>
      <c r="C17" s="516"/>
      <c r="D17" s="516"/>
      <c r="E17" s="516"/>
      <c r="F17" s="516"/>
      <c r="G17" s="87">
        <v>100203</v>
      </c>
      <c r="H17" s="87">
        <v>65059</v>
      </c>
      <c r="I17" s="87">
        <v>23262</v>
      </c>
      <c r="J17" s="87">
        <v>20384</v>
      </c>
      <c r="K17" s="88">
        <f t="shared" si="21"/>
        <v>208908</v>
      </c>
      <c r="L17" s="89">
        <f t="shared" si="20"/>
        <v>0.11530913129224347</v>
      </c>
      <c r="M17" s="89"/>
      <c r="N17" s="87" ph="1">
        <v>24089</v>
      </c>
      <c r="O17" s="87" ph="1">
        <v>1716</v>
      </c>
      <c r="P17" s="39">
        <f t="shared" si="22"/>
        <v>25805</v>
      </c>
      <c r="Q17" s="87">
        <v>2542</v>
      </c>
      <c r="R17" s="87">
        <v>3859</v>
      </c>
      <c r="S17" s="87">
        <v>1318</v>
      </c>
      <c r="T17" s="88">
        <f t="shared" si="23"/>
        <v>7719</v>
      </c>
      <c r="U17" s="137">
        <f t="shared" si="24"/>
        <v>39.418961447678996</v>
      </c>
      <c r="V17" s="137">
        <f t="shared" si="25"/>
        <v>16.859030837004404</v>
      </c>
      <c r="W17" s="137">
        <f t="shared" si="26"/>
        <v>17.649468892261002</v>
      </c>
      <c r="X17" s="157">
        <f t="shared" si="27"/>
        <v>24.423370902966706</v>
      </c>
    </row>
    <row r="18" spans="1:24" ht="12.95" customHeight="1">
      <c r="A18" s="16"/>
      <c r="B18" s="29">
        <v>40999</v>
      </c>
      <c r="C18" s="567"/>
      <c r="D18" s="567"/>
      <c r="E18" s="567"/>
      <c r="F18" s="567"/>
      <c r="G18" s="92">
        <v>111296</v>
      </c>
      <c r="H18" s="92">
        <v>66937</v>
      </c>
      <c r="I18" s="92">
        <v>31771</v>
      </c>
      <c r="J18" s="92">
        <v>27384</v>
      </c>
      <c r="K18" s="93">
        <f t="shared" si="21"/>
        <v>237388</v>
      </c>
      <c r="L18" s="94">
        <f t="shared" si="20"/>
        <v>0.13261832948590493</v>
      </c>
      <c r="M18" s="94"/>
      <c r="N18" s="92" ph="1">
        <v>31482</v>
      </c>
      <c r="O18" s="92" ph="1">
        <v>1673</v>
      </c>
      <c r="P18" s="39">
        <f t="shared" si="22"/>
        <v>33155</v>
      </c>
      <c r="Q18" s="92">
        <v>2680</v>
      </c>
      <c r="R18" s="92">
        <v>4369</v>
      </c>
      <c r="S18" s="92">
        <v>1834</v>
      </c>
      <c r="T18" s="93">
        <f t="shared" si="23"/>
        <v>8883</v>
      </c>
      <c r="U18" s="139">
        <f t="shared" si="24"/>
        <v>41.528358208955225</v>
      </c>
      <c r="V18" s="139">
        <f t="shared" si="25"/>
        <v>15.320897230487526</v>
      </c>
      <c r="W18" s="139">
        <f t="shared" si="26"/>
        <v>17.323336968375138</v>
      </c>
      <c r="X18" s="158">
        <f t="shared" si="27"/>
        <v>23.641112236856916</v>
      </c>
    </row>
    <row r="19" spans="1:24" ht="12.95" customHeight="1">
      <c r="A19" s="16"/>
      <c r="B19" s="28">
        <v>41029</v>
      </c>
      <c r="C19" s="516"/>
      <c r="D19" s="516"/>
      <c r="E19" s="516"/>
      <c r="F19" s="516"/>
      <c r="G19" s="87">
        <v>126178</v>
      </c>
      <c r="H19" s="87">
        <v>48569</v>
      </c>
      <c r="I19" s="87">
        <v>28227</v>
      </c>
      <c r="J19" s="87">
        <v>23455</v>
      </c>
      <c r="K19" s="88">
        <f t="shared" si="21"/>
        <v>226429</v>
      </c>
      <c r="L19" s="89">
        <f t="shared" si="20"/>
        <v>0.15441926608340806</v>
      </c>
      <c r="M19" s="89"/>
      <c r="N19" s="90" ph="1">
        <v>34965</v>
      </c>
      <c r="O19" s="90" ph="1">
        <v>2171</v>
      </c>
      <c r="P19" s="63">
        <f t="shared" si="22"/>
        <v>37136</v>
      </c>
      <c r="Q19" s="87">
        <v>3350</v>
      </c>
      <c r="R19" s="87">
        <v>4389</v>
      </c>
      <c r="S19" s="87">
        <v>2011.0000000000002</v>
      </c>
      <c r="T19" s="88">
        <f t="shared" si="23"/>
        <v>9750</v>
      </c>
      <c r="U19" s="137">
        <f t="shared" si="24"/>
        <v>37.665074626865675</v>
      </c>
      <c r="V19" s="137">
        <f t="shared" si="25"/>
        <v>11.066074276600592</v>
      </c>
      <c r="W19" s="137">
        <f t="shared" si="26"/>
        <v>14.036300348085527</v>
      </c>
      <c r="X19" s="157">
        <f t="shared" si="27"/>
        <v>20.817846153846155</v>
      </c>
    </row>
    <row r="20" spans="1:24" ht="12.95" customHeight="1">
      <c r="A20" s="16"/>
      <c r="B20" s="28">
        <v>41060</v>
      </c>
      <c r="C20" s="516"/>
      <c r="D20" s="516"/>
      <c r="E20" s="516"/>
      <c r="F20" s="516"/>
      <c r="G20" s="87">
        <v>122282</v>
      </c>
      <c r="H20" s="87">
        <v>54036</v>
      </c>
      <c r="I20" s="87">
        <v>23814</v>
      </c>
      <c r="J20" s="87">
        <v>22575</v>
      </c>
      <c r="K20" s="88">
        <f t="shared" si="21"/>
        <v>222707</v>
      </c>
      <c r="L20" s="89">
        <f t="shared" si="20"/>
        <v>0.16076279596061194</v>
      </c>
      <c r="M20" s="89"/>
      <c r="N20" s="87" ph="1">
        <v>35803</v>
      </c>
      <c r="O20" s="87" ph="1">
        <v>2509</v>
      </c>
      <c r="P20" s="39">
        <f t="shared" si="22"/>
        <v>38312</v>
      </c>
      <c r="Q20" s="87">
        <v>3068</v>
      </c>
      <c r="R20" s="87">
        <v>4864</v>
      </c>
      <c r="S20" s="87">
        <v>2037.9999999999998</v>
      </c>
      <c r="T20" s="88">
        <f t="shared" si="23"/>
        <v>9970</v>
      </c>
      <c r="U20" s="137">
        <f t="shared" si="24"/>
        <v>39.857235984354631</v>
      </c>
      <c r="V20" s="137">
        <f t="shared" si="25"/>
        <v>11.109375</v>
      </c>
      <c r="W20" s="137">
        <f t="shared" si="26"/>
        <v>11.684985279685968</v>
      </c>
      <c r="X20" s="157">
        <f t="shared" si="27"/>
        <v>20.073420260782346</v>
      </c>
    </row>
    <row r="21" spans="1:24" ht="12.95" customHeight="1">
      <c r="A21" s="16"/>
      <c r="B21" s="29">
        <v>41090</v>
      </c>
      <c r="C21" s="567"/>
      <c r="D21" s="567"/>
      <c r="E21" s="567"/>
      <c r="F21" s="567"/>
      <c r="G21" s="92">
        <v>124329</v>
      </c>
      <c r="H21" s="92">
        <v>50357</v>
      </c>
      <c r="I21" s="92">
        <v>23095</v>
      </c>
      <c r="J21" s="92">
        <v>24647</v>
      </c>
      <c r="K21" s="93">
        <f t="shared" si="21"/>
        <v>222428</v>
      </c>
      <c r="L21" s="94">
        <f t="shared" si="20"/>
        <v>9.2254572266081608E-2</v>
      </c>
      <c r="M21" s="94"/>
      <c r="N21" s="92" ph="1">
        <v>20520</v>
      </c>
      <c r="O21" s="92" ph="1">
        <v>1832</v>
      </c>
      <c r="P21" s="39">
        <f t="shared" si="22"/>
        <v>22352</v>
      </c>
      <c r="Q21" s="92">
        <v>3075</v>
      </c>
      <c r="R21" s="92">
        <v>4151</v>
      </c>
      <c r="S21" s="92">
        <v>1951</v>
      </c>
      <c r="T21" s="93">
        <f t="shared" si="23"/>
        <v>9177</v>
      </c>
      <c r="U21" s="139">
        <f t="shared" si="24"/>
        <v>40.432195121951217</v>
      </c>
      <c r="V21" s="139">
        <f t="shared" si="25"/>
        <v>12.131293664177306</v>
      </c>
      <c r="W21" s="139">
        <f t="shared" si="26"/>
        <v>11.837519220912352</v>
      </c>
      <c r="X21" s="158">
        <f t="shared" si="27"/>
        <v>21.551814318404709</v>
      </c>
    </row>
    <row r="22" spans="1:24" ht="12.95" customHeight="1">
      <c r="A22" s="16"/>
      <c r="B22" s="28">
        <v>41121</v>
      </c>
      <c r="C22" s="516"/>
      <c r="D22" s="516"/>
      <c r="E22" s="516"/>
      <c r="F22" s="516"/>
      <c r="G22" s="87">
        <v>123637</v>
      </c>
      <c r="H22" s="87">
        <v>67446</v>
      </c>
      <c r="I22" s="87">
        <v>31579</v>
      </c>
      <c r="J22" s="87">
        <v>23297</v>
      </c>
      <c r="K22" s="88">
        <f t="shared" si="21"/>
        <v>245959</v>
      </c>
      <c r="L22" s="89">
        <f t="shared" si="20"/>
        <v>0.118816550725934</v>
      </c>
      <c r="M22" s="89"/>
      <c r="N22" s="90" ph="1">
        <v>29224</v>
      </c>
      <c r="O22" s="90" ph="1">
        <v>2083</v>
      </c>
      <c r="P22" s="63">
        <f t="shared" si="22"/>
        <v>31307</v>
      </c>
      <c r="Q22" s="87">
        <v>2739</v>
      </c>
      <c r="R22" s="87">
        <v>4485</v>
      </c>
      <c r="S22" s="87">
        <v>1824</v>
      </c>
      <c r="T22" s="88">
        <f t="shared" si="23"/>
        <v>9048</v>
      </c>
      <c r="U22" s="137">
        <f t="shared" si="24"/>
        <v>45.139466958744066</v>
      </c>
      <c r="V22" s="137">
        <f t="shared" si="25"/>
        <v>15.038127090301003</v>
      </c>
      <c r="W22" s="137">
        <f t="shared" si="26"/>
        <v>17.313048245614034</v>
      </c>
      <c r="X22" s="157">
        <f t="shared" si="27"/>
        <v>24.608974358974358</v>
      </c>
    </row>
    <row r="23" spans="1:24" ht="12.95" customHeight="1">
      <c r="A23" s="16"/>
      <c r="B23" s="28">
        <v>41152</v>
      </c>
      <c r="C23" s="516"/>
      <c r="D23" s="516"/>
      <c r="E23" s="516"/>
      <c r="F23" s="516"/>
      <c r="G23" s="87">
        <v>109204</v>
      </c>
      <c r="H23" s="87">
        <v>53258</v>
      </c>
      <c r="I23" s="87">
        <v>28553</v>
      </c>
      <c r="J23" s="87">
        <v>22460</v>
      </c>
      <c r="K23" s="88">
        <f t="shared" si="21"/>
        <v>213475</v>
      </c>
      <c r="L23" s="89">
        <f t="shared" si="20"/>
        <v>0.13364562595151658</v>
      </c>
      <c r="M23" s="89"/>
      <c r="N23" s="87" ph="1">
        <v>28530</v>
      </c>
      <c r="O23" s="87" ph="1">
        <v>1733</v>
      </c>
      <c r="P23" s="39">
        <f t="shared" si="22"/>
        <v>30263</v>
      </c>
      <c r="Q23" s="87">
        <v>2840</v>
      </c>
      <c r="R23" s="87">
        <v>4894</v>
      </c>
      <c r="S23" s="87">
        <v>1785</v>
      </c>
      <c r="T23" s="88">
        <f t="shared" si="23"/>
        <v>9519</v>
      </c>
      <c r="U23" s="137">
        <f t="shared" si="24"/>
        <v>38.452112676056338</v>
      </c>
      <c r="V23" s="137">
        <f t="shared" si="25"/>
        <v>10.882304863097671</v>
      </c>
      <c r="W23" s="137">
        <f t="shared" si="26"/>
        <v>15.996078431372549</v>
      </c>
      <c r="X23" s="157">
        <f t="shared" si="27"/>
        <v>20.066708687887385</v>
      </c>
    </row>
    <row r="24" spans="1:24" ht="12.95" customHeight="1">
      <c r="A24" s="16"/>
      <c r="B24" s="29">
        <v>41182</v>
      </c>
      <c r="C24" s="567"/>
      <c r="D24" s="567"/>
      <c r="E24" s="567"/>
      <c r="F24" s="567"/>
      <c r="G24" s="92">
        <v>89657</v>
      </c>
      <c r="H24" s="92">
        <v>60793</v>
      </c>
      <c r="I24" s="92">
        <v>39379</v>
      </c>
      <c r="J24" s="92">
        <v>25171</v>
      </c>
      <c r="K24" s="93">
        <f t="shared" si="21"/>
        <v>215000</v>
      </c>
      <c r="L24" s="94">
        <f t="shared" si="20"/>
        <v>0.15353953488372094</v>
      </c>
      <c r="M24" s="94"/>
      <c r="N24" s="92" ph="1">
        <v>33011</v>
      </c>
      <c r="O24" s="92" ph="1">
        <v>1903</v>
      </c>
      <c r="P24" s="39">
        <f t="shared" si="22"/>
        <v>34914</v>
      </c>
      <c r="Q24" s="92">
        <v>2312</v>
      </c>
      <c r="R24" s="92">
        <v>4476</v>
      </c>
      <c r="S24" s="92">
        <v>1966</v>
      </c>
      <c r="T24" s="93">
        <f t="shared" si="23"/>
        <v>8754</v>
      </c>
      <c r="U24" s="139">
        <f t="shared" si="24"/>
        <v>38.778979238754324</v>
      </c>
      <c r="V24" s="139">
        <f t="shared" si="25"/>
        <v>13.581992850759606</v>
      </c>
      <c r="W24" s="139">
        <f t="shared" si="26"/>
        <v>20.030010172939981</v>
      </c>
      <c r="X24" s="158">
        <f t="shared" si="27"/>
        <v>21.684829792095041</v>
      </c>
    </row>
    <row r="25" spans="1:24" ht="12.95" customHeight="1">
      <c r="A25" s="16"/>
      <c r="B25" s="28">
        <v>41213</v>
      </c>
      <c r="C25" s="516"/>
      <c r="D25" s="516"/>
      <c r="E25" s="516"/>
      <c r="F25" s="516"/>
      <c r="G25" s="87">
        <v>120613</v>
      </c>
      <c r="H25" s="87">
        <v>88893</v>
      </c>
      <c r="I25" s="87">
        <v>29978</v>
      </c>
      <c r="J25" s="87">
        <v>30242</v>
      </c>
      <c r="K25" s="88">
        <f t="shared" si="21"/>
        <v>269726</v>
      </c>
      <c r="L25" s="89">
        <f t="shared" si="20"/>
        <v>0.12440402482519297</v>
      </c>
      <c r="M25" s="89"/>
      <c r="N25" s="90" ph="1">
        <v>33555</v>
      </c>
      <c r="O25" s="90" ph="1">
        <v>1936</v>
      </c>
      <c r="P25" s="63">
        <f t="shared" si="22"/>
        <v>35491</v>
      </c>
      <c r="Q25" s="87">
        <v>3385</v>
      </c>
      <c r="R25" s="87">
        <v>4407</v>
      </c>
      <c r="S25" s="87">
        <v>1779</v>
      </c>
      <c r="T25" s="88">
        <f t="shared" si="23"/>
        <v>9571</v>
      </c>
      <c r="U25" s="137">
        <f t="shared" si="24"/>
        <v>35.631610044313149</v>
      </c>
      <c r="V25" s="137">
        <f t="shared" si="25"/>
        <v>20.170864533696392</v>
      </c>
      <c r="W25" s="137">
        <f t="shared" si="26"/>
        <v>16.851039910061832</v>
      </c>
      <c r="X25" s="157">
        <f t="shared" si="27"/>
        <v>25.021836798662626</v>
      </c>
    </row>
    <row r="26" spans="1:24" ht="12.95" customHeight="1">
      <c r="A26" s="16"/>
      <c r="B26" s="28">
        <v>41243</v>
      </c>
      <c r="C26" s="516"/>
      <c r="D26" s="516"/>
      <c r="E26" s="516"/>
      <c r="F26" s="516"/>
      <c r="G26" s="87">
        <v>92190</v>
      </c>
      <c r="H26" s="87">
        <v>52643</v>
      </c>
      <c r="I26" s="87">
        <v>30661</v>
      </c>
      <c r="J26" s="87">
        <v>21201</v>
      </c>
      <c r="K26" s="88">
        <f t="shared" si="21"/>
        <v>196695</v>
      </c>
      <c r="L26" s="89">
        <f t="shared" si="20"/>
        <v>0.10884364117033987</v>
      </c>
      <c r="M26" s="89"/>
      <c r="N26" s="87" ph="1">
        <v>21409</v>
      </c>
      <c r="O26" s="87" ph="1">
        <v>1768</v>
      </c>
      <c r="P26" s="39">
        <f t="shared" si="22"/>
        <v>23177</v>
      </c>
      <c r="Q26" s="87">
        <v>2631</v>
      </c>
      <c r="R26" s="87">
        <v>4303</v>
      </c>
      <c r="S26" s="87">
        <v>1721</v>
      </c>
      <c r="T26" s="88">
        <f t="shared" si="23"/>
        <v>8655</v>
      </c>
      <c r="U26" s="137">
        <f t="shared" si="24"/>
        <v>35.039908779931586</v>
      </c>
      <c r="V26" s="137">
        <f t="shared" si="25"/>
        <v>12.234022774808274</v>
      </c>
      <c r="W26" s="137">
        <f t="shared" si="26"/>
        <v>17.815804764671704</v>
      </c>
      <c r="X26" s="157">
        <f t="shared" si="27"/>
        <v>20.276603119584056</v>
      </c>
    </row>
    <row r="27" spans="1:24" ht="12.95" customHeight="1">
      <c r="A27" s="16"/>
      <c r="B27" s="30">
        <v>41274</v>
      </c>
      <c r="C27" s="517"/>
      <c r="D27" s="517"/>
      <c r="E27" s="517"/>
      <c r="F27" s="517"/>
      <c r="G27" s="95">
        <v>117235</v>
      </c>
      <c r="H27" s="95">
        <v>61284</v>
      </c>
      <c r="I27" s="95">
        <v>28038</v>
      </c>
      <c r="J27" s="95">
        <v>26818</v>
      </c>
      <c r="K27" s="96">
        <f t="shared" si="21"/>
        <v>233375</v>
      </c>
      <c r="L27" s="97">
        <f t="shared" si="20"/>
        <v>8.8471344402785215E-2</v>
      </c>
      <c r="M27" s="525"/>
      <c r="N27" s="95" ph="1">
        <v>20647</v>
      </c>
      <c r="O27" s="95" ph="1">
        <v>2037</v>
      </c>
      <c r="P27" s="83">
        <f t="shared" si="22"/>
        <v>22684</v>
      </c>
      <c r="Q27" s="95">
        <v>3057</v>
      </c>
      <c r="R27" s="95">
        <v>4513</v>
      </c>
      <c r="S27" s="95">
        <v>1778</v>
      </c>
      <c r="T27" s="96">
        <f t="shared" si="23"/>
        <v>9348</v>
      </c>
      <c r="U27" s="141">
        <f t="shared" si="24"/>
        <v>38.34968923781485</v>
      </c>
      <c r="V27" s="141">
        <f t="shared" si="25"/>
        <v>13.579437181475736</v>
      </c>
      <c r="W27" s="141">
        <f t="shared" si="26"/>
        <v>15.769403824521934</v>
      </c>
      <c r="X27" s="159">
        <f t="shared" si="27"/>
        <v>22.096384253316216</v>
      </c>
    </row>
    <row r="28" spans="1:24" ht="12.95" customHeight="1">
      <c r="A28" s="16"/>
      <c r="B28" s="28">
        <v>41305</v>
      </c>
      <c r="C28" s="516"/>
      <c r="D28" s="516"/>
      <c r="E28" s="516"/>
      <c r="F28" s="516"/>
      <c r="G28" s="87">
        <v>120793</v>
      </c>
      <c r="H28" s="87">
        <v>54684</v>
      </c>
      <c r="I28" s="87">
        <v>34149</v>
      </c>
      <c r="J28" s="87">
        <v>26991</v>
      </c>
      <c r="K28" s="88">
        <f t="shared" si="21"/>
        <v>236617</v>
      </c>
      <c r="L28" s="89">
        <f t="shared" si="20"/>
        <v>0.14677305519045547</v>
      </c>
      <c r="M28" s="89"/>
      <c r="N28" s="87" ph="1">
        <v>34729</v>
      </c>
      <c r="O28" s="87" ph="1">
        <v>1867</v>
      </c>
      <c r="P28" s="39">
        <f t="shared" si="22"/>
        <v>36596</v>
      </c>
      <c r="Q28" s="87">
        <v>2799</v>
      </c>
      <c r="R28" s="87">
        <v>4848</v>
      </c>
      <c r="S28" s="87">
        <v>1855</v>
      </c>
      <c r="T28" s="88">
        <f t="shared" si="23"/>
        <v>9502</v>
      </c>
      <c r="U28" s="137">
        <f t="shared" si="24"/>
        <v>43.155769917827797</v>
      </c>
      <c r="V28" s="137">
        <f t="shared" si="25"/>
        <v>11.279702970297029</v>
      </c>
      <c r="W28" s="137">
        <f t="shared" si="26"/>
        <v>18.409164420485176</v>
      </c>
      <c r="X28" s="157">
        <f t="shared" si="27"/>
        <v>22.061250263102504</v>
      </c>
    </row>
    <row r="29" spans="1:24" ht="12.95" customHeight="1">
      <c r="A29" s="16"/>
      <c r="B29" s="28">
        <v>41306</v>
      </c>
      <c r="C29" s="516"/>
      <c r="D29" s="516"/>
      <c r="E29" s="516"/>
      <c r="F29" s="516"/>
      <c r="G29" s="87">
        <v>109416</v>
      </c>
      <c r="H29" s="87">
        <v>71550</v>
      </c>
      <c r="I29" s="87">
        <v>32525</v>
      </c>
      <c r="J29" s="87">
        <v>21847</v>
      </c>
      <c r="K29" s="88">
        <f t="shared" si="21"/>
        <v>235338</v>
      </c>
      <c r="L29" s="89">
        <f t="shared" si="20"/>
        <v>0.12621846025716205</v>
      </c>
      <c r="M29" s="89"/>
      <c r="N29" s="87" ph="1">
        <v>29704</v>
      </c>
      <c r="O29" s="87" ph="1">
        <v>2257</v>
      </c>
      <c r="P29" s="39">
        <f t="shared" si="22"/>
        <v>31961</v>
      </c>
      <c r="Q29" s="87">
        <v>2832</v>
      </c>
      <c r="R29" s="87">
        <v>4127</v>
      </c>
      <c r="S29" s="87">
        <v>1731</v>
      </c>
      <c r="T29" s="88">
        <f t="shared" si="23"/>
        <v>8690</v>
      </c>
      <c r="U29" s="137">
        <f t="shared" si="24"/>
        <v>38.635593220338983</v>
      </c>
      <c r="V29" s="137">
        <f t="shared" si="25"/>
        <v>17.337048703658834</v>
      </c>
      <c r="W29" s="137">
        <f t="shared" si="26"/>
        <v>18.789716926632003</v>
      </c>
      <c r="X29" s="157">
        <f t="shared" si="27"/>
        <v>24.567433831990794</v>
      </c>
    </row>
    <row r="30" spans="1:24" ht="12.95" customHeight="1">
      <c r="A30" s="16"/>
      <c r="B30" s="29">
        <v>41334</v>
      </c>
      <c r="C30" s="567"/>
      <c r="D30" s="567"/>
      <c r="E30" s="567"/>
      <c r="F30" s="567"/>
      <c r="G30" s="92">
        <v>108538</v>
      </c>
      <c r="H30" s="92">
        <v>54944</v>
      </c>
      <c r="I30" s="92">
        <v>36066</v>
      </c>
      <c r="J30" s="92">
        <v>26828</v>
      </c>
      <c r="K30" s="93">
        <f t="shared" si="21"/>
        <v>226376</v>
      </c>
      <c r="L30" s="94">
        <f t="shared" si="20"/>
        <v>0.15970774287026893</v>
      </c>
      <c r="M30" s="94"/>
      <c r="N30" s="92" ph="1">
        <v>36154</v>
      </c>
      <c r="O30" s="92" ph="1">
        <v>1880</v>
      </c>
      <c r="P30" s="39">
        <f t="shared" si="22"/>
        <v>38034</v>
      </c>
      <c r="Q30" s="92">
        <v>2580</v>
      </c>
      <c r="R30" s="92">
        <v>4166</v>
      </c>
      <c r="S30" s="92">
        <v>1895</v>
      </c>
      <c r="T30" s="93">
        <f t="shared" si="23"/>
        <v>8641</v>
      </c>
      <c r="U30" s="139">
        <f t="shared" si="24"/>
        <v>42.068992248062017</v>
      </c>
      <c r="V30" s="139">
        <f t="shared" si="25"/>
        <v>13.188670187229956</v>
      </c>
      <c r="W30" s="139">
        <f t="shared" si="26"/>
        <v>19.032189973614777</v>
      </c>
      <c r="X30" s="158">
        <f t="shared" si="27"/>
        <v>23.093160513829417</v>
      </c>
    </row>
    <row r="31" spans="1:24" ht="12.95" customHeight="1">
      <c r="A31" s="16"/>
      <c r="B31" s="28">
        <v>41394</v>
      </c>
      <c r="C31" s="516"/>
      <c r="D31" s="516"/>
      <c r="E31" s="516"/>
      <c r="F31" s="516"/>
      <c r="G31" s="87">
        <v>121067</v>
      </c>
      <c r="H31" s="87">
        <v>49651</v>
      </c>
      <c r="I31" s="87">
        <v>36147</v>
      </c>
      <c r="J31" s="87">
        <v>25832</v>
      </c>
      <c r="K31" s="88">
        <f t="shared" si="21"/>
        <v>232697</v>
      </c>
      <c r="L31" s="89">
        <f t="shared" si="20"/>
        <v>0.14163912727710284</v>
      </c>
      <c r="M31" s="89"/>
      <c r="N31" s="90" ph="1">
        <v>32959</v>
      </c>
      <c r="O31" s="90" ph="1">
        <v>1797</v>
      </c>
      <c r="P31" s="63">
        <f t="shared" si="22"/>
        <v>34756</v>
      </c>
      <c r="Q31" s="87">
        <v>2506</v>
      </c>
      <c r="R31" s="87">
        <v>4024</v>
      </c>
      <c r="S31" s="87">
        <v>1846</v>
      </c>
      <c r="T31" s="88">
        <f t="shared" si="23"/>
        <v>8376</v>
      </c>
      <c r="U31" s="137">
        <f t="shared" si="24"/>
        <v>48.310853950518755</v>
      </c>
      <c r="V31" s="137">
        <f t="shared" si="25"/>
        <v>12.338717693836978</v>
      </c>
      <c r="W31" s="137">
        <f t="shared" si="26"/>
        <v>19.581256771397616</v>
      </c>
      <c r="X31" s="157">
        <f t="shared" si="27"/>
        <v>24.697349570200572</v>
      </c>
    </row>
    <row r="32" spans="1:24" ht="12.95" customHeight="1">
      <c r="A32" s="16"/>
      <c r="B32" s="28">
        <v>41425</v>
      </c>
      <c r="C32" s="516"/>
      <c r="D32" s="516"/>
      <c r="E32" s="516"/>
      <c r="F32" s="516"/>
      <c r="G32" s="87">
        <v>106427</v>
      </c>
      <c r="H32" s="87">
        <v>48401</v>
      </c>
      <c r="I32" s="87">
        <v>68906</v>
      </c>
      <c r="J32" s="87">
        <v>25808</v>
      </c>
      <c r="K32" s="88">
        <f t="shared" si="21"/>
        <v>249542</v>
      </c>
      <c r="L32" s="89">
        <f t="shared" si="20"/>
        <v>0.15407827139319233</v>
      </c>
      <c r="M32" s="89"/>
      <c r="N32" s="87" ph="1">
        <v>38449</v>
      </c>
      <c r="O32" s="87" ph="1">
        <v>2837</v>
      </c>
      <c r="P32" s="39">
        <f t="shared" si="22"/>
        <v>41286</v>
      </c>
      <c r="Q32" s="87">
        <v>2509</v>
      </c>
      <c r="R32" s="87">
        <v>4290</v>
      </c>
      <c r="S32" s="87">
        <v>2065</v>
      </c>
      <c r="T32" s="88">
        <f t="shared" si="23"/>
        <v>8864</v>
      </c>
      <c r="U32" s="137">
        <f t="shared" si="24"/>
        <v>42.418094858509363</v>
      </c>
      <c r="V32" s="137">
        <f t="shared" si="25"/>
        <v>11.282284382284383</v>
      </c>
      <c r="W32" s="137">
        <f t="shared" si="26"/>
        <v>33.368523002421306</v>
      </c>
      <c r="X32" s="157">
        <f t="shared" si="27"/>
        <v>25.240749097472925</v>
      </c>
    </row>
    <row r="33" spans="1:24" ht="12.95" customHeight="1">
      <c r="A33" s="16"/>
      <c r="B33" s="29">
        <v>41426</v>
      </c>
      <c r="C33" s="567"/>
      <c r="D33" s="567"/>
      <c r="E33" s="567"/>
      <c r="F33" s="567"/>
      <c r="G33" s="92">
        <v>96186</v>
      </c>
      <c r="H33" s="92">
        <v>54814</v>
      </c>
      <c r="I33" s="92">
        <v>32796</v>
      </c>
      <c r="J33" s="92">
        <v>25109</v>
      </c>
      <c r="K33" s="93">
        <f t="shared" si="21"/>
        <v>208905</v>
      </c>
      <c r="L33" s="94">
        <f t="shared" si="20"/>
        <v>0.15485029080203919</v>
      </c>
      <c r="M33" s="94"/>
      <c r="N33" s="92" ph="1">
        <v>32348.999999999996</v>
      </c>
      <c r="O33" s="92" ph="1">
        <v>2003</v>
      </c>
      <c r="P33" s="39">
        <f t="shared" si="22"/>
        <v>34352</v>
      </c>
      <c r="Q33" s="92">
        <v>2694</v>
      </c>
      <c r="R33" s="92">
        <v>4338</v>
      </c>
      <c r="S33" s="92">
        <v>1763</v>
      </c>
      <c r="T33" s="93">
        <f t="shared" si="23"/>
        <v>8795</v>
      </c>
      <c r="U33" s="139">
        <f t="shared" si="24"/>
        <v>35.70378619153675</v>
      </c>
      <c r="V33" s="139">
        <f t="shared" si="25"/>
        <v>12.635776855693868</v>
      </c>
      <c r="W33" s="139">
        <f t="shared" si="26"/>
        <v>18.602382302892796</v>
      </c>
      <c r="X33" s="158">
        <f t="shared" si="27"/>
        <v>20.897782831154064</v>
      </c>
    </row>
    <row r="34" spans="1:24" ht="12.95" customHeight="1">
      <c r="A34" s="16"/>
      <c r="B34" s="28">
        <v>41456</v>
      </c>
      <c r="C34" s="516"/>
      <c r="D34" s="516"/>
      <c r="E34" s="516"/>
      <c r="F34" s="516"/>
      <c r="G34" s="87">
        <v>105243</v>
      </c>
      <c r="H34" s="87">
        <v>51817</v>
      </c>
      <c r="I34" s="87">
        <v>35980</v>
      </c>
      <c r="J34" s="87">
        <v>28237</v>
      </c>
      <c r="K34" s="88">
        <f t="shared" si="21"/>
        <v>221277</v>
      </c>
      <c r="L34" s="89">
        <f t="shared" si="20"/>
        <v>0.11618921080817256</v>
      </c>
      <c r="M34" s="89"/>
      <c r="N34" s="90" ph="1">
        <v>25710</v>
      </c>
      <c r="O34" s="90" ph="1">
        <v>2037.9999999999998</v>
      </c>
      <c r="P34" s="63">
        <f t="shared" si="22"/>
        <v>27748</v>
      </c>
      <c r="Q34" s="87">
        <v>2493</v>
      </c>
      <c r="R34" s="87">
        <v>3901</v>
      </c>
      <c r="S34" s="87">
        <v>1915</v>
      </c>
      <c r="T34" s="88">
        <f t="shared" si="23"/>
        <v>8309</v>
      </c>
      <c r="U34" s="137">
        <f t="shared" si="24"/>
        <v>42.215403128760528</v>
      </c>
      <c r="V34" s="137">
        <f t="shared" si="25"/>
        <v>13.28300435785696</v>
      </c>
      <c r="W34" s="137">
        <f t="shared" si="26"/>
        <v>18.788511749347258</v>
      </c>
      <c r="X34" s="157">
        <f t="shared" si="27"/>
        <v>23.232639306775784</v>
      </c>
    </row>
    <row r="35" spans="1:24" ht="12.95" customHeight="1">
      <c r="A35" s="16"/>
      <c r="B35" s="28">
        <v>41487</v>
      </c>
      <c r="C35" s="516"/>
      <c r="D35" s="516"/>
      <c r="E35" s="516"/>
      <c r="F35" s="516"/>
      <c r="G35" s="87">
        <v>134001</v>
      </c>
      <c r="H35" s="87">
        <v>55664</v>
      </c>
      <c r="I35" s="87">
        <v>36940</v>
      </c>
      <c r="J35" s="87">
        <v>28390</v>
      </c>
      <c r="K35" s="88">
        <f t="shared" si="21"/>
        <v>254995</v>
      </c>
      <c r="L35" s="89">
        <f t="shared" si="20"/>
        <v>0.13165356183454577</v>
      </c>
      <c r="M35" s="89"/>
      <c r="N35" s="87" ph="1">
        <v>33571</v>
      </c>
      <c r="O35" s="87" ph="1">
        <v>1925</v>
      </c>
      <c r="P35" s="39">
        <f t="shared" si="22"/>
        <v>35496</v>
      </c>
      <c r="Q35" s="87">
        <v>3071</v>
      </c>
      <c r="R35" s="87">
        <v>4667</v>
      </c>
      <c r="S35" s="87">
        <v>1686</v>
      </c>
      <c r="T35" s="88">
        <f t="shared" si="23"/>
        <v>9424</v>
      </c>
      <c r="U35" s="137">
        <f t="shared" si="24"/>
        <v>43.634321068056011</v>
      </c>
      <c r="V35" s="137">
        <f t="shared" si="25"/>
        <v>11.927148060852796</v>
      </c>
      <c r="W35" s="137">
        <f t="shared" si="26"/>
        <v>21.909845788849349</v>
      </c>
      <c r="X35" s="157">
        <f t="shared" si="27"/>
        <v>24.0455220713073</v>
      </c>
    </row>
    <row r="36" spans="1:24" ht="12.95" customHeight="1">
      <c r="A36" s="16"/>
      <c r="B36" s="29">
        <v>41518</v>
      </c>
      <c r="C36" s="567"/>
      <c r="D36" s="567"/>
      <c r="E36" s="567"/>
      <c r="F36" s="567"/>
      <c r="G36" s="92">
        <v>107293</v>
      </c>
      <c r="H36" s="92">
        <v>52525</v>
      </c>
      <c r="I36" s="92">
        <v>34466</v>
      </c>
      <c r="J36" s="92">
        <v>28591</v>
      </c>
      <c r="K36" s="93">
        <f t="shared" si="21"/>
        <v>222875</v>
      </c>
      <c r="L36" s="94">
        <f t="shared" si="20"/>
        <v>0.13761076836791925</v>
      </c>
      <c r="M36" s="94"/>
      <c r="N36" s="92" ph="1">
        <v>30670</v>
      </c>
      <c r="O36" s="92" ph="1">
        <v>2126</v>
      </c>
      <c r="P36" s="39">
        <f t="shared" si="22"/>
        <v>32796</v>
      </c>
      <c r="Q36" s="92">
        <v>2577</v>
      </c>
      <c r="R36" s="92">
        <v>4640</v>
      </c>
      <c r="S36" s="92">
        <v>1730</v>
      </c>
      <c r="T36" s="93">
        <f t="shared" si="23"/>
        <v>8947</v>
      </c>
      <c r="U36" s="139">
        <f t="shared" si="24"/>
        <v>41.634846720993401</v>
      </c>
      <c r="V36" s="139">
        <f t="shared" si="25"/>
        <v>11.320043103448276</v>
      </c>
      <c r="W36" s="139">
        <f t="shared" si="26"/>
        <v>19.922543352601156</v>
      </c>
      <c r="X36" s="158">
        <f t="shared" si="27"/>
        <v>21.714988264222644</v>
      </c>
    </row>
    <row r="37" spans="1:24" ht="12.95" customHeight="1">
      <c r="A37" s="16"/>
      <c r="B37" s="28">
        <v>41548</v>
      </c>
      <c r="C37" s="516"/>
      <c r="D37" s="516"/>
      <c r="E37" s="516"/>
      <c r="F37" s="516"/>
      <c r="G37" s="87">
        <v>146504</v>
      </c>
      <c r="H37" s="87">
        <v>79428</v>
      </c>
      <c r="I37" s="87">
        <v>55224</v>
      </c>
      <c r="J37" s="87">
        <v>31606</v>
      </c>
      <c r="K37" s="88">
        <f t="shared" si="21"/>
        <v>312762</v>
      </c>
      <c r="L37" s="89">
        <f t="shared" si="20"/>
        <v>0.12701351187164681</v>
      </c>
      <c r="M37" s="89"/>
      <c r="N37" s="90" ph="1">
        <v>39725</v>
      </c>
      <c r="O37" s="90" ph="1">
        <v>2438</v>
      </c>
      <c r="P37" s="63">
        <f t="shared" si="22"/>
        <v>42163</v>
      </c>
      <c r="Q37" s="87">
        <v>3837</v>
      </c>
      <c r="R37" s="87">
        <v>4330</v>
      </c>
      <c r="S37" s="87">
        <v>1826</v>
      </c>
      <c r="T37" s="88">
        <f t="shared" si="23"/>
        <v>9993</v>
      </c>
      <c r="U37" s="137">
        <f t="shared" si="24"/>
        <v>38.18191295282773</v>
      </c>
      <c r="V37" s="137">
        <f t="shared" si="25"/>
        <v>18.343648960739031</v>
      </c>
      <c r="W37" s="137">
        <f t="shared" si="26"/>
        <v>30.243154435925522</v>
      </c>
      <c r="X37" s="157">
        <f t="shared" si="27"/>
        <v>28.135294706294406</v>
      </c>
    </row>
    <row r="38" spans="1:24" ht="12.95" customHeight="1">
      <c r="A38" s="16"/>
      <c r="B38" s="28">
        <v>41579</v>
      </c>
      <c r="C38" s="516"/>
      <c r="D38" s="516"/>
      <c r="E38" s="516"/>
      <c r="F38" s="516"/>
      <c r="G38" s="87">
        <v>133883</v>
      </c>
      <c r="H38" s="87">
        <v>59264</v>
      </c>
      <c r="I38" s="87">
        <v>59845</v>
      </c>
      <c r="J38" s="87">
        <v>28495</v>
      </c>
      <c r="K38" s="88">
        <f t="shared" si="21"/>
        <v>281487</v>
      </c>
      <c r="L38" s="89">
        <f t="shared" si="20"/>
        <v>0.10756091755569529</v>
      </c>
      <c r="M38" s="89"/>
      <c r="N38" s="87" ph="1">
        <v>30277</v>
      </c>
      <c r="O38" s="87" ph="1">
        <v>2376</v>
      </c>
      <c r="P38" s="39">
        <f t="shared" si="22"/>
        <v>32653</v>
      </c>
      <c r="Q38" s="87">
        <v>3194</v>
      </c>
      <c r="R38" s="87">
        <v>4338</v>
      </c>
      <c r="S38" s="87">
        <v>1813</v>
      </c>
      <c r="T38" s="88">
        <f t="shared" si="23"/>
        <v>9345</v>
      </c>
      <c r="U38" s="137">
        <f t="shared" si="24"/>
        <v>41.917031934877897</v>
      </c>
      <c r="V38" s="137">
        <f t="shared" si="25"/>
        <v>13.661595205163669</v>
      </c>
      <c r="W38" s="137">
        <f t="shared" si="26"/>
        <v>33.008825151682295</v>
      </c>
      <c r="X38" s="157">
        <f t="shared" si="27"/>
        <v>27.072445157838416</v>
      </c>
    </row>
    <row r="39" spans="1:24" ht="12.95" customHeight="1">
      <c r="A39" s="16"/>
      <c r="B39" s="30">
        <v>41609</v>
      </c>
      <c r="C39" s="517"/>
      <c r="D39" s="517"/>
      <c r="E39" s="517"/>
      <c r="F39" s="517"/>
      <c r="G39" s="95">
        <v>137462</v>
      </c>
      <c r="H39" s="95">
        <v>50824</v>
      </c>
      <c r="I39" s="95">
        <v>57984</v>
      </c>
      <c r="J39" s="95">
        <v>33086</v>
      </c>
      <c r="K39" s="96">
        <f t="shared" si="21"/>
        <v>279356</v>
      </c>
      <c r="L39" s="97">
        <f t="shared" si="20"/>
        <v>0.12432523375191512</v>
      </c>
      <c r="M39" s="525"/>
      <c r="N39" s="95" ph="1">
        <v>34731</v>
      </c>
      <c r="O39" s="95" ph="1">
        <v>2606</v>
      </c>
      <c r="P39" s="83">
        <f t="shared" si="22"/>
        <v>37337</v>
      </c>
      <c r="Q39" s="95">
        <v>3480</v>
      </c>
      <c r="R39" s="95">
        <v>4256</v>
      </c>
      <c r="S39" s="95">
        <v>1936</v>
      </c>
      <c r="T39" s="96">
        <f t="shared" si="23"/>
        <v>9672</v>
      </c>
      <c r="U39" s="141">
        <f t="shared" si="24"/>
        <v>39.500574712643676</v>
      </c>
      <c r="V39" s="141">
        <f t="shared" si="25"/>
        <v>11.941729323308271</v>
      </c>
      <c r="W39" s="141">
        <f t="shared" si="26"/>
        <v>29.950413223140497</v>
      </c>
      <c r="X39" s="159">
        <f t="shared" si="27"/>
        <v>25.462158808933001</v>
      </c>
    </row>
    <row r="40" spans="1:24" ht="12.95" customHeight="1">
      <c r="A40" s="16"/>
      <c r="B40" s="28">
        <v>41670</v>
      </c>
      <c r="C40" s="516"/>
      <c r="D40" s="516"/>
      <c r="E40" s="516"/>
      <c r="F40" s="516"/>
      <c r="G40" s="87">
        <v>144483</v>
      </c>
      <c r="H40" s="87">
        <v>51977</v>
      </c>
      <c r="I40" s="87">
        <v>46722</v>
      </c>
      <c r="J40" s="87">
        <v>29894</v>
      </c>
      <c r="K40" s="88">
        <f t="shared" si="21"/>
        <v>273076</v>
      </c>
      <c r="L40" s="89">
        <f t="shared" si="20"/>
        <v>0.15812081618304061</v>
      </c>
      <c r="M40" s="89"/>
      <c r="N40" s="87" ph="1">
        <v>43179</v>
      </c>
      <c r="O40" s="87" ph="1">
        <v>2405</v>
      </c>
      <c r="P40" s="39">
        <f t="shared" si="22"/>
        <v>45584</v>
      </c>
      <c r="Q40" s="87">
        <v>3080</v>
      </c>
      <c r="R40" s="87">
        <v>4377</v>
      </c>
      <c r="S40" s="87">
        <v>2062</v>
      </c>
      <c r="T40" s="88">
        <f t="shared" si="23"/>
        <v>9519</v>
      </c>
      <c r="U40" s="137">
        <f t="shared" si="24"/>
        <v>46.910064935064938</v>
      </c>
      <c r="V40" s="137">
        <f t="shared" si="25"/>
        <v>11.875028558373314</v>
      </c>
      <c r="W40" s="137">
        <f t="shared" si="26"/>
        <v>22.658583899127063</v>
      </c>
      <c r="X40" s="157">
        <f t="shared" si="27"/>
        <v>25.547011240676543</v>
      </c>
    </row>
    <row r="41" spans="1:24" ht="12.95" customHeight="1">
      <c r="A41" s="16"/>
      <c r="B41" s="28">
        <v>41671</v>
      </c>
      <c r="C41" s="516"/>
      <c r="D41" s="516"/>
      <c r="E41" s="516"/>
      <c r="F41" s="516"/>
      <c r="G41" s="87">
        <v>180536</v>
      </c>
      <c r="H41" s="87">
        <v>89199</v>
      </c>
      <c r="I41" s="87">
        <v>36274</v>
      </c>
      <c r="J41" s="87">
        <v>28030</v>
      </c>
      <c r="K41" s="88">
        <f t="shared" si="21"/>
        <v>334039</v>
      </c>
      <c r="L41" s="89">
        <f t="shared" si="20"/>
        <v>9.1713841796915926E-2</v>
      </c>
      <c r="M41" s="89"/>
      <c r="N41" s="87" ph="1">
        <v>30636</v>
      </c>
      <c r="O41" s="87" ph="1">
        <v>2012</v>
      </c>
      <c r="P41" s="39">
        <f t="shared" si="22"/>
        <v>32648</v>
      </c>
      <c r="Q41" s="87">
        <v>3603</v>
      </c>
      <c r="R41" s="87">
        <v>3470</v>
      </c>
      <c r="S41" s="87">
        <v>1950</v>
      </c>
      <c r="T41" s="88">
        <f t="shared" si="23"/>
        <v>9023</v>
      </c>
      <c r="U41" s="137">
        <f t="shared" si="24"/>
        <v>50.107132944768246</v>
      </c>
      <c r="V41" s="137">
        <f t="shared" si="25"/>
        <v>25.705763688760808</v>
      </c>
      <c r="W41" s="137">
        <f t="shared" si="26"/>
        <v>18.602051282051281</v>
      </c>
      <c r="X41" s="157">
        <f t="shared" si="27"/>
        <v>33.914330045439435</v>
      </c>
    </row>
    <row r="42" spans="1:24" ht="12.95" customHeight="1">
      <c r="A42" s="16"/>
      <c r="B42" s="29">
        <v>41699</v>
      </c>
      <c r="C42" s="567"/>
      <c r="D42" s="567"/>
      <c r="E42" s="567"/>
      <c r="F42" s="567"/>
      <c r="G42" s="92">
        <v>183797</v>
      </c>
      <c r="H42" s="92">
        <v>44994</v>
      </c>
      <c r="I42" s="92">
        <v>39843</v>
      </c>
      <c r="J42" s="92">
        <v>40336</v>
      </c>
      <c r="K42" s="93">
        <f t="shared" si="21"/>
        <v>308970</v>
      </c>
      <c r="L42" s="94">
        <f t="shared" si="20"/>
        <v>9.5572385668511506E-2</v>
      </c>
      <c r="M42" s="94"/>
      <c r="N42" s="92" ph="1">
        <v>29529</v>
      </c>
      <c r="O42" s="92" ph="1">
        <v>2357</v>
      </c>
      <c r="P42" s="39">
        <f t="shared" si="22"/>
        <v>31886</v>
      </c>
      <c r="Q42" s="92">
        <v>3529</v>
      </c>
      <c r="R42" s="92">
        <v>3683</v>
      </c>
      <c r="S42" s="92">
        <v>2180</v>
      </c>
      <c r="T42" s="93">
        <f t="shared" si="23"/>
        <v>9392</v>
      </c>
      <c r="U42" s="139">
        <f t="shared" si="24"/>
        <v>52.081892887503543</v>
      </c>
      <c r="V42" s="139">
        <f t="shared" si="25"/>
        <v>12.216671191963073</v>
      </c>
      <c r="W42" s="139">
        <f t="shared" si="26"/>
        <v>18.276605504587156</v>
      </c>
      <c r="X42" s="158">
        <f t="shared" si="27"/>
        <v>28.602427597955707</v>
      </c>
    </row>
    <row r="43" spans="1:24" ht="12.95" customHeight="1">
      <c r="A43" s="16"/>
      <c r="B43" s="28">
        <v>41759</v>
      </c>
      <c r="C43" s="516"/>
      <c r="D43" s="516"/>
      <c r="E43" s="516"/>
      <c r="F43" s="516"/>
      <c r="G43" s="87">
        <v>168115.41800000001</v>
      </c>
      <c r="H43" s="87">
        <v>36741</v>
      </c>
      <c r="I43" s="87">
        <v>43962</v>
      </c>
      <c r="J43" s="87">
        <v>37849</v>
      </c>
      <c r="K43" s="88">
        <f t="shared" si="21"/>
        <v>286667.41800000001</v>
      </c>
      <c r="L43" s="89">
        <f t="shared" si="20"/>
        <v>0.11321830791387671</v>
      </c>
      <c r="M43" s="89"/>
      <c r="N43" s="90" ph="1">
        <v>32456.000000000004</v>
      </c>
      <c r="O43" s="90" ph="1">
        <v>2159</v>
      </c>
      <c r="P43" s="63">
        <f t="shared" si="22"/>
        <v>34615</v>
      </c>
      <c r="Q43" s="87">
        <v>3214</v>
      </c>
      <c r="R43" s="87">
        <v>3378</v>
      </c>
      <c r="S43" s="87">
        <v>2094</v>
      </c>
      <c r="T43" s="88">
        <f t="shared" si="23"/>
        <v>8686</v>
      </c>
      <c r="U43" s="137">
        <f t="shared" si="24"/>
        <v>52.30722401991288</v>
      </c>
      <c r="V43" s="137">
        <f t="shared" si="25"/>
        <v>10.876554174067495</v>
      </c>
      <c r="W43" s="137">
        <f t="shared" si="26"/>
        <v>20.994269340974213</v>
      </c>
      <c r="X43" s="157">
        <f t="shared" si="27"/>
        <v>28.645915035689615</v>
      </c>
    </row>
    <row r="44" spans="1:24" ht="12.95" customHeight="1">
      <c r="A44" s="16"/>
      <c r="B44" s="28">
        <v>41790</v>
      </c>
      <c r="C44" s="516"/>
      <c r="D44" s="516"/>
      <c r="E44" s="516"/>
      <c r="F44" s="516"/>
      <c r="G44" s="87">
        <v>186623</v>
      </c>
      <c r="H44" s="87">
        <v>47204.218999999997</v>
      </c>
      <c r="I44" s="87">
        <v>34336.508999999998</v>
      </c>
      <c r="J44" s="87">
        <v>45404</v>
      </c>
      <c r="K44" s="88">
        <f t="shared" si="21"/>
        <v>313567.728</v>
      </c>
      <c r="L44" s="89">
        <f t="shared" si="20"/>
        <v>0.13992830282585714</v>
      </c>
      <c r="M44" s="89"/>
      <c r="N44" s="87" ph="1">
        <v>43877</v>
      </c>
      <c r="O44" s="87" ph="1">
        <v>2610</v>
      </c>
      <c r="P44" s="39">
        <f t="shared" si="22"/>
        <v>46487</v>
      </c>
      <c r="Q44" s="87">
        <v>3577</v>
      </c>
      <c r="R44" s="87">
        <v>3623</v>
      </c>
      <c r="S44" s="87">
        <v>2204</v>
      </c>
      <c r="T44" s="88">
        <f t="shared" si="23"/>
        <v>9404</v>
      </c>
      <c r="U44" s="137">
        <f t="shared" si="24"/>
        <v>52.17305004193458</v>
      </c>
      <c r="V44" s="137">
        <f t="shared" si="25"/>
        <v>13.029041954181617</v>
      </c>
      <c r="W44" s="137">
        <f t="shared" si="26"/>
        <v>15.579178312159708</v>
      </c>
      <c r="X44" s="157">
        <f t="shared" si="27"/>
        <v>28.515921735431732</v>
      </c>
    </row>
    <row r="45" spans="1:24" ht="12.95" customHeight="1">
      <c r="A45" s="16"/>
      <c r="B45" s="29">
        <v>41791</v>
      </c>
      <c r="C45" s="567"/>
      <c r="D45" s="567"/>
      <c r="E45" s="567"/>
      <c r="F45" s="567"/>
      <c r="G45" s="92">
        <v>109261.629</v>
      </c>
      <c r="H45" s="92">
        <v>38183</v>
      </c>
      <c r="I45" s="92">
        <v>32198.999999999996</v>
      </c>
      <c r="J45" s="92">
        <v>33094</v>
      </c>
      <c r="K45" s="93">
        <f t="shared" si="21"/>
        <v>212737.62900000002</v>
      </c>
      <c r="L45" s="94">
        <f t="shared" si="20"/>
        <v>0.11064803208838996</v>
      </c>
      <c r="M45" s="94"/>
      <c r="N45" s="92" ph="1">
        <v>23539</v>
      </c>
      <c r="O45" s="92" ph="1">
        <v>2116</v>
      </c>
      <c r="P45" s="39">
        <f t="shared" si="22"/>
        <v>25655</v>
      </c>
      <c r="Q45" s="92">
        <v>2458</v>
      </c>
      <c r="R45" s="92">
        <v>3150</v>
      </c>
      <c r="S45" s="92">
        <v>1944</v>
      </c>
      <c r="T45" s="93">
        <f t="shared" si="23"/>
        <v>7552</v>
      </c>
      <c r="U45" s="139">
        <f t="shared" si="24"/>
        <v>44.451435720097642</v>
      </c>
      <c r="V45" s="139">
        <f t="shared" si="25"/>
        <v>12.121587301587301</v>
      </c>
      <c r="W45" s="139">
        <f t="shared" si="26"/>
        <v>16.563271604938269</v>
      </c>
      <c r="X45" s="158">
        <f t="shared" si="27"/>
        <v>23.787556806144071</v>
      </c>
    </row>
    <row r="46" spans="1:24" ht="12.95" customHeight="1">
      <c r="A46" s="16"/>
      <c r="B46" s="28">
        <v>41851</v>
      </c>
      <c r="C46" s="516"/>
      <c r="D46" s="516"/>
      <c r="E46" s="516"/>
      <c r="F46" s="516"/>
      <c r="G46" s="87">
        <v>140116.41500000001</v>
      </c>
      <c r="H46" s="87">
        <v>52088.235999999997</v>
      </c>
      <c r="I46" s="87">
        <v>27862.331999999999</v>
      </c>
      <c r="J46" s="87">
        <v>34715.478000000003</v>
      </c>
      <c r="K46" s="88">
        <f t="shared" si="21"/>
        <v>254782.46100000001</v>
      </c>
      <c r="L46" s="89">
        <f t="shared" si="20"/>
        <v>0.1027582506945013</v>
      </c>
      <c r="M46" s="89"/>
      <c r="N46" s="90" ph="1">
        <v>26181</v>
      </c>
      <c r="O46" s="90" ph="1">
        <v>2200</v>
      </c>
      <c r="P46" s="63">
        <f t="shared" si="22"/>
        <v>28381</v>
      </c>
      <c r="Q46" s="87">
        <v>2964</v>
      </c>
      <c r="R46" s="87">
        <v>3383</v>
      </c>
      <c r="S46" s="87">
        <v>2017</v>
      </c>
      <c r="T46" s="88">
        <f t="shared" si="23"/>
        <v>8364</v>
      </c>
      <c r="U46" s="137">
        <f t="shared" si="24"/>
        <v>47.272744601889343</v>
      </c>
      <c r="V46" s="137">
        <f t="shared" si="25"/>
        <v>15.397054685190659</v>
      </c>
      <c r="W46" s="137">
        <f t="shared" si="26"/>
        <v>13.813749132374813</v>
      </c>
      <c r="X46" s="157">
        <f t="shared" si="27"/>
        <v>26.311212697274033</v>
      </c>
    </row>
    <row r="47" spans="1:24" ht="12.95" customHeight="1">
      <c r="A47" s="16"/>
      <c r="B47" s="28">
        <v>41882</v>
      </c>
      <c r="C47" s="516"/>
      <c r="D47" s="516"/>
      <c r="E47" s="516"/>
      <c r="F47" s="516"/>
      <c r="G47" s="87">
        <v>154761.965</v>
      </c>
      <c r="H47" s="87">
        <v>44769.703999999998</v>
      </c>
      <c r="I47" s="87">
        <v>21363.937999999998</v>
      </c>
      <c r="J47" s="87">
        <v>37610.77900000001</v>
      </c>
      <c r="K47" s="88">
        <f t="shared" si="21"/>
        <v>258506.386</v>
      </c>
      <c r="L47" s="89">
        <f t="shared" si="20"/>
        <v>0.11916146628578839</v>
      </c>
      <c r="M47" s="89"/>
      <c r="N47" s="87" ph="1">
        <v>30804</v>
      </c>
      <c r="O47" s="87" ph="1">
        <v>1879</v>
      </c>
      <c r="P47" s="39">
        <f t="shared" si="22"/>
        <v>32683</v>
      </c>
      <c r="Q47" s="87">
        <v>3319</v>
      </c>
      <c r="R47" s="87">
        <v>3536</v>
      </c>
      <c r="S47" s="87">
        <v>1672</v>
      </c>
      <c r="T47" s="88">
        <f t="shared" si="23"/>
        <v>8527</v>
      </c>
      <c r="U47" s="137">
        <f t="shared" si="24"/>
        <v>46.629094606809282</v>
      </c>
      <c r="V47" s="137">
        <f t="shared" si="25"/>
        <v>12.661115384615384</v>
      </c>
      <c r="W47" s="137">
        <f t="shared" si="26"/>
        <v>12.777474880382774</v>
      </c>
      <c r="X47" s="157">
        <f t="shared" si="27"/>
        <v>25.905430632109766</v>
      </c>
    </row>
    <row r="48" spans="1:24" ht="12.95" customHeight="1">
      <c r="A48" s="16"/>
      <c r="B48" s="29">
        <v>41912</v>
      </c>
      <c r="C48" s="567"/>
      <c r="D48" s="567"/>
      <c r="E48" s="567"/>
      <c r="F48" s="567"/>
      <c r="G48" s="92">
        <v>130444.45600000001</v>
      </c>
      <c r="H48" s="92">
        <v>42405.559000000001</v>
      </c>
      <c r="I48" s="92">
        <v>29545.746999999999</v>
      </c>
      <c r="J48" s="92">
        <v>34859.844999999972</v>
      </c>
      <c r="K48" s="93">
        <f t="shared" si="21"/>
        <v>237255.60699999999</v>
      </c>
      <c r="L48" s="94">
        <f t="shared" si="20"/>
        <v>0.13449207967506538</v>
      </c>
      <c r="M48" s="94"/>
      <c r="N48" s="92" ph="1">
        <v>31909</v>
      </c>
      <c r="O48" s="92" ph="1">
        <v>2368</v>
      </c>
      <c r="P48" s="39">
        <f t="shared" si="22"/>
        <v>34277</v>
      </c>
      <c r="Q48" s="92">
        <v>2891</v>
      </c>
      <c r="R48" s="92">
        <v>3643</v>
      </c>
      <c r="S48" s="92">
        <v>1909</v>
      </c>
      <c r="T48" s="93">
        <f t="shared" si="23"/>
        <v>8443</v>
      </c>
      <c r="U48" s="139">
        <f t="shared" ref="U48:U79" si="28">G48/Q48</f>
        <v>45.120877205119335</v>
      </c>
      <c r="V48" s="139">
        <f t="shared" ref="V48:V79" si="29">H48/R48</f>
        <v>11.640285204501785</v>
      </c>
      <c r="W48" s="139">
        <f t="shared" ref="W48:W79" si="30">I48/S48</f>
        <v>15.477080670508119</v>
      </c>
      <c r="X48" s="158">
        <f t="shared" ref="X48:X79" si="31">SUM(G48:I48)/T48</f>
        <v>23.97201966125785</v>
      </c>
    </row>
    <row r="49" spans="1:24" ht="12.95" customHeight="1">
      <c r="A49" s="16"/>
      <c r="B49" s="28">
        <v>41943</v>
      </c>
      <c r="C49" s="516"/>
      <c r="D49" s="516"/>
      <c r="E49" s="516"/>
      <c r="F49" s="516"/>
      <c r="G49" s="87">
        <v>168492.68900000001</v>
      </c>
      <c r="H49" s="87">
        <v>58274.906999999999</v>
      </c>
      <c r="I49" s="87">
        <v>22796.167000000001</v>
      </c>
      <c r="J49" s="87">
        <v>38448.30899999995</v>
      </c>
      <c r="K49" s="88">
        <f t="shared" si="21"/>
        <v>288012.07199999999</v>
      </c>
      <c r="L49" s="89">
        <f t="shared" si="20"/>
        <v>0.10152699432682114</v>
      </c>
      <c r="M49" s="89"/>
      <c r="N49" s="90" ph="1">
        <v>29241</v>
      </c>
      <c r="O49" s="90" ph="1">
        <v>2702</v>
      </c>
      <c r="P49" s="63">
        <f t="shared" si="22"/>
        <v>31943</v>
      </c>
      <c r="Q49" s="87">
        <v>3749</v>
      </c>
      <c r="R49" s="87">
        <v>3141</v>
      </c>
      <c r="S49" s="87">
        <v>1933</v>
      </c>
      <c r="T49" s="88">
        <f t="shared" si="23"/>
        <v>8823</v>
      </c>
      <c r="U49" s="137">
        <f t="shared" si="28"/>
        <v>44.943368631635103</v>
      </c>
      <c r="V49" s="137">
        <f t="shared" si="29"/>
        <v>18.552978987583572</v>
      </c>
      <c r="W49" s="137">
        <f t="shared" si="30"/>
        <v>11.793154164511122</v>
      </c>
      <c r="X49" s="157">
        <f t="shared" si="31"/>
        <v>28.285590275416528</v>
      </c>
    </row>
    <row r="50" spans="1:24" ht="12.95" customHeight="1">
      <c r="A50" s="16"/>
      <c r="B50" s="28">
        <v>41973</v>
      </c>
      <c r="C50" s="516"/>
      <c r="D50" s="516"/>
      <c r="E50" s="516"/>
      <c r="F50" s="516"/>
      <c r="G50" s="87">
        <v>151960.82399999999</v>
      </c>
      <c r="H50" s="87">
        <v>43039.063000000002</v>
      </c>
      <c r="I50" s="87">
        <v>28945.531999999999</v>
      </c>
      <c r="J50" s="87">
        <v>38799.683000000019</v>
      </c>
      <c r="K50" s="88">
        <f t="shared" si="21"/>
        <v>262745.10200000001</v>
      </c>
      <c r="L50" s="89">
        <f t="shared" si="20"/>
        <v>0.13938984864501869</v>
      </c>
      <c r="M50" s="89"/>
      <c r="N50" s="87" ph="1">
        <v>36624</v>
      </c>
      <c r="O50" s="87" ph="1">
        <v>1887</v>
      </c>
      <c r="P50" s="39">
        <f t="shared" si="22"/>
        <v>38511</v>
      </c>
      <c r="Q50" s="87">
        <v>3191</v>
      </c>
      <c r="R50" s="87">
        <v>3673</v>
      </c>
      <c r="S50" s="87">
        <v>1785</v>
      </c>
      <c r="T50" s="88">
        <f t="shared" si="23"/>
        <v>8649</v>
      </c>
      <c r="U50" s="137">
        <f t="shared" si="28"/>
        <v>47.621693513005326</v>
      </c>
      <c r="V50" s="137">
        <f t="shared" si="29"/>
        <v>11.717686632180779</v>
      </c>
      <c r="W50" s="137">
        <f t="shared" si="30"/>
        <v>16.215984313725489</v>
      </c>
      <c r="X50" s="157">
        <f t="shared" si="31"/>
        <v>25.89263718348942</v>
      </c>
    </row>
    <row r="51" spans="1:24" ht="12.95" customHeight="1">
      <c r="A51" s="16"/>
      <c r="B51" s="30">
        <v>42004</v>
      </c>
      <c r="C51" s="517"/>
      <c r="D51" s="517"/>
      <c r="E51" s="517"/>
      <c r="F51" s="517"/>
      <c r="G51" s="95">
        <v>139656.22200000001</v>
      </c>
      <c r="H51" s="95">
        <v>42205.862000000001</v>
      </c>
      <c r="I51" s="95">
        <v>23734.67</v>
      </c>
      <c r="J51" s="95">
        <v>34086.102999999974</v>
      </c>
      <c r="K51" s="96">
        <f t="shared" si="21"/>
        <v>239682.85699999999</v>
      </c>
      <c r="L51" s="97">
        <f t="shared" si="20"/>
        <v>0.13021790707376291</v>
      </c>
      <c r="M51" s="525"/>
      <c r="N51" s="95" ph="1">
        <v>31211</v>
      </c>
      <c r="O51" s="95" ph="1">
        <v>2628</v>
      </c>
      <c r="P51" s="83">
        <f t="shared" si="22"/>
        <v>33839</v>
      </c>
      <c r="Q51" s="95">
        <v>2992</v>
      </c>
      <c r="R51" s="95">
        <v>3300</v>
      </c>
      <c r="S51" s="95">
        <v>2021</v>
      </c>
      <c r="T51" s="96">
        <f t="shared" si="23"/>
        <v>8313</v>
      </c>
      <c r="U51" s="141">
        <f t="shared" si="28"/>
        <v>46.676544786096258</v>
      </c>
      <c r="V51" s="141">
        <f t="shared" si="29"/>
        <v>12.789655151515152</v>
      </c>
      <c r="W51" s="141">
        <f t="shared" si="30"/>
        <v>11.744022761009401</v>
      </c>
      <c r="X51" s="159">
        <f t="shared" si="31"/>
        <v>24.731956453747145</v>
      </c>
    </row>
    <row r="52" spans="1:24" ht="12.95" customHeight="1">
      <c r="A52" s="16"/>
      <c r="B52" s="28">
        <v>42035</v>
      </c>
      <c r="C52" s="516"/>
      <c r="D52" s="516"/>
      <c r="E52" s="516"/>
      <c r="F52" s="516"/>
      <c r="G52" s="87">
        <v>130897.883</v>
      </c>
      <c r="H52" s="87">
        <v>36916.970999999998</v>
      </c>
      <c r="I52" s="87">
        <v>28890.421999999999</v>
      </c>
      <c r="J52" s="87">
        <v>40896.147000000026</v>
      </c>
      <c r="K52" s="88">
        <f t="shared" si="21"/>
        <v>237601.42300000001</v>
      </c>
      <c r="L52" s="89">
        <f t="shared" si="20"/>
        <v>0.15018428572290157</v>
      </c>
      <c r="M52" s="89"/>
      <c r="N52" s="87" ph="1">
        <v>35684</v>
      </c>
      <c r="O52" s="87" ph="1">
        <v>2421</v>
      </c>
      <c r="P52" s="39">
        <f t="shared" si="22"/>
        <v>38105</v>
      </c>
      <c r="Q52" s="87">
        <v>2868</v>
      </c>
      <c r="R52" s="87">
        <v>3233</v>
      </c>
      <c r="S52" s="87">
        <v>2303</v>
      </c>
      <c r="T52" s="88">
        <f t="shared" si="23"/>
        <v>8404</v>
      </c>
      <c r="U52" s="137">
        <f t="shared" si="28"/>
        <v>45.64082391910739</v>
      </c>
      <c r="V52" s="137">
        <f t="shared" si="29"/>
        <v>11.418797092483761</v>
      </c>
      <c r="W52" s="137">
        <f t="shared" si="30"/>
        <v>12.544690403821102</v>
      </c>
      <c r="X52" s="157">
        <f t="shared" si="31"/>
        <v>23.40614897667777</v>
      </c>
    </row>
    <row r="53" spans="1:24" ht="12.95" customHeight="1">
      <c r="A53" s="16"/>
      <c r="B53" s="28">
        <v>42036</v>
      </c>
      <c r="C53" s="516"/>
      <c r="D53" s="516"/>
      <c r="E53" s="516"/>
      <c r="F53" s="516"/>
      <c r="G53" s="87">
        <v>116400.677</v>
      </c>
      <c r="H53" s="87">
        <v>55649.705999999998</v>
      </c>
      <c r="I53" s="87">
        <v>18783.802</v>
      </c>
      <c r="J53" s="87">
        <v>30685.071999999986</v>
      </c>
      <c r="K53" s="88">
        <f t="shared" si="21"/>
        <v>221519.25699999998</v>
      </c>
      <c r="L53" s="89">
        <f t="shared" si="20"/>
        <v>0.12217447984668892</v>
      </c>
      <c r="M53" s="89"/>
      <c r="N53" s="87" ph="1">
        <v>27064</v>
      </c>
      <c r="O53" s="87" ph="1">
        <v>2100</v>
      </c>
      <c r="P53" s="39">
        <f t="shared" si="22"/>
        <v>29164</v>
      </c>
      <c r="Q53" s="87">
        <v>2817</v>
      </c>
      <c r="R53" s="87">
        <v>2493</v>
      </c>
      <c r="S53" s="87">
        <v>1763</v>
      </c>
      <c r="T53" s="88">
        <f t="shared" si="23"/>
        <v>7073</v>
      </c>
      <c r="U53" s="137">
        <f t="shared" si="28"/>
        <v>41.320794107206247</v>
      </c>
      <c r="V53" s="137">
        <f t="shared" si="29"/>
        <v>22.322385078219014</v>
      </c>
      <c r="W53" s="137">
        <f t="shared" si="30"/>
        <v>10.654453771979581</v>
      </c>
      <c r="X53" s="157">
        <f t="shared" si="31"/>
        <v>26.980656722748481</v>
      </c>
    </row>
    <row r="54" spans="1:24" ht="12.95" customHeight="1">
      <c r="A54" s="16"/>
      <c r="B54" s="29">
        <v>42064</v>
      </c>
      <c r="C54" s="567"/>
      <c r="D54" s="567"/>
      <c r="E54" s="567"/>
      <c r="F54" s="567"/>
      <c r="G54" s="92">
        <v>90532.311000000002</v>
      </c>
      <c r="H54" s="92">
        <v>39465.807999999997</v>
      </c>
      <c r="I54" s="92">
        <v>34968.366000000002</v>
      </c>
      <c r="J54" s="92">
        <v>33209.582999999984</v>
      </c>
      <c r="K54" s="93">
        <f t="shared" si="21"/>
        <v>198176.068</v>
      </c>
      <c r="L54" s="94">
        <f t="shared" si="20"/>
        <v>9.581883519860733E-2</v>
      </c>
      <c r="M54" s="94"/>
      <c r="N54" s="92" ph="1">
        <v>18989</v>
      </c>
      <c r="O54" s="92" ph="1">
        <v>2713</v>
      </c>
      <c r="P54" s="39">
        <f t="shared" si="22"/>
        <v>21702</v>
      </c>
      <c r="Q54" s="92">
        <v>2192</v>
      </c>
      <c r="R54" s="92">
        <v>3159</v>
      </c>
      <c r="S54" s="92">
        <v>2259</v>
      </c>
      <c r="T54" s="93">
        <f t="shared" si="23"/>
        <v>7610</v>
      </c>
      <c r="U54" s="139">
        <f t="shared" si="28"/>
        <v>41.301236770072997</v>
      </c>
      <c r="V54" s="139">
        <f t="shared" si="29"/>
        <v>12.493133270022158</v>
      </c>
      <c r="W54" s="139">
        <f t="shared" si="30"/>
        <v>15.479577689243028</v>
      </c>
      <c r="X54" s="158">
        <f t="shared" si="31"/>
        <v>21.677593298291722</v>
      </c>
    </row>
    <row r="55" spans="1:24" ht="12.95" customHeight="1">
      <c r="A55" s="16"/>
      <c r="B55" s="28">
        <v>42124</v>
      </c>
      <c r="C55" s="516"/>
      <c r="D55" s="516"/>
      <c r="E55" s="516"/>
      <c r="F55" s="516"/>
      <c r="G55" s="87">
        <v>106324.42200000001</v>
      </c>
      <c r="H55" s="87">
        <v>38146.699000000001</v>
      </c>
      <c r="I55" s="87">
        <v>39550.123</v>
      </c>
      <c r="J55" s="87">
        <v>38908.288999999997</v>
      </c>
      <c r="K55" s="88">
        <f t="shared" si="21"/>
        <v>222929.533</v>
      </c>
      <c r="L55" s="89">
        <f t="shared" si="20"/>
        <v>0.12067490402897853</v>
      </c>
      <c r="M55" s="89"/>
      <c r="N55" s="90" ph="1">
        <v>26902</v>
      </c>
      <c r="O55" s="90" ph="1">
        <v>2576</v>
      </c>
      <c r="P55" s="63">
        <f t="shared" si="22"/>
        <v>29478</v>
      </c>
      <c r="Q55" s="87">
        <v>2445</v>
      </c>
      <c r="R55" s="87">
        <v>2729</v>
      </c>
      <c r="S55" s="87">
        <v>2344</v>
      </c>
      <c r="T55" s="88">
        <f t="shared" si="23"/>
        <v>7518</v>
      </c>
      <c r="U55" s="137">
        <f t="shared" si="28"/>
        <v>43.486471165644176</v>
      </c>
      <c r="V55" s="137">
        <f t="shared" si="29"/>
        <v>13.97827006229388</v>
      </c>
      <c r="W55" s="137">
        <f t="shared" si="30"/>
        <v>16.872919368600684</v>
      </c>
      <c r="X55" s="157">
        <f t="shared" si="31"/>
        <v>24.477420058526203</v>
      </c>
    </row>
    <row r="56" spans="1:24" ht="12.95" customHeight="1">
      <c r="A56" s="16"/>
      <c r="B56" s="28">
        <v>42155</v>
      </c>
      <c r="C56" s="516"/>
      <c r="D56" s="516"/>
      <c r="E56" s="516"/>
      <c r="F56" s="516"/>
      <c r="G56" s="87">
        <v>114049.908</v>
      </c>
      <c r="H56" s="87">
        <v>54142.302000000003</v>
      </c>
      <c r="I56" s="87">
        <v>29206.986000000001</v>
      </c>
      <c r="J56" s="87">
        <v>37759.917000000001</v>
      </c>
      <c r="K56" s="88">
        <f t="shared" si="21"/>
        <v>235159.11300000001</v>
      </c>
      <c r="L56" s="89">
        <f t="shared" si="20"/>
        <v>0.154665492380897</v>
      </c>
      <c r="M56" s="89"/>
      <c r="N56" s="87" ph="1">
        <v>36371</v>
      </c>
      <c r="O56" s="87" ph="1">
        <v>2428</v>
      </c>
      <c r="P56" s="39">
        <f t="shared" si="22"/>
        <v>38799</v>
      </c>
      <c r="Q56" s="87">
        <v>2569</v>
      </c>
      <c r="R56" s="87">
        <v>3657</v>
      </c>
      <c r="S56" s="87">
        <v>2370</v>
      </c>
      <c r="T56" s="88">
        <f t="shared" si="23"/>
        <v>8596</v>
      </c>
      <c r="U56" s="137">
        <f t="shared" si="28"/>
        <v>44.394670299727515</v>
      </c>
      <c r="V56" s="137">
        <f t="shared" si="29"/>
        <v>14.805114027891715</v>
      </c>
      <c r="W56" s="137">
        <f t="shared" si="30"/>
        <v>12.323622784810127</v>
      </c>
      <c r="X56" s="157">
        <f t="shared" si="31"/>
        <v>22.964075849232202</v>
      </c>
    </row>
    <row r="57" spans="1:24" ht="12.95" customHeight="1">
      <c r="A57" s="16"/>
      <c r="B57" s="29">
        <v>42156</v>
      </c>
      <c r="C57" s="567"/>
      <c r="D57" s="567"/>
      <c r="E57" s="567"/>
      <c r="F57" s="567"/>
      <c r="G57" s="92">
        <v>36870.565999999999</v>
      </c>
      <c r="H57" s="92">
        <v>26677.012999999999</v>
      </c>
      <c r="I57" s="92">
        <v>39895.392999999996</v>
      </c>
      <c r="J57" s="92">
        <v>28692.723999999998</v>
      </c>
      <c r="K57" s="93">
        <f t="shared" si="21"/>
        <v>132135.696</v>
      </c>
      <c r="L57" s="94">
        <f>AVERAGE(L52:L56)</f>
        <v>0.12870359943561466</v>
      </c>
      <c r="M57" s="94"/>
      <c r="N57" s="92" ph="1">
        <v>11638</v>
      </c>
      <c r="O57" s="92" ph="1">
        <v>1595</v>
      </c>
      <c r="P57" s="39">
        <f t="shared" si="22"/>
        <v>13233</v>
      </c>
      <c r="Q57" s="92">
        <v>682</v>
      </c>
      <c r="R57" s="92">
        <v>1605</v>
      </c>
      <c r="S57" s="92">
        <v>2235</v>
      </c>
      <c r="T57" s="93">
        <f t="shared" si="23"/>
        <v>4522</v>
      </c>
      <c r="U57" s="139">
        <f t="shared" si="28"/>
        <v>54.062413489736066</v>
      </c>
      <c r="V57" s="139">
        <f t="shared" si="29"/>
        <v>16.621191900311526</v>
      </c>
      <c r="W57" s="139">
        <f t="shared" si="30"/>
        <v>17.85028769574944</v>
      </c>
      <c r="X57" s="158">
        <f t="shared" si="31"/>
        <v>22.875491375497568</v>
      </c>
    </row>
    <row r="58" spans="1:24" ht="12.95" customHeight="1">
      <c r="A58" s="16"/>
      <c r="B58" s="28">
        <v>42216</v>
      </c>
      <c r="C58" s="516"/>
      <c r="D58" s="516"/>
      <c r="E58" s="516"/>
      <c r="F58" s="516"/>
      <c r="G58" s="87">
        <v>42013.042000000001</v>
      </c>
      <c r="H58" s="87">
        <v>30804.976999999999</v>
      </c>
      <c r="I58" s="87">
        <v>41706.474999999999</v>
      </c>
      <c r="J58" s="87">
        <v>26208.188999999998</v>
      </c>
      <c r="K58" s="88">
        <f t="shared" si="21"/>
        <v>140732.68300000002</v>
      </c>
      <c r="L58" s="89">
        <f t="shared" si="20"/>
        <v>0.12805838427737498</v>
      </c>
      <c r="M58" s="89"/>
      <c r="N58" s="90" ph="1">
        <v>18022</v>
      </c>
      <c r="O58" s="90" ph="1">
        <v>1987</v>
      </c>
      <c r="P58" s="63">
        <f t="shared" si="22"/>
        <v>20009</v>
      </c>
      <c r="Q58" s="87">
        <v>977</v>
      </c>
      <c r="R58" s="87">
        <v>1795</v>
      </c>
      <c r="S58" s="87">
        <v>2560</v>
      </c>
      <c r="T58" s="88">
        <f t="shared" si="23"/>
        <v>5332</v>
      </c>
      <c r="U58" s="137">
        <f t="shared" si="28"/>
        <v>43.002090071647906</v>
      </c>
      <c r="V58" s="137">
        <f t="shared" si="29"/>
        <v>17.161547075208912</v>
      </c>
      <c r="W58" s="137">
        <f t="shared" si="30"/>
        <v>16.291591796875</v>
      </c>
      <c r="X58" s="157">
        <f t="shared" si="31"/>
        <v>21.478712303075771</v>
      </c>
    </row>
    <row r="59" spans="1:24" ht="12.95" customHeight="1">
      <c r="A59" s="16"/>
      <c r="B59" s="28">
        <v>42247</v>
      </c>
      <c r="C59" s="516"/>
      <c r="D59" s="516"/>
      <c r="E59" s="516"/>
      <c r="F59" s="516"/>
      <c r="G59" s="87">
        <v>74665.342000000004</v>
      </c>
      <c r="H59" s="87">
        <v>48738.838000000003</v>
      </c>
      <c r="I59" s="87">
        <v>40430.578000000001</v>
      </c>
      <c r="J59" s="87">
        <v>30392.351999999999</v>
      </c>
      <c r="K59" s="88">
        <f t="shared" si="21"/>
        <v>194227.11</v>
      </c>
      <c r="L59" s="89">
        <f t="shared" si="20"/>
        <v>0.15938557701857378</v>
      </c>
      <c r="M59" s="89"/>
      <c r="N59" s="87" ph="1">
        <v>30957</v>
      </c>
      <c r="O59" s="87" ph="1">
        <v>2402</v>
      </c>
      <c r="P59" s="39">
        <f t="shared" si="22"/>
        <v>33359</v>
      </c>
      <c r="Q59" s="87">
        <v>1602</v>
      </c>
      <c r="R59" s="87">
        <v>2729</v>
      </c>
      <c r="S59" s="87">
        <v>2627</v>
      </c>
      <c r="T59" s="88">
        <f t="shared" si="23"/>
        <v>6958</v>
      </c>
      <c r="U59" s="137">
        <f t="shared" si="28"/>
        <v>46.607579275905124</v>
      </c>
      <c r="V59" s="137">
        <f t="shared" si="29"/>
        <v>17.85959618908025</v>
      </c>
      <c r="W59" s="137">
        <f t="shared" si="30"/>
        <v>15.390398934145413</v>
      </c>
      <c r="X59" s="157">
        <f t="shared" si="31"/>
        <v>23.546242885886748</v>
      </c>
    </row>
    <row r="60" spans="1:24" ht="12.95" customHeight="1">
      <c r="A60" s="16"/>
      <c r="B60" s="29">
        <v>42277</v>
      </c>
      <c r="C60" s="567"/>
      <c r="D60" s="567"/>
      <c r="E60" s="567"/>
      <c r="F60" s="567"/>
      <c r="G60" s="92">
        <v>60929.476999999999</v>
      </c>
      <c r="H60" s="92">
        <v>55218.425000000003</v>
      </c>
      <c r="I60" s="92">
        <v>26620.294000000002</v>
      </c>
      <c r="J60" s="92">
        <v>29775.368999999999</v>
      </c>
      <c r="K60" s="93">
        <f t="shared" si="21"/>
        <v>172543.565</v>
      </c>
      <c r="L60" s="94">
        <f t="shared" si="20"/>
        <v>0.11903660388609683</v>
      </c>
      <c r="M60" s="94"/>
      <c r="N60" s="92" ph="1">
        <v>20539</v>
      </c>
      <c r="O60" s="92" ph="1">
        <v>2153</v>
      </c>
      <c r="P60" s="39">
        <f t="shared" si="22"/>
        <v>22692</v>
      </c>
      <c r="Q60" s="92">
        <v>1827</v>
      </c>
      <c r="R60" s="92">
        <v>3437</v>
      </c>
      <c r="S60" s="92">
        <v>2618</v>
      </c>
      <c r="T60" s="93">
        <f t="shared" si="23"/>
        <v>7882</v>
      </c>
      <c r="U60" s="139">
        <f t="shared" si="28"/>
        <v>33.349467432950192</v>
      </c>
      <c r="V60" s="139">
        <f t="shared" si="29"/>
        <v>16.065878673261565</v>
      </c>
      <c r="W60" s="139">
        <f t="shared" si="30"/>
        <v>10.168179526355997</v>
      </c>
      <c r="X60" s="158">
        <f t="shared" si="31"/>
        <v>18.113194113169246</v>
      </c>
    </row>
    <row r="61" spans="1:24" ht="12.95" customHeight="1">
      <c r="A61" s="16"/>
      <c r="B61" s="28">
        <v>42308</v>
      </c>
      <c r="C61" s="516"/>
      <c r="D61" s="516"/>
      <c r="E61" s="516"/>
      <c r="F61" s="516"/>
      <c r="G61" s="87">
        <v>95094.673999999999</v>
      </c>
      <c r="H61" s="87">
        <v>65814.876000000004</v>
      </c>
      <c r="I61" s="87">
        <v>36101.972999999998</v>
      </c>
      <c r="J61" s="87">
        <v>30905.552</v>
      </c>
      <c r="K61" s="88">
        <f t="shared" si="21"/>
        <v>227917.07499999998</v>
      </c>
      <c r="L61" s="89">
        <f t="shared" si="20"/>
        <v>0.20039744718556082</v>
      </c>
      <c r="M61" s="89"/>
      <c r="N61" s="90" ph="1">
        <v>45674</v>
      </c>
      <c r="O61" s="90" ph="1">
        <v>2023.0000000000002</v>
      </c>
      <c r="P61" s="63">
        <f t="shared" si="22"/>
        <v>47697</v>
      </c>
      <c r="Q61" s="87">
        <v>2293</v>
      </c>
      <c r="R61" s="87">
        <v>2974</v>
      </c>
      <c r="S61" s="87">
        <v>3009</v>
      </c>
      <c r="T61" s="88">
        <f t="shared" si="23"/>
        <v>8276</v>
      </c>
      <c r="U61" s="137">
        <f t="shared" si="28"/>
        <v>41.471728739642387</v>
      </c>
      <c r="V61" s="137">
        <f t="shared" si="29"/>
        <v>22.130086079354406</v>
      </c>
      <c r="W61" s="137">
        <f t="shared" si="30"/>
        <v>11.99799700897308</v>
      </c>
      <c r="X61" s="157">
        <f t="shared" si="31"/>
        <v>23.805162276462056</v>
      </c>
    </row>
    <row r="62" spans="1:24" ht="12.95" customHeight="1">
      <c r="A62" s="16"/>
      <c r="B62" s="28">
        <v>42338</v>
      </c>
      <c r="C62" s="516"/>
      <c r="D62" s="516"/>
      <c r="E62" s="516"/>
      <c r="F62" s="516"/>
      <c r="G62" s="87">
        <v>68231.894</v>
      </c>
      <c r="H62" s="87">
        <v>36709.476999999999</v>
      </c>
      <c r="I62" s="87">
        <v>32012.079000000002</v>
      </c>
      <c r="J62" s="87">
        <v>26106.366999999998</v>
      </c>
      <c r="K62" s="88">
        <f t="shared" si="21"/>
        <v>163059.81700000001</v>
      </c>
      <c r="L62" s="89">
        <f t="shared" si="20"/>
        <v>0.16922010896160886</v>
      </c>
      <c r="M62" s="89"/>
      <c r="N62" s="87" ph="1">
        <v>27593</v>
      </c>
      <c r="O62" s="87" ph="1">
        <v>2522</v>
      </c>
      <c r="P62" s="39">
        <f t="shared" si="22"/>
        <v>30115</v>
      </c>
      <c r="Q62" s="87">
        <v>1872</v>
      </c>
      <c r="R62" s="87">
        <v>3193</v>
      </c>
      <c r="S62" s="87">
        <v>2745</v>
      </c>
      <c r="T62" s="88">
        <f t="shared" si="23"/>
        <v>7810</v>
      </c>
      <c r="U62" s="137">
        <f t="shared" si="28"/>
        <v>36.448661324786322</v>
      </c>
      <c r="V62" s="137">
        <f t="shared" si="29"/>
        <v>11.496860945818979</v>
      </c>
      <c r="W62" s="137">
        <f t="shared" si="30"/>
        <v>11.661959562841531</v>
      </c>
      <c r="X62" s="157">
        <f t="shared" si="31"/>
        <v>17.535653008962871</v>
      </c>
    </row>
    <row r="63" spans="1:24" ht="12.95" customHeight="1">
      <c r="A63" s="16"/>
      <c r="B63" s="30">
        <f t="shared" ref="B63:B123" si="32">EOMONTH(B62,1)</f>
        <v>42369</v>
      </c>
      <c r="C63" s="517"/>
      <c r="D63" s="517"/>
      <c r="E63" s="517"/>
      <c r="F63" s="517"/>
      <c r="G63" s="95">
        <v>77677.915999999997</v>
      </c>
      <c r="H63" s="95">
        <v>39588.478000000003</v>
      </c>
      <c r="I63" s="95">
        <v>43575.072999999997</v>
      </c>
      <c r="J63" s="95">
        <v>28573.888999999999</v>
      </c>
      <c r="K63" s="96">
        <f t="shared" si="21"/>
        <v>189415.356</v>
      </c>
      <c r="L63" s="97">
        <f t="shared" si="20"/>
        <v>0.12177998915779563</v>
      </c>
      <c r="M63" s="525"/>
      <c r="N63" s="95" ph="1">
        <v>23067</v>
      </c>
      <c r="O63" s="95" ph="1">
        <v>2317</v>
      </c>
      <c r="P63" s="83">
        <f t="shared" si="22"/>
        <v>25384</v>
      </c>
      <c r="Q63" s="95">
        <v>1904</v>
      </c>
      <c r="R63" s="95">
        <v>2966</v>
      </c>
      <c r="S63" s="95">
        <v>2687</v>
      </c>
      <c r="T63" s="96">
        <f t="shared" si="23"/>
        <v>7557</v>
      </c>
      <c r="U63" s="141">
        <f t="shared" si="28"/>
        <v>40.797224789915965</v>
      </c>
      <c r="V63" s="141">
        <f t="shared" si="29"/>
        <v>13.347430209035739</v>
      </c>
      <c r="W63" s="141">
        <f t="shared" si="30"/>
        <v>16.216997767026424</v>
      </c>
      <c r="X63" s="159">
        <f t="shared" si="31"/>
        <v>21.283772264125975</v>
      </c>
    </row>
    <row r="64" spans="1:24" ht="12.95" customHeight="1">
      <c r="A64" s="16"/>
      <c r="B64" s="28">
        <f t="shared" si="32"/>
        <v>42400</v>
      </c>
      <c r="C64" s="516"/>
      <c r="D64" s="516"/>
      <c r="E64" s="516"/>
      <c r="F64" s="516"/>
      <c r="G64" s="87">
        <v>92715.33</v>
      </c>
      <c r="H64" s="87">
        <v>39093.74</v>
      </c>
      <c r="I64" s="87">
        <v>42146.226999999999</v>
      </c>
      <c r="J64" s="87">
        <v>26391.929999999982</v>
      </c>
      <c r="K64" s="88">
        <f t="shared" si="21"/>
        <v>200347.22700000001</v>
      </c>
      <c r="L64" s="89">
        <f t="shared" si="20"/>
        <v>0.18574252589979695</v>
      </c>
      <c r="M64" s="89"/>
      <c r="N64" s="87" ph="1">
        <v>37213</v>
      </c>
      <c r="O64" s="87" ph="1">
        <v>1951</v>
      </c>
      <c r="P64" s="39">
        <f t="shared" si="22"/>
        <v>39164</v>
      </c>
      <c r="Q64" s="87">
        <v>2017.9999999999998</v>
      </c>
      <c r="R64" s="87">
        <v>3153</v>
      </c>
      <c r="S64" s="87">
        <v>2886</v>
      </c>
      <c r="T64" s="88">
        <f t="shared" si="23"/>
        <v>8057</v>
      </c>
      <c r="U64" s="137">
        <f t="shared" si="28"/>
        <v>45.944167492566905</v>
      </c>
      <c r="V64" s="137">
        <f t="shared" si="29"/>
        <v>12.398902632413574</v>
      </c>
      <c r="W64" s="137">
        <f t="shared" si="30"/>
        <v>14.603682259182259</v>
      </c>
      <c r="X64" s="157">
        <f t="shared" si="31"/>
        <v>21.590579247859008</v>
      </c>
    </row>
    <row r="65" spans="1:24" ht="12.95" customHeight="1">
      <c r="A65" s="16"/>
      <c r="B65" s="28">
        <f t="shared" si="32"/>
        <v>42429</v>
      </c>
      <c r="C65" s="516"/>
      <c r="D65" s="516"/>
      <c r="E65" s="516"/>
      <c r="F65" s="516"/>
      <c r="G65" s="87">
        <v>86652.232999999993</v>
      </c>
      <c r="H65" s="87">
        <v>43726.419000000002</v>
      </c>
      <c r="I65" s="87">
        <v>33554.904000000002</v>
      </c>
      <c r="J65" s="87">
        <v>23281.692999999999</v>
      </c>
      <c r="K65" s="88">
        <f t="shared" si="21"/>
        <v>187215.24900000001</v>
      </c>
      <c r="L65" s="89">
        <f t="shared" si="20"/>
        <v>8.6413901038584734E-2</v>
      </c>
      <c r="M65" s="89"/>
      <c r="N65" s="87" ph="1">
        <v>16178</v>
      </c>
      <c r="O65" s="87" ph="1">
        <v>1756</v>
      </c>
      <c r="P65" s="39">
        <f t="shared" si="22"/>
        <v>17934</v>
      </c>
      <c r="Q65" s="87">
        <v>1901</v>
      </c>
      <c r="R65" s="87">
        <v>2369</v>
      </c>
      <c r="S65" s="87">
        <v>2774</v>
      </c>
      <c r="T65" s="88">
        <f t="shared" si="23"/>
        <v>7044</v>
      </c>
      <c r="U65" s="137">
        <f t="shared" si="28"/>
        <v>45.582447659126771</v>
      </c>
      <c r="V65" s="137">
        <f t="shared" si="29"/>
        <v>18.457753904601098</v>
      </c>
      <c r="W65" s="137">
        <f t="shared" si="30"/>
        <v>12.096216294160058</v>
      </c>
      <c r="X65" s="157">
        <f t="shared" si="31"/>
        <v>23.272793299261785</v>
      </c>
    </row>
    <row r="66" spans="1:24" ht="12.95" customHeight="1">
      <c r="A66" s="16"/>
      <c r="B66" s="29">
        <f t="shared" si="32"/>
        <v>42460</v>
      </c>
      <c r="C66" s="567"/>
      <c r="D66" s="567"/>
      <c r="E66" s="567"/>
      <c r="F66" s="567"/>
      <c r="G66" s="92">
        <v>75067</v>
      </c>
      <c r="H66" s="92">
        <v>56336.160000000003</v>
      </c>
      <c r="I66" s="92">
        <v>42065.855000000003</v>
      </c>
      <c r="J66" s="92">
        <v>25140.674999999999</v>
      </c>
      <c r="K66" s="93">
        <f t="shared" si="21"/>
        <v>198609.69</v>
      </c>
      <c r="L66" s="94">
        <f t="shared" si="20"/>
        <v>0.14662930091678811</v>
      </c>
      <c r="M66" s="94"/>
      <c r="N66" s="92" ph="1">
        <v>29122</v>
      </c>
      <c r="O66" s="92" ph="1">
        <v>1890</v>
      </c>
      <c r="P66" s="39">
        <f t="shared" si="22"/>
        <v>31012</v>
      </c>
      <c r="Q66" s="92">
        <v>1582</v>
      </c>
      <c r="R66" s="92">
        <v>3234</v>
      </c>
      <c r="S66" s="92">
        <v>3059</v>
      </c>
      <c r="T66" s="93">
        <f t="shared" si="23"/>
        <v>7875</v>
      </c>
      <c r="U66" s="139">
        <f t="shared" si="28"/>
        <v>47.450695322376738</v>
      </c>
      <c r="V66" s="139">
        <f t="shared" si="29"/>
        <v>17.419962894248609</v>
      </c>
      <c r="W66" s="139">
        <f t="shared" si="30"/>
        <v>13.751505393919583</v>
      </c>
      <c r="X66" s="158">
        <f t="shared" si="31"/>
        <v>22.027811428571429</v>
      </c>
    </row>
    <row r="67" spans="1:24" ht="12.95" customHeight="1">
      <c r="A67" s="16"/>
      <c r="B67" s="28">
        <f t="shared" si="32"/>
        <v>42490</v>
      </c>
      <c r="C67" s="516"/>
      <c r="D67" s="516"/>
      <c r="E67" s="516"/>
      <c r="F67" s="516"/>
      <c r="G67" s="87">
        <v>87583.347999999998</v>
      </c>
      <c r="H67" s="87">
        <v>50460.786</v>
      </c>
      <c r="I67" s="87">
        <v>44451.724000000002</v>
      </c>
      <c r="J67" s="87">
        <v>29408.072</v>
      </c>
      <c r="K67" s="88">
        <f t="shared" si="21"/>
        <v>211903.93</v>
      </c>
      <c r="L67" s="89">
        <f t="shared" si="20"/>
        <v>0.15326284887684716</v>
      </c>
      <c r="M67" s="89"/>
      <c r="N67" s="87" ph="1">
        <v>32476.999999999996</v>
      </c>
      <c r="O67" s="87">
        <v>2050.0000000000041</v>
      </c>
      <c r="P67" s="63">
        <f t="shared" si="22"/>
        <v>34527</v>
      </c>
      <c r="Q67" s="87">
        <v>1678</v>
      </c>
      <c r="R67" s="87">
        <v>2716</v>
      </c>
      <c r="S67" s="87">
        <v>3069</v>
      </c>
      <c r="T67" s="88">
        <f t="shared" si="23"/>
        <v>7463</v>
      </c>
      <c r="U67" s="137">
        <f t="shared" si="28"/>
        <v>52.195082240762815</v>
      </c>
      <c r="V67" s="137">
        <f t="shared" si="29"/>
        <v>18.57908173784978</v>
      </c>
      <c r="W67" s="137">
        <f t="shared" si="30"/>
        <v>14.484106875203651</v>
      </c>
      <c r="X67" s="157">
        <f t="shared" si="31"/>
        <v>24.453417928447006</v>
      </c>
    </row>
    <row r="68" spans="1:24" ht="12.95" customHeight="1">
      <c r="A68" s="16"/>
      <c r="B68" s="28">
        <f t="shared" si="32"/>
        <v>42521</v>
      </c>
      <c r="C68" s="516"/>
      <c r="D68" s="516"/>
      <c r="E68" s="516"/>
      <c r="F68" s="516"/>
      <c r="G68" s="87">
        <v>65046.815999999992</v>
      </c>
      <c r="H68" s="87">
        <v>68792.705000000002</v>
      </c>
      <c r="I68" s="87">
        <v>46430.277000000002</v>
      </c>
      <c r="J68" s="87">
        <v>33281.445</v>
      </c>
      <c r="K68" s="88">
        <f t="shared" si="21"/>
        <v>213551.24300000002</v>
      </c>
      <c r="L68" s="89">
        <f t="shared" si="20"/>
        <v>0.15598598037661621</v>
      </c>
      <c r="M68" s="89"/>
      <c r="N68" s="87" ph="1">
        <v>33311</v>
      </c>
      <c r="O68" s="87">
        <v>1978.9999999999991</v>
      </c>
      <c r="P68" s="39">
        <f t="shared" si="22"/>
        <v>35290</v>
      </c>
      <c r="Q68" s="87">
        <v>1885</v>
      </c>
      <c r="R68" s="87">
        <v>3601</v>
      </c>
      <c r="S68" s="87">
        <v>3109</v>
      </c>
      <c r="T68" s="88">
        <f t="shared" si="23"/>
        <v>8595</v>
      </c>
      <c r="U68" s="137">
        <f t="shared" si="28"/>
        <v>34.507594694960211</v>
      </c>
      <c r="V68" s="137">
        <f t="shared" si="29"/>
        <v>19.10377811718967</v>
      </c>
      <c r="W68" s="137">
        <f t="shared" si="30"/>
        <v>14.934151495657769</v>
      </c>
      <c r="X68" s="157">
        <f t="shared" si="31"/>
        <v>20.973798487492729</v>
      </c>
    </row>
    <row r="69" spans="1:24" ht="12.95" customHeight="1">
      <c r="A69" s="16"/>
      <c r="B69" s="29">
        <f t="shared" si="32"/>
        <v>42551</v>
      </c>
      <c r="C69" s="567"/>
      <c r="D69" s="567"/>
      <c r="E69" s="567"/>
      <c r="F69" s="567"/>
      <c r="G69" s="92">
        <v>90506.005999999994</v>
      </c>
      <c r="H69" s="92">
        <v>44481.194000000003</v>
      </c>
      <c r="I69" s="92">
        <v>39654.072999999997</v>
      </c>
      <c r="J69" s="92">
        <v>34819.521000000001</v>
      </c>
      <c r="K69" s="93">
        <f t="shared" ref="K69:K87" si="33">SUM(G69:J69)</f>
        <v>209460.79400000002</v>
      </c>
      <c r="L69" s="94">
        <f t="shared" si="20"/>
        <v>0.14577429702667888</v>
      </c>
      <c r="M69" s="94"/>
      <c r="N69" s="92" ph="1">
        <v>30534</v>
      </c>
      <c r="O69" s="92">
        <v>1954.0000000000007</v>
      </c>
      <c r="P69" s="39">
        <f t="shared" ref="P69:P87" si="34">SUM(N69:O69)</f>
        <v>32488</v>
      </c>
      <c r="Q69" s="92">
        <v>1926</v>
      </c>
      <c r="R69" s="92">
        <v>2868</v>
      </c>
      <c r="S69" s="92">
        <v>2888</v>
      </c>
      <c r="T69" s="93">
        <f t="shared" ref="T69:T89" si="35">SUM(Q69:S69)</f>
        <v>7682</v>
      </c>
      <c r="U69" s="139">
        <f t="shared" si="28"/>
        <v>46.991695742471443</v>
      </c>
      <c r="V69" s="139">
        <f t="shared" si="29"/>
        <v>15.509481868898188</v>
      </c>
      <c r="W69" s="139">
        <f t="shared" si="30"/>
        <v>13.730634695290858</v>
      </c>
      <c r="X69" s="158">
        <f t="shared" si="31"/>
        <v>22.733828820619632</v>
      </c>
    </row>
    <row r="70" spans="1:24" ht="12.95" customHeight="1">
      <c r="A70" s="16"/>
      <c r="B70" s="28">
        <f t="shared" si="32"/>
        <v>42582</v>
      </c>
      <c r="C70" s="516"/>
      <c r="D70" s="516"/>
      <c r="E70" s="516"/>
      <c r="F70" s="516"/>
      <c r="G70" s="87">
        <v>60901.048000000003</v>
      </c>
      <c r="H70" s="87">
        <v>59114.966</v>
      </c>
      <c r="I70" s="87">
        <v>39355.665000000001</v>
      </c>
      <c r="J70" s="87">
        <v>36119.994000000006</v>
      </c>
      <c r="K70" s="88">
        <f t="shared" si="33"/>
        <v>195491.67300000001</v>
      </c>
      <c r="L70" s="89">
        <f t="shared" si="20"/>
        <v>0.12959631278003333</v>
      </c>
      <c r="M70" s="89"/>
      <c r="N70" s="87" ph="1">
        <v>25335</v>
      </c>
      <c r="O70" s="87" ph="1">
        <v>1985</v>
      </c>
      <c r="P70" s="63">
        <f t="shared" si="34"/>
        <v>27320</v>
      </c>
      <c r="Q70" s="87">
        <v>1708</v>
      </c>
      <c r="R70" s="87">
        <v>3331</v>
      </c>
      <c r="S70" s="87">
        <v>2987</v>
      </c>
      <c r="T70" s="88">
        <f t="shared" si="35"/>
        <v>8026</v>
      </c>
      <c r="U70" s="137">
        <f t="shared" si="28"/>
        <v>35.656351288056207</v>
      </c>
      <c r="V70" s="137">
        <f t="shared" si="29"/>
        <v>17.746912638847192</v>
      </c>
      <c r="W70" s="137">
        <f t="shared" si="30"/>
        <v>13.175649481084701</v>
      </c>
      <c r="X70" s="157">
        <f t="shared" si="31"/>
        <v>19.856924869175181</v>
      </c>
    </row>
    <row r="71" spans="1:24" ht="12.95" customHeight="1">
      <c r="A71" s="16"/>
      <c r="B71" s="28">
        <f t="shared" si="32"/>
        <v>42613</v>
      </c>
      <c r="C71" s="516"/>
      <c r="D71" s="516"/>
      <c r="E71" s="516"/>
      <c r="F71" s="516"/>
      <c r="G71" s="87">
        <v>63954.879000000001</v>
      </c>
      <c r="H71" s="87">
        <v>47736.705999999998</v>
      </c>
      <c r="I71" s="87">
        <v>43752.120999999999</v>
      </c>
      <c r="J71" s="87">
        <v>35453.578999999998</v>
      </c>
      <c r="K71" s="88">
        <f t="shared" si="33"/>
        <v>190897.285</v>
      </c>
      <c r="L71" s="89">
        <f t="shared" si="20"/>
        <v>0.14006485215334519</v>
      </c>
      <c r="M71" s="89"/>
      <c r="N71" s="87" ph="1">
        <v>26738</v>
      </c>
      <c r="O71" s="87" ph="1">
        <v>1884</v>
      </c>
      <c r="P71" s="39">
        <f t="shared" si="34"/>
        <v>28622</v>
      </c>
      <c r="Q71" s="87">
        <v>1436</v>
      </c>
      <c r="R71" s="87">
        <v>2993</v>
      </c>
      <c r="S71" s="87">
        <v>2917</v>
      </c>
      <c r="T71" s="88">
        <f t="shared" si="35"/>
        <v>7346</v>
      </c>
      <c r="U71" s="137">
        <f t="shared" si="28"/>
        <v>44.536823816155987</v>
      </c>
      <c r="V71" s="137">
        <f t="shared" si="29"/>
        <v>15.949450718342799</v>
      </c>
      <c r="W71" s="137">
        <f t="shared" si="30"/>
        <v>14.999013027082619</v>
      </c>
      <c r="X71" s="157">
        <f t="shared" si="31"/>
        <v>21.160319357473455</v>
      </c>
    </row>
    <row r="72" spans="1:24" ht="12.95" customHeight="1">
      <c r="A72" s="16"/>
      <c r="B72" s="29">
        <f t="shared" si="32"/>
        <v>42643</v>
      </c>
      <c r="C72" s="567"/>
      <c r="D72" s="567"/>
      <c r="E72" s="567"/>
      <c r="F72" s="567"/>
      <c r="G72" s="92">
        <v>58969.62</v>
      </c>
      <c r="H72" s="92">
        <v>55535.656000000003</v>
      </c>
      <c r="I72" s="92">
        <v>37035.152000000002</v>
      </c>
      <c r="J72" s="92">
        <v>37209.308000000005</v>
      </c>
      <c r="K72" s="93">
        <f t="shared" si="33"/>
        <v>188749.73600000003</v>
      </c>
      <c r="L72" s="94">
        <f t="shared" si="20"/>
        <v>9.1210723600694182E-2</v>
      </c>
      <c r="M72" s="94"/>
      <c r="N72" s="92" ph="1">
        <v>17216</v>
      </c>
      <c r="O72" s="92" ph="1">
        <v>1834</v>
      </c>
      <c r="P72" s="39">
        <f t="shared" si="34"/>
        <v>19050</v>
      </c>
      <c r="Q72" s="92">
        <v>1449</v>
      </c>
      <c r="R72" s="92">
        <v>3075</v>
      </c>
      <c r="S72" s="92">
        <v>2720</v>
      </c>
      <c r="T72" s="93">
        <f t="shared" si="35"/>
        <v>7244</v>
      </c>
      <c r="U72" s="139">
        <f t="shared" si="28"/>
        <v>40.696770186335407</v>
      </c>
      <c r="V72" s="139">
        <f t="shared" si="29"/>
        <v>18.06037593495935</v>
      </c>
      <c r="W72" s="139">
        <f t="shared" si="30"/>
        <v>13.615864705882354</v>
      </c>
      <c r="X72" s="158">
        <f t="shared" si="31"/>
        <v>20.919440640530095</v>
      </c>
    </row>
    <row r="73" spans="1:24" ht="12.95" customHeight="1">
      <c r="A73" s="16"/>
      <c r="B73" s="28">
        <f t="shared" si="32"/>
        <v>42674</v>
      </c>
      <c r="C73" s="516"/>
      <c r="D73" s="516"/>
      <c r="E73" s="516"/>
      <c r="F73" s="516"/>
      <c r="G73" s="87">
        <v>87793.047999999995</v>
      </c>
      <c r="H73" s="87">
        <v>59881.031999999999</v>
      </c>
      <c r="I73" s="87">
        <v>42928.107000000004</v>
      </c>
      <c r="J73" s="87">
        <v>39658.023000000001</v>
      </c>
      <c r="K73" s="88">
        <f t="shared" si="33"/>
        <v>230260.20999999996</v>
      </c>
      <c r="L73" s="89">
        <f t="shared" si="20"/>
        <v>0.129314569807784</v>
      </c>
      <c r="M73" s="89"/>
      <c r="N73" s="87" ph="1">
        <v>29776</v>
      </c>
      <c r="O73" s="87">
        <v>1830.9999999999995</v>
      </c>
      <c r="P73" s="63">
        <f t="shared" si="34"/>
        <v>31607</v>
      </c>
      <c r="Q73" s="87">
        <v>2107</v>
      </c>
      <c r="R73" s="87">
        <v>3251</v>
      </c>
      <c r="S73" s="87">
        <v>2935</v>
      </c>
      <c r="T73" s="88">
        <f t="shared" si="35"/>
        <v>8293</v>
      </c>
      <c r="U73" s="137">
        <f t="shared" si="28"/>
        <v>41.667322259136213</v>
      </c>
      <c r="V73" s="137">
        <f t="shared" si="29"/>
        <v>18.419265456782529</v>
      </c>
      <c r="W73" s="137">
        <f t="shared" si="30"/>
        <v>14.626271550255538</v>
      </c>
      <c r="X73" s="157">
        <f t="shared" si="31"/>
        <v>22.983502592547929</v>
      </c>
    </row>
    <row r="74" spans="1:24" ht="12.95" customHeight="1">
      <c r="A74" s="16"/>
      <c r="B74" s="28">
        <f t="shared" si="32"/>
        <v>42704</v>
      </c>
      <c r="C74" s="516"/>
      <c r="D74" s="516"/>
      <c r="E74" s="516"/>
      <c r="F74" s="516"/>
      <c r="G74" s="87">
        <v>66772.614999999991</v>
      </c>
      <c r="H74" s="87">
        <v>53975.938999999998</v>
      </c>
      <c r="I74" s="87">
        <v>45071.300999999999</v>
      </c>
      <c r="J74" s="87">
        <v>37241.895000000004</v>
      </c>
      <c r="K74" s="88">
        <f t="shared" si="33"/>
        <v>203061.75</v>
      </c>
      <c r="L74" s="89">
        <f t="shared" si="20"/>
        <v>0.13594386929099153</v>
      </c>
      <c r="M74" s="89"/>
      <c r="N74" s="87" ph="1">
        <v>27605</v>
      </c>
      <c r="O74" s="87">
        <v>1591.0000000000011</v>
      </c>
      <c r="P74" s="39">
        <f t="shared" si="34"/>
        <v>29196</v>
      </c>
      <c r="Q74" s="87">
        <v>1271</v>
      </c>
      <c r="R74" s="87">
        <v>3072</v>
      </c>
      <c r="S74" s="87">
        <v>2842</v>
      </c>
      <c r="T74" s="88">
        <f t="shared" si="35"/>
        <v>7185</v>
      </c>
      <c r="U74" s="137">
        <f t="shared" si="28"/>
        <v>52.535495672698659</v>
      </c>
      <c r="V74" s="137">
        <f t="shared" si="29"/>
        <v>17.570292643229166</v>
      </c>
      <c r="W74" s="137">
        <f t="shared" si="30"/>
        <v>15.85900809289233</v>
      </c>
      <c r="X74" s="157">
        <f t="shared" si="31"/>
        <v>23.078615866388308</v>
      </c>
    </row>
    <row r="75" spans="1:24" ht="12.95" customHeight="1">
      <c r="A75" s="16"/>
      <c r="B75" s="30">
        <f t="shared" si="32"/>
        <v>42735</v>
      </c>
      <c r="C75" s="517"/>
      <c r="D75" s="517"/>
      <c r="E75" s="517"/>
      <c r="F75" s="517"/>
      <c r="G75" s="95">
        <v>62004.118000000002</v>
      </c>
      <c r="H75" s="95">
        <v>51663.343999999997</v>
      </c>
      <c r="I75" s="95">
        <v>57106.73</v>
      </c>
      <c r="J75" s="95">
        <v>45208.491999999998</v>
      </c>
      <c r="K75" s="96">
        <f t="shared" si="33"/>
        <v>215982.68400000001</v>
      </c>
      <c r="L75" s="97">
        <f t="shared" si="20"/>
        <v>0.10633259840404613</v>
      </c>
      <c r="M75" s="525"/>
      <c r="N75" s="95" ph="1">
        <v>22966</v>
      </c>
      <c r="O75" s="95">
        <v>1902.9999999999986</v>
      </c>
      <c r="P75" s="83">
        <f t="shared" si="34"/>
        <v>24869</v>
      </c>
      <c r="Q75" s="95">
        <v>1425</v>
      </c>
      <c r="R75" s="95">
        <v>3279</v>
      </c>
      <c r="S75" s="95">
        <v>3136</v>
      </c>
      <c r="T75" s="96">
        <f t="shared" si="35"/>
        <v>7840</v>
      </c>
      <c r="U75" s="141">
        <f t="shared" si="28"/>
        <v>43.511661754385969</v>
      </c>
      <c r="V75" s="141">
        <f t="shared" si="29"/>
        <v>15.755823116803903</v>
      </c>
      <c r="W75" s="141">
        <f t="shared" si="30"/>
        <v>18.210054209183674</v>
      </c>
      <c r="X75" s="159">
        <f t="shared" si="31"/>
        <v>21.782422448979592</v>
      </c>
    </row>
    <row r="76" spans="1:24" ht="12.95" customHeight="1">
      <c r="A76" s="16"/>
      <c r="B76" s="28">
        <f t="shared" si="32"/>
        <v>42766</v>
      </c>
      <c r="C76" s="516"/>
      <c r="D76" s="516"/>
      <c r="E76" s="516"/>
      <c r="F76" s="516"/>
      <c r="G76" s="87">
        <v>67057.319000000003</v>
      </c>
      <c r="H76" s="87">
        <v>53670.641000000003</v>
      </c>
      <c r="I76" s="87">
        <v>38203.366999999998</v>
      </c>
      <c r="J76" s="87">
        <v>45561.341999999997</v>
      </c>
      <c r="K76" s="88">
        <f t="shared" si="33"/>
        <v>204492.66899999999</v>
      </c>
      <c r="L76" s="89">
        <f t="shared" si="20"/>
        <v>0.11422903380462994</v>
      </c>
      <c r="M76" s="89"/>
      <c r="N76" s="87" ph="1">
        <v>23359</v>
      </c>
      <c r="O76" s="87">
        <v>1721.9999999999977</v>
      </c>
      <c r="P76" s="39">
        <f t="shared" si="34"/>
        <v>25080.999999999996</v>
      </c>
      <c r="Q76" s="87">
        <v>1633</v>
      </c>
      <c r="R76" s="87">
        <v>3187</v>
      </c>
      <c r="S76" s="87">
        <v>2752</v>
      </c>
      <c r="T76" s="88">
        <f t="shared" si="35"/>
        <v>7572</v>
      </c>
      <c r="U76" s="137">
        <f t="shared" si="28"/>
        <v>41.063881812614824</v>
      </c>
      <c r="V76" s="137">
        <f t="shared" si="29"/>
        <v>16.840489802321933</v>
      </c>
      <c r="W76" s="137">
        <f t="shared" si="30"/>
        <v>13.882037427325582</v>
      </c>
      <c r="X76" s="157">
        <f t="shared" si="31"/>
        <v>20.989345879556257</v>
      </c>
    </row>
    <row r="77" spans="1:24" ht="12.95" customHeight="1">
      <c r="A77" s="16"/>
      <c r="B77" s="28">
        <f t="shared" si="32"/>
        <v>42794</v>
      </c>
      <c r="C77" s="516"/>
      <c r="D77" s="516"/>
      <c r="E77" s="516"/>
      <c r="F77" s="516"/>
      <c r="G77" s="87">
        <v>76836.933000000005</v>
      </c>
      <c r="H77" s="87">
        <v>52066.205999999998</v>
      </c>
      <c r="I77" s="87">
        <v>34141.536</v>
      </c>
      <c r="J77" s="87">
        <v>37072.485000000001</v>
      </c>
      <c r="K77" s="88">
        <f t="shared" si="33"/>
        <v>200117.15999999997</v>
      </c>
      <c r="L77" s="89">
        <f t="shared" si="20"/>
        <v>0.11021043872499491</v>
      </c>
      <c r="M77" s="89"/>
      <c r="N77" s="87" ph="1">
        <v>22055</v>
      </c>
      <c r="O77" s="87">
        <v>1583.9999999999995</v>
      </c>
      <c r="P77" s="39">
        <f t="shared" si="34"/>
        <v>23639</v>
      </c>
      <c r="Q77" s="87">
        <v>1331</v>
      </c>
      <c r="R77" s="87">
        <v>2438</v>
      </c>
      <c r="S77" s="87">
        <v>2407</v>
      </c>
      <c r="T77" s="88">
        <f t="shared" si="35"/>
        <v>6176</v>
      </c>
      <c r="U77" s="137">
        <f t="shared" si="28"/>
        <v>57.728725018782875</v>
      </c>
      <c r="V77" s="137">
        <f t="shared" si="29"/>
        <v>21.356114027891714</v>
      </c>
      <c r="W77" s="137">
        <f t="shared" si="30"/>
        <v>14.184269214790195</v>
      </c>
      <c r="X77" s="157">
        <f t="shared" si="31"/>
        <v>26.399720693005179</v>
      </c>
    </row>
    <row r="78" spans="1:24" ht="12.95" customHeight="1">
      <c r="A78" s="16"/>
      <c r="B78" s="29">
        <f t="shared" si="32"/>
        <v>42825</v>
      </c>
      <c r="C78" s="567"/>
      <c r="D78" s="567"/>
      <c r="E78" s="567"/>
      <c r="F78" s="567"/>
      <c r="G78" s="92">
        <v>67661.900999999998</v>
      </c>
      <c r="H78" s="92">
        <v>63924.917000000001</v>
      </c>
      <c r="I78" s="92">
        <v>41344.328999999998</v>
      </c>
      <c r="J78" s="92">
        <v>39815.251000000004</v>
      </c>
      <c r="K78" s="93">
        <f t="shared" si="33"/>
        <v>212746.39799999999</v>
      </c>
      <c r="L78" s="94">
        <f t="shared" si="20"/>
        <v>0.10232840698905747</v>
      </c>
      <c r="M78" s="94"/>
      <c r="N78" s="92" ph="1">
        <v>21770</v>
      </c>
      <c r="O78" s="92">
        <v>2170.0000000000018</v>
      </c>
      <c r="P78" s="39">
        <f t="shared" si="34"/>
        <v>23940</v>
      </c>
      <c r="Q78" s="92">
        <v>879</v>
      </c>
      <c r="R78" s="92">
        <v>3045</v>
      </c>
      <c r="S78" s="92">
        <v>2829</v>
      </c>
      <c r="T78" s="93">
        <f t="shared" si="35"/>
        <v>6753</v>
      </c>
      <c r="U78" s="139">
        <f t="shared" si="28"/>
        <v>76.975996587030721</v>
      </c>
      <c r="V78" s="139">
        <f t="shared" si="29"/>
        <v>20.993404597701151</v>
      </c>
      <c r="W78" s="139">
        <f t="shared" si="30"/>
        <v>14.614467656415695</v>
      </c>
      <c r="X78" s="158">
        <f t="shared" si="31"/>
        <v>25.608047830593812</v>
      </c>
    </row>
    <row r="79" spans="1:24" ht="12.95" customHeight="1">
      <c r="A79" s="16"/>
      <c r="B79" s="28">
        <f t="shared" si="32"/>
        <v>42855</v>
      </c>
      <c r="C79" s="516"/>
      <c r="D79" s="516"/>
      <c r="E79" s="516"/>
      <c r="F79" s="516"/>
      <c r="G79" s="87">
        <v>37492.612000000001</v>
      </c>
      <c r="H79" s="87">
        <v>58508.542000000001</v>
      </c>
      <c r="I79" s="87">
        <v>38960.739000000001</v>
      </c>
      <c r="J79" s="87">
        <v>35043.409</v>
      </c>
      <c r="K79" s="88">
        <f t="shared" si="33"/>
        <v>170005.30200000003</v>
      </c>
      <c r="L79" s="89">
        <f t="shared" si="20"/>
        <v>9.9208670562521611E-2</v>
      </c>
      <c r="M79" s="89"/>
      <c r="N79" s="87" ph="1">
        <v>16866</v>
      </c>
      <c r="O79" s="87">
        <v>1868.9999999999998</v>
      </c>
      <c r="P79" s="63">
        <f t="shared" si="34"/>
        <v>18735</v>
      </c>
      <c r="Q79" s="87">
        <v>750</v>
      </c>
      <c r="R79" s="87">
        <v>2286</v>
      </c>
      <c r="S79" s="87">
        <v>2843</v>
      </c>
      <c r="T79" s="88">
        <f t="shared" si="35"/>
        <v>5879</v>
      </c>
      <c r="U79" s="137">
        <f t="shared" si="28"/>
        <v>49.990149333333335</v>
      </c>
      <c r="V79" s="137">
        <f t="shared" si="29"/>
        <v>25.594287839020122</v>
      </c>
      <c r="W79" s="137">
        <f t="shared" si="30"/>
        <v>13.70409391487865</v>
      </c>
      <c r="X79" s="157">
        <f t="shared" si="31"/>
        <v>22.95660707603334</v>
      </c>
    </row>
    <row r="80" spans="1:24" ht="12.95" customHeight="1">
      <c r="A80" s="16"/>
      <c r="B80" s="28">
        <f t="shared" si="32"/>
        <v>42886</v>
      </c>
      <c r="C80" s="516"/>
      <c r="D80" s="516"/>
      <c r="E80" s="516"/>
      <c r="F80" s="516"/>
      <c r="G80" s="87">
        <v>48998.368000000002</v>
      </c>
      <c r="H80" s="87">
        <v>53330.127</v>
      </c>
      <c r="I80" s="87">
        <v>37248.915999999997</v>
      </c>
      <c r="J80" s="87">
        <v>36831.29</v>
      </c>
      <c r="K80" s="88">
        <f t="shared" si="33"/>
        <v>176408.701</v>
      </c>
      <c r="L80" s="89">
        <f t="shared" si="20"/>
        <v>0.13778798813330642</v>
      </c>
      <c r="M80" s="89"/>
      <c r="N80" s="87" ph="1">
        <v>24307</v>
      </c>
      <c r="O80" s="87">
        <v>1742.0000000000009</v>
      </c>
      <c r="P80" s="39">
        <f t="shared" si="34"/>
        <v>26049</v>
      </c>
      <c r="Q80" s="87">
        <v>940</v>
      </c>
      <c r="R80" s="87">
        <v>2228</v>
      </c>
      <c r="S80" s="87">
        <v>2741</v>
      </c>
      <c r="T80" s="88">
        <f t="shared" si="35"/>
        <v>5909</v>
      </c>
      <c r="U80" s="137">
        <f t="shared" ref="U80:U111" si="36">G80/Q80</f>
        <v>52.125923404255325</v>
      </c>
      <c r="V80" s="137">
        <f t="shared" ref="V80:V111" si="37">H80/R80</f>
        <v>23.936322710951526</v>
      </c>
      <c r="W80" s="137">
        <f t="shared" ref="W80:W111" si="38">I80/S80</f>
        <v>13.589535206129149</v>
      </c>
      <c r="X80" s="157">
        <f t="shared" ref="X80:X111" si="39">SUM(G80:I80)/T80</f>
        <v>23.62115603316974</v>
      </c>
    </row>
    <row r="81" spans="1:24" ht="12.95" customHeight="1">
      <c r="A81" s="16"/>
      <c r="B81" s="29">
        <f t="shared" si="32"/>
        <v>42916</v>
      </c>
      <c r="C81" s="567"/>
      <c r="D81" s="567"/>
      <c r="E81" s="567"/>
      <c r="F81" s="567"/>
      <c r="G81" s="92">
        <v>34559.205000000002</v>
      </c>
      <c r="H81" s="92">
        <v>47806.877999999997</v>
      </c>
      <c r="I81" s="92">
        <v>41370.504000000001</v>
      </c>
      <c r="J81" s="92">
        <v>34680.082999999999</v>
      </c>
      <c r="K81" s="93">
        <f t="shared" si="33"/>
        <v>158416.66999999998</v>
      </c>
      <c r="L81" s="94">
        <f t="shared" si="20"/>
        <v>0.10030510046701525</v>
      </c>
      <c r="M81" s="94"/>
      <c r="N81" s="92" ph="1">
        <v>15890</v>
      </c>
      <c r="O81" s="92">
        <v>1603.9999999999991</v>
      </c>
      <c r="P81" s="39">
        <f t="shared" si="34"/>
        <v>17494</v>
      </c>
      <c r="Q81" s="92">
        <v>872</v>
      </c>
      <c r="R81" s="92">
        <v>1957</v>
      </c>
      <c r="S81" s="92">
        <v>2664</v>
      </c>
      <c r="T81" s="93">
        <f t="shared" si="35"/>
        <v>5493</v>
      </c>
      <c r="U81" s="139">
        <f t="shared" si="36"/>
        <v>39.632115825688075</v>
      </c>
      <c r="V81" s="139">
        <f t="shared" si="37"/>
        <v>24.428655084312723</v>
      </c>
      <c r="W81" s="139">
        <f t="shared" si="38"/>
        <v>15.529468468468469</v>
      </c>
      <c r="X81" s="158">
        <f t="shared" si="39"/>
        <v>22.526231021299836</v>
      </c>
    </row>
    <row r="82" spans="1:24" ht="12.95" customHeight="1">
      <c r="A82" s="16"/>
      <c r="B82" s="28">
        <f t="shared" si="32"/>
        <v>42947</v>
      </c>
      <c r="C82" s="516"/>
      <c r="D82" s="516"/>
      <c r="E82" s="516"/>
      <c r="F82" s="516"/>
      <c r="G82" s="87">
        <v>47950.817999999999</v>
      </c>
      <c r="H82" s="87">
        <v>62956.623</v>
      </c>
      <c r="I82" s="87">
        <v>42118.31</v>
      </c>
      <c r="J82" s="87">
        <v>37840.718999999997</v>
      </c>
      <c r="K82" s="88">
        <f t="shared" si="33"/>
        <v>190866.46999999997</v>
      </c>
      <c r="L82" s="89">
        <f t="shared" si="20"/>
        <v>9.536510000944641E-2</v>
      </c>
      <c r="M82" s="89"/>
      <c r="N82" s="87" ph="1">
        <v>18202</v>
      </c>
      <c r="O82" s="87">
        <v>2048.9999999999995</v>
      </c>
      <c r="P82" s="63">
        <f t="shared" si="34"/>
        <v>20251</v>
      </c>
      <c r="Q82" s="87">
        <v>1042</v>
      </c>
      <c r="R82" s="87">
        <v>2416</v>
      </c>
      <c r="S82" s="87">
        <v>2909</v>
      </c>
      <c r="T82" s="88">
        <f t="shared" si="35"/>
        <v>6367</v>
      </c>
      <c r="U82" s="137">
        <f t="shared" si="36"/>
        <v>46.018059500959694</v>
      </c>
      <c r="V82" s="137">
        <f t="shared" si="37"/>
        <v>26.058204884105962</v>
      </c>
      <c r="W82" s="137">
        <f t="shared" si="38"/>
        <v>14.478621519422481</v>
      </c>
      <c r="X82" s="157">
        <f t="shared" si="39"/>
        <v>24.034199937176062</v>
      </c>
    </row>
    <row r="83" spans="1:24" ht="12.95" customHeight="1">
      <c r="A83" s="16"/>
      <c r="B83" s="28">
        <f t="shared" si="32"/>
        <v>42978</v>
      </c>
      <c r="C83" s="516"/>
      <c r="D83" s="516"/>
      <c r="E83" s="516"/>
      <c r="F83" s="516"/>
      <c r="G83" s="87">
        <v>44536.144999999997</v>
      </c>
      <c r="H83" s="87">
        <v>62865.196000000004</v>
      </c>
      <c r="I83" s="87">
        <v>44351.144999999997</v>
      </c>
      <c r="J83" s="87">
        <v>39381.43</v>
      </c>
      <c r="K83" s="88">
        <f t="shared" si="33"/>
        <v>191133.916</v>
      </c>
      <c r="L83" s="89">
        <f t="shared" si="20"/>
        <v>9.1747191534546912E-2</v>
      </c>
      <c r="M83" s="89"/>
      <c r="N83" s="87" ph="1">
        <v>17536</v>
      </c>
      <c r="O83" s="87">
        <v>2264.9999999999968</v>
      </c>
      <c r="P83" s="39">
        <f t="shared" si="34"/>
        <v>19800.999999999996</v>
      </c>
      <c r="Q83" s="87">
        <v>1037</v>
      </c>
      <c r="R83" s="87">
        <v>2420</v>
      </c>
      <c r="S83" s="87">
        <v>2871</v>
      </c>
      <c r="T83" s="88">
        <f t="shared" si="35"/>
        <v>6328</v>
      </c>
      <c r="U83" s="137">
        <f t="shared" si="36"/>
        <v>42.947102217936354</v>
      </c>
      <c r="V83" s="137">
        <f t="shared" si="37"/>
        <v>25.977353719008267</v>
      </c>
      <c r="W83" s="137">
        <f t="shared" si="38"/>
        <v>15.447978056426331</v>
      </c>
      <c r="X83" s="157">
        <f t="shared" si="39"/>
        <v>23.98111346396966</v>
      </c>
    </row>
    <row r="84" spans="1:24" ht="12.95" customHeight="1">
      <c r="A84" s="16"/>
      <c r="B84" s="29">
        <f t="shared" si="32"/>
        <v>43008</v>
      </c>
      <c r="C84" s="567"/>
      <c r="D84" s="567"/>
      <c r="E84" s="567"/>
      <c r="F84" s="567"/>
      <c r="G84" s="92">
        <v>55849.427000000003</v>
      </c>
      <c r="H84" s="92">
        <v>60550.788</v>
      </c>
      <c r="I84" s="92">
        <v>49577.849000000002</v>
      </c>
      <c r="J84" s="92">
        <v>37984.866000000002</v>
      </c>
      <c r="K84" s="93">
        <f t="shared" si="33"/>
        <v>203962.93000000002</v>
      </c>
      <c r="L84" s="94">
        <f t="shared" si="20"/>
        <v>0.12021792391391906</v>
      </c>
      <c r="M84" s="94"/>
      <c r="N84" s="92" ph="1">
        <v>24520</v>
      </c>
      <c r="O84" s="92">
        <v>1957.0000000000007</v>
      </c>
      <c r="P84" s="39">
        <f t="shared" si="34"/>
        <v>26477</v>
      </c>
      <c r="Q84" s="92">
        <v>875</v>
      </c>
      <c r="R84" s="92">
        <v>2313</v>
      </c>
      <c r="S84" s="92">
        <v>2960</v>
      </c>
      <c r="T84" s="93">
        <f t="shared" si="35"/>
        <v>6148</v>
      </c>
      <c r="U84" s="139">
        <f t="shared" si="36"/>
        <v>63.827916571428574</v>
      </c>
      <c r="V84" s="139">
        <f t="shared" si="37"/>
        <v>26.178464332036317</v>
      </c>
      <c r="W84" s="139">
        <f t="shared" si="38"/>
        <v>16.749273310810811</v>
      </c>
      <c r="X84" s="158">
        <f t="shared" si="39"/>
        <v>26.997082628497076</v>
      </c>
    </row>
    <row r="85" spans="1:24" ht="12.95" customHeight="1">
      <c r="A85" s="16"/>
      <c r="B85" s="28">
        <f t="shared" si="32"/>
        <v>43039</v>
      </c>
      <c r="C85" s="516"/>
      <c r="D85" s="516"/>
      <c r="E85" s="516"/>
      <c r="F85" s="516"/>
      <c r="G85" s="87">
        <v>64748.08</v>
      </c>
      <c r="H85" s="87">
        <v>45758.409</v>
      </c>
      <c r="I85" s="87">
        <v>53081.03</v>
      </c>
      <c r="J85" s="87">
        <v>42320.224000000002</v>
      </c>
      <c r="K85" s="88">
        <f t="shared" si="33"/>
        <v>205907.74300000002</v>
      </c>
      <c r="L85" s="89">
        <f t="shared" ref="L85:L123" si="40">N85/K85</f>
        <v>0.10074414734369654</v>
      </c>
      <c r="M85" s="89"/>
      <c r="N85" s="87" ph="1">
        <v>20744</v>
      </c>
      <c r="O85" s="87">
        <v>1771.9999999999984</v>
      </c>
      <c r="P85" s="63">
        <f t="shared" si="34"/>
        <v>22516</v>
      </c>
      <c r="Q85" s="87">
        <v>1564</v>
      </c>
      <c r="R85" s="87">
        <v>1800</v>
      </c>
      <c r="S85" s="87">
        <v>2932</v>
      </c>
      <c r="T85" s="88">
        <f t="shared" si="35"/>
        <v>6296</v>
      </c>
      <c r="U85" s="137">
        <f t="shared" si="36"/>
        <v>41.399028132992328</v>
      </c>
      <c r="V85" s="137">
        <f t="shared" si="37"/>
        <v>25.421338333333335</v>
      </c>
      <c r="W85" s="137">
        <f t="shared" si="38"/>
        <v>18.104034788540247</v>
      </c>
      <c r="X85" s="157">
        <f t="shared" si="39"/>
        <v>25.982769853875478</v>
      </c>
    </row>
    <row r="86" spans="1:24" ht="12.95" customHeight="1">
      <c r="A86" s="16"/>
      <c r="B86" s="28">
        <f t="shared" si="32"/>
        <v>43069</v>
      </c>
      <c r="C86" s="516"/>
      <c r="D86" s="516"/>
      <c r="E86" s="516"/>
      <c r="F86" s="516"/>
      <c r="G86" s="87">
        <v>51783.588000000003</v>
      </c>
      <c r="H86" s="87">
        <v>44571.764999999999</v>
      </c>
      <c r="I86" s="87">
        <v>42744.457000000002</v>
      </c>
      <c r="J86" s="87">
        <v>38248.146000000001</v>
      </c>
      <c r="K86" s="88">
        <f t="shared" si="33"/>
        <v>177347.95600000001</v>
      </c>
      <c r="L86" s="89">
        <f t="shared" si="40"/>
        <v>0.11837181816744478</v>
      </c>
      <c r="M86" s="89"/>
      <c r="N86" s="87" ph="1">
        <v>20993</v>
      </c>
      <c r="O86" s="87">
        <v>1979.0000000000027</v>
      </c>
      <c r="P86" s="39">
        <f t="shared" si="34"/>
        <v>22972.000000000004</v>
      </c>
      <c r="Q86" s="87">
        <v>1129</v>
      </c>
      <c r="R86" s="87">
        <v>1966</v>
      </c>
      <c r="S86" s="87">
        <v>3017</v>
      </c>
      <c r="T86" s="88">
        <f t="shared" si="35"/>
        <v>6112</v>
      </c>
      <c r="U86" s="137">
        <f t="shared" si="36"/>
        <v>45.866774136403897</v>
      </c>
      <c r="V86" s="137">
        <f t="shared" si="37"/>
        <v>22.671294506612412</v>
      </c>
      <c r="W86" s="137">
        <f t="shared" si="38"/>
        <v>14.167867749419955</v>
      </c>
      <c r="X86" s="157">
        <f t="shared" si="39"/>
        <v>22.758476767015708</v>
      </c>
    </row>
    <row r="87" spans="1:24" ht="12.95" customHeight="1">
      <c r="A87" s="16"/>
      <c r="B87" s="31">
        <f t="shared" si="32"/>
        <v>43100</v>
      </c>
      <c r="C87" s="568"/>
      <c r="D87" s="568"/>
      <c r="E87" s="568"/>
      <c r="F87" s="568"/>
      <c r="G87" s="98">
        <v>62655.483999999997</v>
      </c>
      <c r="H87" s="98">
        <v>47020.114000000001</v>
      </c>
      <c r="I87" s="98">
        <v>49589.682000000001</v>
      </c>
      <c r="J87" s="98">
        <v>44805.067999999999</v>
      </c>
      <c r="K87" s="99">
        <f t="shared" si="33"/>
        <v>204070.348</v>
      </c>
      <c r="L87" s="100">
        <f t="shared" si="40"/>
        <v>0.11372058815717803</v>
      </c>
      <c r="M87" s="100"/>
      <c r="N87" s="98" ph="1">
        <v>23207</v>
      </c>
      <c r="O87" s="98">
        <v>1302.9999999999973</v>
      </c>
      <c r="P87" s="48">
        <f t="shared" si="34"/>
        <v>24509.999999999996</v>
      </c>
      <c r="Q87" s="98">
        <v>1102</v>
      </c>
      <c r="R87" s="98">
        <v>2273</v>
      </c>
      <c r="S87" s="98">
        <v>3276</v>
      </c>
      <c r="T87" s="99">
        <f t="shared" si="35"/>
        <v>6651</v>
      </c>
      <c r="U87" s="142">
        <f t="shared" si="36"/>
        <v>56.856156079854806</v>
      </c>
      <c r="V87" s="142">
        <f t="shared" si="37"/>
        <v>20.686367795864498</v>
      </c>
      <c r="W87" s="142">
        <f t="shared" si="38"/>
        <v>15.137265567765567</v>
      </c>
      <c r="X87" s="160">
        <f t="shared" si="39"/>
        <v>23.94606525334536</v>
      </c>
    </row>
    <row r="88" spans="1:24" ht="12.95" customHeight="1">
      <c r="A88" s="38"/>
      <c r="B88" s="865">
        <f t="shared" si="32"/>
        <v>43131</v>
      </c>
      <c r="C88" s="522">
        <v>11919</v>
      </c>
      <c r="D88" s="522">
        <v>1410</v>
      </c>
      <c r="E88" s="557">
        <f>D88/C88</f>
        <v>0.11829851497608859</v>
      </c>
      <c r="F88" s="557"/>
      <c r="G88" s="101">
        <v>50095.634999999995</v>
      </c>
      <c r="H88" s="101">
        <v>64258.531999999999</v>
      </c>
      <c r="I88" s="101">
        <v>59735.909</v>
      </c>
      <c r="J88" s="101">
        <v>43358.43</v>
      </c>
      <c r="K88" s="88">
        <f t="shared" ref="K88:K111" si="41">SUM(G88:J88)</f>
        <v>217448.50599999999</v>
      </c>
      <c r="L88" s="103">
        <f t="shared" si="40"/>
        <v>0.11841884073464272</v>
      </c>
      <c r="M88" s="101" ph="1">
        <v>609</v>
      </c>
      <c r="N88" s="101" ph="1">
        <v>25750</v>
      </c>
      <c r="O88" s="101" ph="1">
        <v>2068</v>
      </c>
      <c r="P88" s="58">
        <f>SUM(M88:O88)</f>
        <v>28427</v>
      </c>
      <c r="Q88" s="101">
        <v>1136</v>
      </c>
      <c r="R88" s="101">
        <v>2386</v>
      </c>
      <c r="S88" s="101">
        <v>3443</v>
      </c>
      <c r="T88" s="102">
        <f t="shared" si="35"/>
        <v>6965</v>
      </c>
      <c r="U88" s="145">
        <f t="shared" si="36"/>
        <v>44.098270246478869</v>
      </c>
      <c r="V88" s="145">
        <f t="shared" si="37"/>
        <v>26.93148868398994</v>
      </c>
      <c r="W88" s="145">
        <f t="shared" si="38"/>
        <v>17.349959047342434</v>
      </c>
      <c r="X88" s="161">
        <f t="shared" si="39"/>
        <v>24.994985786073222</v>
      </c>
    </row>
    <row r="89" spans="1:24" ht="12.95" customHeight="1">
      <c r="A89" s="38"/>
      <c r="B89" s="516">
        <f t="shared" si="32"/>
        <v>43159</v>
      </c>
      <c r="C89" s="87">
        <v>54644</v>
      </c>
      <c r="D89" s="87">
        <v>2162</v>
      </c>
      <c r="E89" s="558">
        <f t="shared" ref="E89:E113" si="42">D89/C89</f>
        <v>3.9565185564746357E-2</v>
      </c>
      <c r="F89" s="558"/>
      <c r="G89" s="87" ph="1">
        <v>43923.004000000001</v>
      </c>
      <c r="H89" s="87">
        <v>54556.805999999997</v>
      </c>
      <c r="I89" s="87">
        <v>52365.614999999998</v>
      </c>
      <c r="J89" s="87">
        <v>36199.229999999996</v>
      </c>
      <c r="K89" s="88">
        <f t="shared" si="41"/>
        <v>187044.65499999997</v>
      </c>
      <c r="L89" s="89">
        <f t="shared" si="40"/>
        <v>9.2603555017383432E-2</v>
      </c>
      <c r="M89" s="87" ph="1">
        <v>643</v>
      </c>
      <c r="N89" s="87" ph="1">
        <v>17321</v>
      </c>
      <c r="O89" s="87" ph="1">
        <v>1617</v>
      </c>
      <c r="P89" s="39">
        <f t="shared" ref="P89:P99" si="43">SUM(M89:O89)</f>
        <v>19581</v>
      </c>
      <c r="Q89" s="87">
        <v>1144</v>
      </c>
      <c r="R89" s="87">
        <v>1649</v>
      </c>
      <c r="S89" s="87">
        <v>2805</v>
      </c>
      <c r="T89" s="88">
        <f t="shared" si="35"/>
        <v>5598</v>
      </c>
      <c r="U89" s="137">
        <f t="shared" si="36"/>
        <v>38.394234265734269</v>
      </c>
      <c r="V89" s="137">
        <f t="shared" si="37"/>
        <v>33.084782292298364</v>
      </c>
      <c r="W89" s="137">
        <f t="shared" si="38"/>
        <v>18.66866844919786</v>
      </c>
      <c r="X89" s="157">
        <f t="shared" si="39"/>
        <v>26.946306716684528</v>
      </c>
    </row>
    <row r="90" spans="1:24" ht="12.95" customHeight="1">
      <c r="A90" s="38"/>
      <c r="B90" s="567">
        <f t="shared" si="32"/>
        <v>43190</v>
      </c>
      <c r="C90" s="87">
        <v>29797</v>
      </c>
      <c r="D90" s="87">
        <v>643</v>
      </c>
      <c r="E90" s="558">
        <f t="shared" si="42"/>
        <v>2.157935362620398E-2</v>
      </c>
      <c r="F90" s="558"/>
      <c r="G90" s="92">
        <v>37470.687999999995</v>
      </c>
      <c r="H90" s="92">
        <v>112008.465</v>
      </c>
      <c r="I90" s="92">
        <v>56656.213000000003</v>
      </c>
      <c r="J90" s="92">
        <v>37755.659</v>
      </c>
      <c r="K90" s="93">
        <f t="shared" si="41"/>
        <v>243891.02499999997</v>
      </c>
      <c r="L90" s="94">
        <f t="shared" si="40"/>
        <v>0.1077489423811311</v>
      </c>
      <c r="M90" s="92" ph="1">
        <v>-91</v>
      </c>
      <c r="N90" s="92" ph="1">
        <v>26279</v>
      </c>
      <c r="O90" s="92" ph="1">
        <v>1812</v>
      </c>
      <c r="P90" s="60">
        <f t="shared" si="43"/>
        <v>28000</v>
      </c>
      <c r="Q90" s="92">
        <v>901</v>
      </c>
      <c r="R90" s="92">
        <v>2171</v>
      </c>
      <c r="S90" s="92">
        <v>3026</v>
      </c>
      <c r="T90" s="93">
        <f t="shared" ref="T90:T99" si="44">SUM(Q90:S90)</f>
        <v>6098</v>
      </c>
      <c r="U90" s="139">
        <f t="shared" si="36"/>
        <v>41.587889012208649</v>
      </c>
      <c r="V90" s="139">
        <f t="shared" si="37"/>
        <v>51.593028558268081</v>
      </c>
      <c r="W90" s="139">
        <f t="shared" si="38"/>
        <v>18.723137144745539</v>
      </c>
      <c r="X90" s="158">
        <f t="shared" si="39"/>
        <v>33.803766152836992</v>
      </c>
    </row>
    <row r="91" spans="1:24" ht="12.95" customHeight="1">
      <c r="A91" s="38"/>
      <c r="B91" s="889">
        <f t="shared" si="32"/>
        <v>43220</v>
      </c>
      <c r="C91" s="561">
        <v>6244</v>
      </c>
      <c r="D91" s="561">
        <v>686</v>
      </c>
      <c r="E91" s="559">
        <f t="shared" si="42"/>
        <v>0.10986547085201794</v>
      </c>
      <c r="F91" s="559"/>
      <c r="G91" s="90">
        <v>38192.533000000003</v>
      </c>
      <c r="H91" s="90">
        <v>54815.512999999999</v>
      </c>
      <c r="I91" s="90">
        <v>59550.974000000002</v>
      </c>
      <c r="J91" s="90">
        <v>33849.53</v>
      </c>
      <c r="K91" s="88">
        <f t="shared" si="41"/>
        <v>186408.55000000002</v>
      </c>
      <c r="L91" s="104">
        <f t="shared" si="40"/>
        <v>0.10155650049313725</v>
      </c>
      <c r="M91" s="90" ph="1">
        <v>293</v>
      </c>
      <c r="N91" s="90" ph="1">
        <v>18931</v>
      </c>
      <c r="O91" s="90" ph="1">
        <v>1534</v>
      </c>
      <c r="P91" s="39">
        <f t="shared" si="43"/>
        <v>20758</v>
      </c>
      <c r="Q91" s="90">
        <v>1030</v>
      </c>
      <c r="R91" s="90">
        <v>2061</v>
      </c>
      <c r="S91" s="90">
        <v>2854</v>
      </c>
      <c r="T91" s="91">
        <f t="shared" si="44"/>
        <v>5945</v>
      </c>
      <c r="U91" s="147">
        <f t="shared" si="36"/>
        <v>37.080129126213592</v>
      </c>
      <c r="V91" s="147">
        <f t="shared" si="37"/>
        <v>26.596561377971859</v>
      </c>
      <c r="W91" s="147">
        <f t="shared" si="38"/>
        <v>20.865793272599859</v>
      </c>
      <c r="X91" s="162">
        <f t="shared" si="39"/>
        <v>25.661735912531544</v>
      </c>
    </row>
    <row r="92" spans="1:24" ht="12.95" customHeight="1">
      <c r="A92" s="38"/>
      <c r="B92" s="516">
        <f t="shared" si="32"/>
        <v>43251</v>
      </c>
      <c r="C92" s="87">
        <v>20154</v>
      </c>
      <c r="D92" s="87">
        <v>-1652</v>
      </c>
      <c r="E92" s="558">
        <f t="shared" si="42"/>
        <v>-8.1968839932519605E-2</v>
      </c>
      <c r="F92" s="558"/>
      <c r="G92" s="87">
        <v>35807.403999999995</v>
      </c>
      <c r="H92" s="87">
        <v>77949.281000000003</v>
      </c>
      <c r="I92" s="87">
        <v>57447.009000000005</v>
      </c>
      <c r="J92" s="87">
        <v>37486.990000000005</v>
      </c>
      <c r="K92" s="88">
        <f t="shared" si="41"/>
        <v>208690.68400000001</v>
      </c>
      <c r="L92" s="89">
        <f t="shared" si="40"/>
        <v>0.11863011575543064</v>
      </c>
      <c r="M92" s="87" ph="1">
        <v>-982</v>
      </c>
      <c r="N92" s="87" ph="1">
        <v>24757</v>
      </c>
      <c r="O92" s="87" ph="1">
        <v>2470</v>
      </c>
      <c r="P92" s="39">
        <f t="shared" si="43"/>
        <v>26245</v>
      </c>
      <c r="Q92" s="87">
        <v>913</v>
      </c>
      <c r="R92" s="87">
        <v>2357</v>
      </c>
      <c r="S92" s="87">
        <v>2896</v>
      </c>
      <c r="T92" s="88">
        <f t="shared" si="44"/>
        <v>6166</v>
      </c>
      <c r="U92" s="137">
        <f t="shared" si="36"/>
        <v>39.219500547645119</v>
      </c>
      <c r="V92" s="137">
        <f t="shared" si="37"/>
        <v>33.071396266440388</v>
      </c>
      <c r="W92" s="137">
        <f t="shared" si="38"/>
        <v>19.83667437845304</v>
      </c>
      <c r="X92" s="157">
        <f t="shared" si="39"/>
        <v>27.765762893285764</v>
      </c>
    </row>
    <row r="93" spans="1:24" ht="12.95" customHeight="1">
      <c r="A93" s="38"/>
      <c r="B93" s="890">
        <f t="shared" si="32"/>
        <v>43281</v>
      </c>
      <c r="C93" s="87">
        <v>37470</v>
      </c>
      <c r="D93" s="87">
        <v>2312</v>
      </c>
      <c r="E93" s="560">
        <f t="shared" si="42"/>
        <v>6.1702695489725116E-2</v>
      </c>
      <c r="F93" s="558"/>
      <c r="G93" s="105">
        <v>39581.361999999994</v>
      </c>
      <c r="H93" s="105">
        <v>53129.213000000003</v>
      </c>
      <c r="I93" s="105">
        <v>55040.668000000005</v>
      </c>
      <c r="J93" s="105">
        <v>36812.031999999999</v>
      </c>
      <c r="K93" s="106">
        <f t="shared" si="41"/>
        <v>184563.27500000002</v>
      </c>
      <c r="L93" s="107">
        <f t="shared" si="40"/>
        <v>0.1105041076021218</v>
      </c>
      <c r="M93" s="105" ph="1">
        <v>842</v>
      </c>
      <c r="N93" s="105">
        <v>20395</v>
      </c>
      <c r="O93" s="105" ph="1">
        <v>1403</v>
      </c>
      <c r="P93" s="60">
        <f t="shared" si="43"/>
        <v>22640</v>
      </c>
      <c r="Q93" s="105">
        <v>930</v>
      </c>
      <c r="R93" s="105">
        <v>1915</v>
      </c>
      <c r="S93" s="105">
        <v>2782</v>
      </c>
      <c r="T93" s="106">
        <f t="shared" si="44"/>
        <v>5627</v>
      </c>
      <c r="U93" s="146">
        <f t="shared" si="36"/>
        <v>42.560604301075259</v>
      </c>
      <c r="V93" s="146">
        <f t="shared" si="37"/>
        <v>27.743714360313319</v>
      </c>
      <c r="W93" s="146">
        <f t="shared" si="38"/>
        <v>19.784567936736163</v>
      </c>
      <c r="X93" s="163">
        <f t="shared" si="39"/>
        <v>26.257551626088503</v>
      </c>
    </row>
    <row r="94" spans="1:24" ht="12.95" customHeight="1">
      <c r="A94" s="38"/>
      <c r="B94" s="516">
        <f t="shared" si="32"/>
        <v>43312</v>
      </c>
      <c r="C94" s="90">
        <v>52141</v>
      </c>
      <c r="D94" s="90">
        <v>831</v>
      </c>
      <c r="E94" s="558">
        <f t="shared" si="42"/>
        <v>1.5937553940277325E-2</v>
      </c>
      <c r="F94" s="558"/>
      <c r="G94" s="87">
        <v>32118.572</v>
      </c>
      <c r="H94" s="87">
        <v>54217.874000000003</v>
      </c>
      <c r="I94" s="87">
        <v>48604.564999999995</v>
      </c>
      <c r="J94" s="87">
        <v>36682.752</v>
      </c>
      <c r="K94" s="88">
        <f t="shared" si="41"/>
        <v>171623.76300000001</v>
      </c>
      <c r="L94" s="89">
        <f t="shared" si="40"/>
        <v>0.14446134711543412</v>
      </c>
      <c r="M94" s="129" ph="1">
        <v>2</v>
      </c>
      <c r="N94" s="129" ph="1">
        <v>24793</v>
      </c>
      <c r="O94" s="129" ph="1">
        <v>1882</v>
      </c>
      <c r="P94" s="39">
        <f t="shared" si="43"/>
        <v>26677</v>
      </c>
      <c r="Q94" s="87">
        <v>967</v>
      </c>
      <c r="R94" s="87">
        <v>2061</v>
      </c>
      <c r="S94" s="87">
        <v>2930</v>
      </c>
      <c r="T94" s="88">
        <f t="shared" si="44"/>
        <v>5958</v>
      </c>
      <c r="U94" s="169">
        <f t="shared" si="36"/>
        <v>33.21465563598759</v>
      </c>
      <c r="V94" s="169">
        <f t="shared" si="37"/>
        <v>26.306586123241146</v>
      </c>
      <c r="W94" s="169">
        <f t="shared" si="38"/>
        <v>16.588588737201363</v>
      </c>
      <c r="X94" s="170">
        <f t="shared" si="39"/>
        <v>22.648709466263846</v>
      </c>
    </row>
    <row r="95" spans="1:24" ht="12.95" customHeight="1">
      <c r="A95" s="113"/>
      <c r="B95" s="891">
        <f t="shared" si="32"/>
        <v>43343</v>
      </c>
      <c r="C95" s="87">
        <v>15475</v>
      </c>
      <c r="D95" s="87">
        <v>1902</v>
      </c>
      <c r="E95" s="558">
        <f t="shared" si="42"/>
        <v>0.12290791599353797</v>
      </c>
      <c r="F95" s="558"/>
      <c r="G95" s="129">
        <v>35299.097999999998</v>
      </c>
      <c r="H95" s="129">
        <v>68309.862999999998</v>
      </c>
      <c r="I95" s="129">
        <v>58916.94</v>
      </c>
      <c r="J95" s="129">
        <v>37146.570999999996</v>
      </c>
      <c r="K95" s="88">
        <f t="shared" si="41"/>
        <v>199672.47200000001</v>
      </c>
      <c r="L95" s="130">
        <f t="shared" si="40"/>
        <v>9.5501396907631805E-2</v>
      </c>
      <c r="M95" s="129" ph="1">
        <v>827</v>
      </c>
      <c r="N95" s="129" ph="1">
        <v>19069</v>
      </c>
      <c r="O95" s="129" ph="1">
        <v>1755</v>
      </c>
      <c r="P95" s="39">
        <f t="shared" si="43"/>
        <v>21651</v>
      </c>
      <c r="Q95" s="87">
        <v>1022</v>
      </c>
      <c r="R95" s="87">
        <v>2151</v>
      </c>
      <c r="S95" s="87">
        <v>2724</v>
      </c>
      <c r="T95" s="88">
        <f t="shared" si="44"/>
        <v>5897</v>
      </c>
      <c r="U95" s="169">
        <f t="shared" si="36"/>
        <v>34.539234833659492</v>
      </c>
      <c r="V95" s="169">
        <f t="shared" si="37"/>
        <v>31.757258484425847</v>
      </c>
      <c r="W95" s="169">
        <f t="shared" si="38"/>
        <v>21.628832599118944</v>
      </c>
      <c r="X95" s="170">
        <f t="shared" si="39"/>
        <v>27.56077683567916</v>
      </c>
    </row>
    <row r="96" spans="1:24" ht="12.95" customHeight="1">
      <c r="A96" s="38"/>
      <c r="B96" s="890">
        <f t="shared" si="32"/>
        <v>43373</v>
      </c>
      <c r="C96" s="92">
        <v>3420</v>
      </c>
      <c r="D96" s="92">
        <v>-388</v>
      </c>
      <c r="E96" s="560">
        <f t="shared" si="42"/>
        <v>-0.11345029239766082</v>
      </c>
      <c r="F96" s="558"/>
      <c r="G96" s="105">
        <v>36598.262000000002</v>
      </c>
      <c r="H96" s="105">
        <v>61353.951000000001</v>
      </c>
      <c r="I96" s="105">
        <v>43366.177000000003</v>
      </c>
      <c r="J96" s="105">
        <v>39670.870999999999</v>
      </c>
      <c r="K96" s="106">
        <f t="shared" si="41"/>
        <v>180989.261</v>
      </c>
      <c r="L96" s="107">
        <f t="shared" si="40"/>
        <v>0.10419402729093413</v>
      </c>
      <c r="M96" s="105" ph="1">
        <v>-340</v>
      </c>
      <c r="N96" s="105" ph="1">
        <v>18858</v>
      </c>
      <c r="O96" s="105" ph="1">
        <v>1702</v>
      </c>
      <c r="P96" s="60">
        <f t="shared" si="43"/>
        <v>20220</v>
      </c>
      <c r="Q96" s="105">
        <v>1027</v>
      </c>
      <c r="R96" s="105">
        <v>1895</v>
      </c>
      <c r="S96" s="105">
        <v>2592</v>
      </c>
      <c r="T96" s="106">
        <f t="shared" si="44"/>
        <v>5514</v>
      </c>
      <c r="U96" s="171">
        <f t="shared" si="36"/>
        <v>35.636087633885104</v>
      </c>
      <c r="V96" s="171">
        <f t="shared" si="37"/>
        <v>32.376755145118736</v>
      </c>
      <c r="W96" s="171">
        <f t="shared" si="38"/>
        <v>16.730778163580247</v>
      </c>
      <c r="X96" s="172">
        <f t="shared" si="39"/>
        <v>25.629015233949946</v>
      </c>
    </row>
    <row r="97" spans="1:24" ht="12.95" customHeight="1">
      <c r="A97" s="38"/>
      <c r="B97" s="892">
        <f t="shared" si="32"/>
        <v>43404</v>
      </c>
      <c r="C97" s="90">
        <v>44977</v>
      </c>
      <c r="D97" s="90">
        <v>2834</v>
      </c>
      <c r="E97" s="558">
        <f t="shared" si="42"/>
        <v>6.3009982880138732E-2</v>
      </c>
      <c r="F97" s="558"/>
      <c r="G97" s="589">
        <v>73652.937999999995</v>
      </c>
      <c r="H97" s="589">
        <v>55240.057000000001</v>
      </c>
      <c r="I97" s="589">
        <v>47430.519</v>
      </c>
      <c r="J97" s="589">
        <v>42553</v>
      </c>
      <c r="K97" s="893">
        <f t="shared" si="41"/>
        <v>218876.514</v>
      </c>
      <c r="L97" s="894">
        <f t="shared" si="40"/>
        <v>0.15107605377889013</v>
      </c>
      <c r="M97" s="589" ph="1">
        <v>1064</v>
      </c>
      <c r="N97" s="589" ph="1">
        <v>33067</v>
      </c>
      <c r="O97" s="589" ph="1">
        <v>1712</v>
      </c>
      <c r="P97" s="39">
        <f t="shared" si="43"/>
        <v>35843</v>
      </c>
      <c r="Q97" s="589">
        <v>1586</v>
      </c>
      <c r="R97" s="589">
        <v>1910</v>
      </c>
      <c r="S97" s="589">
        <v>2938</v>
      </c>
      <c r="T97" s="893">
        <f t="shared" si="44"/>
        <v>6434</v>
      </c>
      <c r="U97" s="896">
        <f t="shared" si="36"/>
        <v>46.439431273644388</v>
      </c>
      <c r="V97" s="896">
        <f t="shared" si="37"/>
        <v>28.921495811518326</v>
      </c>
      <c r="W97" s="896">
        <f t="shared" si="38"/>
        <v>16.143811776718856</v>
      </c>
      <c r="X97" s="897">
        <f t="shared" si="39"/>
        <v>27.404960211377059</v>
      </c>
    </row>
    <row r="98" spans="1:24" ht="12.95" customHeight="1">
      <c r="A98" s="38"/>
      <c r="B98" s="516">
        <f t="shared" si="32"/>
        <v>43434</v>
      </c>
      <c r="C98" s="87">
        <v>28740</v>
      </c>
      <c r="D98" s="87">
        <v>58</v>
      </c>
      <c r="E98" s="558">
        <f t="shared" si="42"/>
        <v>2.0180932498260265E-3</v>
      </c>
      <c r="F98" s="558"/>
      <c r="G98" s="87">
        <v>44073.117000000006</v>
      </c>
      <c r="H98" s="87">
        <v>49106.464999999997</v>
      </c>
      <c r="I98" s="87">
        <v>48606.96</v>
      </c>
      <c r="J98" s="87">
        <v>42554.695000000007</v>
      </c>
      <c r="K98" s="88">
        <f t="shared" si="41"/>
        <v>184341.23699999999</v>
      </c>
      <c r="L98" s="89">
        <f t="shared" si="40"/>
        <v>0.10378578505470266</v>
      </c>
      <c r="M98" s="87" ph="1">
        <v>-200</v>
      </c>
      <c r="N98" s="87" ph="1">
        <v>19132</v>
      </c>
      <c r="O98" s="87" ph="1">
        <v>1732</v>
      </c>
      <c r="P98" s="39">
        <f t="shared" si="43"/>
        <v>20664</v>
      </c>
      <c r="Q98" s="87">
        <v>1052</v>
      </c>
      <c r="R98" s="87">
        <v>2070</v>
      </c>
      <c r="S98" s="87">
        <v>2769</v>
      </c>
      <c r="T98" s="88">
        <f t="shared" si="44"/>
        <v>5891</v>
      </c>
      <c r="U98" s="169">
        <f t="shared" si="36"/>
        <v>41.894597908745254</v>
      </c>
      <c r="V98" s="169">
        <f t="shared" si="37"/>
        <v>23.722929951690819</v>
      </c>
      <c r="W98" s="169">
        <f t="shared" si="38"/>
        <v>17.553976164680389</v>
      </c>
      <c r="X98" s="170">
        <f t="shared" si="39"/>
        <v>24.068331692412151</v>
      </c>
    </row>
    <row r="99" spans="1:24" ht="12.95" customHeight="1">
      <c r="A99" s="38"/>
      <c r="B99" s="517">
        <f t="shared" si="32"/>
        <v>43465</v>
      </c>
      <c r="C99" s="587">
        <v>141590</v>
      </c>
      <c r="D99" s="587">
        <v>149</v>
      </c>
      <c r="E99" s="558">
        <f t="shared" si="42"/>
        <v>1.0523342043929657E-3</v>
      </c>
      <c r="F99" s="558"/>
      <c r="G99" s="523">
        <v>55961.646000000008</v>
      </c>
      <c r="H99" s="523">
        <v>56031.661</v>
      </c>
      <c r="I99" s="523">
        <v>50659.553</v>
      </c>
      <c r="J99" s="523">
        <v>42780.286</v>
      </c>
      <c r="K99" s="524">
        <f t="shared" si="41"/>
        <v>205433.14599999998</v>
      </c>
      <c r="L99" s="525">
        <f t="shared" si="40"/>
        <v>0.11385212394108983</v>
      </c>
      <c r="M99" s="523" ph="1">
        <v>-1080</v>
      </c>
      <c r="N99" s="523" ph="1">
        <v>23389</v>
      </c>
      <c r="O99" s="523" ph="1">
        <v>1969</v>
      </c>
      <c r="P99" s="39">
        <f t="shared" si="43"/>
        <v>24278</v>
      </c>
      <c r="Q99" s="523">
        <v>1157</v>
      </c>
      <c r="R99" s="523">
        <v>2299</v>
      </c>
      <c r="S99" s="523">
        <v>2924</v>
      </c>
      <c r="T99" s="524">
        <f t="shared" si="44"/>
        <v>6380</v>
      </c>
      <c r="U99" s="898">
        <f t="shared" si="36"/>
        <v>48.367887640449446</v>
      </c>
      <c r="V99" s="898">
        <f t="shared" si="37"/>
        <v>24.37218834275772</v>
      </c>
      <c r="W99" s="898">
        <f t="shared" si="38"/>
        <v>17.325428522571819</v>
      </c>
      <c r="X99" s="899">
        <f t="shared" si="39"/>
        <v>25.494178683385577</v>
      </c>
    </row>
    <row r="100" spans="1:24" ht="12.95" customHeight="1">
      <c r="A100" s="38"/>
      <c r="B100" s="855">
        <f t="shared" si="32"/>
        <v>43496</v>
      </c>
      <c r="C100" s="522">
        <v>24153</v>
      </c>
      <c r="D100" s="522">
        <v>-2096</v>
      </c>
      <c r="E100" s="557">
        <f t="shared" si="42"/>
        <v>-8.6780110131246632E-2</v>
      </c>
      <c r="F100" s="558"/>
      <c r="G100" s="522">
        <f>68948.226</f>
        <v>68948.225999999995</v>
      </c>
      <c r="H100" s="522">
        <v>56001.52</v>
      </c>
      <c r="I100" s="522">
        <v>52244.745000000003</v>
      </c>
      <c r="J100" s="522">
        <v>41913.742999999995</v>
      </c>
      <c r="K100" s="88">
        <f t="shared" si="41"/>
        <v>219108.23399999997</v>
      </c>
      <c r="L100" s="856">
        <f t="shared" si="40"/>
        <v>0.10357894628460199</v>
      </c>
      <c r="M100" s="522" ph="1">
        <v>-1241</v>
      </c>
      <c r="N100" s="522" ph="1">
        <v>22695</v>
      </c>
      <c r="O100" s="522" ph="1">
        <v>2309</v>
      </c>
      <c r="P100" s="58">
        <f t="shared" ref="P100:P111" si="45">SUM(M100:O100)</f>
        <v>23763</v>
      </c>
      <c r="Q100" s="522">
        <v>1209</v>
      </c>
      <c r="R100" s="522">
        <v>2192</v>
      </c>
      <c r="S100" s="522">
        <v>2982</v>
      </c>
      <c r="T100" s="857">
        <f t="shared" ref="T100:T123" si="46">SUM(Q100:S100)</f>
        <v>6383</v>
      </c>
      <c r="U100" s="858">
        <f t="shared" si="36"/>
        <v>57.029136476426793</v>
      </c>
      <c r="V100" s="858">
        <f t="shared" si="37"/>
        <v>25.548138686131384</v>
      </c>
      <c r="W100" s="858">
        <f t="shared" si="38"/>
        <v>17.520035211267608</v>
      </c>
      <c r="X100" s="859">
        <f t="shared" si="39"/>
        <v>27.760377722074256</v>
      </c>
    </row>
    <row r="101" spans="1:24" ht="12.95" customHeight="1">
      <c r="A101" s="38"/>
      <c r="B101" s="516">
        <f t="shared" si="32"/>
        <v>43524</v>
      </c>
      <c r="C101" s="87">
        <v>56596</v>
      </c>
      <c r="D101" s="87">
        <v>1652</v>
      </c>
      <c r="E101" s="558">
        <f t="shared" si="42"/>
        <v>2.9189342002968407E-2</v>
      </c>
      <c r="F101" s="558"/>
      <c r="G101" s="87">
        <f>72353.842</f>
        <v>72353.842000000004</v>
      </c>
      <c r="H101" s="87">
        <v>50833.101000000002</v>
      </c>
      <c r="I101" s="87">
        <v>53907.264999999999</v>
      </c>
      <c r="J101" s="87">
        <v>36643.953000000001</v>
      </c>
      <c r="K101" s="88">
        <f t="shared" si="41"/>
        <v>213738.16099999999</v>
      </c>
      <c r="L101" s="89">
        <f t="shared" si="40"/>
        <v>9.7259188077322326E-2</v>
      </c>
      <c r="M101" s="87" ph="1">
        <v>379</v>
      </c>
      <c r="N101" s="87" ph="1">
        <v>20788</v>
      </c>
      <c r="O101" s="87" ph="1">
        <v>1808</v>
      </c>
      <c r="P101" s="39">
        <f t="shared" si="45"/>
        <v>22975</v>
      </c>
      <c r="Q101" s="87">
        <v>1117</v>
      </c>
      <c r="R101" s="87">
        <v>1629</v>
      </c>
      <c r="S101" s="87">
        <v>3070</v>
      </c>
      <c r="T101" s="88">
        <f t="shared" si="46"/>
        <v>5816</v>
      </c>
      <c r="U101" s="169">
        <f t="shared" si="36"/>
        <v>64.775149507609669</v>
      </c>
      <c r="V101" s="169">
        <f t="shared" si="37"/>
        <v>31.20509576427256</v>
      </c>
      <c r="W101" s="169">
        <f t="shared" si="38"/>
        <v>17.559369706840389</v>
      </c>
      <c r="X101" s="170">
        <f t="shared" si="39"/>
        <v>30.449485557083904</v>
      </c>
    </row>
    <row r="102" spans="1:24" ht="12.95" customHeight="1">
      <c r="A102" s="38"/>
      <c r="B102" s="516">
        <f t="shared" si="32"/>
        <v>43555</v>
      </c>
      <c r="C102" s="87">
        <v>25184</v>
      </c>
      <c r="D102" s="87">
        <v>-1886</v>
      </c>
      <c r="E102" s="558">
        <f t="shared" si="42"/>
        <v>-7.4888818297331641E-2</v>
      </c>
      <c r="F102" s="558"/>
      <c r="G102" s="87">
        <v>65997.66</v>
      </c>
      <c r="H102" s="87">
        <v>62807.521000000001</v>
      </c>
      <c r="I102" s="87">
        <v>56193.728999999999</v>
      </c>
      <c r="J102" s="87">
        <v>41082.733999999997</v>
      </c>
      <c r="K102" s="106">
        <f t="shared" si="41"/>
        <v>226081.644</v>
      </c>
      <c r="L102" s="89">
        <f t="shared" si="40"/>
        <v>8.9273059249339148E-2</v>
      </c>
      <c r="M102" s="87" ph="1">
        <v>-1103</v>
      </c>
      <c r="N102" s="87" ph="1">
        <v>20183</v>
      </c>
      <c r="O102" s="87" ph="1">
        <v>1410</v>
      </c>
      <c r="P102" s="60">
        <f t="shared" si="45"/>
        <v>20490</v>
      </c>
      <c r="Q102" s="87">
        <v>1280</v>
      </c>
      <c r="R102" s="87">
        <v>2357</v>
      </c>
      <c r="S102" s="87">
        <v>3225</v>
      </c>
      <c r="T102" s="88">
        <f t="shared" si="46"/>
        <v>6862</v>
      </c>
      <c r="U102" s="169">
        <f t="shared" si="36"/>
        <v>51.560671875000004</v>
      </c>
      <c r="V102" s="169">
        <f t="shared" si="37"/>
        <v>26.647229953330505</v>
      </c>
      <c r="W102" s="169">
        <f t="shared" si="38"/>
        <v>17.424412093023257</v>
      </c>
      <c r="X102" s="170">
        <f t="shared" si="39"/>
        <v>26.959911104634219</v>
      </c>
    </row>
    <row r="103" spans="1:24" ht="12.95" customHeight="1">
      <c r="A103" s="38"/>
      <c r="B103" s="872">
        <f t="shared" si="32"/>
        <v>43585</v>
      </c>
      <c r="C103" s="561">
        <v>13138</v>
      </c>
      <c r="D103" s="561">
        <v>-976</v>
      </c>
      <c r="E103" s="559">
        <f t="shared" si="42"/>
        <v>-7.4288323945806062E-2</v>
      </c>
      <c r="F103" s="558"/>
      <c r="G103" s="561">
        <v>95088.716</v>
      </c>
      <c r="H103" s="561">
        <v>66425.645999999993</v>
      </c>
      <c r="I103" s="561">
        <v>52834.964</v>
      </c>
      <c r="J103" s="561">
        <v>38926.25</v>
      </c>
      <c r="K103" s="88">
        <f t="shared" si="41"/>
        <v>253275.576</v>
      </c>
      <c r="L103" s="874">
        <f t="shared" si="40"/>
        <v>9.5508617064600024E-2</v>
      </c>
      <c r="M103" s="561" ph="1">
        <v>-593</v>
      </c>
      <c r="N103" s="561" ph="1">
        <v>24190</v>
      </c>
      <c r="O103" s="561" ph="1">
        <v>1968</v>
      </c>
      <c r="P103" s="39">
        <f t="shared" si="45"/>
        <v>25565</v>
      </c>
      <c r="Q103" s="561">
        <v>1243</v>
      </c>
      <c r="R103" s="561">
        <v>2281</v>
      </c>
      <c r="S103" s="561">
        <v>2778</v>
      </c>
      <c r="T103" s="873">
        <f t="shared" si="46"/>
        <v>6302</v>
      </c>
      <c r="U103" s="900">
        <f t="shared" si="36"/>
        <v>76.499369267900235</v>
      </c>
      <c r="V103" s="900">
        <f t="shared" si="37"/>
        <v>29.121282770714597</v>
      </c>
      <c r="W103" s="900">
        <f t="shared" si="38"/>
        <v>19.019065514758818</v>
      </c>
      <c r="X103" s="901">
        <f t="shared" si="39"/>
        <v>34.012904792129483</v>
      </c>
    </row>
    <row r="104" spans="1:24" ht="12.95" customHeight="1">
      <c r="A104" s="38"/>
      <c r="B104" s="516">
        <f t="shared" si="32"/>
        <v>43616</v>
      </c>
      <c r="C104" s="87">
        <v>6723</v>
      </c>
      <c r="D104" s="87">
        <v>768</v>
      </c>
      <c r="E104" s="558">
        <f t="shared" si="42"/>
        <v>0.11423471664435519</v>
      </c>
      <c r="F104" s="558"/>
      <c r="G104" s="87">
        <v>42520.218000000001</v>
      </c>
      <c r="H104" s="87">
        <v>74596.19</v>
      </c>
      <c r="I104" s="87">
        <v>54012.921999999999</v>
      </c>
      <c r="J104" s="87">
        <v>42147.616999999998</v>
      </c>
      <c r="K104" s="88">
        <f t="shared" si="41"/>
        <v>213276.94699999999</v>
      </c>
      <c r="L104" s="89">
        <f t="shared" si="40"/>
        <v>0.10311944309667936</v>
      </c>
      <c r="M104" s="87" ph="1">
        <v>330</v>
      </c>
      <c r="N104" s="87" ph="1">
        <v>21993</v>
      </c>
      <c r="O104" s="87" ph="1">
        <v>1615</v>
      </c>
      <c r="P104" s="39">
        <f t="shared" si="45"/>
        <v>23938</v>
      </c>
      <c r="Q104" s="87">
        <v>1313</v>
      </c>
      <c r="R104" s="87">
        <v>2466</v>
      </c>
      <c r="S104" s="87">
        <v>2884</v>
      </c>
      <c r="T104" s="88">
        <f t="shared" si="46"/>
        <v>6663</v>
      </c>
      <c r="U104" s="169">
        <f t="shared" si="36"/>
        <v>32.384019801980202</v>
      </c>
      <c r="V104" s="169">
        <f t="shared" si="37"/>
        <v>30.249874290348743</v>
      </c>
      <c r="W104" s="169">
        <f t="shared" si="38"/>
        <v>18.728475034674062</v>
      </c>
      <c r="X104" s="170">
        <f t="shared" si="39"/>
        <v>25.683525438991442</v>
      </c>
    </row>
    <row r="105" spans="1:24" ht="12.95" customHeight="1">
      <c r="A105" s="38"/>
      <c r="B105" s="516">
        <f t="shared" si="32"/>
        <v>43646</v>
      </c>
      <c r="C105" s="87">
        <v>34067</v>
      </c>
      <c r="D105" s="87">
        <v>2251</v>
      </c>
      <c r="E105" s="560">
        <f t="shared" si="42"/>
        <v>6.6075674406316967E-2</v>
      </c>
      <c r="F105" s="558"/>
      <c r="G105" s="87">
        <v>53837.262999999999</v>
      </c>
      <c r="H105" s="87">
        <v>70357.832999999999</v>
      </c>
      <c r="I105" s="87">
        <v>66903.710999999996</v>
      </c>
      <c r="J105" s="87">
        <v>45497.258999999998</v>
      </c>
      <c r="K105" s="93">
        <f t="shared" si="41"/>
        <v>236596.06599999996</v>
      </c>
      <c r="L105" s="89">
        <f t="shared" si="40"/>
        <v>8.549170044103778E-2</v>
      </c>
      <c r="M105" s="87" ph="1">
        <v>740</v>
      </c>
      <c r="N105" s="87" ph="1">
        <v>20227</v>
      </c>
      <c r="O105" s="87" ph="1">
        <v>1953</v>
      </c>
      <c r="P105" s="880">
        <f t="shared" si="45"/>
        <v>22920</v>
      </c>
      <c r="Q105" s="87">
        <v>1415</v>
      </c>
      <c r="R105" s="87">
        <v>2276</v>
      </c>
      <c r="S105" s="87">
        <v>3040</v>
      </c>
      <c r="T105" s="88">
        <f t="shared" si="46"/>
        <v>6731</v>
      </c>
      <c r="U105" s="169">
        <f t="shared" si="36"/>
        <v>38.047535689045937</v>
      </c>
      <c r="V105" s="169">
        <f t="shared" si="37"/>
        <v>30.912931898066784</v>
      </c>
      <c r="W105" s="169">
        <f t="shared" si="38"/>
        <v>22.007799671052631</v>
      </c>
      <c r="X105" s="170">
        <f t="shared" si="39"/>
        <v>28.390849353736439</v>
      </c>
    </row>
    <row r="106" spans="1:24" ht="12.95" customHeight="1">
      <c r="A106" s="38"/>
      <c r="B106" s="889">
        <f t="shared" si="32"/>
        <v>43677</v>
      </c>
      <c r="C106" s="90">
        <v>1023</v>
      </c>
      <c r="D106" s="90">
        <v>-213</v>
      </c>
      <c r="E106" s="558">
        <f t="shared" si="42"/>
        <v>-0.20821114369501467</v>
      </c>
      <c r="F106" s="558"/>
      <c r="G106" s="90">
        <v>59622.61</v>
      </c>
      <c r="H106" s="90">
        <v>66660.422000000006</v>
      </c>
      <c r="I106" s="90">
        <v>60564.183000000005</v>
      </c>
      <c r="J106" s="90">
        <v>38250.156999999999</v>
      </c>
      <c r="K106" s="88">
        <f t="shared" si="41"/>
        <v>225097.37200000003</v>
      </c>
      <c r="L106" s="104">
        <f t="shared" si="40"/>
        <v>0.12308895369955716</v>
      </c>
      <c r="M106" s="90" ph="1">
        <v>-115</v>
      </c>
      <c r="N106" s="90" ph="1">
        <v>27707</v>
      </c>
      <c r="O106" s="90" ph="1">
        <v>1602</v>
      </c>
      <c r="P106" s="39">
        <f t="shared" si="45"/>
        <v>29194</v>
      </c>
      <c r="Q106" s="90">
        <v>1158</v>
      </c>
      <c r="R106" s="90">
        <v>2125</v>
      </c>
      <c r="S106" s="90">
        <v>3037</v>
      </c>
      <c r="T106" s="91">
        <f t="shared" si="46"/>
        <v>6320</v>
      </c>
      <c r="U106" s="902">
        <f t="shared" si="36"/>
        <v>51.487573402417965</v>
      </c>
      <c r="V106" s="902">
        <f t="shared" si="37"/>
        <v>31.36961035294118</v>
      </c>
      <c r="W106" s="902">
        <f t="shared" si="38"/>
        <v>19.942108330589399</v>
      </c>
      <c r="X106" s="903">
        <f t="shared" si="39"/>
        <v>29.56443275316456</v>
      </c>
    </row>
    <row r="107" spans="1:24" ht="12.95" customHeight="1">
      <c r="A107" s="38"/>
      <c r="B107" s="516">
        <f t="shared" si="32"/>
        <v>43708</v>
      </c>
      <c r="C107" s="87">
        <v>16790</v>
      </c>
      <c r="D107" s="87">
        <v>1952</v>
      </c>
      <c r="E107" s="558">
        <f t="shared" si="42"/>
        <v>0.11625967837998809</v>
      </c>
      <c r="F107" s="558"/>
      <c r="G107" s="87">
        <v>40778.105000000003</v>
      </c>
      <c r="H107" s="87">
        <v>84643.978000000003</v>
      </c>
      <c r="I107" s="87">
        <v>52063.446000000004</v>
      </c>
      <c r="J107" s="87">
        <v>38169.696000000004</v>
      </c>
      <c r="K107" s="88">
        <f t="shared" si="41"/>
        <v>215655.22500000001</v>
      </c>
      <c r="L107" s="89">
        <f t="shared" si="40"/>
        <v>7.9413795793725844E-2</v>
      </c>
      <c r="M107" s="87" ph="1">
        <v>854</v>
      </c>
      <c r="N107" s="87" ph="1">
        <v>17126</v>
      </c>
      <c r="O107" s="87" ph="1">
        <v>1411</v>
      </c>
      <c r="P107" s="39">
        <f t="shared" si="45"/>
        <v>19391</v>
      </c>
      <c r="Q107" s="87">
        <v>1140</v>
      </c>
      <c r="R107" s="87">
        <v>2202</v>
      </c>
      <c r="S107" s="87">
        <v>3120</v>
      </c>
      <c r="T107" s="88">
        <f t="shared" si="46"/>
        <v>6462</v>
      </c>
      <c r="U107" s="169">
        <f t="shared" si="36"/>
        <v>35.770267543859653</v>
      </c>
      <c r="V107" s="169">
        <f t="shared" si="37"/>
        <v>38.439590372388736</v>
      </c>
      <c r="W107" s="169">
        <f t="shared" si="38"/>
        <v>16.687001923076924</v>
      </c>
      <c r="X107" s="170">
        <f t="shared" si="39"/>
        <v>27.46603667595172</v>
      </c>
    </row>
    <row r="108" spans="1:24" ht="12.95" customHeight="1">
      <c r="A108" s="38"/>
      <c r="B108" s="567">
        <f t="shared" si="32"/>
        <v>43738</v>
      </c>
      <c r="C108" s="92">
        <v>32242</v>
      </c>
      <c r="D108" s="92">
        <v>1385</v>
      </c>
      <c r="E108" s="560">
        <f t="shared" si="42"/>
        <v>4.2956392283357112E-2</v>
      </c>
      <c r="F108" s="560"/>
      <c r="G108" s="92">
        <v>39635.722000000002</v>
      </c>
      <c r="H108" s="92">
        <v>58027.321000000004</v>
      </c>
      <c r="I108" s="92">
        <v>60678.348999999995</v>
      </c>
      <c r="J108" s="92">
        <v>40099.766000000003</v>
      </c>
      <c r="K108" s="93">
        <f t="shared" si="41"/>
        <v>198441.158</v>
      </c>
      <c r="L108" s="94">
        <f t="shared" si="40"/>
        <v>0.11452765257497641</v>
      </c>
      <c r="M108" s="92" ph="1">
        <v>321</v>
      </c>
      <c r="N108" s="92" ph="1">
        <v>22727</v>
      </c>
      <c r="O108" s="92" ph="1">
        <v>2092</v>
      </c>
      <c r="P108" s="904">
        <f t="shared" si="45"/>
        <v>25140</v>
      </c>
      <c r="Q108" s="92">
        <v>1175</v>
      </c>
      <c r="R108" s="92">
        <v>2065</v>
      </c>
      <c r="S108" s="92">
        <v>3250</v>
      </c>
      <c r="T108" s="93">
        <f t="shared" si="46"/>
        <v>6490</v>
      </c>
      <c r="U108" s="905">
        <f t="shared" si="36"/>
        <v>33.732529361702127</v>
      </c>
      <c r="V108" s="905">
        <f t="shared" si="37"/>
        <v>28.100397578692494</v>
      </c>
      <c r="W108" s="905">
        <f t="shared" si="38"/>
        <v>18.670261230769228</v>
      </c>
      <c r="X108" s="906">
        <f t="shared" si="39"/>
        <v>24.397749152542371</v>
      </c>
    </row>
    <row r="109" spans="1:24" ht="12.95" customHeight="1">
      <c r="A109" s="38"/>
      <c r="B109" s="889">
        <f t="shared" si="32"/>
        <v>43769</v>
      </c>
      <c r="C109" s="90">
        <v>50605</v>
      </c>
      <c r="D109" s="90">
        <v>570</v>
      </c>
      <c r="E109" s="558">
        <f t="shared" si="42"/>
        <v>1.1263709119652209E-2</v>
      </c>
      <c r="F109" s="558"/>
      <c r="G109" s="90">
        <v>60104.709000000003</v>
      </c>
      <c r="H109" s="90">
        <v>56728.978000000003</v>
      </c>
      <c r="I109" s="90">
        <v>55461.394</v>
      </c>
      <c r="J109" s="90">
        <v>39927.771999999997</v>
      </c>
      <c r="K109" s="88">
        <f t="shared" si="41"/>
        <v>212222.853</v>
      </c>
      <c r="L109" s="104">
        <f t="shared" si="40"/>
        <v>0.13638493494383472</v>
      </c>
      <c r="M109" s="90" ph="1">
        <v>-113</v>
      </c>
      <c r="N109" s="90" ph="1">
        <v>28944</v>
      </c>
      <c r="O109" s="90" ph="1">
        <v>2289</v>
      </c>
      <c r="P109" s="39">
        <f t="shared" si="45"/>
        <v>31120</v>
      </c>
      <c r="Q109" s="90">
        <v>1564</v>
      </c>
      <c r="R109" s="90">
        <v>1759</v>
      </c>
      <c r="S109" s="90">
        <v>3113</v>
      </c>
      <c r="T109" s="91">
        <f t="shared" si="46"/>
        <v>6436</v>
      </c>
      <c r="U109" s="902">
        <f t="shared" si="36"/>
        <v>38.430120843989769</v>
      </c>
      <c r="V109" s="902">
        <f t="shared" si="37"/>
        <v>32.250698123934058</v>
      </c>
      <c r="W109" s="902">
        <f t="shared" si="38"/>
        <v>17.816059749437841</v>
      </c>
      <c r="X109" s="903">
        <f t="shared" si="39"/>
        <v>26.770522218769422</v>
      </c>
    </row>
    <row r="110" spans="1:24" ht="12.95" customHeight="1">
      <c r="A110" s="38"/>
      <c r="B110" s="516">
        <f t="shared" si="32"/>
        <v>43799</v>
      </c>
      <c r="C110" s="87">
        <v>62691</v>
      </c>
      <c r="D110" s="87">
        <v>-1241</v>
      </c>
      <c r="E110" s="558">
        <f t="shared" si="42"/>
        <v>-1.9795504936912796E-2</v>
      </c>
      <c r="F110" s="558"/>
      <c r="G110" s="87">
        <v>34273.500999999997</v>
      </c>
      <c r="H110" s="87">
        <v>55355.614000000001</v>
      </c>
      <c r="I110" s="87">
        <v>55686.43</v>
      </c>
      <c r="J110" s="87">
        <v>37574.303</v>
      </c>
      <c r="K110" s="88">
        <f t="shared" si="41"/>
        <v>182889.848</v>
      </c>
      <c r="L110" s="89">
        <f t="shared" si="40"/>
        <v>0.13028060474958675</v>
      </c>
      <c r="M110" s="87" ph="1">
        <v>-1112</v>
      </c>
      <c r="N110" s="87" ph="1">
        <v>23827</v>
      </c>
      <c r="O110" s="87" ph="1">
        <v>1811</v>
      </c>
      <c r="P110" s="39">
        <f t="shared" si="45"/>
        <v>24526</v>
      </c>
      <c r="Q110" s="87">
        <v>1021</v>
      </c>
      <c r="R110" s="87">
        <v>2116</v>
      </c>
      <c r="S110" s="87">
        <v>2915</v>
      </c>
      <c r="T110" s="88">
        <f t="shared" si="46"/>
        <v>6052</v>
      </c>
      <c r="U110" s="169">
        <f t="shared" si="36"/>
        <v>33.568561214495588</v>
      </c>
      <c r="V110" s="169">
        <f t="shared" si="37"/>
        <v>26.160498109640834</v>
      </c>
      <c r="W110" s="169">
        <f t="shared" si="38"/>
        <v>19.103406518010292</v>
      </c>
      <c r="X110" s="170">
        <f t="shared" si="39"/>
        <v>24.01116077329808</v>
      </c>
    </row>
    <row r="111" spans="1:24" ht="12.95" customHeight="1">
      <c r="A111" s="38"/>
      <c r="B111" s="517">
        <f t="shared" si="32"/>
        <v>43830</v>
      </c>
      <c r="C111" s="523">
        <v>22819</v>
      </c>
      <c r="D111" s="523">
        <v>2810</v>
      </c>
      <c r="E111" s="862">
        <f t="shared" si="42"/>
        <v>0.12314299487269381</v>
      </c>
      <c r="F111" s="862"/>
      <c r="G111" s="523">
        <v>40856.5</v>
      </c>
      <c r="H111" s="523">
        <v>67483.937000000005</v>
      </c>
      <c r="I111" s="523">
        <v>39558.858999999997</v>
      </c>
      <c r="J111" s="523">
        <v>36895.275999999998</v>
      </c>
      <c r="K111" s="524">
        <f t="shared" si="41"/>
        <v>184794.57199999999</v>
      </c>
      <c r="L111" s="525">
        <f t="shared" si="40"/>
        <v>0.10061983855240078</v>
      </c>
      <c r="M111" s="523" ph="1">
        <v>1249</v>
      </c>
      <c r="N111" s="523" ph="1">
        <v>18594</v>
      </c>
      <c r="O111" s="523" ph="1">
        <v>1360</v>
      </c>
      <c r="P111" s="519">
        <f t="shared" si="45"/>
        <v>21203</v>
      </c>
      <c r="Q111" s="523">
        <v>1185</v>
      </c>
      <c r="R111" s="523">
        <v>2226</v>
      </c>
      <c r="S111" s="523">
        <v>2860</v>
      </c>
      <c r="T111" s="524">
        <f t="shared" si="46"/>
        <v>6271</v>
      </c>
      <c r="U111" s="898">
        <f t="shared" si="36"/>
        <v>34.478059071729959</v>
      </c>
      <c r="V111" s="898">
        <f t="shared" si="37"/>
        <v>30.316234052111412</v>
      </c>
      <c r="W111" s="898">
        <f t="shared" si="38"/>
        <v>13.831768881118879</v>
      </c>
      <c r="X111" s="899">
        <f t="shared" si="39"/>
        <v>23.584642959655557</v>
      </c>
    </row>
    <row r="112" spans="1:24" ht="12.95" customHeight="1">
      <c r="A112" s="38"/>
      <c r="B112" s="855">
        <f t="shared" si="32"/>
        <v>43861</v>
      </c>
      <c r="C112" s="522">
        <v>12423</v>
      </c>
      <c r="D112" s="522">
        <v>1775</v>
      </c>
      <c r="E112" s="907">
        <f t="shared" si="42"/>
        <v>0.14288014167270385</v>
      </c>
      <c r="F112" s="907"/>
      <c r="G112" s="522">
        <v>43480.423999999999</v>
      </c>
      <c r="H112" s="522">
        <v>64583.288</v>
      </c>
      <c r="I112" s="522">
        <v>52748.218999999997</v>
      </c>
      <c r="J112" s="522">
        <v>38345.546000000002</v>
      </c>
      <c r="K112" s="857">
        <f>SUM(G112:J112)</f>
        <v>199157.47699999998</v>
      </c>
      <c r="L112" s="856">
        <f t="shared" si="40"/>
        <v>0.10239635642702986</v>
      </c>
      <c r="M112" s="522" ph="1">
        <v>788</v>
      </c>
      <c r="N112" s="522">
        <v>20393</v>
      </c>
      <c r="O112" s="522" ph="1">
        <v>1924</v>
      </c>
      <c r="P112" s="85">
        <f>SUM(M112:O112)</f>
        <v>23105</v>
      </c>
      <c r="Q112" s="522">
        <v>1217</v>
      </c>
      <c r="R112" s="522">
        <v>2438</v>
      </c>
      <c r="S112" s="522">
        <v>2798</v>
      </c>
      <c r="T112" s="857">
        <f t="shared" si="46"/>
        <v>6453</v>
      </c>
      <c r="U112" s="858">
        <f t="shared" ref="U112:U122" si="47">G112/Q112</f>
        <v>35.72754642563681</v>
      </c>
      <c r="V112" s="858">
        <f t="shared" ref="V112:V122" si="48">H112/R112</f>
        <v>26.490273995077931</v>
      </c>
      <c r="W112" s="858">
        <f t="shared" ref="W112:W122" si="49">I112/S112</f>
        <v>18.852115439599714</v>
      </c>
      <c r="X112" s="859">
        <f t="shared" ref="X112:X123" si="50">SUM(G112:I112)/T112</f>
        <v>24.920491399349139</v>
      </c>
    </row>
    <row r="113" spans="1:24" ht="12.95" customHeight="1">
      <c r="A113" s="38"/>
      <c r="B113" s="516">
        <f t="shared" si="32"/>
        <v>43890</v>
      </c>
      <c r="C113" s="87">
        <v>6902</v>
      </c>
      <c r="D113" s="87">
        <v>1329</v>
      </c>
      <c r="E113" s="558">
        <f t="shared" si="42"/>
        <v>0.19255288322225442</v>
      </c>
      <c r="F113" s="558"/>
      <c r="G113" s="87">
        <v>51092.266000000003</v>
      </c>
      <c r="H113" s="87">
        <v>49055.491999999998</v>
      </c>
      <c r="I113" s="87">
        <v>45093.744000000006</v>
      </c>
      <c r="J113" s="87">
        <v>27569.674999999999</v>
      </c>
      <c r="K113" s="88">
        <f t="shared" ref="K113:K123" si="51">SUM(G113:J113)</f>
        <v>172811.177</v>
      </c>
      <c r="L113" s="89">
        <f t="shared" si="40"/>
        <v>0.13943542552227395</v>
      </c>
      <c r="M113" s="87" ph="1">
        <v>609</v>
      </c>
      <c r="N113" s="87">
        <v>24096</v>
      </c>
      <c r="O113" s="87" ph="1">
        <v>1654</v>
      </c>
      <c r="P113" s="39">
        <f t="shared" ref="P113:P123" si="52">SUM(M113:O113)</f>
        <v>26359</v>
      </c>
      <c r="Q113" s="87">
        <v>792</v>
      </c>
      <c r="R113" s="87">
        <v>1572</v>
      </c>
      <c r="S113" s="87">
        <v>2331</v>
      </c>
      <c r="T113" s="88">
        <f t="shared" si="46"/>
        <v>4695</v>
      </c>
      <c r="U113" s="169">
        <f t="shared" si="47"/>
        <v>64.510436868686867</v>
      </c>
      <c r="V113" s="169">
        <f t="shared" si="48"/>
        <v>31.205783715012721</v>
      </c>
      <c r="W113" s="169">
        <f t="shared" si="49"/>
        <v>19.345235521235523</v>
      </c>
      <c r="X113" s="170">
        <f t="shared" si="50"/>
        <v>30.935357188498404</v>
      </c>
    </row>
    <row r="114" spans="1:24" ht="12.95" customHeight="1">
      <c r="A114" s="38"/>
      <c r="B114" s="867">
        <f t="shared" si="32"/>
        <v>43921</v>
      </c>
      <c r="C114" s="908">
        <v>0</v>
      </c>
      <c r="D114" s="908">
        <v>0</v>
      </c>
      <c r="E114" s="909">
        <v>0</v>
      </c>
      <c r="F114" s="909"/>
      <c r="G114" s="117">
        <v>6548.4870000000001</v>
      </c>
      <c r="H114" s="117">
        <v>8276.43</v>
      </c>
      <c r="I114" s="117">
        <v>26951.873</v>
      </c>
      <c r="J114" s="117">
        <v>15177</v>
      </c>
      <c r="K114" s="118">
        <f t="shared" si="51"/>
        <v>56953.79</v>
      </c>
      <c r="L114" s="119">
        <f t="shared" si="40"/>
        <v>0.17854825815806111</v>
      </c>
      <c r="M114" s="910" ph="1">
        <v>-140</v>
      </c>
      <c r="N114" s="117">
        <f>10029-M114</f>
        <v>10169</v>
      </c>
      <c r="O114" s="117" ph="1">
        <v>596</v>
      </c>
      <c r="P114" s="76">
        <f t="shared" si="52"/>
        <v>10625</v>
      </c>
      <c r="Q114" s="117">
        <v>271</v>
      </c>
      <c r="R114" s="117">
        <v>206</v>
      </c>
      <c r="S114" s="117">
        <v>1908</v>
      </c>
      <c r="T114" s="118">
        <f t="shared" si="46"/>
        <v>2385</v>
      </c>
      <c r="U114" s="911">
        <f t="shared" si="47"/>
        <v>24.164158671586716</v>
      </c>
      <c r="V114" s="911">
        <f t="shared" si="48"/>
        <v>40.176844660194178</v>
      </c>
      <c r="W114" s="911">
        <f t="shared" si="49"/>
        <v>14.125719601677149</v>
      </c>
      <c r="X114" s="912">
        <f t="shared" si="50"/>
        <v>17.516473794549267</v>
      </c>
    </row>
    <row r="115" spans="1:24" ht="12.95" customHeight="1">
      <c r="A115" s="38"/>
      <c r="B115" s="869">
        <f t="shared" si="32"/>
        <v>43951</v>
      </c>
      <c r="C115" s="913">
        <v>0</v>
      </c>
      <c r="D115" s="913">
        <v>0</v>
      </c>
      <c r="E115" s="914">
        <v>0</v>
      </c>
      <c r="F115" s="914"/>
      <c r="G115" s="120">
        <v>1248.5609999999999</v>
      </c>
      <c r="H115" s="120">
        <v>88.45</v>
      </c>
      <c r="I115" s="120">
        <v>14567.636</v>
      </c>
      <c r="J115" s="120">
        <v>10077.763999999999</v>
      </c>
      <c r="K115" s="121">
        <f t="shared" si="51"/>
        <v>25982.411</v>
      </c>
      <c r="L115" s="122">
        <f t="shared" si="40"/>
        <v>0.12088947403687826</v>
      </c>
      <c r="M115" s="913" ph="1">
        <v>0</v>
      </c>
      <c r="N115" s="120">
        <v>3141</v>
      </c>
      <c r="O115" s="120" ph="1">
        <v>498</v>
      </c>
      <c r="P115" s="80">
        <f t="shared" si="52"/>
        <v>3639</v>
      </c>
      <c r="Q115" s="120">
        <v>107</v>
      </c>
      <c r="R115" s="120">
        <v>7</v>
      </c>
      <c r="S115" s="120">
        <v>1108</v>
      </c>
      <c r="T115" s="121">
        <f t="shared" si="46"/>
        <v>1222</v>
      </c>
      <c r="U115" s="915">
        <f t="shared" si="47"/>
        <v>11.668794392523363</v>
      </c>
      <c r="V115" s="915">
        <f t="shared" si="48"/>
        <v>12.635714285714286</v>
      </c>
      <c r="W115" s="915">
        <f t="shared" si="49"/>
        <v>13.147685920577617</v>
      </c>
      <c r="X115" s="916">
        <f t="shared" si="50"/>
        <v>13.015259410801965</v>
      </c>
    </row>
    <row r="116" spans="1:24" ht="12.95" customHeight="1">
      <c r="A116" s="38"/>
      <c r="B116" s="516">
        <f t="shared" si="32"/>
        <v>43982</v>
      </c>
      <c r="C116" s="580">
        <v>63</v>
      </c>
      <c r="D116" s="917">
        <v>-70</v>
      </c>
      <c r="E116" s="558">
        <f>D116/C116</f>
        <v>-1.1111111111111112</v>
      </c>
      <c r="F116" s="558"/>
      <c r="G116" s="87">
        <v>3604.7420000000002</v>
      </c>
      <c r="H116" s="87">
        <v>52</v>
      </c>
      <c r="I116" s="87">
        <v>77822.73000000001</v>
      </c>
      <c r="J116" s="87">
        <v>23944.886999999999</v>
      </c>
      <c r="K116" s="88">
        <f t="shared" si="51"/>
        <v>105424.35900000001</v>
      </c>
      <c r="L116" s="89">
        <f t="shared" si="40"/>
        <v>0.15942235892560655</v>
      </c>
      <c r="M116" s="917" ph="1">
        <v>-35</v>
      </c>
      <c r="N116" s="87">
        <v>16807</v>
      </c>
      <c r="O116" s="87" ph="1">
        <v>1532</v>
      </c>
      <c r="P116" s="39">
        <f t="shared" si="52"/>
        <v>18304</v>
      </c>
      <c r="Q116" s="87">
        <v>224</v>
      </c>
      <c r="R116" s="87">
        <v>12</v>
      </c>
      <c r="S116" s="87">
        <v>2396</v>
      </c>
      <c r="T116" s="88">
        <f t="shared" si="46"/>
        <v>2632</v>
      </c>
      <c r="U116" s="169">
        <f t="shared" si="47"/>
        <v>16.092598214285715</v>
      </c>
      <c r="V116" s="169">
        <f t="shared" si="48"/>
        <v>4.333333333333333</v>
      </c>
      <c r="W116" s="169">
        <f t="shared" si="49"/>
        <v>32.480271285475794</v>
      </c>
      <c r="X116" s="170">
        <f t="shared" si="50"/>
        <v>30.957246200607905</v>
      </c>
    </row>
    <row r="117" spans="1:24" ht="12.95" customHeight="1">
      <c r="A117" s="38"/>
      <c r="B117" s="867">
        <f t="shared" si="32"/>
        <v>44012</v>
      </c>
      <c r="C117" s="908">
        <v>0</v>
      </c>
      <c r="D117" s="908">
        <v>0</v>
      </c>
      <c r="E117" s="908">
        <v>0</v>
      </c>
      <c r="F117" s="908"/>
      <c r="G117" s="117">
        <v>2329.5680000000002</v>
      </c>
      <c r="H117" s="117">
        <v>20.65</v>
      </c>
      <c r="I117" s="117">
        <v>33264.527999999998</v>
      </c>
      <c r="J117" s="117">
        <v>20602.355</v>
      </c>
      <c r="K117" s="118">
        <f t="shared" si="51"/>
        <v>56217.100999999995</v>
      </c>
      <c r="L117" s="119">
        <f t="shared" si="40"/>
        <v>0.11452031295601672</v>
      </c>
      <c r="M117" s="908" ph="1">
        <v>0</v>
      </c>
      <c r="N117" s="117">
        <v>6438</v>
      </c>
      <c r="O117" s="117" ph="1">
        <v>702</v>
      </c>
      <c r="P117" s="76">
        <f t="shared" si="52"/>
        <v>7140</v>
      </c>
      <c r="Q117" s="117">
        <v>225</v>
      </c>
      <c r="R117" s="117">
        <v>8</v>
      </c>
      <c r="S117" s="117">
        <v>2216</v>
      </c>
      <c r="T117" s="118">
        <f t="shared" si="46"/>
        <v>2449</v>
      </c>
      <c r="U117" s="911">
        <f t="shared" si="47"/>
        <v>10.353635555555556</v>
      </c>
      <c r="V117" s="911">
        <f t="shared" si="48"/>
        <v>2.5812499999999998</v>
      </c>
      <c r="W117" s="911">
        <f t="shared" si="49"/>
        <v>15.011068592057761</v>
      </c>
      <c r="X117" s="912">
        <f t="shared" si="50"/>
        <v>14.54256676194365</v>
      </c>
    </row>
    <row r="118" spans="1:24" ht="12.95" customHeight="1">
      <c r="A118" s="38"/>
      <c r="B118" s="516">
        <f t="shared" si="32"/>
        <v>44043</v>
      </c>
      <c r="C118" s="580">
        <v>3510</v>
      </c>
      <c r="D118" s="918">
        <v>-235</v>
      </c>
      <c r="E118" s="558">
        <f>D118/C118</f>
        <v>-6.6951566951566954E-2</v>
      </c>
      <c r="F118" s="558"/>
      <c r="G118" s="87">
        <v>1328.2</v>
      </c>
      <c r="H118" s="87">
        <v>15.85</v>
      </c>
      <c r="I118" s="87">
        <v>35583.978999999999</v>
      </c>
      <c r="J118" s="87">
        <v>22077.059000000001</v>
      </c>
      <c r="K118" s="88">
        <f t="shared" si="51"/>
        <v>59005.088000000003</v>
      </c>
      <c r="L118" s="89">
        <f t="shared" si="40"/>
        <v>0.15396977291178685</v>
      </c>
      <c r="M118" s="917" ph="1">
        <v>-146</v>
      </c>
      <c r="N118" s="87">
        <v>9085</v>
      </c>
      <c r="O118" s="87" ph="1">
        <v>782</v>
      </c>
      <c r="P118" s="39">
        <f t="shared" si="52"/>
        <v>9721</v>
      </c>
      <c r="Q118" s="87">
        <v>148</v>
      </c>
      <c r="R118" s="87">
        <v>7</v>
      </c>
      <c r="S118" s="87">
        <v>2076</v>
      </c>
      <c r="T118" s="88">
        <f t="shared" si="46"/>
        <v>2231</v>
      </c>
      <c r="U118" s="169">
        <f t="shared" si="47"/>
        <v>8.9743243243243249</v>
      </c>
      <c r="V118" s="169">
        <f t="shared" si="48"/>
        <v>2.2642857142857142</v>
      </c>
      <c r="W118" s="169">
        <f t="shared" si="49"/>
        <v>17.140644990366088</v>
      </c>
      <c r="X118" s="170">
        <f t="shared" si="50"/>
        <v>16.552231734648142</v>
      </c>
    </row>
    <row r="119" spans="1:24" ht="12.95" customHeight="1">
      <c r="A119" s="38"/>
      <c r="B119" s="516">
        <f t="shared" si="32"/>
        <v>44074</v>
      </c>
      <c r="C119" s="580">
        <v>3626</v>
      </c>
      <c r="D119" s="918">
        <v>-547</v>
      </c>
      <c r="E119" s="558">
        <f>D119/C119</f>
        <v>-0.15085493656922228</v>
      </c>
      <c r="F119" s="558"/>
      <c r="G119" s="87">
        <v>1088.404</v>
      </c>
      <c r="H119" s="87">
        <v>11.91</v>
      </c>
      <c r="I119" s="87">
        <v>37079.807999999997</v>
      </c>
      <c r="J119" s="87">
        <v>20023.936000000002</v>
      </c>
      <c r="K119" s="88">
        <f t="shared" si="51"/>
        <v>58204.057999999997</v>
      </c>
      <c r="L119" s="89">
        <f t="shared" si="40"/>
        <v>0.16313295543757447</v>
      </c>
      <c r="M119" s="917" ph="1">
        <v>-303</v>
      </c>
      <c r="N119" s="87">
        <v>9495</v>
      </c>
      <c r="O119" s="87" ph="1">
        <v>810</v>
      </c>
      <c r="P119" s="39">
        <f t="shared" si="52"/>
        <v>10002</v>
      </c>
      <c r="Q119" s="87">
        <v>141</v>
      </c>
      <c r="R119" s="87">
        <v>5</v>
      </c>
      <c r="S119" s="87">
        <v>2046</v>
      </c>
      <c r="T119" s="88">
        <f t="shared" si="46"/>
        <v>2192</v>
      </c>
      <c r="U119" s="169">
        <f t="shared" si="47"/>
        <v>7.7191773049645391</v>
      </c>
      <c r="V119" s="169">
        <f t="shared" si="48"/>
        <v>2.3820000000000001</v>
      </c>
      <c r="W119" s="169">
        <f t="shared" si="49"/>
        <v>18.123073313782989</v>
      </c>
      <c r="X119" s="170">
        <f t="shared" si="50"/>
        <v>17.417938868613138</v>
      </c>
    </row>
    <row r="120" spans="1:24" ht="12.95" customHeight="1">
      <c r="A120" s="38"/>
      <c r="B120" s="867">
        <f t="shared" si="32"/>
        <v>44104</v>
      </c>
      <c r="C120" s="908">
        <v>0</v>
      </c>
      <c r="D120" s="908">
        <v>0</v>
      </c>
      <c r="E120" s="909">
        <v>0</v>
      </c>
      <c r="F120" s="909"/>
      <c r="G120" s="117">
        <v>1186.1410000000001</v>
      </c>
      <c r="H120" s="117">
        <v>38.299999999999997</v>
      </c>
      <c r="I120" s="117">
        <v>70521.411999999997</v>
      </c>
      <c r="J120" s="117">
        <v>18940.777999999998</v>
      </c>
      <c r="K120" s="118">
        <f t="shared" si="51"/>
        <v>90686.630999999994</v>
      </c>
      <c r="L120" s="119">
        <f t="shared" si="40"/>
        <v>0.1599353712897329</v>
      </c>
      <c r="M120" s="908" ph="1">
        <v>0</v>
      </c>
      <c r="N120" s="117">
        <v>14504</v>
      </c>
      <c r="O120" s="117" ph="1">
        <v>1029</v>
      </c>
      <c r="P120" s="76">
        <f t="shared" si="52"/>
        <v>15533</v>
      </c>
      <c r="Q120" s="117">
        <v>149</v>
      </c>
      <c r="R120" s="117">
        <v>7</v>
      </c>
      <c r="S120" s="117">
        <v>1903</v>
      </c>
      <c r="T120" s="118">
        <f t="shared" si="46"/>
        <v>2059</v>
      </c>
      <c r="U120" s="911">
        <f t="shared" si="47"/>
        <v>7.9606778523489936</v>
      </c>
      <c r="V120" s="911">
        <f t="shared" si="48"/>
        <v>5.4714285714285706</v>
      </c>
      <c r="W120" s="911">
        <f t="shared" si="49"/>
        <v>37.05801996847083</v>
      </c>
      <c r="X120" s="912">
        <f t="shared" si="50"/>
        <v>34.844999028654691</v>
      </c>
    </row>
    <row r="121" spans="1:24" ht="12.95" customHeight="1">
      <c r="A121" s="38"/>
      <c r="B121" s="516">
        <f t="shared" si="32"/>
        <v>44135</v>
      </c>
      <c r="C121" s="580">
        <v>0</v>
      </c>
      <c r="D121" s="580">
        <v>0</v>
      </c>
      <c r="E121" s="919">
        <v>0</v>
      </c>
      <c r="F121" s="919"/>
      <c r="G121" s="87">
        <v>2930.4459999999999</v>
      </c>
      <c r="H121" s="87">
        <v>157.48400000000001</v>
      </c>
      <c r="I121" s="87">
        <v>49533.275000000001</v>
      </c>
      <c r="J121" s="87">
        <v>19814.621999999999</v>
      </c>
      <c r="K121" s="88">
        <f t="shared" si="51"/>
        <v>72435.827000000005</v>
      </c>
      <c r="L121" s="89">
        <f t="shared" si="40"/>
        <v>0.20482957970508156</v>
      </c>
      <c r="M121" s="580" ph="1">
        <v>0</v>
      </c>
      <c r="N121" s="87">
        <v>14837</v>
      </c>
      <c r="O121" s="87" ph="1">
        <v>849</v>
      </c>
      <c r="P121" s="39">
        <f t="shared" si="52"/>
        <v>15686</v>
      </c>
      <c r="Q121" s="87">
        <v>102</v>
      </c>
      <c r="R121" s="87">
        <v>17</v>
      </c>
      <c r="S121" s="87">
        <v>1905</v>
      </c>
      <c r="T121" s="88">
        <f t="shared" si="46"/>
        <v>2024</v>
      </c>
      <c r="U121" s="169">
        <f t="shared" si="47"/>
        <v>28.729862745098039</v>
      </c>
      <c r="V121" s="169">
        <f t="shared" si="48"/>
        <v>9.2637647058823536</v>
      </c>
      <c r="W121" s="169">
        <f t="shared" si="49"/>
        <v>26.001719160104987</v>
      </c>
      <c r="X121" s="170">
        <f t="shared" si="50"/>
        <v>25.998619071146244</v>
      </c>
    </row>
    <row r="122" spans="1:24" ht="12.95" customHeight="1">
      <c r="A122" s="38"/>
      <c r="B122" s="516">
        <f t="shared" si="32"/>
        <v>44165</v>
      </c>
      <c r="C122" s="580">
        <v>0</v>
      </c>
      <c r="D122" s="580">
        <v>0</v>
      </c>
      <c r="E122" s="919">
        <v>0</v>
      </c>
      <c r="F122" s="919"/>
      <c r="G122" s="87">
        <v>5917.6260000000002</v>
      </c>
      <c r="H122" s="87">
        <v>512.55999999999995</v>
      </c>
      <c r="I122" s="87">
        <v>67488.24500000001</v>
      </c>
      <c r="J122" s="87">
        <v>19833.743999999999</v>
      </c>
      <c r="K122" s="88">
        <f t="shared" si="51"/>
        <v>93752.175000000017</v>
      </c>
      <c r="L122" s="89">
        <f t="shared" si="40"/>
        <v>1.6383619900018315E-2</v>
      </c>
      <c r="M122" s="580" ph="1">
        <v>0</v>
      </c>
      <c r="N122" s="87">
        <v>1536</v>
      </c>
      <c r="O122" s="87" ph="1">
        <v>892</v>
      </c>
      <c r="P122" s="39">
        <f t="shared" si="52"/>
        <v>2428</v>
      </c>
      <c r="Q122" s="128">
        <v>137</v>
      </c>
      <c r="R122" s="87">
        <v>16</v>
      </c>
      <c r="S122" s="87">
        <v>1946</v>
      </c>
      <c r="T122" s="88">
        <f t="shared" si="46"/>
        <v>2099</v>
      </c>
      <c r="U122" s="169">
        <f t="shared" si="47"/>
        <v>43.194350364963505</v>
      </c>
      <c r="V122" s="169">
        <f t="shared" si="48"/>
        <v>32.034999999999997</v>
      </c>
      <c r="W122" s="169">
        <f t="shared" si="49"/>
        <v>34.68049588900309</v>
      </c>
      <c r="X122" s="170">
        <f t="shared" si="50"/>
        <v>35.216022391615063</v>
      </c>
    </row>
    <row r="123" spans="1:24" ht="12.95" customHeight="1">
      <c r="A123" s="38"/>
      <c r="B123" s="517">
        <f t="shared" si="32"/>
        <v>44196</v>
      </c>
      <c r="C123" s="920">
        <v>0</v>
      </c>
      <c r="D123" s="920">
        <v>0</v>
      </c>
      <c r="E123" s="921">
        <v>0</v>
      </c>
      <c r="F123" s="921"/>
      <c r="G123" s="523">
        <v>145.57</v>
      </c>
      <c r="H123" s="920">
        <v>0</v>
      </c>
      <c r="I123" s="523">
        <v>83179.198000000004</v>
      </c>
      <c r="J123" s="523">
        <v>3093.1030000000001</v>
      </c>
      <c r="K123" s="524">
        <f t="shared" si="51"/>
        <v>86417.871000000014</v>
      </c>
      <c r="L123" s="525">
        <f t="shared" si="40"/>
        <v>0.36482037378588039</v>
      </c>
      <c r="M123" s="920" ph="1">
        <v>0</v>
      </c>
      <c r="N123" s="523">
        <v>31527</v>
      </c>
      <c r="O123" s="523" ph="1">
        <v>86</v>
      </c>
      <c r="P123" s="519">
        <f t="shared" si="52"/>
        <v>31613</v>
      </c>
      <c r="Q123" s="523">
        <v>29</v>
      </c>
      <c r="R123" s="920">
        <v>0</v>
      </c>
      <c r="S123" s="523">
        <v>559</v>
      </c>
      <c r="T123" s="524">
        <f t="shared" si="46"/>
        <v>588</v>
      </c>
      <c r="U123" s="898">
        <f>G123/Q123</f>
        <v>5.0196551724137928</v>
      </c>
      <c r="V123" s="922">
        <v>0</v>
      </c>
      <c r="W123" s="898">
        <f>I123/S123</f>
        <v>148.79999642218249</v>
      </c>
      <c r="X123" s="899">
        <f t="shared" si="50"/>
        <v>141.70878911564628</v>
      </c>
    </row>
    <row r="124" spans="1:24" ht="12.95" customHeight="1">
      <c r="A124" s="38"/>
      <c r="B124" s="516">
        <v>44227</v>
      </c>
      <c r="C124" s="580">
        <v>76660</v>
      </c>
      <c r="D124" s="580">
        <v>5211</v>
      </c>
      <c r="E124" s="907">
        <v>6.7975476128358983E-2</v>
      </c>
      <c r="F124" s="558"/>
      <c r="G124" s="87">
        <v>6329.0619999999999</v>
      </c>
      <c r="H124" s="580">
        <v>476.02</v>
      </c>
      <c r="I124" s="87">
        <v>40243.699999999997</v>
      </c>
      <c r="J124" s="87">
        <v>4792.7800000000007</v>
      </c>
      <c r="K124" s="88">
        <v>51841.561999999998</v>
      </c>
      <c r="L124" s="89">
        <v>0.25988800260300798</v>
      </c>
      <c r="M124" s="580" ph="1">
        <v>1992</v>
      </c>
      <c r="N124" s="87">
        <v>13473</v>
      </c>
      <c r="O124" s="87" ph="1">
        <v>322</v>
      </c>
      <c r="P124" s="39">
        <v>15787</v>
      </c>
      <c r="Q124" s="87">
        <v>89</v>
      </c>
      <c r="R124" s="580">
        <v>15</v>
      </c>
      <c r="S124" s="87">
        <v>1320</v>
      </c>
      <c r="T124" s="88">
        <v>1424</v>
      </c>
      <c r="U124" s="169">
        <v>71.113056179775285</v>
      </c>
      <c r="V124" s="169">
        <v>31.734666666666666</v>
      </c>
      <c r="W124" s="169">
        <v>30.487651515151512</v>
      </c>
      <c r="X124" s="170">
        <v>33.039875000000002</v>
      </c>
    </row>
    <row r="125" spans="1:24" ht="12.95" customHeight="1">
      <c r="A125" s="38"/>
      <c r="B125" s="516">
        <v>44255</v>
      </c>
      <c r="C125" s="580">
        <v>0</v>
      </c>
      <c r="D125" s="580">
        <v>0</v>
      </c>
      <c r="E125" s="919">
        <v>0</v>
      </c>
      <c r="F125" s="919"/>
      <c r="G125" s="87">
        <v>2625.41</v>
      </c>
      <c r="H125" s="580">
        <v>661</v>
      </c>
      <c r="I125" s="87">
        <v>44105.885000000002</v>
      </c>
      <c r="J125" s="87">
        <v>12006.794</v>
      </c>
      <c r="K125" s="88">
        <v>59399.089</v>
      </c>
      <c r="L125" s="89">
        <v>0.14038935849672712</v>
      </c>
      <c r="M125" s="580" ph="1"/>
      <c r="N125" s="87">
        <v>8339</v>
      </c>
      <c r="O125" s="87" ph="1">
        <v>535</v>
      </c>
      <c r="P125" s="39">
        <v>8874</v>
      </c>
      <c r="Q125" s="87">
        <v>108</v>
      </c>
      <c r="R125" s="580">
        <v>37</v>
      </c>
      <c r="S125" s="87">
        <v>2191</v>
      </c>
      <c r="T125" s="88">
        <v>2336</v>
      </c>
      <c r="U125" s="169">
        <v>24.309351851851851</v>
      </c>
      <c r="V125" s="169">
        <v>17.864864864864863</v>
      </c>
      <c r="W125" s="169">
        <v>20.130481515289823</v>
      </c>
      <c r="X125" s="170">
        <v>20.287797517123288</v>
      </c>
    </row>
    <row r="126" spans="1:24" ht="12.95" customHeight="1">
      <c r="A126" s="38"/>
      <c r="B126" s="867">
        <v>44286</v>
      </c>
      <c r="C126" s="908">
        <v>0</v>
      </c>
      <c r="D126" s="908">
        <v>0</v>
      </c>
      <c r="E126" s="909">
        <v>0</v>
      </c>
      <c r="F126" s="909"/>
      <c r="G126" s="117">
        <v>3123.6060000000002</v>
      </c>
      <c r="H126" s="908">
        <v>934.74699999999996</v>
      </c>
      <c r="I126" s="117">
        <v>47859.324000000001</v>
      </c>
      <c r="J126" s="117">
        <v>18701</v>
      </c>
      <c r="K126" s="118">
        <v>70618.676999999996</v>
      </c>
      <c r="L126" s="119">
        <v>8.7483938562032251E-2</v>
      </c>
      <c r="M126" s="910" ph="1">
        <v>-199</v>
      </c>
      <c r="N126" s="117">
        <v>6178</v>
      </c>
      <c r="O126" s="117" ph="1">
        <v>787</v>
      </c>
      <c r="P126" s="76">
        <v>6766</v>
      </c>
      <c r="Q126" s="117">
        <v>139</v>
      </c>
      <c r="R126" s="908">
        <v>30</v>
      </c>
      <c r="S126" s="117">
        <v>2254</v>
      </c>
      <c r="T126" s="118">
        <v>2423</v>
      </c>
      <c r="U126" s="911">
        <v>22.471985611510792</v>
      </c>
      <c r="V126" s="911">
        <v>31.158233333333332</v>
      </c>
      <c r="W126" s="911">
        <v>21.23306299911269</v>
      </c>
      <c r="X126" s="912">
        <v>21.427023111844822</v>
      </c>
    </row>
    <row r="127" spans="1:24" ht="12.95" customHeight="1">
      <c r="A127" s="38"/>
      <c r="B127" s="516">
        <v>44316</v>
      </c>
      <c r="C127" s="580">
        <v>0</v>
      </c>
      <c r="D127" s="580">
        <v>0</v>
      </c>
      <c r="E127" s="919">
        <v>0</v>
      </c>
      <c r="F127" s="919"/>
      <c r="G127" s="87">
        <v>18248.683000000001</v>
      </c>
      <c r="H127" s="580">
        <v>1110.52</v>
      </c>
      <c r="I127" s="87">
        <v>64985.644999999997</v>
      </c>
      <c r="J127" s="87">
        <v>20007.326000000001</v>
      </c>
      <c r="K127" s="88">
        <v>104352.174</v>
      </c>
      <c r="L127" s="89">
        <v>7.1488687911763105E-2</v>
      </c>
      <c r="M127" s="580" ph="1">
        <v>0</v>
      </c>
      <c r="N127" s="87">
        <v>7460</v>
      </c>
      <c r="O127" s="87" ph="1">
        <v>632</v>
      </c>
      <c r="P127" s="39">
        <v>8092</v>
      </c>
      <c r="Q127" s="87">
        <v>164</v>
      </c>
      <c r="R127" s="580">
        <v>26</v>
      </c>
      <c r="S127" s="87">
        <v>2216</v>
      </c>
      <c r="T127" s="88">
        <v>2406</v>
      </c>
      <c r="U127" s="169">
        <v>111.27245731707318</v>
      </c>
      <c r="V127" s="169">
        <v>42.712307692307689</v>
      </c>
      <c r="W127" s="169">
        <v>29.325652075812272</v>
      </c>
      <c r="X127" s="170">
        <v>35.056046550290937</v>
      </c>
    </row>
    <row r="128" spans="1:24" ht="12.95" customHeight="1">
      <c r="A128" s="38"/>
      <c r="B128" s="516">
        <v>44347</v>
      </c>
      <c r="C128" s="580">
        <v>0</v>
      </c>
      <c r="D128" s="580">
        <v>0</v>
      </c>
      <c r="E128" s="919">
        <v>0</v>
      </c>
      <c r="F128" s="919"/>
      <c r="G128" s="87">
        <v>7695.6490000000003</v>
      </c>
      <c r="H128" s="580">
        <v>481.48</v>
      </c>
      <c r="I128" s="87">
        <v>49089.440000000002</v>
      </c>
      <c r="J128" s="87">
        <v>20327.245000000003</v>
      </c>
      <c r="K128" s="88">
        <v>77593.814000000013</v>
      </c>
      <c r="L128" s="89">
        <v>7.5276619344939011E-2</v>
      </c>
      <c r="M128" s="580" ph="1">
        <v>0</v>
      </c>
      <c r="N128" s="87">
        <v>5841</v>
      </c>
      <c r="O128" s="87" ph="1">
        <v>954</v>
      </c>
      <c r="P128" s="39">
        <v>6795</v>
      </c>
      <c r="Q128" s="87">
        <v>55</v>
      </c>
      <c r="R128" s="580">
        <v>26</v>
      </c>
      <c r="S128" s="87">
        <v>1961</v>
      </c>
      <c r="T128" s="88">
        <v>2042</v>
      </c>
      <c r="U128" s="169">
        <v>139.92089090909093</v>
      </c>
      <c r="V128" s="169">
        <v>18.518461538461541</v>
      </c>
      <c r="W128" s="169">
        <v>25.032860785313616</v>
      </c>
      <c r="X128" s="170">
        <v>28.044353085210581</v>
      </c>
    </row>
    <row r="129" spans="1:24" ht="12.95" customHeight="1">
      <c r="A129" s="38"/>
      <c r="B129" s="867">
        <v>44377</v>
      </c>
      <c r="C129" s="908">
        <v>0</v>
      </c>
      <c r="D129" s="908">
        <v>0</v>
      </c>
      <c r="E129" s="909">
        <v>0</v>
      </c>
      <c r="F129" s="909"/>
      <c r="G129" s="117">
        <v>2649.72</v>
      </c>
      <c r="H129" s="908">
        <v>2394.2649999999999</v>
      </c>
      <c r="I129" s="117">
        <v>86459.172999999995</v>
      </c>
      <c r="J129" s="117">
        <v>19773.728999999999</v>
      </c>
      <c r="K129" s="118">
        <v>111276.88699999999</v>
      </c>
      <c r="L129" s="119">
        <v>9.0342210957069652E-2</v>
      </c>
      <c r="M129" s="908" ph="1">
        <v>0</v>
      </c>
      <c r="N129" s="117">
        <v>10053</v>
      </c>
      <c r="O129" s="117" ph="1">
        <v>959</v>
      </c>
      <c r="P129" s="76">
        <v>11012</v>
      </c>
      <c r="Q129" s="117">
        <v>52</v>
      </c>
      <c r="R129" s="908">
        <v>16</v>
      </c>
      <c r="S129" s="117">
        <v>1776</v>
      </c>
      <c r="T129" s="118">
        <v>1844</v>
      </c>
      <c r="U129" s="911">
        <v>50.956153846153839</v>
      </c>
      <c r="V129" s="911">
        <v>149.64156249999999</v>
      </c>
      <c r="W129" s="911">
        <v>48.681966779279279</v>
      </c>
      <c r="X129" s="912">
        <v>49.622103036876354</v>
      </c>
    </row>
    <row r="130" spans="1:24" ht="12.95" customHeight="1">
      <c r="A130" s="38"/>
      <c r="B130" s="516">
        <v>44408</v>
      </c>
      <c r="C130" s="580">
        <v>0</v>
      </c>
      <c r="D130" s="580">
        <v>0</v>
      </c>
      <c r="E130" s="919">
        <v>0</v>
      </c>
      <c r="F130" s="919"/>
      <c r="G130" s="87">
        <v>760.92</v>
      </c>
      <c r="H130" s="580">
        <v>50.57</v>
      </c>
      <c r="I130" s="87">
        <v>71212.028000000006</v>
      </c>
      <c r="J130" s="87">
        <v>21252.114000000001</v>
      </c>
      <c r="K130" s="88">
        <v>93275.632000000012</v>
      </c>
      <c r="L130" s="89">
        <v>-5.8965025291921893E-4</v>
      </c>
      <c r="M130" s="580" ph="1">
        <v>0</v>
      </c>
      <c r="N130" s="87">
        <v>-55</v>
      </c>
      <c r="O130" s="87" ph="1">
        <v>815</v>
      </c>
      <c r="P130" s="39">
        <v>760</v>
      </c>
      <c r="Q130" s="87">
        <v>57</v>
      </c>
      <c r="R130" s="580">
        <v>10</v>
      </c>
      <c r="S130" s="87">
        <v>1680</v>
      </c>
      <c r="T130" s="88">
        <v>1747</v>
      </c>
      <c r="U130" s="169">
        <v>13.349473684210526</v>
      </c>
      <c r="V130" s="169">
        <v>5.0570000000000004</v>
      </c>
      <c r="W130" s="169">
        <v>42.388111904761907</v>
      </c>
      <c r="X130" s="170">
        <v>41.226970807097885</v>
      </c>
    </row>
    <row r="131" spans="1:24" ht="12.95" customHeight="1">
      <c r="A131" s="38"/>
      <c r="B131" s="516">
        <v>44439</v>
      </c>
      <c r="C131" s="580">
        <v>0</v>
      </c>
      <c r="D131" s="580">
        <v>0</v>
      </c>
      <c r="E131" s="919">
        <v>0</v>
      </c>
      <c r="F131" s="919"/>
      <c r="G131" s="87">
        <v>1077.0820000000001</v>
      </c>
      <c r="H131" s="580">
        <v>372.26499999999999</v>
      </c>
      <c r="I131" s="87">
        <v>92147.108000000007</v>
      </c>
      <c r="J131" s="87">
        <v>12706.325999999999</v>
      </c>
      <c r="K131" s="88">
        <v>106302.781</v>
      </c>
      <c r="L131" s="89">
        <v>0.36324543569560985</v>
      </c>
      <c r="M131" s="580" ph="1">
        <v>0</v>
      </c>
      <c r="N131" s="87">
        <v>38614</v>
      </c>
      <c r="O131" s="87" ph="1">
        <v>646</v>
      </c>
      <c r="P131" s="39">
        <v>39260</v>
      </c>
      <c r="Q131" s="87">
        <v>37</v>
      </c>
      <c r="R131" s="580">
        <v>11</v>
      </c>
      <c r="S131" s="87">
        <v>1265</v>
      </c>
      <c r="T131" s="88">
        <v>1313</v>
      </c>
      <c r="U131" s="169">
        <v>29.110324324324328</v>
      </c>
      <c r="V131" s="169">
        <v>33.842272727272729</v>
      </c>
      <c r="W131" s="169">
        <v>72.843563636363641</v>
      </c>
      <c r="X131" s="170">
        <v>71.284428789032745</v>
      </c>
    </row>
    <row r="132" spans="1:24" ht="12.95" customHeight="1">
      <c r="A132" s="75"/>
      <c r="B132" s="867">
        <v>44469</v>
      </c>
      <c r="C132" s="908">
        <v>0</v>
      </c>
      <c r="D132" s="908">
        <v>0</v>
      </c>
      <c r="E132" s="909">
        <v>0</v>
      </c>
      <c r="F132" s="909"/>
      <c r="G132" s="117">
        <v>2123.4920000000002</v>
      </c>
      <c r="H132" s="908">
        <v>380.99799999999999</v>
      </c>
      <c r="I132" s="117">
        <v>44479.722999999904</v>
      </c>
      <c r="J132" s="117">
        <v>17852.679</v>
      </c>
      <c r="K132" s="118">
        <v>64836.891999999905</v>
      </c>
      <c r="L132" s="119">
        <v>9.8709234859684653E-3</v>
      </c>
      <c r="M132" s="908" ph="1">
        <v>0</v>
      </c>
      <c r="N132" s="117">
        <v>640</v>
      </c>
      <c r="O132" s="117" ph="1">
        <v>601</v>
      </c>
      <c r="P132" s="76">
        <v>1241</v>
      </c>
      <c r="Q132" s="117">
        <v>43</v>
      </c>
      <c r="R132" s="908">
        <v>12</v>
      </c>
      <c r="S132" s="117">
        <v>1506</v>
      </c>
      <c r="T132" s="118">
        <v>1561</v>
      </c>
      <c r="U132" s="911">
        <v>49.383534883720934</v>
      </c>
      <c r="V132" s="911">
        <v>31.749833333333331</v>
      </c>
      <c r="W132" s="911">
        <v>29.535008632138052</v>
      </c>
      <c r="X132" s="912">
        <v>30.09879115951307</v>
      </c>
    </row>
    <row r="133" spans="1:24" ht="12.95" customHeight="1">
      <c r="A133" s="79"/>
      <c r="B133" s="869">
        <v>44500</v>
      </c>
      <c r="C133" s="913">
        <v>0</v>
      </c>
      <c r="D133" s="913">
        <v>0</v>
      </c>
      <c r="E133" s="914">
        <v>0</v>
      </c>
      <c r="F133" s="914"/>
      <c r="G133" s="120">
        <v>3582.971</v>
      </c>
      <c r="H133" s="913">
        <v>432.33</v>
      </c>
      <c r="I133" s="120">
        <v>55494.925000000003</v>
      </c>
      <c r="J133" s="120">
        <v>16003</v>
      </c>
      <c r="K133" s="121">
        <v>75513.225999999995</v>
      </c>
      <c r="L133" s="122">
        <v>0.19797856338437986</v>
      </c>
      <c r="M133" s="913" ph="1">
        <v>0</v>
      </c>
      <c r="N133" s="120">
        <v>14950</v>
      </c>
      <c r="O133" s="120" ph="1">
        <v>796</v>
      </c>
      <c r="P133" s="80">
        <v>15746</v>
      </c>
      <c r="Q133" s="120">
        <v>89</v>
      </c>
      <c r="R133" s="913">
        <v>10</v>
      </c>
      <c r="S133" s="120">
        <v>1780</v>
      </c>
      <c r="T133" s="121">
        <v>1879</v>
      </c>
      <c r="U133" s="915">
        <v>40.258101123595509</v>
      </c>
      <c r="V133" s="915">
        <v>43.232999999999997</v>
      </c>
      <c r="W133" s="915">
        <v>31.176924157303372</v>
      </c>
      <c r="X133" s="916">
        <v>31.671221926556679</v>
      </c>
    </row>
    <row r="134" spans="1:24" ht="12.95" customHeight="1">
      <c r="A134" s="38"/>
      <c r="B134" s="516">
        <v>44530</v>
      </c>
      <c r="C134" s="580">
        <v>0</v>
      </c>
      <c r="D134" s="580">
        <v>0</v>
      </c>
      <c r="E134" s="919">
        <v>0</v>
      </c>
      <c r="F134" s="919"/>
      <c r="G134" s="87">
        <v>4355.4629999999997</v>
      </c>
      <c r="H134" s="580">
        <v>223.7</v>
      </c>
      <c r="I134" s="87">
        <v>79749.747000000003</v>
      </c>
      <c r="J134" s="87">
        <v>19054.911</v>
      </c>
      <c r="K134" s="88">
        <v>103383.821</v>
      </c>
      <c r="L134" s="89">
        <v>4.2240651948818958E-2</v>
      </c>
      <c r="M134" s="580" ph="1"/>
      <c r="N134" s="87">
        <v>4367</v>
      </c>
      <c r="O134" s="87" ph="1">
        <v>987</v>
      </c>
      <c r="P134" s="39">
        <v>5354</v>
      </c>
      <c r="Q134" s="87">
        <v>70</v>
      </c>
      <c r="R134" s="580">
        <v>8</v>
      </c>
      <c r="S134" s="87">
        <v>1764</v>
      </c>
      <c r="T134" s="88">
        <v>1842</v>
      </c>
      <c r="U134" s="169">
        <v>62.220899999999993</v>
      </c>
      <c r="V134" s="169">
        <v>27.962499999999999</v>
      </c>
      <c r="W134" s="169">
        <v>45.209607142857145</v>
      </c>
      <c r="X134" s="170">
        <v>45.78116720955483</v>
      </c>
    </row>
    <row r="135" spans="1:24" ht="12.95" customHeight="1">
      <c r="A135" s="38"/>
      <c r="B135" s="517">
        <v>44561</v>
      </c>
      <c r="C135" s="920">
        <v>3018</v>
      </c>
      <c r="D135" s="920">
        <v>8</v>
      </c>
      <c r="E135" s="921">
        <v>0</v>
      </c>
      <c r="F135" s="921"/>
      <c r="G135" s="523">
        <v>2444.16</v>
      </c>
      <c r="H135" s="920">
        <v>10</v>
      </c>
      <c r="I135" s="523">
        <v>101151.99099999999</v>
      </c>
      <c r="J135" s="523">
        <v>21951.040000000001</v>
      </c>
      <c r="K135" s="524">
        <v>125557.19099999999</v>
      </c>
      <c r="L135" s="525">
        <v>0.1857639519826467</v>
      </c>
      <c r="M135" s="931" ph="1">
        <v>-41</v>
      </c>
      <c r="N135" s="523">
        <v>23324</v>
      </c>
      <c r="O135" s="523" ph="1">
        <v>974</v>
      </c>
      <c r="P135" s="519">
        <v>24257</v>
      </c>
      <c r="Q135" s="523">
        <v>97</v>
      </c>
      <c r="R135" s="920">
        <v>3</v>
      </c>
      <c r="S135" s="523">
        <v>1695</v>
      </c>
      <c r="T135" s="524">
        <v>1795</v>
      </c>
      <c r="U135" s="898">
        <v>25.197525773195874</v>
      </c>
      <c r="V135" s="898">
        <v>3.3333333333333335</v>
      </c>
      <c r="W135" s="898">
        <v>59.676690855457224</v>
      </c>
      <c r="X135" s="899">
        <v>57.719304178272978</v>
      </c>
    </row>
    <row r="136" spans="1:24" ht="12.95" customHeight="1">
      <c r="A136" s="38"/>
      <c r="B136" s="516">
        <v>44592</v>
      </c>
      <c r="C136" s="580"/>
      <c r="D136" s="580"/>
      <c r="E136" s="919"/>
      <c r="F136" s="580"/>
      <c r="G136" s="87">
        <v>3411.511</v>
      </c>
      <c r="H136" s="580">
        <v>118</v>
      </c>
      <c r="I136" s="87">
        <v>47465.445</v>
      </c>
      <c r="J136" s="87">
        <v>24504.642</v>
      </c>
      <c r="K136" s="88">
        <v>75499.597999999998</v>
      </c>
      <c r="L136" s="89">
        <v>9.5391236387775205E-2</v>
      </c>
      <c r="M136" s="580" ph="1">
        <v>0</v>
      </c>
      <c r="N136" s="87">
        <v>7202</v>
      </c>
      <c r="O136" s="87" ph="1">
        <v>804</v>
      </c>
      <c r="P136" s="39">
        <v>8006</v>
      </c>
      <c r="Q136" s="87">
        <v>107</v>
      </c>
      <c r="R136" s="580">
        <v>4</v>
      </c>
      <c r="S136" s="87">
        <v>1527</v>
      </c>
      <c r="T136" s="88">
        <v>1638</v>
      </c>
      <c r="U136" s="169">
        <v>31.883280373831777</v>
      </c>
      <c r="V136" s="169">
        <v>29.5</v>
      </c>
      <c r="W136" s="169">
        <v>31.084115913555991</v>
      </c>
      <c r="X136" s="1015">
        <v>31.13245177045177</v>
      </c>
    </row>
    <row r="137" spans="1:24" ht="12.95" customHeight="1">
      <c r="A137" s="38"/>
      <c r="B137" s="516">
        <v>44620</v>
      </c>
      <c r="C137" s="580"/>
      <c r="D137" s="580"/>
      <c r="E137" s="919"/>
      <c r="F137" s="580"/>
      <c r="G137" s="87">
        <v>3427.5639999999999</v>
      </c>
      <c r="H137" s="580">
        <v>27.22</v>
      </c>
      <c r="I137" s="87">
        <v>39269.972999999998</v>
      </c>
      <c r="J137" s="87">
        <v>20556.855000000003</v>
      </c>
      <c r="K137" s="88">
        <v>63281.612000000001</v>
      </c>
      <c r="L137" s="89">
        <v>0.10198855237758482</v>
      </c>
      <c r="M137" s="580" ph="1">
        <v>0</v>
      </c>
      <c r="N137" s="87">
        <v>6454</v>
      </c>
      <c r="O137" s="87" ph="1">
        <v>792</v>
      </c>
      <c r="P137" s="39">
        <v>7246</v>
      </c>
      <c r="Q137" s="87">
        <v>75</v>
      </c>
      <c r="R137" s="580">
        <v>5</v>
      </c>
      <c r="S137" s="87">
        <v>1470</v>
      </c>
      <c r="T137" s="88">
        <v>1550</v>
      </c>
      <c r="U137" s="169">
        <v>45.700853333333335</v>
      </c>
      <c r="V137" s="169">
        <v>5.444</v>
      </c>
      <c r="W137" s="169">
        <v>26.714267346938776</v>
      </c>
      <c r="X137" s="1015">
        <v>27.564359354838707</v>
      </c>
    </row>
    <row r="138" spans="1:24" ht="12.95" customHeight="1">
      <c r="A138" s="38"/>
      <c r="B138" s="867">
        <v>44651</v>
      </c>
      <c r="C138" s="908"/>
      <c r="D138" s="908"/>
      <c r="E138" s="909"/>
      <c r="F138" s="908"/>
      <c r="G138" s="117">
        <v>7291.049</v>
      </c>
      <c r="H138" s="908">
        <v>4.8</v>
      </c>
      <c r="I138" s="117">
        <v>55430.783000000003</v>
      </c>
      <c r="J138" s="117">
        <v>24848.069</v>
      </c>
      <c r="K138" s="118">
        <v>87574.701000000001</v>
      </c>
      <c r="L138" s="119">
        <v>9.7002900415269475E-2</v>
      </c>
      <c r="M138" s="908" ph="1">
        <v>0</v>
      </c>
      <c r="N138" s="117">
        <v>8495</v>
      </c>
      <c r="O138" s="117" ph="1">
        <v>964</v>
      </c>
      <c r="P138" s="76">
        <v>9459</v>
      </c>
      <c r="Q138" s="117">
        <v>102</v>
      </c>
      <c r="R138" s="908">
        <v>4</v>
      </c>
      <c r="S138" s="117">
        <v>1647</v>
      </c>
      <c r="T138" s="118">
        <v>1753</v>
      </c>
      <c r="U138" s="911">
        <v>71.480872549019608</v>
      </c>
      <c r="V138" s="911">
        <v>1.2</v>
      </c>
      <c r="W138" s="911">
        <v>33.655605950212511</v>
      </c>
      <c r="X138" s="970">
        <v>35.782448374215633</v>
      </c>
    </row>
    <row r="139" spans="1:24" ht="12.95" customHeight="1">
      <c r="A139" s="38"/>
      <c r="B139" s="516">
        <v>44681</v>
      </c>
      <c r="C139" s="580"/>
      <c r="D139" s="580"/>
      <c r="E139" s="919"/>
      <c r="F139" s="580"/>
      <c r="G139" s="87">
        <v>14433.582</v>
      </c>
      <c r="H139" s="580">
        <v>39</v>
      </c>
      <c r="I139" s="87">
        <v>37128.576999999997</v>
      </c>
      <c r="J139" s="87">
        <v>28040.91</v>
      </c>
      <c r="K139" s="88">
        <v>79642.069000000003</v>
      </c>
      <c r="L139" s="89">
        <v>9.1471757219165159E-2</v>
      </c>
      <c r="M139" s="580" ph="1">
        <v>0</v>
      </c>
      <c r="N139" s="87">
        <v>7285</v>
      </c>
      <c r="O139" s="87" ph="1">
        <v>1185</v>
      </c>
      <c r="P139" s="39">
        <v>8470</v>
      </c>
      <c r="Q139" s="87">
        <v>143</v>
      </c>
      <c r="R139" s="580">
        <v>7</v>
      </c>
      <c r="S139" s="87">
        <v>1758</v>
      </c>
      <c r="T139" s="88">
        <v>1908</v>
      </c>
      <c r="U139" s="169">
        <v>100.93413986013987</v>
      </c>
      <c r="V139" s="169">
        <v>5.5714285714285712</v>
      </c>
      <c r="W139" s="169">
        <v>21.119782138794083</v>
      </c>
      <c r="X139" s="1015">
        <v>27.044632599580712</v>
      </c>
    </row>
    <row r="140" spans="1:24" ht="12.95" customHeight="1">
      <c r="A140" s="38"/>
      <c r="B140" s="516">
        <v>44712</v>
      </c>
      <c r="C140" s="580"/>
      <c r="D140" s="580"/>
      <c r="E140" s="919"/>
      <c r="F140" s="580"/>
      <c r="G140" s="87">
        <v>4590.2129999999997</v>
      </c>
      <c r="H140" s="580">
        <v>55.481000000000002</v>
      </c>
      <c r="I140" s="87">
        <v>32275.132000000001</v>
      </c>
      <c r="J140" s="87">
        <v>35591.044000000002</v>
      </c>
      <c r="K140" s="88">
        <v>72511.87</v>
      </c>
      <c r="L140" s="89">
        <v>7.7394225248914428E-2</v>
      </c>
      <c r="M140" s="580" ph="1">
        <v>0</v>
      </c>
      <c r="N140" s="87">
        <v>5612</v>
      </c>
      <c r="O140" s="87" ph="1">
        <v>1146</v>
      </c>
      <c r="P140" s="39">
        <v>6758</v>
      </c>
      <c r="Q140" s="87">
        <v>126</v>
      </c>
      <c r="R140" s="580">
        <v>11</v>
      </c>
      <c r="S140" s="87">
        <v>1696</v>
      </c>
      <c r="T140" s="88">
        <v>1833</v>
      </c>
      <c r="U140" s="169">
        <v>36.430261904761906</v>
      </c>
      <c r="V140" s="169">
        <v>5.0437272727272733</v>
      </c>
      <c r="W140" s="169">
        <v>19.03014858490566</v>
      </c>
      <c r="X140" s="1015">
        <v>20.142294599018005</v>
      </c>
    </row>
    <row r="141" spans="1:24" ht="12.95" customHeight="1">
      <c r="A141" s="38"/>
      <c r="B141" s="867">
        <v>44742</v>
      </c>
      <c r="C141" s="908"/>
      <c r="D141" s="908"/>
      <c r="E141" s="909"/>
      <c r="F141" s="908"/>
      <c r="G141" s="117">
        <v>2368.1979999999999</v>
      </c>
      <c r="H141" s="908">
        <v>3291.748</v>
      </c>
      <c r="I141" s="117">
        <v>39234.199999999997</v>
      </c>
      <c r="J141" s="117">
        <v>29409</v>
      </c>
      <c r="K141" s="118">
        <v>74303.145999999993</v>
      </c>
      <c r="L141" s="119">
        <v>6.9337575558375428E-2</v>
      </c>
      <c r="M141" s="908" ph="1">
        <v>0</v>
      </c>
      <c r="N141" s="117">
        <v>5152</v>
      </c>
      <c r="O141" s="117" ph="1">
        <v>1384</v>
      </c>
      <c r="P141" s="76">
        <v>6536</v>
      </c>
      <c r="Q141" s="117">
        <v>90</v>
      </c>
      <c r="R141" s="908">
        <v>71</v>
      </c>
      <c r="S141" s="117">
        <v>1708</v>
      </c>
      <c r="T141" s="118">
        <v>1869</v>
      </c>
      <c r="U141" s="911">
        <v>26.313311111111108</v>
      </c>
      <c r="V141" s="911">
        <v>46.362647887323945</v>
      </c>
      <c r="W141" s="911">
        <v>22.970843091334892</v>
      </c>
      <c r="X141" s="970">
        <v>24.020409844836809</v>
      </c>
    </row>
    <row r="142" spans="1:24" ht="12.95" customHeight="1">
      <c r="A142" s="38"/>
      <c r="B142" s="516">
        <v>44773</v>
      </c>
      <c r="C142" s="580"/>
      <c r="D142" s="580"/>
      <c r="E142" s="919"/>
      <c r="F142" s="580"/>
      <c r="G142" s="87">
        <v>7534.6040000000003</v>
      </c>
      <c r="H142" s="580">
        <v>31709.774000000001</v>
      </c>
      <c r="I142" s="87">
        <v>62728.510999999999</v>
      </c>
      <c r="J142" s="87">
        <v>31506.799000000003</v>
      </c>
      <c r="K142" s="88">
        <v>133479.68799999999</v>
      </c>
      <c r="L142" s="89">
        <v>8.9024781058822972E-2</v>
      </c>
      <c r="M142" s="580" ph="1">
        <v>0</v>
      </c>
      <c r="N142" s="87">
        <v>11883</v>
      </c>
      <c r="O142" s="87" ph="1">
        <v>1131</v>
      </c>
      <c r="P142" s="39">
        <v>13014</v>
      </c>
      <c r="Q142" s="87">
        <v>154</v>
      </c>
      <c r="R142" s="580">
        <v>557</v>
      </c>
      <c r="S142" s="87">
        <v>2015</v>
      </c>
      <c r="T142" s="88">
        <v>2726</v>
      </c>
      <c r="U142" s="169">
        <v>48.926000000000002</v>
      </c>
      <c r="V142" s="169">
        <v>56.929576301615803</v>
      </c>
      <c r="W142" s="169">
        <v>31.130774689826303</v>
      </c>
      <c r="X142" s="1015">
        <v>37.407516140865738</v>
      </c>
    </row>
    <row r="143" spans="1:24" ht="12.95" customHeight="1">
      <c r="A143" s="38"/>
      <c r="B143" s="516">
        <v>44804</v>
      </c>
      <c r="C143" s="580"/>
      <c r="D143" s="580"/>
      <c r="E143" s="919"/>
      <c r="F143" s="580"/>
      <c r="G143" s="87">
        <v>8127.2830000000004</v>
      </c>
      <c r="H143" s="580">
        <v>49006.682999999997</v>
      </c>
      <c r="I143" s="87">
        <v>93054.468999999997</v>
      </c>
      <c r="J143" s="87">
        <v>32891</v>
      </c>
      <c r="K143" s="88">
        <v>183079.435</v>
      </c>
      <c r="L143" s="89">
        <v>0.16705317011711338</v>
      </c>
      <c r="M143" s="580" ph="1">
        <v>0</v>
      </c>
      <c r="N143" s="87">
        <v>30584</v>
      </c>
      <c r="O143" s="87" ph="1">
        <v>1214</v>
      </c>
      <c r="P143" s="39">
        <v>31798</v>
      </c>
      <c r="Q143" s="87">
        <v>203</v>
      </c>
      <c r="R143" s="580">
        <v>1170</v>
      </c>
      <c r="S143" s="87">
        <v>2132</v>
      </c>
      <c r="T143" s="88">
        <v>3505</v>
      </c>
      <c r="U143" s="169">
        <v>40.035876847290645</v>
      </c>
      <c r="V143" s="169">
        <v>41.886053846153843</v>
      </c>
      <c r="W143" s="169">
        <v>43.64656144465291</v>
      </c>
      <c r="X143" s="1015">
        <v>42.849767475035662</v>
      </c>
    </row>
    <row r="144" spans="1:24" ht="12.95" customHeight="1">
      <c r="A144" s="38"/>
      <c r="B144" s="867">
        <v>44834</v>
      </c>
      <c r="C144" s="908"/>
      <c r="D144" s="908"/>
      <c r="E144" s="909"/>
      <c r="F144" s="908"/>
      <c r="G144" s="117">
        <v>9985.5400000000009</v>
      </c>
      <c r="H144" s="908">
        <v>77576.888999999996</v>
      </c>
      <c r="I144" s="117">
        <v>61075.029000000002</v>
      </c>
      <c r="J144" s="117">
        <v>35402</v>
      </c>
      <c r="K144" s="118">
        <v>184039.45800000001</v>
      </c>
      <c r="L144" s="119">
        <v>8.9486244846471996E-2</v>
      </c>
      <c r="M144" s="908" ph="1">
        <v>0</v>
      </c>
      <c r="N144" s="117">
        <v>16469</v>
      </c>
      <c r="O144" s="117" ph="1">
        <v>1333</v>
      </c>
      <c r="P144" s="76">
        <v>17802</v>
      </c>
      <c r="Q144" s="117">
        <v>152</v>
      </c>
      <c r="R144" s="908">
        <v>1717</v>
      </c>
      <c r="S144" s="117">
        <v>1921</v>
      </c>
      <c r="T144" s="118">
        <v>3790</v>
      </c>
      <c r="U144" s="911">
        <v>65.694342105263161</v>
      </c>
      <c r="V144" s="911">
        <v>45.181647641234711</v>
      </c>
      <c r="W144" s="911">
        <v>31.793351900052059</v>
      </c>
      <c r="X144" s="970">
        <v>39.218326649076523</v>
      </c>
    </row>
    <row r="145" spans="1:25" ht="12.95" customHeight="1">
      <c r="A145" s="38"/>
      <c r="B145" s="869">
        <v>44865</v>
      </c>
      <c r="C145" s="913"/>
      <c r="D145" s="913"/>
      <c r="E145" s="914"/>
      <c r="F145" s="913"/>
      <c r="G145" s="120">
        <v>25083.734</v>
      </c>
      <c r="H145" s="913">
        <v>52084.902999999998</v>
      </c>
      <c r="I145" s="120">
        <v>48163.302000000003</v>
      </c>
      <c r="J145" s="120">
        <v>38368</v>
      </c>
      <c r="K145" s="121">
        <v>163699.93900000001</v>
      </c>
      <c r="L145" s="122">
        <v>8.3500336551744214E-2</v>
      </c>
      <c r="M145" s="913" ph="1">
        <v>0</v>
      </c>
      <c r="N145" s="87">
        <v>13669</v>
      </c>
      <c r="O145" s="120" ph="1">
        <v>1393</v>
      </c>
      <c r="P145" s="80">
        <v>15062</v>
      </c>
      <c r="Q145" s="87">
        <v>216</v>
      </c>
      <c r="R145" s="913">
        <v>1439</v>
      </c>
      <c r="S145" s="120">
        <v>1855</v>
      </c>
      <c r="T145" s="121">
        <v>3510</v>
      </c>
      <c r="U145" s="915">
        <v>116.12839814814815</v>
      </c>
      <c r="V145" s="915">
        <v>36.195207088255735</v>
      </c>
      <c r="W145" s="915">
        <v>25.964044204851753</v>
      </c>
      <c r="X145" s="971">
        <v>35.707105128205129</v>
      </c>
    </row>
    <row r="146" spans="1:25" ht="12.95" customHeight="1">
      <c r="A146" s="38"/>
      <c r="B146" s="516">
        <v>44895</v>
      </c>
      <c r="C146" s="580"/>
      <c r="D146" s="580"/>
      <c r="E146" s="919"/>
      <c r="F146" s="580"/>
      <c r="G146" s="87">
        <v>15797.732</v>
      </c>
      <c r="H146" s="580">
        <v>67968.179999999993</v>
      </c>
      <c r="I146" s="87">
        <v>41026.828999999998</v>
      </c>
      <c r="J146" s="87">
        <v>34331</v>
      </c>
      <c r="K146" s="88">
        <v>159123.74099999998</v>
      </c>
      <c r="L146" s="89">
        <v>0.1047863750262131</v>
      </c>
      <c r="M146" s="580" ph="1">
        <v>0</v>
      </c>
      <c r="N146" s="87" ph="1">
        <v>16674</v>
      </c>
      <c r="O146" s="87" ph="1">
        <v>1378</v>
      </c>
      <c r="P146" s="88">
        <v>18052</v>
      </c>
      <c r="Q146" s="87">
        <v>342</v>
      </c>
      <c r="R146" s="580">
        <v>1643</v>
      </c>
      <c r="S146" s="87">
        <v>1809</v>
      </c>
      <c r="T146" s="88">
        <v>3794</v>
      </c>
      <c r="U146" s="137">
        <v>46.192198830409353</v>
      </c>
      <c r="V146" s="137">
        <v>41.368338405356049</v>
      </c>
      <c r="W146" s="137">
        <v>22.67928634604754</v>
      </c>
      <c r="X146" s="138">
        <v>32.892129942013703</v>
      </c>
    </row>
    <row r="147" spans="1:25" ht="12.95" customHeight="1">
      <c r="A147" s="866"/>
      <c r="B147" s="517">
        <v>44926</v>
      </c>
      <c r="C147" s="920"/>
      <c r="D147" s="920"/>
      <c r="E147" s="921"/>
      <c r="F147" s="920"/>
      <c r="G147" s="523">
        <v>15091.499</v>
      </c>
      <c r="H147" s="920">
        <v>73058.884000000005</v>
      </c>
      <c r="I147" s="523">
        <v>50309.298000000003</v>
      </c>
      <c r="J147" s="523">
        <v>38359</v>
      </c>
      <c r="K147" s="524">
        <v>176818.68100000001</v>
      </c>
      <c r="L147" s="525">
        <v>8.3480998254929856E-2</v>
      </c>
      <c r="M147" s="920" ph="1">
        <v>0</v>
      </c>
      <c r="N147" s="523" ph="1">
        <v>14761</v>
      </c>
      <c r="O147" s="523" ph="1">
        <v>1229</v>
      </c>
      <c r="P147" s="524">
        <v>15990</v>
      </c>
      <c r="Q147" s="523">
        <v>285</v>
      </c>
      <c r="R147" s="920">
        <v>1916</v>
      </c>
      <c r="S147" s="523">
        <v>1916</v>
      </c>
      <c r="T147" s="524">
        <v>4117</v>
      </c>
      <c r="U147" s="527">
        <v>52.952628070175436</v>
      </c>
      <c r="V147" s="527">
        <v>38.130941544885182</v>
      </c>
      <c r="W147" s="527">
        <v>26.257462421711899</v>
      </c>
      <c r="X147" s="528">
        <v>33.631207432596554</v>
      </c>
    </row>
    <row r="148" spans="1:25" ht="12.95" customHeight="1">
      <c r="A148" s="866"/>
      <c r="B148" s="516">
        <v>44957</v>
      </c>
      <c r="C148" s="580"/>
      <c r="D148" s="580"/>
      <c r="E148" s="919"/>
      <c r="F148" s="580"/>
      <c r="G148" s="87">
        <v>13812.168</v>
      </c>
      <c r="H148" s="580">
        <v>74709.350000000006</v>
      </c>
      <c r="I148" s="87">
        <v>53360.724000000002</v>
      </c>
      <c r="J148" s="87">
        <v>42815</v>
      </c>
      <c r="K148" s="88">
        <v>184697.24200000003</v>
      </c>
      <c r="L148" s="89">
        <v>0.12029416227016533</v>
      </c>
      <c r="M148" s="580" ph="1">
        <v>0</v>
      </c>
      <c r="N148" s="87" ph="1">
        <v>22218</v>
      </c>
      <c r="O148" s="87" ph="1">
        <v>1754</v>
      </c>
      <c r="P148" s="88">
        <v>23972</v>
      </c>
      <c r="Q148" s="87">
        <v>285</v>
      </c>
      <c r="R148" s="580">
        <v>2023</v>
      </c>
      <c r="S148" s="87">
        <v>1974</v>
      </c>
      <c r="T148" s="88">
        <v>4282</v>
      </c>
      <c r="U148" s="137">
        <v>48.463747368421053</v>
      </c>
      <c r="V148" s="137">
        <v>36.929980227385073</v>
      </c>
      <c r="W148" s="137">
        <v>27.031775075987841</v>
      </c>
      <c r="X148" s="138">
        <v>33.134573096683802</v>
      </c>
    </row>
    <row r="149" spans="1:25" ht="12.95" customHeight="1">
      <c r="A149" s="866"/>
      <c r="B149" s="516">
        <v>44985</v>
      </c>
      <c r="C149" s="580"/>
      <c r="D149" s="580"/>
      <c r="E149" s="919"/>
      <c r="F149" s="580"/>
      <c r="G149" s="87">
        <v>13660.099</v>
      </c>
      <c r="H149" s="580">
        <v>72822.304999999993</v>
      </c>
      <c r="I149" s="87">
        <v>35569.828000000001</v>
      </c>
      <c r="J149" s="87">
        <v>35946</v>
      </c>
      <c r="K149" s="88">
        <v>157998.23199999999</v>
      </c>
      <c r="L149" s="89">
        <v>0.12961537443026577</v>
      </c>
      <c r="M149" s="580" ph="1">
        <v>0</v>
      </c>
      <c r="N149" s="87" ph="1">
        <v>20479</v>
      </c>
      <c r="O149" s="87" ph="1">
        <v>601</v>
      </c>
      <c r="P149" s="88">
        <v>21080</v>
      </c>
      <c r="Q149" s="87">
        <v>366</v>
      </c>
      <c r="R149" s="580">
        <v>1865</v>
      </c>
      <c r="S149" s="87">
        <v>1646</v>
      </c>
      <c r="T149" s="88">
        <v>3877</v>
      </c>
      <c r="U149" s="137">
        <v>37.322674863387981</v>
      </c>
      <c r="V149" s="137">
        <v>39.046812332439671</v>
      </c>
      <c r="W149" s="137">
        <v>21.609859052247874</v>
      </c>
      <c r="X149" s="138">
        <v>31.481101882899146</v>
      </c>
    </row>
    <row r="150" spans="1:25" ht="12.95" customHeight="1">
      <c r="A150" s="866"/>
      <c r="B150" s="867">
        <v>45016</v>
      </c>
      <c r="C150" s="908"/>
      <c r="D150" s="908"/>
      <c r="E150" s="909"/>
      <c r="F150" s="908"/>
      <c r="G150" s="117">
        <v>20463.085999999999</v>
      </c>
      <c r="H150" s="908">
        <v>83834.75</v>
      </c>
      <c r="I150" s="117">
        <v>46126.008000000002</v>
      </c>
      <c r="J150" s="117">
        <v>42071</v>
      </c>
      <c r="K150" s="118">
        <v>192494.84399999998</v>
      </c>
      <c r="L150" s="119">
        <v>5.6344366293779799E-2</v>
      </c>
      <c r="M150" s="908" ph="1">
        <v>0</v>
      </c>
      <c r="N150" s="117" ph="1">
        <v>10846</v>
      </c>
      <c r="O150" s="117" ph="1">
        <v>2151</v>
      </c>
      <c r="P150" s="118">
        <v>12997</v>
      </c>
      <c r="Q150" s="117">
        <v>446</v>
      </c>
      <c r="R150" s="908">
        <v>2108</v>
      </c>
      <c r="S150" s="117">
        <v>1856</v>
      </c>
      <c r="T150" s="118">
        <v>4410</v>
      </c>
      <c r="U150" s="151">
        <v>45.881358744394618</v>
      </c>
      <c r="V150" s="151">
        <v>39.769805502846303</v>
      </c>
      <c r="W150" s="151">
        <v>24.852375000000002</v>
      </c>
      <c r="X150" s="152">
        <v>34.109715192743764</v>
      </c>
    </row>
    <row r="151" spans="1:25" ht="12.95" customHeight="1">
      <c r="A151" s="866"/>
      <c r="B151" s="516">
        <v>45046</v>
      </c>
      <c r="C151" s="580"/>
      <c r="D151" s="580"/>
      <c r="E151" s="919"/>
      <c r="F151" s="580"/>
      <c r="G151" s="87">
        <v>35942.980000000003</v>
      </c>
      <c r="H151" s="580">
        <v>80496.307000000001</v>
      </c>
      <c r="I151" s="87">
        <v>94140.467000000004</v>
      </c>
      <c r="J151" s="87">
        <v>43981</v>
      </c>
      <c r="K151" s="88">
        <v>254560.75400000002</v>
      </c>
      <c r="L151" s="89">
        <v>8.8367902932908499E-2</v>
      </c>
      <c r="M151" s="580" ph="1">
        <v>0</v>
      </c>
      <c r="N151" s="87" ph="1">
        <v>22495</v>
      </c>
      <c r="O151" s="87" ph="1">
        <v>2022</v>
      </c>
      <c r="P151" s="88">
        <v>24517</v>
      </c>
      <c r="Q151" s="87">
        <v>697</v>
      </c>
      <c r="R151" s="580">
        <v>1952</v>
      </c>
      <c r="S151" s="87">
        <v>1930</v>
      </c>
      <c r="T151" s="88">
        <v>4579</v>
      </c>
      <c r="U151" s="137">
        <v>51.568120516499285</v>
      </c>
      <c r="V151" s="137">
        <v>41.237862192622948</v>
      </c>
      <c r="W151" s="137">
        <v>48.777444041450778</v>
      </c>
      <c r="X151" s="138">
        <v>45.98815330858266</v>
      </c>
    </row>
    <row r="152" spans="1:25" ht="12.95" customHeight="1">
      <c r="A152" s="866"/>
      <c r="B152" s="516">
        <v>45077</v>
      </c>
      <c r="C152" s="580"/>
      <c r="D152" s="580"/>
      <c r="E152" s="919"/>
      <c r="F152" s="580"/>
      <c r="G152" s="87">
        <v>34024.313000000002</v>
      </c>
      <c r="H152" s="580">
        <v>92179.264999999999</v>
      </c>
      <c r="I152" s="87">
        <v>61916.372000000003</v>
      </c>
      <c r="J152" s="87">
        <v>45815</v>
      </c>
      <c r="K152" s="88">
        <v>233934.95</v>
      </c>
      <c r="L152" s="89">
        <v>0.13755533322404367</v>
      </c>
      <c r="M152" s="580" ph="1">
        <v>0</v>
      </c>
      <c r="N152" s="87" ph="1">
        <v>32179</v>
      </c>
      <c r="O152" s="87" ph="1">
        <v>2260</v>
      </c>
      <c r="P152" s="88">
        <v>34439</v>
      </c>
      <c r="Q152" s="87">
        <v>848</v>
      </c>
      <c r="R152" s="580">
        <v>2570</v>
      </c>
      <c r="S152" s="87">
        <v>2093</v>
      </c>
      <c r="T152" s="88">
        <v>5511</v>
      </c>
      <c r="U152" s="137">
        <v>40.123010613207548</v>
      </c>
      <c r="V152" s="137">
        <v>35.867418287937745</v>
      </c>
      <c r="W152" s="137">
        <v>29.582595317725755</v>
      </c>
      <c r="X152" s="138">
        <v>34.135356559608056</v>
      </c>
    </row>
    <row r="153" spans="1:25" ht="12.95" customHeight="1">
      <c r="A153" s="866"/>
      <c r="B153" s="867">
        <v>45107</v>
      </c>
      <c r="C153" s="908"/>
      <c r="D153" s="908"/>
      <c r="E153" s="909"/>
      <c r="F153" s="908"/>
      <c r="G153" s="117">
        <v>39243.968000000001</v>
      </c>
      <c r="H153" s="908">
        <v>82021.107999999993</v>
      </c>
      <c r="I153" s="117">
        <v>95867.221999999994</v>
      </c>
      <c r="J153" s="117">
        <v>39238</v>
      </c>
      <c r="K153" s="118">
        <v>256370.29800000001</v>
      </c>
      <c r="L153" s="119">
        <v>0.2244136721329551</v>
      </c>
      <c r="M153" s="908" ph="1">
        <v>0</v>
      </c>
      <c r="N153" s="117" ph="1">
        <v>57533</v>
      </c>
      <c r="O153" s="117" ph="1">
        <v>2265</v>
      </c>
      <c r="P153" s="118">
        <v>59798</v>
      </c>
      <c r="Q153" s="117">
        <v>841</v>
      </c>
      <c r="R153" s="908">
        <v>2126</v>
      </c>
      <c r="S153" s="117">
        <v>1885</v>
      </c>
      <c r="T153" s="118">
        <v>4852</v>
      </c>
      <c r="U153" s="151">
        <v>46.663457788347209</v>
      </c>
      <c r="V153" s="151">
        <v>38.580013170272807</v>
      </c>
      <c r="W153" s="151">
        <v>50.857942705570288</v>
      </c>
      <c r="X153" s="152">
        <v>44.751091920857384</v>
      </c>
    </row>
    <row r="154" spans="1:25" ht="12.95" customHeight="1">
      <c r="A154" s="866"/>
      <c r="B154" s="516">
        <v>45138</v>
      </c>
      <c r="C154" s="580"/>
      <c r="D154" s="580"/>
      <c r="E154" s="919"/>
      <c r="F154" s="580"/>
      <c r="G154" s="87">
        <v>36260.576000000001</v>
      </c>
      <c r="H154" s="580">
        <v>81284.793000000005</v>
      </c>
      <c r="I154" s="87">
        <v>59609.966999999997</v>
      </c>
      <c r="J154" s="87">
        <v>45694</v>
      </c>
      <c r="K154" s="88">
        <v>222849.33600000001</v>
      </c>
      <c r="L154" s="89">
        <v>0.11138915845816116</v>
      </c>
      <c r="M154" s="580" ph="1">
        <v>0</v>
      </c>
      <c r="N154" s="87" ph="1">
        <v>24823</v>
      </c>
      <c r="O154" s="87" ph="1">
        <v>1854</v>
      </c>
      <c r="P154" s="88">
        <v>26677</v>
      </c>
      <c r="Q154" s="87">
        <v>786</v>
      </c>
      <c r="R154" s="580">
        <v>2373</v>
      </c>
      <c r="S154" s="87">
        <v>1989</v>
      </c>
      <c r="T154" s="88">
        <v>5148</v>
      </c>
      <c r="U154" s="137">
        <v>46.133048346055979</v>
      </c>
      <c r="V154" s="137">
        <v>34.254021491782559</v>
      </c>
      <c r="W154" s="137">
        <v>29.969817496229258</v>
      </c>
      <c r="X154" s="138">
        <v>34.412458430458436</v>
      </c>
    </row>
    <row r="155" spans="1:25" ht="12.95" customHeight="1">
      <c r="A155" s="866"/>
      <c r="B155" s="516">
        <v>45169</v>
      </c>
      <c r="C155" s="580"/>
      <c r="D155" s="580"/>
      <c r="E155" s="919"/>
      <c r="F155" s="580"/>
      <c r="G155" s="87">
        <v>40074.913999999997</v>
      </c>
      <c r="H155" s="580">
        <v>80425.615000000005</v>
      </c>
      <c r="I155" s="87">
        <v>78029.532999999996</v>
      </c>
      <c r="J155" s="87">
        <v>46802</v>
      </c>
      <c r="K155" s="88">
        <v>245332.06200000001</v>
      </c>
      <c r="L155" s="89">
        <v>0.14988257017951448</v>
      </c>
      <c r="M155" s="580" ph="1">
        <v>0</v>
      </c>
      <c r="N155" s="87" ph="1">
        <v>36771</v>
      </c>
      <c r="O155" s="87" ph="1">
        <v>1738</v>
      </c>
      <c r="P155" s="88">
        <v>38509</v>
      </c>
      <c r="Q155" s="87">
        <v>870</v>
      </c>
      <c r="R155" s="580">
        <v>2332</v>
      </c>
      <c r="S155" s="87">
        <v>2098</v>
      </c>
      <c r="T155" s="88">
        <v>5300</v>
      </c>
      <c r="U155" s="137">
        <v>46.063119540229884</v>
      </c>
      <c r="V155" s="137">
        <v>34.487828044596917</v>
      </c>
      <c r="W155" s="137">
        <v>37.192341754051476</v>
      </c>
      <c r="X155" s="138">
        <v>37.458502264150944</v>
      </c>
    </row>
    <row r="156" spans="1:25" ht="12.95" customHeight="1">
      <c r="A156" s="866"/>
      <c r="B156" s="867">
        <v>45199</v>
      </c>
      <c r="C156" s="908"/>
      <c r="D156" s="908"/>
      <c r="E156" s="909"/>
      <c r="F156" s="908"/>
      <c r="G156" s="117">
        <v>45146.366000000002</v>
      </c>
      <c r="H156" s="908">
        <v>95705.486000000004</v>
      </c>
      <c r="I156" s="117">
        <v>40383.830999999998</v>
      </c>
      <c r="J156" s="117">
        <v>47157</v>
      </c>
      <c r="K156" s="118">
        <v>228392.68300000002</v>
      </c>
      <c r="L156" s="119">
        <v>0.14055178816739938</v>
      </c>
      <c r="M156" s="908" ph="1">
        <v>0</v>
      </c>
      <c r="N156" s="117" ph="1">
        <v>32101</v>
      </c>
      <c r="O156" s="117" ph="1">
        <v>1980</v>
      </c>
      <c r="P156" s="118">
        <v>34081</v>
      </c>
      <c r="Q156" s="117">
        <v>1155</v>
      </c>
      <c r="R156" s="908">
        <v>2340</v>
      </c>
      <c r="S156" s="117">
        <v>1831</v>
      </c>
      <c r="T156" s="118">
        <v>5326</v>
      </c>
      <c r="U156" s="151">
        <v>39.087762770562769</v>
      </c>
      <c r="V156" s="151">
        <v>40.899780341880344</v>
      </c>
      <c r="W156" s="151">
        <v>22.055614964500272</v>
      </c>
      <c r="X156" s="152">
        <v>34.028479722117915</v>
      </c>
    </row>
    <row r="157" spans="1:25" ht="12.95" customHeight="1">
      <c r="A157" s="866"/>
      <c r="B157" s="516">
        <v>45230</v>
      </c>
      <c r="C157" s="580"/>
      <c r="D157" s="580"/>
      <c r="E157" s="919"/>
      <c r="F157" s="580"/>
      <c r="G157" s="87">
        <v>55117.701999999997</v>
      </c>
      <c r="H157" s="580">
        <v>71759.312999999995</v>
      </c>
      <c r="I157" s="87">
        <v>30750.194</v>
      </c>
      <c r="J157" s="87">
        <v>45704</v>
      </c>
      <c r="K157" s="88">
        <v>203331.20899999997</v>
      </c>
      <c r="L157" s="89">
        <v>0.10163220934765603</v>
      </c>
      <c r="M157" s="580" ph="1">
        <v>0</v>
      </c>
      <c r="N157" s="87" ph="1">
        <v>20665</v>
      </c>
      <c r="O157" s="87" ph="1">
        <v>1737</v>
      </c>
      <c r="P157" s="88">
        <v>22402</v>
      </c>
      <c r="Q157" s="87">
        <v>1083</v>
      </c>
      <c r="R157" s="580">
        <v>2258</v>
      </c>
      <c r="S157" s="87">
        <v>1798</v>
      </c>
      <c r="T157" s="88">
        <v>5139</v>
      </c>
      <c r="U157" s="137">
        <v>50.893538319482914</v>
      </c>
      <c r="V157" s="137">
        <v>31.780032329495125</v>
      </c>
      <c r="W157" s="137">
        <v>17.102443826473859</v>
      </c>
      <c r="X157" s="138">
        <v>30.672739638061874</v>
      </c>
    </row>
    <row r="158" spans="1:25" ht="12.95" customHeight="1">
      <c r="A158" s="866"/>
      <c r="B158" s="516">
        <v>45260</v>
      </c>
      <c r="C158" s="580"/>
      <c r="D158" s="580"/>
      <c r="E158" s="919"/>
      <c r="F158" s="580"/>
      <c r="G158" s="87">
        <v>46632.506000000001</v>
      </c>
      <c r="H158" s="580">
        <v>83857.05</v>
      </c>
      <c r="I158" s="87">
        <v>37494.317999999999</v>
      </c>
      <c r="J158" s="87">
        <v>49900</v>
      </c>
      <c r="K158" s="88">
        <v>217883.87400000001</v>
      </c>
      <c r="L158" s="89">
        <v>0.10826409300947164</v>
      </c>
      <c r="M158" s="580" ph="1">
        <v>0</v>
      </c>
      <c r="N158" s="87" ph="1">
        <v>23589</v>
      </c>
      <c r="O158" s="87" ph="1">
        <v>1877</v>
      </c>
      <c r="P158" s="88">
        <v>25466</v>
      </c>
      <c r="Q158" s="87">
        <v>1152</v>
      </c>
      <c r="R158" s="580">
        <v>2272</v>
      </c>
      <c r="S158" s="87">
        <v>1875</v>
      </c>
      <c r="T158" s="88">
        <v>5299</v>
      </c>
      <c r="U158" s="137">
        <v>40.479605902777777</v>
      </c>
      <c r="V158" s="137">
        <v>36.908912852112678</v>
      </c>
      <c r="W158" s="137">
        <v>19.9969696</v>
      </c>
      <c r="X158" s="138">
        <v>31.701051896584264</v>
      </c>
    </row>
    <row r="159" spans="1:25" ht="12.95" customHeight="1">
      <c r="A159" s="866"/>
      <c r="B159" s="517">
        <v>45291</v>
      </c>
      <c r="C159" s="920"/>
      <c r="D159" s="920"/>
      <c r="E159" s="921"/>
      <c r="F159" s="920"/>
      <c r="G159" s="523">
        <v>42846.728999999999</v>
      </c>
      <c r="H159" s="920">
        <v>111681.931</v>
      </c>
      <c r="I159" s="523">
        <v>32377.005000000001</v>
      </c>
      <c r="J159" s="523">
        <v>53753</v>
      </c>
      <c r="K159" s="524">
        <v>240658.66500000001</v>
      </c>
      <c r="L159" s="525">
        <v>0.11421570879236781</v>
      </c>
      <c r="M159" s="920" ph="1">
        <v>0</v>
      </c>
      <c r="N159" s="523" ph="1">
        <v>27487</v>
      </c>
      <c r="O159" s="523" ph="1">
        <v>1946</v>
      </c>
      <c r="P159" s="524">
        <v>29433</v>
      </c>
      <c r="Q159" s="523">
        <v>987</v>
      </c>
      <c r="R159" s="920">
        <v>2727</v>
      </c>
      <c r="S159" s="523">
        <v>1773</v>
      </c>
      <c r="T159" s="524">
        <v>5487</v>
      </c>
      <c r="U159" s="527">
        <v>43.411072948328268</v>
      </c>
      <c r="V159" s="527">
        <v>40.954136780344697</v>
      </c>
      <c r="W159" s="527">
        <v>18.261142131979696</v>
      </c>
      <c r="X159" s="528">
        <v>34.063361581920908</v>
      </c>
    </row>
    <row r="160" spans="1:25" ht="12.95" customHeight="1">
      <c r="A160" s="866"/>
      <c r="B160" s="516">
        <v>45322</v>
      </c>
      <c r="C160" s="580"/>
      <c r="D160" s="580"/>
      <c r="E160" s="919"/>
      <c r="F160" s="580"/>
      <c r="G160" s="87">
        <v>36760.584999999999</v>
      </c>
      <c r="H160" s="580">
        <v>83399.023000000001</v>
      </c>
      <c r="I160" s="87">
        <v>45199.756999999998</v>
      </c>
      <c r="J160" s="87">
        <v>52583</v>
      </c>
      <c r="K160" s="88">
        <v>217942.36499999999</v>
      </c>
      <c r="L160" s="89">
        <v>0.10967578515540106</v>
      </c>
      <c r="M160" s="580" ph="1">
        <v>0</v>
      </c>
      <c r="N160" s="87" ph="1">
        <v>23903</v>
      </c>
      <c r="O160" s="87" ph="1">
        <v>2197</v>
      </c>
      <c r="P160" s="88">
        <v>26100</v>
      </c>
      <c r="Q160" s="87">
        <v>870</v>
      </c>
      <c r="R160" s="580">
        <v>2502</v>
      </c>
      <c r="S160" s="87">
        <v>1929</v>
      </c>
      <c r="T160" s="88">
        <v>5301</v>
      </c>
      <c r="U160" s="137">
        <v>42.253545977011491</v>
      </c>
      <c r="V160" s="137">
        <v>33.332942845723423</v>
      </c>
      <c r="W160" s="137">
        <v>23.431703991705547</v>
      </c>
      <c r="X160" s="138">
        <v>31.193994529334088</v>
      </c>
      <c r="Y160" s="1037">
        <f t="shared" ref="Y160:Y171" si="53">T160/Q160</f>
        <v>6.0931034482758619</v>
      </c>
    </row>
    <row r="161" spans="1:25" ht="12.95" customHeight="1">
      <c r="A161" s="866"/>
      <c r="B161" s="516">
        <v>45351</v>
      </c>
      <c r="C161" s="580"/>
      <c r="D161" s="580"/>
      <c r="E161" s="919"/>
      <c r="F161" s="580"/>
      <c r="G161" s="87">
        <v>70409.876000000004</v>
      </c>
      <c r="H161" s="580">
        <v>64337.347000000002</v>
      </c>
      <c r="I161" s="87">
        <v>48901.877999999997</v>
      </c>
      <c r="J161" s="87">
        <v>47776</v>
      </c>
      <c r="K161" s="88">
        <v>231425.101</v>
      </c>
      <c r="L161" s="89">
        <v>0.16641669306217566</v>
      </c>
      <c r="M161" s="580" ph="1">
        <v>0</v>
      </c>
      <c r="N161" s="87" ph="1">
        <v>38513</v>
      </c>
      <c r="O161" s="87" ph="1">
        <v>1644</v>
      </c>
      <c r="P161" s="88">
        <v>40157</v>
      </c>
      <c r="Q161" s="87">
        <v>1017</v>
      </c>
      <c r="R161" s="580">
        <v>1876</v>
      </c>
      <c r="S161" s="87">
        <v>1703</v>
      </c>
      <c r="T161" s="88">
        <v>4596</v>
      </c>
      <c r="U161" s="137">
        <v>69.232916420845626</v>
      </c>
      <c r="V161" s="137">
        <v>34.294961087420042</v>
      </c>
      <c r="W161" s="137">
        <v>28.71513681738109</v>
      </c>
      <c r="X161" s="138">
        <v>39.958464099216712</v>
      </c>
      <c r="Y161" s="1037">
        <f t="shared" si="53"/>
        <v>4.5191740412979353</v>
      </c>
    </row>
    <row r="162" spans="1:25" ht="12.95" customHeight="1">
      <c r="A162" s="866"/>
      <c r="B162" s="867">
        <v>45382</v>
      </c>
      <c r="C162" s="908"/>
      <c r="D162" s="908"/>
      <c r="E162" s="909"/>
      <c r="F162" s="908"/>
      <c r="G162" s="117">
        <v>40550.656000000003</v>
      </c>
      <c r="H162" s="908">
        <v>94456.447</v>
      </c>
      <c r="I162" s="117">
        <v>53094.508000000002</v>
      </c>
      <c r="J162" s="117">
        <v>53213</v>
      </c>
      <c r="K162" s="118">
        <v>241314.611</v>
      </c>
      <c r="L162" s="119">
        <v>6.5586579836228814E-2</v>
      </c>
      <c r="M162" s="908" ph="1">
        <v>0</v>
      </c>
      <c r="N162" s="117" ph="1">
        <v>15827</v>
      </c>
      <c r="O162" s="117" ph="1">
        <v>1650</v>
      </c>
      <c r="P162" s="118">
        <v>17477</v>
      </c>
      <c r="Q162" s="117">
        <v>876</v>
      </c>
      <c r="R162" s="908">
        <v>2511</v>
      </c>
      <c r="S162" s="117">
        <v>1902</v>
      </c>
      <c r="T162" s="118">
        <v>5289</v>
      </c>
      <c r="U162" s="151">
        <v>46.290703196347032</v>
      </c>
      <c r="V162" s="151">
        <v>37.617063719633613</v>
      </c>
      <c r="W162" s="151">
        <v>27.915093585699264</v>
      </c>
      <c r="X162" s="152">
        <v>35.564683494044246</v>
      </c>
      <c r="Y162" s="1037">
        <f t="shared" si="53"/>
        <v>6.0376712328767121</v>
      </c>
    </row>
    <row r="163" spans="1:25" ht="12.95" customHeight="1">
      <c r="A163" s="866"/>
      <c r="B163" s="516">
        <v>45412</v>
      </c>
      <c r="C163" s="580"/>
      <c r="D163" s="580"/>
      <c r="E163" s="919"/>
      <c r="F163" s="580"/>
      <c r="G163" s="87">
        <v>50375.381000000001</v>
      </c>
      <c r="H163" s="580">
        <v>69328.861000000004</v>
      </c>
      <c r="I163" s="87">
        <v>50238.072999999997</v>
      </c>
      <c r="J163" s="87">
        <v>50188</v>
      </c>
      <c r="K163" s="88">
        <v>220130.315</v>
      </c>
      <c r="L163" s="89">
        <v>0.16056852505753239</v>
      </c>
      <c r="M163" s="580" ph="1">
        <v>0</v>
      </c>
      <c r="N163" s="87" ph="1">
        <v>35346</v>
      </c>
      <c r="O163" s="87" ph="1">
        <v>2119</v>
      </c>
      <c r="P163" s="88">
        <v>37465</v>
      </c>
      <c r="Q163" s="87">
        <v>1141</v>
      </c>
      <c r="R163" s="580">
        <v>2072</v>
      </c>
      <c r="S163" s="87">
        <v>1940</v>
      </c>
      <c r="T163" s="88">
        <v>5153</v>
      </c>
      <c r="U163" s="137">
        <v>44.150202453987731</v>
      </c>
      <c r="V163" s="137">
        <v>33.459875000000004</v>
      </c>
      <c r="W163" s="137">
        <v>25.895913917525771</v>
      </c>
      <c r="X163" s="138">
        <v>32.979296526295364</v>
      </c>
      <c r="Y163" s="1037">
        <f t="shared" si="53"/>
        <v>4.5162138475021907</v>
      </c>
    </row>
    <row r="164" spans="1:25" ht="12.95" customHeight="1">
      <c r="A164" s="866"/>
      <c r="B164" s="516">
        <v>45443</v>
      </c>
      <c r="C164" s="580"/>
      <c r="D164" s="580"/>
      <c r="E164" s="919"/>
      <c r="F164" s="580"/>
      <c r="G164" s="87">
        <v>44425.830999999998</v>
      </c>
      <c r="H164" s="580">
        <v>90693.376999999993</v>
      </c>
      <c r="I164" s="87">
        <v>69242.248000000007</v>
      </c>
      <c r="J164" s="87">
        <v>50765</v>
      </c>
      <c r="K164" s="88">
        <v>255126.45600000001</v>
      </c>
      <c r="L164" s="89">
        <v>0.11726341700917133</v>
      </c>
      <c r="M164" s="580" ph="1">
        <v>0</v>
      </c>
      <c r="N164" s="87" ph="1">
        <v>29917</v>
      </c>
      <c r="O164" s="87" ph="1">
        <v>1357</v>
      </c>
      <c r="P164" s="88">
        <v>31274</v>
      </c>
      <c r="Q164" s="87">
        <v>1137</v>
      </c>
      <c r="R164" s="580">
        <v>2480</v>
      </c>
      <c r="S164" s="87">
        <v>1958</v>
      </c>
      <c r="T164" s="88">
        <v>5575</v>
      </c>
      <c r="U164" s="137">
        <v>39.072850483729113</v>
      </c>
      <c r="V164" s="137">
        <v>36.569910080645158</v>
      </c>
      <c r="W164" s="137">
        <v>35.363763023493362</v>
      </c>
      <c r="X164" s="138">
        <v>36.656763408071747</v>
      </c>
      <c r="Y164" s="1037">
        <f t="shared" si="53"/>
        <v>4.9032541776605099</v>
      </c>
    </row>
    <row r="165" spans="1:25" ht="12.95" customHeight="1">
      <c r="A165" s="866"/>
      <c r="B165" s="867">
        <v>45473</v>
      </c>
      <c r="C165" s="908"/>
      <c r="D165" s="908"/>
      <c r="E165" s="909"/>
      <c r="F165" s="908"/>
      <c r="G165" s="117">
        <v>38830.51</v>
      </c>
      <c r="H165" s="908">
        <v>82009.331999999995</v>
      </c>
      <c r="I165" s="117">
        <v>37588.938999999998</v>
      </c>
      <c r="J165" s="117">
        <v>51445</v>
      </c>
      <c r="K165" s="118">
        <v>209873.78100000002</v>
      </c>
      <c r="L165" s="119">
        <v>0.10085109201896925</v>
      </c>
      <c r="M165" s="908" ph="1">
        <v>0</v>
      </c>
      <c r="N165" s="117" ph="1">
        <v>21166</v>
      </c>
      <c r="O165" s="117" ph="1">
        <v>1619</v>
      </c>
      <c r="P165" s="118">
        <v>22785</v>
      </c>
      <c r="Q165" s="117">
        <v>1013</v>
      </c>
      <c r="R165" s="908">
        <v>2428</v>
      </c>
      <c r="S165" s="117">
        <v>1901</v>
      </c>
      <c r="T165" s="118">
        <v>5342</v>
      </c>
      <c r="U165" s="151">
        <v>38.332191510365256</v>
      </c>
      <c r="V165" s="151">
        <v>33.776495881383852</v>
      </c>
      <c r="W165" s="151">
        <v>19.773245134139927</v>
      </c>
      <c r="X165" s="152">
        <v>29.657203481842011</v>
      </c>
      <c r="Y165" s="1037">
        <f t="shared" si="53"/>
        <v>5.273445212240869</v>
      </c>
    </row>
    <row r="166" spans="1:25" ht="12.95" customHeight="1">
      <c r="A166" s="866"/>
      <c r="B166" s="516">
        <v>45504</v>
      </c>
      <c r="C166" s="580"/>
      <c r="D166" s="580"/>
      <c r="E166" s="919"/>
      <c r="F166" s="580"/>
      <c r="G166" s="87">
        <v>45933.171999999999</v>
      </c>
      <c r="H166" s="580">
        <v>74535.615999999995</v>
      </c>
      <c r="I166" s="87">
        <v>41404.262999999999</v>
      </c>
      <c r="J166" s="87">
        <v>47913</v>
      </c>
      <c r="K166" s="88">
        <v>209786.05100000001</v>
      </c>
      <c r="L166" s="89">
        <v>0.11555105730075446</v>
      </c>
      <c r="M166" s="580" ph="1">
        <v>0</v>
      </c>
      <c r="N166" s="87" ph="1">
        <v>24241</v>
      </c>
      <c r="O166" s="87" ph="1">
        <v>1988</v>
      </c>
      <c r="P166" s="88">
        <v>26229</v>
      </c>
      <c r="Q166" s="87">
        <v>1033</v>
      </c>
      <c r="R166" s="580">
        <v>1937</v>
      </c>
      <c r="S166" s="87">
        <v>2025</v>
      </c>
      <c r="T166" s="88">
        <v>4995</v>
      </c>
      <c r="U166" s="137">
        <v>44.465800580832529</v>
      </c>
      <c r="V166" s="137">
        <v>38.479925658234379</v>
      </c>
      <c r="W166" s="137">
        <v>20.446549629629629</v>
      </c>
      <c r="X166" s="138">
        <v>32.407017217217216</v>
      </c>
      <c r="Y166" s="1037">
        <f t="shared" si="53"/>
        <v>4.8354307841239113</v>
      </c>
    </row>
    <row r="167" spans="1:25" ht="12.95" customHeight="1">
      <c r="A167" s="866"/>
      <c r="B167" s="516">
        <v>45535</v>
      </c>
      <c r="C167" s="580"/>
      <c r="D167" s="580"/>
      <c r="E167" s="919"/>
      <c r="F167" s="580"/>
      <c r="G167" s="87">
        <v>55551.271000000001</v>
      </c>
      <c r="H167" s="580">
        <v>100098.678</v>
      </c>
      <c r="I167" s="87">
        <v>30435.272000000001</v>
      </c>
      <c r="J167" s="87">
        <v>51698</v>
      </c>
      <c r="K167" s="88">
        <v>237783.22099999999</v>
      </c>
      <c r="L167" s="89">
        <v>8.5283561702614835E-2</v>
      </c>
      <c r="M167" s="580" ph="1">
        <v>0</v>
      </c>
      <c r="N167" s="87" ph="1">
        <v>20279</v>
      </c>
      <c r="O167" s="87" ph="1">
        <v>1762</v>
      </c>
      <c r="P167" s="88">
        <v>22041</v>
      </c>
      <c r="Q167" s="87">
        <v>1184</v>
      </c>
      <c r="R167" s="580">
        <v>2538</v>
      </c>
      <c r="S167" s="87">
        <v>2028</v>
      </c>
      <c r="T167" s="88">
        <v>5750</v>
      </c>
      <c r="U167" s="137">
        <v>46.918303209459459</v>
      </c>
      <c r="V167" s="137">
        <v>39.439983451536641</v>
      </c>
      <c r="W167" s="137">
        <v>15.007530571992111</v>
      </c>
      <c r="X167" s="138">
        <v>32.36264713043478</v>
      </c>
      <c r="Y167" s="1037">
        <f t="shared" si="53"/>
        <v>4.8564189189189193</v>
      </c>
    </row>
    <row r="168" spans="1:25" ht="12.95" customHeight="1">
      <c r="A168" s="866"/>
      <c r="B168" s="867">
        <v>45565</v>
      </c>
      <c r="C168" s="908"/>
      <c r="D168" s="908"/>
      <c r="E168" s="909"/>
      <c r="F168" s="908"/>
      <c r="G168" s="117">
        <v>43246.53</v>
      </c>
      <c r="H168" s="908">
        <v>78004.187999999995</v>
      </c>
      <c r="I168" s="117">
        <v>45546.309000000001</v>
      </c>
      <c r="J168" s="117">
        <v>45865</v>
      </c>
      <c r="K168" s="118">
        <v>212662.027</v>
      </c>
      <c r="L168" s="119">
        <v>7.4517299696386319E-2</v>
      </c>
      <c r="M168" s="908" ph="1">
        <v>0</v>
      </c>
      <c r="N168" s="117" ph="1">
        <v>15847</v>
      </c>
      <c r="O168" s="117" ph="1">
        <v>1672</v>
      </c>
      <c r="P168" s="118">
        <v>17519</v>
      </c>
      <c r="Q168" s="117">
        <v>1176</v>
      </c>
      <c r="R168" s="908">
        <v>2231</v>
      </c>
      <c r="S168" s="117">
        <v>2179</v>
      </c>
      <c r="T168" s="118">
        <v>5586</v>
      </c>
      <c r="U168" s="151">
        <v>36.774260204081635</v>
      </c>
      <c r="V168" s="151">
        <v>34.963777678171219</v>
      </c>
      <c r="W168" s="151">
        <v>20.902390546122074</v>
      </c>
      <c r="X168" s="152">
        <v>29.859832975295383</v>
      </c>
      <c r="Y168" s="1037">
        <f t="shared" si="53"/>
        <v>4.75</v>
      </c>
    </row>
    <row r="169" spans="1:25" ht="12.95" customHeight="1">
      <c r="A169" s="866"/>
      <c r="B169" s="516">
        <v>45596</v>
      </c>
      <c r="C169" s="580"/>
      <c r="D169" s="580"/>
      <c r="E169" s="919"/>
      <c r="F169" s="580"/>
      <c r="G169" s="87">
        <v>41700.311999999998</v>
      </c>
      <c r="H169" s="580">
        <v>70274.187000000005</v>
      </c>
      <c r="I169" s="87">
        <v>50870.921000000002</v>
      </c>
      <c r="J169" s="87">
        <v>44421</v>
      </c>
      <c r="K169" s="88">
        <v>207266.42</v>
      </c>
      <c r="L169" s="89">
        <v>0.12490687106961175</v>
      </c>
      <c r="M169" s="580" ph="1">
        <v>0</v>
      </c>
      <c r="N169" s="87" ph="1">
        <v>25889</v>
      </c>
      <c r="O169" s="87" ph="1">
        <v>1668</v>
      </c>
      <c r="P169" s="88">
        <v>27557</v>
      </c>
      <c r="Q169" s="87">
        <v>1214</v>
      </c>
      <c r="R169" s="580">
        <v>2072</v>
      </c>
      <c r="S169" s="87">
        <v>2227</v>
      </c>
      <c r="T169" s="88">
        <v>5513</v>
      </c>
      <c r="U169" s="137">
        <v>34.349515650741353</v>
      </c>
      <c r="V169" s="137">
        <v>33.916113416988416</v>
      </c>
      <c r="W169" s="137">
        <v>22.842802424786708</v>
      </c>
      <c r="X169" s="138">
        <v>29.538440050789045</v>
      </c>
      <c r="Y169" s="1037">
        <f t="shared" si="53"/>
        <v>4.5411861614497528</v>
      </c>
    </row>
    <row r="170" spans="1:25" ht="12.95" customHeight="1">
      <c r="A170" s="866"/>
      <c r="B170" s="516">
        <v>45626</v>
      </c>
      <c r="C170" s="580"/>
      <c r="D170" s="580"/>
      <c r="E170" s="919"/>
      <c r="F170" s="580"/>
      <c r="G170" s="87">
        <v>38588.521999999997</v>
      </c>
      <c r="H170" s="580">
        <v>77551.706999999995</v>
      </c>
      <c r="I170" s="87">
        <v>59835.235000000001</v>
      </c>
      <c r="J170" s="87">
        <v>42989</v>
      </c>
      <c r="K170" s="88">
        <v>218964.46399999998</v>
      </c>
      <c r="L170" s="89">
        <v>0.12800707241701101</v>
      </c>
      <c r="M170" s="580" ph="1">
        <v>0</v>
      </c>
      <c r="N170" s="87" ph="1">
        <v>28029</v>
      </c>
      <c r="O170" s="87" ph="1">
        <v>2163</v>
      </c>
      <c r="P170" s="88">
        <v>30192</v>
      </c>
      <c r="Q170" s="87">
        <v>1039</v>
      </c>
      <c r="R170" s="580">
        <v>2230</v>
      </c>
      <c r="S170" s="87">
        <v>1882</v>
      </c>
      <c r="T170" s="88">
        <v>5151</v>
      </c>
      <c r="U170" s="137">
        <v>37.14005967276227</v>
      </c>
      <c r="V170" s="137">
        <v>34.776550224215242</v>
      </c>
      <c r="W170" s="137">
        <v>31.793429861849098</v>
      </c>
      <c r="X170" s="138">
        <v>34.163359347699469</v>
      </c>
      <c r="Y170" s="1037">
        <f t="shared" si="53"/>
        <v>4.9576515880654473</v>
      </c>
    </row>
    <row r="171" spans="1:25" s="3" customFormat="1" ht="12.95" customHeight="1">
      <c r="B171" s="1016">
        <v>45657</v>
      </c>
      <c r="C171" s="1001"/>
      <c r="D171" s="1001"/>
      <c r="E171" s="1002"/>
      <c r="F171" s="1001"/>
      <c r="G171" s="1003">
        <v>36704</v>
      </c>
      <c r="H171" s="1001">
        <v>71420</v>
      </c>
      <c r="I171" s="1003">
        <v>35606</v>
      </c>
      <c r="J171" s="1003">
        <v>44802</v>
      </c>
      <c r="K171" s="1004">
        <v>188532</v>
      </c>
      <c r="L171" s="1005">
        <v>0.128</v>
      </c>
      <c r="M171" s="1001" ph="1">
        <v>0</v>
      </c>
      <c r="N171" s="1003" ph="1">
        <v>24164</v>
      </c>
      <c r="O171" s="1003" ph="1">
        <v>1462</v>
      </c>
      <c r="P171" s="1004">
        <v>25626</v>
      </c>
      <c r="Q171" s="1003">
        <v>965</v>
      </c>
      <c r="R171" s="1001">
        <v>2178</v>
      </c>
      <c r="S171" s="1003">
        <v>1671</v>
      </c>
      <c r="T171" s="1004">
        <v>4814</v>
      </c>
      <c r="U171" s="1006">
        <v>38</v>
      </c>
      <c r="V171" s="1017">
        <v>32.799999999999997</v>
      </c>
      <c r="W171" s="1006">
        <v>21.3</v>
      </c>
      <c r="X171" s="1007">
        <v>29.9</v>
      </c>
      <c r="Y171" s="1037">
        <f t="shared" si="53"/>
        <v>4.9886010362694302</v>
      </c>
    </row>
    <row r="172" spans="1:25" s="3" customFormat="1" ht="12.95" customHeight="1">
      <c r="B172" s="516">
        <v>45688</v>
      </c>
      <c r="C172" s="580"/>
      <c r="D172" s="580"/>
      <c r="E172" s="919"/>
      <c r="F172" s="580"/>
      <c r="G172" s="87">
        <v>44548</v>
      </c>
      <c r="H172" s="580">
        <v>84092</v>
      </c>
      <c r="I172" s="87">
        <v>45575</v>
      </c>
      <c r="J172" s="87">
        <v>48612</v>
      </c>
      <c r="K172" s="88">
        <v>222827</v>
      </c>
      <c r="L172" s="89">
        <v>0.125</v>
      </c>
      <c r="M172" s="580" ph="1"/>
      <c r="N172" s="87" ph="1">
        <v>27874</v>
      </c>
      <c r="O172" s="87" ph="1">
        <v>1523</v>
      </c>
      <c r="P172" s="88">
        <v>29397</v>
      </c>
      <c r="Q172" s="87">
        <v>948</v>
      </c>
      <c r="R172" s="580">
        <v>2311</v>
      </c>
      <c r="S172" s="87">
        <v>1808</v>
      </c>
      <c r="T172" s="88">
        <v>5067</v>
      </c>
      <c r="U172" s="137">
        <v>47</v>
      </c>
      <c r="V172" s="137">
        <v>36.4</v>
      </c>
      <c r="W172" s="137">
        <v>25.2</v>
      </c>
      <c r="X172" s="138">
        <v>34.4</v>
      </c>
      <c r="Y172" s="1037">
        <f t="shared" ref="Y172:Y175" si="54">T172/Q172</f>
        <v>5.3449367088607591</v>
      </c>
    </row>
    <row r="173" spans="1:25" s="3" customFormat="1" ht="12.95" customHeight="1">
      <c r="B173" s="516">
        <v>45716</v>
      </c>
      <c r="C173" s="580"/>
      <c r="D173" s="580"/>
      <c r="E173" s="919"/>
      <c r="F173" s="580"/>
      <c r="G173" s="87">
        <v>49365</v>
      </c>
      <c r="H173" s="580">
        <v>71778</v>
      </c>
      <c r="I173" s="87">
        <v>42234</v>
      </c>
      <c r="J173" s="87">
        <v>44197</v>
      </c>
      <c r="K173" s="88">
        <v>207574</v>
      </c>
      <c r="L173" s="89">
        <v>0.129</v>
      </c>
      <c r="M173" s="580" ph="1"/>
      <c r="N173" s="87" ph="1">
        <v>26766</v>
      </c>
      <c r="O173" s="87" ph="1">
        <v>1754</v>
      </c>
      <c r="P173" s="88">
        <v>28520</v>
      </c>
      <c r="Q173" s="87">
        <v>950</v>
      </c>
      <c r="R173" s="580">
        <v>1955</v>
      </c>
      <c r="S173" s="87">
        <v>1832</v>
      </c>
      <c r="T173" s="88">
        <v>4737</v>
      </c>
      <c r="U173" s="137">
        <v>52</v>
      </c>
      <c r="V173" s="137">
        <v>36.700000000000003</v>
      </c>
      <c r="W173" s="137">
        <v>23.1</v>
      </c>
      <c r="X173" s="138">
        <v>34.5</v>
      </c>
      <c r="Y173" s="1037">
        <f t="shared" si="54"/>
        <v>4.986315789473684</v>
      </c>
    </row>
    <row r="174" spans="1:25" s="3" customFormat="1" ht="12.95" customHeight="1">
      <c r="B174" s="516">
        <v>45744</v>
      </c>
      <c r="C174" s="580"/>
      <c r="D174" s="580"/>
      <c r="E174" s="919"/>
      <c r="F174" s="580"/>
      <c r="G174" s="87">
        <v>48404.716</v>
      </c>
      <c r="H174" s="580">
        <v>88527.074500000002</v>
      </c>
      <c r="I174" s="87">
        <v>56397.741999999998</v>
      </c>
      <c r="J174" s="87">
        <v>49490</v>
      </c>
      <c r="K174" s="88">
        <v>242819.5325</v>
      </c>
      <c r="L174" s="89">
        <v>0.14599999999999999</v>
      </c>
      <c r="M174" s="580" ph="1"/>
      <c r="N174" s="87" ph="1">
        <v>35449</v>
      </c>
      <c r="O174" s="87" ph="1">
        <v>2017</v>
      </c>
      <c r="P174" s="88">
        <v>37466</v>
      </c>
      <c r="Q174" s="87">
        <v>1021</v>
      </c>
      <c r="R174" s="580">
        <v>2363</v>
      </c>
      <c r="S174" s="87">
        <v>2280</v>
      </c>
      <c r="T174" s="88">
        <v>5664</v>
      </c>
      <c r="U174" s="137">
        <v>47.4</v>
      </c>
      <c r="V174" s="137">
        <v>37.5</v>
      </c>
      <c r="W174" s="137">
        <v>24.7</v>
      </c>
      <c r="X174" s="138">
        <v>34.1</v>
      </c>
      <c r="Y174" s="1037">
        <f t="shared" si="54"/>
        <v>5.5475024485798237</v>
      </c>
    </row>
    <row r="175" spans="1:25" s="3" customFormat="1" ht="12.95" customHeight="1">
      <c r="B175" s="516">
        <v>45775</v>
      </c>
      <c r="C175" s="580"/>
      <c r="D175" s="580"/>
      <c r="E175" s="919"/>
      <c r="F175" s="580"/>
      <c r="G175" s="87">
        <v>37901</v>
      </c>
      <c r="H175" s="580">
        <v>68361</v>
      </c>
      <c r="I175" s="87">
        <v>66151</v>
      </c>
      <c r="J175" s="87">
        <v>43771</v>
      </c>
      <c r="K175" s="88">
        <v>216184</v>
      </c>
      <c r="L175" s="89">
        <v>0.106</v>
      </c>
      <c r="M175" s="580" ph="1"/>
      <c r="N175" s="87" ph="1">
        <v>22906</v>
      </c>
      <c r="O175" s="87" ph="1">
        <v>1594</v>
      </c>
      <c r="P175" s="88">
        <v>24500</v>
      </c>
      <c r="Q175" s="87">
        <v>1224</v>
      </c>
      <c r="R175" s="580">
        <v>1923</v>
      </c>
      <c r="S175" s="87">
        <v>2496</v>
      </c>
      <c r="T175" s="88">
        <v>5643</v>
      </c>
      <c r="U175" s="137">
        <v>31</v>
      </c>
      <c r="V175" s="137">
        <v>35.5</v>
      </c>
      <c r="W175" s="137">
        <v>26.5</v>
      </c>
      <c r="X175" s="138">
        <v>30.6</v>
      </c>
      <c r="Y175" s="1037">
        <f t="shared" si="54"/>
        <v>4.6102941176470589</v>
      </c>
    </row>
    <row r="176" spans="1:25" s="3" customFormat="1" ht="12.95" customHeight="1">
      <c r="B176" s="516">
        <v>45805</v>
      </c>
      <c r="C176" s="580"/>
      <c r="D176" s="580"/>
      <c r="E176" s="919"/>
      <c r="F176" s="580"/>
      <c r="G176" s="87">
        <v>43680</v>
      </c>
      <c r="H176" s="580">
        <v>75159</v>
      </c>
      <c r="I176" s="87">
        <v>74556</v>
      </c>
      <c r="J176" s="87">
        <v>48897</v>
      </c>
      <c r="K176" s="88">
        <v>242292</v>
      </c>
      <c r="L176" s="89">
        <v>0.115</v>
      </c>
      <c r="M176" s="580" ph="1"/>
      <c r="N176" s="87" ph="1">
        <v>27876</v>
      </c>
      <c r="O176" s="87" ph="1">
        <v>1540</v>
      </c>
      <c r="P176" s="88">
        <v>29416</v>
      </c>
      <c r="Q176" s="87">
        <v>1143</v>
      </c>
      <c r="R176" s="580">
        <v>2260</v>
      </c>
      <c r="S176" s="87">
        <v>2238</v>
      </c>
      <c r="T176" s="88">
        <v>5641</v>
      </c>
      <c r="U176" s="137">
        <v>38.200000000000003</v>
      </c>
      <c r="V176" s="137">
        <v>33.299999999999997</v>
      </c>
      <c r="W176" s="137">
        <v>33.299999999999997</v>
      </c>
      <c r="X176" s="138">
        <v>34.299999999999997</v>
      </c>
      <c r="Y176" s="1037">
        <f>T176/Q176</f>
        <v>4.9352580927384073</v>
      </c>
    </row>
    <row r="177" spans="1:25" s="3" customFormat="1" ht="12.95" customHeight="1">
      <c r="B177" s="516">
        <v>45836</v>
      </c>
      <c r="C177" s="580"/>
      <c r="D177" s="580"/>
      <c r="E177" s="919"/>
      <c r="F177" s="580"/>
      <c r="G177" s="87">
        <v>56918</v>
      </c>
      <c r="H177" s="580">
        <v>60575</v>
      </c>
      <c r="I177" s="87">
        <v>43052</v>
      </c>
      <c r="J177" s="87">
        <v>45355</v>
      </c>
      <c r="K177" s="88">
        <v>205900</v>
      </c>
      <c r="L177" s="89">
        <v>0.14599999999999999</v>
      </c>
      <c r="M177" s="580" ph="1"/>
      <c r="N177" s="87" ph="1">
        <v>30008</v>
      </c>
      <c r="O177" s="87" ph="1">
        <v>1803</v>
      </c>
      <c r="P177" s="88">
        <v>31811</v>
      </c>
      <c r="Q177" s="87">
        <v>1147</v>
      </c>
      <c r="R177" s="580">
        <v>1725</v>
      </c>
      <c r="S177" s="87">
        <v>2009</v>
      </c>
      <c r="T177" s="88">
        <v>4881</v>
      </c>
      <c r="U177" s="137">
        <v>49.6</v>
      </c>
      <c r="V177" s="137">
        <v>35.1</v>
      </c>
      <c r="W177" s="137">
        <v>21.4</v>
      </c>
      <c r="X177" s="138">
        <v>32.9</v>
      </c>
      <c r="Y177" s="1037">
        <f>T177/Q177</f>
        <v>4.2554489973844811</v>
      </c>
    </row>
    <row r="178" spans="1:25" s="3" customFormat="1" ht="12.95" customHeight="1">
      <c r="B178" s="516">
        <v>45866</v>
      </c>
      <c r="C178" s="580"/>
      <c r="D178" s="580"/>
      <c r="E178" s="919"/>
      <c r="F178" s="580"/>
      <c r="G178" s="87">
        <v>45817</v>
      </c>
      <c r="H178" s="580">
        <v>64739</v>
      </c>
      <c r="I178" s="87">
        <v>39819</v>
      </c>
      <c r="J178" s="87">
        <v>48233</v>
      </c>
      <c r="K178" s="88">
        <v>198609</v>
      </c>
      <c r="L178" s="89">
        <v>0.14099999999999999</v>
      </c>
      <c r="M178" s="580" ph="1"/>
      <c r="N178" s="87" ph="1">
        <v>27945</v>
      </c>
      <c r="O178" s="87" ph="1">
        <v>1488</v>
      </c>
      <c r="P178" s="88">
        <v>29433</v>
      </c>
      <c r="Q178" s="87">
        <v>1119</v>
      </c>
      <c r="R178" s="580">
        <v>1799</v>
      </c>
      <c r="S178" s="87">
        <v>1940</v>
      </c>
      <c r="T178" s="88">
        <v>4858</v>
      </c>
      <c r="U178" s="137">
        <v>40.9</v>
      </c>
      <c r="V178" s="137">
        <v>36</v>
      </c>
      <c r="W178" s="137">
        <v>20.5</v>
      </c>
      <c r="X178" s="138">
        <v>31</v>
      </c>
      <c r="Y178" s="1037"/>
    </row>
    <row r="179" spans="1:25" s="3" customFormat="1" ht="12.95" customHeight="1">
      <c r="B179" s="516">
        <v>45894</v>
      </c>
      <c r="C179" s="580"/>
      <c r="D179" s="580"/>
      <c r="E179" s="919"/>
      <c r="F179" s="580"/>
      <c r="G179" s="87">
        <v>52197</v>
      </c>
      <c r="H179" s="580">
        <v>80752</v>
      </c>
      <c r="I179" s="87">
        <v>40083</v>
      </c>
      <c r="J179" s="87">
        <v>47682</v>
      </c>
      <c r="K179" s="88">
        <v>220714</v>
      </c>
      <c r="L179" s="89">
        <v>0.126</v>
      </c>
      <c r="M179" s="580" ph="1"/>
      <c r="N179" s="87" ph="1">
        <v>27780</v>
      </c>
      <c r="O179" s="87" ph="1">
        <v>1515</v>
      </c>
      <c r="P179" s="88">
        <v>29294</v>
      </c>
      <c r="Q179" s="87">
        <v>1130</v>
      </c>
      <c r="R179" s="580">
        <v>2299</v>
      </c>
      <c r="S179" s="87">
        <v>1938</v>
      </c>
      <c r="T179" s="88">
        <v>5367</v>
      </c>
      <c r="U179" s="137">
        <v>46.2</v>
      </c>
      <c r="V179" s="137">
        <v>35.1</v>
      </c>
      <c r="W179" s="137">
        <v>20.7</v>
      </c>
      <c r="X179" s="138">
        <v>32.200000000000003</v>
      </c>
      <c r="Y179" s="1037"/>
    </row>
    <row r="180" spans="1:25" s="3" customFormat="1" ht="12.95" customHeight="1">
      <c r="B180" s="516">
        <v>45925</v>
      </c>
      <c r="C180" s="580"/>
      <c r="D180" s="580"/>
      <c r="E180" s="919"/>
      <c r="F180" s="580"/>
      <c r="G180" s="87">
        <v>46738</v>
      </c>
      <c r="H180" s="580">
        <v>69913</v>
      </c>
      <c r="I180" s="87">
        <v>43259</v>
      </c>
      <c r="J180" s="87">
        <v>44983</v>
      </c>
      <c r="K180" s="88">
        <v>204893</v>
      </c>
      <c r="L180" s="89">
        <v>0.112</v>
      </c>
      <c r="M180" s="580" ph="1"/>
      <c r="N180" s="87" ph="1">
        <v>22886</v>
      </c>
      <c r="O180" s="87" ph="1">
        <v>1820</v>
      </c>
      <c r="P180" s="88">
        <v>24706</v>
      </c>
      <c r="Q180" s="87">
        <v>1121</v>
      </c>
      <c r="R180" s="580">
        <v>2000</v>
      </c>
      <c r="S180" s="87">
        <v>2010</v>
      </c>
      <c r="T180" s="88">
        <v>5131</v>
      </c>
      <c r="U180" s="137">
        <v>41.7</v>
      </c>
      <c r="V180" s="137">
        <v>35</v>
      </c>
      <c r="W180" s="137">
        <v>21.5</v>
      </c>
      <c r="X180" s="138">
        <v>31.2</v>
      </c>
      <c r="Y180" s="1037"/>
    </row>
    <row r="181" spans="1:25" s="3" customFormat="1" ht="12.95" customHeight="1">
      <c r="B181" s="516">
        <v>45955</v>
      </c>
      <c r="C181" s="580"/>
      <c r="D181" s="580"/>
      <c r="E181" s="919"/>
      <c r="F181" s="580"/>
      <c r="G181" s="87">
        <v>61513</v>
      </c>
      <c r="H181" s="580">
        <v>46353</v>
      </c>
      <c r="I181" s="87">
        <v>74401</v>
      </c>
      <c r="J181" s="87">
        <v>50694</v>
      </c>
      <c r="K181" s="88">
        <v>232962</v>
      </c>
      <c r="L181" s="89">
        <v>8.3784739564712635E-2</v>
      </c>
      <c r="M181" s="580" ph="1"/>
      <c r="N181" s="87" ph="1">
        <v>19518.633822</v>
      </c>
      <c r="O181" s="87" ph="1">
        <v>1680.1261730000001</v>
      </c>
      <c r="P181" s="88">
        <v>21198.759995</v>
      </c>
      <c r="Q181" s="87">
        <v>1382</v>
      </c>
      <c r="R181" s="580">
        <v>1583</v>
      </c>
      <c r="S181" s="87">
        <v>2125</v>
      </c>
      <c r="T181" s="88">
        <v>5090</v>
      </c>
      <c r="U181" s="137">
        <v>44.5</v>
      </c>
      <c r="V181" s="137">
        <v>29.3</v>
      </c>
      <c r="W181" s="137">
        <v>35</v>
      </c>
      <c r="X181" s="138">
        <v>35.799999999999997</v>
      </c>
      <c r="Y181" s="1037"/>
    </row>
    <row r="182" spans="1:25" s="3" customFormat="1" ht="12.95" customHeight="1">
      <c r="B182" s="516">
        <v>45986</v>
      </c>
      <c r="C182" s="580"/>
      <c r="D182" s="580"/>
      <c r="E182" s="919"/>
      <c r="F182" s="580"/>
      <c r="G182" s="87">
        <v>37578</v>
      </c>
      <c r="H182" s="580">
        <v>86353</v>
      </c>
      <c r="I182" s="87">
        <v>51512</v>
      </c>
      <c r="J182" s="87">
        <v>47883</v>
      </c>
      <c r="K182" s="88">
        <v>223327</v>
      </c>
      <c r="L182" s="89">
        <v>0.11050913209403256</v>
      </c>
      <c r="M182" s="580" ph="1"/>
      <c r="N182" s="87" ph="1">
        <v>24679.682865999999</v>
      </c>
      <c r="O182" s="87" ph="1">
        <v>1430.4593159999999</v>
      </c>
      <c r="P182" s="88">
        <v>26110.142182</v>
      </c>
      <c r="Q182" s="87">
        <v>1148</v>
      </c>
      <c r="R182" s="580">
        <v>2213</v>
      </c>
      <c r="S182" s="87">
        <v>2163</v>
      </c>
      <c r="T182" s="88">
        <v>5524</v>
      </c>
      <c r="U182" s="137">
        <v>32.700000000000003</v>
      </c>
      <c r="V182" s="137">
        <v>39</v>
      </c>
      <c r="W182" s="137">
        <v>23.8</v>
      </c>
      <c r="X182" s="138">
        <v>31.8</v>
      </c>
      <c r="Y182" s="1037"/>
    </row>
    <row r="183" spans="1:25" s="3" customFormat="1" ht="12.95" customHeight="1">
      <c r="B183" s="516">
        <v>46016</v>
      </c>
      <c r="C183" s="580"/>
      <c r="D183" s="580"/>
      <c r="E183" s="919"/>
      <c r="F183" s="580"/>
      <c r="G183" s="87">
        <v>43593.771999999997</v>
      </c>
      <c r="H183" s="580">
        <v>80047.486999999994</v>
      </c>
      <c r="I183" s="87">
        <v>42419.708008000001</v>
      </c>
      <c r="J183" s="87">
        <v>50176.058732999983</v>
      </c>
      <c r="K183" s="88">
        <v>216237.02574099999</v>
      </c>
      <c r="L183" s="89">
        <v>0.1288679893765132</v>
      </c>
      <c r="M183" s="580" ph="1"/>
      <c r="N183" s="87" ph="1">
        <v>27866.030736000001</v>
      </c>
      <c r="O183" s="87" ph="1">
        <v>1717.2394300000001</v>
      </c>
      <c r="P183" s="88">
        <v>29583.270165999998</v>
      </c>
      <c r="Q183" s="87">
        <v>1209</v>
      </c>
      <c r="R183" s="580">
        <v>2080</v>
      </c>
      <c r="S183" s="87">
        <v>1914</v>
      </c>
      <c r="T183" s="88">
        <v>5203</v>
      </c>
      <c r="U183" s="137">
        <v>36.057710504549213</v>
      </c>
      <c r="V183" s="137">
        <v>38.484368749999994</v>
      </c>
      <c r="W183" s="137">
        <v>22.16285684848485</v>
      </c>
      <c r="X183" s="138">
        <v>31.916388046896024</v>
      </c>
      <c r="Y183" s="1037"/>
    </row>
    <row r="184" spans="1:25" s="3" customFormat="1" ht="12.95" customHeight="1">
      <c r="B184" s="516">
        <v>46053</v>
      </c>
      <c r="C184" s="580"/>
      <c r="D184" s="580"/>
      <c r="E184" s="919"/>
      <c r="F184" s="580"/>
      <c r="G184" s="87">
        <v>54998.817999999999</v>
      </c>
      <c r="H184" s="580">
        <v>74813.919999999998</v>
      </c>
      <c r="I184" s="87">
        <v>48747.937400000003</v>
      </c>
      <c r="J184" s="87">
        <v>49812.808472000004</v>
      </c>
      <c r="K184" s="88">
        <v>228373.48387200001</v>
      </c>
      <c r="L184" s="89">
        <v>0.12068356847613489</v>
      </c>
      <c r="M184" s="580" ph="1"/>
      <c r="N184" s="87" ph="1">
        <v>27560.926979</v>
      </c>
      <c r="O184" s="87" ph="1">
        <v>1840.500235</v>
      </c>
      <c r="P184" s="88">
        <v>29401.427213999999</v>
      </c>
      <c r="Q184" s="87">
        <v>1141</v>
      </c>
      <c r="R184" s="580">
        <v>2356</v>
      </c>
      <c r="S184" s="87">
        <v>2059</v>
      </c>
      <c r="T184" s="88">
        <v>5556</v>
      </c>
      <c r="U184" s="137">
        <v>48.202294478527605</v>
      </c>
      <c r="V184" s="137">
        <v>31.754634974533108</v>
      </c>
      <c r="W184" s="137">
        <v>23.675540262263237</v>
      </c>
      <c r="X184" s="138">
        <v>32.138350503959686</v>
      </c>
      <c r="Y184" s="1037"/>
    </row>
    <row r="185" spans="1:25" s="3" customFormat="1" ht="12.95" customHeight="1">
      <c r="B185" s="516">
        <v>46081</v>
      </c>
      <c r="C185" s="580"/>
      <c r="D185" s="580"/>
      <c r="E185" s="919"/>
      <c r="F185" s="580"/>
      <c r="G185" s="87">
        <v>43735.777999999998</v>
      </c>
      <c r="H185" s="580">
        <v>58080.686999999998</v>
      </c>
      <c r="I185" s="87">
        <v>44281.902000000002</v>
      </c>
      <c r="J185" s="87">
        <v>43972.090360000002</v>
      </c>
      <c r="K185" s="88">
        <v>190070.45736</v>
      </c>
      <c r="L185" s="89">
        <v>0.14740011225382574</v>
      </c>
      <c r="M185" s="580" ph="1"/>
      <c r="N185" s="87" ph="1">
        <v>28016.406750999999</v>
      </c>
      <c r="O185" s="87" ph="1">
        <v>1812.1690739999999</v>
      </c>
      <c r="P185" s="88">
        <v>29828.575825</v>
      </c>
      <c r="Q185" s="87">
        <v>949</v>
      </c>
      <c r="R185" s="580">
        <v>1576</v>
      </c>
      <c r="S185" s="87">
        <v>1761</v>
      </c>
      <c r="T185" s="88">
        <v>4286</v>
      </c>
      <c r="U185" s="137">
        <v>46.086172813487877</v>
      </c>
      <c r="V185" s="137">
        <v>36.853227791878169</v>
      </c>
      <c r="W185" s="137">
        <v>25.145884156729132</v>
      </c>
      <c r="X185" s="138">
        <v>34.087346476901537</v>
      </c>
      <c r="Y185" s="1037"/>
    </row>
    <row r="186" spans="1:25" ht="12.95" customHeight="1">
      <c r="A186" s="113"/>
      <c r="B186" s="569" t="s">
        <v>17</v>
      </c>
      <c r="C186" s="569"/>
      <c r="D186" s="569"/>
      <c r="E186" s="569"/>
      <c r="F186" s="569"/>
      <c r="G186" s="108"/>
      <c r="H186" s="108"/>
      <c r="I186" s="108"/>
      <c r="J186" s="108"/>
      <c r="K186" s="944"/>
      <c r="L186" s="110"/>
      <c r="M186" s="110"/>
      <c r="N186" s="111"/>
      <c r="O186" s="108"/>
      <c r="P186" s="131"/>
      <c r="Q186" s="112"/>
      <c r="R186" s="112"/>
      <c r="S186" s="112"/>
      <c r="T186" s="123"/>
      <c r="U186" s="947"/>
      <c r="V186" s="947"/>
      <c r="W186" s="947"/>
      <c r="X186" s="947"/>
    </row>
    <row r="187" spans="1:25" ht="12.95" hidden="1" customHeight="1" outlineLevel="1">
      <c r="A187" s="113"/>
      <c r="B187" s="570" t="s">
        <v>18</v>
      </c>
      <c r="C187" s="570"/>
      <c r="D187" s="570"/>
      <c r="E187" s="570"/>
      <c r="F187" s="570"/>
      <c r="G187" s="90">
        <f>SUM(G4:G6)</f>
        <v>260756</v>
      </c>
      <c r="H187" s="90">
        <f>SUM(H4:H6)</f>
        <v>169612</v>
      </c>
      <c r="I187" s="90">
        <f>SUM(I4:I6)</f>
        <v>86541</v>
      </c>
      <c r="J187" s="90">
        <f>SUM(J4:J6)</f>
        <v>63769</v>
      </c>
      <c r="K187" s="91">
        <f>SUM(K4:K6)</f>
        <v>580678</v>
      </c>
      <c r="L187" s="104">
        <f t="shared" ref="L187:L226" si="55">N187/K187</f>
        <v>0.14315679257695316</v>
      </c>
      <c r="M187" s="104"/>
      <c r="N187" s="90">
        <f t="shared" ref="N187:T187" si="56">SUM(N4:N6)</f>
        <v>83128</v>
      </c>
      <c r="O187" s="90">
        <f t="shared" si="56"/>
        <v>5074</v>
      </c>
      <c r="P187" s="91">
        <f t="shared" si="56"/>
        <v>88202</v>
      </c>
      <c r="Q187" s="90">
        <f t="shared" si="56"/>
        <v>7059</v>
      </c>
      <c r="R187" s="90">
        <f t="shared" si="56"/>
        <v>12848</v>
      </c>
      <c r="S187" s="90">
        <f t="shared" si="56"/>
        <v>5582</v>
      </c>
      <c r="T187" s="91">
        <f t="shared" si="56"/>
        <v>25489</v>
      </c>
      <c r="U187" s="90"/>
      <c r="V187" s="90"/>
      <c r="W187" s="90"/>
      <c r="X187" s="91"/>
    </row>
    <row r="188" spans="1:25" ht="12.95" hidden="1" customHeight="1" outlineLevel="1">
      <c r="A188" s="113"/>
      <c r="B188" s="571" t="s">
        <v>19</v>
      </c>
      <c r="C188" s="571"/>
      <c r="D188" s="571"/>
      <c r="E188" s="571"/>
      <c r="F188" s="571"/>
      <c r="G188" s="87">
        <f>SUM(G7:G9)</f>
        <v>239449</v>
      </c>
      <c r="H188" s="87">
        <f>SUM(H7:H9)</f>
        <v>164047</v>
      </c>
      <c r="I188" s="87">
        <f>SUM(I7:I9)</f>
        <v>87384</v>
      </c>
      <c r="J188" s="87">
        <f>SUM(J7:J9)</f>
        <v>69190</v>
      </c>
      <c r="K188" s="88">
        <f>SUM(K7:K9)</f>
        <v>560070</v>
      </c>
      <c r="L188" s="89">
        <f t="shared" si="55"/>
        <v>0.13047297659221169</v>
      </c>
      <c r="M188" s="89"/>
      <c r="N188" s="87">
        <f t="shared" ref="N188:T188" si="57">SUM(N7:N9)</f>
        <v>73074</v>
      </c>
      <c r="O188" s="87">
        <f t="shared" si="57"/>
        <v>4740</v>
      </c>
      <c r="P188" s="88">
        <f t="shared" si="57"/>
        <v>77814</v>
      </c>
      <c r="Q188" s="87">
        <f t="shared" si="57"/>
        <v>7103</v>
      </c>
      <c r="R188" s="87">
        <f t="shared" si="57"/>
        <v>13160</v>
      </c>
      <c r="S188" s="87">
        <f t="shared" si="57"/>
        <v>5180</v>
      </c>
      <c r="T188" s="88">
        <f t="shared" si="57"/>
        <v>25443</v>
      </c>
      <c r="U188" s="87"/>
      <c r="V188" s="87"/>
      <c r="W188" s="87"/>
      <c r="X188" s="88"/>
    </row>
    <row r="189" spans="1:25" ht="12.95" hidden="1" customHeight="1" outlineLevel="1">
      <c r="A189" s="113"/>
      <c r="B189" s="571" t="s">
        <v>20</v>
      </c>
      <c r="C189" s="571"/>
      <c r="D189" s="571"/>
      <c r="E189" s="571"/>
      <c r="F189" s="571"/>
      <c r="G189" s="87">
        <f>SUM(G10:G12)</f>
        <v>214619</v>
      </c>
      <c r="H189" s="87">
        <f>SUM(H10:H12)</f>
        <v>195212</v>
      </c>
      <c r="I189" s="87">
        <f>SUM(I10:I12)</f>
        <v>109114</v>
      </c>
      <c r="J189" s="87">
        <f>SUM(J10:J12)</f>
        <v>86352</v>
      </c>
      <c r="K189" s="88">
        <f>SUM(K10:K12)</f>
        <v>605297</v>
      </c>
      <c r="L189" s="89">
        <f t="shared" si="55"/>
        <v>0.11948514530883186</v>
      </c>
      <c r="M189" s="89"/>
      <c r="N189" s="87">
        <f t="shared" ref="N189:T189" si="58">SUM(N10:N12)</f>
        <v>72324</v>
      </c>
      <c r="O189" s="87">
        <f t="shared" si="58"/>
        <v>4532</v>
      </c>
      <c r="P189" s="88">
        <f t="shared" si="58"/>
        <v>76856</v>
      </c>
      <c r="Q189" s="87">
        <f t="shared" si="58"/>
        <v>6405</v>
      </c>
      <c r="R189" s="87">
        <f t="shared" si="58"/>
        <v>14067</v>
      </c>
      <c r="S189" s="87">
        <f t="shared" si="58"/>
        <v>4979</v>
      </c>
      <c r="T189" s="88">
        <f t="shared" si="58"/>
        <v>25451</v>
      </c>
      <c r="U189" s="87"/>
      <c r="V189" s="87"/>
      <c r="W189" s="87"/>
      <c r="X189" s="88"/>
    </row>
    <row r="190" spans="1:25" ht="12.95" hidden="1" customHeight="1" outlineLevel="1">
      <c r="A190" s="113"/>
      <c r="B190" s="572" t="s">
        <v>21</v>
      </c>
      <c r="C190" s="572"/>
      <c r="D190" s="572"/>
      <c r="E190" s="572"/>
      <c r="F190" s="572"/>
      <c r="G190" s="92">
        <f>SUM(G13:G15)</f>
        <v>267497</v>
      </c>
      <c r="H190" s="92">
        <f>SUM(H13:H15)</f>
        <v>199460</v>
      </c>
      <c r="I190" s="92">
        <f>SUM(I13:I15)</f>
        <v>117170</v>
      </c>
      <c r="J190" s="92">
        <f>SUM(J13:J15)</f>
        <v>95840</v>
      </c>
      <c r="K190" s="93">
        <f>SUM(K13:K15)</f>
        <v>679967</v>
      </c>
      <c r="L190" s="94">
        <f t="shared" si="55"/>
        <v>0.14569677646121063</v>
      </c>
      <c r="M190" s="94"/>
      <c r="N190" s="92">
        <f t="shared" ref="N190:T190" si="59">SUM(N13:N15)</f>
        <v>99069</v>
      </c>
      <c r="O190" s="92">
        <f t="shared" si="59"/>
        <v>5885</v>
      </c>
      <c r="P190" s="93">
        <f t="shared" si="59"/>
        <v>104954</v>
      </c>
      <c r="Q190" s="92">
        <f t="shared" si="59"/>
        <v>8243</v>
      </c>
      <c r="R190" s="92">
        <f t="shared" si="59"/>
        <v>12688</v>
      </c>
      <c r="S190" s="92">
        <f t="shared" si="59"/>
        <v>5069</v>
      </c>
      <c r="T190" s="93">
        <f t="shared" si="59"/>
        <v>26000</v>
      </c>
      <c r="U190" s="92"/>
      <c r="V190" s="92"/>
      <c r="W190" s="92"/>
      <c r="X190" s="93"/>
    </row>
    <row r="191" spans="1:25" ht="12.95" hidden="1" customHeight="1" outlineLevel="1">
      <c r="A191" s="113"/>
      <c r="B191" s="573" t="s">
        <v>22</v>
      </c>
      <c r="C191" s="573"/>
      <c r="D191" s="573"/>
      <c r="E191" s="573"/>
      <c r="F191" s="573"/>
      <c r="G191" s="90">
        <f>SUM(G16:G18)</f>
        <v>309974</v>
      </c>
      <c r="H191" s="90">
        <f>SUM(H16:H18)</f>
        <v>182864</v>
      </c>
      <c r="I191" s="90">
        <f>SUM(I16:I18)</f>
        <v>76311</v>
      </c>
      <c r="J191" s="90">
        <f>SUM(J16:J18)</f>
        <v>71858</v>
      </c>
      <c r="K191" s="91">
        <f>SUM(K16:K18)</f>
        <v>641007</v>
      </c>
      <c r="L191" s="104">
        <f t="shared" si="55"/>
        <v>0.14408422996940751</v>
      </c>
      <c r="M191" s="104"/>
      <c r="N191" s="90">
        <f t="shared" ref="N191:T191" si="60">SUM(N16:N18)</f>
        <v>92359</v>
      </c>
      <c r="O191" s="90">
        <f t="shared" si="60"/>
        <v>5159</v>
      </c>
      <c r="P191" s="91">
        <f t="shared" si="60"/>
        <v>97518</v>
      </c>
      <c r="Q191" s="90">
        <f t="shared" si="60"/>
        <v>7978</v>
      </c>
      <c r="R191" s="90">
        <f t="shared" si="60"/>
        <v>12695</v>
      </c>
      <c r="S191" s="90">
        <f t="shared" si="60"/>
        <v>4552</v>
      </c>
      <c r="T191" s="91">
        <f t="shared" si="60"/>
        <v>25225</v>
      </c>
      <c r="U191" s="147">
        <f t="shared" ref="U191:U226" si="61">G191/Q191</f>
        <v>38.853597392830281</v>
      </c>
      <c r="V191" s="147">
        <f t="shared" ref="V191:V226" si="62">H191/R191</f>
        <v>14.404411185506104</v>
      </c>
      <c r="W191" s="147">
        <f t="shared" ref="W191:W226" si="63">I191/S191</f>
        <v>16.76427943760984</v>
      </c>
      <c r="X191" s="162">
        <f t="shared" ref="X191:X226" si="64">SUM(G191:I191)/T191</f>
        <v>22.562893954410306</v>
      </c>
    </row>
    <row r="192" spans="1:25" ht="12.95" hidden="1" customHeight="1" outlineLevel="1">
      <c r="A192" s="113"/>
      <c r="B192" s="574" t="s">
        <v>23</v>
      </c>
      <c r="C192" s="574"/>
      <c r="D192" s="574"/>
      <c r="E192" s="574"/>
      <c r="F192" s="574"/>
      <c r="G192" s="87">
        <f>SUM(G19:G21)</f>
        <v>372789</v>
      </c>
      <c r="H192" s="87">
        <f>SUM(H19:H21)</f>
        <v>152962</v>
      </c>
      <c r="I192" s="87">
        <f>SUM(I19:I21)</f>
        <v>75136</v>
      </c>
      <c r="J192" s="87">
        <f>SUM(J19:J21)</f>
        <v>70677</v>
      </c>
      <c r="K192" s="88">
        <f>SUM(K19:K21)</f>
        <v>671564</v>
      </c>
      <c r="L192" s="89">
        <f t="shared" si="55"/>
        <v>0.13593343300117339</v>
      </c>
      <c r="M192" s="89"/>
      <c r="N192" s="87">
        <f t="shared" ref="N192:T192" si="65">SUM(N19:N21)</f>
        <v>91288</v>
      </c>
      <c r="O192" s="87">
        <f t="shared" si="65"/>
        <v>6512</v>
      </c>
      <c r="P192" s="88">
        <f t="shared" si="65"/>
        <v>97800</v>
      </c>
      <c r="Q192" s="87">
        <f t="shared" si="65"/>
        <v>9493</v>
      </c>
      <c r="R192" s="87">
        <f t="shared" si="65"/>
        <v>13404</v>
      </c>
      <c r="S192" s="87">
        <f t="shared" si="65"/>
        <v>6000</v>
      </c>
      <c r="T192" s="88">
        <f t="shared" si="65"/>
        <v>28897</v>
      </c>
      <c r="U192" s="137">
        <f t="shared" si="61"/>
        <v>39.26988307173707</v>
      </c>
      <c r="V192" s="137">
        <f t="shared" si="62"/>
        <v>11.41166815875858</v>
      </c>
      <c r="W192" s="137">
        <f t="shared" si="63"/>
        <v>12.522666666666666</v>
      </c>
      <c r="X192" s="157">
        <f t="shared" si="64"/>
        <v>20.794096272969512</v>
      </c>
    </row>
    <row r="193" spans="1:24" ht="12.95" hidden="1" customHeight="1" outlineLevel="1">
      <c r="A193" s="113"/>
      <c r="B193" s="574" t="s">
        <v>24</v>
      </c>
      <c r="C193" s="574"/>
      <c r="D193" s="574"/>
      <c r="E193" s="574"/>
      <c r="F193" s="574"/>
      <c r="G193" s="87">
        <f>SUM(G22:G24)</f>
        <v>322498</v>
      </c>
      <c r="H193" s="87">
        <f>SUM(H22:H24)</f>
        <v>181497</v>
      </c>
      <c r="I193" s="87">
        <f>SUM(I22:I24)</f>
        <v>99511</v>
      </c>
      <c r="J193" s="87">
        <f>SUM(J22:J24)</f>
        <v>70928</v>
      </c>
      <c r="K193" s="88">
        <f>SUM(K22:K24)</f>
        <v>674434</v>
      </c>
      <c r="L193" s="89">
        <f t="shared" si="55"/>
        <v>0.13457951408143717</v>
      </c>
      <c r="M193" s="89"/>
      <c r="N193" s="87">
        <f t="shared" ref="N193:T193" si="66">SUM(N22:N24)</f>
        <v>90765</v>
      </c>
      <c r="O193" s="87">
        <f t="shared" si="66"/>
        <v>5719</v>
      </c>
      <c r="P193" s="88">
        <f t="shared" si="66"/>
        <v>96484</v>
      </c>
      <c r="Q193" s="87">
        <f t="shared" si="66"/>
        <v>7891</v>
      </c>
      <c r="R193" s="87">
        <f t="shared" si="66"/>
        <v>13855</v>
      </c>
      <c r="S193" s="87">
        <f t="shared" si="66"/>
        <v>5575</v>
      </c>
      <c r="T193" s="88">
        <f t="shared" si="66"/>
        <v>27321</v>
      </c>
      <c r="U193" s="137">
        <f t="shared" si="61"/>
        <v>40.86909136991509</v>
      </c>
      <c r="V193" s="137">
        <f t="shared" si="62"/>
        <v>13.099747383616023</v>
      </c>
      <c r="W193" s="137">
        <f t="shared" si="63"/>
        <v>17.849506726457399</v>
      </c>
      <c r="X193" s="157">
        <f t="shared" si="64"/>
        <v>22.089454997986895</v>
      </c>
    </row>
    <row r="194" spans="1:24" ht="12.95" hidden="1" customHeight="1" outlineLevel="1">
      <c r="A194" s="113"/>
      <c r="B194" s="575" t="s">
        <v>25</v>
      </c>
      <c r="C194" s="575"/>
      <c r="D194" s="575"/>
      <c r="E194" s="575"/>
      <c r="F194" s="575"/>
      <c r="G194" s="92">
        <f>SUM(G25:G27)</f>
        <v>330038</v>
      </c>
      <c r="H194" s="92">
        <f>SUM(H25:H27)</f>
        <v>202820</v>
      </c>
      <c r="I194" s="92">
        <f>SUM(I25:I27)</f>
        <v>88677</v>
      </c>
      <c r="J194" s="92">
        <f>SUM(J25:J27)</f>
        <v>78261</v>
      </c>
      <c r="K194" s="93">
        <f>SUM(K25:K27)</f>
        <v>699796</v>
      </c>
      <c r="L194" s="94">
        <f t="shared" si="55"/>
        <v>0.10804720232753545</v>
      </c>
      <c r="M194" s="94"/>
      <c r="N194" s="92">
        <f t="shared" ref="N194:T194" si="67">SUM(N25:N27)</f>
        <v>75611</v>
      </c>
      <c r="O194" s="92">
        <f t="shared" si="67"/>
        <v>5741</v>
      </c>
      <c r="P194" s="93">
        <f t="shared" si="67"/>
        <v>81352</v>
      </c>
      <c r="Q194" s="92">
        <f t="shared" si="67"/>
        <v>9073</v>
      </c>
      <c r="R194" s="92">
        <f t="shared" si="67"/>
        <v>13223</v>
      </c>
      <c r="S194" s="92">
        <f t="shared" si="67"/>
        <v>5278</v>
      </c>
      <c r="T194" s="93">
        <f t="shared" si="67"/>
        <v>27574</v>
      </c>
      <c r="U194" s="139">
        <f t="shared" si="61"/>
        <v>36.375840405599028</v>
      </c>
      <c r="V194" s="139">
        <f t="shared" si="62"/>
        <v>15.338425470770627</v>
      </c>
      <c r="W194" s="139">
        <f t="shared" si="63"/>
        <v>16.801250473664268</v>
      </c>
      <c r="X194" s="158">
        <f t="shared" si="64"/>
        <v>22.540617973453251</v>
      </c>
    </row>
    <row r="195" spans="1:24" ht="12.95" hidden="1" customHeight="1" outlineLevel="1">
      <c r="A195" s="113"/>
      <c r="B195" s="573" t="s">
        <v>26</v>
      </c>
      <c r="C195" s="573"/>
      <c r="D195" s="573"/>
      <c r="E195" s="573"/>
      <c r="F195" s="573"/>
      <c r="G195" s="90">
        <f>SUM(G28:G30)</f>
        <v>338747</v>
      </c>
      <c r="H195" s="90">
        <f>SUM(H28:H30)</f>
        <v>181178</v>
      </c>
      <c r="I195" s="90">
        <f>SUM(I28:I30)</f>
        <v>102740</v>
      </c>
      <c r="J195" s="90">
        <f>SUM(J28:J30)</f>
        <v>75666</v>
      </c>
      <c r="K195" s="91">
        <f>SUM(K28:K30)</f>
        <v>698331</v>
      </c>
      <c r="L195" s="104">
        <f t="shared" si="55"/>
        <v>0.14403914476086555</v>
      </c>
      <c r="M195" s="104"/>
      <c r="N195" s="90">
        <f t="shared" ref="N195:T195" si="68">SUM(N28:N30)</f>
        <v>100587</v>
      </c>
      <c r="O195" s="90">
        <f t="shared" si="68"/>
        <v>6004</v>
      </c>
      <c r="P195" s="91">
        <f t="shared" si="68"/>
        <v>106591</v>
      </c>
      <c r="Q195" s="90">
        <f t="shared" si="68"/>
        <v>8211</v>
      </c>
      <c r="R195" s="90">
        <f t="shared" si="68"/>
        <v>13141</v>
      </c>
      <c r="S195" s="90">
        <f t="shared" si="68"/>
        <v>5481</v>
      </c>
      <c r="T195" s="91">
        <f t="shared" si="68"/>
        <v>26833</v>
      </c>
      <c r="U195" s="147">
        <f t="shared" si="61"/>
        <v>41.255267324321032</v>
      </c>
      <c r="V195" s="147">
        <f t="shared" si="62"/>
        <v>13.78723080435279</v>
      </c>
      <c r="W195" s="147">
        <f t="shared" si="63"/>
        <v>18.744754606823573</v>
      </c>
      <c r="X195" s="162">
        <f t="shared" si="64"/>
        <v>23.20519509559125</v>
      </c>
    </row>
    <row r="196" spans="1:24" ht="12.95" hidden="1" customHeight="1" outlineLevel="1">
      <c r="A196" s="113"/>
      <c r="B196" s="574" t="s">
        <v>27</v>
      </c>
      <c r="C196" s="574"/>
      <c r="D196" s="574"/>
      <c r="E196" s="574"/>
      <c r="F196" s="574"/>
      <c r="G196" s="87">
        <f>SUM(G31:G33)</f>
        <v>323680</v>
      </c>
      <c r="H196" s="87">
        <f>SUM(H31:H33)</f>
        <v>152866</v>
      </c>
      <c r="I196" s="87">
        <f>SUM(I31:I33)</f>
        <v>137849</v>
      </c>
      <c r="J196" s="87">
        <f>SUM(J31:J33)</f>
        <v>76749</v>
      </c>
      <c r="K196" s="88">
        <f>SUM(K31:K33)</f>
        <v>691144</v>
      </c>
      <c r="L196" s="89">
        <f t="shared" si="55"/>
        <v>0.15012356325165233</v>
      </c>
      <c r="M196" s="89"/>
      <c r="N196" s="87">
        <f t="shared" ref="N196:T196" si="69">SUM(N31:N33)</f>
        <v>103757</v>
      </c>
      <c r="O196" s="87">
        <f t="shared" si="69"/>
        <v>6637</v>
      </c>
      <c r="P196" s="88">
        <f t="shared" si="69"/>
        <v>110394</v>
      </c>
      <c r="Q196" s="87">
        <f t="shared" si="69"/>
        <v>7709</v>
      </c>
      <c r="R196" s="87">
        <f t="shared" si="69"/>
        <v>12652</v>
      </c>
      <c r="S196" s="87">
        <f t="shared" si="69"/>
        <v>5674</v>
      </c>
      <c r="T196" s="88">
        <f t="shared" si="69"/>
        <v>26035</v>
      </c>
      <c r="U196" s="137">
        <f t="shared" si="61"/>
        <v>41.98728758593851</v>
      </c>
      <c r="V196" s="137">
        <f t="shared" si="62"/>
        <v>12.082358520392033</v>
      </c>
      <c r="W196" s="137">
        <f t="shared" si="63"/>
        <v>24.294853718716954</v>
      </c>
      <c r="X196" s="157">
        <f t="shared" si="64"/>
        <v>23.598809295179567</v>
      </c>
    </row>
    <row r="197" spans="1:24" ht="12.95" hidden="1" customHeight="1" outlineLevel="1">
      <c r="A197" s="113"/>
      <c r="B197" s="574" t="s">
        <v>28</v>
      </c>
      <c r="C197" s="574"/>
      <c r="D197" s="574"/>
      <c r="E197" s="574"/>
      <c r="F197" s="574"/>
      <c r="G197" s="87">
        <f>SUM(G34:G36)</f>
        <v>346537</v>
      </c>
      <c r="H197" s="87">
        <f>SUM(H34:H36)</f>
        <v>160006</v>
      </c>
      <c r="I197" s="87">
        <f>SUM(I34:I36)</f>
        <v>107386</v>
      </c>
      <c r="J197" s="87">
        <f>SUM(J34:J36)</f>
        <v>85218</v>
      </c>
      <c r="K197" s="88">
        <f>SUM(K34:K36)</f>
        <v>699147</v>
      </c>
      <c r="L197" s="89">
        <f t="shared" si="55"/>
        <v>0.12865820778748963</v>
      </c>
      <c r="M197" s="89"/>
      <c r="N197" s="87">
        <f t="shared" ref="N197:T197" si="70">SUM(N34:N36)</f>
        <v>89951</v>
      </c>
      <c r="O197" s="87">
        <f t="shared" si="70"/>
        <v>6089</v>
      </c>
      <c r="P197" s="88">
        <f t="shared" si="70"/>
        <v>96040</v>
      </c>
      <c r="Q197" s="87">
        <f t="shared" si="70"/>
        <v>8141</v>
      </c>
      <c r="R197" s="87">
        <f t="shared" si="70"/>
        <v>13208</v>
      </c>
      <c r="S197" s="87">
        <f t="shared" si="70"/>
        <v>5331</v>
      </c>
      <c r="T197" s="88">
        <f t="shared" si="70"/>
        <v>26680</v>
      </c>
      <c r="U197" s="137">
        <f t="shared" si="61"/>
        <v>42.566883675224176</v>
      </c>
      <c r="V197" s="137">
        <f t="shared" si="62"/>
        <v>12.114324651726227</v>
      </c>
      <c r="W197" s="137">
        <f t="shared" si="63"/>
        <v>20.143687863440256</v>
      </c>
      <c r="X197" s="157">
        <f t="shared" si="64"/>
        <v>23.010832083958022</v>
      </c>
    </row>
    <row r="198" spans="1:24" ht="12.95" hidden="1" customHeight="1" outlineLevel="1">
      <c r="A198" s="113"/>
      <c r="B198" s="575" t="s">
        <v>29</v>
      </c>
      <c r="C198" s="575"/>
      <c r="D198" s="575"/>
      <c r="E198" s="575"/>
      <c r="F198" s="575"/>
      <c r="G198" s="92">
        <f>SUM(G37:G39)</f>
        <v>417849</v>
      </c>
      <c r="H198" s="92">
        <f>SUM(H37:H39)</f>
        <v>189516</v>
      </c>
      <c r="I198" s="92">
        <f>SUM(I37:I39)</f>
        <v>173053</v>
      </c>
      <c r="J198" s="92">
        <f>SUM(J37:J39)</f>
        <v>93187</v>
      </c>
      <c r="K198" s="93">
        <f>SUM(K37:K39)</f>
        <v>873605</v>
      </c>
      <c r="L198" s="94">
        <f t="shared" si="55"/>
        <v>0.1198859896635207</v>
      </c>
      <c r="M198" s="94"/>
      <c r="N198" s="92">
        <f t="shared" ref="N198:T198" si="71">SUM(N37:N39)</f>
        <v>104733</v>
      </c>
      <c r="O198" s="92">
        <f t="shared" si="71"/>
        <v>7420</v>
      </c>
      <c r="P198" s="93">
        <f t="shared" si="71"/>
        <v>112153</v>
      </c>
      <c r="Q198" s="92">
        <f t="shared" si="71"/>
        <v>10511</v>
      </c>
      <c r="R198" s="92">
        <f t="shared" si="71"/>
        <v>12924</v>
      </c>
      <c r="S198" s="92">
        <f t="shared" si="71"/>
        <v>5575</v>
      </c>
      <c r="T198" s="93">
        <f t="shared" si="71"/>
        <v>29010</v>
      </c>
      <c r="U198" s="139">
        <f t="shared" si="61"/>
        <v>39.753496337170581</v>
      </c>
      <c r="V198" s="139">
        <f t="shared" si="62"/>
        <v>14.663881151346333</v>
      </c>
      <c r="W198" s="139">
        <f t="shared" si="63"/>
        <v>31.040896860986546</v>
      </c>
      <c r="X198" s="158">
        <f t="shared" si="64"/>
        <v>26.901689072733539</v>
      </c>
    </row>
    <row r="199" spans="1:24" ht="12.95" hidden="1" customHeight="1" outlineLevel="1">
      <c r="A199" s="113"/>
      <c r="B199" s="573" t="s">
        <v>30</v>
      </c>
      <c r="C199" s="573"/>
      <c r="D199" s="573"/>
      <c r="E199" s="573"/>
      <c r="F199" s="573"/>
      <c r="G199" s="90">
        <f>SUM(G40:G42)</f>
        <v>508816</v>
      </c>
      <c r="H199" s="90">
        <f>SUM(H40:H42)</f>
        <v>186170</v>
      </c>
      <c r="I199" s="90">
        <f>SUM(I40:I42)</f>
        <v>122839</v>
      </c>
      <c r="J199" s="90">
        <f>SUM(J40:J42)</f>
        <v>98260</v>
      </c>
      <c r="K199" s="91">
        <f>SUM(K40:K42)</f>
        <v>916085</v>
      </c>
      <c r="L199" s="104">
        <f t="shared" si="55"/>
        <v>0.11281049247613485</v>
      </c>
      <c r="M199" s="104"/>
      <c r="N199" s="90">
        <f t="shared" ref="N199:T199" si="72">SUM(N40:N42)</f>
        <v>103344</v>
      </c>
      <c r="O199" s="90">
        <f t="shared" si="72"/>
        <v>6774</v>
      </c>
      <c r="P199" s="91">
        <f t="shared" si="72"/>
        <v>110118</v>
      </c>
      <c r="Q199" s="90">
        <f t="shared" si="72"/>
        <v>10212</v>
      </c>
      <c r="R199" s="90">
        <f t="shared" si="72"/>
        <v>11530</v>
      </c>
      <c r="S199" s="90">
        <f t="shared" si="72"/>
        <v>6192</v>
      </c>
      <c r="T199" s="91">
        <f t="shared" si="72"/>
        <v>27934</v>
      </c>
      <c r="U199" s="147">
        <f t="shared" si="61"/>
        <v>49.825303564434002</v>
      </c>
      <c r="V199" s="147">
        <f t="shared" si="62"/>
        <v>16.146574154379877</v>
      </c>
      <c r="W199" s="147">
        <f t="shared" si="63"/>
        <v>19.838339793281655</v>
      </c>
      <c r="X199" s="162">
        <f t="shared" si="64"/>
        <v>29.277045893892748</v>
      </c>
    </row>
    <row r="200" spans="1:24" ht="12.95" hidden="1" customHeight="1" outlineLevel="1">
      <c r="A200" s="113"/>
      <c r="B200" s="574" t="s">
        <v>31</v>
      </c>
      <c r="C200" s="574"/>
      <c r="D200" s="574"/>
      <c r="E200" s="574"/>
      <c r="F200" s="574"/>
      <c r="G200" s="87">
        <f>SUM(G43:G45)</f>
        <v>464000.04700000002</v>
      </c>
      <c r="H200" s="87">
        <f>SUM(H43:H45)</f>
        <v>122128.219</v>
      </c>
      <c r="I200" s="87">
        <f>SUM(I43:I45)</f>
        <v>110497.50899999999</v>
      </c>
      <c r="J200" s="87">
        <f>SUM(J43:J45)</f>
        <v>116347</v>
      </c>
      <c r="K200" s="88">
        <f>SUM(K43:K45)</f>
        <v>812972.77499999991</v>
      </c>
      <c r="L200" s="89">
        <f t="shared" si="55"/>
        <v>0.12284790225601344</v>
      </c>
      <c r="M200" s="89"/>
      <c r="N200" s="87">
        <f t="shared" ref="N200:T200" si="73">SUM(N43:N45)</f>
        <v>99872</v>
      </c>
      <c r="O200" s="87">
        <f t="shared" si="73"/>
        <v>6885</v>
      </c>
      <c r="P200" s="88">
        <f t="shared" si="73"/>
        <v>106757</v>
      </c>
      <c r="Q200" s="87">
        <f t="shared" si="73"/>
        <v>9249</v>
      </c>
      <c r="R200" s="87">
        <f t="shared" si="73"/>
        <v>10151</v>
      </c>
      <c r="S200" s="87">
        <f t="shared" si="73"/>
        <v>6242</v>
      </c>
      <c r="T200" s="88">
        <f t="shared" si="73"/>
        <v>25642</v>
      </c>
      <c r="U200" s="137">
        <f t="shared" si="61"/>
        <v>50.167590766569361</v>
      </c>
      <c r="V200" s="137">
        <f t="shared" si="62"/>
        <v>12.031151512166289</v>
      </c>
      <c r="W200" s="137">
        <f t="shared" si="63"/>
        <v>17.70226033322653</v>
      </c>
      <c r="X200" s="157">
        <f t="shared" si="64"/>
        <v>27.167372864831137</v>
      </c>
    </row>
    <row r="201" spans="1:24" ht="12.95" hidden="1" customHeight="1" outlineLevel="1">
      <c r="A201" s="113"/>
      <c r="B201" s="574" t="s">
        <v>32</v>
      </c>
      <c r="C201" s="574"/>
      <c r="D201" s="574"/>
      <c r="E201" s="574"/>
      <c r="F201" s="574"/>
      <c r="G201" s="87">
        <f>SUM(G46:G48)</f>
        <v>425322.83600000001</v>
      </c>
      <c r="H201" s="87">
        <f>SUM(H46:H48)</f>
        <v>139263.49900000001</v>
      </c>
      <c r="I201" s="87">
        <f>SUM(I46:I48)</f>
        <v>78772.016999999993</v>
      </c>
      <c r="J201" s="87">
        <f>SUM(J46:J48)</f>
        <v>107186.10199999998</v>
      </c>
      <c r="K201" s="88">
        <f>SUM(K46:K48)</f>
        <v>750544.45400000003</v>
      </c>
      <c r="L201" s="89">
        <f t="shared" si="55"/>
        <v>0.11843935362688057</v>
      </c>
      <c r="M201" s="89"/>
      <c r="N201" s="87">
        <f t="shared" ref="N201:T201" si="74">SUM(N46:N48)</f>
        <v>88894</v>
      </c>
      <c r="O201" s="87">
        <f t="shared" si="74"/>
        <v>6447</v>
      </c>
      <c r="P201" s="88">
        <f t="shared" si="74"/>
        <v>95341</v>
      </c>
      <c r="Q201" s="87">
        <f t="shared" si="74"/>
        <v>9174</v>
      </c>
      <c r="R201" s="87">
        <f t="shared" si="74"/>
        <v>10562</v>
      </c>
      <c r="S201" s="87">
        <f t="shared" si="74"/>
        <v>5598</v>
      </c>
      <c r="T201" s="88">
        <f t="shared" si="74"/>
        <v>25334</v>
      </c>
      <c r="U201" s="137">
        <f t="shared" si="61"/>
        <v>46.361765424024419</v>
      </c>
      <c r="V201" s="137">
        <f t="shared" si="62"/>
        <v>13.185334122325319</v>
      </c>
      <c r="W201" s="137">
        <f t="shared" si="63"/>
        <v>14.07145712754555</v>
      </c>
      <c r="X201" s="157">
        <f t="shared" si="64"/>
        <v>25.395056130101839</v>
      </c>
    </row>
    <row r="202" spans="1:24" ht="12.95" hidden="1" customHeight="1" outlineLevel="1">
      <c r="A202" s="113"/>
      <c r="B202" s="576" t="s">
        <v>33</v>
      </c>
      <c r="C202" s="576"/>
      <c r="D202" s="576"/>
      <c r="E202" s="576"/>
      <c r="F202" s="576"/>
      <c r="G202" s="114">
        <f>SUM(G49:G51)</f>
        <v>460109.73500000004</v>
      </c>
      <c r="H202" s="114">
        <f>SUM(H49:H51)</f>
        <v>143519.83199999999</v>
      </c>
      <c r="I202" s="114">
        <f>SUM(I49:I51)</f>
        <v>75476.369000000006</v>
      </c>
      <c r="J202" s="114">
        <f>SUM(J49:J51)</f>
        <v>111334.09499999994</v>
      </c>
      <c r="K202" s="115">
        <f>SUM(K49:K51)</f>
        <v>790440.03099999996</v>
      </c>
      <c r="L202" s="116">
        <f t="shared" si="55"/>
        <v>0.12281260588129297</v>
      </c>
      <c r="M202" s="116"/>
      <c r="N202" s="114">
        <f t="shared" ref="N202:T202" si="75">SUM(N49:N51)</f>
        <v>97076</v>
      </c>
      <c r="O202" s="114">
        <f t="shared" si="75"/>
        <v>7217</v>
      </c>
      <c r="P202" s="115">
        <f t="shared" si="75"/>
        <v>104293</v>
      </c>
      <c r="Q202" s="114">
        <f t="shared" si="75"/>
        <v>9932</v>
      </c>
      <c r="R202" s="114">
        <f t="shared" si="75"/>
        <v>10114</v>
      </c>
      <c r="S202" s="114">
        <f t="shared" si="75"/>
        <v>5739</v>
      </c>
      <c r="T202" s="115">
        <f t="shared" si="75"/>
        <v>25785</v>
      </c>
      <c r="U202" s="149">
        <f t="shared" si="61"/>
        <v>46.325990233588406</v>
      </c>
      <c r="V202" s="149">
        <f t="shared" si="62"/>
        <v>14.190214751829147</v>
      </c>
      <c r="W202" s="149">
        <f t="shared" si="63"/>
        <v>13.151484404948599</v>
      </c>
      <c r="X202" s="164">
        <f t="shared" si="64"/>
        <v>26.337247857281366</v>
      </c>
    </row>
    <row r="203" spans="1:24" ht="12.95" hidden="1" customHeight="1" outlineLevel="1">
      <c r="A203" s="113"/>
      <c r="B203" s="573" t="s">
        <v>34</v>
      </c>
      <c r="C203" s="573"/>
      <c r="D203" s="573"/>
      <c r="E203" s="573"/>
      <c r="F203" s="573"/>
      <c r="G203" s="90">
        <f>SUM(G52:G54)</f>
        <v>337830.87099999998</v>
      </c>
      <c r="H203" s="90">
        <f>SUM(H52:H54)</f>
        <v>132032.48499999999</v>
      </c>
      <c r="I203" s="90">
        <f>SUM(I52:I54)</f>
        <v>82642.59</v>
      </c>
      <c r="J203" s="90">
        <f>SUM(J52:J54)</f>
        <v>104790.802</v>
      </c>
      <c r="K203" s="91">
        <f>SUM(K52:K54)</f>
        <v>657296.74800000002</v>
      </c>
      <c r="L203" s="104">
        <f t="shared" si="55"/>
        <v>0.12435327003930347</v>
      </c>
      <c r="M203" s="104"/>
      <c r="N203" s="90">
        <f t="shared" ref="N203:T203" si="76">SUM(N52:N54)</f>
        <v>81737</v>
      </c>
      <c r="O203" s="90">
        <f t="shared" si="76"/>
        <v>7234</v>
      </c>
      <c r="P203" s="91">
        <f t="shared" si="76"/>
        <v>88971</v>
      </c>
      <c r="Q203" s="90">
        <f t="shared" si="76"/>
        <v>7877</v>
      </c>
      <c r="R203" s="90">
        <f t="shared" si="76"/>
        <v>8885</v>
      </c>
      <c r="S203" s="90">
        <f t="shared" si="76"/>
        <v>6325</v>
      </c>
      <c r="T203" s="91">
        <f t="shared" si="76"/>
        <v>23087</v>
      </c>
      <c r="U203" s="147">
        <f t="shared" si="61"/>
        <v>42.888265964199569</v>
      </c>
      <c r="V203" s="147">
        <f t="shared" si="62"/>
        <v>14.860155880697803</v>
      </c>
      <c r="W203" s="147">
        <f t="shared" si="63"/>
        <v>13.066022134387351</v>
      </c>
      <c r="X203" s="162">
        <f t="shared" si="64"/>
        <v>23.931474249577683</v>
      </c>
    </row>
    <row r="204" spans="1:24" ht="12.95" hidden="1" customHeight="1" outlineLevel="1">
      <c r="A204" s="113"/>
      <c r="B204" s="574" t="s">
        <v>35</v>
      </c>
      <c r="C204" s="574"/>
      <c r="D204" s="574"/>
      <c r="E204" s="574"/>
      <c r="F204" s="574"/>
      <c r="G204" s="87">
        <f>SUM(G55:G57)</f>
        <v>257244.89600000001</v>
      </c>
      <c r="H204" s="87">
        <f>SUM(H55:H57)</f>
        <v>118966.014</v>
      </c>
      <c r="I204" s="87">
        <f>SUM(I55:I57)</f>
        <v>108652.50199999999</v>
      </c>
      <c r="J204" s="87">
        <f>SUM(J55:J57)</f>
        <v>105360.93000000001</v>
      </c>
      <c r="K204" s="88">
        <f>SUM(K55:K57)</f>
        <v>590224.34199999995</v>
      </c>
      <c r="L204" s="89">
        <f t="shared" si="55"/>
        <v>0.12691953663951056</v>
      </c>
      <c r="M204" s="89"/>
      <c r="N204" s="87">
        <f t="shared" ref="N204:T204" si="77">SUM(N55:N57)</f>
        <v>74911</v>
      </c>
      <c r="O204" s="87">
        <f t="shared" si="77"/>
        <v>6599</v>
      </c>
      <c r="P204" s="88">
        <f t="shared" si="77"/>
        <v>81510</v>
      </c>
      <c r="Q204" s="87">
        <f t="shared" si="77"/>
        <v>5696</v>
      </c>
      <c r="R204" s="87">
        <f t="shared" si="77"/>
        <v>7991</v>
      </c>
      <c r="S204" s="87">
        <f t="shared" si="77"/>
        <v>6949</v>
      </c>
      <c r="T204" s="88">
        <f t="shared" si="77"/>
        <v>20636</v>
      </c>
      <c r="U204" s="137">
        <f t="shared" si="61"/>
        <v>45.162376404494381</v>
      </c>
      <c r="V204" s="137">
        <f t="shared" si="62"/>
        <v>14.887500187711174</v>
      </c>
      <c r="W204" s="137">
        <f t="shared" si="63"/>
        <v>15.635703266657073</v>
      </c>
      <c r="X204" s="157">
        <f t="shared" si="64"/>
        <v>23.495997867803837</v>
      </c>
    </row>
    <row r="205" spans="1:24" ht="12.95" hidden="1" customHeight="1" outlineLevel="1">
      <c r="A205" s="113"/>
      <c r="B205" s="574" t="s">
        <v>36</v>
      </c>
      <c r="C205" s="574"/>
      <c r="D205" s="574"/>
      <c r="E205" s="574"/>
      <c r="F205" s="574"/>
      <c r="G205" s="87">
        <f>SUM(G58:G60)</f>
        <v>177607.861</v>
      </c>
      <c r="H205" s="87">
        <f>SUM(H58:H60)</f>
        <v>134762.23999999999</v>
      </c>
      <c r="I205" s="87">
        <f>SUM(I58:I60)</f>
        <v>108757.34700000001</v>
      </c>
      <c r="J205" s="87">
        <f>SUM(J58:J60)</f>
        <v>86375.91</v>
      </c>
      <c r="K205" s="88">
        <f>SUM(K58:K60)</f>
        <v>507503.35800000001</v>
      </c>
      <c r="L205" s="89">
        <f t="shared" si="55"/>
        <v>0.13698037442345357</v>
      </c>
      <c r="M205" s="89"/>
      <c r="N205" s="87">
        <f t="shared" ref="N205:T205" si="78">SUM(N58:N60)</f>
        <v>69518</v>
      </c>
      <c r="O205" s="87">
        <f t="shared" si="78"/>
        <v>6542</v>
      </c>
      <c r="P205" s="88">
        <f t="shared" si="78"/>
        <v>76060</v>
      </c>
      <c r="Q205" s="87">
        <f t="shared" si="78"/>
        <v>4406</v>
      </c>
      <c r="R205" s="87">
        <f t="shared" si="78"/>
        <v>7961</v>
      </c>
      <c r="S205" s="87">
        <f t="shared" si="78"/>
        <v>7805</v>
      </c>
      <c r="T205" s="88">
        <f t="shared" si="78"/>
        <v>20172</v>
      </c>
      <c r="U205" s="137">
        <f t="shared" si="61"/>
        <v>40.310454153427145</v>
      </c>
      <c r="V205" s="137">
        <f t="shared" si="62"/>
        <v>16.927803039819118</v>
      </c>
      <c r="W205" s="137">
        <f t="shared" si="63"/>
        <v>13.93431736066624</v>
      </c>
      <c r="X205" s="157">
        <f t="shared" si="64"/>
        <v>20.876831647828674</v>
      </c>
    </row>
    <row r="206" spans="1:24" ht="12.95" hidden="1" customHeight="1" outlineLevel="1">
      <c r="A206" s="113"/>
      <c r="B206" s="574" t="s">
        <v>37</v>
      </c>
      <c r="C206" s="574"/>
      <c r="D206" s="574"/>
      <c r="E206" s="574"/>
      <c r="F206" s="574"/>
      <c r="G206" s="87">
        <f>SUM(G61:G63)</f>
        <v>241004.484</v>
      </c>
      <c r="H206" s="87">
        <f>SUM(H61:H63)</f>
        <v>142112.83100000001</v>
      </c>
      <c r="I206" s="87">
        <f>SUM(I61:I63)</f>
        <v>111689.125</v>
      </c>
      <c r="J206" s="87">
        <f>SUM(J61:J63)</f>
        <v>85585.80799999999</v>
      </c>
      <c r="K206" s="88">
        <f>SUM(K61:K63)</f>
        <v>580392.24800000002</v>
      </c>
      <c r="L206" s="89">
        <f t="shared" si="55"/>
        <v>0.16598085231489859</v>
      </c>
      <c r="M206" s="89"/>
      <c r="N206" s="87">
        <f t="shared" ref="N206:T206" si="79">SUM(N61:N63)</f>
        <v>96334</v>
      </c>
      <c r="O206" s="87">
        <f t="shared" si="79"/>
        <v>6862</v>
      </c>
      <c r="P206" s="88">
        <f t="shared" si="79"/>
        <v>103196</v>
      </c>
      <c r="Q206" s="87">
        <f t="shared" si="79"/>
        <v>6069</v>
      </c>
      <c r="R206" s="87">
        <f t="shared" si="79"/>
        <v>9133</v>
      </c>
      <c r="S206" s="87">
        <f t="shared" si="79"/>
        <v>8441</v>
      </c>
      <c r="T206" s="88">
        <f t="shared" si="79"/>
        <v>23643</v>
      </c>
      <c r="U206" s="137">
        <f t="shared" si="61"/>
        <v>39.710740484429067</v>
      </c>
      <c r="V206" s="137">
        <f t="shared" si="62"/>
        <v>15.56036691120114</v>
      </c>
      <c r="W206" s="137">
        <f t="shared" si="63"/>
        <v>13.231740907475418</v>
      </c>
      <c r="X206" s="157">
        <f t="shared" si="64"/>
        <v>20.928242608805988</v>
      </c>
    </row>
    <row r="207" spans="1:24" ht="12.95" hidden="1" customHeight="1" outlineLevel="1">
      <c r="A207" s="113"/>
      <c r="B207" s="573" t="s">
        <v>38</v>
      </c>
      <c r="C207" s="573"/>
      <c r="D207" s="573"/>
      <c r="E207" s="573"/>
      <c r="F207" s="573"/>
      <c r="G207" s="90">
        <f>SUM(G64:G66)</f>
        <v>254434.56299999999</v>
      </c>
      <c r="H207" s="90">
        <f>SUM(H64:H66)</f>
        <v>139156.31900000002</v>
      </c>
      <c r="I207" s="90">
        <f>SUM(I64:I66)</f>
        <v>117766.986</v>
      </c>
      <c r="J207" s="90">
        <f>SUM(J64:J66)</f>
        <v>74814.297999999981</v>
      </c>
      <c r="K207" s="91">
        <f>SUM(K64:K66)</f>
        <v>586172.16599999997</v>
      </c>
      <c r="L207" s="104">
        <f t="shared" si="55"/>
        <v>0.14076581043256156</v>
      </c>
      <c r="M207" s="104"/>
      <c r="N207" s="90">
        <f t="shared" ref="N207:T207" si="80">SUM(N64:N66)</f>
        <v>82513</v>
      </c>
      <c r="O207" s="90">
        <f t="shared" si="80"/>
        <v>5597</v>
      </c>
      <c r="P207" s="91">
        <f t="shared" si="80"/>
        <v>88110</v>
      </c>
      <c r="Q207" s="90">
        <f t="shared" si="80"/>
        <v>5501</v>
      </c>
      <c r="R207" s="90">
        <f t="shared" si="80"/>
        <v>8756</v>
      </c>
      <c r="S207" s="90">
        <f t="shared" si="80"/>
        <v>8719</v>
      </c>
      <c r="T207" s="91">
        <f t="shared" si="80"/>
        <v>22976</v>
      </c>
      <c r="U207" s="147">
        <f t="shared" si="61"/>
        <v>46.252420105435377</v>
      </c>
      <c r="V207" s="147">
        <f t="shared" si="62"/>
        <v>15.892681475559618</v>
      </c>
      <c r="W207" s="147">
        <f t="shared" si="63"/>
        <v>13.506937263447643</v>
      </c>
      <c r="X207" s="162">
        <f t="shared" si="64"/>
        <v>22.256174616991643</v>
      </c>
    </row>
    <row r="208" spans="1:24" ht="12.95" hidden="1" customHeight="1" outlineLevel="1">
      <c r="A208" s="113"/>
      <c r="B208" s="574" t="s">
        <v>39</v>
      </c>
      <c r="C208" s="574"/>
      <c r="D208" s="574"/>
      <c r="E208" s="574"/>
      <c r="F208" s="574"/>
      <c r="G208" s="87">
        <f>SUM(G67:G69)</f>
        <v>243136.16999999998</v>
      </c>
      <c r="H208" s="87">
        <f>SUM(H67:H69)</f>
        <v>163734.685</v>
      </c>
      <c r="I208" s="87">
        <f>SUM(I67:I69)</f>
        <v>130536.07399999999</v>
      </c>
      <c r="J208" s="87">
        <f>SUM(J67:J69)</f>
        <v>97509.038</v>
      </c>
      <c r="K208" s="88">
        <f>SUM(K67:K69)</f>
        <v>634915.96700000006</v>
      </c>
      <c r="L208" s="89">
        <f t="shared" si="55"/>
        <v>0.15170826535537418</v>
      </c>
      <c r="M208" s="89"/>
      <c r="N208" s="87">
        <f t="shared" ref="N208:T208" si="81">SUM(N67:N69)</f>
        <v>96322</v>
      </c>
      <c r="O208" s="87">
        <f t="shared" si="81"/>
        <v>5983.0000000000036</v>
      </c>
      <c r="P208" s="88">
        <f t="shared" si="81"/>
        <v>102305</v>
      </c>
      <c r="Q208" s="87">
        <f t="shared" si="81"/>
        <v>5489</v>
      </c>
      <c r="R208" s="87">
        <f t="shared" si="81"/>
        <v>9185</v>
      </c>
      <c r="S208" s="87">
        <f t="shared" si="81"/>
        <v>9066</v>
      </c>
      <c r="T208" s="88">
        <f t="shared" si="81"/>
        <v>23740</v>
      </c>
      <c r="U208" s="137">
        <f t="shared" si="61"/>
        <v>44.295166697030425</v>
      </c>
      <c r="V208" s="137">
        <f t="shared" si="62"/>
        <v>17.82631301034295</v>
      </c>
      <c r="W208" s="137">
        <f t="shared" si="63"/>
        <v>14.398419810280167</v>
      </c>
      <c r="X208" s="157">
        <f t="shared" si="64"/>
        <v>22.637191617523168</v>
      </c>
    </row>
    <row r="209" spans="1:24" ht="12.95" hidden="1" customHeight="1" outlineLevel="1">
      <c r="A209" s="113"/>
      <c r="B209" s="574" t="s">
        <v>40</v>
      </c>
      <c r="C209" s="574"/>
      <c r="D209" s="574"/>
      <c r="E209" s="574"/>
      <c r="F209" s="574"/>
      <c r="G209" s="87">
        <f>SUM(G70:G72)</f>
        <v>183825.54699999999</v>
      </c>
      <c r="H209" s="87">
        <f>SUM(H70:H72)</f>
        <v>162387.32799999998</v>
      </c>
      <c r="I209" s="87">
        <f>SUM(I70:I72)</f>
        <v>120142.93799999999</v>
      </c>
      <c r="J209" s="87">
        <f>SUM(J70:J72)</f>
        <v>108782.88100000001</v>
      </c>
      <c r="K209" s="88">
        <f>SUM(K70:K72)</f>
        <v>575138.69400000002</v>
      </c>
      <c r="L209" s="89">
        <f t="shared" si="55"/>
        <v>0.12047354963740275</v>
      </c>
      <c r="M209" s="89"/>
      <c r="N209" s="87">
        <f t="shared" ref="N209:T209" si="82">SUM(N70:N72)</f>
        <v>69289</v>
      </c>
      <c r="O209" s="87">
        <f t="shared" si="82"/>
        <v>5703</v>
      </c>
      <c r="P209" s="88">
        <f t="shared" si="82"/>
        <v>74992</v>
      </c>
      <c r="Q209" s="87">
        <f t="shared" si="82"/>
        <v>4593</v>
      </c>
      <c r="R209" s="87">
        <f t="shared" si="82"/>
        <v>9399</v>
      </c>
      <c r="S209" s="87">
        <f t="shared" si="82"/>
        <v>8624</v>
      </c>
      <c r="T209" s="88">
        <f t="shared" si="82"/>
        <v>22616</v>
      </c>
      <c r="U209" s="137">
        <f t="shared" si="61"/>
        <v>40.022979969518829</v>
      </c>
      <c r="V209" s="137">
        <f t="shared" si="62"/>
        <v>17.277085647409297</v>
      </c>
      <c r="W209" s="137">
        <f t="shared" si="63"/>
        <v>13.931231215213357</v>
      </c>
      <c r="X209" s="157">
        <f t="shared" si="64"/>
        <v>20.620614299610892</v>
      </c>
    </row>
    <row r="210" spans="1:24" ht="12.95" hidden="1" customHeight="1" outlineLevel="1">
      <c r="A210" s="113"/>
      <c r="B210" s="574" t="s">
        <v>41</v>
      </c>
      <c r="C210" s="574"/>
      <c r="D210" s="574"/>
      <c r="E210" s="574"/>
      <c r="F210" s="574"/>
      <c r="G210" s="87">
        <f>SUM(G73:G75)</f>
        <v>216569.78100000002</v>
      </c>
      <c r="H210" s="87">
        <f>SUM(H73:H75)</f>
        <v>165520.315</v>
      </c>
      <c r="I210" s="87">
        <f>SUM(I73:I75)</f>
        <v>145106.13800000001</v>
      </c>
      <c r="J210" s="87">
        <f>SUM(J73:J75)</f>
        <v>122108.41</v>
      </c>
      <c r="K210" s="88">
        <f>SUM(K73:K75)</f>
        <v>649304.64399999997</v>
      </c>
      <c r="L210" s="89">
        <f t="shared" si="55"/>
        <v>0.12374314698417589</v>
      </c>
      <c r="M210" s="89"/>
      <c r="N210" s="87">
        <f t="shared" ref="N210:T210" si="83">SUM(N73:N75)</f>
        <v>80347</v>
      </c>
      <c r="O210" s="87">
        <f t="shared" si="83"/>
        <v>5325</v>
      </c>
      <c r="P210" s="88">
        <f t="shared" si="83"/>
        <v>85672</v>
      </c>
      <c r="Q210" s="87">
        <f t="shared" si="83"/>
        <v>4803</v>
      </c>
      <c r="R210" s="87">
        <f t="shared" si="83"/>
        <v>9602</v>
      </c>
      <c r="S210" s="87">
        <f t="shared" si="83"/>
        <v>8913</v>
      </c>
      <c r="T210" s="88">
        <f t="shared" si="83"/>
        <v>23318</v>
      </c>
      <c r="U210" s="137">
        <f t="shared" si="61"/>
        <v>45.090522798251094</v>
      </c>
      <c r="V210" s="137">
        <f t="shared" si="62"/>
        <v>17.238108206623622</v>
      </c>
      <c r="W210" s="137">
        <f t="shared" si="63"/>
        <v>16.28028026478178</v>
      </c>
      <c r="X210" s="157">
        <f t="shared" si="64"/>
        <v>22.608981645081055</v>
      </c>
    </row>
    <row r="211" spans="1:24" ht="12.95" hidden="1" customHeight="1" outlineLevel="1">
      <c r="A211" s="113"/>
      <c r="B211" s="573" t="s">
        <v>42</v>
      </c>
      <c r="C211" s="573"/>
      <c r="D211" s="573"/>
      <c r="E211" s="573"/>
      <c r="F211" s="573"/>
      <c r="G211" s="90">
        <f>SUM(G76:G78)</f>
        <v>211556.15299999999</v>
      </c>
      <c r="H211" s="90">
        <f>SUM(H76:H78)</f>
        <v>169661.76400000002</v>
      </c>
      <c r="I211" s="90">
        <f>SUM(I76:I78)</f>
        <v>113689.23199999999</v>
      </c>
      <c r="J211" s="90">
        <f>SUM(J76:J78)</f>
        <v>122449.07799999999</v>
      </c>
      <c r="K211" s="91">
        <f>SUM(K76:K78)</f>
        <v>617356.22699999996</v>
      </c>
      <c r="L211" s="104">
        <f t="shared" si="55"/>
        <v>0.10882533788713207</v>
      </c>
      <c r="M211" s="104"/>
      <c r="N211" s="90">
        <f t="shared" ref="N211:T211" si="84">SUM(N76:N78)</f>
        <v>67184</v>
      </c>
      <c r="O211" s="90">
        <f t="shared" si="84"/>
        <v>5475.9999999999991</v>
      </c>
      <c r="P211" s="91">
        <f t="shared" si="84"/>
        <v>72660</v>
      </c>
      <c r="Q211" s="90">
        <f t="shared" si="84"/>
        <v>3843</v>
      </c>
      <c r="R211" s="90">
        <f t="shared" si="84"/>
        <v>8670</v>
      </c>
      <c r="S211" s="90">
        <f t="shared" si="84"/>
        <v>7988</v>
      </c>
      <c r="T211" s="91">
        <f t="shared" si="84"/>
        <v>20501</v>
      </c>
      <c r="U211" s="147">
        <f t="shared" si="61"/>
        <v>55.049740567265154</v>
      </c>
      <c r="V211" s="147">
        <f t="shared" si="62"/>
        <v>19.568830911188009</v>
      </c>
      <c r="W211" s="147">
        <f t="shared" si="63"/>
        <v>14.232502754131195</v>
      </c>
      <c r="X211" s="162">
        <f t="shared" si="64"/>
        <v>24.140634554411978</v>
      </c>
    </row>
    <row r="212" spans="1:24" ht="12.95" hidden="1" customHeight="1" outlineLevel="1">
      <c r="A212" s="113"/>
      <c r="B212" s="574" t="s">
        <v>43</v>
      </c>
      <c r="C212" s="574"/>
      <c r="D212" s="574"/>
      <c r="E212" s="574"/>
      <c r="F212" s="574"/>
      <c r="G212" s="87">
        <f>SUM(G79:G81)</f>
        <v>121050.18500000001</v>
      </c>
      <c r="H212" s="87">
        <f>SUM(H79:H81)</f>
        <v>159645.54699999999</v>
      </c>
      <c r="I212" s="87">
        <f>SUM(I79:I81)</f>
        <v>117580.159</v>
      </c>
      <c r="J212" s="87">
        <f>SUM(J79:J81)</f>
        <v>106554.78199999999</v>
      </c>
      <c r="K212" s="88">
        <f>SUM(K79:K81)</f>
        <v>504830.67300000001</v>
      </c>
      <c r="L212" s="89">
        <f t="shared" si="55"/>
        <v>0.11303393999595583</v>
      </c>
      <c r="M212" s="89"/>
      <c r="N212" s="87">
        <f t="shared" ref="N212:T212" si="85">SUM(N79:N81)</f>
        <v>57063</v>
      </c>
      <c r="O212" s="87">
        <f t="shared" si="85"/>
        <v>5215</v>
      </c>
      <c r="P212" s="88">
        <f t="shared" si="85"/>
        <v>62278</v>
      </c>
      <c r="Q212" s="87">
        <f t="shared" si="85"/>
        <v>2562</v>
      </c>
      <c r="R212" s="87">
        <f t="shared" si="85"/>
        <v>6471</v>
      </c>
      <c r="S212" s="87">
        <f t="shared" si="85"/>
        <v>8248</v>
      </c>
      <c r="T212" s="88">
        <f t="shared" si="85"/>
        <v>17281</v>
      </c>
      <c r="U212" s="137">
        <f t="shared" si="61"/>
        <v>47.248315768930524</v>
      </c>
      <c r="V212" s="137">
        <f t="shared" si="62"/>
        <v>24.670923659403492</v>
      </c>
      <c r="W212" s="137">
        <f t="shared" si="63"/>
        <v>14.25559638700291</v>
      </c>
      <c r="X212" s="157">
        <f t="shared" si="64"/>
        <v>23.047039581042764</v>
      </c>
    </row>
    <row r="213" spans="1:24" ht="12.95" hidden="1" customHeight="1" outlineLevel="1">
      <c r="A213" s="113"/>
      <c r="B213" s="574" t="s">
        <v>44</v>
      </c>
      <c r="C213" s="574"/>
      <c r="D213" s="574"/>
      <c r="E213" s="574"/>
      <c r="F213" s="574"/>
      <c r="G213" s="87">
        <f>SUM(G82:G84)</f>
        <v>148336.38999999998</v>
      </c>
      <c r="H213" s="87">
        <f>SUM(H82:H84)</f>
        <v>186372.60700000002</v>
      </c>
      <c r="I213" s="87">
        <f>SUM(I82:I84)</f>
        <v>136047.304</v>
      </c>
      <c r="J213" s="87">
        <f>SUM(J82:J84)</f>
        <v>115207.01500000001</v>
      </c>
      <c r="K213" s="88">
        <f>SUM(K82:K84)</f>
        <v>585963.31599999999</v>
      </c>
      <c r="L213" s="89">
        <f t="shared" si="55"/>
        <v>0.10283578912643057</v>
      </c>
      <c r="M213" s="89"/>
      <c r="N213" s="87">
        <f t="shared" ref="N213:T213" si="86">SUM(N82:N84)</f>
        <v>60258</v>
      </c>
      <c r="O213" s="87">
        <f t="shared" si="86"/>
        <v>6270.9999999999973</v>
      </c>
      <c r="P213" s="88">
        <f t="shared" si="86"/>
        <v>66529</v>
      </c>
      <c r="Q213" s="87">
        <f t="shared" si="86"/>
        <v>2954</v>
      </c>
      <c r="R213" s="87">
        <f t="shared" si="86"/>
        <v>7149</v>
      </c>
      <c r="S213" s="87">
        <f t="shared" si="86"/>
        <v>8740</v>
      </c>
      <c r="T213" s="88">
        <f t="shared" si="86"/>
        <v>18843</v>
      </c>
      <c r="U213" s="137">
        <f t="shared" si="61"/>
        <v>50.215433310765057</v>
      </c>
      <c r="V213" s="137">
        <f t="shared" si="62"/>
        <v>26.069744999300603</v>
      </c>
      <c r="W213" s="137">
        <f t="shared" si="63"/>
        <v>15.566053089244852</v>
      </c>
      <c r="X213" s="157">
        <f t="shared" si="64"/>
        <v>24.983086610412354</v>
      </c>
    </row>
    <row r="214" spans="1:24" ht="12.95" hidden="1" customHeight="1" outlineLevel="1">
      <c r="A214" s="113"/>
      <c r="B214" s="577" t="s">
        <v>45</v>
      </c>
      <c r="C214" s="577"/>
      <c r="D214" s="577"/>
      <c r="E214" s="577"/>
      <c r="F214" s="577"/>
      <c r="G214" s="117">
        <f>SUM(G85:G87)</f>
        <v>179187.152</v>
      </c>
      <c r="H214" s="117">
        <f>SUM(H85:H87)</f>
        <v>137350.288</v>
      </c>
      <c r="I214" s="117">
        <f>SUM(I85:I87)</f>
        <v>145415.16899999999</v>
      </c>
      <c r="J214" s="117">
        <f>SUM(J85:J87)</f>
        <v>125373.43799999999</v>
      </c>
      <c r="K214" s="118">
        <f>SUM(K85:K87)</f>
        <v>587326.04700000002</v>
      </c>
      <c r="L214" s="119">
        <f t="shared" si="55"/>
        <v>0.11057571911160276</v>
      </c>
      <c r="M214" s="119"/>
      <c r="N214" s="117">
        <f t="shared" ref="N214:T214" si="87">SUM(N85:N87)</f>
        <v>64944</v>
      </c>
      <c r="O214" s="117">
        <f t="shared" si="87"/>
        <v>5053.9999999999982</v>
      </c>
      <c r="P214" s="118">
        <f t="shared" si="87"/>
        <v>69998</v>
      </c>
      <c r="Q214" s="117">
        <f t="shared" si="87"/>
        <v>3795</v>
      </c>
      <c r="R214" s="117">
        <f t="shared" si="87"/>
        <v>6039</v>
      </c>
      <c r="S214" s="117">
        <f t="shared" si="87"/>
        <v>9225</v>
      </c>
      <c r="T214" s="118">
        <f t="shared" si="87"/>
        <v>19059</v>
      </c>
      <c r="U214" s="151">
        <f t="shared" si="61"/>
        <v>47.216640843214755</v>
      </c>
      <c r="V214" s="151">
        <f t="shared" si="62"/>
        <v>22.743879450240104</v>
      </c>
      <c r="W214" s="151">
        <f t="shared" si="63"/>
        <v>15.763161951219512</v>
      </c>
      <c r="X214" s="165">
        <f t="shared" si="64"/>
        <v>24.238029749724539</v>
      </c>
    </row>
    <row r="215" spans="1:24" ht="12.95" hidden="1" customHeight="1" outlineLevel="1">
      <c r="A215" s="113"/>
      <c r="B215" s="886" t="s">
        <v>46</v>
      </c>
      <c r="C215" s="120">
        <f>SUM(C88:C90)</f>
        <v>96360</v>
      </c>
      <c r="D215" s="120">
        <f>SUM(D88:D90)</f>
        <v>4215</v>
      </c>
      <c r="E215" s="578">
        <f>D215/C215</f>
        <v>4.3742216687422168E-2</v>
      </c>
      <c r="F215" s="578"/>
      <c r="G215" s="120">
        <f>SUM(G88:G90)</f>
        <v>131489.32699999999</v>
      </c>
      <c r="H215" s="120">
        <f>SUM(H88:H90)</f>
        <v>230823.80299999999</v>
      </c>
      <c r="I215" s="120">
        <f>SUM(I88:I90)</f>
        <v>168757.73700000002</v>
      </c>
      <c r="J215" s="120">
        <f>SUM(J88:J90)</f>
        <v>117313.319</v>
      </c>
      <c r="K215" s="121">
        <f>SUM(K88:K90)</f>
        <v>648384.18599999999</v>
      </c>
      <c r="L215" s="122">
        <f t="shared" si="55"/>
        <v>0.10695819160524683</v>
      </c>
      <c r="M215" s="120">
        <f t="shared" ref="M215:T215" si="88">SUM(M88:M90)</f>
        <v>1161</v>
      </c>
      <c r="N215" s="120">
        <f t="shared" si="88"/>
        <v>69350</v>
      </c>
      <c r="O215" s="120">
        <f t="shared" si="88"/>
        <v>5497</v>
      </c>
      <c r="P215" s="121">
        <f t="shared" si="88"/>
        <v>76008</v>
      </c>
      <c r="Q215" s="120">
        <f t="shared" si="88"/>
        <v>3181</v>
      </c>
      <c r="R215" s="120">
        <f t="shared" si="88"/>
        <v>6206</v>
      </c>
      <c r="S215" s="120">
        <f t="shared" si="88"/>
        <v>9274</v>
      </c>
      <c r="T215" s="121">
        <f t="shared" si="88"/>
        <v>18661</v>
      </c>
      <c r="U215" s="153">
        <f t="shared" si="61"/>
        <v>41.335846274756364</v>
      </c>
      <c r="V215" s="153">
        <f t="shared" si="62"/>
        <v>37.19365178859168</v>
      </c>
      <c r="W215" s="153">
        <f t="shared" si="63"/>
        <v>18.196866185033429</v>
      </c>
      <c r="X215" s="166">
        <f t="shared" si="64"/>
        <v>28.458864315953061</v>
      </c>
    </row>
    <row r="216" spans="1:24" ht="12.95" hidden="1" customHeight="1" outlineLevel="1">
      <c r="A216" s="113"/>
      <c r="B216" s="574" t="s">
        <v>47</v>
      </c>
      <c r="C216" s="87">
        <f>SUM(C91:C93)</f>
        <v>63868</v>
      </c>
      <c r="D216" s="87">
        <f>SUM(D91:D93)</f>
        <v>1346</v>
      </c>
      <c r="E216" s="558">
        <f t="shared" ref="E216:E225" si="89">D216/C216</f>
        <v>2.1074716602993676E-2</v>
      </c>
      <c r="F216" s="558"/>
      <c r="G216" s="87">
        <f>SUM(G91:G93)</f>
        <v>113581.299</v>
      </c>
      <c r="H216" s="87">
        <f>SUM(H91:H93)</f>
        <v>185894.00699999998</v>
      </c>
      <c r="I216" s="87">
        <f>SUM(I91:I93)</f>
        <v>172038.65100000001</v>
      </c>
      <c r="J216" s="87">
        <f>SUM(J91:J93)</f>
        <v>108148.552</v>
      </c>
      <c r="K216" s="88">
        <f>SUM(K91:K93)</f>
        <v>579662.50900000008</v>
      </c>
      <c r="L216" s="89">
        <f t="shared" si="55"/>
        <v>0.11055225929748717</v>
      </c>
      <c r="M216" s="87">
        <f t="shared" ref="M216:T216" si="90">SUM(M91:M93)</f>
        <v>153</v>
      </c>
      <c r="N216" s="87">
        <f t="shared" si="90"/>
        <v>64083</v>
      </c>
      <c r="O216" s="87">
        <f t="shared" si="90"/>
        <v>5407</v>
      </c>
      <c r="P216" s="88">
        <f t="shared" si="90"/>
        <v>69643</v>
      </c>
      <c r="Q216" s="87">
        <f t="shared" si="90"/>
        <v>2873</v>
      </c>
      <c r="R216" s="87">
        <f t="shared" si="90"/>
        <v>6333</v>
      </c>
      <c r="S216" s="87">
        <f t="shared" si="90"/>
        <v>8532</v>
      </c>
      <c r="T216" s="88">
        <f t="shared" si="90"/>
        <v>17738</v>
      </c>
      <c r="U216" s="137">
        <f t="shared" si="61"/>
        <v>39.534040723981903</v>
      </c>
      <c r="V216" s="137">
        <f t="shared" si="62"/>
        <v>29.353230222643294</v>
      </c>
      <c r="W216" s="137">
        <f t="shared" si="63"/>
        <v>20.163930028129396</v>
      </c>
      <c r="X216" s="157">
        <f t="shared" si="64"/>
        <v>26.582137614161688</v>
      </c>
    </row>
    <row r="217" spans="1:24" ht="12.95" hidden="1" customHeight="1" outlineLevel="1">
      <c r="A217" s="113"/>
      <c r="B217" s="574" t="s">
        <v>48</v>
      </c>
      <c r="C217" s="87">
        <f>SUM(C94:C96)</f>
        <v>71036</v>
      </c>
      <c r="D217" s="87">
        <f>SUM(D94:D96)</f>
        <v>2345</v>
      </c>
      <c r="E217" s="558">
        <f t="shared" si="89"/>
        <v>3.3011430823807648E-2</v>
      </c>
      <c r="F217" s="558"/>
      <c r="G217" s="87">
        <f>SUM(G94:G96)</f>
        <v>104015.932</v>
      </c>
      <c r="H217" s="87">
        <f>SUM(H94:H96)</f>
        <v>183881.68799999999</v>
      </c>
      <c r="I217" s="87">
        <f>SUM(I94:I96)</f>
        <v>150887.682</v>
      </c>
      <c r="J217" s="87">
        <f>SUM(J94:J96)</f>
        <v>113500.194</v>
      </c>
      <c r="K217" s="88">
        <f>SUM(K94:K96)</f>
        <v>552285.49600000004</v>
      </c>
      <c r="L217" s="89">
        <f t="shared" si="55"/>
        <v>0.11356445254177017</v>
      </c>
      <c r="M217" s="87">
        <f t="shared" ref="M217:T217" si="91">SUM(M94:M96)</f>
        <v>489</v>
      </c>
      <c r="N217" s="87">
        <f t="shared" si="91"/>
        <v>62720</v>
      </c>
      <c r="O217" s="87">
        <f t="shared" si="91"/>
        <v>5339</v>
      </c>
      <c r="P217" s="88">
        <f t="shared" si="91"/>
        <v>68548</v>
      </c>
      <c r="Q217" s="87">
        <f t="shared" si="91"/>
        <v>3016</v>
      </c>
      <c r="R217" s="87">
        <f t="shared" si="91"/>
        <v>6107</v>
      </c>
      <c r="S217" s="87">
        <f t="shared" si="91"/>
        <v>8246</v>
      </c>
      <c r="T217" s="88">
        <f t="shared" si="91"/>
        <v>17369</v>
      </c>
      <c r="U217" s="137">
        <f t="shared" si="61"/>
        <v>34.488041114058355</v>
      </c>
      <c r="V217" s="137">
        <f t="shared" si="62"/>
        <v>30.109986572785328</v>
      </c>
      <c r="W217" s="137">
        <f t="shared" si="63"/>
        <v>18.298287897162261</v>
      </c>
      <c r="X217" s="157">
        <f t="shared" si="64"/>
        <v>25.262554090621222</v>
      </c>
    </row>
    <row r="218" spans="1:24" ht="12.95" hidden="1" customHeight="1" outlineLevel="1">
      <c r="A218" s="113"/>
      <c r="B218" s="577" t="s">
        <v>49</v>
      </c>
      <c r="C218" s="117">
        <f>SUM(C97:C99)</f>
        <v>215307</v>
      </c>
      <c r="D218" s="117">
        <f>SUM(D97:D99)</f>
        <v>3041</v>
      </c>
      <c r="E218" s="558">
        <f t="shared" si="89"/>
        <v>1.4124018262295234E-2</v>
      </c>
      <c r="F218" s="558"/>
      <c r="G218" s="117">
        <f>SUM(G97:G99)</f>
        <v>173687.701</v>
      </c>
      <c r="H218" s="117">
        <f>SUM(H97:H99)</f>
        <v>160378.18299999999</v>
      </c>
      <c r="I218" s="117">
        <f>SUM(I97:I99)</f>
        <v>146697.03200000001</v>
      </c>
      <c r="J218" s="117">
        <f>SUM(J97:J99)</f>
        <v>127887.981</v>
      </c>
      <c r="K218" s="118">
        <f>SUM(K97:K99)</f>
        <v>608650.897</v>
      </c>
      <c r="L218" s="119">
        <f t="shared" si="55"/>
        <v>0.12418941690970678</v>
      </c>
      <c r="M218" s="117">
        <f t="shared" ref="M218:T218" si="92">SUM(M97:M99)</f>
        <v>-216</v>
      </c>
      <c r="N218" s="117">
        <f t="shared" si="92"/>
        <v>75588</v>
      </c>
      <c r="O218" s="117">
        <f t="shared" si="92"/>
        <v>5413</v>
      </c>
      <c r="P218" s="118">
        <f t="shared" si="92"/>
        <v>80785</v>
      </c>
      <c r="Q218" s="117">
        <f t="shared" si="92"/>
        <v>3795</v>
      </c>
      <c r="R218" s="117">
        <f t="shared" si="92"/>
        <v>6279</v>
      </c>
      <c r="S218" s="117">
        <f t="shared" si="92"/>
        <v>8631</v>
      </c>
      <c r="T218" s="118">
        <f t="shared" si="92"/>
        <v>18705</v>
      </c>
      <c r="U218" s="151">
        <f t="shared" si="61"/>
        <v>45.767510144927535</v>
      </c>
      <c r="V218" s="151">
        <f t="shared" si="62"/>
        <v>25.54199442586399</v>
      </c>
      <c r="W218" s="151">
        <f t="shared" si="63"/>
        <v>16.996527864673851</v>
      </c>
      <c r="X218" s="165">
        <f t="shared" si="64"/>
        <v>25.702374552258753</v>
      </c>
    </row>
    <row r="219" spans="1:24" ht="12.95" hidden="1" customHeight="1" outlineLevel="1">
      <c r="A219" s="113"/>
      <c r="B219" s="886" t="s">
        <v>177</v>
      </c>
      <c r="C219" s="120">
        <f>SUM(C100:C102)</f>
        <v>105933</v>
      </c>
      <c r="D219" s="120">
        <f>SUM(D100:D102)</f>
        <v>-2330</v>
      </c>
      <c r="E219" s="578">
        <f t="shared" si="89"/>
        <v>-2.1995034597339827E-2</v>
      </c>
      <c r="F219" s="578"/>
      <c r="G219" s="120">
        <f>SUM(G100:G102)</f>
        <v>207299.728</v>
      </c>
      <c r="H219" s="120">
        <f>SUM(H100:H102)</f>
        <v>169642.14199999999</v>
      </c>
      <c r="I219" s="120">
        <f>SUM(I100:I102)</f>
        <v>162345.739</v>
      </c>
      <c r="J219" s="120">
        <f>SUM(J100:J102)</f>
        <v>119640.43</v>
      </c>
      <c r="K219" s="121">
        <f>SUM(K100:K102)</f>
        <v>658928.03899999999</v>
      </c>
      <c r="L219" s="122">
        <f t="shared" si="55"/>
        <v>9.6620565876390035E-2</v>
      </c>
      <c r="M219" s="120">
        <f t="shared" ref="M219:T219" si="93">SUM(M100:M102)</f>
        <v>-1965</v>
      </c>
      <c r="N219" s="120">
        <f t="shared" si="93"/>
        <v>63666</v>
      </c>
      <c r="O219" s="120">
        <f t="shared" si="93"/>
        <v>5527</v>
      </c>
      <c r="P219" s="121">
        <f t="shared" si="93"/>
        <v>67228</v>
      </c>
      <c r="Q219" s="120">
        <f t="shared" si="93"/>
        <v>3606</v>
      </c>
      <c r="R219" s="120">
        <f t="shared" si="93"/>
        <v>6178</v>
      </c>
      <c r="S219" s="120">
        <f t="shared" si="93"/>
        <v>9277</v>
      </c>
      <c r="T219" s="121">
        <f t="shared" si="93"/>
        <v>19061</v>
      </c>
      <c r="U219" s="153">
        <f t="shared" si="61"/>
        <v>57.487445368829732</v>
      </c>
      <c r="V219" s="153">
        <f t="shared" si="62"/>
        <v>27.459071220459695</v>
      </c>
      <c r="W219" s="153">
        <f t="shared" si="63"/>
        <v>17.499810175703352</v>
      </c>
      <c r="X219" s="166">
        <f t="shared" si="64"/>
        <v>28.292723834006608</v>
      </c>
    </row>
    <row r="220" spans="1:24" ht="12.95" hidden="1" customHeight="1" outlineLevel="1">
      <c r="A220" s="113"/>
      <c r="B220" s="574" t="s">
        <v>178</v>
      </c>
      <c r="C220" s="87">
        <f>SUM(C103:C105)</f>
        <v>53928</v>
      </c>
      <c r="D220" s="87">
        <f>SUM(D103:D105)</f>
        <v>2043</v>
      </c>
      <c r="E220" s="558">
        <f t="shared" si="89"/>
        <v>3.7883845126835784E-2</v>
      </c>
      <c r="F220" s="558"/>
      <c r="G220" s="87">
        <f>SUM(G103:G105)</f>
        <v>191446.19700000001</v>
      </c>
      <c r="H220" s="87">
        <f>SUM(H103:H105)</f>
        <v>211379.66899999999</v>
      </c>
      <c r="I220" s="87">
        <f>SUM(I103:I105)</f>
        <v>173751.59700000001</v>
      </c>
      <c r="J220" s="87">
        <f>SUM(J103:J105)</f>
        <v>126571.12599999999</v>
      </c>
      <c r="K220" s="88">
        <f>SUM(K103:K105)</f>
        <v>703148.58899999992</v>
      </c>
      <c r="L220" s="89">
        <f t="shared" si="55"/>
        <v>9.4446609207374813E-2</v>
      </c>
      <c r="M220" s="87">
        <f t="shared" ref="M220:T220" si="94">SUM(M103:M105)</f>
        <v>477</v>
      </c>
      <c r="N220" s="87">
        <f t="shared" si="94"/>
        <v>66410</v>
      </c>
      <c r="O220" s="87">
        <f t="shared" si="94"/>
        <v>5536</v>
      </c>
      <c r="P220" s="88">
        <f t="shared" si="94"/>
        <v>72423</v>
      </c>
      <c r="Q220" s="87">
        <f t="shared" si="94"/>
        <v>3971</v>
      </c>
      <c r="R220" s="87">
        <f t="shared" si="94"/>
        <v>7023</v>
      </c>
      <c r="S220" s="87">
        <f t="shared" si="94"/>
        <v>8702</v>
      </c>
      <c r="T220" s="88">
        <f t="shared" si="94"/>
        <v>19696</v>
      </c>
      <c r="U220" s="137">
        <f t="shared" si="61"/>
        <v>48.211079576932768</v>
      </c>
      <c r="V220" s="137">
        <f t="shared" si="62"/>
        <v>30.09820148084864</v>
      </c>
      <c r="W220" s="137">
        <f t="shared" si="63"/>
        <v>19.966857848770399</v>
      </c>
      <c r="X220" s="157">
        <f t="shared" si="64"/>
        <v>29.273835448822094</v>
      </c>
    </row>
    <row r="221" spans="1:24" ht="12.95" hidden="1" customHeight="1" outlineLevel="1">
      <c r="A221" s="113"/>
      <c r="B221" s="574" t="s">
        <v>397</v>
      </c>
      <c r="C221" s="87">
        <f>SUM(C106:C108)</f>
        <v>50055</v>
      </c>
      <c r="D221" s="87">
        <f>SUM(D106:D108)</f>
        <v>3124</v>
      </c>
      <c r="E221" s="558">
        <f t="shared" si="89"/>
        <v>6.2411347517730496E-2</v>
      </c>
      <c r="F221" s="558"/>
      <c r="G221" s="87">
        <f>SUM(G106:G108)</f>
        <v>140036.43700000001</v>
      </c>
      <c r="H221" s="87">
        <f>SUM(H106:H108)</f>
        <v>209331.72100000002</v>
      </c>
      <c r="I221" s="87">
        <f>SUM(I106:I108)</f>
        <v>173305.978</v>
      </c>
      <c r="J221" s="87">
        <f>SUM(J106:J108)</f>
        <v>116519.61900000001</v>
      </c>
      <c r="K221" s="88">
        <f>SUM(K106:K108)</f>
        <v>639193.75500000012</v>
      </c>
      <c r="L221" s="89">
        <f t="shared" si="55"/>
        <v>0.10569565092199623</v>
      </c>
      <c r="M221" s="87">
        <f t="shared" ref="M221:T221" si="95">SUM(M106:M108)</f>
        <v>1060</v>
      </c>
      <c r="N221" s="87">
        <f t="shared" si="95"/>
        <v>67560</v>
      </c>
      <c r="O221" s="87">
        <f t="shared" si="95"/>
        <v>5105</v>
      </c>
      <c r="P221" s="88">
        <f t="shared" si="95"/>
        <v>73725</v>
      </c>
      <c r="Q221" s="87">
        <f t="shared" si="95"/>
        <v>3473</v>
      </c>
      <c r="R221" s="87">
        <f t="shared" si="95"/>
        <v>6392</v>
      </c>
      <c r="S221" s="87">
        <f t="shared" si="95"/>
        <v>9407</v>
      </c>
      <c r="T221" s="88">
        <f t="shared" si="95"/>
        <v>19272</v>
      </c>
      <c r="U221" s="137">
        <f t="shared" si="61"/>
        <v>40.32146184854593</v>
      </c>
      <c r="V221" s="137">
        <f t="shared" si="62"/>
        <v>32.74901767834794</v>
      </c>
      <c r="W221" s="137">
        <f t="shared" si="63"/>
        <v>18.423086850217924</v>
      </c>
      <c r="X221" s="157">
        <f t="shared" si="64"/>
        <v>27.120907845579083</v>
      </c>
    </row>
    <row r="222" spans="1:24" ht="12.95" hidden="1" customHeight="1" outlineLevel="1">
      <c r="A222" s="113"/>
      <c r="B222" s="577" t="s">
        <v>179</v>
      </c>
      <c r="C222" s="117">
        <f>SUM(C109:C111)</f>
        <v>136115</v>
      </c>
      <c r="D222" s="117">
        <f>SUM(D109:D111)</f>
        <v>2139</v>
      </c>
      <c r="E222" s="885">
        <f t="shared" si="89"/>
        <v>1.5714653050729162E-2</v>
      </c>
      <c r="F222" s="885"/>
      <c r="G222" s="117">
        <f>SUM(G109:G111)</f>
        <v>135234.71</v>
      </c>
      <c r="H222" s="117">
        <f>SUM(H109:H111)</f>
        <v>179568.52900000001</v>
      </c>
      <c r="I222" s="117">
        <f>SUM(I109:I111)</f>
        <v>150706.68299999999</v>
      </c>
      <c r="J222" s="117">
        <f>SUM(J109:J111)</f>
        <v>114397.351</v>
      </c>
      <c r="K222" s="118">
        <f>SUM(K109:K111)</f>
        <v>579907.27300000004</v>
      </c>
      <c r="L222" s="119">
        <f t="shared" si="55"/>
        <v>0.12306277800382061</v>
      </c>
      <c r="M222" s="117">
        <f t="shared" ref="M222:T222" si="96">SUM(M109:M111)</f>
        <v>24</v>
      </c>
      <c r="N222" s="117">
        <f t="shared" si="96"/>
        <v>71365</v>
      </c>
      <c r="O222" s="117">
        <f t="shared" si="96"/>
        <v>5460</v>
      </c>
      <c r="P222" s="118">
        <f t="shared" si="96"/>
        <v>76849</v>
      </c>
      <c r="Q222" s="117">
        <f t="shared" si="96"/>
        <v>3770</v>
      </c>
      <c r="R222" s="117">
        <f t="shared" si="96"/>
        <v>6101</v>
      </c>
      <c r="S222" s="117">
        <f t="shared" si="96"/>
        <v>8888</v>
      </c>
      <c r="T222" s="118">
        <f t="shared" si="96"/>
        <v>18759</v>
      </c>
      <c r="U222" s="151">
        <f t="shared" si="61"/>
        <v>35.871275862068963</v>
      </c>
      <c r="V222" s="151">
        <f t="shared" si="62"/>
        <v>29.432638747746271</v>
      </c>
      <c r="W222" s="151">
        <f t="shared" si="63"/>
        <v>16.956197457245722</v>
      </c>
      <c r="X222" s="165">
        <f t="shared" si="64"/>
        <v>24.815284503438352</v>
      </c>
    </row>
    <row r="223" spans="1:24" ht="12.95" customHeight="1" collapsed="1">
      <c r="A223" s="113"/>
      <c r="B223" s="886" t="s">
        <v>479</v>
      </c>
      <c r="C223" s="120">
        <f>SUM(C112:C114)</f>
        <v>19325</v>
      </c>
      <c r="D223" s="120">
        <f>SUM(D112:D114)</f>
        <v>3104</v>
      </c>
      <c r="E223" s="578">
        <f t="shared" si="89"/>
        <v>0.16062095730918499</v>
      </c>
      <c r="F223" s="578"/>
      <c r="G223" s="120">
        <f>SUM(G112:G114)</f>
        <v>101121.177</v>
      </c>
      <c r="H223" s="120">
        <f>SUM(H112:H114)</f>
        <v>121915.20999999999</v>
      </c>
      <c r="I223" s="120">
        <f>SUM(I112:I114)</f>
        <v>124793.83600000001</v>
      </c>
      <c r="J223" s="120">
        <f>SUM(J112:J114)</f>
        <v>81092.221000000005</v>
      </c>
      <c r="K223" s="121">
        <f>SUM(K112:K114)</f>
        <v>428922.44399999996</v>
      </c>
      <c r="L223" s="122">
        <f t="shared" si="55"/>
        <v>0.12743096278729588</v>
      </c>
      <c r="M223" s="120">
        <f t="shared" ref="M223:T223" si="97">SUM(M112:M114)</f>
        <v>1257</v>
      </c>
      <c r="N223" s="120">
        <f t="shared" si="97"/>
        <v>54658</v>
      </c>
      <c r="O223" s="120">
        <f t="shared" si="97"/>
        <v>4174</v>
      </c>
      <c r="P223" s="121">
        <f t="shared" si="97"/>
        <v>60089</v>
      </c>
      <c r="Q223" s="120">
        <f t="shared" si="97"/>
        <v>2280</v>
      </c>
      <c r="R223" s="120">
        <f t="shared" si="97"/>
        <v>4216</v>
      </c>
      <c r="S223" s="120">
        <f t="shared" si="97"/>
        <v>7037</v>
      </c>
      <c r="T223" s="121">
        <f t="shared" si="97"/>
        <v>13533</v>
      </c>
      <c r="U223" s="153">
        <f t="shared" si="61"/>
        <v>44.351393421052627</v>
      </c>
      <c r="V223" s="153">
        <f t="shared" si="62"/>
        <v>28.917269924098669</v>
      </c>
      <c r="W223" s="153">
        <f t="shared" si="63"/>
        <v>17.733954241864431</v>
      </c>
      <c r="X223" s="166">
        <f t="shared" si="64"/>
        <v>25.702373679154658</v>
      </c>
    </row>
    <row r="224" spans="1:24" ht="12.95" customHeight="1">
      <c r="A224" s="113"/>
      <c r="B224" s="574" t="s">
        <v>480</v>
      </c>
      <c r="C224" s="87">
        <f>SUM(C115:C117)</f>
        <v>63</v>
      </c>
      <c r="D224" s="87">
        <f>SUM(D115:D117)</f>
        <v>-70</v>
      </c>
      <c r="E224" s="558">
        <f t="shared" si="89"/>
        <v>-1.1111111111111112</v>
      </c>
      <c r="F224" s="558"/>
      <c r="G224" s="87">
        <f>SUM(G115:G117)</f>
        <v>7182.8710000000001</v>
      </c>
      <c r="H224" s="87">
        <f>SUM(H115:H117)</f>
        <v>161.1</v>
      </c>
      <c r="I224" s="87">
        <f>SUM(I115:I117)</f>
        <v>125654.894</v>
      </c>
      <c r="J224" s="87">
        <f>SUM(J115:J117)</f>
        <v>54625.005999999994</v>
      </c>
      <c r="K224" s="88">
        <f>SUM(K115:K117)</f>
        <v>187623.87100000001</v>
      </c>
      <c r="L224" s="89">
        <f t="shared" si="55"/>
        <v>0.14063242517792418</v>
      </c>
      <c r="M224" s="87">
        <f t="shared" ref="M224:T224" si="98">SUM(M115:M117)</f>
        <v>-35</v>
      </c>
      <c r="N224" s="87">
        <f t="shared" si="98"/>
        <v>26386</v>
      </c>
      <c r="O224" s="87">
        <f t="shared" si="98"/>
        <v>2732</v>
      </c>
      <c r="P224" s="88">
        <f t="shared" si="98"/>
        <v>29083</v>
      </c>
      <c r="Q224" s="87">
        <f t="shared" si="98"/>
        <v>556</v>
      </c>
      <c r="R224" s="87">
        <f t="shared" si="98"/>
        <v>27</v>
      </c>
      <c r="S224" s="87">
        <f t="shared" si="98"/>
        <v>5720</v>
      </c>
      <c r="T224" s="88">
        <f t="shared" si="98"/>
        <v>6303</v>
      </c>
      <c r="U224" s="137">
        <f t="shared" si="61"/>
        <v>12.91883273381295</v>
      </c>
      <c r="V224" s="137">
        <f t="shared" si="62"/>
        <v>5.9666666666666668</v>
      </c>
      <c r="W224" s="137">
        <f t="shared" si="63"/>
        <v>21.967638811188809</v>
      </c>
      <c r="X224" s="157">
        <f t="shared" si="64"/>
        <v>21.100882912898619</v>
      </c>
    </row>
    <row r="225" spans="1:24" ht="12.95" customHeight="1">
      <c r="A225" s="113"/>
      <c r="B225" s="574" t="s">
        <v>481</v>
      </c>
      <c r="C225" s="87">
        <f>SUM(C118:C120)</f>
        <v>7136</v>
      </c>
      <c r="D225" s="87">
        <f>SUM(D116:D118)</f>
        <v>-305</v>
      </c>
      <c r="E225" s="558">
        <f t="shared" si="89"/>
        <v>-4.2741031390134528E-2</v>
      </c>
      <c r="F225" s="558"/>
      <c r="G225" s="87">
        <f>SUM(G118:G120)</f>
        <v>3602.7450000000003</v>
      </c>
      <c r="H225" s="87">
        <f>SUM(H118:H120)</f>
        <v>66.06</v>
      </c>
      <c r="I225" s="87">
        <f>SUM(I118:I120)</f>
        <v>143185.19899999999</v>
      </c>
      <c r="J225" s="87">
        <f>SUM(J118:J120)</f>
        <v>61041.773000000001</v>
      </c>
      <c r="K225" s="88">
        <f>SUM(K118:K120)</f>
        <v>207895.777</v>
      </c>
      <c r="L225" s="89">
        <f t="shared" si="55"/>
        <v>0.15913743163719962</v>
      </c>
      <c r="M225" s="87">
        <f t="shared" ref="M225:T225" si="99">SUM(M118:M120)</f>
        <v>-449</v>
      </c>
      <c r="N225" s="87">
        <f t="shared" si="99"/>
        <v>33084</v>
      </c>
      <c r="O225" s="87">
        <f t="shared" si="99"/>
        <v>2621</v>
      </c>
      <c r="P225" s="88">
        <f t="shared" si="99"/>
        <v>35256</v>
      </c>
      <c r="Q225" s="87">
        <f t="shared" si="99"/>
        <v>438</v>
      </c>
      <c r="R225" s="87">
        <f t="shared" si="99"/>
        <v>19</v>
      </c>
      <c r="S225" s="87">
        <f t="shared" si="99"/>
        <v>6025</v>
      </c>
      <c r="T225" s="88">
        <f t="shared" si="99"/>
        <v>6482</v>
      </c>
      <c r="U225" s="137">
        <f t="shared" si="61"/>
        <v>8.2254452054794527</v>
      </c>
      <c r="V225" s="137">
        <f t="shared" si="62"/>
        <v>3.4768421052631582</v>
      </c>
      <c r="W225" s="137">
        <f t="shared" si="63"/>
        <v>23.765178257261411</v>
      </c>
      <c r="X225" s="157">
        <f t="shared" si="64"/>
        <v>22.655662449861151</v>
      </c>
    </row>
    <row r="226" spans="1:24" ht="12.95" customHeight="1">
      <c r="A226" s="113"/>
      <c r="B226" s="577" t="s">
        <v>482</v>
      </c>
      <c r="C226" s="908">
        <f>SUM(C121:C123)</f>
        <v>0</v>
      </c>
      <c r="D226" s="908">
        <f>SUM(D121:D123)</f>
        <v>0</v>
      </c>
      <c r="E226" s="909">
        <v>0</v>
      </c>
      <c r="F226" s="909"/>
      <c r="G226" s="117">
        <f>SUM(G121:G123)</f>
        <v>8993.6419999999998</v>
      </c>
      <c r="H226" s="117">
        <f>SUM(H121:H123)</f>
        <v>670.04399999999998</v>
      </c>
      <c r="I226" s="117">
        <f>SUM(I121:I123)</f>
        <v>200200.71800000002</v>
      </c>
      <c r="J226" s="117">
        <f>SUM(J121:J123)</f>
        <v>42741.468999999997</v>
      </c>
      <c r="K226" s="118">
        <f>SUM(K121:K123)</f>
        <v>252605.87300000005</v>
      </c>
      <c r="L226" s="119">
        <f t="shared" si="55"/>
        <v>0.18962346136742431</v>
      </c>
      <c r="M226" s="117">
        <f t="shared" ref="M226:T226" si="100">SUM(M121:M123)</f>
        <v>0</v>
      </c>
      <c r="N226" s="117">
        <f t="shared" si="100"/>
        <v>47900</v>
      </c>
      <c r="O226" s="117">
        <f t="shared" si="100"/>
        <v>1827</v>
      </c>
      <c r="P226" s="118">
        <f t="shared" si="100"/>
        <v>49727</v>
      </c>
      <c r="Q226" s="117">
        <f t="shared" si="100"/>
        <v>268</v>
      </c>
      <c r="R226" s="117">
        <f t="shared" si="100"/>
        <v>33</v>
      </c>
      <c r="S226" s="117">
        <f t="shared" si="100"/>
        <v>4410</v>
      </c>
      <c r="T226" s="118">
        <f t="shared" si="100"/>
        <v>4711</v>
      </c>
      <c r="U226" s="151">
        <f t="shared" si="61"/>
        <v>33.558365671641788</v>
      </c>
      <c r="V226" s="151">
        <f t="shared" si="62"/>
        <v>20.304363636363636</v>
      </c>
      <c r="W226" s="151">
        <f t="shared" si="63"/>
        <v>45.396988208616783</v>
      </c>
      <c r="X226" s="165">
        <f t="shared" si="64"/>
        <v>44.547740182551479</v>
      </c>
    </row>
    <row r="227" spans="1:24" ht="12.95" customHeight="1">
      <c r="A227" s="113"/>
      <c r="B227" s="886" t="s">
        <v>524</v>
      </c>
      <c r="C227" s="120">
        <v>76660</v>
      </c>
      <c r="D227" s="120">
        <v>5211</v>
      </c>
      <c r="E227" s="578">
        <v>6.7975476128358983E-2</v>
      </c>
      <c r="F227" s="578"/>
      <c r="G227" s="120">
        <v>12078.078</v>
      </c>
      <c r="H227" s="120">
        <v>2071.7669999999998</v>
      </c>
      <c r="I227" s="120">
        <v>132208.90899999999</v>
      </c>
      <c r="J227" s="120">
        <v>35500.574000000001</v>
      </c>
      <c r="K227" s="121">
        <v>181859.32799999998</v>
      </c>
      <c r="L227" s="122">
        <v>0.15391016951299855</v>
      </c>
      <c r="M227" s="120">
        <v>1793</v>
      </c>
      <c r="N227" s="120">
        <v>27990</v>
      </c>
      <c r="O227" s="120">
        <v>1644</v>
      </c>
      <c r="P227" s="121">
        <v>31427</v>
      </c>
      <c r="Q227" s="120">
        <v>336</v>
      </c>
      <c r="R227" s="120">
        <v>82</v>
      </c>
      <c r="S227" s="120">
        <v>5765</v>
      </c>
      <c r="T227" s="121">
        <v>6183</v>
      </c>
      <c r="U227" s="153">
        <v>35.946660714285713</v>
      </c>
      <c r="V227" s="153">
        <v>25.265451219512194</v>
      </c>
      <c r="W227" s="153">
        <v>22.933028447528184</v>
      </c>
      <c r="X227" s="166">
        <v>23.671155426168525</v>
      </c>
    </row>
    <row r="228" spans="1:24" ht="12.95" customHeight="1">
      <c r="A228" s="113"/>
      <c r="B228" s="574" t="s">
        <v>527</v>
      </c>
      <c r="C228" s="580">
        <v>0</v>
      </c>
      <c r="D228" s="580">
        <v>0</v>
      </c>
      <c r="E228" s="919">
        <v>0</v>
      </c>
      <c r="F228" s="919"/>
      <c r="G228" s="87">
        <v>28594.052000000003</v>
      </c>
      <c r="H228" s="87">
        <v>3986.2649999999999</v>
      </c>
      <c r="I228" s="87">
        <v>200534.25799999997</v>
      </c>
      <c r="J228" s="87">
        <v>60108.3</v>
      </c>
      <c r="K228" s="88">
        <v>293222.875</v>
      </c>
      <c r="L228" s="89">
        <v>7.964590075041042E-2</v>
      </c>
      <c r="M228" s="580">
        <v>0</v>
      </c>
      <c r="N228" s="87">
        <v>23354</v>
      </c>
      <c r="O228" s="87">
        <v>2545</v>
      </c>
      <c r="P228" s="88">
        <v>25899</v>
      </c>
      <c r="Q228" s="87">
        <v>271</v>
      </c>
      <c r="R228" s="87">
        <v>68</v>
      </c>
      <c r="S228" s="87">
        <v>5953</v>
      </c>
      <c r="T228" s="88">
        <v>6292</v>
      </c>
      <c r="U228" s="137">
        <v>105.51310701107012</v>
      </c>
      <c r="V228" s="137">
        <v>58.621544117647055</v>
      </c>
      <c r="W228" s="137">
        <v>33.686251973794718</v>
      </c>
      <c r="X228" s="157">
        <v>37.049360298792116</v>
      </c>
    </row>
    <row r="229" spans="1:24" ht="12.95" customHeight="1">
      <c r="A229" s="113"/>
      <c r="B229" s="574" t="s">
        <v>528</v>
      </c>
      <c r="C229" s="580">
        <v>0</v>
      </c>
      <c r="D229" s="580">
        <v>0</v>
      </c>
      <c r="E229" s="919">
        <v>0</v>
      </c>
      <c r="F229" s="919"/>
      <c r="G229" s="918">
        <v>3961.4940000000001</v>
      </c>
      <c r="H229" s="918">
        <v>803.83299999999997</v>
      </c>
      <c r="I229" s="918">
        <v>207838.85899999991</v>
      </c>
      <c r="J229" s="918">
        <v>51811.119000000006</v>
      </c>
      <c r="K229" s="88">
        <v>264415.30499999993</v>
      </c>
      <c r="L229" s="89">
        <v>0.14824784820984552</v>
      </c>
      <c r="M229" s="580">
        <v>0</v>
      </c>
      <c r="N229" s="580">
        <v>39199</v>
      </c>
      <c r="O229" s="580">
        <v>2062</v>
      </c>
      <c r="P229" s="88">
        <v>41261</v>
      </c>
      <c r="Q229" s="87">
        <v>137</v>
      </c>
      <c r="R229" s="87">
        <v>33</v>
      </c>
      <c r="S229" s="87">
        <v>4451</v>
      </c>
      <c r="T229" s="88">
        <v>4621</v>
      </c>
      <c r="U229" s="137">
        <v>28.916014598540148</v>
      </c>
      <c r="V229" s="137">
        <v>24.358575757575757</v>
      </c>
      <c r="W229" s="137">
        <v>46.694868344192294</v>
      </c>
      <c r="X229" s="157">
        <v>46.008263579311816</v>
      </c>
    </row>
    <row r="230" spans="1:24" ht="12.95" customHeight="1">
      <c r="A230" s="113"/>
      <c r="B230" s="577" t="s">
        <v>530</v>
      </c>
      <c r="C230" s="908">
        <v>3018</v>
      </c>
      <c r="D230" s="908">
        <v>8</v>
      </c>
      <c r="E230" s="885">
        <v>2.6507620941020544E-3</v>
      </c>
      <c r="F230" s="885"/>
      <c r="G230" s="977">
        <v>10382.593999999999</v>
      </c>
      <c r="H230" s="977">
        <v>666.03</v>
      </c>
      <c r="I230" s="977">
        <v>236396.663</v>
      </c>
      <c r="J230" s="977">
        <v>57008.951000000001</v>
      </c>
      <c r="K230" s="118">
        <v>304454.23800000001</v>
      </c>
      <c r="L230" s="119">
        <v>0.14005717338708878</v>
      </c>
      <c r="M230" s="908">
        <v>-41</v>
      </c>
      <c r="N230" s="908">
        <v>42641</v>
      </c>
      <c r="O230" s="908">
        <v>2757</v>
      </c>
      <c r="P230" s="118">
        <v>45357</v>
      </c>
      <c r="Q230" s="117">
        <v>256</v>
      </c>
      <c r="R230" s="117">
        <v>21</v>
      </c>
      <c r="S230" s="117">
        <v>5239</v>
      </c>
      <c r="T230" s="118">
        <v>5516</v>
      </c>
      <c r="U230" s="151">
        <v>40.557007812499997</v>
      </c>
      <c r="V230" s="151">
        <v>31.715714285714284</v>
      </c>
      <c r="W230" s="151">
        <v>45.122478144684102</v>
      </c>
      <c r="X230" s="165">
        <v>44.859551667875273</v>
      </c>
    </row>
    <row r="231" spans="1:24" ht="12.95" customHeight="1">
      <c r="A231" s="113"/>
      <c r="B231" s="574" t="s">
        <v>532</v>
      </c>
      <c r="C231" s="580">
        <v>0</v>
      </c>
      <c r="D231" s="580">
        <v>0</v>
      </c>
      <c r="E231" s="919">
        <v>0</v>
      </c>
      <c r="F231" s="580">
        <v>0</v>
      </c>
      <c r="G231" s="918">
        <v>14130.124</v>
      </c>
      <c r="H231" s="918">
        <v>150.02000000000001</v>
      </c>
      <c r="I231" s="918">
        <v>142166.201</v>
      </c>
      <c r="J231" s="918">
        <v>69909.566000000006</v>
      </c>
      <c r="K231" s="88">
        <v>226355.91099999999</v>
      </c>
      <c r="L231" s="89">
        <v>9.7859163041693217E-2</v>
      </c>
      <c r="M231" s="580">
        <v>0</v>
      </c>
      <c r="N231" s="580">
        <v>22151</v>
      </c>
      <c r="O231" s="580">
        <v>2560</v>
      </c>
      <c r="P231" s="88">
        <v>24711</v>
      </c>
      <c r="Q231" s="87">
        <v>284</v>
      </c>
      <c r="R231" s="87">
        <v>13</v>
      </c>
      <c r="S231" s="87">
        <v>4644</v>
      </c>
      <c r="T231" s="88">
        <v>4941</v>
      </c>
      <c r="U231" s="137">
        <v>49.753957746478875</v>
      </c>
      <c r="V231" s="137">
        <v>11.540000000000001</v>
      </c>
      <c r="W231" s="137">
        <v>30.612877045650301</v>
      </c>
      <c r="X231" s="1015">
        <v>31.662891115158875</v>
      </c>
    </row>
    <row r="232" spans="1:24" ht="12.95" customHeight="1">
      <c r="A232" s="113"/>
      <c r="B232" s="574" t="s">
        <v>534</v>
      </c>
      <c r="C232" s="580">
        <v>0</v>
      </c>
      <c r="D232" s="580">
        <v>0</v>
      </c>
      <c r="E232" s="919">
        <v>0</v>
      </c>
      <c r="F232" s="580">
        <v>0</v>
      </c>
      <c r="G232" s="918">
        <v>21391.992999999999</v>
      </c>
      <c r="H232" s="918">
        <v>3386.2290000000003</v>
      </c>
      <c r="I232" s="918">
        <v>108637.909</v>
      </c>
      <c r="J232" s="918">
        <v>93040.953999999998</v>
      </c>
      <c r="K232" s="88">
        <v>226457.08500000002</v>
      </c>
      <c r="L232" s="89">
        <v>7.9701635301010779E-2</v>
      </c>
      <c r="M232" s="580">
        <v>0</v>
      </c>
      <c r="N232" s="580">
        <v>18049</v>
      </c>
      <c r="O232" s="580">
        <v>3715</v>
      </c>
      <c r="P232" s="88">
        <v>21764</v>
      </c>
      <c r="Q232" s="87">
        <v>359</v>
      </c>
      <c r="R232" s="87">
        <v>89</v>
      </c>
      <c r="S232" s="87">
        <v>5162</v>
      </c>
      <c r="T232" s="88">
        <v>5610</v>
      </c>
      <c r="U232" s="137">
        <v>59.58772423398328</v>
      </c>
      <c r="V232" s="137">
        <v>38.047516853932585</v>
      </c>
      <c r="W232" s="137">
        <v>21.045701084850833</v>
      </c>
      <c r="X232" s="1015">
        <v>23.781841532976827</v>
      </c>
    </row>
    <row r="233" spans="1:24" ht="12.95" customHeight="1">
      <c r="A233" s="113"/>
      <c r="B233" s="574" t="s">
        <v>536</v>
      </c>
      <c r="C233" s="580">
        <v>0</v>
      </c>
      <c r="D233" s="580">
        <v>0</v>
      </c>
      <c r="E233" s="919">
        <v>0</v>
      </c>
      <c r="F233" s="580">
        <v>0</v>
      </c>
      <c r="G233" s="918">
        <v>25647.427000000003</v>
      </c>
      <c r="H233" s="918">
        <v>158293.34599999999</v>
      </c>
      <c r="I233" s="918">
        <v>216858.00899999999</v>
      </c>
      <c r="J233" s="918">
        <v>99799.798999999999</v>
      </c>
      <c r="K233" s="88">
        <v>500598.58100000001</v>
      </c>
      <c r="L233" s="89">
        <v>0.11773105685251632</v>
      </c>
      <c r="M233" s="580">
        <v>0</v>
      </c>
      <c r="N233" s="580">
        <v>58936</v>
      </c>
      <c r="O233" s="580">
        <v>3678</v>
      </c>
      <c r="P233" s="88">
        <v>62614</v>
      </c>
      <c r="Q233" s="87">
        <v>509</v>
      </c>
      <c r="R233" s="87">
        <v>3444</v>
      </c>
      <c r="S233" s="87">
        <v>6068</v>
      </c>
      <c r="T233" s="88">
        <v>10021</v>
      </c>
      <c r="U233" s="137">
        <v>50.387872298624764</v>
      </c>
      <c r="V233" s="137">
        <v>45.962063298490122</v>
      </c>
      <c r="W233" s="137">
        <v>35.737971160184571</v>
      </c>
      <c r="X233" s="1015">
        <v>39.995886837640953</v>
      </c>
    </row>
    <row r="234" spans="1:24" ht="12.95" customHeight="1">
      <c r="A234" s="113"/>
      <c r="B234" s="577" t="s">
        <v>538</v>
      </c>
      <c r="C234" s="908">
        <v>0</v>
      </c>
      <c r="D234" s="908">
        <v>0</v>
      </c>
      <c r="E234" s="909">
        <v>0</v>
      </c>
      <c r="F234" s="908">
        <v>0</v>
      </c>
      <c r="G234" s="977">
        <v>55972.964999999997</v>
      </c>
      <c r="H234" s="977">
        <v>193111.967</v>
      </c>
      <c r="I234" s="977">
        <v>139499.429</v>
      </c>
      <c r="J234" s="977">
        <v>111058</v>
      </c>
      <c r="K234" s="118">
        <v>499642.36100000003</v>
      </c>
      <c r="L234" s="119">
        <v>9.0272569983312512E-2</v>
      </c>
      <c r="M234" s="908">
        <v>0</v>
      </c>
      <c r="N234" s="908">
        <v>45104</v>
      </c>
      <c r="O234" s="908">
        <v>4000</v>
      </c>
      <c r="P234" s="118">
        <v>49104</v>
      </c>
      <c r="Q234" s="117">
        <v>843</v>
      </c>
      <c r="R234" s="117">
        <v>4998</v>
      </c>
      <c r="S234" s="117">
        <v>5580</v>
      </c>
      <c r="T234" s="118">
        <v>11421</v>
      </c>
      <c r="U234" s="151">
        <v>66.397348754448387</v>
      </c>
      <c r="V234" s="151">
        <v>38.637848539415771</v>
      </c>
      <c r="W234" s="151">
        <v>24.999897670250895</v>
      </c>
      <c r="X234" s="970">
        <v>34.02367227037913</v>
      </c>
    </row>
    <row r="235" spans="1:24" ht="12.95" customHeight="1">
      <c r="A235" s="113"/>
      <c r="B235" s="886" t="s">
        <v>562</v>
      </c>
      <c r="C235" s="913"/>
      <c r="D235" s="913"/>
      <c r="E235" s="914"/>
      <c r="F235" s="913"/>
      <c r="G235" s="978">
        <v>47935.353000000003</v>
      </c>
      <c r="H235" s="978">
        <v>231366.405</v>
      </c>
      <c r="I235" s="978">
        <v>135056.56</v>
      </c>
      <c r="J235" s="978">
        <v>120832</v>
      </c>
      <c r="K235" s="121">
        <v>535190.31799999997</v>
      </c>
      <c r="L235" s="122">
        <v>0.10004478444245697</v>
      </c>
      <c r="M235" s="913">
        <v>0</v>
      </c>
      <c r="N235" s="913">
        <v>53543</v>
      </c>
      <c r="O235" s="913">
        <v>4506</v>
      </c>
      <c r="P235" s="121">
        <v>58049</v>
      </c>
      <c r="Q235" s="120">
        <v>1097</v>
      </c>
      <c r="R235" s="120">
        <v>5996</v>
      </c>
      <c r="S235" s="120">
        <v>5476</v>
      </c>
      <c r="T235" s="121">
        <v>12569</v>
      </c>
      <c r="U235" s="153">
        <v>43.696766636280771</v>
      </c>
      <c r="V235" s="153">
        <v>38.586792028018678</v>
      </c>
      <c r="W235" s="153">
        <v>24.66336011687363</v>
      </c>
      <c r="X235" s="971">
        <v>32.966689314981302</v>
      </c>
    </row>
    <row r="236" spans="1:24" ht="12.95" customHeight="1">
      <c r="A236" s="113"/>
      <c r="B236" s="574" t="s">
        <v>563</v>
      </c>
      <c r="C236" s="580"/>
      <c r="D236" s="580"/>
      <c r="E236" s="919"/>
      <c r="F236" s="580"/>
      <c r="G236" s="918">
        <v>109211.261</v>
      </c>
      <c r="H236" s="918">
        <v>254696.68</v>
      </c>
      <c r="I236" s="918">
        <v>251924.06099999999</v>
      </c>
      <c r="J236" s="918">
        <v>129034</v>
      </c>
      <c r="K236" s="88">
        <v>744866.00200000009</v>
      </c>
      <c r="L236" s="89">
        <v>0.15064051748733187</v>
      </c>
      <c r="M236" s="580">
        <v>0</v>
      </c>
      <c r="N236" s="580">
        <v>112207</v>
      </c>
      <c r="O236" s="580">
        <v>6547</v>
      </c>
      <c r="P236" s="88">
        <v>118754</v>
      </c>
      <c r="Q236" s="87">
        <v>2386</v>
      </c>
      <c r="R236" s="87">
        <v>6648</v>
      </c>
      <c r="S236" s="87">
        <v>5908</v>
      </c>
      <c r="T236" s="88">
        <v>14942</v>
      </c>
      <c r="U236" s="137">
        <v>45.77169362950545</v>
      </c>
      <c r="V236" s="137">
        <v>38.31177496991576</v>
      </c>
      <c r="W236" s="137">
        <v>42.641174847664182</v>
      </c>
      <c r="X236" s="1015">
        <v>41.214830812474901</v>
      </c>
    </row>
    <row r="237" spans="1:24" ht="12.95" customHeight="1">
      <c r="A237" s="113"/>
      <c r="B237" s="574" t="s">
        <v>564</v>
      </c>
      <c r="C237" s="580"/>
      <c r="D237" s="580"/>
      <c r="E237" s="919"/>
      <c r="F237" s="580"/>
      <c r="G237" s="918">
        <v>121481.856</v>
      </c>
      <c r="H237" s="918">
        <v>257415.894</v>
      </c>
      <c r="I237" s="918">
        <v>178023.33100000001</v>
      </c>
      <c r="J237" s="918">
        <v>139653</v>
      </c>
      <c r="K237" s="88">
        <v>696574.08100000001</v>
      </c>
      <c r="L237" s="89">
        <v>0.13450830651851373</v>
      </c>
      <c r="M237" s="580">
        <v>0</v>
      </c>
      <c r="N237" s="580">
        <v>93695</v>
      </c>
      <c r="O237" s="580">
        <v>5572</v>
      </c>
      <c r="P237" s="88">
        <v>99267</v>
      </c>
      <c r="Q237" s="87">
        <v>2811</v>
      </c>
      <c r="R237" s="87">
        <v>7045</v>
      </c>
      <c r="S237" s="87">
        <v>5918</v>
      </c>
      <c r="T237" s="88">
        <v>15774</v>
      </c>
      <c r="U237" s="137">
        <v>43.216597652081113</v>
      </c>
      <c r="V237" s="137">
        <v>36.538806813342795</v>
      </c>
      <c r="W237" s="137">
        <v>30.081671341669484</v>
      </c>
      <c r="X237" s="1015">
        <v>35.30626860656777</v>
      </c>
    </row>
    <row r="238" spans="1:24" ht="12.95" customHeight="1">
      <c r="A238" s="113"/>
      <c r="B238" s="577" t="s">
        <v>565</v>
      </c>
      <c r="C238" s="908"/>
      <c r="D238" s="908"/>
      <c r="E238" s="909"/>
      <c r="F238" s="908"/>
      <c r="G238" s="977">
        <v>144596.93700000001</v>
      </c>
      <c r="H238" s="977">
        <v>267298.29399999999</v>
      </c>
      <c r="I238" s="977">
        <v>100621.51700000001</v>
      </c>
      <c r="J238" s="977">
        <v>149357</v>
      </c>
      <c r="K238" s="118">
        <v>661873.74800000002</v>
      </c>
      <c r="L238" s="119">
        <v>0.10839076216088268</v>
      </c>
      <c r="M238" s="908">
        <v>0</v>
      </c>
      <c r="N238" s="908">
        <v>71741</v>
      </c>
      <c r="O238" s="908">
        <v>5560</v>
      </c>
      <c r="P238" s="118">
        <v>77301</v>
      </c>
      <c r="Q238" s="117">
        <v>3222</v>
      </c>
      <c r="R238" s="117">
        <v>7257</v>
      </c>
      <c r="S238" s="117">
        <v>5446</v>
      </c>
      <c r="T238" s="118">
        <v>15925</v>
      </c>
      <c r="U238" s="151">
        <v>44.878006517690878</v>
      </c>
      <c r="V238" s="151">
        <v>36.833167148959625</v>
      </c>
      <c r="W238" s="151">
        <v>18.476224201248623</v>
      </c>
      <c r="X238" s="970">
        <v>32.183155290423862</v>
      </c>
    </row>
    <row r="239" spans="1:24" ht="12.95" customHeight="1">
      <c r="A239" s="113"/>
      <c r="B239" s="886" t="s">
        <v>558</v>
      </c>
      <c r="C239" s="913"/>
      <c r="D239" s="913"/>
      <c r="E239" s="914"/>
      <c r="F239" s="913"/>
      <c r="G239" s="978">
        <v>147721.11700000003</v>
      </c>
      <c r="H239" s="978">
        <v>242192.81699999998</v>
      </c>
      <c r="I239" s="978">
        <v>147196.14299999998</v>
      </c>
      <c r="J239" s="978">
        <v>153572</v>
      </c>
      <c r="K239" s="121">
        <v>690682.07700000005</v>
      </c>
      <c r="L239" s="122">
        <v>0.11328366929666252</v>
      </c>
      <c r="M239" s="913">
        <v>0</v>
      </c>
      <c r="N239" s="913">
        <v>78485</v>
      </c>
      <c r="O239" s="913">
        <v>5492</v>
      </c>
      <c r="P239" s="121">
        <v>83977</v>
      </c>
      <c r="Q239" s="120">
        <v>2763</v>
      </c>
      <c r="R239" s="120">
        <v>6889</v>
      </c>
      <c r="S239" s="120">
        <v>5534</v>
      </c>
      <c r="T239" s="121">
        <v>15186</v>
      </c>
      <c r="U239" s="153">
        <v>53.5</v>
      </c>
      <c r="V239" s="153">
        <v>35.200000000000003</v>
      </c>
      <c r="W239" s="153">
        <v>26.6</v>
      </c>
      <c r="X239" s="971">
        <v>35.4</v>
      </c>
    </row>
    <row r="240" spans="1:24" ht="12.95" customHeight="1">
      <c r="A240" s="113"/>
      <c r="B240" s="574" t="s">
        <v>559</v>
      </c>
      <c r="C240" s="580"/>
      <c r="D240" s="580"/>
      <c r="E240" s="919"/>
      <c r="F240" s="580"/>
      <c r="G240" s="918">
        <v>133631.72200000001</v>
      </c>
      <c r="H240" s="918">
        <v>242031.57</v>
      </c>
      <c r="I240" s="918">
        <v>157069.26</v>
      </c>
      <c r="J240" s="918">
        <v>152398</v>
      </c>
      <c r="K240" s="88">
        <v>685130.55200000003</v>
      </c>
      <c r="L240" s="89">
        <v>0.1261496801561405</v>
      </c>
      <c r="M240" s="580">
        <v>0</v>
      </c>
      <c r="N240" s="580">
        <v>86767</v>
      </c>
      <c r="O240" s="580">
        <v>5095</v>
      </c>
      <c r="P240" s="88">
        <v>91862</v>
      </c>
      <c r="Q240" s="87">
        <v>3291</v>
      </c>
      <c r="R240" s="87">
        <v>6980</v>
      </c>
      <c r="S240" s="87">
        <v>5799</v>
      </c>
      <c r="T240" s="88">
        <v>16070</v>
      </c>
      <c r="U240" s="137">
        <v>40.6</v>
      </c>
      <c r="V240" s="137">
        <v>34.700000000000003</v>
      </c>
      <c r="W240" s="137">
        <v>27.1</v>
      </c>
      <c r="X240" s="1015">
        <v>33.200000000000003</v>
      </c>
    </row>
    <row r="241" spans="1:24" ht="12.95" customHeight="1">
      <c r="A241" s="113"/>
      <c r="B241" s="574" t="s">
        <v>560</v>
      </c>
      <c r="C241" s="580"/>
      <c r="D241" s="580"/>
      <c r="E241" s="919"/>
      <c r="F241" s="580"/>
      <c r="G241" s="918">
        <v>144730.973</v>
      </c>
      <c r="H241" s="918">
        <v>252638.48199999999</v>
      </c>
      <c r="I241" s="918">
        <v>117385.84400000001</v>
      </c>
      <c r="J241" s="918">
        <v>145476</v>
      </c>
      <c r="K241" s="88">
        <v>660231.299</v>
      </c>
      <c r="L241" s="89">
        <v>9.1433108505205835E-2</v>
      </c>
      <c r="M241" s="580">
        <v>0</v>
      </c>
      <c r="N241" s="580">
        <v>60654</v>
      </c>
      <c r="O241" s="580">
        <v>5422</v>
      </c>
      <c r="P241" s="88">
        <v>66076</v>
      </c>
      <c r="Q241" s="87">
        <v>3393</v>
      </c>
      <c r="R241" s="87">
        <v>6706</v>
      </c>
      <c r="S241" s="87">
        <v>6232</v>
      </c>
      <c r="T241" s="88">
        <v>16331</v>
      </c>
      <c r="U241" s="137">
        <v>42.7</v>
      </c>
      <c r="V241" s="137">
        <v>37.700000000000003</v>
      </c>
      <c r="W241" s="137">
        <v>18.8</v>
      </c>
      <c r="X241" s="1015">
        <v>31.5</v>
      </c>
    </row>
    <row r="242" spans="1:24" s="3" customFormat="1" ht="12.95" customHeight="1">
      <c r="B242" s="861" t="s">
        <v>561</v>
      </c>
      <c r="C242" s="920"/>
      <c r="D242" s="920"/>
      <c r="E242" s="921"/>
      <c r="F242" s="920"/>
      <c r="G242" s="979">
        <v>116993.329</v>
      </c>
      <c r="H242" s="979">
        <v>219245.89600000001</v>
      </c>
      <c r="I242" s="979">
        <v>146311.736</v>
      </c>
      <c r="J242" s="979">
        <v>132212</v>
      </c>
      <c r="K242" s="524">
        <v>614762.96099999989</v>
      </c>
      <c r="L242" s="525">
        <v>0.127</v>
      </c>
      <c r="M242" s="920">
        <v>0</v>
      </c>
      <c r="N242" s="920">
        <v>78458</v>
      </c>
      <c r="O242" s="920">
        <v>5292</v>
      </c>
      <c r="P242" s="524">
        <v>83750</v>
      </c>
      <c r="Q242" s="523">
        <v>3218</v>
      </c>
      <c r="R242" s="523">
        <v>6480</v>
      </c>
      <c r="S242" s="523">
        <v>5780</v>
      </c>
      <c r="T242" s="524">
        <v>15478</v>
      </c>
      <c r="U242" s="527">
        <v>36.4</v>
      </c>
      <c r="V242" s="527">
        <v>33.799999999999997</v>
      </c>
      <c r="W242" s="527">
        <v>25.3</v>
      </c>
      <c r="X242" s="1018">
        <v>31.2</v>
      </c>
    </row>
    <row r="243" spans="1:24" s="3" customFormat="1" ht="12.95" customHeight="1">
      <c r="B243" s="574" t="s">
        <v>569</v>
      </c>
      <c r="C243" s="580"/>
      <c r="D243" s="580"/>
      <c r="E243" s="919"/>
      <c r="F243" s="580"/>
      <c r="G243" s="918">
        <v>142317</v>
      </c>
      <c r="H243" s="918">
        <v>244398</v>
      </c>
      <c r="I243" s="918">
        <v>144206</v>
      </c>
      <c r="J243" s="918">
        <v>142299</v>
      </c>
      <c r="K243" s="88">
        <v>673220</v>
      </c>
      <c r="L243" s="89">
        <v>0.13400000000000001</v>
      </c>
      <c r="M243" s="580"/>
      <c r="N243" s="580">
        <v>89957</v>
      </c>
      <c r="O243" s="580">
        <v>5294</v>
      </c>
      <c r="P243" s="88">
        <v>95250</v>
      </c>
      <c r="Q243" s="87">
        <v>2919</v>
      </c>
      <c r="R243" s="87">
        <v>6629</v>
      </c>
      <c r="S243" s="87">
        <v>5920</v>
      </c>
      <c r="T243" s="88">
        <v>15468</v>
      </c>
      <c r="U243" s="137">
        <v>48.8</v>
      </c>
      <c r="V243" s="137">
        <v>36.9</v>
      </c>
      <c r="W243" s="137">
        <v>24.4</v>
      </c>
      <c r="X243" s="1015">
        <v>34.299999999999997</v>
      </c>
    </row>
    <row r="244" spans="1:24" s="3" customFormat="1" ht="12.95" customHeight="1">
      <c r="B244" s="574" t="s">
        <v>575</v>
      </c>
      <c r="C244" s="580"/>
      <c r="D244" s="580"/>
      <c r="E244" s="919"/>
      <c r="F244" s="580"/>
      <c r="G244" s="918">
        <v>138500</v>
      </c>
      <c r="H244" s="918">
        <v>204094</v>
      </c>
      <c r="I244" s="918">
        <v>183759</v>
      </c>
      <c r="J244" s="918">
        <v>138022</v>
      </c>
      <c r="K244" s="88">
        <v>664376</v>
      </c>
      <c r="L244" s="89">
        <v>0.122</v>
      </c>
      <c r="M244" s="580"/>
      <c r="N244" s="580">
        <v>80790</v>
      </c>
      <c r="O244" s="580">
        <v>4937</v>
      </c>
      <c r="P244" s="88">
        <v>85727</v>
      </c>
      <c r="Q244" s="87">
        <v>3514</v>
      </c>
      <c r="R244" s="87">
        <v>5908</v>
      </c>
      <c r="S244" s="87">
        <v>6743</v>
      </c>
      <c r="T244" s="88">
        <v>16165</v>
      </c>
      <c r="U244" s="137">
        <v>39.4</v>
      </c>
      <c r="V244" s="137">
        <v>34.5</v>
      </c>
      <c r="W244" s="137">
        <v>27.3</v>
      </c>
      <c r="X244" s="1015">
        <v>32.6</v>
      </c>
    </row>
    <row r="245" spans="1:24" s="3" customFormat="1" ht="12.95" customHeight="1">
      <c r="B245" s="574" t="s">
        <v>577</v>
      </c>
      <c r="C245" s="580"/>
      <c r="D245" s="580"/>
      <c r="E245" s="919"/>
      <c r="F245" s="580"/>
      <c r="G245" s="918">
        <v>144753</v>
      </c>
      <c r="H245" s="918">
        <v>215404</v>
      </c>
      <c r="I245" s="918">
        <v>123161</v>
      </c>
      <c r="J245" s="918">
        <v>140899</v>
      </c>
      <c r="K245" s="88">
        <v>624216</v>
      </c>
      <c r="L245" s="89">
        <v>0.126</v>
      </c>
      <c r="M245" s="580"/>
      <c r="N245" s="580">
        <v>78611</v>
      </c>
      <c r="O245" s="580">
        <v>4823</v>
      </c>
      <c r="P245" s="88">
        <v>83434</v>
      </c>
      <c r="Q245" s="87">
        <v>3370</v>
      </c>
      <c r="R245" s="87">
        <v>6098</v>
      </c>
      <c r="S245" s="87">
        <v>5888</v>
      </c>
      <c r="T245" s="88">
        <v>15356</v>
      </c>
      <c r="U245" s="137">
        <v>43</v>
      </c>
      <c r="V245" s="137">
        <v>35.299999999999997</v>
      </c>
      <c r="W245" s="137">
        <v>20.9</v>
      </c>
      <c r="X245" s="1015">
        <v>31.5</v>
      </c>
    </row>
    <row r="246" spans="1:24" s="3" customFormat="1" ht="12.95" customHeight="1">
      <c r="B246" s="574" t="s">
        <v>578</v>
      </c>
      <c r="C246" s="580"/>
      <c r="D246" s="580"/>
      <c r="E246" s="919"/>
      <c r="F246" s="580"/>
      <c r="G246" s="918">
        <v>142685</v>
      </c>
      <c r="H246" s="918">
        <v>212754</v>
      </c>
      <c r="I246" s="918">
        <v>168333</v>
      </c>
      <c r="J246" s="918">
        <v>148754</v>
      </c>
      <c r="K246" s="88">
        <v>672526</v>
      </c>
      <c r="L246" s="89">
        <v>0.108</v>
      </c>
      <c r="M246" s="580"/>
      <c r="N246" s="580">
        <v>72383</v>
      </c>
      <c r="O246" s="580">
        <v>4828</v>
      </c>
      <c r="P246" s="88">
        <v>77211</v>
      </c>
      <c r="Q246" s="87">
        <v>3739</v>
      </c>
      <c r="R246" s="87">
        <v>5876</v>
      </c>
      <c r="S246" s="87">
        <v>6202</v>
      </c>
      <c r="T246" s="88">
        <v>15817</v>
      </c>
      <c r="U246" s="137">
        <v>38.200000000000003</v>
      </c>
      <c r="V246" s="137">
        <v>36.200000000000003</v>
      </c>
      <c r="W246" s="137">
        <v>27.1</v>
      </c>
      <c r="X246" s="1015">
        <v>33.1</v>
      </c>
    </row>
    <row r="247" spans="1:24" ht="12.95" customHeight="1">
      <c r="A247" s="113"/>
      <c r="B247" s="569" t="s">
        <v>50</v>
      </c>
      <c r="C247" s="569"/>
      <c r="D247" s="569"/>
      <c r="E247" s="569"/>
      <c r="F247" s="569"/>
      <c r="G247" s="108"/>
      <c r="H247" s="112"/>
      <c r="I247" s="112"/>
      <c r="J247" s="112"/>
      <c r="K247" s="123"/>
      <c r="L247" s="124"/>
      <c r="M247" s="124"/>
      <c r="N247" s="111"/>
      <c r="O247" s="112"/>
      <c r="P247" s="123"/>
      <c r="Q247" s="112"/>
      <c r="R247" s="112"/>
      <c r="S247" s="112"/>
      <c r="T247" s="123"/>
      <c r="U247" s="112"/>
      <c r="V247" s="112"/>
      <c r="W247" s="112"/>
      <c r="X247" s="112"/>
    </row>
    <row r="248" spans="1:24" ht="12.95" customHeight="1">
      <c r="A248" s="113"/>
      <c r="B248" s="579">
        <v>2011</v>
      </c>
      <c r="C248" s="579"/>
      <c r="D248" s="579"/>
      <c r="E248" s="579"/>
      <c r="F248" s="579"/>
      <c r="G248" s="87">
        <f>SUM(G4:G15)</f>
        <v>982321</v>
      </c>
      <c r="H248" s="87">
        <f>SUM(H4:H15)</f>
        <v>728331</v>
      </c>
      <c r="I248" s="87">
        <f>SUM(I4:I15)</f>
        <v>400209</v>
      </c>
      <c r="J248" s="87">
        <f>SUM(J4:J15)</f>
        <v>315151</v>
      </c>
      <c r="K248" s="88">
        <f>SUM(K4:K15)</f>
        <v>2426012</v>
      </c>
      <c r="L248" s="89">
        <f t="shared" ref="L248:L258" si="101">N248/K248</f>
        <v>0.13503436916223002</v>
      </c>
      <c r="M248" s="89"/>
      <c r="N248" s="87">
        <f t="shared" ref="N248:T248" si="102">SUM(N4:N15)</f>
        <v>327595</v>
      </c>
      <c r="O248" s="87">
        <f t="shared" si="102"/>
        <v>20231</v>
      </c>
      <c r="P248" s="88">
        <f t="shared" si="102"/>
        <v>347826</v>
      </c>
      <c r="Q248" s="87">
        <f t="shared" si="102"/>
        <v>28810</v>
      </c>
      <c r="R248" s="87">
        <f t="shared" si="102"/>
        <v>52763</v>
      </c>
      <c r="S248" s="87">
        <f t="shared" si="102"/>
        <v>20810</v>
      </c>
      <c r="T248" s="88">
        <f t="shared" si="102"/>
        <v>102383</v>
      </c>
      <c r="U248" s="137">
        <f t="shared" ref="U248:U258" si="103">G248/Q248</f>
        <v>34.09652898299202</v>
      </c>
      <c r="V248" s="137">
        <f t="shared" ref="V248:V258" si="104">H248/R248</f>
        <v>13.803820859314293</v>
      </c>
      <c r="W248" s="137">
        <f t="shared" ref="W248:W258" si="105">I248/S248</f>
        <v>19.231571359923112</v>
      </c>
      <c r="X248" s="157">
        <f t="shared" ref="X248:X258" si="106">SUM(G248:I248)/T248</f>
        <v>20.617299747028316</v>
      </c>
    </row>
    <row r="249" spans="1:24" ht="12.95" customHeight="1">
      <c r="A249" s="113"/>
      <c r="B249" s="579">
        <v>2012</v>
      </c>
      <c r="C249" s="579"/>
      <c r="D249" s="579"/>
      <c r="E249" s="579"/>
      <c r="F249" s="579"/>
      <c r="G249" s="87">
        <f>SUM(G16:G27)</f>
        <v>1335299</v>
      </c>
      <c r="H249" s="87">
        <f>SUM(H16:H27)</f>
        <v>720143</v>
      </c>
      <c r="I249" s="87">
        <f>SUM(I16:I27)</f>
        <v>339635</v>
      </c>
      <c r="J249" s="87">
        <f>SUM(J16:J27)</f>
        <v>291724</v>
      </c>
      <c r="K249" s="88">
        <f>SUM(K16:K27)</f>
        <v>2686801</v>
      </c>
      <c r="L249" s="89">
        <f t="shared" si="101"/>
        <v>0.13027499989764779</v>
      </c>
      <c r="M249" s="89"/>
      <c r="N249" s="87">
        <f t="shared" ref="N249:T249" si="107">SUM(N16:N27)</f>
        <v>350023</v>
      </c>
      <c r="O249" s="87">
        <f t="shared" si="107"/>
        <v>23131</v>
      </c>
      <c r="P249" s="88">
        <f t="shared" si="107"/>
        <v>373154</v>
      </c>
      <c r="Q249" s="87">
        <f t="shared" si="107"/>
        <v>34435</v>
      </c>
      <c r="R249" s="87">
        <f t="shared" si="107"/>
        <v>53177</v>
      </c>
      <c r="S249" s="87">
        <f t="shared" si="107"/>
        <v>21405</v>
      </c>
      <c r="T249" s="88">
        <f t="shared" si="107"/>
        <v>109017</v>
      </c>
      <c r="U249" s="137">
        <f t="shared" si="103"/>
        <v>38.77737766807028</v>
      </c>
      <c r="V249" s="137">
        <f t="shared" si="104"/>
        <v>13.542377343588393</v>
      </c>
      <c r="W249" s="137">
        <f t="shared" si="105"/>
        <v>15.867087129175426</v>
      </c>
      <c r="X249" s="157">
        <f t="shared" si="106"/>
        <v>21.969757010374529</v>
      </c>
    </row>
    <row r="250" spans="1:24" ht="12.95" customHeight="1">
      <c r="A250" s="113"/>
      <c r="B250" s="579">
        <v>2013</v>
      </c>
      <c r="C250" s="579"/>
      <c r="D250" s="579"/>
      <c r="E250" s="579"/>
      <c r="F250" s="579"/>
      <c r="G250" s="87">
        <f>SUM(G28:G39)</f>
        <v>1426813</v>
      </c>
      <c r="H250" s="87">
        <f>SUM(H28:H39)</f>
        <v>683566</v>
      </c>
      <c r="I250" s="87">
        <f>SUM(I28:I39)</f>
        <v>521028</v>
      </c>
      <c r="J250" s="87">
        <f>SUM(J28:J39)</f>
        <v>330820</v>
      </c>
      <c r="K250" s="88">
        <f>SUM(K28:K39)</f>
        <v>2962227</v>
      </c>
      <c r="L250" s="89">
        <f t="shared" si="101"/>
        <v>0.13470540913981272</v>
      </c>
      <c r="M250" s="89"/>
      <c r="N250" s="87">
        <f t="shared" ref="N250:T250" si="108">SUM(N28:N39)</f>
        <v>399028</v>
      </c>
      <c r="O250" s="87">
        <f t="shared" si="108"/>
        <v>26150</v>
      </c>
      <c r="P250" s="88">
        <f t="shared" si="108"/>
        <v>425178</v>
      </c>
      <c r="Q250" s="87">
        <f t="shared" si="108"/>
        <v>34572</v>
      </c>
      <c r="R250" s="87">
        <f t="shared" si="108"/>
        <v>51925</v>
      </c>
      <c r="S250" s="87">
        <f t="shared" si="108"/>
        <v>22061</v>
      </c>
      <c r="T250" s="88">
        <f t="shared" si="108"/>
        <v>108558</v>
      </c>
      <c r="U250" s="137">
        <f t="shared" si="103"/>
        <v>41.270768251764437</v>
      </c>
      <c r="V250" s="137">
        <f t="shared" si="104"/>
        <v>13.164487241213289</v>
      </c>
      <c r="W250" s="137">
        <f t="shared" si="105"/>
        <v>23.617605729568016</v>
      </c>
      <c r="X250" s="157">
        <f t="shared" si="106"/>
        <v>24.239641481972772</v>
      </c>
    </row>
    <row r="251" spans="1:24" ht="12.95" customHeight="1">
      <c r="A251" s="113"/>
      <c r="B251" s="579">
        <v>2014</v>
      </c>
      <c r="C251" s="579"/>
      <c r="D251" s="579"/>
      <c r="E251" s="579"/>
      <c r="F251" s="579"/>
      <c r="G251" s="87">
        <f>SUM(G40:G51)</f>
        <v>1858248.6180000002</v>
      </c>
      <c r="H251" s="87">
        <f>SUM(H40:H51)</f>
        <v>591081.54999999993</v>
      </c>
      <c r="I251" s="87">
        <f>SUM(I40:I51)</f>
        <v>387584.89499999996</v>
      </c>
      <c r="J251" s="87">
        <f>SUM(J40:J51)</f>
        <v>433127.19699999993</v>
      </c>
      <c r="K251" s="88">
        <f>SUM(K40:K51)</f>
        <v>3270042.26</v>
      </c>
      <c r="L251" s="89">
        <f t="shared" si="101"/>
        <v>0.11901558727867939</v>
      </c>
      <c r="M251" s="89"/>
      <c r="N251" s="87">
        <f t="shared" ref="N251:T251" si="109">SUM(N40:N51)</f>
        <v>389186</v>
      </c>
      <c r="O251" s="87">
        <f t="shared" si="109"/>
        <v>27323</v>
      </c>
      <c r="P251" s="88">
        <f t="shared" si="109"/>
        <v>416509</v>
      </c>
      <c r="Q251" s="87">
        <f t="shared" si="109"/>
        <v>38567</v>
      </c>
      <c r="R251" s="87">
        <f t="shared" si="109"/>
        <v>42357</v>
      </c>
      <c r="S251" s="87">
        <f t="shared" si="109"/>
        <v>23771</v>
      </c>
      <c r="T251" s="88">
        <f t="shared" si="109"/>
        <v>104695</v>
      </c>
      <c r="U251" s="137">
        <f t="shared" si="103"/>
        <v>48.182348069593182</v>
      </c>
      <c r="V251" s="137">
        <f t="shared" si="104"/>
        <v>13.954754822107324</v>
      </c>
      <c r="W251" s="137">
        <f t="shared" si="105"/>
        <v>16.304946994236673</v>
      </c>
      <c r="X251" s="157">
        <f t="shared" si="106"/>
        <v>27.096948880080234</v>
      </c>
    </row>
    <row r="252" spans="1:24" ht="12.95" customHeight="1">
      <c r="A252" s="113"/>
      <c r="B252" s="579">
        <v>2015</v>
      </c>
      <c r="C252" s="579"/>
      <c r="D252" s="579"/>
      <c r="E252" s="579"/>
      <c r="F252" s="579"/>
      <c r="G252" s="87">
        <f>SUM(G52:G63)</f>
        <v>1013688.112</v>
      </c>
      <c r="H252" s="87">
        <f>SUM(H52:H63)</f>
        <v>527873.56999999995</v>
      </c>
      <c r="I252" s="87">
        <f>SUM(I52:I63)</f>
        <v>411741.56400000001</v>
      </c>
      <c r="J252" s="87">
        <f>SUM(J52:J63)</f>
        <v>382113.45</v>
      </c>
      <c r="K252" s="88">
        <f>SUM(K52:K63)</f>
        <v>2335416.696</v>
      </c>
      <c r="L252" s="89">
        <f t="shared" si="101"/>
        <v>0.13809098845288037</v>
      </c>
      <c r="M252" s="89"/>
      <c r="N252" s="87">
        <f t="shared" ref="N252:T252" si="110">SUM(N52:N63)</f>
        <v>322500</v>
      </c>
      <c r="O252" s="87">
        <f t="shared" si="110"/>
        <v>27237</v>
      </c>
      <c r="P252" s="88">
        <f t="shared" si="110"/>
        <v>349737</v>
      </c>
      <c r="Q252" s="87">
        <f t="shared" si="110"/>
        <v>24048</v>
      </c>
      <c r="R252" s="87">
        <f t="shared" si="110"/>
        <v>33970</v>
      </c>
      <c r="S252" s="87">
        <f t="shared" si="110"/>
        <v>29520</v>
      </c>
      <c r="T252" s="88">
        <f t="shared" si="110"/>
        <v>87538</v>
      </c>
      <c r="U252" s="137">
        <f t="shared" si="103"/>
        <v>42.152699268130405</v>
      </c>
      <c r="V252" s="137">
        <f t="shared" si="104"/>
        <v>15.539404474536354</v>
      </c>
      <c r="W252" s="137">
        <f t="shared" si="105"/>
        <v>13.947884959349594</v>
      </c>
      <c r="X252" s="157">
        <f t="shared" si="106"/>
        <v>22.313775114807285</v>
      </c>
    </row>
    <row r="253" spans="1:24" ht="12.95" customHeight="1">
      <c r="A253" s="113"/>
      <c r="B253" s="579">
        <v>2016</v>
      </c>
      <c r="C253" s="579"/>
      <c r="D253" s="579"/>
      <c r="E253" s="579"/>
      <c r="F253" s="579"/>
      <c r="G253" s="87">
        <f>SUM(G64:G75)</f>
        <v>897966.06099999987</v>
      </c>
      <c r="H253" s="87">
        <f>SUM(H64:H75)</f>
        <v>630798.64700000011</v>
      </c>
      <c r="I253" s="87">
        <f>SUM(I64:I75)</f>
        <v>513552.136</v>
      </c>
      <c r="J253" s="87">
        <f>SUM(J64:J75)</f>
        <v>403214.62699999998</v>
      </c>
      <c r="K253" s="88">
        <f>SUM(K64:K75)</f>
        <v>2445531.4709999994</v>
      </c>
      <c r="L253" s="89">
        <f t="shared" si="101"/>
        <v>0.13431477120418545</v>
      </c>
      <c r="M253" s="89"/>
      <c r="N253" s="87">
        <f t="shared" ref="N253:T253" si="111">SUM(N64:N75)</f>
        <v>328471</v>
      </c>
      <c r="O253" s="87">
        <f t="shared" si="111"/>
        <v>22608.000000000004</v>
      </c>
      <c r="P253" s="39">
        <f t="shared" si="111"/>
        <v>351079</v>
      </c>
      <c r="Q253" s="87">
        <f t="shared" si="111"/>
        <v>20386</v>
      </c>
      <c r="R253" s="87">
        <f t="shared" si="111"/>
        <v>36942</v>
      </c>
      <c r="S253" s="87">
        <f t="shared" si="111"/>
        <v>35322</v>
      </c>
      <c r="T253" s="88">
        <f t="shared" si="111"/>
        <v>92650</v>
      </c>
      <c r="U253" s="137">
        <f t="shared" si="103"/>
        <v>44.048173305209453</v>
      </c>
      <c r="V253" s="137">
        <f t="shared" si="104"/>
        <v>17.075378891234912</v>
      </c>
      <c r="W253" s="137">
        <f t="shared" si="105"/>
        <v>14.539157918577658</v>
      </c>
      <c r="X253" s="157">
        <f t="shared" si="106"/>
        <v>22.043355035078253</v>
      </c>
    </row>
    <row r="254" spans="1:24" ht="12.95" customHeight="1">
      <c r="A254" s="113"/>
      <c r="B254" s="581">
        <v>2017</v>
      </c>
      <c r="C254" s="581"/>
      <c r="D254" s="581"/>
      <c r="E254" s="581"/>
      <c r="F254" s="581"/>
      <c r="G254" s="87">
        <f>SUM(G76:G87)</f>
        <v>660129.87999999989</v>
      </c>
      <c r="H254" s="87">
        <f>SUM(H76:H87)</f>
        <v>653030.20600000001</v>
      </c>
      <c r="I254" s="87">
        <f>SUM(I76:I87)</f>
        <v>512731.86399999994</v>
      </c>
      <c r="J254" s="87">
        <f>SUM(J76:J87)</f>
        <v>469584.31299999997</v>
      </c>
      <c r="K254" s="88">
        <f>SUM(K76:K87)</f>
        <v>2295476.2629999998</v>
      </c>
      <c r="L254" s="89">
        <f t="shared" si="101"/>
        <v>0.10866982334811449</v>
      </c>
      <c r="M254" s="89"/>
      <c r="N254" s="87">
        <f t="shared" ref="N254:T254" si="112">SUM(N76:N87)</f>
        <v>249449</v>
      </c>
      <c r="O254" s="87">
        <f t="shared" si="112"/>
        <v>22015.999999999996</v>
      </c>
      <c r="P254" s="39">
        <f t="shared" si="112"/>
        <v>271465</v>
      </c>
      <c r="Q254" s="87">
        <f t="shared" si="112"/>
        <v>13154</v>
      </c>
      <c r="R254" s="87">
        <f t="shared" si="112"/>
        <v>28329</v>
      </c>
      <c r="S254" s="87">
        <f t="shared" si="112"/>
        <v>34201</v>
      </c>
      <c r="T254" s="88">
        <f t="shared" si="112"/>
        <v>75684</v>
      </c>
      <c r="U254" s="137">
        <f t="shared" si="103"/>
        <v>50.184725558765386</v>
      </c>
      <c r="V254" s="137">
        <f t="shared" si="104"/>
        <v>23.05165046418864</v>
      </c>
      <c r="W254" s="137">
        <f t="shared" si="105"/>
        <v>14.991721411654629</v>
      </c>
      <c r="X254" s="157">
        <f t="shared" si="106"/>
        <v>24.125204138259072</v>
      </c>
    </row>
    <row r="255" spans="1:24" ht="12.95" customHeight="1">
      <c r="A255" s="113"/>
      <c r="B255" s="581">
        <v>2018</v>
      </c>
      <c r="C255" s="87">
        <f>SUM(C88:C99)</f>
        <v>446571</v>
      </c>
      <c r="D255" s="87">
        <f>SUM(D88:D99)</f>
        <v>10947</v>
      </c>
      <c r="E255" s="558">
        <f>D255/C255</f>
        <v>2.4513459225968547E-2</v>
      </c>
      <c r="F255" s="558"/>
      <c r="G255" s="87">
        <f>SUM(G88:G99)</f>
        <v>522774.25899999996</v>
      </c>
      <c r="H255" s="87">
        <f>SUM(H88:H99)</f>
        <v>760977.68099999998</v>
      </c>
      <c r="I255" s="87">
        <f>SUM(I88:I99)</f>
        <v>638381.10199999996</v>
      </c>
      <c r="J255" s="87">
        <f>SUM(J88:J99)</f>
        <v>466850.04599999997</v>
      </c>
      <c r="K255" s="88">
        <f>SUM(K88:K99)</f>
        <v>2388983.0880000005</v>
      </c>
      <c r="L255" s="89">
        <f t="shared" si="101"/>
        <v>0.11374756119663244</v>
      </c>
      <c r="M255" s="87">
        <f t="shared" ref="M255:T255" si="113">SUM(M88:M99)</f>
        <v>1587</v>
      </c>
      <c r="N255" s="87">
        <f t="shared" si="113"/>
        <v>271741</v>
      </c>
      <c r="O255" s="87">
        <f t="shared" si="113"/>
        <v>21656</v>
      </c>
      <c r="P255" s="39">
        <f t="shared" si="113"/>
        <v>294984</v>
      </c>
      <c r="Q255" s="87">
        <f t="shared" si="113"/>
        <v>12865</v>
      </c>
      <c r="R255" s="87">
        <f t="shared" si="113"/>
        <v>24925</v>
      </c>
      <c r="S255" s="87">
        <f t="shared" si="113"/>
        <v>34683</v>
      </c>
      <c r="T255" s="88">
        <f t="shared" si="113"/>
        <v>72473</v>
      </c>
      <c r="U255" s="137">
        <f t="shared" si="103"/>
        <v>40.635387407695298</v>
      </c>
      <c r="V255" s="137">
        <f t="shared" si="104"/>
        <v>30.530699338014042</v>
      </c>
      <c r="W255" s="137">
        <f t="shared" si="105"/>
        <v>18.406167344232042</v>
      </c>
      <c r="X255" s="157">
        <f t="shared" si="106"/>
        <v>26.522057069529339</v>
      </c>
    </row>
    <row r="256" spans="1:24" ht="12.95" customHeight="1">
      <c r="A256" s="113"/>
      <c r="B256" s="581">
        <v>2019</v>
      </c>
      <c r="C256" s="87">
        <f>SUM(C100:C111)</f>
        <v>346031</v>
      </c>
      <c r="D256" s="87">
        <f>SUM(D100:D111)</f>
        <v>4976</v>
      </c>
      <c r="E256" s="558">
        <f>D256/C256</f>
        <v>1.4380214489453256E-2</v>
      </c>
      <c r="F256" s="558"/>
      <c r="G256" s="87">
        <f>SUM(G100:G111)</f>
        <v>674017.07200000004</v>
      </c>
      <c r="H256" s="87">
        <f>SUM(H100:H111)</f>
        <v>769922.0610000001</v>
      </c>
      <c r="I256" s="87">
        <f>SUM(I100:I111)</f>
        <v>660109.99699999997</v>
      </c>
      <c r="J256" s="87">
        <f>SUM(J100:J111)</f>
        <v>477128.52600000001</v>
      </c>
      <c r="K256" s="88">
        <f>SUM(K100:K111)</f>
        <v>2581177.656</v>
      </c>
      <c r="L256" s="89">
        <f t="shared" si="101"/>
        <v>0.10421638331429908</v>
      </c>
      <c r="M256" s="87">
        <f t="shared" ref="M256:T256" si="114">SUM(M100:M111)</f>
        <v>-404</v>
      </c>
      <c r="N256" s="87">
        <f t="shared" si="114"/>
        <v>269001</v>
      </c>
      <c r="O256" s="87">
        <f t="shared" si="114"/>
        <v>21628</v>
      </c>
      <c r="P256" s="88">
        <f t="shared" si="114"/>
        <v>290225</v>
      </c>
      <c r="Q256" s="87">
        <f t="shared" si="114"/>
        <v>14820</v>
      </c>
      <c r="R256" s="87">
        <f t="shared" si="114"/>
        <v>25694</v>
      </c>
      <c r="S256" s="87">
        <f t="shared" si="114"/>
        <v>36274</v>
      </c>
      <c r="T256" s="88">
        <f t="shared" si="114"/>
        <v>76788</v>
      </c>
      <c r="U256" s="137">
        <f t="shared" si="103"/>
        <v>45.480234278002705</v>
      </c>
      <c r="V256" s="137">
        <f t="shared" si="104"/>
        <v>29.965052580368962</v>
      </c>
      <c r="W256" s="137">
        <f t="shared" si="105"/>
        <v>18.197882698351435</v>
      </c>
      <c r="X256" s="157">
        <f t="shared" si="106"/>
        <v>27.400754414752303</v>
      </c>
    </row>
    <row r="257" spans="1:24" ht="12.95" customHeight="1">
      <c r="A257" s="113"/>
      <c r="B257" s="581">
        <v>2020</v>
      </c>
      <c r="C257" s="87">
        <f>SUM(C112:C123)</f>
        <v>26524</v>
      </c>
      <c r="D257" s="87">
        <f>SUM(D112:D123)</f>
        <v>2252</v>
      </c>
      <c r="E257" s="558">
        <f>D257/C257</f>
        <v>8.4904237671542759E-2</v>
      </c>
      <c r="F257" s="558"/>
      <c r="G257" s="87">
        <f>SUM(G112:G123)</f>
        <v>120900.435</v>
      </c>
      <c r="H257" s="87">
        <f>SUM(H112:H123)</f>
        <v>122812.41399999999</v>
      </c>
      <c r="I257" s="87">
        <f>SUM(I112:I123)</f>
        <v>593834.64700000011</v>
      </c>
      <c r="J257" s="87">
        <f>SUM(J112:J123)</f>
        <v>239500.46900000001</v>
      </c>
      <c r="K257" s="88">
        <f>SUM(K112:K123)</f>
        <v>1077047.9650000001</v>
      </c>
      <c r="L257" s="89">
        <f t="shared" si="101"/>
        <v>0.15043712561120709</v>
      </c>
      <c r="M257" s="87">
        <f t="shared" ref="M257:T257" si="115">SUM(M112:M123)</f>
        <v>773</v>
      </c>
      <c r="N257" s="87">
        <f t="shared" si="115"/>
        <v>162028</v>
      </c>
      <c r="O257" s="87">
        <f t="shared" si="115"/>
        <v>11354</v>
      </c>
      <c r="P257" s="88">
        <f t="shared" si="115"/>
        <v>174155</v>
      </c>
      <c r="Q257" s="87">
        <f t="shared" si="115"/>
        <v>3542</v>
      </c>
      <c r="R257" s="87">
        <f t="shared" si="115"/>
        <v>4295</v>
      </c>
      <c r="S257" s="87">
        <f t="shared" si="115"/>
        <v>23192</v>
      </c>
      <c r="T257" s="88">
        <f t="shared" si="115"/>
        <v>31029</v>
      </c>
      <c r="U257" s="137">
        <f t="shared" si="103"/>
        <v>34.133380858272162</v>
      </c>
      <c r="V257" s="137">
        <f t="shared" si="104"/>
        <v>28.594275669383002</v>
      </c>
      <c r="W257" s="137">
        <f t="shared" si="105"/>
        <v>25.605150353570203</v>
      </c>
      <c r="X257" s="157">
        <f t="shared" si="106"/>
        <v>26.992410196912566</v>
      </c>
    </row>
    <row r="258" spans="1:24" ht="12.95" customHeight="1">
      <c r="A258" s="113"/>
      <c r="B258" s="581">
        <v>2021</v>
      </c>
      <c r="C258" s="87">
        <f>SUM(C124:C135)</f>
        <v>79678</v>
      </c>
      <c r="D258" s="87">
        <f>SUM(D124:D135)</f>
        <v>5219</v>
      </c>
      <c r="E258" s="558">
        <f>D258/C258</f>
        <v>6.550114209694019E-2</v>
      </c>
      <c r="F258" s="558"/>
      <c r="G258" s="87">
        <f>SUM(G124:G135)</f>
        <v>55016.217999999993</v>
      </c>
      <c r="H258" s="87">
        <f>SUM(H124:H135)</f>
        <v>7527.8949999999986</v>
      </c>
      <c r="I258" s="87">
        <f>SUM(I124:I135)</f>
        <v>776978.6889999999</v>
      </c>
      <c r="J258" s="87">
        <f>SUM(J124:J135)</f>
        <v>204428.94400000002</v>
      </c>
      <c r="K258" s="88">
        <f>SUM(K124:K135)</f>
        <v>1043951.7459999998</v>
      </c>
      <c r="L258" s="89">
        <f t="shared" si="101"/>
        <v>0.12757677786383051</v>
      </c>
      <c r="M258" s="87">
        <f t="shared" ref="M258:T258" si="116">SUM(M124:M135)</f>
        <v>1752</v>
      </c>
      <c r="N258" s="87">
        <f t="shared" si="116"/>
        <v>133184</v>
      </c>
      <c r="O258" s="87">
        <f t="shared" si="116"/>
        <v>9008</v>
      </c>
      <c r="P258" s="88">
        <f t="shared" si="116"/>
        <v>143944</v>
      </c>
      <c r="Q258" s="87">
        <f t="shared" si="116"/>
        <v>1000</v>
      </c>
      <c r="R258" s="87">
        <f t="shared" si="116"/>
        <v>204</v>
      </c>
      <c r="S258" s="87">
        <f t="shared" si="116"/>
        <v>21408</v>
      </c>
      <c r="T258" s="88">
        <f t="shared" si="116"/>
        <v>22612</v>
      </c>
      <c r="U258" s="137">
        <f t="shared" si="103"/>
        <v>55.016217999999995</v>
      </c>
      <c r="V258" s="137">
        <f t="shared" si="104"/>
        <v>36.901446078431363</v>
      </c>
      <c r="W258" s="137">
        <f t="shared" si="105"/>
        <v>36.293847580343794</v>
      </c>
      <c r="X258" s="157">
        <f t="shared" si="106"/>
        <v>37.127313019635586</v>
      </c>
    </row>
    <row r="259" spans="1:24" ht="12.95" customHeight="1">
      <c r="A259" s="113"/>
      <c r="B259" s="581">
        <v>2022</v>
      </c>
      <c r="C259" s="87"/>
      <c r="D259" s="87"/>
      <c r="E259" s="558"/>
      <c r="F259" s="87"/>
      <c r="G259" s="87">
        <v>117142.50899999999</v>
      </c>
      <c r="H259" s="87">
        <v>354941.56199999998</v>
      </c>
      <c r="I259" s="87">
        <v>607161.54799999995</v>
      </c>
      <c r="J259" s="87">
        <v>373808.31900000002</v>
      </c>
      <c r="K259" s="88">
        <v>1453053.9379999998</v>
      </c>
      <c r="L259" s="89">
        <v>9.9266789915956999E-2</v>
      </c>
      <c r="M259" s="980" t="s">
        <v>545</v>
      </c>
      <c r="N259" s="87">
        <v>144240</v>
      </c>
      <c r="O259" s="87">
        <v>13953</v>
      </c>
      <c r="P259" s="88">
        <v>158193</v>
      </c>
      <c r="Q259" s="87">
        <v>1995</v>
      </c>
      <c r="R259" s="87">
        <v>8544</v>
      </c>
      <c r="S259" s="87">
        <v>21454</v>
      </c>
      <c r="T259" s="88">
        <v>31993</v>
      </c>
      <c r="U259" s="137">
        <v>58.718049624060143</v>
      </c>
      <c r="V259" s="137">
        <v>41.542785814606738</v>
      </c>
      <c r="W259" s="137">
        <v>28.30062216836021</v>
      </c>
      <c r="X259" s="1015">
        <v>33.733804863563904</v>
      </c>
    </row>
    <row r="260" spans="1:24" ht="12.95" customHeight="1">
      <c r="A260" s="113"/>
      <c r="B260" s="581">
        <v>2023</v>
      </c>
      <c r="C260" s="87"/>
      <c r="D260" s="87"/>
      <c r="E260" s="558"/>
      <c r="F260" s="87"/>
      <c r="G260" s="87">
        <v>423225.40699999995</v>
      </c>
      <c r="H260" s="87">
        <v>1010777.273</v>
      </c>
      <c r="I260" s="87">
        <v>665625.46900000004</v>
      </c>
      <c r="J260" s="87">
        <v>538876</v>
      </c>
      <c r="K260" s="88">
        <v>2638504.1489999997</v>
      </c>
      <c r="L260" s="89">
        <v>0.12552036354595858</v>
      </c>
      <c r="M260" s="980" t="s">
        <v>545</v>
      </c>
      <c r="N260" s="87">
        <v>331186</v>
      </c>
      <c r="O260" s="87">
        <v>22185</v>
      </c>
      <c r="P260" s="88">
        <v>353371</v>
      </c>
      <c r="Q260" s="87">
        <v>9516</v>
      </c>
      <c r="R260" s="87">
        <v>26946</v>
      </c>
      <c r="S260" s="87">
        <v>22748</v>
      </c>
      <c r="T260" s="88">
        <v>59210</v>
      </c>
      <c r="U260" s="137">
        <v>44.475137347625051</v>
      </c>
      <c r="V260" s="137">
        <v>37.511217731759821</v>
      </c>
      <c r="W260" s="137">
        <v>29.260834754703712</v>
      </c>
      <c r="X260" s="1015">
        <v>35.460701722681982</v>
      </c>
    </row>
    <row r="261" spans="1:24" s="3" customFormat="1" ht="12.95" customHeight="1">
      <c r="A261" s="113"/>
      <c r="B261" s="581">
        <v>2024</v>
      </c>
      <c r="C261" s="87"/>
      <c r="D261" s="87"/>
      <c r="E261" s="558"/>
      <c r="F261" s="87"/>
      <c r="G261" s="87">
        <v>543077</v>
      </c>
      <c r="H261" s="87">
        <v>956109</v>
      </c>
      <c r="I261" s="87">
        <v>567963</v>
      </c>
      <c r="J261" s="87">
        <v>583658</v>
      </c>
      <c r="K261" s="88">
        <v>2650806.889</v>
      </c>
      <c r="L261" s="89">
        <v>0.11468319373301583</v>
      </c>
      <c r="M261" s="980" t="s">
        <v>545</v>
      </c>
      <c r="N261" s="87">
        <v>304364</v>
      </c>
      <c r="O261" s="87">
        <v>21301</v>
      </c>
      <c r="P261" s="88">
        <v>325304</v>
      </c>
      <c r="Q261" s="87">
        <v>12665</v>
      </c>
      <c r="R261" s="87">
        <v>27055</v>
      </c>
      <c r="S261" s="87">
        <v>23345</v>
      </c>
      <c r="T261" s="88">
        <v>63065</v>
      </c>
      <c r="U261" s="137">
        <v>42.880153257007507</v>
      </c>
      <c r="V261" s="137">
        <v>35.339447976344474</v>
      </c>
      <c r="W261" s="137">
        <v>24.329106146926531</v>
      </c>
      <c r="X261" s="1015">
        <v>32.778068484896536</v>
      </c>
    </row>
    <row r="262" spans="1:24" ht="13.5" thickBot="1">
      <c r="B262" s="585">
        <v>2025</v>
      </c>
      <c r="C262" s="125"/>
      <c r="D262" s="125"/>
      <c r="E262" s="582"/>
      <c r="F262" s="125"/>
      <c r="G262" s="125">
        <v>568255</v>
      </c>
      <c r="H262" s="125">
        <v>876650</v>
      </c>
      <c r="I262" s="125">
        <v>619459</v>
      </c>
      <c r="J262" s="125">
        <v>569975</v>
      </c>
      <c r="K262" s="126">
        <v>2634338</v>
      </c>
      <c r="L262" s="127">
        <v>0.122</v>
      </c>
      <c r="M262" s="981" t="s">
        <v>545</v>
      </c>
      <c r="N262" s="125">
        <v>321740</v>
      </c>
      <c r="O262" s="125">
        <v>19882</v>
      </c>
      <c r="P262" s="126">
        <v>341622</v>
      </c>
      <c r="Q262" s="125">
        <v>13542</v>
      </c>
      <c r="R262" s="125">
        <v>24511</v>
      </c>
      <c r="S262" s="125">
        <v>24753</v>
      </c>
      <c r="T262" s="126">
        <v>62806</v>
      </c>
      <c r="U262" s="155">
        <v>42</v>
      </c>
      <c r="V262" s="155">
        <v>35.799999999999997</v>
      </c>
      <c r="W262" s="155">
        <v>25</v>
      </c>
      <c r="X262" s="1019">
        <v>32.9</v>
      </c>
    </row>
    <row r="263" spans="1:24" ht="12.75" thickTop="1"/>
  </sheetData>
  <mergeCells count="2">
    <mergeCell ref="C2:E2"/>
    <mergeCell ref="F2:K2"/>
  </mergeCells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Y263"/>
  <sheetViews>
    <sheetView zoomScaleNormal="100" workbookViewId="0">
      <pane xSplit="2" ySplit="3" topLeftCell="C166" activePane="bottomRight" state="frozen"/>
      <selection activeCell="A2" sqref="A2"/>
      <selection pane="topRight" activeCell="A2" sqref="A2"/>
      <selection pane="bottomLeft" activeCell="A2" sqref="A2"/>
      <selection pane="bottomRight" activeCell="M270" sqref="M270"/>
    </sheetView>
  </sheetViews>
  <sheetFormatPr defaultColWidth="6.85546875" defaultRowHeight="12.75" outlineLevelRow="1"/>
  <cols>
    <col min="1" max="1" width="0.7109375" style="599" customWidth="1"/>
    <col min="2" max="2" width="10.28515625" style="634" customWidth="1"/>
    <col min="3" max="6" width="8.85546875" style="634" customWidth="1"/>
    <col min="7" max="10" width="8.42578125" style="595" customWidth="1"/>
    <col min="11" max="11" width="8.7109375" style="596" customWidth="1"/>
    <col min="12" max="12" width="8.85546875" style="597" customWidth="1"/>
    <col min="13" max="13" width="7.7109375" style="597" customWidth="1"/>
    <col min="14" max="15" width="8.7109375" style="595" customWidth="1"/>
    <col min="16" max="16" width="8.7109375" style="596" customWidth="1"/>
    <col min="17" max="19" width="8.85546875" style="595" customWidth="1"/>
    <col min="20" max="20" width="9" style="596" customWidth="1"/>
    <col min="21" max="23" width="7.5703125" style="595" customWidth="1"/>
    <col min="24" max="24" width="7.5703125" style="596" customWidth="1"/>
    <col min="25" max="16384" width="6.85546875" style="599"/>
  </cols>
  <sheetData>
    <row r="1" spans="2:24">
      <c r="B1" s="594" t="s">
        <v>410</v>
      </c>
      <c r="C1" s="588">
        <v>3</v>
      </c>
      <c r="D1" s="13">
        <f t="shared" ref="D1" si="0">C1+1</f>
        <v>4</v>
      </c>
      <c r="E1" s="13">
        <f t="shared" ref="E1" si="1">D1+1</f>
        <v>5</v>
      </c>
      <c r="F1" s="13">
        <f t="shared" ref="F1" si="2">E1+1</f>
        <v>6</v>
      </c>
      <c r="G1" s="13">
        <f t="shared" ref="G1" si="3">F1+1</f>
        <v>7</v>
      </c>
      <c r="H1" s="13">
        <f t="shared" ref="H1" si="4">G1+1</f>
        <v>8</v>
      </c>
      <c r="I1" s="13">
        <f t="shared" ref="I1" si="5">H1+1</f>
        <v>9</v>
      </c>
      <c r="J1" s="13">
        <f t="shared" ref="J1" si="6">I1+1</f>
        <v>10</v>
      </c>
      <c r="K1" s="13">
        <f t="shared" ref="K1:L1" si="7">J1+1</f>
        <v>11</v>
      </c>
      <c r="L1" s="13">
        <f t="shared" si="7"/>
        <v>12</v>
      </c>
      <c r="M1" s="13">
        <f t="shared" ref="M1" si="8">L1+1</f>
        <v>13</v>
      </c>
      <c r="N1" s="13">
        <f t="shared" ref="N1" si="9">M1+1</f>
        <v>14</v>
      </c>
      <c r="O1" s="13">
        <f t="shared" ref="O1" si="10">N1+1</f>
        <v>15</v>
      </c>
      <c r="P1" s="13">
        <f t="shared" ref="P1" si="11">O1+1</f>
        <v>16</v>
      </c>
      <c r="Q1" s="13">
        <f t="shared" ref="Q1" si="12">P1+1</f>
        <v>17</v>
      </c>
      <c r="R1" s="13">
        <f t="shared" ref="R1" si="13">Q1+1</f>
        <v>18</v>
      </c>
      <c r="S1" s="13">
        <f t="shared" ref="S1" si="14">R1+1</f>
        <v>19</v>
      </c>
      <c r="T1" s="13">
        <f t="shared" ref="T1" si="15">S1+1</f>
        <v>20</v>
      </c>
      <c r="U1" s="13">
        <f t="shared" ref="U1" si="16">T1+1</f>
        <v>21</v>
      </c>
      <c r="V1" s="13">
        <f t="shared" ref="V1" si="17">U1+1</f>
        <v>22</v>
      </c>
      <c r="W1" s="13">
        <f t="shared" ref="W1" si="18">V1+1</f>
        <v>23</v>
      </c>
      <c r="X1" s="13">
        <f t="shared" ref="X1" si="19">W1+1</f>
        <v>24</v>
      </c>
    </row>
    <row r="2" spans="2:24" s="601" customFormat="1" ht="16.149999999999999" customHeight="1">
      <c r="B2" s="1010"/>
      <c r="C2" s="1053" t="s">
        <v>404</v>
      </c>
      <c r="D2" s="1053"/>
      <c r="E2" s="1053"/>
      <c r="F2" s="1053" t="s">
        <v>5</v>
      </c>
      <c r="G2" s="1053"/>
      <c r="H2" s="1053"/>
      <c r="I2" s="1053"/>
      <c r="J2" s="1053"/>
      <c r="K2" s="1053"/>
      <c r="L2" s="1011" t="s">
        <v>6</v>
      </c>
      <c r="M2" s="564" t="s">
        <v>405</v>
      </c>
      <c r="N2" s="564"/>
      <c r="O2" s="564"/>
      <c r="P2" s="564"/>
      <c r="Q2" s="564" t="s">
        <v>7</v>
      </c>
      <c r="R2" s="564"/>
      <c r="S2" s="564"/>
      <c r="T2" s="564"/>
      <c r="U2" s="564" t="s">
        <v>8</v>
      </c>
      <c r="V2" s="564"/>
      <c r="W2" s="564"/>
      <c r="X2" s="564"/>
    </row>
    <row r="3" spans="2:24" s="603" customFormat="1" ht="13.5">
      <c r="B3" s="1012" t="s">
        <v>9</v>
      </c>
      <c r="C3" s="554" t="s">
        <v>407</v>
      </c>
      <c r="D3" s="555" t="s">
        <v>408</v>
      </c>
      <c r="E3" s="556" t="s">
        <v>403</v>
      </c>
      <c r="F3" s="565" t="s">
        <v>404</v>
      </c>
      <c r="G3" s="535" t="s">
        <v>10</v>
      </c>
      <c r="H3" s="535" t="s">
        <v>11</v>
      </c>
      <c r="I3" s="535" t="s">
        <v>12</v>
      </c>
      <c r="J3" s="535" t="s">
        <v>13</v>
      </c>
      <c r="K3" s="536" t="s">
        <v>14</v>
      </c>
      <c r="L3" s="1013" t="s">
        <v>15</v>
      </c>
      <c r="M3" s="565" t="s">
        <v>557</v>
      </c>
      <c r="N3" s="586" t="s">
        <v>15</v>
      </c>
      <c r="O3" s="586" t="s">
        <v>16</v>
      </c>
      <c r="P3" s="536" t="s">
        <v>14</v>
      </c>
      <c r="Q3" s="535" t="s">
        <v>10</v>
      </c>
      <c r="R3" s="535" t="s">
        <v>11</v>
      </c>
      <c r="S3" s="535" t="s">
        <v>12</v>
      </c>
      <c r="T3" s="536" t="s">
        <v>14</v>
      </c>
      <c r="U3" s="1014" t="s">
        <v>10</v>
      </c>
      <c r="V3" s="1014" t="s">
        <v>11</v>
      </c>
      <c r="W3" s="535" t="s">
        <v>12</v>
      </c>
      <c r="X3" s="536" t="s">
        <v>14</v>
      </c>
    </row>
    <row r="4" spans="2:24" ht="13.5" hidden="1" customHeight="1" outlineLevel="1">
      <c r="B4" s="604">
        <v>40574</v>
      </c>
      <c r="C4" s="604"/>
      <c r="D4" s="604"/>
      <c r="E4" s="604"/>
      <c r="F4" s="604"/>
      <c r="G4" s="605">
        <v>52959</v>
      </c>
      <c r="H4" s="605">
        <v>7816</v>
      </c>
      <c r="I4" s="605">
        <v>4155</v>
      </c>
      <c r="J4" s="605">
        <v>3605</v>
      </c>
      <c r="K4" s="606">
        <f>SUM(G4:J4)</f>
        <v>68535</v>
      </c>
      <c r="L4" s="607">
        <f t="shared" ref="L4:L67" si="20">N4/K4</f>
        <v>0.14181075362953235</v>
      </c>
      <c r="M4" s="607"/>
      <c r="N4" s="608">
        <v>9719</v>
      </c>
      <c r="O4" s="608">
        <v>46</v>
      </c>
      <c r="P4" s="609">
        <f>SUM(N4:O4)</f>
        <v>9765</v>
      </c>
      <c r="Q4" s="605">
        <v>1096</v>
      </c>
      <c r="R4" s="605">
        <v>607</v>
      </c>
      <c r="S4" s="605">
        <v>196</v>
      </c>
      <c r="T4" s="598">
        <f>SUM(Q4:S4)</f>
        <v>1899</v>
      </c>
      <c r="U4" s="605"/>
      <c r="V4" s="605"/>
      <c r="W4" s="605"/>
      <c r="X4" s="598"/>
    </row>
    <row r="5" spans="2:24" ht="12.75" hidden="1" customHeight="1" outlineLevel="1">
      <c r="B5" s="604">
        <v>40602</v>
      </c>
      <c r="C5" s="604"/>
      <c r="D5" s="604"/>
      <c r="E5" s="604"/>
      <c r="F5" s="604"/>
      <c r="G5" s="605">
        <v>37691</v>
      </c>
      <c r="H5" s="605">
        <v>14894</v>
      </c>
      <c r="I5" s="605">
        <v>5163</v>
      </c>
      <c r="J5" s="605">
        <v>2624</v>
      </c>
      <c r="K5" s="606">
        <f t="shared" ref="K5:K68" si="21">SUM(G5:J5)</f>
        <v>60372</v>
      </c>
      <c r="L5" s="607">
        <f t="shared" si="20"/>
        <v>5.7642615782150665E-2</v>
      </c>
      <c r="M5" s="607"/>
      <c r="N5" s="605">
        <v>3480</v>
      </c>
      <c r="O5" s="605">
        <v>96</v>
      </c>
      <c r="P5" s="606">
        <f t="shared" ref="P5:P68" si="22">SUM(N5:O5)</f>
        <v>3576</v>
      </c>
      <c r="Q5" s="605">
        <v>904</v>
      </c>
      <c r="R5" s="605">
        <v>524</v>
      </c>
      <c r="S5" s="605">
        <v>190</v>
      </c>
      <c r="T5" s="598">
        <f t="shared" ref="T5:T68" si="23">SUM(Q5:S5)</f>
        <v>1618</v>
      </c>
      <c r="U5" s="605"/>
      <c r="V5" s="605"/>
      <c r="W5" s="605"/>
      <c r="X5" s="598"/>
    </row>
    <row r="6" spans="2:24" ht="12.75" hidden="1" customHeight="1" outlineLevel="1">
      <c r="B6" s="610">
        <v>40633</v>
      </c>
      <c r="C6" s="610"/>
      <c r="D6" s="610"/>
      <c r="E6" s="610"/>
      <c r="F6" s="610"/>
      <c r="G6" s="611">
        <v>36861</v>
      </c>
      <c r="H6" s="611">
        <v>14072</v>
      </c>
      <c r="I6" s="611">
        <v>6227</v>
      </c>
      <c r="J6" s="611">
        <v>2695</v>
      </c>
      <c r="K6" s="612">
        <f t="shared" si="21"/>
        <v>59855</v>
      </c>
      <c r="L6" s="613">
        <f t="shared" si="20"/>
        <v>5.2777545735527523E-2</v>
      </c>
      <c r="M6" s="613"/>
      <c r="N6" s="611">
        <v>3159</v>
      </c>
      <c r="O6" s="611">
        <v>97</v>
      </c>
      <c r="P6" s="612">
        <f t="shared" si="22"/>
        <v>3256</v>
      </c>
      <c r="Q6" s="611">
        <v>830</v>
      </c>
      <c r="R6" s="611">
        <v>523</v>
      </c>
      <c r="S6" s="611">
        <v>239</v>
      </c>
      <c r="T6" s="598">
        <f t="shared" si="23"/>
        <v>1592</v>
      </c>
      <c r="U6" s="611"/>
      <c r="V6" s="611"/>
      <c r="W6" s="611"/>
      <c r="X6" s="614"/>
    </row>
    <row r="7" spans="2:24" ht="12.75" hidden="1" customHeight="1" outlineLevel="1">
      <c r="B7" s="604">
        <v>40663</v>
      </c>
      <c r="C7" s="604"/>
      <c r="D7" s="604"/>
      <c r="E7" s="604"/>
      <c r="F7" s="604"/>
      <c r="G7" s="605">
        <v>44200</v>
      </c>
      <c r="H7" s="605">
        <v>18145</v>
      </c>
      <c r="I7" s="605">
        <v>6115</v>
      </c>
      <c r="J7" s="605">
        <v>3900</v>
      </c>
      <c r="K7" s="606">
        <f t="shared" si="21"/>
        <v>72360</v>
      </c>
      <c r="L7" s="607">
        <f t="shared" si="20"/>
        <v>6.8933112216694306E-2</v>
      </c>
      <c r="M7" s="607"/>
      <c r="N7" s="608">
        <v>4988</v>
      </c>
      <c r="O7" s="608">
        <v>66</v>
      </c>
      <c r="P7" s="609">
        <f t="shared" si="22"/>
        <v>5054</v>
      </c>
      <c r="Q7" s="605">
        <v>1055</v>
      </c>
      <c r="R7" s="605">
        <v>731</v>
      </c>
      <c r="S7" s="605">
        <v>247</v>
      </c>
      <c r="T7" s="598">
        <f t="shared" si="23"/>
        <v>2033</v>
      </c>
      <c r="U7" s="605"/>
      <c r="V7" s="605"/>
      <c r="W7" s="605"/>
      <c r="X7" s="598"/>
    </row>
    <row r="8" spans="2:24" ht="12.75" hidden="1" customHeight="1" outlineLevel="1">
      <c r="B8" s="604">
        <v>40694</v>
      </c>
      <c r="C8" s="604"/>
      <c r="D8" s="604"/>
      <c r="E8" s="604"/>
      <c r="F8" s="604"/>
      <c r="G8" s="605">
        <v>61697</v>
      </c>
      <c r="H8" s="605">
        <v>14332</v>
      </c>
      <c r="I8" s="605">
        <v>4541</v>
      </c>
      <c r="J8" s="605">
        <v>3014</v>
      </c>
      <c r="K8" s="606">
        <f t="shared" si="21"/>
        <v>83584</v>
      </c>
      <c r="L8" s="607">
        <f t="shared" si="20"/>
        <v>6.0597722052067378E-2</v>
      </c>
      <c r="M8" s="607"/>
      <c r="N8" s="605">
        <v>5065</v>
      </c>
      <c r="O8" s="605">
        <v>69</v>
      </c>
      <c r="P8" s="606">
        <f t="shared" si="22"/>
        <v>5134</v>
      </c>
      <c r="Q8" s="605">
        <v>1345</v>
      </c>
      <c r="R8" s="605">
        <v>709</v>
      </c>
      <c r="S8" s="605">
        <v>199</v>
      </c>
      <c r="T8" s="598">
        <f t="shared" si="23"/>
        <v>2253</v>
      </c>
      <c r="U8" s="605"/>
      <c r="V8" s="605"/>
      <c r="W8" s="605"/>
      <c r="X8" s="598"/>
    </row>
    <row r="9" spans="2:24" ht="12.75" hidden="1" customHeight="1" outlineLevel="1">
      <c r="B9" s="610">
        <v>40724</v>
      </c>
      <c r="C9" s="610"/>
      <c r="D9" s="610"/>
      <c r="E9" s="610"/>
      <c r="F9" s="610"/>
      <c r="G9" s="611">
        <v>50523</v>
      </c>
      <c r="H9" s="611">
        <v>9935</v>
      </c>
      <c r="I9" s="611">
        <v>6332</v>
      </c>
      <c r="J9" s="611">
        <v>2470</v>
      </c>
      <c r="K9" s="612">
        <f t="shared" si="21"/>
        <v>69260</v>
      </c>
      <c r="L9" s="613">
        <f t="shared" si="20"/>
        <v>6.1103089806526137E-2</v>
      </c>
      <c r="M9" s="613"/>
      <c r="N9" s="611">
        <v>4232</v>
      </c>
      <c r="O9" s="611">
        <v>84</v>
      </c>
      <c r="P9" s="612">
        <f t="shared" si="22"/>
        <v>4316</v>
      </c>
      <c r="Q9" s="611">
        <v>1194</v>
      </c>
      <c r="R9" s="611">
        <v>499</v>
      </c>
      <c r="S9" s="611">
        <v>224</v>
      </c>
      <c r="T9" s="598">
        <f t="shared" si="23"/>
        <v>1917</v>
      </c>
      <c r="U9" s="611"/>
      <c r="V9" s="611"/>
      <c r="W9" s="611"/>
      <c r="X9" s="614"/>
    </row>
    <row r="10" spans="2:24" ht="12.75" hidden="1" customHeight="1" outlineLevel="1">
      <c r="B10" s="604">
        <v>40755</v>
      </c>
      <c r="C10" s="604"/>
      <c r="D10" s="604"/>
      <c r="E10" s="604"/>
      <c r="F10" s="604"/>
      <c r="G10" s="605">
        <v>57540</v>
      </c>
      <c r="H10" s="605">
        <v>10236</v>
      </c>
      <c r="I10" s="605">
        <v>8023</v>
      </c>
      <c r="J10" s="605">
        <v>3169</v>
      </c>
      <c r="K10" s="606">
        <f t="shared" si="21"/>
        <v>78968</v>
      </c>
      <c r="L10" s="607">
        <f t="shared" si="20"/>
        <v>0.10977864451423361</v>
      </c>
      <c r="M10" s="607"/>
      <c r="N10" s="608">
        <v>8669</v>
      </c>
      <c r="O10" s="608">
        <v>99</v>
      </c>
      <c r="P10" s="609">
        <f t="shared" si="22"/>
        <v>8768</v>
      </c>
      <c r="Q10" s="605">
        <v>1146</v>
      </c>
      <c r="R10" s="605">
        <v>483</v>
      </c>
      <c r="S10" s="605">
        <v>226</v>
      </c>
      <c r="T10" s="598">
        <f t="shared" si="23"/>
        <v>1855</v>
      </c>
      <c r="U10" s="605"/>
      <c r="V10" s="605"/>
      <c r="W10" s="605"/>
      <c r="X10" s="598"/>
    </row>
    <row r="11" spans="2:24" ht="12.75" hidden="1" customHeight="1" outlineLevel="1">
      <c r="B11" s="604">
        <v>40786</v>
      </c>
      <c r="C11" s="604"/>
      <c r="D11" s="604"/>
      <c r="E11" s="604"/>
      <c r="F11" s="604"/>
      <c r="G11" s="605">
        <v>53560</v>
      </c>
      <c r="H11" s="605">
        <v>9413</v>
      </c>
      <c r="I11" s="605">
        <v>6340</v>
      </c>
      <c r="J11" s="605">
        <v>2706</v>
      </c>
      <c r="K11" s="606">
        <f t="shared" si="21"/>
        <v>72019</v>
      </c>
      <c r="L11" s="607">
        <f t="shared" si="20"/>
        <v>7.9978894458406807E-2</v>
      </c>
      <c r="M11" s="607"/>
      <c r="N11" s="605">
        <v>5760</v>
      </c>
      <c r="O11" s="605">
        <v>114</v>
      </c>
      <c r="P11" s="606">
        <f t="shared" si="22"/>
        <v>5874</v>
      </c>
      <c r="Q11" s="605">
        <v>1128</v>
      </c>
      <c r="R11" s="605">
        <v>519</v>
      </c>
      <c r="S11" s="605">
        <v>234</v>
      </c>
      <c r="T11" s="598">
        <f t="shared" si="23"/>
        <v>1881</v>
      </c>
      <c r="U11" s="605"/>
      <c r="V11" s="605"/>
      <c r="W11" s="605"/>
      <c r="X11" s="598"/>
    </row>
    <row r="12" spans="2:24" ht="12.75" hidden="1" customHeight="1" outlineLevel="1">
      <c r="B12" s="610">
        <v>40816</v>
      </c>
      <c r="C12" s="610"/>
      <c r="D12" s="610"/>
      <c r="E12" s="610"/>
      <c r="F12" s="610"/>
      <c r="G12" s="611">
        <v>40690</v>
      </c>
      <c r="H12" s="611">
        <v>10841</v>
      </c>
      <c r="I12" s="611">
        <v>5864</v>
      </c>
      <c r="J12" s="611">
        <v>2844</v>
      </c>
      <c r="K12" s="612">
        <f t="shared" si="21"/>
        <v>60239</v>
      </c>
      <c r="L12" s="613">
        <f t="shared" si="20"/>
        <v>0.12850478925612974</v>
      </c>
      <c r="M12" s="613"/>
      <c r="N12" s="611">
        <v>7741</v>
      </c>
      <c r="O12" s="611">
        <v>87</v>
      </c>
      <c r="P12" s="612">
        <f t="shared" si="22"/>
        <v>7828</v>
      </c>
      <c r="Q12" s="611">
        <v>951</v>
      </c>
      <c r="R12" s="611">
        <v>520</v>
      </c>
      <c r="S12" s="611">
        <v>217</v>
      </c>
      <c r="T12" s="598">
        <f t="shared" si="23"/>
        <v>1688</v>
      </c>
      <c r="U12" s="611"/>
      <c r="V12" s="611"/>
      <c r="W12" s="611"/>
      <c r="X12" s="614"/>
    </row>
    <row r="13" spans="2:24" ht="12.75" hidden="1" customHeight="1" outlineLevel="1">
      <c r="B13" s="604">
        <v>40847</v>
      </c>
      <c r="C13" s="604"/>
      <c r="D13" s="604"/>
      <c r="E13" s="604"/>
      <c r="F13" s="604"/>
      <c r="G13" s="605">
        <v>47613</v>
      </c>
      <c r="H13" s="605">
        <v>9405</v>
      </c>
      <c r="I13" s="605">
        <v>5703</v>
      </c>
      <c r="J13" s="605">
        <v>3684</v>
      </c>
      <c r="K13" s="606">
        <f t="shared" si="21"/>
        <v>66405</v>
      </c>
      <c r="L13" s="607">
        <f t="shared" si="20"/>
        <v>0.15409984187937656</v>
      </c>
      <c r="M13" s="607"/>
      <c r="N13" s="608">
        <v>10233</v>
      </c>
      <c r="O13" s="608">
        <v>102</v>
      </c>
      <c r="P13" s="609">
        <f t="shared" si="22"/>
        <v>10335</v>
      </c>
      <c r="Q13" s="605">
        <v>1145</v>
      </c>
      <c r="R13" s="605">
        <v>480</v>
      </c>
      <c r="S13" s="605">
        <v>224</v>
      </c>
      <c r="T13" s="598">
        <f t="shared" si="23"/>
        <v>1849</v>
      </c>
      <c r="U13" s="605"/>
      <c r="V13" s="605"/>
      <c r="W13" s="605"/>
      <c r="X13" s="598"/>
    </row>
    <row r="14" spans="2:24" ht="12.75" hidden="1" customHeight="1" outlineLevel="1">
      <c r="B14" s="604">
        <v>40877</v>
      </c>
      <c r="C14" s="604"/>
      <c r="D14" s="604"/>
      <c r="E14" s="604"/>
      <c r="F14" s="604"/>
      <c r="G14" s="605">
        <v>34085</v>
      </c>
      <c r="H14" s="605">
        <v>8080.9999999999991</v>
      </c>
      <c r="I14" s="605">
        <v>3294</v>
      </c>
      <c r="J14" s="605">
        <v>3125</v>
      </c>
      <c r="K14" s="606">
        <f t="shared" si="21"/>
        <v>48585</v>
      </c>
      <c r="L14" s="607">
        <f t="shared" si="20"/>
        <v>0.12812596480395183</v>
      </c>
      <c r="M14" s="607"/>
      <c r="N14" s="605">
        <v>6225</v>
      </c>
      <c r="O14" s="605">
        <v>125</v>
      </c>
      <c r="P14" s="606">
        <f t="shared" si="22"/>
        <v>6350</v>
      </c>
      <c r="Q14" s="605">
        <v>888</v>
      </c>
      <c r="R14" s="605">
        <v>465</v>
      </c>
      <c r="S14" s="605">
        <v>191</v>
      </c>
      <c r="T14" s="598">
        <f t="shared" si="23"/>
        <v>1544</v>
      </c>
      <c r="U14" s="605"/>
      <c r="V14" s="605"/>
      <c r="W14" s="605"/>
      <c r="X14" s="598"/>
    </row>
    <row r="15" spans="2:24" ht="12.75" hidden="1" customHeight="1" outlineLevel="1">
      <c r="B15" s="615">
        <v>40908</v>
      </c>
      <c r="C15" s="615"/>
      <c r="D15" s="615"/>
      <c r="E15" s="615"/>
      <c r="F15" s="615"/>
      <c r="G15" s="616">
        <v>55663</v>
      </c>
      <c r="H15" s="616">
        <v>6742</v>
      </c>
      <c r="I15" s="616">
        <v>3095</v>
      </c>
      <c r="J15" s="616">
        <v>3207</v>
      </c>
      <c r="K15" s="617">
        <f t="shared" si="21"/>
        <v>68707</v>
      </c>
      <c r="L15" s="618">
        <f t="shared" si="20"/>
        <v>5.9790123277104222E-2</v>
      </c>
      <c r="M15" s="618"/>
      <c r="N15" s="616">
        <v>4108</v>
      </c>
      <c r="O15" s="616">
        <v>142</v>
      </c>
      <c r="P15" s="617">
        <f t="shared" si="22"/>
        <v>4250</v>
      </c>
      <c r="Q15" s="616">
        <v>1247</v>
      </c>
      <c r="R15" s="616">
        <v>455</v>
      </c>
      <c r="S15" s="616">
        <v>257</v>
      </c>
      <c r="T15" s="619">
        <f t="shared" si="23"/>
        <v>1959</v>
      </c>
      <c r="U15" s="616"/>
      <c r="V15" s="616"/>
      <c r="W15" s="616"/>
      <c r="X15" s="619"/>
    </row>
    <row r="16" spans="2:24" ht="12.75" hidden="1" customHeight="1" outlineLevel="1">
      <c r="B16" s="604">
        <v>40939</v>
      </c>
      <c r="C16" s="604"/>
      <c r="D16" s="604"/>
      <c r="E16" s="604"/>
      <c r="F16" s="604"/>
      <c r="G16" s="605">
        <v>48160</v>
      </c>
      <c r="H16" s="605">
        <v>13323</v>
      </c>
      <c r="I16" s="605">
        <v>3112</v>
      </c>
      <c r="J16" s="605">
        <v>2244</v>
      </c>
      <c r="K16" s="606">
        <f t="shared" si="21"/>
        <v>66839</v>
      </c>
      <c r="L16" s="607">
        <f t="shared" si="20"/>
        <v>0.1268570744625144</v>
      </c>
      <c r="M16" s="607"/>
      <c r="N16" s="605">
        <v>8479</v>
      </c>
      <c r="O16" s="605">
        <v>325</v>
      </c>
      <c r="P16" s="606">
        <f t="shared" si="22"/>
        <v>8804</v>
      </c>
      <c r="Q16" s="605">
        <v>1231</v>
      </c>
      <c r="R16" s="605">
        <v>576</v>
      </c>
      <c r="S16" s="605">
        <v>232</v>
      </c>
      <c r="T16" s="598">
        <f t="shared" si="23"/>
        <v>2039</v>
      </c>
      <c r="U16" s="620">
        <f t="shared" ref="U16:U47" si="24">G16/Q16</f>
        <v>39.122664500406174</v>
      </c>
      <c r="V16" s="620">
        <f t="shared" ref="V16:V47" si="25">H16/R16</f>
        <v>23.130208333333332</v>
      </c>
      <c r="W16" s="620">
        <f t="shared" ref="W16:W47" si="26">I16/S16</f>
        <v>13.413793103448276</v>
      </c>
      <c r="X16" s="621">
        <f t="shared" ref="X16:X47" si="27">SUM(G16:I16)/T16</f>
        <v>31.679744973025993</v>
      </c>
    </row>
    <row r="17" spans="2:24" ht="12.75" hidden="1" customHeight="1" outlineLevel="1">
      <c r="B17" s="604">
        <v>40968</v>
      </c>
      <c r="C17" s="604"/>
      <c r="D17" s="604"/>
      <c r="E17" s="604"/>
      <c r="F17" s="604"/>
      <c r="G17" s="605">
        <v>42639</v>
      </c>
      <c r="H17" s="605">
        <v>11882</v>
      </c>
      <c r="I17" s="605">
        <v>3071</v>
      </c>
      <c r="J17" s="605">
        <v>2578</v>
      </c>
      <c r="K17" s="606">
        <f t="shared" si="21"/>
        <v>60170</v>
      </c>
      <c r="L17" s="607">
        <f t="shared" si="20"/>
        <v>8.3513378760179488E-2</v>
      </c>
      <c r="M17" s="607"/>
      <c r="N17" s="605">
        <v>5025</v>
      </c>
      <c r="O17" s="605">
        <v>262</v>
      </c>
      <c r="P17" s="606">
        <f t="shared" si="22"/>
        <v>5287</v>
      </c>
      <c r="Q17" s="605">
        <v>979</v>
      </c>
      <c r="R17" s="605">
        <v>503</v>
      </c>
      <c r="S17" s="605">
        <v>226</v>
      </c>
      <c r="T17" s="598">
        <f t="shared" si="23"/>
        <v>1708</v>
      </c>
      <c r="U17" s="620">
        <f t="shared" si="24"/>
        <v>43.553626149131766</v>
      </c>
      <c r="V17" s="620">
        <f t="shared" si="25"/>
        <v>23.622266401590458</v>
      </c>
      <c r="W17" s="620">
        <f t="shared" si="26"/>
        <v>13.58849557522124</v>
      </c>
      <c r="X17" s="621">
        <f t="shared" si="27"/>
        <v>33.71896955503513</v>
      </c>
    </row>
    <row r="18" spans="2:24" ht="12.75" hidden="1" customHeight="1" outlineLevel="1">
      <c r="B18" s="610">
        <v>40999</v>
      </c>
      <c r="C18" s="610"/>
      <c r="D18" s="610"/>
      <c r="E18" s="610"/>
      <c r="F18" s="610"/>
      <c r="G18" s="611">
        <v>37396</v>
      </c>
      <c r="H18" s="611">
        <v>8020</v>
      </c>
      <c r="I18" s="611">
        <v>5342</v>
      </c>
      <c r="J18" s="611">
        <v>2996</v>
      </c>
      <c r="K18" s="612">
        <f t="shared" si="21"/>
        <v>53754</v>
      </c>
      <c r="L18" s="613">
        <f t="shared" si="20"/>
        <v>0.12709751832421773</v>
      </c>
      <c r="M18" s="613"/>
      <c r="N18" s="611">
        <v>6832</v>
      </c>
      <c r="O18" s="611">
        <v>244</v>
      </c>
      <c r="P18" s="612">
        <f t="shared" si="22"/>
        <v>7076</v>
      </c>
      <c r="Q18" s="611">
        <v>930</v>
      </c>
      <c r="R18" s="611">
        <v>474</v>
      </c>
      <c r="S18" s="611">
        <v>342</v>
      </c>
      <c r="T18" s="598">
        <f t="shared" si="23"/>
        <v>1746</v>
      </c>
      <c r="U18" s="622">
        <f t="shared" si="24"/>
        <v>40.210752688172043</v>
      </c>
      <c r="V18" s="622">
        <f t="shared" si="25"/>
        <v>16.919831223628691</v>
      </c>
      <c r="W18" s="622">
        <f t="shared" si="26"/>
        <v>15.619883040935672</v>
      </c>
      <c r="X18" s="623">
        <f t="shared" si="27"/>
        <v>29.071019473081328</v>
      </c>
    </row>
    <row r="19" spans="2:24" ht="12.75" hidden="1" customHeight="1" outlineLevel="1">
      <c r="B19" s="604">
        <v>41029</v>
      </c>
      <c r="C19" s="604"/>
      <c r="D19" s="604"/>
      <c r="E19" s="604"/>
      <c r="F19" s="604"/>
      <c r="G19" s="605">
        <v>49444</v>
      </c>
      <c r="H19" s="605">
        <v>8719</v>
      </c>
      <c r="I19" s="605">
        <v>3199</v>
      </c>
      <c r="J19" s="605">
        <v>2919</v>
      </c>
      <c r="K19" s="606">
        <f t="shared" si="21"/>
        <v>64281</v>
      </c>
      <c r="L19" s="607">
        <f t="shared" si="20"/>
        <v>9.5518115772934453E-2</v>
      </c>
      <c r="M19" s="607"/>
      <c r="N19" s="608">
        <v>6140</v>
      </c>
      <c r="O19" s="608">
        <v>238</v>
      </c>
      <c r="P19" s="609">
        <f t="shared" si="22"/>
        <v>6378</v>
      </c>
      <c r="Q19" s="605">
        <v>1126</v>
      </c>
      <c r="R19" s="605">
        <v>618</v>
      </c>
      <c r="S19" s="605">
        <v>325</v>
      </c>
      <c r="T19" s="598">
        <f t="shared" si="23"/>
        <v>2069</v>
      </c>
      <c r="U19" s="620">
        <f t="shared" si="24"/>
        <v>43.911190053285971</v>
      </c>
      <c r="V19" s="620">
        <f t="shared" si="25"/>
        <v>14.108414239482201</v>
      </c>
      <c r="W19" s="620">
        <f t="shared" si="26"/>
        <v>9.8430769230769233</v>
      </c>
      <c r="X19" s="621">
        <f t="shared" si="27"/>
        <v>29.657805703238278</v>
      </c>
    </row>
    <row r="20" spans="2:24" ht="12.75" hidden="1" customHeight="1" outlineLevel="1">
      <c r="B20" s="604">
        <v>41060</v>
      </c>
      <c r="C20" s="604"/>
      <c r="D20" s="604"/>
      <c r="E20" s="604"/>
      <c r="F20" s="604"/>
      <c r="G20" s="605">
        <v>30347</v>
      </c>
      <c r="H20" s="605">
        <v>6839</v>
      </c>
      <c r="I20" s="605">
        <v>3553</v>
      </c>
      <c r="J20" s="605">
        <v>2783</v>
      </c>
      <c r="K20" s="606">
        <f t="shared" si="21"/>
        <v>43522</v>
      </c>
      <c r="L20" s="607">
        <f t="shared" si="20"/>
        <v>0.16722577087450025</v>
      </c>
      <c r="M20" s="607"/>
      <c r="N20" s="605">
        <v>7278</v>
      </c>
      <c r="O20" s="605">
        <v>201</v>
      </c>
      <c r="P20" s="606">
        <f t="shared" si="22"/>
        <v>7479</v>
      </c>
      <c r="Q20" s="605">
        <v>807</v>
      </c>
      <c r="R20" s="605">
        <v>581</v>
      </c>
      <c r="S20" s="605">
        <v>325</v>
      </c>
      <c r="T20" s="598">
        <f t="shared" si="23"/>
        <v>1713</v>
      </c>
      <c r="U20" s="620">
        <f t="shared" si="24"/>
        <v>37.604708798017349</v>
      </c>
      <c r="V20" s="620">
        <f t="shared" si="25"/>
        <v>11.771084337349398</v>
      </c>
      <c r="W20" s="620">
        <f t="shared" si="26"/>
        <v>10.932307692307692</v>
      </c>
      <c r="X20" s="621">
        <f t="shared" si="27"/>
        <v>23.78225335668418</v>
      </c>
    </row>
    <row r="21" spans="2:24" ht="12.75" hidden="1" customHeight="1" outlineLevel="1">
      <c r="B21" s="610">
        <v>41090</v>
      </c>
      <c r="C21" s="610"/>
      <c r="D21" s="610"/>
      <c r="E21" s="610"/>
      <c r="F21" s="610"/>
      <c r="G21" s="611">
        <v>35523</v>
      </c>
      <c r="H21" s="611">
        <v>10770</v>
      </c>
      <c r="I21" s="611">
        <v>3952</v>
      </c>
      <c r="J21" s="611">
        <v>3022</v>
      </c>
      <c r="K21" s="612">
        <f t="shared" si="21"/>
        <v>53267</v>
      </c>
      <c r="L21" s="613">
        <f t="shared" si="20"/>
        <v>7.9899374847466537E-2</v>
      </c>
      <c r="M21" s="613"/>
      <c r="N21" s="611">
        <v>4256</v>
      </c>
      <c r="O21" s="611">
        <v>303</v>
      </c>
      <c r="P21" s="612">
        <f t="shared" si="22"/>
        <v>4559</v>
      </c>
      <c r="Q21" s="611">
        <v>1018.9999999999999</v>
      </c>
      <c r="R21" s="611">
        <v>791</v>
      </c>
      <c r="S21" s="611">
        <v>284</v>
      </c>
      <c r="T21" s="598">
        <f t="shared" si="23"/>
        <v>2094</v>
      </c>
      <c r="U21" s="622">
        <f t="shared" si="24"/>
        <v>34.860647693817469</v>
      </c>
      <c r="V21" s="622">
        <f t="shared" si="25"/>
        <v>13.61567635903919</v>
      </c>
      <c r="W21" s="622">
        <f t="shared" si="26"/>
        <v>13.915492957746478</v>
      </c>
      <c r="X21" s="623">
        <f t="shared" si="27"/>
        <v>23.994746895893027</v>
      </c>
    </row>
    <row r="22" spans="2:24" ht="12.75" hidden="1" customHeight="1" outlineLevel="1">
      <c r="B22" s="604">
        <v>41121</v>
      </c>
      <c r="C22" s="604"/>
      <c r="D22" s="604"/>
      <c r="E22" s="604"/>
      <c r="F22" s="604"/>
      <c r="G22" s="605">
        <v>59053</v>
      </c>
      <c r="H22" s="605">
        <v>14194</v>
      </c>
      <c r="I22" s="605">
        <v>4569</v>
      </c>
      <c r="J22" s="605">
        <v>3109</v>
      </c>
      <c r="K22" s="606">
        <f t="shared" si="21"/>
        <v>80925</v>
      </c>
      <c r="L22" s="607">
        <f t="shared" si="20"/>
        <v>6.9620018535681186E-2</v>
      </c>
      <c r="M22" s="607"/>
      <c r="N22" s="608">
        <v>5634</v>
      </c>
      <c r="O22" s="608">
        <v>326</v>
      </c>
      <c r="P22" s="609">
        <f t="shared" si="22"/>
        <v>5960</v>
      </c>
      <c r="Q22" s="605">
        <v>1322</v>
      </c>
      <c r="R22" s="605">
        <v>849</v>
      </c>
      <c r="S22" s="605">
        <v>321</v>
      </c>
      <c r="T22" s="598">
        <f t="shared" si="23"/>
        <v>2492</v>
      </c>
      <c r="U22" s="620">
        <f t="shared" si="24"/>
        <v>44.66944024205749</v>
      </c>
      <c r="V22" s="620">
        <f t="shared" si="25"/>
        <v>16.718492343934042</v>
      </c>
      <c r="W22" s="620">
        <f t="shared" si="26"/>
        <v>14.233644859813085</v>
      </c>
      <c r="X22" s="621">
        <f t="shared" si="27"/>
        <v>31.226324237560192</v>
      </c>
    </row>
    <row r="23" spans="2:24" ht="12.75" hidden="1" customHeight="1" outlineLevel="1">
      <c r="B23" s="604">
        <v>41152</v>
      </c>
      <c r="C23" s="604"/>
      <c r="D23" s="604"/>
      <c r="E23" s="604"/>
      <c r="F23" s="604"/>
      <c r="G23" s="605">
        <v>50645</v>
      </c>
      <c r="H23" s="605">
        <v>11515</v>
      </c>
      <c r="I23" s="605">
        <v>7174</v>
      </c>
      <c r="J23" s="605">
        <v>3602</v>
      </c>
      <c r="K23" s="606">
        <f t="shared" si="21"/>
        <v>72936</v>
      </c>
      <c r="L23" s="607">
        <f t="shared" si="20"/>
        <v>8.1290446418778112E-2</v>
      </c>
      <c r="M23" s="607"/>
      <c r="N23" s="605">
        <v>5929</v>
      </c>
      <c r="O23" s="605">
        <v>470</v>
      </c>
      <c r="P23" s="606">
        <f t="shared" si="22"/>
        <v>6399</v>
      </c>
      <c r="Q23" s="605">
        <v>1246</v>
      </c>
      <c r="R23" s="605">
        <v>716</v>
      </c>
      <c r="S23" s="605">
        <v>341</v>
      </c>
      <c r="T23" s="598">
        <f t="shared" si="23"/>
        <v>2303</v>
      </c>
      <c r="U23" s="620">
        <f t="shared" si="24"/>
        <v>40.646067415730336</v>
      </c>
      <c r="V23" s="620">
        <f t="shared" si="25"/>
        <v>16.08240223463687</v>
      </c>
      <c r="W23" s="620">
        <f t="shared" si="26"/>
        <v>21.038123167155426</v>
      </c>
      <c r="X23" s="621">
        <f t="shared" si="27"/>
        <v>30.105948762483717</v>
      </c>
    </row>
    <row r="24" spans="2:24" ht="12.75" hidden="1" customHeight="1" outlineLevel="1">
      <c r="B24" s="610">
        <v>41182</v>
      </c>
      <c r="C24" s="610"/>
      <c r="D24" s="610"/>
      <c r="E24" s="610"/>
      <c r="F24" s="610"/>
      <c r="G24" s="611">
        <v>43437</v>
      </c>
      <c r="H24" s="611">
        <v>12737</v>
      </c>
      <c r="I24" s="611">
        <v>10059</v>
      </c>
      <c r="J24" s="611">
        <v>2342</v>
      </c>
      <c r="K24" s="612">
        <f t="shared" si="21"/>
        <v>68575</v>
      </c>
      <c r="L24" s="613">
        <f t="shared" si="20"/>
        <v>7.6762668611009846E-2</v>
      </c>
      <c r="M24" s="613"/>
      <c r="N24" s="611">
        <v>5264</v>
      </c>
      <c r="O24" s="611">
        <v>317</v>
      </c>
      <c r="P24" s="612">
        <f t="shared" si="22"/>
        <v>5581</v>
      </c>
      <c r="Q24" s="611">
        <v>1171</v>
      </c>
      <c r="R24" s="611">
        <v>845</v>
      </c>
      <c r="S24" s="611">
        <v>296</v>
      </c>
      <c r="T24" s="598">
        <f t="shared" si="23"/>
        <v>2312</v>
      </c>
      <c r="U24" s="622">
        <f t="shared" si="24"/>
        <v>37.093936806148591</v>
      </c>
      <c r="V24" s="622">
        <f t="shared" si="25"/>
        <v>15.073372781065089</v>
      </c>
      <c r="W24" s="622">
        <f t="shared" si="26"/>
        <v>33.983108108108105</v>
      </c>
      <c r="X24" s="623">
        <f t="shared" si="27"/>
        <v>28.647491349480969</v>
      </c>
    </row>
    <row r="25" spans="2:24" ht="12.75" hidden="1" customHeight="1" outlineLevel="1">
      <c r="B25" s="604">
        <v>41213</v>
      </c>
      <c r="C25" s="604"/>
      <c r="D25" s="604"/>
      <c r="E25" s="604"/>
      <c r="F25" s="604"/>
      <c r="G25" s="605">
        <v>54540</v>
      </c>
      <c r="H25" s="605">
        <v>12103</v>
      </c>
      <c r="I25" s="605">
        <v>8601</v>
      </c>
      <c r="J25" s="605">
        <v>3358</v>
      </c>
      <c r="K25" s="606">
        <f t="shared" si="21"/>
        <v>78602</v>
      </c>
      <c r="L25" s="607">
        <f t="shared" si="20"/>
        <v>7.5570596168036436E-2</v>
      </c>
      <c r="M25" s="607"/>
      <c r="N25" s="608">
        <v>5940</v>
      </c>
      <c r="O25" s="608">
        <v>224</v>
      </c>
      <c r="P25" s="609">
        <f t="shared" si="22"/>
        <v>6164</v>
      </c>
      <c r="Q25" s="605">
        <v>1518</v>
      </c>
      <c r="R25" s="605">
        <v>738</v>
      </c>
      <c r="S25" s="605">
        <v>311</v>
      </c>
      <c r="T25" s="598">
        <f t="shared" si="23"/>
        <v>2567</v>
      </c>
      <c r="U25" s="620">
        <f t="shared" si="24"/>
        <v>35.928853754940711</v>
      </c>
      <c r="V25" s="620">
        <f t="shared" si="25"/>
        <v>16.399728997289973</v>
      </c>
      <c r="W25" s="620">
        <f t="shared" si="26"/>
        <v>27.655948553054664</v>
      </c>
      <c r="X25" s="621">
        <f t="shared" si="27"/>
        <v>29.312037397740554</v>
      </c>
    </row>
    <row r="26" spans="2:24" ht="12.75" hidden="1" customHeight="1" outlineLevel="1">
      <c r="B26" s="604">
        <v>41243</v>
      </c>
      <c r="C26" s="604"/>
      <c r="D26" s="604"/>
      <c r="E26" s="604"/>
      <c r="F26" s="604"/>
      <c r="G26" s="605">
        <v>54849</v>
      </c>
      <c r="H26" s="605">
        <v>14033</v>
      </c>
      <c r="I26" s="605">
        <v>5798</v>
      </c>
      <c r="J26" s="605">
        <v>2721</v>
      </c>
      <c r="K26" s="606">
        <f t="shared" si="21"/>
        <v>77401</v>
      </c>
      <c r="L26" s="607">
        <f t="shared" si="20"/>
        <v>9.8319143163525025E-2</v>
      </c>
      <c r="M26" s="607"/>
      <c r="N26" s="605">
        <v>7610</v>
      </c>
      <c r="O26" s="605">
        <v>325</v>
      </c>
      <c r="P26" s="606">
        <f t="shared" si="22"/>
        <v>7935</v>
      </c>
      <c r="Q26" s="605">
        <v>1261</v>
      </c>
      <c r="R26" s="605">
        <v>741</v>
      </c>
      <c r="S26" s="605">
        <v>299</v>
      </c>
      <c r="T26" s="598">
        <f t="shared" si="23"/>
        <v>2301</v>
      </c>
      <c r="U26" s="620">
        <f t="shared" si="24"/>
        <v>43.496431403647897</v>
      </c>
      <c r="V26" s="620">
        <f t="shared" si="25"/>
        <v>18.937921727395413</v>
      </c>
      <c r="W26" s="620">
        <f t="shared" si="26"/>
        <v>19.391304347826086</v>
      </c>
      <c r="X26" s="621">
        <f t="shared" si="27"/>
        <v>32.455454150369405</v>
      </c>
    </row>
    <row r="27" spans="2:24" ht="12.75" hidden="1" customHeight="1" outlineLevel="1">
      <c r="B27" s="615">
        <v>41274</v>
      </c>
      <c r="C27" s="615"/>
      <c r="D27" s="615"/>
      <c r="E27" s="615"/>
      <c r="F27" s="615"/>
      <c r="G27" s="616">
        <v>65947</v>
      </c>
      <c r="H27" s="616">
        <v>19918</v>
      </c>
      <c r="I27" s="616">
        <v>5937</v>
      </c>
      <c r="J27" s="616">
        <v>3617</v>
      </c>
      <c r="K27" s="617">
        <f t="shared" si="21"/>
        <v>95419</v>
      </c>
      <c r="L27" s="618">
        <f t="shared" si="20"/>
        <v>6.5469141365975328E-2</v>
      </c>
      <c r="M27" s="618"/>
      <c r="N27" s="616">
        <v>6247</v>
      </c>
      <c r="O27" s="616">
        <v>172</v>
      </c>
      <c r="P27" s="617">
        <f t="shared" si="22"/>
        <v>6419</v>
      </c>
      <c r="Q27" s="616">
        <v>1660</v>
      </c>
      <c r="R27" s="616">
        <v>831</v>
      </c>
      <c r="S27" s="616">
        <v>388</v>
      </c>
      <c r="T27" s="619">
        <f t="shared" si="23"/>
        <v>2879</v>
      </c>
      <c r="U27" s="624">
        <f t="shared" si="24"/>
        <v>39.727108433734941</v>
      </c>
      <c r="V27" s="624">
        <f t="shared" si="25"/>
        <v>23.968712394705175</v>
      </c>
      <c r="W27" s="624">
        <f t="shared" si="26"/>
        <v>15.301546391752577</v>
      </c>
      <c r="X27" s="625">
        <f t="shared" si="27"/>
        <v>31.886766238277179</v>
      </c>
    </row>
    <row r="28" spans="2:24" ht="12.75" hidden="1" customHeight="1" outlineLevel="1">
      <c r="B28" s="604">
        <v>41305</v>
      </c>
      <c r="C28" s="604"/>
      <c r="D28" s="604"/>
      <c r="E28" s="604"/>
      <c r="F28" s="604"/>
      <c r="G28" s="605">
        <v>71012</v>
      </c>
      <c r="H28" s="605">
        <v>16832</v>
      </c>
      <c r="I28" s="605">
        <v>4480</v>
      </c>
      <c r="J28" s="605">
        <v>3708</v>
      </c>
      <c r="K28" s="606">
        <f t="shared" si="21"/>
        <v>96032</v>
      </c>
      <c r="L28" s="607">
        <f t="shared" si="20"/>
        <v>9.6696934355214925E-2</v>
      </c>
      <c r="M28" s="607"/>
      <c r="N28" s="605">
        <v>9286</v>
      </c>
      <c r="O28" s="605">
        <v>238</v>
      </c>
      <c r="P28" s="606">
        <f t="shared" si="22"/>
        <v>9524</v>
      </c>
      <c r="Q28" s="605">
        <v>1612</v>
      </c>
      <c r="R28" s="605">
        <v>879</v>
      </c>
      <c r="S28" s="605">
        <v>280</v>
      </c>
      <c r="T28" s="598">
        <f t="shared" si="23"/>
        <v>2771</v>
      </c>
      <c r="U28" s="620">
        <f t="shared" si="24"/>
        <v>44.052109181141439</v>
      </c>
      <c r="V28" s="620">
        <f t="shared" si="25"/>
        <v>19.149032992036403</v>
      </c>
      <c r="W28" s="620">
        <f t="shared" si="26"/>
        <v>16</v>
      </c>
      <c r="X28" s="621">
        <f t="shared" si="27"/>
        <v>33.317935763262362</v>
      </c>
    </row>
    <row r="29" spans="2:24" ht="12.75" hidden="1" customHeight="1" outlineLevel="1">
      <c r="B29" s="604">
        <v>41306</v>
      </c>
      <c r="C29" s="604"/>
      <c r="D29" s="604"/>
      <c r="E29" s="604"/>
      <c r="F29" s="604"/>
      <c r="G29" s="605">
        <v>54867</v>
      </c>
      <c r="H29" s="605">
        <v>12730</v>
      </c>
      <c r="I29" s="605">
        <v>5059</v>
      </c>
      <c r="J29" s="605">
        <v>2747</v>
      </c>
      <c r="K29" s="606">
        <f t="shared" si="21"/>
        <v>75403</v>
      </c>
      <c r="L29" s="607">
        <f t="shared" si="20"/>
        <v>9.3113006113815094E-2</v>
      </c>
      <c r="M29" s="607"/>
      <c r="N29" s="605">
        <v>7021</v>
      </c>
      <c r="O29" s="605">
        <v>325</v>
      </c>
      <c r="P29" s="606">
        <f t="shared" si="22"/>
        <v>7346</v>
      </c>
      <c r="Q29" s="605">
        <v>1258</v>
      </c>
      <c r="R29" s="605">
        <v>701</v>
      </c>
      <c r="S29" s="605">
        <v>299</v>
      </c>
      <c r="T29" s="598">
        <f t="shared" si="23"/>
        <v>2258</v>
      </c>
      <c r="U29" s="620">
        <f t="shared" si="24"/>
        <v>43.614467408585057</v>
      </c>
      <c r="V29" s="620">
        <f t="shared" si="25"/>
        <v>18.159771754636235</v>
      </c>
      <c r="W29" s="620">
        <f t="shared" si="26"/>
        <v>16.91973244147157</v>
      </c>
      <c r="X29" s="621">
        <f t="shared" si="27"/>
        <v>32.177147918511956</v>
      </c>
    </row>
    <row r="30" spans="2:24" ht="12.75" hidden="1" customHeight="1" outlineLevel="1">
      <c r="B30" s="610">
        <v>41334</v>
      </c>
      <c r="C30" s="610"/>
      <c r="D30" s="610"/>
      <c r="E30" s="610"/>
      <c r="F30" s="610"/>
      <c r="G30" s="611">
        <v>57491</v>
      </c>
      <c r="H30" s="611">
        <v>18135</v>
      </c>
      <c r="I30" s="611">
        <v>4851</v>
      </c>
      <c r="J30" s="611">
        <v>2903</v>
      </c>
      <c r="K30" s="612">
        <f t="shared" si="21"/>
        <v>83380</v>
      </c>
      <c r="L30" s="613">
        <f t="shared" si="20"/>
        <v>7.796833773087071E-2</v>
      </c>
      <c r="M30" s="613"/>
      <c r="N30" s="611">
        <v>6501</v>
      </c>
      <c r="O30" s="611">
        <v>322</v>
      </c>
      <c r="P30" s="612">
        <f t="shared" si="22"/>
        <v>6823</v>
      </c>
      <c r="Q30" s="611">
        <v>1189</v>
      </c>
      <c r="R30" s="611">
        <v>835</v>
      </c>
      <c r="S30" s="611">
        <v>469</v>
      </c>
      <c r="T30" s="598">
        <f t="shared" si="23"/>
        <v>2493</v>
      </c>
      <c r="U30" s="622">
        <f t="shared" si="24"/>
        <v>48.352396972245586</v>
      </c>
      <c r="V30" s="622">
        <f t="shared" si="25"/>
        <v>21.718562874251496</v>
      </c>
      <c r="W30" s="622">
        <f t="shared" si="26"/>
        <v>10.343283582089553</v>
      </c>
      <c r="X30" s="623">
        <f t="shared" si="27"/>
        <v>32.281187324508622</v>
      </c>
    </row>
    <row r="31" spans="2:24" ht="12.75" hidden="1" customHeight="1" outlineLevel="1">
      <c r="B31" s="604">
        <v>41394</v>
      </c>
      <c r="C31" s="604"/>
      <c r="D31" s="604"/>
      <c r="E31" s="604"/>
      <c r="F31" s="604"/>
      <c r="G31" s="605">
        <v>58623</v>
      </c>
      <c r="H31" s="605">
        <v>14246</v>
      </c>
      <c r="I31" s="605">
        <v>5649</v>
      </c>
      <c r="J31" s="605">
        <v>2930</v>
      </c>
      <c r="K31" s="606">
        <f t="shared" si="21"/>
        <v>81448</v>
      </c>
      <c r="L31" s="607">
        <f t="shared" si="20"/>
        <v>9.4624791277870546E-2</v>
      </c>
      <c r="M31" s="607"/>
      <c r="N31" s="608">
        <v>7707</v>
      </c>
      <c r="O31" s="608">
        <v>224</v>
      </c>
      <c r="P31" s="609">
        <f t="shared" si="22"/>
        <v>7931</v>
      </c>
      <c r="Q31" s="605">
        <v>1324</v>
      </c>
      <c r="R31" s="605">
        <v>701</v>
      </c>
      <c r="S31" s="605">
        <v>462</v>
      </c>
      <c r="T31" s="598">
        <f t="shared" si="23"/>
        <v>2487</v>
      </c>
      <c r="U31" s="620">
        <f t="shared" si="24"/>
        <v>44.277190332326285</v>
      </c>
      <c r="V31" s="620">
        <f t="shared" si="25"/>
        <v>20.322396576319544</v>
      </c>
      <c r="W31" s="620">
        <f t="shared" si="26"/>
        <v>12.227272727272727</v>
      </c>
      <c r="X31" s="621">
        <f t="shared" si="27"/>
        <v>31.571371129875352</v>
      </c>
    </row>
    <row r="32" spans="2:24" ht="12.75" hidden="1" customHeight="1" outlineLevel="1">
      <c r="B32" s="604">
        <v>41425</v>
      </c>
      <c r="C32" s="604"/>
      <c r="D32" s="604"/>
      <c r="E32" s="604"/>
      <c r="F32" s="604"/>
      <c r="G32" s="605">
        <v>60233</v>
      </c>
      <c r="H32" s="605">
        <v>17689</v>
      </c>
      <c r="I32" s="605">
        <v>5020</v>
      </c>
      <c r="J32" s="605">
        <v>3550</v>
      </c>
      <c r="K32" s="606">
        <f t="shared" si="21"/>
        <v>86492</v>
      </c>
      <c r="L32" s="607">
        <f t="shared" si="20"/>
        <v>2.7482310502705453E-2</v>
      </c>
      <c r="M32" s="607"/>
      <c r="N32" s="605">
        <v>2377</v>
      </c>
      <c r="O32" s="605">
        <v>153</v>
      </c>
      <c r="P32" s="606">
        <f t="shared" si="22"/>
        <v>2530</v>
      </c>
      <c r="Q32" s="605">
        <v>1218</v>
      </c>
      <c r="R32" s="605">
        <v>885</v>
      </c>
      <c r="S32" s="605">
        <v>374</v>
      </c>
      <c r="T32" s="598">
        <f t="shared" si="23"/>
        <v>2477</v>
      </c>
      <c r="U32" s="620">
        <f t="shared" si="24"/>
        <v>49.452380952380949</v>
      </c>
      <c r="V32" s="620">
        <f t="shared" si="25"/>
        <v>19.987570621468926</v>
      </c>
      <c r="W32" s="620">
        <f t="shared" si="26"/>
        <v>13.422459893048128</v>
      </c>
      <c r="X32" s="621">
        <f t="shared" si="27"/>
        <v>33.484860718611223</v>
      </c>
    </row>
    <row r="33" spans="2:24" ht="12.75" hidden="1" customHeight="1" outlineLevel="1">
      <c r="B33" s="610">
        <v>41426</v>
      </c>
      <c r="C33" s="610"/>
      <c r="D33" s="610"/>
      <c r="E33" s="610"/>
      <c r="F33" s="610"/>
      <c r="G33" s="611">
        <v>67141</v>
      </c>
      <c r="H33" s="611">
        <v>17248</v>
      </c>
      <c r="I33" s="611">
        <v>5410</v>
      </c>
      <c r="J33" s="611">
        <v>3240</v>
      </c>
      <c r="K33" s="612">
        <f t="shared" si="21"/>
        <v>93039</v>
      </c>
      <c r="L33" s="613">
        <f t="shared" si="20"/>
        <v>0.10598781156289298</v>
      </c>
      <c r="M33" s="613"/>
      <c r="N33" s="611">
        <v>9861</v>
      </c>
      <c r="O33" s="611">
        <v>114</v>
      </c>
      <c r="P33" s="612">
        <f t="shared" si="22"/>
        <v>9975</v>
      </c>
      <c r="Q33" s="611">
        <v>1339</v>
      </c>
      <c r="R33" s="611">
        <v>821</v>
      </c>
      <c r="S33" s="611">
        <v>392</v>
      </c>
      <c r="T33" s="598">
        <f t="shared" si="23"/>
        <v>2552</v>
      </c>
      <c r="U33" s="622">
        <f t="shared" si="24"/>
        <v>50.14264376400299</v>
      </c>
      <c r="V33" s="622">
        <f t="shared" si="25"/>
        <v>21.008526187576127</v>
      </c>
      <c r="W33" s="622">
        <f t="shared" si="26"/>
        <v>13.801020408163266</v>
      </c>
      <c r="X33" s="623">
        <f t="shared" si="27"/>
        <v>35.187695924764888</v>
      </c>
    </row>
    <row r="34" spans="2:24" ht="12.75" hidden="1" customHeight="1" outlineLevel="1">
      <c r="B34" s="604">
        <v>41456</v>
      </c>
      <c r="C34" s="604"/>
      <c r="D34" s="604"/>
      <c r="E34" s="604"/>
      <c r="F34" s="604"/>
      <c r="G34" s="605">
        <v>54435</v>
      </c>
      <c r="H34" s="605">
        <v>16384</v>
      </c>
      <c r="I34" s="605">
        <v>9071</v>
      </c>
      <c r="J34" s="605">
        <v>3548</v>
      </c>
      <c r="K34" s="606">
        <f t="shared" si="21"/>
        <v>83438</v>
      </c>
      <c r="L34" s="607">
        <f t="shared" si="20"/>
        <v>6.650447038519619E-2</v>
      </c>
      <c r="M34" s="607"/>
      <c r="N34" s="608">
        <v>5549</v>
      </c>
      <c r="O34" s="608">
        <v>158</v>
      </c>
      <c r="P34" s="609">
        <f t="shared" si="22"/>
        <v>5707</v>
      </c>
      <c r="Q34" s="605">
        <v>1267</v>
      </c>
      <c r="R34" s="605">
        <v>757</v>
      </c>
      <c r="S34" s="605">
        <v>303</v>
      </c>
      <c r="T34" s="598">
        <f t="shared" si="23"/>
        <v>2327</v>
      </c>
      <c r="U34" s="620">
        <f t="shared" si="24"/>
        <v>42.963693764798734</v>
      </c>
      <c r="V34" s="620">
        <f t="shared" si="25"/>
        <v>21.64332892998679</v>
      </c>
      <c r="W34" s="620">
        <f t="shared" si="26"/>
        <v>29.937293729372936</v>
      </c>
      <c r="X34" s="621">
        <f t="shared" si="27"/>
        <v>34.331757627847011</v>
      </c>
    </row>
    <row r="35" spans="2:24" ht="12.75" hidden="1" customHeight="1" outlineLevel="1">
      <c r="B35" s="604">
        <v>41487</v>
      </c>
      <c r="C35" s="604"/>
      <c r="D35" s="604"/>
      <c r="E35" s="604"/>
      <c r="F35" s="604"/>
      <c r="G35" s="605">
        <v>60107</v>
      </c>
      <c r="H35" s="605">
        <v>23044</v>
      </c>
      <c r="I35" s="605">
        <v>6002</v>
      </c>
      <c r="J35" s="605">
        <v>3237</v>
      </c>
      <c r="K35" s="606">
        <f t="shared" si="21"/>
        <v>92390</v>
      </c>
      <c r="L35" s="607">
        <f t="shared" si="20"/>
        <v>7.9564887974889059E-2</v>
      </c>
      <c r="M35" s="607"/>
      <c r="N35" s="605">
        <v>7351</v>
      </c>
      <c r="O35" s="605">
        <v>250</v>
      </c>
      <c r="P35" s="606">
        <f t="shared" si="22"/>
        <v>7601</v>
      </c>
      <c r="Q35" s="605">
        <v>1331</v>
      </c>
      <c r="R35" s="605">
        <v>1018.9999999999999</v>
      </c>
      <c r="S35" s="605">
        <v>412</v>
      </c>
      <c r="T35" s="598">
        <f t="shared" si="23"/>
        <v>2762</v>
      </c>
      <c r="U35" s="620">
        <f t="shared" si="24"/>
        <v>45.159278737791134</v>
      </c>
      <c r="V35" s="620">
        <f t="shared" si="25"/>
        <v>22.614327772325812</v>
      </c>
      <c r="W35" s="620">
        <f t="shared" si="26"/>
        <v>14.567961165048544</v>
      </c>
      <c r="X35" s="621">
        <f t="shared" si="27"/>
        <v>32.278421433743667</v>
      </c>
    </row>
    <row r="36" spans="2:24" ht="12.75" hidden="1" customHeight="1" outlineLevel="1">
      <c r="B36" s="610">
        <v>41518</v>
      </c>
      <c r="C36" s="610"/>
      <c r="D36" s="610"/>
      <c r="E36" s="610"/>
      <c r="F36" s="610"/>
      <c r="G36" s="611">
        <v>54831</v>
      </c>
      <c r="H36" s="611">
        <v>19998</v>
      </c>
      <c r="I36" s="611">
        <v>5387</v>
      </c>
      <c r="J36" s="611">
        <v>3035</v>
      </c>
      <c r="K36" s="612">
        <f t="shared" si="21"/>
        <v>83251</v>
      </c>
      <c r="L36" s="613">
        <f t="shared" si="20"/>
        <v>0.110316993189271</v>
      </c>
      <c r="M36" s="613"/>
      <c r="N36" s="611">
        <v>9184</v>
      </c>
      <c r="O36" s="611">
        <v>213</v>
      </c>
      <c r="P36" s="612">
        <f t="shared" si="22"/>
        <v>9397</v>
      </c>
      <c r="Q36" s="611">
        <v>1257</v>
      </c>
      <c r="R36" s="611">
        <v>1046</v>
      </c>
      <c r="S36" s="611">
        <v>422</v>
      </c>
      <c r="T36" s="598">
        <f t="shared" si="23"/>
        <v>2725</v>
      </c>
      <c r="U36" s="622">
        <f t="shared" si="24"/>
        <v>43.620525059665873</v>
      </c>
      <c r="V36" s="622">
        <f t="shared" si="25"/>
        <v>19.118546845124282</v>
      </c>
      <c r="W36" s="622">
        <f t="shared" si="26"/>
        <v>12.765402843601896</v>
      </c>
      <c r="X36" s="623">
        <f t="shared" si="27"/>
        <v>29.437064220183487</v>
      </c>
    </row>
    <row r="37" spans="2:24" ht="12.75" hidden="1" customHeight="1" outlineLevel="1">
      <c r="B37" s="604">
        <v>41548</v>
      </c>
      <c r="C37" s="604"/>
      <c r="D37" s="604"/>
      <c r="E37" s="604"/>
      <c r="F37" s="604"/>
      <c r="G37" s="605">
        <v>65773</v>
      </c>
      <c r="H37" s="605">
        <v>14351</v>
      </c>
      <c r="I37" s="605">
        <v>6240</v>
      </c>
      <c r="J37" s="605">
        <v>3651</v>
      </c>
      <c r="K37" s="606">
        <f t="shared" si="21"/>
        <v>90015</v>
      </c>
      <c r="L37" s="607">
        <f t="shared" si="20"/>
        <v>9.6406154529800586E-2</v>
      </c>
      <c r="M37" s="607"/>
      <c r="N37" s="608">
        <v>8678</v>
      </c>
      <c r="O37" s="608">
        <v>140</v>
      </c>
      <c r="P37" s="609">
        <f t="shared" si="22"/>
        <v>8818</v>
      </c>
      <c r="Q37" s="605">
        <v>1708</v>
      </c>
      <c r="R37" s="605">
        <v>812</v>
      </c>
      <c r="S37" s="605">
        <v>487</v>
      </c>
      <c r="T37" s="598">
        <f t="shared" si="23"/>
        <v>3007</v>
      </c>
      <c r="U37" s="620">
        <f t="shared" si="24"/>
        <v>38.508782201405154</v>
      </c>
      <c r="V37" s="620">
        <f t="shared" si="25"/>
        <v>17.673645320197043</v>
      </c>
      <c r="W37" s="620">
        <f t="shared" si="26"/>
        <v>12.813141683778234</v>
      </c>
      <c r="X37" s="621">
        <f t="shared" si="27"/>
        <v>28.720984369803791</v>
      </c>
    </row>
    <row r="38" spans="2:24" ht="12.75" hidden="1" customHeight="1" outlineLevel="1">
      <c r="B38" s="604">
        <v>41579</v>
      </c>
      <c r="C38" s="604"/>
      <c r="D38" s="604"/>
      <c r="E38" s="604"/>
      <c r="F38" s="604"/>
      <c r="G38" s="605">
        <v>70402</v>
      </c>
      <c r="H38" s="605">
        <v>16814</v>
      </c>
      <c r="I38" s="605">
        <v>5783</v>
      </c>
      <c r="J38" s="605">
        <v>3311</v>
      </c>
      <c r="K38" s="606">
        <f t="shared" si="21"/>
        <v>96310</v>
      </c>
      <c r="L38" s="607">
        <f t="shared" si="20"/>
        <v>5.2881320735126157E-2</v>
      </c>
      <c r="M38" s="607"/>
      <c r="N38" s="605">
        <v>5093</v>
      </c>
      <c r="O38" s="605">
        <v>238</v>
      </c>
      <c r="P38" s="606">
        <f t="shared" si="22"/>
        <v>5331</v>
      </c>
      <c r="Q38" s="605">
        <v>1456</v>
      </c>
      <c r="R38" s="605">
        <v>950</v>
      </c>
      <c r="S38" s="605">
        <v>496</v>
      </c>
      <c r="T38" s="598">
        <f t="shared" si="23"/>
        <v>2902</v>
      </c>
      <c r="U38" s="620">
        <f t="shared" si="24"/>
        <v>48.353021978021978</v>
      </c>
      <c r="V38" s="620">
        <f t="shared" si="25"/>
        <v>17.698947368421052</v>
      </c>
      <c r="W38" s="620">
        <f t="shared" si="26"/>
        <v>11.659274193548388</v>
      </c>
      <c r="X38" s="621">
        <f t="shared" si="27"/>
        <v>32.046519641626467</v>
      </c>
    </row>
    <row r="39" spans="2:24" ht="12.75" hidden="1" customHeight="1" outlineLevel="1">
      <c r="B39" s="615">
        <v>41609</v>
      </c>
      <c r="C39" s="615"/>
      <c r="D39" s="615"/>
      <c r="E39" s="615"/>
      <c r="F39" s="615"/>
      <c r="G39" s="616">
        <v>76681</v>
      </c>
      <c r="H39" s="616">
        <v>14523</v>
      </c>
      <c r="I39" s="616">
        <v>5926</v>
      </c>
      <c r="J39" s="616">
        <v>3201</v>
      </c>
      <c r="K39" s="617">
        <f t="shared" si="21"/>
        <v>100331</v>
      </c>
      <c r="L39" s="618">
        <f t="shared" si="20"/>
        <v>7.216114660473831E-2</v>
      </c>
      <c r="M39" s="618"/>
      <c r="N39" s="616">
        <v>7240</v>
      </c>
      <c r="O39" s="616">
        <v>151</v>
      </c>
      <c r="P39" s="617">
        <f t="shared" si="22"/>
        <v>7391</v>
      </c>
      <c r="Q39" s="616">
        <v>1825</v>
      </c>
      <c r="R39" s="616">
        <v>859</v>
      </c>
      <c r="S39" s="616">
        <v>500</v>
      </c>
      <c r="T39" s="619">
        <f t="shared" si="23"/>
        <v>3184</v>
      </c>
      <c r="U39" s="624">
        <f t="shared" si="24"/>
        <v>42.016986301369862</v>
      </c>
      <c r="V39" s="624">
        <f t="shared" si="25"/>
        <v>16.906868451688009</v>
      </c>
      <c r="W39" s="624">
        <f t="shared" si="26"/>
        <v>11.852</v>
      </c>
      <c r="X39" s="625">
        <f t="shared" si="27"/>
        <v>30.50565326633166</v>
      </c>
    </row>
    <row r="40" spans="2:24" hidden="1" outlineLevel="1">
      <c r="B40" s="604">
        <v>41670</v>
      </c>
      <c r="C40" s="604"/>
      <c r="D40" s="604"/>
      <c r="E40" s="604"/>
      <c r="F40" s="604"/>
      <c r="G40" s="605">
        <v>67588</v>
      </c>
      <c r="H40" s="605">
        <v>18609</v>
      </c>
      <c r="I40" s="605">
        <v>4658</v>
      </c>
      <c r="J40" s="605">
        <v>3278</v>
      </c>
      <c r="K40" s="606">
        <f t="shared" si="21"/>
        <v>94133</v>
      </c>
      <c r="L40" s="607">
        <f t="shared" si="20"/>
        <v>7.9642633295443674E-2</v>
      </c>
      <c r="M40" s="607"/>
      <c r="N40" s="605">
        <v>7497</v>
      </c>
      <c r="O40" s="605">
        <v>226</v>
      </c>
      <c r="P40" s="606">
        <f t="shared" si="22"/>
        <v>7723</v>
      </c>
      <c r="Q40" s="605">
        <v>1489</v>
      </c>
      <c r="R40" s="605">
        <v>993</v>
      </c>
      <c r="S40" s="605">
        <v>497</v>
      </c>
      <c r="T40" s="598">
        <f t="shared" si="23"/>
        <v>2979</v>
      </c>
      <c r="U40" s="620">
        <f t="shared" si="24"/>
        <v>45.391537944929482</v>
      </c>
      <c r="V40" s="620">
        <f t="shared" si="25"/>
        <v>18.740181268882175</v>
      </c>
      <c r="W40" s="620">
        <f t="shared" si="26"/>
        <v>9.3722334004024148</v>
      </c>
      <c r="X40" s="621">
        <f t="shared" si="27"/>
        <v>30.498489425981873</v>
      </c>
    </row>
    <row r="41" spans="2:24" hidden="1" outlineLevel="1">
      <c r="B41" s="604">
        <v>41671</v>
      </c>
      <c r="C41" s="604"/>
      <c r="D41" s="604"/>
      <c r="E41" s="604"/>
      <c r="F41" s="604"/>
      <c r="G41" s="605">
        <v>73934</v>
      </c>
      <c r="H41" s="605">
        <v>17740</v>
      </c>
      <c r="I41" s="605">
        <v>4684</v>
      </c>
      <c r="J41" s="605">
        <v>3283</v>
      </c>
      <c r="K41" s="606">
        <f t="shared" si="21"/>
        <v>99641</v>
      </c>
      <c r="L41" s="607">
        <f t="shared" si="20"/>
        <v>9.0846137634106441E-2</v>
      </c>
      <c r="M41" s="607"/>
      <c r="N41" s="605">
        <v>9052</v>
      </c>
      <c r="O41" s="605">
        <v>276</v>
      </c>
      <c r="P41" s="606">
        <f t="shared" si="22"/>
        <v>9328</v>
      </c>
      <c r="Q41" s="605">
        <v>1501</v>
      </c>
      <c r="R41" s="605">
        <v>698</v>
      </c>
      <c r="S41" s="605">
        <v>474</v>
      </c>
      <c r="T41" s="598">
        <f t="shared" si="23"/>
        <v>2673</v>
      </c>
      <c r="U41" s="620">
        <f t="shared" si="24"/>
        <v>49.25649566955363</v>
      </c>
      <c r="V41" s="620">
        <f t="shared" si="25"/>
        <v>25.415472779369626</v>
      </c>
      <c r="W41" s="620">
        <f t="shared" si="26"/>
        <v>9.8818565400843887</v>
      </c>
      <c r="X41" s="621">
        <f t="shared" si="27"/>
        <v>36.048634493078936</v>
      </c>
    </row>
    <row r="42" spans="2:24" hidden="1" outlineLevel="1">
      <c r="B42" s="610">
        <v>41699</v>
      </c>
      <c r="C42" s="610"/>
      <c r="D42" s="610"/>
      <c r="E42" s="610"/>
      <c r="F42" s="610"/>
      <c r="G42" s="611">
        <v>71656</v>
      </c>
      <c r="H42" s="611">
        <v>25918</v>
      </c>
      <c r="I42" s="611">
        <v>5264</v>
      </c>
      <c r="J42" s="611">
        <v>3487</v>
      </c>
      <c r="K42" s="612">
        <f t="shared" si="21"/>
        <v>106325</v>
      </c>
      <c r="L42" s="613">
        <f t="shared" si="20"/>
        <v>9.6233247119680232E-2</v>
      </c>
      <c r="M42" s="613"/>
      <c r="N42" s="611">
        <v>10232</v>
      </c>
      <c r="O42" s="611">
        <v>242</v>
      </c>
      <c r="P42" s="612">
        <f t="shared" si="22"/>
        <v>10474</v>
      </c>
      <c r="Q42" s="611">
        <v>1666</v>
      </c>
      <c r="R42" s="611">
        <v>1060</v>
      </c>
      <c r="S42" s="611">
        <v>513</v>
      </c>
      <c r="T42" s="598">
        <f t="shared" si="23"/>
        <v>3239</v>
      </c>
      <c r="U42" s="622">
        <f t="shared" si="24"/>
        <v>43.010804321728692</v>
      </c>
      <c r="V42" s="622">
        <f t="shared" si="25"/>
        <v>24.450943396226414</v>
      </c>
      <c r="W42" s="622">
        <f t="shared" si="26"/>
        <v>10.261208576998051</v>
      </c>
      <c r="X42" s="623">
        <f t="shared" si="27"/>
        <v>31.749922815683853</v>
      </c>
    </row>
    <row r="43" spans="2:24" hidden="1" outlineLevel="1">
      <c r="B43" s="604">
        <v>41759</v>
      </c>
      <c r="C43" s="604"/>
      <c r="D43" s="604"/>
      <c r="E43" s="604"/>
      <c r="F43" s="604"/>
      <c r="G43" s="605">
        <v>61808.21</v>
      </c>
      <c r="H43" s="605">
        <v>19500.38</v>
      </c>
      <c r="I43" s="605">
        <v>4416.1899999999996</v>
      </c>
      <c r="J43" s="605">
        <v>3107</v>
      </c>
      <c r="K43" s="606">
        <f t="shared" si="21"/>
        <v>88831.78</v>
      </c>
      <c r="L43" s="607">
        <f t="shared" si="20"/>
        <v>8.8448075677420857E-2</v>
      </c>
      <c r="M43" s="607"/>
      <c r="N43" s="608">
        <v>7857</v>
      </c>
      <c r="O43" s="608">
        <v>255</v>
      </c>
      <c r="P43" s="609">
        <f t="shared" si="22"/>
        <v>8112</v>
      </c>
      <c r="Q43" s="605">
        <v>1453</v>
      </c>
      <c r="R43" s="605">
        <v>802</v>
      </c>
      <c r="S43" s="605">
        <v>472</v>
      </c>
      <c r="T43" s="598">
        <f t="shared" si="23"/>
        <v>2727</v>
      </c>
      <c r="U43" s="620">
        <f t="shared" si="24"/>
        <v>42.538341362697864</v>
      </c>
      <c r="V43" s="620">
        <f t="shared" si="25"/>
        <v>24.314688279301748</v>
      </c>
      <c r="W43" s="620">
        <f t="shared" si="26"/>
        <v>9.3563347457627106</v>
      </c>
      <c r="X43" s="621">
        <f t="shared" si="27"/>
        <v>31.435562889622297</v>
      </c>
    </row>
    <row r="44" spans="2:24" hidden="1" outlineLevel="1">
      <c r="B44" s="604">
        <v>41790</v>
      </c>
      <c r="C44" s="604"/>
      <c r="D44" s="604"/>
      <c r="E44" s="604"/>
      <c r="F44" s="604"/>
      <c r="G44" s="605">
        <v>74984</v>
      </c>
      <c r="H44" s="605">
        <v>24265</v>
      </c>
      <c r="I44" s="605">
        <v>7581</v>
      </c>
      <c r="J44" s="605">
        <v>3352</v>
      </c>
      <c r="K44" s="606">
        <f t="shared" si="21"/>
        <v>110182</v>
      </c>
      <c r="L44" s="607">
        <f t="shared" si="20"/>
        <v>8.1192935325189231E-2</v>
      </c>
      <c r="M44" s="607"/>
      <c r="N44" s="605">
        <v>8946</v>
      </c>
      <c r="O44" s="605">
        <v>392</v>
      </c>
      <c r="P44" s="606">
        <f t="shared" si="22"/>
        <v>9338</v>
      </c>
      <c r="Q44" s="605">
        <v>1633</v>
      </c>
      <c r="R44" s="605">
        <v>967</v>
      </c>
      <c r="S44" s="605">
        <v>519</v>
      </c>
      <c r="T44" s="598">
        <f t="shared" si="23"/>
        <v>3119</v>
      </c>
      <c r="U44" s="620">
        <f t="shared" si="24"/>
        <v>45.917942437232085</v>
      </c>
      <c r="V44" s="620">
        <f t="shared" si="25"/>
        <v>25.093071354705273</v>
      </c>
      <c r="W44" s="620">
        <f t="shared" si="26"/>
        <v>14.606936416184972</v>
      </c>
      <c r="X44" s="621">
        <f t="shared" si="27"/>
        <v>34.251362616223147</v>
      </c>
    </row>
    <row r="45" spans="2:24" hidden="1" outlineLevel="1">
      <c r="B45" s="610">
        <v>41791</v>
      </c>
      <c r="C45" s="610"/>
      <c r="D45" s="610"/>
      <c r="E45" s="610"/>
      <c r="F45" s="610"/>
      <c r="G45" s="611">
        <v>59222</v>
      </c>
      <c r="H45" s="611">
        <v>16851</v>
      </c>
      <c r="I45" s="611">
        <v>8007</v>
      </c>
      <c r="J45" s="611">
        <v>4035.9999999999995</v>
      </c>
      <c r="K45" s="612">
        <f t="shared" si="21"/>
        <v>88116</v>
      </c>
      <c r="L45" s="613">
        <f t="shared" si="20"/>
        <v>0.10343183984747378</v>
      </c>
      <c r="M45" s="613"/>
      <c r="N45" s="611">
        <v>9114</v>
      </c>
      <c r="O45" s="611">
        <v>284</v>
      </c>
      <c r="P45" s="612">
        <f t="shared" si="22"/>
        <v>9398</v>
      </c>
      <c r="Q45" s="611">
        <v>1277</v>
      </c>
      <c r="R45" s="611">
        <v>760</v>
      </c>
      <c r="S45" s="611">
        <v>452</v>
      </c>
      <c r="T45" s="598">
        <f t="shared" si="23"/>
        <v>2489</v>
      </c>
      <c r="U45" s="622">
        <f t="shared" si="24"/>
        <v>46.375880971025843</v>
      </c>
      <c r="V45" s="622">
        <f t="shared" si="25"/>
        <v>22.172368421052632</v>
      </c>
      <c r="W45" s="622">
        <f t="shared" si="26"/>
        <v>17.714601769911503</v>
      </c>
      <c r="X45" s="623">
        <f t="shared" si="27"/>
        <v>33.780634793089597</v>
      </c>
    </row>
    <row r="46" spans="2:24" hidden="1" outlineLevel="1">
      <c r="B46" s="604">
        <v>41851</v>
      </c>
      <c r="C46" s="604"/>
      <c r="D46" s="604"/>
      <c r="E46" s="604"/>
      <c r="F46" s="604"/>
      <c r="G46" s="605">
        <v>66951</v>
      </c>
      <c r="H46" s="605">
        <v>24354</v>
      </c>
      <c r="I46" s="605">
        <v>5991</v>
      </c>
      <c r="J46" s="605">
        <v>3723</v>
      </c>
      <c r="K46" s="606">
        <f t="shared" si="21"/>
        <v>101019</v>
      </c>
      <c r="L46" s="607">
        <f t="shared" si="20"/>
        <v>9.6942159395757233E-2</v>
      </c>
      <c r="M46" s="607"/>
      <c r="N46" s="608">
        <v>9793</v>
      </c>
      <c r="O46" s="608">
        <v>278</v>
      </c>
      <c r="P46" s="609">
        <f t="shared" si="22"/>
        <v>10071</v>
      </c>
      <c r="Q46" s="605">
        <v>1531</v>
      </c>
      <c r="R46" s="605">
        <v>945</v>
      </c>
      <c r="S46" s="605">
        <v>343</v>
      </c>
      <c r="T46" s="598">
        <f t="shared" si="23"/>
        <v>2819</v>
      </c>
      <c r="U46" s="620">
        <f t="shared" si="24"/>
        <v>43.730241672109734</v>
      </c>
      <c r="V46" s="620">
        <f t="shared" si="25"/>
        <v>25.771428571428572</v>
      </c>
      <c r="W46" s="620">
        <f t="shared" si="26"/>
        <v>17.466472303206999</v>
      </c>
      <c r="X46" s="621">
        <f t="shared" si="27"/>
        <v>34.514366796736432</v>
      </c>
    </row>
    <row r="47" spans="2:24" hidden="1" outlineLevel="1">
      <c r="B47" s="604">
        <v>41882</v>
      </c>
      <c r="C47" s="604"/>
      <c r="D47" s="604"/>
      <c r="E47" s="604"/>
      <c r="F47" s="604"/>
      <c r="G47" s="605">
        <v>56599</v>
      </c>
      <c r="H47" s="605">
        <v>29462</v>
      </c>
      <c r="I47" s="605">
        <v>7210</v>
      </c>
      <c r="J47" s="605">
        <v>3512</v>
      </c>
      <c r="K47" s="606">
        <f t="shared" si="21"/>
        <v>96783</v>
      </c>
      <c r="L47" s="607">
        <f t="shared" si="20"/>
        <v>8.752570182780034E-2</v>
      </c>
      <c r="M47" s="607"/>
      <c r="N47" s="605">
        <v>8471</v>
      </c>
      <c r="O47" s="605">
        <v>276</v>
      </c>
      <c r="P47" s="606">
        <f t="shared" si="22"/>
        <v>8747</v>
      </c>
      <c r="Q47" s="605">
        <v>1290</v>
      </c>
      <c r="R47" s="605">
        <v>1016</v>
      </c>
      <c r="S47" s="605">
        <v>362</v>
      </c>
      <c r="T47" s="598">
        <f t="shared" si="23"/>
        <v>2668</v>
      </c>
      <c r="U47" s="620">
        <f t="shared" si="24"/>
        <v>43.875193798449615</v>
      </c>
      <c r="V47" s="620">
        <f t="shared" si="25"/>
        <v>28.998031496062993</v>
      </c>
      <c r="W47" s="620">
        <f t="shared" si="26"/>
        <v>19.917127071823206</v>
      </c>
      <c r="X47" s="621">
        <f t="shared" si="27"/>
        <v>34.959145427286359</v>
      </c>
    </row>
    <row r="48" spans="2:24" hidden="1" outlineLevel="1">
      <c r="B48" s="610">
        <v>41912</v>
      </c>
      <c r="C48" s="610"/>
      <c r="D48" s="610"/>
      <c r="E48" s="610"/>
      <c r="F48" s="610"/>
      <c r="G48" s="611">
        <v>59957</v>
      </c>
      <c r="H48" s="611">
        <v>22150</v>
      </c>
      <c r="I48" s="611">
        <v>5687</v>
      </c>
      <c r="J48" s="611">
        <v>4297</v>
      </c>
      <c r="K48" s="612">
        <f t="shared" si="21"/>
        <v>92091</v>
      </c>
      <c r="L48" s="613">
        <f t="shared" si="20"/>
        <v>6.7064099640572916E-2</v>
      </c>
      <c r="M48" s="613"/>
      <c r="N48" s="611">
        <v>6176</v>
      </c>
      <c r="O48" s="611">
        <v>251</v>
      </c>
      <c r="P48" s="612">
        <f t="shared" si="22"/>
        <v>6427</v>
      </c>
      <c r="Q48" s="611">
        <v>1227</v>
      </c>
      <c r="R48" s="611">
        <v>1106</v>
      </c>
      <c r="S48" s="611">
        <v>452</v>
      </c>
      <c r="T48" s="598">
        <f t="shared" si="23"/>
        <v>2785</v>
      </c>
      <c r="U48" s="622">
        <f t="shared" ref="U48:U79" si="28">G48/Q48</f>
        <v>48.86471067644662</v>
      </c>
      <c r="V48" s="622">
        <f t="shared" ref="V48:V79" si="29">H48/R48</f>
        <v>20.027124773960217</v>
      </c>
      <c r="W48" s="622">
        <f t="shared" ref="W48:W79" si="30">I48/S48</f>
        <v>12.581858407079647</v>
      </c>
      <c r="X48" s="623">
        <f t="shared" ref="X48:X79" si="31">SUM(G48:I48)/T48</f>
        <v>31.523877917414723</v>
      </c>
    </row>
    <row r="49" spans="2:24" hidden="1" outlineLevel="1">
      <c r="B49" s="604">
        <v>41943</v>
      </c>
      <c r="C49" s="604"/>
      <c r="D49" s="604"/>
      <c r="E49" s="604"/>
      <c r="F49" s="604"/>
      <c r="G49" s="605">
        <v>86034</v>
      </c>
      <c r="H49" s="605">
        <v>18316</v>
      </c>
      <c r="I49" s="605">
        <v>7551</v>
      </c>
      <c r="J49" s="605">
        <v>3841</v>
      </c>
      <c r="K49" s="606">
        <f t="shared" si="21"/>
        <v>115742</v>
      </c>
      <c r="L49" s="607">
        <f t="shared" si="20"/>
        <v>0.10843082027267543</v>
      </c>
      <c r="M49" s="607"/>
      <c r="N49" s="608">
        <v>12550</v>
      </c>
      <c r="O49" s="608">
        <v>286</v>
      </c>
      <c r="P49" s="609">
        <f t="shared" si="22"/>
        <v>12836</v>
      </c>
      <c r="Q49" s="605">
        <v>1473</v>
      </c>
      <c r="R49" s="605">
        <v>1029</v>
      </c>
      <c r="S49" s="605">
        <v>521</v>
      </c>
      <c r="T49" s="598">
        <f t="shared" si="23"/>
        <v>3023</v>
      </c>
      <c r="U49" s="620">
        <f t="shared" si="28"/>
        <v>58.407331975560083</v>
      </c>
      <c r="V49" s="620">
        <f t="shared" si="29"/>
        <v>17.799805636540331</v>
      </c>
      <c r="W49" s="620">
        <f t="shared" si="30"/>
        <v>14.493282149712092</v>
      </c>
      <c r="X49" s="621">
        <f t="shared" si="31"/>
        <v>37.016539861065169</v>
      </c>
    </row>
    <row r="50" spans="2:24" hidden="1" outlineLevel="1">
      <c r="B50" s="604">
        <v>41973</v>
      </c>
      <c r="C50" s="604"/>
      <c r="D50" s="604"/>
      <c r="E50" s="604"/>
      <c r="F50" s="604"/>
      <c r="G50" s="605">
        <v>81887</v>
      </c>
      <c r="H50" s="605">
        <v>18821</v>
      </c>
      <c r="I50" s="605">
        <v>5519</v>
      </c>
      <c r="J50" s="605">
        <v>4265</v>
      </c>
      <c r="K50" s="606">
        <f t="shared" si="21"/>
        <v>110492</v>
      </c>
      <c r="L50" s="607">
        <f t="shared" si="20"/>
        <v>7.5824494081019433E-2</v>
      </c>
      <c r="M50" s="607"/>
      <c r="N50" s="605">
        <v>8378</v>
      </c>
      <c r="O50" s="605">
        <v>263</v>
      </c>
      <c r="P50" s="606">
        <f t="shared" si="22"/>
        <v>8641</v>
      </c>
      <c r="Q50" s="605">
        <v>1582</v>
      </c>
      <c r="R50" s="605">
        <v>1053</v>
      </c>
      <c r="S50" s="605">
        <v>377</v>
      </c>
      <c r="T50" s="598">
        <f t="shared" si="23"/>
        <v>3012</v>
      </c>
      <c r="U50" s="620">
        <f t="shared" si="28"/>
        <v>51.761694058154234</v>
      </c>
      <c r="V50" s="620">
        <f t="shared" si="29"/>
        <v>17.87369420702754</v>
      </c>
      <c r="W50" s="620">
        <f t="shared" si="30"/>
        <v>14.639257294429708</v>
      </c>
      <c r="X50" s="621">
        <f t="shared" si="31"/>
        <v>35.267928286852587</v>
      </c>
    </row>
    <row r="51" spans="2:24" hidden="1" outlineLevel="1">
      <c r="B51" s="615">
        <v>42004</v>
      </c>
      <c r="C51" s="615"/>
      <c r="D51" s="615"/>
      <c r="E51" s="615"/>
      <c r="F51" s="615"/>
      <c r="G51" s="616">
        <v>67320</v>
      </c>
      <c r="H51" s="616">
        <v>19372</v>
      </c>
      <c r="I51" s="616">
        <v>7588</v>
      </c>
      <c r="J51" s="616">
        <v>3959</v>
      </c>
      <c r="K51" s="617">
        <f t="shared" si="21"/>
        <v>98239</v>
      </c>
      <c r="L51" s="618">
        <f t="shared" si="20"/>
        <v>7.4664847972801027E-2</v>
      </c>
      <c r="M51" s="618"/>
      <c r="N51" s="616">
        <v>7335</v>
      </c>
      <c r="O51" s="616">
        <v>211</v>
      </c>
      <c r="P51" s="617">
        <f t="shared" si="22"/>
        <v>7546</v>
      </c>
      <c r="Q51" s="616">
        <v>1229</v>
      </c>
      <c r="R51" s="616">
        <v>1117</v>
      </c>
      <c r="S51" s="616">
        <v>324</v>
      </c>
      <c r="T51" s="619">
        <f t="shared" si="23"/>
        <v>2670</v>
      </c>
      <c r="U51" s="624">
        <f t="shared" si="28"/>
        <v>54.776240846216439</v>
      </c>
      <c r="V51" s="624">
        <f t="shared" si="29"/>
        <v>17.342882721575648</v>
      </c>
      <c r="W51" s="624">
        <f t="shared" si="30"/>
        <v>23.419753086419753</v>
      </c>
      <c r="X51" s="625">
        <f t="shared" si="31"/>
        <v>35.31086142322097</v>
      </c>
    </row>
    <row r="52" spans="2:24" hidden="1" outlineLevel="1" collapsed="1">
      <c r="B52" s="604">
        <v>42035</v>
      </c>
      <c r="C52" s="604"/>
      <c r="D52" s="604"/>
      <c r="E52" s="604"/>
      <c r="F52" s="604"/>
      <c r="G52" s="605">
        <v>54362.149999999994</v>
      </c>
      <c r="H52" s="605">
        <v>20830.730000000003</v>
      </c>
      <c r="I52" s="605">
        <v>6708.99</v>
      </c>
      <c r="J52" s="605">
        <v>4019</v>
      </c>
      <c r="K52" s="606">
        <f t="shared" si="21"/>
        <v>85920.87000000001</v>
      </c>
      <c r="L52" s="607">
        <f t="shared" si="20"/>
        <v>0.10182625012991604</v>
      </c>
      <c r="M52" s="607"/>
      <c r="N52" s="605">
        <v>8749</v>
      </c>
      <c r="O52" s="605">
        <v>299</v>
      </c>
      <c r="P52" s="606">
        <f t="shared" si="22"/>
        <v>9048</v>
      </c>
      <c r="Q52" s="605">
        <v>1232</v>
      </c>
      <c r="R52" s="605">
        <v>1103</v>
      </c>
      <c r="S52" s="605">
        <v>412</v>
      </c>
      <c r="T52" s="598">
        <f t="shared" si="23"/>
        <v>2747</v>
      </c>
      <c r="U52" s="620">
        <f t="shared" si="28"/>
        <v>44.125121753246745</v>
      </c>
      <c r="V52" s="620">
        <f t="shared" si="29"/>
        <v>18.885521305530375</v>
      </c>
      <c r="W52" s="620">
        <f t="shared" si="30"/>
        <v>16.28395631067961</v>
      </c>
      <c r="X52" s="621">
        <f t="shared" si="31"/>
        <v>29.815023662176923</v>
      </c>
    </row>
    <row r="53" spans="2:24" hidden="1" outlineLevel="1">
      <c r="B53" s="604">
        <v>42036</v>
      </c>
      <c r="C53" s="604"/>
      <c r="D53" s="604"/>
      <c r="E53" s="604"/>
      <c r="F53" s="604"/>
      <c r="G53" s="605">
        <v>61444</v>
      </c>
      <c r="H53" s="605">
        <v>19701</v>
      </c>
      <c r="I53" s="605">
        <v>6435</v>
      </c>
      <c r="J53" s="605">
        <v>3823</v>
      </c>
      <c r="K53" s="606">
        <f t="shared" si="21"/>
        <v>91403</v>
      </c>
      <c r="L53" s="607">
        <f t="shared" si="20"/>
        <v>7.9833265866547057E-2</v>
      </c>
      <c r="M53" s="607"/>
      <c r="N53" s="605">
        <v>7297</v>
      </c>
      <c r="O53" s="605">
        <v>351</v>
      </c>
      <c r="P53" s="606">
        <f t="shared" si="22"/>
        <v>7648</v>
      </c>
      <c r="Q53" s="605">
        <v>1222</v>
      </c>
      <c r="R53" s="605">
        <v>791</v>
      </c>
      <c r="S53" s="605">
        <v>445</v>
      </c>
      <c r="T53" s="598">
        <f t="shared" si="23"/>
        <v>2458</v>
      </c>
      <c r="U53" s="620">
        <f t="shared" si="28"/>
        <v>50.281505728314237</v>
      </c>
      <c r="V53" s="620">
        <f t="shared" si="29"/>
        <v>24.906447534766119</v>
      </c>
      <c r="W53" s="620">
        <f t="shared" si="30"/>
        <v>14.460674157303371</v>
      </c>
      <c r="X53" s="621">
        <f t="shared" si="31"/>
        <v>35.630593978844587</v>
      </c>
    </row>
    <row r="54" spans="2:24" hidden="1" outlineLevel="1">
      <c r="B54" s="610">
        <v>42064</v>
      </c>
      <c r="C54" s="610"/>
      <c r="D54" s="610"/>
      <c r="E54" s="610"/>
      <c r="F54" s="610"/>
      <c r="G54" s="611">
        <v>58046</v>
      </c>
      <c r="H54" s="611">
        <v>20862</v>
      </c>
      <c r="I54" s="611">
        <v>8707</v>
      </c>
      <c r="J54" s="611">
        <v>4361</v>
      </c>
      <c r="K54" s="612">
        <f t="shared" si="21"/>
        <v>91976</v>
      </c>
      <c r="L54" s="613">
        <f t="shared" si="20"/>
        <v>9.8884491606506045E-2</v>
      </c>
      <c r="M54" s="613"/>
      <c r="N54" s="611">
        <v>9095</v>
      </c>
      <c r="O54" s="611">
        <v>388</v>
      </c>
      <c r="P54" s="612">
        <f t="shared" si="22"/>
        <v>9483</v>
      </c>
      <c r="Q54" s="611">
        <v>1261</v>
      </c>
      <c r="R54" s="611">
        <v>888</v>
      </c>
      <c r="S54" s="611">
        <v>460</v>
      </c>
      <c r="T54" s="598">
        <f t="shared" si="23"/>
        <v>2609</v>
      </c>
      <c r="U54" s="622">
        <f t="shared" si="28"/>
        <v>46.031720856463124</v>
      </c>
      <c r="V54" s="622">
        <f t="shared" si="29"/>
        <v>23.493243243243242</v>
      </c>
      <c r="W54" s="622">
        <f t="shared" si="30"/>
        <v>18.928260869565218</v>
      </c>
      <c r="X54" s="623">
        <f t="shared" si="31"/>
        <v>33.581832119586046</v>
      </c>
    </row>
    <row r="55" spans="2:24" ht="12.75" hidden="1" customHeight="1" outlineLevel="1">
      <c r="B55" s="604">
        <v>42124</v>
      </c>
      <c r="C55" s="604"/>
      <c r="D55" s="604"/>
      <c r="E55" s="604"/>
      <c r="F55" s="604"/>
      <c r="G55" s="605">
        <v>69441.955537664471</v>
      </c>
      <c r="H55" s="605">
        <v>19674.591054483932</v>
      </c>
      <c r="I55" s="605">
        <v>6516.1679587027775</v>
      </c>
      <c r="J55" s="605">
        <v>3709.12</v>
      </c>
      <c r="K55" s="606">
        <f t="shared" si="21"/>
        <v>99341.83455085117</v>
      </c>
      <c r="L55" s="607">
        <f t="shared" si="20"/>
        <v>9.5760260951598175E-2</v>
      </c>
      <c r="M55" s="607"/>
      <c r="N55" s="608">
        <v>9513</v>
      </c>
      <c r="O55" s="608">
        <v>295</v>
      </c>
      <c r="P55" s="609">
        <f t="shared" si="22"/>
        <v>9808</v>
      </c>
      <c r="Q55" s="605">
        <v>940</v>
      </c>
      <c r="R55" s="605">
        <v>864</v>
      </c>
      <c r="S55" s="605">
        <v>409</v>
      </c>
      <c r="T55" s="598">
        <f t="shared" si="23"/>
        <v>2213</v>
      </c>
      <c r="U55" s="620">
        <f t="shared" si="28"/>
        <v>73.874420784749432</v>
      </c>
      <c r="V55" s="620">
        <f t="shared" si="29"/>
        <v>22.771517424171218</v>
      </c>
      <c r="W55" s="620">
        <f t="shared" si="30"/>
        <v>15.931950999273294</v>
      </c>
      <c r="X55" s="621">
        <f t="shared" si="31"/>
        <v>43.214059896453307</v>
      </c>
    </row>
    <row r="56" spans="2:24" ht="12.75" hidden="1" customHeight="1" outlineLevel="1">
      <c r="B56" s="604">
        <v>42155</v>
      </c>
      <c r="C56" s="604"/>
      <c r="D56" s="604"/>
      <c r="E56" s="604"/>
      <c r="F56" s="604"/>
      <c r="G56" s="605">
        <v>104759.55999999998</v>
      </c>
      <c r="H56" s="605">
        <v>18251.18</v>
      </c>
      <c r="I56" s="605">
        <v>9511.9599999999991</v>
      </c>
      <c r="J56" s="605">
        <v>4213.82</v>
      </c>
      <c r="K56" s="606">
        <f t="shared" si="21"/>
        <v>136736.51999999999</v>
      </c>
      <c r="L56" s="607">
        <f t="shared" si="20"/>
        <v>9.4861270419928784E-2</v>
      </c>
      <c r="M56" s="607"/>
      <c r="N56" s="605">
        <v>12971</v>
      </c>
      <c r="O56" s="605">
        <v>259</v>
      </c>
      <c r="P56" s="606">
        <f t="shared" si="22"/>
        <v>13230</v>
      </c>
      <c r="Q56" s="605">
        <v>1265</v>
      </c>
      <c r="R56" s="605">
        <v>1136</v>
      </c>
      <c r="S56" s="605">
        <v>400</v>
      </c>
      <c r="T56" s="598">
        <f t="shared" si="23"/>
        <v>2801</v>
      </c>
      <c r="U56" s="620">
        <f t="shared" si="28"/>
        <v>82.813881422924894</v>
      </c>
      <c r="V56" s="620">
        <f t="shared" si="29"/>
        <v>16.066179577464791</v>
      </c>
      <c r="W56" s="620">
        <f t="shared" si="30"/>
        <v>23.779899999999998</v>
      </c>
      <c r="X56" s="621">
        <f t="shared" si="31"/>
        <v>47.312638343448761</v>
      </c>
    </row>
    <row r="57" spans="2:24" ht="12.75" hidden="1" customHeight="1" outlineLevel="1">
      <c r="B57" s="610">
        <v>42156</v>
      </c>
      <c r="C57" s="610"/>
      <c r="D57" s="610"/>
      <c r="E57" s="610"/>
      <c r="F57" s="610"/>
      <c r="G57" s="611">
        <v>25613.09</v>
      </c>
      <c r="H57" s="611">
        <v>9077.1800000000021</v>
      </c>
      <c r="I57" s="611">
        <v>8200.0499999999993</v>
      </c>
      <c r="J57" s="611">
        <v>2810.73</v>
      </c>
      <c r="K57" s="612">
        <f t="shared" si="21"/>
        <v>45701.05000000001</v>
      </c>
      <c r="L57" s="613">
        <f t="shared" si="20"/>
        <v>4.072116504981832E-2</v>
      </c>
      <c r="M57" s="613"/>
      <c r="N57" s="611">
        <v>1861</v>
      </c>
      <c r="O57" s="611">
        <v>465</v>
      </c>
      <c r="P57" s="612">
        <f t="shared" si="22"/>
        <v>2326</v>
      </c>
      <c r="Q57" s="611">
        <v>387</v>
      </c>
      <c r="R57" s="611">
        <v>538</v>
      </c>
      <c r="S57" s="611">
        <v>342</v>
      </c>
      <c r="T57" s="598">
        <f t="shared" si="23"/>
        <v>1267</v>
      </c>
      <c r="U57" s="622">
        <f t="shared" si="28"/>
        <v>66.183695090439272</v>
      </c>
      <c r="V57" s="622">
        <f t="shared" si="29"/>
        <v>16.872081784386619</v>
      </c>
      <c r="W57" s="622">
        <f t="shared" si="30"/>
        <v>23.976754385964909</v>
      </c>
      <c r="X57" s="623">
        <f t="shared" si="31"/>
        <v>33.851870560378856</v>
      </c>
    </row>
    <row r="58" spans="2:24" ht="12.75" hidden="1" customHeight="1" outlineLevel="1">
      <c r="B58" s="604">
        <v>42216</v>
      </c>
      <c r="C58" s="604"/>
      <c r="D58" s="604"/>
      <c r="E58" s="604"/>
      <c r="F58" s="604"/>
      <c r="G58" s="605">
        <v>31772.239999999998</v>
      </c>
      <c r="H58" s="605">
        <v>15276.33</v>
      </c>
      <c r="I58" s="605">
        <v>6612.11</v>
      </c>
      <c r="J58" s="605">
        <v>5534.3799999999992</v>
      </c>
      <c r="K58" s="606">
        <f t="shared" si="21"/>
        <v>59195.06</v>
      </c>
      <c r="L58" s="607">
        <f t="shared" si="20"/>
        <v>0.1008699036710158</v>
      </c>
      <c r="M58" s="607"/>
      <c r="N58" s="608">
        <v>5971</v>
      </c>
      <c r="O58" s="608">
        <v>466</v>
      </c>
      <c r="P58" s="609">
        <f t="shared" si="22"/>
        <v>6437</v>
      </c>
      <c r="Q58" s="605">
        <v>548</v>
      </c>
      <c r="R58" s="605">
        <v>698</v>
      </c>
      <c r="S58" s="605">
        <v>378</v>
      </c>
      <c r="T58" s="598">
        <f t="shared" si="23"/>
        <v>1624</v>
      </c>
      <c r="U58" s="620">
        <f t="shared" si="28"/>
        <v>57.978540145985399</v>
      </c>
      <c r="V58" s="620">
        <f t="shared" si="29"/>
        <v>21.88585959885387</v>
      </c>
      <c r="W58" s="620">
        <f t="shared" si="30"/>
        <v>17.492354497354498</v>
      </c>
      <c r="X58" s="621">
        <f t="shared" si="31"/>
        <v>33.042290640394086</v>
      </c>
    </row>
    <row r="59" spans="2:24" ht="12.75" hidden="1" customHeight="1" outlineLevel="1">
      <c r="B59" s="604">
        <v>42247</v>
      </c>
      <c r="C59" s="604"/>
      <c r="D59" s="604"/>
      <c r="E59" s="604"/>
      <c r="F59" s="604"/>
      <c r="G59" s="605">
        <v>52612.39</v>
      </c>
      <c r="H59" s="605">
        <v>21126.91</v>
      </c>
      <c r="I59" s="605">
        <v>7200.1</v>
      </c>
      <c r="J59" s="605">
        <v>5198.78</v>
      </c>
      <c r="K59" s="606">
        <f t="shared" si="21"/>
        <v>86138.180000000008</v>
      </c>
      <c r="L59" s="607">
        <f t="shared" si="20"/>
        <v>2.3206898497274957E-2</v>
      </c>
      <c r="M59" s="607"/>
      <c r="N59" s="605">
        <v>1999</v>
      </c>
      <c r="O59" s="605">
        <v>295</v>
      </c>
      <c r="P59" s="606">
        <f t="shared" si="22"/>
        <v>2294</v>
      </c>
      <c r="Q59" s="605">
        <v>927</v>
      </c>
      <c r="R59" s="605">
        <v>893</v>
      </c>
      <c r="S59" s="605">
        <v>352</v>
      </c>
      <c r="T59" s="598">
        <f t="shared" si="23"/>
        <v>2172</v>
      </c>
      <c r="U59" s="620">
        <f t="shared" si="28"/>
        <v>56.755544768069036</v>
      </c>
      <c r="V59" s="620">
        <f t="shared" si="29"/>
        <v>23.658353863381858</v>
      </c>
      <c r="W59" s="620">
        <f t="shared" si="30"/>
        <v>20.454829545454547</v>
      </c>
      <c r="X59" s="621">
        <f t="shared" si="31"/>
        <v>37.264917127071826</v>
      </c>
    </row>
    <row r="60" spans="2:24" ht="12.75" hidden="1" customHeight="1" outlineLevel="1">
      <c r="B60" s="610">
        <v>42277</v>
      </c>
      <c r="C60" s="610"/>
      <c r="D60" s="610"/>
      <c r="E60" s="610"/>
      <c r="F60" s="610"/>
      <c r="G60" s="611">
        <v>49160</v>
      </c>
      <c r="H60" s="611">
        <v>28266</v>
      </c>
      <c r="I60" s="611">
        <v>6049.5</v>
      </c>
      <c r="J60" s="611">
        <v>5698.87</v>
      </c>
      <c r="K60" s="612">
        <f t="shared" si="21"/>
        <v>89174.37</v>
      </c>
      <c r="L60" s="613">
        <f t="shared" si="20"/>
        <v>5.649605374279628E-2</v>
      </c>
      <c r="M60" s="613"/>
      <c r="N60" s="611">
        <v>5038</v>
      </c>
      <c r="O60" s="611">
        <v>508</v>
      </c>
      <c r="P60" s="612">
        <f t="shared" si="22"/>
        <v>5546</v>
      </c>
      <c r="Q60" s="611">
        <v>795</v>
      </c>
      <c r="R60" s="611">
        <v>1231</v>
      </c>
      <c r="S60" s="611">
        <v>342</v>
      </c>
      <c r="T60" s="598">
        <f t="shared" si="23"/>
        <v>2368</v>
      </c>
      <c r="U60" s="622">
        <f t="shared" si="28"/>
        <v>61.836477987421382</v>
      </c>
      <c r="V60" s="622">
        <f t="shared" si="29"/>
        <v>22.961819658813972</v>
      </c>
      <c r="W60" s="622">
        <f t="shared" si="30"/>
        <v>17.688596491228068</v>
      </c>
      <c r="X60" s="623">
        <f t="shared" si="31"/>
        <v>35.25147804054054</v>
      </c>
    </row>
    <row r="61" spans="2:24" ht="12.75" hidden="1" customHeight="1" outlineLevel="1">
      <c r="B61" s="604">
        <v>42308</v>
      </c>
      <c r="C61" s="604"/>
      <c r="D61" s="604"/>
      <c r="E61" s="604"/>
      <c r="F61" s="604"/>
      <c r="G61" s="605">
        <v>60408.86</v>
      </c>
      <c r="H61" s="605">
        <v>25877.870000000003</v>
      </c>
      <c r="I61" s="605">
        <v>7199.08</v>
      </c>
      <c r="J61" s="605">
        <v>5420.01</v>
      </c>
      <c r="K61" s="606">
        <f t="shared" si="21"/>
        <v>98905.82</v>
      </c>
      <c r="L61" s="607">
        <f t="shared" si="20"/>
        <v>0.11839545943807957</v>
      </c>
      <c r="M61" s="607"/>
      <c r="N61" s="608">
        <v>11710</v>
      </c>
      <c r="O61" s="608">
        <v>472</v>
      </c>
      <c r="P61" s="609">
        <f t="shared" si="22"/>
        <v>12182</v>
      </c>
      <c r="Q61" s="605">
        <v>937</v>
      </c>
      <c r="R61" s="605">
        <v>1116</v>
      </c>
      <c r="S61" s="605">
        <v>375</v>
      </c>
      <c r="T61" s="598">
        <f t="shared" si="23"/>
        <v>2428</v>
      </c>
      <c r="U61" s="620">
        <f t="shared" si="28"/>
        <v>64.470501600853794</v>
      </c>
      <c r="V61" s="620">
        <f t="shared" si="29"/>
        <v>23.188055555555557</v>
      </c>
      <c r="W61" s="620">
        <f t="shared" si="30"/>
        <v>19.197546666666668</v>
      </c>
      <c r="X61" s="621">
        <f t="shared" si="31"/>
        <v>38.503216639209228</v>
      </c>
    </row>
    <row r="62" spans="2:24" hidden="1" outlineLevel="1">
      <c r="B62" s="604">
        <v>42338</v>
      </c>
      <c r="C62" s="604"/>
      <c r="D62" s="604"/>
      <c r="E62" s="604"/>
      <c r="F62" s="604"/>
      <c r="G62" s="605">
        <v>32731.379999999994</v>
      </c>
      <c r="H62" s="605">
        <v>21512.730528127198</v>
      </c>
      <c r="I62" s="605">
        <v>7412.7275941410753</v>
      </c>
      <c r="J62" s="605">
        <v>5055.1573496045303</v>
      </c>
      <c r="K62" s="606">
        <f t="shared" si="21"/>
        <v>66711.995471872797</v>
      </c>
      <c r="L62" s="607">
        <f t="shared" si="20"/>
        <v>0.16784087960194347</v>
      </c>
      <c r="M62" s="607"/>
      <c r="N62" s="605">
        <v>11197</v>
      </c>
      <c r="O62" s="605">
        <v>424</v>
      </c>
      <c r="P62" s="606">
        <f t="shared" si="22"/>
        <v>11621</v>
      </c>
      <c r="Q62" s="605">
        <v>439</v>
      </c>
      <c r="R62" s="605">
        <v>1016.9999999999999</v>
      </c>
      <c r="S62" s="605">
        <v>313</v>
      </c>
      <c r="T62" s="598">
        <f t="shared" si="23"/>
        <v>1769</v>
      </c>
      <c r="U62" s="620">
        <f t="shared" si="28"/>
        <v>74.558952164009099</v>
      </c>
      <c r="V62" s="620">
        <f t="shared" si="29"/>
        <v>21.153127362956933</v>
      </c>
      <c r="W62" s="620">
        <f t="shared" si="30"/>
        <v>23.682835764028994</v>
      </c>
      <c r="X62" s="621">
        <f t="shared" si="31"/>
        <v>34.854063381723158</v>
      </c>
    </row>
    <row r="63" spans="2:24" hidden="1" outlineLevel="1">
      <c r="B63" s="615">
        <v>42369</v>
      </c>
      <c r="C63" s="615"/>
      <c r="D63" s="615"/>
      <c r="E63" s="615"/>
      <c r="F63" s="615"/>
      <c r="G63" s="616">
        <v>34255.549999999996</v>
      </c>
      <c r="H63" s="616">
        <v>21896.841269900931</v>
      </c>
      <c r="I63" s="616">
        <v>6142.2434287192773</v>
      </c>
      <c r="J63" s="616">
        <v>6636.8147357394282</v>
      </c>
      <c r="K63" s="617">
        <f t="shared" si="21"/>
        <v>68931.449434359631</v>
      </c>
      <c r="L63" s="618">
        <f t="shared" si="20"/>
        <v>7.4784442258230457E-2</v>
      </c>
      <c r="M63" s="618"/>
      <c r="N63" s="616">
        <v>5155</v>
      </c>
      <c r="O63" s="616">
        <v>378</v>
      </c>
      <c r="P63" s="617">
        <f t="shared" si="22"/>
        <v>5533</v>
      </c>
      <c r="Q63" s="616">
        <v>482</v>
      </c>
      <c r="R63" s="616">
        <v>1108</v>
      </c>
      <c r="S63" s="616">
        <v>305</v>
      </c>
      <c r="T63" s="619">
        <f t="shared" si="23"/>
        <v>1895</v>
      </c>
      <c r="U63" s="624">
        <f t="shared" si="28"/>
        <v>71.069605809128618</v>
      </c>
      <c r="V63" s="624">
        <f t="shared" si="29"/>
        <v>19.762492120849217</v>
      </c>
      <c r="W63" s="624">
        <f t="shared" si="30"/>
        <v>20.138503044981238</v>
      </c>
      <c r="X63" s="625">
        <f t="shared" si="31"/>
        <v>32.873158152306175</v>
      </c>
    </row>
    <row r="64" spans="2:24" ht="12.75" customHeight="1" collapsed="1">
      <c r="B64" s="604">
        <f t="shared" ref="B64:B123" si="32">EOMONTH(B63,1)</f>
        <v>42400</v>
      </c>
      <c r="C64" s="604"/>
      <c r="D64" s="604"/>
      <c r="E64" s="604"/>
      <c r="F64" s="604"/>
      <c r="G64" s="605">
        <v>33123</v>
      </c>
      <c r="H64" s="605">
        <v>19047</v>
      </c>
      <c r="I64" s="605">
        <v>8901</v>
      </c>
      <c r="J64" s="605">
        <v>5518</v>
      </c>
      <c r="K64" s="606">
        <f t="shared" si="21"/>
        <v>66589</v>
      </c>
      <c r="L64" s="607">
        <f t="shared" si="20"/>
        <v>3.3864452086680985E-2</v>
      </c>
      <c r="M64" s="607"/>
      <c r="N64" s="605">
        <v>2255</v>
      </c>
      <c r="O64" s="605">
        <v>346</v>
      </c>
      <c r="P64" s="606">
        <f t="shared" si="22"/>
        <v>2601</v>
      </c>
      <c r="Q64" s="605">
        <v>577</v>
      </c>
      <c r="R64" s="605">
        <v>1026</v>
      </c>
      <c r="S64" s="605">
        <v>317</v>
      </c>
      <c r="T64" s="598">
        <f t="shared" si="23"/>
        <v>1920</v>
      </c>
      <c r="U64" s="620">
        <f t="shared" si="28"/>
        <v>57.405545927209708</v>
      </c>
      <c r="V64" s="620">
        <f t="shared" si="29"/>
        <v>18.564327485380115</v>
      </c>
      <c r="W64" s="620">
        <f t="shared" si="30"/>
        <v>28.078864353312301</v>
      </c>
      <c r="X64" s="621">
        <f t="shared" si="31"/>
        <v>31.807812500000001</v>
      </c>
    </row>
    <row r="65" spans="2:24" ht="12.75" customHeight="1">
      <c r="B65" s="604">
        <f t="shared" si="32"/>
        <v>42429</v>
      </c>
      <c r="C65" s="604"/>
      <c r="D65" s="604"/>
      <c r="E65" s="604"/>
      <c r="F65" s="604"/>
      <c r="G65" s="605">
        <v>54086</v>
      </c>
      <c r="H65" s="605">
        <v>21208</v>
      </c>
      <c r="I65" s="605">
        <v>10376</v>
      </c>
      <c r="J65" s="605">
        <v>5291</v>
      </c>
      <c r="K65" s="606">
        <f t="shared" si="21"/>
        <v>90961</v>
      </c>
      <c r="L65" s="607">
        <f t="shared" si="20"/>
        <v>8.9818713514583176E-2</v>
      </c>
      <c r="M65" s="607"/>
      <c r="N65" s="605">
        <v>8170</v>
      </c>
      <c r="O65" s="605">
        <v>311</v>
      </c>
      <c r="P65" s="606">
        <f t="shared" si="22"/>
        <v>8481</v>
      </c>
      <c r="Q65" s="605">
        <v>794</v>
      </c>
      <c r="R65" s="605">
        <v>989</v>
      </c>
      <c r="S65" s="605">
        <v>311</v>
      </c>
      <c r="T65" s="598">
        <f t="shared" si="23"/>
        <v>2094</v>
      </c>
      <c r="U65" s="620">
        <f t="shared" si="28"/>
        <v>68.118387909319893</v>
      </c>
      <c r="V65" s="620">
        <f t="shared" si="29"/>
        <v>21.443882709807887</v>
      </c>
      <c r="W65" s="620">
        <f t="shared" si="30"/>
        <v>33.363344051446944</v>
      </c>
      <c r="X65" s="621">
        <f t="shared" si="31"/>
        <v>40.91212989493792</v>
      </c>
    </row>
    <row r="66" spans="2:24" ht="12.75" customHeight="1">
      <c r="B66" s="610">
        <f t="shared" si="32"/>
        <v>42460</v>
      </c>
      <c r="C66" s="610"/>
      <c r="D66" s="610"/>
      <c r="E66" s="610"/>
      <c r="F66" s="610"/>
      <c r="G66" s="611">
        <v>47595</v>
      </c>
      <c r="H66" s="611">
        <v>20195</v>
      </c>
      <c r="I66" s="611">
        <v>7663</v>
      </c>
      <c r="J66" s="611">
        <v>4569</v>
      </c>
      <c r="K66" s="612">
        <f t="shared" si="21"/>
        <v>80022</v>
      </c>
      <c r="L66" s="613">
        <f t="shared" si="20"/>
        <v>0.12714003648996525</v>
      </c>
      <c r="M66" s="613"/>
      <c r="N66" s="611">
        <v>10174</v>
      </c>
      <c r="O66" s="611">
        <v>309</v>
      </c>
      <c r="P66" s="612">
        <f t="shared" si="22"/>
        <v>10483</v>
      </c>
      <c r="Q66" s="611">
        <v>619</v>
      </c>
      <c r="R66" s="611">
        <v>1050</v>
      </c>
      <c r="S66" s="611">
        <v>358</v>
      </c>
      <c r="T66" s="598">
        <f t="shared" si="23"/>
        <v>2027</v>
      </c>
      <c r="U66" s="622">
        <f t="shared" si="28"/>
        <v>76.890145395799678</v>
      </c>
      <c r="V66" s="622">
        <f t="shared" si="29"/>
        <v>19.233333333333334</v>
      </c>
      <c r="W66" s="622">
        <f t="shared" si="30"/>
        <v>21.405027932960895</v>
      </c>
      <c r="X66" s="623">
        <f t="shared" si="31"/>
        <v>37.223976319684262</v>
      </c>
    </row>
    <row r="67" spans="2:24" ht="12.75" customHeight="1">
      <c r="B67" s="604">
        <f t="shared" si="32"/>
        <v>42490</v>
      </c>
      <c r="C67" s="604"/>
      <c r="D67" s="604"/>
      <c r="E67" s="604"/>
      <c r="F67" s="604"/>
      <c r="G67" s="605">
        <v>30886</v>
      </c>
      <c r="H67" s="605">
        <v>20984</v>
      </c>
      <c r="I67" s="605">
        <v>5653</v>
      </c>
      <c r="J67" s="605">
        <v>4347</v>
      </c>
      <c r="K67" s="606">
        <f t="shared" si="21"/>
        <v>61870</v>
      </c>
      <c r="L67" s="607">
        <f t="shared" si="20"/>
        <v>9.5280426701147572E-2</v>
      </c>
      <c r="M67" s="607"/>
      <c r="N67" s="605">
        <v>5895</v>
      </c>
      <c r="O67" s="605">
        <v>424.0000000000004</v>
      </c>
      <c r="P67" s="606">
        <f t="shared" si="22"/>
        <v>6319</v>
      </c>
      <c r="Q67" s="605">
        <v>542</v>
      </c>
      <c r="R67" s="605">
        <v>1040</v>
      </c>
      <c r="S67" s="605">
        <v>370</v>
      </c>
      <c r="T67" s="598">
        <f t="shared" si="23"/>
        <v>1952</v>
      </c>
      <c r="U67" s="620">
        <f t="shared" si="28"/>
        <v>56.985239852398522</v>
      </c>
      <c r="V67" s="620">
        <f t="shared" si="29"/>
        <v>20.176923076923078</v>
      </c>
      <c r="W67" s="620">
        <f t="shared" si="30"/>
        <v>15.278378378378378</v>
      </c>
      <c r="X67" s="621">
        <f t="shared" si="31"/>
        <v>29.46875</v>
      </c>
    </row>
    <row r="68" spans="2:24" ht="12.75" customHeight="1">
      <c r="B68" s="604">
        <f t="shared" si="32"/>
        <v>42521</v>
      </c>
      <c r="C68" s="604"/>
      <c r="D68" s="604"/>
      <c r="E68" s="604"/>
      <c r="F68" s="604"/>
      <c r="G68" s="605">
        <v>37436</v>
      </c>
      <c r="H68" s="605">
        <v>18866</v>
      </c>
      <c r="I68" s="605">
        <v>6581</v>
      </c>
      <c r="J68" s="605">
        <v>5633</v>
      </c>
      <c r="K68" s="606">
        <f t="shared" si="21"/>
        <v>68516</v>
      </c>
      <c r="L68" s="607">
        <f t="shared" ref="L68:L123" si="33">N68/K68</f>
        <v>0.17086519936949035</v>
      </c>
      <c r="M68" s="607"/>
      <c r="N68" s="605">
        <v>11707</v>
      </c>
      <c r="O68" s="605">
        <v>512.99999999999989</v>
      </c>
      <c r="P68" s="606">
        <f t="shared" si="22"/>
        <v>12220</v>
      </c>
      <c r="Q68" s="605">
        <v>744</v>
      </c>
      <c r="R68" s="605">
        <v>1267</v>
      </c>
      <c r="S68" s="605">
        <v>357</v>
      </c>
      <c r="T68" s="598">
        <f t="shared" si="23"/>
        <v>2368</v>
      </c>
      <c r="U68" s="620">
        <f t="shared" si="28"/>
        <v>50.317204301075272</v>
      </c>
      <c r="V68" s="620">
        <f t="shared" si="29"/>
        <v>14.890292028413576</v>
      </c>
      <c r="W68" s="620">
        <f t="shared" si="30"/>
        <v>18.434173669467786</v>
      </c>
      <c r="X68" s="621">
        <f t="shared" si="31"/>
        <v>26.555320945945947</v>
      </c>
    </row>
    <row r="69" spans="2:24" ht="12.75" customHeight="1">
      <c r="B69" s="610">
        <f t="shared" si="32"/>
        <v>42551</v>
      </c>
      <c r="C69" s="610"/>
      <c r="D69" s="610"/>
      <c r="E69" s="610"/>
      <c r="F69" s="610"/>
      <c r="G69" s="611">
        <v>19758</v>
      </c>
      <c r="H69" s="611">
        <v>18170</v>
      </c>
      <c r="I69" s="611">
        <v>4149</v>
      </c>
      <c r="J69" s="611">
        <v>4242</v>
      </c>
      <c r="K69" s="612">
        <f t="shared" ref="K69:K87" si="34">SUM(G69:J69)</f>
        <v>46319</v>
      </c>
      <c r="L69" s="613">
        <f t="shared" si="33"/>
        <v>0.12830587879703792</v>
      </c>
      <c r="M69" s="613"/>
      <c r="N69" s="611">
        <v>5943</v>
      </c>
      <c r="O69" s="611">
        <v>453.00000000000028</v>
      </c>
      <c r="P69" s="612">
        <f t="shared" ref="P69:P87" si="35">SUM(N69:O69)</f>
        <v>6396</v>
      </c>
      <c r="Q69" s="611">
        <v>621</v>
      </c>
      <c r="R69" s="611">
        <v>642</v>
      </c>
      <c r="S69" s="611">
        <v>353</v>
      </c>
      <c r="T69" s="598">
        <f t="shared" ref="T69:T84" si="36">SUM(Q69:S69)</f>
        <v>1616</v>
      </c>
      <c r="U69" s="622">
        <f t="shared" si="28"/>
        <v>31.816425120772948</v>
      </c>
      <c r="V69" s="622">
        <f t="shared" si="29"/>
        <v>28.302180685358255</v>
      </c>
      <c r="W69" s="622">
        <f t="shared" si="30"/>
        <v>11.753541076487252</v>
      </c>
      <c r="X69" s="623">
        <f t="shared" si="31"/>
        <v>26.037747524752476</v>
      </c>
    </row>
    <row r="70" spans="2:24" ht="12.75" customHeight="1">
      <c r="B70" s="604">
        <f t="shared" si="32"/>
        <v>42582</v>
      </c>
      <c r="C70" s="604"/>
      <c r="D70" s="604"/>
      <c r="E70" s="604"/>
      <c r="F70" s="604"/>
      <c r="G70" s="605">
        <v>37645</v>
      </c>
      <c r="H70" s="605">
        <v>30258</v>
      </c>
      <c r="I70" s="605">
        <v>5740</v>
      </c>
      <c r="J70" s="605">
        <v>5824</v>
      </c>
      <c r="K70" s="606">
        <f t="shared" si="34"/>
        <v>79467</v>
      </c>
      <c r="L70" s="607">
        <f t="shared" si="33"/>
        <v>7.9190104068355416E-2</v>
      </c>
      <c r="M70" s="607"/>
      <c r="N70" s="605">
        <v>6293</v>
      </c>
      <c r="O70" s="605">
        <v>653.99999999999989</v>
      </c>
      <c r="P70" s="606">
        <f t="shared" si="35"/>
        <v>6947</v>
      </c>
      <c r="Q70" s="605">
        <v>706</v>
      </c>
      <c r="R70" s="605">
        <v>976</v>
      </c>
      <c r="S70" s="605">
        <v>471</v>
      </c>
      <c r="T70" s="598">
        <f t="shared" si="36"/>
        <v>2153</v>
      </c>
      <c r="U70" s="620">
        <f t="shared" si="28"/>
        <v>53.32152974504249</v>
      </c>
      <c r="V70" s="620">
        <f t="shared" si="29"/>
        <v>31.002049180327869</v>
      </c>
      <c r="W70" s="620">
        <f t="shared" si="30"/>
        <v>12.186836518046709</v>
      </c>
      <c r="X70" s="621">
        <f t="shared" si="31"/>
        <v>34.204830469112864</v>
      </c>
    </row>
    <row r="71" spans="2:24" ht="12.75" customHeight="1">
      <c r="B71" s="604">
        <f t="shared" si="32"/>
        <v>42613</v>
      </c>
      <c r="C71" s="604"/>
      <c r="D71" s="604"/>
      <c r="E71" s="604"/>
      <c r="F71" s="604"/>
      <c r="G71" s="605">
        <v>30795</v>
      </c>
      <c r="H71" s="605">
        <v>23138</v>
      </c>
      <c r="I71" s="605">
        <v>9907</v>
      </c>
      <c r="J71" s="605">
        <v>4757</v>
      </c>
      <c r="K71" s="606">
        <f t="shared" si="34"/>
        <v>68597</v>
      </c>
      <c r="L71" s="607">
        <f t="shared" si="33"/>
        <v>0.1606775806522151</v>
      </c>
      <c r="M71" s="607"/>
      <c r="N71" s="605">
        <v>11022</v>
      </c>
      <c r="O71" s="605">
        <v>185.99999999999994</v>
      </c>
      <c r="P71" s="606">
        <f t="shared" si="35"/>
        <v>11208</v>
      </c>
      <c r="Q71" s="605">
        <v>626</v>
      </c>
      <c r="R71" s="605">
        <v>1300</v>
      </c>
      <c r="S71" s="605">
        <v>517</v>
      </c>
      <c r="T71" s="598">
        <f t="shared" si="36"/>
        <v>2443</v>
      </c>
      <c r="U71" s="620">
        <f t="shared" si="28"/>
        <v>49.193290734824281</v>
      </c>
      <c r="V71" s="620">
        <f t="shared" si="29"/>
        <v>17.798461538461538</v>
      </c>
      <c r="W71" s="620">
        <f t="shared" si="30"/>
        <v>19.16247582205029</v>
      </c>
      <c r="X71" s="621">
        <f t="shared" si="31"/>
        <v>26.131805157593124</v>
      </c>
    </row>
    <row r="72" spans="2:24" ht="12.75" customHeight="1">
      <c r="B72" s="610">
        <f t="shared" si="32"/>
        <v>42643</v>
      </c>
      <c r="C72" s="610"/>
      <c r="D72" s="610"/>
      <c r="E72" s="610"/>
      <c r="F72" s="610"/>
      <c r="G72" s="611">
        <v>41877</v>
      </c>
      <c r="H72" s="611">
        <v>26773</v>
      </c>
      <c r="I72" s="611">
        <v>11888</v>
      </c>
      <c r="J72" s="611">
        <v>4640</v>
      </c>
      <c r="K72" s="612">
        <f t="shared" si="34"/>
        <v>85178</v>
      </c>
      <c r="L72" s="613">
        <f t="shared" si="33"/>
        <v>5.353495033928949E-2</v>
      </c>
      <c r="M72" s="613"/>
      <c r="N72" s="611">
        <v>4560</v>
      </c>
      <c r="O72" s="611">
        <v>523.00000000000057</v>
      </c>
      <c r="P72" s="612">
        <f t="shared" si="35"/>
        <v>5083.0000000000009</v>
      </c>
      <c r="Q72" s="611">
        <v>789</v>
      </c>
      <c r="R72" s="611">
        <v>1404</v>
      </c>
      <c r="S72" s="611">
        <v>574</v>
      </c>
      <c r="T72" s="598">
        <f t="shared" si="36"/>
        <v>2767</v>
      </c>
      <c r="U72" s="622">
        <f t="shared" si="28"/>
        <v>53.076045627376423</v>
      </c>
      <c r="V72" s="622">
        <f t="shared" si="29"/>
        <v>19.069088319088319</v>
      </c>
      <c r="W72" s="622">
        <f t="shared" si="30"/>
        <v>20.710801393728222</v>
      </c>
      <c r="X72" s="623">
        <f t="shared" si="31"/>
        <v>29.106613661004697</v>
      </c>
    </row>
    <row r="73" spans="2:24" ht="12.75" customHeight="1">
      <c r="B73" s="604">
        <f t="shared" si="32"/>
        <v>42674</v>
      </c>
      <c r="C73" s="604"/>
      <c r="D73" s="604"/>
      <c r="E73" s="604"/>
      <c r="F73" s="604"/>
      <c r="G73" s="605">
        <v>36435</v>
      </c>
      <c r="H73" s="605">
        <v>31348</v>
      </c>
      <c r="I73" s="605">
        <v>5726</v>
      </c>
      <c r="J73" s="605">
        <v>6188</v>
      </c>
      <c r="K73" s="606">
        <f t="shared" si="34"/>
        <v>79697</v>
      </c>
      <c r="L73" s="607">
        <f t="shared" si="33"/>
        <v>9.2876770769288686E-2</v>
      </c>
      <c r="M73" s="607"/>
      <c r="N73" s="605">
        <v>7402</v>
      </c>
      <c r="O73" s="605">
        <v>669.99999999999909</v>
      </c>
      <c r="P73" s="606">
        <f t="shared" si="35"/>
        <v>8071.9999999999991</v>
      </c>
      <c r="Q73" s="605">
        <v>899</v>
      </c>
      <c r="R73" s="605">
        <v>1490</v>
      </c>
      <c r="S73" s="605">
        <v>495</v>
      </c>
      <c r="T73" s="598">
        <f t="shared" si="36"/>
        <v>2884</v>
      </c>
      <c r="U73" s="620">
        <f t="shared" si="28"/>
        <v>40.528364849833146</v>
      </c>
      <c r="V73" s="620">
        <f t="shared" si="29"/>
        <v>21.038926174496645</v>
      </c>
      <c r="W73" s="620">
        <f t="shared" si="30"/>
        <v>11.567676767676767</v>
      </c>
      <c r="X73" s="621">
        <f t="shared" si="31"/>
        <v>25.48855755894591</v>
      </c>
    </row>
    <row r="74" spans="2:24" ht="12.75" customHeight="1">
      <c r="B74" s="604">
        <f t="shared" si="32"/>
        <v>42704</v>
      </c>
      <c r="C74" s="604"/>
      <c r="D74" s="604"/>
      <c r="E74" s="604"/>
      <c r="F74" s="604"/>
      <c r="G74" s="605">
        <v>38092</v>
      </c>
      <c r="H74" s="605">
        <v>18942</v>
      </c>
      <c r="I74" s="605">
        <v>7569</v>
      </c>
      <c r="J74" s="605">
        <v>5881</v>
      </c>
      <c r="K74" s="606">
        <f t="shared" si="34"/>
        <v>70484</v>
      </c>
      <c r="L74" s="607">
        <f t="shared" si="33"/>
        <v>9.8887690823449295E-2</v>
      </c>
      <c r="M74" s="607"/>
      <c r="N74" s="605">
        <v>6970</v>
      </c>
      <c r="O74" s="605">
        <v>399</v>
      </c>
      <c r="P74" s="606">
        <f t="shared" si="35"/>
        <v>7369</v>
      </c>
      <c r="Q74" s="605">
        <v>746</v>
      </c>
      <c r="R74" s="605">
        <v>1480</v>
      </c>
      <c r="S74" s="605">
        <v>463</v>
      </c>
      <c r="T74" s="598">
        <f t="shared" si="36"/>
        <v>2689</v>
      </c>
      <c r="U74" s="620">
        <f t="shared" si="28"/>
        <v>51.061662198391424</v>
      </c>
      <c r="V74" s="620">
        <f t="shared" si="29"/>
        <v>12.798648648648649</v>
      </c>
      <c r="W74" s="620">
        <f t="shared" si="30"/>
        <v>16.347732181425485</v>
      </c>
      <c r="X74" s="621">
        <f t="shared" si="31"/>
        <v>24.024916325771663</v>
      </c>
    </row>
    <row r="75" spans="2:24" ht="12.75" customHeight="1">
      <c r="B75" s="615">
        <f t="shared" si="32"/>
        <v>42735</v>
      </c>
      <c r="C75" s="615"/>
      <c r="D75" s="615"/>
      <c r="E75" s="615"/>
      <c r="F75" s="615"/>
      <c r="G75" s="616">
        <v>43043</v>
      </c>
      <c r="H75" s="616">
        <v>22522</v>
      </c>
      <c r="I75" s="616">
        <v>5343</v>
      </c>
      <c r="J75" s="616">
        <v>7482</v>
      </c>
      <c r="K75" s="617">
        <f t="shared" si="34"/>
        <v>78390</v>
      </c>
      <c r="L75" s="618">
        <f t="shared" si="33"/>
        <v>0.12610026789131268</v>
      </c>
      <c r="M75" s="618"/>
      <c r="N75" s="616">
        <v>9885</v>
      </c>
      <c r="O75" s="616">
        <v>817.99999999999966</v>
      </c>
      <c r="P75" s="617">
        <f t="shared" si="35"/>
        <v>10703</v>
      </c>
      <c r="Q75" s="616">
        <v>994</v>
      </c>
      <c r="R75" s="616">
        <v>1611</v>
      </c>
      <c r="S75" s="616">
        <v>408</v>
      </c>
      <c r="T75" s="619">
        <f t="shared" si="36"/>
        <v>3013</v>
      </c>
      <c r="U75" s="624">
        <f t="shared" si="28"/>
        <v>43.302816901408448</v>
      </c>
      <c r="V75" s="624">
        <f t="shared" si="29"/>
        <v>13.980136561142148</v>
      </c>
      <c r="W75" s="624">
        <f t="shared" si="30"/>
        <v>13.095588235294118</v>
      </c>
      <c r="X75" s="625">
        <f t="shared" si="31"/>
        <v>23.534019249917026</v>
      </c>
    </row>
    <row r="76" spans="2:24" ht="12.75" customHeight="1">
      <c r="B76" s="604">
        <f t="shared" si="32"/>
        <v>42766</v>
      </c>
      <c r="C76" s="604"/>
      <c r="D76" s="604"/>
      <c r="E76" s="604"/>
      <c r="F76" s="604"/>
      <c r="G76" s="605">
        <v>36596</v>
      </c>
      <c r="H76" s="605">
        <v>19655</v>
      </c>
      <c r="I76" s="605">
        <v>5283</v>
      </c>
      <c r="J76" s="605">
        <v>6625</v>
      </c>
      <c r="K76" s="606">
        <f t="shared" si="34"/>
        <v>68159</v>
      </c>
      <c r="L76" s="607">
        <f t="shared" si="33"/>
        <v>4.3838671342009125E-2</v>
      </c>
      <c r="M76" s="607"/>
      <c r="N76" s="605">
        <v>2988</v>
      </c>
      <c r="O76" s="605">
        <v>624.00000000000011</v>
      </c>
      <c r="P76" s="606">
        <f t="shared" si="35"/>
        <v>3612</v>
      </c>
      <c r="Q76" s="605">
        <v>889</v>
      </c>
      <c r="R76" s="605">
        <v>1369</v>
      </c>
      <c r="S76" s="605">
        <v>417</v>
      </c>
      <c r="T76" s="598">
        <f t="shared" si="36"/>
        <v>2675</v>
      </c>
      <c r="U76" s="620">
        <f t="shared" si="28"/>
        <v>41.165354330708659</v>
      </c>
      <c r="V76" s="620">
        <f t="shared" si="29"/>
        <v>14.357195032870708</v>
      </c>
      <c r="W76" s="620">
        <f t="shared" si="30"/>
        <v>12.669064748201439</v>
      </c>
      <c r="X76" s="621">
        <f t="shared" si="31"/>
        <v>23.003364485981308</v>
      </c>
    </row>
    <row r="77" spans="2:24" ht="12.75" customHeight="1">
      <c r="B77" s="604">
        <f t="shared" si="32"/>
        <v>42794</v>
      </c>
      <c r="C77" s="604"/>
      <c r="D77" s="604"/>
      <c r="E77" s="604"/>
      <c r="F77" s="604"/>
      <c r="G77" s="605">
        <v>38808</v>
      </c>
      <c r="H77" s="605">
        <v>17090</v>
      </c>
      <c r="I77" s="605">
        <v>8066</v>
      </c>
      <c r="J77" s="605">
        <v>7347</v>
      </c>
      <c r="K77" s="606">
        <f t="shared" si="34"/>
        <v>71311</v>
      </c>
      <c r="L77" s="607">
        <f t="shared" si="33"/>
        <v>0.13739815736702612</v>
      </c>
      <c r="M77" s="607"/>
      <c r="N77" s="626">
        <v>9798</v>
      </c>
      <c r="O77" s="605">
        <v>757.99999999999909</v>
      </c>
      <c r="P77" s="606">
        <f t="shared" si="35"/>
        <v>10556</v>
      </c>
      <c r="Q77" s="605">
        <v>850</v>
      </c>
      <c r="R77" s="605">
        <v>659</v>
      </c>
      <c r="S77" s="605">
        <v>499</v>
      </c>
      <c r="T77" s="598">
        <f t="shared" si="36"/>
        <v>2008</v>
      </c>
      <c r="U77" s="620">
        <f t="shared" si="28"/>
        <v>45.656470588235294</v>
      </c>
      <c r="V77" s="620">
        <f t="shared" si="29"/>
        <v>25.933232169954476</v>
      </c>
      <c r="W77" s="620">
        <f t="shared" si="30"/>
        <v>16.164328657314631</v>
      </c>
      <c r="X77" s="621">
        <f t="shared" si="31"/>
        <v>31.854581673306772</v>
      </c>
    </row>
    <row r="78" spans="2:24" ht="12.75" customHeight="1">
      <c r="B78" s="610">
        <f t="shared" si="32"/>
        <v>42825</v>
      </c>
      <c r="C78" s="610"/>
      <c r="D78" s="610"/>
      <c r="E78" s="610"/>
      <c r="F78" s="610"/>
      <c r="G78" s="611">
        <v>28745</v>
      </c>
      <c r="H78" s="611">
        <v>16436</v>
      </c>
      <c r="I78" s="611">
        <v>6797</v>
      </c>
      <c r="J78" s="611">
        <v>8484</v>
      </c>
      <c r="K78" s="612">
        <f t="shared" si="34"/>
        <v>60462</v>
      </c>
      <c r="L78" s="613">
        <f t="shared" si="33"/>
        <v>0.13802057490655287</v>
      </c>
      <c r="M78" s="613"/>
      <c r="N78" s="611">
        <v>8345</v>
      </c>
      <c r="O78" s="611">
        <v>198.99999999999983</v>
      </c>
      <c r="P78" s="612">
        <f t="shared" si="35"/>
        <v>8544</v>
      </c>
      <c r="Q78" s="611">
        <v>508</v>
      </c>
      <c r="R78" s="611">
        <v>739</v>
      </c>
      <c r="S78" s="611">
        <v>490</v>
      </c>
      <c r="T78" s="598">
        <f t="shared" si="36"/>
        <v>1737</v>
      </c>
      <c r="U78" s="622">
        <f t="shared" si="28"/>
        <v>56.584645669291341</v>
      </c>
      <c r="V78" s="622">
        <f t="shared" si="29"/>
        <v>22.24086603518268</v>
      </c>
      <c r="W78" s="622">
        <f t="shared" si="30"/>
        <v>13.871428571428572</v>
      </c>
      <c r="X78" s="623">
        <f t="shared" si="31"/>
        <v>29.924006908462868</v>
      </c>
    </row>
    <row r="79" spans="2:24" ht="12.75" customHeight="1">
      <c r="B79" s="604">
        <f t="shared" si="32"/>
        <v>42855</v>
      </c>
      <c r="C79" s="604"/>
      <c r="D79" s="604"/>
      <c r="E79" s="604"/>
      <c r="F79" s="604"/>
      <c r="G79" s="605">
        <v>22981</v>
      </c>
      <c r="H79" s="605">
        <v>32958</v>
      </c>
      <c r="I79" s="605">
        <v>14554</v>
      </c>
      <c r="J79" s="605">
        <v>11108</v>
      </c>
      <c r="K79" s="606">
        <f t="shared" si="34"/>
        <v>81601</v>
      </c>
      <c r="L79" s="607">
        <f t="shared" si="33"/>
        <v>0.14990012377299297</v>
      </c>
      <c r="M79" s="607"/>
      <c r="N79" s="605">
        <v>12232</v>
      </c>
      <c r="O79" s="605">
        <v>581.00000000000125</v>
      </c>
      <c r="P79" s="606">
        <f t="shared" si="35"/>
        <v>12813.000000000002</v>
      </c>
      <c r="Q79" s="605">
        <v>410</v>
      </c>
      <c r="R79" s="605">
        <v>1330</v>
      </c>
      <c r="S79" s="605">
        <v>1002.9999999999999</v>
      </c>
      <c r="T79" s="598">
        <f t="shared" si="36"/>
        <v>2743</v>
      </c>
      <c r="U79" s="620">
        <f t="shared" si="28"/>
        <v>56.051219512195125</v>
      </c>
      <c r="V79" s="620">
        <f t="shared" si="29"/>
        <v>24.78045112781955</v>
      </c>
      <c r="W79" s="620">
        <f t="shared" si="30"/>
        <v>14.51046859421735</v>
      </c>
      <c r="X79" s="621">
        <f t="shared" si="31"/>
        <v>25.699234414874226</v>
      </c>
    </row>
    <row r="80" spans="2:24" ht="12.75" customHeight="1">
      <c r="B80" s="604">
        <f t="shared" si="32"/>
        <v>42886</v>
      </c>
      <c r="C80" s="604"/>
      <c r="D80" s="604"/>
      <c r="E80" s="604"/>
      <c r="F80" s="604"/>
      <c r="G80" s="605">
        <v>33020</v>
      </c>
      <c r="H80" s="605">
        <v>28618</v>
      </c>
      <c r="I80" s="605">
        <v>16834</v>
      </c>
      <c r="J80" s="605">
        <v>17044</v>
      </c>
      <c r="K80" s="606">
        <f t="shared" si="34"/>
        <v>95516</v>
      </c>
      <c r="L80" s="607">
        <f t="shared" si="33"/>
        <v>0.12228317768750785</v>
      </c>
      <c r="M80" s="607"/>
      <c r="N80" s="605">
        <v>11680</v>
      </c>
      <c r="O80" s="605">
        <v>567.00000000000023</v>
      </c>
      <c r="P80" s="606">
        <f t="shared" si="35"/>
        <v>12247</v>
      </c>
      <c r="Q80" s="605">
        <v>504</v>
      </c>
      <c r="R80" s="605">
        <v>1546</v>
      </c>
      <c r="S80" s="605">
        <v>1212</v>
      </c>
      <c r="T80" s="598">
        <f t="shared" si="36"/>
        <v>3262</v>
      </c>
      <c r="U80" s="620">
        <f t="shared" ref="U80:U111" si="37">G80/Q80</f>
        <v>65.515873015873012</v>
      </c>
      <c r="V80" s="620">
        <f t="shared" ref="V80:V111" si="38">H80/R80</f>
        <v>18.510996119016816</v>
      </c>
      <c r="W80" s="620">
        <f t="shared" ref="W80:W111" si="39">I80/S80</f>
        <v>13.889438943894389</v>
      </c>
      <c r="X80" s="621">
        <f t="shared" ref="X80:X111" si="40">SUM(G80:I80)/T80</f>
        <v>24.056407112201104</v>
      </c>
    </row>
    <row r="81" spans="1:24" ht="12.75" customHeight="1">
      <c r="B81" s="610">
        <f t="shared" si="32"/>
        <v>42916</v>
      </c>
      <c r="C81" s="610"/>
      <c r="D81" s="610"/>
      <c r="E81" s="610"/>
      <c r="F81" s="610"/>
      <c r="G81" s="611">
        <v>30783</v>
      </c>
      <c r="H81" s="611">
        <v>49205</v>
      </c>
      <c r="I81" s="611">
        <v>19467</v>
      </c>
      <c r="J81" s="611">
        <v>16494</v>
      </c>
      <c r="K81" s="612">
        <f t="shared" si="34"/>
        <v>115949</v>
      </c>
      <c r="L81" s="613">
        <f t="shared" si="33"/>
        <v>7.9181364220476239E-2</v>
      </c>
      <c r="M81" s="613"/>
      <c r="N81" s="611">
        <v>9181</v>
      </c>
      <c r="O81" s="611">
        <v>798</v>
      </c>
      <c r="P81" s="612">
        <f t="shared" si="35"/>
        <v>9979</v>
      </c>
      <c r="Q81" s="611">
        <v>700</v>
      </c>
      <c r="R81" s="611">
        <v>2040</v>
      </c>
      <c r="S81" s="611">
        <v>1197</v>
      </c>
      <c r="T81" s="598">
        <f t="shared" si="36"/>
        <v>3937</v>
      </c>
      <c r="U81" s="622">
        <f t="shared" si="37"/>
        <v>43.975714285714282</v>
      </c>
      <c r="V81" s="622">
        <f t="shared" si="38"/>
        <v>24.120098039215687</v>
      </c>
      <c r="W81" s="622">
        <f t="shared" si="39"/>
        <v>16.263157894736842</v>
      </c>
      <c r="X81" s="623">
        <f t="shared" si="40"/>
        <v>25.261620523241046</v>
      </c>
    </row>
    <row r="82" spans="1:24" ht="12.75" customHeight="1">
      <c r="B82" s="604">
        <f t="shared" si="32"/>
        <v>42947</v>
      </c>
      <c r="C82" s="604"/>
      <c r="D82" s="604"/>
      <c r="E82" s="604"/>
      <c r="F82" s="604"/>
      <c r="G82" s="605">
        <v>39091</v>
      </c>
      <c r="H82" s="605">
        <v>62523</v>
      </c>
      <c r="I82" s="605">
        <v>25624</v>
      </c>
      <c r="J82" s="605">
        <v>21792</v>
      </c>
      <c r="K82" s="606">
        <f t="shared" si="34"/>
        <v>149030</v>
      </c>
      <c r="L82" s="607">
        <f t="shared" si="33"/>
        <v>0.12318996175266725</v>
      </c>
      <c r="M82" s="607"/>
      <c r="N82" s="605">
        <v>18359</v>
      </c>
      <c r="O82" s="605">
        <v>1076.9999999999982</v>
      </c>
      <c r="P82" s="606">
        <f t="shared" si="35"/>
        <v>19436</v>
      </c>
      <c r="Q82" s="605">
        <v>798</v>
      </c>
      <c r="R82" s="605">
        <v>2724</v>
      </c>
      <c r="S82" s="605">
        <v>1137</v>
      </c>
      <c r="T82" s="598">
        <f t="shared" si="36"/>
        <v>4659</v>
      </c>
      <c r="U82" s="620">
        <f t="shared" si="37"/>
        <v>48.986215538847119</v>
      </c>
      <c r="V82" s="620">
        <f t="shared" si="38"/>
        <v>22.952643171806166</v>
      </c>
      <c r="W82" s="620">
        <f t="shared" si="39"/>
        <v>22.536499560246263</v>
      </c>
      <c r="X82" s="621">
        <f t="shared" si="40"/>
        <v>27.310152393217429</v>
      </c>
    </row>
    <row r="83" spans="1:24" ht="12.75" customHeight="1">
      <c r="B83" s="604">
        <f t="shared" si="32"/>
        <v>42978</v>
      </c>
      <c r="C83" s="604"/>
      <c r="D83" s="604"/>
      <c r="E83" s="604"/>
      <c r="F83" s="604"/>
      <c r="G83" s="605">
        <v>30281</v>
      </c>
      <c r="H83" s="605">
        <v>53434</v>
      </c>
      <c r="I83" s="605">
        <v>24744</v>
      </c>
      <c r="J83" s="605">
        <v>18634</v>
      </c>
      <c r="K83" s="606">
        <f t="shared" si="34"/>
        <v>127093</v>
      </c>
      <c r="L83" s="607">
        <f t="shared" si="33"/>
        <v>0.15203040293328507</v>
      </c>
      <c r="M83" s="607"/>
      <c r="N83" s="605">
        <v>19322</v>
      </c>
      <c r="O83" s="605">
        <v>1001.9999999999989</v>
      </c>
      <c r="P83" s="606">
        <f t="shared" si="35"/>
        <v>20324</v>
      </c>
      <c r="Q83" s="605">
        <v>743</v>
      </c>
      <c r="R83" s="605">
        <v>2534</v>
      </c>
      <c r="S83" s="605">
        <v>1340</v>
      </c>
      <c r="T83" s="598">
        <f t="shared" si="36"/>
        <v>4617</v>
      </c>
      <c r="U83" s="620">
        <f t="shared" si="37"/>
        <v>40.755047106325705</v>
      </c>
      <c r="V83" s="620">
        <f t="shared" si="38"/>
        <v>21.086819258089978</v>
      </c>
      <c r="W83" s="620">
        <f t="shared" si="39"/>
        <v>18.465671641791044</v>
      </c>
      <c r="X83" s="621">
        <f t="shared" si="40"/>
        <v>23.491228070175438</v>
      </c>
    </row>
    <row r="84" spans="1:24" ht="12.75" customHeight="1">
      <c r="B84" s="610">
        <f t="shared" si="32"/>
        <v>43008</v>
      </c>
      <c r="C84" s="610"/>
      <c r="D84" s="610"/>
      <c r="E84" s="610"/>
      <c r="F84" s="610"/>
      <c r="G84" s="611">
        <v>34801.301500000001</v>
      </c>
      <c r="H84" s="611">
        <v>57159.5213</v>
      </c>
      <c r="I84" s="611">
        <v>25520.356029999999</v>
      </c>
      <c r="J84" s="611">
        <v>21371.785393000002</v>
      </c>
      <c r="K84" s="612">
        <f t="shared" si="34"/>
        <v>138852.96422299999</v>
      </c>
      <c r="L84" s="613">
        <f t="shared" si="33"/>
        <v>0.11105272463060453</v>
      </c>
      <c r="M84" s="613"/>
      <c r="N84" s="611">
        <v>15420</v>
      </c>
      <c r="O84" s="611">
        <v>361.99999999999829</v>
      </c>
      <c r="P84" s="612">
        <f t="shared" si="35"/>
        <v>15781.999999999998</v>
      </c>
      <c r="Q84" s="611">
        <v>861</v>
      </c>
      <c r="R84" s="611">
        <v>2178</v>
      </c>
      <c r="S84" s="611">
        <v>1275</v>
      </c>
      <c r="T84" s="598">
        <f t="shared" si="36"/>
        <v>4314</v>
      </c>
      <c r="U84" s="622">
        <f t="shared" si="37"/>
        <v>40.419630081300816</v>
      </c>
      <c r="V84" s="622">
        <f t="shared" si="38"/>
        <v>26.244041000918273</v>
      </c>
      <c r="W84" s="622">
        <f t="shared" si="39"/>
        <v>20.01596551372549</v>
      </c>
      <c r="X84" s="623">
        <f t="shared" si="40"/>
        <v>27.232540294390354</v>
      </c>
    </row>
    <row r="85" spans="1:24" ht="12.75" customHeight="1">
      <c r="B85" s="604">
        <f t="shared" si="32"/>
        <v>43039</v>
      </c>
      <c r="C85" s="604"/>
      <c r="D85" s="604"/>
      <c r="E85" s="604"/>
      <c r="F85" s="604"/>
      <c r="G85" s="605">
        <v>54754</v>
      </c>
      <c r="H85" s="605">
        <v>49110.416080126321</v>
      </c>
      <c r="I85" s="605">
        <v>29851</v>
      </c>
      <c r="J85" s="605">
        <v>22000</v>
      </c>
      <c r="K85" s="606">
        <f t="shared" si="34"/>
        <v>155715.41608012631</v>
      </c>
      <c r="L85" s="607">
        <f t="shared" si="33"/>
        <v>0.10896801631553805</v>
      </c>
      <c r="M85" s="607"/>
      <c r="N85" s="605">
        <v>16968</v>
      </c>
      <c r="O85" s="605">
        <v>1100.9999999999991</v>
      </c>
      <c r="P85" s="606">
        <f t="shared" si="35"/>
        <v>18069</v>
      </c>
      <c r="Q85" s="605">
        <v>1432</v>
      </c>
      <c r="R85" s="605">
        <v>2077</v>
      </c>
      <c r="S85" s="605">
        <v>1178</v>
      </c>
      <c r="T85" s="598">
        <f>SUM(Q85:S85)</f>
        <v>4687</v>
      </c>
      <c r="U85" s="620">
        <f t="shared" si="37"/>
        <v>38.236033519553075</v>
      </c>
      <c r="V85" s="620">
        <f t="shared" si="38"/>
        <v>23.644880154129186</v>
      </c>
      <c r="W85" s="620">
        <f t="shared" si="39"/>
        <v>25.340407470288625</v>
      </c>
      <c r="X85" s="621">
        <f t="shared" si="40"/>
        <v>28.528998523602795</v>
      </c>
    </row>
    <row r="86" spans="1:24" ht="12.75" customHeight="1">
      <c r="B86" s="604">
        <f t="shared" si="32"/>
        <v>43069</v>
      </c>
      <c r="C86" s="604"/>
      <c r="D86" s="604"/>
      <c r="E86" s="604"/>
      <c r="F86" s="604"/>
      <c r="G86" s="605">
        <v>30678</v>
      </c>
      <c r="H86" s="605">
        <v>59391</v>
      </c>
      <c r="I86" s="605">
        <v>28935</v>
      </c>
      <c r="J86" s="605">
        <v>22574</v>
      </c>
      <c r="K86" s="606">
        <f t="shared" si="34"/>
        <v>141578</v>
      </c>
      <c r="L86" s="607">
        <f t="shared" si="33"/>
        <v>0.13808642585712469</v>
      </c>
      <c r="M86" s="607"/>
      <c r="N86" s="605">
        <v>19550</v>
      </c>
      <c r="O86" s="605">
        <v>858.99999999999818</v>
      </c>
      <c r="P86" s="606">
        <f t="shared" si="35"/>
        <v>20409</v>
      </c>
      <c r="Q86" s="605">
        <v>847</v>
      </c>
      <c r="R86" s="605">
        <v>2632</v>
      </c>
      <c r="S86" s="605">
        <v>1356</v>
      </c>
      <c r="T86" s="598">
        <f>SUM(Q86:S86)</f>
        <v>4835</v>
      </c>
      <c r="U86" s="620">
        <f t="shared" si="37"/>
        <v>36.219598583234948</v>
      </c>
      <c r="V86" s="620">
        <f t="shared" si="38"/>
        <v>22.564969604863222</v>
      </c>
      <c r="W86" s="620">
        <f t="shared" si="39"/>
        <v>21.338495575221238</v>
      </c>
      <c r="X86" s="621">
        <f t="shared" si="40"/>
        <v>24.613029989658738</v>
      </c>
    </row>
    <row r="87" spans="1:24" ht="12.75" customHeight="1">
      <c r="B87" s="627">
        <f t="shared" si="32"/>
        <v>43100</v>
      </c>
      <c r="C87" s="627"/>
      <c r="D87" s="627"/>
      <c r="E87" s="615"/>
      <c r="F87" s="604"/>
      <c r="G87" s="628">
        <v>29307</v>
      </c>
      <c r="H87" s="628">
        <v>56814</v>
      </c>
      <c r="I87" s="628">
        <v>42947</v>
      </c>
      <c r="J87" s="628">
        <v>30395</v>
      </c>
      <c r="K87" s="629">
        <f t="shared" si="34"/>
        <v>159463</v>
      </c>
      <c r="L87" s="630">
        <f t="shared" si="33"/>
        <v>0.1381198146278447</v>
      </c>
      <c r="M87" s="630"/>
      <c r="N87" s="628">
        <v>22025</v>
      </c>
      <c r="O87" s="628">
        <v>1076.0000000000005</v>
      </c>
      <c r="P87" s="629">
        <f t="shared" si="35"/>
        <v>23101</v>
      </c>
      <c r="Q87" s="628">
        <v>635</v>
      </c>
      <c r="R87" s="628">
        <v>2843</v>
      </c>
      <c r="S87" s="628">
        <v>1543</v>
      </c>
      <c r="T87" s="631">
        <f>SUM(Q87:S87)</f>
        <v>5021</v>
      </c>
      <c r="U87" s="632">
        <f t="shared" si="37"/>
        <v>46.15275590551181</v>
      </c>
      <c r="V87" s="632">
        <f t="shared" si="38"/>
        <v>19.983819908547311</v>
      </c>
      <c r="W87" s="632">
        <f t="shared" si="39"/>
        <v>27.833441348023332</v>
      </c>
      <c r="X87" s="633">
        <f t="shared" si="40"/>
        <v>25.705636327424816</v>
      </c>
    </row>
    <row r="88" spans="1:24" s="38" customFormat="1" ht="12.75" customHeight="1">
      <c r="B88" s="865">
        <f t="shared" si="32"/>
        <v>43131</v>
      </c>
      <c r="C88" s="101" ph="1">
        <v>129542</v>
      </c>
      <c r="D88" s="101" ph="1">
        <v>-810</v>
      </c>
      <c r="E88" s="557">
        <f>D88/C88</f>
        <v>-6.2527983202359076E-3</v>
      </c>
      <c r="F88" s="557"/>
      <c r="G88" s="101" ph="1">
        <v>25604.800999999999</v>
      </c>
      <c r="H88" s="101">
        <v>50642.892</v>
      </c>
      <c r="I88" s="101">
        <v>36716.332000000002</v>
      </c>
      <c r="J88" s="101">
        <v>27513.486000000001</v>
      </c>
      <c r="K88" s="102">
        <f>SUM(G88:J88)</f>
        <v>140477.511</v>
      </c>
      <c r="L88" s="103">
        <f t="shared" si="33"/>
        <v>0.15368296210772128</v>
      </c>
      <c r="M88" s="101">
        <v>-1347</v>
      </c>
      <c r="N88" s="101">
        <v>21589</v>
      </c>
      <c r="O88" s="101">
        <v>1195</v>
      </c>
      <c r="P88" s="102">
        <f t="shared" ref="P88:P99" si="41">SUM(M88:O88)</f>
        <v>21437</v>
      </c>
      <c r="Q88" s="101">
        <v>842</v>
      </c>
      <c r="R88" s="101">
        <v>2551</v>
      </c>
      <c r="S88" s="101">
        <v>1607</v>
      </c>
      <c r="T88" s="58">
        <f t="shared" ref="T88:T99" si="42">SUM(Q88:S88)</f>
        <v>5000</v>
      </c>
      <c r="U88" s="145">
        <f t="shared" si="37"/>
        <v>30.40950237529691</v>
      </c>
      <c r="V88" s="145">
        <f t="shared" si="38"/>
        <v>19.852172481379849</v>
      </c>
      <c r="W88" s="145">
        <f t="shared" si="39"/>
        <v>22.847748599875544</v>
      </c>
      <c r="X88" s="161">
        <f t="shared" si="40"/>
        <v>22.592804999999998</v>
      </c>
    </row>
    <row r="89" spans="1:24" s="38" customFormat="1" ht="12.75" customHeight="1">
      <c r="B89" s="516">
        <f t="shared" si="32"/>
        <v>43159</v>
      </c>
      <c r="C89" s="87" ph="1">
        <v>114433</v>
      </c>
      <c r="D89" s="87" ph="1">
        <v>1536</v>
      </c>
      <c r="E89" s="558">
        <f t="shared" ref="E89:E123" si="43">D89/C89</f>
        <v>1.3422701493450316E-2</v>
      </c>
      <c r="F89" s="558"/>
      <c r="G89" s="87" ph="1">
        <v>24834.283999999996</v>
      </c>
      <c r="H89" s="87">
        <v>69199.774000000005</v>
      </c>
      <c r="I89" s="87">
        <v>34135.637999999999</v>
      </c>
      <c r="J89" s="87">
        <v>19622.102999999999</v>
      </c>
      <c r="K89" s="88">
        <f>SUM(G89:J89)</f>
        <v>147791.799</v>
      </c>
      <c r="L89" s="89">
        <f t="shared" si="33"/>
        <v>0.10749581578609785</v>
      </c>
      <c r="M89" s="87">
        <v>-17</v>
      </c>
      <c r="N89" s="87">
        <v>15887</v>
      </c>
      <c r="O89" s="87">
        <v>1374</v>
      </c>
      <c r="P89" s="88">
        <f t="shared" si="41"/>
        <v>17244</v>
      </c>
      <c r="Q89" s="87">
        <v>918</v>
      </c>
      <c r="R89" s="87">
        <v>2252</v>
      </c>
      <c r="S89" s="87">
        <v>1664</v>
      </c>
      <c r="T89" s="39">
        <f t="shared" si="42"/>
        <v>4834</v>
      </c>
      <c r="U89" s="137">
        <f t="shared" si="37"/>
        <v>27.052596949891065</v>
      </c>
      <c r="V89" s="137">
        <f t="shared" si="38"/>
        <v>30.728141207815277</v>
      </c>
      <c r="W89" s="137">
        <f t="shared" si="39"/>
        <v>20.514205528846155</v>
      </c>
      <c r="X89" s="157">
        <f t="shared" si="40"/>
        <v>26.514211005378566</v>
      </c>
    </row>
    <row r="90" spans="1:24" s="38" customFormat="1" ht="12.75" customHeight="1">
      <c r="B90" s="567">
        <f t="shared" si="32"/>
        <v>43190</v>
      </c>
      <c r="C90" s="92" ph="1">
        <v>72516</v>
      </c>
      <c r="D90" s="92" ph="1">
        <v>3065</v>
      </c>
      <c r="E90" s="558">
        <f t="shared" si="43"/>
        <v>4.2266534282089471E-2</v>
      </c>
      <c r="F90" s="558"/>
      <c r="G90" s="92" ph="1">
        <v>29953.566000000003</v>
      </c>
      <c r="H90" s="92">
        <v>70301.861999999994</v>
      </c>
      <c r="I90" s="92">
        <v>46498.33</v>
      </c>
      <c r="J90" s="92">
        <v>21309.998</v>
      </c>
      <c r="K90" s="93">
        <f>SUM(G90:J90)</f>
        <v>168063.75599999999</v>
      </c>
      <c r="L90" s="94">
        <f t="shared" si="33"/>
        <v>8.7847614211359171E-2</v>
      </c>
      <c r="M90" s="92">
        <v>863</v>
      </c>
      <c r="N90" s="923">
        <v>14764</v>
      </c>
      <c r="O90" s="92">
        <v>1349</v>
      </c>
      <c r="P90" s="93">
        <f t="shared" si="41"/>
        <v>16976</v>
      </c>
      <c r="Q90" s="92">
        <v>976</v>
      </c>
      <c r="R90" s="92">
        <v>2321</v>
      </c>
      <c r="S90" s="92">
        <v>1836</v>
      </c>
      <c r="T90" s="60">
        <f t="shared" si="42"/>
        <v>5133</v>
      </c>
      <c r="U90" s="139">
        <f t="shared" si="37"/>
        <v>30.690129098360657</v>
      </c>
      <c r="V90" s="139">
        <f t="shared" si="38"/>
        <v>30.289470917707881</v>
      </c>
      <c r="W90" s="139">
        <f t="shared" si="39"/>
        <v>25.325887799564271</v>
      </c>
      <c r="X90" s="158">
        <f t="shared" si="40"/>
        <v>28.590250925384765</v>
      </c>
    </row>
    <row r="91" spans="1:24" s="38" customFormat="1" ht="12.75" customHeight="1">
      <c r="A91" s="866"/>
      <c r="B91" s="889">
        <f t="shared" si="32"/>
        <v>43220</v>
      </c>
      <c r="C91" s="90" ph="1">
        <v>190808</v>
      </c>
      <c r="D91" s="90" ph="1">
        <v>8194</v>
      </c>
      <c r="E91" s="559">
        <f t="shared" si="43"/>
        <v>4.2943692088382036E-2</v>
      </c>
      <c r="F91" s="559"/>
      <c r="G91" s="90" ph="1">
        <v>25034.852999999999</v>
      </c>
      <c r="H91" s="90">
        <v>76557.266000000003</v>
      </c>
      <c r="I91" s="90">
        <v>39938.572</v>
      </c>
      <c r="J91" s="90">
        <v>24710.793000000001</v>
      </c>
      <c r="K91" s="91">
        <f>SUM(G91:J91)</f>
        <v>166241.484</v>
      </c>
      <c r="L91" s="104">
        <f t="shared" si="33"/>
        <v>4.0904350926029995E-2</v>
      </c>
      <c r="M91" s="90">
        <v>2620</v>
      </c>
      <c r="N91" s="924">
        <v>6800</v>
      </c>
      <c r="O91" s="90">
        <v>1030</v>
      </c>
      <c r="P91" s="91">
        <f t="shared" si="41"/>
        <v>10450</v>
      </c>
      <c r="Q91" s="90">
        <v>1038</v>
      </c>
      <c r="R91" s="90">
        <v>3392</v>
      </c>
      <c r="S91" s="90">
        <v>2000</v>
      </c>
      <c r="T91" s="63">
        <f t="shared" si="42"/>
        <v>6430</v>
      </c>
      <c r="U91" s="147">
        <f t="shared" si="37"/>
        <v>24.118355491329478</v>
      </c>
      <c r="V91" s="147">
        <f t="shared" si="38"/>
        <v>22.569948702830189</v>
      </c>
      <c r="W91" s="147">
        <f t="shared" si="39"/>
        <v>19.969286</v>
      </c>
      <c r="X91" s="162">
        <f t="shared" si="40"/>
        <v>22.010993934681181</v>
      </c>
    </row>
    <row r="92" spans="1:24" s="38" customFormat="1" ht="12.75" customHeight="1">
      <c r="B92" s="516">
        <f t="shared" si="32"/>
        <v>43251</v>
      </c>
      <c r="C92" s="87" ph="1">
        <v>182989</v>
      </c>
      <c r="D92" s="87" ph="1">
        <v>-541</v>
      </c>
      <c r="E92" s="558">
        <f t="shared" si="43"/>
        <v>-2.9564618638278804E-3</v>
      </c>
      <c r="F92" s="558"/>
      <c r="G92" s="87" ph="1">
        <v>26591.978999999999</v>
      </c>
      <c r="H92" s="87">
        <v>67643.72</v>
      </c>
      <c r="I92" s="87">
        <v>44580.103999999999</v>
      </c>
      <c r="J92" s="87">
        <v>26881.584000000003</v>
      </c>
      <c r="K92" s="88">
        <f>SUM(G92:J92)</f>
        <v>165697.38699999999</v>
      </c>
      <c r="L92" s="89">
        <f t="shared" si="33"/>
        <v>9.5861499614354209E-2</v>
      </c>
      <c r="M92" s="87">
        <v>-1708</v>
      </c>
      <c r="N92" s="87">
        <v>15884</v>
      </c>
      <c r="O92" s="87">
        <v>1460</v>
      </c>
      <c r="P92" s="88">
        <f t="shared" si="41"/>
        <v>15636</v>
      </c>
      <c r="Q92" s="87">
        <v>890</v>
      </c>
      <c r="R92" s="87">
        <v>3213</v>
      </c>
      <c r="S92" s="87">
        <v>2324</v>
      </c>
      <c r="T92" s="39">
        <f t="shared" si="42"/>
        <v>6427</v>
      </c>
      <c r="U92" s="137">
        <f t="shared" si="37"/>
        <v>29.878628089887641</v>
      </c>
      <c r="V92" s="137">
        <f t="shared" si="38"/>
        <v>21.053134142545908</v>
      </c>
      <c r="W92" s="137">
        <f t="shared" si="39"/>
        <v>19.182488812392428</v>
      </c>
      <c r="X92" s="157">
        <f t="shared" si="40"/>
        <v>21.59884907421814</v>
      </c>
    </row>
    <row r="93" spans="1:24" s="38" customFormat="1" ht="12.75" customHeight="1">
      <c r="B93" s="516">
        <f t="shared" si="32"/>
        <v>43281</v>
      </c>
      <c r="C93" s="87" ph="1">
        <v>69069</v>
      </c>
      <c r="D93" s="87" ph="1">
        <v>3785</v>
      </c>
      <c r="E93" s="560">
        <f t="shared" si="43"/>
        <v>5.4800272191576536E-2</v>
      </c>
      <c r="F93" s="558"/>
      <c r="G93" s="87" ph="1">
        <v>37149.747000000003</v>
      </c>
      <c r="H93" s="87">
        <v>66457.251000000004</v>
      </c>
      <c r="I93" s="87">
        <v>47031.322999999997</v>
      </c>
      <c r="J93" s="87">
        <v>23812.356</v>
      </c>
      <c r="K93" s="88">
        <f t="shared" ref="K93:K99" si="44">SUM(G93:J93)</f>
        <v>174450.677</v>
      </c>
      <c r="L93" s="89">
        <f t="shared" si="33"/>
        <v>0.14354773756481323</v>
      </c>
      <c r="M93" s="87">
        <v>1045</v>
      </c>
      <c r="N93" s="87">
        <v>25042</v>
      </c>
      <c r="O93" s="87">
        <v>1282</v>
      </c>
      <c r="P93" s="93">
        <f t="shared" si="41"/>
        <v>27369</v>
      </c>
      <c r="Q93" s="87">
        <v>1161</v>
      </c>
      <c r="R93" s="87">
        <v>2549</v>
      </c>
      <c r="S93" s="87">
        <v>2060</v>
      </c>
      <c r="T93" s="39">
        <f t="shared" si="42"/>
        <v>5770</v>
      </c>
      <c r="U93" s="137">
        <f t="shared" si="37"/>
        <v>31.998059431524549</v>
      </c>
      <c r="V93" s="137">
        <f t="shared" si="38"/>
        <v>26.071891329933308</v>
      </c>
      <c r="W93" s="137">
        <f t="shared" si="39"/>
        <v>22.830739320388346</v>
      </c>
      <c r="X93" s="157">
        <f t="shared" si="40"/>
        <v>26.107161351819755</v>
      </c>
    </row>
    <row r="94" spans="1:24" s="38" customFormat="1" ht="12.75" customHeight="1">
      <c r="B94" s="889">
        <f t="shared" si="32"/>
        <v>43312</v>
      </c>
      <c r="C94" s="90" ph="1">
        <v>131253</v>
      </c>
      <c r="D94" s="90" ph="1">
        <v>6525</v>
      </c>
      <c r="E94" s="558">
        <f t="shared" si="43"/>
        <v>4.9713149413727689E-2</v>
      </c>
      <c r="F94" s="558"/>
      <c r="G94" s="90" ph="1">
        <v>32651.961000000003</v>
      </c>
      <c r="H94" s="90">
        <v>80768.709000000003</v>
      </c>
      <c r="I94" s="90">
        <v>36715.275999999998</v>
      </c>
      <c r="J94" s="90">
        <v>26375.057999999997</v>
      </c>
      <c r="K94" s="91">
        <f t="shared" si="44"/>
        <v>176511.00399999999</v>
      </c>
      <c r="L94" s="104">
        <f t="shared" si="33"/>
        <v>0.12668898535073769</v>
      </c>
      <c r="M94" s="90">
        <v>2303</v>
      </c>
      <c r="N94" s="90">
        <v>22362</v>
      </c>
      <c r="O94" s="90">
        <v>1517</v>
      </c>
      <c r="P94" s="88">
        <f t="shared" si="41"/>
        <v>26182</v>
      </c>
      <c r="Q94" s="90">
        <v>1161</v>
      </c>
      <c r="R94" s="90">
        <v>3019</v>
      </c>
      <c r="S94" s="90">
        <v>2200</v>
      </c>
      <c r="T94" s="63">
        <f t="shared" si="42"/>
        <v>6380</v>
      </c>
      <c r="U94" s="147">
        <f t="shared" si="37"/>
        <v>28.123997416020675</v>
      </c>
      <c r="V94" s="147">
        <f t="shared" si="38"/>
        <v>26.753464392182842</v>
      </c>
      <c r="W94" s="147">
        <f t="shared" si="39"/>
        <v>16.688761818181817</v>
      </c>
      <c r="X94" s="162">
        <f t="shared" si="40"/>
        <v>23.532279937304075</v>
      </c>
    </row>
    <row r="95" spans="1:24" s="38" customFormat="1" ht="12.75" customHeight="1">
      <c r="B95" s="516">
        <f t="shared" si="32"/>
        <v>43343</v>
      </c>
      <c r="C95" s="87" ph="1">
        <v>119291</v>
      </c>
      <c r="D95" s="87" ph="1">
        <v>1071</v>
      </c>
      <c r="E95" s="558">
        <f t="shared" si="43"/>
        <v>8.9780452842209389E-3</v>
      </c>
      <c r="F95" s="558"/>
      <c r="G95" s="87" ph="1">
        <v>39622.519999999997</v>
      </c>
      <c r="H95" s="87">
        <v>87596.138999999996</v>
      </c>
      <c r="I95" s="87">
        <v>37078.841999999997</v>
      </c>
      <c r="J95" s="87">
        <v>27091.129000000001</v>
      </c>
      <c r="K95" s="88">
        <f t="shared" si="44"/>
        <v>191388.63</v>
      </c>
      <c r="L95" s="89">
        <f t="shared" si="33"/>
        <v>9.1781836778914189E-2</v>
      </c>
      <c r="M95" s="87">
        <v>-298</v>
      </c>
      <c r="N95" s="87">
        <v>17566</v>
      </c>
      <c r="O95" s="87">
        <v>1016</v>
      </c>
      <c r="P95" s="88">
        <f t="shared" si="41"/>
        <v>18284</v>
      </c>
      <c r="Q95" s="87">
        <v>1272</v>
      </c>
      <c r="R95" s="87">
        <v>3608</v>
      </c>
      <c r="S95" s="87">
        <v>2368</v>
      </c>
      <c r="T95" s="39">
        <f t="shared" si="42"/>
        <v>7248</v>
      </c>
      <c r="U95" s="137">
        <f t="shared" si="37"/>
        <v>31.149779874213834</v>
      </c>
      <c r="V95" s="137">
        <f t="shared" si="38"/>
        <v>24.278309035476717</v>
      </c>
      <c r="W95" s="137">
        <f t="shared" si="39"/>
        <v>15.658294763513512</v>
      </c>
      <c r="X95" s="157">
        <f t="shared" si="40"/>
        <v>22.667977511037527</v>
      </c>
    </row>
    <row r="96" spans="1:24" s="38" customFormat="1" ht="12.75" customHeight="1">
      <c r="B96" s="890">
        <f t="shared" si="32"/>
        <v>43373</v>
      </c>
      <c r="C96" s="105" ph="1">
        <v>58498</v>
      </c>
      <c r="D96" s="105" ph="1">
        <v>1172</v>
      </c>
      <c r="E96" s="560">
        <f t="shared" si="43"/>
        <v>2.003487298711067E-2</v>
      </c>
      <c r="F96" s="558"/>
      <c r="G96" s="105" ph="1">
        <v>48527.972000000002</v>
      </c>
      <c r="H96" s="105">
        <v>78657.241999999998</v>
      </c>
      <c r="I96" s="105">
        <v>42174.362999999998</v>
      </c>
      <c r="J96" s="105">
        <v>27264.567999999999</v>
      </c>
      <c r="K96" s="106">
        <f t="shared" si="44"/>
        <v>196624.14499999999</v>
      </c>
      <c r="L96" s="107">
        <f t="shared" si="33"/>
        <v>0.11237683957888285</v>
      </c>
      <c r="M96" s="105">
        <v>-111</v>
      </c>
      <c r="N96" s="105">
        <v>22096</v>
      </c>
      <c r="O96" s="105">
        <v>1206</v>
      </c>
      <c r="P96" s="93">
        <f t="shared" si="41"/>
        <v>23191</v>
      </c>
      <c r="Q96" s="105">
        <v>1452</v>
      </c>
      <c r="R96" s="105">
        <v>3064</v>
      </c>
      <c r="S96" s="105">
        <v>2485</v>
      </c>
      <c r="T96" s="66">
        <f t="shared" si="42"/>
        <v>7001</v>
      </c>
      <c r="U96" s="146">
        <f t="shared" si="37"/>
        <v>33.421468319559231</v>
      </c>
      <c r="V96" s="146">
        <f t="shared" si="38"/>
        <v>25.67142362924282</v>
      </c>
      <c r="W96" s="146">
        <f t="shared" si="39"/>
        <v>16.971574647887323</v>
      </c>
      <c r="X96" s="163">
        <f t="shared" si="40"/>
        <v>24.190769461505496</v>
      </c>
    </row>
    <row r="97" spans="2:24" s="38" customFormat="1" ht="12.75" customHeight="1">
      <c r="B97" s="892">
        <f t="shared" si="32"/>
        <v>43404</v>
      </c>
      <c r="C97" s="589" ph="1">
        <v>627796</v>
      </c>
      <c r="D97" s="589" ph="1">
        <v>5925</v>
      </c>
      <c r="E97" s="558">
        <f t="shared" si="43"/>
        <v>9.4377791511892403E-3</v>
      </c>
      <c r="F97" s="558"/>
      <c r="G97" s="589" ph="1">
        <v>61222.923999999999</v>
      </c>
      <c r="H97" s="589">
        <v>68737.45</v>
      </c>
      <c r="I97" s="589">
        <v>42153.578999999998</v>
      </c>
      <c r="J97" s="589">
        <v>29793.069000000003</v>
      </c>
      <c r="K97" s="893">
        <f t="shared" si="44"/>
        <v>201907.022</v>
      </c>
      <c r="L97" s="894">
        <f t="shared" si="33"/>
        <v>0.13379920981648671</v>
      </c>
      <c r="M97" s="589">
        <v>-1852</v>
      </c>
      <c r="N97" s="589">
        <v>27015</v>
      </c>
      <c r="O97" s="589">
        <v>928</v>
      </c>
      <c r="P97" s="91">
        <f t="shared" si="41"/>
        <v>26091</v>
      </c>
      <c r="Q97" s="589">
        <v>2033</v>
      </c>
      <c r="R97" s="589">
        <v>2676</v>
      </c>
      <c r="S97" s="589">
        <v>2667</v>
      </c>
      <c r="T97" s="895">
        <f t="shared" si="42"/>
        <v>7376</v>
      </c>
      <c r="U97" s="925">
        <f t="shared" si="37"/>
        <v>30.114571569109689</v>
      </c>
      <c r="V97" s="925">
        <f t="shared" si="38"/>
        <v>25.686640508221224</v>
      </c>
      <c r="W97" s="925">
        <f t="shared" si="39"/>
        <v>15.80561642294713</v>
      </c>
      <c r="X97" s="926">
        <f t="shared" si="40"/>
        <v>23.334321176789587</v>
      </c>
    </row>
    <row r="98" spans="2:24" s="38" customFormat="1" ht="12.75" customHeight="1">
      <c r="B98" s="516">
        <f t="shared" si="32"/>
        <v>43434</v>
      </c>
      <c r="C98" s="87" ph="1">
        <v>64311</v>
      </c>
      <c r="D98" s="87" ph="1">
        <v>-421</v>
      </c>
      <c r="E98" s="558">
        <f t="shared" si="43"/>
        <v>-6.5463140053801062E-3</v>
      </c>
      <c r="F98" s="558"/>
      <c r="G98" s="87" ph="1">
        <v>42949.071000000004</v>
      </c>
      <c r="H98" s="87">
        <v>92202.75</v>
      </c>
      <c r="I98" s="87">
        <v>51541.767999999996</v>
      </c>
      <c r="J98" s="87">
        <v>39209.644999999997</v>
      </c>
      <c r="K98" s="88">
        <f t="shared" si="44"/>
        <v>225903.23399999997</v>
      </c>
      <c r="L98" s="89">
        <f t="shared" si="33"/>
        <v>0.10025531551265886</v>
      </c>
      <c r="M98" s="87">
        <v>-662</v>
      </c>
      <c r="N98" s="87">
        <v>22648</v>
      </c>
      <c r="O98" s="87">
        <v>2084</v>
      </c>
      <c r="P98" s="88">
        <f t="shared" si="41"/>
        <v>24070</v>
      </c>
      <c r="Q98" s="87">
        <v>1230</v>
      </c>
      <c r="R98" s="87">
        <v>4144</v>
      </c>
      <c r="S98" s="87">
        <v>2631</v>
      </c>
      <c r="T98" s="39">
        <f t="shared" si="42"/>
        <v>8005</v>
      </c>
      <c r="U98" s="137">
        <f t="shared" si="37"/>
        <v>34.917943902439028</v>
      </c>
      <c r="V98" s="137">
        <f t="shared" si="38"/>
        <v>22.24969835907336</v>
      </c>
      <c r="W98" s="137">
        <f t="shared" si="39"/>
        <v>19.590181679969593</v>
      </c>
      <c r="X98" s="157">
        <f t="shared" si="40"/>
        <v>23.322122298563396</v>
      </c>
    </row>
    <row r="99" spans="2:24" s="38" customFormat="1" ht="12.75" customHeight="1">
      <c r="B99" s="517">
        <f t="shared" si="32"/>
        <v>43465</v>
      </c>
      <c r="C99" s="523" ph="1">
        <v>92503</v>
      </c>
      <c r="D99" s="523" ph="1">
        <v>6162</v>
      </c>
      <c r="E99" s="558">
        <f t="shared" si="43"/>
        <v>6.6614055760353716E-2</v>
      </c>
      <c r="F99" s="558"/>
      <c r="G99" s="523" ph="1">
        <v>41020.756000000001</v>
      </c>
      <c r="H99" s="523">
        <v>82490.457999999999</v>
      </c>
      <c r="I99" s="523">
        <v>44650.803</v>
      </c>
      <c r="J99" s="523">
        <v>33001.366000000002</v>
      </c>
      <c r="K99" s="524">
        <f t="shared" si="44"/>
        <v>201163.383</v>
      </c>
      <c r="L99" s="525">
        <f t="shared" si="33"/>
        <v>9.1791059210810752E-2</v>
      </c>
      <c r="M99" s="523">
        <v>2155</v>
      </c>
      <c r="N99" s="523">
        <v>18465</v>
      </c>
      <c r="O99" s="523">
        <v>1016</v>
      </c>
      <c r="P99" s="88">
        <f t="shared" si="41"/>
        <v>21636</v>
      </c>
      <c r="Q99" s="523">
        <v>1495</v>
      </c>
      <c r="R99" s="523">
        <v>3490</v>
      </c>
      <c r="S99" s="523">
        <v>2730</v>
      </c>
      <c r="T99" s="519">
        <f t="shared" si="42"/>
        <v>7715</v>
      </c>
      <c r="U99" s="527">
        <f t="shared" si="37"/>
        <v>27.438632775919732</v>
      </c>
      <c r="V99" s="527">
        <f t="shared" si="38"/>
        <v>23.636234383954154</v>
      </c>
      <c r="W99" s="527">
        <f t="shared" si="39"/>
        <v>16.355605494505493</v>
      </c>
      <c r="X99" s="863">
        <f t="shared" si="40"/>
        <v>21.79676176279974</v>
      </c>
    </row>
    <row r="100" spans="2:24" s="38" customFormat="1" ht="12.75" customHeight="1">
      <c r="B100" s="855">
        <f t="shared" si="32"/>
        <v>43496</v>
      </c>
      <c r="C100" s="522" ph="1">
        <v>137081</v>
      </c>
      <c r="D100" s="522" ph="1">
        <v>6113</v>
      </c>
      <c r="E100" s="557">
        <f t="shared" si="43"/>
        <v>4.4594072117944868E-2</v>
      </c>
      <c r="F100" s="558"/>
      <c r="G100" s="522" ph="1">
        <v>40566.11</v>
      </c>
      <c r="H100" s="522">
        <v>83816.91</v>
      </c>
      <c r="I100" s="522">
        <v>52500.953000000001</v>
      </c>
      <c r="J100" s="522">
        <v>32544.266</v>
      </c>
      <c r="K100" s="857">
        <f t="shared" ref="K100:K112" si="45">SUM(G100:J100)</f>
        <v>209428.239</v>
      </c>
      <c r="L100" s="856">
        <f t="shared" si="33"/>
        <v>0.11672255908144269</v>
      </c>
      <c r="M100" s="522">
        <v>2051</v>
      </c>
      <c r="N100" s="522">
        <v>24445</v>
      </c>
      <c r="O100" s="522">
        <v>1205</v>
      </c>
      <c r="P100" s="102">
        <f t="shared" ref="P100:P112" si="46">SUM(M100:O100)</f>
        <v>27701</v>
      </c>
      <c r="Q100" s="522">
        <v>1173</v>
      </c>
      <c r="R100" s="522">
        <v>3604</v>
      </c>
      <c r="S100" s="522">
        <v>2932</v>
      </c>
      <c r="T100" s="85">
        <f>SUM(Q100:S100)</f>
        <v>7709</v>
      </c>
      <c r="U100" s="883">
        <f t="shared" si="37"/>
        <v>34.583213981244675</v>
      </c>
      <c r="V100" s="883">
        <f t="shared" si="38"/>
        <v>23.256634295227524</v>
      </c>
      <c r="W100" s="883">
        <f t="shared" si="39"/>
        <v>17.90619133697135</v>
      </c>
      <c r="X100" s="927">
        <f t="shared" si="40"/>
        <v>22.945125567518485</v>
      </c>
    </row>
    <row r="101" spans="2:24" s="38" customFormat="1" ht="12.75" customHeight="1">
      <c r="B101" s="516">
        <f t="shared" si="32"/>
        <v>43524</v>
      </c>
      <c r="C101" s="87" ph="1">
        <v>106099</v>
      </c>
      <c r="D101" s="87" ph="1">
        <v>-1211</v>
      </c>
      <c r="E101" s="558">
        <f t="shared" si="43"/>
        <v>-1.1413868179718942E-2</v>
      </c>
      <c r="F101" s="558"/>
      <c r="G101" s="87" ph="1">
        <v>37523.764000000003</v>
      </c>
      <c r="H101" s="87">
        <v>80261.422999999995</v>
      </c>
      <c r="I101" s="87">
        <v>38634.112999999998</v>
      </c>
      <c r="J101" s="87">
        <v>27684.885999999999</v>
      </c>
      <c r="K101" s="88">
        <f t="shared" si="45"/>
        <v>184104.18599999999</v>
      </c>
      <c r="L101" s="89">
        <f t="shared" si="33"/>
        <v>0.13026862952480614</v>
      </c>
      <c r="M101" s="87">
        <v>-1360</v>
      </c>
      <c r="N101" s="87">
        <v>23983</v>
      </c>
      <c r="O101" s="87">
        <v>2020</v>
      </c>
      <c r="P101" s="88">
        <f t="shared" si="46"/>
        <v>24643</v>
      </c>
      <c r="Q101" s="87">
        <v>1383</v>
      </c>
      <c r="R101" s="87">
        <v>3219</v>
      </c>
      <c r="S101" s="87">
        <v>2668</v>
      </c>
      <c r="T101" s="39">
        <f t="shared" ref="T101:T111" si="47">SUM(Q101:S101)</f>
        <v>7270</v>
      </c>
      <c r="U101" s="137">
        <f t="shared" si="37"/>
        <v>27.132150397686193</v>
      </c>
      <c r="V101" s="137">
        <f t="shared" si="38"/>
        <v>24.933651133892511</v>
      </c>
      <c r="W101" s="137">
        <f t="shared" si="39"/>
        <v>14.480552098950524</v>
      </c>
      <c r="X101" s="157">
        <f t="shared" si="40"/>
        <v>21.515722145804673</v>
      </c>
    </row>
    <row r="102" spans="2:24" s="38" customFormat="1" ht="12.75" customHeight="1">
      <c r="B102" s="516">
        <f t="shared" si="32"/>
        <v>43555</v>
      </c>
      <c r="C102" s="87" ph="1">
        <v>192191</v>
      </c>
      <c r="D102" s="87" ph="1">
        <v>1385</v>
      </c>
      <c r="E102" s="558">
        <f t="shared" si="43"/>
        <v>7.2063728270314424E-3</v>
      </c>
      <c r="F102" s="558"/>
      <c r="G102" s="87" ph="1">
        <v>28126.456999999999</v>
      </c>
      <c r="H102" s="87">
        <v>87621.96</v>
      </c>
      <c r="I102" s="87">
        <v>51312.245999999999</v>
      </c>
      <c r="J102" s="87">
        <v>30681.267</v>
      </c>
      <c r="K102" s="88">
        <f t="shared" si="45"/>
        <v>197741.93</v>
      </c>
      <c r="L102" s="89">
        <f t="shared" si="33"/>
        <v>0.11107406507056951</v>
      </c>
      <c r="M102" s="87">
        <v>-940</v>
      </c>
      <c r="N102" s="87">
        <v>21964</v>
      </c>
      <c r="O102" s="87">
        <v>1409</v>
      </c>
      <c r="P102" s="93">
        <f t="shared" si="46"/>
        <v>22433</v>
      </c>
      <c r="Q102" s="87">
        <v>991</v>
      </c>
      <c r="R102" s="87">
        <v>3208</v>
      </c>
      <c r="S102" s="87">
        <v>3204</v>
      </c>
      <c r="T102" s="39">
        <f t="shared" si="47"/>
        <v>7403</v>
      </c>
      <c r="U102" s="137">
        <f t="shared" si="37"/>
        <v>28.381894046417759</v>
      </c>
      <c r="V102" s="137">
        <f t="shared" si="38"/>
        <v>27.313578553615962</v>
      </c>
      <c r="W102" s="137">
        <f t="shared" si="39"/>
        <v>16.015058052434458</v>
      </c>
      <c r="X102" s="157">
        <f t="shared" si="40"/>
        <v>22.566616641901931</v>
      </c>
    </row>
    <row r="103" spans="2:24" s="38" customFormat="1" ht="12.75" customHeight="1">
      <c r="B103" s="889">
        <f t="shared" si="32"/>
        <v>43585</v>
      </c>
      <c r="C103" s="90" ph="1">
        <v>105820</v>
      </c>
      <c r="D103" s="90" ph="1">
        <v>5238</v>
      </c>
      <c r="E103" s="559">
        <f t="shared" si="43"/>
        <v>4.9499149499149499E-2</v>
      </c>
      <c r="F103" s="559"/>
      <c r="G103" s="90" ph="1">
        <v>38976.786000000007</v>
      </c>
      <c r="H103" s="90">
        <v>103743.037</v>
      </c>
      <c r="I103" s="90">
        <v>50277.368999999999</v>
      </c>
      <c r="J103" s="90">
        <v>35550.304999999993</v>
      </c>
      <c r="K103" s="91">
        <f t="shared" si="45"/>
        <v>228547.497</v>
      </c>
      <c r="L103" s="104">
        <f t="shared" si="33"/>
        <v>7.8228815605886945E-2</v>
      </c>
      <c r="M103" s="90">
        <v>1857</v>
      </c>
      <c r="N103" s="90">
        <v>17879</v>
      </c>
      <c r="O103" s="90">
        <v>1385</v>
      </c>
      <c r="P103" s="91">
        <f t="shared" si="46"/>
        <v>21121</v>
      </c>
      <c r="Q103" s="90">
        <v>1039</v>
      </c>
      <c r="R103" s="90">
        <v>3910</v>
      </c>
      <c r="S103" s="90">
        <v>3203</v>
      </c>
      <c r="T103" s="63">
        <f t="shared" si="47"/>
        <v>8152</v>
      </c>
      <c r="U103" s="147">
        <f t="shared" si="37"/>
        <v>37.513749759384034</v>
      </c>
      <c r="V103" s="147">
        <f t="shared" si="38"/>
        <v>26.532746035805626</v>
      </c>
      <c r="W103" s="147">
        <f t="shared" si="39"/>
        <v>15.69696191070871</v>
      </c>
      <c r="X103" s="162">
        <f t="shared" si="40"/>
        <v>23.674827281648675</v>
      </c>
    </row>
    <row r="104" spans="2:24" s="38" customFormat="1" ht="12.75" customHeight="1">
      <c r="B104" s="516">
        <f t="shared" si="32"/>
        <v>43616</v>
      </c>
      <c r="C104" s="87" ph="1">
        <v>306333</v>
      </c>
      <c r="D104" s="87" ph="1">
        <v>12555</v>
      </c>
      <c r="E104" s="558">
        <f t="shared" si="43"/>
        <v>4.098481064723683E-2</v>
      </c>
      <c r="F104" s="558"/>
      <c r="G104" s="87" ph="1">
        <v>58417.618000000009</v>
      </c>
      <c r="H104" s="87">
        <v>113540.269</v>
      </c>
      <c r="I104" s="87">
        <v>50239.770000000004</v>
      </c>
      <c r="J104" s="87">
        <v>39038.926999999996</v>
      </c>
      <c r="K104" s="88">
        <f t="shared" si="45"/>
        <v>261236.584</v>
      </c>
      <c r="L104" s="89">
        <f t="shared" si="33"/>
        <v>8.1382169658136397E-2</v>
      </c>
      <c r="M104" s="87">
        <v>3985</v>
      </c>
      <c r="N104" s="87">
        <v>21260</v>
      </c>
      <c r="O104" s="87">
        <v>1465</v>
      </c>
      <c r="P104" s="88">
        <f t="shared" si="46"/>
        <v>26710</v>
      </c>
      <c r="Q104" s="87">
        <v>1583</v>
      </c>
      <c r="R104" s="87">
        <v>3945</v>
      </c>
      <c r="S104" s="87">
        <v>3270</v>
      </c>
      <c r="T104" s="39">
        <f t="shared" si="47"/>
        <v>8798</v>
      </c>
      <c r="U104" s="137">
        <f t="shared" si="37"/>
        <v>36.903106759317758</v>
      </c>
      <c r="V104" s="137">
        <f t="shared" si="38"/>
        <v>28.78080329531052</v>
      </c>
      <c r="W104" s="137">
        <f t="shared" si="39"/>
        <v>15.363844036697248</v>
      </c>
      <c r="X104" s="157">
        <f t="shared" si="40"/>
        <v>25.255473630370538</v>
      </c>
    </row>
    <row r="105" spans="2:24" s="38" customFormat="1" ht="12.75" customHeight="1">
      <c r="B105" s="567">
        <f t="shared" si="32"/>
        <v>43646</v>
      </c>
      <c r="C105" s="92">
        <v>275378</v>
      </c>
      <c r="D105" s="92">
        <v>20229</v>
      </c>
      <c r="E105" s="560">
        <f t="shared" si="43"/>
        <v>7.3459027228028384E-2</v>
      </c>
      <c r="F105" s="560"/>
      <c r="G105" s="92">
        <v>44279.672000000006</v>
      </c>
      <c r="H105" s="92">
        <v>94066.269</v>
      </c>
      <c r="I105" s="92">
        <v>49976.364999999998</v>
      </c>
      <c r="J105" s="92">
        <v>37440.558000000005</v>
      </c>
      <c r="K105" s="93">
        <f t="shared" si="45"/>
        <v>225762.864</v>
      </c>
      <c r="L105" s="94">
        <f t="shared" si="33"/>
        <v>0.13537213099847989</v>
      </c>
      <c r="M105" s="92">
        <v>6659</v>
      </c>
      <c r="N105" s="92">
        <v>30562</v>
      </c>
      <c r="O105" s="92">
        <v>1298</v>
      </c>
      <c r="P105" s="93">
        <f t="shared" si="46"/>
        <v>38519</v>
      </c>
      <c r="Q105" s="92">
        <v>1393</v>
      </c>
      <c r="R105" s="92">
        <v>3409</v>
      </c>
      <c r="S105" s="92">
        <v>3095</v>
      </c>
      <c r="T105" s="60">
        <f t="shared" si="47"/>
        <v>7897</v>
      </c>
      <c r="U105" s="139">
        <f t="shared" si="37"/>
        <v>31.787273510409193</v>
      </c>
      <c r="V105" s="139">
        <f t="shared" si="38"/>
        <v>27.593508066881782</v>
      </c>
      <c r="W105" s="139">
        <f t="shared" si="39"/>
        <v>16.147452342487885</v>
      </c>
      <c r="X105" s="158">
        <f t="shared" si="40"/>
        <v>23.847322527542101</v>
      </c>
    </row>
    <row r="106" spans="2:24" s="38" customFormat="1" ht="12.75" customHeight="1">
      <c r="B106" s="516">
        <f t="shared" si="32"/>
        <v>43677</v>
      </c>
      <c r="C106" s="87" ph="1">
        <v>187201</v>
      </c>
      <c r="D106" s="87" ph="1">
        <v>2539</v>
      </c>
      <c r="E106" s="558">
        <f t="shared" si="43"/>
        <v>1.356296173631551E-2</v>
      </c>
      <c r="F106" s="558"/>
      <c r="G106" s="87" ph="1">
        <v>39424.732000000004</v>
      </c>
      <c r="H106" s="87">
        <v>94059.032000000007</v>
      </c>
      <c r="I106" s="87">
        <v>48115.744000000006</v>
      </c>
      <c r="J106" s="87">
        <v>38967.998</v>
      </c>
      <c r="K106" s="88">
        <f t="shared" si="45"/>
        <v>220567.50600000002</v>
      </c>
      <c r="L106" s="89">
        <f t="shared" si="33"/>
        <v>0.14077322885448049</v>
      </c>
      <c r="M106" s="87">
        <v>39</v>
      </c>
      <c r="N106" s="87">
        <v>31050</v>
      </c>
      <c r="O106" s="87">
        <v>1644</v>
      </c>
      <c r="P106" s="88">
        <f t="shared" si="46"/>
        <v>32733</v>
      </c>
      <c r="Q106" s="87">
        <v>1206</v>
      </c>
      <c r="R106" s="87">
        <v>3497</v>
      </c>
      <c r="S106" s="87">
        <v>3048</v>
      </c>
      <c r="T106" s="39">
        <f t="shared" si="47"/>
        <v>7751</v>
      </c>
      <c r="U106" s="137">
        <f t="shared" si="37"/>
        <v>32.69049087893864</v>
      </c>
      <c r="V106" s="137">
        <f t="shared" si="38"/>
        <v>26.897063768944811</v>
      </c>
      <c r="W106" s="137">
        <f t="shared" si="39"/>
        <v>15.786005249343834</v>
      </c>
      <c r="X106" s="157">
        <f t="shared" si="40"/>
        <v>23.429171461746876</v>
      </c>
    </row>
    <row r="107" spans="2:24" s="38" customFormat="1" ht="12.75" customHeight="1">
      <c r="B107" s="516">
        <f t="shared" si="32"/>
        <v>43708</v>
      </c>
      <c r="C107" s="87" ph="1">
        <v>163752</v>
      </c>
      <c r="D107" s="87" ph="1">
        <v>7996</v>
      </c>
      <c r="E107" s="558">
        <f t="shared" si="43"/>
        <v>4.8829937954956278E-2</v>
      </c>
      <c r="F107" s="558"/>
      <c r="G107" s="87" ph="1">
        <v>39392.410000000003</v>
      </c>
      <c r="H107" s="87">
        <v>118375.42</v>
      </c>
      <c r="I107" s="87">
        <v>59763.074000000001</v>
      </c>
      <c r="J107" s="87">
        <v>45157.025999999998</v>
      </c>
      <c r="K107" s="88">
        <f t="shared" si="45"/>
        <v>262687.93</v>
      </c>
      <c r="L107" s="89">
        <f t="shared" si="33"/>
        <v>0.12083539582500041</v>
      </c>
      <c r="M107" s="87">
        <v>2797</v>
      </c>
      <c r="N107" s="87">
        <v>31742</v>
      </c>
      <c r="O107" s="87">
        <v>1496</v>
      </c>
      <c r="P107" s="88">
        <f t="shared" si="46"/>
        <v>36035</v>
      </c>
      <c r="Q107" s="87">
        <v>1464</v>
      </c>
      <c r="R107" s="87">
        <v>3939</v>
      </c>
      <c r="S107" s="87">
        <v>2872</v>
      </c>
      <c r="T107" s="39">
        <f t="shared" si="47"/>
        <v>8275</v>
      </c>
      <c r="U107" s="137">
        <f t="shared" si="37"/>
        <v>26.907383879781424</v>
      </c>
      <c r="V107" s="137">
        <f t="shared" si="38"/>
        <v>30.052150291952273</v>
      </c>
      <c r="W107" s="137">
        <f t="shared" si="39"/>
        <v>20.808869777158776</v>
      </c>
      <c r="X107" s="157">
        <f t="shared" si="40"/>
        <v>26.287722537764353</v>
      </c>
    </row>
    <row r="108" spans="2:24" s="38" customFormat="1" ht="12.75" customHeight="1">
      <c r="B108" s="567">
        <f t="shared" si="32"/>
        <v>43738</v>
      </c>
      <c r="C108" s="92" ph="1">
        <v>189723</v>
      </c>
      <c r="D108" s="92" ph="1">
        <v>6991</v>
      </c>
      <c r="E108" s="560">
        <f t="shared" si="43"/>
        <v>3.6848458015106236E-2</v>
      </c>
      <c r="F108" s="560"/>
      <c r="G108" s="92" ph="1">
        <v>49934.239000000001</v>
      </c>
      <c r="H108" s="92">
        <v>86576.937999999995</v>
      </c>
      <c r="I108" s="92">
        <v>52772.471000000005</v>
      </c>
      <c r="J108" s="92">
        <v>41952.226999999999</v>
      </c>
      <c r="K108" s="93">
        <f t="shared" si="45"/>
        <v>231235.875</v>
      </c>
      <c r="L108" s="94">
        <f t="shared" si="33"/>
        <v>0.15575005392221256</v>
      </c>
      <c r="M108" s="92">
        <v>1527</v>
      </c>
      <c r="N108" s="92">
        <v>36015</v>
      </c>
      <c r="O108" s="92">
        <v>1566</v>
      </c>
      <c r="P108" s="93">
        <f t="shared" si="46"/>
        <v>39108</v>
      </c>
      <c r="Q108" s="92">
        <v>1085</v>
      </c>
      <c r="R108" s="92">
        <v>3424</v>
      </c>
      <c r="S108" s="92">
        <v>2791</v>
      </c>
      <c r="T108" s="60">
        <f t="shared" si="47"/>
        <v>7300</v>
      </c>
      <c r="U108" s="139">
        <f t="shared" si="37"/>
        <v>46.022340092165898</v>
      </c>
      <c r="V108" s="139">
        <f t="shared" si="38"/>
        <v>25.285320677570091</v>
      </c>
      <c r="W108" s="139">
        <f t="shared" si="39"/>
        <v>18.908087065567898</v>
      </c>
      <c r="X108" s="158">
        <f t="shared" si="40"/>
        <v>25.929266849315066</v>
      </c>
    </row>
    <row r="109" spans="2:24" s="38" customFormat="1" ht="12.75" customHeight="1">
      <c r="B109" s="889">
        <f t="shared" si="32"/>
        <v>43769</v>
      </c>
      <c r="C109" s="90" ph="1">
        <v>240421</v>
      </c>
      <c r="D109" s="90" ph="1">
        <v>6287</v>
      </c>
      <c r="E109" s="558">
        <f t="shared" si="43"/>
        <v>2.6149961941760495E-2</v>
      </c>
      <c r="F109" s="558"/>
      <c r="G109" s="90" ph="1">
        <v>60383.159</v>
      </c>
      <c r="H109" s="90">
        <v>73999.191000000006</v>
      </c>
      <c r="I109" s="90">
        <v>53827.097000000002</v>
      </c>
      <c r="J109" s="90">
        <v>38713.594000000005</v>
      </c>
      <c r="K109" s="91">
        <f t="shared" si="45"/>
        <v>226923.04100000003</v>
      </c>
      <c r="L109" s="104">
        <f t="shared" si="33"/>
        <v>0.15190612574242734</v>
      </c>
      <c r="M109" s="90">
        <v>1270</v>
      </c>
      <c r="N109" s="90">
        <v>34471</v>
      </c>
      <c r="O109" s="90">
        <v>1076</v>
      </c>
      <c r="P109" s="91">
        <f t="shared" si="46"/>
        <v>36817</v>
      </c>
      <c r="Q109" s="90">
        <v>1929</v>
      </c>
      <c r="R109" s="90">
        <v>3016</v>
      </c>
      <c r="S109" s="90">
        <v>2948</v>
      </c>
      <c r="T109" s="63">
        <f t="shared" si="47"/>
        <v>7893</v>
      </c>
      <c r="U109" s="147">
        <f t="shared" si="37"/>
        <v>31.302829963711769</v>
      </c>
      <c r="V109" s="147">
        <f t="shared" si="38"/>
        <v>24.535540782493371</v>
      </c>
      <c r="W109" s="147">
        <f t="shared" si="39"/>
        <v>18.258852442333787</v>
      </c>
      <c r="X109" s="162">
        <f t="shared" si="40"/>
        <v>23.845109210693021</v>
      </c>
    </row>
    <row r="110" spans="2:24" s="38" customFormat="1" ht="12.75" customHeight="1">
      <c r="B110" s="516">
        <f t="shared" si="32"/>
        <v>43799</v>
      </c>
      <c r="C110" s="87" ph="1">
        <v>190263</v>
      </c>
      <c r="D110" s="87" ph="1">
        <v>2185</v>
      </c>
      <c r="E110" s="558">
        <f t="shared" si="43"/>
        <v>1.1484103582935201E-2</v>
      </c>
      <c r="F110" s="558"/>
      <c r="G110" s="87" ph="1">
        <v>38204.298000000003</v>
      </c>
      <c r="H110" s="87">
        <v>87971.95</v>
      </c>
      <c r="I110" s="87">
        <v>38712.178</v>
      </c>
      <c r="J110" s="87">
        <v>39714.487000000001</v>
      </c>
      <c r="K110" s="88">
        <f t="shared" si="45"/>
        <v>204602.91299999997</v>
      </c>
      <c r="L110" s="89">
        <f t="shared" si="33"/>
        <v>0.14466069698626433</v>
      </c>
      <c r="M110" s="87">
        <v>-364</v>
      </c>
      <c r="N110" s="87">
        <v>29598</v>
      </c>
      <c r="O110" s="87">
        <v>1670</v>
      </c>
      <c r="P110" s="88">
        <f t="shared" si="46"/>
        <v>30904</v>
      </c>
      <c r="Q110" s="87">
        <v>1267</v>
      </c>
      <c r="R110" s="87">
        <v>3162</v>
      </c>
      <c r="S110" s="87">
        <v>2718</v>
      </c>
      <c r="T110" s="39">
        <f t="shared" si="47"/>
        <v>7147</v>
      </c>
      <c r="U110" s="137">
        <f t="shared" si="37"/>
        <v>30.15335280189424</v>
      </c>
      <c r="V110" s="137">
        <f t="shared" si="38"/>
        <v>27.82161606578115</v>
      </c>
      <c r="W110" s="137">
        <f t="shared" si="39"/>
        <v>14.242891096394407</v>
      </c>
      <c r="X110" s="157">
        <f t="shared" si="40"/>
        <v>23.070998460892678</v>
      </c>
    </row>
    <row r="111" spans="2:24" s="38" customFormat="1" ht="12.75" customHeight="1">
      <c r="B111" s="517">
        <f t="shared" si="32"/>
        <v>43830</v>
      </c>
      <c r="C111" s="523" ph="1">
        <v>226320</v>
      </c>
      <c r="D111" s="523" ph="1">
        <v>9549</v>
      </c>
      <c r="E111" s="862">
        <f t="shared" si="43"/>
        <v>4.2192470837751857E-2</v>
      </c>
      <c r="F111" s="862"/>
      <c r="G111" s="523" ph="1">
        <v>38314.343999999997</v>
      </c>
      <c r="H111" s="523">
        <v>94486.337</v>
      </c>
      <c r="I111" s="523">
        <v>38601.091999999997</v>
      </c>
      <c r="J111" s="523">
        <v>44923.876000000004</v>
      </c>
      <c r="K111" s="524">
        <f t="shared" si="45"/>
        <v>216325.64899999998</v>
      </c>
      <c r="L111" s="525">
        <f t="shared" si="33"/>
        <v>0.16158046982214302</v>
      </c>
      <c r="M111" s="523">
        <v>2494</v>
      </c>
      <c r="N111" s="523">
        <v>34954</v>
      </c>
      <c r="O111" s="523">
        <v>1417</v>
      </c>
      <c r="P111" s="99">
        <f t="shared" si="46"/>
        <v>38865</v>
      </c>
      <c r="Q111" s="523">
        <v>1228</v>
      </c>
      <c r="R111" s="523">
        <v>3516</v>
      </c>
      <c r="S111" s="523">
        <v>3035</v>
      </c>
      <c r="T111" s="519">
        <f t="shared" si="47"/>
        <v>7779</v>
      </c>
      <c r="U111" s="527">
        <f t="shared" si="37"/>
        <v>31.20060586319218</v>
      </c>
      <c r="V111" s="527">
        <f t="shared" si="38"/>
        <v>26.87324715585893</v>
      </c>
      <c r="W111" s="527">
        <f t="shared" si="39"/>
        <v>12.718646457990115</v>
      </c>
      <c r="X111" s="863">
        <f t="shared" si="40"/>
        <v>22.033908342974673</v>
      </c>
    </row>
    <row r="112" spans="2:24" s="38" customFormat="1" ht="12.75" customHeight="1">
      <c r="B112" s="516">
        <f t="shared" si="32"/>
        <v>43861</v>
      </c>
      <c r="C112" s="87" ph="1">
        <v>127199</v>
      </c>
      <c r="D112" s="87" ph="1">
        <v>3723</v>
      </c>
      <c r="E112" s="558">
        <f t="shared" si="43"/>
        <v>2.9269098027500218E-2</v>
      </c>
      <c r="F112" s="558"/>
      <c r="G112" s="87">
        <v>53963.487000000001</v>
      </c>
      <c r="H112" s="87">
        <v>111389.092</v>
      </c>
      <c r="I112" s="87">
        <v>32770.631999999998</v>
      </c>
      <c r="J112" s="87">
        <v>44117.114999999998</v>
      </c>
      <c r="K112" s="88">
        <f t="shared" si="45"/>
        <v>242240.326</v>
      </c>
      <c r="L112" s="89">
        <f t="shared" si="33"/>
        <v>0.14526070279479397</v>
      </c>
      <c r="M112" s="87">
        <v>850</v>
      </c>
      <c r="N112" s="87">
        <v>35188</v>
      </c>
      <c r="O112" s="87">
        <v>1626</v>
      </c>
      <c r="P112" s="88">
        <f t="shared" si="46"/>
        <v>37664</v>
      </c>
      <c r="Q112" s="87">
        <v>1590</v>
      </c>
      <c r="R112" s="87">
        <v>3923</v>
      </c>
      <c r="S112" s="87">
        <v>2437</v>
      </c>
      <c r="T112" s="39">
        <f t="shared" ref="T112:T123" si="48">SUM(Q112:S112)</f>
        <v>7950</v>
      </c>
      <c r="U112" s="137">
        <f t="shared" ref="U112:U121" si="49">G112/Q112</f>
        <v>33.939300000000003</v>
      </c>
      <c r="V112" s="137">
        <f t="shared" ref="V112:V121" si="50">H112/R112</f>
        <v>28.393854703033394</v>
      </c>
      <c r="W112" s="137">
        <f t="shared" ref="W112:W121" si="51">I112/S112</f>
        <v>13.447120229790725</v>
      </c>
      <c r="X112" s="157">
        <f t="shared" ref="X112:X123" si="52">SUM(G112:I112)/T112</f>
        <v>24.921158616352201</v>
      </c>
    </row>
    <row r="113" spans="2:24" s="38" customFormat="1" ht="12.75" customHeight="1">
      <c r="B113" s="516">
        <f t="shared" si="32"/>
        <v>43890</v>
      </c>
      <c r="C113" s="87" ph="1">
        <v>221234</v>
      </c>
      <c r="D113" s="87" ph="1">
        <v>11823</v>
      </c>
      <c r="E113" s="558">
        <f t="shared" si="43"/>
        <v>5.344115280653064E-2</v>
      </c>
      <c r="F113" s="558"/>
      <c r="G113" s="87">
        <v>65304.785000000003</v>
      </c>
      <c r="H113" s="87">
        <v>78238.816000000006</v>
      </c>
      <c r="I113" s="87">
        <v>61942.506000000001</v>
      </c>
      <c r="J113" s="87">
        <v>36525.812000000005</v>
      </c>
      <c r="K113" s="88">
        <f t="shared" ref="K113:K123" si="53">SUM(G113:J113)</f>
        <v>242011.91900000002</v>
      </c>
      <c r="L113" s="89">
        <f t="shared" si="33"/>
        <v>0.10529233479612216</v>
      </c>
      <c r="M113" s="87">
        <v>4299</v>
      </c>
      <c r="N113" s="87">
        <v>25482</v>
      </c>
      <c r="O113" s="87">
        <v>1854</v>
      </c>
      <c r="P113" s="88">
        <f t="shared" ref="P113:P123" si="54">SUM(M113:O113)</f>
        <v>31635</v>
      </c>
      <c r="Q113" s="87">
        <v>1209</v>
      </c>
      <c r="R113" s="87">
        <v>2522</v>
      </c>
      <c r="S113" s="87">
        <v>2970</v>
      </c>
      <c r="T113" s="39">
        <f t="shared" si="48"/>
        <v>6701</v>
      </c>
      <c r="U113" s="137">
        <f t="shared" si="49"/>
        <v>54.015537634408602</v>
      </c>
      <c r="V113" s="137">
        <f t="shared" si="50"/>
        <v>31.022528152260115</v>
      </c>
      <c r="W113" s="137">
        <f t="shared" si="51"/>
        <v>20.856062626262627</v>
      </c>
      <c r="X113" s="157">
        <f t="shared" si="52"/>
        <v>30.664991344575441</v>
      </c>
    </row>
    <row r="114" spans="2:24" s="38" customFormat="1" ht="12.75" customHeight="1">
      <c r="B114" s="867">
        <f t="shared" si="32"/>
        <v>43921</v>
      </c>
      <c r="C114" s="117" ph="1">
        <v>41782</v>
      </c>
      <c r="D114" s="117" ph="1">
        <v>661</v>
      </c>
      <c r="E114" s="885">
        <f t="shared" si="43"/>
        <v>1.5820209659662056E-2</v>
      </c>
      <c r="F114" s="885"/>
      <c r="G114" s="117">
        <v>12117.565000000001</v>
      </c>
      <c r="H114" s="117">
        <v>7026.616</v>
      </c>
      <c r="I114" s="117">
        <v>17848.121000000003</v>
      </c>
      <c r="J114" s="117">
        <v>11439.798999999999</v>
      </c>
      <c r="K114" s="118">
        <f t="shared" si="53"/>
        <v>48432.101000000002</v>
      </c>
      <c r="L114" s="119">
        <f t="shared" si="33"/>
        <v>0.1407331059208024</v>
      </c>
      <c r="M114" s="117">
        <v>-506</v>
      </c>
      <c r="N114" s="117">
        <f>6310-M114</f>
        <v>6816</v>
      </c>
      <c r="O114" s="117">
        <v>366</v>
      </c>
      <c r="P114" s="118">
        <f t="shared" si="54"/>
        <v>6676</v>
      </c>
      <c r="Q114" s="117">
        <v>245</v>
      </c>
      <c r="R114" s="117">
        <v>367</v>
      </c>
      <c r="S114" s="117">
        <v>1982</v>
      </c>
      <c r="T114" s="76">
        <f t="shared" si="48"/>
        <v>2594</v>
      </c>
      <c r="U114" s="151">
        <f t="shared" si="49"/>
        <v>49.459448979591841</v>
      </c>
      <c r="V114" s="151">
        <f t="shared" si="50"/>
        <v>19.146092643051769</v>
      </c>
      <c r="W114" s="151">
        <f t="shared" si="51"/>
        <v>9.0051064581231088</v>
      </c>
      <c r="X114" s="165">
        <f t="shared" si="52"/>
        <v>14.260717810331535</v>
      </c>
    </row>
    <row r="115" spans="2:24" s="38" customFormat="1" ht="12.75" customHeight="1">
      <c r="B115" s="516">
        <f t="shared" si="32"/>
        <v>43951</v>
      </c>
      <c r="C115" s="87" ph="1">
        <v>464</v>
      </c>
      <c r="D115" s="87" ph="1">
        <v>8</v>
      </c>
      <c r="E115" s="558">
        <f t="shared" si="43"/>
        <v>1.7241379310344827E-2</v>
      </c>
      <c r="F115" s="558"/>
      <c r="G115" s="87">
        <v>3246.2640000000001</v>
      </c>
      <c r="H115" s="87">
        <v>178</v>
      </c>
      <c r="I115" s="87">
        <v>14629.181</v>
      </c>
      <c r="J115" s="87">
        <v>6245.93</v>
      </c>
      <c r="K115" s="88">
        <f t="shared" si="53"/>
        <v>24299.375</v>
      </c>
      <c r="L115" s="89">
        <f t="shared" si="33"/>
        <v>0.12358342549962704</v>
      </c>
      <c r="M115" s="87">
        <v>1</v>
      </c>
      <c r="N115" s="87">
        <v>3003</v>
      </c>
      <c r="O115" s="87">
        <v>417</v>
      </c>
      <c r="P115" s="88">
        <f t="shared" si="54"/>
        <v>3421</v>
      </c>
      <c r="Q115" s="87">
        <v>63</v>
      </c>
      <c r="R115" s="87">
        <v>5</v>
      </c>
      <c r="S115" s="87">
        <v>1071</v>
      </c>
      <c r="T115" s="39">
        <f t="shared" si="48"/>
        <v>1139</v>
      </c>
      <c r="U115" s="137">
        <f t="shared" si="49"/>
        <v>51.527999999999999</v>
      </c>
      <c r="V115" s="137">
        <f t="shared" si="50"/>
        <v>35.6</v>
      </c>
      <c r="W115" s="137">
        <f t="shared" si="51"/>
        <v>13.659366013071896</v>
      </c>
      <c r="X115" s="157">
        <f t="shared" si="52"/>
        <v>15.850258999122037</v>
      </c>
    </row>
    <row r="116" spans="2:24" s="38" customFormat="1" ht="12.75" customHeight="1">
      <c r="B116" s="516">
        <f t="shared" si="32"/>
        <v>43982</v>
      </c>
      <c r="C116" s="87" ph="1">
        <v>1934</v>
      </c>
      <c r="D116" s="87" ph="1">
        <v>-110</v>
      </c>
      <c r="E116" s="558">
        <f t="shared" si="43"/>
        <v>-5.6876938986556359E-2</v>
      </c>
      <c r="F116" s="558"/>
      <c r="G116" s="87">
        <v>3407.2869999999998</v>
      </c>
      <c r="H116" s="87">
        <v>146.44</v>
      </c>
      <c r="I116" s="87">
        <v>43516.952000000005</v>
      </c>
      <c r="J116" s="87">
        <v>20148.281999999999</v>
      </c>
      <c r="K116" s="88">
        <f t="shared" si="53"/>
        <v>67218.96100000001</v>
      </c>
      <c r="L116" s="89">
        <f t="shared" si="33"/>
        <v>0.10995409464897857</v>
      </c>
      <c r="M116" s="87">
        <v>-55</v>
      </c>
      <c r="N116" s="87">
        <v>7391</v>
      </c>
      <c r="O116" s="87">
        <v>563</v>
      </c>
      <c r="P116" s="88">
        <f t="shared" si="54"/>
        <v>7899</v>
      </c>
      <c r="Q116" s="87">
        <v>196</v>
      </c>
      <c r="R116" s="87">
        <v>4</v>
      </c>
      <c r="S116" s="87">
        <v>2772</v>
      </c>
      <c r="T116" s="39">
        <f t="shared" si="48"/>
        <v>2972</v>
      </c>
      <c r="U116" s="137">
        <f t="shared" si="49"/>
        <v>17.384117346938776</v>
      </c>
      <c r="V116" s="137">
        <f t="shared" si="50"/>
        <v>36.61</v>
      </c>
      <c r="W116" s="137">
        <f t="shared" si="51"/>
        <v>15.698756132756134</v>
      </c>
      <c r="X116" s="157">
        <f t="shared" si="52"/>
        <v>15.838048115746973</v>
      </c>
    </row>
    <row r="117" spans="2:24" s="38" customFormat="1" ht="12.75" customHeight="1">
      <c r="B117" s="516">
        <f t="shared" si="32"/>
        <v>44012</v>
      </c>
      <c r="C117" s="87" ph="1">
        <v>2601</v>
      </c>
      <c r="D117" s="87" ph="1">
        <v>165</v>
      </c>
      <c r="E117" s="558">
        <f t="shared" si="43"/>
        <v>6.3437139561707032E-2</v>
      </c>
      <c r="F117" s="558"/>
      <c r="G117" s="87">
        <v>774.13699999999994</v>
      </c>
      <c r="H117" s="87">
        <v>2</v>
      </c>
      <c r="I117" s="87">
        <v>30266.395</v>
      </c>
      <c r="J117" s="87">
        <v>18511</v>
      </c>
      <c r="K117" s="88">
        <f t="shared" si="53"/>
        <v>49553.531999999999</v>
      </c>
      <c r="L117" s="89">
        <f t="shared" si="33"/>
        <v>7.886420689447525E-2</v>
      </c>
      <c r="M117" s="87">
        <v>72</v>
      </c>
      <c r="N117" s="87">
        <v>3908</v>
      </c>
      <c r="O117" s="87">
        <v>695</v>
      </c>
      <c r="P117" s="88">
        <f t="shared" si="54"/>
        <v>4675</v>
      </c>
      <c r="Q117" s="87">
        <v>90</v>
      </c>
      <c r="R117" s="87">
        <v>2</v>
      </c>
      <c r="S117" s="87">
        <v>2350</v>
      </c>
      <c r="T117" s="39">
        <f t="shared" si="48"/>
        <v>2442</v>
      </c>
      <c r="U117" s="137">
        <f t="shared" si="49"/>
        <v>8.6015222222222221</v>
      </c>
      <c r="V117" s="137">
        <f t="shared" si="50"/>
        <v>1</v>
      </c>
      <c r="W117" s="137">
        <f t="shared" si="51"/>
        <v>12.879317021276595</v>
      </c>
      <c r="X117" s="157">
        <f t="shared" si="52"/>
        <v>12.711929565929566</v>
      </c>
    </row>
    <row r="118" spans="2:24" s="38" customFormat="1" ht="12.75" customHeight="1">
      <c r="B118" s="869">
        <f t="shared" si="32"/>
        <v>44043</v>
      </c>
      <c r="C118" s="120" ph="1">
        <v>11</v>
      </c>
      <c r="D118" s="120" ph="1">
        <v>-3</v>
      </c>
      <c r="E118" s="578">
        <f t="shared" si="43"/>
        <v>-0.27272727272727271</v>
      </c>
      <c r="F118" s="578"/>
      <c r="G118" s="120">
        <v>1143.925</v>
      </c>
      <c r="H118" s="120">
        <v>2</v>
      </c>
      <c r="I118" s="120">
        <v>30837.126</v>
      </c>
      <c r="J118" s="120">
        <v>16702.371999999999</v>
      </c>
      <c r="K118" s="121">
        <f t="shared" si="53"/>
        <v>48685.422999999995</v>
      </c>
      <c r="L118" s="122">
        <f t="shared" si="33"/>
        <v>0.1060070896374876</v>
      </c>
      <c r="M118" s="120">
        <v>-2</v>
      </c>
      <c r="N118" s="120">
        <v>5161</v>
      </c>
      <c r="O118" s="120">
        <v>907</v>
      </c>
      <c r="P118" s="121">
        <f t="shared" si="54"/>
        <v>6066</v>
      </c>
      <c r="Q118" s="120">
        <v>117</v>
      </c>
      <c r="R118" s="120">
        <v>2</v>
      </c>
      <c r="S118" s="120">
        <v>2127</v>
      </c>
      <c r="T118" s="80">
        <f t="shared" si="48"/>
        <v>2246</v>
      </c>
      <c r="U118" s="153">
        <f t="shared" si="49"/>
        <v>9.7771367521367516</v>
      </c>
      <c r="V118" s="153">
        <f t="shared" si="50"/>
        <v>1</v>
      </c>
      <c r="W118" s="153">
        <f t="shared" si="51"/>
        <v>14.497943582510578</v>
      </c>
      <c r="X118" s="166">
        <f t="shared" si="52"/>
        <v>14.240004897595725</v>
      </c>
    </row>
    <row r="119" spans="2:24" s="38" customFormat="1" ht="12.75" customHeight="1">
      <c r="B119" s="516">
        <f t="shared" si="32"/>
        <v>44074</v>
      </c>
      <c r="C119" s="87" ph="1">
        <v>577</v>
      </c>
      <c r="D119" s="87" ph="1">
        <v>-9</v>
      </c>
      <c r="E119" s="558">
        <f t="shared" si="43"/>
        <v>-1.5597920277296361E-2</v>
      </c>
      <c r="F119" s="558"/>
      <c r="G119" s="87">
        <v>1663.896</v>
      </c>
      <c r="H119" s="87">
        <v>13.76</v>
      </c>
      <c r="I119" s="87">
        <v>31445.768</v>
      </c>
      <c r="J119" s="87">
        <v>17562.073</v>
      </c>
      <c r="K119" s="88">
        <f t="shared" si="53"/>
        <v>50685.497000000003</v>
      </c>
      <c r="L119" s="89">
        <f t="shared" si="33"/>
        <v>9.6852162661046806E-2</v>
      </c>
      <c r="M119" s="87">
        <v>-8</v>
      </c>
      <c r="N119" s="87">
        <v>4909</v>
      </c>
      <c r="O119" s="87">
        <v>910</v>
      </c>
      <c r="P119" s="88">
        <f t="shared" si="54"/>
        <v>5811</v>
      </c>
      <c r="Q119" s="87">
        <v>141</v>
      </c>
      <c r="R119" s="87">
        <v>6</v>
      </c>
      <c r="S119" s="87">
        <v>2106</v>
      </c>
      <c r="T119" s="39">
        <f t="shared" si="48"/>
        <v>2253</v>
      </c>
      <c r="U119" s="137">
        <f t="shared" si="49"/>
        <v>11.800680851063829</v>
      </c>
      <c r="V119" s="137">
        <f t="shared" si="50"/>
        <v>2.2933333333333334</v>
      </c>
      <c r="W119" s="137">
        <f t="shared" si="51"/>
        <v>14.931513770180437</v>
      </c>
      <c r="X119" s="157">
        <f t="shared" si="52"/>
        <v>14.701919218819352</v>
      </c>
    </row>
    <row r="120" spans="2:24" s="75" customFormat="1" ht="12.75" customHeight="1">
      <c r="B120" s="867">
        <f t="shared" si="32"/>
        <v>44104</v>
      </c>
      <c r="C120" s="117" ph="1">
        <v>295</v>
      </c>
      <c r="D120" s="117" ph="1">
        <v>79</v>
      </c>
      <c r="E120" s="885">
        <f t="shared" si="43"/>
        <v>0.26779661016949152</v>
      </c>
      <c r="F120" s="885"/>
      <c r="G120" s="117">
        <v>335.63200000000001</v>
      </c>
      <c r="H120" s="117">
        <v>17.27</v>
      </c>
      <c r="I120" s="117">
        <v>23474.019</v>
      </c>
      <c r="J120" s="117">
        <v>11283.927</v>
      </c>
      <c r="K120" s="118">
        <f t="shared" si="53"/>
        <v>35110.847999999998</v>
      </c>
      <c r="L120" s="119">
        <f t="shared" si="33"/>
        <v>7.7582859861430861E-2</v>
      </c>
      <c r="M120" s="117">
        <v>32</v>
      </c>
      <c r="N120" s="117">
        <v>2724</v>
      </c>
      <c r="O120" s="117">
        <v>495</v>
      </c>
      <c r="P120" s="118">
        <f t="shared" si="54"/>
        <v>3251</v>
      </c>
      <c r="Q120" s="117">
        <v>80</v>
      </c>
      <c r="R120" s="117">
        <v>6</v>
      </c>
      <c r="S120" s="117">
        <v>1383</v>
      </c>
      <c r="T120" s="76">
        <f t="shared" si="48"/>
        <v>1469</v>
      </c>
      <c r="U120" s="151">
        <f t="shared" si="49"/>
        <v>4.1954000000000002</v>
      </c>
      <c r="V120" s="151">
        <f t="shared" si="50"/>
        <v>2.8783333333333334</v>
      </c>
      <c r="W120" s="151">
        <f t="shared" si="51"/>
        <v>16.973260303687635</v>
      </c>
      <c r="X120" s="165">
        <f t="shared" si="52"/>
        <v>16.21982368958475</v>
      </c>
    </row>
    <row r="121" spans="2:24" s="38" customFormat="1" ht="12.75" customHeight="1">
      <c r="B121" s="516">
        <f t="shared" si="32"/>
        <v>44135</v>
      </c>
      <c r="C121" s="87" ph="1">
        <v>760</v>
      </c>
      <c r="D121" s="87" ph="1">
        <v>113</v>
      </c>
      <c r="E121" s="558">
        <f t="shared" si="43"/>
        <v>0.14868421052631578</v>
      </c>
      <c r="F121" s="558"/>
      <c r="G121" s="87">
        <v>590.10799999999995</v>
      </c>
      <c r="H121" s="87">
        <v>7.44</v>
      </c>
      <c r="I121" s="87">
        <v>24454.751</v>
      </c>
      <c r="J121" s="87">
        <v>17503.093000000001</v>
      </c>
      <c r="K121" s="88">
        <f t="shared" si="53"/>
        <v>42555.392</v>
      </c>
      <c r="L121" s="89">
        <f t="shared" si="33"/>
        <v>9.41126332475095E-2</v>
      </c>
      <c r="M121" s="87">
        <v>54</v>
      </c>
      <c r="N121" s="87">
        <v>4005</v>
      </c>
      <c r="O121" s="87">
        <v>899</v>
      </c>
      <c r="P121" s="88">
        <f t="shared" si="54"/>
        <v>4958</v>
      </c>
      <c r="Q121" s="87">
        <v>123</v>
      </c>
      <c r="R121" s="87">
        <v>2</v>
      </c>
      <c r="S121" s="87">
        <v>1698</v>
      </c>
      <c r="T121" s="39">
        <f t="shared" si="48"/>
        <v>1823</v>
      </c>
      <c r="U121" s="137">
        <f t="shared" si="49"/>
        <v>4.7976260162601623</v>
      </c>
      <c r="V121" s="137">
        <f t="shared" si="50"/>
        <v>3.72</v>
      </c>
      <c r="W121" s="137">
        <f t="shared" si="51"/>
        <v>14.402091283863369</v>
      </c>
      <c r="X121" s="157">
        <f t="shared" si="52"/>
        <v>13.74234722984092</v>
      </c>
    </row>
    <row r="122" spans="2:24" s="38" customFormat="1" ht="12.75" customHeight="1">
      <c r="B122" s="516">
        <f t="shared" si="32"/>
        <v>44165</v>
      </c>
      <c r="C122" s="87" ph="1">
        <v>2283</v>
      </c>
      <c r="D122" s="87" ph="1">
        <v>52</v>
      </c>
      <c r="E122" s="558">
        <f t="shared" si="43"/>
        <v>2.2777047744196234E-2</v>
      </c>
      <c r="F122" s="558"/>
      <c r="G122" s="87">
        <v>377.16800000000001</v>
      </c>
      <c r="H122" s="580">
        <v>0</v>
      </c>
      <c r="I122" s="87" ph="1">
        <v>19375.27</v>
      </c>
      <c r="J122" s="87">
        <v>17734.357</v>
      </c>
      <c r="K122" s="88">
        <f t="shared" si="53"/>
        <v>37486.794999999998</v>
      </c>
      <c r="L122" s="89">
        <f t="shared" si="33"/>
        <v>0.13612793518357599</v>
      </c>
      <c r="M122" s="87">
        <v>25</v>
      </c>
      <c r="N122" s="87">
        <v>5103</v>
      </c>
      <c r="O122" s="87">
        <v>741</v>
      </c>
      <c r="P122" s="88">
        <f t="shared" si="54"/>
        <v>5869</v>
      </c>
      <c r="Q122" s="87">
        <v>81</v>
      </c>
      <c r="R122" s="580">
        <v>0</v>
      </c>
      <c r="S122" s="87">
        <v>1531</v>
      </c>
      <c r="T122" s="39">
        <f t="shared" si="48"/>
        <v>1612</v>
      </c>
      <c r="U122" s="137">
        <f>G122/Q122</f>
        <v>4.6563950617283956</v>
      </c>
      <c r="V122" s="137">
        <v>0</v>
      </c>
      <c r="W122" s="137">
        <f>I122/S122</f>
        <v>12.655303723056825</v>
      </c>
      <c r="X122" s="157">
        <f t="shared" si="52"/>
        <v>12.253373449131514</v>
      </c>
    </row>
    <row r="123" spans="2:24" s="38" customFormat="1" ht="12.75" customHeight="1">
      <c r="B123" s="517">
        <f t="shared" si="32"/>
        <v>44196</v>
      </c>
      <c r="C123" s="523" ph="1">
        <v>547</v>
      </c>
      <c r="D123" s="523" ph="1">
        <v>157</v>
      </c>
      <c r="E123" s="862">
        <f t="shared" si="43"/>
        <v>0.28702010968921388</v>
      </c>
      <c r="F123" s="862"/>
      <c r="G123" s="523">
        <v>925.16499999999996</v>
      </c>
      <c r="H123" s="920">
        <v>349.26499999999999</v>
      </c>
      <c r="I123" s="523" ph="1">
        <v>31019.789000000001</v>
      </c>
      <c r="J123" s="523">
        <v>23204.959999999999</v>
      </c>
      <c r="K123" s="524">
        <f t="shared" si="53"/>
        <v>55499.179000000004</v>
      </c>
      <c r="L123" s="525">
        <f t="shared" si="33"/>
        <v>0.14402014847823244</v>
      </c>
      <c r="M123" s="523">
        <v>48</v>
      </c>
      <c r="N123" s="523">
        <v>7993</v>
      </c>
      <c r="O123" s="523">
        <v>1079</v>
      </c>
      <c r="P123" s="99">
        <f t="shared" si="54"/>
        <v>9120</v>
      </c>
      <c r="Q123" s="523">
        <v>149</v>
      </c>
      <c r="R123" s="920">
        <v>16</v>
      </c>
      <c r="S123" s="523">
        <v>2179</v>
      </c>
      <c r="T123" s="519">
        <f t="shared" si="48"/>
        <v>2344</v>
      </c>
      <c r="U123" s="527">
        <f>G123/Q123</f>
        <v>6.209161073825503</v>
      </c>
      <c r="V123" s="527">
        <f>H123/R123</f>
        <v>21.829062499999999</v>
      </c>
      <c r="W123" s="527">
        <f>I123/S123</f>
        <v>14.235791188618633</v>
      </c>
      <c r="X123" s="863">
        <f t="shared" si="52"/>
        <v>13.777397184300341</v>
      </c>
    </row>
    <row r="124" spans="2:24" s="38" customFormat="1" ht="12.75" customHeight="1">
      <c r="B124" s="516">
        <v>44227</v>
      </c>
      <c r="C124" s="87" ph="1">
        <v>1260</v>
      </c>
      <c r="D124" s="87" ph="1">
        <v>14</v>
      </c>
      <c r="E124" s="558">
        <v>1.1111111111111112E-2</v>
      </c>
      <c r="F124" s="558"/>
      <c r="G124" s="87">
        <v>2065.9079999999999</v>
      </c>
      <c r="H124" s="580">
        <v>356.1</v>
      </c>
      <c r="I124" s="87" ph="1">
        <v>34880.527999999998</v>
      </c>
      <c r="J124" s="87">
        <v>23673.398999999998</v>
      </c>
      <c r="K124" s="88">
        <v>60975.934999999998</v>
      </c>
      <c r="L124" s="89">
        <v>0.12919851085514311</v>
      </c>
      <c r="M124" s="87">
        <v>2</v>
      </c>
      <c r="N124" s="87">
        <v>7878</v>
      </c>
      <c r="O124" s="87">
        <v>1311</v>
      </c>
      <c r="P124" s="88">
        <v>9191</v>
      </c>
      <c r="Q124" s="87">
        <v>130</v>
      </c>
      <c r="R124" s="580">
        <v>28</v>
      </c>
      <c r="S124" s="87">
        <v>2026</v>
      </c>
      <c r="T124" s="39">
        <v>2184</v>
      </c>
      <c r="U124" s="137">
        <v>15.891599999999999</v>
      </c>
      <c r="V124" s="137">
        <v>12.717857142857143</v>
      </c>
      <c r="W124" s="137">
        <v>17.216450148075022</v>
      </c>
      <c r="X124" s="157">
        <v>17.079915750915752</v>
      </c>
    </row>
    <row r="125" spans="2:24" s="38" customFormat="1" ht="12.75" customHeight="1">
      <c r="B125" s="516">
        <v>44255</v>
      </c>
      <c r="C125" s="87" ph="1">
        <v>3016</v>
      </c>
      <c r="D125" s="87" ph="1">
        <v>-1601</v>
      </c>
      <c r="E125" s="558">
        <v>-0.53083554376657827</v>
      </c>
      <c r="F125" s="558"/>
      <c r="G125" s="87">
        <v>1237.27</v>
      </c>
      <c r="H125" s="580">
        <v>124.99</v>
      </c>
      <c r="I125" s="87" ph="1">
        <v>19539.170999999998</v>
      </c>
      <c r="J125" s="87">
        <v>21515.370999999999</v>
      </c>
      <c r="K125" s="88">
        <v>42416.801999999996</v>
      </c>
      <c r="L125" s="89">
        <v>0.15972444127211666</v>
      </c>
      <c r="M125" s="87">
        <v>-823</v>
      </c>
      <c r="N125" s="87">
        <v>6775</v>
      </c>
      <c r="O125" s="87">
        <v>1320</v>
      </c>
      <c r="P125" s="88">
        <v>7272</v>
      </c>
      <c r="Q125" s="87">
        <v>102</v>
      </c>
      <c r="R125" s="580">
        <v>17</v>
      </c>
      <c r="S125" s="87">
        <v>1639</v>
      </c>
      <c r="T125" s="39">
        <v>1758</v>
      </c>
      <c r="U125" s="137">
        <v>12.130098039215687</v>
      </c>
      <c r="V125" s="137">
        <v>7.3523529411764699</v>
      </c>
      <c r="W125" s="137">
        <v>11.921397803538742</v>
      </c>
      <c r="X125" s="157">
        <v>11.889323663253695</v>
      </c>
    </row>
    <row r="126" spans="2:24" s="38" customFormat="1" ht="12.75" customHeight="1">
      <c r="B126" s="867">
        <v>44286</v>
      </c>
      <c r="C126" s="117" ph="1">
        <v>48105</v>
      </c>
      <c r="D126" s="117" ph="1">
        <v>7682</v>
      </c>
      <c r="E126" s="885">
        <v>0.15969233967363061</v>
      </c>
      <c r="F126" s="885"/>
      <c r="G126" s="117">
        <v>1324.1849999999999</v>
      </c>
      <c r="H126" s="908">
        <v>91.25</v>
      </c>
      <c r="I126" s="117" ph="1">
        <v>25464.932000000001</v>
      </c>
      <c r="J126" s="117">
        <v>22520</v>
      </c>
      <c r="K126" s="118">
        <v>49400.366999999998</v>
      </c>
      <c r="L126" s="119">
        <v>0.18943179106341457</v>
      </c>
      <c r="M126" s="117">
        <v>3465</v>
      </c>
      <c r="N126" s="117">
        <v>9358</v>
      </c>
      <c r="O126" s="117">
        <v>914</v>
      </c>
      <c r="P126" s="118">
        <v>13737</v>
      </c>
      <c r="Q126" s="117">
        <v>95</v>
      </c>
      <c r="R126" s="908">
        <v>15</v>
      </c>
      <c r="S126" s="117">
        <v>1567</v>
      </c>
      <c r="T126" s="76">
        <v>1677</v>
      </c>
      <c r="U126" s="151">
        <v>13.93878947368421</v>
      </c>
      <c r="V126" s="151">
        <v>6.083333333333333</v>
      </c>
      <c r="W126" s="151">
        <v>16.250754307594129</v>
      </c>
      <c r="X126" s="165">
        <v>16.02884138342278</v>
      </c>
    </row>
    <row r="127" spans="2:24" s="38" customFormat="1" ht="12.75" customHeight="1">
      <c r="B127" s="516">
        <v>44316</v>
      </c>
      <c r="C127" s="87" ph="1">
        <v>213</v>
      </c>
      <c r="D127" s="87" ph="1">
        <v>19</v>
      </c>
      <c r="E127" s="558">
        <v>8.9201877934272297E-2</v>
      </c>
      <c r="F127" s="558"/>
      <c r="G127" s="87">
        <v>698.76099999999997</v>
      </c>
      <c r="H127" s="580">
        <v>25.9</v>
      </c>
      <c r="I127" s="87" ph="1">
        <v>30880.871000000003</v>
      </c>
      <c r="J127" s="87">
        <v>17166.627</v>
      </c>
      <c r="K127" s="88">
        <v>48772.159</v>
      </c>
      <c r="L127" s="89">
        <v>9.2101725494661821E-2</v>
      </c>
      <c r="M127" s="87">
        <v>9</v>
      </c>
      <c r="N127" s="87">
        <v>4492</v>
      </c>
      <c r="O127" s="87">
        <v>865</v>
      </c>
      <c r="P127" s="88">
        <v>5366</v>
      </c>
      <c r="Q127" s="87">
        <v>71</v>
      </c>
      <c r="R127" s="580">
        <v>5</v>
      </c>
      <c r="S127" s="87">
        <v>1114</v>
      </c>
      <c r="T127" s="39">
        <v>1190</v>
      </c>
      <c r="U127" s="137">
        <v>9.8417042253521121</v>
      </c>
      <c r="V127" s="137">
        <v>5.18</v>
      </c>
      <c r="W127" s="137">
        <v>27.720710053859968</v>
      </c>
      <c r="X127" s="157">
        <v>26.559270588235297</v>
      </c>
    </row>
    <row r="128" spans="2:24" s="38" customFormat="1" ht="12.75" customHeight="1">
      <c r="B128" s="516">
        <v>44347</v>
      </c>
      <c r="C128" s="87" ph="1">
        <v>1305</v>
      </c>
      <c r="D128" s="87" ph="1">
        <v>-25</v>
      </c>
      <c r="E128" s="558">
        <v>-1.9157088122605363E-2</v>
      </c>
      <c r="F128" s="558"/>
      <c r="G128" s="87">
        <v>343.11</v>
      </c>
      <c r="H128" s="580">
        <v>389.33</v>
      </c>
      <c r="I128" s="87" ph="1">
        <v>18803.482999999997</v>
      </c>
      <c r="J128" s="87">
        <v>20144.462</v>
      </c>
      <c r="K128" s="88">
        <v>39680.384999999995</v>
      </c>
      <c r="L128" s="89">
        <v>0.10970155657511893</v>
      </c>
      <c r="M128" s="87">
        <v>-23</v>
      </c>
      <c r="N128" s="87">
        <v>4353</v>
      </c>
      <c r="O128" s="87">
        <v>734</v>
      </c>
      <c r="P128" s="88">
        <v>5064</v>
      </c>
      <c r="Q128" s="87">
        <v>72</v>
      </c>
      <c r="R128" s="580">
        <v>15</v>
      </c>
      <c r="S128" s="87">
        <v>1015</v>
      </c>
      <c r="T128" s="39">
        <v>1102</v>
      </c>
      <c r="U128" s="137">
        <v>4.7654166666666669</v>
      </c>
      <c r="V128" s="137">
        <v>25.955333333333332</v>
      </c>
      <c r="W128" s="137">
        <v>18.525599014778322</v>
      </c>
      <c r="X128" s="157">
        <v>17.727697822141558</v>
      </c>
    </row>
    <row r="129" spans="2:24" s="38" customFormat="1" ht="12.75" customHeight="1">
      <c r="B129" s="867">
        <v>44377</v>
      </c>
      <c r="C129" s="117" ph="1">
        <v>108</v>
      </c>
      <c r="D129" s="117" ph="1">
        <v>22</v>
      </c>
      <c r="E129" s="885">
        <v>0.20370370370370369</v>
      </c>
      <c r="F129" s="885"/>
      <c r="G129" s="117">
        <v>473.38</v>
      </c>
      <c r="H129" s="908">
        <v>839.245</v>
      </c>
      <c r="I129" s="117" ph="1">
        <v>48082.252999999997</v>
      </c>
      <c r="J129" s="117">
        <v>14852.243999999999</v>
      </c>
      <c r="K129" s="118">
        <v>64247.121999999996</v>
      </c>
      <c r="L129" s="119">
        <v>3.8678775369891283E-2</v>
      </c>
      <c r="M129" s="117">
        <v>11</v>
      </c>
      <c r="N129" s="117">
        <v>2485</v>
      </c>
      <c r="O129" s="117">
        <v>998</v>
      </c>
      <c r="P129" s="118">
        <v>3494</v>
      </c>
      <c r="Q129" s="117">
        <v>39</v>
      </c>
      <c r="R129" s="908">
        <v>10</v>
      </c>
      <c r="S129" s="117">
        <v>1001</v>
      </c>
      <c r="T129" s="76">
        <v>1050</v>
      </c>
      <c r="U129" s="151">
        <v>12.137948717948717</v>
      </c>
      <c r="V129" s="151">
        <v>83.924499999999995</v>
      </c>
      <c r="W129" s="151">
        <v>48.034218781218776</v>
      </c>
      <c r="X129" s="165">
        <v>47.042740952380953</v>
      </c>
    </row>
    <row r="130" spans="2:24" s="38" customFormat="1" ht="12.75" customHeight="1">
      <c r="B130" s="516">
        <v>44408</v>
      </c>
      <c r="C130" s="87" ph="1">
        <v>3030</v>
      </c>
      <c r="D130" s="87" ph="1">
        <v>173</v>
      </c>
      <c r="E130" s="558">
        <v>5.7095709570957096E-2</v>
      </c>
      <c r="F130" s="558"/>
      <c r="G130" s="87">
        <v>145.73500000000001</v>
      </c>
      <c r="H130" s="580">
        <v>118</v>
      </c>
      <c r="I130" s="87" ph="1">
        <v>16089.946999999998</v>
      </c>
      <c r="J130" s="87">
        <v>16170.053999999998</v>
      </c>
      <c r="K130" s="88">
        <v>32523.735999999997</v>
      </c>
      <c r="L130" s="89">
        <v>0.1067220567772411</v>
      </c>
      <c r="M130" s="87">
        <v>71</v>
      </c>
      <c r="N130" s="87">
        <v>3471</v>
      </c>
      <c r="O130" s="87">
        <v>805</v>
      </c>
      <c r="P130" s="88">
        <v>4347</v>
      </c>
      <c r="Q130" s="87">
        <v>29</v>
      </c>
      <c r="R130" s="580">
        <v>13</v>
      </c>
      <c r="S130" s="87">
        <v>814</v>
      </c>
      <c r="T130" s="39">
        <v>856</v>
      </c>
      <c r="U130" s="137">
        <v>5.0253448275862072</v>
      </c>
      <c r="V130" s="137">
        <v>9.0769230769230766</v>
      </c>
      <c r="W130" s="137">
        <v>19.766519656019653</v>
      </c>
      <c r="X130" s="157">
        <v>19.104768691588784</v>
      </c>
    </row>
    <row r="131" spans="2:24" s="38" customFormat="1" ht="12.75" customHeight="1">
      <c r="B131" s="516">
        <v>44439</v>
      </c>
      <c r="C131" s="87" ph="1">
        <v>3483</v>
      </c>
      <c r="D131" s="87" ph="1">
        <v>-667</v>
      </c>
      <c r="E131" s="558">
        <v>-0.19150157909847831</v>
      </c>
      <c r="F131" s="558"/>
      <c r="G131" s="87">
        <v>283.21199999999999</v>
      </c>
      <c r="H131" s="580">
        <v>43.15</v>
      </c>
      <c r="I131" s="87" ph="1">
        <v>46881.091999999997</v>
      </c>
      <c r="J131" s="87">
        <v>16534.190000000002</v>
      </c>
      <c r="K131" s="88">
        <v>63741.644</v>
      </c>
      <c r="L131" s="89">
        <v>0.29964711923652299</v>
      </c>
      <c r="M131" s="87">
        <v>-344</v>
      </c>
      <c r="N131" s="87">
        <v>19100</v>
      </c>
      <c r="O131" s="87">
        <v>1046</v>
      </c>
      <c r="P131" s="88">
        <v>19802</v>
      </c>
      <c r="Q131" s="87">
        <v>30</v>
      </c>
      <c r="R131" s="580">
        <v>14</v>
      </c>
      <c r="S131" s="87">
        <v>846</v>
      </c>
      <c r="T131" s="39">
        <v>890</v>
      </c>
      <c r="U131" s="137">
        <v>9.4404000000000003</v>
      </c>
      <c r="V131" s="137">
        <v>3.0821428571428569</v>
      </c>
      <c r="W131" s="137">
        <v>55.41500236406619</v>
      </c>
      <c r="X131" s="157">
        <v>53.042083146067412</v>
      </c>
    </row>
    <row r="132" spans="2:24" s="38" customFormat="1" ht="12.75" customHeight="1">
      <c r="B132" s="867">
        <v>44469</v>
      </c>
      <c r="C132" s="117" ph="1">
        <v>184</v>
      </c>
      <c r="D132" s="117" ph="1">
        <v>80</v>
      </c>
      <c r="E132" s="885">
        <v>0.43478260869565216</v>
      </c>
      <c r="F132" s="885"/>
      <c r="G132" s="117">
        <v>321.56599999999997</v>
      </c>
      <c r="H132" s="908">
        <v>155.44999999999999</v>
      </c>
      <c r="I132" s="117" ph="1">
        <v>11709.61</v>
      </c>
      <c r="J132" s="117">
        <v>13761.194</v>
      </c>
      <c r="K132" s="118">
        <v>25947.82</v>
      </c>
      <c r="L132" s="119">
        <v>0.23119475932852934</v>
      </c>
      <c r="M132" s="117">
        <v>40</v>
      </c>
      <c r="N132" s="117">
        <v>5999</v>
      </c>
      <c r="O132" s="117">
        <v>931</v>
      </c>
      <c r="P132" s="118">
        <v>6970</v>
      </c>
      <c r="Q132" s="117">
        <v>8</v>
      </c>
      <c r="R132" s="908">
        <v>14</v>
      </c>
      <c r="S132" s="117">
        <v>696</v>
      </c>
      <c r="T132" s="76">
        <v>718</v>
      </c>
      <c r="U132" s="151">
        <v>40.195749999999997</v>
      </c>
      <c r="V132" s="151">
        <v>11.103571428571428</v>
      </c>
      <c r="W132" s="151">
        <v>16.824152298850574</v>
      </c>
      <c r="X132" s="165">
        <v>16.973016713091923</v>
      </c>
    </row>
    <row r="133" spans="2:24" s="38" customFormat="1" ht="12.75" customHeight="1">
      <c r="B133" s="516">
        <v>44500</v>
      </c>
      <c r="C133" s="87" ph="1">
        <v>915</v>
      </c>
      <c r="D133" s="87" ph="1">
        <v>67</v>
      </c>
      <c r="E133" s="558">
        <v>7.3224043715846995E-2</v>
      </c>
      <c r="F133" s="558"/>
      <c r="G133" s="87">
        <v>20.8</v>
      </c>
      <c r="H133" s="580">
        <v>1618.952</v>
      </c>
      <c r="I133" s="87" ph="1">
        <v>8985.3009999999995</v>
      </c>
      <c r="J133" s="87">
        <v>11241.811</v>
      </c>
      <c r="K133" s="88">
        <v>21866.864000000001</v>
      </c>
      <c r="L133" s="89">
        <v>0.14807793197963823</v>
      </c>
      <c r="M133" s="87">
        <v>26</v>
      </c>
      <c r="N133" s="87">
        <v>3238</v>
      </c>
      <c r="O133" s="87">
        <v>719</v>
      </c>
      <c r="P133" s="88">
        <v>3983</v>
      </c>
      <c r="Q133" s="87">
        <v>11</v>
      </c>
      <c r="R133" s="580">
        <v>18</v>
      </c>
      <c r="S133" s="87">
        <v>669</v>
      </c>
      <c r="T133" s="39">
        <v>698</v>
      </c>
      <c r="U133" s="137">
        <v>1.8909090909090909</v>
      </c>
      <c r="V133" s="137">
        <v>89.941777777777773</v>
      </c>
      <c r="W133" s="137">
        <v>13.430943198804185</v>
      </c>
      <c r="X133" s="157">
        <v>15.222138968481374</v>
      </c>
    </row>
    <row r="134" spans="2:24" s="38" customFormat="1" ht="12.75" customHeight="1">
      <c r="B134" s="516">
        <v>44530</v>
      </c>
      <c r="C134" s="580" ph="1"/>
      <c r="D134" s="580" ph="1"/>
      <c r="E134" s="919"/>
      <c r="F134" s="919"/>
      <c r="G134" s="87">
        <v>287.00799999999998</v>
      </c>
      <c r="H134" s="580">
        <v>20.904</v>
      </c>
      <c r="I134" s="87" ph="1">
        <v>12919.241</v>
      </c>
      <c r="J134" s="87">
        <v>12561.815999999999</v>
      </c>
      <c r="K134" s="88">
        <v>25788.968999999997</v>
      </c>
      <c r="L134" s="89">
        <v>9.1977310143728522E-2</v>
      </c>
      <c r="M134" s="580">
        <v>0</v>
      </c>
      <c r="N134" s="87">
        <v>2372</v>
      </c>
      <c r="O134" s="87">
        <v>654</v>
      </c>
      <c r="P134" s="88">
        <v>3026</v>
      </c>
      <c r="Q134" s="87">
        <v>18</v>
      </c>
      <c r="R134" s="580">
        <v>4</v>
      </c>
      <c r="S134" s="87">
        <v>629</v>
      </c>
      <c r="T134" s="39">
        <v>651</v>
      </c>
      <c r="U134" s="137">
        <v>15.944888888888888</v>
      </c>
      <c r="V134" s="137">
        <v>5.226</v>
      </c>
      <c r="W134" s="137">
        <v>20.53933386327504</v>
      </c>
      <c r="X134" s="157">
        <v>20.318207373271889</v>
      </c>
    </row>
    <row r="135" spans="2:24" s="38" customFormat="1" ht="12.75" customHeight="1">
      <c r="B135" s="517">
        <v>44561</v>
      </c>
      <c r="C135" s="920" ph="1"/>
      <c r="D135" s="920" ph="1"/>
      <c r="E135" s="921"/>
      <c r="F135" s="921"/>
      <c r="G135" s="523">
        <v>245.91</v>
      </c>
      <c r="H135" s="920">
        <v>8.6999999999999993</v>
      </c>
      <c r="I135" s="523" ph="1">
        <v>9982.3599999999988</v>
      </c>
      <c r="J135" s="523">
        <v>14644.620999999999</v>
      </c>
      <c r="K135" s="524">
        <v>24881.591</v>
      </c>
      <c r="L135" s="525">
        <v>0.14528813692018328</v>
      </c>
      <c r="M135" s="920">
        <v>0</v>
      </c>
      <c r="N135" s="523">
        <v>3615</v>
      </c>
      <c r="O135" s="523">
        <v>833</v>
      </c>
      <c r="P135" s="99">
        <v>4448</v>
      </c>
      <c r="Q135" s="523" ph="1">
        <v>24</v>
      </c>
      <c r="R135" s="920">
        <v>2</v>
      </c>
      <c r="S135" s="523">
        <v>776</v>
      </c>
      <c r="T135" s="519">
        <v>802</v>
      </c>
      <c r="U135" s="527">
        <v>10.24625</v>
      </c>
      <c r="V135" s="527">
        <v>4.3499999999999996</v>
      </c>
      <c r="W135" s="527">
        <v>12.863865979381442</v>
      </c>
      <c r="X135" s="863">
        <v>12.76430174563591</v>
      </c>
    </row>
    <row r="136" spans="2:24" s="38" customFormat="1" ht="12.75" customHeight="1">
      <c r="B136" s="516">
        <v>44592</v>
      </c>
      <c r="C136" s="580" ph="1"/>
      <c r="D136" s="580" ph="1"/>
      <c r="E136" s="919"/>
      <c r="F136" s="580" ph="1"/>
      <c r="G136" s="87">
        <v>331.32</v>
      </c>
      <c r="H136" s="580">
        <v>49.75</v>
      </c>
      <c r="I136" s="87" ph="1">
        <v>15036.216</v>
      </c>
      <c r="J136" s="87">
        <v>19560.73</v>
      </c>
      <c r="K136" s="88">
        <v>34978.016000000003</v>
      </c>
      <c r="L136" s="89">
        <v>0.20904559023587843</v>
      </c>
      <c r="M136" s="580">
        <v>0</v>
      </c>
      <c r="N136" s="87">
        <v>7312</v>
      </c>
      <c r="O136" s="87">
        <v>837</v>
      </c>
      <c r="P136" s="88">
        <v>8149</v>
      </c>
      <c r="Q136" s="87" ph="1">
        <v>22</v>
      </c>
      <c r="R136" s="580">
        <v>3</v>
      </c>
      <c r="S136" s="87">
        <v>777</v>
      </c>
      <c r="T136" s="39">
        <v>802</v>
      </c>
      <c r="U136" s="137">
        <v>15.06</v>
      </c>
      <c r="V136" s="137">
        <v>16.583333333333332</v>
      </c>
      <c r="W136" s="137">
        <v>19.351629343629345</v>
      </c>
      <c r="X136" s="1015">
        <v>19.223548628428929</v>
      </c>
    </row>
    <row r="137" spans="2:24" s="38" customFormat="1" ht="12.75" customHeight="1">
      <c r="B137" s="516">
        <f t="shared" ref="B137:B178" si="55">EOMONTH(B136,1)</f>
        <v>44620</v>
      </c>
      <c r="C137" s="580" ph="1"/>
      <c r="D137" s="580" ph="1"/>
      <c r="E137" s="919"/>
      <c r="F137" s="580" ph="1"/>
      <c r="G137" s="87">
        <v>602.04700000000003</v>
      </c>
      <c r="H137" s="580">
        <v>0</v>
      </c>
      <c r="I137" s="87" ph="1">
        <v>17965.638999999999</v>
      </c>
      <c r="J137" s="87">
        <v>13253.324000000001</v>
      </c>
      <c r="K137" s="88">
        <v>31821.01</v>
      </c>
      <c r="L137" s="89">
        <v>0.23742175374068894</v>
      </c>
      <c r="M137" s="580">
        <v>0</v>
      </c>
      <c r="N137" s="87">
        <v>7555</v>
      </c>
      <c r="O137" s="87">
        <v>793</v>
      </c>
      <c r="P137" s="88">
        <v>8348</v>
      </c>
      <c r="Q137" s="87" ph="1">
        <v>27</v>
      </c>
      <c r="R137" s="580">
        <v>0</v>
      </c>
      <c r="S137" s="87">
        <v>738</v>
      </c>
      <c r="T137" s="39">
        <v>765</v>
      </c>
      <c r="U137" s="137">
        <v>22.298037037037037</v>
      </c>
      <c r="V137" s="137">
        <v>0</v>
      </c>
      <c r="W137" s="137">
        <v>24.343684281842819</v>
      </c>
      <c r="X137" s="1015">
        <v>24.271484967320259</v>
      </c>
    </row>
    <row r="138" spans="2:24" s="38" customFormat="1" ht="12.75" customHeight="1">
      <c r="B138" s="867">
        <f t="shared" si="55"/>
        <v>44651</v>
      </c>
      <c r="C138" s="908" ph="1"/>
      <c r="D138" s="908" ph="1"/>
      <c r="E138" s="909"/>
      <c r="F138" s="908" ph="1"/>
      <c r="G138" s="117">
        <v>389.44</v>
      </c>
      <c r="H138" s="908">
        <v>575.58600000000001</v>
      </c>
      <c r="I138" s="117" ph="1">
        <v>13302.882</v>
      </c>
      <c r="J138" s="117">
        <v>15811.986999999999</v>
      </c>
      <c r="K138" s="118">
        <v>30079.894999999997</v>
      </c>
      <c r="L138" s="119">
        <v>0.17662960592116431</v>
      </c>
      <c r="M138" s="908">
        <v>0</v>
      </c>
      <c r="N138" s="117">
        <v>5313</v>
      </c>
      <c r="O138" s="117">
        <v>955</v>
      </c>
      <c r="P138" s="118">
        <v>6268</v>
      </c>
      <c r="Q138" s="117" ph="1">
        <v>17</v>
      </c>
      <c r="R138" s="908">
        <v>4</v>
      </c>
      <c r="S138" s="117">
        <v>905</v>
      </c>
      <c r="T138" s="76">
        <v>926</v>
      </c>
      <c r="U138" s="151">
        <v>22.908235294117645</v>
      </c>
      <c r="V138" s="151">
        <v>143.8965</v>
      </c>
      <c r="W138" s="151">
        <v>14.699317127071822</v>
      </c>
      <c r="X138" s="970">
        <v>15.408107991360691</v>
      </c>
    </row>
    <row r="139" spans="2:24" s="38" customFormat="1" ht="12.75" customHeight="1">
      <c r="B139" s="516">
        <f t="shared" si="55"/>
        <v>44681</v>
      </c>
      <c r="C139" s="580" ph="1"/>
      <c r="D139" s="580" ph="1"/>
      <c r="E139" s="919"/>
      <c r="F139" s="580" ph="1"/>
      <c r="G139" s="87">
        <v>911.94</v>
      </c>
      <c r="H139" s="580">
        <v>10</v>
      </c>
      <c r="I139" s="87" ph="1">
        <v>14655.453</v>
      </c>
      <c r="J139" s="87">
        <v>16298.388999999999</v>
      </c>
      <c r="K139" s="88">
        <v>31875.781999999999</v>
      </c>
      <c r="L139" s="89">
        <v>0.1588039471470849</v>
      </c>
      <c r="M139" s="580">
        <v>0</v>
      </c>
      <c r="N139" s="87">
        <v>5062</v>
      </c>
      <c r="O139" s="87">
        <v>839</v>
      </c>
      <c r="P139" s="88">
        <v>5901</v>
      </c>
      <c r="Q139" s="87" ph="1">
        <v>20</v>
      </c>
      <c r="R139" s="580">
        <v>1</v>
      </c>
      <c r="S139" s="87">
        <v>854</v>
      </c>
      <c r="T139" s="39">
        <v>875</v>
      </c>
      <c r="U139" s="137">
        <v>45.597000000000001</v>
      </c>
      <c r="V139" s="137">
        <v>10</v>
      </c>
      <c r="W139" s="137">
        <v>17.160951990632316</v>
      </c>
      <c r="X139" s="1015">
        <v>17.802734857142855</v>
      </c>
    </row>
    <row r="140" spans="2:24" s="38" customFormat="1" ht="12.75" customHeight="1">
      <c r="B140" s="516">
        <f t="shared" si="55"/>
        <v>44712</v>
      </c>
      <c r="C140" s="580" ph="1"/>
      <c r="D140" s="580" ph="1"/>
      <c r="E140" s="919"/>
      <c r="F140" s="580" ph="1"/>
      <c r="G140" s="87">
        <v>21.3</v>
      </c>
      <c r="H140" s="580">
        <v>1107.425</v>
      </c>
      <c r="I140" s="87" ph="1">
        <v>19733.503000000001</v>
      </c>
      <c r="J140" s="87">
        <v>17179.778999999999</v>
      </c>
      <c r="K140" s="88">
        <v>38042.006999999998</v>
      </c>
      <c r="L140" s="89">
        <v>0.19365434636505904</v>
      </c>
      <c r="M140" s="580">
        <v>0</v>
      </c>
      <c r="N140" s="87">
        <v>7367</v>
      </c>
      <c r="O140" s="87">
        <v>771</v>
      </c>
      <c r="P140" s="88">
        <v>8138</v>
      </c>
      <c r="Q140" s="87" ph="1">
        <v>4</v>
      </c>
      <c r="R140" s="580">
        <v>11</v>
      </c>
      <c r="S140" s="87">
        <v>841</v>
      </c>
      <c r="T140" s="39">
        <v>856</v>
      </c>
      <c r="U140" s="137">
        <v>5.3250000000000002</v>
      </c>
      <c r="V140" s="137">
        <v>100.675</v>
      </c>
      <c r="W140" s="137">
        <v>23.464331747919143</v>
      </c>
      <c r="X140" s="1015">
        <v>24.37176168224299</v>
      </c>
    </row>
    <row r="141" spans="2:24" s="38" customFormat="1" ht="12.75" customHeight="1">
      <c r="B141" s="867">
        <f t="shared" si="55"/>
        <v>44742</v>
      </c>
      <c r="C141" s="908" ph="1"/>
      <c r="D141" s="908" ph="1"/>
      <c r="E141" s="909"/>
      <c r="F141" s="908" ph="1"/>
      <c r="G141" s="117">
        <v>518.04700000000003</v>
      </c>
      <c r="H141" s="908">
        <v>6657.9639999999999</v>
      </c>
      <c r="I141" s="117" ph="1">
        <v>22711.379000000001</v>
      </c>
      <c r="J141" s="117">
        <v>18375.760999999999</v>
      </c>
      <c r="K141" s="118">
        <v>48263.150999999998</v>
      </c>
      <c r="L141" s="119">
        <v>7.1462387526251656E-2</v>
      </c>
      <c r="M141" s="908">
        <v>0</v>
      </c>
      <c r="N141" s="117">
        <v>3449</v>
      </c>
      <c r="O141" s="117">
        <v>926</v>
      </c>
      <c r="P141" s="118">
        <v>4375</v>
      </c>
      <c r="Q141" s="117" ph="1">
        <v>10</v>
      </c>
      <c r="R141" s="908">
        <v>97</v>
      </c>
      <c r="S141" s="117">
        <v>852</v>
      </c>
      <c r="T141" s="76">
        <v>959</v>
      </c>
      <c r="U141" s="151">
        <v>51.804700000000004</v>
      </c>
      <c r="V141" s="151">
        <v>68.638804123711338</v>
      </c>
      <c r="W141" s="151">
        <v>26.656548122065729</v>
      </c>
      <c r="X141" s="970">
        <v>31.165161626694474</v>
      </c>
    </row>
    <row r="142" spans="2:24" s="38" customFormat="1" ht="12.75" customHeight="1">
      <c r="B142" s="516">
        <f t="shared" si="55"/>
        <v>44773</v>
      </c>
      <c r="C142" s="580" ph="1"/>
      <c r="D142" s="580" ph="1"/>
      <c r="E142" s="919"/>
      <c r="F142" s="580" ph="1"/>
      <c r="G142" s="87">
        <v>2886.3960000000002</v>
      </c>
      <c r="H142" s="580">
        <v>39828.849000000002</v>
      </c>
      <c r="I142" s="87" ph="1">
        <v>23668.061000000002</v>
      </c>
      <c r="J142" s="87">
        <v>21339</v>
      </c>
      <c r="K142" s="88">
        <v>87722.306000000011</v>
      </c>
      <c r="L142" s="89">
        <v>0.11695998962909158</v>
      </c>
      <c r="M142" s="580">
        <v>0</v>
      </c>
      <c r="N142" s="87">
        <v>10260</v>
      </c>
      <c r="O142" s="87">
        <v>1238</v>
      </c>
      <c r="P142" s="88">
        <v>11498</v>
      </c>
      <c r="Q142" s="87" ph="1">
        <v>25</v>
      </c>
      <c r="R142" s="580">
        <v>748</v>
      </c>
      <c r="S142" s="87">
        <v>962</v>
      </c>
      <c r="T142" s="39">
        <v>1735</v>
      </c>
      <c r="U142" s="137">
        <v>115.45584000000001</v>
      </c>
      <c r="V142" s="137">
        <v>53.247124331550808</v>
      </c>
      <c r="W142" s="137">
        <v>24.602974012474014</v>
      </c>
      <c r="X142" s="1015">
        <v>38.261271469740642</v>
      </c>
    </row>
    <row r="143" spans="2:24" s="38" customFormat="1" ht="12.75" customHeight="1">
      <c r="B143" s="516">
        <f t="shared" si="55"/>
        <v>44804</v>
      </c>
      <c r="C143" s="580" ph="1"/>
      <c r="D143" s="580" ph="1"/>
      <c r="E143" s="919"/>
      <c r="F143" s="580" ph="1"/>
      <c r="G143" s="87">
        <v>4033.7379999999998</v>
      </c>
      <c r="H143" s="580">
        <v>75813.728000000003</v>
      </c>
      <c r="I143" s="87" ph="1">
        <v>25973.776999999998</v>
      </c>
      <c r="J143" s="87">
        <v>23593</v>
      </c>
      <c r="K143" s="88">
        <v>129414.243</v>
      </c>
      <c r="L143" s="89">
        <v>0.111610589879199</v>
      </c>
      <c r="M143" s="580">
        <v>0</v>
      </c>
      <c r="N143" s="87">
        <v>14444</v>
      </c>
      <c r="O143" s="87">
        <v>1129</v>
      </c>
      <c r="P143" s="88">
        <v>15573</v>
      </c>
      <c r="Q143" s="87" ph="1">
        <v>56</v>
      </c>
      <c r="R143" s="580">
        <v>1877</v>
      </c>
      <c r="S143" s="87">
        <v>1141</v>
      </c>
      <c r="T143" s="39">
        <v>3074</v>
      </c>
      <c r="U143" s="137">
        <v>72.031035714285707</v>
      </c>
      <c r="V143" s="137">
        <v>40.390904635055939</v>
      </c>
      <c r="W143" s="137">
        <v>22.764046450482031</v>
      </c>
      <c r="X143" s="1015">
        <v>34.424607351984385</v>
      </c>
    </row>
    <row r="144" spans="2:24" s="38" customFormat="1" ht="12.75" customHeight="1">
      <c r="B144" s="867">
        <f t="shared" si="55"/>
        <v>44834</v>
      </c>
      <c r="C144" s="908"/>
      <c r="D144" s="908"/>
      <c r="E144" s="909"/>
      <c r="F144" s="908"/>
      <c r="G144" s="117">
        <v>2492.2260000000001</v>
      </c>
      <c r="H144" s="908">
        <v>72788.111999999994</v>
      </c>
      <c r="I144" s="117">
        <v>25746.923999999999</v>
      </c>
      <c r="J144" s="117">
        <v>24356</v>
      </c>
      <c r="K144" s="118">
        <v>125383.26199999999</v>
      </c>
      <c r="L144" s="119">
        <v>0.12829463632873103</v>
      </c>
      <c r="M144" s="908" ph="1">
        <v>0</v>
      </c>
      <c r="N144" s="117">
        <v>16086</v>
      </c>
      <c r="O144" s="117" ph="1">
        <v>1343</v>
      </c>
      <c r="P144" s="76">
        <v>17429</v>
      </c>
      <c r="Q144" s="117" ph="1">
        <v>55</v>
      </c>
      <c r="R144" s="908">
        <v>1736</v>
      </c>
      <c r="S144" s="117">
        <v>1014</v>
      </c>
      <c r="T144" s="118">
        <v>2805</v>
      </c>
      <c r="U144" s="911">
        <v>45.313200000000002</v>
      </c>
      <c r="V144" s="911">
        <v>41.92863594470046</v>
      </c>
      <c r="W144" s="911">
        <v>25.391443786982247</v>
      </c>
      <c r="X144" s="970">
        <v>36.016849197860957</v>
      </c>
    </row>
    <row r="145" spans="2:25" s="38" customFormat="1" ht="12.75" customHeight="1">
      <c r="B145" s="869">
        <f t="shared" si="55"/>
        <v>44865</v>
      </c>
      <c r="C145" s="913"/>
      <c r="D145" s="913"/>
      <c r="E145" s="914"/>
      <c r="F145" s="913"/>
      <c r="G145" s="120">
        <v>6773.5640000000003</v>
      </c>
      <c r="H145" s="913">
        <v>127631.651</v>
      </c>
      <c r="I145" s="120">
        <v>38237.146000000001</v>
      </c>
      <c r="J145" s="120">
        <v>38078</v>
      </c>
      <c r="K145" s="121">
        <v>210720.361</v>
      </c>
      <c r="L145" s="122">
        <v>0.12292594734117791</v>
      </c>
      <c r="M145" s="913" ph="1">
        <v>0</v>
      </c>
      <c r="N145" s="87">
        <v>25903</v>
      </c>
      <c r="O145" s="120" ph="1">
        <v>1513</v>
      </c>
      <c r="P145" s="80">
        <v>27416</v>
      </c>
      <c r="Q145" s="87" ph="1">
        <v>99</v>
      </c>
      <c r="R145" s="913">
        <v>3448</v>
      </c>
      <c r="S145" s="120">
        <v>1196</v>
      </c>
      <c r="T145" s="121">
        <v>4743</v>
      </c>
      <c r="U145" s="915">
        <v>68.419838383838382</v>
      </c>
      <c r="V145" s="915">
        <v>37.016140081206494</v>
      </c>
      <c r="W145" s="915">
        <v>31.970857859531773</v>
      </c>
      <c r="X145" s="971">
        <v>36.399401433691757</v>
      </c>
    </row>
    <row r="146" spans="2:25" s="38" customFormat="1" ht="12.75" customHeight="1">
      <c r="B146" s="516">
        <f t="shared" si="55"/>
        <v>44895</v>
      </c>
      <c r="C146" s="580"/>
      <c r="D146" s="580"/>
      <c r="E146" s="919"/>
      <c r="F146" s="580"/>
      <c r="G146" s="87">
        <v>2912.0439999999999</v>
      </c>
      <c r="H146" s="580">
        <v>103272.91</v>
      </c>
      <c r="I146" s="87">
        <v>30257.15</v>
      </c>
      <c r="J146" s="87">
        <v>31113</v>
      </c>
      <c r="K146" s="88">
        <v>167555.10399999999</v>
      </c>
      <c r="L146" s="89">
        <v>9.6786069853174991E-2</v>
      </c>
      <c r="M146" s="580" ph="1">
        <v>0</v>
      </c>
      <c r="N146" s="87" ph="1">
        <v>16217</v>
      </c>
      <c r="O146" s="87" ph="1">
        <v>1904</v>
      </c>
      <c r="P146" s="88">
        <v>18121</v>
      </c>
      <c r="Q146" s="87">
        <v>68</v>
      </c>
      <c r="R146" s="580">
        <v>2380</v>
      </c>
      <c r="S146" s="87">
        <v>1063</v>
      </c>
      <c r="T146" s="88">
        <v>3511</v>
      </c>
      <c r="U146" s="137">
        <v>42.824176470588235</v>
      </c>
      <c r="V146" s="137">
        <v>43.391978991596638</v>
      </c>
      <c r="W146" s="137">
        <v>28.463922859830671</v>
      </c>
      <c r="X146" s="138">
        <v>38.861322700085445</v>
      </c>
    </row>
    <row r="147" spans="2:25" s="38" customFormat="1" ht="12.75" customHeight="1">
      <c r="B147" s="517">
        <f t="shared" si="55"/>
        <v>44926</v>
      </c>
      <c r="C147" s="920"/>
      <c r="D147" s="920"/>
      <c r="E147" s="921"/>
      <c r="F147" s="920"/>
      <c r="G147" s="523">
        <v>2724.2910000000002</v>
      </c>
      <c r="H147" s="920">
        <v>173694.076</v>
      </c>
      <c r="I147" s="523">
        <v>39990.1</v>
      </c>
      <c r="J147" s="523">
        <v>48425</v>
      </c>
      <c r="K147" s="524">
        <v>264833.467</v>
      </c>
      <c r="L147" s="525">
        <v>9.4897371864259131E-2</v>
      </c>
      <c r="M147" s="920" ph="1">
        <v>0</v>
      </c>
      <c r="N147" s="523" ph="1">
        <v>25132</v>
      </c>
      <c r="O147" s="523" ph="1">
        <v>1223</v>
      </c>
      <c r="P147" s="524">
        <v>26355</v>
      </c>
      <c r="Q147" s="523">
        <v>86</v>
      </c>
      <c r="R147" s="920">
        <v>3696</v>
      </c>
      <c r="S147" s="523">
        <v>1169</v>
      </c>
      <c r="T147" s="524">
        <v>4951</v>
      </c>
      <c r="U147" s="527">
        <v>31.677802325581396</v>
      </c>
      <c r="V147" s="527">
        <v>46.995150432900431</v>
      </c>
      <c r="W147" s="527">
        <v>34.208810949529514</v>
      </c>
      <c r="X147" s="528">
        <v>43.71005190870531</v>
      </c>
    </row>
    <row r="148" spans="2:25" s="38" customFormat="1" ht="12.75" customHeight="1">
      <c r="B148" s="516">
        <f t="shared" si="55"/>
        <v>44957</v>
      </c>
      <c r="C148" s="580"/>
      <c r="D148" s="580"/>
      <c r="E148" s="919"/>
      <c r="F148" s="580"/>
      <c r="G148" s="87">
        <v>9642.1790000000001</v>
      </c>
      <c r="H148" s="580">
        <v>142416.087</v>
      </c>
      <c r="I148" s="87">
        <v>45613.347000000002</v>
      </c>
      <c r="J148" s="87">
        <v>60174</v>
      </c>
      <c r="K148" s="88">
        <v>257845.61300000001</v>
      </c>
      <c r="L148" s="89">
        <v>7.1728969071116214E-2</v>
      </c>
      <c r="M148" s="580" ph="1">
        <v>0</v>
      </c>
      <c r="N148" s="87" ph="1">
        <v>18495</v>
      </c>
      <c r="O148" s="87" ph="1">
        <v>1360</v>
      </c>
      <c r="P148" s="88">
        <v>19855</v>
      </c>
      <c r="Q148" s="87">
        <v>238</v>
      </c>
      <c r="R148" s="580">
        <v>3488</v>
      </c>
      <c r="S148" s="87">
        <v>1204</v>
      </c>
      <c r="T148" s="88">
        <v>4930</v>
      </c>
      <c r="U148" s="137">
        <v>40.513357142857146</v>
      </c>
      <c r="V148" s="137">
        <v>40.830300172018347</v>
      </c>
      <c r="W148" s="137">
        <v>37.884839700996679</v>
      </c>
      <c r="X148" s="138">
        <v>40.095661866125766</v>
      </c>
    </row>
    <row r="149" spans="2:25" s="38" customFormat="1" ht="12.75" customHeight="1">
      <c r="B149" s="516">
        <f t="shared" si="55"/>
        <v>44985</v>
      </c>
      <c r="C149" s="580"/>
      <c r="D149" s="580"/>
      <c r="E149" s="919"/>
      <c r="F149" s="580"/>
      <c r="G149" s="87">
        <v>5306.3159999999998</v>
      </c>
      <c r="H149" s="580">
        <v>105034.927</v>
      </c>
      <c r="I149" s="87">
        <v>31716.22</v>
      </c>
      <c r="J149" s="87">
        <v>35796</v>
      </c>
      <c r="K149" s="88">
        <v>177853.46299999999</v>
      </c>
      <c r="L149" s="89">
        <v>9.8732966475890332E-2</v>
      </c>
      <c r="M149" s="580" ph="1">
        <v>0</v>
      </c>
      <c r="N149" s="87" ph="1">
        <v>17560</v>
      </c>
      <c r="O149" s="87" ph="1">
        <v>1498</v>
      </c>
      <c r="P149" s="88">
        <v>19058</v>
      </c>
      <c r="Q149" s="87">
        <v>106</v>
      </c>
      <c r="R149" s="580">
        <v>2522</v>
      </c>
      <c r="S149" s="87">
        <v>1089</v>
      </c>
      <c r="T149" s="88">
        <v>3717</v>
      </c>
      <c r="U149" s="137">
        <v>50.059584905660373</v>
      </c>
      <c r="V149" s="137">
        <v>41.647473037272007</v>
      </c>
      <c r="W149" s="137">
        <v>29.124168962350783</v>
      </c>
      <c r="X149" s="138">
        <v>38.218311272531608</v>
      </c>
    </row>
    <row r="150" spans="2:25" s="38" customFormat="1" ht="12.75" customHeight="1">
      <c r="B150" s="867">
        <f t="shared" si="55"/>
        <v>45016</v>
      </c>
      <c r="C150" s="908"/>
      <c r="D150" s="908"/>
      <c r="E150" s="909"/>
      <c r="F150" s="908"/>
      <c r="G150" s="117">
        <v>10561.81</v>
      </c>
      <c r="H150" s="908">
        <v>109344.304</v>
      </c>
      <c r="I150" s="117">
        <v>38241.495000000003</v>
      </c>
      <c r="J150" s="117">
        <v>42285</v>
      </c>
      <c r="K150" s="118">
        <v>200432.609</v>
      </c>
      <c r="L150" s="119">
        <v>0.11602902399978239</v>
      </c>
      <c r="M150" s="908" ph="1">
        <v>0</v>
      </c>
      <c r="N150" s="117" ph="1">
        <v>23256</v>
      </c>
      <c r="O150" s="117" ph="1">
        <v>1227</v>
      </c>
      <c r="P150" s="118">
        <v>24483</v>
      </c>
      <c r="Q150" s="117">
        <v>292</v>
      </c>
      <c r="R150" s="908">
        <v>3163</v>
      </c>
      <c r="S150" s="117">
        <v>1207</v>
      </c>
      <c r="T150" s="118">
        <v>4662</v>
      </c>
      <c r="U150" s="151">
        <v>36.170582191780824</v>
      </c>
      <c r="V150" s="151">
        <v>34.56980840973759</v>
      </c>
      <c r="W150" s="151">
        <v>31.683094449047228</v>
      </c>
      <c r="X150" s="152">
        <v>33.922696053196056</v>
      </c>
    </row>
    <row r="151" spans="2:25" s="38" customFormat="1" ht="12.75" customHeight="1">
      <c r="B151" s="516">
        <f t="shared" si="55"/>
        <v>45046</v>
      </c>
      <c r="C151" s="580"/>
      <c r="D151" s="580"/>
      <c r="E151" s="919"/>
      <c r="F151" s="580"/>
      <c r="G151" s="87">
        <v>19024.539000000001</v>
      </c>
      <c r="H151" s="580">
        <v>103950.405</v>
      </c>
      <c r="I151" s="87">
        <v>46070.595000000001</v>
      </c>
      <c r="J151" s="87">
        <v>46962</v>
      </c>
      <c r="K151" s="88">
        <v>216007.53899999999</v>
      </c>
      <c r="L151" s="89">
        <v>0.10735736404089119</v>
      </c>
      <c r="M151" s="580" ph="1">
        <v>0</v>
      </c>
      <c r="N151" s="87" ph="1">
        <v>23190</v>
      </c>
      <c r="O151" s="87" ph="1">
        <v>1445</v>
      </c>
      <c r="P151" s="88">
        <v>24635</v>
      </c>
      <c r="Q151" s="87">
        <v>560</v>
      </c>
      <c r="R151" s="580">
        <v>2761</v>
      </c>
      <c r="S151" s="87">
        <v>1242</v>
      </c>
      <c r="T151" s="88">
        <v>4563</v>
      </c>
      <c r="U151" s="137">
        <v>33.972391071428575</v>
      </c>
      <c r="V151" s="137">
        <v>37.649549076421586</v>
      </c>
      <c r="W151" s="137">
        <v>37.093876811594207</v>
      </c>
      <c r="X151" s="138">
        <v>37.047017094017093</v>
      </c>
    </row>
    <row r="152" spans="2:25" s="38" customFormat="1" ht="12.75" customHeight="1">
      <c r="B152" s="516">
        <f t="shared" si="55"/>
        <v>45077</v>
      </c>
      <c r="C152" s="580"/>
      <c r="D152" s="580"/>
      <c r="E152" s="919"/>
      <c r="F152" s="580"/>
      <c r="G152" s="87">
        <v>16730.321</v>
      </c>
      <c r="H152" s="580">
        <v>129502.099</v>
      </c>
      <c r="I152" s="87">
        <v>44359.722999999998</v>
      </c>
      <c r="J152" s="87">
        <v>51689</v>
      </c>
      <c r="K152" s="88">
        <v>242281.14300000001</v>
      </c>
      <c r="L152" s="89">
        <v>0.10770132448978911</v>
      </c>
      <c r="M152" s="580" ph="1">
        <v>0</v>
      </c>
      <c r="N152" s="87" ph="1">
        <v>26094</v>
      </c>
      <c r="O152" s="87" ph="1">
        <v>2098</v>
      </c>
      <c r="P152" s="88">
        <v>28192</v>
      </c>
      <c r="Q152" s="87">
        <v>595</v>
      </c>
      <c r="R152" s="580">
        <v>3668</v>
      </c>
      <c r="S152" s="87">
        <v>1224</v>
      </c>
      <c r="T152" s="88">
        <v>5487</v>
      </c>
      <c r="U152" s="137">
        <v>28.11818655462185</v>
      </c>
      <c r="V152" s="137">
        <v>35.305915757906213</v>
      </c>
      <c r="W152" s="137">
        <v>36.24160375816993</v>
      </c>
      <c r="X152" s="138">
        <v>34.735218334244578</v>
      </c>
    </row>
    <row r="153" spans="2:25" s="38" customFormat="1" ht="12.75" customHeight="1">
      <c r="B153" s="867">
        <f t="shared" si="55"/>
        <v>45107</v>
      </c>
      <c r="C153" s="908"/>
      <c r="D153" s="908"/>
      <c r="E153" s="909"/>
      <c r="F153" s="908"/>
      <c r="G153" s="117">
        <v>26711.757000000001</v>
      </c>
      <c r="H153" s="908">
        <v>119309.519</v>
      </c>
      <c r="I153" s="117">
        <v>41286.769</v>
      </c>
      <c r="J153" s="117">
        <v>47049</v>
      </c>
      <c r="K153" s="118">
        <v>234357.04500000001</v>
      </c>
      <c r="L153" s="119">
        <v>0.11816585244962445</v>
      </c>
      <c r="M153" s="908" ph="1">
        <v>0</v>
      </c>
      <c r="N153" s="117" ph="1">
        <v>27693</v>
      </c>
      <c r="O153" s="117" ph="1">
        <v>1678</v>
      </c>
      <c r="P153" s="118">
        <v>29371</v>
      </c>
      <c r="Q153" s="117">
        <v>861</v>
      </c>
      <c r="R153" s="908">
        <v>3097</v>
      </c>
      <c r="S153" s="117">
        <v>1170</v>
      </c>
      <c r="T153" s="118">
        <v>5128</v>
      </c>
      <c r="U153" s="151">
        <v>31.024108013937283</v>
      </c>
      <c r="V153" s="151">
        <v>38.524223119147564</v>
      </c>
      <c r="W153" s="151">
        <v>35.287836752136755</v>
      </c>
      <c r="X153" s="152">
        <v>36.526529836193447</v>
      </c>
    </row>
    <row r="154" spans="2:25" s="38" customFormat="1" ht="12.75" customHeight="1">
      <c r="B154" s="516">
        <f t="shared" si="55"/>
        <v>45138</v>
      </c>
      <c r="C154" s="580"/>
      <c r="D154" s="580"/>
      <c r="E154" s="919"/>
      <c r="F154" s="580"/>
      <c r="G154" s="87">
        <v>20938.919000000002</v>
      </c>
      <c r="H154" s="580">
        <v>134889.64000000001</v>
      </c>
      <c r="I154" s="87">
        <v>42231.013999999996</v>
      </c>
      <c r="J154" s="87">
        <v>52054</v>
      </c>
      <c r="K154" s="88">
        <v>250113.573</v>
      </c>
      <c r="L154" s="89">
        <v>0.11294069194717393</v>
      </c>
      <c r="M154" s="580" ph="1">
        <v>0</v>
      </c>
      <c r="N154" s="87" ph="1">
        <v>28248</v>
      </c>
      <c r="O154" s="87" ph="1">
        <v>1678</v>
      </c>
      <c r="P154" s="88">
        <v>29926</v>
      </c>
      <c r="Q154" s="87">
        <v>801</v>
      </c>
      <c r="R154" s="580">
        <v>3945</v>
      </c>
      <c r="S154" s="87">
        <v>1314</v>
      </c>
      <c r="T154" s="88">
        <v>6060</v>
      </c>
      <c r="U154" s="137">
        <v>26.140972534332086</v>
      </c>
      <c r="V154" s="137">
        <v>34.192557667934096</v>
      </c>
      <c r="W154" s="137">
        <v>32.139280060882797</v>
      </c>
      <c r="X154" s="138">
        <v>32.68309785478548</v>
      </c>
    </row>
    <row r="155" spans="2:25" s="38" customFormat="1" ht="12.75" customHeight="1">
      <c r="B155" s="516">
        <f t="shared" si="55"/>
        <v>45169</v>
      </c>
      <c r="C155" s="580"/>
      <c r="D155" s="580"/>
      <c r="E155" s="919"/>
      <c r="F155" s="580"/>
      <c r="G155" s="87">
        <v>32907.108</v>
      </c>
      <c r="H155" s="580">
        <v>152270.242</v>
      </c>
      <c r="I155" s="87">
        <v>40481.540999999997</v>
      </c>
      <c r="J155" s="87">
        <v>53777</v>
      </c>
      <c r="K155" s="88">
        <v>279435.891</v>
      </c>
      <c r="L155" s="89">
        <v>0.11152468599676052</v>
      </c>
      <c r="M155" s="580" ph="1">
        <v>0</v>
      </c>
      <c r="N155" s="87" ph="1">
        <v>31164</v>
      </c>
      <c r="O155" s="87" ph="1">
        <v>2133</v>
      </c>
      <c r="P155" s="88">
        <v>33297</v>
      </c>
      <c r="Q155" s="87">
        <v>926</v>
      </c>
      <c r="R155" s="580">
        <v>3885</v>
      </c>
      <c r="S155" s="87">
        <v>1274</v>
      </c>
      <c r="T155" s="88">
        <v>6085</v>
      </c>
      <c r="U155" s="137">
        <v>35.536833693304537</v>
      </c>
      <c r="V155" s="137">
        <v>39.194399485199483</v>
      </c>
      <c r="W155" s="137">
        <v>31.775149921507062</v>
      </c>
      <c r="X155" s="138">
        <v>37.084452095316351</v>
      </c>
    </row>
    <row r="156" spans="2:25" s="38" customFormat="1" ht="12.75" customHeight="1">
      <c r="B156" s="867">
        <f t="shared" si="55"/>
        <v>45199</v>
      </c>
      <c r="C156" s="908"/>
      <c r="D156" s="908"/>
      <c r="E156" s="909"/>
      <c r="F156" s="908"/>
      <c r="G156" s="117">
        <v>34095.536999999997</v>
      </c>
      <c r="H156" s="908">
        <v>158858.85999999999</v>
      </c>
      <c r="I156" s="117">
        <v>41514.178</v>
      </c>
      <c r="J156" s="117">
        <v>58896</v>
      </c>
      <c r="K156" s="118">
        <v>293364.57500000001</v>
      </c>
      <c r="L156" s="119">
        <v>0.11096431803328674</v>
      </c>
      <c r="M156" s="908" ph="1">
        <v>0</v>
      </c>
      <c r="N156" s="117" ph="1">
        <v>32553</v>
      </c>
      <c r="O156" s="117" ph="1">
        <v>2036</v>
      </c>
      <c r="P156" s="118">
        <v>34589</v>
      </c>
      <c r="Q156" s="117">
        <v>866</v>
      </c>
      <c r="R156" s="908">
        <v>3970</v>
      </c>
      <c r="S156" s="117">
        <v>1391</v>
      </c>
      <c r="T156" s="118">
        <v>6227</v>
      </c>
      <c r="U156" s="151">
        <v>39.371289838337177</v>
      </c>
      <c r="V156" s="151">
        <v>40.01482619647355</v>
      </c>
      <c r="W156" s="151">
        <v>29.844843997124372</v>
      </c>
      <c r="X156" s="152">
        <v>37.653537016219687</v>
      </c>
    </row>
    <row r="157" spans="2:25" s="38" customFormat="1" ht="12.75" customHeight="1">
      <c r="B157" s="516">
        <f t="shared" si="55"/>
        <v>45230</v>
      </c>
      <c r="C157" s="580"/>
      <c r="D157" s="580"/>
      <c r="E157" s="919"/>
      <c r="F157" s="580"/>
      <c r="G157" s="87">
        <v>27472.944</v>
      </c>
      <c r="H157" s="580">
        <v>142180.85500000001</v>
      </c>
      <c r="I157" s="87">
        <v>49182.108999999997</v>
      </c>
      <c r="J157" s="87">
        <v>55920</v>
      </c>
      <c r="K157" s="88">
        <v>274755.908</v>
      </c>
      <c r="L157" s="89">
        <v>0.1176462418416859</v>
      </c>
      <c r="M157" s="580" ph="1">
        <v>0</v>
      </c>
      <c r="N157" s="87" ph="1">
        <v>32324</v>
      </c>
      <c r="O157" s="87" ph="1">
        <v>1755</v>
      </c>
      <c r="P157" s="88">
        <v>34079</v>
      </c>
      <c r="Q157" s="87">
        <v>1252</v>
      </c>
      <c r="R157" s="580">
        <v>3453</v>
      </c>
      <c r="S157" s="87">
        <v>1495</v>
      </c>
      <c r="T157" s="88">
        <v>6200</v>
      </c>
      <c r="U157" s="137">
        <v>21.943246006389774</v>
      </c>
      <c r="V157" s="137">
        <v>41.176036779611934</v>
      </c>
      <c r="W157" s="137">
        <v>32.897731772575248</v>
      </c>
      <c r="X157" s="138">
        <v>35.296114193548384</v>
      </c>
    </row>
    <row r="158" spans="2:25" s="38" customFormat="1" ht="12.75" customHeight="1">
      <c r="B158" s="516">
        <f t="shared" si="55"/>
        <v>45260</v>
      </c>
      <c r="C158" s="580"/>
      <c r="D158" s="580"/>
      <c r="E158" s="919"/>
      <c r="F158" s="580"/>
      <c r="G158" s="87">
        <v>19328.191999999999</v>
      </c>
      <c r="H158" s="580">
        <v>147713.429</v>
      </c>
      <c r="I158" s="87">
        <v>37733.084999999999</v>
      </c>
      <c r="J158" s="87">
        <v>54853</v>
      </c>
      <c r="K158" s="88">
        <v>259627.70600000001</v>
      </c>
      <c r="L158" s="89">
        <v>7.7988594946026293E-2</v>
      </c>
      <c r="M158" s="580" ph="1">
        <v>0</v>
      </c>
      <c r="N158" s="87" ph="1">
        <v>20248</v>
      </c>
      <c r="O158" s="87" ph="1">
        <v>2206</v>
      </c>
      <c r="P158" s="88">
        <v>22454</v>
      </c>
      <c r="Q158" s="87">
        <v>829</v>
      </c>
      <c r="R158" s="580">
        <v>4122</v>
      </c>
      <c r="S158" s="87">
        <v>1514</v>
      </c>
      <c r="T158" s="88">
        <v>6465</v>
      </c>
      <c r="U158" s="137">
        <v>23.315068757539201</v>
      </c>
      <c r="V158" s="137">
        <v>35.835378214458999</v>
      </c>
      <c r="W158" s="137">
        <v>24.922777410832232</v>
      </c>
      <c r="X158" s="138">
        <v>31.674355143078113</v>
      </c>
    </row>
    <row r="159" spans="2:25" s="38" customFormat="1" ht="12.75" customHeight="1">
      <c r="B159" s="517">
        <f t="shared" si="55"/>
        <v>45291</v>
      </c>
      <c r="C159" s="920"/>
      <c r="D159" s="920"/>
      <c r="E159" s="921"/>
      <c r="F159" s="920"/>
      <c r="G159" s="523">
        <v>28622.878000000001</v>
      </c>
      <c r="H159" s="920">
        <v>143558.39300000001</v>
      </c>
      <c r="I159" s="523">
        <v>40937.328999999998</v>
      </c>
      <c r="J159" s="523">
        <v>64460</v>
      </c>
      <c r="K159" s="524">
        <v>277578.59999999998</v>
      </c>
      <c r="L159" s="525">
        <v>9.3317712532594382E-2</v>
      </c>
      <c r="M159" s="920" ph="1">
        <v>0</v>
      </c>
      <c r="N159" s="523" ph="1">
        <v>25903</v>
      </c>
      <c r="O159" s="523" ph="1">
        <v>2114</v>
      </c>
      <c r="P159" s="524">
        <v>28017</v>
      </c>
      <c r="Q159" s="523">
        <v>1006</v>
      </c>
      <c r="R159" s="920">
        <v>3852</v>
      </c>
      <c r="S159" s="523">
        <v>1494</v>
      </c>
      <c r="T159" s="524">
        <v>6352</v>
      </c>
      <c r="U159" s="527">
        <v>28.452165009940359</v>
      </c>
      <c r="V159" s="527">
        <v>37.268534008307377</v>
      </c>
      <c r="W159" s="527">
        <v>27.401157295850066</v>
      </c>
      <c r="X159" s="528">
        <v>33.551416876574308</v>
      </c>
    </row>
    <row r="160" spans="2:25" s="38" customFormat="1" ht="12.75" customHeight="1">
      <c r="B160" s="516">
        <f t="shared" si="55"/>
        <v>45322</v>
      </c>
      <c r="C160" s="580"/>
      <c r="D160" s="580"/>
      <c r="E160" s="919"/>
      <c r="F160" s="580"/>
      <c r="G160" s="87">
        <v>38157.864000000001</v>
      </c>
      <c r="H160" s="580">
        <v>143727.51999999999</v>
      </c>
      <c r="I160" s="87">
        <v>48397.133999999998</v>
      </c>
      <c r="J160" s="87">
        <v>63282</v>
      </c>
      <c r="K160" s="88">
        <v>293564.51799999998</v>
      </c>
      <c r="L160" s="89">
        <v>0.1254375026344294</v>
      </c>
      <c r="M160" s="580" ph="1">
        <v>0</v>
      </c>
      <c r="N160" s="87" ph="1">
        <v>36824</v>
      </c>
      <c r="O160" s="87" ph="1">
        <v>2181</v>
      </c>
      <c r="P160" s="88">
        <v>39005</v>
      </c>
      <c r="Q160" s="87">
        <v>1061</v>
      </c>
      <c r="R160" s="580">
        <v>4311</v>
      </c>
      <c r="S160" s="87">
        <v>1660</v>
      </c>
      <c r="T160" s="88">
        <v>7032</v>
      </c>
      <c r="U160" s="137">
        <v>35.964056550424132</v>
      </c>
      <c r="V160" s="137">
        <v>33.339717003015537</v>
      </c>
      <c r="W160" s="137">
        <v>29.154899999999998</v>
      </c>
      <c r="X160" s="138">
        <v>32.747798350398178</v>
      </c>
      <c r="Y160" s="1037">
        <f t="shared" ref="Y160:Y185" si="56">T160/Q160</f>
        <v>6.6277097078228087</v>
      </c>
    </row>
    <row r="161" spans="2:25" s="38" customFormat="1" ht="12.75" customHeight="1">
      <c r="B161" s="516">
        <f t="shared" si="55"/>
        <v>45351</v>
      </c>
      <c r="C161" s="580"/>
      <c r="D161" s="580"/>
      <c r="E161" s="919"/>
      <c r="F161" s="580"/>
      <c r="G161" s="87">
        <v>32152.665000000001</v>
      </c>
      <c r="H161" s="580">
        <v>137537.43100000001</v>
      </c>
      <c r="I161" s="87">
        <v>54042.339</v>
      </c>
      <c r="J161" s="87">
        <v>51450</v>
      </c>
      <c r="K161" s="88">
        <v>275182.43500000006</v>
      </c>
      <c r="L161" s="89">
        <v>0.10895680896202548</v>
      </c>
      <c r="M161" s="580" ph="1">
        <v>0</v>
      </c>
      <c r="N161" s="87" ph="1">
        <v>29983</v>
      </c>
      <c r="O161" s="87" ph="1">
        <v>2073</v>
      </c>
      <c r="P161" s="88">
        <v>32056</v>
      </c>
      <c r="Q161" s="87">
        <v>1224</v>
      </c>
      <c r="R161" s="580">
        <v>3950</v>
      </c>
      <c r="S161" s="87">
        <v>1712</v>
      </c>
      <c r="T161" s="88">
        <v>6886</v>
      </c>
      <c r="U161" s="137">
        <v>26.268517156862746</v>
      </c>
      <c r="V161" s="137">
        <v>34.819602784810129</v>
      </c>
      <c r="W161" s="137">
        <v>31.566786799065422</v>
      </c>
      <c r="X161" s="138">
        <v>32.490914173685745</v>
      </c>
      <c r="Y161" s="1037">
        <f t="shared" si="56"/>
        <v>5.6258169934640527</v>
      </c>
    </row>
    <row r="162" spans="2:25" s="38" customFormat="1" ht="12.75" customHeight="1">
      <c r="B162" s="867">
        <f t="shared" si="55"/>
        <v>45382</v>
      </c>
      <c r="C162" s="908"/>
      <c r="D162" s="908"/>
      <c r="E162" s="909"/>
      <c r="F162" s="908"/>
      <c r="G162" s="117">
        <v>24946.185000000001</v>
      </c>
      <c r="H162" s="908">
        <v>146126.52600000001</v>
      </c>
      <c r="I162" s="117">
        <v>72965.271999999997</v>
      </c>
      <c r="J162" s="117">
        <v>57304</v>
      </c>
      <c r="K162" s="118">
        <v>301341.98300000001</v>
      </c>
      <c r="L162" s="119">
        <v>9.8353371491552169E-2</v>
      </c>
      <c r="M162" s="908" ph="1">
        <v>0</v>
      </c>
      <c r="N162" s="117" ph="1">
        <v>29638</v>
      </c>
      <c r="O162" s="117" ph="1">
        <v>1882</v>
      </c>
      <c r="P162" s="118">
        <v>31520</v>
      </c>
      <c r="Q162" s="117">
        <v>984</v>
      </c>
      <c r="R162" s="908">
        <v>3686</v>
      </c>
      <c r="S162" s="117">
        <v>1607</v>
      </c>
      <c r="T162" s="118">
        <v>6277</v>
      </c>
      <c r="U162" s="151">
        <v>25.351814024390244</v>
      </c>
      <c r="V162" s="151">
        <v>39.643658708627243</v>
      </c>
      <c r="W162" s="151">
        <v>45.404649657747356</v>
      </c>
      <c r="X162" s="152">
        <v>38.87812378524773</v>
      </c>
      <c r="Y162" s="1037">
        <f t="shared" si="56"/>
        <v>6.3790650406504064</v>
      </c>
    </row>
    <row r="163" spans="2:25" s="38" customFormat="1" ht="12.75" customHeight="1">
      <c r="B163" s="516">
        <f t="shared" si="55"/>
        <v>45412</v>
      </c>
      <c r="C163" s="580"/>
      <c r="D163" s="580"/>
      <c r="E163" s="919"/>
      <c r="F163" s="580"/>
      <c r="G163" s="87">
        <v>27175.763999999999</v>
      </c>
      <c r="H163" s="580">
        <v>150385.81099999999</v>
      </c>
      <c r="I163" s="87">
        <v>49506.12</v>
      </c>
      <c r="J163" s="87">
        <v>58024</v>
      </c>
      <c r="K163" s="88">
        <v>285091.69499999995</v>
      </c>
      <c r="L163" s="89">
        <v>0.12171873333595357</v>
      </c>
      <c r="M163" s="580" ph="1">
        <v>0</v>
      </c>
      <c r="N163" s="87" ph="1">
        <v>34701</v>
      </c>
      <c r="O163" s="87" ph="1">
        <v>1994</v>
      </c>
      <c r="P163" s="88">
        <v>36695</v>
      </c>
      <c r="Q163" s="87">
        <v>933</v>
      </c>
      <c r="R163" s="580">
        <v>4246</v>
      </c>
      <c r="S163" s="87">
        <v>1665</v>
      </c>
      <c r="T163" s="88">
        <v>6844</v>
      </c>
      <c r="U163" s="137">
        <v>29.127292604501609</v>
      </c>
      <c r="V163" s="137">
        <v>35.418231512011303</v>
      </c>
      <c r="W163" s="137">
        <v>29.733405405405406</v>
      </c>
      <c r="X163" s="138">
        <v>33.177629310344827</v>
      </c>
      <c r="Y163" s="1037">
        <f t="shared" si="56"/>
        <v>7.335476956055734</v>
      </c>
    </row>
    <row r="164" spans="2:25" s="38" customFormat="1" ht="12.75" customHeight="1">
      <c r="B164" s="516">
        <f t="shared" si="55"/>
        <v>45443</v>
      </c>
      <c r="C164" s="580"/>
      <c r="D164" s="580"/>
      <c r="E164" s="919"/>
      <c r="F164" s="580"/>
      <c r="G164" s="87">
        <v>40841.362000000001</v>
      </c>
      <c r="H164" s="580">
        <v>138708.1</v>
      </c>
      <c r="I164" s="87">
        <v>47504.754999999997</v>
      </c>
      <c r="J164" s="87">
        <v>58372</v>
      </c>
      <c r="K164" s="88">
        <v>285426.217</v>
      </c>
      <c r="L164" s="89">
        <v>0.11761358277750639</v>
      </c>
      <c r="M164" s="580" ph="1">
        <v>0</v>
      </c>
      <c r="N164" s="87" ph="1">
        <v>33570</v>
      </c>
      <c r="O164" s="87" ph="1">
        <v>2188</v>
      </c>
      <c r="P164" s="88">
        <v>35758</v>
      </c>
      <c r="Q164" s="87">
        <v>1247</v>
      </c>
      <c r="R164" s="580">
        <v>3847</v>
      </c>
      <c r="S164" s="87">
        <v>1673</v>
      </c>
      <c r="T164" s="88">
        <v>6767</v>
      </c>
      <c r="U164" s="137">
        <v>32.751693664795511</v>
      </c>
      <c r="V164" s="137">
        <v>36.056173641798807</v>
      </c>
      <c r="W164" s="137">
        <v>28.394952181709503</v>
      </c>
      <c r="X164" s="138">
        <v>33.553157529185754</v>
      </c>
      <c r="Y164" s="1037">
        <f t="shared" si="56"/>
        <v>5.4266238973536485</v>
      </c>
    </row>
    <row r="165" spans="2:25" s="38" customFormat="1" ht="12.75" customHeight="1">
      <c r="B165" s="867">
        <f t="shared" si="55"/>
        <v>45473</v>
      </c>
      <c r="C165" s="908"/>
      <c r="D165" s="908"/>
      <c r="E165" s="909"/>
      <c r="F165" s="908"/>
      <c r="G165" s="117">
        <v>30387.559000000001</v>
      </c>
      <c r="H165" s="908">
        <v>121472.742</v>
      </c>
      <c r="I165" s="117">
        <v>57205.004999999997</v>
      </c>
      <c r="J165" s="117">
        <v>54454</v>
      </c>
      <c r="K165" s="118">
        <v>263519.30599999998</v>
      </c>
      <c r="L165" s="119">
        <v>0.10741907463888055</v>
      </c>
      <c r="M165" s="908" ph="1">
        <v>0</v>
      </c>
      <c r="N165" s="117" ph="1">
        <v>28307</v>
      </c>
      <c r="O165" s="117" ph="1">
        <v>1759</v>
      </c>
      <c r="P165" s="118">
        <v>30066</v>
      </c>
      <c r="Q165" s="117">
        <v>937</v>
      </c>
      <c r="R165" s="908">
        <v>3541</v>
      </c>
      <c r="S165" s="117">
        <v>1733</v>
      </c>
      <c r="T165" s="118">
        <v>6211</v>
      </c>
      <c r="U165" s="151">
        <v>32.430692636072571</v>
      </c>
      <c r="V165" s="151">
        <v>34.304643321095732</v>
      </c>
      <c r="W165" s="151">
        <v>33.00923542989036</v>
      </c>
      <c r="X165" s="152">
        <v>33.660490420222189</v>
      </c>
      <c r="Y165" s="1037">
        <f t="shared" si="56"/>
        <v>6.6286019210245462</v>
      </c>
    </row>
    <row r="166" spans="2:25" s="38" customFormat="1" ht="12.75" customHeight="1">
      <c r="B166" s="516">
        <f t="shared" si="55"/>
        <v>45504</v>
      </c>
      <c r="C166" s="580"/>
      <c r="D166" s="580"/>
      <c r="E166" s="919"/>
      <c r="F166" s="580"/>
      <c r="G166" s="87">
        <v>35816.991000000002</v>
      </c>
      <c r="H166" s="580">
        <v>133645.07</v>
      </c>
      <c r="I166" s="87">
        <v>42764.978000000003</v>
      </c>
      <c r="J166" s="87">
        <v>56641</v>
      </c>
      <c r="K166" s="88">
        <v>268868.03899999999</v>
      </c>
      <c r="L166" s="89">
        <v>0.10298360527708539</v>
      </c>
      <c r="M166" s="580" ph="1">
        <v>0</v>
      </c>
      <c r="N166" s="87" ph="1">
        <v>27689</v>
      </c>
      <c r="O166" s="87" ph="1">
        <v>2170</v>
      </c>
      <c r="P166" s="88">
        <v>29859</v>
      </c>
      <c r="Q166" s="87">
        <v>1041</v>
      </c>
      <c r="R166" s="580">
        <v>3579</v>
      </c>
      <c r="S166" s="87">
        <v>1456</v>
      </c>
      <c r="T166" s="88">
        <v>6076</v>
      </c>
      <c r="U166" s="137">
        <v>34.406331412103746</v>
      </c>
      <c r="V166" s="137">
        <v>37.34145571388656</v>
      </c>
      <c r="W166" s="137">
        <v>29.371550824175827</v>
      </c>
      <c r="X166" s="138">
        <v>34.928742429229757</v>
      </c>
      <c r="Y166" s="1037">
        <f t="shared" si="56"/>
        <v>5.8366954851104706</v>
      </c>
    </row>
    <row r="167" spans="2:25" s="38" customFormat="1" ht="12.75" customHeight="1">
      <c r="B167" s="516">
        <f t="shared" si="55"/>
        <v>45535</v>
      </c>
      <c r="C167" s="580"/>
      <c r="D167" s="580"/>
      <c r="E167" s="919"/>
      <c r="F167" s="580"/>
      <c r="G167" s="87">
        <v>43256.550999999999</v>
      </c>
      <c r="H167" s="580">
        <v>182436.27900000001</v>
      </c>
      <c r="I167" s="87">
        <v>64816.364000000001</v>
      </c>
      <c r="J167" s="87">
        <v>58788</v>
      </c>
      <c r="K167" s="88">
        <v>349297.19400000002</v>
      </c>
      <c r="L167" s="89">
        <v>0.115388845637277</v>
      </c>
      <c r="M167" s="580" ph="1">
        <v>0</v>
      </c>
      <c r="N167" s="87" ph="1">
        <v>40305</v>
      </c>
      <c r="O167" s="87" ph="1">
        <v>2377</v>
      </c>
      <c r="P167" s="88">
        <v>42682</v>
      </c>
      <c r="Q167" s="87">
        <v>1076</v>
      </c>
      <c r="R167" s="580">
        <v>4592</v>
      </c>
      <c r="S167" s="87">
        <v>1596</v>
      </c>
      <c r="T167" s="88">
        <v>7264</v>
      </c>
      <c r="U167" s="137">
        <v>40.201255576208176</v>
      </c>
      <c r="V167" s="137">
        <v>39.729154834494778</v>
      </c>
      <c r="W167" s="137">
        <v>40.611756892230581</v>
      </c>
      <c r="X167" s="138">
        <v>39.993005781938329</v>
      </c>
      <c r="Y167" s="1037">
        <f t="shared" si="56"/>
        <v>6.7509293680297402</v>
      </c>
    </row>
    <row r="168" spans="2:25" s="38" customFormat="1" ht="12.75" customHeight="1">
      <c r="B168" s="867">
        <f t="shared" si="55"/>
        <v>45565</v>
      </c>
      <c r="C168" s="908"/>
      <c r="D168" s="908"/>
      <c r="E168" s="909"/>
      <c r="F168" s="908"/>
      <c r="G168" s="117">
        <v>32675.987000000001</v>
      </c>
      <c r="H168" s="908">
        <v>138243.329</v>
      </c>
      <c r="I168" s="117">
        <v>66877.956000000006</v>
      </c>
      <c r="J168" s="117">
        <v>58479</v>
      </c>
      <c r="K168" s="118">
        <v>296276.272</v>
      </c>
      <c r="L168" s="119">
        <v>0.11969233904765753</v>
      </c>
      <c r="M168" s="908" ph="1">
        <v>0</v>
      </c>
      <c r="N168" s="117" ph="1">
        <v>35462</v>
      </c>
      <c r="O168" s="117" ph="1">
        <v>2288</v>
      </c>
      <c r="P168" s="118">
        <v>37750</v>
      </c>
      <c r="Q168" s="117">
        <v>1071</v>
      </c>
      <c r="R168" s="908">
        <v>4152</v>
      </c>
      <c r="S168" s="117">
        <v>1700</v>
      </c>
      <c r="T168" s="118">
        <v>6923</v>
      </c>
      <c r="U168" s="151">
        <v>30.50979178338002</v>
      </c>
      <c r="V168" s="151">
        <v>33.295599470134874</v>
      </c>
      <c r="W168" s="151">
        <v>39.33997411764706</v>
      </c>
      <c r="X168" s="152">
        <v>34.34887649862776</v>
      </c>
      <c r="Y168" s="1037">
        <f t="shared" si="56"/>
        <v>6.4640522875816995</v>
      </c>
    </row>
    <row r="169" spans="2:25" s="38" customFormat="1" ht="12.75" customHeight="1">
      <c r="B169" s="516">
        <f t="shared" si="55"/>
        <v>45596</v>
      </c>
      <c r="C169" s="580"/>
      <c r="D169" s="580"/>
      <c r="E169" s="919"/>
      <c r="F169" s="580"/>
      <c r="G169" s="87">
        <v>41250.241000000002</v>
      </c>
      <c r="H169" s="580">
        <v>136177.981</v>
      </c>
      <c r="I169" s="87">
        <v>39808.027000000002</v>
      </c>
      <c r="J169" s="87">
        <v>56012</v>
      </c>
      <c r="K169" s="88">
        <v>273248.24900000001</v>
      </c>
      <c r="L169" s="89">
        <v>9.4207374042495684E-2</v>
      </c>
      <c r="M169" s="580" ph="1">
        <v>0</v>
      </c>
      <c r="N169" s="87" ph="1">
        <v>25742</v>
      </c>
      <c r="O169" s="87" ph="1">
        <v>2266</v>
      </c>
      <c r="P169" s="88">
        <v>28008</v>
      </c>
      <c r="Q169" s="87">
        <v>1352</v>
      </c>
      <c r="R169" s="580">
        <v>3487</v>
      </c>
      <c r="S169" s="87">
        <v>1618</v>
      </c>
      <c r="T169" s="88">
        <v>6457</v>
      </c>
      <c r="U169" s="137">
        <v>30.510533284023669</v>
      </c>
      <c r="V169" s="137">
        <v>39.053048752509319</v>
      </c>
      <c r="W169" s="137">
        <v>24.603230531520396</v>
      </c>
      <c r="X169" s="138">
        <v>33.64352625058077</v>
      </c>
      <c r="Y169" s="1037">
        <f t="shared" si="56"/>
        <v>4.7758875739644973</v>
      </c>
    </row>
    <row r="170" spans="2:25" s="38" customFormat="1" ht="12.75" customHeight="1">
      <c r="B170" s="516">
        <f t="shared" si="55"/>
        <v>45626</v>
      </c>
      <c r="C170" s="580"/>
      <c r="D170" s="580"/>
      <c r="E170" s="919"/>
      <c r="F170" s="580"/>
      <c r="G170" s="87">
        <v>31847.494999999999</v>
      </c>
      <c r="H170" s="580">
        <v>153858.851</v>
      </c>
      <c r="I170" s="87">
        <v>41647.656999999999</v>
      </c>
      <c r="J170" s="87">
        <v>57963</v>
      </c>
      <c r="K170" s="88">
        <v>285317.00300000003</v>
      </c>
      <c r="L170" s="89">
        <v>0.11639684859580554</v>
      </c>
      <c r="M170" s="580" ph="1">
        <v>0</v>
      </c>
      <c r="N170" s="87" ph="1">
        <v>33210</v>
      </c>
      <c r="O170" s="87" ph="1">
        <v>1966</v>
      </c>
      <c r="P170" s="88">
        <v>35176</v>
      </c>
      <c r="Q170" s="87">
        <v>1035</v>
      </c>
      <c r="R170" s="580">
        <v>4367</v>
      </c>
      <c r="S170" s="87">
        <v>1680</v>
      </c>
      <c r="T170" s="88">
        <v>7082</v>
      </c>
      <c r="U170" s="137">
        <v>30.770526570048307</v>
      </c>
      <c r="V170" s="137">
        <v>35.23216189603847</v>
      </c>
      <c r="W170" s="137">
        <v>24.790272023809525</v>
      </c>
      <c r="X170" s="138">
        <v>32.103078650098844</v>
      </c>
      <c r="Y170" s="1037">
        <f t="shared" si="56"/>
        <v>6.8425120772946864</v>
      </c>
    </row>
    <row r="171" spans="2:25" customFormat="1" ht="12.75" customHeight="1">
      <c r="B171" s="1016">
        <f t="shared" si="55"/>
        <v>45657</v>
      </c>
      <c r="C171" s="1001"/>
      <c r="D171" s="1001"/>
      <c r="E171" s="1002"/>
      <c r="F171" s="1001"/>
      <c r="G171" s="1003">
        <v>40600</v>
      </c>
      <c r="H171" s="1001">
        <v>144543</v>
      </c>
      <c r="I171" s="1003">
        <v>46531</v>
      </c>
      <c r="J171" s="1003">
        <v>63369</v>
      </c>
      <c r="K171" s="1004">
        <v>295043</v>
      </c>
      <c r="L171" s="1005">
        <v>0.11700000000000001</v>
      </c>
      <c r="M171" s="1001" ph="1">
        <v>0</v>
      </c>
      <c r="N171" s="1003" ph="1">
        <v>34637</v>
      </c>
      <c r="O171" s="1003" ph="1">
        <v>1853</v>
      </c>
      <c r="P171" s="1004">
        <v>36490</v>
      </c>
      <c r="Q171" s="1003">
        <v>1181</v>
      </c>
      <c r="R171" s="1001">
        <v>4001</v>
      </c>
      <c r="S171" s="1003">
        <v>2107</v>
      </c>
      <c r="T171" s="1004">
        <v>7289</v>
      </c>
      <c r="U171" s="1006">
        <v>34.4</v>
      </c>
      <c r="V171" s="1017">
        <v>36.1</v>
      </c>
      <c r="W171" s="1006">
        <v>22.1</v>
      </c>
      <c r="X171" s="1007">
        <v>31.8</v>
      </c>
      <c r="Y171" s="1037">
        <f t="shared" si="56"/>
        <v>6.1718882303132938</v>
      </c>
    </row>
    <row r="172" spans="2:25" s="3" customFormat="1" ht="12.75" customHeight="1">
      <c r="B172" s="516">
        <f t="shared" si="55"/>
        <v>45688</v>
      </c>
      <c r="C172" s="580"/>
      <c r="D172" s="580"/>
      <c r="E172" s="919"/>
      <c r="F172" s="580"/>
      <c r="G172" s="87">
        <v>43225</v>
      </c>
      <c r="H172" s="580">
        <v>161126</v>
      </c>
      <c r="I172" s="87">
        <v>41437</v>
      </c>
      <c r="J172" s="87">
        <v>66687</v>
      </c>
      <c r="K172" s="88">
        <v>312474</v>
      </c>
      <c r="L172" s="89">
        <v>0.104</v>
      </c>
      <c r="M172" s="580" ph="1"/>
      <c r="N172" s="87" ph="1">
        <v>32580</v>
      </c>
      <c r="O172" s="87" ph="1">
        <v>2676</v>
      </c>
      <c r="P172" s="88">
        <v>35256</v>
      </c>
      <c r="Q172" s="87">
        <v>1204</v>
      </c>
      <c r="R172" s="580">
        <v>4719</v>
      </c>
      <c r="S172" s="87">
        <v>1695</v>
      </c>
      <c r="T172" s="88">
        <v>7618</v>
      </c>
      <c r="U172" s="137">
        <v>35.9</v>
      </c>
      <c r="V172" s="137">
        <v>34.1</v>
      </c>
      <c r="W172" s="137">
        <v>24.4</v>
      </c>
      <c r="X172" s="138">
        <v>32.299999999999997</v>
      </c>
      <c r="Y172" s="1037">
        <f t="shared" si="56"/>
        <v>6.3272425249169437</v>
      </c>
    </row>
    <row r="173" spans="2:25" s="3" customFormat="1" ht="12.75" customHeight="1">
      <c r="B173" s="516">
        <f t="shared" si="55"/>
        <v>45716</v>
      </c>
      <c r="C173" s="580"/>
      <c r="D173" s="580"/>
      <c r="E173" s="919"/>
      <c r="F173" s="580"/>
      <c r="G173" s="87">
        <v>41482</v>
      </c>
      <c r="H173" s="580">
        <v>127415</v>
      </c>
      <c r="I173" s="87">
        <v>49056</v>
      </c>
      <c r="J173" s="87">
        <v>55790</v>
      </c>
      <c r="K173" s="88">
        <v>273743</v>
      </c>
      <c r="L173" s="89">
        <v>0.124</v>
      </c>
      <c r="M173" s="580" t="s" ph="1">
        <v>568</v>
      </c>
      <c r="N173" s="87" ph="1">
        <v>33906</v>
      </c>
      <c r="O173" s="87" ph="1">
        <v>2160</v>
      </c>
      <c r="P173" s="88">
        <v>36066</v>
      </c>
      <c r="Q173" s="87">
        <v>1164</v>
      </c>
      <c r="R173" s="580">
        <v>3383</v>
      </c>
      <c r="S173" s="87">
        <v>1689</v>
      </c>
      <c r="T173" s="88">
        <v>6236</v>
      </c>
      <c r="U173" s="137">
        <v>35.6</v>
      </c>
      <c r="V173" s="137">
        <v>37.700000000000003</v>
      </c>
      <c r="W173" s="137">
        <v>29</v>
      </c>
      <c r="X173" s="138">
        <v>35</v>
      </c>
      <c r="Y173" s="1037">
        <f t="shared" si="56"/>
        <v>5.3573883161512024</v>
      </c>
    </row>
    <row r="174" spans="2:25" s="3" customFormat="1" ht="12.75" customHeight="1">
      <c r="B174" s="516">
        <f t="shared" si="55"/>
        <v>45747</v>
      </c>
      <c r="C174" s="580"/>
      <c r="D174" s="580"/>
      <c r="E174" s="919"/>
      <c r="F174" s="580"/>
      <c r="G174" s="87">
        <v>29659.438999999998</v>
      </c>
      <c r="H174" s="580">
        <v>144714.948</v>
      </c>
      <c r="I174" s="87">
        <v>53423.042000000001</v>
      </c>
      <c r="J174" s="87">
        <v>62291</v>
      </c>
      <c r="K174" s="88">
        <v>290088.429</v>
      </c>
      <c r="L174" s="89">
        <v>0.12</v>
      </c>
      <c r="M174" s="580" ph="1"/>
      <c r="N174" s="87" ph="1">
        <v>34930</v>
      </c>
      <c r="O174" s="87" ph="1">
        <v>1778</v>
      </c>
      <c r="P174" s="88">
        <v>36708</v>
      </c>
      <c r="Q174" s="87">
        <v>965</v>
      </c>
      <c r="R174" s="580">
        <v>3599</v>
      </c>
      <c r="S174" s="87">
        <v>1768</v>
      </c>
      <c r="T174" s="88">
        <v>6332</v>
      </c>
      <c r="U174" s="137">
        <v>30.7</v>
      </c>
      <c r="V174" s="137">
        <v>40.200000000000003</v>
      </c>
      <c r="W174" s="137">
        <v>30.2</v>
      </c>
      <c r="X174" s="138">
        <v>36</v>
      </c>
      <c r="Y174" s="1037">
        <f t="shared" si="56"/>
        <v>6.5616580310880828</v>
      </c>
    </row>
    <row r="175" spans="2:25" s="3" customFormat="1" ht="12.75" customHeight="1">
      <c r="B175" s="516">
        <f t="shared" si="55"/>
        <v>45777</v>
      </c>
      <c r="C175" s="580"/>
      <c r="D175" s="580"/>
      <c r="E175" s="919"/>
      <c r="F175" s="580"/>
      <c r="G175" s="87">
        <v>38579</v>
      </c>
      <c r="H175" s="580">
        <v>173869</v>
      </c>
      <c r="I175" s="87">
        <v>55756</v>
      </c>
      <c r="J175" s="87">
        <v>66544</v>
      </c>
      <c r="K175" s="88">
        <v>334748</v>
      </c>
      <c r="L175" s="89">
        <v>0.11</v>
      </c>
      <c r="M175" s="580" ph="1"/>
      <c r="N175" s="87" ph="1">
        <v>36896</v>
      </c>
      <c r="O175" s="87" ph="1">
        <v>2198</v>
      </c>
      <c r="P175" s="88">
        <v>39094</v>
      </c>
      <c r="Q175" s="87">
        <v>1131</v>
      </c>
      <c r="R175" s="580">
        <v>4197</v>
      </c>
      <c r="S175" s="87">
        <v>1607</v>
      </c>
      <c r="T175" s="88">
        <v>6935</v>
      </c>
      <c r="U175" s="137">
        <v>34.1</v>
      </c>
      <c r="V175" s="137">
        <v>41.4</v>
      </c>
      <c r="W175" s="137">
        <v>34.700000000000003</v>
      </c>
      <c r="X175" s="138">
        <v>38.700000000000003</v>
      </c>
      <c r="Y175" s="1037">
        <f t="shared" si="56"/>
        <v>6.1317418213969939</v>
      </c>
    </row>
    <row r="176" spans="2:25" s="3" customFormat="1" ht="12.75" customHeight="1">
      <c r="B176" s="516">
        <f t="shared" si="55"/>
        <v>45808</v>
      </c>
      <c r="C176" s="580"/>
      <c r="D176" s="580"/>
      <c r="E176" s="919"/>
      <c r="F176" s="580"/>
      <c r="G176" s="87">
        <v>29016</v>
      </c>
      <c r="H176" s="580">
        <v>187865</v>
      </c>
      <c r="I176" s="87">
        <v>50658</v>
      </c>
      <c r="J176" s="87">
        <v>72047</v>
      </c>
      <c r="K176" s="88">
        <v>339586</v>
      </c>
      <c r="L176" s="89">
        <v>0.13</v>
      </c>
      <c r="M176" s="580" ph="1"/>
      <c r="N176" s="87" ph="1">
        <v>44261</v>
      </c>
      <c r="O176" s="87" ph="1">
        <v>2407</v>
      </c>
      <c r="P176" s="88">
        <v>46668</v>
      </c>
      <c r="Q176" s="87">
        <v>1306</v>
      </c>
      <c r="R176" s="580">
        <v>5113</v>
      </c>
      <c r="S176" s="87">
        <v>1665</v>
      </c>
      <c r="T176" s="88">
        <v>8084</v>
      </c>
      <c r="U176" s="137">
        <v>22.2</v>
      </c>
      <c r="V176" s="137">
        <v>36.700000000000003</v>
      </c>
      <c r="W176" s="137">
        <v>30.4</v>
      </c>
      <c r="X176" s="138">
        <v>33.1</v>
      </c>
      <c r="Y176" s="1037">
        <f t="shared" si="56"/>
        <v>6.1898928024502293</v>
      </c>
    </row>
    <row r="177" spans="1:25" s="3" customFormat="1" ht="12.75" customHeight="1">
      <c r="B177" s="516">
        <f t="shared" si="55"/>
        <v>45838</v>
      </c>
      <c r="C177" s="580"/>
      <c r="D177" s="580"/>
      <c r="E177" s="919"/>
      <c r="F177" s="580"/>
      <c r="G177" s="87">
        <v>32785</v>
      </c>
      <c r="H177" s="580">
        <v>163415</v>
      </c>
      <c r="I177" s="87">
        <v>56121</v>
      </c>
      <c r="J177" s="87">
        <v>69789</v>
      </c>
      <c r="K177" s="88">
        <v>322110</v>
      </c>
      <c r="L177" s="89">
        <v>0.124</v>
      </c>
      <c r="M177" s="580" ph="1"/>
      <c r="N177" s="87" ph="1">
        <v>39867</v>
      </c>
      <c r="O177" s="87" ph="1">
        <v>2567</v>
      </c>
      <c r="P177" s="88">
        <v>42434</v>
      </c>
      <c r="Q177" s="87">
        <v>1129</v>
      </c>
      <c r="R177" s="580">
        <v>4403</v>
      </c>
      <c r="S177" s="87">
        <v>1514</v>
      </c>
      <c r="T177" s="88">
        <v>7046</v>
      </c>
      <c r="U177" s="137">
        <v>29</v>
      </c>
      <c r="V177" s="137">
        <v>37.1</v>
      </c>
      <c r="W177" s="137">
        <v>37.1</v>
      </c>
      <c r="X177" s="138">
        <v>35.799999999999997</v>
      </c>
      <c r="Y177" s="1037">
        <f t="shared" si="56"/>
        <v>6.2409211691762625</v>
      </c>
    </row>
    <row r="178" spans="1:25" s="3" customFormat="1" ht="12.75" customHeight="1">
      <c r="B178" s="516">
        <f t="shared" si="55"/>
        <v>45869</v>
      </c>
      <c r="C178" s="580"/>
      <c r="D178" s="580"/>
      <c r="E178" s="919"/>
      <c r="F178" s="580"/>
      <c r="G178" s="87">
        <v>39736</v>
      </c>
      <c r="H178" s="580">
        <v>156166</v>
      </c>
      <c r="I178" s="87">
        <v>56376</v>
      </c>
      <c r="J178" s="87">
        <v>77497</v>
      </c>
      <c r="K178" s="88">
        <v>329776</v>
      </c>
      <c r="L178" s="89">
        <v>0.115</v>
      </c>
      <c r="M178" s="580" ph="1"/>
      <c r="N178" s="87" ph="1">
        <v>37893</v>
      </c>
      <c r="O178" s="87" ph="1">
        <v>2429</v>
      </c>
      <c r="P178" s="88">
        <v>40321</v>
      </c>
      <c r="Q178" s="87">
        <v>1143</v>
      </c>
      <c r="R178" s="580">
        <v>4264</v>
      </c>
      <c r="S178" s="87">
        <v>1677</v>
      </c>
      <c r="T178" s="88">
        <v>7084</v>
      </c>
      <c r="U178" s="137">
        <v>34.799999999999997</v>
      </c>
      <c r="V178" s="137">
        <v>36.6</v>
      </c>
      <c r="W178" s="137">
        <v>33.6</v>
      </c>
      <c r="X178" s="138">
        <v>35.6</v>
      </c>
      <c r="Y178" s="1037">
        <f t="shared" si="56"/>
        <v>6.1977252843394579</v>
      </c>
    </row>
    <row r="179" spans="1:25" s="3" customFormat="1" ht="12.75" customHeight="1">
      <c r="B179" s="516">
        <v>45894</v>
      </c>
      <c r="C179" s="580"/>
      <c r="D179" s="580"/>
      <c r="E179" s="919"/>
      <c r="F179" s="580"/>
      <c r="G179" s="87">
        <v>39882</v>
      </c>
      <c r="H179" s="580">
        <v>184651</v>
      </c>
      <c r="I179" s="87">
        <v>51614</v>
      </c>
      <c r="J179" s="87">
        <v>88617</v>
      </c>
      <c r="K179" s="88">
        <v>364764</v>
      </c>
      <c r="L179" s="89">
        <v>0.11799999999999999</v>
      </c>
      <c r="M179" s="580" ph="1"/>
      <c r="N179" s="87" ph="1">
        <v>42941</v>
      </c>
      <c r="O179" s="87" ph="1">
        <v>2350</v>
      </c>
      <c r="P179" s="88">
        <v>45291</v>
      </c>
      <c r="Q179" s="87">
        <v>1119</v>
      </c>
      <c r="R179" s="580">
        <v>5862</v>
      </c>
      <c r="S179" s="87">
        <v>1934</v>
      </c>
      <c r="T179" s="88">
        <v>8915</v>
      </c>
      <c r="U179" s="137">
        <v>35.6</v>
      </c>
      <c r="V179" s="137">
        <v>31.5</v>
      </c>
      <c r="W179" s="137">
        <v>26.7</v>
      </c>
      <c r="X179" s="138">
        <v>31</v>
      </c>
      <c r="Y179" s="1037">
        <f t="shared" si="56"/>
        <v>7.9669347631814116</v>
      </c>
    </row>
    <row r="180" spans="1:25" s="3" customFormat="1" ht="12.75" customHeight="1">
      <c r="B180" s="516">
        <v>45925</v>
      </c>
      <c r="C180" s="580"/>
      <c r="D180" s="580"/>
      <c r="E180" s="919"/>
      <c r="F180" s="580"/>
      <c r="G180" s="87">
        <v>28340</v>
      </c>
      <c r="H180" s="580">
        <v>144543</v>
      </c>
      <c r="I180" s="87">
        <v>55714</v>
      </c>
      <c r="J180" s="87">
        <v>81391</v>
      </c>
      <c r="K180" s="88">
        <v>309988</v>
      </c>
      <c r="L180" s="89">
        <v>9.1999999999999998E-2</v>
      </c>
      <c r="M180" s="580" ph="1"/>
      <c r="N180" s="87" ph="1">
        <v>28608</v>
      </c>
      <c r="O180" s="87" ph="1">
        <v>2756</v>
      </c>
      <c r="P180" s="88">
        <v>31364</v>
      </c>
      <c r="Q180" s="87">
        <v>901</v>
      </c>
      <c r="R180" s="580">
        <v>4058</v>
      </c>
      <c r="S180" s="87">
        <v>1776</v>
      </c>
      <c r="T180" s="88">
        <v>6735</v>
      </c>
      <c r="U180" s="137">
        <v>31.5</v>
      </c>
      <c r="V180" s="137">
        <v>35.6</v>
      </c>
      <c r="W180" s="137">
        <v>31.4</v>
      </c>
      <c r="X180" s="138">
        <v>33.9</v>
      </c>
      <c r="Y180" s="1037">
        <f t="shared" si="56"/>
        <v>7.4750277469478359</v>
      </c>
    </row>
    <row r="181" spans="1:25" s="3" customFormat="1" ht="12.75" customHeight="1">
      <c r="B181" s="516">
        <v>45955</v>
      </c>
      <c r="C181" s="580"/>
      <c r="D181" s="580"/>
      <c r="E181" s="919"/>
      <c r="F181" s="580"/>
      <c r="G181" s="87">
        <v>45120</v>
      </c>
      <c r="H181" s="580">
        <v>130517</v>
      </c>
      <c r="I181" s="87">
        <v>57838</v>
      </c>
      <c r="J181" s="87">
        <v>75512</v>
      </c>
      <c r="K181" s="88">
        <v>308987</v>
      </c>
      <c r="L181" s="89">
        <v>0.13300000000000001</v>
      </c>
      <c r="M181" s="580" ph="1"/>
      <c r="N181" s="87" ph="1">
        <v>41017</v>
      </c>
      <c r="O181" s="87" ph="1">
        <v>2643</v>
      </c>
      <c r="P181" s="88">
        <v>43660</v>
      </c>
      <c r="Q181" s="87">
        <v>1528</v>
      </c>
      <c r="R181" s="580">
        <v>3584</v>
      </c>
      <c r="S181" s="87">
        <v>1683</v>
      </c>
      <c r="T181" s="88">
        <v>6795</v>
      </c>
      <c r="U181" s="137">
        <v>29.5</v>
      </c>
      <c r="V181" s="137">
        <v>36.4</v>
      </c>
      <c r="W181" s="137">
        <v>34.4</v>
      </c>
      <c r="X181" s="138">
        <v>34.4</v>
      </c>
      <c r="Y181" s="1037">
        <f t="shared" si="56"/>
        <v>4.4469895287958119</v>
      </c>
    </row>
    <row r="182" spans="1:25" s="3" customFormat="1" ht="12.75" customHeight="1">
      <c r="B182" s="516">
        <v>45986</v>
      </c>
      <c r="C182" s="580"/>
      <c r="D182" s="580"/>
      <c r="E182" s="919"/>
      <c r="F182" s="580"/>
      <c r="G182" s="87">
        <v>34651</v>
      </c>
      <c r="H182" s="580">
        <v>139547</v>
      </c>
      <c r="I182" s="87">
        <v>45579</v>
      </c>
      <c r="J182" s="87">
        <v>77861</v>
      </c>
      <c r="K182" s="88">
        <v>297639</v>
      </c>
      <c r="L182" s="89">
        <v>0.13500000000000001</v>
      </c>
      <c r="M182" s="580" ph="1"/>
      <c r="N182" s="87" ph="1">
        <v>40304.414642000003</v>
      </c>
      <c r="O182" s="87" ph="1">
        <v>2016.9280819999999</v>
      </c>
      <c r="P182" s="88">
        <v>42321.342724000002</v>
      </c>
      <c r="Q182" s="87">
        <v>980</v>
      </c>
      <c r="R182" s="580">
        <v>4021</v>
      </c>
      <c r="S182" s="87">
        <v>1673</v>
      </c>
      <c r="T182" s="88">
        <v>6674</v>
      </c>
      <c r="U182" s="137">
        <v>35.4</v>
      </c>
      <c r="V182" s="137">
        <v>34.700000000000003</v>
      </c>
      <c r="W182" s="137">
        <v>27.2</v>
      </c>
      <c r="X182" s="138">
        <v>32.9</v>
      </c>
      <c r="Y182" s="1037">
        <f t="shared" si="56"/>
        <v>6.8102040816326532</v>
      </c>
    </row>
    <row r="183" spans="1:25" s="3" customFormat="1" ht="12.75" customHeight="1">
      <c r="B183" s="516">
        <v>46016</v>
      </c>
      <c r="C183" s="580"/>
      <c r="D183" s="580"/>
      <c r="E183" s="919"/>
      <c r="F183" s="580"/>
      <c r="G183" s="87">
        <v>22604.351999999999</v>
      </c>
      <c r="H183" s="580">
        <v>175234.35800000001</v>
      </c>
      <c r="I183" s="87">
        <v>50404.987999999998</v>
      </c>
      <c r="J183" s="87">
        <v>85835.787190999952</v>
      </c>
      <c r="K183" s="88">
        <v>334079.48519099999</v>
      </c>
      <c r="L183" s="89">
        <v>0.10463049557507423</v>
      </c>
      <c r="M183" s="580" ph="1"/>
      <c r="N183" s="87" ph="1">
        <v>34954.902096999998</v>
      </c>
      <c r="O183" s="87" ph="1">
        <v>3416.6758239999999</v>
      </c>
      <c r="P183" s="88">
        <v>38371.577920999996</v>
      </c>
      <c r="Q183" s="87">
        <v>910</v>
      </c>
      <c r="R183" s="580">
        <v>4733</v>
      </c>
      <c r="S183" s="87">
        <v>1897</v>
      </c>
      <c r="T183" s="88">
        <v>7540</v>
      </c>
      <c r="U183" s="137">
        <v>24.839947252747251</v>
      </c>
      <c r="V183" s="137">
        <v>37.023950559898587</v>
      </c>
      <c r="W183" s="137">
        <v>26.570895097522403</v>
      </c>
      <c r="X183" s="138">
        <v>32.923567374005309</v>
      </c>
      <c r="Y183" s="1037">
        <f t="shared" si="56"/>
        <v>8.2857142857142865</v>
      </c>
    </row>
    <row r="184" spans="1:25" s="3" customFormat="1" ht="12.75" customHeight="1">
      <c r="B184" s="516">
        <v>46053</v>
      </c>
      <c r="C184" s="580"/>
      <c r="D184" s="580"/>
      <c r="E184" s="919"/>
      <c r="F184" s="580"/>
      <c r="G184" s="87">
        <v>27481.281999999999</v>
      </c>
      <c r="H184" s="580">
        <v>172500.74679</v>
      </c>
      <c r="I184" s="87">
        <v>43114.05</v>
      </c>
      <c r="J184" s="87">
        <v>84774.529046999989</v>
      </c>
      <c r="K184" s="88">
        <v>327870.60783699999</v>
      </c>
      <c r="L184" s="89">
        <v>0.14964712095630262</v>
      </c>
      <c r="M184" s="580" ph="1"/>
      <c r="N184" s="87" ph="1">
        <v>49064.892508999998</v>
      </c>
      <c r="O184" s="87" ph="1">
        <v>2705.6964010000002</v>
      </c>
      <c r="P184" s="88">
        <v>51770.588909999999</v>
      </c>
      <c r="Q184" s="87">
        <v>877</v>
      </c>
      <c r="R184" s="580">
        <v>5014</v>
      </c>
      <c r="S184" s="87">
        <v>1823</v>
      </c>
      <c r="T184" s="88">
        <v>7714</v>
      </c>
      <c r="U184" s="137">
        <v>31.335555302166476</v>
      </c>
      <c r="V184" s="137">
        <v>34.40381866573594</v>
      </c>
      <c r="W184" s="137">
        <v>23.650054854635219</v>
      </c>
      <c r="X184" s="138">
        <v>31.513621829141819</v>
      </c>
      <c r="Y184" s="1037">
        <f t="shared" si="56"/>
        <v>8.7958950969213223</v>
      </c>
    </row>
    <row r="185" spans="1:25" s="3" customFormat="1" ht="12.75" customHeight="1">
      <c r="B185" s="516">
        <v>46081</v>
      </c>
      <c r="C185" s="580"/>
      <c r="D185" s="580"/>
      <c r="E185" s="919"/>
      <c r="F185" s="580"/>
      <c r="G185" s="87">
        <v>26424.237000000001</v>
      </c>
      <c r="H185" s="580">
        <v>139074.46100000001</v>
      </c>
      <c r="I185" s="87">
        <v>36767.633999999998</v>
      </c>
      <c r="J185" s="87">
        <v>71248.448710000026</v>
      </c>
      <c r="K185" s="88">
        <v>273514.78071000002</v>
      </c>
      <c r="L185" s="89">
        <v>0.13750917594423409</v>
      </c>
      <c r="M185" s="580" ph="1"/>
      <c r="N185" s="87" ph="1">
        <v>37610.792104</v>
      </c>
      <c r="O185" s="87" ph="1">
        <v>2418.8717139999999</v>
      </c>
      <c r="P185" s="88">
        <v>40029.663818000001</v>
      </c>
      <c r="Q185" s="87">
        <v>1088</v>
      </c>
      <c r="R185" s="580">
        <v>3984</v>
      </c>
      <c r="S185" s="87">
        <v>1781</v>
      </c>
      <c r="T185" s="88">
        <v>6853</v>
      </c>
      <c r="U185" s="137">
        <v>24.286982536764707</v>
      </c>
      <c r="V185" s="137">
        <v>34.908248242971894</v>
      </c>
      <c r="W185" s="137">
        <v>20.644376193149913</v>
      </c>
      <c r="X185" s="138">
        <v>29.515005399095287</v>
      </c>
      <c r="Y185" s="1037">
        <f t="shared" si="56"/>
        <v>6.2987132352941178</v>
      </c>
    </row>
    <row r="186" spans="1:25" s="113" customFormat="1">
      <c r="A186" s="108"/>
      <c r="B186" s="569" t="s">
        <v>17</v>
      </c>
      <c r="C186" s="108"/>
      <c r="D186" s="108"/>
      <c r="E186" s="108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944"/>
      <c r="Q186" s="112"/>
      <c r="R186" s="112"/>
      <c r="S186" s="112"/>
      <c r="T186" s="168"/>
      <c r="U186" s="947"/>
      <c r="V186" s="947"/>
      <c r="W186" s="947"/>
      <c r="X186" s="947"/>
    </row>
    <row r="187" spans="1:25" s="113" customFormat="1" ht="12.75" hidden="1" customHeight="1" outlineLevel="1">
      <c r="B187" s="570" t="s">
        <v>18</v>
      </c>
      <c r="C187" s="570"/>
      <c r="D187" s="570"/>
      <c r="E187" s="570"/>
      <c r="F187" s="570"/>
      <c r="G187" s="90">
        <f>SUM(G4:G6)</f>
        <v>127511</v>
      </c>
      <c r="H187" s="90">
        <f>SUM(H4:H6)</f>
        <v>36782</v>
      </c>
      <c r="I187" s="90">
        <f>SUM(I4:I6)</f>
        <v>15545</v>
      </c>
      <c r="J187" s="90">
        <f>SUM(J4:J6)</f>
        <v>8924</v>
      </c>
      <c r="K187" s="91">
        <f>SUM(K4:K6)</f>
        <v>188762</v>
      </c>
      <c r="L187" s="104">
        <f t="shared" ref="L187:L226" si="57">N187/K187</f>
        <v>8.6659391191023616E-2</v>
      </c>
      <c r="M187" s="104"/>
      <c r="N187" s="90">
        <f t="shared" ref="N187:T187" si="58">SUM(N4:N6)</f>
        <v>16358</v>
      </c>
      <c r="O187" s="90">
        <f t="shared" si="58"/>
        <v>239</v>
      </c>
      <c r="P187" s="91">
        <f t="shared" si="58"/>
        <v>16597</v>
      </c>
      <c r="Q187" s="90">
        <f t="shared" si="58"/>
        <v>2830</v>
      </c>
      <c r="R187" s="90">
        <f t="shared" si="58"/>
        <v>1654</v>
      </c>
      <c r="S187" s="90">
        <f t="shared" si="58"/>
        <v>625</v>
      </c>
      <c r="T187" s="63">
        <f t="shared" si="58"/>
        <v>5109</v>
      </c>
      <c r="U187" s="90"/>
      <c r="V187" s="90"/>
      <c r="W187" s="90"/>
      <c r="X187" s="91"/>
    </row>
    <row r="188" spans="1:25" s="113" customFormat="1" ht="12.75" hidden="1" customHeight="1" outlineLevel="1">
      <c r="B188" s="571" t="s">
        <v>19</v>
      </c>
      <c r="C188" s="571"/>
      <c r="D188" s="571"/>
      <c r="E188" s="571"/>
      <c r="F188" s="571"/>
      <c r="G188" s="87">
        <f>SUM(G7:G9)</f>
        <v>156420</v>
      </c>
      <c r="H188" s="87">
        <f>SUM(H7:H9)</f>
        <v>42412</v>
      </c>
      <c r="I188" s="87">
        <f>SUM(I7:I9)</f>
        <v>16988</v>
      </c>
      <c r="J188" s="87">
        <f>SUM(J7:J9)</f>
        <v>9384</v>
      </c>
      <c r="K188" s="88">
        <f>SUM(K7:K9)</f>
        <v>225204</v>
      </c>
      <c r="L188" s="89">
        <f t="shared" si="57"/>
        <v>6.3431377773041336E-2</v>
      </c>
      <c r="M188" s="89"/>
      <c r="N188" s="87">
        <f t="shared" ref="N188:T188" si="59">SUM(N7:N9)</f>
        <v>14285</v>
      </c>
      <c r="O188" s="87">
        <f t="shared" si="59"/>
        <v>219</v>
      </c>
      <c r="P188" s="88">
        <f t="shared" si="59"/>
        <v>14504</v>
      </c>
      <c r="Q188" s="87">
        <f t="shared" si="59"/>
        <v>3594</v>
      </c>
      <c r="R188" s="87">
        <f t="shared" si="59"/>
        <v>1939</v>
      </c>
      <c r="S188" s="87">
        <f t="shared" si="59"/>
        <v>670</v>
      </c>
      <c r="T188" s="39">
        <f t="shared" si="59"/>
        <v>6203</v>
      </c>
      <c r="U188" s="87"/>
      <c r="V188" s="87"/>
      <c r="W188" s="87"/>
      <c r="X188" s="88"/>
    </row>
    <row r="189" spans="1:25" s="113" customFormat="1" ht="12.75" hidden="1" customHeight="1" outlineLevel="1">
      <c r="B189" s="571" t="s">
        <v>20</v>
      </c>
      <c r="C189" s="571"/>
      <c r="D189" s="571"/>
      <c r="E189" s="571"/>
      <c r="F189" s="571"/>
      <c r="G189" s="87">
        <f>SUM(G10:G12)</f>
        <v>151790</v>
      </c>
      <c r="H189" s="87">
        <f>SUM(H10:H12)</f>
        <v>30490</v>
      </c>
      <c r="I189" s="87">
        <f>SUM(I10:I12)</f>
        <v>20227</v>
      </c>
      <c r="J189" s="87">
        <f>SUM(J10:J12)</f>
        <v>8719</v>
      </c>
      <c r="K189" s="88">
        <f>SUM(K10:K12)</f>
        <v>211226</v>
      </c>
      <c r="L189" s="89">
        <f t="shared" si="57"/>
        <v>0.1049586698607179</v>
      </c>
      <c r="M189" s="89"/>
      <c r="N189" s="87">
        <f t="shared" ref="N189:T189" si="60">SUM(N10:N12)</f>
        <v>22170</v>
      </c>
      <c r="O189" s="87">
        <f t="shared" si="60"/>
        <v>300</v>
      </c>
      <c r="P189" s="88">
        <f t="shared" si="60"/>
        <v>22470</v>
      </c>
      <c r="Q189" s="87">
        <f t="shared" si="60"/>
        <v>3225</v>
      </c>
      <c r="R189" s="87">
        <f t="shared" si="60"/>
        <v>1522</v>
      </c>
      <c r="S189" s="87">
        <f t="shared" si="60"/>
        <v>677</v>
      </c>
      <c r="T189" s="39">
        <f t="shared" si="60"/>
        <v>5424</v>
      </c>
      <c r="U189" s="87"/>
      <c r="V189" s="87"/>
      <c r="W189" s="87"/>
      <c r="X189" s="88"/>
    </row>
    <row r="190" spans="1:25" s="113" customFormat="1" ht="12.75" hidden="1" customHeight="1" outlineLevel="1">
      <c r="B190" s="572" t="s">
        <v>21</v>
      </c>
      <c r="C190" s="572"/>
      <c r="D190" s="572"/>
      <c r="E190" s="572"/>
      <c r="F190" s="572"/>
      <c r="G190" s="92">
        <f>SUM(G13:G15)</f>
        <v>137361</v>
      </c>
      <c r="H190" s="92">
        <f>SUM(H13:H15)</f>
        <v>24228</v>
      </c>
      <c r="I190" s="92">
        <f>SUM(I13:I15)</f>
        <v>12092</v>
      </c>
      <c r="J190" s="92">
        <f>SUM(J13:J15)</f>
        <v>10016</v>
      </c>
      <c r="K190" s="93">
        <f>SUM(K13:K15)</f>
        <v>183697</v>
      </c>
      <c r="L190" s="94">
        <f t="shared" si="57"/>
        <v>0.11195610162386974</v>
      </c>
      <c r="M190" s="94"/>
      <c r="N190" s="92">
        <f t="shared" ref="N190:T190" si="61">SUM(N13:N15)</f>
        <v>20566</v>
      </c>
      <c r="O190" s="92">
        <f t="shared" si="61"/>
        <v>369</v>
      </c>
      <c r="P190" s="93">
        <f t="shared" si="61"/>
        <v>20935</v>
      </c>
      <c r="Q190" s="92">
        <f t="shared" si="61"/>
        <v>3280</v>
      </c>
      <c r="R190" s="92">
        <f t="shared" si="61"/>
        <v>1400</v>
      </c>
      <c r="S190" s="92">
        <f t="shared" si="61"/>
        <v>672</v>
      </c>
      <c r="T190" s="60">
        <f t="shared" si="61"/>
        <v>5352</v>
      </c>
      <c r="U190" s="92"/>
      <c r="V190" s="92"/>
      <c r="W190" s="92"/>
      <c r="X190" s="93"/>
    </row>
    <row r="191" spans="1:25" s="113" customFormat="1" ht="12.75" hidden="1" customHeight="1" outlineLevel="1">
      <c r="B191" s="573" t="s">
        <v>22</v>
      </c>
      <c r="C191" s="573"/>
      <c r="D191" s="573"/>
      <c r="E191" s="573"/>
      <c r="F191" s="573"/>
      <c r="G191" s="90">
        <f>SUM(G16:G18)</f>
        <v>128195</v>
      </c>
      <c r="H191" s="90">
        <f>SUM(H16:H18)</f>
        <v>33225</v>
      </c>
      <c r="I191" s="90">
        <f>SUM(I16:I18)</f>
        <v>11525</v>
      </c>
      <c r="J191" s="90">
        <f>SUM(J16:J18)</f>
        <v>7818</v>
      </c>
      <c r="K191" s="91">
        <f>SUM(K16:K18)</f>
        <v>180763</v>
      </c>
      <c r="L191" s="104">
        <f t="shared" si="57"/>
        <v>0.11250089896715589</v>
      </c>
      <c r="M191" s="104"/>
      <c r="N191" s="90">
        <f t="shared" ref="N191:T191" si="62">SUM(N16:N18)</f>
        <v>20336</v>
      </c>
      <c r="O191" s="90">
        <f t="shared" si="62"/>
        <v>831</v>
      </c>
      <c r="P191" s="91">
        <f t="shared" si="62"/>
        <v>21167</v>
      </c>
      <c r="Q191" s="90">
        <f t="shared" si="62"/>
        <v>3140</v>
      </c>
      <c r="R191" s="90">
        <f t="shared" si="62"/>
        <v>1553</v>
      </c>
      <c r="S191" s="90">
        <f t="shared" si="62"/>
        <v>800</v>
      </c>
      <c r="T191" s="63">
        <f t="shared" si="62"/>
        <v>5493</v>
      </c>
      <c r="U191" s="147">
        <f t="shared" ref="U191:U226" si="63">G191/Q191</f>
        <v>40.826433121019107</v>
      </c>
      <c r="V191" s="147">
        <f t="shared" ref="V191:V226" si="64">H191/R191</f>
        <v>21.394075981970381</v>
      </c>
      <c r="W191" s="147">
        <f t="shared" ref="W191:W226" si="65">I191/S191</f>
        <v>14.40625</v>
      </c>
      <c r="X191" s="162">
        <f t="shared" ref="X191:X226" si="66">SUM(G191:I191)/T191</f>
        <v>31.484616784999091</v>
      </c>
    </row>
    <row r="192" spans="1:25" s="113" customFormat="1" ht="12.75" hidden="1" customHeight="1" outlineLevel="1">
      <c r="B192" s="574" t="s">
        <v>23</v>
      </c>
      <c r="C192" s="574"/>
      <c r="D192" s="574"/>
      <c r="E192" s="574"/>
      <c r="F192" s="574"/>
      <c r="G192" s="87">
        <f>SUM(G19:G21)</f>
        <v>115314</v>
      </c>
      <c r="H192" s="87">
        <f>SUM(H19:H21)</f>
        <v>26328</v>
      </c>
      <c r="I192" s="87">
        <f>SUM(I19:I21)</f>
        <v>10704</v>
      </c>
      <c r="J192" s="87">
        <f>SUM(J19:J21)</f>
        <v>8724</v>
      </c>
      <c r="K192" s="88">
        <f>SUM(K19:K21)</f>
        <v>161070</v>
      </c>
      <c r="L192" s="89">
        <f t="shared" si="57"/>
        <v>0.10972868938970634</v>
      </c>
      <c r="M192" s="89"/>
      <c r="N192" s="87">
        <f t="shared" ref="N192:T192" si="67">SUM(N19:N21)</f>
        <v>17674</v>
      </c>
      <c r="O192" s="87">
        <f t="shared" si="67"/>
        <v>742</v>
      </c>
      <c r="P192" s="88">
        <f t="shared" si="67"/>
        <v>18416</v>
      </c>
      <c r="Q192" s="87">
        <f t="shared" si="67"/>
        <v>2952</v>
      </c>
      <c r="R192" s="87">
        <f t="shared" si="67"/>
        <v>1990</v>
      </c>
      <c r="S192" s="87">
        <f t="shared" si="67"/>
        <v>934</v>
      </c>
      <c r="T192" s="39">
        <f t="shared" si="67"/>
        <v>5876</v>
      </c>
      <c r="U192" s="137">
        <f t="shared" si="63"/>
        <v>39.0630081300813</v>
      </c>
      <c r="V192" s="137">
        <f t="shared" si="64"/>
        <v>13.230150753768845</v>
      </c>
      <c r="W192" s="137">
        <f t="shared" si="65"/>
        <v>11.460385438972162</v>
      </c>
      <c r="X192" s="157">
        <f t="shared" si="66"/>
        <v>25.926820966643977</v>
      </c>
    </row>
    <row r="193" spans="2:24" s="113" customFormat="1" ht="12.75" hidden="1" customHeight="1" outlineLevel="1">
      <c r="B193" s="574" t="s">
        <v>24</v>
      </c>
      <c r="C193" s="574"/>
      <c r="D193" s="574"/>
      <c r="E193" s="574"/>
      <c r="F193" s="574"/>
      <c r="G193" s="87">
        <f>SUM(G22:G24)</f>
        <v>153135</v>
      </c>
      <c r="H193" s="87">
        <f>SUM(H22:H24)</f>
        <v>38446</v>
      </c>
      <c r="I193" s="87">
        <f>SUM(I22:I24)</f>
        <v>21802</v>
      </c>
      <c r="J193" s="87">
        <f>SUM(J22:J24)</f>
        <v>9053</v>
      </c>
      <c r="K193" s="88">
        <f>SUM(K22:K24)</f>
        <v>222436</v>
      </c>
      <c r="L193" s="89">
        <f t="shared" si="57"/>
        <v>7.5648725925659521E-2</v>
      </c>
      <c r="M193" s="89"/>
      <c r="N193" s="87">
        <f t="shared" ref="N193:T193" si="68">SUM(N22:N24)</f>
        <v>16827</v>
      </c>
      <c r="O193" s="87">
        <f t="shared" si="68"/>
        <v>1113</v>
      </c>
      <c r="P193" s="88">
        <f t="shared" si="68"/>
        <v>17940</v>
      </c>
      <c r="Q193" s="87">
        <f t="shared" si="68"/>
        <v>3739</v>
      </c>
      <c r="R193" s="87">
        <f t="shared" si="68"/>
        <v>2410</v>
      </c>
      <c r="S193" s="87">
        <f t="shared" si="68"/>
        <v>958</v>
      </c>
      <c r="T193" s="39">
        <f t="shared" si="68"/>
        <v>7107</v>
      </c>
      <c r="U193" s="137">
        <f t="shared" si="63"/>
        <v>40.956138004814122</v>
      </c>
      <c r="V193" s="137">
        <f t="shared" si="64"/>
        <v>15.952697095435685</v>
      </c>
      <c r="W193" s="137">
        <f t="shared" si="65"/>
        <v>22.757828810020875</v>
      </c>
      <c r="X193" s="157">
        <f t="shared" si="66"/>
        <v>30.024342197833121</v>
      </c>
    </row>
    <row r="194" spans="2:24" s="113" customFormat="1" ht="12.75" hidden="1" customHeight="1" outlineLevel="1">
      <c r="B194" s="575" t="s">
        <v>25</v>
      </c>
      <c r="C194" s="575"/>
      <c r="D194" s="575"/>
      <c r="E194" s="575"/>
      <c r="F194" s="575"/>
      <c r="G194" s="92">
        <f>SUM(G25:G27)</f>
        <v>175336</v>
      </c>
      <c r="H194" s="92">
        <f>SUM(H25:H27)</f>
        <v>46054</v>
      </c>
      <c r="I194" s="92">
        <f>SUM(I25:I27)</f>
        <v>20336</v>
      </c>
      <c r="J194" s="92">
        <f>SUM(J25:J27)</f>
        <v>9696</v>
      </c>
      <c r="K194" s="93">
        <f>SUM(K25:K27)</f>
        <v>251422</v>
      </c>
      <c r="L194" s="94">
        <f t="shared" si="57"/>
        <v>7.8740126162388333E-2</v>
      </c>
      <c r="M194" s="94"/>
      <c r="N194" s="92">
        <f t="shared" ref="N194:T194" si="69">SUM(N25:N27)</f>
        <v>19797</v>
      </c>
      <c r="O194" s="92">
        <f t="shared" si="69"/>
        <v>721</v>
      </c>
      <c r="P194" s="93">
        <f t="shared" si="69"/>
        <v>20518</v>
      </c>
      <c r="Q194" s="92">
        <f t="shared" si="69"/>
        <v>4439</v>
      </c>
      <c r="R194" s="92">
        <f t="shared" si="69"/>
        <v>2310</v>
      </c>
      <c r="S194" s="92">
        <f t="shared" si="69"/>
        <v>998</v>
      </c>
      <c r="T194" s="60">
        <f t="shared" si="69"/>
        <v>7747</v>
      </c>
      <c r="U194" s="139">
        <f t="shared" si="63"/>
        <v>39.498986258166255</v>
      </c>
      <c r="V194" s="139">
        <f t="shared" si="64"/>
        <v>19.936796536796535</v>
      </c>
      <c r="W194" s="139">
        <f t="shared" si="65"/>
        <v>20.37675350701403</v>
      </c>
      <c r="X194" s="158">
        <f t="shared" si="66"/>
        <v>31.202530011617402</v>
      </c>
    </row>
    <row r="195" spans="2:24" s="113" customFormat="1" hidden="1" outlineLevel="1">
      <c r="B195" s="573" t="s">
        <v>26</v>
      </c>
      <c r="C195" s="573"/>
      <c r="D195" s="573"/>
      <c r="E195" s="573"/>
      <c r="F195" s="573"/>
      <c r="G195" s="90">
        <f>SUM(G28:G30)</f>
        <v>183370</v>
      </c>
      <c r="H195" s="90">
        <f>SUM(H28:H30)</f>
        <v>47697</v>
      </c>
      <c r="I195" s="90">
        <f>SUM(I28:I30)</f>
        <v>14390</v>
      </c>
      <c r="J195" s="90">
        <f>SUM(J28:J30)</f>
        <v>9358</v>
      </c>
      <c r="K195" s="91">
        <f>SUM(K28:K30)</f>
        <v>254815</v>
      </c>
      <c r="L195" s="104">
        <f t="shared" si="57"/>
        <v>8.9508074485410982E-2</v>
      </c>
      <c r="M195" s="104"/>
      <c r="N195" s="90">
        <f t="shared" ref="N195:T195" si="70">SUM(N28:N30)</f>
        <v>22808</v>
      </c>
      <c r="O195" s="90">
        <f t="shared" si="70"/>
        <v>885</v>
      </c>
      <c r="P195" s="91">
        <f t="shared" si="70"/>
        <v>23693</v>
      </c>
      <c r="Q195" s="90">
        <f t="shared" si="70"/>
        <v>4059</v>
      </c>
      <c r="R195" s="90">
        <f t="shared" si="70"/>
        <v>2415</v>
      </c>
      <c r="S195" s="90">
        <f t="shared" si="70"/>
        <v>1048</v>
      </c>
      <c r="T195" s="63">
        <f t="shared" si="70"/>
        <v>7522</v>
      </c>
      <c r="U195" s="147">
        <f t="shared" si="63"/>
        <v>45.176151761517616</v>
      </c>
      <c r="V195" s="147">
        <f t="shared" si="64"/>
        <v>19.750310559006213</v>
      </c>
      <c r="W195" s="147">
        <f t="shared" si="65"/>
        <v>13.730916030534351</v>
      </c>
      <c r="X195" s="162">
        <f t="shared" si="66"/>
        <v>32.631879819197025</v>
      </c>
    </row>
    <row r="196" spans="2:24" s="113" customFormat="1" hidden="1" outlineLevel="1">
      <c r="B196" s="574" t="s">
        <v>27</v>
      </c>
      <c r="C196" s="574"/>
      <c r="D196" s="574"/>
      <c r="E196" s="574"/>
      <c r="F196" s="574"/>
      <c r="G196" s="87">
        <f>SUM(G31:G33)</f>
        <v>185997</v>
      </c>
      <c r="H196" s="87">
        <f>SUM(H31:H33)</f>
        <v>49183</v>
      </c>
      <c r="I196" s="87">
        <f>SUM(I31:I33)</f>
        <v>16079</v>
      </c>
      <c r="J196" s="87">
        <f>SUM(J31:J33)</f>
        <v>9720</v>
      </c>
      <c r="K196" s="88">
        <f>SUM(K31:K33)</f>
        <v>260979</v>
      </c>
      <c r="L196" s="89">
        <f t="shared" si="57"/>
        <v>7.6423773560324773E-2</v>
      </c>
      <c r="M196" s="89"/>
      <c r="N196" s="87">
        <f t="shared" ref="N196:T196" si="71">SUM(N31:N33)</f>
        <v>19945</v>
      </c>
      <c r="O196" s="87">
        <f t="shared" si="71"/>
        <v>491</v>
      </c>
      <c r="P196" s="88">
        <f t="shared" si="71"/>
        <v>20436</v>
      </c>
      <c r="Q196" s="87">
        <f t="shared" si="71"/>
        <v>3881</v>
      </c>
      <c r="R196" s="87">
        <f t="shared" si="71"/>
        <v>2407</v>
      </c>
      <c r="S196" s="87">
        <f t="shared" si="71"/>
        <v>1228</v>
      </c>
      <c r="T196" s="39">
        <f t="shared" si="71"/>
        <v>7516</v>
      </c>
      <c r="U196" s="137">
        <f t="shared" si="63"/>
        <v>47.925019324916256</v>
      </c>
      <c r="V196" s="137">
        <f t="shared" si="64"/>
        <v>20.433319484835895</v>
      </c>
      <c r="W196" s="137">
        <f t="shared" si="65"/>
        <v>13.093648208469055</v>
      </c>
      <c r="X196" s="157">
        <f t="shared" si="66"/>
        <v>33.429882916444917</v>
      </c>
    </row>
    <row r="197" spans="2:24" s="113" customFormat="1" hidden="1" outlineLevel="1">
      <c r="B197" s="574" t="s">
        <v>28</v>
      </c>
      <c r="C197" s="574"/>
      <c r="D197" s="574"/>
      <c r="E197" s="574"/>
      <c r="F197" s="574"/>
      <c r="G197" s="87">
        <f>SUM(G34:G36)</f>
        <v>169373</v>
      </c>
      <c r="H197" s="87">
        <f>SUM(H34:H36)</f>
        <v>59426</v>
      </c>
      <c r="I197" s="87">
        <f>SUM(I34:I36)</f>
        <v>20460</v>
      </c>
      <c r="J197" s="87">
        <f>SUM(J34:J36)</f>
        <v>9820</v>
      </c>
      <c r="K197" s="88">
        <f>SUM(K34:K36)</f>
        <v>259079</v>
      </c>
      <c r="L197" s="89">
        <f t="shared" si="57"/>
        <v>8.5240409296006237E-2</v>
      </c>
      <c r="M197" s="89"/>
      <c r="N197" s="87">
        <f t="shared" ref="N197:T197" si="72">SUM(N34:N36)</f>
        <v>22084</v>
      </c>
      <c r="O197" s="87">
        <f t="shared" si="72"/>
        <v>621</v>
      </c>
      <c r="P197" s="88">
        <f t="shared" si="72"/>
        <v>22705</v>
      </c>
      <c r="Q197" s="87">
        <f t="shared" si="72"/>
        <v>3855</v>
      </c>
      <c r="R197" s="87">
        <f t="shared" si="72"/>
        <v>2822</v>
      </c>
      <c r="S197" s="87">
        <f t="shared" si="72"/>
        <v>1137</v>
      </c>
      <c r="T197" s="39">
        <f t="shared" si="72"/>
        <v>7814</v>
      </c>
      <c r="U197" s="137">
        <f t="shared" si="63"/>
        <v>43.935927367055768</v>
      </c>
      <c r="V197" s="137">
        <f t="shared" si="64"/>
        <v>21.058114812189935</v>
      </c>
      <c r="W197" s="137">
        <f t="shared" si="65"/>
        <v>17.994722955145118</v>
      </c>
      <c r="X197" s="157">
        <f t="shared" si="66"/>
        <v>31.899027386741746</v>
      </c>
    </row>
    <row r="198" spans="2:24" s="113" customFormat="1" hidden="1" outlineLevel="1">
      <c r="B198" s="575" t="s">
        <v>29</v>
      </c>
      <c r="C198" s="575"/>
      <c r="D198" s="575"/>
      <c r="E198" s="575"/>
      <c r="F198" s="575"/>
      <c r="G198" s="92">
        <f>SUM(G37:G39)</f>
        <v>212856</v>
      </c>
      <c r="H198" s="92">
        <f>SUM(H37:H39)</f>
        <v>45688</v>
      </c>
      <c r="I198" s="92">
        <f>SUM(I37:I39)</f>
        <v>17949</v>
      </c>
      <c r="J198" s="92">
        <f>SUM(J37:J39)</f>
        <v>10163</v>
      </c>
      <c r="K198" s="93">
        <f>SUM(K37:K39)</f>
        <v>286656</v>
      </c>
      <c r="L198" s="94">
        <f t="shared" si="57"/>
        <v>7.3296913373520872E-2</v>
      </c>
      <c r="M198" s="94"/>
      <c r="N198" s="92">
        <f t="shared" ref="N198:T198" si="73">SUM(N37:N39)</f>
        <v>21011</v>
      </c>
      <c r="O198" s="92">
        <f t="shared" si="73"/>
        <v>529</v>
      </c>
      <c r="P198" s="93">
        <f t="shared" si="73"/>
        <v>21540</v>
      </c>
      <c r="Q198" s="92">
        <f t="shared" si="73"/>
        <v>4989</v>
      </c>
      <c r="R198" s="92">
        <f t="shared" si="73"/>
        <v>2621</v>
      </c>
      <c r="S198" s="92">
        <f t="shared" si="73"/>
        <v>1483</v>
      </c>
      <c r="T198" s="60">
        <f t="shared" si="73"/>
        <v>9093</v>
      </c>
      <c r="U198" s="139">
        <f t="shared" si="63"/>
        <v>42.665063138905595</v>
      </c>
      <c r="V198" s="139">
        <f t="shared" si="64"/>
        <v>17.43151468904998</v>
      </c>
      <c r="W198" s="139">
        <f t="shared" si="65"/>
        <v>12.103169251517194</v>
      </c>
      <c r="X198" s="158">
        <f t="shared" si="66"/>
        <v>30.407236335642803</v>
      </c>
    </row>
    <row r="199" spans="2:24" s="113" customFormat="1" hidden="1" outlineLevel="1">
      <c r="B199" s="573" t="s">
        <v>30</v>
      </c>
      <c r="C199" s="573"/>
      <c r="D199" s="573"/>
      <c r="E199" s="573"/>
      <c r="F199" s="573"/>
      <c r="G199" s="90">
        <f>SUM(G40:G42)</f>
        <v>213178</v>
      </c>
      <c r="H199" s="90">
        <f>SUM(H40:H42)</f>
        <v>62267</v>
      </c>
      <c r="I199" s="90">
        <f>SUM(I40:I42)</f>
        <v>14606</v>
      </c>
      <c r="J199" s="90">
        <f>SUM(J40:J42)</f>
        <v>10048</v>
      </c>
      <c r="K199" s="91">
        <f>SUM(K40:K42)</f>
        <v>300099</v>
      </c>
      <c r="L199" s="104">
        <f t="shared" si="57"/>
        <v>8.9240550618295958E-2</v>
      </c>
      <c r="M199" s="104"/>
      <c r="N199" s="90">
        <f t="shared" ref="N199:T199" si="74">SUM(N40:N42)</f>
        <v>26781</v>
      </c>
      <c r="O199" s="90">
        <f t="shared" si="74"/>
        <v>744</v>
      </c>
      <c r="P199" s="91">
        <f t="shared" si="74"/>
        <v>27525</v>
      </c>
      <c r="Q199" s="90">
        <f t="shared" si="74"/>
        <v>4656</v>
      </c>
      <c r="R199" s="90">
        <f t="shared" si="74"/>
        <v>2751</v>
      </c>
      <c r="S199" s="90">
        <f t="shared" si="74"/>
        <v>1484</v>
      </c>
      <c r="T199" s="63">
        <f t="shared" si="74"/>
        <v>8891</v>
      </c>
      <c r="U199" s="147">
        <f t="shared" si="63"/>
        <v>45.7856529209622</v>
      </c>
      <c r="V199" s="147">
        <f t="shared" si="64"/>
        <v>22.634314794620138</v>
      </c>
      <c r="W199" s="147">
        <f t="shared" si="65"/>
        <v>9.8423180592991919</v>
      </c>
      <c r="X199" s="162">
        <f t="shared" si="66"/>
        <v>32.622989539984253</v>
      </c>
    </row>
    <row r="200" spans="2:24" s="113" customFormat="1" hidden="1" outlineLevel="1">
      <c r="B200" s="574" t="s">
        <v>31</v>
      </c>
      <c r="C200" s="574"/>
      <c r="D200" s="574"/>
      <c r="E200" s="574"/>
      <c r="F200" s="574"/>
      <c r="G200" s="87">
        <f>SUM(G43:G45)</f>
        <v>196014.21</v>
      </c>
      <c r="H200" s="87">
        <f>SUM(H43:H45)</f>
        <v>60616.380000000005</v>
      </c>
      <c r="I200" s="87">
        <f>SUM(I43:I45)</f>
        <v>20004.189999999999</v>
      </c>
      <c r="J200" s="87">
        <f>SUM(J43:J45)</f>
        <v>10495</v>
      </c>
      <c r="K200" s="88">
        <f>SUM(K43:K45)</f>
        <v>287129.78000000003</v>
      </c>
      <c r="L200" s="89">
        <f t="shared" si="57"/>
        <v>9.0262319707833855E-2</v>
      </c>
      <c r="M200" s="89"/>
      <c r="N200" s="87">
        <f t="shared" ref="N200:T200" si="75">SUM(N43:N45)</f>
        <v>25917</v>
      </c>
      <c r="O200" s="87">
        <f t="shared" si="75"/>
        <v>931</v>
      </c>
      <c r="P200" s="88">
        <f t="shared" si="75"/>
        <v>26848</v>
      </c>
      <c r="Q200" s="87">
        <f t="shared" si="75"/>
        <v>4363</v>
      </c>
      <c r="R200" s="87">
        <f t="shared" si="75"/>
        <v>2529</v>
      </c>
      <c r="S200" s="87">
        <f t="shared" si="75"/>
        <v>1443</v>
      </c>
      <c r="T200" s="39">
        <f t="shared" si="75"/>
        <v>8335</v>
      </c>
      <c r="U200" s="137">
        <f t="shared" si="63"/>
        <v>44.926474902589959</v>
      </c>
      <c r="V200" s="137">
        <f t="shared" si="64"/>
        <v>23.968517200474498</v>
      </c>
      <c r="W200" s="137">
        <f t="shared" si="65"/>
        <v>13.862917532917532</v>
      </c>
      <c r="X200" s="157">
        <f t="shared" si="66"/>
        <v>33.189535692861426</v>
      </c>
    </row>
    <row r="201" spans="2:24" s="113" customFormat="1" hidden="1" outlineLevel="1">
      <c r="B201" s="574" t="s">
        <v>32</v>
      </c>
      <c r="C201" s="574"/>
      <c r="D201" s="574"/>
      <c r="E201" s="574"/>
      <c r="F201" s="574"/>
      <c r="G201" s="87">
        <f>SUM(G46:G48)</f>
        <v>183507</v>
      </c>
      <c r="H201" s="87">
        <f>SUM(H46:H48)</f>
        <v>75966</v>
      </c>
      <c r="I201" s="87">
        <f>SUM(I46:I48)</f>
        <v>18888</v>
      </c>
      <c r="J201" s="87">
        <f>SUM(J46:J48)</f>
        <v>11532</v>
      </c>
      <c r="K201" s="88">
        <f>SUM(K46:K48)</f>
        <v>289893</v>
      </c>
      <c r="L201" s="89">
        <f t="shared" si="57"/>
        <v>8.4306968433180515E-2</v>
      </c>
      <c r="M201" s="89"/>
      <c r="N201" s="87">
        <f t="shared" ref="N201:T201" si="76">SUM(N46:N48)</f>
        <v>24440</v>
      </c>
      <c r="O201" s="87">
        <f t="shared" si="76"/>
        <v>805</v>
      </c>
      <c r="P201" s="88">
        <f t="shared" si="76"/>
        <v>25245</v>
      </c>
      <c r="Q201" s="87">
        <f t="shared" si="76"/>
        <v>4048</v>
      </c>
      <c r="R201" s="87">
        <f t="shared" si="76"/>
        <v>3067</v>
      </c>
      <c r="S201" s="87">
        <f t="shared" si="76"/>
        <v>1157</v>
      </c>
      <c r="T201" s="39">
        <f t="shared" si="76"/>
        <v>8272</v>
      </c>
      <c r="U201" s="137">
        <f t="shared" si="63"/>
        <v>45.332756916996047</v>
      </c>
      <c r="V201" s="137">
        <f t="shared" si="64"/>
        <v>24.768829475057061</v>
      </c>
      <c r="W201" s="137">
        <f t="shared" si="65"/>
        <v>16.324978392394122</v>
      </c>
      <c r="X201" s="157">
        <f t="shared" si="66"/>
        <v>33.650991295938105</v>
      </c>
    </row>
    <row r="202" spans="2:24" s="113" customFormat="1" hidden="1" outlineLevel="1">
      <c r="B202" s="576" t="s">
        <v>33</v>
      </c>
      <c r="C202" s="576"/>
      <c r="D202" s="576"/>
      <c r="E202" s="576"/>
      <c r="F202" s="576"/>
      <c r="G202" s="114">
        <f>SUM(G49:G51)</f>
        <v>235241</v>
      </c>
      <c r="H202" s="114">
        <f>SUM(H49:H51)</f>
        <v>56509</v>
      </c>
      <c r="I202" s="114">
        <f>SUM(I49:I51)</f>
        <v>20658</v>
      </c>
      <c r="J202" s="114">
        <f>SUM(J49:J51)</f>
        <v>12065</v>
      </c>
      <c r="K202" s="115">
        <f>SUM(K49:K51)</f>
        <v>324473</v>
      </c>
      <c r="L202" s="116">
        <f t="shared" si="57"/>
        <v>8.7104319928006338E-2</v>
      </c>
      <c r="M202" s="116"/>
      <c r="N202" s="114">
        <f t="shared" ref="N202:T202" si="77">SUM(N49:N51)</f>
        <v>28263</v>
      </c>
      <c r="O202" s="114">
        <f t="shared" si="77"/>
        <v>760</v>
      </c>
      <c r="P202" s="115">
        <f t="shared" si="77"/>
        <v>29023</v>
      </c>
      <c r="Q202" s="114">
        <f t="shared" si="77"/>
        <v>4284</v>
      </c>
      <c r="R202" s="114">
        <f t="shared" si="77"/>
        <v>3199</v>
      </c>
      <c r="S202" s="114">
        <f t="shared" si="77"/>
        <v>1222</v>
      </c>
      <c r="T202" s="72">
        <f t="shared" si="77"/>
        <v>8705</v>
      </c>
      <c r="U202" s="149">
        <f t="shared" si="63"/>
        <v>54.911531279178341</v>
      </c>
      <c r="V202" s="149">
        <f t="shared" si="64"/>
        <v>17.664582682088152</v>
      </c>
      <c r="W202" s="149">
        <f t="shared" si="65"/>
        <v>16.905073649754502</v>
      </c>
      <c r="X202" s="164">
        <f t="shared" si="66"/>
        <v>35.888340034462949</v>
      </c>
    </row>
    <row r="203" spans="2:24" s="113" customFormat="1" hidden="1" outlineLevel="1" collapsed="1">
      <c r="B203" s="573" t="s">
        <v>34</v>
      </c>
      <c r="C203" s="573"/>
      <c r="D203" s="573"/>
      <c r="E203" s="573"/>
      <c r="F203" s="573"/>
      <c r="G203" s="90">
        <f>SUM(G52:G54)</f>
        <v>173852.15</v>
      </c>
      <c r="H203" s="90">
        <f>SUM(H52:H54)</f>
        <v>61393.73</v>
      </c>
      <c r="I203" s="90">
        <f>SUM(I52:I54)</f>
        <v>21850.989999999998</v>
      </c>
      <c r="J203" s="90">
        <f>SUM(J52:J54)</f>
        <v>12203</v>
      </c>
      <c r="K203" s="91">
        <f>SUM(K52:K54)</f>
        <v>269299.87</v>
      </c>
      <c r="L203" s="104">
        <f t="shared" si="57"/>
        <v>9.3356896161888234E-2</v>
      </c>
      <c r="M203" s="104"/>
      <c r="N203" s="90">
        <f t="shared" ref="N203:T203" si="78">SUM(N52:N54)</f>
        <v>25141</v>
      </c>
      <c r="O203" s="90">
        <f t="shared" si="78"/>
        <v>1038</v>
      </c>
      <c r="P203" s="91">
        <f t="shared" si="78"/>
        <v>26179</v>
      </c>
      <c r="Q203" s="90">
        <f t="shared" si="78"/>
        <v>3715</v>
      </c>
      <c r="R203" s="90">
        <f t="shared" si="78"/>
        <v>2782</v>
      </c>
      <c r="S203" s="90">
        <f t="shared" si="78"/>
        <v>1317</v>
      </c>
      <c r="T203" s="63">
        <f t="shared" si="78"/>
        <v>7814</v>
      </c>
      <c r="U203" s="147">
        <f t="shared" si="63"/>
        <v>46.79734858681023</v>
      </c>
      <c r="V203" s="147">
        <f t="shared" si="64"/>
        <v>22.068199137311289</v>
      </c>
      <c r="W203" s="147">
        <f t="shared" si="65"/>
        <v>16.591488230827636</v>
      </c>
      <c r="X203" s="162">
        <f t="shared" si="66"/>
        <v>32.902082160225234</v>
      </c>
    </row>
    <row r="204" spans="2:24" s="113" customFormat="1" hidden="1" outlineLevel="1">
      <c r="B204" s="574" t="s">
        <v>35</v>
      </c>
      <c r="C204" s="574"/>
      <c r="D204" s="574"/>
      <c r="E204" s="574"/>
      <c r="F204" s="574"/>
      <c r="G204" s="87">
        <f>SUM(G55:G57)</f>
        <v>199814.60553766447</v>
      </c>
      <c r="H204" s="87">
        <f>SUM(H55:H57)</f>
        <v>47002.951054483936</v>
      </c>
      <c r="I204" s="87">
        <f>SUM(I55:I57)</f>
        <v>24228.177958702778</v>
      </c>
      <c r="J204" s="87">
        <f>SUM(J55:J57)</f>
        <v>10733.67</v>
      </c>
      <c r="K204" s="88">
        <f>SUM(K55:K57)</f>
        <v>281779.40455085115</v>
      </c>
      <c r="L204" s="89">
        <f t="shared" si="57"/>
        <v>8.6397371868981276E-2</v>
      </c>
      <c r="M204" s="89"/>
      <c r="N204" s="87">
        <f t="shared" ref="N204:T204" si="79">SUM(N55:N57)</f>
        <v>24345</v>
      </c>
      <c r="O204" s="87">
        <f t="shared" si="79"/>
        <v>1019</v>
      </c>
      <c r="P204" s="88">
        <f t="shared" si="79"/>
        <v>25364</v>
      </c>
      <c r="Q204" s="87">
        <f t="shared" si="79"/>
        <v>2592</v>
      </c>
      <c r="R204" s="87">
        <f t="shared" si="79"/>
        <v>2538</v>
      </c>
      <c r="S204" s="87">
        <f t="shared" si="79"/>
        <v>1151</v>
      </c>
      <c r="T204" s="39">
        <f t="shared" si="79"/>
        <v>6281</v>
      </c>
      <c r="U204" s="137">
        <f t="shared" si="63"/>
        <v>77.088968185827341</v>
      </c>
      <c r="V204" s="137">
        <f t="shared" si="64"/>
        <v>18.519681266542133</v>
      </c>
      <c r="W204" s="137">
        <f t="shared" si="65"/>
        <v>21.049676766900763</v>
      </c>
      <c r="X204" s="157">
        <f t="shared" si="66"/>
        <v>43.153277272862788</v>
      </c>
    </row>
    <row r="205" spans="2:24" s="113" customFormat="1" hidden="1" outlineLevel="1">
      <c r="B205" s="574" t="s">
        <v>36</v>
      </c>
      <c r="C205" s="574"/>
      <c r="D205" s="574"/>
      <c r="E205" s="574"/>
      <c r="F205" s="574"/>
      <c r="G205" s="87">
        <f>SUM(G58:G60)</f>
        <v>133544.63</v>
      </c>
      <c r="H205" s="87">
        <f>SUM(H58:H60)</f>
        <v>64669.24</v>
      </c>
      <c r="I205" s="87">
        <f>SUM(I58:I60)</f>
        <v>19861.71</v>
      </c>
      <c r="J205" s="87">
        <f>SUM(J58:J60)</f>
        <v>16432.03</v>
      </c>
      <c r="K205" s="88">
        <f>SUM(K58:K60)</f>
        <v>234507.61</v>
      </c>
      <c r="L205" s="89">
        <f t="shared" si="57"/>
        <v>5.5469415256929194E-2</v>
      </c>
      <c r="M205" s="89"/>
      <c r="N205" s="87">
        <f t="shared" ref="N205:T205" si="80">SUM(N58:N60)</f>
        <v>13008</v>
      </c>
      <c r="O205" s="87">
        <f t="shared" si="80"/>
        <v>1269</v>
      </c>
      <c r="P205" s="88">
        <f t="shared" si="80"/>
        <v>14277</v>
      </c>
      <c r="Q205" s="87">
        <f t="shared" si="80"/>
        <v>2270</v>
      </c>
      <c r="R205" s="87">
        <f t="shared" si="80"/>
        <v>2822</v>
      </c>
      <c r="S205" s="87">
        <f t="shared" si="80"/>
        <v>1072</v>
      </c>
      <c r="T205" s="39">
        <f t="shared" si="80"/>
        <v>6164</v>
      </c>
      <c r="U205" s="137">
        <f t="shared" si="63"/>
        <v>58.830233480176211</v>
      </c>
      <c r="V205" s="137">
        <f t="shared" si="64"/>
        <v>22.916102055279943</v>
      </c>
      <c r="W205" s="137">
        <f t="shared" si="65"/>
        <v>18.527714552238805</v>
      </c>
      <c r="X205" s="157">
        <f t="shared" si="66"/>
        <v>35.37890655418559</v>
      </c>
    </row>
    <row r="206" spans="2:24" s="113" customFormat="1" hidden="1" outlineLevel="1">
      <c r="B206" s="574" t="s">
        <v>37</v>
      </c>
      <c r="C206" s="574"/>
      <c r="D206" s="574"/>
      <c r="E206" s="574"/>
      <c r="F206" s="574"/>
      <c r="G206" s="87">
        <f>SUM(G61:G63)</f>
        <v>127395.78999999998</v>
      </c>
      <c r="H206" s="87">
        <f>SUM(H61:H63)</f>
        <v>69287.441798028129</v>
      </c>
      <c r="I206" s="87">
        <f>SUM(I61:I63)</f>
        <v>20754.051022860353</v>
      </c>
      <c r="J206" s="87">
        <f>SUM(J61:J63)</f>
        <v>17111.98208534396</v>
      </c>
      <c r="K206" s="88">
        <f>SUM(K61:K63)</f>
        <v>234549.26490623242</v>
      </c>
      <c r="L206" s="89">
        <f t="shared" si="57"/>
        <v>0.11964224237163379</v>
      </c>
      <c r="M206" s="89"/>
      <c r="N206" s="87">
        <f t="shared" ref="N206:T206" si="81">SUM(N61:N63)</f>
        <v>28062</v>
      </c>
      <c r="O206" s="87">
        <f t="shared" si="81"/>
        <v>1274</v>
      </c>
      <c r="P206" s="88">
        <f t="shared" si="81"/>
        <v>29336</v>
      </c>
      <c r="Q206" s="87">
        <f t="shared" si="81"/>
        <v>1858</v>
      </c>
      <c r="R206" s="87">
        <f t="shared" si="81"/>
        <v>3241</v>
      </c>
      <c r="S206" s="87">
        <f t="shared" si="81"/>
        <v>993</v>
      </c>
      <c r="T206" s="39">
        <f t="shared" si="81"/>
        <v>6092</v>
      </c>
      <c r="U206" s="137">
        <f t="shared" si="63"/>
        <v>68.56608719052744</v>
      </c>
      <c r="V206" s="137">
        <f t="shared" si="64"/>
        <v>21.37841462450729</v>
      </c>
      <c r="W206" s="137">
        <f t="shared" si="65"/>
        <v>20.900353497341744</v>
      </c>
      <c r="X206" s="157">
        <f t="shared" si="66"/>
        <v>35.692265728970526</v>
      </c>
    </row>
    <row r="207" spans="2:24" s="113" customFormat="1" hidden="1" outlineLevel="1">
      <c r="B207" s="573" t="s">
        <v>38</v>
      </c>
      <c r="C207" s="573"/>
      <c r="D207" s="573"/>
      <c r="E207" s="573"/>
      <c r="F207" s="573"/>
      <c r="G207" s="90">
        <f>SUM(G64:G66)</f>
        <v>134804</v>
      </c>
      <c r="H207" s="90">
        <f>SUM(H64:H66)</f>
        <v>60450</v>
      </c>
      <c r="I207" s="90">
        <f>SUM(I64:I66)</f>
        <v>26940</v>
      </c>
      <c r="J207" s="90">
        <f>SUM(J64:J66)</f>
        <v>15378</v>
      </c>
      <c r="K207" s="91">
        <f>SUM(K64:K66)</f>
        <v>237572</v>
      </c>
      <c r="L207" s="104">
        <f t="shared" si="57"/>
        <v>8.6706345865674411E-2</v>
      </c>
      <c r="M207" s="104"/>
      <c r="N207" s="90">
        <f t="shared" ref="N207:T207" si="82">SUM(N64:N66)</f>
        <v>20599</v>
      </c>
      <c r="O207" s="90">
        <f t="shared" si="82"/>
        <v>966</v>
      </c>
      <c r="P207" s="91">
        <f t="shared" si="82"/>
        <v>21565</v>
      </c>
      <c r="Q207" s="90">
        <f t="shared" si="82"/>
        <v>1990</v>
      </c>
      <c r="R207" s="90">
        <f t="shared" si="82"/>
        <v>3065</v>
      </c>
      <c r="S207" s="90">
        <f t="shared" si="82"/>
        <v>986</v>
      </c>
      <c r="T207" s="63">
        <f t="shared" si="82"/>
        <v>6041</v>
      </c>
      <c r="U207" s="147">
        <f t="shared" si="63"/>
        <v>67.740703517587946</v>
      </c>
      <c r="V207" s="147">
        <f t="shared" si="64"/>
        <v>19.722675367047309</v>
      </c>
      <c r="W207" s="147">
        <f t="shared" si="65"/>
        <v>27.322515212981745</v>
      </c>
      <c r="X207" s="162">
        <f t="shared" si="66"/>
        <v>36.780996523754347</v>
      </c>
    </row>
    <row r="208" spans="2:24" s="113" customFormat="1" hidden="1" outlineLevel="1">
      <c r="B208" s="574" t="s">
        <v>39</v>
      </c>
      <c r="C208" s="574"/>
      <c r="D208" s="574"/>
      <c r="E208" s="574"/>
      <c r="F208" s="574"/>
      <c r="G208" s="87">
        <f>SUM(G67:G69)</f>
        <v>88080</v>
      </c>
      <c r="H208" s="87">
        <f>SUM(H67:H69)</f>
        <v>58020</v>
      </c>
      <c r="I208" s="87">
        <f>SUM(I67:I69)</f>
        <v>16383</v>
      </c>
      <c r="J208" s="87">
        <f>SUM(J67:J69)</f>
        <v>14222</v>
      </c>
      <c r="K208" s="88">
        <f>SUM(K67:K69)</f>
        <v>176705</v>
      </c>
      <c r="L208" s="89">
        <f t="shared" si="57"/>
        <v>0.13324467332559917</v>
      </c>
      <c r="M208" s="89"/>
      <c r="N208" s="87">
        <f t="shared" ref="N208:T208" si="83">SUM(N67:N69)</f>
        <v>23545</v>
      </c>
      <c r="O208" s="87">
        <f t="shared" si="83"/>
        <v>1390.0000000000005</v>
      </c>
      <c r="P208" s="88">
        <f t="shared" si="83"/>
        <v>24935</v>
      </c>
      <c r="Q208" s="87">
        <f t="shared" si="83"/>
        <v>1907</v>
      </c>
      <c r="R208" s="87">
        <f t="shared" si="83"/>
        <v>2949</v>
      </c>
      <c r="S208" s="87">
        <f t="shared" si="83"/>
        <v>1080</v>
      </c>
      <c r="T208" s="39">
        <f t="shared" si="83"/>
        <v>5936</v>
      </c>
      <c r="U208" s="137">
        <f t="shared" si="63"/>
        <v>46.18772941793393</v>
      </c>
      <c r="V208" s="137">
        <f t="shared" si="64"/>
        <v>19.67446592065107</v>
      </c>
      <c r="W208" s="137">
        <f t="shared" si="65"/>
        <v>15.169444444444444</v>
      </c>
      <c r="X208" s="157">
        <f t="shared" si="66"/>
        <v>27.372473045822101</v>
      </c>
    </row>
    <row r="209" spans="2:24" s="113" customFormat="1" hidden="1" outlineLevel="1">
      <c r="B209" s="574" t="s">
        <v>40</v>
      </c>
      <c r="C209" s="574"/>
      <c r="D209" s="574"/>
      <c r="E209" s="574"/>
      <c r="F209" s="574"/>
      <c r="G209" s="87">
        <f>SUM(G70:G72)</f>
        <v>110317</v>
      </c>
      <c r="H209" s="87">
        <f>SUM(H70:H72)</f>
        <v>80169</v>
      </c>
      <c r="I209" s="87">
        <f>SUM(I70:I72)</f>
        <v>27535</v>
      </c>
      <c r="J209" s="87">
        <f>SUM(J70:J72)</f>
        <v>15221</v>
      </c>
      <c r="K209" s="88">
        <f>SUM(K70:K72)</f>
        <v>233242</v>
      </c>
      <c r="L209" s="89">
        <f t="shared" si="57"/>
        <v>9.378671079822673E-2</v>
      </c>
      <c r="M209" s="89"/>
      <c r="N209" s="87">
        <f t="shared" ref="N209:T209" si="84">SUM(N70:N72)</f>
        <v>21875</v>
      </c>
      <c r="O209" s="87">
        <f t="shared" si="84"/>
        <v>1363.0000000000005</v>
      </c>
      <c r="P209" s="88">
        <f t="shared" si="84"/>
        <v>23238</v>
      </c>
      <c r="Q209" s="87">
        <f t="shared" si="84"/>
        <v>2121</v>
      </c>
      <c r="R209" s="87">
        <f t="shared" si="84"/>
        <v>3680</v>
      </c>
      <c r="S209" s="87">
        <f t="shared" si="84"/>
        <v>1562</v>
      </c>
      <c r="T209" s="39">
        <f t="shared" si="84"/>
        <v>7363</v>
      </c>
      <c r="U209" s="137">
        <f t="shared" si="63"/>
        <v>52.01178689297501</v>
      </c>
      <c r="V209" s="137">
        <f t="shared" si="64"/>
        <v>21.785054347826087</v>
      </c>
      <c r="W209" s="137">
        <f t="shared" si="65"/>
        <v>17.628040973111396</v>
      </c>
      <c r="X209" s="157">
        <f t="shared" si="66"/>
        <v>29.610349042509846</v>
      </c>
    </row>
    <row r="210" spans="2:24" s="113" customFormat="1" hidden="1" outlineLevel="1">
      <c r="B210" s="574" t="s">
        <v>41</v>
      </c>
      <c r="C210" s="574"/>
      <c r="D210" s="574"/>
      <c r="E210" s="574"/>
      <c r="F210" s="574"/>
      <c r="G210" s="87">
        <f>SUM(G73:G75)</f>
        <v>117570</v>
      </c>
      <c r="H210" s="87">
        <f>SUM(H73:H75)</f>
        <v>72812</v>
      </c>
      <c r="I210" s="87">
        <f>SUM(I73:I75)</f>
        <v>18638</v>
      </c>
      <c r="J210" s="87">
        <f>SUM(J73:J75)</f>
        <v>19551</v>
      </c>
      <c r="K210" s="88">
        <f>SUM(K73:K75)</f>
        <v>228571</v>
      </c>
      <c r="L210" s="89">
        <f t="shared" si="57"/>
        <v>0.10612457398357622</v>
      </c>
      <c r="M210" s="89"/>
      <c r="N210" s="87">
        <f t="shared" ref="N210:T210" si="85">SUM(N73:N75)</f>
        <v>24257</v>
      </c>
      <c r="O210" s="87">
        <f t="shared" si="85"/>
        <v>1886.9999999999986</v>
      </c>
      <c r="P210" s="88">
        <f t="shared" si="85"/>
        <v>26144</v>
      </c>
      <c r="Q210" s="87">
        <f t="shared" si="85"/>
        <v>2639</v>
      </c>
      <c r="R210" s="87">
        <f t="shared" si="85"/>
        <v>4581</v>
      </c>
      <c r="S210" s="87">
        <f t="shared" si="85"/>
        <v>1366</v>
      </c>
      <c r="T210" s="39">
        <f t="shared" si="85"/>
        <v>8586</v>
      </c>
      <c r="U210" s="137">
        <f t="shared" si="63"/>
        <v>44.550966275104209</v>
      </c>
      <c r="V210" s="137">
        <f t="shared" si="64"/>
        <v>15.894346212617332</v>
      </c>
      <c r="W210" s="137">
        <f t="shared" si="65"/>
        <v>13.644216691068815</v>
      </c>
      <c r="X210" s="157">
        <f t="shared" si="66"/>
        <v>24.344281388306545</v>
      </c>
    </row>
    <row r="211" spans="2:24" s="113" customFormat="1" hidden="1" outlineLevel="1">
      <c r="B211" s="573" t="s">
        <v>42</v>
      </c>
      <c r="C211" s="573"/>
      <c r="D211" s="573"/>
      <c r="E211" s="573"/>
      <c r="F211" s="573"/>
      <c r="G211" s="90">
        <f>SUM(G76:G78)</f>
        <v>104149</v>
      </c>
      <c r="H211" s="90">
        <f>SUM(H76:H78)</f>
        <v>53181</v>
      </c>
      <c r="I211" s="90">
        <f>SUM(I76:I78)</f>
        <v>20146</v>
      </c>
      <c r="J211" s="90">
        <f>SUM(J76:J78)</f>
        <v>22456</v>
      </c>
      <c r="K211" s="91">
        <f>SUM(K76:K78)</f>
        <v>199932</v>
      </c>
      <c r="L211" s="104">
        <f t="shared" si="57"/>
        <v>0.10569093491787207</v>
      </c>
      <c r="M211" s="104"/>
      <c r="N211" s="90">
        <f t="shared" ref="N211:T211" si="86">SUM(N76:N78)</f>
        <v>21131</v>
      </c>
      <c r="O211" s="90">
        <f t="shared" si="86"/>
        <v>1580.9999999999989</v>
      </c>
      <c r="P211" s="91">
        <f t="shared" si="86"/>
        <v>22712</v>
      </c>
      <c r="Q211" s="90">
        <f t="shared" si="86"/>
        <v>2247</v>
      </c>
      <c r="R211" s="90">
        <f t="shared" si="86"/>
        <v>2767</v>
      </c>
      <c r="S211" s="90">
        <f t="shared" si="86"/>
        <v>1406</v>
      </c>
      <c r="T211" s="63">
        <f t="shared" si="86"/>
        <v>6420</v>
      </c>
      <c r="U211" s="147">
        <f t="shared" si="63"/>
        <v>46.350244770805517</v>
      </c>
      <c r="V211" s="147">
        <f t="shared" si="64"/>
        <v>19.219732562341886</v>
      </c>
      <c r="W211" s="147">
        <f t="shared" si="65"/>
        <v>14.328591749644382</v>
      </c>
      <c r="X211" s="162">
        <f t="shared" si="66"/>
        <v>27.64423676012461</v>
      </c>
    </row>
    <row r="212" spans="2:24" s="113" customFormat="1" hidden="1" outlineLevel="1">
      <c r="B212" s="574" t="s">
        <v>43</v>
      </c>
      <c r="C212" s="574"/>
      <c r="D212" s="574"/>
      <c r="E212" s="574"/>
      <c r="F212" s="574"/>
      <c r="G212" s="87">
        <f>SUM(G79:G81)</f>
        <v>86784</v>
      </c>
      <c r="H212" s="87">
        <f>SUM(H79:H81)</f>
        <v>110781</v>
      </c>
      <c r="I212" s="87">
        <f>SUM(I79:I81)</f>
        <v>50855</v>
      </c>
      <c r="J212" s="87">
        <f>SUM(J79:J81)</f>
        <v>44646</v>
      </c>
      <c r="K212" s="88">
        <f>SUM(K79:K81)</f>
        <v>293066</v>
      </c>
      <c r="L212" s="89">
        <f t="shared" si="57"/>
        <v>0.11291995659680755</v>
      </c>
      <c r="M212" s="89"/>
      <c r="N212" s="87">
        <f t="shared" ref="N212:T212" si="87">SUM(N79:N81)</f>
        <v>33093</v>
      </c>
      <c r="O212" s="87">
        <f t="shared" si="87"/>
        <v>1946.0000000000014</v>
      </c>
      <c r="P212" s="88">
        <f t="shared" si="87"/>
        <v>35039</v>
      </c>
      <c r="Q212" s="87">
        <f t="shared" si="87"/>
        <v>1614</v>
      </c>
      <c r="R212" s="87">
        <f t="shared" si="87"/>
        <v>4916</v>
      </c>
      <c r="S212" s="87">
        <f t="shared" si="87"/>
        <v>3412</v>
      </c>
      <c r="T212" s="39">
        <f t="shared" si="87"/>
        <v>9942</v>
      </c>
      <c r="U212" s="137">
        <f t="shared" si="63"/>
        <v>53.769516728624538</v>
      </c>
      <c r="V212" s="137">
        <f t="shared" si="64"/>
        <v>22.534784377542717</v>
      </c>
      <c r="W212" s="137">
        <f t="shared" si="65"/>
        <v>14.90474794841735</v>
      </c>
      <c r="X212" s="157">
        <f t="shared" si="66"/>
        <v>24.986924160128748</v>
      </c>
    </row>
    <row r="213" spans="2:24" s="113" customFormat="1" hidden="1" outlineLevel="1">
      <c r="B213" s="574" t="s">
        <v>44</v>
      </c>
      <c r="C213" s="574"/>
      <c r="D213" s="574"/>
      <c r="E213" s="574"/>
      <c r="F213" s="574"/>
      <c r="G213" s="87">
        <f>SUM(G82:G84)</f>
        <v>104173.3015</v>
      </c>
      <c r="H213" s="87">
        <f>SUM(H82:H84)</f>
        <v>173116.52129999999</v>
      </c>
      <c r="I213" s="87">
        <f>SUM(I82:I84)</f>
        <v>75888.356029999995</v>
      </c>
      <c r="J213" s="87">
        <f>SUM(J82:J84)</f>
        <v>61797.785392999998</v>
      </c>
      <c r="K213" s="88">
        <f>SUM(K82:K84)</f>
        <v>414975.96422299999</v>
      </c>
      <c r="L213" s="89">
        <f t="shared" si="57"/>
        <v>0.12796162808953571</v>
      </c>
      <c r="M213" s="89"/>
      <c r="N213" s="87">
        <f t="shared" ref="N213:T213" si="88">SUM(N82:N84)</f>
        <v>53101</v>
      </c>
      <c r="O213" s="87">
        <f t="shared" si="88"/>
        <v>2440.9999999999955</v>
      </c>
      <c r="P213" s="88">
        <f t="shared" si="88"/>
        <v>55542</v>
      </c>
      <c r="Q213" s="87">
        <f t="shared" si="88"/>
        <v>2402</v>
      </c>
      <c r="R213" s="87">
        <f t="shared" si="88"/>
        <v>7436</v>
      </c>
      <c r="S213" s="87">
        <f t="shared" si="88"/>
        <v>3752</v>
      </c>
      <c r="T213" s="39">
        <f t="shared" si="88"/>
        <v>13590</v>
      </c>
      <c r="U213" s="137">
        <f t="shared" si="63"/>
        <v>43.36940112406328</v>
      </c>
      <c r="V213" s="137">
        <f t="shared" si="64"/>
        <v>23.280866231845078</v>
      </c>
      <c r="W213" s="137">
        <f t="shared" si="65"/>
        <v>20.226107683901919</v>
      </c>
      <c r="X213" s="157">
        <f t="shared" si="66"/>
        <v>25.988092629139071</v>
      </c>
    </row>
    <row r="214" spans="2:24" s="113" customFormat="1" hidden="1" outlineLevel="1">
      <c r="B214" s="577" t="s">
        <v>45</v>
      </c>
      <c r="C214" s="577"/>
      <c r="D214" s="577"/>
      <c r="E214" s="577"/>
      <c r="F214" s="577"/>
      <c r="G214" s="117">
        <f>SUM(G85:G87)</f>
        <v>114739</v>
      </c>
      <c r="H214" s="117">
        <f>SUM(H85:H87)</f>
        <v>165315.41608012631</v>
      </c>
      <c r="I214" s="117">
        <f>SUM(I85:I87)</f>
        <v>101733</v>
      </c>
      <c r="J214" s="117">
        <f>SUM(J85:J87)</f>
        <v>74969</v>
      </c>
      <c r="K214" s="118">
        <f>SUM(K85:K87)</f>
        <v>456756.41608012631</v>
      </c>
      <c r="L214" s="119">
        <f t="shared" si="57"/>
        <v>0.12817116068650936</v>
      </c>
      <c r="M214" s="119"/>
      <c r="N214" s="117">
        <f t="shared" ref="N214:T214" si="89">SUM(N85:N87)</f>
        <v>58543</v>
      </c>
      <c r="O214" s="117">
        <f t="shared" si="89"/>
        <v>3035.9999999999977</v>
      </c>
      <c r="P214" s="118">
        <f t="shared" si="89"/>
        <v>61579</v>
      </c>
      <c r="Q214" s="117">
        <f t="shared" si="89"/>
        <v>2914</v>
      </c>
      <c r="R214" s="117">
        <f t="shared" si="89"/>
        <v>7552</v>
      </c>
      <c r="S214" s="117">
        <f t="shared" si="89"/>
        <v>4077</v>
      </c>
      <c r="T214" s="76">
        <f t="shared" si="89"/>
        <v>14543</v>
      </c>
      <c r="U214" s="151">
        <f t="shared" si="63"/>
        <v>39.375085792724775</v>
      </c>
      <c r="V214" s="151">
        <f t="shared" si="64"/>
        <v>21.890282849592996</v>
      </c>
      <c r="W214" s="151">
        <f t="shared" si="65"/>
        <v>24.95290654893304</v>
      </c>
      <c r="X214" s="165">
        <f t="shared" si="66"/>
        <v>26.252314933653739</v>
      </c>
    </row>
    <row r="215" spans="2:24" s="113" customFormat="1" hidden="1" outlineLevel="1">
      <c r="B215" s="886" t="s">
        <v>46</v>
      </c>
      <c r="C215" s="120">
        <f>SUM(C88:C90)</f>
        <v>316491</v>
      </c>
      <c r="D215" s="120">
        <f>SUM(D88:D90)</f>
        <v>3791</v>
      </c>
      <c r="E215" s="578">
        <f>D215/C215</f>
        <v>1.1978223709362983E-2</v>
      </c>
      <c r="F215" s="578"/>
      <c r="G215" s="120">
        <f>SUM(G88:G90)</f>
        <v>80392.650999999998</v>
      </c>
      <c r="H215" s="120">
        <f>SUM(H88:H90)</f>
        <v>190144.52799999999</v>
      </c>
      <c r="I215" s="120">
        <f>SUM(I88:I90)</f>
        <v>117350.3</v>
      </c>
      <c r="J215" s="120">
        <f>SUM(J88:J90)</f>
        <v>68445.587</v>
      </c>
      <c r="K215" s="121">
        <f>SUM(K88:K90)</f>
        <v>456333.06599999999</v>
      </c>
      <c r="L215" s="122">
        <f t="shared" si="57"/>
        <v>0.11447778802862381</v>
      </c>
      <c r="M215" s="120">
        <f t="shared" ref="M215:T215" si="90">SUM(M88:M90)</f>
        <v>-501</v>
      </c>
      <c r="N215" s="120">
        <f t="shared" si="90"/>
        <v>52240</v>
      </c>
      <c r="O215" s="120">
        <f t="shared" si="90"/>
        <v>3918</v>
      </c>
      <c r="P215" s="121">
        <f t="shared" si="90"/>
        <v>55657</v>
      </c>
      <c r="Q215" s="120">
        <f t="shared" si="90"/>
        <v>2736</v>
      </c>
      <c r="R215" s="120">
        <f t="shared" si="90"/>
        <v>7124</v>
      </c>
      <c r="S215" s="120">
        <f t="shared" si="90"/>
        <v>5107</v>
      </c>
      <c r="T215" s="80">
        <f t="shared" si="90"/>
        <v>14967</v>
      </c>
      <c r="U215" s="153">
        <f t="shared" si="63"/>
        <v>29.383278874269006</v>
      </c>
      <c r="V215" s="153">
        <f t="shared" si="64"/>
        <v>26.690697361033127</v>
      </c>
      <c r="W215" s="153">
        <f t="shared" si="65"/>
        <v>22.978323869199141</v>
      </c>
      <c r="X215" s="166">
        <f t="shared" si="66"/>
        <v>25.916180864568716</v>
      </c>
    </row>
    <row r="216" spans="2:24" s="113" customFormat="1" hidden="1" outlineLevel="1">
      <c r="B216" s="574" t="s">
        <v>47</v>
      </c>
      <c r="C216" s="87">
        <f>SUM(C91:C93)</f>
        <v>442866</v>
      </c>
      <c r="D216" s="87">
        <f>SUM(D91:D93)</f>
        <v>11438</v>
      </c>
      <c r="E216" s="558">
        <f t="shared" ref="E216:E226" si="91">D216/C216</f>
        <v>2.5827225390976052E-2</v>
      </c>
      <c r="F216" s="558"/>
      <c r="G216" s="87">
        <f>SUM(G91:G93)</f>
        <v>88776.578999999998</v>
      </c>
      <c r="H216" s="87">
        <f>SUM(H91:H93)</f>
        <v>210658.23700000002</v>
      </c>
      <c r="I216" s="87">
        <f>SUM(I91:I93)</f>
        <v>131549.99900000001</v>
      </c>
      <c r="J216" s="87">
        <f>SUM(J91:J93)</f>
        <v>75404.733000000007</v>
      </c>
      <c r="K216" s="88">
        <f>SUM(K91:K93)</f>
        <v>506389.54799999995</v>
      </c>
      <c r="L216" s="89">
        <f t="shared" si="57"/>
        <v>9.4247600860829783E-2</v>
      </c>
      <c r="M216" s="87">
        <f t="shared" ref="M216:T216" si="92">SUM(M91:M93)</f>
        <v>1957</v>
      </c>
      <c r="N216" s="87">
        <f t="shared" si="92"/>
        <v>47726</v>
      </c>
      <c r="O216" s="87">
        <f t="shared" si="92"/>
        <v>3772</v>
      </c>
      <c r="P216" s="88">
        <f t="shared" si="92"/>
        <v>53455</v>
      </c>
      <c r="Q216" s="87">
        <f t="shared" si="92"/>
        <v>3089</v>
      </c>
      <c r="R216" s="87">
        <f t="shared" si="92"/>
        <v>9154</v>
      </c>
      <c r="S216" s="87">
        <f t="shared" si="92"/>
        <v>6384</v>
      </c>
      <c r="T216" s="39">
        <f t="shared" si="92"/>
        <v>18627</v>
      </c>
      <c r="U216" s="137">
        <f t="shared" si="63"/>
        <v>28.739585302686955</v>
      </c>
      <c r="V216" s="137">
        <f t="shared" si="64"/>
        <v>23.012697946253006</v>
      </c>
      <c r="W216" s="137">
        <f t="shared" si="65"/>
        <v>20.606202850877196</v>
      </c>
      <c r="X216" s="157">
        <f t="shared" si="66"/>
        <v>23.137639716540505</v>
      </c>
    </row>
    <row r="217" spans="2:24" s="113" customFormat="1" hidden="1" outlineLevel="1">
      <c r="B217" s="574" t="s">
        <v>48</v>
      </c>
      <c r="C217" s="87">
        <f>SUM(C94:C96)</f>
        <v>309042</v>
      </c>
      <c r="D217" s="87">
        <f>SUM(D94:D96)</f>
        <v>8768</v>
      </c>
      <c r="E217" s="558">
        <f t="shared" si="91"/>
        <v>2.8371548203804015E-2</v>
      </c>
      <c r="F217" s="558"/>
      <c r="G217" s="87">
        <f>SUM(G94:G96)</f>
        <v>120802.45300000001</v>
      </c>
      <c r="H217" s="87">
        <f>SUM(H94:H96)</f>
        <v>247022.09</v>
      </c>
      <c r="I217" s="87">
        <f>SUM(I94:I96)</f>
        <v>115968.48099999999</v>
      </c>
      <c r="J217" s="87">
        <f>SUM(J94:J96)</f>
        <v>80730.755000000005</v>
      </c>
      <c r="K217" s="88">
        <f>SUM(K94:K96)</f>
        <v>564523.77899999998</v>
      </c>
      <c r="L217" s="89">
        <f t="shared" si="57"/>
        <v>0.10986959683057036</v>
      </c>
      <c r="M217" s="87">
        <f t="shared" ref="M217:T217" si="93">SUM(M94:M96)</f>
        <v>1894</v>
      </c>
      <c r="N217" s="87">
        <f t="shared" si="93"/>
        <v>62024</v>
      </c>
      <c r="O217" s="87">
        <f t="shared" si="93"/>
        <v>3739</v>
      </c>
      <c r="P217" s="88">
        <f t="shared" si="93"/>
        <v>67657</v>
      </c>
      <c r="Q217" s="87">
        <f t="shared" si="93"/>
        <v>3885</v>
      </c>
      <c r="R217" s="87">
        <f t="shared" si="93"/>
        <v>9691</v>
      </c>
      <c r="S217" s="87">
        <f t="shared" si="93"/>
        <v>7053</v>
      </c>
      <c r="T217" s="88">
        <f t="shared" si="93"/>
        <v>20629</v>
      </c>
      <c r="U217" s="137">
        <f t="shared" si="63"/>
        <v>31.0945824967825</v>
      </c>
      <c r="V217" s="137">
        <f t="shared" si="64"/>
        <v>25.489845217211844</v>
      </c>
      <c r="W217" s="137">
        <f t="shared" si="65"/>
        <v>16.442433149014601</v>
      </c>
      <c r="X217" s="157">
        <f t="shared" si="66"/>
        <v>23.452083183867369</v>
      </c>
    </row>
    <row r="218" spans="2:24" s="113" customFormat="1" hidden="1" outlineLevel="1">
      <c r="B218" s="577" t="s">
        <v>49</v>
      </c>
      <c r="C218" s="117">
        <f>SUM(C97:C99)</f>
        <v>784610</v>
      </c>
      <c r="D218" s="117">
        <f>SUM(D97:D99)</f>
        <v>11666</v>
      </c>
      <c r="E218" s="558">
        <f t="shared" si="91"/>
        <v>1.4868533411503805E-2</v>
      </c>
      <c r="F218" s="558"/>
      <c r="G218" s="117">
        <f>SUM(G97:G99)</f>
        <v>145192.75099999999</v>
      </c>
      <c r="H218" s="117">
        <f>SUM(H97:H99)</f>
        <v>243430.658</v>
      </c>
      <c r="I218" s="117">
        <f>SUM(I97:I99)</f>
        <v>138346.15</v>
      </c>
      <c r="J218" s="117">
        <f>SUM(J97:J99)</f>
        <v>102004.08000000002</v>
      </c>
      <c r="K218" s="118">
        <f>SUM(K97:K99)</f>
        <v>628973.63899999997</v>
      </c>
      <c r="L218" s="119">
        <f t="shared" si="57"/>
        <v>0.10831614518585572</v>
      </c>
      <c r="M218" s="117">
        <f t="shared" ref="M218:T218" si="94">SUM(M97:M99)</f>
        <v>-359</v>
      </c>
      <c r="N218" s="117">
        <f t="shared" si="94"/>
        <v>68128</v>
      </c>
      <c r="O218" s="117">
        <f t="shared" si="94"/>
        <v>4028</v>
      </c>
      <c r="P218" s="118">
        <f t="shared" si="94"/>
        <v>71797</v>
      </c>
      <c r="Q218" s="117">
        <f t="shared" si="94"/>
        <v>4758</v>
      </c>
      <c r="R218" s="117">
        <f t="shared" si="94"/>
        <v>10310</v>
      </c>
      <c r="S218" s="117">
        <f t="shared" si="94"/>
        <v>8028</v>
      </c>
      <c r="T218" s="118">
        <f t="shared" si="94"/>
        <v>23096</v>
      </c>
      <c r="U218" s="151">
        <f t="shared" si="63"/>
        <v>30.515500420344679</v>
      </c>
      <c r="V218" s="151">
        <f t="shared" si="64"/>
        <v>23.611121047526673</v>
      </c>
      <c r="W218" s="151">
        <f t="shared" si="65"/>
        <v>17.232953413054311</v>
      </c>
      <c r="X218" s="165">
        <f t="shared" si="66"/>
        <v>22.816485928299272</v>
      </c>
    </row>
    <row r="219" spans="2:24" s="113" customFormat="1" hidden="1" outlineLevel="1">
      <c r="B219" s="886" t="s">
        <v>177</v>
      </c>
      <c r="C219" s="120">
        <f>SUM(C100:C102)</f>
        <v>435371</v>
      </c>
      <c r="D219" s="120">
        <f>SUM(D100:D102)</f>
        <v>6287</v>
      </c>
      <c r="E219" s="578">
        <f t="shared" si="91"/>
        <v>1.4440557593408839E-2</v>
      </c>
      <c r="F219" s="578"/>
      <c r="G219" s="120">
        <f>SUM(G100:G102)</f>
        <v>106216.33100000001</v>
      </c>
      <c r="H219" s="120">
        <f>SUM(H100:H102)</f>
        <v>251700.29300000001</v>
      </c>
      <c r="I219" s="120">
        <f>SUM(I100:I102)</f>
        <v>142447.31199999998</v>
      </c>
      <c r="J219" s="120">
        <f>SUM(J100:J102)</f>
        <v>90910.418999999994</v>
      </c>
      <c r="K219" s="121">
        <f>SUM(K100:K102)</f>
        <v>591274.35499999998</v>
      </c>
      <c r="L219" s="122">
        <f t="shared" si="57"/>
        <v>0.11905133277765785</v>
      </c>
      <c r="M219" s="120">
        <f t="shared" ref="M219:T219" si="95">SUM(M100:M102)</f>
        <v>-249</v>
      </c>
      <c r="N219" s="120">
        <f t="shared" si="95"/>
        <v>70392</v>
      </c>
      <c r="O219" s="120">
        <f t="shared" si="95"/>
        <v>4634</v>
      </c>
      <c r="P219" s="121">
        <f t="shared" si="95"/>
        <v>74777</v>
      </c>
      <c r="Q219" s="120">
        <f t="shared" si="95"/>
        <v>3547</v>
      </c>
      <c r="R219" s="120">
        <f t="shared" si="95"/>
        <v>10031</v>
      </c>
      <c r="S219" s="120">
        <f t="shared" si="95"/>
        <v>8804</v>
      </c>
      <c r="T219" s="121">
        <f t="shared" si="95"/>
        <v>22382</v>
      </c>
      <c r="U219" s="153">
        <f t="shared" si="63"/>
        <v>29.94539921060051</v>
      </c>
      <c r="V219" s="153">
        <f t="shared" si="64"/>
        <v>25.092243345628553</v>
      </c>
      <c r="W219" s="153">
        <f t="shared" si="65"/>
        <v>16.179840072694226</v>
      </c>
      <c r="X219" s="166">
        <f t="shared" si="66"/>
        <v>22.355640067911715</v>
      </c>
    </row>
    <row r="220" spans="2:24" s="113" customFormat="1" ht="13.15" hidden="1" customHeight="1" outlineLevel="1">
      <c r="B220" s="574" t="s">
        <v>178</v>
      </c>
      <c r="C220" s="87">
        <f>SUM(C103:C105)</f>
        <v>687531</v>
      </c>
      <c r="D220" s="87">
        <f>SUM(D103:D105)</f>
        <v>38022</v>
      </c>
      <c r="E220" s="558">
        <f t="shared" si="91"/>
        <v>5.5302233644737471E-2</v>
      </c>
      <c r="F220" s="558"/>
      <c r="G220" s="87">
        <f>SUM(G103:G105)</f>
        <v>141674.076</v>
      </c>
      <c r="H220" s="87">
        <f>SUM(H103:H105)</f>
        <v>311349.57499999995</v>
      </c>
      <c r="I220" s="87">
        <f>SUM(I103:I105)</f>
        <v>150493.50399999999</v>
      </c>
      <c r="J220" s="87">
        <f>SUM(J103:J105)</f>
        <v>112029.79</v>
      </c>
      <c r="K220" s="88">
        <f>SUM(K103:K105)</f>
        <v>715546.94500000007</v>
      </c>
      <c r="L220" s="89">
        <f t="shared" si="57"/>
        <v>9.7409401978510293E-2</v>
      </c>
      <c r="M220" s="87">
        <f t="shared" ref="M220:T220" si="96">SUM(M103:M105)</f>
        <v>12501</v>
      </c>
      <c r="N220" s="87">
        <f t="shared" si="96"/>
        <v>69701</v>
      </c>
      <c r="O220" s="87">
        <f t="shared" si="96"/>
        <v>4148</v>
      </c>
      <c r="P220" s="88">
        <f t="shared" si="96"/>
        <v>86350</v>
      </c>
      <c r="Q220" s="87">
        <f t="shared" si="96"/>
        <v>4015</v>
      </c>
      <c r="R220" s="87">
        <f t="shared" si="96"/>
        <v>11264</v>
      </c>
      <c r="S220" s="87">
        <f t="shared" si="96"/>
        <v>9568</v>
      </c>
      <c r="T220" s="88">
        <f t="shared" si="96"/>
        <v>24847</v>
      </c>
      <c r="U220" s="137">
        <f t="shared" si="63"/>
        <v>35.286195765877956</v>
      </c>
      <c r="V220" s="137">
        <f t="shared" si="64"/>
        <v>27.641119939630677</v>
      </c>
      <c r="W220" s="137">
        <f t="shared" si="65"/>
        <v>15.728836120401336</v>
      </c>
      <c r="X220" s="157">
        <f t="shared" si="66"/>
        <v>24.289336942085558</v>
      </c>
    </row>
    <row r="221" spans="2:24" s="113" customFormat="1" hidden="1" outlineLevel="1">
      <c r="B221" s="574" t="s">
        <v>397</v>
      </c>
      <c r="C221" s="87">
        <f>SUM(C106:C108)</f>
        <v>540676</v>
      </c>
      <c r="D221" s="87">
        <f>SUM(D106:D108)</f>
        <v>17526</v>
      </c>
      <c r="E221" s="558">
        <f t="shared" si="91"/>
        <v>3.2414976806812212E-2</v>
      </c>
      <c r="F221" s="558"/>
      <c r="G221" s="87">
        <f>SUM(G106:G108)</f>
        <v>128751.38100000001</v>
      </c>
      <c r="H221" s="87">
        <f>SUM(H106:H108)</f>
        <v>299011.39</v>
      </c>
      <c r="I221" s="87">
        <f>SUM(I106:I108)</f>
        <v>160651.28899999999</v>
      </c>
      <c r="J221" s="87">
        <f>SUM(J106:J108)</f>
        <v>126077.251</v>
      </c>
      <c r="K221" s="88">
        <f>SUM(K106:K108)</f>
        <v>714491.31099999999</v>
      </c>
      <c r="L221" s="89">
        <f t="shared" si="57"/>
        <v>0.13828999524390298</v>
      </c>
      <c r="M221" s="87">
        <f t="shared" ref="M221:T221" si="97">SUM(M106:M108)</f>
        <v>4363</v>
      </c>
      <c r="N221" s="87">
        <f t="shared" si="97"/>
        <v>98807</v>
      </c>
      <c r="O221" s="87">
        <f t="shared" si="97"/>
        <v>4706</v>
      </c>
      <c r="P221" s="88">
        <f t="shared" si="97"/>
        <v>107876</v>
      </c>
      <c r="Q221" s="87">
        <f t="shared" si="97"/>
        <v>3755</v>
      </c>
      <c r="R221" s="87">
        <f t="shared" si="97"/>
        <v>10860</v>
      </c>
      <c r="S221" s="87">
        <f t="shared" si="97"/>
        <v>8711</v>
      </c>
      <c r="T221" s="88">
        <f t="shared" si="97"/>
        <v>23326</v>
      </c>
      <c r="U221" s="137">
        <f t="shared" si="63"/>
        <v>34.287984287616517</v>
      </c>
      <c r="V221" s="137">
        <f t="shared" si="64"/>
        <v>27.533277163904238</v>
      </c>
      <c r="W221" s="137">
        <f t="shared" si="65"/>
        <v>18.442347491677189</v>
      </c>
      <c r="X221" s="157">
        <f t="shared" si="66"/>
        <v>25.225673497384896</v>
      </c>
    </row>
    <row r="222" spans="2:24" s="113" customFormat="1" hidden="1" outlineLevel="1">
      <c r="B222" s="577" t="s">
        <v>179</v>
      </c>
      <c r="C222" s="117">
        <f>SUM(C109:C111)</f>
        <v>657004</v>
      </c>
      <c r="D222" s="117">
        <f>SUM(D109:D111)</f>
        <v>18021</v>
      </c>
      <c r="E222" s="885">
        <f t="shared" si="91"/>
        <v>2.7429056748512946E-2</v>
      </c>
      <c r="F222" s="885"/>
      <c r="G222" s="117">
        <f>SUM(G109:G111)</f>
        <v>136901.80099999998</v>
      </c>
      <c r="H222" s="117">
        <f>SUM(H109:H111)</f>
        <v>256457.478</v>
      </c>
      <c r="I222" s="117">
        <f>SUM(I109:I111)</f>
        <v>131140.367</v>
      </c>
      <c r="J222" s="117">
        <f>SUM(J109:J111)</f>
        <v>123351.95700000001</v>
      </c>
      <c r="K222" s="118">
        <f>SUM(K109:K111)</f>
        <v>647851.603</v>
      </c>
      <c r="L222" s="119">
        <f t="shared" si="57"/>
        <v>0.15284827503930712</v>
      </c>
      <c r="M222" s="117">
        <f t="shared" ref="M222:T222" si="98">SUM(M109:M111)</f>
        <v>3400</v>
      </c>
      <c r="N222" s="117">
        <f t="shared" si="98"/>
        <v>99023</v>
      </c>
      <c r="O222" s="117">
        <f t="shared" si="98"/>
        <v>4163</v>
      </c>
      <c r="P222" s="118">
        <f t="shared" si="98"/>
        <v>106586</v>
      </c>
      <c r="Q222" s="117">
        <f t="shared" si="98"/>
        <v>4424</v>
      </c>
      <c r="R222" s="117">
        <f t="shared" si="98"/>
        <v>9694</v>
      </c>
      <c r="S222" s="117">
        <f t="shared" si="98"/>
        <v>8701</v>
      </c>
      <c r="T222" s="118">
        <f t="shared" si="98"/>
        <v>22819</v>
      </c>
      <c r="U222" s="151">
        <f t="shared" si="63"/>
        <v>30.94525339059674</v>
      </c>
      <c r="V222" s="151">
        <f t="shared" si="64"/>
        <v>26.45527934805034</v>
      </c>
      <c r="W222" s="151">
        <f t="shared" si="65"/>
        <v>15.071873003103091</v>
      </c>
      <c r="X222" s="165">
        <f t="shared" si="66"/>
        <v>22.985216091853278</v>
      </c>
    </row>
    <row r="223" spans="2:24" s="113" customFormat="1" hidden="1" outlineLevel="1">
      <c r="B223" s="574" t="s">
        <v>479</v>
      </c>
      <c r="C223" s="87">
        <f>SUM(C112:C114)</f>
        <v>390215</v>
      </c>
      <c r="D223" s="87">
        <f>SUM(D112:D114)</f>
        <v>16207</v>
      </c>
      <c r="E223" s="558">
        <f t="shared" si="91"/>
        <v>4.153351357584921E-2</v>
      </c>
      <c r="F223" s="558"/>
      <c r="G223" s="87">
        <f>SUM(G112:G114)</f>
        <v>131385.837</v>
      </c>
      <c r="H223" s="87">
        <f>SUM(H112:H114)</f>
        <v>196654.524</v>
      </c>
      <c r="I223" s="87">
        <f>SUM(I112:I114)</f>
        <v>112561.25900000001</v>
      </c>
      <c r="J223" s="87">
        <f>SUM(J112:J114)</f>
        <v>92082.725999999995</v>
      </c>
      <c r="K223" s="88">
        <f>SUM(K112:K114)</f>
        <v>532684.34600000002</v>
      </c>
      <c r="L223" s="89">
        <f t="shared" si="57"/>
        <v>0.12669041338789408</v>
      </c>
      <c r="M223" s="87">
        <f t="shared" ref="M223:T223" si="99">SUM(M112:M114)</f>
        <v>4643</v>
      </c>
      <c r="N223" s="87">
        <f t="shared" si="99"/>
        <v>67486</v>
      </c>
      <c r="O223" s="87">
        <f t="shared" si="99"/>
        <v>3846</v>
      </c>
      <c r="P223" s="88">
        <f t="shared" si="99"/>
        <v>75975</v>
      </c>
      <c r="Q223" s="87">
        <f t="shared" si="99"/>
        <v>3044</v>
      </c>
      <c r="R223" s="87">
        <f t="shared" si="99"/>
        <v>6812</v>
      </c>
      <c r="S223" s="87">
        <f t="shared" si="99"/>
        <v>7389</v>
      </c>
      <c r="T223" s="88">
        <f t="shared" si="99"/>
        <v>17245</v>
      </c>
      <c r="U223" s="137">
        <f t="shared" si="63"/>
        <v>43.16223291721419</v>
      </c>
      <c r="V223" s="137">
        <f t="shared" si="64"/>
        <v>28.868837933059307</v>
      </c>
      <c r="W223" s="137">
        <f t="shared" si="65"/>
        <v>15.233625524428204</v>
      </c>
      <c r="X223" s="157">
        <f t="shared" si="66"/>
        <v>25.549528559002614</v>
      </c>
    </row>
    <row r="224" spans="2:24" s="113" customFormat="1" hidden="1" outlineLevel="1">
      <c r="B224" s="574" t="s">
        <v>480</v>
      </c>
      <c r="C224" s="87">
        <f>SUM(C115:C117)</f>
        <v>4999</v>
      </c>
      <c r="D224" s="87">
        <f>SUM(D115:D117)</f>
        <v>63</v>
      </c>
      <c r="E224" s="558">
        <f t="shared" si="91"/>
        <v>1.2602520504100821E-2</v>
      </c>
      <c r="F224" s="558"/>
      <c r="G224" s="87">
        <f>SUM(G115:G117)</f>
        <v>7427.6879999999992</v>
      </c>
      <c r="H224" s="87">
        <f>SUM(H115:H117)</f>
        <v>326.44</v>
      </c>
      <c r="I224" s="87">
        <f>SUM(I115:I117)</f>
        <v>88412.528000000006</v>
      </c>
      <c r="J224" s="87">
        <f>SUM(J115:J117)</f>
        <v>44905.212</v>
      </c>
      <c r="K224" s="88">
        <f>SUM(K115:K117)</f>
        <v>141071.86800000002</v>
      </c>
      <c r="L224" s="89">
        <f t="shared" si="57"/>
        <v>0.10138095002754198</v>
      </c>
      <c r="M224" s="87">
        <f t="shared" ref="M224:T224" si="100">SUM(M115:M117)</f>
        <v>18</v>
      </c>
      <c r="N224" s="87">
        <f t="shared" si="100"/>
        <v>14302</v>
      </c>
      <c r="O224" s="87">
        <f t="shared" si="100"/>
        <v>1675</v>
      </c>
      <c r="P224" s="88">
        <f t="shared" si="100"/>
        <v>15995</v>
      </c>
      <c r="Q224" s="87">
        <f t="shared" si="100"/>
        <v>349</v>
      </c>
      <c r="R224" s="87">
        <f t="shared" si="100"/>
        <v>11</v>
      </c>
      <c r="S224" s="87">
        <f t="shared" si="100"/>
        <v>6193</v>
      </c>
      <c r="T224" s="88">
        <f t="shared" si="100"/>
        <v>6553</v>
      </c>
      <c r="U224" s="137">
        <f t="shared" si="63"/>
        <v>21.282773638968479</v>
      </c>
      <c r="V224" s="137">
        <f t="shared" si="64"/>
        <v>29.676363636363636</v>
      </c>
      <c r="W224" s="137">
        <f t="shared" si="65"/>
        <v>14.276203455514292</v>
      </c>
      <c r="X224" s="157">
        <f t="shared" si="66"/>
        <v>14.675210743171068</v>
      </c>
    </row>
    <row r="225" spans="2:24" s="113" customFormat="1" hidden="1" outlineLevel="1">
      <c r="B225" s="574" t="s">
        <v>481</v>
      </c>
      <c r="C225" s="87">
        <f>SUM(C118:C120)</f>
        <v>883</v>
      </c>
      <c r="D225" s="87">
        <f>SUM(D118:D120)</f>
        <v>67</v>
      </c>
      <c r="E225" s="558">
        <f t="shared" si="91"/>
        <v>7.5877689694224232E-2</v>
      </c>
      <c r="F225" s="558"/>
      <c r="G225" s="87">
        <f>SUM(G118:G120)</f>
        <v>3143.453</v>
      </c>
      <c r="H225" s="87">
        <f>SUM(H118:H120)</f>
        <v>33.03</v>
      </c>
      <c r="I225" s="87">
        <f>SUM(I118:I120)</f>
        <v>85756.913</v>
      </c>
      <c r="J225" s="87">
        <f>SUM(J118:J120)</f>
        <v>45548.372000000003</v>
      </c>
      <c r="K225" s="88">
        <f>SUM(K118:K120)</f>
        <v>134481.76799999998</v>
      </c>
      <c r="L225" s="89">
        <f t="shared" si="57"/>
        <v>9.5135572578135666E-2</v>
      </c>
      <c r="M225" s="87">
        <f t="shared" ref="M225:T225" si="101">SUM(M118:M120)</f>
        <v>22</v>
      </c>
      <c r="N225" s="87">
        <f t="shared" si="101"/>
        <v>12794</v>
      </c>
      <c r="O225" s="87">
        <f t="shared" si="101"/>
        <v>2312</v>
      </c>
      <c r="P225" s="88">
        <f t="shared" si="101"/>
        <v>15128</v>
      </c>
      <c r="Q225" s="87">
        <f t="shared" si="101"/>
        <v>338</v>
      </c>
      <c r="R225" s="87">
        <f t="shared" si="101"/>
        <v>14</v>
      </c>
      <c r="S225" s="87">
        <f t="shared" si="101"/>
        <v>5616</v>
      </c>
      <c r="T225" s="88">
        <f t="shared" si="101"/>
        <v>5968</v>
      </c>
      <c r="U225" s="137">
        <f t="shared" si="63"/>
        <v>9.300156804733728</v>
      </c>
      <c r="V225" s="137">
        <f t="shared" si="64"/>
        <v>2.3592857142857144</v>
      </c>
      <c r="W225" s="137">
        <f t="shared" si="65"/>
        <v>15.270105591168091</v>
      </c>
      <c r="X225" s="157">
        <f t="shared" si="66"/>
        <v>14.901708445040216</v>
      </c>
    </row>
    <row r="226" spans="2:24" s="113" customFormat="1" hidden="1" outlineLevel="1">
      <c r="B226" s="577" t="s">
        <v>482</v>
      </c>
      <c r="C226" s="117">
        <f>SUM(C121:C123)</f>
        <v>3590</v>
      </c>
      <c r="D226" s="117">
        <f>SUM(D121:D123)</f>
        <v>322</v>
      </c>
      <c r="E226" s="885">
        <f t="shared" si="91"/>
        <v>8.9693593314763231E-2</v>
      </c>
      <c r="F226" s="885"/>
      <c r="G226" s="117">
        <f>SUM(G121:G123)</f>
        <v>1892.4409999999998</v>
      </c>
      <c r="H226" s="117">
        <f>SUM(H121:H123)</f>
        <v>356.70499999999998</v>
      </c>
      <c r="I226" s="117">
        <f>SUM(I121:I123)</f>
        <v>74849.81</v>
      </c>
      <c r="J226" s="117">
        <f>SUM(J121:J123)</f>
        <v>58442.409999999996</v>
      </c>
      <c r="K226" s="118">
        <f>SUM(K121:K123)</f>
        <v>135541.36600000001</v>
      </c>
      <c r="L226" s="119">
        <f t="shared" si="57"/>
        <v>0.1261681249398062</v>
      </c>
      <c r="M226" s="117">
        <f t="shared" ref="M226:T226" si="102">SUM(M121:M123)</f>
        <v>127</v>
      </c>
      <c r="N226" s="117">
        <f t="shared" si="102"/>
        <v>17101</v>
      </c>
      <c r="O226" s="117">
        <f t="shared" si="102"/>
        <v>2719</v>
      </c>
      <c r="P226" s="118">
        <f t="shared" si="102"/>
        <v>19947</v>
      </c>
      <c r="Q226" s="117">
        <f t="shared" si="102"/>
        <v>353</v>
      </c>
      <c r="R226" s="117">
        <f t="shared" si="102"/>
        <v>18</v>
      </c>
      <c r="S226" s="117">
        <f t="shared" si="102"/>
        <v>5408</v>
      </c>
      <c r="T226" s="118">
        <f t="shared" si="102"/>
        <v>5779</v>
      </c>
      <c r="U226" s="151">
        <f t="shared" si="63"/>
        <v>5.3610226628895177</v>
      </c>
      <c r="V226" s="151">
        <f t="shared" si="64"/>
        <v>19.816944444444445</v>
      </c>
      <c r="W226" s="151">
        <f t="shared" si="65"/>
        <v>13.840571375739644</v>
      </c>
      <c r="X226" s="165">
        <f t="shared" si="66"/>
        <v>13.341227894099324</v>
      </c>
    </row>
    <row r="227" spans="2:24" s="113" customFormat="1" hidden="1" outlineLevel="1">
      <c r="B227" s="574" t="s">
        <v>524</v>
      </c>
      <c r="C227" s="87">
        <v>52381</v>
      </c>
      <c r="D227" s="87">
        <v>6095</v>
      </c>
      <c r="E227" s="558">
        <v>0.11635898512819534</v>
      </c>
      <c r="F227" s="558"/>
      <c r="G227" s="87">
        <v>4627.3629999999994</v>
      </c>
      <c r="H227" s="87">
        <v>572.34</v>
      </c>
      <c r="I227" s="87">
        <v>79884.630999999994</v>
      </c>
      <c r="J227" s="87">
        <v>67708.76999999999</v>
      </c>
      <c r="K227" s="88">
        <v>152793.10399999999</v>
      </c>
      <c r="L227" s="89">
        <v>0.15714714454652351</v>
      </c>
      <c r="M227" s="87">
        <v>2644</v>
      </c>
      <c r="N227" s="87">
        <v>24011</v>
      </c>
      <c r="O227" s="87">
        <v>3545</v>
      </c>
      <c r="P227" s="88">
        <v>30200</v>
      </c>
      <c r="Q227" s="87">
        <v>327</v>
      </c>
      <c r="R227" s="87">
        <v>60</v>
      </c>
      <c r="S227" s="87">
        <v>5232</v>
      </c>
      <c r="T227" s="88">
        <v>5619</v>
      </c>
      <c r="U227" s="137">
        <v>14.150957186544341</v>
      </c>
      <c r="V227" s="137">
        <v>9.5389999999999997</v>
      </c>
      <c r="W227" s="137">
        <v>15.268469227828746</v>
      </c>
      <c r="X227" s="157">
        <v>15.142255561487808</v>
      </c>
    </row>
    <row r="228" spans="2:24" s="113" customFormat="1" hidden="1" outlineLevel="1">
      <c r="B228" s="574" t="s">
        <v>527</v>
      </c>
      <c r="C228" s="87">
        <v>1626</v>
      </c>
      <c r="D228" s="87">
        <v>16</v>
      </c>
      <c r="E228" s="558">
        <v>9.8400984009840101E-3</v>
      </c>
      <c r="F228" s="558"/>
      <c r="G228" s="87">
        <v>1515.2510000000002</v>
      </c>
      <c r="H228" s="87">
        <v>1254.4749999999999</v>
      </c>
      <c r="I228" s="87">
        <v>97766.606999999989</v>
      </c>
      <c r="J228" s="87">
        <v>52163.332999999999</v>
      </c>
      <c r="K228" s="88">
        <v>152699.666</v>
      </c>
      <c r="L228" s="89">
        <v>7.4197935704718568E-2</v>
      </c>
      <c r="M228" s="87">
        <v>-3</v>
      </c>
      <c r="N228" s="87">
        <v>11330</v>
      </c>
      <c r="O228" s="87">
        <v>2597</v>
      </c>
      <c r="P228" s="88">
        <v>13924</v>
      </c>
      <c r="Q228" s="87">
        <v>182</v>
      </c>
      <c r="R228" s="87">
        <v>30</v>
      </c>
      <c r="S228" s="87">
        <v>3130</v>
      </c>
      <c r="T228" s="88">
        <v>3342</v>
      </c>
      <c r="U228" s="137">
        <v>8.3255549450549466</v>
      </c>
      <c r="V228" s="137">
        <v>41.81583333333333</v>
      </c>
      <c r="W228" s="137">
        <v>31.235337699680507</v>
      </c>
      <c r="X228" s="157">
        <v>30.082684919210049</v>
      </c>
    </row>
    <row r="229" spans="2:24" s="113" customFormat="1" hidden="1" outlineLevel="1">
      <c r="B229" s="574" t="s">
        <v>528</v>
      </c>
      <c r="C229" s="87">
        <v>6697</v>
      </c>
      <c r="D229" s="87">
        <v>-414</v>
      </c>
      <c r="E229" s="558">
        <v>-6.181872480215022E-2</v>
      </c>
      <c r="F229" s="558"/>
      <c r="G229" s="87">
        <v>750.51299999999992</v>
      </c>
      <c r="H229" s="87">
        <v>316.60000000000002</v>
      </c>
      <c r="I229" s="87">
        <v>74680.649000000005</v>
      </c>
      <c r="J229" s="87">
        <v>46465.437999999995</v>
      </c>
      <c r="K229" s="88">
        <v>122213.20000000001</v>
      </c>
      <c r="L229" s="89">
        <v>0.23377180206393416</v>
      </c>
      <c r="M229" s="87">
        <v>-233</v>
      </c>
      <c r="N229" s="87">
        <v>28570</v>
      </c>
      <c r="O229" s="87">
        <v>2782</v>
      </c>
      <c r="P229" s="88">
        <v>31119</v>
      </c>
      <c r="Q229" s="87">
        <v>67</v>
      </c>
      <c r="R229" s="87">
        <v>41</v>
      </c>
      <c r="S229" s="87">
        <v>2356</v>
      </c>
      <c r="T229" s="88">
        <v>2464</v>
      </c>
      <c r="U229" s="137">
        <v>11.201686567164177</v>
      </c>
      <c r="V229" s="137">
        <v>7.7219512195121958</v>
      </c>
      <c r="W229" s="137">
        <v>31.69806833616299</v>
      </c>
      <c r="X229" s="157">
        <v>30.741786525974028</v>
      </c>
    </row>
    <row r="230" spans="2:24" s="113" customFormat="1" hidden="1" outlineLevel="1">
      <c r="B230" s="577" t="s">
        <v>530</v>
      </c>
      <c r="C230" s="117">
        <v>915</v>
      </c>
      <c r="D230" s="117">
        <v>67</v>
      </c>
      <c r="E230" s="885">
        <v>7.3224043715846995E-2</v>
      </c>
      <c r="F230" s="885"/>
      <c r="G230" s="117">
        <v>553.71799999999996</v>
      </c>
      <c r="H230" s="117">
        <v>1648.556</v>
      </c>
      <c r="I230" s="117">
        <v>31886.902000000002</v>
      </c>
      <c r="J230" s="117">
        <v>38448.248</v>
      </c>
      <c r="K230" s="118">
        <v>72537.423999999999</v>
      </c>
      <c r="L230" s="119">
        <v>0.12717573207452199</v>
      </c>
      <c r="M230" s="117">
        <v>26</v>
      </c>
      <c r="N230" s="117">
        <v>9225</v>
      </c>
      <c r="O230" s="117">
        <v>2206</v>
      </c>
      <c r="P230" s="118">
        <v>11457</v>
      </c>
      <c r="Q230" s="117">
        <v>53</v>
      </c>
      <c r="R230" s="117">
        <v>24</v>
      </c>
      <c r="S230" s="117">
        <v>2074</v>
      </c>
      <c r="T230" s="118">
        <v>2151</v>
      </c>
      <c r="U230" s="151">
        <v>10.447509433962264</v>
      </c>
      <c r="V230" s="151">
        <v>68.68983333333334</v>
      </c>
      <c r="W230" s="151">
        <v>15.374591128254581</v>
      </c>
      <c r="X230" s="165">
        <v>15.848059507205951</v>
      </c>
    </row>
    <row r="231" spans="2:24" s="113" customFormat="1" collapsed="1">
      <c r="B231" s="574" t="s">
        <v>532</v>
      </c>
      <c r="C231" s="580"/>
      <c r="D231" s="580"/>
      <c r="E231" s="967"/>
      <c r="F231" s="967"/>
      <c r="G231" s="87">
        <v>1322.807</v>
      </c>
      <c r="H231" s="87">
        <v>625.33600000000001</v>
      </c>
      <c r="I231" s="87">
        <v>46304.736999999994</v>
      </c>
      <c r="J231" s="87">
        <v>48626.041000000005</v>
      </c>
      <c r="K231" s="88">
        <v>96878.921000000002</v>
      </c>
      <c r="L231" s="89">
        <v>0.20830124646000134</v>
      </c>
      <c r="M231" s="580">
        <v>0</v>
      </c>
      <c r="N231" s="87">
        <v>20180</v>
      </c>
      <c r="O231" s="87">
        <v>2585</v>
      </c>
      <c r="P231" s="88">
        <v>22765</v>
      </c>
      <c r="Q231" s="87">
        <v>66</v>
      </c>
      <c r="R231" s="87">
        <v>7</v>
      </c>
      <c r="S231" s="87">
        <v>2420</v>
      </c>
      <c r="T231" s="88">
        <v>2493</v>
      </c>
      <c r="U231" s="137">
        <v>20.042530303030304</v>
      </c>
      <c r="V231" s="137">
        <v>89.333714285714294</v>
      </c>
      <c r="W231" s="137">
        <v>19.134188842975203</v>
      </c>
      <c r="X231" s="157">
        <v>19.355346971520252</v>
      </c>
    </row>
    <row r="232" spans="2:24" s="113" customFormat="1">
      <c r="B232" s="574" t="s">
        <v>534</v>
      </c>
      <c r="C232" s="580"/>
      <c r="D232" s="580"/>
      <c r="E232" s="967"/>
      <c r="F232" s="967"/>
      <c r="G232" s="87">
        <v>1451.287</v>
      </c>
      <c r="H232" s="87">
        <v>7775.3890000000001</v>
      </c>
      <c r="I232" s="87">
        <v>57100.334999999999</v>
      </c>
      <c r="J232" s="87">
        <v>51853.928999999996</v>
      </c>
      <c r="K232" s="88">
        <v>118180.93999999999</v>
      </c>
      <c r="L232" s="89">
        <v>0.13435330604072029</v>
      </c>
      <c r="M232" s="580">
        <v>0</v>
      </c>
      <c r="N232" s="580">
        <v>15878</v>
      </c>
      <c r="O232" s="580">
        <v>2536</v>
      </c>
      <c r="P232" s="88">
        <v>18414</v>
      </c>
      <c r="Q232" s="87">
        <v>34</v>
      </c>
      <c r="R232" s="87">
        <v>109</v>
      </c>
      <c r="S232" s="87">
        <v>2547</v>
      </c>
      <c r="T232" s="88">
        <v>2690</v>
      </c>
      <c r="U232" s="137">
        <v>42.68491176470588</v>
      </c>
      <c r="V232" s="137">
        <v>71.333844036697243</v>
      </c>
      <c r="W232" s="137">
        <v>22.418663133097763</v>
      </c>
      <c r="X232" s="157">
        <v>24.656881412639404</v>
      </c>
    </row>
    <row r="233" spans="2:24" s="113" customFormat="1">
      <c r="B233" s="574" t="s">
        <v>536</v>
      </c>
      <c r="C233" s="580"/>
      <c r="D233" s="580"/>
      <c r="E233" s="919"/>
      <c r="F233" s="919"/>
      <c r="G233" s="87">
        <v>9412.36</v>
      </c>
      <c r="H233" s="87">
        <v>188430.68900000001</v>
      </c>
      <c r="I233" s="87">
        <v>75388.762000000002</v>
      </c>
      <c r="J233" s="87">
        <v>69288</v>
      </c>
      <c r="K233" s="88">
        <v>342519.81099999999</v>
      </c>
      <c r="L233" s="89">
        <v>0.1190880021827409</v>
      </c>
      <c r="M233" s="580">
        <v>0</v>
      </c>
      <c r="N233" s="580">
        <v>40790</v>
      </c>
      <c r="O233" s="580">
        <v>3710</v>
      </c>
      <c r="P233" s="88">
        <v>44500</v>
      </c>
      <c r="Q233" s="87">
        <v>136</v>
      </c>
      <c r="R233" s="87">
        <v>4361</v>
      </c>
      <c r="S233" s="87">
        <v>3117</v>
      </c>
      <c r="T233" s="88">
        <v>7614</v>
      </c>
      <c r="U233" s="137">
        <v>69.208529411764715</v>
      </c>
      <c r="V233" s="137">
        <v>43.208137812428348</v>
      </c>
      <c r="W233" s="137">
        <v>24.186320821302534</v>
      </c>
      <c r="X233" s="157">
        <v>35.885449303913845</v>
      </c>
    </row>
    <row r="234" spans="2:24" s="113" customFormat="1">
      <c r="B234" s="577" t="s">
        <v>538</v>
      </c>
      <c r="C234" s="908"/>
      <c r="D234" s="908"/>
      <c r="E234" s="909"/>
      <c r="F234" s="909"/>
      <c r="G234" s="117">
        <v>12409.899000000001</v>
      </c>
      <c r="H234" s="117">
        <v>404598.63699999999</v>
      </c>
      <c r="I234" s="117">
        <v>108484.39600000001</v>
      </c>
      <c r="J234" s="117">
        <v>117616</v>
      </c>
      <c r="K234" s="118">
        <v>643108.93200000003</v>
      </c>
      <c r="L234" s="119">
        <v>0.10457326380284203</v>
      </c>
      <c r="M234" s="908">
        <v>0</v>
      </c>
      <c r="N234" s="908">
        <v>67252</v>
      </c>
      <c r="O234" s="908">
        <v>4640</v>
      </c>
      <c r="P234" s="118">
        <v>71892</v>
      </c>
      <c r="Q234" s="117">
        <v>253</v>
      </c>
      <c r="R234" s="117">
        <v>9524</v>
      </c>
      <c r="S234" s="117">
        <v>3428</v>
      </c>
      <c r="T234" s="118">
        <v>13205</v>
      </c>
      <c r="U234" s="151">
        <v>49.050984189723323</v>
      </c>
      <c r="V234" s="151">
        <v>42.482007244855104</v>
      </c>
      <c r="W234" s="151">
        <v>31.646556592765464</v>
      </c>
      <c r="X234" s="165">
        <v>39.794996743657705</v>
      </c>
    </row>
    <row r="235" spans="2:24" s="113" customFormat="1">
      <c r="B235" s="886" t="s">
        <v>562</v>
      </c>
      <c r="C235" s="913"/>
      <c r="D235" s="913"/>
      <c r="E235" s="914"/>
      <c r="F235" s="919"/>
      <c r="G235" s="87">
        <v>25510.305</v>
      </c>
      <c r="H235" s="87">
        <v>356795.31799999997</v>
      </c>
      <c r="I235" s="87">
        <v>115571.06200000001</v>
      </c>
      <c r="J235" s="87">
        <v>138255</v>
      </c>
      <c r="K235" s="121">
        <v>636131.68500000006</v>
      </c>
      <c r="L235" s="122">
        <v>9.3236984414634211E-2</v>
      </c>
      <c r="M235" s="913">
        <v>0</v>
      </c>
      <c r="N235" s="913">
        <v>59311</v>
      </c>
      <c r="O235" s="913">
        <v>4085</v>
      </c>
      <c r="P235" s="121">
        <v>63396</v>
      </c>
      <c r="Q235" s="120">
        <v>636</v>
      </c>
      <c r="R235" s="120">
        <v>9173</v>
      </c>
      <c r="S235" s="120">
        <v>3500</v>
      </c>
      <c r="T235" s="121">
        <v>13309</v>
      </c>
      <c r="U235" s="153">
        <v>40.110542452830188</v>
      </c>
      <c r="V235" s="153">
        <v>38.896251826011117</v>
      </c>
      <c r="W235" s="153">
        <v>33.020303428571431</v>
      </c>
      <c r="X235" s="166">
        <v>37.409022841686074</v>
      </c>
    </row>
    <row r="236" spans="2:24" s="113" customFormat="1">
      <c r="B236" s="574" t="s">
        <v>563</v>
      </c>
      <c r="C236" s="580"/>
      <c r="D236" s="580"/>
      <c r="E236" s="967"/>
      <c r="F236" s="967"/>
      <c r="G236" s="87">
        <v>62466.616999999998</v>
      </c>
      <c r="H236" s="87">
        <v>352762.02300000004</v>
      </c>
      <c r="I236" s="87">
        <v>131717.087</v>
      </c>
      <c r="J236" s="87">
        <v>145700</v>
      </c>
      <c r="K236" s="88">
        <v>692645.72700000007</v>
      </c>
      <c r="L236" s="89">
        <v>0.11113473598314712</v>
      </c>
      <c r="M236" s="580">
        <v>0</v>
      </c>
      <c r="N236" s="580">
        <v>76977</v>
      </c>
      <c r="O236" s="580">
        <v>5221</v>
      </c>
      <c r="P236" s="88">
        <v>82198</v>
      </c>
      <c r="Q236" s="87">
        <v>2016</v>
      </c>
      <c r="R236" s="87">
        <v>9526</v>
      </c>
      <c r="S236" s="87">
        <v>3636</v>
      </c>
      <c r="T236" s="88">
        <v>15178</v>
      </c>
      <c r="U236" s="137">
        <v>30.985425099206349</v>
      </c>
      <c r="V236" s="137">
        <v>37.031495171110649</v>
      </c>
      <c r="W236" s="137">
        <v>36.225821507150712</v>
      </c>
      <c r="X236" s="157">
        <v>36.035428053762018</v>
      </c>
    </row>
    <row r="237" spans="2:24" s="113" customFormat="1">
      <c r="B237" s="574" t="s">
        <v>564</v>
      </c>
      <c r="C237" s="580"/>
      <c r="D237" s="580"/>
      <c r="E237" s="967"/>
      <c r="F237" s="967"/>
      <c r="G237" s="87">
        <v>87941.563999999998</v>
      </c>
      <c r="H237" s="87">
        <v>446018.74199999997</v>
      </c>
      <c r="I237" s="87">
        <v>124226.73299999999</v>
      </c>
      <c r="J237" s="87">
        <v>164727</v>
      </c>
      <c r="K237" s="88">
        <v>822914.03900000011</v>
      </c>
      <c r="L237" s="89">
        <v>0.11175529355624468</v>
      </c>
      <c r="M237" s="580">
        <v>0</v>
      </c>
      <c r="N237" s="580">
        <v>91965</v>
      </c>
      <c r="O237" s="580">
        <v>5847</v>
      </c>
      <c r="P237" s="88">
        <v>97812</v>
      </c>
      <c r="Q237" s="87">
        <v>2593</v>
      </c>
      <c r="R237" s="87">
        <v>11800</v>
      </c>
      <c r="S237" s="87">
        <v>3979</v>
      </c>
      <c r="T237" s="88">
        <v>18372</v>
      </c>
      <c r="U237" s="137">
        <v>33.914988044735829</v>
      </c>
      <c r="V237" s="137">
        <v>37.798198474576267</v>
      </c>
      <c r="W237" s="137">
        <v>31.22059135461171</v>
      </c>
      <c r="X237" s="157">
        <v>35.825551872414543</v>
      </c>
    </row>
    <row r="238" spans="2:24" s="113" customFormat="1">
      <c r="B238" s="577" t="s">
        <v>565</v>
      </c>
      <c r="C238" s="908"/>
      <c r="D238" s="908"/>
      <c r="E238" s="909"/>
      <c r="F238" s="909"/>
      <c r="G238" s="117">
        <v>75424.013999999996</v>
      </c>
      <c r="H238" s="117">
        <v>433452.67700000003</v>
      </c>
      <c r="I238" s="117">
        <v>127852.52299999999</v>
      </c>
      <c r="J238" s="117">
        <v>175233</v>
      </c>
      <c r="K238" s="118">
        <v>811962.21400000004</v>
      </c>
      <c r="L238" s="119">
        <v>9.6648586161917127E-2</v>
      </c>
      <c r="M238" s="908">
        <v>0</v>
      </c>
      <c r="N238" s="908">
        <v>78475</v>
      </c>
      <c r="O238" s="908">
        <v>6075</v>
      </c>
      <c r="P238" s="118">
        <v>84550</v>
      </c>
      <c r="Q238" s="117">
        <v>3087</v>
      </c>
      <c r="R238" s="117">
        <v>11427</v>
      </c>
      <c r="S238" s="117">
        <v>4503</v>
      </c>
      <c r="T238" s="118">
        <v>19017</v>
      </c>
      <c r="U238" s="151">
        <v>24.432787172011661</v>
      </c>
      <c r="V238" s="151">
        <v>37.932324932178176</v>
      </c>
      <c r="W238" s="151">
        <v>28.392743282256269</v>
      </c>
      <c r="X238" s="165">
        <v>33.482106220749849</v>
      </c>
    </row>
    <row r="239" spans="2:24" s="113" customFormat="1">
      <c r="B239" s="886" t="s">
        <v>558</v>
      </c>
      <c r="C239" s="913"/>
      <c r="D239" s="913"/>
      <c r="E239" s="914"/>
      <c r="F239" s="913"/>
      <c r="G239" s="978">
        <v>95256.714000000007</v>
      </c>
      <c r="H239" s="978">
        <v>427391.47700000001</v>
      </c>
      <c r="I239" s="978">
        <v>175404.745</v>
      </c>
      <c r="J239" s="978">
        <v>172036</v>
      </c>
      <c r="K239" s="121">
        <v>870088.93599999999</v>
      </c>
      <c r="L239" s="122">
        <v>0.11084499067805639</v>
      </c>
      <c r="M239" s="913">
        <v>0</v>
      </c>
      <c r="N239" s="913">
        <v>96445</v>
      </c>
      <c r="O239" s="913">
        <v>6136</v>
      </c>
      <c r="P239" s="121">
        <v>102581</v>
      </c>
      <c r="Q239" s="120">
        <v>3269</v>
      </c>
      <c r="R239" s="120">
        <v>11947</v>
      </c>
      <c r="S239" s="120">
        <v>4979</v>
      </c>
      <c r="T239" s="121">
        <v>20195</v>
      </c>
      <c r="U239" s="153">
        <v>29.139404710920772</v>
      </c>
      <c r="V239" s="153">
        <v>35.773958064786143</v>
      </c>
      <c r="W239" s="153">
        <v>35.228910423779872</v>
      </c>
      <c r="X239" s="971">
        <v>34.565631889081452</v>
      </c>
    </row>
    <row r="240" spans="2:24" s="113" customFormat="1">
      <c r="B240" s="574" t="s">
        <v>559</v>
      </c>
      <c r="C240" s="580"/>
      <c r="D240" s="580"/>
      <c r="E240" s="919"/>
      <c r="F240" s="580"/>
      <c r="G240" s="918">
        <v>98404.684999999998</v>
      </c>
      <c r="H240" s="918">
        <v>410566.65299999993</v>
      </c>
      <c r="I240" s="918">
        <v>154215.88</v>
      </c>
      <c r="J240" s="918">
        <v>170850</v>
      </c>
      <c r="K240" s="88">
        <v>834037.21799999999</v>
      </c>
      <c r="L240" s="89">
        <v>0.11579579174127455</v>
      </c>
      <c r="M240" s="580">
        <v>0</v>
      </c>
      <c r="N240" s="580">
        <v>96578</v>
      </c>
      <c r="O240" s="580">
        <v>5941</v>
      </c>
      <c r="P240" s="88">
        <v>102519</v>
      </c>
      <c r="Q240" s="87">
        <v>3117</v>
      </c>
      <c r="R240" s="87">
        <v>11634</v>
      </c>
      <c r="S240" s="87">
        <v>5071</v>
      </c>
      <c r="T240" s="88">
        <v>19822</v>
      </c>
      <c r="U240" s="137">
        <v>31.570319217196023</v>
      </c>
      <c r="V240" s="137">
        <v>35.29024007220216</v>
      </c>
      <c r="W240" s="137">
        <v>30.411335042397951</v>
      </c>
      <c r="X240" s="1015">
        <v>33.457129351225902</v>
      </c>
    </row>
    <row r="241" spans="2:24" s="113" customFormat="1">
      <c r="B241" s="574" t="s">
        <v>560</v>
      </c>
      <c r="C241" s="580"/>
      <c r="D241" s="580"/>
      <c r="E241" s="919"/>
      <c r="F241" s="580"/>
      <c r="G241" s="918">
        <v>111749.52900000001</v>
      </c>
      <c r="H241" s="918">
        <v>454324.67800000007</v>
      </c>
      <c r="I241" s="918">
        <v>174459.29800000001</v>
      </c>
      <c r="J241" s="918">
        <v>173908</v>
      </c>
      <c r="K241" s="88">
        <v>914441.505</v>
      </c>
      <c r="L241" s="89">
        <v>0.11313572211488804</v>
      </c>
      <c r="M241" s="580">
        <v>0</v>
      </c>
      <c r="N241" s="580">
        <v>103456</v>
      </c>
      <c r="O241" s="580">
        <v>6835</v>
      </c>
      <c r="P241" s="88">
        <v>110291</v>
      </c>
      <c r="Q241" s="87">
        <v>3188</v>
      </c>
      <c r="R241" s="87">
        <v>12323</v>
      </c>
      <c r="S241" s="87">
        <v>4752</v>
      </c>
      <c r="T241" s="88">
        <v>20263</v>
      </c>
      <c r="U241" s="137">
        <v>35.053177227101635</v>
      </c>
      <c r="V241" s="137">
        <v>36.868025480808249</v>
      </c>
      <c r="W241" s="137">
        <v>36.712815235690236</v>
      </c>
      <c r="X241" s="1015">
        <v>36.546094112421663</v>
      </c>
    </row>
    <row r="242" spans="2:24" s="113" customFormat="1">
      <c r="B242" s="861" t="s">
        <v>561</v>
      </c>
      <c r="C242" s="920"/>
      <c r="D242" s="920"/>
      <c r="E242" s="921"/>
      <c r="F242" s="920"/>
      <c r="G242" s="979">
        <v>113697.484</v>
      </c>
      <c r="H242" s="979">
        <v>434580.03200000001</v>
      </c>
      <c r="I242" s="979">
        <v>127987.04100000001</v>
      </c>
      <c r="J242" s="979">
        <v>177344</v>
      </c>
      <c r="K242" s="524">
        <v>853608.55700000003</v>
      </c>
      <c r="L242" s="525">
        <v>0.10976108338145443</v>
      </c>
      <c r="M242" s="920">
        <v>0</v>
      </c>
      <c r="N242" s="920">
        <v>93693</v>
      </c>
      <c r="O242" s="920">
        <v>6085</v>
      </c>
      <c r="P242" s="524">
        <v>99778</v>
      </c>
      <c r="Q242" s="523">
        <v>3568</v>
      </c>
      <c r="R242" s="523">
        <v>11855</v>
      </c>
      <c r="S242" s="523">
        <v>5405</v>
      </c>
      <c r="T242" s="524">
        <v>20828</v>
      </c>
      <c r="U242" s="527">
        <v>31.865886771300449</v>
      </c>
      <c r="V242" s="527">
        <v>36.657952931252638</v>
      </c>
      <c r="W242" s="527">
        <v>23.679378538390381</v>
      </c>
      <c r="X242" s="1018">
        <v>32.46901080276551</v>
      </c>
    </row>
    <row r="243" spans="2:24" s="113" customFormat="1">
      <c r="B243" s="574" t="s">
        <v>569</v>
      </c>
      <c r="C243" s="580"/>
      <c r="D243" s="580"/>
      <c r="E243" s="919"/>
      <c r="F243" s="580"/>
      <c r="G243" s="918">
        <v>114366</v>
      </c>
      <c r="H243" s="918">
        <v>433256</v>
      </c>
      <c r="I243" s="918">
        <v>143916</v>
      </c>
      <c r="J243" s="918">
        <v>184768</v>
      </c>
      <c r="K243" s="88">
        <v>876306</v>
      </c>
      <c r="L243" s="89">
        <v>0.11600000000000001</v>
      </c>
      <c r="M243" s="580"/>
      <c r="N243" s="580">
        <v>101416</v>
      </c>
      <c r="O243" s="580">
        <v>6614</v>
      </c>
      <c r="P243" s="88">
        <v>108030</v>
      </c>
      <c r="Q243" s="87">
        <v>3333</v>
      </c>
      <c r="R243" s="87">
        <v>11701</v>
      </c>
      <c r="S243" s="87">
        <v>5152</v>
      </c>
      <c r="T243" s="88">
        <v>20186</v>
      </c>
      <c r="U243" s="137">
        <v>34.299999999999997</v>
      </c>
      <c r="V243" s="137">
        <v>37</v>
      </c>
      <c r="W243" s="137">
        <v>27.9</v>
      </c>
      <c r="X243" s="1015">
        <v>34.299999999999997</v>
      </c>
    </row>
    <row r="244" spans="2:24" s="113" customFormat="1">
      <c r="B244" s="574" t="s">
        <v>570</v>
      </c>
      <c r="C244" s="580"/>
      <c r="D244" s="580"/>
      <c r="E244" s="919"/>
      <c r="F244" s="580"/>
      <c r="G244" s="918">
        <v>100380</v>
      </c>
      <c r="H244" s="918">
        <v>525149</v>
      </c>
      <c r="I244" s="918">
        <v>162536</v>
      </c>
      <c r="J244" s="918">
        <v>208379</v>
      </c>
      <c r="K244" s="88">
        <v>996444</v>
      </c>
      <c r="L244" s="89">
        <v>0.121</v>
      </c>
      <c r="M244" s="580"/>
      <c r="N244" s="580">
        <v>121024</v>
      </c>
      <c r="O244" s="580">
        <v>7172</v>
      </c>
      <c r="P244" s="88">
        <v>128196</v>
      </c>
      <c r="Q244" s="87">
        <v>3566</v>
      </c>
      <c r="R244" s="87">
        <v>13713</v>
      </c>
      <c r="S244" s="87">
        <v>4786</v>
      </c>
      <c r="T244" s="88">
        <v>22065</v>
      </c>
      <c r="U244" s="137">
        <v>28.1</v>
      </c>
      <c r="V244" s="137">
        <v>38.299999999999997</v>
      </c>
      <c r="W244" s="137">
        <v>34</v>
      </c>
      <c r="X244" s="1015">
        <v>35.700000000000003</v>
      </c>
    </row>
    <row r="245" spans="2:24" s="113" customFormat="1">
      <c r="B245" s="574" t="s">
        <v>577</v>
      </c>
      <c r="C245" s="580"/>
      <c r="D245" s="580"/>
      <c r="E245" s="919"/>
      <c r="F245" s="580"/>
      <c r="G245" s="918">
        <v>107958</v>
      </c>
      <c r="H245" s="918">
        <v>485361</v>
      </c>
      <c r="I245" s="918">
        <v>163704</v>
      </c>
      <c r="J245" s="918">
        <v>247505</v>
      </c>
      <c r="K245" s="88">
        <v>1004528</v>
      </c>
      <c r="L245" s="89">
        <v>0.109</v>
      </c>
      <c r="M245" s="580"/>
      <c r="N245" s="580">
        <v>109441</v>
      </c>
      <c r="O245" s="580">
        <v>7536</v>
      </c>
      <c r="P245" s="88">
        <v>116977</v>
      </c>
      <c r="Q245" s="87">
        <v>3163</v>
      </c>
      <c r="R245" s="87">
        <v>14184</v>
      </c>
      <c r="S245" s="87">
        <v>5387</v>
      </c>
      <c r="T245" s="88">
        <v>22734</v>
      </c>
      <c r="U245" s="137">
        <v>34.1</v>
      </c>
      <c r="V245" s="137">
        <v>34.200000000000003</v>
      </c>
      <c r="W245" s="137">
        <v>30.4</v>
      </c>
      <c r="X245" s="1015">
        <v>33.299999999999997</v>
      </c>
    </row>
    <row r="246" spans="2:24" s="113" customFormat="1">
      <c r="B246" s="574" t="s">
        <v>578</v>
      </c>
      <c r="C246" s="580"/>
      <c r="D246" s="580"/>
      <c r="E246" s="919"/>
      <c r="F246" s="580"/>
      <c r="G246" s="918">
        <v>102375</v>
      </c>
      <c r="H246" s="918">
        <v>445299</v>
      </c>
      <c r="I246" s="918">
        <v>153822</v>
      </c>
      <c r="J246" s="918">
        <v>239209</v>
      </c>
      <c r="K246" s="88">
        <v>940706</v>
      </c>
      <c r="L246" s="89">
        <v>0.124</v>
      </c>
      <c r="M246" s="580"/>
      <c r="N246" s="580">
        <v>116474</v>
      </c>
      <c r="O246" s="580">
        <v>8076</v>
      </c>
      <c r="P246" s="88">
        <v>124550</v>
      </c>
      <c r="Q246" s="87">
        <v>3418</v>
      </c>
      <c r="R246" s="87">
        <v>12338</v>
      </c>
      <c r="S246" s="87">
        <v>5253</v>
      </c>
      <c r="T246" s="88">
        <v>21009</v>
      </c>
      <c r="U246" s="137">
        <v>30</v>
      </c>
      <c r="V246" s="137">
        <v>36.1</v>
      </c>
      <c r="W246" s="137">
        <v>29.3</v>
      </c>
      <c r="X246" s="1015">
        <v>33.4</v>
      </c>
    </row>
    <row r="247" spans="2:24" s="113" customFormat="1">
      <c r="B247" s="569" t="s">
        <v>50</v>
      </c>
      <c r="C247" s="569"/>
      <c r="D247" s="569"/>
      <c r="E247" s="569"/>
      <c r="F247" s="569"/>
      <c r="G247" s="108"/>
      <c r="H247" s="112"/>
      <c r="I247" s="112"/>
      <c r="J247" s="112"/>
      <c r="K247" s="123"/>
      <c r="L247" s="124"/>
      <c r="M247" s="124"/>
      <c r="N247" s="111"/>
      <c r="O247" s="112"/>
      <c r="P247" s="123"/>
      <c r="Q247" s="112"/>
      <c r="R247" s="112"/>
      <c r="S247" s="112"/>
      <c r="T247" s="168"/>
      <c r="U247" s="112"/>
      <c r="V247" s="112"/>
      <c r="W247" s="112"/>
      <c r="X247" s="112"/>
    </row>
    <row r="248" spans="2:24" s="113" customFormat="1" hidden="1" outlineLevel="1">
      <c r="B248" s="579">
        <v>2011</v>
      </c>
      <c r="C248" s="579"/>
      <c r="D248" s="579"/>
      <c r="E248" s="579"/>
      <c r="F248" s="579"/>
      <c r="G248" s="87">
        <f>SUM(G4:G15)</f>
        <v>573082</v>
      </c>
      <c r="H248" s="87">
        <f>SUM(H4:H15)</f>
        <v>133912</v>
      </c>
      <c r="I248" s="87">
        <f>SUM(I4:I15)</f>
        <v>64852</v>
      </c>
      <c r="J248" s="87">
        <f>SUM(J4:J15)</f>
        <v>37043</v>
      </c>
      <c r="K248" s="88">
        <f>SUM(K4:K15)</f>
        <v>808889</v>
      </c>
      <c r="L248" s="89">
        <f t="shared" ref="L248:L258" si="103">N248/K248</f>
        <v>9.0715784242337325E-2</v>
      </c>
      <c r="M248" s="89"/>
      <c r="N248" s="87">
        <f t="shared" ref="N248:T248" si="104">SUM(N4:N15)</f>
        <v>73379</v>
      </c>
      <c r="O248" s="87">
        <f t="shared" si="104"/>
        <v>1127</v>
      </c>
      <c r="P248" s="88">
        <f t="shared" si="104"/>
        <v>74506</v>
      </c>
      <c r="Q248" s="87">
        <f t="shared" si="104"/>
        <v>12929</v>
      </c>
      <c r="R248" s="87">
        <f t="shared" si="104"/>
        <v>6515</v>
      </c>
      <c r="S248" s="87">
        <f t="shared" si="104"/>
        <v>2644</v>
      </c>
      <c r="T248" s="39">
        <f t="shared" si="104"/>
        <v>22088</v>
      </c>
      <c r="U248" s="137">
        <f t="shared" ref="U248:U258" si="105">G248/Q248</f>
        <v>44.325315182922111</v>
      </c>
      <c r="V248" s="137">
        <f t="shared" ref="V248:V258" si="106">H248/R248</f>
        <v>20.5544128933231</v>
      </c>
      <c r="W248" s="137">
        <f t="shared" ref="W248:W258" si="107">I248/S248</f>
        <v>24.527987897125566</v>
      </c>
      <c r="X248" s="157">
        <f t="shared" ref="X248:X258" si="108">SUM(G248:I248)/T248</f>
        <v>34.944132560666425</v>
      </c>
    </row>
    <row r="249" spans="2:24" s="113" customFormat="1" hidden="1" outlineLevel="1">
      <c r="B249" s="579">
        <v>2012</v>
      </c>
      <c r="C249" s="579"/>
      <c r="D249" s="579"/>
      <c r="E249" s="579"/>
      <c r="F249" s="579"/>
      <c r="G249" s="87">
        <f>SUM(G16:G27)</f>
        <v>571980</v>
      </c>
      <c r="H249" s="87">
        <f>SUM(H16:H27)</f>
        <v>144053</v>
      </c>
      <c r="I249" s="87">
        <f>SUM(I16:I27)</f>
        <v>64367</v>
      </c>
      <c r="J249" s="87">
        <f>SUM(J16:J27)</f>
        <v>35291</v>
      </c>
      <c r="K249" s="88">
        <f>SUM(K16:K27)</f>
        <v>815691</v>
      </c>
      <c r="L249" s="89">
        <f t="shared" si="103"/>
        <v>9.149788338966594E-2</v>
      </c>
      <c r="M249" s="89"/>
      <c r="N249" s="87">
        <f t="shared" ref="N249:T249" si="109">SUM(N16:N27)</f>
        <v>74634</v>
      </c>
      <c r="O249" s="87">
        <f t="shared" si="109"/>
        <v>3407</v>
      </c>
      <c r="P249" s="88">
        <f t="shared" si="109"/>
        <v>78041</v>
      </c>
      <c r="Q249" s="87">
        <f t="shared" si="109"/>
        <v>14270</v>
      </c>
      <c r="R249" s="87">
        <f t="shared" si="109"/>
        <v>8263</v>
      </c>
      <c r="S249" s="87">
        <f t="shared" si="109"/>
        <v>3690</v>
      </c>
      <c r="T249" s="39">
        <f t="shared" si="109"/>
        <v>26223</v>
      </c>
      <c r="U249" s="137">
        <f t="shared" si="105"/>
        <v>40.082690960056063</v>
      </c>
      <c r="V249" s="137">
        <f t="shared" si="106"/>
        <v>17.433498729275083</v>
      </c>
      <c r="W249" s="137">
        <f t="shared" si="107"/>
        <v>17.443631436314362</v>
      </c>
      <c r="X249" s="157">
        <f t="shared" si="108"/>
        <v>29.760134233306641</v>
      </c>
    </row>
    <row r="250" spans="2:24" s="113" customFormat="1" hidden="1" outlineLevel="1">
      <c r="B250" s="579">
        <v>2013</v>
      </c>
      <c r="C250" s="579"/>
      <c r="D250" s="579"/>
      <c r="E250" s="579"/>
      <c r="F250" s="579"/>
      <c r="G250" s="87">
        <f>SUM(G28:G39)</f>
        <v>751596</v>
      </c>
      <c r="H250" s="87">
        <f>SUM(H28:H39)</f>
        <v>201994</v>
      </c>
      <c r="I250" s="87">
        <f>SUM(I28:I39)</f>
        <v>68878</v>
      </c>
      <c r="J250" s="87">
        <f>SUM(J28:J39)</f>
        <v>39061</v>
      </c>
      <c r="K250" s="88">
        <f>SUM(K28:K39)</f>
        <v>1061529</v>
      </c>
      <c r="L250" s="89">
        <f t="shared" si="103"/>
        <v>8.0872025163702552E-2</v>
      </c>
      <c r="M250" s="89"/>
      <c r="N250" s="87">
        <f t="shared" ref="N250:T250" si="110">SUM(N28:N39)</f>
        <v>85848</v>
      </c>
      <c r="O250" s="87">
        <f t="shared" si="110"/>
        <v>2526</v>
      </c>
      <c r="P250" s="88">
        <f t="shared" si="110"/>
        <v>88374</v>
      </c>
      <c r="Q250" s="87">
        <f t="shared" si="110"/>
        <v>16784</v>
      </c>
      <c r="R250" s="87">
        <f t="shared" si="110"/>
        <v>10265</v>
      </c>
      <c r="S250" s="87">
        <f t="shared" si="110"/>
        <v>4896</v>
      </c>
      <c r="T250" s="39">
        <f t="shared" si="110"/>
        <v>31945</v>
      </c>
      <c r="U250" s="137">
        <f t="shared" si="105"/>
        <v>44.780505243088655</v>
      </c>
      <c r="V250" s="137">
        <f t="shared" si="106"/>
        <v>19.677934729663907</v>
      </c>
      <c r="W250" s="137">
        <f t="shared" si="107"/>
        <v>14.068218954248366</v>
      </c>
      <c r="X250" s="157">
        <f t="shared" si="108"/>
        <v>32.00713726717796</v>
      </c>
    </row>
    <row r="251" spans="2:24" s="113" customFormat="1" ht="12.75" hidden="1" customHeight="1" outlineLevel="1">
      <c r="B251" s="579">
        <v>2014</v>
      </c>
      <c r="C251" s="579"/>
      <c r="D251" s="579"/>
      <c r="E251" s="579"/>
      <c r="F251" s="579"/>
      <c r="G251" s="87">
        <f>SUM(G40:G51)</f>
        <v>827940.21</v>
      </c>
      <c r="H251" s="87">
        <f>SUM(H40:H51)</f>
        <v>255358.38</v>
      </c>
      <c r="I251" s="87">
        <f>SUM(I40:I51)</f>
        <v>74156.19</v>
      </c>
      <c r="J251" s="87">
        <f>SUM(J40:J51)</f>
        <v>44140</v>
      </c>
      <c r="K251" s="88">
        <f>SUM(K40:K51)</f>
        <v>1201594.78</v>
      </c>
      <c r="L251" s="89">
        <f t="shared" si="103"/>
        <v>8.7717591449590016E-2</v>
      </c>
      <c r="M251" s="89"/>
      <c r="N251" s="87">
        <f t="shared" ref="N251:T251" si="111">SUM(N40:N51)</f>
        <v>105401</v>
      </c>
      <c r="O251" s="87">
        <f t="shared" si="111"/>
        <v>3240</v>
      </c>
      <c r="P251" s="88">
        <f t="shared" si="111"/>
        <v>108641</v>
      </c>
      <c r="Q251" s="87">
        <f t="shared" si="111"/>
        <v>17351</v>
      </c>
      <c r="R251" s="87">
        <f t="shared" si="111"/>
        <v>11546</v>
      </c>
      <c r="S251" s="87">
        <f t="shared" si="111"/>
        <v>5306</v>
      </c>
      <c r="T251" s="39">
        <f t="shared" si="111"/>
        <v>34203</v>
      </c>
      <c r="U251" s="137">
        <f t="shared" si="105"/>
        <v>47.717146562157801</v>
      </c>
      <c r="V251" s="137">
        <f t="shared" si="106"/>
        <v>22.116610081413477</v>
      </c>
      <c r="W251" s="137">
        <f t="shared" si="107"/>
        <v>13.975912174896344</v>
      </c>
      <c r="X251" s="157">
        <f t="shared" si="108"/>
        <v>33.840738531707736</v>
      </c>
    </row>
    <row r="252" spans="2:24" s="113" customFormat="1" ht="12.75" hidden="1" customHeight="1" outlineLevel="1">
      <c r="B252" s="579">
        <v>2015</v>
      </c>
      <c r="C252" s="579"/>
      <c r="D252" s="579"/>
      <c r="E252" s="579"/>
      <c r="F252" s="579"/>
      <c r="G252" s="87">
        <f>SUM(G52:G63)</f>
        <v>634607.17553766456</v>
      </c>
      <c r="H252" s="87">
        <f>SUM(H52:H63)</f>
        <v>242353.36285251207</v>
      </c>
      <c r="I252" s="87">
        <f>SUM(I52:I63)</f>
        <v>86694.92898156312</v>
      </c>
      <c r="J252" s="87">
        <f>SUM(J52:J63)</f>
        <v>56480.682085343957</v>
      </c>
      <c r="K252" s="88">
        <f>SUM(K52:K63)</f>
        <v>1020136.1494570839</v>
      </c>
      <c r="L252" s="89">
        <f t="shared" si="103"/>
        <v>8.8768543344134865E-2</v>
      </c>
      <c r="M252" s="89"/>
      <c r="N252" s="87">
        <f t="shared" ref="N252:T252" si="112">SUM(N52:N63)</f>
        <v>90556</v>
      </c>
      <c r="O252" s="87">
        <f t="shared" si="112"/>
        <v>4600</v>
      </c>
      <c r="P252" s="88">
        <f t="shared" si="112"/>
        <v>95156</v>
      </c>
      <c r="Q252" s="87">
        <f t="shared" si="112"/>
        <v>10435</v>
      </c>
      <c r="R252" s="87">
        <f t="shared" si="112"/>
        <v>11383</v>
      </c>
      <c r="S252" s="87">
        <f t="shared" si="112"/>
        <v>4533</v>
      </c>
      <c r="T252" s="39">
        <f t="shared" si="112"/>
        <v>26351</v>
      </c>
      <c r="U252" s="137">
        <f t="shared" si="105"/>
        <v>60.815254004567755</v>
      </c>
      <c r="V252" s="137">
        <f t="shared" si="106"/>
        <v>21.290816379909696</v>
      </c>
      <c r="W252" s="137">
        <f t="shared" si="107"/>
        <v>19.125287664143642</v>
      </c>
      <c r="X252" s="157">
        <f t="shared" si="108"/>
        <v>36.569977130725199</v>
      </c>
    </row>
    <row r="253" spans="2:24" s="113" customFormat="1" ht="12.75" hidden="1" customHeight="1" outlineLevel="1">
      <c r="B253" s="579">
        <v>2016</v>
      </c>
      <c r="C253" s="579"/>
      <c r="D253" s="579"/>
      <c r="E253" s="579"/>
      <c r="F253" s="579"/>
      <c r="G253" s="87">
        <f>SUM(G64:G75)</f>
        <v>450771</v>
      </c>
      <c r="H253" s="87">
        <f>SUM(H64:H75)</f>
        <v>271451</v>
      </c>
      <c r="I253" s="87">
        <f>SUM(I64:I75)</f>
        <v>89496</v>
      </c>
      <c r="J253" s="87">
        <f>SUM(J64:J75)</f>
        <v>64372</v>
      </c>
      <c r="K253" s="88">
        <f>SUM(K64:K75)</f>
        <v>876090</v>
      </c>
      <c r="L253" s="89">
        <f t="shared" si="103"/>
        <v>0.10304420778687121</v>
      </c>
      <c r="M253" s="89"/>
      <c r="N253" s="87">
        <f t="shared" ref="N253:T253" si="113">SUM(N64:N75)</f>
        <v>90276</v>
      </c>
      <c r="O253" s="87">
        <f t="shared" si="113"/>
        <v>5606</v>
      </c>
      <c r="P253" s="88">
        <f t="shared" si="113"/>
        <v>95882</v>
      </c>
      <c r="Q253" s="87">
        <f t="shared" si="113"/>
        <v>8657</v>
      </c>
      <c r="R253" s="87">
        <f t="shared" si="113"/>
        <v>14275</v>
      </c>
      <c r="S253" s="87">
        <f t="shared" si="113"/>
        <v>4994</v>
      </c>
      <c r="T253" s="39">
        <f t="shared" si="113"/>
        <v>27926</v>
      </c>
      <c r="U253" s="137">
        <f t="shared" si="105"/>
        <v>52.070116668591893</v>
      </c>
      <c r="V253" s="137">
        <f t="shared" si="106"/>
        <v>19.01583187390543</v>
      </c>
      <c r="W253" s="137">
        <f t="shared" si="107"/>
        <v>17.920704845814978</v>
      </c>
      <c r="X253" s="157">
        <f t="shared" si="108"/>
        <v>29.066747833560122</v>
      </c>
    </row>
    <row r="254" spans="2:24" s="113" customFormat="1" ht="12.75" hidden="1" customHeight="1" outlineLevel="1">
      <c r="B254" s="581">
        <v>2017</v>
      </c>
      <c r="C254" s="581"/>
      <c r="D254" s="581"/>
      <c r="E254" s="581"/>
      <c r="F254" s="581"/>
      <c r="G254" s="87">
        <f>SUM(G76:G87)</f>
        <v>409845.3015</v>
      </c>
      <c r="H254" s="87">
        <f>SUM(H76:H87)</f>
        <v>502393.93738012633</v>
      </c>
      <c r="I254" s="87">
        <f>SUM(I76:I87)</f>
        <v>248622.35603</v>
      </c>
      <c r="J254" s="87">
        <f>SUM(J76:J87)</f>
        <v>203868.785393</v>
      </c>
      <c r="K254" s="88">
        <f>SUM(K76:K87)</f>
        <v>1364730.3803031263</v>
      </c>
      <c r="L254" s="89">
        <f t="shared" si="103"/>
        <v>0.1215390251392794</v>
      </c>
      <c r="M254" s="89"/>
      <c r="N254" s="87">
        <f t="shared" ref="N254:T254" si="114">SUM(N76:N87)</f>
        <v>165868</v>
      </c>
      <c r="O254" s="87">
        <f t="shared" si="114"/>
        <v>9003.9999999999927</v>
      </c>
      <c r="P254" s="88">
        <f t="shared" si="114"/>
        <v>174872</v>
      </c>
      <c r="Q254" s="87">
        <f t="shared" si="114"/>
        <v>9177</v>
      </c>
      <c r="R254" s="87">
        <f t="shared" si="114"/>
        <v>22671</v>
      </c>
      <c r="S254" s="87">
        <f t="shared" si="114"/>
        <v>12647</v>
      </c>
      <c r="T254" s="88">
        <f t="shared" si="114"/>
        <v>44495</v>
      </c>
      <c r="U254" s="137">
        <f t="shared" si="105"/>
        <v>44.660052468126842</v>
      </c>
      <c r="V254" s="137">
        <f t="shared" si="106"/>
        <v>22.16020190464145</v>
      </c>
      <c r="W254" s="137">
        <f t="shared" si="107"/>
        <v>19.658603307503757</v>
      </c>
      <c r="X254" s="157">
        <f t="shared" si="108"/>
        <v>26.08970884167044</v>
      </c>
    </row>
    <row r="255" spans="2:24" s="38" customFormat="1" ht="12.75" customHeight="1" collapsed="1">
      <c r="B255" s="581">
        <v>2018</v>
      </c>
      <c r="C255" s="87">
        <f>SUM(C88:C99)</f>
        <v>1853009</v>
      </c>
      <c r="D255" s="87">
        <f>SUM(D88:D99)</f>
        <v>35663</v>
      </c>
      <c r="E255" s="558">
        <f>D255/C255</f>
        <v>1.9245993948221515E-2</v>
      </c>
      <c r="F255" s="558"/>
      <c r="G255" s="87">
        <f>SUM(G88:G99)</f>
        <v>435164.43400000001</v>
      </c>
      <c r="H255" s="87">
        <f>SUM(H88:H99)</f>
        <v>891255.5129999998</v>
      </c>
      <c r="I255" s="87">
        <f>SUM(I88:I99)</f>
        <v>503214.93000000005</v>
      </c>
      <c r="J255" s="87">
        <f>SUM(J88:J99)</f>
        <v>326585.15499999997</v>
      </c>
      <c r="K255" s="88">
        <f>SUM(K88:K99)</f>
        <v>2156220.0320000001</v>
      </c>
      <c r="L255" s="89">
        <f t="shared" si="103"/>
        <v>0.10672287456051238</v>
      </c>
      <c r="M255" s="87">
        <f t="shared" ref="M255:T255" si="115">SUM(M88:M99)</f>
        <v>2991</v>
      </c>
      <c r="N255" s="87">
        <f t="shared" si="115"/>
        <v>230118</v>
      </c>
      <c r="O255" s="87">
        <f t="shared" si="115"/>
        <v>15457</v>
      </c>
      <c r="P255" s="88">
        <f t="shared" si="115"/>
        <v>248566</v>
      </c>
      <c r="Q255" s="87">
        <f t="shared" si="115"/>
        <v>14468</v>
      </c>
      <c r="R255" s="87">
        <f t="shared" si="115"/>
        <v>36279</v>
      </c>
      <c r="S255" s="87">
        <f t="shared" si="115"/>
        <v>26572</v>
      </c>
      <c r="T255" s="88">
        <f t="shared" si="115"/>
        <v>77319</v>
      </c>
      <c r="U255" s="137">
        <f t="shared" si="105"/>
        <v>30.077718689521703</v>
      </c>
      <c r="V255" s="137">
        <f t="shared" si="106"/>
        <v>24.566705614818485</v>
      </c>
      <c r="W255" s="137">
        <f t="shared" si="107"/>
        <v>18.937789026042452</v>
      </c>
      <c r="X255" s="157">
        <f t="shared" si="108"/>
        <v>23.663457584810978</v>
      </c>
    </row>
    <row r="256" spans="2:24" s="38" customFormat="1" ht="12.75" customHeight="1">
      <c r="B256" s="581">
        <v>2019</v>
      </c>
      <c r="C256" s="87">
        <f>SUM(C100:C111)</f>
        <v>2320582</v>
      </c>
      <c r="D256" s="87">
        <f>SUM(D100:D111)</f>
        <v>79856</v>
      </c>
      <c r="E256" s="558">
        <f>D256/C256</f>
        <v>3.4412056975362218E-2</v>
      </c>
      <c r="F256" s="558"/>
      <c r="G256" s="87">
        <f>SUM(G100:G111)</f>
        <v>513543.58900000009</v>
      </c>
      <c r="H256" s="87">
        <f>SUM(H100:H111)</f>
        <v>1118518.736</v>
      </c>
      <c r="I256" s="87">
        <f>SUM(I100:I111)</f>
        <v>584732.47199999995</v>
      </c>
      <c r="J256" s="87">
        <f>SUM(J100:J111)</f>
        <v>452369.41699999996</v>
      </c>
      <c r="K256" s="88">
        <f>SUM(K100:K111)</f>
        <v>2669164.2140000006</v>
      </c>
      <c r="L256" s="89">
        <f t="shared" si="103"/>
        <v>0.12660255155061806</v>
      </c>
      <c r="M256" s="87">
        <f t="shared" ref="M256:T256" si="116">SUM(M100:M111)</f>
        <v>20015</v>
      </c>
      <c r="N256" s="87">
        <f t="shared" si="116"/>
        <v>337923</v>
      </c>
      <c r="O256" s="87">
        <f t="shared" si="116"/>
        <v>17651</v>
      </c>
      <c r="P256" s="88">
        <f t="shared" si="116"/>
        <v>375589</v>
      </c>
      <c r="Q256" s="87">
        <f t="shared" si="116"/>
        <v>15741</v>
      </c>
      <c r="R256" s="87">
        <f t="shared" si="116"/>
        <v>41849</v>
      </c>
      <c r="S256" s="87">
        <f t="shared" si="116"/>
        <v>35784</v>
      </c>
      <c r="T256" s="88">
        <f t="shared" si="116"/>
        <v>93374</v>
      </c>
      <c r="U256" s="137">
        <f t="shared" si="105"/>
        <v>32.624584778603655</v>
      </c>
      <c r="V256" s="137">
        <f t="shared" si="106"/>
        <v>26.727490167029082</v>
      </c>
      <c r="W256" s="137">
        <f t="shared" si="107"/>
        <v>16.34061234071093</v>
      </c>
      <c r="X256" s="157">
        <f t="shared" si="108"/>
        <v>23.741028519716412</v>
      </c>
    </row>
    <row r="257" spans="2:24" s="38" customFormat="1">
      <c r="B257" s="581">
        <v>2020</v>
      </c>
      <c r="C257" s="87">
        <f>SUM(C112:C123)</f>
        <v>399687</v>
      </c>
      <c r="D257" s="87">
        <f>SUM(D112:D123)</f>
        <v>16659</v>
      </c>
      <c r="E257" s="558">
        <f>D257/C257</f>
        <v>4.1680114689744724E-2</v>
      </c>
      <c r="F257" s="558"/>
      <c r="G257" s="87">
        <f>SUM(G112:G123)</f>
        <v>143849.41900000002</v>
      </c>
      <c r="H257" s="87">
        <f>SUM(H112:H123)</f>
        <v>197370.69900000002</v>
      </c>
      <c r="I257" s="87">
        <f>SUM(I112:I123)</f>
        <v>361580.50999999995</v>
      </c>
      <c r="J257" s="87">
        <f>SUM(J112:J123)</f>
        <v>240978.71999999997</v>
      </c>
      <c r="K257" s="88">
        <f>SUM(K112:K123)</f>
        <v>943779.348</v>
      </c>
      <c r="L257" s="89">
        <f t="shared" si="103"/>
        <v>0.11833592273095596</v>
      </c>
      <c r="M257" s="87">
        <f t="shared" ref="M257:T257" si="117">SUM(M112:M123)</f>
        <v>4810</v>
      </c>
      <c r="N257" s="87">
        <f t="shared" si="117"/>
        <v>111683</v>
      </c>
      <c r="O257" s="87">
        <f t="shared" si="117"/>
        <v>10552</v>
      </c>
      <c r="P257" s="88">
        <f t="shared" si="117"/>
        <v>127045</v>
      </c>
      <c r="Q257" s="87">
        <f t="shared" si="117"/>
        <v>4084</v>
      </c>
      <c r="R257" s="87">
        <f t="shared" si="117"/>
        <v>6855</v>
      </c>
      <c r="S257" s="87">
        <f t="shared" si="117"/>
        <v>24606</v>
      </c>
      <c r="T257" s="88">
        <f t="shared" si="117"/>
        <v>35545</v>
      </c>
      <c r="U257" s="137">
        <f t="shared" si="105"/>
        <v>35.222678501469154</v>
      </c>
      <c r="V257" s="137">
        <f t="shared" si="106"/>
        <v>28.792224507658645</v>
      </c>
      <c r="W257" s="137">
        <f t="shared" si="107"/>
        <v>14.694810615297079</v>
      </c>
      <c r="X257" s="157">
        <f t="shared" si="108"/>
        <v>19.772137515825012</v>
      </c>
    </row>
    <row r="258" spans="2:24" s="38" customFormat="1">
      <c r="B258" s="581">
        <v>2021</v>
      </c>
      <c r="C258" s="87">
        <f>SUM(C124:C135)</f>
        <v>61619</v>
      </c>
      <c r="D258" s="87">
        <f>SUM(D124:D135)</f>
        <v>5764</v>
      </c>
      <c r="E258" s="558">
        <f>D258/C258</f>
        <v>9.3542576153459164E-2</v>
      </c>
      <c r="F258" s="558"/>
      <c r="G258" s="87">
        <f>SUM(G124:G135)</f>
        <v>7446.8449999999993</v>
      </c>
      <c r="H258" s="87">
        <f>SUM(H124:H135)</f>
        <v>3791.971</v>
      </c>
      <c r="I258" s="87">
        <f>SUM(I124:I135)</f>
        <v>284218.78899999999</v>
      </c>
      <c r="J258" s="87">
        <f>SUM(J124:J135)</f>
        <v>204785.78899999999</v>
      </c>
      <c r="K258" s="88">
        <f>SUM(K124:K135)</f>
        <v>500243.39399999991</v>
      </c>
      <c r="L258" s="89">
        <f t="shared" si="103"/>
        <v>0.1462008311897868</v>
      </c>
      <c r="M258" s="87">
        <f t="shared" ref="M258:T258" si="118">SUM(M124:M135)</f>
        <v>2434</v>
      </c>
      <c r="N258" s="87">
        <f t="shared" si="118"/>
        <v>73136</v>
      </c>
      <c r="O258" s="87">
        <f t="shared" si="118"/>
        <v>11130</v>
      </c>
      <c r="P258" s="88">
        <f t="shared" si="118"/>
        <v>86700</v>
      </c>
      <c r="Q258" s="87">
        <f t="shared" si="118"/>
        <v>629</v>
      </c>
      <c r="R258" s="87">
        <f t="shared" si="118"/>
        <v>155</v>
      </c>
      <c r="S258" s="87">
        <f t="shared" si="118"/>
        <v>12792</v>
      </c>
      <c r="T258" s="88">
        <f t="shared" si="118"/>
        <v>13576</v>
      </c>
      <c r="U258" s="137">
        <f t="shared" si="105"/>
        <v>11.839181240063592</v>
      </c>
      <c r="V258" s="137">
        <f t="shared" si="106"/>
        <v>24.464329032258064</v>
      </c>
      <c r="W258" s="137">
        <f t="shared" si="107"/>
        <v>22.218479440275171</v>
      </c>
      <c r="X258" s="157">
        <f t="shared" si="108"/>
        <v>21.763229596346491</v>
      </c>
    </row>
    <row r="259" spans="2:24" s="38" customFormat="1">
      <c r="B259" s="581">
        <v>2022</v>
      </c>
      <c r="C259" s="87"/>
      <c r="D259" s="87"/>
      <c r="E259" s="558"/>
      <c r="F259" s="87"/>
      <c r="G259" s="87">
        <v>24596.353000000006</v>
      </c>
      <c r="H259" s="87">
        <v>601430.05099999998</v>
      </c>
      <c r="I259" s="87">
        <v>287278.23</v>
      </c>
      <c r="J259" s="87">
        <v>287383.96999999997</v>
      </c>
      <c r="K259" s="88">
        <v>1200688.6040000001</v>
      </c>
      <c r="L259" s="89">
        <v>0.12001446463299655</v>
      </c>
      <c r="M259" s="980" t="s">
        <v>545</v>
      </c>
      <c r="N259" s="87">
        <v>144100</v>
      </c>
      <c r="O259" s="87">
        <v>13471</v>
      </c>
      <c r="P259" s="88">
        <v>157571</v>
      </c>
      <c r="Q259" s="87">
        <v>489</v>
      </c>
      <c r="R259" s="87">
        <v>14001</v>
      </c>
      <c r="S259" s="87">
        <v>11512</v>
      </c>
      <c r="T259" s="88">
        <v>26002</v>
      </c>
      <c r="U259" s="137">
        <v>50.299290388548073</v>
      </c>
      <c r="V259" s="137">
        <v>42.956221055638885</v>
      </c>
      <c r="W259" s="137">
        <v>24.954675990271021</v>
      </c>
      <c r="X259" s="1015">
        <v>35.124399430813014</v>
      </c>
    </row>
    <row r="260" spans="2:24">
      <c r="B260" s="581">
        <v>2023</v>
      </c>
      <c r="C260" s="87"/>
      <c r="D260" s="87"/>
      <c r="E260" s="558"/>
      <c r="F260" s="87"/>
      <c r="G260" s="87">
        <v>251342.49999999997</v>
      </c>
      <c r="H260" s="87">
        <v>1589028.76</v>
      </c>
      <c r="I260" s="87">
        <v>499367.40500000003</v>
      </c>
      <c r="J260" s="87">
        <v>623915</v>
      </c>
      <c r="K260" s="88">
        <v>2963653.6650000005</v>
      </c>
      <c r="L260" s="89">
        <v>0.1034965737131771</v>
      </c>
      <c r="M260" s="980" t="s">
        <v>545</v>
      </c>
      <c r="N260" s="87">
        <v>306728</v>
      </c>
      <c r="O260" s="87">
        <v>21228</v>
      </c>
      <c r="P260" s="88">
        <v>327956</v>
      </c>
      <c r="Q260" s="87">
        <v>8332</v>
      </c>
      <c r="R260" s="87">
        <v>41926</v>
      </c>
      <c r="S260" s="87">
        <v>15618</v>
      </c>
      <c r="T260" s="88">
        <v>65876</v>
      </c>
      <c r="U260" s="137">
        <v>30.165926548247715</v>
      </c>
      <c r="V260" s="137">
        <v>37.900795687640127</v>
      </c>
      <c r="W260" s="137">
        <v>31.973838199513384</v>
      </c>
      <c r="X260" s="1015">
        <v>35.517315334871576</v>
      </c>
    </row>
    <row r="261" spans="2:24">
      <c r="B261" s="581">
        <v>2024</v>
      </c>
      <c r="C261" s="87"/>
      <c r="D261" s="87"/>
      <c r="E261" s="558"/>
      <c r="F261" s="87"/>
      <c r="G261" s="87">
        <v>419108</v>
      </c>
      <c r="H261" s="87">
        <v>1726863</v>
      </c>
      <c r="I261" s="87">
        <v>632067</v>
      </c>
      <c r="J261" s="87">
        <v>694138</v>
      </c>
      <c r="K261" s="88">
        <v>3472176</v>
      </c>
      <c r="L261" s="89">
        <v>0.112</v>
      </c>
      <c r="M261" s="980"/>
      <c r="N261" s="87">
        <v>390066</v>
      </c>
      <c r="O261" s="87">
        <v>24997</v>
      </c>
      <c r="P261" s="88">
        <v>415062</v>
      </c>
      <c r="Q261" s="87">
        <v>13142</v>
      </c>
      <c r="R261" s="87">
        <v>47759</v>
      </c>
      <c r="S261" s="87">
        <v>20207</v>
      </c>
      <c r="T261" s="88">
        <v>81108</v>
      </c>
      <c r="U261" s="137">
        <v>31.9</v>
      </c>
      <c r="V261" s="137">
        <v>36.200000000000003</v>
      </c>
      <c r="W261" s="137">
        <v>31.3</v>
      </c>
      <c r="X261" s="1015">
        <v>34.299999999999997</v>
      </c>
    </row>
    <row r="262" spans="2:24" ht="13.5" thickBot="1">
      <c r="B262" s="585">
        <v>2025</v>
      </c>
      <c r="C262" s="125"/>
      <c r="D262" s="125"/>
      <c r="E262" s="582"/>
      <c r="F262" s="125"/>
      <c r="G262" s="125">
        <v>425080</v>
      </c>
      <c r="H262" s="125">
        <v>1889065</v>
      </c>
      <c r="I262" s="125">
        <v>623977</v>
      </c>
      <c r="J262" s="125">
        <v>879862</v>
      </c>
      <c r="K262" s="126">
        <v>3817983</v>
      </c>
      <c r="L262" s="127">
        <v>0.11799999999999999</v>
      </c>
      <c r="M262" s="981" t="s">
        <v>545</v>
      </c>
      <c r="N262" s="125">
        <v>450424</v>
      </c>
      <c r="O262" s="125">
        <v>29398</v>
      </c>
      <c r="P262" s="126">
        <v>479822</v>
      </c>
      <c r="Q262" s="125">
        <v>13480</v>
      </c>
      <c r="R262" s="125">
        <v>51936</v>
      </c>
      <c r="S262" s="125">
        <v>20578</v>
      </c>
      <c r="T262" s="126">
        <v>85994</v>
      </c>
      <c r="U262" s="155">
        <v>31.5</v>
      </c>
      <c r="V262" s="155">
        <v>36.4</v>
      </c>
      <c r="W262" s="155">
        <v>30.3</v>
      </c>
      <c r="X262" s="1019">
        <v>34.200000000000003</v>
      </c>
    </row>
    <row r="263" spans="2:24" ht="13.5" thickTop="1"/>
  </sheetData>
  <mergeCells count="2">
    <mergeCell ref="C2:E2"/>
    <mergeCell ref="F2:K2"/>
  </mergeCells>
  <phoneticPr fontId="9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Y263"/>
  <sheetViews>
    <sheetView zoomScaleNormal="100" workbookViewId="0">
      <pane xSplit="2" ySplit="3" topLeftCell="H159" activePane="bottomRight" state="frozen"/>
      <selection activeCell="A2" sqref="A2"/>
      <selection pane="topRight" activeCell="A2" sqref="A2"/>
      <selection pane="bottomLeft" activeCell="A2" sqref="A2"/>
      <selection pane="bottomRight" activeCell="Z222" sqref="Z222"/>
    </sheetView>
  </sheetViews>
  <sheetFormatPr defaultColWidth="6.85546875" defaultRowHeight="12.75" outlineLevelRow="1"/>
  <cols>
    <col min="1" max="1" width="1" style="599" customWidth="1"/>
    <col min="2" max="2" width="9.85546875" style="634" customWidth="1"/>
    <col min="3" max="5" width="8.28515625" style="634" customWidth="1"/>
    <col min="6" max="6" width="6.85546875" style="599"/>
    <col min="7" max="10" width="8.140625" style="595" customWidth="1"/>
    <col min="11" max="11" width="8.140625" style="596" customWidth="1"/>
    <col min="12" max="12" width="9.7109375" style="597" bestFit="1" customWidth="1"/>
    <col min="13" max="13" width="8.7109375" style="597" customWidth="1"/>
    <col min="14" max="15" width="8.140625" style="595" customWidth="1"/>
    <col min="16" max="16" width="8.140625" style="596" customWidth="1"/>
    <col min="17" max="19" width="7.42578125" style="595" customWidth="1"/>
    <col min="20" max="20" width="7.42578125" style="596" customWidth="1"/>
    <col min="21" max="23" width="7.85546875" style="595" customWidth="1"/>
    <col min="24" max="24" width="7.85546875" style="596" customWidth="1"/>
    <col min="25" max="16384" width="6.85546875" style="599"/>
  </cols>
  <sheetData>
    <row r="1" spans="2:24">
      <c r="B1" s="594" t="s">
        <v>413</v>
      </c>
      <c r="C1" s="588">
        <v>3</v>
      </c>
      <c r="D1" s="13">
        <f t="shared" ref="D1" si="0">C1+1</f>
        <v>4</v>
      </c>
      <c r="E1" s="13">
        <f t="shared" ref="E1" si="1">D1+1</f>
        <v>5</v>
      </c>
      <c r="F1" s="13">
        <f t="shared" ref="F1" si="2">E1+1</f>
        <v>6</v>
      </c>
      <c r="G1" s="13">
        <f t="shared" ref="G1" si="3">F1+1</f>
        <v>7</v>
      </c>
      <c r="H1" s="13">
        <f t="shared" ref="H1" si="4">G1+1</f>
        <v>8</v>
      </c>
      <c r="I1" s="13">
        <f t="shared" ref="I1" si="5">H1+1</f>
        <v>9</v>
      </c>
      <c r="J1" s="13">
        <f t="shared" ref="J1" si="6">I1+1</f>
        <v>10</v>
      </c>
      <c r="K1" s="13">
        <f t="shared" ref="K1" si="7">J1+1</f>
        <v>11</v>
      </c>
      <c r="L1" s="13">
        <f t="shared" ref="L1" si="8">K1+1</f>
        <v>12</v>
      </c>
      <c r="M1" s="13">
        <f t="shared" ref="M1" si="9">L1+1</f>
        <v>13</v>
      </c>
      <c r="N1" s="13">
        <f t="shared" ref="N1" si="10">M1+1</f>
        <v>14</v>
      </c>
      <c r="O1" s="13">
        <f t="shared" ref="O1" si="11">N1+1</f>
        <v>15</v>
      </c>
      <c r="P1" s="13">
        <f t="shared" ref="P1" si="12">O1+1</f>
        <v>16</v>
      </c>
      <c r="Q1" s="13">
        <f t="shared" ref="Q1" si="13">P1+1</f>
        <v>17</v>
      </c>
      <c r="R1" s="13">
        <f t="shared" ref="R1" si="14">Q1+1</f>
        <v>18</v>
      </c>
      <c r="S1" s="13">
        <f t="shared" ref="S1" si="15">R1+1</f>
        <v>19</v>
      </c>
      <c r="T1" s="13">
        <f t="shared" ref="T1" si="16">S1+1</f>
        <v>20</v>
      </c>
      <c r="U1" s="13">
        <f t="shared" ref="U1" si="17">T1+1</f>
        <v>21</v>
      </c>
      <c r="V1" s="13">
        <f t="shared" ref="V1" si="18">U1+1</f>
        <v>22</v>
      </c>
      <c r="W1" s="13">
        <f t="shared" ref="W1" si="19">V1+1</f>
        <v>23</v>
      </c>
      <c r="X1" s="13">
        <f t="shared" ref="X1" si="20">W1+1</f>
        <v>24</v>
      </c>
    </row>
    <row r="2" spans="2:24" s="601" customFormat="1" ht="17.45" customHeight="1">
      <c r="B2" s="1010"/>
      <c r="C2" s="1053" t="s">
        <v>404</v>
      </c>
      <c r="D2" s="1053"/>
      <c r="E2" s="1053"/>
      <c r="F2" s="1053" t="s">
        <v>5</v>
      </c>
      <c r="G2" s="1053"/>
      <c r="H2" s="1053"/>
      <c r="I2" s="1053"/>
      <c r="J2" s="1053"/>
      <c r="K2" s="1053"/>
      <c r="L2" s="1011" t="s">
        <v>6</v>
      </c>
      <c r="M2" s="1053" t="s">
        <v>405</v>
      </c>
      <c r="N2" s="1053"/>
      <c r="O2" s="1053"/>
      <c r="P2" s="1053"/>
      <c r="Q2" s="564" t="s">
        <v>7</v>
      </c>
      <c r="R2" s="564"/>
      <c r="S2" s="564"/>
      <c r="T2" s="564"/>
      <c r="U2" s="564" t="s">
        <v>8</v>
      </c>
      <c r="V2" s="564"/>
      <c r="W2" s="564"/>
      <c r="X2" s="564"/>
    </row>
    <row r="3" spans="2:24" s="603" customFormat="1" ht="13.5">
      <c r="B3" s="1012" t="s">
        <v>9</v>
      </c>
      <c r="C3" s="554" t="s">
        <v>407</v>
      </c>
      <c r="D3" s="555" t="s">
        <v>408</v>
      </c>
      <c r="E3" s="556" t="s">
        <v>403</v>
      </c>
      <c r="F3" s="565" t="s">
        <v>404</v>
      </c>
      <c r="G3" s="535" t="s">
        <v>10</v>
      </c>
      <c r="H3" s="535" t="s">
        <v>11</v>
      </c>
      <c r="I3" s="535" t="s">
        <v>12</v>
      </c>
      <c r="J3" s="535" t="s">
        <v>13</v>
      </c>
      <c r="K3" s="536" t="s">
        <v>14</v>
      </c>
      <c r="L3" s="1013" t="s">
        <v>15</v>
      </c>
      <c r="M3" s="586" t="s">
        <v>411</v>
      </c>
      <c r="N3" s="586" t="s">
        <v>15</v>
      </c>
      <c r="O3" s="586" t="s">
        <v>16</v>
      </c>
      <c r="P3" s="536" t="s">
        <v>14</v>
      </c>
      <c r="Q3" s="535" t="s">
        <v>10</v>
      </c>
      <c r="R3" s="535" t="s">
        <v>11</v>
      </c>
      <c r="S3" s="535" t="s">
        <v>12</v>
      </c>
      <c r="T3" s="536" t="s">
        <v>14</v>
      </c>
      <c r="U3" s="1014" t="s">
        <v>10</v>
      </c>
      <c r="V3" s="1014" t="s">
        <v>11</v>
      </c>
      <c r="W3" s="535" t="s">
        <v>12</v>
      </c>
      <c r="X3" s="536" t="s">
        <v>14</v>
      </c>
    </row>
    <row r="4" spans="2:24" ht="13.5" hidden="1" customHeight="1" outlineLevel="1">
      <c r="B4" s="604">
        <v>40574</v>
      </c>
      <c r="C4" s="604"/>
      <c r="D4" s="604"/>
      <c r="E4" s="604"/>
      <c r="G4" s="605">
        <v>5335</v>
      </c>
      <c r="H4" s="605">
        <v>2834</v>
      </c>
      <c r="I4" s="605">
        <v>21</v>
      </c>
      <c r="J4" s="605">
        <v>1052</v>
      </c>
      <c r="K4" s="606">
        <f>SUM(G4:J4)</f>
        <v>9242</v>
      </c>
      <c r="L4" s="607">
        <f t="shared" ref="L4:L56" si="21">N4/K4</f>
        <v>0.14390824496862151</v>
      </c>
      <c r="M4" s="607"/>
      <c r="N4" s="608">
        <v>1330</v>
      </c>
      <c r="O4" s="608">
        <v>24</v>
      </c>
      <c r="P4" s="609">
        <f>SUM(N4:O4)</f>
        <v>1354</v>
      </c>
      <c r="Q4" s="605">
        <v>340</v>
      </c>
      <c r="R4" s="605">
        <v>154</v>
      </c>
      <c r="S4" s="605">
        <v>3</v>
      </c>
      <c r="T4" s="606">
        <f>SUM(Q4:S4)</f>
        <v>497</v>
      </c>
      <c r="U4" s="605"/>
      <c r="V4" s="605"/>
      <c r="W4" s="605"/>
      <c r="X4" s="598"/>
    </row>
    <row r="5" spans="2:24" ht="12.75" hidden="1" customHeight="1" outlineLevel="1">
      <c r="B5" s="604">
        <v>40602</v>
      </c>
      <c r="C5" s="604"/>
      <c r="D5" s="604"/>
      <c r="E5" s="604"/>
      <c r="G5" s="605">
        <v>10200</v>
      </c>
      <c r="H5" s="605">
        <v>3817</v>
      </c>
      <c r="I5" s="605">
        <v>803</v>
      </c>
      <c r="J5" s="605">
        <v>1108</v>
      </c>
      <c r="K5" s="606">
        <f t="shared" ref="K5:K68" si="22">SUM(G5:J5)</f>
        <v>15928</v>
      </c>
      <c r="L5" s="607">
        <f t="shared" si="21"/>
        <v>5.9329482672024106E-2</v>
      </c>
      <c r="M5" s="607"/>
      <c r="N5" s="605">
        <v>945</v>
      </c>
      <c r="O5" s="605">
        <v>27</v>
      </c>
      <c r="P5" s="606">
        <f t="shared" ref="P5:P68" si="23">SUM(N5:O5)</f>
        <v>972</v>
      </c>
      <c r="Q5" s="605">
        <v>505</v>
      </c>
      <c r="R5" s="605">
        <v>177</v>
      </c>
      <c r="S5" s="605">
        <v>60</v>
      </c>
      <c r="T5" s="606">
        <f t="shared" ref="T5:T68" si="24">SUM(Q5:S5)</f>
        <v>742</v>
      </c>
      <c r="U5" s="605"/>
      <c r="V5" s="605"/>
      <c r="W5" s="605"/>
      <c r="X5" s="598"/>
    </row>
    <row r="6" spans="2:24" ht="12.75" hidden="1" customHeight="1" outlineLevel="1">
      <c r="B6" s="610">
        <v>40633</v>
      </c>
      <c r="C6" s="610"/>
      <c r="D6" s="610"/>
      <c r="E6" s="610"/>
      <c r="G6" s="611">
        <v>7992</v>
      </c>
      <c r="H6" s="611">
        <v>2491</v>
      </c>
      <c r="I6" s="611">
        <v>147</v>
      </c>
      <c r="J6" s="611">
        <v>1242</v>
      </c>
      <c r="K6" s="612">
        <f t="shared" si="22"/>
        <v>11872</v>
      </c>
      <c r="L6" s="613">
        <f t="shared" si="21"/>
        <v>0.13645552560646901</v>
      </c>
      <c r="M6" s="613"/>
      <c r="N6" s="611">
        <v>1620</v>
      </c>
      <c r="O6" s="611">
        <v>21</v>
      </c>
      <c r="P6" s="612">
        <f t="shared" si="23"/>
        <v>1641</v>
      </c>
      <c r="Q6" s="611">
        <v>369</v>
      </c>
      <c r="R6" s="611">
        <v>123</v>
      </c>
      <c r="S6" s="611">
        <v>17</v>
      </c>
      <c r="T6" s="612">
        <f t="shared" si="24"/>
        <v>509</v>
      </c>
      <c r="U6" s="611"/>
      <c r="V6" s="611"/>
      <c r="W6" s="611"/>
      <c r="X6" s="614"/>
    </row>
    <row r="7" spans="2:24" ht="12.75" hidden="1" customHeight="1" outlineLevel="1">
      <c r="B7" s="604">
        <v>40663</v>
      </c>
      <c r="C7" s="604"/>
      <c r="D7" s="604"/>
      <c r="E7" s="604"/>
      <c r="G7" s="605">
        <v>8927</v>
      </c>
      <c r="H7" s="605">
        <v>3599</v>
      </c>
      <c r="I7" s="605">
        <v>102</v>
      </c>
      <c r="J7" s="605">
        <v>1348</v>
      </c>
      <c r="K7" s="606">
        <f t="shared" si="22"/>
        <v>13976</v>
      </c>
      <c r="L7" s="607">
        <f t="shared" si="21"/>
        <v>0.12271036061820263</v>
      </c>
      <c r="M7" s="607"/>
      <c r="N7" s="608">
        <v>1715</v>
      </c>
      <c r="O7" s="608">
        <v>32</v>
      </c>
      <c r="P7" s="609">
        <f t="shared" si="23"/>
        <v>1747</v>
      </c>
      <c r="Q7" s="605">
        <v>441</v>
      </c>
      <c r="R7" s="605">
        <v>203</v>
      </c>
      <c r="S7" s="605">
        <v>16</v>
      </c>
      <c r="T7" s="606">
        <f t="shared" si="24"/>
        <v>660</v>
      </c>
      <c r="U7" s="605"/>
      <c r="V7" s="605"/>
      <c r="W7" s="605"/>
      <c r="X7" s="598"/>
    </row>
    <row r="8" spans="2:24" ht="12.75" hidden="1" customHeight="1" outlineLevel="1">
      <c r="B8" s="604">
        <v>40694</v>
      </c>
      <c r="C8" s="604"/>
      <c r="D8" s="604"/>
      <c r="E8" s="604"/>
      <c r="G8" s="605">
        <v>13227</v>
      </c>
      <c r="H8" s="605">
        <v>4920</v>
      </c>
      <c r="I8" s="605">
        <v>108</v>
      </c>
      <c r="J8" s="605">
        <v>1847</v>
      </c>
      <c r="K8" s="606">
        <f t="shared" si="22"/>
        <v>20102</v>
      </c>
      <c r="L8" s="607">
        <f t="shared" si="21"/>
        <v>2.4226445129837827E-2</v>
      </c>
      <c r="M8" s="607"/>
      <c r="N8" s="605">
        <v>487</v>
      </c>
      <c r="O8" s="605">
        <v>24</v>
      </c>
      <c r="P8" s="606">
        <f t="shared" si="23"/>
        <v>511</v>
      </c>
      <c r="Q8" s="605">
        <v>557</v>
      </c>
      <c r="R8" s="605">
        <v>279</v>
      </c>
      <c r="S8" s="605">
        <v>9</v>
      </c>
      <c r="T8" s="606">
        <f t="shared" si="24"/>
        <v>845</v>
      </c>
      <c r="U8" s="605"/>
      <c r="V8" s="605"/>
      <c r="W8" s="605"/>
      <c r="X8" s="598"/>
    </row>
    <row r="9" spans="2:24" ht="12.75" hidden="1" customHeight="1" outlineLevel="1">
      <c r="B9" s="610">
        <v>40724</v>
      </c>
      <c r="C9" s="610"/>
      <c r="D9" s="610"/>
      <c r="E9" s="610"/>
      <c r="G9" s="611">
        <v>14116</v>
      </c>
      <c r="H9" s="611">
        <v>3707</v>
      </c>
      <c r="I9" s="611">
        <v>287</v>
      </c>
      <c r="J9" s="611">
        <v>2342</v>
      </c>
      <c r="K9" s="612">
        <f t="shared" si="22"/>
        <v>20452</v>
      </c>
      <c r="L9" s="613">
        <f t="shared" si="21"/>
        <v>0.12644240172110308</v>
      </c>
      <c r="M9" s="613"/>
      <c r="N9" s="611">
        <v>2586</v>
      </c>
      <c r="O9" s="611">
        <v>31</v>
      </c>
      <c r="P9" s="612">
        <f t="shared" si="23"/>
        <v>2617</v>
      </c>
      <c r="Q9" s="611">
        <v>647</v>
      </c>
      <c r="R9" s="611">
        <v>219</v>
      </c>
      <c r="S9" s="611">
        <v>17</v>
      </c>
      <c r="T9" s="612">
        <f t="shared" si="24"/>
        <v>883</v>
      </c>
      <c r="U9" s="611"/>
      <c r="V9" s="611"/>
      <c r="W9" s="611"/>
      <c r="X9" s="614"/>
    </row>
    <row r="10" spans="2:24" ht="12.75" hidden="1" customHeight="1" outlineLevel="1">
      <c r="B10" s="604">
        <v>40755</v>
      </c>
      <c r="C10" s="604"/>
      <c r="D10" s="604"/>
      <c r="E10" s="604"/>
      <c r="G10" s="605">
        <v>18591</v>
      </c>
      <c r="H10" s="605">
        <v>3673</v>
      </c>
      <c r="I10" s="605">
        <v>117</v>
      </c>
      <c r="J10" s="605">
        <v>2216</v>
      </c>
      <c r="K10" s="606">
        <f t="shared" si="22"/>
        <v>24597</v>
      </c>
      <c r="L10" s="607">
        <f t="shared" si="21"/>
        <v>6.374761149733707E-2</v>
      </c>
      <c r="M10" s="607"/>
      <c r="N10" s="608">
        <v>1568</v>
      </c>
      <c r="O10" s="608">
        <v>37</v>
      </c>
      <c r="P10" s="609">
        <f t="shared" si="23"/>
        <v>1605</v>
      </c>
      <c r="Q10" s="605">
        <v>891</v>
      </c>
      <c r="R10" s="605">
        <v>311</v>
      </c>
      <c r="S10" s="605">
        <v>4</v>
      </c>
      <c r="T10" s="606">
        <f t="shared" si="24"/>
        <v>1206</v>
      </c>
      <c r="U10" s="605"/>
      <c r="V10" s="605"/>
      <c r="W10" s="605"/>
      <c r="X10" s="598"/>
    </row>
    <row r="11" spans="2:24" ht="12.75" hidden="1" customHeight="1" outlineLevel="1">
      <c r="B11" s="604">
        <v>40786</v>
      </c>
      <c r="C11" s="604"/>
      <c r="D11" s="604"/>
      <c r="E11" s="604"/>
      <c r="G11" s="605">
        <v>24057.599999999999</v>
      </c>
      <c r="H11" s="605">
        <v>2717.1</v>
      </c>
      <c r="I11" s="605">
        <v>96.1</v>
      </c>
      <c r="J11" s="605">
        <v>1490</v>
      </c>
      <c r="K11" s="606">
        <f t="shared" si="22"/>
        <v>28360.799999999996</v>
      </c>
      <c r="L11" s="607">
        <f t="shared" si="21"/>
        <v>0.10627344785760628</v>
      </c>
      <c r="M11" s="607"/>
      <c r="N11" s="605">
        <v>3014</v>
      </c>
      <c r="O11" s="605">
        <v>33</v>
      </c>
      <c r="P11" s="606">
        <f t="shared" si="23"/>
        <v>3047</v>
      </c>
      <c r="Q11" s="605">
        <v>827</v>
      </c>
      <c r="R11" s="605">
        <v>158</v>
      </c>
      <c r="S11" s="605">
        <v>9</v>
      </c>
      <c r="T11" s="606">
        <f t="shared" si="24"/>
        <v>994</v>
      </c>
      <c r="U11" s="605"/>
      <c r="V11" s="605"/>
      <c r="W11" s="605"/>
      <c r="X11" s="598"/>
    </row>
    <row r="12" spans="2:24" ht="12.75" hidden="1" customHeight="1" outlineLevel="1">
      <c r="B12" s="610">
        <v>40816</v>
      </c>
      <c r="C12" s="610"/>
      <c r="D12" s="610"/>
      <c r="E12" s="610"/>
      <c r="G12" s="611">
        <v>22486.2</v>
      </c>
      <c r="H12" s="611">
        <v>3506.4</v>
      </c>
      <c r="I12" s="611">
        <v>6.6</v>
      </c>
      <c r="J12" s="611">
        <v>2259.6999999999998</v>
      </c>
      <c r="K12" s="612">
        <f t="shared" si="22"/>
        <v>28258.9</v>
      </c>
      <c r="L12" s="613">
        <f t="shared" si="21"/>
        <v>7.7073063707362985E-2</v>
      </c>
      <c r="M12" s="613"/>
      <c r="N12" s="611">
        <v>2178</v>
      </c>
      <c r="O12" s="611">
        <v>42</v>
      </c>
      <c r="P12" s="612">
        <f t="shared" si="23"/>
        <v>2220</v>
      </c>
      <c r="Q12" s="611">
        <v>824</v>
      </c>
      <c r="R12" s="611">
        <v>244</v>
      </c>
      <c r="S12" s="611">
        <v>5</v>
      </c>
      <c r="T12" s="612">
        <f t="shared" si="24"/>
        <v>1073</v>
      </c>
      <c r="U12" s="611"/>
      <c r="V12" s="611"/>
      <c r="W12" s="611"/>
      <c r="X12" s="614"/>
    </row>
    <row r="13" spans="2:24" ht="12.75" hidden="1" customHeight="1" outlineLevel="1">
      <c r="B13" s="604">
        <v>40847</v>
      </c>
      <c r="C13" s="604"/>
      <c r="D13" s="604"/>
      <c r="E13" s="604"/>
      <c r="G13" s="605">
        <v>31505.1</v>
      </c>
      <c r="H13" s="605">
        <v>4607.3999999999996</v>
      </c>
      <c r="I13" s="605">
        <v>108.9</v>
      </c>
      <c r="J13" s="605">
        <v>2730.6</v>
      </c>
      <c r="K13" s="606">
        <f t="shared" si="22"/>
        <v>38952</v>
      </c>
      <c r="L13" s="607">
        <f t="shared" si="21"/>
        <v>0.11021256931608132</v>
      </c>
      <c r="M13" s="607"/>
      <c r="N13" s="608">
        <v>4293</v>
      </c>
      <c r="O13" s="608">
        <v>55</v>
      </c>
      <c r="P13" s="609">
        <f t="shared" si="23"/>
        <v>4348</v>
      </c>
      <c r="Q13" s="605">
        <v>1098</v>
      </c>
      <c r="R13" s="605">
        <v>221</v>
      </c>
      <c r="S13" s="605">
        <v>12</v>
      </c>
      <c r="T13" s="606">
        <f t="shared" si="24"/>
        <v>1331</v>
      </c>
      <c r="U13" s="605"/>
      <c r="V13" s="605"/>
      <c r="W13" s="605"/>
      <c r="X13" s="598"/>
    </row>
    <row r="14" spans="2:24" ht="12.75" hidden="1" customHeight="1" outlineLevel="1">
      <c r="B14" s="604">
        <v>40877</v>
      </c>
      <c r="C14" s="604"/>
      <c r="D14" s="604"/>
      <c r="E14" s="604"/>
      <c r="G14" s="605">
        <v>29743.7</v>
      </c>
      <c r="H14" s="605">
        <v>3838.1</v>
      </c>
      <c r="I14" s="605">
        <v>13.1</v>
      </c>
      <c r="J14" s="605">
        <v>2301.4</v>
      </c>
      <c r="K14" s="606">
        <f t="shared" si="22"/>
        <v>35896.300000000003</v>
      </c>
      <c r="L14" s="607">
        <f t="shared" si="21"/>
        <v>2.6019394756562651E-2</v>
      </c>
      <c r="M14" s="607"/>
      <c r="N14" s="605">
        <v>934</v>
      </c>
      <c r="O14" s="605">
        <v>35</v>
      </c>
      <c r="P14" s="606">
        <f t="shared" si="23"/>
        <v>969</v>
      </c>
      <c r="Q14" s="605">
        <v>650</v>
      </c>
      <c r="R14" s="605">
        <v>284</v>
      </c>
      <c r="S14" s="605">
        <v>15</v>
      </c>
      <c r="T14" s="606">
        <f t="shared" si="24"/>
        <v>949</v>
      </c>
      <c r="U14" s="605"/>
      <c r="V14" s="605"/>
      <c r="W14" s="605"/>
      <c r="X14" s="598"/>
    </row>
    <row r="15" spans="2:24" ht="12.75" hidden="1" customHeight="1" outlineLevel="1">
      <c r="B15" s="615">
        <v>40908</v>
      </c>
      <c r="C15" s="615"/>
      <c r="D15" s="615"/>
      <c r="E15" s="615"/>
      <c r="G15" s="616">
        <v>31007.599999999999</v>
      </c>
      <c r="H15" s="616">
        <v>2676</v>
      </c>
      <c r="I15" s="616">
        <v>238.1</v>
      </c>
      <c r="J15" s="616">
        <v>1919.7</v>
      </c>
      <c r="K15" s="617">
        <f t="shared" si="22"/>
        <v>35841.399999999994</v>
      </c>
      <c r="L15" s="618">
        <f t="shared" si="21"/>
        <v>7.8317253232295631E-2</v>
      </c>
      <c r="M15" s="618"/>
      <c r="N15" s="616">
        <v>2807</v>
      </c>
      <c r="O15" s="616">
        <v>27</v>
      </c>
      <c r="P15" s="617">
        <f t="shared" si="23"/>
        <v>2834</v>
      </c>
      <c r="Q15" s="616">
        <v>650</v>
      </c>
      <c r="R15" s="616">
        <v>137</v>
      </c>
      <c r="S15" s="616">
        <v>15</v>
      </c>
      <c r="T15" s="617">
        <f t="shared" si="24"/>
        <v>802</v>
      </c>
      <c r="U15" s="616"/>
      <c r="V15" s="616"/>
      <c r="W15" s="616"/>
      <c r="X15" s="619"/>
    </row>
    <row r="16" spans="2:24" ht="12.75" hidden="1" customHeight="1" outlineLevel="1">
      <c r="B16" s="604">
        <v>40939</v>
      </c>
      <c r="C16" s="604"/>
      <c r="D16" s="604"/>
      <c r="E16" s="604"/>
      <c r="G16" s="605">
        <v>33284</v>
      </c>
      <c r="H16" s="605">
        <v>3416</v>
      </c>
      <c r="I16" s="605">
        <v>1674</v>
      </c>
      <c r="J16" s="605">
        <v>2004</v>
      </c>
      <c r="K16" s="606">
        <f t="shared" si="22"/>
        <v>40378</v>
      </c>
      <c r="L16" s="607">
        <f t="shared" si="21"/>
        <v>4.7847837931546879E-2</v>
      </c>
      <c r="M16" s="607"/>
      <c r="N16" s="605">
        <v>1932</v>
      </c>
      <c r="O16" s="605">
        <v>33</v>
      </c>
      <c r="P16" s="606">
        <f t="shared" si="23"/>
        <v>1965</v>
      </c>
      <c r="Q16" s="605">
        <v>1231</v>
      </c>
      <c r="R16" s="605">
        <v>174</v>
      </c>
      <c r="S16" s="605">
        <v>38</v>
      </c>
      <c r="T16" s="606">
        <f t="shared" si="24"/>
        <v>1443</v>
      </c>
      <c r="U16" s="620">
        <f t="shared" ref="U16:U47" si="25">G16/Q16</f>
        <v>27.038180341186028</v>
      </c>
      <c r="V16" s="620">
        <f t="shared" ref="V16:V47" si="26">H16/R16</f>
        <v>19.632183908045977</v>
      </c>
      <c r="W16" s="620">
        <f t="shared" ref="W16:W47" si="27">I16/S16</f>
        <v>44.05263157894737</v>
      </c>
      <c r="X16" s="621">
        <f t="shared" ref="X16:X47" si="28">SUM(G16:I16)/T16</f>
        <v>26.593208593208594</v>
      </c>
    </row>
    <row r="17" spans="2:24" ht="12.75" hidden="1" customHeight="1" outlineLevel="1">
      <c r="B17" s="604">
        <v>40968</v>
      </c>
      <c r="C17" s="604"/>
      <c r="D17" s="604"/>
      <c r="E17" s="604"/>
      <c r="G17" s="605">
        <v>35499</v>
      </c>
      <c r="H17" s="605">
        <v>1949</v>
      </c>
      <c r="I17" s="605">
        <v>103</v>
      </c>
      <c r="J17" s="605">
        <v>1310</v>
      </c>
      <c r="K17" s="606">
        <f t="shared" si="22"/>
        <v>38861</v>
      </c>
      <c r="L17" s="607">
        <f t="shared" si="21"/>
        <v>0.10370294125215512</v>
      </c>
      <c r="M17" s="607"/>
      <c r="N17" s="605">
        <v>4030.0000000000005</v>
      </c>
      <c r="O17" s="605">
        <v>34</v>
      </c>
      <c r="P17" s="606">
        <f t="shared" si="23"/>
        <v>4064.0000000000005</v>
      </c>
      <c r="Q17" s="605">
        <v>1126</v>
      </c>
      <c r="R17" s="605">
        <v>139</v>
      </c>
      <c r="S17" s="605">
        <v>11</v>
      </c>
      <c r="T17" s="606">
        <f t="shared" si="24"/>
        <v>1276</v>
      </c>
      <c r="U17" s="620">
        <f t="shared" si="25"/>
        <v>31.52664298401421</v>
      </c>
      <c r="V17" s="620">
        <f t="shared" si="26"/>
        <v>14.02158273381295</v>
      </c>
      <c r="W17" s="620">
        <f t="shared" si="27"/>
        <v>9.3636363636363633</v>
      </c>
      <c r="X17" s="621">
        <f t="shared" si="28"/>
        <v>29.428683385579937</v>
      </c>
    </row>
    <row r="18" spans="2:24" ht="12.75" hidden="1" customHeight="1" outlineLevel="1">
      <c r="B18" s="610">
        <v>40999</v>
      </c>
      <c r="C18" s="610"/>
      <c r="D18" s="610"/>
      <c r="E18" s="610"/>
      <c r="G18" s="611">
        <v>38260</v>
      </c>
      <c r="H18" s="611">
        <v>2691</v>
      </c>
      <c r="I18" s="611">
        <v>663</v>
      </c>
      <c r="J18" s="611">
        <v>1521</v>
      </c>
      <c r="K18" s="612">
        <f t="shared" si="22"/>
        <v>43135</v>
      </c>
      <c r="L18" s="613">
        <f t="shared" si="21"/>
        <v>5.3112321780456703E-2</v>
      </c>
      <c r="M18" s="613"/>
      <c r="N18" s="611">
        <v>2291</v>
      </c>
      <c r="O18" s="611">
        <v>39</v>
      </c>
      <c r="P18" s="612">
        <f t="shared" si="23"/>
        <v>2330</v>
      </c>
      <c r="Q18" s="611">
        <v>1156</v>
      </c>
      <c r="R18" s="611">
        <v>172</v>
      </c>
      <c r="S18" s="611">
        <v>40</v>
      </c>
      <c r="T18" s="612">
        <f t="shared" si="24"/>
        <v>1368</v>
      </c>
      <c r="U18" s="622">
        <f t="shared" si="25"/>
        <v>33.096885813148788</v>
      </c>
      <c r="V18" s="622">
        <f t="shared" si="26"/>
        <v>15.645348837209303</v>
      </c>
      <c r="W18" s="622">
        <f t="shared" si="27"/>
        <v>16.574999999999999</v>
      </c>
      <c r="X18" s="623">
        <f t="shared" si="28"/>
        <v>30.419590643274855</v>
      </c>
    </row>
    <row r="19" spans="2:24" ht="12.75" hidden="1" customHeight="1" outlineLevel="1">
      <c r="B19" s="604">
        <v>41029</v>
      </c>
      <c r="C19" s="604"/>
      <c r="D19" s="604"/>
      <c r="E19" s="604"/>
      <c r="G19" s="605">
        <v>24273</v>
      </c>
      <c r="H19" s="605">
        <v>3497</v>
      </c>
      <c r="I19" s="605">
        <v>170</v>
      </c>
      <c r="J19" s="605">
        <v>2659</v>
      </c>
      <c r="K19" s="606">
        <f t="shared" si="22"/>
        <v>30599</v>
      </c>
      <c r="L19" s="607">
        <f t="shared" si="21"/>
        <v>0.10706232229811431</v>
      </c>
      <c r="M19" s="607"/>
      <c r="N19" s="608">
        <v>3276</v>
      </c>
      <c r="O19" s="608">
        <v>44</v>
      </c>
      <c r="P19" s="609">
        <f t="shared" si="23"/>
        <v>3320</v>
      </c>
      <c r="Q19" s="605">
        <v>871</v>
      </c>
      <c r="R19" s="605">
        <v>228</v>
      </c>
      <c r="S19" s="605">
        <v>21</v>
      </c>
      <c r="T19" s="606">
        <f t="shared" si="24"/>
        <v>1120</v>
      </c>
      <c r="U19" s="620">
        <f t="shared" si="25"/>
        <v>27.867967853042479</v>
      </c>
      <c r="V19" s="620">
        <f t="shared" si="26"/>
        <v>15.337719298245615</v>
      </c>
      <c r="W19" s="620">
        <f t="shared" si="27"/>
        <v>8.0952380952380949</v>
      </c>
      <c r="X19" s="621">
        <f t="shared" si="28"/>
        <v>24.946428571428573</v>
      </c>
    </row>
    <row r="20" spans="2:24" ht="12.75" hidden="1" customHeight="1" outlineLevel="1">
      <c r="B20" s="604">
        <v>41060</v>
      </c>
      <c r="C20" s="604"/>
      <c r="D20" s="604"/>
      <c r="E20" s="604"/>
      <c r="G20" s="605">
        <v>29259</v>
      </c>
      <c r="H20" s="605">
        <v>3511</v>
      </c>
      <c r="I20" s="605">
        <v>232</v>
      </c>
      <c r="J20" s="605">
        <v>1781</v>
      </c>
      <c r="K20" s="606">
        <f t="shared" si="22"/>
        <v>34783</v>
      </c>
      <c r="L20" s="607">
        <f t="shared" si="21"/>
        <v>7.9924100853865393E-2</v>
      </c>
      <c r="M20" s="607"/>
      <c r="N20" s="605">
        <v>2780</v>
      </c>
      <c r="O20" s="605">
        <v>38</v>
      </c>
      <c r="P20" s="606">
        <f t="shared" si="23"/>
        <v>2818</v>
      </c>
      <c r="Q20" s="605">
        <v>939</v>
      </c>
      <c r="R20" s="605">
        <v>258</v>
      </c>
      <c r="S20" s="605">
        <v>19</v>
      </c>
      <c r="T20" s="606">
        <f t="shared" si="24"/>
        <v>1216</v>
      </c>
      <c r="U20" s="620">
        <f t="shared" si="25"/>
        <v>31.159744408945688</v>
      </c>
      <c r="V20" s="620">
        <f t="shared" si="26"/>
        <v>13.608527131782946</v>
      </c>
      <c r="W20" s="620">
        <f t="shared" si="27"/>
        <v>12.210526315789474</v>
      </c>
      <c r="X20" s="621">
        <f t="shared" si="28"/>
        <v>27.139802631578949</v>
      </c>
    </row>
    <row r="21" spans="2:24" ht="12.75" hidden="1" customHeight="1" outlineLevel="1">
      <c r="B21" s="610">
        <v>41090</v>
      </c>
      <c r="C21" s="610"/>
      <c r="D21" s="610"/>
      <c r="E21" s="610"/>
      <c r="G21" s="611">
        <v>31258</v>
      </c>
      <c r="H21" s="611">
        <v>2885</v>
      </c>
      <c r="I21" s="611">
        <v>780</v>
      </c>
      <c r="J21" s="611">
        <v>2386</v>
      </c>
      <c r="K21" s="612">
        <f t="shared" si="22"/>
        <v>37309</v>
      </c>
      <c r="L21" s="613">
        <f t="shared" si="21"/>
        <v>6.8830577072556215E-2</v>
      </c>
      <c r="M21" s="613"/>
      <c r="N21" s="611">
        <v>2568</v>
      </c>
      <c r="O21" s="611">
        <v>67</v>
      </c>
      <c r="P21" s="612">
        <f t="shared" si="23"/>
        <v>2635</v>
      </c>
      <c r="Q21" s="611">
        <v>838</v>
      </c>
      <c r="R21" s="611">
        <v>209</v>
      </c>
      <c r="S21" s="611">
        <v>52</v>
      </c>
      <c r="T21" s="612">
        <f t="shared" si="24"/>
        <v>1099</v>
      </c>
      <c r="U21" s="622">
        <f t="shared" si="25"/>
        <v>37.300715990453462</v>
      </c>
      <c r="V21" s="622">
        <f t="shared" si="26"/>
        <v>13.803827751196172</v>
      </c>
      <c r="W21" s="622">
        <f t="shared" si="27"/>
        <v>15</v>
      </c>
      <c r="X21" s="623">
        <f t="shared" si="28"/>
        <v>31.777070063694268</v>
      </c>
    </row>
    <row r="22" spans="2:24" ht="12.75" hidden="1" customHeight="1" outlineLevel="1">
      <c r="B22" s="604">
        <v>41121</v>
      </c>
      <c r="C22" s="604"/>
      <c r="D22" s="604"/>
      <c r="E22" s="604"/>
      <c r="G22" s="605">
        <v>27009</v>
      </c>
      <c r="H22" s="605">
        <v>3276</v>
      </c>
      <c r="I22" s="605">
        <v>512</v>
      </c>
      <c r="J22" s="605">
        <v>2431</v>
      </c>
      <c r="K22" s="606">
        <f t="shared" si="22"/>
        <v>33228</v>
      </c>
      <c r="L22" s="607">
        <f t="shared" si="21"/>
        <v>8.5048754062838572E-2</v>
      </c>
      <c r="M22" s="607"/>
      <c r="N22" s="608">
        <v>2826</v>
      </c>
      <c r="O22" s="608">
        <v>36</v>
      </c>
      <c r="P22" s="609">
        <f t="shared" si="23"/>
        <v>2862</v>
      </c>
      <c r="Q22" s="605">
        <v>822</v>
      </c>
      <c r="R22" s="605">
        <v>304</v>
      </c>
      <c r="S22" s="605">
        <v>41</v>
      </c>
      <c r="T22" s="606">
        <f t="shared" si="24"/>
        <v>1167</v>
      </c>
      <c r="U22" s="620">
        <f t="shared" si="25"/>
        <v>32.857664233576642</v>
      </c>
      <c r="V22" s="620">
        <f t="shared" si="26"/>
        <v>10.776315789473685</v>
      </c>
      <c r="W22" s="620">
        <f t="shared" si="27"/>
        <v>12.487804878048781</v>
      </c>
      <c r="X22" s="621">
        <f t="shared" si="28"/>
        <v>26.389888603256214</v>
      </c>
    </row>
    <row r="23" spans="2:24" ht="12.75" hidden="1" customHeight="1" outlineLevel="1">
      <c r="B23" s="604">
        <v>41152</v>
      </c>
      <c r="C23" s="604"/>
      <c r="D23" s="604"/>
      <c r="E23" s="604"/>
      <c r="G23" s="605">
        <v>32105.4</v>
      </c>
      <c r="H23" s="605">
        <v>4709.2</v>
      </c>
      <c r="I23" s="605">
        <v>928.8</v>
      </c>
      <c r="J23" s="605">
        <v>1851.4</v>
      </c>
      <c r="K23" s="606">
        <f t="shared" si="22"/>
        <v>39594.800000000003</v>
      </c>
      <c r="L23" s="607">
        <f t="shared" si="21"/>
        <v>5.5285037429157358E-2</v>
      </c>
      <c r="M23" s="607"/>
      <c r="N23" s="605">
        <v>2189</v>
      </c>
      <c r="O23" s="605">
        <v>20</v>
      </c>
      <c r="P23" s="606">
        <f t="shared" si="23"/>
        <v>2209</v>
      </c>
      <c r="Q23" s="605">
        <v>902</v>
      </c>
      <c r="R23" s="605">
        <v>285</v>
      </c>
      <c r="S23" s="605">
        <v>62</v>
      </c>
      <c r="T23" s="606">
        <f t="shared" si="24"/>
        <v>1249</v>
      </c>
      <c r="U23" s="620">
        <f t="shared" si="25"/>
        <v>35.593569844789357</v>
      </c>
      <c r="V23" s="620">
        <f t="shared" si="26"/>
        <v>16.523508771929823</v>
      </c>
      <c r="W23" s="620">
        <f t="shared" si="27"/>
        <v>14.980645161290322</v>
      </c>
      <c r="X23" s="621">
        <f t="shared" si="28"/>
        <v>30.218895116092874</v>
      </c>
    </row>
    <row r="24" spans="2:24" ht="12.75" hidden="1" customHeight="1" outlineLevel="1">
      <c r="B24" s="610">
        <v>41182</v>
      </c>
      <c r="C24" s="610"/>
      <c r="D24" s="610"/>
      <c r="E24" s="610"/>
      <c r="G24" s="611">
        <v>33393</v>
      </c>
      <c r="H24" s="611">
        <v>4872</v>
      </c>
      <c r="I24" s="611">
        <v>663</v>
      </c>
      <c r="J24" s="611">
        <v>2424</v>
      </c>
      <c r="K24" s="612">
        <f t="shared" si="22"/>
        <v>41352</v>
      </c>
      <c r="L24" s="613">
        <f t="shared" si="21"/>
        <v>0.12519346101760495</v>
      </c>
      <c r="M24" s="613"/>
      <c r="N24" s="611">
        <v>5177</v>
      </c>
      <c r="O24" s="611">
        <v>75</v>
      </c>
      <c r="P24" s="612">
        <f t="shared" si="23"/>
        <v>5252</v>
      </c>
      <c r="Q24" s="611">
        <v>1096</v>
      </c>
      <c r="R24" s="611">
        <v>265</v>
      </c>
      <c r="S24" s="611">
        <v>51</v>
      </c>
      <c r="T24" s="612">
        <f t="shared" si="24"/>
        <v>1412</v>
      </c>
      <c r="U24" s="622">
        <f t="shared" si="25"/>
        <v>30.468065693430656</v>
      </c>
      <c r="V24" s="622">
        <f t="shared" si="26"/>
        <v>18.38490566037736</v>
      </c>
      <c r="W24" s="622">
        <f t="shared" si="27"/>
        <v>13</v>
      </c>
      <c r="X24" s="623">
        <f t="shared" si="28"/>
        <v>27.569405099150142</v>
      </c>
    </row>
    <row r="25" spans="2:24" ht="12.75" hidden="1" customHeight="1" outlineLevel="1">
      <c r="B25" s="604">
        <v>41213</v>
      </c>
      <c r="C25" s="604"/>
      <c r="D25" s="604"/>
      <c r="E25" s="604"/>
      <c r="G25" s="605">
        <v>38667</v>
      </c>
      <c r="H25" s="605">
        <v>4575</v>
      </c>
      <c r="I25" s="605">
        <v>629</v>
      </c>
      <c r="J25" s="605">
        <v>2764</v>
      </c>
      <c r="K25" s="606">
        <f t="shared" si="22"/>
        <v>46635</v>
      </c>
      <c r="L25" s="607">
        <f t="shared" si="21"/>
        <v>0.10041814088131232</v>
      </c>
      <c r="M25" s="607"/>
      <c r="N25" s="608">
        <v>4683</v>
      </c>
      <c r="O25" s="608">
        <v>80</v>
      </c>
      <c r="P25" s="609">
        <f t="shared" si="23"/>
        <v>4763</v>
      </c>
      <c r="Q25" s="605">
        <v>1150</v>
      </c>
      <c r="R25" s="605">
        <v>273</v>
      </c>
      <c r="S25" s="605">
        <v>55</v>
      </c>
      <c r="T25" s="606">
        <f t="shared" si="24"/>
        <v>1478</v>
      </c>
      <c r="U25" s="620">
        <f t="shared" si="25"/>
        <v>33.623478260869568</v>
      </c>
      <c r="V25" s="620">
        <f t="shared" si="26"/>
        <v>16.758241758241759</v>
      </c>
      <c r="W25" s="620">
        <f t="shared" si="27"/>
        <v>11.436363636363636</v>
      </c>
      <c r="X25" s="621">
        <f t="shared" si="28"/>
        <v>29.682679296346414</v>
      </c>
    </row>
    <row r="26" spans="2:24" ht="12.75" hidden="1" customHeight="1" outlineLevel="1">
      <c r="B26" s="604">
        <v>41243</v>
      </c>
      <c r="C26" s="604"/>
      <c r="D26" s="604"/>
      <c r="E26" s="604"/>
      <c r="G26" s="605">
        <v>21754</v>
      </c>
      <c r="H26" s="605">
        <v>3883</v>
      </c>
      <c r="I26" s="605">
        <v>457</v>
      </c>
      <c r="J26" s="605">
        <v>2567</v>
      </c>
      <c r="K26" s="606">
        <f t="shared" si="22"/>
        <v>28661</v>
      </c>
      <c r="L26" s="607">
        <f t="shared" si="21"/>
        <v>0.13502669132270331</v>
      </c>
      <c r="M26" s="607"/>
      <c r="N26" s="605">
        <v>3870</v>
      </c>
      <c r="O26" s="605">
        <v>59</v>
      </c>
      <c r="P26" s="606">
        <f t="shared" si="23"/>
        <v>3929</v>
      </c>
      <c r="Q26" s="605">
        <v>656</v>
      </c>
      <c r="R26" s="605">
        <v>320</v>
      </c>
      <c r="S26" s="605">
        <v>26</v>
      </c>
      <c r="T26" s="606">
        <f t="shared" si="24"/>
        <v>1002</v>
      </c>
      <c r="U26" s="620">
        <f t="shared" si="25"/>
        <v>33.161585365853661</v>
      </c>
      <c r="V26" s="620">
        <f t="shared" si="26"/>
        <v>12.134375</v>
      </c>
      <c r="W26" s="620">
        <f t="shared" si="27"/>
        <v>17.576923076923077</v>
      </c>
      <c r="X26" s="621">
        <f t="shared" si="28"/>
        <v>26.04191616766467</v>
      </c>
    </row>
    <row r="27" spans="2:24" ht="12.75" hidden="1" customHeight="1" outlineLevel="1">
      <c r="B27" s="615">
        <v>41274</v>
      </c>
      <c r="C27" s="615"/>
      <c r="D27" s="615"/>
      <c r="E27" s="615"/>
      <c r="G27" s="616">
        <v>38179</v>
      </c>
      <c r="H27" s="616">
        <v>4122</v>
      </c>
      <c r="I27" s="616">
        <v>187</v>
      </c>
      <c r="J27" s="616">
        <v>2201</v>
      </c>
      <c r="K27" s="617">
        <f t="shared" si="22"/>
        <v>44689</v>
      </c>
      <c r="L27" s="618">
        <f t="shared" si="21"/>
        <v>1.9244109288639264E-2</v>
      </c>
      <c r="M27" s="618"/>
      <c r="N27" s="616">
        <v>860</v>
      </c>
      <c r="O27" s="616">
        <v>75</v>
      </c>
      <c r="P27" s="617">
        <f t="shared" si="23"/>
        <v>935</v>
      </c>
      <c r="Q27" s="616">
        <v>1161</v>
      </c>
      <c r="R27" s="616">
        <v>237</v>
      </c>
      <c r="S27" s="616">
        <v>35</v>
      </c>
      <c r="T27" s="617">
        <f t="shared" si="24"/>
        <v>1433</v>
      </c>
      <c r="U27" s="624">
        <f t="shared" si="25"/>
        <v>32.88458225667528</v>
      </c>
      <c r="V27" s="624">
        <f t="shared" si="26"/>
        <v>17.39240506329114</v>
      </c>
      <c r="W27" s="624">
        <f t="shared" si="27"/>
        <v>5.3428571428571425</v>
      </c>
      <c r="X27" s="625">
        <f t="shared" si="28"/>
        <v>29.649685973482207</v>
      </c>
    </row>
    <row r="28" spans="2:24" ht="12.75" hidden="1" customHeight="1" outlineLevel="1">
      <c r="B28" s="604">
        <v>41305</v>
      </c>
      <c r="C28" s="604"/>
      <c r="D28" s="604"/>
      <c r="E28" s="604"/>
      <c r="G28" s="605">
        <v>40787</v>
      </c>
      <c r="H28" s="605">
        <v>2872</v>
      </c>
      <c r="I28" s="605">
        <v>2001.9999999999998</v>
      </c>
      <c r="J28" s="605">
        <v>2435</v>
      </c>
      <c r="K28" s="606">
        <f t="shared" si="22"/>
        <v>48096</v>
      </c>
      <c r="L28" s="607">
        <f t="shared" si="21"/>
        <v>7.4642381902860946E-2</v>
      </c>
      <c r="M28" s="607"/>
      <c r="N28" s="605">
        <v>3590</v>
      </c>
      <c r="O28" s="605">
        <v>61</v>
      </c>
      <c r="P28" s="606">
        <f t="shared" si="23"/>
        <v>3651</v>
      </c>
      <c r="Q28" s="605">
        <v>1313</v>
      </c>
      <c r="R28" s="605">
        <v>210</v>
      </c>
      <c r="S28" s="605">
        <v>72</v>
      </c>
      <c r="T28" s="606">
        <f t="shared" si="24"/>
        <v>1595</v>
      </c>
      <c r="U28" s="620">
        <f t="shared" si="25"/>
        <v>31.063975628332063</v>
      </c>
      <c r="V28" s="620">
        <f t="shared" si="26"/>
        <v>13.676190476190476</v>
      </c>
      <c r="W28" s="620">
        <f t="shared" si="27"/>
        <v>27.805555555555554</v>
      </c>
      <c r="X28" s="621">
        <f t="shared" si="28"/>
        <v>28.627586206896552</v>
      </c>
    </row>
    <row r="29" spans="2:24" ht="12.75" hidden="1" customHeight="1" outlineLevel="1">
      <c r="B29" s="604">
        <v>41306</v>
      </c>
      <c r="C29" s="604"/>
      <c r="D29" s="604"/>
      <c r="E29" s="604"/>
      <c r="G29" s="605">
        <v>47612</v>
      </c>
      <c r="H29" s="605">
        <v>2324</v>
      </c>
      <c r="I29" s="605">
        <v>607</v>
      </c>
      <c r="J29" s="605">
        <v>1268</v>
      </c>
      <c r="K29" s="606">
        <f t="shared" si="22"/>
        <v>51811</v>
      </c>
      <c r="L29" s="607">
        <f t="shared" si="21"/>
        <v>7.8940765474513133E-2</v>
      </c>
      <c r="M29" s="607"/>
      <c r="N29" s="605">
        <v>4090</v>
      </c>
      <c r="O29" s="605">
        <v>58</v>
      </c>
      <c r="P29" s="606">
        <f t="shared" si="23"/>
        <v>4148</v>
      </c>
      <c r="Q29" s="605">
        <v>1572</v>
      </c>
      <c r="R29" s="605">
        <v>135</v>
      </c>
      <c r="S29" s="605">
        <v>78</v>
      </c>
      <c r="T29" s="606">
        <f t="shared" si="24"/>
        <v>1785</v>
      </c>
      <c r="U29" s="620">
        <f t="shared" si="25"/>
        <v>30.287531806615775</v>
      </c>
      <c r="V29" s="620">
        <f t="shared" si="26"/>
        <v>17.214814814814815</v>
      </c>
      <c r="W29" s="620">
        <f t="shared" si="27"/>
        <v>7.7820512820512819</v>
      </c>
      <c r="X29" s="621">
        <f t="shared" si="28"/>
        <v>28.315406162464985</v>
      </c>
    </row>
    <row r="30" spans="2:24" ht="12.75" hidden="1" customHeight="1" outlineLevel="1">
      <c r="B30" s="610">
        <v>41334</v>
      </c>
      <c r="C30" s="610"/>
      <c r="D30" s="610"/>
      <c r="E30" s="610"/>
      <c r="G30" s="611">
        <v>50204</v>
      </c>
      <c r="H30" s="611">
        <v>3658</v>
      </c>
      <c r="I30" s="611">
        <v>711</v>
      </c>
      <c r="J30" s="611">
        <v>1973</v>
      </c>
      <c r="K30" s="612">
        <f t="shared" si="22"/>
        <v>56546</v>
      </c>
      <c r="L30" s="613">
        <f t="shared" si="21"/>
        <v>0.10992820004951721</v>
      </c>
      <c r="M30" s="613"/>
      <c r="N30" s="611">
        <v>6216</v>
      </c>
      <c r="O30" s="611">
        <v>86</v>
      </c>
      <c r="P30" s="612">
        <f t="shared" si="23"/>
        <v>6302</v>
      </c>
      <c r="Q30" s="611">
        <v>1536</v>
      </c>
      <c r="R30" s="611">
        <v>198</v>
      </c>
      <c r="S30" s="611">
        <v>47</v>
      </c>
      <c r="T30" s="612">
        <f t="shared" si="24"/>
        <v>1781</v>
      </c>
      <c r="U30" s="622">
        <f t="shared" si="25"/>
        <v>32.684895833333336</v>
      </c>
      <c r="V30" s="622">
        <f t="shared" si="26"/>
        <v>18.474747474747474</v>
      </c>
      <c r="W30" s="622">
        <f t="shared" si="27"/>
        <v>15.127659574468085</v>
      </c>
      <c r="X30" s="623">
        <f t="shared" si="28"/>
        <v>30.641774284110049</v>
      </c>
    </row>
    <row r="31" spans="2:24" ht="12.75" hidden="1" customHeight="1" outlineLevel="1">
      <c r="B31" s="604">
        <v>41394</v>
      </c>
      <c r="C31" s="604"/>
      <c r="D31" s="604"/>
      <c r="E31" s="604"/>
      <c r="G31" s="605">
        <v>41749.800000000003</v>
      </c>
      <c r="H31" s="605">
        <v>3221.7</v>
      </c>
      <c r="I31" s="605">
        <v>1632.6</v>
      </c>
      <c r="J31" s="605">
        <v>2811.9</v>
      </c>
      <c r="K31" s="606">
        <f t="shared" si="22"/>
        <v>49416</v>
      </c>
      <c r="L31" s="607">
        <f t="shared" si="21"/>
        <v>0.12107414602557875</v>
      </c>
      <c r="M31" s="607"/>
      <c r="N31" s="608">
        <v>5983</v>
      </c>
      <c r="O31" s="608">
        <v>136</v>
      </c>
      <c r="P31" s="609">
        <f t="shared" si="23"/>
        <v>6119</v>
      </c>
      <c r="Q31" s="605">
        <v>1055</v>
      </c>
      <c r="R31" s="605">
        <v>273</v>
      </c>
      <c r="S31" s="605">
        <v>78</v>
      </c>
      <c r="T31" s="606">
        <f t="shared" si="24"/>
        <v>1406</v>
      </c>
      <c r="U31" s="620">
        <f t="shared" si="25"/>
        <v>39.5732701421801</v>
      </c>
      <c r="V31" s="620">
        <f t="shared" si="26"/>
        <v>11.8010989010989</v>
      </c>
      <c r="W31" s="620">
        <f t="shared" si="27"/>
        <v>20.930769230769229</v>
      </c>
      <c r="X31" s="621">
        <f t="shared" si="28"/>
        <v>33.146586059743953</v>
      </c>
    </row>
    <row r="32" spans="2:24" ht="12.75" hidden="1" customHeight="1" outlineLevel="1">
      <c r="B32" s="604">
        <v>41425</v>
      </c>
      <c r="C32" s="604"/>
      <c r="D32" s="604"/>
      <c r="E32" s="604"/>
      <c r="G32" s="605">
        <v>44849.3</v>
      </c>
      <c r="H32" s="605">
        <v>4167.1000000000004</v>
      </c>
      <c r="I32" s="605">
        <v>1660.6</v>
      </c>
      <c r="J32" s="605">
        <v>3481.8</v>
      </c>
      <c r="K32" s="606">
        <f t="shared" si="22"/>
        <v>54158.8</v>
      </c>
      <c r="L32" s="607">
        <f t="shared" si="21"/>
        <v>0.10133163954888218</v>
      </c>
      <c r="M32" s="607"/>
      <c r="N32" s="605">
        <v>5488</v>
      </c>
      <c r="O32" s="605">
        <v>150</v>
      </c>
      <c r="P32" s="606">
        <f t="shared" si="23"/>
        <v>5638</v>
      </c>
      <c r="Q32" s="605">
        <v>1202</v>
      </c>
      <c r="R32" s="605">
        <v>256</v>
      </c>
      <c r="S32" s="605">
        <v>83</v>
      </c>
      <c r="T32" s="606">
        <f t="shared" si="24"/>
        <v>1541</v>
      </c>
      <c r="U32" s="620">
        <f t="shared" si="25"/>
        <v>37.312229617304496</v>
      </c>
      <c r="V32" s="620">
        <f t="shared" si="26"/>
        <v>16.277734375000001</v>
      </c>
      <c r="W32" s="620">
        <f t="shared" si="27"/>
        <v>20.007228915662651</v>
      </c>
      <c r="X32" s="621">
        <f t="shared" si="28"/>
        <v>32.885788449059049</v>
      </c>
    </row>
    <row r="33" spans="2:24" ht="12.75" hidden="1" customHeight="1" outlineLevel="1">
      <c r="B33" s="610">
        <v>41426</v>
      </c>
      <c r="C33" s="610"/>
      <c r="D33" s="610"/>
      <c r="E33" s="610"/>
      <c r="G33" s="611">
        <v>47172</v>
      </c>
      <c r="H33" s="611">
        <v>7194</v>
      </c>
      <c r="I33" s="611">
        <v>985</v>
      </c>
      <c r="J33" s="611">
        <v>2974</v>
      </c>
      <c r="K33" s="612">
        <f t="shared" si="22"/>
        <v>58325</v>
      </c>
      <c r="L33" s="613">
        <f t="shared" si="21"/>
        <v>9.0561508786969572E-2</v>
      </c>
      <c r="M33" s="613"/>
      <c r="N33" s="611">
        <v>5282</v>
      </c>
      <c r="O33" s="611">
        <v>122</v>
      </c>
      <c r="P33" s="612">
        <f t="shared" si="23"/>
        <v>5404</v>
      </c>
      <c r="Q33" s="611">
        <v>1518</v>
      </c>
      <c r="R33" s="611">
        <v>299</v>
      </c>
      <c r="S33" s="611">
        <v>111</v>
      </c>
      <c r="T33" s="612">
        <f t="shared" si="24"/>
        <v>1928</v>
      </c>
      <c r="U33" s="622">
        <f t="shared" si="25"/>
        <v>31.07509881422925</v>
      </c>
      <c r="V33" s="622">
        <f t="shared" si="26"/>
        <v>24.060200668896321</v>
      </c>
      <c r="W33" s="622">
        <f t="shared" si="27"/>
        <v>8.8738738738738743</v>
      </c>
      <c r="X33" s="623">
        <f t="shared" si="28"/>
        <v>28.709024896265561</v>
      </c>
    </row>
    <row r="34" spans="2:24" ht="12.75" hidden="1" customHeight="1" outlineLevel="1">
      <c r="B34" s="604">
        <v>41456</v>
      </c>
      <c r="C34" s="604"/>
      <c r="D34" s="604"/>
      <c r="E34" s="604"/>
      <c r="G34" s="605">
        <v>56197</v>
      </c>
      <c r="H34" s="605">
        <v>3787</v>
      </c>
      <c r="I34" s="605">
        <v>944</v>
      </c>
      <c r="J34" s="605">
        <v>3084</v>
      </c>
      <c r="K34" s="606">
        <f t="shared" si="22"/>
        <v>64012</v>
      </c>
      <c r="L34" s="607">
        <f t="shared" si="21"/>
        <v>4.0383053177529216E-2</v>
      </c>
      <c r="M34" s="607"/>
      <c r="N34" s="608">
        <v>2585</v>
      </c>
      <c r="O34" s="608">
        <v>156</v>
      </c>
      <c r="P34" s="609">
        <f t="shared" si="23"/>
        <v>2741</v>
      </c>
      <c r="Q34" s="605">
        <v>1565</v>
      </c>
      <c r="R34" s="605">
        <v>260</v>
      </c>
      <c r="S34" s="605">
        <v>82</v>
      </c>
      <c r="T34" s="606">
        <f t="shared" si="24"/>
        <v>1907</v>
      </c>
      <c r="U34" s="620">
        <f t="shared" si="25"/>
        <v>35.90862619808307</v>
      </c>
      <c r="V34" s="620">
        <f t="shared" si="26"/>
        <v>14.565384615384616</v>
      </c>
      <c r="W34" s="620">
        <f t="shared" si="27"/>
        <v>11.512195121951219</v>
      </c>
      <c r="X34" s="621">
        <f t="shared" si="28"/>
        <v>31.949659150498164</v>
      </c>
    </row>
    <row r="35" spans="2:24" ht="12.75" hidden="1" customHeight="1" outlineLevel="1">
      <c r="B35" s="604">
        <v>41487</v>
      </c>
      <c r="C35" s="604"/>
      <c r="D35" s="604"/>
      <c r="E35" s="604"/>
      <c r="G35" s="605">
        <v>60288</v>
      </c>
      <c r="H35" s="605">
        <v>5703</v>
      </c>
      <c r="I35" s="605">
        <v>1198</v>
      </c>
      <c r="J35" s="605">
        <v>3051</v>
      </c>
      <c r="K35" s="606">
        <f t="shared" si="22"/>
        <v>70240</v>
      </c>
      <c r="L35" s="607">
        <f t="shared" si="21"/>
        <v>7.440205011389521E-2</v>
      </c>
      <c r="M35" s="607"/>
      <c r="N35" s="605">
        <v>5226</v>
      </c>
      <c r="O35" s="605">
        <v>185</v>
      </c>
      <c r="P35" s="606">
        <f t="shared" si="23"/>
        <v>5411</v>
      </c>
      <c r="Q35" s="605">
        <v>1699</v>
      </c>
      <c r="R35" s="605">
        <v>286</v>
      </c>
      <c r="S35" s="605">
        <v>61</v>
      </c>
      <c r="T35" s="606">
        <f t="shared" si="24"/>
        <v>2046</v>
      </c>
      <c r="U35" s="620">
        <f t="shared" si="25"/>
        <v>35.48440258975868</v>
      </c>
      <c r="V35" s="620">
        <f t="shared" si="26"/>
        <v>19.94055944055944</v>
      </c>
      <c r="W35" s="620">
        <f t="shared" si="27"/>
        <v>19.639344262295083</v>
      </c>
      <c r="X35" s="621">
        <f t="shared" si="28"/>
        <v>32.839198435972627</v>
      </c>
    </row>
    <row r="36" spans="2:24" ht="12.75" hidden="1" customHeight="1" outlineLevel="1">
      <c r="B36" s="610">
        <v>41518</v>
      </c>
      <c r="C36" s="610"/>
      <c r="D36" s="610"/>
      <c r="E36" s="610"/>
      <c r="G36" s="611">
        <v>45580</v>
      </c>
      <c r="H36" s="611">
        <v>4135</v>
      </c>
      <c r="I36" s="611">
        <v>2282</v>
      </c>
      <c r="J36" s="611">
        <v>3484</v>
      </c>
      <c r="K36" s="612">
        <f t="shared" si="22"/>
        <v>55481</v>
      </c>
      <c r="L36" s="613">
        <f t="shared" si="21"/>
        <v>6.1714821290171411E-2</v>
      </c>
      <c r="M36" s="613"/>
      <c r="N36" s="611">
        <v>3424</v>
      </c>
      <c r="O36" s="611">
        <v>168</v>
      </c>
      <c r="P36" s="612">
        <f t="shared" si="23"/>
        <v>3592</v>
      </c>
      <c r="Q36" s="611">
        <v>1341</v>
      </c>
      <c r="R36" s="611">
        <v>288</v>
      </c>
      <c r="S36" s="611">
        <v>119</v>
      </c>
      <c r="T36" s="612">
        <f t="shared" si="24"/>
        <v>1748</v>
      </c>
      <c r="U36" s="622">
        <f t="shared" si="25"/>
        <v>33.989560029828489</v>
      </c>
      <c r="V36" s="622">
        <f t="shared" si="26"/>
        <v>14.357638888888889</v>
      </c>
      <c r="W36" s="622">
        <f t="shared" si="27"/>
        <v>19.176470588235293</v>
      </c>
      <c r="X36" s="623">
        <f t="shared" si="28"/>
        <v>29.746567505720822</v>
      </c>
    </row>
    <row r="37" spans="2:24" ht="12.75" hidden="1" customHeight="1" outlineLevel="1">
      <c r="B37" s="604">
        <v>41548</v>
      </c>
      <c r="C37" s="604"/>
      <c r="D37" s="604"/>
      <c r="E37" s="604"/>
      <c r="G37" s="605">
        <v>53510</v>
      </c>
      <c r="H37" s="605">
        <v>4487</v>
      </c>
      <c r="I37" s="605">
        <v>751</v>
      </c>
      <c r="J37" s="605">
        <v>4693</v>
      </c>
      <c r="K37" s="606">
        <f t="shared" si="22"/>
        <v>63441</v>
      </c>
      <c r="L37" s="607">
        <f t="shared" si="21"/>
        <v>4.648413486546555E-2</v>
      </c>
      <c r="M37" s="607"/>
      <c r="N37" s="608">
        <v>2949</v>
      </c>
      <c r="O37" s="608">
        <v>165</v>
      </c>
      <c r="P37" s="609">
        <f t="shared" si="23"/>
        <v>3114</v>
      </c>
      <c r="Q37" s="605">
        <v>1656</v>
      </c>
      <c r="R37" s="605">
        <v>214</v>
      </c>
      <c r="S37" s="605">
        <v>93</v>
      </c>
      <c r="T37" s="606">
        <f t="shared" si="24"/>
        <v>1963</v>
      </c>
      <c r="U37" s="620">
        <f t="shared" si="25"/>
        <v>32.312801932367151</v>
      </c>
      <c r="V37" s="620">
        <f t="shared" si="26"/>
        <v>20.967289719626169</v>
      </c>
      <c r="W37" s="620">
        <f t="shared" si="27"/>
        <v>8.0752688172043019</v>
      </c>
      <c r="X37" s="621">
        <f t="shared" si="28"/>
        <v>29.92766174223128</v>
      </c>
    </row>
    <row r="38" spans="2:24" ht="12.75" hidden="1" customHeight="1" outlineLevel="1">
      <c r="B38" s="604">
        <v>41579</v>
      </c>
      <c r="C38" s="604"/>
      <c r="D38" s="604"/>
      <c r="E38" s="604"/>
      <c r="G38" s="605">
        <v>47874</v>
      </c>
      <c r="H38" s="605">
        <v>9840</v>
      </c>
      <c r="I38" s="605">
        <v>834</v>
      </c>
      <c r="J38" s="605">
        <v>2852</v>
      </c>
      <c r="K38" s="606">
        <f t="shared" si="22"/>
        <v>61400</v>
      </c>
      <c r="L38" s="607">
        <f t="shared" si="21"/>
        <v>0.10446254071661237</v>
      </c>
      <c r="M38" s="607"/>
      <c r="N38" s="605">
        <v>6414</v>
      </c>
      <c r="O38" s="605">
        <v>132</v>
      </c>
      <c r="P38" s="606">
        <f t="shared" si="23"/>
        <v>6546</v>
      </c>
      <c r="Q38" s="605">
        <v>1544</v>
      </c>
      <c r="R38" s="605">
        <v>337</v>
      </c>
      <c r="S38" s="605">
        <v>45</v>
      </c>
      <c r="T38" s="606">
        <f t="shared" si="24"/>
        <v>1926</v>
      </c>
      <c r="U38" s="620">
        <f t="shared" si="25"/>
        <v>31.006476683937823</v>
      </c>
      <c r="V38" s="620">
        <f t="shared" si="26"/>
        <v>29.198813056379823</v>
      </c>
      <c r="W38" s="620">
        <f t="shared" si="27"/>
        <v>18.533333333333335</v>
      </c>
      <c r="X38" s="621">
        <f t="shared" si="28"/>
        <v>30.398753894080997</v>
      </c>
    </row>
    <row r="39" spans="2:24" ht="12.75" hidden="1" customHeight="1" outlineLevel="1">
      <c r="B39" s="615">
        <v>41609</v>
      </c>
      <c r="C39" s="615"/>
      <c r="D39" s="615"/>
      <c r="E39" s="615"/>
      <c r="G39" s="616">
        <v>42484</v>
      </c>
      <c r="H39" s="616">
        <v>3277</v>
      </c>
      <c r="I39" s="616">
        <v>595</v>
      </c>
      <c r="J39" s="616">
        <v>2919</v>
      </c>
      <c r="K39" s="617">
        <f t="shared" si="22"/>
        <v>49275</v>
      </c>
      <c r="L39" s="618">
        <f t="shared" si="21"/>
        <v>7.1537290715372903E-2</v>
      </c>
      <c r="M39" s="618"/>
      <c r="N39" s="616">
        <v>3525</v>
      </c>
      <c r="O39" s="616">
        <v>74</v>
      </c>
      <c r="P39" s="617">
        <f t="shared" si="23"/>
        <v>3599</v>
      </c>
      <c r="Q39" s="616">
        <v>1440</v>
      </c>
      <c r="R39" s="616">
        <v>170</v>
      </c>
      <c r="S39" s="616">
        <v>65</v>
      </c>
      <c r="T39" s="617">
        <f t="shared" si="24"/>
        <v>1675</v>
      </c>
      <c r="U39" s="624">
        <f t="shared" si="25"/>
        <v>29.502777777777776</v>
      </c>
      <c r="V39" s="624">
        <f t="shared" si="26"/>
        <v>19.276470588235295</v>
      </c>
      <c r="W39" s="624">
        <f t="shared" si="27"/>
        <v>9.1538461538461533</v>
      </c>
      <c r="X39" s="625">
        <f t="shared" si="28"/>
        <v>27.675223880597017</v>
      </c>
    </row>
    <row r="40" spans="2:24" hidden="1" outlineLevel="1">
      <c r="B40" s="604">
        <v>41670</v>
      </c>
      <c r="C40" s="604"/>
      <c r="D40" s="604"/>
      <c r="E40" s="604"/>
      <c r="G40" s="605">
        <v>56686</v>
      </c>
      <c r="H40" s="605">
        <v>4778</v>
      </c>
      <c r="I40" s="605">
        <v>552</v>
      </c>
      <c r="J40" s="605">
        <v>1931</v>
      </c>
      <c r="K40" s="606">
        <f t="shared" si="22"/>
        <v>63947</v>
      </c>
      <c r="L40" s="607">
        <f t="shared" si="21"/>
        <v>6.7978169421552229E-2</v>
      </c>
      <c r="M40" s="607"/>
      <c r="N40" s="605">
        <v>4347</v>
      </c>
      <c r="O40" s="605">
        <v>100</v>
      </c>
      <c r="P40" s="606">
        <f t="shared" si="23"/>
        <v>4447</v>
      </c>
      <c r="Q40" s="605">
        <v>1708</v>
      </c>
      <c r="R40" s="605">
        <v>190</v>
      </c>
      <c r="S40" s="605">
        <v>51</v>
      </c>
      <c r="T40" s="606">
        <f t="shared" si="24"/>
        <v>1949</v>
      </c>
      <c r="U40" s="620">
        <f t="shared" si="25"/>
        <v>33.188524590163937</v>
      </c>
      <c r="V40" s="620">
        <f t="shared" si="26"/>
        <v>25.147368421052633</v>
      </c>
      <c r="W40" s="620">
        <f t="shared" si="27"/>
        <v>10.823529411764707</v>
      </c>
      <c r="X40" s="621">
        <f t="shared" si="28"/>
        <v>31.819394561313494</v>
      </c>
    </row>
    <row r="41" spans="2:24" hidden="1" outlineLevel="1">
      <c r="B41" s="604">
        <v>41671</v>
      </c>
      <c r="C41" s="604"/>
      <c r="D41" s="604"/>
      <c r="E41" s="604"/>
      <c r="G41" s="605">
        <v>62714</v>
      </c>
      <c r="H41" s="605">
        <v>5344</v>
      </c>
      <c r="I41" s="605">
        <v>195</v>
      </c>
      <c r="J41" s="605">
        <v>2847</v>
      </c>
      <c r="K41" s="606">
        <f t="shared" si="22"/>
        <v>71100</v>
      </c>
      <c r="L41" s="607">
        <f t="shared" si="21"/>
        <v>5.1040787623066103E-2</v>
      </c>
      <c r="M41" s="607"/>
      <c r="N41" s="605">
        <v>3629</v>
      </c>
      <c r="O41" s="605">
        <v>83</v>
      </c>
      <c r="P41" s="606">
        <f t="shared" si="23"/>
        <v>3712</v>
      </c>
      <c r="Q41" s="605">
        <v>1874</v>
      </c>
      <c r="R41" s="605">
        <v>178</v>
      </c>
      <c r="S41" s="605">
        <v>38</v>
      </c>
      <c r="T41" s="606">
        <f t="shared" si="24"/>
        <v>2090</v>
      </c>
      <c r="U41" s="620">
        <f t="shared" si="25"/>
        <v>33.465314834578443</v>
      </c>
      <c r="V41" s="620">
        <f t="shared" si="26"/>
        <v>30.022471910112358</v>
      </c>
      <c r="W41" s="620">
        <f t="shared" si="27"/>
        <v>5.1315789473684212</v>
      </c>
      <c r="X41" s="621">
        <f t="shared" si="28"/>
        <v>32.656937799043064</v>
      </c>
    </row>
    <row r="42" spans="2:24" hidden="1" outlineLevel="1">
      <c r="B42" s="610">
        <v>41699</v>
      </c>
      <c r="C42" s="610"/>
      <c r="D42" s="610"/>
      <c r="E42" s="610"/>
      <c r="G42" s="611">
        <v>69833</v>
      </c>
      <c r="H42" s="611">
        <v>4892</v>
      </c>
      <c r="I42" s="611">
        <v>1259</v>
      </c>
      <c r="J42" s="611">
        <v>4043</v>
      </c>
      <c r="K42" s="612">
        <f t="shared" si="22"/>
        <v>80027</v>
      </c>
      <c r="L42" s="613">
        <f t="shared" si="21"/>
        <v>6.0929436315243606E-2</v>
      </c>
      <c r="M42" s="613"/>
      <c r="N42" s="611">
        <v>4876</v>
      </c>
      <c r="O42" s="611">
        <v>101</v>
      </c>
      <c r="P42" s="612">
        <f t="shared" si="23"/>
        <v>4977</v>
      </c>
      <c r="Q42" s="611">
        <v>2092</v>
      </c>
      <c r="R42" s="611">
        <v>191</v>
      </c>
      <c r="S42" s="611">
        <v>62</v>
      </c>
      <c r="T42" s="612">
        <f t="shared" si="24"/>
        <v>2345</v>
      </c>
      <c r="U42" s="622">
        <f t="shared" si="25"/>
        <v>33.38097514340344</v>
      </c>
      <c r="V42" s="622">
        <f t="shared" si="26"/>
        <v>25.612565445026178</v>
      </c>
      <c r="W42" s="622">
        <f t="shared" si="27"/>
        <v>20.306451612903224</v>
      </c>
      <c r="X42" s="623">
        <f t="shared" si="28"/>
        <v>32.402558635394456</v>
      </c>
    </row>
    <row r="43" spans="2:24" hidden="1" outlineLevel="1">
      <c r="B43" s="604">
        <v>41759</v>
      </c>
      <c r="C43" s="604"/>
      <c r="D43" s="604"/>
      <c r="E43" s="604"/>
      <c r="G43" s="605">
        <v>49424</v>
      </c>
      <c r="H43" s="605">
        <v>6732</v>
      </c>
      <c r="I43" s="605">
        <v>1360</v>
      </c>
      <c r="J43" s="605">
        <v>4037</v>
      </c>
      <c r="K43" s="606">
        <f t="shared" si="22"/>
        <v>61553</v>
      </c>
      <c r="L43" s="607">
        <f t="shared" si="21"/>
        <v>7.6470683800952025E-2</v>
      </c>
      <c r="M43" s="607"/>
      <c r="N43" s="608">
        <v>4707</v>
      </c>
      <c r="O43" s="608">
        <v>192</v>
      </c>
      <c r="P43" s="609">
        <f t="shared" si="23"/>
        <v>4899</v>
      </c>
      <c r="Q43" s="605">
        <v>1594</v>
      </c>
      <c r="R43" s="605">
        <v>292</v>
      </c>
      <c r="S43" s="605">
        <v>88</v>
      </c>
      <c r="T43" s="606">
        <f t="shared" si="24"/>
        <v>1974</v>
      </c>
      <c r="U43" s="620">
        <f t="shared" si="25"/>
        <v>31.006273525721454</v>
      </c>
      <c r="V43" s="620">
        <f t="shared" si="26"/>
        <v>23.054794520547944</v>
      </c>
      <c r="W43" s="620">
        <f t="shared" si="27"/>
        <v>15.454545454545455</v>
      </c>
      <c r="X43" s="621">
        <f t="shared" si="28"/>
        <v>29.136778115501521</v>
      </c>
    </row>
    <row r="44" spans="2:24" hidden="1" outlineLevel="1">
      <c r="B44" s="604">
        <v>41790</v>
      </c>
      <c r="C44" s="604"/>
      <c r="D44" s="604"/>
      <c r="E44" s="604"/>
      <c r="G44" s="605">
        <v>65218</v>
      </c>
      <c r="H44" s="605">
        <v>6580</v>
      </c>
      <c r="I44" s="605">
        <v>1701</v>
      </c>
      <c r="J44" s="605">
        <v>6094</v>
      </c>
      <c r="K44" s="606">
        <f t="shared" si="22"/>
        <v>79593</v>
      </c>
      <c r="L44" s="607">
        <f t="shared" si="21"/>
        <v>5.4904325757290214E-2</v>
      </c>
      <c r="M44" s="607"/>
      <c r="N44" s="605">
        <v>4370</v>
      </c>
      <c r="O44" s="605">
        <v>183</v>
      </c>
      <c r="P44" s="606">
        <f t="shared" si="23"/>
        <v>4553</v>
      </c>
      <c r="Q44" s="605">
        <v>2003</v>
      </c>
      <c r="R44" s="605">
        <v>255</v>
      </c>
      <c r="S44" s="605">
        <v>140</v>
      </c>
      <c r="T44" s="606">
        <f t="shared" si="24"/>
        <v>2398</v>
      </c>
      <c r="U44" s="620">
        <f t="shared" si="25"/>
        <v>32.560159760359461</v>
      </c>
      <c r="V44" s="620">
        <f t="shared" si="26"/>
        <v>25.803921568627452</v>
      </c>
      <c r="W44" s="620">
        <f t="shared" si="27"/>
        <v>12.15</v>
      </c>
      <c r="X44" s="621">
        <f t="shared" si="28"/>
        <v>30.650125104253544</v>
      </c>
    </row>
    <row r="45" spans="2:24" hidden="1" outlineLevel="1">
      <c r="B45" s="610">
        <v>41791</v>
      </c>
      <c r="C45" s="610"/>
      <c r="D45" s="610"/>
      <c r="E45" s="610"/>
      <c r="G45" s="611">
        <v>62115</v>
      </c>
      <c r="H45" s="611">
        <v>4248</v>
      </c>
      <c r="I45" s="611">
        <v>1057</v>
      </c>
      <c r="J45" s="611">
        <v>6139</v>
      </c>
      <c r="K45" s="612">
        <f t="shared" si="22"/>
        <v>73559</v>
      </c>
      <c r="L45" s="613">
        <f t="shared" si="21"/>
        <v>7.2118979322720531E-2</v>
      </c>
      <c r="M45" s="613"/>
      <c r="N45" s="611">
        <v>5305</v>
      </c>
      <c r="O45" s="611">
        <v>216</v>
      </c>
      <c r="P45" s="612">
        <f t="shared" si="23"/>
        <v>5521</v>
      </c>
      <c r="Q45" s="611">
        <v>1921</v>
      </c>
      <c r="R45" s="611">
        <v>236</v>
      </c>
      <c r="S45" s="611">
        <v>152</v>
      </c>
      <c r="T45" s="612">
        <f t="shared" si="24"/>
        <v>2309</v>
      </c>
      <c r="U45" s="622">
        <f t="shared" si="25"/>
        <v>32.334721499219157</v>
      </c>
      <c r="V45" s="622">
        <f t="shared" si="26"/>
        <v>18</v>
      </c>
      <c r="W45" s="622">
        <f t="shared" si="27"/>
        <v>6.9539473684210522</v>
      </c>
      <c r="X45" s="623">
        <f t="shared" si="28"/>
        <v>29.198787353832827</v>
      </c>
    </row>
    <row r="46" spans="2:24" hidden="1" outlineLevel="1">
      <c r="B46" s="604">
        <v>41851</v>
      </c>
      <c r="C46" s="604"/>
      <c r="D46" s="604"/>
      <c r="E46" s="604"/>
      <c r="G46" s="605">
        <v>54962</v>
      </c>
      <c r="H46" s="605">
        <v>2742</v>
      </c>
      <c r="I46" s="605">
        <v>2201</v>
      </c>
      <c r="J46" s="605">
        <v>5242</v>
      </c>
      <c r="K46" s="606">
        <f t="shared" si="22"/>
        <v>65147</v>
      </c>
      <c r="L46" s="607">
        <f t="shared" si="21"/>
        <v>0.10112514774279706</v>
      </c>
      <c r="M46" s="607"/>
      <c r="N46" s="608">
        <v>6588</v>
      </c>
      <c r="O46" s="608">
        <v>227</v>
      </c>
      <c r="P46" s="609">
        <f t="shared" si="23"/>
        <v>6815</v>
      </c>
      <c r="Q46" s="605">
        <v>1827</v>
      </c>
      <c r="R46" s="605">
        <v>176</v>
      </c>
      <c r="S46" s="605">
        <v>176</v>
      </c>
      <c r="T46" s="606">
        <f t="shared" si="24"/>
        <v>2179</v>
      </c>
      <c r="U46" s="620">
        <f t="shared" si="25"/>
        <v>30.083196496989601</v>
      </c>
      <c r="V46" s="620">
        <f t="shared" si="26"/>
        <v>15.579545454545455</v>
      </c>
      <c r="W46" s="620">
        <f t="shared" si="27"/>
        <v>12.505681818181818</v>
      </c>
      <c r="X46" s="621">
        <f t="shared" si="28"/>
        <v>27.491968793024324</v>
      </c>
    </row>
    <row r="47" spans="2:24" hidden="1" outlineLevel="1">
      <c r="B47" s="604">
        <v>41882</v>
      </c>
      <c r="C47" s="604"/>
      <c r="D47" s="604"/>
      <c r="E47" s="604"/>
      <c r="G47" s="605">
        <v>68124</v>
      </c>
      <c r="H47" s="605">
        <v>4317</v>
      </c>
      <c r="I47" s="605">
        <v>2316</v>
      </c>
      <c r="J47" s="605">
        <v>5556</v>
      </c>
      <c r="K47" s="606">
        <f t="shared" si="22"/>
        <v>80313</v>
      </c>
      <c r="L47" s="607">
        <f t="shared" si="21"/>
        <v>6.995131547819157E-2</v>
      </c>
      <c r="M47" s="607"/>
      <c r="N47" s="605">
        <v>5618</v>
      </c>
      <c r="O47" s="605">
        <v>199</v>
      </c>
      <c r="P47" s="606">
        <f t="shared" si="23"/>
        <v>5817</v>
      </c>
      <c r="Q47" s="605">
        <v>2241</v>
      </c>
      <c r="R47" s="605">
        <v>219</v>
      </c>
      <c r="S47" s="605">
        <v>156</v>
      </c>
      <c r="T47" s="606">
        <f t="shared" si="24"/>
        <v>2616</v>
      </c>
      <c r="U47" s="620">
        <f t="shared" si="25"/>
        <v>30.398929049531461</v>
      </c>
      <c r="V47" s="620">
        <f t="shared" si="26"/>
        <v>19.712328767123289</v>
      </c>
      <c r="W47" s="620">
        <f t="shared" si="27"/>
        <v>14.846153846153847</v>
      </c>
      <c r="X47" s="621">
        <f t="shared" si="28"/>
        <v>28.576834862385322</v>
      </c>
    </row>
    <row r="48" spans="2:24" hidden="1" outlineLevel="1">
      <c r="B48" s="610">
        <v>41912</v>
      </c>
      <c r="C48" s="610"/>
      <c r="D48" s="610"/>
      <c r="E48" s="610"/>
      <c r="G48" s="611">
        <v>52126</v>
      </c>
      <c r="H48" s="611">
        <v>4569</v>
      </c>
      <c r="I48" s="611">
        <v>1330</v>
      </c>
      <c r="J48" s="611">
        <v>4834</v>
      </c>
      <c r="K48" s="612">
        <f t="shared" si="22"/>
        <v>62859</v>
      </c>
      <c r="L48" s="613">
        <f t="shared" si="21"/>
        <v>0.10079702190617096</v>
      </c>
      <c r="M48" s="613"/>
      <c r="N48" s="611">
        <v>6336</v>
      </c>
      <c r="O48" s="611">
        <v>195</v>
      </c>
      <c r="P48" s="612">
        <f t="shared" si="23"/>
        <v>6531</v>
      </c>
      <c r="Q48" s="611">
        <v>1848</v>
      </c>
      <c r="R48" s="611">
        <v>266</v>
      </c>
      <c r="S48" s="611">
        <v>165</v>
      </c>
      <c r="T48" s="612">
        <f t="shared" si="24"/>
        <v>2279</v>
      </c>
      <c r="U48" s="622">
        <f t="shared" ref="U48:U79" si="29">G48/Q48</f>
        <v>28.206709956709958</v>
      </c>
      <c r="V48" s="622">
        <f t="shared" ref="V48:V79" si="30">H48/R48</f>
        <v>17.176691729323309</v>
      </c>
      <c r="W48" s="622">
        <f t="shared" ref="W48:W79" si="31">I48/S48</f>
        <v>8.0606060606060606</v>
      </c>
      <c r="X48" s="623">
        <f t="shared" ref="X48:X79" si="32">SUM(G48:I48)/T48</f>
        <v>25.460728389644579</v>
      </c>
    </row>
    <row r="49" spans="2:24" hidden="1" outlineLevel="1">
      <c r="B49" s="604">
        <v>41943</v>
      </c>
      <c r="C49" s="604"/>
      <c r="D49" s="604"/>
      <c r="E49" s="604"/>
      <c r="G49" s="605">
        <v>58837</v>
      </c>
      <c r="H49" s="605">
        <v>3611</v>
      </c>
      <c r="I49" s="605">
        <v>1614</v>
      </c>
      <c r="J49" s="605">
        <v>4970</v>
      </c>
      <c r="K49" s="606">
        <f t="shared" si="22"/>
        <v>69032</v>
      </c>
      <c r="L49" s="607">
        <f t="shared" si="21"/>
        <v>4.5790358094796618E-2</v>
      </c>
      <c r="M49" s="607"/>
      <c r="N49" s="608">
        <v>3161</v>
      </c>
      <c r="O49" s="608">
        <v>115</v>
      </c>
      <c r="P49" s="609">
        <f t="shared" si="23"/>
        <v>3276</v>
      </c>
      <c r="Q49" s="605">
        <v>1925</v>
      </c>
      <c r="R49" s="605">
        <v>129</v>
      </c>
      <c r="S49" s="605">
        <v>163</v>
      </c>
      <c r="T49" s="606">
        <f t="shared" si="24"/>
        <v>2217</v>
      </c>
      <c r="U49" s="620">
        <f t="shared" si="29"/>
        <v>30.564675324675324</v>
      </c>
      <c r="V49" s="620">
        <f t="shared" si="30"/>
        <v>27.992248062015506</v>
      </c>
      <c r="W49" s="620">
        <f t="shared" si="31"/>
        <v>9.9018404907975466</v>
      </c>
      <c r="X49" s="621">
        <f t="shared" si="32"/>
        <v>28.895805142083898</v>
      </c>
    </row>
    <row r="50" spans="2:24" hidden="1" outlineLevel="1">
      <c r="B50" s="604">
        <v>41973</v>
      </c>
      <c r="C50" s="604"/>
      <c r="D50" s="604"/>
      <c r="E50" s="604"/>
      <c r="G50" s="605">
        <v>41187</v>
      </c>
      <c r="H50" s="605">
        <v>5663</v>
      </c>
      <c r="I50" s="605">
        <v>1695</v>
      </c>
      <c r="J50" s="605">
        <v>4035</v>
      </c>
      <c r="K50" s="606">
        <f t="shared" si="22"/>
        <v>52580</v>
      </c>
      <c r="L50" s="607">
        <f t="shared" si="21"/>
        <v>0.12046405477367821</v>
      </c>
      <c r="M50" s="607"/>
      <c r="N50" s="605">
        <v>6334</v>
      </c>
      <c r="O50" s="605">
        <v>177</v>
      </c>
      <c r="P50" s="606">
        <f t="shared" si="23"/>
        <v>6511</v>
      </c>
      <c r="Q50" s="605">
        <v>1579</v>
      </c>
      <c r="R50" s="605">
        <v>248</v>
      </c>
      <c r="S50" s="605">
        <v>174</v>
      </c>
      <c r="T50" s="606">
        <f t="shared" si="24"/>
        <v>2001</v>
      </c>
      <c r="U50" s="620">
        <f t="shared" si="29"/>
        <v>26.084230525649144</v>
      </c>
      <c r="V50" s="620">
        <f t="shared" si="30"/>
        <v>22.83467741935484</v>
      </c>
      <c r="W50" s="620">
        <f t="shared" si="31"/>
        <v>9.7413793103448274</v>
      </c>
      <c r="X50" s="621">
        <f t="shared" si="32"/>
        <v>24.260369815092453</v>
      </c>
    </row>
    <row r="51" spans="2:24" hidden="1" outlineLevel="1">
      <c r="B51" s="615">
        <v>42004</v>
      </c>
      <c r="C51" s="615"/>
      <c r="D51" s="615"/>
      <c r="E51" s="615"/>
      <c r="G51" s="616">
        <v>50671</v>
      </c>
      <c r="H51" s="616">
        <v>4512</v>
      </c>
      <c r="I51" s="616">
        <v>2825</v>
      </c>
      <c r="J51" s="616">
        <v>4754</v>
      </c>
      <c r="K51" s="617">
        <f t="shared" si="22"/>
        <v>62762</v>
      </c>
      <c r="L51" s="618">
        <f t="shared" si="21"/>
        <v>8.6549185813071611E-2</v>
      </c>
      <c r="M51" s="618"/>
      <c r="N51" s="616">
        <v>5432</v>
      </c>
      <c r="O51" s="616">
        <v>223</v>
      </c>
      <c r="P51" s="617">
        <f t="shared" si="23"/>
        <v>5655</v>
      </c>
      <c r="Q51" s="616">
        <v>1801</v>
      </c>
      <c r="R51" s="616">
        <v>195</v>
      </c>
      <c r="S51" s="616">
        <v>200</v>
      </c>
      <c r="T51" s="617">
        <f t="shared" si="24"/>
        <v>2196</v>
      </c>
      <c r="U51" s="624">
        <f t="shared" si="29"/>
        <v>28.13492504164353</v>
      </c>
      <c r="V51" s="624">
        <f t="shared" si="30"/>
        <v>23.138461538461538</v>
      </c>
      <c r="W51" s="624">
        <f t="shared" si="31"/>
        <v>14.125</v>
      </c>
      <c r="X51" s="625">
        <f t="shared" si="32"/>
        <v>26.415300546448087</v>
      </c>
    </row>
    <row r="52" spans="2:24" hidden="1" outlineLevel="1" collapsed="1">
      <c r="B52" s="604">
        <v>42035</v>
      </c>
      <c r="C52" s="604"/>
      <c r="D52" s="604"/>
      <c r="E52" s="604"/>
      <c r="G52" s="605">
        <v>63423</v>
      </c>
      <c r="H52" s="605">
        <v>2645</v>
      </c>
      <c r="I52" s="605">
        <v>2670</v>
      </c>
      <c r="J52" s="605">
        <v>3903</v>
      </c>
      <c r="K52" s="606">
        <f t="shared" si="22"/>
        <v>72641</v>
      </c>
      <c r="L52" s="607">
        <f t="shared" si="21"/>
        <v>8.5420079569389185E-2</v>
      </c>
      <c r="M52" s="607"/>
      <c r="N52" s="605">
        <v>6205</v>
      </c>
      <c r="O52" s="605">
        <v>154</v>
      </c>
      <c r="P52" s="606">
        <f t="shared" si="23"/>
        <v>6359</v>
      </c>
      <c r="Q52" s="605">
        <v>2262</v>
      </c>
      <c r="R52" s="605">
        <v>136</v>
      </c>
      <c r="S52" s="605">
        <v>235</v>
      </c>
      <c r="T52" s="606">
        <f t="shared" si="24"/>
        <v>2633</v>
      </c>
      <c r="U52" s="620">
        <f t="shared" si="29"/>
        <v>28.03846153846154</v>
      </c>
      <c r="V52" s="620">
        <f t="shared" si="30"/>
        <v>19.448529411764707</v>
      </c>
      <c r="W52" s="620">
        <f t="shared" si="31"/>
        <v>11.361702127659575</v>
      </c>
      <c r="X52" s="621">
        <f t="shared" si="32"/>
        <v>26.106342575009496</v>
      </c>
    </row>
    <row r="53" spans="2:24" hidden="1" outlineLevel="1">
      <c r="B53" s="604">
        <v>42036</v>
      </c>
      <c r="C53" s="604"/>
      <c r="D53" s="604"/>
      <c r="E53" s="604"/>
      <c r="G53" s="605">
        <v>45648</v>
      </c>
      <c r="H53" s="605">
        <v>2824</v>
      </c>
      <c r="I53" s="605">
        <v>2400</v>
      </c>
      <c r="J53" s="605">
        <v>4093</v>
      </c>
      <c r="K53" s="606">
        <f t="shared" si="22"/>
        <v>54965</v>
      </c>
      <c r="L53" s="607">
        <f t="shared" si="21"/>
        <v>0.12617119985445283</v>
      </c>
      <c r="M53" s="607"/>
      <c r="N53" s="605">
        <v>6935</v>
      </c>
      <c r="O53" s="605">
        <v>147</v>
      </c>
      <c r="P53" s="606">
        <f t="shared" si="23"/>
        <v>7082</v>
      </c>
      <c r="Q53" s="605">
        <v>1720</v>
      </c>
      <c r="R53" s="605">
        <v>127</v>
      </c>
      <c r="S53" s="605">
        <v>225</v>
      </c>
      <c r="T53" s="606">
        <f t="shared" si="24"/>
        <v>2072</v>
      </c>
      <c r="U53" s="620">
        <f t="shared" si="29"/>
        <v>26.539534883720929</v>
      </c>
      <c r="V53" s="620">
        <f t="shared" si="30"/>
        <v>22.236220472440944</v>
      </c>
      <c r="W53" s="620">
        <f t="shared" si="31"/>
        <v>10.666666666666666</v>
      </c>
      <c r="X53" s="621">
        <f t="shared" si="32"/>
        <v>24.55212355212355</v>
      </c>
    </row>
    <row r="54" spans="2:24" hidden="1" outlineLevel="1">
      <c r="B54" s="610">
        <v>42064</v>
      </c>
      <c r="C54" s="610"/>
      <c r="D54" s="610"/>
      <c r="E54" s="610"/>
      <c r="G54" s="611">
        <v>45556</v>
      </c>
      <c r="H54" s="611">
        <v>1657</v>
      </c>
      <c r="I54" s="611">
        <v>2897</v>
      </c>
      <c r="J54" s="611">
        <v>3070</v>
      </c>
      <c r="K54" s="612">
        <f t="shared" si="22"/>
        <v>53180</v>
      </c>
      <c r="L54" s="613">
        <f t="shared" si="21"/>
        <v>4.9642722828130877E-2</v>
      </c>
      <c r="M54" s="613"/>
      <c r="N54" s="611">
        <v>2640</v>
      </c>
      <c r="O54" s="611">
        <v>184</v>
      </c>
      <c r="P54" s="612">
        <f t="shared" si="23"/>
        <v>2824</v>
      </c>
      <c r="Q54" s="611">
        <v>1768</v>
      </c>
      <c r="R54" s="611">
        <v>116</v>
      </c>
      <c r="S54" s="611">
        <v>266</v>
      </c>
      <c r="T54" s="612">
        <f t="shared" si="24"/>
        <v>2150</v>
      </c>
      <c r="U54" s="622">
        <f t="shared" si="29"/>
        <v>25.766968325791854</v>
      </c>
      <c r="V54" s="622">
        <f t="shared" si="30"/>
        <v>14.28448275862069</v>
      </c>
      <c r="W54" s="622">
        <f t="shared" si="31"/>
        <v>10.890977443609023</v>
      </c>
      <c r="X54" s="623">
        <f t="shared" si="32"/>
        <v>23.306976744186045</v>
      </c>
    </row>
    <row r="55" spans="2:24" ht="12.75" hidden="1" customHeight="1" outlineLevel="1">
      <c r="B55" s="604">
        <v>42124</v>
      </c>
      <c r="C55" s="604"/>
      <c r="D55" s="604"/>
      <c r="E55" s="604"/>
      <c r="G55" s="605">
        <v>52393</v>
      </c>
      <c r="H55" s="605">
        <v>2615</v>
      </c>
      <c r="I55" s="605">
        <v>2190</v>
      </c>
      <c r="J55" s="605">
        <v>4684.2000000000007</v>
      </c>
      <c r="K55" s="606">
        <f t="shared" si="22"/>
        <v>61882.2</v>
      </c>
      <c r="L55" s="607">
        <f t="shared" si="21"/>
        <v>9.6198906955473465E-2</v>
      </c>
      <c r="M55" s="607"/>
      <c r="N55" s="608">
        <v>5953</v>
      </c>
      <c r="O55" s="608">
        <v>247</v>
      </c>
      <c r="P55" s="609">
        <f t="shared" si="23"/>
        <v>6200</v>
      </c>
      <c r="Q55" s="605">
        <v>1901</v>
      </c>
      <c r="R55" s="605">
        <v>90</v>
      </c>
      <c r="S55" s="605">
        <v>275</v>
      </c>
      <c r="T55" s="606">
        <f t="shared" si="24"/>
        <v>2266</v>
      </c>
      <c r="U55" s="620">
        <f t="shared" si="29"/>
        <v>27.560757496054709</v>
      </c>
      <c r="V55" s="620">
        <f t="shared" si="30"/>
        <v>29.055555555555557</v>
      </c>
      <c r="W55" s="620">
        <f t="shared" si="31"/>
        <v>7.9636363636363638</v>
      </c>
      <c r="X55" s="621">
        <f t="shared" si="32"/>
        <v>25.241835834068844</v>
      </c>
    </row>
    <row r="56" spans="2:24" ht="12.75" hidden="1" customHeight="1" outlineLevel="1">
      <c r="B56" s="604">
        <v>42155</v>
      </c>
      <c r="C56" s="604"/>
      <c r="D56" s="604"/>
      <c r="E56" s="604"/>
      <c r="G56" s="605">
        <v>52605</v>
      </c>
      <c r="H56" s="605">
        <v>3241</v>
      </c>
      <c r="I56" s="605">
        <v>2000</v>
      </c>
      <c r="J56" s="605">
        <v>4304</v>
      </c>
      <c r="K56" s="606">
        <f t="shared" si="22"/>
        <v>62150</v>
      </c>
      <c r="L56" s="607">
        <f t="shared" si="21"/>
        <v>0.10096540627514079</v>
      </c>
      <c r="M56" s="607"/>
      <c r="N56" s="605">
        <v>6275</v>
      </c>
      <c r="O56" s="605">
        <v>187</v>
      </c>
      <c r="P56" s="606">
        <f t="shared" si="23"/>
        <v>6462</v>
      </c>
      <c r="Q56" s="605">
        <v>1860</v>
      </c>
      <c r="R56" s="605">
        <v>201</v>
      </c>
      <c r="S56" s="605">
        <v>344</v>
      </c>
      <c r="T56" s="606">
        <f t="shared" si="24"/>
        <v>2405</v>
      </c>
      <c r="U56" s="620">
        <f t="shared" si="29"/>
        <v>28.282258064516128</v>
      </c>
      <c r="V56" s="620">
        <f t="shared" si="30"/>
        <v>16.124378109452735</v>
      </c>
      <c r="W56" s="620">
        <f t="shared" si="31"/>
        <v>5.8139534883720927</v>
      </c>
      <c r="X56" s="621">
        <f t="shared" si="32"/>
        <v>24.052390852390854</v>
      </c>
    </row>
    <row r="57" spans="2:24" ht="12.75" hidden="1" customHeight="1" outlineLevel="1">
      <c r="B57" s="610">
        <v>42156</v>
      </c>
      <c r="C57" s="610"/>
      <c r="D57" s="610"/>
      <c r="E57" s="610"/>
      <c r="G57" s="611">
        <v>31240</v>
      </c>
      <c r="H57" s="611">
        <v>4078.0000000000005</v>
      </c>
      <c r="I57" s="611">
        <v>2325</v>
      </c>
      <c r="J57" s="611">
        <v>2787</v>
      </c>
      <c r="K57" s="612">
        <f t="shared" si="22"/>
        <v>40430</v>
      </c>
      <c r="L57" s="613">
        <f>AVERAGE(L52:L56)</f>
        <v>9.1679663096517428E-2</v>
      </c>
      <c r="M57" s="613"/>
      <c r="N57" s="611">
        <v>2876</v>
      </c>
      <c r="O57" s="611">
        <v>142</v>
      </c>
      <c r="P57" s="612">
        <f t="shared" si="23"/>
        <v>3018</v>
      </c>
      <c r="Q57" s="611">
        <v>1120</v>
      </c>
      <c r="R57" s="611">
        <v>124</v>
      </c>
      <c r="S57" s="611">
        <v>201</v>
      </c>
      <c r="T57" s="612">
        <f t="shared" si="24"/>
        <v>1445</v>
      </c>
      <c r="U57" s="622">
        <f t="shared" si="29"/>
        <v>27.892857142857142</v>
      </c>
      <c r="V57" s="622">
        <f t="shared" si="30"/>
        <v>32.887096774193552</v>
      </c>
      <c r="W57" s="622">
        <f t="shared" si="31"/>
        <v>11.567164179104477</v>
      </c>
      <c r="X57" s="623">
        <f t="shared" si="32"/>
        <v>26.050519031141867</v>
      </c>
    </row>
    <row r="58" spans="2:24" ht="12.75" hidden="1" customHeight="1" outlineLevel="1">
      <c r="B58" s="604">
        <v>42216</v>
      </c>
      <c r="C58" s="604"/>
      <c r="D58" s="604"/>
      <c r="E58" s="604"/>
      <c r="G58" s="605">
        <v>21903</v>
      </c>
      <c r="H58" s="605">
        <v>2556</v>
      </c>
      <c r="I58" s="605">
        <v>2468</v>
      </c>
      <c r="J58" s="605">
        <v>2243</v>
      </c>
      <c r="K58" s="606">
        <f t="shared" si="22"/>
        <v>29170</v>
      </c>
      <c r="L58" s="607">
        <f t="shared" ref="L58:L121" si="33">N58/K58</f>
        <v>0.11772368872128899</v>
      </c>
      <c r="M58" s="607"/>
      <c r="N58" s="608">
        <v>3434</v>
      </c>
      <c r="O58" s="608">
        <v>134</v>
      </c>
      <c r="P58" s="609">
        <f t="shared" si="23"/>
        <v>3568</v>
      </c>
      <c r="Q58" s="605">
        <v>1132</v>
      </c>
      <c r="R58" s="605">
        <v>97</v>
      </c>
      <c r="S58" s="605">
        <v>270</v>
      </c>
      <c r="T58" s="606">
        <f t="shared" si="24"/>
        <v>1499</v>
      </c>
      <c r="U58" s="620">
        <f t="shared" si="29"/>
        <v>19.348939929328623</v>
      </c>
      <c r="V58" s="620">
        <f t="shared" si="30"/>
        <v>26.350515463917525</v>
      </c>
      <c r="W58" s="620">
        <f t="shared" si="31"/>
        <v>9.1407407407407408</v>
      </c>
      <c r="X58" s="621">
        <f t="shared" si="32"/>
        <v>17.96330887258172</v>
      </c>
    </row>
    <row r="59" spans="2:24" ht="12.75" hidden="1" customHeight="1" outlineLevel="1">
      <c r="B59" s="604">
        <v>42247</v>
      </c>
      <c r="C59" s="604"/>
      <c r="D59" s="604"/>
      <c r="E59" s="604"/>
      <c r="G59" s="605">
        <v>32377.000000000004</v>
      </c>
      <c r="H59" s="605">
        <v>5285</v>
      </c>
      <c r="I59" s="605">
        <v>2729</v>
      </c>
      <c r="J59" s="605">
        <v>3225</v>
      </c>
      <c r="K59" s="606">
        <f t="shared" si="22"/>
        <v>43616</v>
      </c>
      <c r="L59" s="607">
        <f t="shared" si="33"/>
        <v>8.7811812179016874E-2</v>
      </c>
      <c r="M59" s="607"/>
      <c r="N59" s="605">
        <v>3830</v>
      </c>
      <c r="O59" s="605">
        <v>174</v>
      </c>
      <c r="P59" s="606">
        <f t="shared" si="23"/>
        <v>4004</v>
      </c>
      <c r="Q59" s="605">
        <v>1263</v>
      </c>
      <c r="R59" s="605">
        <v>233</v>
      </c>
      <c r="S59" s="605">
        <v>333</v>
      </c>
      <c r="T59" s="606">
        <f t="shared" si="24"/>
        <v>1829</v>
      </c>
      <c r="U59" s="620">
        <f t="shared" si="29"/>
        <v>25.634996041171817</v>
      </c>
      <c r="V59" s="620">
        <f t="shared" si="30"/>
        <v>22.682403433476395</v>
      </c>
      <c r="W59" s="620">
        <f t="shared" si="31"/>
        <v>8.1951951951951951</v>
      </c>
      <c r="X59" s="621">
        <f t="shared" si="32"/>
        <v>22.083652268999455</v>
      </c>
    </row>
    <row r="60" spans="2:24" ht="12.75" hidden="1" customHeight="1" outlineLevel="1">
      <c r="B60" s="610">
        <v>42277</v>
      </c>
      <c r="C60" s="610"/>
      <c r="D60" s="610"/>
      <c r="E60" s="610"/>
      <c r="G60" s="611">
        <v>30882</v>
      </c>
      <c r="H60" s="611">
        <v>4320</v>
      </c>
      <c r="I60" s="611">
        <v>3589</v>
      </c>
      <c r="J60" s="611">
        <v>4774</v>
      </c>
      <c r="K60" s="612">
        <f t="shared" si="22"/>
        <v>43565</v>
      </c>
      <c r="L60" s="613">
        <f t="shared" si="33"/>
        <v>4.2006197635716745E-2</v>
      </c>
      <c r="M60" s="613"/>
      <c r="N60" s="611">
        <v>1830</v>
      </c>
      <c r="O60" s="611">
        <v>143</v>
      </c>
      <c r="P60" s="612">
        <f t="shared" si="23"/>
        <v>1973</v>
      </c>
      <c r="Q60" s="611">
        <v>1190</v>
      </c>
      <c r="R60" s="611">
        <v>188</v>
      </c>
      <c r="S60" s="611">
        <v>347</v>
      </c>
      <c r="T60" s="612">
        <f t="shared" si="24"/>
        <v>1725</v>
      </c>
      <c r="U60" s="622">
        <f t="shared" si="29"/>
        <v>25.951260504201681</v>
      </c>
      <c r="V60" s="622">
        <f t="shared" si="30"/>
        <v>22.978723404255319</v>
      </c>
      <c r="W60" s="622">
        <f t="shared" si="31"/>
        <v>10.342939481268012</v>
      </c>
      <c r="X60" s="623">
        <f t="shared" si="32"/>
        <v>22.487536231884057</v>
      </c>
    </row>
    <row r="61" spans="2:24" ht="12.75" hidden="1" customHeight="1" outlineLevel="1">
      <c r="B61" s="604">
        <v>42308</v>
      </c>
      <c r="C61" s="604"/>
      <c r="D61" s="604"/>
      <c r="E61" s="604"/>
      <c r="G61" s="605">
        <v>42184</v>
      </c>
      <c r="H61" s="605">
        <v>1907</v>
      </c>
      <c r="I61" s="605">
        <v>1688</v>
      </c>
      <c r="J61" s="605">
        <v>5446</v>
      </c>
      <c r="K61" s="606">
        <f t="shared" si="22"/>
        <v>51225</v>
      </c>
      <c r="L61" s="607">
        <f t="shared" si="33"/>
        <v>5.2493899463152756E-2</v>
      </c>
      <c r="M61" s="607"/>
      <c r="N61" s="608">
        <v>2689</v>
      </c>
      <c r="O61" s="608">
        <v>101</v>
      </c>
      <c r="P61" s="609">
        <f t="shared" si="23"/>
        <v>2790</v>
      </c>
      <c r="Q61" s="605">
        <v>1517</v>
      </c>
      <c r="R61" s="605">
        <v>113</v>
      </c>
      <c r="S61" s="605">
        <v>356</v>
      </c>
      <c r="T61" s="606">
        <f t="shared" si="24"/>
        <v>1986</v>
      </c>
      <c r="U61" s="620">
        <f t="shared" si="29"/>
        <v>27.807514831905078</v>
      </c>
      <c r="V61" s="620">
        <f t="shared" si="30"/>
        <v>16.876106194690266</v>
      </c>
      <c r="W61" s="620">
        <f t="shared" si="31"/>
        <v>4.7415730337078648</v>
      </c>
      <c r="X61" s="621">
        <f t="shared" si="32"/>
        <v>23.050855991943607</v>
      </c>
    </row>
    <row r="62" spans="2:24" hidden="1" outlineLevel="1">
      <c r="B62" s="604">
        <v>42338</v>
      </c>
      <c r="C62" s="604"/>
      <c r="D62" s="604"/>
      <c r="E62" s="604"/>
      <c r="G62" s="605">
        <v>28478</v>
      </c>
      <c r="H62" s="605">
        <v>2565</v>
      </c>
      <c r="I62" s="605">
        <v>1394</v>
      </c>
      <c r="J62" s="605">
        <v>4128</v>
      </c>
      <c r="K62" s="606">
        <f t="shared" si="22"/>
        <v>36565</v>
      </c>
      <c r="L62" s="607">
        <f t="shared" si="33"/>
        <v>2.5105975659783945E-2</v>
      </c>
      <c r="M62" s="607"/>
      <c r="N62" s="605">
        <v>918</v>
      </c>
      <c r="O62" s="605">
        <v>316</v>
      </c>
      <c r="P62" s="606">
        <f t="shared" si="23"/>
        <v>1234</v>
      </c>
      <c r="Q62" s="605">
        <v>1032</v>
      </c>
      <c r="R62" s="605">
        <v>99</v>
      </c>
      <c r="S62" s="605">
        <v>235</v>
      </c>
      <c r="T62" s="606">
        <f t="shared" si="24"/>
        <v>1366</v>
      </c>
      <c r="U62" s="620">
        <f t="shared" si="29"/>
        <v>27.594961240310077</v>
      </c>
      <c r="V62" s="620">
        <f t="shared" si="30"/>
        <v>25.90909090909091</v>
      </c>
      <c r="W62" s="620">
        <f t="shared" si="31"/>
        <v>5.9319148936170212</v>
      </c>
      <c r="X62" s="621">
        <f t="shared" si="32"/>
        <v>23.74597364568082</v>
      </c>
    </row>
    <row r="63" spans="2:24" hidden="1" outlineLevel="1">
      <c r="B63" s="615">
        <v>42369</v>
      </c>
      <c r="C63" s="615"/>
      <c r="D63" s="615"/>
      <c r="E63" s="615"/>
      <c r="G63" s="616">
        <v>29623</v>
      </c>
      <c r="H63" s="616">
        <v>1106</v>
      </c>
      <c r="I63" s="616">
        <v>2032</v>
      </c>
      <c r="J63" s="616">
        <v>4125</v>
      </c>
      <c r="K63" s="617">
        <f t="shared" si="22"/>
        <v>36886</v>
      </c>
      <c r="L63" s="618">
        <f t="shared" si="33"/>
        <v>0.10161036707693977</v>
      </c>
      <c r="M63" s="618"/>
      <c r="N63" s="616">
        <v>3748</v>
      </c>
      <c r="O63" s="616">
        <v>241</v>
      </c>
      <c r="P63" s="617">
        <f t="shared" si="23"/>
        <v>3989</v>
      </c>
      <c r="Q63" s="616">
        <v>1730</v>
      </c>
      <c r="R63" s="616">
        <v>53</v>
      </c>
      <c r="S63" s="616">
        <v>271</v>
      </c>
      <c r="T63" s="617">
        <f t="shared" si="24"/>
        <v>2054</v>
      </c>
      <c r="U63" s="624">
        <f t="shared" si="29"/>
        <v>17.123121387283238</v>
      </c>
      <c r="V63" s="624">
        <f t="shared" si="30"/>
        <v>20.867924528301888</v>
      </c>
      <c r="W63" s="624">
        <f t="shared" si="31"/>
        <v>7.4981549815498152</v>
      </c>
      <c r="X63" s="625">
        <f t="shared" si="32"/>
        <v>15.949853943524829</v>
      </c>
    </row>
    <row r="64" spans="2:24" ht="12.75" hidden="1" customHeight="1" outlineLevel="1" collapsed="1">
      <c r="B64" s="604">
        <f t="shared" ref="B64:B123" si="34">EOMONTH(B63,1)</f>
        <v>42400</v>
      </c>
      <c r="C64" s="604"/>
      <c r="D64" s="604"/>
      <c r="E64" s="604"/>
      <c r="G64" s="605">
        <v>39765</v>
      </c>
      <c r="H64" s="605">
        <v>3630</v>
      </c>
      <c r="I64" s="605">
        <v>3478</v>
      </c>
      <c r="J64" s="605">
        <v>4138</v>
      </c>
      <c r="K64" s="606">
        <f t="shared" si="22"/>
        <v>51011</v>
      </c>
      <c r="L64" s="607">
        <f t="shared" si="33"/>
        <v>0.10070376977514654</v>
      </c>
      <c r="M64" s="607"/>
      <c r="N64" s="605">
        <v>5137</v>
      </c>
      <c r="O64" s="605">
        <v>134</v>
      </c>
      <c r="P64" s="606">
        <f t="shared" si="23"/>
        <v>5271</v>
      </c>
      <c r="Q64" s="605">
        <v>1238</v>
      </c>
      <c r="R64" s="605">
        <v>111</v>
      </c>
      <c r="S64" s="605">
        <v>357</v>
      </c>
      <c r="T64" s="606">
        <f t="shared" si="24"/>
        <v>1706</v>
      </c>
      <c r="U64" s="620">
        <f t="shared" si="29"/>
        <v>32.120355411954769</v>
      </c>
      <c r="V64" s="620">
        <f t="shared" si="30"/>
        <v>32.702702702702702</v>
      </c>
      <c r="W64" s="620">
        <f t="shared" si="31"/>
        <v>9.7422969187675061</v>
      </c>
      <c r="X64" s="621">
        <f t="shared" si="32"/>
        <v>27.47538100820633</v>
      </c>
    </row>
    <row r="65" spans="2:24" ht="12.75" hidden="1" customHeight="1" outlineLevel="1">
      <c r="B65" s="604">
        <f t="shared" si="34"/>
        <v>42429</v>
      </c>
      <c r="C65" s="604"/>
      <c r="D65" s="604"/>
      <c r="E65" s="604"/>
      <c r="G65" s="605">
        <v>36710</v>
      </c>
      <c r="H65" s="605">
        <v>2168</v>
      </c>
      <c r="I65" s="605">
        <v>2576</v>
      </c>
      <c r="J65" s="605">
        <v>3768</v>
      </c>
      <c r="K65" s="606">
        <f t="shared" si="22"/>
        <v>45222</v>
      </c>
      <c r="L65" s="607">
        <f t="shared" si="33"/>
        <v>0.11206934677811685</v>
      </c>
      <c r="M65" s="607"/>
      <c r="N65" s="605">
        <v>5068</v>
      </c>
      <c r="O65" s="605">
        <v>164</v>
      </c>
      <c r="P65" s="606">
        <f t="shared" si="23"/>
        <v>5232</v>
      </c>
      <c r="Q65" s="605">
        <v>1210</v>
      </c>
      <c r="R65" s="605">
        <v>51</v>
      </c>
      <c r="S65" s="605">
        <v>332</v>
      </c>
      <c r="T65" s="606">
        <f t="shared" si="24"/>
        <v>1593</v>
      </c>
      <c r="U65" s="620">
        <f t="shared" si="29"/>
        <v>30.33884297520661</v>
      </c>
      <c r="V65" s="620">
        <f t="shared" si="30"/>
        <v>42.509803921568626</v>
      </c>
      <c r="W65" s="620">
        <f t="shared" si="31"/>
        <v>7.7590361445783129</v>
      </c>
      <c r="X65" s="621">
        <f t="shared" si="32"/>
        <v>26.022598870056498</v>
      </c>
    </row>
    <row r="66" spans="2:24" ht="12.75" hidden="1" customHeight="1" outlineLevel="1">
      <c r="B66" s="610">
        <f t="shared" si="34"/>
        <v>42460</v>
      </c>
      <c r="C66" s="610"/>
      <c r="D66" s="610"/>
      <c r="E66" s="610"/>
      <c r="G66" s="611">
        <v>40676</v>
      </c>
      <c r="H66" s="611">
        <v>3894</v>
      </c>
      <c r="I66" s="611">
        <v>4316</v>
      </c>
      <c r="J66" s="611">
        <v>4246</v>
      </c>
      <c r="K66" s="612">
        <f t="shared" si="22"/>
        <v>53132</v>
      </c>
      <c r="L66" s="613">
        <f t="shared" si="33"/>
        <v>3.865843559436874E-2</v>
      </c>
      <c r="M66" s="613"/>
      <c r="N66" s="611">
        <v>2054</v>
      </c>
      <c r="O66" s="611">
        <v>176</v>
      </c>
      <c r="P66" s="612">
        <f t="shared" si="23"/>
        <v>2230</v>
      </c>
      <c r="Q66" s="611">
        <v>1279</v>
      </c>
      <c r="R66" s="611">
        <v>141</v>
      </c>
      <c r="S66" s="611">
        <v>357</v>
      </c>
      <c r="T66" s="612">
        <f t="shared" si="24"/>
        <v>1777</v>
      </c>
      <c r="U66" s="622">
        <f t="shared" si="29"/>
        <v>31.802971071149337</v>
      </c>
      <c r="V66" s="622">
        <f t="shared" si="30"/>
        <v>27.617021276595743</v>
      </c>
      <c r="W66" s="622">
        <f t="shared" si="31"/>
        <v>12.089635854341736</v>
      </c>
      <c r="X66" s="623">
        <f t="shared" si="32"/>
        <v>27.510410804727069</v>
      </c>
    </row>
    <row r="67" spans="2:24" ht="12.75" hidden="1" customHeight="1" outlineLevel="1">
      <c r="B67" s="604">
        <f t="shared" si="34"/>
        <v>42490</v>
      </c>
      <c r="C67" s="604"/>
      <c r="D67" s="604"/>
      <c r="E67" s="604"/>
      <c r="G67" s="605">
        <v>42326</v>
      </c>
      <c r="H67" s="605">
        <v>2021</v>
      </c>
      <c r="I67" s="605">
        <v>4003.9999999999995</v>
      </c>
      <c r="J67" s="605">
        <v>4225</v>
      </c>
      <c r="K67" s="606">
        <f t="shared" si="22"/>
        <v>52576</v>
      </c>
      <c r="L67" s="607">
        <f t="shared" si="33"/>
        <v>4.4830340839926965E-2</v>
      </c>
      <c r="M67" s="607"/>
      <c r="N67" s="605">
        <v>2357</v>
      </c>
      <c r="O67" s="605">
        <v>363.99999999999989</v>
      </c>
      <c r="P67" s="606">
        <f t="shared" si="23"/>
        <v>2721</v>
      </c>
      <c r="Q67" s="605">
        <v>1277</v>
      </c>
      <c r="R67" s="605">
        <v>114</v>
      </c>
      <c r="S67" s="605">
        <v>319</v>
      </c>
      <c r="T67" s="606">
        <f t="shared" si="24"/>
        <v>1710</v>
      </c>
      <c r="U67" s="620">
        <f t="shared" si="29"/>
        <v>33.144870790916208</v>
      </c>
      <c r="V67" s="620">
        <f t="shared" si="30"/>
        <v>17.728070175438596</v>
      </c>
      <c r="W67" s="620">
        <f t="shared" si="31"/>
        <v>12.551724137931034</v>
      </c>
      <c r="X67" s="621">
        <f t="shared" si="32"/>
        <v>28.275438596491227</v>
      </c>
    </row>
    <row r="68" spans="2:24" ht="12.75" hidden="1" customHeight="1" outlineLevel="1">
      <c r="B68" s="604">
        <f t="shared" si="34"/>
        <v>42521</v>
      </c>
      <c r="C68" s="604"/>
      <c r="D68" s="604"/>
      <c r="E68" s="604"/>
      <c r="G68" s="605">
        <v>41845.22</v>
      </c>
      <c r="H68" s="605">
        <v>4851.76</v>
      </c>
      <c r="I68" s="605">
        <v>1629.06</v>
      </c>
      <c r="J68" s="605">
        <v>4593.93</v>
      </c>
      <c r="K68" s="606">
        <f t="shared" si="22"/>
        <v>52919.97</v>
      </c>
      <c r="L68" s="607">
        <f t="shared" si="33"/>
        <v>0.10347700499452286</v>
      </c>
      <c r="M68" s="607"/>
      <c r="N68" s="605">
        <v>5476</v>
      </c>
      <c r="O68" s="605">
        <v>288.99999999999972</v>
      </c>
      <c r="P68" s="606">
        <f t="shared" si="23"/>
        <v>5765</v>
      </c>
      <c r="Q68" s="605">
        <v>1596</v>
      </c>
      <c r="R68" s="605">
        <v>158</v>
      </c>
      <c r="S68" s="605">
        <v>290</v>
      </c>
      <c r="T68" s="606">
        <f t="shared" si="24"/>
        <v>2044</v>
      </c>
      <c r="U68" s="620">
        <f t="shared" si="29"/>
        <v>26.218809523809526</v>
      </c>
      <c r="V68" s="620">
        <f t="shared" si="30"/>
        <v>30.707341772151899</v>
      </c>
      <c r="W68" s="620">
        <f t="shared" si="31"/>
        <v>5.6174482758620687</v>
      </c>
      <c r="X68" s="621">
        <f t="shared" si="32"/>
        <v>23.642876712328768</v>
      </c>
    </row>
    <row r="69" spans="2:24" ht="12.75" hidden="1" customHeight="1" outlineLevel="1">
      <c r="B69" s="610">
        <f t="shared" si="34"/>
        <v>42551</v>
      </c>
      <c r="C69" s="610"/>
      <c r="D69" s="610"/>
      <c r="E69" s="610"/>
      <c r="G69" s="611">
        <v>40266.635000000002</v>
      </c>
      <c r="H69" s="611">
        <v>570.03</v>
      </c>
      <c r="I69" s="611">
        <v>1307.19</v>
      </c>
      <c r="J69" s="611">
        <v>4774.13</v>
      </c>
      <c r="K69" s="612">
        <f t="shared" ref="K69:K88" si="35">SUM(G69:J69)</f>
        <v>46917.985000000001</v>
      </c>
      <c r="L69" s="613">
        <f t="shared" si="33"/>
        <v>9.1095131216739164E-2</v>
      </c>
      <c r="M69" s="613"/>
      <c r="N69" s="611">
        <v>4274</v>
      </c>
      <c r="O69" s="611">
        <v>227.99999999999977</v>
      </c>
      <c r="P69" s="612">
        <f t="shared" ref="P69:P88" si="36">SUM(N69:O69)</f>
        <v>4502</v>
      </c>
      <c r="Q69" s="611">
        <v>1354</v>
      </c>
      <c r="R69" s="611">
        <v>54</v>
      </c>
      <c r="S69" s="611">
        <v>275</v>
      </c>
      <c r="T69" s="612">
        <f t="shared" ref="T69:T87" si="37">SUM(Q69:S69)</f>
        <v>1683</v>
      </c>
      <c r="U69" s="622">
        <f t="shared" si="29"/>
        <v>29.73902141802068</v>
      </c>
      <c r="V69" s="622">
        <f t="shared" si="30"/>
        <v>10.556111111111111</v>
      </c>
      <c r="W69" s="622">
        <f t="shared" si="31"/>
        <v>4.7534181818181818</v>
      </c>
      <c r="X69" s="623">
        <f t="shared" si="32"/>
        <v>25.040912061794415</v>
      </c>
    </row>
    <row r="70" spans="2:24" ht="12.75" hidden="1" customHeight="1" outlineLevel="1">
      <c r="B70" s="604">
        <f t="shared" si="34"/>
        <v>42582</v>
      </c>
      <c r="C70" s="604"/>
      <c r="D70" s="604"/>
      <c r="E70" s="604"/>
      <c r="G70" s="605">
        <v>50110</v>
      </c>
      <c r="H70" s="605">
        <v>2406</v>
      </c>
      <c r="I70" s="605">
        <v>2851</v>
      </c>
      <c r="J70" s="605">
        <v>5276</v>
      </c>
      <c r="K70" s="606">
        <f t="shared" si="35"/>
        <v>60643</v>
      </c>
      <c r="L70" s="607">
        <f t="shared" si="33"/>
        <v>7.2555777253763831E-2</v>
      </c>
      <c r="M70" s="607"/>
      <c r="N70" s="605">
        <v>4400</v>
      </c>
      <c r="O70" s="605">
        <v>285.9999999999996</v>
      </c>
      <c r="P70" s="606">
        <f t="shared" si="36"/>
        <v>4686</v>
      </c>
      <c r="Q70" s="605">
        <v>1451</v>
      </c>
      <c r="R70" s="605">
        <v>115</v>
      </c>
      <c r="S70" s="605">
        <v>313</v>
      </c>
      <c r="T70" s="606">
        <f t="shared" si="37"/>
        <v>1879</v>
      </c>
      <c r="U70" s="620">
        <f t="shared" si="29"/>
        <v>34.534803583735354</v>
      </c>
      <c r="V70" s="620">
        <f t="shared" si="30"/>
        <v>20.921739130434784</v>
      </c>
      <c r="W70" s="620">
        <f t="shared" si="31"/>
        <v>9.1086261980830674</v>
      </c>
      <c r="X70" s="621">
        <f t="shared" si="32"/>
        <v>29.466205428419372</v>
      </c>
    </row>
    <row r="71" spans="2:24" ht="12.75" hidden="1" customHeight="1" outlineLevel="1">
      <c r="B71" s="604">
        <f t="shared" si="34"/>
        <v>42613</v>
      </c>
      <c r="C71" s="604"/>
      <c r="D71" s="604"/>
      <c r="E71" s="604"/>
      <c r="G71" s="605">
        <v>36348</v>
      </c>
      <c r="H71" s="605">
        <v>4664</v>
      </c>
      <c r="I71" s="605">
        <v>2555</v>
      </c>
      <c r="J71" s="605">
        <v>4960</v>
      </c>
      <c r="K71" s="606">
        <f t="shared" si="35"/>
        <v>48527</v>
      </c>
      <c r="L71" s="607">
        <f t="shared" si="33"/>
        <v>9.9614647515815932E-2</v>
      </c>
      <c r="M71" s="607"/>
      <c r="N71" s="605">
        <v>4834</v>
      </c>
      <c r="O71" s="605">
        <v>132.00000000000057</v>
      </c>
      <c r="P71" s="606">
        <f t="shared" si="36"/>
        <v>4966.0000000000009</v>
      </c>
      <c r="Q71" s="605">
        <v>1149</v>
      </c>
      <c r="R71" s="605">
        <v>172</v>
      </c>
      <c r="S71" s="605">
        <v>300</v>
      </c>
      <c r="T71" s="606">
        <f t="shared" si="37"/>
        <v>1621</v>
      </c>
      <c r="U71" s="620">
        <f t="shared" si="29"/>
        <v>31.634464751958223</v>
      </c>
      <c r="V71" s="620">
        <f t="shared" si="30"/>
        <v>27.11627906976744</v>
      </c>
      <c r="W71" s="620">
        <f t="shared" si="31"/>
        <v>8.5166666666666675</v>
      </c>
      <c r="X71" s="621">
        <f t="shared" si="32"/>
        <v>26.876619370758792</v>
      </c>
    </row>
    <row r="72" spans="2:24" ht="12.75" hidden="1" customHeight="1" outlineLevel="1">
      <c r="B72" s="610">
        <f t="shared" si="34"/>
        <v>42643</v>
      </c>
      <c r="C72" s="610"/>
      <c r="D72" s="610"/>
      <c r="E72" s="610"/>
      <c r="G72" s="611">
        <v>25454</v>
      </c>
      <c r="H72" s="611">
        <v>3302</v>
      </c>
      <c r="I72" s="611">
        <v>1830</v>
      </c>
      <c r="J72" s="611">
        <v>6509</v>
      </c>
      <c r="K72" s="612">
        <f t="shared" si="35"/>
        <v>37095</v>
      </c>
      <c r="L72" s="613">
        <f t="shared" si="33"/>
        <v>0.16719234398166868</v>
      </c>
      <c r="M72" s="613"/>
      <c r="N72" s="611">
        <v>6202</v>
      </c>
      <c r="O72" s="611">
        <v>208.00000000000017</v>
      </c>
      <c r="P72" s="612">
        <f t="shared" si="36"/>
        <v>6410</v>
      </c>
      <c r="Q72" s="611">
        <v>822</v>
      </c>
      <c r="R72" s="611">
        <v>109</v>
      </c>
      <c r="S72" s="611">
        <v>220</v>
      </c>
      <c r="T72" s="612">
        <f t="shared" si="37"/>
        <v>1151</v>
      </c>
      <c r="U72" s="622">
        <f t="shared" si="29"/>
        <v>30.965936739659366</v>
      </c>
      <c r="V72" s="622">
        <f t="shared" si="30"/>
        <v>30.293577981651374</v>
      </c>
      <c r="W72" s="622">
        <f t="shared" si="31"/>
        <v>8.3181818181818183</v>
      </c>
      <c r="X72" s="623">
        <f t="shared" si="32"/>
        <v>26.57341442224153</v>
      </c>
    </row>
    <row r="73" spans="2:24" ht="12.75" hidden="1" customHeight="1" outlineLevel="1">
      <c r="B73" s="604">
        <f t="shared" si="34"/>
        <v>42674</v>
      </c>
      <c r="C73" s="604"/>
      <c r="D73" s="604"/>
      <c r="E73" s="604"/>
      <c r="G73" s="605">
        <v>31914</v>
      </c>
      <c r="H73" s="605">
        <v>2597</v>
      </c>
      <c r="I73" s="605">
        <v>1315</v>
      </c>
      <c r="J73" s="605">
        <v>6486</v>
      </c>
      <c r="K73" s="606">
        <f t="shared" si="35"/>
        <v>42312</v>
      </c>
      <c r="L73" s="607">
        <f t="shared" si="33"/>
        <v>0.13227925883910002</v>
      </c>
      <c r="M73" s="607"/>
      <c r="N73" s="605">
        <v>5597</v>
      </c>
      <c r="O73" s="605">
        <v>293.9999999999996</v>
      </c>
      <c r="P73" s="606">
        <f t="shared" si="36"/>
        <v>5891</v>
      </c>
      <c r="Q73" s="605">
        <v>1446</v>
      </c>
      <c r="R73" s="605">
        <v>141</v>
      </c>
      <c r="S73" s="605">
        <v>230</v>
      </c>
      <c r="T73" s="606">
        <f t="shared" si="37"/>
        <v>1817</v>
      </c>
      <c r="U73" s="620">
        <f t="shared" si="29"/>
        <v>22.070539419087137</v>
      </c>
      <c r="V73" s="620">
        <f t="shared" si="30"/>
        <v>18.418439716312058</v>
      </c>
      <c r="W73" s="620">
        <f t="shared" si="31"/>
        <v>5.7173913043478262</v>
      </c>
      <c r="X73" s="621">
        <f t="shared" si="32"/>
        <v>19.717116125481564</v>
      </c>
    </row>
    <row r="74" spans="2:24" ht="12.75" hidden="1" customHeight="1" outlineLevel="1">
      <c r="B74" s="604">
        <f t="shared" si="34"/>
        <v>42704</v>
      </c>
      <c r="C74" s="604"/>
      <c r="D74" s="604"/>
      <c r="E74" s="604"/>
      <c r="G74" s="605">
        <v>20037</v>
      </c>
      <c r="H74" s="605">
        <v>982</v>
      </c>
      <c r="I74" s="605">
        <v>2535</v>
      </c>
      <c r="J74" s="605">
        <v>4748</v>
      </c>
      <c r="K74" s="606">
        <f t="shared" si="35"/>
        <v>28302</v>
      </c>
      <c r="L74" s="607">
        <f t="shared" si="33"/>
        <v>0.13949544201823191</v>
      </c>
      <c r="M74" s="607"/>
      <c r="N74" s="605">
        <v>3948</v>
      </c>
      <c r="O74" s="605">
        <v>196.00000000000017</v>
      </c>
      <c r="P74" s="606">
        <f t="shared" si="36"/>
        <v>4144</v>
      </c>
      <c r="Q74" s="605">
        <v>826</v>
      </c>
      <c r="R74" s="605">
        <v>62</v>
      </c>
      <c r="S74" s="605">
        <v>192</v>
      </c>
      <c r="T74" s="606">
        <f t="shared" si="37"/>
        <v>1080</v>
      </c>
      <c r="U74" s="620">
        <f t="shared" si="29"/>
        <v>24.257869249394673</v>
      </c>
      <c r="V74" s="620">
        <f t="shared" si="30"/>
        <v>15.838709677419354</v>
      </c>
      <c r="W74" s="620">
        <f t="shared" si="31"/>
        <v>13.203125</v>
      </c>
      <c r="X74" s="621">
        <f t="shared" si="32"/>
        <v>21.80925925925926</v>
      </c>
    </row>
    <row r="75" spans="2:24" ht="12.75" hidden="1" customHeight="1" outlineLevel="1">
      <c r="B75" s="615">
        <f t="shared" si="34"/>
        <v>42735</v>
      </c>
      <c r="C75" s="615"/>
      <c r="D75" s="615"/>
      <c r="E75" s="615"/>
      <c r="G75" s="616">
        <v>40861.279999999999</v>
      </c>
      <c r="H75" s="616">
        <v>1958.91</v>
      </c>
      <c r="I75" s="616">
        <v>3435.28</v>
      </c>
      <c r="J75" s="616">
        <v>4350.8600000000006</v>
      </c>
      <c r="K75" s="617">
        <f t="shared" si="35"/>
        <v>50606.33</v>
      </c>
      <c r="L75" s="618">
        <f t="shared" si="33"/>
        <v>6.3233196321487842E-2</v>
      </c>
      <c r="M75" s="618"/>
      <c r="N75" s="616">
        <v>3200</v>
      </c>
      <c r="O75" s="616">
        <v>213.99999999999997</v>
      </c>
      <c r="P75" s="617">
        <f t="shared" si="36"/>
        <v>3414</v>
      </c>
      <c r="Q75" s="616">
        <v>965</v>
      </c>
      <c r="R75" s="616">
        <v>113</v>
      </c>
      <c r="S75" s="616">
        <v>267</v>
      </c>
      <c r="T75" s="617">
        <f t="shared" si="37"/>
        <v>1345</v>
      </c>
      <c r="U75" s="624">
        <f t="shared" si="29"/>
        <v>42.343295336787563</v>
      </c>
      <c r="V75" s="624">
        <f t="shared" si="30"/>
        <v>17.335486725663717</v>
      </c>
      <c r="W75" s="624">
        <f t="shared" si="31"/>
        <v>12.86621722846442</v>
      </c>
      <c r="X75" s="625">
        <f t="shared" si="32"/>
        <v>34.39068401486989</v>
      </c>
    </row>
    <row r="76" spans="2:24" ht="12.75" hidden="1" customHeight="1" outlineLevel="1">
      <c r="B76" s="604">
        <f t="shared" si="34"/>
        <v>42766</v>
      </c>
      <c r="C76" s="604"/>
      <c r="D76" s="604"/>
      <c r="E76" s="604"/>
      <c r="G76" s="605">
        <v>33193</v>
      </c>
      <c r="H76" s="605">
        <v>3270</v>
      </c>
      <c r="I76" s="605">
        <v>4901</v>
      </c>
      <c r="J76" s="605">
        <v>4233</v>
      </c>
      <c r="K76" s="606">
        <f t="shared" si="35"/>
        <v>45597</v>
      </c>
      <c r="L76" s="607">
        <f t="shared" si="33"/>
        <v>0.1366098646840801</v>
      </c>
      <c r="M76" s="607"/>
      <c r="N76" s="605">
        <v>6229</v>
      </c>
      <c r="O76" s="605">
        <v>219.00000000000031</v>
      </c>
      <c r="P76" s="606">
        <f t="shared" si="36"/>
        <v>6448</v>
      </c>
      <c r="Q76" s="605">
        <v>1074</v>
      </c>
      <c r="R76" s="605">
        <v>187</v>
      </c>
      <c r="S76" s="605">
        <v>262</v>
      </c>
      <c r="T76" s="606">
        <f t="shared" si="37"/>
        <v>1523</v>
      </c>
      <c r="U76" s="620">
        <f t="shared" si="29"/>
        <v>30.905959031657357</v>
      </c>
      <c r="V76" s="620">
        <f t="shared" si="30"/>
        <v>17.486631016042782</v>
      </c>
      <c r="W76" s="620">
        <f t="shared" si="31"/>
        <v>18.706106870229007</v>
      </c>
      <c r="X76" s="621">
        <f t="shared" si="32"/>
        <v>27.159553512803676</v>
      </c>
    </row>
    <row r="77" spans="2:24" ht="12.75" hidden="1" customHeight="1" outlineLevel="1">
      <c r="B77" s="604">
        <f t="shared" si="34"/>
        <v>42794</v>
      </c>
      <c r="C77" s="604"/>
      <c r="D77" s="604"/>
      <c r="E77" s="604"/>
      <c r="G77" s="605">
        <v>25118.14</v>
      </c>
      <c r="H77" s="605">
        <v>2289.02</v>
      </c>
      <c r="I77" s="605">
        <v>2262.58</v>
      </c>
      <c r="J77" s="605">
        <v>4021.1000000000004</v>
      </c>
      <c r="K77" s="606">
        <f t="shared" si="35"/>
        <v>33690.839999999997</v>
      </c>
      <c r="L77" s="607">
        <f t="shared" si="33"/>
        <v>6.8060042432898676E-2</v>
      </c>
      <c r="M77" s="607"/>
      <c r="N77" s="605">
        <v>2293</v>
      </c>
      <c r="O77" s="605">
        <v>110.99999999999977</v>
      </c>
      <c r="P77" s="606">
        <f t="shared" si="36"/>
        <v>2404</v>
      </c>
      <c r="Q77" s="605">
        <v>1049</v>
      </c>
      <c r="R77" s="605">
        <v>95</v>
      </c>
      <c r="S77" s="605">
        <v>143</v>
      </c>
      <c r="T77" s="606">
        <f t="shared" si="37"/>
        <v>1287</v>
      </c>
      <c r="U77" s="620">
        <f t="shared" si="29"/>
        <v>23.944842707340324</v>
      </c>
      <c r="V77" s="620">
        <f t="shared" si="30"/>
        <v>24.094947368421053</v>
      </c>
      <c r="W77" s="620">
        <f t="shared" si="31"/>
        <v>15.822237762237762</v>
      </c>
      <c r="X77" s="621">
        <f t="shared" si="32"/>
        <v>23.053411033411031</v>
      </c>
    </row>
    <row r="78" spans="2:24" ht="12.75" hidden="1" customHeight="1" outlineLevel="1">
      <c r="B78" s="610">
        <f t="shared" si="34"/>
        <v>42825</v>
      </c>
      <c r="C78" s="610"/>
      <c r="D78" s="610"/>
      <c r="E78" s="610"/>
      <c r="G78" s="611">
        <v>18777.669999999998</v>
      </c>
      <c r="H78" s="611">
        <v>5300.12</v>
      </c>
      <c r="I78" s="611">
        <v>4534.79</v>
      </c>
      <c r="J78" s="611">
        <v>2734.89</v>
      </c>
      <c r="K78" s="612">
        <f t="shared" si="35"/>
        <v>31347.469999999998</v>
      </c>
      <c r="L78" s="613">
        <f t="shared" si="33"/>
        <v>5.6368185375087691E-2</v>
      </c>
      <c r="M78" s="613"/>
      <c r="N78" s="611">
        <v>1767</v>
      </c>
      <c r="O78" s="611">
        <v>156.00000000000014</v>
      </c>
      <c r="P78" s="612">
        <f t="shared" si="36"/>
        <v>1923.0000000000002</v>
      </c>
      <c r="Q78" s="611">
        <v>761</v>
      </c>
      <c r="R78" s="611">
        <v>220</v>
      </c>
      <c r="S78" s="611">
        <v>155</v>
      </c>
      <c r="T78" s="612">
        <f t="shared" si="37"/>
        <v>1136</v>
      </c>
      <c r="U78" s="622">
        <f t="shared" si="29"/>
        <v>24.674993429697764</v>
      </c>
      <c r="V78" s="622">
        <f t="shared" si="30"/>
        <v>24.091454545454546</v>
      </c>
      <c r="W78" s="622">
        <f t="shared" si="31"/>
        <v>29.256709677419355</v>
      </c>
      <c r="X78" s="623">
        <f t="shared" si="32"/>
        <v>25.187130281690138</v>
      </c>
    </row>
    <row r="79" spans="2:24" ht="12.75" hidden="1" customHeight="1" outlineLevel="1">
      <c r="B79" s="604">
        <f t="shared" si="34"/>
        <v>42855</v>
      </c>
      <c r="C79" s="604"/>
      <c r="D79" s="604"/>
      <c r="E79" s="604"/>
      <c r="G79" s="605">
        <v>18809.560000000001</v>
      </c>
      <c r="H79" s="605">
        <v>2822.29</v>
      </c>
      <c r="I79" s="605">
        <v>2696.54</v>
      </c>
      <c r="J79" s="605">
        <v>2301.94</v>
      </c>
      <c r="K79" s="606">
        <f t="shared" si="35"/>
        <v>26630.33</v>
      </c>
      <c r="L79" s="607">
        <f t="shared" si="33"/>
        <v>6.1696569287725683E-2</v>
      </c>
      <c r="M79" s="607"/>
      <c r="N79" s="605">
        <v>1643</v>
      </c>
      <c r="O79" s="605">
        <v>114.99999999999999</v>
      </c>
      <c r="P79" s="606">
        <f t="shared" si="36"/>
        <v>1758</v>
      </c>
      <c r="Q79" s="605">
        <v>587</v>
      </c>
      <c r="R79" s="605">
        <v>126</v>
      </c>
      <c r="S79" s="605">
        <v>140</v>
      </c>
      <c r="T79" s="606">
        <f t="shared" si="37"/>
        <v>853</v>
      </c>
      <c r="U79" s="620">
        <f t="shared" si="29"/>
        <v>32.043543441226575</v>
      </c>
      <c r="V79" s="620">
        <f t="shared" si="30"/>
        <v>22.399126984126983</v>
      </c>
      <c r="W79" s="620">
        <f t="shared" si="31"/>
        <v>19.260999999999999</v>
      </c>
      <c r="X79" s="621">
        <f t="shared" si="32"/>
        <v>28.520973036342326</v>
      </c>
    </row>
    <row r="80" spans="2:24" ht="12.75" hidden="1" customHeight="1" outlineLevel="1">
      <c r="B80" s="604">
        <f t="shared" si="34"/>
        <v>42886</v>
      </c>
      <c r="C80" s="604"/>
      <c r="D80" s="604"/>
      <c r="E80" s="604"/>
      <c r="G80" s="605">
        <v>29172.17</v>
      </c>
      <c r="H80" s="605">
        <v>3883.29</v>
      </c>
      <c r="I80" s="605">
        <v>1189.76</v>
      </c>
      <c r="J80" s="605">
        <v>2482.92</v>
      </c>
      <c r="K80" s="606">
        <f t="shared" si="35"/>
        <v>36728.14</v>
      </c>
      <c r="L80" s="607">
        <f t="shared" si="33"/>
        <v>3.0957189773290997E-2</v>
      </c>
      <c r="M80" s="607"/>
      <c r="N80" s="605">
        <v>1137</v>
      </c>
      <c r="O80" s="605">
        <v>30.000000000000028</v>
      </c>
      <c r="P80" s="606">
        <f t="shared" si="36"/>
        <v>1167</v>
      </c>
      <c r="Q80" s="605">
        <v>840</v>
      </c>
      <c r="R80" s="605">
        <v>149</v>
      </c>
      <c r="S80" s="605">
        <v>134</v>
      </c>
      <c r="T80" s="606">
        <f t="shared" si="37"/>
        <v>1123</v>
      </c>
      <c r="U80" s="620">
        <f t="shared" ref="U80:U114" si="38">G80/Q80</f>
        <v>34.728773809523808</v>
      </c>
      <c r="V80" s="620">
        <f t="shared" ref="V80:V114" si="39">H80/R80</f>
        <v>26.062348993288591</v>
      </c>
      <c r="W80" s="620">
        <f t="shared" ref="W80:W114" si="40">I80/S80</f>
        <v>8.8788059701492532</v>
      </c>
      <c r="X80" s="621">
        <f t="shared" ref="X80:X111" si="41">SUM(G80:I80)/T80</f>
        <v>30.494407836153162</v>
      </c>
    </row>
    <row r="81" spans="1:24" ht="12.75" hidden="1" customHeight="1" outlineLevel="1">
      <c r="B81" s="610">
        <f t="shared" si="34"/>
        <v>42916</v>
      </c>
      <c r="C81" s="610"/>
      <c r="D81" s="610"/>
      <c r="E81" s="610"/>
      <c r="G81" s="611">
        <v>22672.12</v>
      </c>
      <c r="H81" s="611">
        <v>2493.4899999999998</v>
      </c>
      <c r="I81" s="611">
        <v>1727.04</v>
      </c>
      <c r="J81" s="611">
        <v>1852.6499999999999</v>
      </c>
      <c r="K81" s="612">
        <f t="shared" si="35"/>
        <v>28745.300000000003</v>
      </c>
      <c r="L81" s="613">
        <f t="shared" si="33"/>
        <v>9.4728529533523731E-2</v>
      </c>
      <c r="M81" s="613"/>
      <c r="N81" s="611">
        <v>2723</v>
      </c>
      <c r="O81" s="611">
        <v>75.000000000000171</v>
      </c>
      <c r="P81" s="612">
        <f t="shared" si="36"/>
        <v>2798</v>
      </c>
      <c r="Q81" s="611">
        <v>589</v>
      </c>
      <c r="R81" s="611">
        <v>89</v>
      </c>
      <c r="S81" s="611">
        <v>121</v>
      </c>
      <c r="T81" s="612">
        <f t="shared" si="37"/>
        <v>799</v>
      </c>
      <c r="U81" s="622">
        <f t="shared" si="38"/>
        <v>38.492563667232595</v>
      </c>
      <c r="V81" s="622">
        <f t="shared" si="39"/>
        <v>28.016741573033705</v>
      </c>
      <c r="W81" s="622">
        <f t="shared" si="40"/>
        <v>14.273057851239669</v>
      </c>
      <c r="X81" s="623">
        <f t="shared" si="41"/>
        <v>33.657884856070091</v>
      </c>
    </row>
    <row r="82" spans="1:24" ht="12.75" hidden="1" customHeight="1" outlineLevel="1">
      <c r="B82" s="604">
        <f t="shared" si="34"/>
        <v>42947</v>
      </c>
      <c r="C82" s="604"/>
      <c r="D82" s="604"/>
      <c r="E82" s="604"/>
      <c r="G82" s="605">
        <v>31039.17</v>
      </c>
      <c r="H82" s="605">
        <v>6867.19</v>
      </c>
      <c r="I82" s="605">
        <v>1046.24</v>
      </c>
      <c r="J82" s="605">
        <v>2798.9300000000003</v>
      </c>
      <c r="K82" s="606">
        <f t="shared" si="35"/>
        <v>41751.53</v>
      </c>
      <c r="L82" s="607">
        <f t="shared" si="33"/>
        <v>5.8321216012922165E-2</v>
      </c>
      <c r="M82" s="607"/>
      <c r="N82" s="605">
        <v>2435</v>
      </c>
      <c r="O82" s="605">
        <v>47.000000000000156</v>
      </c>
      <c r="P82" s="606">
        <f t="shared" si="36"/>
        <v>2482</v>
      </c>
      <c r="Q82" s="605">
        <v>827</v>
      </c>
      <c r="R82" s="605">
        <v>216</v>
      </c>
      <c r="S82" s="605">
        <v>117</v>
      </c>
      <c r="T82" s="606">
        <f t="shared" si="37"/>
        <v>1160</v>
      </c>
      <c r="U82" s="620">
        <f t="shared" si="38"/>
        <v>37.532249093107616</v>
      </c>
      <c r="V82" s="620">
        <f t="shared" si="39"/>
        <v>31.792546296296294</v>
      </c>
      <c r="W82" s="620">
        <f t="shared" si="40"/>
        <v>8.9422222222222221</v>
      </c>
      <c r="X82" s="621">
        <f t="shared" si="41"/>
        <v>33.579827586206896</v>
      </c>
    </row>
    <row r="83" spans="1:24" ht="12.75" hidden="1" customHeight="1" outlineLevel="1">
      <c r="B83" s="604">
        <f t="shared" si="34"/>
        <v>42978</v>
      </c>
      <c r="C83" s="604"/>
      <c r="D83" s="604"/>
      <c r="E83" s="604"/>
      <c r="G83" s="605">
        <v>49055.678999999996</v>
      </c>
      <c r="H83" s="605">
        <v>5531.59</v>
      </c>
      <c r="I83" s="605">
        <v>2005.21</v>
      </c>
      <c r="J83" s="605">
        <v>2583.98</v>
      </c>
      <c r="K83" s="606">
        <f t="shared" si="35"/>
        <v>59176.459000000003</v>
      </c>
      <c r="L83" s="607">
        <f t="shared" si="33"/>
        <v>0.10816801322972028</v>
      </c>
      <c r="M83" s="607"/>
      <c r="N83" s="605">
        <v>6401</v>
      </c>
      <c r="O83" s="605">
        <v>56.00000000000005</v>
      </c>
      <c r="P83" s="606">
        <f t="shared" si="36"/>
        <v>6457</v>
      </c>
      <c r="Q83" s="605">
        <v>766</v>
      </c>
      <c r="R83" s="605">
        <v>159</v>
      </c>
      <c r="S83" s="605">
        <v>177</v>
      </c>
      <c r="T83" s="606">
        <f t="shared" si="37"/>
        <v>1102</v>
      </c>
      <c r="U83" s="620">
        <f t="shared" si="38"/>
        <v>64.041356396866831</v>
      </c>
      <c r="V83" s="620">
        <f t="shared" si="39"/>
        <v>34.789874213836477</v>
      </c>
      <c r="W83" s="620">
        <f t="shared" si="40"/>
        <v>11.328870056497175</v>
      </c>
      <c r="X83" s="621">
        <f t="shared" si="41"/>
        <v>51.354336660617058</v>
      </c>
    </row>
    <row r="84" spans="1:24" ht="12.75" hidden="1" customHeight="1" outlineLevel="1">
      <c r="B84" s="610">
        <f t="shared" si="34"/>
        <v>43008</v>
      </c>
      <c r="C84" s="610"/>
      <c r="D84" s="610"/>
      <c r="E84" s="610"/>
      <c r="G84" s="611">
        <v>19240.12</v>
      </c>
      <c r="H84" s="611">
        <v>3314.08</v>
      </c>
      <c r="I84" s="611">
        <v>1195.9100000000001</v>
      </c>
      <c r="J84" s="611">
        <v>2656.52</v>
      </c>
      <c r="K84" s="612">
        <f t="shared" si="35"/>
        <v>26406.629999999997</v>
      </c>
      <c r="L84" s="613">
        <f t="shared" si="33"/>
        <v>5.5781445795998967E-2</v>
      </c>
      <c r="M84" s="613"/>
      <c r="N84" s="611">
        <v>1473</v>
      </c>
      <c r="O84" s="611">
        <v>82.999999999999957</v>
      </c>
      <c r="P84" s="612">
        <f t="shared" si="36"/>
        <v>1556</v>
      </c>
      <c r="Q84" s="611">
        <v>605</v>
      </c>
      <c r="R84" s="611">
        <v>146</v>
      </c>
      <c r="S84" s="611">
        <v>81</v>
      </c>
      <c r="T84" s="612">
        <f t="shared" si="37"/>
        <v>832</v>
      </c>
      <c r="U84" s="622">
        <f t="shared" si="38"/>
        <v>31.801851239669421</v>
      </c>
      <c r="V84" s="622">
        <f t="shared" si="39"/>
        <v>22.699178082191779</v>
      </c>
      <c r="W84" s="622">
        <f t="shared" si="40"/>
        <v>14.764320987654322</v>
      </c>
      <c r="X84" s="623">
        <f t="shared" si="41"/>
        <v>28.545805288461533</v>
      </c>
    </row>
    <row r="85" spans="1:24" ht="12.75" hidden="1" customHeight="1" outlineLevel="1">
      <c r="B85" s="604">
        <f t="shared" si="34"/>
        <v>43039</v>
      </c>
      <c r="C85" s="604"/>
      <c r="D85" s="604"/>
      <c r="E85" s="604"/>
      <c r="G85" s="605">
        <v>23859.37</v>
      </c>
      <c r="H85" s="605">
        <v>2986.46</v>
      </c>
      <c r="I85" s="605">
        <v>398.43</v>
      </c>
      <c r="J85" s="605">
        <v>2737.38</v>
      </c>
      <c r="K85" s="606">
        <f t="shared" si="35"/>
        <v>29981.64</v>
      </c>
      <c r="L85" s="607">
        <f t="shared" si="33"/>
        <v>0.1005948974105486</v>
      </c>
      <c r="M85" s="607"/>
      <c r="N85" s="605">
        <v>3016</v>
      </c>
      <c r="O85" s="605">
        <v>77.999999999999844</v>
      </c>
      <c r="P85" s="606">
        <f t="shared" si="36"/>
        <v>3094</v>
      </c>
      <c r="Q85" s="605">
        <v>691</v>
      </c>
      <c r="R85" s="605">
        <v>108</v>
      </c>
      <c r="S85" s="605">
        <v>44</v>
      </c>
      <c r="T85" s="606">
        <f t="shared" si="37"/>
        <v>843</v>
      </c>
      <c r="U85" s="620">
        <f t="shared" si="38"/>
        <v>34.528755426917506</v>
      </c>
      <c r="V85" s="620">
        <f t="shared" si="39"/>
        <v>27.652407407407409</v>
      </c>
      <c r="W85" s="620">
        <f t="shared" si="40"/>
        <v>9.0552272727272722</v>
      </c>
      <c r="X85" s="621">
        <f t="shared" si="41"/>
        <v>32.318220640569393</v>
      </c>
    </row>
    <row r="86" spans="1:24" ht="12.75" hidden="1" customHeight="1" outlineLevel="1">
      <c r="B86" s="604">
        <f t="shared" si="34"/>
        <v>43069</v>
      </c>
      <c r="C86" s="604"/>
      <c r="D86" s="604"/>
      <c r="E86" s="604"/>
      <c r="G86" s="605">
        <v>17936.59</v>
      </c>
      <c r="H86" s="605">
        <v>6695.16</v>
      </c>
      <c r="I86" s="605">
        <v>1042.2</v>
      </c>
      <c r="J86" s="605">
        <v>2622.58</v>
      </c>
      <c r="K86" s="606">
        <f t="shared" si="35"/>
        <v>28296.53</v>
      </c>
      <c r="L86" s="607">
        <f t="shared" si="33"/>
        <v>5.484771454309062E-2</v>
      </c>
      <c r="M86" s="607"/>
      <c r="N86" s="605">
        <v>1552</v>
      </c>
      <c r="O86" s="605">
        <v>137.99999999999989</v>
      </c>
      <c r="P86" s="606">
        <f t="shared" si="36"/>
        <v>1690</v>
      </c>
      <c r="Q86" s="605">
        <v>575</v>
      </c>
      <c r="R86" s="605">
        <v>228</v>
      </c>
      <c r="S86" s="605">
        <v>427</v>
      </c>
      <c r="T86" s="606">
        <f t="shared" si="37"/>
        <v>1230</v>
      </c>
      <c r="U86" s="620">
        <f t="shared" si="38"/>
        <v>31.19406956521739</v>
      </c>
      <c r="V86" s="620">
        <f t="shared" si="39"/>
        <v>29.364736842105263</v>
      </c>
      <c r="W86" s="620">
        <f t="shared" si="40"/>
        <v>2.4407494145199062</v>
      </c>
      <c r="X86" s="621">
        <f t="shared" si="41"/>
        <v>20.873130081300815</v>
      </c>
    </row>
    <row r="87" spans="1:24" ht="12.75" hidden="1" customHeight="1" outlineLevel="1">
      <c r="B87" s="627">
        <f t="shared" si="34"/>
        <v>43100</v>
      </c>
      <c r="C87" s="627"/>
      <c r="D87" s="627"/>
      <c r="E87" s="627"/>
      <c r="G87" s="628">
        <v>5549.65</v>
      </c>
      <c r="H87" s="628">
        <v>1308.7</v>
      </c>
      <c r="I87" s="628">
        <v>631.30999999999995</v>
      </c>
      <c r="J87" s="628">
        <v>2368.83</v>
      </c>
      <c r="K87" s="629">
        <f t="shared" si="35"/>
        <v>9858.49</v>
      </c>
      <c r="L87" s="630">
        <f t="shared" si="33"/>
        <v>7.556938232934253E-2</v>
      </c>
      <c r="M87" s="630"/>
      <c r="N87" s="628">
        <v>745</v>
      </c>
      <c r="O87" s="628">
        <v>43.000000000000036</v>
      </c>
      <c r="P87" s="629">
        <f t="shared" si="36"/>
        <v>788</v>
      </c>
      <c r="Q87" s="628">
        <v>287</v>
      </c>
      <c r="R87" s="628">
        <v>61</v>
      </c>
      <c r="S87" s="628">
        <v>90</v>
      </c>
      <c r="T87" s="629">
        <f t="shared" si="37"/>
        <v>438</v>
      </c>
      <c r="U87" s="632">
        <f t="shared" si="38"/>
        <v>19.33675958188153</v>
      </c>
      <c r="V87" s="632">
        <f t="shared" si="39"/>
        <v>21.454098360655738</v>
      </c>
      <c r="W87" s="632">
        <f t="shared" si="40"/>
        <v>7.014555555555555</v>
      </c>
      <c r="X87" s="633">
        <f t="shared" si="41"/>
        <v>17.099680365296802</v>
      </c>
    </row>
    <row r="88" spans="1:24" s="38" customFormat="1" ht="12.75" hidden="1" customHeight="1" outlineLevel="1">
      <c r="B88" s="865">
        <f t="shared" si="34"/>
        <v>43131</v>
      </c>
      <c r="C88" s="516"/>
      <c r="D88" s="516"/>
      <c r="E88" s="516"/>
      <c r="G88" s="101">
        <v>5544.64</v>
      </c>
      <c r="H88" s="101">
        <v>4429.1499999999996</v>
      </c>
      <c r="I88" s="101">
        <v>583.88</v>
      </c>
      <c r="J88" s="101">
        <v>2165.63</v>
      </c>
      <c r="K88" s="102">
        <f t="shared" si="35"/>
        <v>12723.3</v>
      </c>
      <c r="L88" s="103">
        <f t="shared" si="33"/>
        <v>2.1220909669661173E-2</v>
      </c>
      <c r="M88" s="103"/>
      <c r="N88" s="101">
        <v>270</v>
      </c>
      <c r="O88" s="101">
        <v>162</v>
      </c>
      <c r="P88" s="102">
        <f t="shared" si="36"/>
        <v>432</v>
      </c>
      <c r="Q88" s="101">
        <v>274</v>
      </c>
      <c r="R88" s="101">
        <v>180</v>
      </c>
      <c r="S88" s="101">
        <v>81</v>
      </c>
      <c r="T88" s="102">
        <f t="shared" ref="T88:T123" si="42">SUM(Q88:S88)</f>
        <v>535</v>
      </c>
      <c r="U88" s="145">
        <f t="shared" si="38"/>
        <v>20.235912408759127</v>
      </c>
      <c r="V88" s="145">
        <f t="shared" si="39"/>
        <v>24.606388888888887</v>
      </c>
      <c r="W88" s="145">
        <f t="shared" si="40"/>
        <v>7.2083950617283952</v>
      </c>
      <c r="X88" s="161">
        <f t="shared" si="41"/>
        <v>19.733962616822431</v>
      </c>
    </row>
    <row r="89" spans="1:24" s="38" customFormat="1" ht="12.75" hidden="1" customHeight="1" outlineLevel="1">
      <c r="B89" s="516">
        <f t="shared" si="34"/>
        <v>43159</v>
      </c>
      <c r="C89" s="516"/>
      <c r="D89" s="516"/>
      <c r="E89" s="516"/>
      <c r="G89" s="87">
        <v>6961.02</v>
      </c>
      <c r="H89" s="87">
        <v>3981.16</v>
      </c>
      <c r="I89" s="87">
        <v>2625.01</v>
      </c>
      <c r="J89" s="87">
        <v>2890</v>
      </c>
      <c r="K89" s="88">
        <f t="shared" ref="K89:K99" si="43">SUM(G89:J89)</f>
        <v>16457.190000000002</v>
      </c>
      <c r="L89" s="89">
        <f t="shared" si="33"/>
        <v>0.15300303393228123</v>
      </c>
      <c r="M89" s="89"/>
      <c r="N89" s="87">
        <v>2518</v>
      </c>
      <c r="O89" s="87">
        <v>267</v>
      </c>
      <c r="P89" s="88">
        <f t="shared" ref="P89:P99" si="44">SUM(N89:O89)</f>
        <v>2785</v>
      </c>
      <c r="Q89" s="87">
        <v>363</v>
      </c>
      <c r="R89" s="87">
        <v>129</v>
      </c>
      <c r="S89" s="87">
        <v>142</v>
      </c>
      <c r="T89" s="88">
        <f t="shared" si="42"/>
        <v>634</v>
      </c>
      <c r="U89" s="137">
        <f t="shared" si="38"/>
        <v>19.176363636363636</v>
      </c>
      <c r="V89" s="137">
        <f t="shared" si="39"/>
        <v>30.86170542635659</v>
      </c>
      <c r="W89" s="137">
        <f t="shared" si="40"/>
        <v>18.485985915492961</v>
      </c>
      <c r="X89" s="157">
        <f t="shared" si="41"/>
        <v>21.399353312302839</v>
      </c>
    </row>
    <row r="90" spans="1:24" s="38" customFormat="1" ht="12.75" hidden="1" customHeight="1" outlineLevel="1">
      <c r="B90" s="567">
        <f t="shared" si="34"/>
        <v>43190</v>
      </c>
      <c r="C90" s="567"/>
      <c r="D90" s="567"/>
      <c r="E90" s="567"/>
      <c r="G90" s="92">
        <v>5775.17</v>
      </c>
      <c r="H90" s="92">
        <v>3788.56</v>
      </c>
      <c r="I90" s="92">
        <v>1098.31</v>
      </c>
      <c r="J90" s="92">
        <v>2079.4300000000003</v>
      </c>
      <c r="K90" s="93">
        <f t="shared" si="43"/>
        <v>12741.47</v>
      </c>
      <c r="L90" s="94">
        <f t="shared" si="33"/>
        <v>0.14095704812709994</v>
      </c>
      <c r="M90" s="94"/>
      <c r="N90" s="92">
        <v>1796</v>
      </c>
      <c r="O90" s="92">
        <v>145</v>
      </c>
      <c r="P90" s="93">
        <f t="shared" si="44"/>
        <v>1941</v>
      </c>
      <c r="Q90" s="92">
        <v>315</v>
      </c>
      <c r="R90" s="92">
        <v>126</v>
      </c>
      <c r="S90" s="92">
        <v>82</v>
      </c>
      <c r="T90" s="93">
        <f t="shared" si="42"/>
        <v>523</v>
      </c>
      <c r="U90" s="139">
        <f t="shared" si="38"/>
        <v>18.333873015873017</v>
      </c>
      <c r="V90" s="139">
        <f t="shared" si="39"/>
        <v>30.067936507936508</v>
      </c>
      <c r="W90" s="139">
        <f t="shared" si="40"/>
        <v>13.394024390243901</v>
      </c>
      <c r="X90" s="158">
        <f t="shared" si="41"/>
        <v>20.386309751434034</v>
      </c>
    </row>
    <row r="91" spans="1:24" s="38" customFormat="1" ht="12.75" hidden="1" customHeight="1" outlineLevel="1">
      <c r="A91" s="866"/>
      <c r="B91" s="516">
        <f t="shared" si="34"/>
        <v>43220</v>
      </c>
      <c r="C91" s="516"/>
      <c r="D91" s="516"/>
      <c r="E91" s="516"/>
      <c r="G91" s="87">
        <v>6753.25</v>
      </c>
      <c r="H91" s="90">
        <v>5497.33</v>
      </c>
      <c r="I91" s="90">
        <v>807.98</v>
      </c>
      <c r="J91" s="90">
        <v>2979</v>
      </c>
      <c r="K91" s="91">
        <f t="shared" si="43"/>
        <v>16037.56</v>
      </c>
      <c r="L91" s="104">
        <f t="shared" si="33"/>
        <v>4.9259363643846074E-2</v>
      </c>
      <c r="M91" s="104"/>
      <c r="N91" s="90">
        <v>790</v>
      </c>
      <c r="O91" s="90">
        <v>27</v>
      </c>
      <c r="P91" s="91">
        <f t="shared" si="44"/>
        <v>817</v>
      </c>
      <c r="Q91" s="90">
        <v>321</v>
      </c>
      <c r="R91" s="90">
        <v>185</v>
      </c>
      <c r="S91" s="90">
        <v>76</v>
      </c>
      <c r="T91" s="91">
        <f t="shared" si="42"/>
        <v>582</v>
      </c>
      <c r="U91" s="147">
        <f t="shared" si="38"/>
        <v>21.038161993769471</v>
      </c>
      <c r="V91" s="147">
        <f t="shared" si="39"/>
        <v>29.715297297297298</v>
      </c>
      <c r="W91" s="147">
        <f t="shared" si="40"/>
        <v>10.631315789473684</v>
      </c>
      <c r="X91" s="162">
        <f t="shared" si="41"/>
        <v>22.437388316151203</v>
      </c>
    </row>
    <row r="92" spans="1:24" s="38" customFormat="1" ht="12.75" hidden="1" customHeight="1" outlineLevel="1">
      <c r="B92" s="516">
        <f t="shared" si="34"/>
        <v>43251</v>
      </c>
      <c r="C92" s="516"/>
      <c r="D92" s="516"/>
      <c r="E92" s="516"/>
      <c r="G92" s="87">
        <v>9651.02</v>
      </c>
      <c r="H92" s="87">
        <v>1570.16</v>
      </c>
      <c r="I92" s="87">
        <v>964.36</v>
      </c>
      <c r="J92" s="87">
        <v>2689</v>
      </c>
      <c r="K92" s="88">
        <f t="shared" si="43"/>
        <v>14874.54</v>
      </c>
      <c r="L92" s="89">
        <f t="shared" si="33"/>
        <v>0.11045719733181664</v>
      </c>
      <c r="M92" s="89"/>
      <c r="N92" s="87">
        <v>1643</v>
      </c>
      <c r="O92" s="87">
        <v>189</v>
      </c>
      <c r="P92" s="88">
        <f t="shared" si="44"/>
        <v>1832</v>
      </c>
      <c r="Q92" s="87">
        <v>466</v>
      </c>
      <c r="R92" s="87">
        <v>100</v>
      </c>
      <c r="S92" s="87">
        <v>66</v>
      </c>
      <c r="T92" s="88">
        <f t="shared" si="42"/>
        <v>632</v>
      </c>
      <c r="U92" s="137">
        <f t="shared" si="38"/>
        <v>20.710343347639487</v>
      </c>
      <c r="V92" s="137">
        <f t="shared" si="39"/>
        <v>15.701600000000001</v>
      </c>
      <c r="W92" s="137">
        <f t="shared" si="40"/>
        <v>14.611515151515151</v>
      </c>
      <c r="X92" s="157">
        <f t="shared" si="41"/>
        <v>19.280917721518989</v>
      </c>
    </row>
    <row r="93" spans="1:24" s="38" customFormat="1" ht="12.75" hidden="1" customHeight="1" outlineLevel="1">
      <c r="B93" s="567">
        <f t="shared" si="34"/>
        <v>43281</v>
      </c>
      <c r="C93" s="567"/>
      <c r="D93" s="567"/>
      <c r="E93" s="567"/>
      <c r="G93" s="92">
        <v>8138.29</v>
      </c>
      <c r="H93" s="92">
        <v>4171.92</v>
      </c>
      <c r="I93" s="92">
        <v>1107.3499999999999</v>
      </c>
      <c r="J93" s="92">
        <v>3540</v>
      </c>
      <c r="K93" s="93">
        <f t="shared" si="43"/>
        <v>16957.559999999998</v>
      </c>
      <c r="L93" s="94">
        <f t="shared" si="33"/>
        <v>6.5693413439197629E-2</v>
      </c>
      <c r="M93" s="94"/>
      <c r="N93" s="92">
        <v>1114</v>
      </c>
      <c r="O93" s="92">
        <v>36</v>
      </c>
      <c r="P93" s="93">
        <f t="shared" si="44"/>
        <v>1150</v>
      </c>
      <c r="Q93" s="92">
        <v>332</v>
      </c>
      <c r="R93" s="92">
        <v>131</v>
      </c>
      <c r="S93" s="92">
        <v>80</v>
      </c>
      <c r="T93" s="93">
        <f t="shared" si="42"/>
        <v>543</v>
      </c>
      <c r="U93" s="139">
        <f t="shared" si="38"/>
        <v>24.512921686746989</v>
      </c>
      <c r="V93" s="139">
        <f t="shared" si="39"/>
        <v>31.84671755725191</v>
      </c>
      <c r="W93" s="139">
        <f t="shared" si="40"/>
        <v>13.841874999999998</v>
      </c>
      <c r="X93" s="158">
        <f t="shared" si="41"/>
        <v>24.710055248618783</v>
      </c>
    </row>
    <row r="94" spans="1:24" s="38" customFormat="1" ht="12.75" hidden="1" customHeight="1" outlineLevel="1">
      <c r="B94" s="516">
        <f t="shared" si="34"/>
        <v>43312</v>
      </c>
      <c r="C94" s="516"/>
      <c r="D94" s="516"/>
      <c r="E94" s="516"/>
      <c r="G94" s="87">
        <v>12610.18</v>
      </c>
      <c r="H94" s="87">
        <v>4336.8100000000004</v>
      </c>
      <c r="I94" s="87">
        <v>3675.58</v>
      </c>
      <c r="J94" s="87">
        <v>4837.58</v>
      </c>
      <c r="K94" s="88">
        <f t="shared" si="43"/>
        <v>25460.15</v>
      </c>
      <c r="L94" s="89">
        <f t="shared" si="33"/>
        <v>0.11653505576361489</v>
      </c>
      <c r="M94" s="89"/>
      <c r="N94" s="87">
        <v>2967</v>
      </c>
      <c r="O94" s="87">
        <v>315</v>
      </c>
      <c r="P94" s="88">
        <f t="shared" si="44"/>
        <v>3282</v>
      </c>
      <c r="Q94" s="87">
        <v>438</v>
      </c>
      <c r="R94" s="87">
        <v>225</v>
      </c>
      <c r="S94" s="87">
        <v>171</v>
      </c>
      <c r="T94" s="88">
        <f t="shared" si="42"/>
        <v>834</v>
      </c>
      <c r="U94" s="137">
        <f t="shared" si="38"/>
        <v>28.790365296803653</v>
      </c>
      <c r="V94" s="137">
        <f t="shared" si="39"/>
        <v>19.274711111111113</v>
      </c>
      <c r="W94" s="137">
        <f t="shared" si="40"/>
        <v>21.494619883040937</v>
      </c>
      <c r="X94" s="157">
        <f t="shared" si="41"/>
        <v>24.727302158273382</v>
      </c>
    </row>
    <row r="95" spans="1:24" s="38" customFormat="1" ht="12.75" hidden="1" customHeight="1" outlineLevel="1">
      <c r="B95" s="516">
        <f t="shared" si="34"/>
        <v>43343</v>
      </c>
      <c r="C95" s="516"/>
      <c r="D95" s="516"/>
      <c r="E95" s="516"/>
      <c r="G95" s="87">
        <v>8743.14</v>
      </c>
      <c r="H95" s="87">
        <v>4911.91</v>
      </c>
      <c r="I95" s="87">
        <v>1440.77</v>
      </c>
      <c r="J95" s="87">
        <v>3329.07</v>
      </c>
      <c r="K95" s="88">
        <f t="shared" si="43"/>
        <v>18424.89</v>
      </c>
      <c r="L95" s="89">
        <f t="shared" si="33"/>
        <v>0.13476335543929976</v>
      </c>
      <c r="M95" s="89"/>
      <c r="N95" s="87">
        <v>2483</v>
      </c>
      <c r="O95" s="87">
        <v>314</v>
      </c>
      <c r="P95" s="88">
        <f t="shared" si="44"/>
        <v>2797</v>
      </c>
      <c r="Q95" s="87">
        <v>337</v>
      </c>
      <c r="R95" s="87">
        <v>172</v>
      </c>
      <c r="S95" s="87">
        <v>134</v>
      </c>
      <c r="T95" s="88">
        <f t="shared" si="42"/>
        <v>643</v>
      </c>
      <c r="U95" s="137">
        <f t="shared" si="38"/>
        <v>25.944035608308603</v>
      </c>
      <c r="V95" s="137">
        <f t="shared" si="39"/>
        <v>28.557616279069766</v>
      </c>
      <c r="W95" s="137">
        <f t="shared" si="40"/>
        <v>10.752014925373134</v>
      </c>
      <c r="X95" s="157">
        <f t="shared" si="41"/>
        <v>23.477169517884914</v>
      </c>
    </row>
    <row r="96" spans="1:24" s="38" customFormat="1" ht="12.75" hidden="1" customHeight="1" outlineLevel="1">
      <c r="B96" s="890">
        <f t="shared" si="34"/>
        <v>43373</v>
      </c>
      <c r="C96" s="567"/>
      <c r="D96" s="567"/>
      <c r="E96" s="567"/>
      <c r="G96" s="92">
        <v>14622.99</v>
      </c>
      <c r="H96" s="92">
        <v>2950.46</v>
      </c>
      <c r="I96" s="92">
        <v>2144.66</v>
      </c>
      <c r="J96" s="92">
        <v>4081.27</v>
      </c>
      <c r="K96" s="93">
        <f t="shared" si="43"/>
        <v>23799.38</v>
      </c>
      <c r="L96" s="94">
        <f t="shared" si="33"/>
        <v>7.1598503826570264E-2</v>
      </c>
      <c r="M96" s="94"/>
      <c r="N96" s="92">
        <v>1704</v>
      </c>
      <c r="O96" s="92">
        <v>381</v>
      </c>
      <c r="P96" s="93">
        <f t="shared" si="44"/>
        <v>2085</v>
      </c>
      <c r="Q96" s="92">
        <v>512</v>
      </c>
      <c r="R96" s="92">
        <v>153</v>
      </c>
      <c r="S96" s="92">
        <v>140</v>
      </c>
      <c r="T96" s="93">
        <f t="shared" si="42"/>
        <v>805</v>
      </c>
      <c r="U96" s="139">
        <f t="shared" si="38"/>
        <v>28.56052734375</v>
      </c>
      <c r="V96" s="139">
        <f t="shared" si="39"/>
        <v>19.284052287581698</v>
      </c>
      <c r="W96" s="139">
        <f t="shared" si="40"/>
        <v>15.318999999999999</v>
      </c>
      <c r="X96" s="158">
        <f t="shared" si="41"/>
        <v>24.494546583850934</v>
      </c>
    </row>
    <row r="97" spans="2:24" s="38" customFormat="1" ht="12.75" hidden="1" customHeight="1" outlineLevel="1">
      <c r="B97" s="892">
        <f t="shared" si="34"/>
        <v>43404</v>
      </c>
      <c r="C97" s="516"/>
      <c r="D97" s="516"/>
      <c r="E97" s="516"/>
      <c r="G97" s="87">
        <v>19613.12</v>
      </c>
      <c r="H97" s="87">
        <v>3608.55</v>
      </c>
      <c r="I97" s="87">
        <v>2604.02</v>
      </c>
      <c r="J97" s="87">
        <v>4131.8500000000004</v>
      </c>
      <c r="K97" s="88">
        <f t="shared" si="43"/>
        <v>29957.54</v>
      </c>
      <c r="L97" s="89">
        <f t="shared" si="33"/>
        <v>7.8143933046571912E-2</v>
      </c>
      <c r="M97" s="89"/>
      <c r="N97" s="87">
        <v>2341</v>
      </c>
      <c r="O97" s="87">
        <v>78</v>
      </c>
      <c r="P97" s="88">
        <f t="shared" si="44"/>
        <v>2419</v>
      </c>
      <c r="Q97" s="87">
        <v>706</v>
      </c>
      <c r="R97" s="87">
        <v>106</v>
      </c>
      <c r="S97" s="87">
        <v>183</v>
      </c>
      <c r="T97" s="88">
        <f t="shared" si="42"/>
        <v>995</v>
      </c>
      <c r="U97" s="137">
        <f t="shared" si="38"/>
        <v>27.780623229461757</v>
      </c>
      <c r="V97" s="137">
        <f t="shared" si="39"/>
        <v>34.042924528301889</v>
      </c>
      <c r="W97" s="137">
        <f t="shared" si="40"/>
        <v>14.229617486338798</v>
      </c>
      <c r="X97" s="157">
        <f t="shared" si="41"/>
        <v>25.955467336683416</v>
      </c>
    </row>
    <row r="98" spans="2:24" s="38" customFormat="1" ht="12.75" hidden="1" customHeight="1" outlineLevel="1">
      <c r="B98" s="516">
        <f t="shared" si="34"/>
        <v>43434</v>
      </c>
      <c r="C98" s="516"/>
      <c r="D98" s="516"/>
      <c r="E98" s="516"/>
      <c r="G98" s="87">
        <v>11379.59</v>
      </c>
      <c r="H98" s="87">
        <v>4102.32</v>
      </c>
      <c r="I98" s="87">
        <v>2304.61</v>
      </c>
      <c r="J98" s="87">
        <v>3958.52</v>
      </c>
      <c r="K98" s="88">
        <f t="shared" si="43"/>
        <v>21745.040000000001</v>
      </c>
      <c r="L98" s="89">
        <f t="shared" si="33"/>
        <v>0.11515269689087718</v>
      </c>
      <c r="M98" s="89"/>
      <c r="N98" s="87">
        <v>2504</v>
      </c>
      <c r="O98" s="87">
        <v>78</v>
      </c>
      <c r="P98" s="88">
        <f t="shared" si="44"/>
        <v>2582</v>
      </c>
      <c r="Q98" s="87">
        <v>414</v>
      </c>
      <c r="R98" s="87">
        <v>173</v>
      </c>
      <c r="S98" s="87">
        <v>135</v>
      </c>
      <c r="T98" s="88">
        <f t="shared" si="42"/>
        <v>722</v>
      </c>
      <c r="U98" s="137">
        <f t="shared" si="38"/>
        <v>27.486932367149759</v>
      </c>
      <c r="V98" s="137">
        <f t="shared" si="39"/>
        <v>23.712832369942195</v>
      </c>
      <c r="W98" s="137">
        <f t="shared" si="40"/>
        <v>17.071185185185186</v>
      </c>
      <c r="X98" s="157">
        <f t="shared" si="41"/>
        <v>24.635069252077564</v>
      </c>
    </row>
    <row r="99" spans="2:24" s="38" customFormat="1" ht="12.75" hidden="1" customHeight="1" outlineLevel="1">
      <c r="B99" s="517">
        <f t="shared" si="34"/>
        <v>43465</v>
      </c>
      <c r="C99" s="568"/>
      <c r="D99" s="568"/>
      <c r="E99" s="568"/>
      <c r="G99" s="523">
        <v>5759.41</v>
      </c>
      <c r="H99" s="523">
        <v>2056.34</v>
      </c>
      <c r="I99" s="523">
        <v>3872.94</v>
      </c>
      <c r="J99" s="523">
        <v>4585.97</v>
      </c>
      <c r="K99" s="524">
        <f t="shared" si="43"/>
        <v>16274.66</v>
      </c>
      <c r="L99" s="525">
        <f t="shared" si="33"/>
        <v>0.13782161962216108</v>
      </c>
      <c r="M99" s="525"/>
      <c r="N99" s="523">
        <v>2243</v>
      </c>
      <c r="O99" s="523">
        <v>168</v>
      </c>
      <c r="P99" s="524">
        <f t="shared" si="44"/>
        <v>2411</v>
      </c>
      <c r="Q99" s="523">
        <v>279</v>
      </c>
      <c r="R99" s="523">
        <v>77</v>
      </c>
      <c r="S99" s="523">
        <v>139</v>
      </c>
      <c r="T99" s="524">
        <f t="shared" si="42"/>
        <v>495</v>
      </c>
      <c r="U99" s="527">
        <f t="shared" si="38"/>
        <v>20.643046594982078</v>
      </c>
      <c r="V99" s="527">
        <f t="shared" si="39"/>
        <v>26.705714285714286</v>
      </c>
      <c r="W99" s="527">
        <f t="shared" si="40"/>
        <v>27.862877697841729</v>
      </c>
      <c r="X99" s="863">
        <f t="shared" si="41"/>
        <v>23.613515151515152</v>
      </c>
    </row>
    <row r="100" spans="2:24" s="38" customFormat="1" ht="12.75" hidden="1" customHeight="1" outlineLevel="1">
      <c r="B100" s="855">
        <f t="shared" si="34"/>
        <v>43496</v>
      </c>
      <c r="C100" s="522" ph="1"/>
      <c r="D100" s="522"/>
      <c r="E100" s="137"/>
      <c r="G100" s="522">
        <v>16190.24</v>
      </c>
      <c r="H100" s="522">
        <v>3789.65</v>
      </c>
      <c r="I100" s="522">
        <v>3859.68</v>
      </c>
      <c r="J100" s="522">
        <v>4135.6500000000005</v>
      </c>
      <c r="K100" s="857">
        <f t="shared" ref="K100:K123" si="45">SUM(G100:J100)</f>
        <v>27975.22</v>
      </c>
      <c r="L100" s="856">
        <f t="shared" si="33"/>
        <v>2.9454638783895176E-2</v>
      </c>
      <c r="M100" s="856"/>
      <c r="N100" s="522">
        <v>824</v>
      </c>
      <c r="O100" s="522">
        <v>137</v>
      </c>
      <c r="P100" s="857">
        <f t="shared" ref="P100:P123" si="46">SUM(N100:O100)</f>
        <v>961</v>
      </c>
      <c r="Q100" s="522">
        <v>590</v>
      </c>
      <c r="R100" s="522">
        <v>108</v>
      </c>
      <c r="S100" s="522">
        <v>179</v>
      </c>
      <c r="T100" s="857">
        <f t="shared" si="42"/>
        <v>877</v>
      </c>
      <c r="U100" s="883">
        <f t="shared" si="38"/>
        <v>27.441084745762712</v>
      </c>
      <c r="V100" s="883">
        <f t="shared" si="39"/>
        <v>35.089351851851852</v>
      </c>
      <c r="W100" s="883">
        <f t="shared" si="40"/>
        <v>21.562458100558658</v>
      </c>
      <c r="X100" s="927">
        <f t="shared" si="41"/>
        <v>27.183090079817561</v>
      </c>
    </row>
    <row r="101" spans="2:24" s="38" customFormat="1" ht="12.75" hidden="1" customHeight="1" outlineLevel="1">
      <c r="B101" s="516">
        <f t="shared" si="34"/>
        <v>43524</v>
      </c>
      <c r="C101" s="87" ph="1"/>
      <c r="D101" s="87"/>
      <c r="E101" s="137"/>
      <c r="G101" s="87">
        <v>14611.09</v>
      </c>
      <c r="H101" s="87">
        <v>4369.5590000000002</v>
      </c>
      <c r="I101" s="87">
        <v>2137.5700000000002</v>
      </c>
      <c r="J101" s="87">
        <v>4882.05</v>
      </c>
      <c r="K101" s="88">
        <f t="shared" si="45"/>
        <v>26000.269</v>
      </c>
      <c r="L101" s="89">
        <f t="shared" si="33"/>
        <v>0.11022962877807149</v>
      </c>
      <c r="M101" s="89"/>
      <c r="N101" s="87">
        <v>2866</v>
      </c>
      <c r="O101" s="87">
        <v>269</v>
      </c>
      <c r="P101" s="88">
        <f t="shared" si="46"/>
        <v>3135</v>
      </c>
      <c r="Q101" s="87">
        <v>554</v>
      </c>
      <c r="R101" s="87">
        <v>101</v>
      </c>
      <c r="S101" s="87">
        <v>166</v>
      </c>
      <c r="T101" s="88">
        <f t="shared" si="42"/>
        <v>821</v>
      </c>
      <c r="U101" s="137">
        <f t="shared" si="38"/>
        <v>26.373808664259929</v>
      </c>
      <c r="V101" s="137">
        <f t="shared" si="39"/>
        <v>43.262960396039603</v>
      </c>
      <c r="W101" s="137">
        <f t="shared" si="40"/>
        <v>12.876927710843374</v>
      </c>
      <c r="X101" s="157">
        <f t="shared" si="41"/>
        <v>25.722556638246044</v>
      </c>
    </row>
    <row r="102" spans="2:24" s="38" customFormat="1" ht="12.75" hidden="1" customHeight="1" outlineLevel="1">
      <c r="B102" s="567">
        <f t="shared" si="34"/>
        <v>43555</v>
      </c>
      <c r="C102" s="92" ph="1"/>
      <c r="D102" s="92"/>
      <c r="E102" s="139"/>
      <c r="G102" s="92">
        <v>9607.19</v>
      </c>
      <c r="H102" s="92">
        <v>3407.11</v>
      </c>
      <c r="I102" s="92">
        <v>1075.6099999999999</v>
      </c>
      <c r="J102" s="92">
        <v>5708.0599999999995</v>
      </c>
      <c r="K102" s="93">
        <f t="shared" si="45"/>
        <v>19797.97</v>
      </c>
      <c r="L102" s="94">
        <f t="shared" si="33"/>
        <v>0.11440566886402999</v>
      </c>
      <c r="M102" s="94"/>
      <c r="N102" s="92">
        <v>2265</v>
      </c>
      <c r="O102" s="92">
        <v>-27</v>
      </c>
      <c r="P102" s="93">
        <f t="shared" si="46"/>
        <v>2238</v>
      </c>
      <c r="Q102" s="87">
        <v>473</v>
      </c>
      <c r="R102" s="87">
        <v>93</v>
      </c>
      <c r="S102" s="87">
        <v>139</v>
      </c>
      <c r="T102" s="88">
        <f t="shared" si="42"/>
        <v>705</v>
      </c>
      <c r="U102" s="137">
        <f t="shared" si="38"/>
        <v>20.311183932346726</v>
      </c>
      <c r="V102" s="137">
        <f t="shared" si="39"/>
        <v>36.635591397849467</v>
      </c>
      <c r="W102" s="137">
        <f t="shared" si="40"/>
        <v>7.73820143884892</v>
      </c>
      <c r="X102" s="157">
        <f t="shared" si="41"/>
        <v>19.985687943262413</v>
      </c>
    </row>
    <row r="103" spans="2:24" s="38" customFormat="1" ht="12.75" hidden="1" customHeight="1" outlineLevel="1">
      <c r="B103" s="516">
        <f t="shared" si="34"/>
        <v>43585</v>
      </c>
      <c r="C103" s="87" ph="1"/>
      <c r="D103" s="87"/>
      <c r="E103" s="87"/>
      <c r="G103" s="87">
        <v>20526.080000000002</v>
      </c>
      <c r="H103" s="87">
        <v>5927.86</v>
      </c>
      <c r="I103" s="87">
        <v>1963.95</v>
      </c>
      <c r="J103" s="87">
        <v>5540.6900000000005</v>
      </c>
      <c r="K103" s="88">
        <f t="shared" si="45"/>
        <v>33958.58</v>
      </c>
      <c r="L103" s="89">
        <f t="shared" si="33"/>
        <v>6.62277397935956E-2</v>
      </c>
      <c r="M103" s="89"/>
      <c r="N103" s="87">
        <v>2249</v>
      </c>
      <c r="O103" s="87">
        <v>0</v>
      </c>
      <c r="P103" s="88">
        <f t="shared" si="46"/>
        <v>2249</v>
      </c>
      <c r="Q103" s="561">
        <v>576</v>
      </c>
      <c r="R103" s="561">
        <v>261</v>
      </c>
      <c r="S103" s="561">
        <v>148</v>
      </c>
      <c r="T103" s="873">
        <f t="shared" si="42"/>
        <v>985</v>
      </c>
      <c r="U103" s="875">
        <f t="shared" si="38"/>
        <v>35.635555555555555</v>
      </c>
      <c r="V103" s="875">
        <f t="shared" si="39"/>
        <v>22.712107279693484</v>
      </c>
      <c r="W103" s="875">
        <f t="shared" si="40"/>
        <v>13.269932432432432</v>
      </c>
      <c r="X103" s="932">
        <f t="shared" si="41"/>
        <v>28.850649746192897</v>
      </c>
    </row>
    <row r="104" spans="2:24" s="38" customFormat="1" ht="12.75" hidden="1" customHeight="1" outlineLevel="1">
      <c r="B104" s="516">
        <f t="shared" si="34"/>
        <v>43616</v>
      </c>
      <c r="C104" s="87" ph="1"/>
      <c r="D104" s="87"/>
      <c r="E104" s="87"/>
      <c r="G104" s="87">
        <v>19009.14</v>
      </c>
      <c r="H104" s="87">
        <v>6382.51</v>
      </c>
      <c r="I104" s="87">
        <v>2228.21</v>
      </c>
      <c r="J104" s="87">
        <v>7423.1</v>
      </c>
      <c r="K104" s="88">
        <f t="shared" si="45"/>
        <v>35042.959999999999</v>
      </c>
      <c r="L104" s="89">
        <f t="shared" si="33"/>
        <v>7.8189741962436971E-2</v>
      </c>
      <c r="M104" s="89"/>
      <c r="N104" s="87">
        <v>2740</v>
      </c>
      <c r="O104" s="87">
        <v>108</v>
      </c>
      <c r="P104" s="88">
        <f t="shared" si="46"/>
        <v>2848</v>
      </c>
      <c r="Q104" s="87">
        <v>617</v>
      </c>
      <c r="R104" s="87">
        <v>211</v>
      </c>
      <c r="S104" s="87">
        <v>113</v>
      </c>
      <c r="T104" s="88">
        <f t="shared" si="42"/>
        <v>941</v>
      </c>
      <c r="U104" s="137">
        <f t="shared" si="38"/>
        <v>30.808978930307941</v>
      </c>
      <c r="V104" s="137">
        <f t="shared" si="39"/>
        <v>30.248862559241708</v>
      </c>
      <c r="W104" s="137">
        <f t="shared" si="40"/>
        <v>19.71867256637168</v>
      </c>
      <c r="X104" s="157">
        <f t="shared" si="41"/>
        <v>29.351604675876729</v>
      </c>
    </row>
    <row r="105" spans="2:24" s="38" customFormat="1" ht="12.75" hidden="1" customHeight="1" outlineLevel="1">
      <c r="B105" s="877">
        <f t="shared" si="34"/>
        <v>43646</v>
      </c>
      <c r="C105" s="92"/>
      <c r="D105" s="87"/>
      <c r="E105" s="87"/>
      <c r="G105" s="562">
        <v>29504.5</v>
      </c>
      <c r="H105" s="562">
        <v>9893</v>
      </c>
      <c r="I105" s="562">
        <v>2956.67</v>
      </c>
      <c r="J105" s="562">
        <v>7264.27</v>
      </c>
      <c r="K105" s="878">
        <f t="shared" si="45"/>
        <v>49618.44</v>
      </c>
      <c r="L105" s="879">
        <f t="shared" si="33"/>
        <v>7.5072896286138779E-2</v>
      </c>
      <c r="M105" s="879"/>
      <c r="N105" s="562">
        <v>3725</v>
      </c>
      <c r="O105" s="562">
        <v>183</v>
      </c>
      <c r="P105" s="878">
        <f t="shared" si="46"/>
        <v>3908</v>
      </c>
      <c r="Q105" s="562">
        <v>681</v>
      </c>
      <c r="R105" s="562">
        <v>282</v>
      </c>
      <c r="S105" s="562">
        <v>130</v>
      </c>
      <c r="T105" s="878">
        <f t="shared" si="42"/>
        <v>1093</v>
      </c>
      <c r="U105" s="881">
        <f t="shared" si="38"/>
        <v>43.325256975036709</v>
      </c>
      <c r="V105" s="881">
        <f t="shared" si="39"/>
        <v>35.081560283687942</v>
      </c>
      <c r="W105" s="881">
        <f t="shared" si="40"/>
        <v>22.743615384615385</v>
      </c>
      <c r="X105" s="933">
        <f t="shared" si="41"/>
        <v>38.750384263494965</v>
      </c>
    </row>
    <row r="106" spans="2:24" s="38" customFormat="1" ht="12.75" hidden="1" customHeight="1" outlineLevel="1">
      <c r="B106" s="516">
        <f t="shared" si="34"/>
        <v>43677</v>
      </c>
      <c r="C106" s="87" ph="1"/>
      <c r="D106" s="90"/>
      <c r="E106" s="90"/>
      <c r="G106" s="87">
        <v>18631.62</v>
      </c>
      <c r="H106" s="87">
        <v>4021.53</v>
      </c>
      <c r="I106" s="87">
        <v>3223.67</v>
      </c>
      <c r="J106" s="87">
        <v>7311.23</v>
      </c>
      <c r="K106" s="88">
        <f t="shared" si="45"/>
        <v>33188.050000000003</v>
      </c>
      <c r="L106" s="89">
        <f t="shared" si="33"/>
        <v>0.13962857112725816</v>
      </c>
      <c r="M106" s="89"/>
      <c r="N106" s="87">
        <v>4634</v>
      </c>
      <c r="O106" s="87">
        <v>28</v>
      </c>
      <c r="P106" s="88">
        <f t="shared" si="46"/>
        <v>4662</v>
      </c>
      <c r="Q106" s="87">
        <v>729</v>
      </c>
      <c r="R106" s="87">
        <v>174</v>
      </c>
      <c r="S106" s="87">
        <v>189</v>
      </c>
      <c r="T106" s="88">
        <f t="shared" si="42"/>
        <v>1092</v>
      </c>
      <c r="U106" s="137">
        <f t="shared" si="38"/>
        <v>25.557777777777776</v>
      </c>
      <c r="V106" s="137">
        <f t="shared" si="39"/>
        <v>23.112241379310348</v>
      </c>
      <c r="W106" s="137">
        <f t="shared" si="40"/>
        <v>17.056455026455026</v>
      </c>
      <c r="X106" s="157">
        <f t="shared" si="41"/>
        <v>23.69672161172161</v>
      </c>
    </row>
    <row r="107" spans="2:24" s="38" customFormat="1" ht="12.75" hidden="1" customHeight="1" outlineLevel="1">
      <c r="B107" s="516">
        <f t="shared" si="34"/>
        <v>43708</v>
      </c>
      <c r="C107" s="87" ph="1"/>
      <c r="D107" s="87"/>
      <c r="E107" s="87"/>
      <c r="G107" s="87">
        <v>23016.09</v>
      </c>
      <c r="H107" s="87">
        <v>7892.6</v>
      </c>
      <c r="I107" s="87">
        <v>2516.3200000000002</v>
      </c>
      <c r="J107" s="87">
        <v>6770.7699999999995</v>
      </c>
      <c r="K107" s="88">
        <f t="shared" si="45"/>
        <v>40195.78</v>
      </c>
      <c r="L107" s="89">
        <f t="shared" si="33"/>
        <v>0.10976276614112228</v>
      </c>
      <c r="M107" s="89"/>
      <c r="N107" s="87">
        <v>4412</v>
      </c>
      <c r="O107" s="87">
        <v>23</v>
      </c>
      <c r="P107" s="88">
        <f t="shared" si="46"/>
        <v>4435</v>
      </c>
      <c r="Q107" s="87">
        <v>782</v>
      </c>
      <c r="R107" s="87">
        <v>260</v>
      </c>
      <c r="S107" s="87">
        <v>167</v>
      </c>
      <c r="T107" s="88">
        <f t="shared" si="42"/>
        <v>1209</v>
      </c>
      <c r="U107" s="137">
        <f t="shared" si="38"/>
        <v>29.432340153452685</v>
      </c>
      <c r="V107" s="137">
        <f t="shared" si="39"/>
        <v>30.356153846153848</v>
      </c>
      <c r="W107" s="137">
        <f t="shared" si="40"/>
        <v>15.067784431137726</v>
      </c>
      <c r="X107" s="157">
        <f t="shared" si="41"/>
        <v>27.646823821339954</v>
      </c>
    </row>
    <row r="108" spans="2:24" s="38" customFormat="1" ht="12.75" hidden="1" customHeight="1" outlineLevel="1">
      <c r="B108" s="567">
        <f t="shared" si="34"/>
        <v>43738</v>
      </c>
      <c r="C108" s="92" ph="1"/>
      <c r="D108" s="92"/>
      <c r="E108" s="92"/>
      <c r="G108" s="92">
        <v>10390.1</v>
      </c>
      <c r="H108" s="92">
        <v>5773.51</v>
      </c>
      <c r="I108" s="92">
        <v>2586.13</v>
      </c>
      <c r="J108" s="92">
        <v>8142.07</v>
      </c>
      <c r="K108" s="93">
        <f t="shared" si="45"/>
        <v>26891.81</v>
      </c>
      <c r="L108" s="94">
        <f t="shared" si="33"/>
        <v>0.10843450106184745</v>
      </c>
      <c r="M108" s="934" ph="1"/>
      <c r="N108" s="92">
        <v>2916</v>
      </c>
      <c r="O108" s="92">
        <v>129</v>
      </c>
      <c r="P108" s="93">
        <f t="shared" si="46"/>
        <v>3045</v>
      </c>
      <c r="Q108" s="562">
        <v>430</v>
      </c>
      <c r="R108" s="562">
        <v>221</v>
      </c>
      <c r="S108" s="562">
        <v>176</v>
      </c>
      <c r="T108" s="878">
        <f t="shared" si="42"/>
        <v>827</v>
      </c>
      <c r="U108" s="881">
        <f t="shared" si="38"/>
        <v>24.163023255813954</v>
      </c>
      <c r="V108" s="881">
        <f t="shared" si="39"/>
        <v>26.124479638009049</v>
      </c>
      <c r="W108" s="881">
        <f t="shared" si="40"/>
        <v>14.693920454545456</v>
      </c>
      <c r="X108" s="933">
        <f t="shared" si="41"/>
        <v>22.671995163240631</v>
      </c>
    </row>
    <row r="109" spans="2:24" s="38" customFormat="1" ht="12.75" hidden="1" customHeight="1" outlineLevel="1">
      <c r="B109" s="516">
        <f t="shared" si="34"/>
        <v>43769</v>
      </c>
      <c r="C109" s="87" ph="1"/>
      <c r="D109" s="87"/>
      <c r="E109" s="137"/>
      <c r="G109" s="87">
        <v>22911.56</v>
      </c>
      <c r="H109" s="87">
        <v>5975.6</v>
      </c>
      <c r="I109" s="87">
        <v>2023.12</v>
      </c>
      <c r="J109" s="87">
        <v>7964.76</v>
      </c>
      <c r="K109" s="88">
        <f t="shared" si="45"/>
        <v>38875.040000000001</v>
      </c>
      <c r="L109" s="89">
        <f t="shared" si="33"/>
        <v>0.11835357597059706</v>
      </c>
      <c r="M109" s="580" ph="1"/>
      <c r="N109" s="87">
        <v>4601</v>
      </c>
      <c r="O109" s="87">
        <v>121</v>
      </c>
      <c r="P109" s="88">
        <f t="shared" si="46"/>
        <v>4722</v>
      </c>
      <c r="Q109" s="561">
        <v>731</v>
      </c>
      <c r="R109" s="561">
        <v>225</v>
      </c>
      <c r="S109" s="561">
        <v>143</v>
      </c>
      <c r="T109" s="873">
        <f t="shared" si="42"/>
        <v>1099</v>
      </c>
      <c r="U109" s="875">
        <f t="shared" si="38"/>
        <v>31.342763337893299</v>
      </c>
      <c r="V109" s="875">
        <f t="shared" si="39"/>
        <v>26.558222222222224</v>
      </c>
      <c r="W109" s="875">
        <f t="shared" si="40"/>
        <v>14.147692307692306</v>
      </c>
      <c r="X109" s="932">
        <f t="shared" si="41"/>
        <v>28.125823475887174</v>
      </c>
    </row>
    <row r="110" spans="2:24" s="38" customFormat="1" ht="12.75" hidden="1" customHeight="1" outlineLevel="1">
      <c r="B110" s="516">
        <f t="shared" si="34"/>
        <v>43799</v>
      </c>
      <c r="C110" s="87" ph="1"/>
      <c r="D110" s="87"/>
      <c r="E110" s="137"/>
      <c r="G110" s="87">
        <v>13368.39</v>
      </c>
      <c r="H110" s="87">
        <v>4290.82</v>
      </c>
      <c r="I110" s="87">
        <v>4273.4799999999996</v>
      </c>
      <c r="J110" s="87">
        <v>7729.3900000000012</v>
      </c>
      <c r="K110" s="88">
        <f t="shared" si="45"/>
        <v>29662.080000000002</v>
      </c>
      <c r="L110" s="89">
        <f t="shared" si="33"/>
        <v>0.11546729022374695</v>
      </c>
      <c r="M110" s="580" ph="1"/>
      <c r="N110" s="87">
        <v>3425</v>
      </c>
      <c r="O110" s="87">
        <v>8</v>
      </c>
      <c r="P110" s="88">
        <f t="shared" si="46"/>
        <v>3433</v>
      </c>
      <c r="Q110" s="87">
        <v>560</v>
      </c>
      <c r="R110" s="87">
        <v>133</v>
      </c>
      <c r="S110" s="87">
        <v>188</v>
      </c>
      <c r="T110" s="88">
        <f t="shared" si="42"/>
        <v>881</v>
      </c>
      <c r="U110" s="137">
        <f t="shared" si="38"/>
        <v>23.872125</v>
      </c>
      <c r="V110" s="137">
        <f t="shared" si="39"/>
        <v>32.261804511278193</v>
      </c>
      <c r="W110" s="137">
        <f t="shared" si="40"/>
        <v>22.731276595744678</v>
      </c>
      <c r="X110" s="157">
        <f t="shared" si="41"/>
        <v>24.89522133938706</v>
      </c>
    </row>
    <row r="111" spans="2:24" s="38" customFormat="1" ht="12" hidden="1" customHeight="1" outlineLevel="1">
      <c r="B111" s="517">
        <f t="shared" si="34"/>
        <v>43830</v>
      </c>
      <c r="C111" s="523" ph="1"/>
      <c r="D111" s="523"/>
      <c r="E111" s="527"/>
      <c r="G111" s="523">
        <v>11435.54</v>
      </c>
      <c r="H111" s="523">
        <v>3106.22</v>
      </c>
      <c r="I111" s="523">
        <v>4639.51</v>
      </c>
      <c r="J111" s="523">
        <v>9367.9499999999989</v>
      </c>
      <c r="K111" s="524">
        <f t="shared" si="45"/>
        <v>28549.22</v>
      </c>
      <c r="L111" s="525">
        <f t="shared" si="33"/>
        <v>0.15965409913125472</v>
      </c>
      <c r="M111" s="920" ph="1"/>
      <c r="N111" s="523">
        <v>4558</v>
      </c>
      <c r="O111" s="523">
        <v>185</v>
      </c>
      <c r="P111" s="524">
        <f t="shared" si="46"/>
        <v>4743</v>
      </c>
      <c r="Q111" s="523">
        <v>515</v>
      </c>
      <c r="R111" s="523">
        <v>125</v>
      </c>
      <c r="S111" s="523">
        <v>241</v>
      </c>
      <c r="T111" s="524">
        <f t="shared" si="42"/>
        <v>881</v>
      </c>
      <c r="U111" s="527">
        <f t="shared" si="38"/>
        <v>22.204932038834954</v>
      </c>
      <c r="V111" s="527">
        <f t="shared" si="39"/>
        <v>24.84976</v>
      </c>
      <c r="W111" s="527">
        <f t="shared" si="40"/>
        <v>19.251078838174276</v>
      </c>
      <c r="X111" s="863">
        <f t="shared" si="41"/>
        <v>21.772156640181613</v>
      </c>
    </row>
    <row r="112" spans="2:24" s="38" customFormat="1" ht="12.75" customHeight="1" collapsed="1">
      <c r="B112" s="516">
        <f t="shared" si="34"/>
        <v>43861</v>
      </c>
      <c r="C112" s="87" ph="1"/>
      <c r="D112" s="87"/>
      <c r="E112" s="137"/>
      <c r="F112" s="580" ph="1"/>
      <c r="G112" s="87">
        <v>20468.88</v>
      </c>
      <c r="H112" s="580">
        <v>6605.48</v>
      </c>
      <c r="I112" s="87">
        <v>6150.34</v>
      </c>
      <c r="J112" s="87">
        <v>8126.34</v>
      </c>
      <c r="K112" s="88">
        <f t="shared" si="45"/>
        <v>41351.039999999994</v>
      </c>
      <c r="L112" s="89">
        <f t="shared" si="33"/>
        <v>0.13339446843416758</v>
      </c>
      <c r="M112" s="580" ph="1"/>
      <c r="N112" s="87">
        <v>5516</v>
      </c>
      <c r="O112" s="87">
        <v>87</v>
      </c>
      <c r="P112" s="88">
        <f t="shared" si="46"/>
        <v>5603</v>
      </c>
      <c r="Q112" s="87">
        <v>550</v>
      </c>
      <c r="R112" s="580">
        <v>153</v>
      </c>
      <c r="S112" s="87">
        <v>282</v>
      </c>
      <c r="T112" s="88">
        <f t="shared" si="42"/>
        <v>985</v>
      </c>
      <c r="U112" s="137">
        <f t="shared" si="38"/>
        <v>37.216145454545455</v>
      </c>
      <c r="V112" s="580">
        <f t="shared" si="39"/>
        <v>43.173071895424833</v>
      </c>
      <c r="W112" s="137">
        <f t="shared" si="40"/>
        <v>21.809716312056739</v>
      </c>
      <c r="X112" s="1015">
        <f t="shared" ref="X112:X123" si="47">SUM(G112:I112)/T112</f>
        <v>33.730659898477157</v>
      </c>
    </row>
    <row r="113" spans="2:24" s="38" customFormat="1" ht="12.75" customHeight="1">
      <c r="B113" s="516">
        <f t="shared" si="34"/>
        <v>43890</v>
      </c>
      <c r="C113" s="87" ph="1"/>
      <c r="D113" s="87"/>
      <c r="E113" s="137"/>
      <c r="F113" s="580" ph="1"/>
      <c r="G113" s="87">
        <v>8912.81</v>
      </c>
      <c r="H113" s="580">
        <v>4383.28</v>
      </c>
      <c r="I113" s="87">
        <v>5795.82</v>
      </c>
      <c r="J113" s="87">
        <v>4169.91</v>
      </c>
      <c r="K113" s="88">
        <f t="shared" si="45"/>
        <v>23261.82</v>
      </c>
      <c r="L113" s="89">
        <f t="shared" si="33"/>
        <v>4.2043141938163053E-2</v>
      </c>
      <c r="M113" s="580" ph="1"/>
      <c r="N113" s="87">
        <v>978</v>
      </c>
      <c r="O113" s="87">
        <v>127</v>
      </c>
      <c r="P113" s="88">
        <f t="shared" si="46"/>
        <v>1105</v>
      </c>
      <c r="Q113" s="87">
        <v>260</v>
      </c>
      <c r="R113" s="580">
        <v>116</v>
      </c>
      <c r="S113" s="87">
        <v>159</v>
      </c>
      <c r="T113" s="88">
        <f t="shared" si="42"/>
        <v>535</v>
      </c>
      <c r="U113" s="137">
        <f t="shared" si="38"/>
        <v>34.28003846153846</v>
      </c>
      <c r="V113" s="580">
        <f t="shared" si="39"/>
        <v>37.786896551724134</v>
      </c>
      <c r="W113" s="137">
        <f t="shared" si="40"/>
        <v>36.451698113207549</v>
      </c>
      <c r="X113" s="1015">
        <f t="shared" si="47"/>
        <v>35.685813084112148</v>
      </c>
    </row>
    <row r="114" spans="2:24" s="38" customFormat="1" ht="12.75" customHeight="1">
      <c r="B114" s="867">
        <f t="shared" si="34"/>
        <v>43921</v>
      </c>
      <c r="C114" s="117" ph="1"/>
      <c r="D114" s="117"/>
      <c r="E114" s="151"/>
      <c r="F114" s="908" ph="1"/>
      <c r="G114" s="117">
        <v>3157.09</v>
      </c>
      <c r="H114" s="908">
        <v>63.32</v>
      </c>
      <c r="I114" s="117">
        <v>505.49</v>
      </c>
      <c r="J114" s="117">
        <v>2340.17</v>
      </c>
      <c r="K114" s="118">
        <f t="shared" si="45"/>
        <v>6066.0700000000006</v>
      </c>
      <c r="L114" s="119">
        <f t="shared" si="33"/>
        <v>0.12281427678876108</v>
      </c>
      <c r="M114" s="908" ph="1"/>
      <c r="N114" s="117">
        <v>745</v>
      </c>
      <c r="O114" s="117">
        <v>76</v>
      </c>
      <c r="P114" s="118">
        <f t="shared" si="46"/>
        <v>821</v>
      </c>
      <c r="Q114" s="117">
        <v>84</v>
      </c>
      <c r="R114" s="908">
        <v>4</v>
      </c>
      <c r="S114" s="117">
        <v>61</v>
      </c>
      <c r="T114" s="118">
        <f t="shared" si="42"/>
        <v>149</v>
      </c>
      <c r="U114" s="151">
        <f t="shared" si="38"/>
        <v>37.584404761904764</v>
      </c>
      <c r="V114" s="908">
        <f t="shared" si="39"/>
        <v>15.83</v>
      </c>
      <c r="W114" s="151">
        <f t="shared" si="40"/>
        <v>8.2867213114754108</v>
      </c>
      <c r="X114" s="970">
        <f t="shared" si="47"/>
        <v>25.006040268456381</v>
      </c>
    </row>
    <row r="115" spans="2:24" s="38" customFormat="1" ht="12.75" customHeight="1">
      <c r="B115" s="516">
        <f t="shared" si="34"/>
        <v>43951</v>
      </c>
      <c r="C115" s="87" ph="1"/>
      <c r="D115" s="87"/>
      <c r="E115" s="137"/>
      <c r="F115" s="580" ph="1"/>
      <c r="G115" s="87">
        <v>113.07</v>
      </c>
      <c r="H115" s="580">
        <v>0</v>
      </c>
      <c r="I115" s="87">
        <v>2089.34</v>
      </c>
      <c r="J115" s="87">
        <v>1208.92</v>
      </c>
      <c r="K115" s="88">
        <f t="shared" si="45"/>
        <v>3411.3300000000004</v>
      </c>
      <c r="L115" s="89">
        <f t="shared" si="33"/>
        <v>0.1248779801426423</v>
      </c>
      <c r="M115" s="580" ph="1"/>
      <c r="N115" s="87">
        <v>426</v>
      </c>
      <c r="O115" s="87">
        <v>43</v>
      </c>
      <c r="P115" s="88">
        <f t="shared" si="46"/>
        <v>469</v>
      </c>
      <c r="Q115" s="87">
        <v>21</v>
      </c>
      <c r="R115" s="580">
        <v>0</v>
      </c>
      <c r="S115" s="87">
        <v>105</v>
      </c>
      <c r="T115" s="88">
        <f t="shared" si="42"/>
        <v>126</v>
      </c>
      <c r="U115" s="137">
        <f t="shared" ref="U115:U123" si="48">G115/Q115</f>
        <v>5.3842857142857143</v>
      </c>
      <c r="V115" s="580">
        <v>0</v>
      </c>
      <c r="W115" s="137">
        <f t="shared" ref="W115:W123" si="49">I115/S115</f>
        <v>19.898476190476192</v>
      </c>
      <c r="X115" s="1015">
        <f t="shared" si="47"/>
        <v>17.479444444444447</v>
      </c>
    </row>
    <row r="116" spans="2:24" s="38" customFormat="1" ht="12.75" customHeight="1">
      <c r="B116" s="516">
        <f t="shared" si="34"/>
        <v>43982</v>
      </c>
      <c r="C116" s="87" ph="1"/>
      <c r="D116" s="87"/>
      <c r="E116" s="137"/>
      <c r="F116" s="580" ph="1"/>
      <c r="G116" s="87">
        <v>358.76</v>
      </c>
      <c r="H116" s="580">
        <v>0</v>
      </c>
      <c r="I116" s="87">
        <v>926.3</v>
      </c>
      <c r="J116" s="87">
        <v>1146.33</v>
      </c>
      <c r="K116" s="88">
        <f t="shared" si="45"/>
        <v>2431.39</v>
      </c>
      <c r="L116" s="89">
        <f t="shared" si="33"/>
        <v>0.17397455776325477</v>
      </c>
      <c r="M116" s="580" ph="1"/>
      <c r="N116" s="87">
        <v>423</v>
      </c>
      <c r="O116" s="87">
        <v>20</v>
      </c>
      <c r="P116" s="88">
        <f t="shared" si="46"/>
        <v>443</v>
      </c>
      <c r="Q116" s="87">
        <v>68</v>
      </c>
      <c r="R116" s="580">
        <v>0</v>
      </c>
      <c r="S116" s="87">
        <v>50</v>
      </c>
      <c r="T116" s="88">
        <f t="shared" si="42"/>
        <v>118</v>
      </c>
      <c r="U116" s="137">
        <f t="shared" si="48"/>
        <v>5.275882352941176</v>
      </c>
      <c r="V116" s="580">
        <v>0</v>
      </c>
      <c r="W116" s="137">
        <f t="shared" si="49"/>
        <v>18.526</v>
      </c>
      <c r="X116" s="1015">
        <f t="shared" si="47"/>
        <v>10.890338983050848</v>
      </c>
    </row>
    <row r="117" spans="2:24" s="38" customFormat="1" ht="12.75" customHeight="1">
      <c r="B117" s="867">
        <f t="shared" si="34"/>
        <v>44012</v>
      </c>
      <c r="C117" s="117" ph="1"/>
      <c r="D117" s="117"/>
      <c r="E117" s="151"/>
      <c r="F117" s="908" ph="1"/>
      <c r="G117" s="117">
        <v>420.91</v>
      </c>
      <c r="H117" s="908">
        <v>0</v>
      </c>
      <c r="I117" s="117">
        <v>796.2</v>
      </c>
      <c r="J117" s="117">
        <v>788.64</v>
      </c>
      <c r="K117" s="118">
        <f t="shared" si="45"/>
        <v>2005.75</v>
      </c>
      <c r="L117" s="119">
        <f t="shared" si="33"/>
        <v>0.11167892309609871</v>
      </c>
      <c r="M117" s="908" ph="1"/>
      <c r="N117" s="117">
        <v>224</v>
      </c>
      <c r="O117" s="117">
        <v>18</v>
      </c>
      <c r="P117" s="118">
        <f t="shared" si="46"/>
        <v>242</v>
      </c>
      <c r="Q117" s="117">
        <v>57</v>
      </c>
      <c r="R117" s="908">
        <v>0</v>
      </c>
      <c r="S117" s="117">
        <v>31</v>
      </c>
      <c r="T117" s="118">
        <f t="shared" si="42"/>
        <v>88</v>
      </c>
      <c r="U117" s="151">
        <f t="shared" si="48"/>
        <v>7.3843859649122807</v>
      </c>
      <c r="V117" s="908">
        <v>0</v>
      </c>
      <c r="W117" s="151">
        <f t="shared" si="49"/>
        <v>25.683870967741935</v>
      </c>
      <c r="X117" s="970">
        <f t="shared" si="47"/>
        <v>13.830795454545456</v>
      </c>
    </row>
    <row r="118" spans="2:24" s="38" customFormat="1" ht="12.75" customHeight="1">
      <c r="B118" s="516">
        <f t="shared" si="34"/>
        <v>44043</v>
      </c>
      <c r="C118" s="87" ph="1"/>
      <c r="D118" s="87"/>
      <c r="E118" s="137"/>
      <c r="F118" s="580" ph="1"/>
      <c r="G118" s="87">
        <v>1299</v>
      </c>
      <c r="H118" s="580">
        <v>10</v>
      </c>
      <c r="I118" s="87">
        <v>5695.74</v>
      </c>
      <c r="J118" s="87">
        <v>846.42</v>
      </c>
      <c r="K118" s="88">
        <f t="shared" si="45"/>
        <v>7851.16</v>
      </c>
      <c r="L118" s="89">
        <f t="shared" si="33"/>
        <v>2.5091833563447949E-2</v>
      </c>
      <c r="M118" s="580" ph="1"/>
      <c r="N118" s="87">
        <v>197</v>
      </c>
      <c r="O118" s="87">
        <v>29</v>
      </c>
      <c r="P118" s="88">
        <f t="shared" si="46"/>
        <v>226</v>
      </c>
      <c r="Q118" s="87">
        <v>65</v>
      </c>
      <c r="R118" s="580">
        <v>2</v>
      </c>
      <c r="S118" s="87">
        <v>164</v>
      </c>
      <c r="T118" s="88">
        <f t="shared" si="42"/>
        <v>231</v>
      </c>
      <c r="U118" s="137">
        <f t="shared" si="48"/>
        <v>19.984615384615385</v>
      </c>
      <c r="V118" s="580">
        <f>H118/R118</f>
        <v>5</v>
      </c>
      <c r="W118" s="137">
        <f t="shared" si="49"/>
        <v>34.730121951219509</v>
      </c>
      <c r="X118" s="1015">
        <f t="shared" si="47"/>
        <v>30.323549783549783</v>
      </c>
    </row>
    <row r="119" spans="2:24" s="38" customFormat="1" ht="12.75" customHeight="1">
      <c r="B119" s="516">
        <f t="shared" si="34"/>
        <v>44074</v>
      </c>
      <c r="C119" s="87" ph="1"/>
      <c r="D119" s="87"/>
      <c r="E119" s="137"/>
      <c r="F119" s="580" ph="1"/>
      <c r="G119" s="87">
        <v>328.57</v>
      </c>
      <c r="H119" s="580">
        <v>0</v>
      </c>
      <c r="I119" s="87">
        <v>2339.8000000000002</v>
      </c>
      <c r="J119" s="87">
        <v>824.07</v>
      </c>
      <c r="K119" s="88">
        <f t="shared" si="45"/>
        <v>3492.4400000000005</v>
      </c>
      <c r="L119" s="89">
        <f t="shared" si="33"/>
        <v>1.9184295220533491E-2</v>
      </c>
      <c r="M119" s="580" ph="1"/>
      <c r="N119" s="87">
        <v>67</v>
      </c>
      <c r="O119" s="87">
        <v>16</v>
      </c>
      <c r="P119" s="88">
        <f t="shared" si="46"/>
        <v>83</v>
      </c>
      <c r="Q119" s="87">
        <v>21</v>
      </c>
      <c r="R119" s="580">
        <v>0</v>
      </c>
      <c r="S119" s="87">
        <v>110</v>
      </c>
      <c r="T119" s="88">
        <f t="shared" si="42"/>
        <v>131</v>
      </c>
      <c r="U119" s="137">
        <f t="shared" si="48"/>
        <v>15.646190476190476</v>
      </c>
      <c r="V119" s="580">
        <v>0</v>
      </c>
      <c r="W119" s="137">
        <f t="shared" si="49"/>
        <v>21.270909090909093</v>
      </c>
      <c r="X119" s="1015">
        <f t="shared" si="47"/>
        <v>20.369236641221377</v>
      </c>
    </row>
    <row r="120" spans="2:24" s="38" customFormat="1" ht="12.75" customHeight="1">
      <c r="B120" s="867">
        <f t="shared" si="34"/>
        <v>44104</v>
      </c>
      <c r="C120" s="908"/>
      <c r="D120" s="908"/>
      <c r="E120" s="909"/>
      <c r="F120" s="908"/>
      <c r="G120" s="117">
        <v>423.92</v>
      </c>
      <c r="H120" s="908">
        <v>0</v>
      </c>
      <c r="I120" s="117">
        <v>956.05</v>
      </c>
      <c r="J120" s="117">
        <v>828.09</v>
      </c>
      <c r="K120" s="118">
        <f t="shared" si="45"/>
        <v>2208.06</v>
      </c>
      <c r="L120" s="119">
        <f t="shared" si="33"/>
        <v>0.16168038911986088</v>
      </c>
      <c r="M120" s="908" ph="1"/>
      <c r="N120" s="968" ph="1">
        <v>357</v>
      </c>
      <c r="O120" s="117" ph="1">
        <v>47</v>
      </c>
      <c r="P120" s="76">
        <f t="shared" si="46"/>
        <v>404</v>
      </c>
      <c r="Q120" s="908">
        <v>18</v>
      </c>
      <c r="R120" s="908">
        <v>0</v>
      </c>
      <c r="S120" s="117">
        <v>69</v>
      </c>
      <c r="T120" s="118">
        <f t="shared" si="42"/>
        <v>87</v>
      </c>
      <c r="U120" s="911">
        <f t="shared" si="48"/>
        <v>23.551111111111112</v>
      </c>
      <c r="V120" s="911">
        <v>0</v>
      </c>
      <c r="W120" s="911">
        <f t="shared" si="49"/>
        <v>13.855797101449275</v>
      </c>
      <c r="X120" s="970">
        <f t="shared" si="47"/>
        <v>15.861724137931034</v>
      </c>
    </row>
    <row r="121" spans="2:24" s="38" customFormat="1" ht="12.75" customHeight="1">
      <c r="B121" s="869">
        <f t="shared" si="34"/>
        <v>44135</v>
      </c>
      <c r="C121" s="913"/>
      <c r="D121" s="913"/>
      <c r="E121" s="914"/>
      <c r="F121" s="913"/>
      <c r="G121" s="120">
        <v>66.459999999999994</v>
      </c>
      <c r="H121" s="913">
        <v>0</v>
      </c>
      <c r="I121" s="120">
        <v>598.28</v>
      </c>
      <c r="J121" s="120">
        <v>417.52</v>
      </c>
      <c r="K121" s="121">
        <f t="shared" si="45"/>
        <v>1082.26</v>
      </c>
      <c r="L121" s="122">
        <f t="shared" si="33"/>
        <v>0.16909060669340084</v>
      </c>
      <c r="M121" s="913" ph="1"/>
      <c r="N121" s="969" ph="1">
        <v>183</v>
      </c>
      <c r="O121" s="120" ph="1">
        <v>26</v>
      </c>
      <c r="P121" s="80">
        <f t="shared" si="46"/>
        <v>209</v>
      </c>
      <c r="Q121" s="913">
        <v>9</v>
      </c>
      <c r="R121" s="913">
        <v>0</v>
      </c>
      <c r="S121" s="120">
        <v>63</v>
      </c>
      <c r="T121" s="121">
        <f t="shared" si="42"/>
        <v>72</v>
      </c>
      <c r="U121" s="915">
        <f t="shared" si="48"/>
        <v>7.3844444444444441</v>
      </c>
      <c r="V121" s="915">
        <v>0</v>
      </c>
      <c r="W121" s="915">
        <f t="shared" si="49"/>
        <v>9.4965079365079355</v>
      </c>
      <c r="X121" s="971">
        <f t="shared" si="47"/>
        <v>9.2324999999999999</v>
      </c>
    </row>
    <row r="122" spans="2:24" s="38" customFormat="1" ht="12.75" customHeight="1">
      <c r="B122" s="516">
        <f t="shared" si="34"/>
        <v>44165</v>
      </c>
      <c r="C122" s="580"/>
      <c r="D122" s="580"/>
      <c r="E122" s="919"/>
      <c r="F122" s="580"/>
      <c r="G122" s="87">
        <v>169</v>
      </c>
      <c r="H122" s="580">
        <v>0</v>
      </c>
      <c r="I122" s="87">
        <v>630</v>
      </c>
      <c r="J122" s="87">
        <v>913</v>
      </c>
      <c r="K122" s="88">
        <f t="shared" si="45"/>
        <v>1712</v>
      </c>
      <c r="L122" s="89">
        <f>N122/K122</f>
        <v>0.12908878504672897</v>
      </c>
      <c r="M122" s="580" ph="1"/>
      <c r="N122" s="87" ph="1">
        <v>221</v>
      </c>
      <c r="O122" s="87" ph="1">
        <v>26</v>
      </c>
      <c r="P122" s="88">
        <f t="shared" si="46"/>
        <v>247</v>
      </c>
      <c r="Q122" s="87">
        <v>21</v>
      </c>
      <c r="R122" s="580">
        <v>0</v>
      </c>
      <c r="S122" s="87">
        <v>54</v>
      </c>
      <c r="T122" s="88">
        <f t="shared" si="42"/>
        <v>75</v>
      </c>
      <c r="U122" s="137">
        <f t="shared" si="48"/>
        <v>8.0476190476190474</v>
      </c>
      <c r="V122" s="137">
        <v>0</v>
      </c>
      <c r="W122" s="137">
        <f t="shared" si="49"/>
        <v>11.666666666666666</v>
      </c>
      <c r="X122" s="138">
        <f t="shared" si="47"/>
        <v>10.653333333333334</v>
      </c>
    </row>
    <row r="123" spans="2:24" s="38" customFormat="1" ht="12.75" customHeight="1">
      <c r="B123" s="517">
        <f t="shared" si="34"/>
        <v>44196</v>
      </c>
      <c r="C123" s="920"/>
      <c r="D123" s="920"/>
      <c r="E123" s="921"/>
      <c r="F123" s="920"/>
      <c r="G123" s="523">
        <v>162.4</v>
      </c>
      <c r="H123" s="920">
        <v>0</v>
      </c>
      <c r="I123" s="523">
        <v>316.88</v>
      </c>
      <c r="J123" s="523">
        <v>1269.8700000000001</v>
      </c>
      <c r="K123" s="524">
        <f t="shared" si="45"/>
        <v>1749.15</v>
      </c>
      <c r="L123" s="525">
        <f>N123/K123</f>
        <v>0.11548466397964725</v>
      </c>
      <c r="M123" s="920" ph="1"/>
      <c r="N123" s="523" ph="1">
        <v>202</v>
      </c>
      <c r="O123" s="523" ph="1">
        <v>20</v>
      </c>
      <c r="P123" s="524">
        <f t="shared" si="46"/>
        <v>222</v>
      </c>
      <c r="Q123" s="523">
        <v>28</v>
      </c>
      <c r="R123" s="920">
        <v>0</v>
      </c>
      <c r="S123" s="523">
        <v>65</v>
      </c>
      <c r="T123" s="524">
        <f t="shared" si="42"/>
        <v>93</v>
      </c>
      <c r="U123" s="527">
        <f t="shared" si="48"/>
        <v>5.8</v>
      </c>
      <c r="V123" s="527">
        <v>0</v>
      </c>
      <c r="W123" s="527">
        <f t="shared" si="49"/>
        <v>4.8750769230769233</v>
      </c>
      <c r="X123" s="528">
        <f t="shared" si="47"/>
        <v>5.153548387096774</v>
      </c>
    </row>
    <row r="124" spans="2:24" s="38" customFormat="1" ht="12.75" customHeight="1">
      <c r="B124" s="516">
        <v>44227</v>
      </c>
      <c r="C124" s="87" ph="1"/>
      <c r="D124" s="87"/>
      <c r="E124" s="137"/>
      <c r="F124" s="580" ph="1"/>
      <c r="G124" s="87">
        <v>1515.07</v>
      </c>
      <c r="H124" s="580">
        <v>140.4</v>
      </c>
      <c r="I124" s="87">
        <v>873.92</v>
      </c>
      <c r="J124" s="87">
        <v>1623.36</v>
      </c>
      <c r="K124" s="88">
        <v>4152.75</v>
      </c>
      <c r="L124" s="89">
        <v>0.12064294744446451</v>
      </c>
      <c r="M124" s="580" ph="1"/>
      <c r="N124" s="87">
        <v>501</v>
      </c>
      <c r="O124" s="87">
        <v>37</v>
      </c>
      <c r="P124" s="88">
        <v>538</v>
      </c>
      <c r="Q124" s="87">
        <v>46</v>
      </c>
      <c r="R124" s="580">
        <v>2</v>
      </c>
      <c r="S124" s="87">
        <v>69</v>
      </c>
      <c r="T124" s="88">
        <v>117</v>
      </c>
      <c r="U124" s="137">
        <v>32.936304347826088</v>
      </c>
      <c r="V124" s="580">
        <v>70.2</v>
      </c>
      <c r="W124" s="137">
        <v>12.66550724637681</v>
      </c>
      <c r="X124" s="1015">
        <v>21.618717948717947</v>
      </c>
    </row>
    <row r="125" spans="2:24" s="38" customFormat="1" ht="12.75" customHeight="1">
      <c r="B125" s="516">
        <v>44255</v>
      </c>
      <c r="C125" s="87" ph="1"/>
      <c r="D125" s="87"/>
      <c r="E125" s="137"/>
      <c r="F125" s="580" ph="1"/>
      <c r="G125" s="87">
        <v>1826.48</v>
      </c>
      <c r="H125" s="580">
        <v>131</v>
      </c>
      <c r="I125" s="87">
        <v>1359.18</v>
      </c>
      <c r="J125" s="87">
        <v>1459.8300000000002</v>
      </c>
      <c r="K125" s="88">
        <v>4776.49</v>
      </c>
      <c r="L125" s="89">
        <v>0.10677296508524042</v>
      </c>
      <c r="M125" s="580" ph="1"/>
      <c r="N125" s="87">
        <v>510</v>
      </c>
      <c r="O125" s="87">
        <v>30</v>
      </c>
      <c r="P125" s="88">
        <v>540</v>
      </c>
      <c r="Q125" s="87">
        <v>63</v>
      </c>
      <c r="R125" s="580">
        <v>2</v>
      </c>
      <c r="S125" s="87">
        <v>90</v>
      </c>
      <c r="T125" s="88">
        <v>155</v>
      </c>
      <c r="U125" s="137">
        <v>28.991746031746032</v>
      </c>
      <c r="V125" s="580">
        <v>65.5</v>
      </c>
      <c r="W125" s="137">
        <v>15.102</v>
      </c>
      <c r="X125" s="1015">
        <v>21.397806451612901</v>
      </c>
    </row>
    <row r="126" spans="2:24" s="38" customFormat="1" ht="12.75" customHeight="1">
      <c r="B126" s="867">
        <v>44286</v>
      </c>
      <c r="C126" s="117" ph="1"/>
      <c r="D126" s="117"/>
      <c r="E126" s="151"/>
      <c r="F126" s="908" ph="1"/>
      <c r="G126" s="117">
        <v>965.48</v>
      </c>
      <c r="H126" s="908">
        <v>283.3</v>
      </c>
      <c r="I126" s="117">
        <v>862.73</v>
      </c>
      <c r="J126" s="117">
        <v>2117.8900000000003</v>
      </c>
      <c r="K126" s="118">
        <v>4229.4000000000005</v>
      </c>
      <c r="L126" s="119">
        <v>5.7218517993095942E-2</v>
      </c>
      <c r="M126" s="908" ph="1"/>
      <c r="N126" s="117">
        <v>242</v>
      </c>
      <c r="O126" s="117">
        <v>68</v>
      </c>
      <c r="P126" s="118">
        <v>310</v>
      </c>
      <c r="Q126" s="117">
        <v>55</v>
      </c>
      <c r="R126" s="908">
        <v>6</v>
      </c>
      <c r="S126" s="117">
        <v>98</v>
      </c>
      <c r="T126" s="118">
        <v>159</v>
      </c>
      <c r="U126" s="151">
        <v>17.554181818181817</v>
      </c>
      <c r="V126" s="908">
        <v>47.216666666666669</v>
      </c>
      <c r="W126" s="151">
        <v>8.8033673469387761</v>
      </c>
      <c r="X126" s="970">
        <v>13.27993710691824</v>
      </c>
    </row>
    <row r="127" spans="2:24" s="38" customFormat="1" ht="12.75" customHeight="1">
      <c r="B127" s="516">
        <v>44316</v>
      </c>
      <c r="C127" s="87" ph="1"/>
      <c r="D127" s="87"/>
      <c r="E127" s="137"/>
      <c r="F127" s="580" ph="1"/>
      <c r="G127" s="87">
        <v>236.9</v>
      </c>
      <c r="H127" s="580">
        <v>181.03</v>
      </c>
      <c r="I127" s="87">
        <v>2777.35</v>
      </c>
      <c r="J127" s="87">
        <v>990.75</v>
      </c>
      <c r="K127" s="88">
        <v>4186.03</v>
      </c>
      <c r="L127" s="89">
        <v>0.12613383086122174</v>
      </c>
      <c r="M127" s="580" ph="1"/>
      <c r="N127" s="87">
        <v>528</v>
      </c>
      <c r="O127" s="87">
        <v>71</v>
      </c>
      <c r="P127" s="88">
        <v>599</v>
      </c>
      <c r="Q127" s="87">
        <v>24</v>
      </c>
      <c r="R127" s="580">
        <v>5</v>
      </c>
      <c r="S127" s="87">
        <v>112</v>
      </c>
      <c r="T127" s="88">
        <v>141</v>
      </c>
      <c r="U127" s="137">
        <v>9.8708333333333336</v>
      </c>
      <c r="V127" s="580">
        <v>36.206000000000003</v>
      </c>
      <c r="W127" s="137">
        <v>24.797767857142855</v>
      </c>
      <c r="X127" s="1015">
        <v>22.66156028368794</v>
      </c>
    </row>
    <row r="128" spans="2:24" s="38" customFormat="1" ht="12.75" customHeight="1">
      <c r="B128" s="516">
        <v>44347</v>
      </c>
      <c r="C128" s="87" ph="1"/>
      <c r="D128" s="87"/>
      <c r="E128" s="137"/>
      <c r="F128" s="580" ph="1"/>
      <c r="G128" s="87">
        <v>579</v>
      </c>
      <c r="H128" s="580">
        <v>30</v>
      </c>
      <c r="I128" s="87">
        <v>6164.86</v>
      </c>
      <c r="J128" s="87">
        <v>1043.7</v>
      </c>
      <c r="K128" s="88">
        <v>7817.5599999999995</v>
      </c>
      <c r="L128" s="89">
        <v>-4.2980162608281872E-2</v>
      </c>
      <c r="M128" s="580" ph="1"/>
      <c r="N128" s="87">
        <v>-336</v>
      </c>
      <c r="O128" s="87">
        <v>58</v>
      </c>
      <c r="P128" s="88">
        <v>-278</v>
      </c>
      <c r="Q128" s="87">
        <v>26</v>
      </c>
      <c r="R128" s="580">
        <v>1</v>
      </c>
      <c r="S128" s="87">
        <v>253</v>
      </c>
      <c r="T128" s="88">
        <v>280</v>
      </c>
      <c r="U128" s="137">
        <v>22.26923076923077</v>
      </c>
      <c r="V128" s="580">
        <v>30</v>
      </c>
      <c r="W128" s="137">
        <v>24.367035573122529</v>
      </c>
      <c r="X128" s="1015">
        <v>24.192357142857141</v>
      </c>
    </row>
    <row r="129" spans="2:24" s="38" customFormat="1" ht="12.75" customHeight="1">
      <c r="B129" s="867">
        <v>44377</v>
      </c>
      <c r="C129" s="117" ph="1"/>
      <c r="D129" s="117"/>
      <c r="E129" s="151"/>
      <c r="F129" s="908" ph="1"/>
      <c r="G129" s="117">
        <v>230.06</v>
      </c>
      <c r="H129" s="908">
        <v>0</v>
      </c>
      <c r="I129" s="117">
        <v>9363.26</v>
      </c>
      <c r="J129" s="117">
        <v>1094.8699999999999</v>
      </c>
      <c r="K129" s="118">
        <v>10688.189999999999</v>
      </c>
      <c r="L129" s="119">
        <v>5.5201114501145666E-3</v>
      </c>
      <c r="M129" s="908" ph="1"/>
      <c r="N129" s="117">
        <v>59</v>
      </c>
      <c r="O129" s="117">
        <v>20</v>
      </c>
      <c r="P129" s="118">
        <v>79</v>
      </c>
      <c r="Q129" s="117">
        <v>31</v>
      </c>
      <c r="R129" s="908">
        <v>0</v>
      </c>
      <c r="S129" s="117">
        <v>309</v>
      </c>
      <c r="T129" s="118">
        <v>340</v>
      </c>
      <c r="U129" s="151">
        <v>7.4212903225806448</v>
      </c>
      <c r="V129" s="908">
        <v>0</v>
      </c>
      <c r="W129" s="151">
        <v>30.301812297734628</v>
      </c>
      <c r="X129" s="970">
        <v>28.215647058823528</v>
      </c>
    </row>
    <row r="130" spans="2:24" s="38" customFormat="1" ht="12.75" customHeight="1">
      <c r="B130" s="516">
        <v>44408</v>
      </c>
      <c r="C130" s="87" ph="1"/>
      <c r="D130" s="87"/>
      <c r="E130" s="137"/>
      <c r="F130" s="580" ph="1"/>
      <c r="G130" s="87">
        <v>140.01</v>
      </c>
      <c r="H130" s="580">
        <v>0</v>
      </c>
      <c r="I130" s="87">
        <v>4625.8900000000003</v>
      </c>
      <c r="J130" s="87">
        <v>578.08999999999992</v>
      </c>
      <c r="K130" s="88">
        <v>5343.9900000000007</v>
      </c>
      <c r="L130" s="89">
        <v>2.4887771122326197E-2</v>
      </c>
      <c r="M130" s="580" ph="1"/>
      <c r="N130" s="87">
        <v>133</v>
      </c>
      <c r="O130" s="87">
        <v>24</v>
      </c>
      <c r="P130" s="88">
        <v>157</v>
      </c>
      <c r="Q130" s="87">
        <v>35</v>
      </c>
      <c r="R130" s="580">
        <v>0</v>
      </c>
      <c r="S130" s="87">
        <v>174</v>
      </c>
      <c r="T130" s="88">
        <v>209</v>
      </c>
      <c r="U130" s="137">
        <v>4.000285714285714</v>
      </c>
      <c r="V130" s="580">
        <v>0</v>
      </c>
      <c r="W130" s="137">
        <v>26.58557471264368</v>
      </c>
      <c r="X130" s="1015">
        <v>22.803349282296654</v>
      </c>
    </row>
    <row r="131" spans="2:24" s="38" customFormat="1" ht="12.75" customHeight="1">
      <c r="B131" s="516">
        <v>44439</v>
      </c>
      <c r="C131" s="87" ph="1"/>
      <c r="D131" s="87"/>
      <c r="E131" s="137"/>
      <c r="F131" s="580" ph="1"/>
      <c r="G131" s="87">
        <v>33.950000000000003</v>
      </c>
      <c r="H131" s="580">
        <v>0</v>
      </c>
      <c r="I131" s="87">
        <v>5045.1499999999996</v>
      </c>
      <c r="J131" s="87">
        <v>469.1</v>
      </c>
      <c r="K131" s="88">
        <v>5548.2</v>
      </c>
      <c r="L131" s="89">
        <v>-9.029955661295555E-2</v>
      </c>
      <c r="M131" s="580" ph="1"/>
      <c r="N131" s="87">
        <v>-501</v>
      </c>
      <c r="O131" s="87">
        <v>8</v>
      </c>
      <c r="P131" s="88">
        <v>-493</v>
      </c>
      <c r="Q131" s="87">
        <v>27</v>
      </c>
      <c r="R131" s="580">
        <v>0</v>
      </c>
      <c r="S131" s="87">
        <v>166</v>
      </c>
      <c r="T131" s="88">
        <v>193</v>
      </c>
      <c r="U131" s="137">
        <v>1.2574074074074075</v>
      </c>
      <c r="V131" s="580">
        <v>0</v>
      </c>
      <c r="W131" s="137">
        <v>30.392469879518071</v>
      </c>
      <c r="X131" s="1015">
        <v>26.316580310880827</v>
      </c>
    </row>
    <row r="132" spans="2:24" s="38" customFormat="1" ht="12.75" customHeight="1">
      <c r="B132" s="867">
        <v>44469</v>
      </c>
      <c r="C132" s="908"/>
      <c r="D132" s="908"/>
      <c r="E132" s="909"/>
      <c r="F132" s="908"/>
      <c r="G132" s="117">
        <v>26.04</v>
      </c>
      <c r="H132" s="908">
        <v>1</v>
      </c>
      <c r="I132" s="117">
        <v>3212.2</v>
      </c>
      <c r="J132" s="117">
        <v>408.24</v>
      </c>
      <c r="K132" s="118">
        <v>3647.4799999999996</v>
      </c>
      <c r="L132" s="119">
        <v>-4.4414225711998427E-2</v>
      </c>
      <c r="M132" s="908" ph="1"/>
      <c r="N132" s="968" ph="1">
        <v>-162</v>
      </c>
      <c r="O132" s="117" ph="1">
        <v>5</v>
      </c>
      <c r="P132" s="76">
        <v>-157</v>
      </c>
      <c r="Q132" s="908">
        <v>25</v>
      </c>
      <c r="R132" s="908">
        <v>1</v>
      </c>
      <c r="S132" s="117">
        <v>68</v>
      </c>
      <c r="T132" s="118">
        <v>94</v>
      </c>
      <c r="U132" s="911">
        <v>1.0415999999999999</v>
      </c>
      <c r="V132" s="911">
        <v>1</v>
      </c>
      <c r="W132" s="911">
        <v>47.238235294117644</v>
      </c>
      <c r="X132" s="970">
        <v>34.46</v>
      </c>
    </row>
    <row r="133" spans="2:24" s="38" customFormat="1" ht="12.75" customHeight="1">
      <c r="B133" s="869">
        <v>44500</v>
      </c>
      <c r="C133" s="913"/>
      <c r="D133" s="913"/>
      <c r="E133" s="914"/>
      <c r="F133" s="913"/>
      <c r="G133" s="120">
        <v>25.15</v>
      </c>
      <c r="H133" s="913">
        <v>0</v>
      </c>
      <c r="I133" s="120">
        <v>310.35000000000002</v>
      </c>
      <c r="J133" s="120">
        <v>1019.35</v>
      </c>
      <c r="K133" s="121">
        <v>1354.85</v>
      </c>
      <c r="L133" s="122">
        <v>4.7975790677934831E-2</v>
      </c>
      <c r="M133" s="913" ph="1"/>
      <c r="N133" s="969" ph="1">
        <v>65</v>
      </c>
      <c r="O133" s="120" ph="1">
        <v>17</v>
      </c>
      <c r="P133" s="80">
        <v>82</v>
      </c>
      <c r="Q133" s="913">
        <v>39</v>
      </c>
      <c r="R133" s="913">
        <v>0</v>
      </c>
      <c r="S133" s="120">
        <v>24</v>
      </c>
      <c r="T133" s="121">
        <v>63</v>
      </c>
      <c r="U133" s="915">
        <v>0.6448717948717948</v>
      </c>
      <c r="V133" s="915">
        <v>2</v>
      </c>
      <c r="W133" s="915">
        <v>12.93125</v>
      </c>
      <c r="X133" s="971">
        <v>5.3253968253968251</v>
      </c>
    </row>
    <row r="134" spans="2:24" s="38" customFormat="1" ht="12.75" customHeight="1">
      <c r="B134" s="516">
        <v>44530</v>
      </c>
      <c r="C134" s="580"/>
      <c r="D134" s="580"/>
      <c r="E134" s="919"/>
      <c r="F134" s="580"/>
      <c r="G134" s="87">
        <v>424.2</v>
      </c>
      <c r="H134" s="580">
        <v>0</v>
      </c>
      <c r="I134" s="87">
        <v>905.19</v>
      </c>
      <c r="J134" s="87">
        <v>1269.9699999999998</v>
      </c>
      <c r="K134" s="88">
        <v>2599.3599999999997</v>
      </c>
      <c r="L134" s="89">
        <v>0.13541794903360829</v>
      </c>
      <c r="M134" s="580" ph="1"/>
      <c r="N134" s="87" ph="1">
        <v>352</v>
      </c>
      <c r="O134" s="87" ph="1">
        <v>19</v>
      </c>
      <c r="P134" s="88">
        <v>371</v>
      </c>
      <c r="Q134" s="87">
        <v>37</v>
      </c>
      <c r="R134" s="580">
        <v>0</v>
      </c>
      <c r="S134" s="87">
        <v>60</v>
      </c>
      <c r="T134" s="88">
        <v>97</v>
      </c>
      <c r="U134" s="137">
        <v>11.464864864864865</v>
      </c>
      <c r="V134" s="137">
        <v>3</v>
      </c>
      <c r="W134" s="137">
        <v>15.086500000000001</v>
      </c>
      <c r="X134" s="138">
        <v>13.705051546391754</v>
      </c>
    </row>
    <row r="135" spans="2:24" s="38" customFormat="1" ht="12.75" customHeight="1">
      <c r="B135" s="517">
        <v>44561</v>
      </c>
      <c r="C135" s="920"/>
      <c r="D135" s="920"/>
      <c r="E135" s="921"/>
      <c r="F135" s="920"/>
      <c r="G135" s="523">
        <v>65.61</v>
      </c>
      <c r="H135" s="920">
        <v>0</v>
      </c>
      <c r="I135" s="523">
        <v>142.33000000000001</v>
      </c>
      <c r="J135" s="523">
        <v>1188.49</v>
      </c>
      <c r="K135" s="524">
        <v>1396.43</v>
      </c>
      <c r="L135" s="525">
        <v>0.11887455869610362</v>
      </c>
      <c r="M135" s="920" ph="1"/>
      <c r="N135" s="523" ph="1">
        <v>166</v>
      </c>
      <c r="O135" s="523" ph="1">
        <v>15</v>
      </c>
      <c r="P135" s="524">
        <v>181</v>
      </c>
      <c r="Q135" s="523">
        <v>36</v>
      </c>
      <c r="R135" s="920">
        <v>0</v>
      </c>
      <c r="S135" s="523">
        <v>36</v>
      </c>
      <c r="T135" s="524">
        <v>72</v>
      </c>
      <c r="U135" s="527">
        <v>1.8225</v>
      </c>
      <c r="V135" s="527">
        <v>4</v>
      </c>
      <c r="W135" s="527">
        <v>3.9536111111111114</v>
      </c>
      <c r="X135" s="528">
        <v>2.8880555555555554</v>
      </c>
    </row>
    <row r="136" spans="2:24" s="38" customFormat="1" ht="12.75" customHeight="1">
      <c r="B136" s="516">
        <v>44592</v>
      </c>
      <c r="C136" s="87" ph="1"/>
      <c r="D136" s="87"/>
      <c r="E136" s="137"/>
      <c r="F136" s="580" ph="1"/>
      <c r="G136" s="87">
        <v>43.01</v>
      </c>
      <c r="H136" s="580">
        <v>0</v>
      </c>
      <c r="I136" s="87">
        <v>315.11</v>
      </c>
      <c r="J136" s="87">
        <v>1466</v>
      </c>
      <c r="K136" s="88">
        <v>1824.12</v>
      </c>
      <c r="L136" s="89">
        <v>0.25382102054689387</v>
      </c>
      <c r="M136" s="580" ph="1"/>
      <c r="N136" s="87">
        <v>463</v>
      </c>
      <c r="O136" s="87">
        <v>29</v>
      </c>
      <c r="P136" s="88">
        <v>492</v>
      </c>
      <c r="Q136" s="87">
        <v>28</v>
      </c>
      <c r="R136" s="580">
        <v>0</v>
      </c>
      <c r="S136" s="87">
        <v>31</v>
      </c>
      <c r="T136" s="88">
        <v>59</v>
      </c>
      <c r="U136" s="137">
        <v>1.5360714285714285</v>
      </c>
      <c r="V136" s="580">
        <v>5</v>
      </c>
      <c r="W136" s="137">
        <v>10.16483870967742</v>
      </c>
      <c r="X136" s="1015">
        <v>6.0698305084745767</v>
      </c>
    </row>
    <row r="137" spans="2:24" s="38" customFormat="1" ht="12.75" customHeight="1">
      <c r="B137" s="516">
        <v>44620</v>
      </c>
      <c r="C137" s="87" ph="1"/>
      <c r="D137" s="87"/>
      <c r="E137" s="137"/>
      <c r="F137" s="580" ph="1"/>
      <c r="G137" s="87">
        <v>88.87</v>
      </c>
      <c r="H137" s="580">
        <v>0</v>
      </c>
      <c r="I137" s="87">
        <v>243.7</v>
      </c>
      <c r="J137" s="87">
        <v>1218.6600000000001</v>
      </c>
      <c r="K137" s="88">
        <v>1551.23</v>
      </c>
      <c r="L137" s="89">
        <v>0.16631963022891511</v>
      </c>
      <c r="M137" s="580" ph="1"/>
      <c r="N137" s="87">
        <v>258</v>
      </c>
      <c r="O137" s="87">
        <v>28</v>
      </c>
      <c r="P137" s="88">
        <v>286</v>
      </c>
      <c r="Q137" s="87">
        <v>46</v>
      </c>
      <c r="R137" s="580">
        <v>0</v>
      </c>
      <c r="S137" s="87">
        <v>33</v>
      </c>
      <c r="T137" s="88">
        <v>79</v>
      </c>
      <c r="U137" s="137">
        <v>1.9319565217391306</v>
      </c>
      <c r="V137" s="580">
        <v>6</v>
      </c>
      <c r="W137" s="137">
        <v>7.3848484848484848</v>
      </c>
      <c r="X137" s="1015">
        <v>4.2097468354430383</v>
      </c>
    </row>
    <row r="138" spans="2:24" s="38" customFormat="1" ht="12.75" customHeight="1">
      <c r="B138" s="867">
        <v>44651</v>
      </c>
      <c r="C138" s="117" ph="1"/>
      <c r="D138" s="117"/>
      <c r="E138" s="151"/>
      <c r="F138" s="908" ph="1"/>
      <c r="G138" s="117">
        <v>441.4</v>
      </c>
      <c r="H138" s="908">
        <v>0</v>
      </c>
      <c r="I138" s="117">
        <v>673.86</v>
      </c>
      <c r="J138" s="117">
        <v>1656.97</v>
      </c>
      <c r="K138" s="118">
        <v>2772.23</v>
      </c>
      <c r="L138" s="119">
        <v>9.811595718969926E-2</v>
      </c>
      <c r="M138" s="908" ph="1"/>
      <c r="N138" s="117">
        <v>272</v>
      </c>
      <c r="O138" s="117">
        <v>9</v>
      </c>
      <c r="P138" s="118">
        <v>281</v>
      </c>
      <c r="Q138" s="117">
        <v>54</v>
      </c>
      <c r="R138" s="908">
        <v>0</v>
      </c>
      <c r="S138" s="117">
        <v>144</v>
      </c>
      <c r="T138" s="118">
        <v>198</v>
      </c>
      <c r="U138" s="151">
        <v>8.174074074074074</v>
      </c>
      <c r="V138" s="908">
        <v>7</v>
      </c>
      <c r="W138" s="151">
        <v>4.6795833333333334</v>
      </c>
      <c r="X138" s="970">
        <v>5.6326262626262622</v>
      </c>
    </row>
    <row r="139" spans="2:24" s="38" customFormat="1" ht="12.75" customHeight="1">
      <c r="B139" s="516">
        <v>44681</v>
      </c>
      <c r="C139" s="87" ph="1"/>
      <c r="D139" s="87"/>
      <c r="E139" s="137"/>
      <c r="F139" s="580" ph="1"/>
      <c r="G139" s="87">
        <v>28.35</v>
      </c>
      <c r="H139" s="580">
        <v>6.5</v>
      </c>
      <c r="I139" s="87">
        <v>1329.48</v>
      </c>
      <c r="J139" s="87">
        <v>2248.54</v>
      </c>
      <c r="K139" s="88">
        <v>3612.87</v>
      </c>
      <c r="L139" s="89">
        <v>0.15583179023878524</v>
      </c>
      <c r="M139" s="580" ph="1"/>
      <c r="N139" s="87">
        <v>563</v>
      </c>
      <c r="O139" s="87">
        <v>13</v>
      </c>
      <c r="P139" s="88">
        <v>576</v>
      </c>
      <c r="Q139" s="87">
        <v>35</v>
      </c>
      <c r="R139" s="580">
        <v>3</v>
      </c>
      <c r="S139" s="87">
        <v>102</v>
      </c>
      <c r="T139" s="88">
        <v>140</v>
      </c>
      <c r="U139" s="137">
        <v>0.81</v>
      </c>
      <c r="V139" s="580">
        <v>8</v>
      </c>
      <c r="W139" s="137">
        <v>13.034117647058824</v>
      </c>
      <c r="X139" s="1015">
        <v>9.7452142857142849</v>
      </c>
    </row>
    <row r="140" spans="2:24" s="38" customFormat="1" ht="12.75" customHeight="1">
      <c r="B140" s="516">
        <v>44712</v>
      </c>
      <c r="C140" s="87" ph="1"/>
      <c r="D140" s="87"/>
      <c r="E140" s="137"/>
      <c r="F140" s="580" ph="1"/>
      <c r="G140" s="87">
        <v>62.22</v>
      </c>
      <c r="H140" s="580">
        <v>0.7</v>
      </c>
      <c r="I140" s="87">
        <v>1250.8699999999999</v>
      </c>
      <c r="J140" s="87">
        <v>1543.16</v>
      </c>
      <c r="K140" s="88">
        <v>2856.95</v>
      </c>
      <c r="L140" s="89">
        <v>0.2313656171791596</v>
      </c>
      <c r="M140" s="580" ph="1"/>
      <c r="N140" s="87">
        <v>661</v>
      </c>
      <c r="O140" s="87">
        <v>39</v>
      </c>
      <c r="P140" s="88">
        <v>700</v>
      </c>
      <c r="Q140" s="87">
        <v>44</v>
      </c>
      <c r="R140" s="580">
        <v>1</v>
      </c>
      <c r="S140" s="87">
        <v>96</v>
      </c>
      <c r="T140" s="88">
        <v>141</v>
      </c>
      <c r="U140" s="137">
        <v>1.4140909090909091</v>
      </c>
      <c r="V140" s="580">
        <v>9</v>
      </c>
      <c r="W140" s="137">
        <v>13.029895833333333</v>
      </c>
      <c r="X140" s="1015">
        <v>9.3176595744680846</v>
      </c>
    </row>
    <row r="141" spans="2:24" s="38" customFormat="1" ht="12.75" customHeight="1">
      <c r="B141" s="867">
        <v>44742</v>
      </c>
      <c r="C141" s="117" ph="1"/>
      <c r="D141" s="117"/>
      <c r="E141" s="151"/>
      <c r="F141" s="908" ph="1"/>
      <c r="G141" s="117">
        <v>118.43</v>
      </c>
      <c r="H141" s="908">
        <v>2.7</v>
      </c>
      <c r="I141" s="117">
        <v>722.87</v>
      </c>
      <c r="J141" s="117">
        <v>1429.6299999999999</v>
      </c>
      <c r="K141" s="118">
        <v>2273.63</v>
      </c>
      <c r="L141" s="119">
        <v>0.20935684346177696</v>
      </c>
      <c r="M141" s="908" ph="1"/>
      <c r="N141" s="117">
        <v>476</v>
      </c>
      <c r="O141" s="117">
        <v>14</v>
      </c>
      <c r="P141" s="118">
        <v>490</v>
      </c>
      <c r="Q141" s="117">
        <v>58</v>
      </c>
      <c r="R141" s="908">
        <v>2</v>
      </c>
      <c r="S141" s="117">
        <v>86</v>
      </c>
      <c r="T141" s="118">
        <v>146</v>
      </c>
      <c r="U141" s="151">
        <v>2.0418965517241379</v>
      </c>
      <c r="V141" s="908">
        <v>10</v>
      </c>
      <c r="W141" s="151">
        <v>8.4054651162790694</v>
      </c>
      <c r="X141" s="970">
        <v>5.7808219178082192</v>
      </c>
    </row>
    <row r="142" spans="2:24" s="38" customFormat="1" ht="12.75" customHeight="1">
      <c r="B142" s="516">
        <v>44773</v>
      </c>
      <c r="C142" s="87" ph="1"/>
      <c r="D142" s="87"/>
      <c r="E142" s="137"/>
      <c r="F142" s="580" ph="1"/>
      <c r="G142" s="87">
        <v>77.69</v>
      </c>
      <c r="H142" s="580">
        <v>0</v>
      </c>
      <c r="I142" s="87">
        <v>625.51</v>
      </c>
      <c r="J142" s="87">
        <v>1305.6400000000001</v>
      </c>
      <c r="K142" s="88">
        <v>2008.8400000000001</v>
      </c>
      <c r="L142" s="89">
        <v>0.14535751976264907</v>
      </c>
      <c r="M142" s="580" ph="1"/>
      <c r="N142" s="87">
        <v>292</v>
      </c>
      <c r="O142" s="87">
        <v>29</v>
      </c>
      <c r="P142" s="88">
        <v>321</v>
      </c>
      <c r="Q142" s="87">
        <v>53</v>
      </c>
      <c r="R142" s="580">
        <v>0</v>
      </c>
      <c r="S142" s="87">
        <v>44</v>
      </c>
      <c r="T142" s="88">
        <v>97</v>
      </c>
      <c r="U142" s="137">
        <v>1.4658490566037736</v>
      </c>
      <c r="V142" s="580">
        <v>11</v>
      </c>
      <c r="W142" s="137">
        <v>14.216136363636364</v>
      </c>
      <c r="X142" s="1015">
        <v>7.2494845360824751</v>
      </c>
    </row>
    <row r="143" spans="2:24" s="38" customFormat="1" ht="12.6" customHeight="1">
      <c r="B143" s="516">
        <v>44804</v>
      </c>
      <c r="C143" s="87" ph="1"/>
      <c r="D143" s="87"/>
      <c r="E143" s="137"/>
      <c r="F143" s="580" ph="1"/>
      <c r="G143" s="87">
        <v>60.8</v>
      </c>
      <c r="H143" s="580">
        <v>453.77</v>
      </c>
      <c r="I143" s="87">
        <v>969.4</v>
      </c>
      <c r="J143" s="87">
        <v>1338</v>
      </c>
      <c r="K143" s="88">
        <v>2821.97</v>
      </c>
      <c r="L143" s="89">
        <v>0.12898790561203699</v>
      </c>
      <c r="M143" s="580" ph="1"/>
      <c r="N143" s="87">
        <v>364</v>
      </c>
      <c r="O143" s="87">
        <v>23</v>
      </c>
      <c r="P143" s="88">
        <v>387</v>
      </c>
      <c r="Q143" s="87">
        <v>49</v>
      </c>
      <c r="R143" s="580">
        <v>20</v>
      </c>
      <c r="S143" s="87">
        <v>37</v>
      </c>
      <c r="T143" s="88">
        <v>106</v>
      </c>
      <c r="U143" s="137">
        <v>1.2408163265306122</v>
      </c>
      <c r="V143" s="580">
        <v>22.688499999999998</v>
      </c>
      <c r="W143" s="137">
        <v>26.2</v>
      </c>
      <c r="X143" s="1015">
        <v>13.999716981132073</v>
      </c>
    </row>
    <row r="144" spans="2:24" s="38" customFormat="1" ht="12.6" customHeight="1">
      <c r="B144" s="867">
        <v>44834</v>
      </c>
      <c r="C144" s="908"/>
      <c r="D144" s="908"/>
      <c r="E144" s="909"/>
      <c r="F144" s="908"/>
      <c r="G144" s="117">
        <v>92.23</v>
      </c>
      <c r="H144" s="908">
        <v>256.66000000000003</v>
      </c>
      <c r="I144" s="117">
        <v>750.46</v>
      </c>
      <c r="J144" s="117">
        <v>1862</v>
      </c>
      <c r="K144" s="118">
        <v>2961.3500000000004</v>
      </c>
      <c r="L144" s="119">
        <v>7.4628125685920269E-2</v>
      </c>
      <c r="M144" s="908" ph="1"/>
      <c r="N144" s="968" ph="1">
        <v>221</v>
      </c>
      <c r="O144" s="117" ph="1">
        <v>66</v>
      </c>
      <c r="P144" s="76">
        <v>287</v>
      </c>
      <c r="Q144" s="908">
        <v>50</v>
      </c>
      <c r="R144" s="908">
        <v>12</v>
      </c>
      <c r="S144" s="117">
        <v>53</v>
      </c>
      <c r="T144" s="118">
        <v>115</v>
      </c>
      <c r="U144" s="911">
        <v>1.8446</v>
      </c>
      <c r="V144" s="911">
        <v>21.388333333333335</v>
      </c>
      <c r="W144" s="911">
        <v>14.159622641509435</v>
      </c>
      <c r="X144" s="970">
        <v>9.5595652173913059</v>
      </c>
    </row>
    <row r="145" spans="2:24" s="38" customFormat="1" ht="12.6" customHeight="1">
      <c r="B145" s="869">
        <v>44865</v>
      </c>
      <c r="C145" s="913"/>
      <c r="D145" s="913"/>
      <c r="E145" s="914"/>
      <c r="F145" s="913"/>
      <c r="G145" s="120">
        <v>609.75</v>
      </c>
      <c r="H145" s="913">
        <v>136.4</v>
      </c>
      <c r="I145" s="120">
        <v>1509.21</v>
      </c>
      <c r="J145" s="120">
        <v>1881</v>
      </c>
      <c r="K145" s="121">
        <v>4136.3600000000006</v>
      </c>
      <c r="L145" s="122">
        <v>0.15738475374483843</v>
      </c>
      <c r="M145" s="913" ph="1"/>
      <c r="N145" s="969" ph="1">
        <v>651</v>
      </c>
      <c r="O145" s="120" ph="1">
        <v>27</v>
      </c>
      <c r="P145" s="80">
        <v>678</v>
      </c>
      <c r="Q145" s="913">
        <v>77</v>
      </c>
      <c r="R145" s="913">
        <v>7</v>
      </c>
      <c r="S145" s="120">
        <v>59</v>
      </c>
      <c r="T145" s="121">
        <v>143</v>
      </c>
      <c r="U145" s="915">
        <v>7.9188311688311686</v>
      </c>
      <c r="V145" s="915">
        <v>19.485714285714288</v>
      </c>
      <c r="W145" s="915">
        <v>25.579830508474576</v>
      </c>
      <c r="X145" s="971">
        <v>15.771748251748253</v>
      </c>
    </row>
    <row r="146" spans="2:24" s="38" customFormat="1" ht="12.6" customHeight="1">
      <c r="B146" s="516">
        <v>44895</v>
      </c>
      <c r="C146" s="580"/>
      <c r="D146" s="580"/>
      <c r="E146" s="919"/>
      <c r="F146" s="580"/>
      <c r="G146" s="87">
        <v>2401.66</v>
      </c>
      <c r="H146" s="580">
        <v>377.76</v>
      </c>
      <c r="I146" s="87">
        <v>799.42</v>
      </c>
      <c r="J146" s="87">
        <v>1756</v>
      </c>
      <c r="K146" s="88">
        <v>5334.84</v>
      </c>
      <c r="L146" s="89">
        <v>-5.2297725892435386E-2</v>
      </c>
      <c r="M146" s="580" ph="1"/>
      <c r="N146" s="87" ph="1">
        <v>-279</v>
      </c>
      <c r="O146" s="87" ph="1">
        <v>31</v>
      </c>
      <c r="P146" s="88">
        <v>-248</v>
      </c>
      <c r="Q146" s="87">
        <v>96</v>
      </c>
      <c r="R146" s="580">
        <v>29</v>
      </c>
      <c r="S146" s="87">
        <v>32</v>
      </c>
      <c r="T146" s="88">
        <v>157</v>
      </c>
      <c r="U146" s="137">
        <v>25.017291666666665</v>
      </c>
      <c r="V146" s="137">
        <v>13.026206896551724</v>
      </c>
      <c r="W146" s="137">
        <v>24.981874999999999</v>
      </c>
      <c r="X146" s="138">
        <v>22.795159235668791</v>
      </c>
    </row>
    <row r="147" spans="2:24" s="38" customFormat="1" ht="12.6" customHeight="1">
      <c r="B147" s="517">
        <v>44926</v>
      </c>
      <c r="C147" s="920"/>
      <c r="D147" s="920"/>
      <c r="E147" s="921"/>
      <c r="F147" s="920"/>
      <c r="G147" s="523">
        <v>534.22</v>
      </c>
      <c r="H147" s="920">
        <v>575.87</v>
      </c>
      <c r="I147" s="523">
        <v>1102.3499999999999</v>
      </c>
      <c r="J147" s="523">
        <v>2256</v>
      </c>
      <c r="K147" s="524">
        <v>4468.4400000000005</v>
      </c>
      <c r="L147" s="525">
        <v>5.080072687559864E-2</v>
      </c>
      <c r="M147" s="920" ph="1"/>
      <c r="N147" s="523" ph="1">
        <v>227</v>
      </c>
      <c r="O147" s="523" ph="1">
        <v>53</v>
      </c>
      <c r="P147" s="524">
        <v>280</v>
      </c>
      <c r="Q147" s="523">
        <v>65</v>
      </c>
      <c r="R147" s="920">
        <v>18</v>
      </c>
      <c r="S147" s="523">
        <v>72</v>
      </c>
      <c r="T147" s="524">
        <v>155</v>
      </c>
      <c r="U147" s="527">
        <v>8.2187692307692313</v>
      </c>
      <c r="V147" s="527">
        <v>31.992777777777778</v>
      </c>
      <c r="W147" s="527">
        <v>15.310416666666665</v>
      </c>
      <c r="X147" s="528">
        <v>14.273806451612904</v>
      </c>
    </row>
    <row r="148" spans="2:24" s="38" customFormat="1" ht="12.6" customHeight="1">
      <c r="B148" s="516">
        <v>44957</v>
      </c>
      <c r="C148" s="580"/>
      <c r="D148" s="580"/>
      <c r="E148" s="919"/>
      <c r="F148" s="580"/>
      <c r="G148" s="87">
        <v>1311.38</v>
      </c>
      <c r="H148" s="580">
        <v>1772.6</v>
      </c>
      <c r="I148" s="87">
        <v>400.88</v>
      </c>
      <c r="J148" s="87">
        <v>2413</v>
      </c>
      <c r="K148" s="88">
        <v>5897.8600000000006</v>
      </c>
      <c r="L148" s="89">
        <v>7.0703611140311901E-2</v>
      </c>
      <c r="M148" s="580" ph="1"/>
      <c r="N148" s="87" ph="1">
        <v>417</v>
      </c>
      <c r="O148" s="87" ph="1">
        <v>45</v>
      </c>
      <c r="P148" s="88">
        <v>462</v>
      </c>
      <c r="Q148" s="87">
        <v>64</v>
      </c>
      <c r="R148" s="580">
        <v>43</v>
      </c>
      <c r="S148" s="87">
        <v>58</v>
      </c>
      <c r="T148" s="88">
        <v>165</v>
      </c>
      <c r="U148" s="137">
        <v>20.490312500000002</v>
      </c>
      <c r="V148" s="137">
        <v>41.223255813953486</v>
      </c>
      <c r="W148" s="137">
        <v>6.9117241379310341</v>
      </c>
      <c r="X148" s="138">
        <v>21.120363636363638</v>
      </c>
    </row>
    <row r="149" spans="2:24" s="38" customFormat="1" ht="12.6" customHeight="1">
      <c r="B149" s="516">
        <v>44985</v>
      </c>
      <c r="C149" s="580"/>
      <c r="D149" s="580"/>
      <c r="E149" s="919"/>
      <c r="F149" s="580"/>
      <c r="G149" s="87">
        <v>2295.83</v>
      </c>
      <c r="H149" s="580">
        <v>215.27</v>
      </c>
      <c r="I149" s="87">
        <v>435.08</v>
      </c>
      <c r="J149" s="87">
        <v>1897</v>
      </c>
      <c r="K149" s="88">
        <v>4843.18</v>
      </c>
      <c r="L149" s="89">
        <v>0.11769126895965047</v>
      </c>
      <c r="M149" s="580" ph="1"/>
      <c r="N149" s="87" ph="1">
        <v>570</v>
      </c>
      <c r="O149" s="87" ph="1">
        <v>28</v>
      </c>
      <c r="P149" s="88">
        <v>598</v>
      </c>
      <c r="Q149" s="87">
        <v>80</v>
      </c>
      <c r="R149" s="580">
        <v>20</v>
      </c>
      <c r="S149" s="87">
        <v>83</v>
      </c>
      <c r="T149" s="88">
        <v>183</v>
      </c>
      <c r="U149" s="137">
        <v>28.697875</v>
      </c>
      <c r="V149" s="137">
        <v>10.763500000000001</v>
      </c>
      <c r="W149" s="137">
        <v>5.2419277108433731</v>
      </c>
      <c r="X149" s="138">
        <v>16.09934426229508</v>
      </c>
    </row>
    <row r="150" spans="2:24" s="38" customFormat="1" ht="12.6" customHeight="1">
      <c r="B150" s="867">
        <v>45016</v>
      </c>
      <c r="C150" s="908"/>
      <c r="D150" s="908"/>
      <c r="E150" s="909"/>
      <c r="F150" s="908"/>
      <c r="G150" s="117">
        <v>2155.1550000000002</v>
      </c>
      <c r="H150" s="908">
        <v>984.02</v>
      </c>
      <c r="I150" s="117">
        <v>493.78</v>
      </c>
      <c r="J150" s="117">
        <v>2098</v>
      </c>
      <c r="K150" s="118">
        <v>5730.9549999999999</v>
      </c>
      <c r="L150" s="119">
        <v>7.8869926565467707E-2</v>
      </c>
      <c r="M150" s="908" ph="1"/>
      <c r="N150" s="117" ph="1">
        <v>452</v>
      </c>
      <c r="O150" s="117" ph="1">
        <v>-8</v>
      </c>
      <c r="P150" s="118">
        <v>444</v>
      </c>
      <c r="Q150" s="117">
        <v>92</v>
      </c>
      <c r="R150" s="908">
        <v>42</v>
      </c>
      <c r="S150" s="117">
        <v>67</v>
      </c>
      <c r="T150" s="118">
        <v>201</v>
      </c>
      <c r="U150" s="151">
        <v>23.42559782608696</v>
      </c>
      <c r="V150" s="151">
        <v>23.429047619047619</v>
      </c>
      <c r="W150" s="151">
        <v>7.3698507462686562</v>
      </c>
      <c r="X150" s="152">
        <v>18.074402985074627</v>
      </c>
    </row>
    <row r="151" spans="2:24" s="38" customFormat="1" ht="12.6" customHeight="1">
      <c r="B151" s="516">
        <v>45046</v>
      </c>
      <c r="C151" s="580"/>
      <c r="D151" s="580"/>
      <c r="E151" s="919"/>
      <c r="F151" s="580"/>
      <c r="G151" s="87">
        <v>4987.8999999999996</v>
      </c>
      <c r="H151" s="580">
        <v>4704.97</v>
      </c>
      <c r="I151" s="87">
        <v>2566.46</v>
      </c>
      <c r="J151" s="87">
        <v>2633</v>
      </c>
      <c r="K151" s="88">
        <v>14892.329999999998</v>
      </c>
      <c r="L151" s="89">
        <v>7.36620797417194E-2</v>
      </c>
      <c r="M151" s="580" ph="1"/>
      <c r="N151" s="87" ph="1">
        <v>1097</v>
      </c>
      <c r="O151" s="87" ph="1">
        <v>53</v>
      </c>
      <c r="P151" s="88">
        <v>1150</v>
      </c>
      <c r="Q151" s="87">
        <v>248</v>
      </c>
      <c r="R151" s="580">
        <v>92</v>
      </c>
      <c r="S151" s="87">
        <v>163</v>
      </c>
      <c r="T151" s="88">
        <v>503</v>
      </c>
      <c r="U151" s="137">
        <v>20.112499999999997</v>
      </c>
      <c r="V151" s="137">
        <v>51.140978260869566</v>
      </c>
      <c r="W151" s="137">
        <v>15.745153374233128</v>
      </c>
      <c r="X151" s="138">
        <v>24.3724254473161</v>
      </c>
    </row>
    <row r="152" spans="2:24" s="38" customFormat="1" ht="12.6" customHeight="1">
      <c r="B152" s="516">
        <v>45077</v>
      </c>
      <c r="C152" s="580"/>
      <c r="D152" s="580"/>
      <c r="E152" s="919"/>
      <c r="F152" s="580"/>
      <c r="G152" s="87">
        <v>8026.7650000000003</v>
      </c>
      <c r="H152" s="580">
        <v>2701.0250000000001</v>
      </c>
      <c r="I152" s="87">
        <v>1974.99</v>
      </c>
      <c r="J152" s="87">
        <v>2400</v>
      </c>
      <c r="K152" s="88">
        <v>15102.78</v>
      </c>
      <c r="L152" s="89">
        <v>4.6547721677730851E-2</v>
      </c>
      <c r="M152" s="580" ph="1"/>
      <c r="N152" s="87" ph="1">
        <v>703</v>
      </c>
      <c r="O152" s="87" ph="1">
        <v>-47</v>
      </c>
      <c r="P152" s="88">
        <v>656</v>
      </c>
      <c r="Q152" s="87">
        <v>332</v>
      </c>
      <c r="R152" s="580">
        <v>99</v>
      </c>
      <c r="S152" s="87">
        <v>92</v>
      </c>
      <c r="T152" s="88">
        <v>523</v>
      </c>
      <c r="U152" s="137">
        <v>24.177003012048193</v>
      </c>
      <c r="V152" s="137">
        <v>27.283080808080808</v>
      </c>
      <c r="W152" s="137">
        <v>21.467282608695651</v>
      </c>
      <c r="X152" s="138">
        <v>24.288298279158703</v>
      </c>
    </row>
    <row r="153" spans="2:24" s="38" customFormat="1" ht="12.6" customHeight="1">
      <c r="B153" s="867">
        <v>45107</v>
      </c>
      <c r="C153" s="908"/>
      <c r="D153" s="908"/>
      <c r="E153" s="909"/>
      <c r="F153" s="908"/>
      <c r="G153" s="117">
        <v>3046.53</v>
      </c>
      <c r="H153" s="908">
        <v>4107.3100000000004</v>
      </c>
      <c r="I153" s="117">
        <v>1677.66</v>
      </c>
      <c r="J153" s="117">
        <v>2683</v>
      </c>
      <c r="K153" s="118">
        <v>11514.5</v>
      </c>
      <c r="L153" s="119">
        <v>0.10508489296104911</v>
      </c>
      <c r="M153" s="908" ph="1"/>
      <c r="N153" s="117" ph="1">
        <v>1210</v>
      </c>
      <c r="O153" s="117" ph="1">
        <v>43</v>
      </c>
      <c r="P153" s="118">
        <v>1253</v>
      </c>
      <c r="Q153" s="117">
        <v>170</v>
      </c>
      <c r="R153" s="908">
        <v>86</v>
      </c>
      <c r="S153" s="117">
        <v>115</v>
      </c>
      <c r="T153" s="118">
        <v>371</v>
      </c>
      <c r="U153" s="151">
        <v>17.920764705882355</v>
      </c>
      <c r="V153" s="151">
        <v>47.759418604651167</v>
      </c>
      <c r="W153" s="151">
        <v>14.588347826086958</v>
      </c>
      <c r="X153" s="152">
        <v>23.804582210242586</v>
      </c>
    </row>
    <row r="154" spans="2:24" s="38" customFormat="1" ht="12.6" customHeight="1">
      <c r="B154" s="516">
        <v>45138</v>
      </c>
      <c r="C154" s="580"/>
      <c r="D154" s="580"/>
      <c r="E154" s="919"/>
      <c r="F154" s="580"/>
      <c r="G154" s="87">
        <v>12763.29</v>
      </c>
      <c r="H154" s="580">
        <v>2524.5300000000002</v>
      </c>
      <c r="I154" s="87">
        <v>2043.01</v>
      </c>
      <c r="J154" s="87">
        <v>2164</v>
      </c>
      <c r="K154" s="88">
        <v>19494.830000000002</v>
      </c>
      <c r="L154" s="89">
        <v>0.1158255804231173</v>
      </c>
      <c r="M154" s="580" ph="1"/>
      <c r="N154" s="87" ph="1">
        <v>2258</v>
      </c>
      <c r="O154" s="87" ph="1">
        <v>118</v>
      </c>
      <c r="P154" s="88">
        <v>2376</v>
      </c>
      <c r="Q154" s="87">
        <v>472</v>
      </c>
      <c r="R154" s="580">
        <v>56</v>
      </c>
      <c r="S154" s="87">
        <v>117</v>
      </c>
      <c r="T154" s="88">
        <v>645</v>
      </c>
      <c r="U154" s="137">
        <v>27.0408686440678</v>
      </c>
      <c r="V154" s="137">
        <v>45.080892857142864</v>
      </c>
      <c r="W154" s="137">
        <v>17.461623931623933</v>
      </c>
      <c r="X154" s="138">
        <v>26.869503875968995</v>
      </c>
    </row>
    <row r="155" spans="2:24" s="38" customFormat="1" ht="12.6" customHeight="1">
      <c r="B155" s="516">
        <v>45169</v>
      </c>
      <c r="C155" s="580"/>
      <c r="D155" s="580"/>
      <c r="E155" s="919"/>
      <c r="F155" s="580"/>
      <c r="G155" s="87">
        <v>7744.4719999999998</v>
      </c>
      <c r="H155" s="580">
        <v>978.08500000000004</v>
      </c>
      <c r="I155" s="87">
        <v>719.5</v>
      </c>
      <c r="J155" s="87">
        <v>2249</v>
      </c>
      <c r="K155" s="88">
        <v>11691.057000000001</v>
      </c>
      <c r="L155" s="89">
        <v>9.6740611221038428E-2</v>
      </c>
      <c r="M155" s="580" ph="1"/>
      <c r="N155" s="87" ph="1">
        <v>1131</v>
      </c>
      <c r="O155" s="87" ph="1">
        <v>19</v>
      </c>
      <c r="P155" s="88">
        <v>1150</v>
      </c>
      <c r="Q155" s="87">
        <v>360</v>
      </c>
      <c r="R155" s="580">
        <v>52</v>
      </c>
      <c r="S155" s="87">
        <v>77</v>
      </c>
      <c r="T155" s="88">
        <v>489</v>
      </c>
      <c r="U155" s="137">
        <v>21.51242222222222</v>
      </c>
      <c r="V155" s="137">
        <v>18.809326923076924</v>
      </c>
      <c r="W155" s="137">
        <v>9.3441558441558445</v>
      </c>
      <c r="X155" s="138">
        <v>19.3089100204499</v>
      </c>
    </row>
    <row r="156" spans="2:24" s="38" customFormat="1" ht="12.6" customHeight="1">
      <c r="B156" s="867">
        <v>45199</v>
      </c>
      <c r="C156" s="908"/>
      <c r="D156" s="908"/>
      <c r="E156" s="909"/>
      <c r="F156" s="908"/>
      <c r="G156" s="117">
        <v>7826.59</v>
      </c>
      <c r="H156" s="908">
        <v>2239.61</v>
      </c>
      <c r="I156" s="117">
        <v>1541.47</v>
      </c>
      <c r="J156" s="117">
        <v>2880</v>
      </c>
      <c r="K156" s="118">
        <v>14487.67</v>
      </c>
      <c r="L156" s="119">
        <v>9.1042935130355676E-2</v>
      </c>
      <c r="M156" s="908" ph="1"/>
      <c r="N156" s="117" ph="1">
        <v>1319</v>
      </c>
      <c r="O156" s="117" ph="1">
        <v>53</v>
      </c>
      <c r="P156" s="118">
        <v>1372</v>
      </c>
      <c r="Q156" s="117">
        <v>321</v>
      </c>
      <c r="R156" s="908">
        <v>68</v>
      </c>
      <c r="S156" s="117">
        <v>104</v>
      </c>
      <c r="T156" s="118">
        <v>493</v>
      </c>
      <c r="U156" s="151">
        <v>24.381900311526479</v>
      </c>
      <c r="V156" s="151">
        <v>32.93544117647059</v>
      </c>
      <c r="W156" s="151">
        <v>14.821826923076923</v>
      </c>
      <c r="X156" s="152">
        <v>23.544969574036511</v>
      </c>
    </row>
    <row r="157" spans="2:24" s="38" customFormat="1" ht="12.6" customHeight="1">
      <c r="B157" s="516">
        <v>45230</v>
      </c>
      <c r="C157" s="580"/>
      <c r="D157" s="580"/>
      <c r="E157" s="919"/>
      <c r="F157" s="580"/>
      <c r="G157" s="87">
        <v>14244.23</v>
      </c>
      <c r="H157" s="580">
        <v>1254.5</v>
      </c>
      <c r="I157" s="87">
        <v>4429.05</v>
      </c>
      <c r="J157" s="87">
        <v>2612</v>
      </c>
      <c r="K157" s="88">
        <v>22539.78</v>
      </c>
      <c r="L157" s="89">
        <v>8.8022154608430075E-2</v>
      </c>
      <c r="M157" s="580" ph="1"/>
      <c r="N157" s="87" ph="1">
        <v>1984</v>
      </c>
      <c r="O157" s="87" ph="1">
        <v>79</v>
      </c>
      <c r="P157" s="88">
        <v>2063</v>
      </c>
      <c r="Q157" s="87">
        <v>485</v>
      </c>
      <c r="R157" s="580">
        <v>48</v>
      </c>
      <c r="S157" s="87">
        <v>154</v>
      </c>
      <c r="T157" s="88">
        <v>687</v>
      </c>
      <c r="U157" s="137">
        <v>29.369546391752575</v>
      </c>
      <c r="V157" s="137">
        <v>26.135416666666668</v>
      </c>
      <c r="W157" s="137">
        <v>28.760064935064936</v>
      </c>
      <c r="X157" s="138">
        <v>29.006957787481802</v>
      </c>
    </row>
    <row r="158" spans="2:24" s="38" customFormat="1" ht="12.6" customHeight="1">
      <c r="B158" s="516">
        <v>45260</v>
      </c>
      <c r="C158" s="580"/>
      <c r="D158" s="580"/>
      <c r="E158" s="919"/>
      <c r="F158" s="580"/>
      <c r="G158" s="87">
        <v>12178.715</v>
      </c>
      <c r="H158" s="580">
        <v>5388.93</v>
      </c>
      <c r="I158" s="87">
        <v>2102.34</v>
      </c>
      <c r="J158" s="87">
        <v>3243</v>
      </c>
      <c r="K158" s="88">
        <v>22912.985000000001</v>
      </c>
      <c r="L158" s="89">
        <v>6.9785756853591965E-2</v>
      </c>
      <c r="M158" s="580" ph="1"/>
      <c r="N158" s="87" ph="1">
        <v>1599</v>
      </c>
      <c r="O158" s="87" ph="1">
        <v>55</v>
      </c>
      <c r="P158" s="88">
        <v>1654</v>
      </c>
      <c r="Q158" s="87">
        <v>458</v>
      </c>
      <c r="R158" s="580">
        <v>60</v>
      </c>
      <c r="S158" s="87">
        <v>74</v>
      </c>
      <c r="T158" s="88">
        <v>592</v>
      </c>
      <c r="U158" s="137">
        <v>26.5910807860262</v>
      </c>
      <c r="V158" s="137">
        <v>89.8155</v>
      </c>
      <c r="W158" s="137">
        <v>28.410000000000004</v>
      </c>
      <c r="X158" s="138">
        <v>33.226326013513514</v>
      </c>
    </row>
    <row r="159" spans="2:24" s="38" customFormat="1" ht="12.6" customHeight="1">
      <c r="B159" s="517">
        <v>45291</v>
      </c>
      <c r="C159" s="920"/>
      <c r="D159" s="920"/>
      <c r="E159" s="921"/>
      <c r="F159" s="920"/>
      <c r="G159" s="523">
        <v>13701.092000000001</v>
      </c>
      <c r="H159" s="920">
        <v>2013.248</v>
      </c>
      <c r="I159" s="523">
        <v>2670.4009999999998</v>
      </c>
      <c r="J159" s="523">
        <v>3177</v>
      </c>
      <c r="K159" s="524">
        <v>21561.741000000002</v>
      </c>
      <c r="L159" s="525">
        <v>6.979955839373081E-2</v>
      </c>
      <c r="M159" s="920" ph="1"/>
      <c r="N159" s="523" ph="1">
        <v>1505</v>
      </c>
      <c r="O159" s="523" ph="1">
        <v>46</v>
      </c>
      <c r="P159" s="524">
        <v>1551</v>
      </c>
      <c r="Q159" s="523">
        <v>465</v>
      </c>
      <c r="R159" s="920">
        <v>61</v>
      </c>
      <c r="S159" s="523">
        <v>94</v>
      </c>
      <c r="T159" s="524">
        <v>620</v>
      </c>
      <c r="U159" s="527">
        <v>29.464713978494625</v>
      </c>
      <c r="V159" s="527">
        <v>33.00406557377049</v>
      </c>
      <c r="W159" s="527">
        <v>28.408521276595742</v>
      </c>
      <c r="X159" s="528">
        <v>29.652808064516133</v>
      </c>
    </row>
    <row r="160" spans="2:24" s="38" customFormat="1" ht="12.6" customHeight="1">
      <c r="B160" s="516">
        <v>45322</v>
      </c>
      <c r="C160" s="580"/>
      <c r="D160" s="580"/>
      <c r="E160" s="919"/>
      <c r="F160" s="580"/>
      <c r="G160" s="87">
        <v>12416.083000000001</v>
      </c>
      <c r="H160" s="580">
        <v>2332.346</v>
      </c>
      <c r="I160" s="87">
        <v>3831.4380000000001</v>
      </c>
      <c r="J160" s="87">
        <v>3176</v>
      </c>
      <c r="K160" s="88">
        <v>21755.866999999998</v>
      </c>
      <c r="L160" s="89">
        <v>6.3569059325468399E-2</v>
      </c>
      <c r="M160" s="580" ph="1"/>
      <c r="N160" s="87" ph="1">
        <v>1383</v>
      </c>
      <c r="O160" s="87" ph="1">
        <v>5</v>
      </c>
      <c r="P160" s="88">
        <v>1388</v>
      </c>
      <c r="Q160" s="87">
        <v>413</v>
      </c>
      <c r="R160" s="580">
        <v>42</v>
      </c>
      <c r="S160" s="87">
        <v>118</v>
      </c>
      <c r="T160" s="88">
        <v>573</v>
      </c>
      <c r="U160" s="137">
        <v>30.06315496368039</v>
      </c>
      <c r="V160" s="137">
        <v>55.532047619047617</v>
      </c>
      <c r="W160" s="137">
        <v>32.469813559322034</v>
      </c>
      <c r="X160" s="138">
        <v>32.425596858638741</v>
      </c>
    </row>
    <row r="161" spans="2:25" s="38" customFormat="1" ht="12.6" customHeight="1">
      <c r="B161" s="516">
        <v>45351</v>
      </c>
      <c r="C161" s="580"/>
      <c r="D161" s="580"/>
      <c r="E161" s="919"/>
      <c r="F161" s="580"/>
      <c r="G161" s="87">
        <v>14400.476000000001</v>
      </c>
      <c r="H161" s="580">
        <v>1997.452</v>
      </c>
      <c r="I161" s="87">
        <v>3051.3710000000001</v>
      </c>
      <c r="J161" s="87">
        <v>3295</v>
      </c>
      <c r="K161" s="88">
        <v>22744.298999999999</v>
      </c>
      <c r="L161" s="89">
        <v>4.3131687637416302E-2</v>
      </c>
      <c r="M161" s="580" ph="1"/>
      <c r="N161" s="87" ph="1">
        <v>981</v>
      </c>
      <c r="O161" s="87" ph="1">
        <v>66</v>
      </c>
      <c r="P161" s="88">
        <v>1047</v>
      </c>
      <c r="Q161" s="87">
        <v>476</v>
      </c>
      <c r="R161" s="580">
        <v>50</v>
      </c>
      <c r="S161" s="87">
        <v>96</v>
      </c>
      <c r="T161" s="88">
        <v>622</v>
      </c>
      <c r="U161" s="137">
        <v>30.253100840336135</v>
      </c>
      <c r="V161" s="137">
        <v>39.949039999999997</v>
      </c>
      <c r="W161" s="137">
        <v>31.785114583333336</v>
      </c>
      <c r="X161" s="138">
        <v>31.268969453376204</v>
      </c>
    </row>
    <row r="162" spans="2:25" s="38" customFormat="1" ht="12.6" customHeight="1">
      <c r="B162" s="867">
        <v>45382</v>
      </c>
      <c r="C162" s="908"/>
      <c r="D162" s="908"/>
      <c r="E162" s="909"/>
      <c r="F162" s="908"/>
      <c r="G162" s="117">
        <v>10371.540999999999</v>
      </c>
      <c r="H162" s="908">
        <v>1646.6769999999999</v>
      </c>
      <c r="I162" s="117">
        <v>4458.5959999999995</v>
      </c>
      <c r="J162" s="117">
        <v>3489</v>
      </c>
      <c r="K162" s="118">
        <v>19965.813999999998</v>
      </c>
      <c r="L162" s="119">
        <v>4.9785097667442962E-2</v>
      </c>
      <c r="M162" s="908" ph="1"/>
      <c r="N162" s="117" ph="1">
        <v>994</v>
      </c>
      <c r="O162" s="117" ph="1">
        <v>36</v>
      </c>
      <c r="P162" s="118">
        <v>1030</v>
      </c>
      <c r="Q162" s="117">
        <v>421</v>
      </c>
      <c r="R162" s="908">
        <v>48</v>
      </c>
      <c r="S162" s="117">
        <v>173</v>
      </c>
      <c r="T162" s="118">
        <v>642</v>
      </c>
      <c r="U162" s="151">
        <v>24.635489311163894</v>
      </c>
      <c r="V162" s="151">
        <v>34.305770833333334</v>
      </c>
      <c r="W162" s="151">
        <v>25.772231213872828</v>
      </c>
      <c r="X162" s="152">
        <v>25.664819314641743</v>
      </c>
    </row>
    <row r="163" spans="2:25" s="38" customFormat="1" ht="12.6" customHeight="1">
      <c r="B163" s="516">
        <v>45412</v>
      </c>
      <c r="C163" s="580"/>
      <c r="D163" s="580"/>
      <c r="E163" s="919"/>
      <c r="F163" s="580"/>
      <c r="G163" s="87">
        <v>12833.498</v>
      </c>
      <c r="H163" s="580">
        <v>1681.671</v>
      </c>
      <c r="I163" s="87">
        <v>3436.2629999999999</v>
      </c>
      <c r="J163" s="87">
        <v>4240</v>
      </c>
      <c r="K163" s="88">
        <v>22191.432000000001</v>
      </c>
      <c r="L163" s="89">
        <v>5.2092176836537635E-2</v>
      </c>
      <c r="M163" s="580" ph="1"/>
      <c r="N163" s="87" ph="1">
        <v>1156</v>
      </c>
      <c r="O163" s="87" ph="1">
        <v>44</v>
      </c>
      <c r="P163" s="88">
        <v>1200</v>
      </c>
      <c r="Q163" s="87">
        <v>585</v>
      </c>
      <c r="R163" s="580">
        <v>48</v>
      </c>
      <c r="S163" s="87">
        <v>122</v>
      </c>
      <c r="T163" s="88">
        <v>755</v>
      </c>
      <c r="U163" s="137">
        <v>21.93760341880342</v>
      </c>
      <c r="V163" s="137">
        <v>35.034812500000001</v>
      </c>
      <c r="W163" s="137">
        <v>28.166090163934424</v>
      </c>
      <c r="X163" s="138">
        <v>23.776731125827816</v>
      </c>
    </row>
    <row r="164" spans="2:25" s="38" customFormat="1" ht="12.6" customHeight="1">
      <c r="B164" s="516">
        <v>45443</v>
      </c>
      <c r="C164" s="580"/>
      <c r="D164" s="580"/>
      <c r="E164" s="919"/>
      <c r="F164" s="580"/>
      <c r="G164" s="87">
        <v>15751.825999999999</v>
      </c>
      <c r="H164" s="580">
        <v>1037.296</v>
      </c>
      <c r="I164" s="87">
        <v>2239.884</v>
      </c>
      <c r="J164" s="87">
        <v>4250</v>
      </c>
      <c r="K164" s="88">
        <v>23279.006000000001</v>
      </c>
      <c r="L164" s="89">
        <v>4.3343775073557689E-2</v>
      </c>
      <c r="M164" s="580" ph="1"/>
      <c r="N164" s="87" ph="1">
        <v>1009</v>
      </c>
      <c r="O164" s="87" ph="1">
        <v>116</v>
      </c>
      <c r="P164" s="88">
        <v>1125</v>
      </c>
      <c r="Q164" s="87">
        <v>680</v>
      </c>
      <c r="R164" s="580">
        <v>37</v>
      </c>
      <c r="S164" s="87">
        <v>104</v>
      </c>
      <c r="T164" s="88">
        <v>821</v>
      </c>
      <c r="U164" s="137">
        <v>23.164449999999999</v>
      </c>
      <c r="V164" s="137">
        <v>28.035027027027027</v>
      </c>
      <c r="W164" s="137">
        <v>21.537346153846155</v>
      </c>
      <c r="X164" s="138">
        <v>23.17783922046285</v>
      </c>
      <c r="Y164" s="1037">
        <f t="shared" ref="Y164:Y185" si="50">T164/Q164</f>
        <v>1.2073529411764705</v>
      </c>
    </row>
    <row r="165" spans="2:25" s="38" customFormat="1" ht="12.6" customHeight="1">
      <c r="B165" s="867">
        <v>45473</v>
      </c>
      <c r="C165" s="908"/>
      <c r="D165" s="908"/>
      <c r="E165" s="909"/>
      <c r="F165" s="908"/>
      <c r="G165" s="117">
        <v>14934.355</v>
      </c>
      <c r="H165" s="908">
        <v>2027.9269999999999</v>
      </c>
      <c r="I165" s="117">
        <v>4856.9399999999996</v>
      </c>
      <c r="J165" s="117">
        <v>3344</v>
      </c>
      <c r="K165" s="118">
        <v>25163.221999999998</v>
      </c>
      <c r="L165" s="119">
        <v>5.1305035579306976E-2</v>
      </c>
      <c r="M165" s="908" ph="1"/>
      <c r="N165" s="117" ph="1">
        <v>1291</v>
      </c>
      <c r="O165" s="117" ph="1">
        <v>129</v>
      </c>
      <c r="P165" s="118">
        <v>1420</v>
      </c>
      <c r="Q165" s="117">
        <v>788</v>
      </c>
      <c r="R165" s="908">
        <v>67</v>
      </c>
      <c r="S165" s="117">
        <v>164</v>
      </c>
      <c r="T165" s="118">
        <v>1019</v>
      </c>
      <c r="U165" s="151">
        <v>18.952227157360404</v>
      </c>
      <c r="V165" s="151">
        <v>30.267567164179102</v>
      </c>
      <c r="W165" s="151">
        <v>29.615487804878047</v>
      </c>
      <c r="X165" s="152">
        <v>21.41238665358194</v>
      </c>
      <c r="Y165" s="1037">
        <f t="shared" si="50"/>
        <v>1.2931472081218274</v>
      </c>
    </row>
    <row r="166" spans="2:25" s="38" customFormat="1" ht="12.6" customHeight="1">
      <c r="B166" s="516">
        <v>45504</v>
      </c>
      <c r="C166" s="580"/>
      <c r="D166" s="580"/>
      <c r="E166" s="919"/>
      <c r="F166" s="580"/>
      <c r="G166" s="87">
        <v>10200.487999999999</v>
      </c>
      <c r="H166" s="580">
        <v>88.185000000000002</v>
      </c>
      <c r="I166" s="87">
        <v>7336.2070000000003</v>
      </c>
      <c r="J166" s="87">
        <v>5759</v>
      </c>
      <c r="K166" s="88">
        <v>23383.879999999997</v>
      </c>
      <c r="L166" s="89">
        <v>2.5786995143663075E-2</v>
      </c>
      <c r="M166" s="580" ph="1"/>
      <c r="N166" s="87" ph="1">
        <v>603</v>
      </c>
      <c r="O166" s="87" ph="1">
        <v>-97</v>
      </c>
      <c r="P166" s="88">
        <v>506</v>
      </c>
      <c r="Q166" s="87">
        <v>588</v>
      </c>
      <c r="R166" s="580">
        <v>22</v>
      </c>
      <c r="S166" s="87">
        <v>231</v>
      </c>
      <c r="T166" s="88">
        <v>841</v>
      </c>
      <c r="U166" s="137">
        <v>17.347768707482992</v>
      </c>
      <c r="V166" s="137">
        <v>4.0084090909090913</v>
      </c>
      <c r="W166" s="137">
        <v>31.758471861471865</v>
      </c>
      <c r="X166" s="138">
        <v>20.957051129607606</v>
      </c>
      <c r="Y166" s="1037">
        <f t="shared" si="50"/>
        <v>1.4302721088435375</v>
      </c>
    </row>
    <row r="167" spans="2:25" s="38" customFormat="1" ht="12.6" customHeight="1">
      <c r="B167" s="516">
        <v>45535</v>
      </c>
      <c r="C167" s="580"/>
      <c r="D167" s="580"/>
      <c r="E167" s="919"/>
      <c r="F167" s="580"/>
      <c r="G167" s="87">
        <v>14036.564</v>
      </c>
      <c r="H167" s="580">
        <v>5067.6980000000003</v>
      </c>
      <c r="I167" s="87">
        <v>6836.1549999999997</v>
      </c>
      <c r="J167" s="87">
        <v>5056</v>
      </c>
      <c r="K167" s="88">
        <v>30996.417000000001</v>
      </c>
      <c r="L167" s="89">
        <v>6.2039428621701663E-2</v>
      </c>
      <c r="M167" s="580" ph="1"/>
      <c r="N167" s="87" ph="1">
        <v>1923</v>
      </c>
      <c r="O167" s="87" ph="1">
        <v>115</v>
      </c>
      <c r="P167" s="88">
        <v>2038</v>
      </c>
      <c r="Q167" s="87">
        <v>644</v>
      </c>
      <c r="R167" s="580">
        <v>135</v>
      </c>
      <c r="S167" s="87">
        <v>236</v>
      </c>
      <c r="T167" s="88">
        <v>1015</v>
      </c>
      <c r="U167" s="137">
        <v>21.795906832298137</v>
      </c>
      <c r="V167" s="137">
        <v>37.538503703703704</v>
      </c>
      <c r="W167" s="137">
        <v>28.96675847457627</v>
      </c>
      <c r="X167" s="138">
        <v>25.557061083743843</v>
      </c>
      <c r="Y167" s="1037">
        <f t="shared" si="50"/>
        <v>1.576086956521739</v>
      </c>
    </row>
    <row r="168" spans="2:25" s="38" customFormat="1" ht="12.6" customHeight="1">
      <c r="B168" s="867">
        <v>45565</v>
      </c>
      <c r="C168" s="908"/>
      <c r="D168" s="908"/>
      <c r="E168" s="909"/>
      <c r="F168" s="908"/>
      <c r="G168" s="117">
        <v>11266.521000000001</v>
      </c>
      <c r="H168" s="908">
        <v>2391.0839999999998</v>
      </c>
      <c r="I168" s="117">
        <v>3931.306</v>
      </c>
      <c r="J168" s="117">
        <v>3338</v>
      </c>
      <c r="K168" s="118">
        <v>20926.911</v>
      </c>
      <c r="L168" s="119">
        <v>7.1152402760254488E-2</v>
      </c>
      <c r="M168" s="908" ph="1"/>
      <c r="N168" s="117" ph="1">
        <v>1489</v>
      </c>
      <c r="O168" s="117" ph="1">
        <v>4</v>
      </c>
      <c r="P168" s="118">
        <v>1493</v>
      </c>
      <c r="Q168" s="117">
        <v>740</v>
      </c>
      <c r="R168" s="908">
        <v>82</v>
      </c>
      <c r="S168" s="117">
        <v>196</v>
      </c>
      <c r="T168" s="118">
        <v>1018</v>
      </c>
      <c r="U168" s="151">
        <v>15.225028378378379</v>
      </c>
      <c r="V168" s="151">
        <v>29.159560975609754</v>
      </c>
      <c r="W168" s="151">
        <v>20.057683673469388</v>
      </c>
      <c r="X168" s="152">
        <v>17.277908644400785</v>
      </c>
      <c r="Y168" s="1037">
        <f t="shared" si="50"/>
        <v>1.3756756756756756</v>
      </c>
    </row>
    <row r="169" spans="2:25" s="38" customFormat="1" ht="12.6" customHeight="1">
      <c r="B169" s="516">
        <v>45596</v>
      </c>
      <c r="C169" s="580"/>
      <c r="D169" s="580"/>
      <c r="E169" s="919"/>
      <c r="F169" s="580"/>
      <c r="G169" s="87">
        <v>15147.460999999999</v>
      </c>
      <c r="H169" s="580">
        <v>600.04399999999998</v>
      </c>
      <c r="I169" s="87">
        <v>2991.29</v>
      </c>
      <c r="J169" s="87">
        <v>3427</v>
      </c>
      <c r="K169" s="88">
        <v>22165.794999999998</v>
      </c>
      <c r="L169" s="89">
        <v>7.4845048418069382E-2</v>
      </c>
      <c r="M169" s="580" ph="1"/>
      <c r="N169" s="87" ph="1">
        <v>1659</v>
      </c>
      <c r="O169" s="87" ph="1">
        <v>44</v>
      </c>
      <c r="P169" s="88">
        <v>1703</v>
      </c>
      <c r="Q169" s="87">
        <v>832</v>
      </c>
      <c r="R169" s="580">
        <v>32</v>
      </c>
      <c r="S169" s="87">
        <v>227</v>
      </c>
      <c r="T169" s="88">
        <v>1091</v>
      </c>
      <c r="U169" s="137">
        <v>18.206082932692308</v>
      </c>
      <c r="V169" s="137">
        <v>18.751374999999999</v>
      </c>
      <c r="W169" s="137">
        <v>13.177488986784141</v>
      </c>
      <c r="X169" s="138">
        <v>17.175797433547203</v>
      </c>
      <c r="Y169" s="1037">
        <f t="shared" si="50"/>
        <v>1.3112980769230769</v>
      </c>
    </row>
    <row r="170" spans="2:25" s="38" customFormat="1" ht="12.6" customHeight="1">
      <c r="B170" s="516">
        <v>45626</v>
      </c>
      <c r="C170" s="580"/>
      <c r="D170" s="580"/>
      <c r="E170" s="919"/>
      <c r="F170" s="580"/>
      <c r="G170" s="87">
        <v>12757.585999999999</v>
      </c>
      <c r="H170" s="580">
        <v>1887.1420000000001</v>
      </c>
      <c r="I170" s="87">
        <v>2542.5740000000001</v>
      </c>
      <c r="J170" s="87">
        <v>4973</v>
      </c>
      <c r="K170" s="88">
        <v>22160.302</v>
      </c>
      <c r="L170" s="89">
        <v>8.4475383052090181E-2</v>
      </c>
      <c r="M170" s="580" ph="1"/>
      <c r="N170" s="87" ph="1">
        <v>1872</v>
      </c>
      <c r="O170" s="87" ph="1">
        <v>6</v>
      </c>
      <c r="P170" s="88">
        <v>1878</v>
      </c>
      <c r="Q170" s="87">
        <v>726</v>
      </c>
      <c r="R170" s="580">
        <v>69</v>
      </c>
      <c r="S170" s="87">
        <v>220</v>
      </c>
      <c r="T170" s="88">
        <v>1015</v>
      </c>
      <c r="U170" s="137">
        <v>17.572432506887051</v>
      </c>
      <c r="V170" s="137">
        <v>27.349884057971014</v>
      </c>
      <c r="W170" s="137">
        <v>11.557154545454546</v>
      </c>
      <c r="X170" s="138">
        <v>16.933302463054186</v>
      </c>
      <c r="Y170" s="1037">
        <f t="shared" si="50"/>
        <v>1.3980716253443526</v>
      </c>
    </row>
    <row r="171" spans="2:25" s="38" customFormat="1" ht="12.6" customHeight="1">
      <c r="B171" s="1016">
        <v>45657</v>
      </c>
      <c r="C171" s="1001"/>
      <c r="D171" s="1001"/>
      <c r="E171" s="1002"/>
      <c r="F171" s="1001"/>
      <c r="G171" s="1003">
        <v>12336</v>
      </c>
      <c r="H171" s="1001">
        <v>609</v>
      </c>
      <c r="I171" s="1003">
        <v>3230</v>
      </c>
      <c r="J171" s="1003">
        <v>3801</v>
      </c>
      <c r="K171" s="1004">
        <v>19977</v>
      </c>
      <c r="L171" s="1005">
        <v>7.2999999999999995E-2</v>
      </c>
      <c r="M171" s="1001" ph="1"/>
      <c r="N171" s="1003" ph="1">
        <v>1457</v>
      </c>
      <c r="O171" s="1003" ph="1">
        <v>38</v>
      </c>
      <c r="P171" s="1004">
        <v>1495</v>
      </c>
      <c r="Q171" s="1003">
        <v>800</v>
      </c>
      <c r="R171" s="1001">
        <v>27</v>
      </c>
      <c r="S171" s="1003">
        <v>257</v>
      </c>
      <c r="T171" s="1004">
        <v>1084</v>
      </c>
      <c r="U171" s="1006">
        <v>15.4</v>
      </c>
      <c r="V171" s="1017">
        <v>22.6</v>
      </c>
      <c r="W171" s="1006">
        <v>12.6</v>
      </c>
      <c r="X171" s="1007">
        <v>14.9</v>
      </c>
      <c r="Y171" s="1037">
        <f t="shared" si="50"/>
        <v>1.355</v>
      </c>
    </row>
    <row r="172" spans="2:25" s="38" customFormat="1" ht="12.6" customHeight="1">
      <c r="B172" s="516">
        <v>45688</v>
      </c>
      <c r="C172" s="580"/>
      <c r="D172" s="580"/>
      <c r="E172" s="919"/>
      <c r="F172" s="580"/>
      <c r="G172" s="87">
        <v>5330</v>
      </c>
      <c r="H172" s="580">
        <v>2905</v>
      </c>
      <c r="I172" s="87">
        <v>1237</v>
      </c>
      <c r="J172" s="87">
        <v>3900</v>
      </c>
      <c r="K172" s="88">
        <v>13372</v>
      </c>
      <c r="L172" s="89">
        <v>0.18099999999999999</v>
      </c>
      <c r="M172" s="580" ph="1"/>
      <c r="N172" s="87" ph="1">
        <v>2426</v>
      </c>
      <c r="O172" s="87" ph="1">
        <v>120</v>
      </c>
      <c r="P172" s="88">
        <v>2546</v>
      </c>
      <c r="Q172" s="87">
        <v>382</v>
      </c>
      <c r="R172" s="580">
        <v>27</v>
      </c>
      <c r="S172" s="87">
        <v>91</v>
      </c>
      <c r="T172" s="88">
        <v>500</v>
      </c>
      <c r="U172" s="137">
        <v>14</v>
      </c>
      <c r="V172" s="137">
        <v>107.6</v>
      </c>
      <c r="W172" s="137">
        <v>13.6</v>
      </c>
      <c r="X172" s="138">
        <v>18.899999999999999</v>
      </c>
      <c r="Y172" s="1037">
        <f t="shared" si="50"/>
        <v>1.3089005235602094</v>
      </c>
    </row>
    <row r="173" spans="2:25" s="38" customFormat="1" ht="12.6" customHeight="1">
      <c r="B173" s="516">
        <v>45716</v>
      </c>
      <c r="C173" s="580"/>
      <c r="D173" s="580"/>
      <c r="E173" s="919"/>
      <c r="F173" s="580"/>
      <c r="G173" s="87">
        <v>6169</v>
      </c>
      <c r="H173" s="580">
        <v>198</v>
      </c>
      <c r="I173" s="87">
        <v>572</v>
      </c>
      <c r="J173" s="87">
        <v>2983</v>
      </c>
      <c r="K173" s="88">
        <v>9923</v>
      </c>
      <c r="L173" s="89">
        <v>0.12</v>
      </c>
      <c r="M173" s="580" ph="1"/>
      <c r="N173" s="87" ph="1">
        <v>1189</v>
      </c>
      <c r="O173" s="87" ph="1">
        <v>96</v>
      </c>
      <c r="P173" s="88">
        <v>1285</v>
      </c>
      <c r="Q173" s="87">
        <v>424</v>
      </c>
      <c r="R173" s="580">
        <v>10</v>
      </c>
      <c r="S173" s="87">
        <v>46</v>
      </c>
      <c r="T173" s="88">
        <v>480</v>
      </c>
      <c r="U173" s="137">
        <v>14.6</v>
      </c>
      <c r="V173" s="137">
        <v>19.8</v>
      </c>
      <c r="W173" s="137">
        <v>12.4</v>
      </c>
      <c r="X173" s="138">
        <v>14.5</v>
      </c>
      <c r="Y173" s="1037">
        <f t="shared" si="50"/>
        <v>1.1320754716981132</v>
      </c>
    </row>
    <row r="174" spans="2:25" s="38" customFormat="1" ht="12.6" customHeight="1">
      <c r="B174" s="516">
        <v>45744</v>
      </c>
      <c r="C174" s="580"/>
      <c r="D174" s="580"/>
      <c r="E174" s="919"/>
      <c r="F174" s="580"/>
      <c r="G174" s="87">
        <v>8931</v>
      </c>
      <c r="H174" s="580">
        <v>2217</v>
      </c>
      <c r="I174" s="87">
        <v>698</v>
      </c>
      <c r="J174" s="87">
        <v>4761</v>
      </c>
      <c r="K174" s="88">
        <v>16607</v>
      </c>
      <c r="L174" s="89">
        <v>0.2</v>
      </c>
      <c r="M174" s="580" ph="1"/>
      <c r="N174" s="87" ph="1">
        <v>3328</v>
      </c>
      <c r="O174" s="87" ph="1">
        <v>64</v>
      </c>
      <c r="P174" s="88">
        <v>3392</v>
      </c>
      <c r="Q174" s="87">
        <v>491</v>
      </c>
      <c r="R174" s="580">
        <v>21</v>
      </c>
      <c r="S174" s="87">
        <v>43</v>
      </c>
      <c r="T174" s="88">
        <v>555</v>
      </c>
      <c r="U174" s="137">
        <v>18.2</v>
      </c>
      <c r="V174" s="137">
        <v>105.6</v>
      </c>
      <c r="W174" s="137">
        <v>16.2</v>
      </c>
      <c r="X174" s="138">
        <v>21.3</v>
      </c>
      <c r="Y174" s="1037">
        <f t="shared" si="50"/>
        <v>1.1303462321792261</v>
      </c>
    </row>
    <row r="175" spans="2:25" s="38" customFormat="1" ht="12.6" customHeight="1">
      <c r="B175" s="516">
        <v>45775</v>
      </c>
      <c r="C175" s="580"/>
      <c r="D175" s="580"/>
      <c r="E175" s="919"/>
      <c r="F175" s="580"/>
      <c r="G175" s="87">
        <v>8700</v>
      </c>
      <c r="H175" s="580">
        <v>1973</v>
      </c>
      <c r="I175" s="87">
        <v>774</v>
      </c>
      <c r="J175" s="87">
        <v>4856</v>
      </c>
      <c r="K175" s="88">
        <v>16302</v>
      </c>
      <c r="L175" s="89">
        <v>0.126</v>
      </c>
      <c r="M175" s="580" ph="1"/>
      <c r="N175" s="87" ph="1">
        <v>2053</v>
      </c>
      <c r="O175" s="87" ph="1">
        <v>83</v>
      </c>
      <c r="P175" s="88">
        <v>2136</v>
      </c>
      <c r="Q175" s="87">
        <v>490</v>
      </c>
      <c r="R175" s="580">
        <v>47</v>
      </c>
      <c r="S175" s="87">
        <v>31</v>
      </c>
      <c r="T175" s="88">
        <v>568</v>
      </c>
      <c r="U175" s="137">
        <v>17.8</v>
      </c>
      <c r="V175" s="137">
        <v>42</v>
      </c>
      <c r="W175" s="137">
        <v>25</v>
      </c>
      <c r="X175" s="138">
        <v>20.2</v>
      </c>
      <c r="Y175" s="1037">
        <f t="shared" si="50"/>
        <v>1.1591836734693877</v>
      </c>
    </row>
    <row r="176" spans="2:25" s="38" customFormat="1" ht="12.6" customHeight="1">
      <c r="B176" s="516">
        <v>45805</v>
      </c>
      <c r="C176" s="580"/>
      <c r="D176" s="580"/>
      <c r="E176" s="919"/>
      <c r="F176" s="580"/>
      <c r="G176" s="87">
        <v>7651</v>
      </c>
      <c r="H176" s="580">
        <v>776</v>
      </c>
      <c r="I176" s="87">
        <v>643</v>
      </c>
      <c r="J176" s="87">
        <v>4601</v>
      </c>
      <c r="K176" s="88">
        <v>13670</v>
      </c>
      <c r="L176" s="89">
        <v>4.1000000000000002E-2</v>
      </c>
      <c r="M176" s="580" ph="1"/>
      <c r="N176" s="87" ph="1">
        <v>554</v>
      </c>
      <c r="O176" s="87" ph="1">
        <v>201</v>
      </c>
      <c r="P176" s="88">
        <v>755</v>
      </c>
      <c r="Q176" s="87">
        <v>476</v>
      </c>
      <c r="R176" s="580">
        <v>30</v>
      </c>
      <c r="S176" s="87">
        <v>64</v>
      </c>
      <c r="T176" s="88">
        <v>570</v>
      </c>
      <c r="U176" s="137">
        <v>16.100000000000001</v>
      </c>
      <c r="V176" s="137">
        <v>25.9</v>
      </c>
      <c r="W176" s="137">
        <v>10</v>
      </c>
      <c r="X176" s="138">
        <v>15.9</v>
      </c>
      <c r="Y176" s="1037">
        <f t="shared" si="50"/>
        <v>1.1974789915966386</v>
      </c>
    </row>
    <row r="177" spans="2:25" s="38" customFormat="1" ht="12.6" customHeight="1">
      <c r="B177" s="516">
        <v>45836</v>
      </c>
      <c r="C177" s="580"/>
      <c r="D177" s="580"/>
      <c r="E177" s="919"/>
      <c r="F177" s="580"/>
      <c r="G177" s="87">
        <v>6942</v>
      </c>
      <c r="H177" s="580">
        <v>865</v>
      </c>
      <c r="I177" s="87">
        <v>675</v>
      </c>
      <c r="J177" s="87">
        <v>5242</v>
      </c>
      <c r="K177" s="88">
        <v>13724</v>
      </c>
      <c r="L177" s="89">
        <v>0.156</v>
      </c>
      <c r="M177" s="580" ph="1"/>
      <c r="N177" s="87" ph="1">
        <v>2147</v>
      </c>
      <c r="O177" s="87" ph="1">
        <v>133</v>
      </c>
      <c r="P177" s="88">
        <v>2280</v>
      </c>
      <c r="Q177" s="87">
        <v>539</v>
      </c>
      <c r="R177" s="580">
        <v>26</v>
      </c>
      <c r="S177" s="87">
        <v>55</v>
      </c>
      <c r="T177" s="88">
        <v>620</v>
      </c>
      <c r="U177" s="137">
        <v>12.9</v>
      </c>
      <c r="V177" s="137">
        <v>33.299999999999997</v>
      </c>
      <c r="W177" s="137">
        <v>12.3</v>
      </c>
      <c r="X177" s="138">
        <v>13.7</v>
      </c>
      <c r="Y177" s="1037">
        <f t="shared" si="50"/>
        <v>1.1502782931354361</v>
      </c>
    </row>
    <row r="178" spans="2:25" s="38" customFormat="1" ht="12.6" customHeight="1">
      <c r="B178" s="516">
        <v>45866</v>
      </c>
      <c r="C178" s="580"/>
      <c r="D178" s="580"/>
      <c r="E178" s="919"/>
      <c r="F178" s="580"/>
      <c r="G178" s="87">
        <v>7370</v>
      </c>
      <c r="H178" s="580">
        <v>91</v>
      </c>
      <c r="I178" s="87">
        <v>504</v>
      </c>
      <c r="J178" s="87">
        <v>5644</v>
      </c>
      <c r="K178" s="88">
        <v>13609</v>
      </c>
      <c r="L178" s="89">
        <v>0.13</v>
      </c>
      <c r="M178" s="580" ph="1"/>
      <c r="N178" s="87" ph="1">
        <v>1771</v>
      </c>
      <c r="O178" s="87" ph="1">
        <v>81</v>
      </c>
      <c r="P178" s="88">
        <v>1853</v>
      </c>
      <c r="Q178" s="87">
        <v>638</v>
      </c>
      <c r="R178" s="580">
        <v>9</v>
      </c>
      <c r="S178" s="87">
        <v>64</v>
      </c>
      <c r="T178" s="88">
        <v>711</v>
      </c>
      <c r="U178" s="137">
        <v>11.6</v>
      </c>
      <c r="V178" s="137">
        <v>10.1</v>
      </c>
      <c r="W178" s="137">
        <v>7.9</v>
      </c>
      <c r="X178" s="138">
        <v>11.2</v>
      </c>
      <c r="Y178" s="1037">
        <f t="shared" si="50"/>
        <v>1.1144200626959249</v>
      </c>
    </row>
    <row r="179" spans="2:25" s="38" customFormat="1" ht="12.6" customHeight="1">
      <c r="B179" s="516">
        <v>45894</v>
      </c>
      <c r="C179" s="580"/>
      <c r="D179" s="580"/>
      <c r="E179" s="919"/>
      <c r="F179" s="580"/>
      <c r="G179" s="87">
        <v>7882</v>
      </c>
      <c r="H179" s="580">
        <v>345</v>
      </c>
      <c r="I179" s="87">
        <v>821</v>
      </c>
      <c r="J179" s="87">
        <v>5522</v>
      </c>
      <c r="K179" s="88">
        <v>14570</v>
      </c>
      <c r="L179" s="89">
        <v>1.2E-2</v>
      </c>
      <c r="M179" s="580" ph="1"/>
      <c r="N179" s="87" ph="1">
        <v>180</v>
      </c>
      <c r="O179" s="87" ph="1">
        <v>120</v>
      </c>
      <c r="P179" s="88">
        <v>300</v>
      </c>
      <c r="Q179" s="87">
        <v>584</v>
      </c>
      <c r="R179" s="580">
        <v>34</v>
      </c>
      <c r="S179" s="87">
        <v>64</v>
      </c>
      <c r="T179" s="88">
        <v>682</v>
      </c>
      <c r="U179" s="137">
        <v>13.5</v>
      </c>
      <c r="V179" s="137">
        <v>10.1</v>
      </c>
      <c r="W179" s="137">
        <v>12.8</v>
      </c>
      <c r="X179" s="138">
        <v>13.3</v>
      </c>
      <c r="Y179" s="1037">
        <f t="shared" si="50"/>
        <v>1.1678082191780821</v>
      </c>
    </row>
    <row r="180" spans="2:25" s="38" customFormat="1" ht="12.6" customHeight="1">
      <c r="B180" s="516">
        <v>45925</v>
      </c>
      <c r="C180" s="580"/>
      <c r="D180" s="580"/>
      <c r="E180" s="919"/>
      <c r="F180" s="580"/>
      <c r="G180" s="87">
        <v>8347</v>
      </c>
      <c r="H180" s="580">
        <v>542</v>
      </c>
      <c r="I180" s="87">
        <v>801</v>
      </c>
      <c r="J180" s="87">
        <v>5886</v>
      </c>
      <c r="K180" s="88">
        <v>15575</v>
      </c>
      <c r="L180" s="89">
        <v>9.6000000000000002E-2</v>
      </c>
      <c r="M180" s="580" ph="1"/>
      <c r="N180" s="87" ph="1">
        <v>1489</v>
      </c>
      <c r="O180" s="87" ph="1">
        <v>197</v>
      </c>
      <c r="P180" s="88">
        <v>1686</v>
      </c>
      <c r="Q180" s="87">
        <v>558</v>
      </c>
      <c r="R180" s="580">
        <v>20</v>
      </c>
      <c r="S180" s="87">
        <v>66</v>
      </c>
      <c r="T180" s="88">
        <v>644</v>
      </c>
      <c r="U180" s="137">
        <v>15</v>
      </c>
      <c r="V180" s="137">
        <v>27.1</v>
      </c>
      <c r="W180" s="137">
        <v>12.1</v>
      </c>
      <c r="X180" s="138">
        <v>15</v>
      </c>
      <c r="Y180" s="1037">
        <f t="shared" si="50"/>
        <v>1.1541218637992832</v>
      </c>
    </row>
    <row r="181" spans="2:25" s="38" customFormat="1" ht="12.6" customHeight="1">
      <c r="B181" s="516">
        <v>45955</v>
      </c>
      <c r="C181" s="580"/>
      <c r="D181" s="580"/>
      <c r="E181" s="919"/>
      <c r="F181" s="580"/>
      <c r="G181" s="87">
        <v>11534</v>
      </c>
      <c r="H181" s="580">
        <v>1436</v>
      </c>
      <c r="I181" s="87">
        <v>947</v>
      </c>
      <c r="J181" s="87">
        <v>8740</v>
      </c>
      <c r="K181" s="88">
        <v>22658</v>
      </c>
      <c r="L181" s="89">
        <v>8.8831239504189502E-2</v>
      </c>
      <c r="M181" s="580" ph="1"/>
      <c r="N181" s="87" ph="1">
        <v>2012.7248999999999</v>
      </c>
      <c r="O181" s="87" ph="1">
        <v>201.64797799999999</v>
      </c>
      <c r="P181" s="88">
        <v>2214.3728780000001</v>
      </c>
      <c r="Q181" s="87">
        <v>593</v>
      </c>
      <c r="R181" s="580">
        <v>5</v>
      </c>
      <c r="S181" s="87">
        <v>39</v>
      </c>
      <c r="T181" s="88">
        <v>637</v>
      </c>
      <c r="U181" s="137">
        <v>19.5</v>
      </c>
      <c r="V181" s="137">
        <v>287.2</v>
      </c>
      <c r="W181" s="137">
        <v>24.3</v>
      </c>
      <c r="X181" s="138">
        <v>21.8</v>
      </c>
      <c r="Y181" s="1037">
        <f t="shared" si="50"/>
        <v>1.0741989881956155</v>
      </c>
    </row>
    <row r="182" spans="2:25" s="38" customFormat="1" ht="12.6" customHeight="1">
      <c r="B182" s="516">
        <v>45986</v>
      </c>
      <c r="C182" s="580"/>
      <c r="D182" s="580"/>
      <c r="E182" s="919"/>
      <c r="F182" s="580"/>
      <c r="G182" s="87">
        <v>9817</v>
      </c>
      <c r="H182" s="580">
        <v>20</v>
      </c>
      <c r="I182" s="87">
        <v>221</v>
      </c>
      <c r="J182" s="87">
        <v>7496</v>
      </c>
      <c r="K182" s="88">
        <v>17553</v>
      </c>
      <c r="L182" s="89">
        <v>9.073629546391733E-2</v>
      </c>
      <c r="M182" s="580" ph="1"/>
      <c r="N182" s="87" ph="1">
        <v>1592.653</v>
      </c>
      <c r="O182" s="87" ph="1">
        <v>117.90261700000001</v>
      </c>
      <c r="P182" s="88">
        <v>1710.555617</v>
      </c>
      <c r="Q182" s="87">
        <v>579</v>
      </c>
      <c r="R182" s="580">
        <v>3</v>
      </c>
      <c r="S182" s="87">
        <v>30</v>
      </c>
      <c r="T182" s="88">
        <v>612</v>
      </c>
      <c r="U182" s="137">
        <v>16.954571675302244</v>
      </c>
      <c r="V182" s="137">
        <v>6.5</v>
      </c>
      <c r="W182" s="137">
        <v>7.3520999999999992</v>
      </c>
      <c r="X182" s="138">
        <v>16.432614379084967</v>
      </c>
      <c r="Y182" s="1037">
        <f t="shared" si="50"/>
        <v>1.0569948186528497</v>
      </c>
    </row>
    <row r="183" spans="2:25" s="38" customFormat="1" ht="12.6" customHeight="1">
      <c r="B183" s="516">
        <v>46016</v>
      </c>
      <c r="C183" s="580"/>
      <c r="D183" s="580"/>
      <c r="E183" s="919"/>
      <c r="F183" s="580"/>
      <c r="G183" s="87">
        <v>5446.2030000000004</v>
      </c>
      <c r="H183" s="580">
        <v>22</v>
      </c>
      <c r="I183" s="87">
        <v>226.71100000000001</v>
      </c>
      <c r="J183" s="87">
        <v>6444.8719999999994</v>
      </c>
      <c r="K183" s="88">
        <v>12139.786</v>
      </c>
      <c r="L183" s="89">
        <v>0.11953416765336719</v>
      </c>
      <c r="M183" s="580" ph="1"/>
      <c r="N183" s="87" ph="1">
        <v>1451.1192149999999</v>
      </c>
      <c r="O183" s="87" ph="1">
        <v>156.97465399999999</v>
      </c>
      <c r="P183" s="88">
        <v>1608.093869</v>
      </c>
      <c r="Q183" s="87">
        <v>447</v>
      </c>
      <c r="R183" s="580">
        <v>2</v>
      </c>
      <c r="S183" s="87">
        <v>25</v>
      </c>
      <c r="T183" s="88">
        <v>474</v>
      </c>
      <c r="U183" s="137">
        <v>12.183899328859061</v>
      </c>
      <c r="V183" s="137">
        <v>11</v>
      </c>
      <c r="W183" s="137">
        <v>9.0684400000000007</v>
      </c>
      <c r="X183" s="138">
        <v>12.014586497890297</v>
      </c>
      <c r="Y183" s="1037">
        <f t="shared" si="50"/>
        <v>1.0604026845637584</v>
      </c>
    </row>
    <row r="184" spans="2:25" s="38" customFormat="1" ht="12.6" customHeight="1">
      <c r="B184" s="516">
        <v>46053</v>
      </c>
      <c r="C184" s="580"/>
      <c r="D184" s="580"/>
      <c r="E184" s="919"/>
      <c r="F184" s="580"/>
      <c r="G184" s="87">
        <v>6510.7209999999995</v>
      </c>
      <c r="H184" s="580">
        <v>720.53700000000003</v>
      </c>
      <c r="I184" s="87">
        <v>1296.72</v>
      </c>
      <c r="J184" s="87">
        <v>9108.1459340000001</v>
      </c>
      <c r="K184" s="88">
        <v>17636.123933999999</v>
      </c>
      <c r="L184" s="89">
        <v>0.11141904011072142</v>
      </c>
      <c r="M184" s="580" ph="1"/>
      <c r="N184" s="87" ph="1">
        <v>1965</v>
      </c>
      <c r="O184" s="87" ph="1">
        <v>115</v>
      </c>
      <c r="P184" s="88">
        <v>2079</v>
      </c>
      <c r="Q184" s="87">
        <v>505</v>
      </c>
      <c r="R184" s="580">
        <v>26</v>
      </c>
      <c r="S184" s="87">
        <v>52</v>
      </c>
      <c r="T184" s="88">
        <v>583</v>
      </c>
      <c r="U184" s="137">
        <v>12.892516831683167</v>
      </c>
      <c r="V184" s="137">
        <v>27.712961538461538</v>
      </c>
      <c r="W184" s="137">
        <v>24.936923076923076</v>
      </c>
      <c r="X184" s="138">
        <v>14.627749571183532</v>
      </c>
      <c r="Y184" s="1037">
        <f t="shared" si="50"/>
        <v>1.1544554455445544</v>
      </c>
    </row>
    <row r="185" spans="2:25" s="38" customFormat="1" ht="12.6" customHeight="1">
      <c r="B185" s="516">
        <v>46081</v>
      </c>
      <c r="C185" s="580"/>
      <c r="D185" s="580"/>
      <c r="E185" s="919"/>
      <c r="F185" s="580"/>
      <c r="G185" s="87">
        <v>7459.6790000000001</v>
      </c>
      <c r="H185" s="580">
        <v>490.995</v>
      </c>
      <c r="I185" s="87">
        <v>396.62</v>
      </c>
      <c r="J185" s="87">
        <v>6715.4660380000005</v>
      </c>
      <c r="K185" s="88">
        <v>15062.760038</v>
      </c>
      <c r="L185" s="89">
        <v>0.19531613014998492</v>
      </c>
      <c r="M185" s="580" ph="1"/>
      <c r="N185" s="87" ph="1">
        <v>2942</v>
      </c>
      <c r="O185" s="87" ph="1">
        <v>18</v>
      </c>
      <c r="P185" s="88">
        <v>2960</v>
      </c>
      <c r="Q185" s="87">
        <v>415</v>
      </c>
      <c r="R185" s="580">
        <v>18</v>
      </c>
      <c r="S185" s="87">
        <v>31</v>
      </c>
      <c r="T185" s="88">
        <v>464</v>
      </c>
      <c r="U185" s="137">
        <v>17.975130120481928</v>
      </c>
      <c r="V185" s="137">
        <v>27.2775</v>
      </c>
      <c r="W185" s="137">
        <v>12.794193548387097</v>
      </c>
      <c r="X185" s="138">
        <v>17.98985775862069</v>
      </c>
      <c r="Y185" s="1037">
        <f t="shared" si="50"/>
        <v>1.1180722891566266</v>
      </c>
    </row>
    <row r="186" spans="2:25" s="113" customFormat="1" ht="13.5" customHeight="1">
      <c r="B186" s="960" t="s">
        <v>17</v>
      </c>
      <c r="C186" s="569"/>
      <c r="D186" s="569"/>
      <c r="E186" s="569"/>
      <c r="F186" s="569"/>
      <c r="G186" s="108"/>
      <c r="H186" s="108"/>
      <c r="I186" s="108"/>
      <c r="J186" s="108"/>
      <c r="K186" s="944"/>
      <c r="L186" s="110"/>
      <c r="M186" s="110"/>
      <c r="N186" s="111"/>
      <c r="O186" s="108"/>
      <c r="P186" s="109"/>
      <c r="Q186" s="112"/>
      <c r="R186" s="112"/>
      <c r="S186" s="112"/>
      <c r="T186" s="123"/>
      <c r="U186" s="947"/>
      <c r="V186" s="947"/>
      <c r="W186" s="947"/>
      <c r="X186" s="947"/>
    </row>
    <row r="187" spans="2:25" s="113" customFormat="1" ht="12.75" hidden="1" customHeight="1" outlineLevel="1">
      <c r="B187" s="570" t="s">
        <v>18</v>
      </c>
      <c r="C187" s="570"/>
      <c r="D187" s="570"/>
      <c r="E187" s="570"/>
      <c r="G187" s="90">
        <f>SUM(G4:G6)</f>
        <v>23527</v>
      </c>
      <c r="H187" s="90">
        <f>SUM(H4:H6)</f>
        <v>9142</v>
      </c>
      <c r="I187" s="90">
        <f>SUM(I4:I6)</f>
        <v>971</v>
      </c>
      <c r="J187" s="90">
        <f>SUM(J4:J6)</f>
        <v>3402</v>
      </c>
      <c r="K187" s="91">
        <f>SUM(K4:K6)</f>
        <v>37042</v>
      </c>
      <c r="L187" s="104">
        <f t="shared" ref="L187:L226" si="51">N187/K187</f>
        <v>0.10515090977808973</v>
      </c>
      <c r="M187" s="104"/>
      <c r="N187" s="90">
        <f t="shared" ref="N187:T187" si="52">SUM(N4:N6)</f>
        <v>3895</v>
      </c>
      <c r="O187" s="90">
        <f t="shared" si="52"/>
        <v>72</v>
      </c>
      <c r="P187" s="91">
        <f t="shared" si="52"/>
        <v>3967</v>
      </c>
      <c r="Q187" s="90">
        <f t="shared" si="52"/>
        <v>1214</v>
      </c>
      <c r="R187" s="90">
        <f t="shared" si="52"/>
        <v>454</v>
      </c>
      <c r="S187" s="90">
        <f t="shared" si="52"/>
        <v>80</v>
      </c>
      <c r="T187" s="91">
        <f t="shared" si="52"/>
        <v>1748</v>
      </c>
      <c r="U187" s="90"/>
      <c r="V187" s="90"/>
      <c r="W187" s="90"/>
      <c r="X187" s="91"/>
    </row>
    <row r="188" spans="2:25" s="113" customFormat="1" ht="12.75" hidden="1" customHeight="1" outlineLevel="1">
      <c r="B188" s="571" t="s">
        <v>19</v>
      </c>
      <c r="C188" s="571"/>
      <c r="D188" s="571"/>
      <c r="E188" s="571"/>
      <c r="G188" s="87">
        <f>SUM(G7:G9)</f>
        <v>36270</v>
      </c>
      <c r="H188" s="87">
        <f>SUM(H7:H9)</f>
        <v>12226</v>
      </c>
      <c r="I188" s="87">
        <f>SUM(I7:I9)</f>
        <v>497</v>
      </c>
      <c r="J188" s="87">
        <f>SUM(J7:J9)</f>
        <v>5537</v>
      </c>
      <c r="K188" s="88">
        <f>SUM(K7:K9)</f>
        <v>54530</v>
      </c>
      <c r="L188" s="89">
        <f t="shared" si="51"/>
        <v>8.7804878048780483E-2</v>
      </c>
      <c r="M188" s="89"/>
      <c r="N188" s="87">
        <f t="shared" ref="N188:T188" si="53">SUM(N7:N9)</f>
        <v>4788</v>
      </c>
      <c r="O188" s="87">
        <f t="shared" si="53"/>
        <v>87</v>
      </c>
      <c r="P188" s="88">
        <f t="shared" si="53"/>
        <v>4875</v>
      </c>
      <c r="Q188" s="87">
        <f t="shared" si="53"/>
        <v>1645</v>
      </c>
      <c r="R188" s="87">
        <f t="shared" si="53"/>
        <v>701</v>
      </c>
      <c r="S188" s="87">
        <f t="shared" si="53"/>
        <v>42</v>
      </c>
      <c r="T188" s="88">
        <f t="shared" si="53"/>
        <v>2388</v>
      </c>
      <c r="U188" s="87"/>
      <c r="V188" s="87"/>
      <c r="W188" s="87"/>
      <c r="X188" s="88"/>
    </row>
    <row r="189" spans="2:25" s="113" customFormat="1" ht="12.75" hidden="1" customHeight="1" outlineLevel="1">
      <c r="B189" s="571" t="s">
        <v>20</v>
      </c>
      <c r="C189" s="571"/>
      <c r="D189" s="571"/>
      <c r="E189" s="571"/>
      <c r="G189" s="87">
        <f>SUM(G10:G12)</f>
        <v>65134.8</v>
      </c>
      <c r="H189" s="87">
        <f>SUM(H10:H12)</f>
        <v>9896.5</v>
      </c>
      <c r="I189" s="87">
        <f>SUM(I10:I12)</f>
        <v>219.7</v>
      </c>
      <c r="J189" s="87">
        <f>SUM(J10:J12)</f>
        <v>5965.7</v>
      </c>
      <c r="K189" s="88">
        <f>SUM(K10:K12)</f>
        <v>81216.7</v>
      </c>
      <c r="L189" s="89">
        <f t="shared" si="51"/>
        <v>8.3234113181156089E-2</v>
      </c>
      <c r="M189" s="89"/>
      <c r="N189" s="87">
        <f t="shared" ref="N189:T189" si="54">SUM(N10:N12)</f>
        <v>6760</v>
      </c>
      <c r="O189" s="87">
        <f t="shared" si="54"/>
        <v>112</v>
      </c>
      <c r="P189" s="88">
        <f t="shared" si="54"/>
        <v>6872</v>
      </c>
      <c r="Q189" s="87">
        <f t="shared" si="54"/>
        <v>2542</v>
      </c>
      <c r="R189" s="87">
        <f t="shared" si="54"/>
        <v>713</v>
      </c>
      <c r="S189" s="87">
        <f t="shared" si="54"/>
        <v>18</v>
      </c>
      <c r="T189" s="88">
        <f t="shared" si="54"/>
        <v>3273</v>
      </c>
      <c r="U189" s="87"/>
      <c r="V189" s="87"/>
      <c r="W189" s="87"/>
      <c r="X189" s="88"/>
    </row>
    <row r="190" spans="2:25" s="113" customFormat="1" ht="12.75" hidden="1" customHeight="1" outlineLevel="1">
      <c r="B190" s="572" t="s">
        <v>21</v>
      </c>
      <c r="C190" s="572"/>
      <c r="D190" s="572"/>
      <c r="E190" s="572"/>
      <c r="G190" s="92">
        <f>SUM(G13:G15)</f>
        <v>92256.4</v>
      </c>
      <c r="H190" s="92">
        <f>SUM(H13:H15)</f>
        <v>11121.5</v>
      </c>
      <c r="I190" s="92">
        <f>SUM(I13:I15)</f>
        <v>360.1</v>
      </c>
      <c r="J190" s="92">
        <f>SUM(J13:J15)</f>
        <v>6951.7</v>
      </c>
      <c r="K190" s="93">
        <f>SUM(K13:K15)</f>
        <v>110689.7</v>
      </c>
      <c r="L190" s="94">
        <f t="shared" si="51"/>
        <v>7.25812790169275E-2</v>
      </c>
      <c r="M190" s="94"/>
      <c r="N190" s="92">
        <f t="shared" ref="N190:T190" si="55">SUM(N13:N15)</f>
        <v>8034</v>
      </c>
      <c r="O190" s="92">
        <f t="shared" si="55"/>
        <v>117</v>
      </c>
      <c r="P190" s="93">
        <f t="shared" si="55"/>
        <v>8151</v>
      </c>
      <c r="Q190" s="92">
        <f t="shared" si="55"/>
        <v>2398</v>
      </c>
      <c r="R190" s="92">
        <f t="shared" si="55"/>
        <v>642</v>
      </c>
      <c r="S190" s="92">
        <f t="shared" si="55"/>
        <v>42</v>
      </c>
      <c r="T190" s="93">
        <f t="shared" si="55"/>
        <v>3082</v>
      </c>
      <c r="U190" s="92"/>
      <c r="V190" s="92"/>
      <c r="W190" s="92"/>
      <c r="X190" s="93"/>
    </row>
    <row r="191" spans="2:25" s="113" customFormat="1" ht="12.75" hidden="1" customHeight="1" outlineLevel="1">
      <c r="B191" s="573" t="s">
        <v>22</v>
      </c>
      <c r="C191" s="573"/>
      <c r="D191" s="573"/>
      <c r="E191" s="573"/>
      <c r="G191" s="90">
        <f>SUM(G16:G18)</f>
        <v>107043</v>
      </c>
      <c r="H191" s="90">
        <f>SUM(H16:H18)</f>
        <v>8056</v>
      </c>
      <c r="I191" s="90">
        <f>SUM(I16:I18)</f>
        <v>2440</v>
      </c>
      <c r="J191" s="90">
        <f>SUM(J16:J18)</f>
        <v>4835</v>
      </c>
      <c r="K191" s="91">
        <f>SUM(K16:K18)</f>
        <v>122374</v>
      </c>
      <c r="L191" s="104">
        <f t="shared" si="51"/>
        <v>6.7440796247568935E-2</v>
      </c>
      <c r="M191" s="104"/>
      <c r="N191" s="90">
        <f t="shared" ref="N191:T191" si="56">SUM(N16:N18)</f>
        <v>8253</v>
      </c>
      <c r="O191" s="90">
        <f t="shared" si="56"/>
        <v>106</v>
      </c>
      <c r="P191" s="91">
        <f t="shared" si="56"/>
        <v>8359</v>
      </c>
      <c r="Q191" s="90">
        <f t="shared" si="56"/>
        <v>3513</v>
      </c>
      <c r="R191" s="90">
        <f t="shared" si="56"/>
        <v>485</v>
      </c>
      <c r="S191" s="90">
        <f t="shared" si="56"/>
        <v>89</v>
      </c>
      <c r="T191" s="91">
        <f t="shared" si="56"/>
        <v>4087</v>
      </c>
      <c r="U191" s="147">
        <f t="shared" ref="U191:U223" si="57">G191/Q191</f>
        <v>30.470538001707943</v>
      </c>
      <c r="V191" s="147">
        <f t="shared" ref="V191:V223" si="58">H191/R191</f>
        <v>16.610309278350517</v>
      </c>
      <c r="W191" s="147">
        <f t="shared" ref="W191:W223" si="59">I191/S191</f>
        <v>27.415730337078653</v>
      </c>
      <c r="X191" s="162">
        <f t="shared" ref="X191:X226" si="60">SUM(G191:I191)/T191</f>
        <v>28.759236603865915</v>
      </c>
    </row>
    <row r="192" spans="2:25" s="113" customFormat="1" ht="12.75" hidden="1" customHeight="1" outlineLevel="1">
      <c r="B192" s="574" t="s">
        <v>23</v>
      </c>
      <c r="C192" s="574"/>
      <c r="D192" s="574"/>
      <c r="E192" s="574"/>
      <c r="G192" s="87">
        <f>SUM(G19:G21)</f>
        <v>84790</v>
      </c>
      <c r="H192" s="87">
        <f>SUM(H19:H21)</f>
        <v>9893</v>
      </c>
      <c r="I192" s="87">
        <f>SUM(I19:I21)</f>
        <v>1182</v>
      </c>
      <c r="J192" s="87">
        <f>SUM(J19:J21)</f>
        <v>6826</v>
      </c>
      <c r="K192" s="88">
        <f>SUM(K19:K21)</f>
        <v>102691</v>
      </c>
      <c r="L192" s="89">
        <f t="shared" si="51"/>
        <v>8.3980095626685888E-2</v>
      </c>
      <c r="M192" s="89"/>
      <c r="N192" s="87">
        <f t="shared" ref="N192:T192" si="61">SUM(N19:N21)</f>
        <v>8624</v>
      </c>
      <c r="O192" s="87">
        <f t="shared" si="61"/>
        <v>149</v>
      </c>
      <c r="P192" s="88">
        <f t="shared" si="61"/>
        <v>8773</v>
      </c>
      <c r="Q192" s="87">
        <f t="shared" si="61"/>
        <v>2648</v>
      </c>
      <c r="R192" s="87">
        <f t="shared" si="61"/>
        <v>695</v>
      </c>
      <c r="S192" s="87">
        <f t="shared" si="61"/>
        <v>92</v>
      </c>
      <c r="T192" s="88">
        <f t="shared" si="61"/>
        <v>3435</v>
      </c>
      <c r="U192" s="137">
        <f t="shared" si="57"/>
        <v>32.020392749244714</v>
      </c>
      <c r="V192" s="137">
        <f t="shared" si="58"/>
        <v>14.23453237410072</v>
      </c>
      <c r="W192" s="137">
        <f t="shared" si="59"/>
        <v>12.847826086956522</v>
      </c>
      <c r="X192" s="157">
        <f t="shared" si="60"/>
        <v>27.908296943231441</v>
      </c>
    </row>
    <row r="193" spans="2:24" s="113" customFormat="1" ht="12.75" hidden="1" customHeight="1" outlineLevel="1">
      <c r="B193" s="574" t="s">
        <v>24</v>
      </c>
      <c r="C193" s="574"/>
      <c r="D193" s="574"/>
      <c r="E193" s="574"/>
      <c r="G193" s="87">
        <f>SUM(G22:G24)</f>
        <v>92507.4</v>
      </c>
      <c r="H193" s="87">
        <f>SUM(H22:H24)</f>
        <v>12857.2</v>
      </c>
      <c r="I193" s="87">
        <f>SUM(I22:I24)</f>
        <v>2103.8000000000002</v>
      </c>
      <c r="J193" s="87">
        <f>SUM(J22:J24)</f>
        <v>6706.4</v>
      </c>
      <c r="K193" s="88">
        <f>SUM(K22:K24)</f>
        <v>114174.8</v>
      </c>
      <c r="L193" s="89">
        <f t="shared" si="51"/>
        <v>8.9266633267586187E-2</v>
      </c>
      <c r="M193" s="89"/>
      <c r="N193" s="87">
        <f t="shared" ref="N193:T193" si="62">SUM(N22:N24)</f>
        <v>10192</v>
      </c>
      <c r="O193" s="87">
        <f t="shared" si="62"/>
        <v>131</v>
      </c>
      <c r="P193" s="88">
        <f t="shared" si="62"/>
        <v>10323</v>
      </c>
      <c r="Q193" s="87">
        <f t="shared" si="62"/>
        <v>2820</v>
      </c>
      <c r="R193" s="87">
        <f t="shared" si="62"/>
        <v>854</v>
      </c>
      <c r="S193" s="87">
        <f t="shared" si="62"/>
        <v>154</v>
      </c>
      <c r="T193" s="88">
        <f t="shared" si="62"/>
        <v>3828</v>
      </c>
      <c r="U193" s="137">
        <f t="shared" si="57"/>
        <v>32.804042553191486</v>
      </c>
      <c r="V193" s="137">
        <f t="shared" si="58"/>
        <v>15.055269320843092</v>
      </c>
      <c r="W193" s="137">
        <f t="shared" si="59"/>
        <v>13.661038961038962</v>
      </c>
      <c r="X193" s="157">
        <f t="shared" si="60"/>
        <v>28.074294670846392</v>
      </c>
    </row>
    <row r="194" spans="2:24" s="113" customFormat="1" ht="12.75" hidden="1" customHeight="1" outlineLevel="1">
      <c r="B194" s="575" t="s">
        <v>25</v>
      </c>
      <c r="C194" s="575"/>
      <c r="D194" s="575"/>
      <c r="E194" s="575"/>
      <c r="G194" s="92">
        <f>SUM(G25:G27)</f>
        <v>98600</v>
      </c>
      <c r="H194" s="92">
        <f>SUM(H25:H27)</f>
        <v>12580</v>
      </c>
      <c r="I194" s="92">
        <f>SUM(I25:I27)</f>
        <v>1273</v>
      </c>
      <c r="J194" s="92">
        <f>SUM(J25:J27)</f>
        <v>7532</v>
      </c>
      <c r="K194" s="93">
        <f>SUM(K25:K27)</f>
        <v>119985</v>
      </c>
      <c r="L194" s="94">
        <f t="shared" si="51"/>
        <v>7.8451473100804262E-2</v>
      </c>
      <c r="M194" s="94"/>
      <c r="N194" s="92">
        <f t="shared" ref="N194:T194" si="63">SUM(N25:N27)</f>
        <v>9413</v>
      </c>
      <c r="O194" s="92">
        <f t="shared" si="63"/>
        <v>214</v>
      </c>
      <c r="P194" s="93">
        <f t="shared" si="63"/>
        <v>9627</v>
      </c>
      <c r="Q194" s="92">
        <f t="shared" si="63"/>
        <v>2967</v>
      </c>
      <c r="R194" s="92">
        <f t="shared" si="63"/>
        <v>830</v>
      </c>
      <c r="S194" s="92">
        <f t="shared" si="63"/>
        <v>116</v>
      </c>
      <c r="T194" s="93">
        <f t="shared" si="63"/>
        <v>3913</v>
      </c>
      <c r="U194" s="139">
        <f t="shared" si="57"/>
        <v>33.232221098752952</v>
      </c>
      <c r="V194" s="139">
        <f t="shared" si="58"/>
        <v>15.156626506024097</v>
      </c>
      <c r="W194" s="139">
        <f t="shared" si="59"/>
        <v>10.974137931034482</v>
      </c>
      <c r="X194" s="158">
        <f t="shared" si="60"/>
        <v>28.738308203424481</v>
      </c>
    </row>
    <row r="195" spans="2:24" s="113" customFormat="1" hidden="1" outlineLevel="1">
      <c r="B195" s="573" t="s">
        <v>26</v>
      </c>
      <c r="C195" s="573"/>
      <c r="D195" s="573"/>
      <c r="E195" s="573"/>
      <c r="G195" s="90">
        <f>SUM(G28:G30)</f>
        <v>138603</v>
      </c>
      <c r="H195" s="90">
        <f>SUM(H28:H30)</f>
        <v>8854</v>
      </c>
      <c r="I195" s="90">
        <f>SUM(I28:I30)</f>
        <v>3320</v>
      </c>
      <c r="J195" s="90">
        <f>SUM(J28:J30)</f>
        <v>5676</v>
      </c>
      <c r="K195" s="91">
        <f>SUM(K28:K30)</f>
        <v>156453</v>
      </c>
      <c r="L195" s="104">
        <f t="shared" si="51"/>
        <v>8.8819006346954041E-2</v>
      </c>
      <c r="M195" s="104"/>
      <c r="N195" s="90">
        <f t="shared" ref="N195:T195" si="64">SUM(N28:N30)</f>
        <v>13896</v>
      </c>
      <c r="O195" s="90">
        <f t="shared" si="64"/>
        <v>205</v>
      </c>
      <c r="P195" s="91">
        <f t="shared" si="64"/>
        <v>14101</v>
      </c>
      <c r="Q195" s="90">
        <f t="shared" si="64"/>
        <v>4421</v>
      </c>
      <c r="R195" s="90">
        <f t="shared" si="64"/>
        <v>543</v>
      </c>
      <c r="S195" s="90">
        <f t="shared" si="64"/>
        <v>197</v>
      </c>
      <c r="T195" s="91">
        <f t="shared" si="64"/>
        <v>5161</v>
      </c>
      <c r="U195" s="147">
        <f t="shared" si="57"/>
        <v>31.351051798235694</v>
      </c>
      <c r="V195" s="147">
        <f t="shared" si="58"/>
        <v>16.30570902394107</v>
      </c>
      <c r="W195" s="147">
        <f t="shared" si="59"/>
        <v>16.852791878172589</v>
      </c>
      <c r="X195" s="162">
        <f t="shared" si="60"/>
        <v>29.214687076148035</v>
      </c>
    </row>
    <row r="196" spans="2:24" s="113" customFormat="1" hidden="1" outlineLevel="1">
      <c r="B196" s="574" t="s">
        <v>27</v>
      </c>
      <c r="C196" s="574"/>
      <c r="D196" s="574"/>
      <c r="E196" s="574"/>
      <c r="G196" s="87">
        <f>SUM(G31:G33)</f>
        <v>133771.1</v>
      </c>
      <c r="H196" s="87">
        <f>SUM(H31:H33)</f>
        <v>14582.8</v>
      </c>
      <c r="I196" s="87">
        <f>SUM(I31:I33)</f>
        <v>4278.2</v>
      </c>
      <c r="J196" s="87">
        <f>SUM(J31:J33)</f>
        <v>9267.7000000000007</v>
      </c>
      <c r="K196" s="88">
        <f>SUM(K31:K33)</f>
        <v>161899.79999999999</v>
      </c>
      <c r="L196" s="89">
        <f t="shared" si="51"/>
        <v>0.10347758304828049</v>
      </c>
      <c r="M196" s="89"/>
      <c r="N196" s="87">
        <f t="shared" ref="N196:T196" si="65">SUM(N31:N33)</f>
        <v>16753</v>
      </c>
      <c r="O196" s="87">
        <f t="shared" si="65"/>
        <v>408</v>
      </c>
      <c r="P196" s="88">
        <f t="shared" si="65"/>
        <v>17161</v>
      </c>
      <c r="Q196" s="87">
        <f t="shared" si="65"/>
        <v>3775</v>
      </c>
      <c r="R196" s="87">
        <f t="shared" si="65"/>
        <v>828</v>
      </c>
      <c r="S196" s="87">
        <f t="shared" si="65"/>
        <v>272</v>
      </c>
      <c r="T196" s="88">
        <f t="shared" si="65"/>
        <v>4875</v>
      </c>
      <c r="U196" s="137">
        <f t="shared" si="57"/>
        <v>35.436052980132452</v>
      </c>
      <c r="V196" s="137">
        <f t="shared" si="58"/>
        <v>17.612077294685989</v>
      </c>
      <c r="W196" s="137">
        <f t="shared" si="59"/>
        <v>15.728676470588235</v>
      </c>
      <c r="X196" s="157">
        <f t="shared" si="60"/>
        <v>31.30914871794872</v>
      </c>
    </row>
    <row r="197" spans="2:24" s="113" customFormat="1" hidden="1" outlineLevel="1">
      <c r="B197" s="574" t="s">
        <v>28</v>
      </c>
      <c r="C197" s="574"/>
      <c r="D197" s="574"/>
      <c r="E197" s="574"/>
      <c r="G197" s="87">
        <f>SUM(G34:G36)</f>
        <v>162065</v>
      </c>
      <c r="H197" s="87">
        <f>SUM(H34:H36)</f>
        <v>13625</v>
      </c>
      <c r="I197" s="87">
        <f>SUM(I34:I36)</f>
        <v>4424</v>
      </c>
      <c r="J197" s="87">
        <f>SUM(J34:J36)</f>
        <v>9619</v>
      </c>
      <c r="K197" s="88">
        <f>SUM(K34:K36)</f>
        <v>189733</v>
      </c>
      <c r="L197" s="89">
        <f t="shared" si="51"/>
        <v>5.9214791312001601E-2</v>
      </c>
      <c r="M197" s="89"/>
      <c r="N197" s="87">
        <f t="shared" ref="N197:T197" si="66">SUM(N34:N36)</f>
        <v>11235</v>
      </c>
      <c r="O197" s="87">
        <f t="shared" si="66"/>
        <v>509</v>
      </c>
      <c r="P197" s="88">
        <f t="shared" si="66"/>
        <v>11744</v>
      </c>
      <c r="Q197" s="87">
        <f t="shared" si="66"/>
        <v>4605</v>
      </c>
      <c r="R197" s="87">
        <f t="shared" si="66"/>
        <v>834</v>
      </c>
      <c r="S197" s="87">
        <f t="shared" si="66"/>
        <v>262</v>
      </c>
      <c r="T197" s="88">
        <f t="shared" si="66"/>
        <v>5701</v>
      </c>
      <c r="U197" s="137">
        <f t="shared" si="57"/>
        <v>35.193268186753528</v>
      </c>
      <c r="V197" s="137">
        <f t="shared" si="58"/>
        <v>16.336930455635493</v>
      </c>
      <c r="W197" s="137">
        <f t="shared" si="59"/>
        <v>16.885496183206108</v>
      </c>
      <c r="X197" s="157">
        <f t="shared" si="60"/>
        <v>31.593404665848098</v>
      </c>
    </row>
    <row r="198" spans="2:24" s="113" customFormat="1" hidden="1" outlineLevel="1">
      <c r="B198" s="575" t="s">
        <v>29</v>
      </c>
      <c r="C198" s="575"/>
      <c r="D198" s="575"/>
      <c r="E198" s="575"/>
      <c r="G198" s="92">
        <f>SUM(G37:G39)</f>
        <v>143868</v>
      </c>
      <c r="H198" s="92">
        <f>SUM(H37:H39)</f>
        <v>17604</v>
      </c>
      <c r="I198" s="92">
        <f>SUM(I37:I39)</f>
        <v>2180</v>
      </c>
      <c r="J198" s="92">
        <f>SUM(J37:J39)</f>
        <v>10464</v>
      </c>
      <c r="K198" s="93">
        <f>SUM(K37:K39)</f>
        <v>174116</v>
      </c>
      <c r="L198" s="94">
        <f t="shared" si="51"/>
        <v>7.4019619104505038E-2</v>
      </c>
      <c r="M198" s="94"/>
      <c r="N198" s="92">
        <f t="shared" ref="N198:T198" si="67">SUM(N37:N39)</f>
        <v>12888</v>
      </c>
      <c r="O198" s="92">
        <f t="shared" si="67"/>
        <v>371</v>
      </c>
      <c r="P198" s="93">
        <f t="shared" si="67"/>
        <v>13259</v>
      </c>
      <c r="Q198" s="92">
        <f t="shared" si="67"/>
        <v>4640</v>
      </c>
      <c r="R198" s="92">
        <f t="shared" si="67"/>
        <v>721</v>
      </c>
      <c r="S198" s="92">
        <f t="shared" si="67"/>
        <v>203</v>
      </c>
      <c r="T198" s="93">
        <f t="shared" si="67"/>
        <v>5564</v>
      </c>
      <c r="U198" s="139">
        <f t="shared" si="57"/>
        <v>31.006034482758622</v>
      </c>
      <c r="V198" s="139">
        <f t="shared" si="58"/>
        <v>24.41608876560333</v>
      </c>
      <c r="W198" s="139">
        <f t="shared" si="59"/>
        <v>10.738916256157635</v>
      </c>
      <c r="X198" s="158">
        <f t="shared" si="60"/>
        <v>29.412652767792956</v>
      </c>
    </row>
    <row r="199" spans="2:24" s="113" customFormat="1" hidden="1" outlineLevel="1">
      <c r="B199" s="573" t="s">
        <v>30</v>
      </c>
      <c r="C199" s="573"/>
      <c r="D199" s="573"/>
      <c r="E199" s="573"/>
      <c r="G199" s="90">
        <f>SUM(G40:G42)</f>
        <v>189233</v>
      </c>
      <c r="H199" s="90">
        <f>SUM(H40:H42)</f>
        <v>15014</v>
      </c>
      <c r="I199" s="90">
        <f>SUM(I40:I42)</f>
        <v>2006</v>
      </c>
      <c r="J199" s="90">
        <f>SUM(J40:J42)</f>
        <v>8821</v>
      </c>
      <c r="K199" s="91">
        <f>SUM(K40:K42)</f>
        <v>215074</v>
      </c>
      <c r="L199" s="104">
        <f t="shared" si="51"/>
        <v>5.9756176943749593E-2</v>
      </c>
      <c r="M199" s="104"/>
      <c r="N199" s="90">
        <f t="shared" ref="N199:T199" si="68">SUM(N40:N42)</f>
        <v>12852</v>
      </c>
      <c r="O199" s="90">
        <f t="shared" si="68"/>
        <v>284</v>
      </c>
      <c r="P199" s="91">
        <f t="shared" si="68"/>
        <v>13136</v>
      </c>
      <c r="Q199" s="90">
        <f t="shared" si="68"/>
        <v>5674</v>
      </c>
      <c r="R199" s="90">
        <f t="shared" si="68"/>
        <v>559</v>
      </c>
      <c r="S199" s="90">
        <f t="shared" si="68"/>
        <v>151</v>
      </c>
      <c r="T199" s="91">
        <f t="shared" si="68"/>
        <v>6384</v>
      </c>
      <c r="U199" s="147">
        <f t="shared" si="57"/>
        <v>33.350898836799438</v>
      </c>
      <c r="V199" s="147">
        <f t="shared" si="58"/>
        <v>26.858676207513415</v>
      </c>
      <c r="W199" s="147">
        <f t="shared" si="59"/>
        <v>13.284768211920531</v>
      </c>
      <c r="X199" s="162">
        <f t="shared" si="60"/>
        <v>32.307800751879697</v>
      </c>
    </row>
    <row r="200" spans="2:24" s="113" customFormat="1" hidden="1" outlineLevel="1">
      <c r="B200" s="574" t="s">
        <v>31</v>
      </c>
      <c r="C200" s="574"/>
      <c r="D200" s="574"/>
      <c r="E200" s="574"/>
      <c r="G200" s="87">
        <f>SUM(G43:G45)</f>
        <v>176757</v>
      </c>
      <c r="H200" s="87">
        <f>SUM(H43:H45)</f>
        <v>17560</v>
      </c>
      <c r="I200" s="87">
        <f>SUM(I43:I45)</f>
        <v>4118</v>
      </c>
      <c r="J200" s="87">
        <f>SUM(J43:J45)</f>
        <v>16270</v>
      </c>
      <c r="K200" s="88">
        <f>SUM(K43:K45)</f>
        <v>214705</v>
      </c>
      <c r="L200" s="89">
        <f t="shared" si="51"/>
        <v>6.6984932814792383E-2</v>
      </c>
      <c r="M200" s="89"/>
      <c r="N200" s="87">
        <f t="shared" ref="N200:T200" si="69">SUM(N43:N45)</f>
        <v>14382</v>
      </c>
      <c r="O200" s="87">
        <f t="shared" si="69"/>
        <v>591</v>
      </c>
      <c r="P200" s="88">
        <f t="shared" si="69"/>
        <v>14973</v>
      </c>
      <c r="Q200" s="87">
        <f t="shared" si="69"/>
        <v>5518</v>
      </c>
      <c r="R200" s="87">
        <f t="shared" si="69"/>
        <v>783</v>
      </c>
      <c r="S200" s="87">
        <f t="shared" si="69"/>
        <v>380</v>
      </c>
      <c r="T200" s="88">
        <f t="shared" si="69"/>
        <v>6681</v>
      </c>
      <c r="U200" s="137">
        <f t="shared" si="57"/>
        <v>32.032801739760785</v>
      </c>
      <c r="V200" s="137">
        <f t="shared" si="58"/>
        <v>22.426564495530013</v>
      </c>
      <c r="W200" s="137">
        <f t="shared" si="59"/>
        <v>10.836842105263157</v>
      </c>
      <c r="X200" s="157">
        <f t="shared" si="60"/>
        <v>29.701392007184552</v>
      </c>
    </row>
    <row r="201" spans="2:24" s="113" customFormat="1" hidden="1" outlineLevel="1">
      <c r="B201" s="574" t="s">
        <v>32</v>
      </c>
      <c r="C201" s="574"/>
      <c r="D201" s="574"/>
      <c r="E201" s="574"/>
      <c r="G201" s="87">
        <f>SUM(G46:G48)</f>
        <v>175212</v>
      </c>
      <c r="H201" s="87">
        <f>SUM(H46:H48)</f>
        <v>11628</v>
      </c>
      <c r="I201" s="87">
        <f>SUM(I46:I48)</f>
        <v>5847</v>
      </c>
      <c r="J201" s="87">
        <f>SUM(J46:J48)</f>
        <v>15632</v>
      </c>
      <c r="K201" s="88">
        <f>SUM(K46:K48)</f>
        <v>208319</v>
      </c>
      <c r="L201" s="89">
        <f t="shared" si="51"/>
        <v>8.9007723731392721E-2</v>
      </c>
      <c r="M201" s="89"/>
      <c r="N201" s="87">
        <f t="shared" ref="N201:T201" si="70">SUM(N46:N48)</f>
        <v>18542</v>
      </c>
      <c r="O201" s="87">
        <f t="shared" si="70"/>
        <v>621</v>
      </c>
      <c r="P201" s="88">
        <f t="shared" si="70"/>
        <v>19163</v>
      </c>
      <c r="Q201" s="87">
        <f t="shared" si="70"/>
        <v>5916</v>
      </c>
      <c r="R201" s="87">
        <f t="shared" si="70"/>
        <v>661</v>
      </c>
      <c r="S201" s="87">
        <f t="shared" si="70"/>
        <v>497</v>
      </c>
      <c r="T201" s="88">
        <f t="shared" si="70"/>
        <v>7074</v>
      </c>
      <c r="U201" s="137">
        <f t="shared" si="57"/>
        <v>29.616632860040568</v>
      </c>
      <c r="V201" s="137">
        <f t="shared" si="58"/>
        <v>17.591527987897127</v>
      </c>
      <c r="W201" s="137">
        <f t="shared" si="59"/>
        <v>11.764587525150905</v>
      </c>
      <c r="X201" s="157">
        <f t="shared" si="60"/>
        <v>27.238761662425784</v>
      </c>
    </row>
    <row r="202" spans="2:24" s="113" customFormat="1" hidden="1" outlineLevel="1">
      <c r="B202" s="576" t="s">
        <v>33</v>
      </c>
      <c r="C202" s="576"/>
      <c r="D202" s="576"/>
      <c r="E202" s="576"/>
      <c r="G202" s="114">
        <f>SUM(G49:G51)</f>
        <v>150695</v>
      </c>
      <c r="H202" s="114">
        <f>SUM(H49:H51)</f>
        <v>13786</v>
      </c>
      <c r="I202" s="114">
        <f>SUM(I49:I51)</f>
        <v>6134</v>
      </c>
      <c r="J202" s="114">
        <f>SUM(J49:J51)</f>
        <v>13759</v>
      </c>
      <c r="K202" s="115">
        <f>SUM(K49:K51)</f>
        <v>184374</v>
      </c>
      <c r="L202" s="116">
        <f t="shared" si="51"/>
        <v>8.096043910746635E-2</v>
      </c>
      <c r="M202" s="116"/>
      <c r="N202" s="114">
        <f t="shared" ref="N202:T202" si="71">SUM(N49:N51)</f>
        <v>14927</v>
      </c>
      <c r="O202" s="114">
        <f t="shared" si="71"/>
        <v>515</v>
      </c>
      <c r="P202" s="115">
        <f t="shared" si="71"/>
        <v>15442</v>
      </c>
      <c r="Q202" s="114">
        <f t="shared" si="71"/>
        <v>5305</v>
      </c>
      <c r="R202" s="114">
        <f t="shared" si="71"/>
        <v>572</v>
      </c>
      <c r="S202" s="114">
        <f t="shared" si="71"/>
        <v>537</v>
      </c>
      <c r="T202" s="115">
        <f t="shared" si="71"/>
        <v>6414</v>
      </c>
      <c r="U202" s="149">
        <f t="shared" si="57"/>
        <v>28.406220546654101</v>
      </c>
      <c r="V202" s="149">
        <f t="shared" si="58"/>
        <v>24.1013986013986</v>
      </c>
      <c r="W202" s="149">
        <f t="shared" si="59"/>
        <v>11.422718808193668</v>
      </c>
      <c r="X202" s="164">
        <f t="shared" si="60"/>
        <v>26.60040536326785</v>
      </c>
    </row>
    <row r="203" spans="2:24" s="113" customFormat="1" collapsed="1">
      <c r="B203" s="573" t="s">
        <v>34</v>
      </c>
      <c r="C203" s="573"/>
      <c r="D203" s="573"/>
      <c r="E203" s="573"/>
      <c r="G203" s="90">
        <f>SUM(G52:G54)</f>
        <v>154627</v>
      </c>
      <c r="H203" s="90">
        <f>SUM(H52:H54)</f>
        <v>7126</v>
      </c>
      <c r="I203" s="90">
        <f>SUM(I52:I54)</f>
        <v>7967</v>
      </c>
      <c r="J203" s="90">
        <f>SUM(J52:J54)</f>
        <v>11066</v>
      </c>
      <c r="K203" s="91">
        <f>SUM(K52:K54)</f>
        <v>180786</v>
      </c>
      <c r="L203" s="104">
        <f t="shared" si="51"/>
        <v>8.7285519896452154E-2</v>
      </c>
      <c r="M203" s="104"/>
      <c r="N203" s="90">
        <f t="shared" ref="N203:T203" si="72">SUM(N52:N54)</f>
        <v>15780</v>
      </c>
      <c r="O203" s="90">
        <f t="shared" si="72"/>
        <v>485</v>
      </c>
      <c r="P203" s="91">
        <f t="shared" si="72"/>
        <v>16265</v>
      </c>
      <c r="Q203" s="90">
        <f t="shared" si="72"/>
        <v>5750</v>
      </c>
      <c r="R203" s="90">
        <f t="shared" si="72"/>
        <v>379</v>
      </c>
      <c r="S203" s="90">
        <f t="shared" si="72"/>
        <v>726</v>
      </c>
      <c r="T203" s="91">
        <f t="shared" si="72"/>
        <v>6855</v>
      </c>
      <c r="U203" s="147">
        <f t="shared" si="57"/>
        <v>26.891652173913045</v>
      </c>
      <c r="V203" s="147">
        <f t="shared" si="58"/>
        <v>18.802110817941951</v>
      </c>
      <c r="W203" s="147">
        <f t="shared" si="59"/>
        <v>10.973829201101928</v>
      </c>
      <c r="X203" s="162">
        <f t="shared" si="60"/>
        <v>24.758570386579141</v>
      </c>
    </row>
    <row r="204" spans="2:24" s="113" customFormat="1">
      <c r="B204" s="574" t="s">
        <v>35</v>
      </c>
      <c r="C204" s="574"/>
      <c r="D204" s="574"/>
      <c r="E204" s="574"/>
      <c r="G204" s="87">
        <f>SUM(G55:G57)</f>
        <v>136238</v>
      </c>
      <c r="H204" s="87">
        <f>SUM(H55:H57)</f>
        <v>9934</v>
      </c>
      <c r="I204" s="87">
        <f>SUM(I55:I57)</f>
        <v>6515</v>
      </c>
      <c r="J204" s="87">
        <f>SUM(J55:J57)</f>
        <v>11775.2</v>
      </c>
      <c r="K204" s="88">
        <f>SUM(K55:K57)</f>
        <v>164462.20000000001</v>
      </c>
      <c r="L204" s="89">
        <f t="shared" si="51"/>
        <v>9.1838732547661395E-2</v>
      </c>
      <c r="M204" s="89"/>
      <c r="N204" s="87">
        <f t="shared" ref="N204:T204" si="73">SUM(N55:N57)</f>
        <v>15104</v>
      </c>
      <c r="O204" s="87">
        <f t="shared" si="73"/>
        <v>576</v>
      </c>
      <c r="P204" s="88">
        <f t="shared" si="73"/>
        <v>15680</v>
      </c>
      <c r="Q204" s="87">
        <f t="shared" si="73"/>
        <v>4881</v>
      </c>
      <c r="R204" s="87">
        <f t="shared" si="73"/>
        <v>415</v>
      </c>
      <c r="S204" s="87">
        <f t="shared" si="73"/>
        <v>820</v>
      </c>
      <c r="T204" s="88">
        <f t="shared" si="73"/>
        <v>6116</v>
      </c>
      <c r="U204" s="137">
        <f t="shared" si="57"/>
        <v>27.911903298504406</v>
      </c>
      <c r="V204" s="137">
        <f t="shared" si="58"/>
        <v>23.93734939759036</v>
      </c>
      <c r="W204" s="137">
        <f t="shared" si="59"/>
        <v>7.9451219512195124</v>
      </c>
      <c r="X204" s="157">
        <f t="shared" si="60"/>
        <v>24.965173315892741</v>
      </c>
    </row>
    <row r="205" spans="2:24" s="113" customFormat="1">
      <c r="B205" s="574" t="s">
        <v>36</v>
      </c>
      <c r="C205" s="574"/>
      <c r="D205" s="574"/>
      <c r="E205" s="574"/>
      <c r="G205" s="87">
        <f>SUM(G58:G60)</f>
        <v>85162</v>
      </c>
      <c r="H205" s="87">
        <f>SUM(H58:H60)</f>
        <v>12161</v>
      </c>
      <c r="I205" s="87">
        <f>SUM(I58:I60)</f>
        <v>8786</v>
      </c>
      <c r="J205" s="87">
        <f>SUM(J58:J60)</f>
        <v>10242</v>
      </c>
      <c r="K205" s="88">
        <f>SUM(K58:K60)</f>
        <v>116351</v>
      </c>
      <c r="L205" s="89">
        <f t="shared" si="51"/>
        <v>7.8160050192950636E-2</v>
      </c>
      <c r="M205" s="89"/>
      <c r="N205" s="87">
        <f t="shared" ref="N205:T205" si="74">SUM(N58:N60)</f>
        <v>9094</v>
      </c>
      <c r="O205" s="87">
        <f t="shared" si="74"/>
        <v>451</v>
      </c>
      <c r="P205" s="88">
        <f t="shared" si="74"/>
        <v>9545</v>
      </c>
      <c r="Q205" s="87">
        <f t="shared" si="74"/>
        <v>3585</v>
      </c>
      <c r="R205" s="87">
        <f t="shared" si="74"/>
        <v>518</v>
      </c>
      <c r="S205" s="87">
        <f t="shared" si="74"/>
        <v>950</v>
      </c>
      <c r="T205" s="88">
        <f t="shared" si="74"/>
        <v>5053</v>
      </c>
      <c r="U205" s="137">
        <f t="shared" si="57"/>
        <v>23.755090655509065</v>
      </c>
      <c r="V205" s="137">
        <f t="shared" si="58"/>
        <v>23.476833976833976</v>
      </c>
      <c r="W205" s="137">
        <f t="shared" si="59"/>
        <v>9.2484210526315795</v>
      </c>
      <c r="X205" s="157">
        <f t="shared" si="60"/>
        <v>20.999208391054818</v>
      </c>
    </row>
    <row r="206" spans="2:24" s="113" customFormat="1">
      <c r="B206" s="574" t="s">
        <v>37</v>
      </c>
      <c r="C206" s="574"/>
      <c r="D206" s="574"/>
      <c r="E206" s="574"/>
      <c r="G206" s="87">
        <f>SUM(G61:G63)</f>
        <v>100285</v>
      </c>
      <c r="H206" s="87">
        <f>SUM(H61:H63)</f>
        <v>5578</v>
      </c>
      <c r="I206" s="87">
        <f>SUM(I61:I63)</f>
        <v>5114</v>
      </c>
      <c r="J206" s="87">
        <f>SUM(J61:J63)</f>
        <v>13699</v>
      </c>
      <c r="K206" s="88">
        <f>SUM(K61:K63)</f>
        <v>124676</v>
      </c>
      <c r="L206" s="89">
        <f t="shared" si="51"/>
        <v>5.8992909621739552E-2</v>
      </c>
      <c r="M206" s="89"/>
      <c r="N206" s="87">
        <f t="shared" ref="N206:T206" si="75">SUM(N61:N63)</f>
        <v>7355</v>
      </c>
      <c r="O206" s="87">
        <f t="shared" si="75"/>
        <v>658</v>
      </c>
      <c r="P206" s="88">
        <f t="shared" si="75"/>
        <v>8013</v>
      </c>
      <c r="Q206" s="87">
        <f t="shared" si="75"/>
        <v>4279</v>
      </c>
      <c r="R206" s="87">
        <f t="shared" si="75"/>
        <v>265</v>
      </c>
      <c r="S206" s="87">
        <f t="shared" si="75"/>
        <v>862</v>
      </c>
      <c r="T206" s="88">
        <f t="shared" si="75"/>
        <v>5406</v>
      </c>
      <c r="U206" s="137">
        <f t="shared" si="57"/>
        <v>23.436550595933628</v>
      </c>
      <c r="V206" s="137">
        <f t="shared" si="58"/>
        <v>21.049056603773586</v>
      </c>
      <c r="W206" s="137">
        <f t="shared" si="59"/>
        <v>5.9327146171693732</v>
      </c>
      <c r="X206" s="157">
        <f t="shared" si="60"/>
        <v>20.528486866444691</v>
      </c>
    </row>
    <row r="207" spans="2:24" s="113" customFormat="1">
      <c r="B207" s="573" t="s">
        <v>38</v>
      </c>
      <c r="C207" s="573"/>
      <c r="D207" s="573"/>
      <c r="E207" s="573"/>
      <c r="G207" s="90">
        <f>SUM(G64:G66)</f>
        <v>117151</v>
      </c>
      <c r="H207" s="90">
        <f>SUM(H64:H66)</f>
        <v>9692</v>
      </c>
      <c r="I207" s="90">
        <f>SUM(I64:I66)</f>
        <v>10370</v>
      </c>
      <c r="J207" s="90">
        <f>SUM(J64:J66)</f>
        <v>12152</v>
      </c>
      <c r="K207" s="91">
        <f>SUM(K64:K66)</f>
        <v>149365</v>
      </c>
      <c r="L207" s="104">
        <f t="shared" si="51"/>
        <v>8.2074113748200714E-2</v>
      </c>
      <c r="M207" s="104"/>
      <c r="N207" s="90">
        <f t="shared" ref="N207:T207" si="76">SUM(N64:N66)</f>
        <v>12259</v>
      </c>
      <c r="O207" s="90">
        <f t="shared" si="76"/>
        <v>474</v>
      </c>
      <c r="P207" s="91">
        <f t="shared" si="76"/>
        <v>12733</v>
      </c>
      <c r="Q207" s="90">
        <f t="shared" si="76"/>
        <v>3727</v>
      </c>
      <c r="R207" s="90">
        <f t="shared" si="76"/>
        <v>303</v>
      </c>
      <c r="S207" s="90">
        <f t="shared" si="76"/>
        <v>1046</v>
      </c>
      <c r="T207" s="91">
        <f t="shared" si="76"/>
        <v>5076</v>
      </c>
      <c r="U207" s="147">
        <f t="shared" si="57"/>
        <v>31.433056077273946</v>
      </c>
      <c r="V207" s="147">
        <f t="shared" si="58"/>
        <v>31.986798679867988</v>
      </c>
      <c r="W207" s="147">
        <f t="shared" si="59"/>
        <v>9.9139579349904405</v>
      </c>
      <c r="X207" s="162">
        <f t="shared" si="60"/>
        <v>27.031717888100868</v>
      </c>
    </row>
    <row r="208" spans="2:24" s="113" customFormat="1">
      <c r="B208" s="574" t="s">
        <v>39</v>
      </c>
      <c r="C208" s="574"/>
      <c r="D208" s="574"/>
      <c r="E208" s="574"/>
      <c r="G208" s="87">
        <f>SUM(G67:G69)</f>
        <v>124437.85500000001</v>
      </c>
      <c r="H208" s="87">
        <f>SUM(H67:H69)</f>
        <v>7442.79</v>
      </c>
      <c r="I208" s="87">
        <f>SUM(I67:I69)</f>
        <v>6940.25</v>
      </c>
      <c r="J208" s="87">
        <f>SUM(J67:J69)</f>
        <v>13593.060000000001</v>
      </c>
      <c r="K208" s="88">
        <f>SUM(K67:K69)</f>
        <v>152413.95500000002</v>
      </c>
      <c r="L208" s="89">
        <f t="shared" si="51"/>
        <v>7.9434983496097844E-2</v>
      </c>
      <c r="M208" s="89"/>
      <c r="N208" s="87">
        <f t="shared" ref="N208:T208" si="77">SUM(N67:N69)</f>
        <v>12107</v>
      </c>
      <c r="O208" s="87">
        <f t="shared" si="77"/>
        <v>880.99999999999932</v>
      </c>
      <c r="P208" s="88">
        <f t="shared" si="77"/>
        <v>12988</v>
      </c>
      <c r="Q208" s="87">
        <f t="shared" si="77"/>
        <v>4227</v>
      </c>
      <c r="R208" s="87">
        <f t="shared" si="77"/>
        <v>326</v>
      </c>
      <c r="S208" s="87">
        <f t="shared" si="77"/>
        <v>884</v>
      </c>
      <c r="T208" s="88">
        <f t="shared" si="77"/>
        <v>5437</v>
      </c>
      <c r="U208" s="137">
        <f t="shared" si="57"/>
        <v>29.438811213626689</v>
      </c>
      <c r="V208" s="137">
        <f t="shared" si="58"/>
        <v>22.830644171779142</v>
      </c>
      <c r="W208" s="137">
        <f t="shared" si="59"/>
        <v>7.8509615384615383</v>
      </c>
      <c r="X208" s="157">
        <f t="shared" si="60"/>
        <v>25.532627368033847</v>
      </c>
    </row>
    <row r="209" spans="2:24" s="113" customFormat="1">
      <c r="B209" s="574" t="s">
        <v>40</v>
      </c>
      <c r="C209" s="574"/>
      <c r="D209" s="574"/>
      <c r="E209" s="574"/>
      <c r="G209" s="87">
        <f>SUM(G70:G72)</f>
        <v>111912</v>
      </c>
      <c r="H209" s="87">
        <f>SUM(H70:H72)</f>
        <v>10372</v>
      </c>
      <c r="I209" s="87">
        <f>SUM(I70:I72)</f>
        <v>7236</v>
      </c>
      <c r="J209" s="87">
        <f>SUM(J70:J72)</f>
        <v>16745</v>
      </c>
      <c r="K209" s="88">
        <f>SUM(K70:K72)</f>
        <v>146265</v>
      </c>
      <c r="L209" s="89">
        <f t="shared" si="51"/>
        <v>0.1055344750965713</v>
      </c>
      <c r="M209" s="89"/>
      <c r="N209" s="87">
        <f t="shared" ref="N209:T209" si="78">SUM(N70:N72)</f>
        <v>15436</v>
      </c>
      <c r="O209" s="87">
        <f t="shared" si="78"/>
        <v>626.00000000000034</v>
      </c>
      <c r="P209" s="88">
        <f t="shared" si="78"/>
        <v>16062</v>
      </c>
      <c r="Q209" s="87">
        <f t="shared" si="78"/>
        <v>3422</v>
      </c>
      <c r="R209" s="87">
        <f t="shared" si="78"/>
        <v>396</v>
      </c>
      <c r="S209" s="87">
        <f t="shared" si="78"/>
        <v>833</v>
      </c>
      <c r="T209" s="88">
        <f t="shared" si="78"/>
        <v>4651</v>
      </c>
      <c r="U209" s="137">
        <f t="shared" si="57"/>
        <v>32.703682057276446</v>
      </c>
      <c r="V209" s="137">
        <f t="shared" si="58"/>
        <v>26.19191919191919</v>
      </c>
      <c r="W209" s="137">
        <f t="shared" si="59"/>
        <v>8.6866746698679478</v>
      </c>
      <c r="X209" s="157">
        <f t="shared" si="60"/>
        <v>27.847774672113523</v>
      </c>
    </row>
    <row r="210" spans="2:24" s="113" customFormat="1">
      <c r="B210" s="574" t="s">
        <v>41</v>
      </c>
      <c r="C210" s="574"/>
      <c r="D210" s="574"/>
      <c r="E210" s="574"/>
      <c r="G210" s="87">
        <f>SUM(G73:G75)</f>
        <v>92812.28</v>
      </c>
      <c r="H210" s="87">
        <f>SUM(H73:H75)</f>
        <v>5537.91</v>
      </c>
      <c r="I210" s="87">
        <f>SUM(I73:I75)</f>
        <v>7285.2800000000007</v>
      </c>
      <c r="J210" s="87">
        <f>SUM(J73:J75)</f>
        <v>15584.86</v>
      </c>
      <c r="K210" s="88">
        <f>SUM(K73:K75)</f>
        <v>121220.33</v>
      </c>
      <c r="L210" s="89">
        <f t="shared" si="51"/>
        <v>0.10513912971528785</v>
      </c>
      <c r="M210" s="89"/>
      <c r="N210" s="87">
        <f t="shared" ref="N210:T210" si="79">SUM(N73:N75)</f>
        <v>12745</v>
      </c>
      <c r="O210" s="87">
        <f t="shared" si="79"/>
        <v>703.99999999999977</v>
      </c>
      <c r="P210" s="88">
        <f t="shared" si="79"/>
        <v>13449</v>
      </c>
      <c r="Q210" s="87">
        <f t="shared" si="79"/>
        <v>3237</v>
      </c>
      <c r="R210" s="87">
        <f t="shared" si="79"/>
        <v>316</v>
      </c>
      <c r="S210" s="87">
        <f t="shared" si="79"/>
        <v>689</v>
      </c>
      <c r="T210" s="88">
        <f t="shared" si="79"/>
        <v>4242</v>
      </c>
      <c r="U210" s="137">
        <f t="shared" si="57"/>
        <v>28.672313870868088</v>
      </c>
      <c r="V210" s="137">
        <f t="shared" si="58"/>
        <v>17.525031645569619</v>
      </c>
      <c r="W210" s="137">
        <f t="shared" si="59"/>
        <v>10.573701015965169</v>
      </c>
      <c r="X210" s="157">
        <f t="shared" si="60"/>
        <v>24.902279585101368</v>
      </c>
    </row>
    <row r="211" spans="2:24" s="113" customFormat="1">
      <c r="B211" s="573" t="s">
        <v>42</v>
      </c>
      <c r="C211" s="573"/>
      <c r="D211" s="573"/>
      <c r="E211" s="573"/>
      <c r="G211" s="90">
        <f>SUM(G76:G78)</f>
        <v>77088.81</v>
      </c>
      <c r="H211" s="90">
        <f>SUM(H76:H78)</f>
        <v>10859.14</v>
      </c>
      <c r="I211" s="90">
        <f>SUM(I76:I78)</f>
        <v>11698.369999999999</v>
      </c>
      <c r="J211" s="90">
        <f>SUM(J76:J78)</f>
        <v>10988.99</v>
      </c>
      <c r="K211" s="91">
        <f>SUM(K76:K78)</f>
        <v>110635.31</v>
      </c>
      <c r="L211" s="104">
        <f t="shared" si="51"/>
        <v>9.2999242285306566E-2</v>
      </c>
      <c r="M211" s="104"/>
      <c r="N211" s="90">
        <f t="shared" ref="N211:T211" si="80">SUM(N76:N78)</f>
        <v>10289</v>
      </c>
      <c r="O211" s="90">
        <f t="shared" si="80"/>
        <v>486.00000000000023</v>
      </c>
      <c r="P211" s="91">
        <f t="shared" si="80"/>
        <v>10775</v>
      </c>
      <c r="Q211" s="90">
        <f t="shared" si="80"/>
        <v>2884</v>
      </c>
      <c r="R211" s="90">
        <f t="shared" si="80"/>
        <v>502</v>
      </c>
      <c r="S211" s="90">
        <f t="shared" si="80"/>
        <v>560</v>
      </c>
      <c r="T211" s="91">
        <f t="shared" si="80"/>
        <v>3946</v>
      </c>
      <c r="U211" s="147">
        <f t="shared" si="57"/>
        <v>26.729823162274617</v>
      </c>
      <c r="V211" s="147">
        <f t="shared" si="58"/>
        <v>21.631752988047808</v>
      </c>
      <c r="W211" s="147">
        <f t="shared" si="59"/>
        <v>20.889946428571427</v>
      </c>
      <c r="X211" s="162">
        <f t="shared" si="60"/>
        <v>25.252488596046629</v>
      </c>
    </row>
    <row r="212" spans="2:24" s="113" customFormat="1">
      <c r="B212" s="574" t="s">
        <v>43</v>
      </c>
      <c r="C212" s="574"/>
      <c r="D212" s="574"/>
      <c r="E212" s="574"/>
      <c r="G212" s="87">
        <f>SUM(G79:G81)</f>
        <v>70653.849999999991</v>
      </c>
      <c r="H212" s="87">
        <f>SUM(H79:H81)</f>
        <v>9199.07</v>
      </c>
      <c r="I212" s="87">
        <f>SUM(I79:I81)</f>
        <v>5613.34</v>
      </c>
      <c r="J212" s="87">
        <f>SUM(J79:J81)</f>
        <v>6637.51</v>
      </c>
      <c r="K212" s="88">
        <f>SUM(K79:K81)</f>
        <v>92103.77</v>
      </c>
      <c r="L212" s="89">
        <f t="shared" si="51"/>
        <v>5.9747825740466429E-2</v>
      </c>
      <c r="M212" s="89"/>
      <c r="N212" s="87">
        <f t="shared" ref="N212:T212" si="81">SUM(N79:N81)</f>
        <v>5503</v>
      </c>
      <c r="O212" s="87">
        <f t="shared" si="81"/>
        <v>220.00000000000017</v>
      </c>
      <c r="P212" s="88">
        <f t="shared" si="81"/>
        <v>5723</v>
      </c>
      <c r="Q212" s="87">
        <f t="shared" si="81"/>
        <v>2016</v>
      </c>
      <c r="R212" s="87">
        <f t="shared" si="81"/>
        <v>364</v>
      </c>
      <c r="S212" s="87">
        <f t="shared" si="81"/>
        <v>395</v>
      </c>
      <c r="T212" s="88">
        <f t="shared" si="81"/>
        <v>2775</v>
      </c>
      <c r="U212" s="137">
        <f t="shared" si="57"/>
        <v>35.046552579365077</v>
      </c>
      <c r="V212" s="137">
        <f t="shared" si="58"/>
        <v>25.272170329670328</v>
      </c>
      <c r="W212" s="137">
        <f t="shared" si="59"/>
        <v>14.210987341772153</v>
      </c>
      <c r="X212" s="157">
        <f t="shared" si="60"/>
        <v>30.798652252252246</v>
      </c>
    </row>
    <row r="213" spans="2:24" s="113" customFormat="1">
      <c r="B213" s="574" t="s">
        <v>44</v>
      </c>
      <c r="C213" s="574"/>
      <c r="D213" s="574"/>
      <c r="E213" s="574"/>
      <c r="G213" s="87">
        <f>SUM(G82:G84)</f>
        <v>99334.968999999983</v>
      </c>
      <c r="H213" s="87">
        <f>SUM(H82:H84)</f>
        <v>15712.859999999999</v>
      </c>
      <c r="I213" s="87">
        <f>SUM(I82:I84)</f>
        <v>4247.3599999999997</v>
      </c>
      <c r="J213" s="87">
        <f>SUM(J82:J84)</f>
        <v>8039.43</v>
      </c>
      <c r="K213" s="88">
        <f>SUM(K82:K84)</f>
        <v>127334.61900000001</v>
      </c>
      <c r="L213" s="89">
        <f t="shared" si="51"/>
        <v>8.095991554347054E-2</v>
      </c>
      <c r="M213" s="89"/>
      <c r="N213" s="87">
        <f t="shared" ref="N213:T213" si="82">SUM(N82:N84)</f>
        <v>10309</v>
      </c>
      <c r="O213" s="87">
        <f t="shared" si="82"/>
        <v>186.00000000000017</v>
      </c>
      <c r="P213" s="88">
        <f t="shared" si="82"/>
        <v>10495</v>
      </c>
      <c r="Q213" s="87">
        <f t="shared" si="82"/>
        <v>2198</v>
      </c>
      <c r="R213" s="87">
        <f t="shared" si="82"/>
        <v>521</v>
      </c>
      <c r="S213" s="87">
        <f t="shared" si="82"/>
        <v>375</v>
      </c>
      <c r="T213" s="88">
        <f t="shared" si="82"/>
        <v>3094</v>
      </c>
      <c r="U213" s="137">
        <f t="shared" si="57"/>
        <v>45.193343494085525</v>
      </c>
      <c r="V213" s="137">
        <f t="shared" si="58"/>
        <v>30.159040307101726</v>
      </c>
      <c r="W213" s="137">
        <f t="shared" si="59"/>
        <v>11.326293333333332</v>
      </c>
      <c r="X213" s="157">
        <f t="shared" si="60"/>
        <v>38.556945378151255</v>
      </c>
    </row>
    <row r="214" spans="2:24" s="113" customFormat="1">
      <c r="B214" s="577" t="s">
        <v>45</v>
      </c>
      <c r="C214" s="577"/>
      <c r="D214" s="577"/>
      <c r="E214" s="577"/>
      <c r="G214" s="117">
        <f>SUM(G85:G87)</f>
        <v>47345.61</v>
      </c>
      <c r="H214" s="117">
        <f>SUM(H85:H87)</f>
        <v>10990.32</v>
      </c>
      <c r="I214" s="117">
        <f>SUM(I85:I87)</f>
        <v>2071.94</v>
      </c>
      <c r="J214" s="117">
        <f>SUM(J85:J87)</f>
        <v>7728.79</v>
      </c>
      <c r="K214" s="118">
        <f>SUM(K85:K87)</f>
        <v>68136.66</v>
      </c>
      <c r="L214" s="119">
        <f t="shared" si="51"/>
        <v>7.7975644829083188E-2</v>
      </c>
      <c r="M214" s="119"/>
      <c r="N214" s="117">
        <f t="shared" ref="N214:T214" si="83">SUM(N85:N87)</f>
        <v>5313</v>
      </c>
      <c r="O214" s="117">
        <f t="shared" si="83"/>
        <v>258.99999999999977</v>
      </c>
      <c r="P214" s="118">
        <f t="shared" si="83"/>
        <v>5572</v>
      </c>
      <c r="Q214" s="117">
        <f t="shared" si="83"/>
        <v>1553</v>
      </c>
      <c r="R214" s="117">
        <f t="shared" si="83"/>
        <v>397</v>
      </c>
      <c r="S214" s="117">
        <f t="shared" si="83"/>
        <v>561</v>
      </c>
      <c r="T214" s="118">
        <f t="shared" si="83"/>
        <v>2511</v>
      </c>
      <c r="U214" s="151">
        <f t="shared" si="57"/>
        <v>30.486548615582745</v>
      </c>
      <c r="V214" s="151">
        <f t="shared" si="58"/>
        <v>27.683425692695213</v>
      </c>
      <c r="W214" s="151">
        <f t="shared" si="59"/>
        <v>3.6932976827094475</v>
      </c>
      <c r="X214" s="165">
        <f t="shared" si="60"/>
        <v>24.057295898048586</v>
      </c>
    </row>
    <row r="215" spans="2:24" s="113" customFormat="1">
      <c r="B215" s="886" t="s">
        <v>46</v>
      </c>
      <c r="C215" s="886"/>
      <c r="D215" s="886"/>
      <c r="E215" s="886"/>
      <c r="G215" s="120">
        <f>SUM(G88:G90)</f>
        <v>18280.830000000002</v>
      </c>
      <c r="H215" s="120">
        <f>SUM(H88:H90)</f>
        <v>12198.869999999999</v>
      </c>
      <c r="I215" s="120">
        <f>SUM(I88:I90)</f>
        <v>4307.2000000000007</v>
      </c>
      <c r="J215" s="120">
        <f>SUM(J88:J90)</f>
        <v>7135.06</v>
      </c>
      <c r="K215" s="121">
        <f>SUM(K88:K90)</f>
        <v>41921.96</v>
      </c>
      <c r="L215" s="122">
        <f t="shared" si="51"/>
        <v>0.10934603248512235</v>
      </c>
      <c r="M215" s="122"/>
      <c r="N215" s="120">
        <f t="shared" ref="N215:T215" si="84">SUM(N88:N90)</f>
        <v>4584</v>
      </c>
      <c r="O215" s="120">
        <f t="shared" si="84"/>
        <v>574</v>
      </c>
      <c r="P215" s="121">
        <f t="shared" si="84"/>
        <v>5158</v>
      </c>
      <c r="Q215" s="120">
        <f t="shared" si="84"/>
        <v>952</v>
      </c>
      <c r="R215" s="120">
        <f t="shared" si="84"/>
        <v>435</v>
      </c>
      <c r="S215" s="120">
        <f t="shared" si="84"/>
        <v>305</v>
      </c>
      <c r="T215" s="121">
        <f t="shared" si="84"/>
        <v>1692</v>
      </c>
      <c r="U215" s="153">
        <f t="shared" si="57"/>
        <v>19.202552521008407</v>
      </c>
      <c r="V215" s="153">
        <f t="shared" si="58"/>
        <v>28.043379310344825</v>
      </c>
      <c r="W215" s="153">
        <f t="shared" si="59"/>
        <v>14.121967213114756</v>
      </c>
      <c r="X215" s="166">
        <f t="shared" si="60"/>
        <v>20.559633569739955</v>
      </c>
    </row>
    <row r="216" spans="2:24" s="113" customFormat="1">
      <c r="B216" s="574" t="s">
        <v>47</v>
      </c>
      <c r="C216" s="574"/>
      <c r="D216" s="574"/>
      <c r="E216" s="574"/>
      <c r="G216" s="87">
        <f>SUM(G91:G93)</f>
        <v>24542.560000000001</v>
      </c>
      <c r="H216" s="87">
        <f>SUM(H91:H93)</f>
        <v>11239.41</v>
      </c>
      <c r="I216" s="87">
        <f>SUM(I91:I93)</f>
        <v>2879.69</v>
      </c>
      <c r="J216" s="87">
        <f>SUM(J91:J93)</f>
        <v>9208</v>
      </c>
      <c r="K216" s="88">
        <f>SUM(K91:K93)</f>
        <v>47869.659999999996</v>
      </c>
      <c r="L216" s="89">
        <f t="shared" si="51"/>
        <v>7.4097037664357768E-2</v>
      </c>
      <c r="M216" s="89"/>
      <c r="N216" s="87">
        <f t="shared" ref="N216:T216" si="85">SUM(N91:N93)</f>
        <v>3547</v>
      </c>
      <c r="O216" s="87">
        <f t="shared" si="85"/>
        <v>252</v>
      </c>
      <c r="P216" s="88">
        <f t="shared" si="85"/>
        <v>3799</v>
      </c>
      <c r="Q216" s="87">
        <f t="shared" si="85"/>
        <v>1119</v>
      </c>
      <c r="R216" s="87">
        <f t="shared" si="85"/>
        <v>416</v>
      </c>
      <c r="S216" s="87">
        <f t="shared" si="85"/>
        <v>222</v>
      </c>
      <c r="T216" s="88">
        <f t="shared" si="85"/>
        <v>1757</v>
      </c>
      <c r="U216" s="137">
        <f t="shared" si="57"/>
        <v>21.932582663092049</v>
      </c>
      <c r="V216" s="137">
        <f t="shared" si="58"/>
        <v>27.017812499999998</v>
      </c>
      <c r="W216" s="137">
        <f t="shared" si="59"/>
        <v>12.971576576576577</v>
      </c>
      <c r="X216" s="157">
        <f t="shared" si="60"/>
        <v>22.004359704040979</v>
      </c>
    </row>
    <row r="217" spans="2:24" s="113" customFormat="1">
      <c r="B217" s="574" t="s">
        <v>48</v>
      </c>
      <c r="C217" s="574"/>
      <c r="D217" s="574"/>
      <c r="E217" s="574"/>
      <c r="G217" s="87">
        <f>SUM(G94:G96)</f>
        <v>35976.31</v>
      </c>
      <c r="H217" s="87">
        <f>SUM(H94:H96)</f>
        <v>12199.18</v>
      </c>
      <c r="I217" s="87">
        <f>SUM(I94:I96)</f>
        <v>7261.01</v>
      </c>
      <c r="J217" s="87">
        <f>SUM(J94:J96)</f>
        <v>12247.92</v>
      </c>
      <c r="K217" s="88">
        <f>SUM(K94:K96)</f>
        <v>67684.42</v>
      </c>
      <c r="L217" s="89">
        <f t="shared" si="51"/>
        <v>0.10569640694269081</v>
      </c>
      <c r="M217" s="89"/>
      <c r="N217" s="87">
        <f t="shared" ref="N217:T217" si="86">SUM(N94:N96)</f>
        <v>7154</v>
      </c>
      <c r="O217" s="87">
        <f t="shared" si="86"/>
        <v>1010</v>
      </c>
      <c r="P217" s="88">
        <f t="shared" si="86"/>
        <v>8164</v>
      </c>
      <c r="Q217" s="87">
        <f t="shared" si="86"/>
        <v>1287</v>
      </c>
      <c r="R217" s="87">
        <f t="shared" si="86"/>
        <v>550</v>
      </c>
      <c r="S217" s="87">
        <f t="shared" si="86"/>
        <v>445</v>
      </c>
      <c r="T217" s="88">
        <f t="shared" si="86"/>
        <v>2282</v>
      </c>
      <c r="U217" s="137">
        <f t="shared" si="57"/>
        <v>27.95362082362082</v>
      </c>
      <c r="V217" s="137">
        <f t="shared" si="58"/>
        <v>22.180327272727272</v>
      </c>
      <c r="W217" s="137">
        <f t="shared" si="59"/>
        <v>16.316876404494383</v>
      </c>
      <c r="X217" s="157">
        <f t="shared" si="60"/>
        <v>24.292944785276074</v>
      </c>
    </row>
    <row r="218" spans="2:24" s="113" customFormat="1">
      <c r="B218" s="577" t="s">
        <v>49</v>
      </c>
      <c r="C218" s="577"/>
      <c r="D218" s="577"/>
      <c r="E218" s="577"/>
      <c r="G218" s="117">
        <f>SUM(G97:G99)</f>
        <v>36752.119999999995</v>
      </c>
      <c r="H218" s="117">
        <f>SUM(H97:H99)</f>
        <v>9767.2099999999991</v>
      </c>
      <c r="I218" s="117">
        <f>SUM(I97:I99)</f>
        <v>8781.57</v>
      </c>
      <c r="J218" s="117">
        <f>SUM(J97:J99)</f>
        <v>12676.34</v>
      </c>
      <c r="K218" s="118">
        <f>SUM(K97:K99)</f>
        <v>67977.240000000005</v>
      </c>
      <c r="L218" s="119">
        <f t="shared" si="51"/>
        <v>0.1042701939649212</v>
      </c>
      <c r="M218" s="119"/>
      <c r="N218" s="117">
        <f t="shared" ref="N218:T218" si="87">SUM(N97:N99)</f>
        <v>7088</v>
      </c>
      <c r="O218" s="117">
        <f t="shared" si="87"/>
        <v>324</v>
      </c>
      <c r="P218" s="118">
        <f t="shared" si="87"/>
        <v>7412</v>
      </c>
      <c r="Q218" s="117">
        <f t="shared" si="87"/>
        <v>1399</v>
      </c>
      <c r="R218" s="117">
        <f t="shared" si="87"/>
        <v>356</v>
      </c>
      <c r="S218" s="117">
        <f t="shared" si="87"/>
        <v>457</v>
      </c>
      <c r="T218" s="118">
        <f t="shared" si="87"/>
        <v>2212</v>
      </c>
      <c r="U218" s="151">
        <f t="shared" si="57"/>
        <v>26.270278770550391</v>
      </c>
      <c r="V218" s="151">
        <f t="shared" si="58"/>
        <v>27.435983146067414</v>
      </c>
      <c r="W218" s="151">
        <f t="shared" si="59"/>
        <v>19.215689277899344</v>
      </c>
      <c r="X218" s="165">
        <f t="shared" si="60"/>
        <v>25.0004068716094</v>
      </c>
    </row>
    <row r="219" spans="2:24" s="113" customFormat="1">
      <c r="B219" s="574" t="s">
        <v>177</v>
      </c>
      <c r="C219" s="574"/>
      <c r="D219" s="574"/>
      <c r="E219" s="574"/>
      <c r="G219" s="87">
        <f>SUM(G100:G102)</f>
        <v>40408.520000000004</v>
      </c>
      <c r="H219" s="87">
        <f>SUM(H100:H102)</f>
        <v>11566.319000000001</v>
      </c>
      <c r="I219" s="87">
        <f>SUM(I100:I102)</f>
        <v>7072.86</v>
      </c>
      <c r="J219" s="87">
        <f>SUM(J100:J102)</f>
        <v>14725.76</v>
      </c>
      <c r="K219" s="88">
        <f>SUM(K100:K102)</f>
        <v>73773.459000000003</v>
      </c>
      <c r="L219" s="89">
        <f t="shared" si="51"/>
        <v>8.0720086610009706E-2</v>
      </c>
      <c r="M219" s="89"/>
      <c r="N219" s="87">
        <f t="shared" ref="N219:T219" si="88">SUM(N100:N102)</f>
        <v>5955</v>
      </c>
      <c r="O219" s="87">
        <f t="shared" si="88"/>
        <v>379</v>
      </c>
      <c r="P219" s="88">
        <f t="shared" si="88"/>
        <v>6334</v>
      </c>
      <c r="Q219" s="87">
        <f t="shared" si="88"/>
        <v>1617</v>
      </c>
      <c r="R219" s="87">
        <f t="shared" si="88"/>
        <v>302</v>
      </c>
      <c r="S219" s="87">
        <f t="shared" si="88"/>
        <v>484</v>
      </c>
      <c r="T219" s="88">
        <f t="shared" si="88"/>
        <v>2403</v>
      </c>
      <c r="U219" s="137">
        <f t="shared" si="57"/>
        <v>24.989808286951146</v>
      </c>
      <c r="V219" s="137">
        <f t="shared" si="58"/>
        <v>38.299069536423843</v>
      </c>
      <c r="W219" s="137">
        <f t="shared" si="59"/>
        <v>14.613347107438015</v>
      </c>
      <c r="X219" s="157">
        <f t="shared" si="60"/>
        <v>24.572492301290058</v>
      </c>
    </row>
    <row r="220" spans="2:24" s="113" customFormat="1">
      <c r="B220" s="574" t="s">
        <v>178</v>
      </c>
      <c r="C220" s="574"/>
      <c r="D220" s="574"/>
      <c r="E220" s="574"/>
      <c r="G220" s="87">
        <f>SUM(G103:G105)</f>
        <v>69039.72</v>
      </c>
      <c r="H220" s="87">
        <f>SUM(H103:H105)</f>
        <v>22203.37</v>
      </c>
      <c r="I220" s="87">
        <f>SUM(I103:I105)</f>
        <v>7148.83</v>
      </c>
      <c r="J220" s="87">
        <f>SUM(J103:J105)</f>
        <v>20228.060000000001</v>
      </c>
      <c r="K220" s="88">
        <f>SUM(K103:K105)</f>
        <v>118619.98000000001</v>
      </c>
      <c r="L220" s="89">
        <f t="shared" si="51"/>
        <v>7.3461485999238907E-2</v>
      </c>
      <c r="M220" s="89"/>
      <c r="N220" s="87">
        <f t="shared" ref="N220:T220" si="89">SUM(N103:N105)</f>
        <v>8714</v>
      </c>
      <c r="O220" s="87">
        <f t="shared" si="89"/>
        <v>291</v>
      </c>
      <c r="P220" s="88">
        <f t="shared" si="89"/>
        <v>9005</v>
      </c>
      <c r="Q220" s="87">
        <f t="shared" si="89"/>
        <v>1874</v>
      </c>
      <c r="R220" s="87">
        <f t="shared" si="89"/>
        <v>754</v>
      </c>
      <c r="S220" s="87">
        <f t="shared" si="89"/>
        <v>391</v>
      </c>
      <c r="T220" s="88">
        <f t="shared" si="89"/>
        <v>3019</v>
      </c>
      <c r="U220" s="137">
        <f t="shared" si="57"/>
        <v>36.840832443970115</v>
      </c>
      <c r="V220" s="137">
        <f t="shared" si="58"/>
        <v>29.447440318302387</v>
      </c>
      <c r="W220" s="137">
        <f t="shared" si="59"/>
        <v>18.283452685421995</v>
      </c>
      <c r="X220" s="157">
        <f t="shared" si="60"/>
        <v>32.590897648227887</v>
      </c>
    </row>
    <row r="221" spans="2:24" s="113" customFormat="1">
      <c r="B221" s="574" t="s">
        <v>397</v>
      </c>
      <c r="C221" s="574"/>
      <c r="D221" s="574"/>
      <c r="E221" s="574"/>
      <c r="G221" s="87">
        <f>SUM(G106:G108)</f>
        <v>52037.81</v>
      </c>
      <c r="H221" s="87">
        <f>SUM(H106:H108)</f>
        <v>17687.64</v>
      </c>
      <c r="I221" s="87">
        <f>SUM(I106:I108)</f>
        <v>8326.119999999999</v>
      </c>
      <c r="J221" s="87">
        <f>SUM(J106:J108)</f>
        <v>22224.07</v>
      </c>
      <c r="K221" s="88">
        <f>SUM(K106:K108)</f>
        <v>100275.64</v>
      </c>
      <c r="L221" s="89">
        <f t="shared" si="51"/>
        <v>0.11929118577552833</v>
      </c>
      <c r="M221" s="89"/>
      <c r="N221" s="87">
        <f t="shared" ref="N221:T221" si="90">SUM(N106:N108)</f>
        <v>11962</v>
      </c>
      <c r="O221" s="87">
        <f t="shared" si="90"/>
        <v>180</v>
      </c>
      <c r="P221" s="88">
        <f t="shared" si="90"/>
        <v>12142</v>
      </c>
      <c r="Q221" s="87">
        <f t="shared" si="90"/>
        <v>1941</v>
      </c>
      <c r="R221" s="87">
        <f t="shared" si="90"/>
        <v>655</v>
      </c>
      <c r="S221" s="87">
        <f t="shared" si="90"/>
        <v>532</v>
      </c>
      <c r="T221" s="88">
        <f t="shared" si="90"/>
        <v>3128</v>
      </c>
      <c r="U221" s="137">
        <f t="shared" si="57"/>
        <v>26.809793920659452</v>
      </c>
      <c r="V221" s="137">
        <f t="shared" si="58"/>
        <v>27.004030534351145</v>
      </c>
      <c r="W221" s="137">
        <f t="shared" si="59"/>
        <v>15.650601503759397</v>
      </c>
      <c r="X221" s="157">
        <f t="shared" si="60"/>
        <v>24.952547953964192</v>
      </c>
    </row>
    <row r="222" spans="2:24" s="113" customFormat="1">
      <c r="B222" s="577" t="s">
        <v>179</v>
      </c>
      <c r="C222" s="577"/>
      <c r="D222" s="577"/>
      <c r="E222" s="577"/>
      <c r="G222" s="117">
        <f>SUM(G109:G111)</f>
        <v>47715.49</v>
      </c>
      <c r="H222" s="117">
        <f>SUM(H109:H111)</f>
        <v>13372.64</v>
      </c>
      <c r="I222" s="117">
        <f>SUM(I109:I111)</f>
        <v>10936.11</v>
      </c>
      <c r="J222" s="117">
        <f>SUM(J109:J111)</f>
        <v>25062.1</v>
      </c>
      <c r="K222" s="118">
        <f>SUM(K109:K111)</f>
        <v>97086.34</v>
      </c>
      <c r="L222" s="119">
        <f t="shared" si="51"/>
        <v>0.12961658663824385</v>
      </c>
      <c r="M222" s="119"/>
      <c r="N222" s="117">
        <f>SUM(N109:N111)</f>
        <v>12584</v>
      </c>
      <c r="O222" s="117">
        <f>SUM(O109:O111)</f>
        <v>314</v>
      </c>
      <c r="P222" s="118">
        <f>SUM(P110:P186)</f>
        <v>82566.022364000004</v>
      </c>
      <c r="Q222" s="117">
        <f>SUM(Q109:Q111)</f>
        <v>1806</v>
      </c>
      <c r="R222" s="117">
        <f>SUM(R109:R111)</f>
        <v>483</v>
      </c>
      <c r="S222" s="117">
        <f>SUM(S109:S111)</f>
        <v>572</v>
      </c>
      <c r="T222" s="118">
        <f>SUM(T110:T186)</f>
        <v>31976</v>
      </c>
      <c r="U222" s="151">
        <f t="shared" si="57"/>
        <v>26.420537098560352</v>
      </c>
      <c r="V222" s="151">
        <f t="shared" si="58"/>
        <v>27.686625258799172</v>
      </c>
      <c r="W222" s="151">
        <f t="shared" si="59"/>
        <v>19.119073426573429</v>
      </c>
      <c r="X222" s="165">
        <f t="shared" si="60"/>
        <v>2.2524468351263445</v>
      </c>
    </row>
    <row r="223" spans="2:24" s="113" customFormat="1">
      <c r="B223" s="574" t="s">
        <v>479</v>
      </c>
      <c r="C223" s="574"/>
      <c r="D223" s="574"/>
      <c r="E223" s="574"/>
      <c r="G223" s="87">
        <f>SUM(G112:G114)</f>
        <v>32538.780000000002</v>
      </c>
      <c r="H223" s="87">
        <f>SUM(H112:H114)</f>
        <v>11052.079999999998</v>
      </c>
      <c r="I223" s="87">
        <f>SUM(I112:I114)</f>
        <v>12451.65</v>
      </c>
      <c r="J223" s="87">
        <f>SUM(J112:J114)</f>
        <v>14636.42</v>
      </c>
      <c r="K223" s="88">
        <f>SUM(K112:K114)</f>
        <v>70678.929999999993</v>
      </c>
      <c r="L223" s="89">
        <f t="shared" si="51"/>
        <v>0.10242090535326441</v>
      </c>
      <c r="M223" s="89"/>
      <c r="N223" s="87">
        <f t="shared" ref="N223:T223" si="91">SUM(N112:N114)</f>
        <v>7239</v>
      </c>
      <c r="O223" s="87">
        <f t="shared" si="91"/>
        <v>290</v>
      </c>
      <c r="P223" s="88">
        <f t="shared" si="91"/>
        <v>7529</v>
      </c>
      <c r="Q223" s="87">
        <f t="shared" si="91"/>
        <v>894</v>
      </c>
      <c r="R223" s="87">
        <f t="shared" si="91"/>
        <v>273</v>
      </c>
      <c r="S223" s="87">
        <f t="shared" si="91"/>
        <v>502</v>
      </c>
      <c r="T223" s="88">
        <f t="shared" si="91"/>
        <v>1669</v>
      </c>
      <c r="U223" s="137">
        <f t="shared" si="57"/>
        <v>36.396845637583894</v>
      </c>
      <c r="V223" s="137">
        <f t="shared" si="58"/>
        <v>40.483809523809519</v>
      </c>
      <c r="W223" s="137">
        <f t="shared" si="59"/>
        <v>24.804083665338645</v>
      </c>
      <c r="X223" s="157">
        <f t="shared" si="60"/>
        <v>33.578496105452366</v>
      </c>
    </row>
    <row r="224" spans="2:24" s="113" customFormat="1">
      <c r="B224" s="574" t="s">
        <v>480</v>
      </c>
      <c r="C224" s="574"/>
      <c r="D224" s="574"/>
      <c r="E224" s="574"/>
      <c r="G224" s="87">
        <f>SUM(G115:G117)</f>
        <v>892.74</v>
      </c>
      <c r="H224" s="580">
        <f>SUM(H115:H117)</f>
        <v>0</v>
      </c>
      <c r="I224" s="87">
        <f>SUM(I115:I117)</f>
        <v>3811.84</v>
      </c>
      <c r="J224" s="87">
        <f>SUM(J115:J117)</f>
        <v>3143.89</v>
      </c>
      <c r="K224" s="88">
        <f>SUM(K115:K117)</f>
        <v>7848.47</v>
      </c>
      <c r="L224" s="89">
        <f t="shared" si="51"/>
        <v>0.1367145443634237</v>
      </c>
      <c r="M224" s="89"/>
      <c r="N224" s="87">
        <f t="shared" ref="N224:T224" si="92">SUM(N115:N117)</f>
        <v>1073</v>
      </c>
      <c r="O224" s="87">
        <f t="shared" si="92"/>
        <v>81</v>
      </c>
      <c r="P224" s="88">
        <f t="shared" si="92"/>
        <v>1154</v>
      </c>
      <c r="Q224" s="87">
        <f t="shared" si="92"/>
        <v>146</v>
      </c>
      <c r="R224" s="580">
        <f t="shared" si="92"/>
        <v>0</v>
      </c>
      <c r="S224" s="87">
        <f t="shared" si="92"/>
        <v>186</v>
      </c>
      <c r="T224" s="88">
        <f t="shared" si="92"/>
        <v>332</v>
      </c>
      <c r="U224" s="137">
        <f>G224/Q224</f>
        <v>6.1146575342465752</v>
      </c>
      <c r="V224" s="580">
        <v>0</v>
      </c>
      <c r="W224" s="137">
        <f>I224/S224</f>
        <v>20.493763440860217</v>
      </c>
      <c r="X224" s="157">
        <f t="shared" si="60"/>
        <v>14.170421686746987</v>
      </c>
    </row>
    <row r="225" spans="2:24" s="113" customFormat="1" ht="13.15" customHeight="1">
      <c r="B225" s="574" t="s">
        <v>481</v>
      </c>
      <c r="C225" s="574"/>
      <c r="D225" s="574"/>
      <c r="E225" s="574"/>
      <c r="G225" s="87">
        <f>SUM(G118:G120)</f>
        <v>2051.4899999999998</v>
      </c>
      <c r="H225" s="87">
        <f>SUM(H118:H120)</f>
        <v>10</v>
      </c>
      <c r="I225" s="87">
        <f>SUM(I118:I120)</f>
        <v>8991.59</v>
      </c>
      <c r="J225" s="87">
        <f>SUM(J118:J120)</f>
        <v>2498.58</v>
      </c>
      <c r="K225" s="88">
        <f>SUM(K118:K120)</f>
        <v>13551.66</v>
      </c>
      <c r="L225" s="89">
        <f t="shared" si="51"/>
        <v>4.5824644360912242E-2</v>
      </c>
      <c r="M225" s="87"/>
      <c r="N225" s="87">
        <f t="shared" ref="N225:T225" si="93">SUM(N118:N120)</f>
        <v>621</v>
      </c>
      <c r="O225" s="87">
        <f t="shared" si="93"/>
        <v>92</v>
      </c>
      <c r="P225" s="88">
        <f t="shared" si="93"/>
        <v>713</v>
      </c>
      <c r="Q225" s="87">
        <f t="shared" si="93"/>
        <v>104</v>
      </c>
      <c r="R225" s="87">
        <f t="shared" si="93"/>
        <v>2</v>
      </c>
      <c r="S225" s="87">
        <f t="shared" si="93"/>
        <v>343</v>
      </c>
      <c r="T225" s="88">
        <f t="shared" si="93"/>
        <v>449</v>
      </c>
      <c r="U225" s="137">
        <f>G225/Q225</f>
        <v>19.725865384615382</v>
      </c>
      <c r="V225" s="137">
        <f>H225/R225</f>
        <v>5</v>
      </c>
      <c r="W225" s="137">
        <f>I225/S225</f>
        <v>26.214548104956268</v>
      </c>
      <c r="X225" s="157">
        <f t="shared" si="60"/>
        <v>24.617104677060134</v>
      </c>
    </row>
    <row r="226" spans="2:24" s="113" customFormat="1" ht="13.15" customHeight="1">
      <c r="B226" s="577" t="s">
        <v>482</v>
      </c>
      <c r="C226" s="577"/>
      <c r="D226" s="577"/>
      <c r="E226" s="577"/>
      <c r="G226" s="117">
        <f>SUM(G121:G123)</f>
        <v>397.86</v>
      </c>
      <c r="H226" s="908">
        <f>SUM(H121:H123)</f>
        <v>0</v>
      </c>
      <c r="I226" s="117">
        <f>SUM(I121:I123)</f>
        <v>1545.1599999999999</v>
      </c>
      <c r="J226" s="117">
        <f>SUM(J121:J123)</f>
        <v>2600.3900000000003</v>
      </c>
      <c r="K226" s="118">
        <f>SUM(K121:K123)</f>
        <v>4543.41</v>
      </c>
      <c r="L226" s="119">
        <f t="shared" si="51"/>
        <v>0.13337999432144579</v>
      </c>
      <c r="M226" s="117"/>
      <c r="N226" s="117">
        <f t="shared" ref="N226:T226" si="94">SUM(N121:N123)</f>
        <v>606</v>
      </c>
      <c r="O226" s="117">
        <f t="shared" si="94"/>
        <v>72</v>
      </c>
      <c r="P226" s="118">
        <f t="shared" si="94"/>
        <v>678</v>
      </c>
      <c r="Q226" s="117">
        <f t="shared" si="94"/>
        <v>58</v>
      </c>
      <c r="R226" s="908">
        <f t="shared" si="94"/>
        <v>0</v>
      </c>
      <c r="S226" s="117">
        <f t="shared" si="94"/>
        <v>182</v>
      </c>
      <c r="T226" s="118">
        <f t="shared" si="94"/>
        <v>240</v>
      </c>
      <c r="U226" s="151">
        <f>G226/Q226</f>
        <v>6.8596551724137935</v>
      </c>
      <c r="V226" s="908">
        <v>0</v>
      </c>
      <c r="W226" s="151">
        <f>I226/S226</f>
        <v>8.4898901098901085</v>
      </c>
      <c r="X226" s="165">
        <f t="shared" si="60"/>
        <v>8.0959166666666658</v>
      </c>
    </row>
    <row r="227" spans="2:24" s="113" customFormat="1" ht="13.15" customHeight="1">
      <c r="B227" s="574" t="s">
        <v>524</v>
      </c>
      <c r="C227" s="574"/>
      <c r="D227" s="574"/>
      <c r="E227" s="574"/>
      <c r="G227" s="87">
        <v>4307.0300000000007</v>
      </c>
      <c r="H227" s="87">
        <v>554.70000000000005</v>
      </c>
      <c r="I227" s="87">
        <v>3095.83</v>
      </c>
      <c r="J227" s="87">
        <v>5201.08</v>
      </c>
      <c r="K227" s="88">
        <v>13158.64</v>
      </c>
      <c r="L227" s="89">
        <v>9.5222606591562661E-2</v>
      </c>
      <c r="M227" s="87"/>
      <c r="N227" s="87">
        <v>1253</v>
      </c>
      <c r="O227" s="87">
        <v>135</v>
      </c>
      <c r="P227" s="88">
        <v>1388</v>
      </c>
      <c r="Q227" s="87">
        <v>164</v>
      </c>
      <c r="R227" s="87">
        <v>10</v>
      </c>
      <c r="S227" s="87">
        <v>257</v>
      </c>
      <c r="T227" s="88">
        <v>431</v>
      </c>
      <c r="U227" s="137">
        <v>26.262378048780491</v>
      </c>
      <c r="V227" s="137">
        <v>55.470000000000006</v>
      </c>
      <c r="W227" s="137">
        <v>12.046031128404669</v>
      </c>
      <c r="X227" s="157">
        <v>18.463016241299304</v>
      </c>
    </row>
    <row r="228" spans="2:24" s="113" customFormat="1" ht="13.15" customHeight="1">
      <c r="B228" s="574" t="s">
        <v>527</v>
      </c>
      <c r="C228" s="574"/>
      <c r="D228" s="574"/>
      <c r="E228" s="574"/>
      <c r="G228" s="87">
        <v>1045.96</v>
      </c>
      <c r="H228" s="87">
        <v>211.03</v>
      </c>
      <c r="I228" s="87">
        <v>18305.47</v>
      </c>
      <c r="J228" s="87">
        <v>3129.3199999999997</v>
      </c>
      <c r="K228" s="88">
        <v>22691.78</v>
      </c>
      <c r="L228" s="89">
        <v>1.1061274170646816E-2</v>
      </c>
      <c r="M228" s="87"/>
      <c r="N228" s="87">
        <v>251</v>
      </c>
      <c r="O228" s="87">
        <v>149</v>
      </c>
      <c r="P228" s="88">
        <v>400</v>
      </c>
      <c r="Q228" s="87">
        <v>81</v>
      </c>
      <c r="R228" s="87">
        <v>6</v>
      </c>
      <c r="S228" s="87">
        <v>674</v>
      </c>
      <c r="T228" s="88">
        <v>761</v>
      </c>
      <c r="U228" s="137">
        <v>12.913086419753087</v>
      </c>
      <c r="V228" s="137">
        <v>35.171666666666667</v>
      </c>
      <c r="W228" s="137">
        <v>27.159451038575668</v>
      </c>
      <c r="X228" s="157">
        <v>25.706254927726679</v>
      </c>
    </row>
    <row r="229" spans="2:24" s="113" customFormat="1" ht="13.15" customHeight="1">
      <c r="B229" s="574" t="s">
        <v>528</v>
      </c>
      <c r="C229" s="574"/>
      <c r="D229" s="574"/>
      <c r="E229" s="574"/>
      <c r="G229" s="87">
        <v>199.99999999999997</v>
      </c>
      <c r="H229" s="87">
        <v>1</v>
      </c>
      <c r="I229" s="87">
        <v>12883.240000000002</v>
      </c>
      <c r="J229" s="87">
        <v>1455.43</v>
      </c>
      <c r="K229" s="88">
        <v>14539.67</v>
      </c>
      <c r="L229" s="89">
        <v>-3.6451996503359431E-2</v>
      </c>
      <c r="M229" s="87"/>
      <c r="N229" s="87">
        <v>-530</v>
      </c>
      <c r="O229" s="87">
        <v>37</v>
      </c>
      <c r="P229" s="88">
        <v>-493</v>
      </c>
      <c r="Q229" s="87">
        <v>87</v>
      </c>
      <c r="R229" s="87">
        <v>1</v>
      </c>
      <c r="S229" s="87">
        <v>408</v>
      </c>
      <c r="T229" s="88">
        <v>496</v>
      </c>
      <c r="U229" s="137">
        <v>2.2988505747126435</v>
      </c>
      <c r="V229" s="137">
        <v>1</v>
      </c>
      <c r="W229" s="137">
        <v>31.576568627450985</v>
      </c>
      <c r="X229" s="157">
        <v>26.379516129032261</v>
      </c>
    </row>
    <row r="230" spans="2:24" s="113" customFormat="1" ht="13.15" customHeight="1">
      <c r="B230" s="577" t="s">
        <v>530</v>
      </c>
      <c r="C230" s="577"/>
      <c r="D230" s="577"/>
      <c r="E230" s="577"/>
      <c r="G230" s="117">
        <v>514.95999999999992</v>
      </c>
      <c r="H230" s="117">
        <v>0</v>
      </c>
      <c r="I230" s="117">
        <v>1357.87</v>
      </c>
      <c r="J230" s="117">
        <v>3477.8099999999995</v>
      </c>
      <c r="K230" s="118">
        <v>5350.6399999999994</v>
      </c>
      <c r="L230" s="119">
        <v>0.10895892827773875</v>
      </c>
      <c r="M230" s="117"/>
      <c r="N230" s="117">
        <v>583</v>
      </c>
      <c r="O230" s="117">
        <v>51</v>
      </c>
      <c r="P230" s="118">
        <v>634</v>
      </c>
      <c r="Q230" s="117">
        <v>112</v>
      </c>
      <c r="R230" s="908">
        <v>0</v>
      </c>
      <c r="S230" s="117">
        <v>120</v>
      </c>
      <c r="T230" s="118">
        <v>232</v>
      </c>
      <c r="U230" s="151">
        <v>4.5978571428571424</v>
      </c>
      <c r="V230" s="958">
        <v>0</v>
      </c>
      <c r="W230" s="151">
        <v>11.315583333333333</v>
      </c>
      <c r="X230" s="165">
        <v>8.0725431034482753</v>
      </c>
    </row>
    <row r="231" spans="2:24" s="113" customFormat="1" ht="13.15" customHeight="1">
      <c r="B231" s="574" t="s">
        <v>532</v>
      </c>
      <c r="C231" s="574"/>
      <c r="D231" s="574"/>
      <c r="E231" s="574"/>
      <c r="F231" s="87"/>
      <c r="G231" s="87">
        <v>573.28</v>
      </c>
      <c r="H231" s="87">
        <v>0</v>
      </c>
      <c r="I231" s="87">
        <v>1232.67</v>
      </c>
      <c r="J231" s="87">
        <v>4341.63</v>
      </c>
      <c r="K231" s="88">
        <v>6147.58</v>
      </c>
      <c r="L231" s="89">
        <v>0.16152697484213299</v>
      </c>
      <c r="M231" s="87"/>
      <c r="N231" s="87">
        <v>993</v>
      </c>
      <c r="O231" s="87">
        <v>66</v>
      </c>
      <c r="P231" s="88">
        <v>1059</v>
      </c>
      <c r="Q231" s="87">
        <v>128</v>
      </c>
      <c r="R231" s="580">
        <v>0</v>
      </c>
      <c r="S231" s="87">
        <v>208</v>
      </c>
      <c r="T231" s="88">
        <v>336</v>
      </c>
      <c r="U231" s="137">
        <v>4.4787499999999998</v>
      </c>
      <c r="V231" s="957">
        <v>0</v>
      </c>
      <c r="W231" s="137">
        <v>5.9262980769230769</v>
      </c>
      <c r="X231" s="1015">
        <v>5.3748511904761909</v>
      </c>
    </row>
    <row r="232" spans="2:24" s="113" customFormat="1" ht="13.15" customHeight="1">
      <c r="B232" s="574" t="s">
        <v>534</v>
      </c>
      <c r="C232" s="574"/>
      <c r="D232" s="574"/>
      <c r="E232" s="574"/>
      <c r="F232" s="87"/>
      <c r="G232" s="87">
        <v>209</v>
      </c>
      <c r="H232" s="87">
        <v>9.9</v>
      </c>
      <c r="I232" s="87">
        <v>3303.22</v>
      </c>
      <c r="J232" s="87">
        <v>5221.33</v>
      </c>
      <c r="K232" s="88">
        <v>8743.4500000000007</v>
      </c>
      <c r="L232" s="89">
        <v>0.19443125997175026</v>
      </c>
      <c r="M232" s="580"/>
      <c r="N232" s="87">
        <v>1700</v>
      </c>
      <c r="O232" s="87">
        <v>66</v>
      </c>
      <c r="P232" s="88">
        <v>1766</v>
      </c>
      <c r="Q232" s="87">
        <v>137</v>
      </c>
      <c r="R232" s="87">
        <v>6</v>
      </c>
      <c r="S232" s="87">
        <v>284</v>
      </c>
      <c r="T232" s="88">
        <v>427</v>
      </c>
      <c r="U232" s="137">
        <v>1.5255474452554745</v>
      </c>
      <c r="V232" s="137">
        <v>1.6500000000000001</v>
      </c>
      <c r="W232" s="137">
        <v>11.631056338028168</v>
      </c>
      <c r="X232" s="1015">
        <v>8.2485245901639335</v>
      </c>
    </row>
    <row r="233" spans="2:24" s="113" customFormat="1" ht="12.75" customHeight="1">
      <c r="B233" s="574" t="s">
        <v>536</v>
      </c>
      <c r="C233" s="580"/>
      <c r="D233" s="580"/>
      <c r="E233" s="919"/>
      <c r="F233" s="580"/>
      <c r="G233" s="918">
        <v>230.72000000000003</v>
      </c>
      <c r="H233" s="918">
        <v>710.43000000000006</v>
      </c>
      <c r="I233" s="918">
        <v>2345.37</v>
      </c>
      <c r="J233" s="918">
        <v>4505.6400000000003</v>
      </c>
      <c r="K233" s="88">
        <v>7792.16</v>
      </c>
      <c r="L233" s="89">
        <v>0.11254902363401162</v>
      </c>
      <c r="M233" s="580"/>
      <c r="N233" s="918">
        <v>877</v>
      </c>
      <c r="O233" s="918">
        <v>118</v>
      </c>
      <c r="P233" s="88">
        <v>995</v>
      </c>
      <c r="Q233" s="87">
        <v>152</v>
      </c>
      <c r="R233" s="87">
        <v>32</v>
      </c>
      <c r="S233" s="87">
        <v>134</v>
      </c>
      <c r="T233" s="88">
        <v>318</v>
      </c>
      <c r="U233" s="137">
        <v>1.5178947368421054</v>
      </c>
      <c r="V233" s="137">
        <v>0</v>
      </c>
      <c r="W233" s="137">
        <v>17.502761194029851</v>
      </c>
      <c r="X233" s="1015">
        <v>10.33496855345912</v>
      </c>
    </row>
    <row r="234" spans="2:24" s="113" customFormat="1" ht="12.75" customHeight="1">
      <c r="B234" s="577" t="s">
        <v>538</v>
      </c>
      <c r="C234" s="908"/>
      <c r="D234" s="908"/>
      <c r="E234" s="909"/>
      <c r="F234" s="908"/>
      <c r="G234" s="977">
        <v>3545.63</v>
      </c>
      <c r="H234" s="977">
        <v>1090.03</v>
      </c>
      <c r="I234" s="977">
        <v>3410.98</v>
      </c>
      <c r="J234" s="977">
        <v>5893</v>
      </c>
      <c r="K234" s="118">
        <v>13939.640000000001</v>
      </c>
      <c r="L234" s="119">
        <v>4.2970980599212026E-2</v>
      </c>
      <c r="M234" s="908"/>
      <c r="N234" s="977">
        <v>599</v>
      </c>
      <c r="O234" s="977">
        <v>111</v>
      </c>
      <c r="P234" s="118">
        <v>710</v>
      </c>
      <c r="Q234" s="117">
        <v>238</v>
      </c>
      <c r="R234" s="117">
        <v>54</v>
      </c>
      <c r="S234" s="117">
        <v>163</v>
      </c>
      <c r="T234" s="118">
        <v>455</v>
      </c>
      <c r="U234" s="151">
        <v>14.897605042016806</v>
      </c>
      <c r="V234" s="151">
        <v>20.185740740740741</v>
      </c>
      <c r="W234" s="151">
        <v>20.926257668711656</v>
      </c>
      <c r="X234" s="970">
        <v>17.684923076923077</v>
      </c>
    </row>
    <row r="235" spans="2:24" s="113" customFormat="1" ht="12.75" customHeight="1">
      <c r="B235" s="886" t="s">
        <v>562</v>
      </c>
      <c r="C235" s="913"/>
      <c r="D235" s="913"/>
      <c r="E235" s="914"/>
      <c r="F235" s="913"/>
      <c r="G235" s="978">
        <v>5762.3649999999998</v>
      </c>
      <c r="H235" s="978">
        <v>2971.89</v>
      </c>
      <c r="I235" s="978">
        <v>1329.74</v>
      </c>
      <c r="J235" s="978">
        <v>6408</v>
      </c>
      <c r="K235" s="121">
        <v>16471.995000000003</v>
      </c>
      <c r="L235" s="122">
        <v>8.7360395629066168E-2</v>
      </c>
      <c r="M235" s="913"/>
      <c r="N235" s="978">
        <v>1439</v>
      </c>
      <c r="O235" s="978">
        <v>65</v>
      </c>
      <c r="P235" s="121">
        <v>1504</v>
      </c>
      <c r="Q235" s="120">
        <v>236</v>
      </c>
      <c r="R235" s="120">
        <v>105</v>
      </c>
      <c r="S235" s="120">
        <v>208</v>
      </c>
      <c r="T235" s="121">
        <v>549</v>
      </c>
      <c r="U235" s="153">
        <v>24.416800847457626</v>
      </c>
      <c r="V235" s="153">
        <v>28.303714285714285</v>
      </c>
      <c r="W235" s="153">
        <v>6.3929807692307694</v>
      </c>
      <c r="X235" s="971">
        <v>18.331502732240434</v>
      </c>
    </row>
    <row r="236" spans="2:24" s="113" customFormat="1" ht="12.75" customHeight="1">
      <c r="B236" s="574" t="s">
        <v>563</v>
      </c>
      <c r="C236" s="574"/>
      <c r="D236" s="574"/>
      <c r="E236" s="574"/>
      <c r="F236" s="87"/>
      <c r="G236" s="87">
        <v>16061.195000000002</v>
      </c>
      <c r="H236" s="87">
        <v>11513.305</v>
      </c>
      <c r="I236" s="87">
        <v>6219.11</v>
      </c>
      <c r="J236" s="87">
        <v>7716</v>
      </c>
      <c r="K236" s="88">
        <v>41509.61</v>
      </c>
      <c r="L236" s="89">
        <v>7.2513328841200875E-2</v>
      </c>
      <c r="M236" s="580"/>
      <c r="N236" s="87">
        <v>3010</v>
      </c>
      <c r="O236" s="87">
        <v>49</v>
      </c>
      <c r="P236" s="88">
        <v>3059</v>
      </c>
      <c r="Q236" s="87">
        <v>750</v>
      </c>
      <c r="R236" s="87">
        <v>277</v>
      </c>
      <c r="S236" s="87">
        <v>370</v>
      </c>
      <c r="T236" s="88">
        <v>1397</v>
      </c>
      <c r="U236" s="137">
        <v>21.41492666666667</v>
      </c>
      <c r="V236" s="137">
        <v>41.564277978339348</v>
      </c>
      <c r="W236" s="137">
        <v>16.808405405405406</v>
      </c>
      <c r="X236" s="1015">
        <v>24.190128847530424</v>
      </c>
    </row>
    <row r="237" spans="2:24" s="113" customFormat="1" ht="12.75" customHeight="1">
      <c r="B237" s="574" t="s">
        <v>564</v>
      </c>
      <c r="C237" s="574"/>
      <c r="D237" s="574"/>
      <c r="E237" s="574"/>
      <c r="F237" s="87"/>
      <c r="G237" s="87">
        <v>28334.352000000003</v>
      </c>
      <c r="H237" s="87">
        <v>5742.2250000000004</v>
      </c>
      <c r="I237" s="87">
        <v>4303.9800000000005</v>
      </c>
      <c r="J237" s="87">
        <v>7293</v>
      </c>
      <c r="K237" s="88">
        <v>45673.557000000001</v>
      </c>
      <c r="L237" s="89">
        <v>0.1030793375694387</v>
      </c>
      <c r="M237" s="580"/>
      <c r="N237" s="87">
        <v>4708</v>
      </c>
      <c r="O237" s="87">
        <v>190</v>
      </c>
      <c r="P237" s="88">
        <v>4898</v>
      </c>
      <c r="Q237" s="87">
        <v>1153</v>
      </c>
      <c r="R237" s="87">
        <v>176</v>
      </c>
      <c r="S237" s="87">
        <v>298</v>
      </c>
      <c r="T237" s="88">
        <v>1627</v>
      </c>
      <c r="U237" s="137">
        <v>24.574459670424982</v>
      </c>
      <c r="V237" s="137">
        <v>32.626278409090908</v>
      </c>
      <c r="W237" s="137">
        <v>14.442885906040271</v>
      </c>
      <c r="X237" s="1015">
        <v>23.589770743700065</v>
      </c>
    </row>
    <row r="238" spans="2:24" s="113" customFormat="1" ht="12.75" customHeight="1">
      <c r="B238" s="577" t="s">
        <v>565</v>
      </c>
      <c r="C238" s="908"/>
      <c r="D238" s="908"/>
      <c r="E238" s="909"/>
      <c r="F238" s="908"/>
      <c r="G238" s="977">
        <v>40124.036999999997</v>
      </c>
      <c r="H238" s="977">
        <v>8656.6779999999999</v>
      </c>
      <c r="I238" s="977">
        <v>9201.7910000000011</v>
      </c>
      <c r="J238" s="977">
        <v>9032</v>
      </c>
      <c r="K238" s="118">
        <v>67014.505999999994</v>
      </c>
      <c r="L238" s="119">
        <v>7.5923860425084685E-2</v>
      </c>
      <c r="M238" s="908"/>
      <c r="N238" s="977">
        <v>5088</v>
      </c>
      <c r="O238" s="977">
        <v>180</v>
      </c>
      <c r="P238" s="118">
        <v>5268</v>
      </c>
      <c r="Q238" s="117">
        <v>1408</v>
      </c>
      <c r="R238" s="117">
        <v>169</v>
      </c>
      <c r="S238" s="117">
        <v>322</v>
      </c>
      <c r="T238" s="118">
        <v>1899</v>
      </c>
      <c r="U238" s="151">
        <v>28.497185369318178</v>
      </c>
      <c r="V238" s="151">
        <v>51.222946745562126</v>
      </c>
      <c r="W238" s="151">
        <v>28.576990683229816</v>
      </c>
      <c r="X238" s="970">
        <v>30.533178515007897</v>
      </c>
    </row>
    <row r="239" spans="2:24" s="113" customFormat="1" ht="12.75" customHeight="1">
      <c r="B239" s="886" t="s">
        <v>558</v>
      </c>
      <c r="C239" s="913"/>
      <c r="D239" s="913"/>
      <c r="E239" s="914"/>
      <c r="F239" s="913"/>
      <c r="G239" s="978">
        <v>37188.1</v>
      </c>
      <c r="H239" s="978">
        <v>5976.4749999999995</v>
      </c>
      <c r="I239" s="978">
        <v>11341.404999999999</v>
      </c>
      <c r="J239" s="978">
        <v>9960</v>
      </c>
      <c r="K239" s="121">
        <v>64465.979999999996</v>
      </c>
      <c r="L239" s="122">
        <v>5.2089489681224115E-2</v>
      </c>
      <c r="M239" s="913"/>
      <c r="N239" s="978">
        <v>3358</v>
      </c>
      <c r="O239" s="978">
        <v>107</v>
      </c>
      <c r="P239" s="121">
        <v>3465</v>
      </c>
      <c r="Q239" s="120">
        <v>1310</v>
      </c>
      <c r="R239" s="120">
        <v>140</v>
      </c>
      <c r="S239" s="120">
        <v>387</v>
      </c>
      <c r="T239" s="121">
        <v>1837</v>
      </c>
      <c r="U239" s="153">
        <v>28.387862595419847</v>
      </c>
      <c r="V239" s="153">
        <v>42.689107142857139</v>
      </c>
      <c r="W239" s="153">
        <v>29.305956072351417</v>
      </c>
      <c r="X239" s="971">
        <v>29.671192161132279</v>
      </c>
    </row>
    <row r="240" spans="2:24" s="113" customFormat="1" ht="12.75" customHeight="1">
      <c r="B240" s="574" t="s">
        <v>559</v>
      </c>
      <c r="C240" s="574"/>
      <c r="D240" s="574"/>
      <c r="E240" s="574"/>
      <c r="F240" s="87"/>
      <c r="G240" s="87">
        <v>43519.679000000004</v>
      </c>
      <c r="H240" s="87">
        <v>4746.8940000000002</v>
      </c>
      <c r="I240" s="87">
        <v>10533.087</v>
      </c>
      <c r="J240" s="87">
        <v>11834</v>
      </c>
      <c r="K240" s="88">
        <v>70633.66</v>
      </c>
      <c r="L240" s="89">
        <v>5.7000000000000002E-2</v>
      </c>
      <c r="M240" s="580"/>
      <c r="N240" s="87">
        <v>4057</v>
      </c>
      <c r="O240" s="87">
        <v>289</v>
      </c>
      <c r="P240" s="88">
        <v>4345</v>
      </c>
      <c r="Q240" s="87">
        <v>2053</v>
      </c>
      <c r="R240" s="87">
        <v>152</v>
      </c>
      <c r="S240" s="87">
        <v>390</v>
      </c>
      <c r="T240" s="88">
        <v>2595</v>
      </c>
      <c r="U240" s="137">
        <v>21.198090112031174</v>
      </c>
      <c r="V240" s="137">
        <v>31.229565789473686</v>
      </c>
      <c r="W240" s="137">
        <v>27.007915384615384</v>
      </c>
      <c r="X240" s="1015">
        <v>22.65882851637765</v>
      </c>
    </row>
    <row r="241" spans="2:24" s="113" customFormat="1" ht="12.75" customHeight="1">
      <c r="B241" s="574" t="s">
        <v>560</v>
      </c>
      <c r="C241" s="574"/>
      <c r="D241" s="574"/>
      <c r="E241" s="574"/>
      <c r="F241" s="87"/>
      <c r="G241" s="87">
        <v>35503.573000000004</v>
      </c>
      <c r="H241" s="87">
        <v>7546.9670000000006</v>
      </c>
      <c r="I241" s="87">
        <v>18103.668000000001</v>
      </c>
      <c r="J241" s="87">
        <v>14153</v>
      </c>
      <c r="K241" s="88">
        <v>75307.207999999999</v>
      </c>
      <c r="L241" s="89">
        <v>5.3314949612791381E-2</v>
      </c>
      <c r="M241" s="580"/>
      <c r="N241" s="87">
        <v>4015</v>
      </c>
      <c r="O241" s="87">
        <v>22</v>
      </c>
      <c r="P241" s="88">
        <v>4037</v>
      </c>
      <c r="Q241" s="87">
        <v>1972</v>
      </c>
      <c r="R241" s="87">
        <v>239</v>
      </c>
      <c r="S241" s="87">
        <v>663</v>
      </c>
      <c r="T241" s="88">
        <v>2874</v>
      </c>
      <c r="U241" s="137">
        <v>18.003840263691686</v>
      </c>
      <c r="V241" s="137">
        <v>31.57726778242678</v>
      </c>
      <c r="W241" s="137">
        <v>27.305683257918556</v>
      </c>
      <c r="X241" s="1015">
        <v>21.278430062630484</v>
      </c>
    </row>
    <row r="242" spans="2:24" s="113" customFormat="1">
      <c r="B242" s="861" t="s">
        <v>561</v>
      </c>
      <c r="C242" s="920"/>
      <c r="D242" s="920"/>
      <c r="E242" s="921"/>
      <c r="F242" s="920"/>
      <c r="G242" s="979">
        <v>40241.413</v>
      </c>
      <c r="H242" s="979">
        <v>3096.6390000000001</v>
      </c>
      <c r="I242" s="979">
        <v>8764.2969999999987</v>
      </c>
      <c r="J242" s="979">
        <v>12201</v>
      </c>
      <c r="K242" s="524">
        <v>64303.348999999995</v>
      </c>
      <c r="L242" s="525">
        <v>7.6999999999999999E-2</v>
      </c>
      <c r="M242" s="920">
        <v>0</v>
      </c>
      <c r="N242" s="979">
        <v>4981</v>
      </c>
      <c r="O242" s="979">
        <v>87</v>
      </c>
      <c r="P242" s="524">
        <v>5068</v>
      </c>
      <c r="Q242" s="523">
        <v>2358</v>
      </c>
      <c r="R242" s="523">
        <v>128</v>
      </c>
      <c r="S242" s="523">
        <v>704</v>
      </c>
      <c r="T242" s="524">
        <v>3190</v>
      </c>
      <c r="U242" s="527">
        <v>17.065908821034775</v>
      </c>
      <c r="V242" s="527">
        <v>24.192492187500001</v>
      </c>
      <c r="W242" s="527">
        <v>12.449285511363634</v>
      </c>
      <c r="X242" s="1018">
        <v>16.333024764890283</v>
      </c>
    </row>
    <row r="243" spans="2:24" s="113" customFormat="1">
      <c r="B243" s="574" t="s">
        <v>569</v>
      </c>
      <c r="C243" s="580"/>
      <c r="D243" s="580"/>
      <c r="E243" s="919"/>
      <c r="F243" s="580"/>
      <c r="G243" s="918">
        <v>20431</v>
      </c>
      <c r="H243" s="918">
        <v>5320</v>
      </c>
      <c r="I243" s="918">
        <v>2507</v>
      </c>
      <c r="J243" s="918">
        <v>11644</v>
      </c>
      <c r="K243" s="88">
        <v>39902</v>
      </c>
      <c r="L243" s="89">
        <v>0.17399999999999999</v>
      </c>
      <c r="M243" s="580"/>
      <c r="N243" s="918">
        <v>6956</v>
      </c>
      <c r="O243" s="918">
        <v>280</v>
      </c>
      <c r="P243" s="88">
        <v>7236</v>
      </c>
      <c r="Q243" s="87">
        <v>1297</v>
      </c>
      <c r="R243" s="87">
        <v>58</v>
      </c>
      <c r="S243" s="87">
        <v>180</v>
      </c>
      <c r="T243" s="88">
        <v>1535</v>
      </c>
      <c r="U243" s="137">
        <v>15.8</v>
      </c>
      <c r="V243" s="137">
        <v>91.7</v>
      </c>
      <c r="W243" s="137">
        <v>13.9</v>
      </c>
      <c r="X243" s="1015">
        <v>18.399999999999999</v>
      </c>
    </row>
    <row r="244" spans="2:24" s="113" customFormat="1">
      <c r="B244" s="574" t="s">
        <v>575</v>
      </c>
      <c r="C244" s="580"/>
      <c r="D244" s="580"/>
      <c r="E244" s="919"/>
      <c r="F244" s="580"/>
      <c r="G244" s="918">
        <v>23293</v>
      </c>
      <c r="H244" s="918">
        <v>3614</v>
      </c>
      <c r="I244" s="918">
        <v>2091</v>
      </c>
      <c r="J244" s="918">
        <v>14698</v>
      </c>
      <c r="K244" s="88">
        <v>43696</v>
      </c>
      <c r="L244" s="89">
        <v>9.6000000000000002E-2</v>
      </c>
      <c r="M244" s="580"/>
      <c r="N244" s="918">
        <v>4190</v>
      </c>
      <c r="O244" s="918">
        <v>418</v>
      </c>
      <c r="P244" s="88">
        <v>4607</v>
      </c>
      <c r="Q244" s="87">
        <v>1505</v>
      </c>
      <c r="R244" s="87">
        <v>103</v>
      </c>
      <c r="S244" s="87">
        <v>150</v>
      </c>
      <c r="T244" s="88">
        <v>1758</v>
      </c>
      <c r="U244" s="137">
        <v>15.5</v>
      </c>
      <c r="V244" s="137">
        <v>35.1</v>
      </c>
      <c r="W244" s="137">
        <v>13.9</v>
      </c>
      <c r="X244" s="1015">
        <v>16.5</v>
      </c>
    </row>
    <row r="245" spans="2:24" s="113" customFormat="1">
      <c r="B245" s="574" t="s">
        <v>577</v>
      </c>
      <c r="C245" s="580"/>
      <c r="D245" s="580"/>
      <c r="E245" s="919"/>
      <c r="F245" s="580"/>
      <c r="G245" s="918">
        <v>23598</v>
      </c>
      <c r="H245" s="918">
        <v>978</v>
      </c>
      <c r="I245" s="918">
        <v>2126</v>
      </c>
      <c r="J245" s="918">
        <v>17051</v>
      </c>
      <c r="K245" s="88">
        <v>43754</v>
      </c>
      <c r="L245" s="89">
        <v>7.9000000000000001E-2</v>
      </c>
      <c r="M245" s="580"/>
      <c r="N245" s="918">
        <v>3441</v>
      </c>
      <c r="O245" s="918">
        <v>398</v>
      </c>
      <c r="P245" s="88">
        <v>3839</v>
      </c>
      <c r="Q245" s="87">
        <v>1780</v>
      </c>
      <c r="R245" s="87">
        <v>63</v>
      </c>
      <c r="S245" s="87">
        <v>194</v>
      </c>
      <c r="T245" s="88">
        <v>2037</v>
      </c>
      <c r="U245" s="137">
        <v>13.3</v>
      </c>
      <c r="V245" s="137">
        <v>15.5</v>
      </c>
      <c r="W245" s="137">
        <v>11</v>
      </c>
      <c r="X245" s="1015">
        <v>13.1</v>
      </c>
    </row>
    <row r="246" spans="2:24" s="113" customFormat="1">
      <c r="B246" s="574" t="s">
        <v>578</v>
      </c>
      <c r="C246" s="580"/>
      <c r="D246" s="580"/>
      <c r="E246" s="919"/>
      <c r="F246" s="580"/>
      <c r="G246" s="918">
        <v>26797</v>
      </c>
      <c r="H246" s="918">
        <v>1477</v>
      </c>
      <c r="I246" s="918">
        <v>1394</v>
      </c>
      <c r="J246" s="918">
        <v>22681</v>
      </c>
      <c r="K246" s="88">
        <v>52350</v>
      </c>
      <c r="L246" s="89">
        <v>9.9000000000000005E-2</v>
      </c>
      <c r="M246" s="580"/>
      <c r="N246" s="918">
        <v>5198</v>
      </c>
      <c r="O246" s="918">
        <v>477</v>
      </c>
      <c r="P246" s="88">
        <v>5675</v>
      </c>
      <c r="Q246" s="87">
        <v>1619</v>
      </c>
      <c r="R246" s="87">
        <v>10</v>
      </c>
      <c r="S246" s="87">
        <v>94</v>
      </c>
      <c r="T246" s="88">
        <v>1723</v>
      </c>
      <c r="U246" s="137">
        <v>16.600000000000001</v>
      </c>
      <c r="V246" s="137">
        <v>147.69999999999999</v>
      </c>
      <c r="W246" s="137">
        <v>14.8</v>
      </c>
      <c r="X246" s="1015">
        <v>17.2</v>
      </c>
    </row>
    <row r="247" spans="2:24" s="113" customFormat="1">
      <c r="B247" s="569" t="s">
        <v>50</v>
      </c>
      <c r="C247" s="569"/>
      <c r="D247" s="569"/>
      <c r="E247" s="569"/>
      <c r="F247" s="569"/>
      <c r="G247" s="108"/>
      <c r="H247" s="112"/>
      <c r="I247" s="112"/>
      <c r="J247" s="112"/>
      <c r="K247" s="123"/>
      <c r="L247" s="124"/>
      <c r="M247" s="124"/>
      <c r="N247" s="111"/>
      <c r="O247" s="112"/>
      <c r="P247" s="123"/>
      <c r="Q247" s="112"/>
      <c r="R247" s="112"/>
      <c r="S247" s="112"/>
      <c r="T247" s="123"/>
      <c r="U247" s="112"/>
      <c r="V247" s="112"/>
      <c r="W247" s="112"/>
      <c r="X247" s="112"/>
    </row>
    <row r="248" spans="2:24" s="113" customFormat="1" hidden="1" outlineLevel="1">
      <c r="B248" s="579">
        <v>2011</v>
      </c>
      <c r="C248" s="579"/>
      <c r="D248" s="579"/>
      <c r="E248" s="579"/>
      <c r="G248" s="87">
        <f>SUM(G4:G15)</f>
        <v>217188.2</v>
      </c>
      <c r="H248" s="87">
        <f>SUM(H4:H15)</f>
        <v>42386</v>
      </c>
      <c r="I248" s="87">
        <f>SUM(I4:I15)</f>
        <v>2047.7999999999997</v>
      </c>
      <c r="J248" s="87">
        <f>SUM(J4:J15)</f>
        <v>21856.400000000001</v>
      </c>
      <c r="K248" s="88">
        <f>SUM(K4:K15)</f>
        <v>283478.40000000002</v>
      </c>
      <c r="L248" s="89">
        <f>N248/K248</f>
        <v>8.2817597390136249E-2</v>
      </c>
      <c r="M248" s="89"/>
      <c r="N248" s="87">
        <f t="shared" ref="N248:T248" si="95">SUM(N4:N15)</f>
        <v>23477</v>
      </c>
      <c r="O248" s="87">
        <f t="shared" si="95"/>
        <v>388</v>
      </c>
      <c r="P248" s="88">
        <f t="shared" si="95"/>
        <v>23865</v>
      </c>
      <c r="Q248" s="87">
        <f t="shared" si="95"/>
        <v>7799</v>
      </c>
      <c r="R248" s="87">
        <f t="shared" si="95"/>
        <v>2510</v>
      </c>
      <c r="S248" s="87">
        <f t="shared" si="95"/>
        <v>182</v>
      </c>
      <c r="T248" s="88">
        <f t="shared" si="95"/>
        <v>10491</v>
      </c>
      <c r="U248" s="137">
        <f t="shared" ref="U248:U258" si="96">G248/Q248</f>
        <v>27.848211309142201</v>
      </c>
      <c r="V248" s="137">
        <f t="shared" ref="V248:V258" si="97">H248/R248</f>
        <v>16.886852589641435</v>
      </c>
      <c r="W248" s="137">
        <f t="shared" ref="W248:W258" si="98">I248/S248</f>
        <v>11.251648351648351</v>
      </c>
      <c r="X248" s="157">
        <f t="shared" ref="X248:X258" si="99">SUM(G248:I248)/T248</f>
        <v>24.937756171956917</v>
      </c>
    </row>
    <row r="249" spans="2:24" s="113" customFormat="1" hidden="1" outlineLevel="1">
      <c r="B249" s="579">
        <v>2012</v>
      </c>
      <c r="C249" s="579"/>
      <c r="D249" s="579"/>
      <c r="E249" s="579"/>
      <c r="G249" s="87">
        <f>SUM(G16:G27)</f>
        <v>382940.4</v>
      </c>
      <c r="H249" s="87">
        <f>SUM(H16:H27)</f>
        <v>43386.2</v>
      </c>
      <c r="I249" s="87">
        <f>SUM(I16:I27)</f>
        <v>6998.8</v>
      </c>
      <c r="J249" s="87">
        <f>SUM(J16:J27)</f>
        <v>25899.4</v>
      </c>
      <c r="K249" s="88">
        <f>SUM(K16:K27)</f>
        <v>459224.8</v>
      </c>
      <c r="L249" s="89">
        <f>N249/K249</f>
        <v>7.9442573658913898E-2</v>
      </c>
      <c r="M249" s="89"/>
      <c r="N249" s="87">
        <f t="shared" ref="N249:T249" si="100">SUM(N16:N27)</f>
        <v>36482</v>
      </c>
      <c r="O249" s="87">
        <f t="shared" si="100"/>
        <v>600</v>
      </c>
      <c r="P249" s="88">
        <f t="shared" si="100"/>
        <v>37082</v>
      </c>
      <c r="Q249" s="87">
        <f t="shared" si="100"/>
        <v>11948</v>
      </c>
      <c r="R249" s="87">
        <f t="shared" si="100"/>
        <v>2864</v>
      </c>
      <c r="S249" s="87">
        <f t="shared" si="100"/>
        <v>451</v>
      </c>
      <c r="T249" s="88">
        <f t="shared" si="100"/>
        <v>15263</v>
      </c>
      <c r="U249" s="137">
        <f t="shared" si="96"/>
        <v>32.050585872112492</v>
      </c>
      <c r="V249" s="137">
        <f t="shared" si="97"/>
        <v>15.14881284916201</v>
      </c>
      <c r="W249" s="137">
        <f t="shared" si="98"/>
        <v>15.518403547671841</v>
      </c>
      <c r="X249" s="157">
        <f t="shared" si="99"/>
        <v>28.390578523226104</v>
      </c>
    </row>
    <row r="250" spans="2:24" s="113" customFormat="1" hidden="1" outlineLevel="1">
      <c r="B250" s="579">
        <v>2013</v>
      </c>
      <c r="C250" s="579"/>
      <c r="D250" s="579"/>
      <c r="E250" s="579"/>
      <c r="G250" s="87">
        <f>SUM(G28:G39)</f>
        <v>578307.1</v>
      </c>
      <c r="H250" s="87">
        <f>SUM(H28:H39)</f>
        <v>54665.8</v>
      </c>
      <c r="I250" s="87">
        <f>SUM(I28:I39)</f>
        <v>14202.2</v>
      </c>
      <c r="J250" s="87">
        <f>SUM(J28:J39)</f>
        <v>35026.699999999997</v>
      </c>
      <c r="K250" s="88">
        <f>SUM(K28:K39)</f>
        <v>682201.8</v>
      </c>
      <c r="L250" s="89">
        <f>N250/K250</f>
        <v>8.0287093936134438E-2</v>
      </c>
      <c r="M250" s="89"/>
      <c r="N250" s="87">
        <f t="shared" ref="N250:T250" si="101">SUM(N28:N39)</f>
        <v>54772</v>
      </c>
      <c r="O250" s="87">
        <f t="shared" si="101"/>
        <v>1493</v>
      </c>
      <c r="P250" s="88">
        <f t="shared" si="101"/>
        <v>56265</v>
      </c>
      <c r="Q250" s="87">
        <f t="shared" si="101"/>
        <v>17441</v>
      </c>
      <c r="R250" s="87">
        <f t="shared" si="101"/>
        <v>2926</v>
      </c>
      <c r="S250" s="87">
        <f t="shared" si="101"/>
        <v>934</v>
      </c>
      <c r="T250" s="88">
        <f t="shared" si="101"/>
        <v>21301</v>
      </c>
      <c r="U250" s="137">
        <f t="shared" si="96"/>
        <v>33.157909523536496</v>
      </c>
      <c r="V250" s="137">
        <f t="shared" si="97"/>
        <v>18.682775119617226</v>
      </c>
      <c r="W250" s="137">
        <f t="shared" si="98"/>
        <v>15.205781584582441</v>
      </c>
      <c r="X250" s="157">
        <f t="shared" si="99"/>
        <v>30.382381108868127</v>
      </c>
    </row>
    <row r="251" spans="2:24" s="113" customFormat="1" ht="12.75" hidden="1" customHeight="1" outlineLevel="1">
      <c r="B251" s="579">
        <v>2014</v>
      </c>
      <c r="C251" s="579"/>
      <c r="D251" s="579"/>
      <c r="E251" s="579"/>
      <c r="G251" s="87">
        <f>SUM(G40:G51)</f>
        <v>691897</v>
      </c>
      <c r="H251" s="87">
        <f>SUM(H40:H51)</f>
        <v>57988</v>
      </c>
      <c r="I251" s="87">
        <f>SUM(I40:I51)</f>
        <v>18105</v>
      </c>
      <c r="J251" s="87">
        <f>SUM(J40:J51)</f>
        <v>54482</v>
      </c>
      <c r="K251" s="88">
        <f>SUM(K40:K51)</f>
        <v>822472</v>
      </c>
      <c r="L251" s="89">
        <f>N251/K251</f>
        <v>7.3805552043109068E-2</v>
      </c>
      <c r="M251" s="89"/>
      <c r="N251" s="87">
        <f t="shared" ref="N251:T251" si="102">SUM(N40:N51)</f>
        <v>60703</v>
      </c>
      <c r="O251" s="87">
        <f t="shared" si="102"/>
        <v>2011</v>
      </c>
      <c r="P251" s="88">
        <f t="shared" si="102"/>
        <v>62714</v>
      </c>
      <c r="Q251" s="87">
        <f t="shared" si="102"/>
        <v>22413</v>
      </c>
      <c r="R251" s="87">
        <f t="shared" si="102"/>
        <v>2575</v>
      </c>
      <c r="S251" s="87">
        <f t="shared" si="102"/>
        <v>1565</v>
      </c>
      <c r="T251" s="88">
        <f t="shared" si="102"/>
        <v>26553</v>
      </c>
      <c r="U251" s="137">
        <f t="shared" si="96"/>
        <v>30.87034310444831</v>
      </c>
      <c r="V251" s="137">
        <f t="shared" si="97"/>
        <v>22.519611650485437</v>
      </c>
      <c r="W251" s="137">
        <f t="shared" si="98"/>
        <v>11.568690095846645</v>
      </c>
      <c r="X251" s="157">
        <f t="shared" si="99"/>
        <v>28.922908899182765</v>
      </c>
    </row>
    <row r="252" spans="2:24" s="113" customFormat="1" ht="12.75" hidden="1" customHeight="1" outlineLevel="1">
      <c r="B252" s="579">
        <v>2015</v>
      </c>
      <c r="C252" s="579"/>
      <c r="D252" s="579"/>
      <c r="E252" s="579"/>
      <c r="G252" s="87">
        <f>SUM(G52:G63)</f>
        <v>476312</v>
      </c>
      <c r="H252" s="87">
        <f>SUM(H52:H63)</f>
        <v>34799</v>
      </c>
      <c r="I252" s="87">
        <f>SUM(I52:I63)</f>
        <v>28382</v>
      </c>
      <c r="J252" s="87">
        <f>SUM(J52:J63)</f>
        <v>46782.2</v>
      </c>
      <c r="K252" s="88">
        <f>SUM(K52:K63)</f>
        <v>586275.19999999995</v>
      </c>
      <c r="L252" s="89">
        <f t="shared" ref="L252:L258" si="103">N252/K252</f>
        <v>8.0735122345274038E-2</v>
      </c>
      <c r="M252" s="89"/>
      <c r="N252" s="87">
        <f t="shared" ref="N252:T252" si="104">SUM(N52:N63)</f>
        <v>47333</v>
      </c>
      <c r="O252" s="87">
        <f t="shared" si="104"/>
        <v>2170</v>
      </c>
      <c r="P252" s="88">
        <f t="shared" si="104"/>
        <v>49503</v>
      </c>
      <c r="Q252" s="87">
        <f t="shared" si="104"/>
        <v>18495</v>
      </c>
      <c r="R252" s="87">
        <f t="shared" si="104"/>
        <v>1577</v>
      </c>
      <c r="S252" s="87">
        <f t="shared" si="104"/>
        <v>3358</v>
      </c>
      <c r="T252" s="88">
        <f t="shared" si="104"/>
        <v>23430</v>
      </c>
      <c r="U252" s="137">
        <f t="shared" si="96"/>
        <v>25.753555014868883</v>
      </c>
      <c r="V252" s="137">
        <f t="shared" si="97"/>
        <v>22.066582117945465</v>
      </c>
      <c r="W252" s="137">
        <f t="shared" si="98"/>
        <v>8.4520547945205475</v>
      </c>
      <c r="X252" s="157">
        <f t="shared" si="99"/>
        <v>23.025736235595392</v>
      </c>
    </row>
    <row r="253" spans="2:24" s="113" customFormat="1" ht="12.75" hidden="1" customHeight="1" outlineLevel="1">
      <c r="B253" s="579">
        <v>2016</v>
      </c>
      <c r="C253" s="579"/>
      <c r="D253" s="579"/>
      <c r="E253" s="579"/>
      <c r="G253" s="87">
        <f>SUM(G64:G75)</f>
        <v>446313.13500000001</v>
      </c>
      <c r="H253" s="87">
        <f>SUM(H64:H75)</f>
        <v>33044.700000000004</v>
      </c>
      <c r="I253" s="87">
        <f>SUM(I64:I75)</f>
        <v>31831.53</v>
      </c>
      <c r="J253" s="87">
        <f>SUM(J64:J75)</f>
        <v>58074.92</v>
      </c>
      <c r="K253" s="88">
        <f>SUM(K64:K75)</f>
        <v>569264.28500000003</v>
      </c>
      <c r="L253" s="89">
        <f t="shared" si="103"/>
        <v>9.2306862356559036E-2</v>
      </c>
      <c r="M253" s="89"/>
      <c r="N253" s="87">
        <f t="shared" ref="N253:T253" si="105">SUM(N64:N75)</f>
        <v>52547</v>
      </c>
      <c r="O253" s="87">
        <f t="shared" si="105"/>
        <v>2684.9999999999995</v>
      </c>
      <c r="P253" s="88">
        <f t="shared" si="105"/>
        <v>55232</v>
      </c>
      <c r="Q253" s="87">
        <f t="shared" si="105"/>
        <v>14613</v>
      </c>
      <c r="R253" s="87">
        <f t="shared" si="105"/>
        <v>1341</v>
      </c>
      <c r="S253" s="87">
        <f t="shared" si="105"/>
        <v>3452</v>
      </c>
      <c r="T253" s="88">
        <f t="shared" si="105"/>
        <v>19406</v>
      </c>
      <c r="U253" s="137">
        <f t="shared" si="96"/>
        <v>30.54219770067748</v>
      </c>
      <c r="V253" s="137">
        <f t="shared" si="97"/>
        <v>24.64183445190157</v>
      </c>
      <c r="W253" s="137">
        <f t="shared" si="98"/>
        <v>9.2211848203939741</v>
      </c>
      <c r="X253" s="157">
        <f t="shared" si="99"/>
        <v>26.341820313305163</v>
      </c>
    </row>
    <row r="254" spans="2:24" s="113" customFormat="1" ht="12.75" hidden="1" customHeight="1" outlineLevel="1">
      <c r="B254" s="581">
        <v>2017</v>
      </c>
      <c r="C254" s="581"/>
      <c r="D254" s="581"/>
      <c r="E254" s="581"/>
      <c r="G254" s="87">
        <f>SUM(G76:G87)</f>
        <v>294423.23900000006</v>
      </c>
      <c r="H254" s="87">
        <f>SUM(H76:H87)</f>
        <v>46761.39</v>
      </c>
      <c r="I254" s="87">
        <f>SUM(I76:I87)</f>
        <v>23631.010000000002</v>
      </c>
      <c r="J254" s="87">
        <f>SUM(J76:J87)</f>
        <v>33394.720000000001</v>
      </c>
      <c r="K254" s="88">
        <f>SUM(K76:K87)</f>
        <v>398210.35900000005</v>
      </c>
      <c r="L254" s="89">
        <f t="shared" si="103"/>
        <v>7.8887952786783219E-2</v>
      </c>
      <c r="M254" s="89"/>
      <c r="N254" s="87">
        <f t="shared" ref="N254:T254" si="106">SUM(N76:N87)</f>
        <v>31414</v>
      </c>
      <c r="O254" s="87">
        <f t="shared" si="106"/>
        <v>1151.0000000000005</v>
      </c>
      <c r="P254" s="88">
        <f t="shared" si="106"/>
        <v>32565</v>
      </c>
      <c r="Q254" s="87">
        <f t="shared" si="106"/>
        <v>8651</v>
      </c>
      <c r="R254" s="87">
        <f t="shared" si="106"/>
        <v>1784</v>
      </c>
      <c r="S254" s="87">
        <f t="shared" si="106"/>
        <v>1891</v>
      </c>
      <c r="T254" s="88">
        <f t="shared" si="106"/>
        <v>12326</v>
      </c>
      <c r="U254" s="137">
        <f t="shared" si="96"/>
        <v>34.033434169460186</v>
      </c>
      <c r="V254" s="137">
        <f t="shared" si="97"/>
        <v>26.211541479820628</v>
      </c>
      <c r="W254" s="137">
        <f t="shared" si="98"/>
        <v>12.496567953463776</v>
      </c>
      <c r="X254" s="157">
        <f t="shared" si="99"/>
        <v>29.597244767158859</v>
      </c>
    </row>
    <row r="255" spans="2:24" s="38" customFormat="1" ht="12.75" hidden="1" customHeight="1" outlineLevel="1">
      <c r="B255" s="581">
        <v>2018</v>
      </c>
      <c r="C255" s="581"/>
      <c r="D255" s="581"/>
      <c r="E255" s="581"/>
      <c r="F255" s="113"/>
      <c r="G255" s="87">
        <f>SUM(G88:G99)</f>
        <v>115551.82</v>
      </c>
      <c r="H255" s="87">
        <f>SUM(H88:H99)</f>
        <v>45404.67</v>
      </c>
      <c r="I255" s="87">
        <f>SUM(I88:I99)</f>
        <v>23229.469999999998</v>
      </c>
      <c r="J255" s="87">
        <f>SUM(J88:J99)</f>
        <v>41267.32</v>
      </c>
      <c r="K255" s="88">
        <f>SUM(K88:K99)</f>
        <v>225453.28</v>
      </c>
      <c r="L255" s="89">
        <f t="shared" si="103"/>
        <v>9.9235637645191943E-2</v>
      </c>
      <c r="M255" s="89"/>
      <c r="N255" s="87">
        <f t="shared" ref="N255:T255" si="107">SUM(N88:N99)</f>
        <v>22373</v>
      </c>
      <c r="O255" s="87">
        <f t="shared" si="107"/>
        <v>2160</v>
      </c>
      <c r="P255" s="88">
        <f t="shared" si="107"/>
        <v>24533</v>
      </c>
      <c r="Q255" s="87">
        <f t="shared" si="107"/>
        <v>4757</v>
      </c>
      <c r="R255" s="87">
        <f t="shared" si="107"/>
        <v>1757</v>
      </c>
      <c r="S255" s="87">
        <f t="shared" si="107"/>
        <v>1429</v>
      </c>
      <c r="T255" s="88">
        <f t="shared" si="107"/>
        <v>7943</v>
      </c>
      <c r="U255" s="137">
        <f t="shared" si="96"/>
        <v>24.290901828883751</v>
      </c>
      <c r="V255" s="137">
        <f t="shared" si="97"/>
        <v>25.842157085941945</v>
      </c>
      <c r="W255" s="137">
        <f t="shared" si="98"/>
        <v>16.255752274317704</v>
      </c>
      <c r="X255" s="157">
        <f t="shared" si="99"/>
        <v>23.188462797431701</v>
      </c>
    </row>
    <row r="256" spans="2:24" s="38" customFormat="1" ht="12.75" customHeight="1" collapsed="1">
      <c r="B256" s="581">
        <v>2019</v>
      </c>
      <c r="C256" s="581"/>
      <c r="D256" s="581"/>
      <c r="E256" s="581"/>
      <c r="G256" s="87">
        <f>SUM(G100:G111)</f>
        <v>209201.54</v>
      </c>
      <c r="H256" s="87">
        <f>SUM(H100:H111)</f>
        <v>64829.968999999997</v>
      </c>
      <c r="I256" s="87">
        <f>SUM(I100:I111)</f>
        <v>33483.919999999998</v>
      </c>
      <c r="J256" s="87">
        <f>SUM(J100:J111)</f>
        <v>82239.990000000005</v>
      </c>
      <c r="K256" s="88">
        <f>SUM(K100:K111)</f>
        <v>389755.41899999999</v>
      </c>
      <c r="L256" s="89">
        <f t="shared" si="103"/>
        <v>0.1006143804250737</v>
      </c>
      <c r="M256" s="89"/>
      <c r="N256" s="87">
        <f t="shared" ref="N256:T256" si="108">SUM(N100:N111)</f>
        <v>39215</v>
      </c>
      <c r="O256" s="87">
        <f t="shared" si="108"/>
        <v>1164</v>
      </c>
      <c r="P256" s="88">
        <f t="shared" si="108"/>
        <v>40379</v>
      </c>
      <c r="Q256" s="87">
        <f t="shared" si="108"/>
        <v>7238</v>
      </c>
      <c r="R256" s="87">
        <f t="shared" si="108"/>
        <v>2194</v>
      </c>
      <c r="S256" s="87">
        <f t="shared" si="108"/>
        <v>1979</v>
      </c>
      <c r="T256" s="88">
        <f t="shared" si="108"/>
        <v>11411</v>
      </c>
      <c r="U256" s="137">
        <f t="shared" si="96"/>
        <v>28.903224647692735</v>
      </c>
      <c r="V256" s="137">
        <f t="shared" si="97"/>
        <v>29.54875524156791</v>
      </c>
      <c r="W256" s="137">
        <f t="shared" si="98"/>
        <v>16.919615967660434</v>
      </c>
      <c r="X256" s="157">
        <f t="shared" si="99"/>
        <v>26.949034177547979</v>
      </c>
    </row>
    <row r="257" spans="2:24" s="38" customFormat="1" ht="12.75" customHeight="1">
      <c r="B257" s="581">
        <v>2020</v>
      </c>
      <c r="C257" s="581"/>
      <c r="D257" s="581"/>
      <c r="E257" s="581"/>
      <c r="G257" s="87">
        <f>SUM(G112:G123)</f>
        <v>35880.870000000003</v>
      </c>
      <c r="H257" s="87">
        <f>SUM(H112:H123)</f>
        <v>11062.079999999998</v>
      </c>
      <c r="I257" s="87">
        <f>SUM(I112:I123)</f>
        <v>26800.239999999998</v>
      </c>
      <c r="J257" s="87">
        <f>SUM(J112:J123)</f>
        <v>22879.279999999995</v>
      </c>
      <c r="K257" s="88">
        <f>SUM(K112:K123)</f>
        <v>96622.469999999987</v>
      </c>
      <c r="L257" s="89">
        <f t="shared" si="103"/>
        <v>9.872444784323979E-2</v>
      </c>
      <c r="M257" s="89"/>
      <c r="N257" s="87">
        <f t="shared" ref="N257:T257" si="109">SUM(N112:N123)</f>
        <v>9539</v>
      </c>
      <c r="O257" s="87">
        <f t="shared" si="109"/>
        <v>535</v>
      </c>
      <c r="P257" s="88">
        <f t="shared" si="109"/>
        <v>10074</v>
      </c>
      <c r="Q257" s="87">
        <f t="shared" si="109"/>
        <v>1202</v>
      </c>
      <c r="R257" s="87">
        <f t="shared" si="109"/>
        <v>275</v>
      </c>
      <c r="S257" s="87">
        <f t="shared" si="109"/>
        <v>1213</v>
      </c>
      <c r="T257" s="88">
        <f t="shared" si="109"/>
        <v>2690</v>
      </c>
      <c r="U257" s="137">
        <f t="shared" si="96"/>
        <v>29.850973377703831</v>
      </c>
      <c r="V257" s="137">
        <f t="shared" si="97"/>
        <v>40.225745454545446</v>
      </c>
      <c r="W257" s="137">
        <f t="shared" si="98"/>
        <v>22.094179719703213</v>
      </c>
      <c r="X257" s="157">
        <f t="shared" si="99"/>
        <v>27.41382527881041</v>
      </c>
    </row>
    <row r="258" spans="2:24" s="38" customFormat="1">
      <c r="B258" s="581">
        <v>2021</v>
      </c>
      <c r="C258" s="87"/>
      <c r="D258" s="87"/>
      <c r="E258" s="558"/>
      <c r="G258" s="87">
        <f>SUM(G124:G135)</f>
        <v>6067.95</v>
      </c>
      <c r="H258" s="87">
        <f>SUM(H124:H135)</f>
        <v>766.73</v>
      </c>
      <c r="I258" s="87">
        <f>SUM(I124:I135)</f>
        <v>35642.410000000003</v>
      </c>
      <c r="J258" s="87">
        <f>SUM(J124:J135)</f>
        <v>13263.64</v>
      </c>
      <c r="K258" s="88">
        <f>SUM(K124:K135)</f>
        <v>55740.729999999996</v>
      </c>
      <c r="L258" s="89">
        <f t="shared" si="103"/>
        <v>2.7932895747866955E-2</v>
      </c>
      <c r="M258" s="87"/>
      <c r="N258" s="87">
        <f t="shared" ref="N258:T258" si="110">SUM(N124:N135)</f>
        <v>1557</v>
      </c>
      <c r="O258" s="87">
        <f t="shared" si="110"/>
        <v>372</v>
      </c>
      <c r="P258" s="88">
        <f t="shared" si="110"/>
        <v>1929</v>
      </c>
      <c r="Q258" s="87">
        <f t="shared" si="110"/>
        <v>444</v>
      </c>
      <c r="R258" s="87">
        <f t="shared" si="110"/>
        <v>17</v>
      </c>
      <c r="S258" s="87">
        <f t="shared" si="110"/>
        <v>1459</v>
      </c>
      <c r="T258" s="88">
        <f t="shared" si="110"/>
        <v>1920</v>
      </c>
      <c r="U258" s="137">
        <f t="shared" si="96"/>
        <v>13.666554054054053</v>
      </c>
      <c r="V258" s="137">
        <f t="shared" si="97"/>
        <v>45.101764705882353</v>
      </c>
      <c r="W258" s="137">
        <f t="shared" si="98"/>
        <v>24.429342015078824</v>
      </c>
      <c r="X258" s="157">
        <f t="shared" si="99"/>
        <v>22.123484375</v>
      </c>
    </row>
    <row r="259" spans="2:24" s="38" customFormat="1">
      <c r="B259" s="581">
        <v>2022</v>
      </c>
      <c r="C259" s="87"/>
      <c r="D259" s="87"/>
      <c r="E259" s="558"/>
      <c r="F259" s="87"/>
      <c r="G259" s="87">
        <v>4558.63</v>
      </c>
      <c r="H259" s="87">
        <v>1810.3599999999997</v>
      </c>
      <c r="I259" s="87">
        <v>10292.240000000002</v>
      </c>
      <c r="J259" s="87">
        <v>19961.599999999999</v>
      </c>
      <c r="K259" s="88">
        <v>36622.83</v>
      </c>
      <c r="L259" s="89">
        <v>0.11383609622740787</v>
      </c>
      <c r="M259" s="980"/>
      <c r="N259" s="87">
        <v>4169</v>
      </c>
      <c r="O259" s="87">
        <v>361</v>
      </c>
      <c r="P259" s="88">
        <v>4530</v>
      </c>
      <c r="Q259" s="87">
        <v>655</v>
      </c>
      <c r="R259" s="87">
        <v>92</v>
      </c>
      <c r="S259" s="87">
        <v>789</v>
      </c>
      <c r="T259" s="88">
        <v>1536</v>
      </c>
      <c r="U259" s="137">
        <v>6.9597404580152675</v>
      </c>
      <c r="V259" s="137">
        <v>19.677826086956518</v>
      </c>
      <c r="W259" s="137">
        <v>13.044664131812423</v>
      </c>
      <c r="X259" s="1015">
        <v>10.847154947916669</v>
      </c>
    </row>
    <row r="260" spans="2:24" s="38" customFormat="1">
      <c r="B260" s="581">
        <v>2023</v>
      </c>
      <c r="C260" s="87"/>
      <c r="D260" s="87"/>
      <c r="E260" s="558"/>
      <c r="F260" s="87"/>
      <c r="G260" s="87">
        <v>90281.948999999993</v>
      </c>
      <c r="H260" s="87">
        <v>28884.097999999998</v>
      </c>
      <c r="I260" s="87">
        <v>21054.620999999999</v>
      </c>
      <c r="J260" s="87">
        <v>30449</v>
      </c>
      <c r="K260" s="88">
        <v>170669.66800000001</v>
      </c>
      <c r="L260" s="89">
        <v>8.3465329058939747E-2</v>
      </c>
      <c r="M260" s="980"/>
      <c r="N260" s="87">
        <v>14245</v>
      </c>
      <c r="O260" s="87">
        <v>484</v>
      </c>
      <c r="P260" s="88">
        <v>14729</v>
      </c>
      <c r="Q260" s="87">
        <v>3547</v>
      </c>
      <c r="R260" s="87">
        <v>727</v>
      </c>
      <c r="S260" s="87">
        <v>1198</v>
      </c>
      <c r="T260" s="88">
        <v>5472</v>
      </c>
      <c r="U260" s="137">
        <v>25.45304454468565</v>
      </c>
      <c r="V260" s="137">
        <v>39.730533700137549</v>
      </c>
      <c r="W260" s="137">
        <v>17.574808848080131</v>
      </c>
      <c r="X260" s="1015">
        <v>25.625122076023391</v>
      </c>
    </row>
    <row r="261" spans="2:24" s="38" customFormat="1">
      <c r="B261" s="581">
        <v>2024</v>
      </c>
      <c r="C261" s="87"/>
      <c r="D261" s="87"/>
      <c r="E261" s="558"/>
      <c r="F261" s="87"/>
      <c r="G261" s="87">
        <v>156453</v>
      </c>
      <c r="H261" s="87">
        <v>21367</v>
      </c>
      <c r="I261" s="87">
        <v>48742</v>
      </c>
      <c r="J261" s="87">
        <v>48148</v>
      </c>
      <c r="K261" s="88">
        <v>274710</v>
      </c>
      <c r="L261" s="89">
        <v>0.06</v>
      </c>
      <c r="M261" s="980"/>
      <c r="N261" s="87">
        <v>16411</v>
      </c>
      <c r="O261" s="87">
        <v>504</v>
      </c>
      <c r="P261" s="88">
        <v>16915</v>
      </c>
      <c r="Q261" s="87">
        <v>7693</v>
      </c>
      <c r="R261" s="87">
        <v>659</v>
      </c>
      <c r="S261" s="87">
        <v>2144</v>
      </c>
      <c r="T261" s="88">
        <v>10496</v>
      </c>
      <c r="U261" s="137">
        <v>20.3</v>
      </c>
      <c r="V261" s="137">
        <v>32.4</v>
      </c>
      <c r="W261" s="137">
        <v>22.7</v>
      </c>
      <c r="X261" s="1015">
        <v>21.6</v>
      </c>
    </row>
    <row r="262" spans="2:24" ht="13.5" thickBot="1">
      <c r="B262" s="585">
        <v>2025</v>
      </c>
      <c r="C262" s="125"/>
      <c r="D262" s="125"/>
      <c r="E262" s="582"/>
      <c r="F262" s="125"/>
      <c r="G262" s="125">
        <v>94119</v>
      </c>
      <c r="H262" s="125">
        <v>11389</v>
      </c>
      <c r="I262" s="125">
        <v>8118</v>
      </c>
      <c r="J262" s="125">
        <v>66075</v>
      </c>
      <c r="K262" s="126">
        <v>179702</v>
      </c>
      <c r="L262" s="127">
        <v>0.11</v>
      </c>
      <c r="M262" s="981"/>
      <c r="N262" s="125">
        <v>19785</v>
      </c>
      <c r="O262" s="125">
        <v>1573</v>
      </c>
      <c r="P262" s="126">
        <v>21358</v>
      </c>
      <c r="Q262" s="125">
        <v>6201</v>
      </c>
      <c r="R262" s="125">
        <v>234</v>
      </c>
      <c r="S262" s="125">
        <v>618</v>
      </c>
      <c r="T262" s="126">
        <v>7053</v>
      </c>
      <c r="U262" s="155">
        <v>15.2</v>
      </c>
      <c r="V262" s="155">
        <v>48.7</v>
      </c>
      <c r="W262" s="155">
        <v>13.1</v>
      </c>
      <c r="X262" s="1019">
        <v>16.100000000000001</v>
      </c>
    </row>
    <row r="263" spans="2:24" ht="13.5" thickTop="1">
      <c r="B263" s="945" t="s">
        <v>566</v>
      </c>
      <c r="C263" s="945"/>
      <c r="D263" s="945"/>
      <c r="E263" s="945"/>
      <c r="F263" s="552"/>
      <c r="G263" s="552"/>
      <c r="H263" s="552"/>
      <c r="I263" s="552"/>
      <c r="J263" s="552"/>
      <c r="K263" s="946"/>
      <c r="L263" s="563"/>
      <c r="M263" s="563"/>
      <c r="N263" s="552"/>
      <c r="O263" s="552"/>
      <c r="P263" s="553"/>
      <c r="Q263" s="552"/>
      <c r="R263" s="552"/>
      <c r="S263" s="552"/>
      <c r="T263" s="553"/>
      <c r="U263" s="552"/>
      <c r="V263" s="552"/>
      <c r="W263" s="552"/>
      <c r="X263" s="553"/>
    </row>
  </sheetData>
  <mergeCells count="3">
    <mergeCell ref="C2:E2"/>
    <mergeCell ref="M2:P2"/>
    <mergeCell ref="F2:K2"/>
  </mergeCells>
  <phoneticPr fontId="9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Y263"/>
  <sheetViews>
    <sheetView zoomScaleNormal="100" workbookViewId="0">
      <pane xSplit="2" ySplit="3" topLeftCell="C165" activePane="bottomRight" state="frozen"/>
      <selection activeCell="A2" sqref="A2"/>
      <selection pane="topRight" activeCell="A2" sqref="A2"/>
      <selection pane="bottomLeft" activeCell="A2" sqref="A2"/>
      <selection pane="bottomRight" activeCell="M270" sqref="M270"/>
    </sheetView>
  </sheetViews>
  <sheetFormatPr defaultColWidth="6.85546875" defaultRowHeight="12.75" outlineLevelRow="1"/>
  <cols>
    <col min="1" max="1" width="0.7109375" style="599" customWidth="1"/>
    <col min="2" max="2" width="10.140625" style="634" customWidth="1"/>
    <col min="3" max="6" width="8.28515625" style="634" customWidth="1"/>
    <col min="7" max="10" width="8.7109375" style="595" customWidth="1"/>
    <col min="11" max="11" width="8.7109375" style="596" customWidth="1"/>
    <col min="12" max="13" width="8.7109375" style="597" customWidth="1"/>
    <col min="14" max="15" width="8.42578125" style="595" customWidth="1"/>
    <col min="16" max="16" width="8.42578125" style="596" customWidth="1"/>
    <col min="17" max="19" width="8.140625" style="595" customWidth="1"/>
    <col min="20" max="20" width="8.140625" style="596" customWidth="1"/>
    <col min="21" max="23" width="7.28515625" style="595" customWidth="1"/>
    <col min="24" max="24" width="7.28515625" style="596" customWidth="1"/>
    <col min="25" max="16384" width="6.85546875" style="599"/>
  </cols>
  <sheetData>
    <row r="1" spans="2:24">
      <c r="B1" s="594" t="s">
        <v>412</v>
      </c>
      <c r="C1" s="588">
        <v>3</v>
      </c>
      <c r="D1" s="13">
        <f t="shared" ref="D1" si="0">C1+1</f>
        <v>4</v>
      </c>
      <c r="E1" s="13">
        <f t="shared" ref="E1" si="1">D1+1</f>
        <v>5</v>
      </c>
      <c r="F1" s="13">
        <f t="shared" ref="F1" si="2">E1+1</f>
        <v>6</v>
      </c>
      <c r="G1" s="13">
        <f t="shared" ref="G1" si="3">F1+1</f>
        <v>7</v>
      </c>
      <c r="H1" s="13">
        <f t="shared" ref="H1" si="4">G1+1</f>
        <v>8</v>
      </c>
      <c r="I1" s="13">
        <f t="shared" ref="I1" si="5">H1+1</f>
        <v>9</v>
      </c>
      <c r="J1" s="13">
        <f t="shared" ref="J1" si="6">I1+1</f>
        <v>10</v>
      </c>
      <c r="K1" s="13">
        <f t="shared" ref="K1" si="7">J1+1</f>
        <v>11</v>
      </c>
      <c r="L1" s="13">
        <f t="shared" ref="L1" si="8">K1+1</f>
        <v>12</v>
      </c>
      <c r="M1" s="13">
        <f t="shared" ref="M1" si="9">L1+1</f>
        <v>13</v>
      </c>
      <c r="N1" s="13">
        <f t="shared" ref="N1" si="10">M1+1</f>
        <v>14</v>
      </c>
      <c r="O1" s="13">
        <f t="shared" ref="O1" si="11">N1+1</f>
        <v>15</v>
      </c>
      <c r="P1" s="13">
        <f t="shared" ref="P1" si="12">O1+1</f>
        <v>16</v>
      </c>
      <c r="Q1" s="13">
        <f t="shared" ref="Q1" si="13">P1+1</f>
        <v>17</v>
      </c>
      <c r="R1" s="13">
        <f t="shared" ref="R1" si="14">Q1+1</f>
        <v>18</v>
      </c>
      <c r="S1" s="13">
        <f t="shared" ref="S1" si="15">R1+1</f>
        <v>19</v>
      </c>
      <c r="T1" s="13">
        <f t="shared" ref="T1" si="16">S1+1</f>
        <v>20</v>
      </c>
      <c r="U1" s="13">
        <f t="shared" ref="U1" si="17">T1+1</f>
        <v>21</v>
      </c>
      <c r="V1" s="13">
        <f t="shared" ref="V1" si="18">U1+1</f>
        <v>22</v>
      </c>
      <c r="W1" s="13">
        <f t="shared" ref="W1" si="19">V1+1</f>
        <v>23</v>
      </c>
      <c r="X1" s="13">
        <f t="shared" ref="X1" si="20">W1+1</f>
        <v>24</v>
      </c>
    </row>
    <row r="2" spans="2:24" s="601" customFormat="1" ht="15.6" customHeight="1">
      <c r="B2" s="1010"/>
      <c r="C2" s="1053" t="s">
        <v>404</v>
      </c>
      <c r="D2" s="1053"/>
      <c r="E2" s="1053"/>
      <c r="F2" s="1053" t="s">
        <v>5</v>
      </c>
      <c r="G2" s="1053"/>
      <c r="H2" s="1053"/>
      <c r="I2" s="1053"/>
      <c r="J2" s="1053"/>
      <c r="K2" s="1053"/>
      <c r="L2" s="1011" t="s">
        <v>6</v>
      </c>
      <c r="M2" s="1053" t="s">
        <v>405</v>
      </c>
      <c r="N2" s="1053"/>
      <c r="O2" s="1053"/>
      <c r="P2" s="1053"/>
      <c r="Q2" s="564" t="s">
        <v>7</v>
      </c>
      <c r="R2" s="564"/>
      <c r="S2" s="564"/>
      <c r="T2" s="564"/>
      <c r="U2" s="564" t="s">
        <v>8</v>
      </c>
      <c r="V2" s="564"/>
      <c r="W2" s="564"/>
      <c r="X2" s="564"/>
    </row>
    <row r="3" spans="2:24" s="603" customFormat="1" ht="13.5">
      <c r="B3" s="1012" t="s">
        <v>9</v>
      </c>
      <c r="C3" s="554" t="s">
        <v>407</v>
      </c>
      <c r="D3" s="555" t="s">
        <v>408</v>
      </c>
      <c r="E3" s="556" t="s">
        <v>403</v>
      </c>
      <c r="F3" s="565" t="s">
        <v>404</v>
      </c>
      <c r="G3" s="535" t="s">
        <v>10</v>
      </c>
      <c r="H3" s="535" t="s">
        <v>11</v>
      </c>
      <c r="I3" s="535" t="s">
        <v>12</v>
      </c>
      <c r="J3" s="535" t="s">
        <v>13</v>
      </c>
      <c r="K3" s="536" t="s">
        <v>14</v>
      </c>
      <c r="L3" s="1013" t="s">
        <v>15</v>
      </c>
      <c r="M3" s="586" t="s">
        <v>411</v>
      </c>
      <c r="N3" s="586" t="s">
        <v>15</v>
      </c>
      <c r="O3" s="586" t="s">
        <v>16</v>
      </c>
      <c r="P3" s="536" t="s">
        <v>14</v>
      </c>
      <c r="Q3" s="535" t="s">
        <v>10</v>
      </c>
      <c r="R3" s="535" t="s">
        <v>11</v>
      </c>
      <c r="S3" s="535" t="s">
        <v>12</v>
      </c>
      <c r="T3" s="536" t="s">
        <v>14</v>
      </c>
      <c r="U3" s="1014" t="s">
        <v>10</v>
      </c>
      <c r="V3" s="1014" t="s">
        <v>11</v>
      </c>
      <c r="W3" s="535" t="s">
        <v>12</v>
      </c>
      <c r="X3" s="536" t="s">
        <v>14</v>
      </c>
    </row>
    <row r="4" spans="2:24" ht="13.5" hidden="1" customHeight="1" outlineLevel="1">
      <c r="B4" s="604">
        <v>40574</v>
      </c>
      <c r="C4" s="604"/>
      <c r="D4" s="604"/>
      <c r="E4" s="604"/>
      <c r="F4" s="604"/>
      <c r="G4" s="605">
        <v>17781.353999999999</v>
      </c>
      <c r="H4" s="605">
        <v>17393.128000000001</v>
      </c>
      <c r="I4" s="605">
        <v>6650.5360000000001</v>
      </c>
      <c r="J4" s="605">
        <v>2459.7629999999999</v>
      </c>
      <c r="K4" s="606">
        <f>SUM(G4:J4)</f>
        <v>44284.781000000003</v>
      </c>
      <c r="L4" s="607">
        <f t="shared" ref="L4:L56" si="21">N4/K4</f>
        <v>0.1407932896856823</v>
      </c>
      <c r="M4" s="607"/>
      <c r="N4" s="608">
        <v>6235</v>
      </c>
      <c r="O4" s="608">
        <v>106</v>
      </c>
      <c r="P4" s="609">
        <f>SUM(N4:O4)</f>
        <v>6341</v>
      </c>
      <c r="Q4" s="605">
        <v>874</v>
      </c>
      <c r="R4" s="605">
        <v>1148</v>
      </c>
      <c r="S4" s="605">
        <v>322</v>
      </c>
      <c r="T4" s="606">
        <f>SUM(Q4:S4)</f>
        <v>2344</v>
      </c>
      <c r="U4" s="605"/>
      <c r="V4" s="605"/>
      <c r="W4" s="605"/>
      <c r="X4" s="598"/>
    </row>
    <row r="5" spans="2:24" ht="12.75" hidden="1" customHeight="1" outlineLevel="1">
      <c r="B5" s="604">
        <v>40602</v>
      </c>
      <c r="C5" s="604"/>
      <c r="D5" s="604"/>
      <c r="E5" s="604"/>
      <c r="F5" s="604"/>
      <c r="G5" s="605">
        <v>23840.532999999999</v>
      </c>
      <c r="H5" s="605">
        <v>17965.044999999998</v>
      </c>
      <c r="I5" s="605">
        <v>5893.8829999999998</v>
      </c>
      <c r="J5" s="605">
        <v>2425.0569999999998</v>
      </c>
      <c r="K5" s="606">
        <f t="shared" ref="K5:K68" si="22">SUM(G5:J5)</f>
        <v>50124.517999999996</v>
      </c>
      <c r="L5" s="607">
        <f t="shared" si="21"/>
        <v>9.9751582648635151E-2</v>
      </c>
      <c r="M5" s="607"/>
      <c r="N5" s="605">
        <v>5000</v>
      </c>
      <c r="O5" s="605">
        <v>157</v>
      </c>
      <c r="P5" s="606">
        <f t="shared" ref="P5:P68" si="23">SUM(N5:O5)</f>
        <v>5157</v>
      </c>
      <c r="Q5" s="605">
        <v>1038</v>
      </c>
      <c r="R5" s="605">
        <v>1030</v>
      </c>
      <c r="S5" s="605">
        <v>251</v>
      </c>
      <c r="T5" s="606">
        <f t="shared" ref="T5:T68" si="24">SUM(Q5:S5)</f>
        <v>2319</v>
      </c>
      <c r="U5" s="605"/>
      <c r="V5" s="605"/>
      <c r="W5" s="605"/>
      <c r="X5" s="598"/>
    </row>
    <row r="6" spans="2:24" ht="12.75" hidden="1" customHeight="1" outlineLevel="1">
      <c r="B6" s="610">
        <v>40633</v>
      </c>
      <c r="C6" s="610"/>
      <c r="D6" s="610"/>
      <c r="E6" s="610"/>
      <c r="F6" s="610"/>
      <c r="G6" s="611">
        <v>26349.152999999998</v>
      </c>
      <c r="H6" s="611">
        <v>15656.218999999999</v>
      </c>
      <c r="I6" s="611">
        <v>8003.558</v>
      </c>
      <c r="J6" s="611">
        <v>2663.2380000000003</v>
      </c>
      <c r="K6" s="612">
        <f t="shared" si="22"/>
        <v>52672.167999999991</v>
      </c>
      <c r="L6" s="613">
        <f t="shared" si="21"/>
        <v>9.9464293932233827E-2</v>
      </c>
      <c r="M6" s="613"/>
      <c r="N6" s="611">
        <v>5239</v>
      </c>
      <c r="O6" s="611">
        <v>184</v>
      </c>
      <c r="P6" s="612">
        <f t="shared" si="23"/>
        <v>5423</v>
      </c>
      <c r="Q6" s="611">
        <v>891</v>
      </c>
      <c r="R6" s="611">
        <v>859</v>
      </c>
      <c r="S6" s="611">
        <v>370</v>
      </c>
      <c r="T6" s="612">
        <f t="shared" si="24"/>
        <v>2120</v>
      </c>
      <c r="U6" s="611"/>
      <c r="V6" s="611"/>
      <c r="W6" s="611"/>
      <c r="X6" s="614"/>
    </row>
    <row r="7" spans="2:24" ht="12.75" hidden="1" customHeight="1" outlineLevel="1">
      <c r="B7" s="604">
        <v>40663</v>
      </c>
      <c r="C7" s="604"/>
      <c r="D7" s="604"/>
      <c r="E7" s="604"/>
      <c r="F7" s="604"/>
      <c r="G7" s="605">
        <v>22659.006000000001</v>
      </c>
      <c r="H7" s="605">
        <v>20966.848000000002</v>
      </c>
      <c r="I7" s="605">
        <v>6236.6440000000002</v>
      </c>
      <c r="J7" s="605">
        <v>2822.5920000000001</v>
      </c>
      <c r="K7" s="606">
        <f t="shared" si="22"/>
        <v>52685.090000000004</v>
      </c>
      <c r="L7" s="607">
        <f t="shared" si="21"/>
        <v>5.8935080114696579E-2</v>
      </c>
      <c r="M7" s="607"/>
      <c r="N7" s="608">
        <v>3105</v>
      </c>
      <c r="O7" s="608">
        <v>142</v>
      </c>
      <c r="P7" s="609">
        <f t="shared" si="23"/>
        <v>3247</v>
      </c>
      <c r="Q7" s="605">
        <v>959</v>
      </c>
      <c r="R7" s="605">
        <v>996</v>
      </c>
      <c r="S7" s="605">
        <v>329</v>
      </c>
      <c r="T7" s="606">
        <f t="shared" si="24"/>
        <v>2284</v>
      </c>
      <c r="U7" s="605"/>
      <c r="V7" s="605"/>
      <c r="W7" s="605"/>
      <c r="X7" s="598"/>
    </row>
    <row r="8" spans="2:24" ht="12.75" hidden="1" customHeight="1" outlineLevel="1">
      <c r="B8" s="604">
        <v>40694</v>
      </c>
      <c r="C8" s="604"/>
      <c r="D8" s="604"/>
      <c r="E8" s="604"/>
      <c r="F8" s="604"/>
      <c r="G8" s="605">
        <v>25903.834999999999</v>
      </c>
      <c r="H8" s="605">
        <v>25157.929</v>
      </c>
      <c r="I8" s="605">
        <v>6320.8980000000001</v>
      </c>
      <c r="J8" s="605">
        <v>2600.1320000000001</v>
      </c>
      <c r="K8" s="606">
        <f t="shared" si="22"/>
        <v>59982.793999999994</v>
      </c>
      <c r="L8" s="607">
        <f t="shared" si="21"/>
        <v>0.11536641657606014</v>
      </c>
      <c r="M8" s="607"/>
      <c r="N8" s="605">
        <v>6920</v>
      </c>
      <c r="O8" s="605">
        <v>251</v>
      </c>
      <c r="P8" s="606">
        <f t="shared" si="23"/>
        <v>7171</v>
      </c>
      <c r="Q8" s="605">
        <v>878</v>
      </c>
      <c r="R8" s="605">
        <v>1210</v>
      </c>
      <c r="S8" s="605">
        <v>268</v>
      </c>
      <c r="T8" s="606">
        <f t="shared" si="24"/>
        <v>2356</v>
      </c>
      <c r="U8" s="605"/>
      <c r="V8" s="605"/>
      <c r="W8" s="605"/>
      <c r="X8" s="598"/>
    </row>
    <row r="9" spans="2:24" ht="12.75" hidden="1" customHeight="1" outlineLevel="1">
      <c r="B9" s="610">
        <v>40724</v>
      </c>
      <c r="C9" s="610"/>
      <c r="D9" s="610"/>
      <c r="E9" s="610"/>
      <c r="F9" s="610"/>
      <c r="G9" s="611">
        <v>20652.917000000001</v>
      </c>
      <c r="H9" s="611">
        <v>14830.86</v>
      </c>
      <c r="I9" s="611">
        <v>5436.0519999999997</v>
      </c>
      <c r="J9" s="611">
        <v>2390.951</v>
      </c>
      <c r="K9" s="612">
        <f t="shared" si="22"/>
        <v>43310.78</v>
      </c>
      <c r="L9" s="613">
        <f t="shared" si="21"/>
        <v>7.6609102860765846E-2</v>
      </c>
      <c r="M9" s="613"/>
      <c r="N9" s="611">
        <v>3318</v>
      </c>
      <c r="O9" s="611">
        <v>238</v>
      </c>
      <c r="P9" s="612">
        <f t="shared" si="23"/>
        <v>3556</v>
      </c>
      <c r="Q9" s="611">
        <v>682</v>
      </c>
      <c r="R9" s="611">
        <v>934</v>
      </c>
      <c r="S9" s="611">
        <v>289</v>
      </c>
      <c r="T9" s="612">
        <f t="shared" si="24"/>
        <v>1905</v>
      </c>
      <c r="U9" s="611"/>
      <c r="V9" s="611"/>
      <c r="W9" s="611"/>
      <c r="X9" s="614"/>
    </row>
    <row r="10" spans="2:24" ht="12.75" hidden="1" customHeight="1" outlineLevel="1">
      <c r="B10" s="604">
        <v>40755</v>
      </c>
      <c r="C10" s="604"/>
      <c r="D10" s="604"/>
      <c r="E10" s="604"/>
      <c r="F10" s="604"/>
      <c r="G10" s="605">
        <v>27649.15</v>
      </c>
      <c r="H10" s="605">
        <v>19574.964</v>
      </c>
      <c r="I10" s="605">
        <v>6052.6009999999997</v>
      </c>
      <c r="J10" s="605">
        <v>3509.8560000000002</v>
      </c>
      <c r="K10" s="606">
        <f t="shared" si="22"/>
        <v>56786.571000000004</v>
      </c>
      <c r="L10" s="607">
        <f t="shared" si="21"/>
        <v>0.13860671390072135</v>
      </c>
      <c r="M10" s="607"/>
      <c r="N10" s="608">
        <v>7871</v>
      </c>
      <c r="O10" s="608">
        <v>183</v>
      </c>
      <c r="P10" s="609">
        <f t="shared" si="23"/>
        <v>8054</v>
      </c>
      <c r="Q10" s="605">
        <v>830</v>
      </c>
      <c r="R10" s="605">
        <v>1222</v>
      </c>
      <c r="S10" s="605">
        <v>277</v>
      </c>
      <c r="T10" s="606">
        <f t="shared" si="24"/>
        <v>2329</v>
      </c>
      <c r="U10" s="605"/>
      <c r="V10" s="605"/>
      <c r="W10" s="605"/>
      <c r="X10" s="598"/>
    </row>
    <row r="11" spans="2:24" ht="12.75" hidden="1" customHeight="1" outlineLevel="1">
      <c r="B11" s="604">
        <v>40786</v>
      </c>
      <c r="C11" s="604"/>
      <c r="D11" s="604"/>
      <c r="E11" s="604"/>
      <c r="F11" s="604"/>
      <c r="G11" s="605">
        <v>24171.848999999998</v>
      </c>
      <c r="H11" s="605">
        <v>18762.577000000001</v>
      </c>
      <c r="I11" s="605">
        <v>5638.4070000000002</v>
      </c>
      <c r="J11" s="605">
        <v>3224.6019999999999</v>
      </c>
      <c r="K11" s="606">
        <f t="shared" si="22"/>
        <v>51797.434999999998</v>
      </c>
      <c r="L11" s="607">
        <f t="shared" si="21"/>
        <v>0.11398247808988998</v>
      </c>
      <c r="M11" s="607"/>
      <c r="N11" s="605">
        <v>5904</v>
      </c>
      <c r="O11" s="605">
        <v>225</v>
      </c>
      <c r="P11" s="606">
        <f t="shared" si="23"/>
        <v>6129</v>
      </c>
      <c r="Q11" s="605">
        <v>1022.9999999999999</v>
      </c>
      <c r="R11" s="605">
        <v>1079</v>
      </c>
      <c r="S11" s="605">
        <v>309</v>
      </c>
      <c r="T11" s="606">
        <f t="shared" si="24"/>
        <v>2411</v>
      </c>
      <c r="U11" s="605"/>
      <c r="V11" s="605"/>
      <c r="W11" s="605"/>
      <c r="X11" s="598"/>
    </row>
    <row r="12" spans="2:24" ht="12.75" hidden="1" customHeight="1" outlineLevel="1">
      <c r="B12" s="610">
        <v>40816</v>
      </c>
      <c r="C12" s="610"/>
      <c r="D12" s="610"/>
      <c r="E12" s="610"/>
      <c r="F12" s="610"/>
      <c r="G12" s="611">
        <v>24913.795999999998</v>
      </c>
      <c r="H12" s="611">
        <v>19847.897000000001</v>
      </c>
      <c r="I12" s="611">
        <v>6108.8119999999999</v>
      </c>
      <c r="J12" s="611">
        <v>3730.607</v>
      </c>
      <c r="K12" s="612">
        <f t="shared" si="22"/>
        <v>54601.111999999994</v>
      </c>
      <c r="L12" s="613">
        <f t="shared" si="21"/>
        <v>0.11596833412477021</v>
      </c>
      <c r="M12" s="613"/>
      <c r="N12" s="611">
        <v>6332</v>
      </c>
      <c r="O12" s="611">
        <v>459</v>
      </c>
      <c r="P12" s="612">
        <f t="shared" si="23"/>
        <v>6791</v>
      </c>
      <c r="Q12" s="611">
        <v>764</v>
      </c>
      <c r="R12" s="611">
        <v>1171</v>
      </c>
      <c r="S12" s="611">
        <v>354</v>
      </c>
      <c r="T12" s="612">
        <f t="shared" si="24"/>
        <v>2289</v>
      </c>
      <c r="U12" s="611"/>
      <c r="V12" s="611"/>
      <c r="W12" s="611"/>
      <c r="X12" s="614"/>
    </row>
    <row r="13" spans="2:24" ht="12.75" hidden="1" customHeight="1" outlineLevel="1">
      <c r="B13" s="604">
        <v>40847</v>
      </c>
      <c r="C13" s="604"/>
      <c r="D13" s="604"/>
      <c r="E13" s="604"/>
      <c r="F13" s="604"/>
      <c r="G13" s="605">
        <v>44839.796999999999</v>
      </c>
      <c r="H13" s="605">
        <v>15572.593000000001</v>
      </c>
      <c r="I13" s="605">
        <v>9531.86</v>
      </c>
      <c r="J13" s="605">
        <v>3516.5810000000001</v>
      </c>
      <c r="K13" s="606">
        <f t="shared" si="22"/>
        <v>73460.831000000006</v>
      </c>
      <c r="L13" s="607">
        <f t="shared" si="21"/>
        <v>0.1267614301831135</v>
      </c>
      <c r="M13" s="607"/>
      <c r="N13" s="608">
        <v>9312</v>
      </c>
      <c r="O13" s="608">
        <v>403</v>
      </c>
      <c r="P13" s="609">
        <f t="shared" si="23"/>
        <v>9715</v>
      </c>
      <c r="Q13" s="605">
        <v>1359</v>
      </c>
      <c r="R13" s="605">
        <v>1025</v>
      </c>
      <c r="S13" s="605">
        <v>388</v>
      </c>
      <c r="T13" s="606">
        <f t="shared" si="24"/>
        <v>2772</v>
      </c>
      <c r="U13" s="605"/>
      <c r="V13" s="605"/>
      <c r="W13" s="605"/>
      <c r="X13" s="598"/>
    </row>
    <row r="14" spans="2:24" ht="12.75" hidden="1" customHeight="1" outlineLevel="1">
      <c r="B14" s="604">
        <v>40877</v>
      </c>
      <c r="C14" s="604"/>
      <c r="D14" s="604"/>
      <c r="E14" s="604"/>
      <c r="F14" s="604"/>
      <c r="G14" s="605">
        <v>30735.71</v>
      </c>
      <c r="H14" s="605">
        <v>17555.883999999998</v>
      </c>
      <c r="I14" s="605">
        <v>7483.1319999999996</v>
      </c>
      <c r="J14" s="605">
        <v>3543.4920000000002</v>
      </c>
      <c r="K14" s="606">
        <f t="shared" si="22"/>
        <v>59318.217999999993</v>
      </c>
      <c r="L14" s="607">
        <f t="shared" si="21"/>
        <v>9.4945535956592636E-2</v>
      </c>
      <c r="M14" s="607"/>
      <c r="N14" s="605">
        <v>5632</v>
      </c>
      <c r="O14" s="605">
        <v>319</v>
      </c>
      <c r="P14" s="606">
        <f t="shared" si="23"/>
        <v>5951</v>
      </c>
      <c r="Q14" s="605">
        <v>980</v>
      </c>
      <c r="R14" s="605">
        <v>1083</v>
      </c>
      <c r="S14" s="605">
        <v>395</v>
      </c>
      <c r="T14" s="606">
        <f t="shared" si="24"/>
        <v>2458</v>
      </c>
      <c r="U14" s="605"/>
      <c r="V14" s="605"/>
      <c r="W14" s="605"/>
      <c r="X14" s="598"/>
    </row>
    <row r="15" spans="2:24" ht="12.75" hidden="1" customHeight="1" outlineLevel="1">
      <c r="B15" s="615">
        <v>40908</v>
      </c>
      <c r="C15" s="615"/>
      <c r="D15" s="615"/>
      <c r="E15" s="615"/>
      <c r="F15" s="615"/>
      <c r="G15" s="616">
        <v>27913.476999999999</v>
      </c>
      <c r="H15" s="616">
        <v>16749.932000000001</v>
      </c>
      <c r="I15" s="616">
        <v>8320.5059999999994</v>
      </c>
      <c r="J15" s="616">
        <v>3585.16</v>
      </c>
      <c r="K15" s="617">
        <f t="shared" si="22"/>
        <v>56569.074999999997</v>
      </c>
      <c r="L15" s="618">
        <f t="shared" si="21"/>
        <v>0.14483178308996569</v>
      </c>
      <c r="M15" s="618"/>
      <c r="N15" s="616">
        <v>8193</v>
      </c>
      <c r="O15" s="616">
        <v>179</v>
      </c>
      <c r="P15" s="617">
        <f t="shared" si="23"/>
        <v>8372</v>
      </c>
      <c r="Q15" s="616">
        <v>974</v>
      </c>
      <c r="R15" s="616">
        <v>1037</v>
      </c>
      <c r="S15" s="616">
        <v>323</v>
      </c>
      <c r="T15" s="617">
        <f t="shared" si="24"/>
        <v>2334</v>
      </c>
      <c r="U15" s="616"/>
      <c r="V15" s="616"/>
      <c r="W15" s="616"/>
      <c r="X15" s="619"/>
    </row>
    <row r="16" spans="2:24" ht="12.75" hidden="1" customHeight="1" outlineLevel="1">
      <c r="B16" s="604">
        <v>40939</v>
      </c>
      <c r="C16" s="604"/>
      <c r="D16" s="604"/>
      <c r="E16" s="604"/>
      <c r="F16" s="604"/>
      <c r="G16" s="605">
        <v>21040.634999999998</v>
      </c>
      <c r="H16" s="605">
        <v>20034.145</v>
      </c>
      <c r="I16" s="605">
        <v>8105.4920000000002</v>
      </c>
      <c r="J16" s="605">
        <v>3255.9430000000002</v>
      </c>
      <c r="K16" s="606">
        <f t="shared" si="22"/>
        <v>52436.214999999997</v>
      </c>
      <c r="L16" s="607">
        <f t="shared" si="21"/>
        <v>0.20535425754890968</v>
      </c>
      <c r="M16" s="607"/>
      <c r="N16" s="605">
        <v>10768</v>
      </c>
      <c r="O16" s="605">
        <v>264</v>
      </c>
      <c r="P16" s="606">
        <f t="shared" si="23"/>
        <v>11032</v>
      </c>
      <c r="Q16" s="605">
        <v>946</v>
      </c>
      <c r="R16" s="605">
        <v>1211</v>
      </c>
      <c r="S16" s="605">
        <v>354</v>
      </c>
      <c r="T16" s="606">
        <f t="shared" si="24"/>
        <v>2511</v>
      </c>
      <c r="U16" s="620">
        <f t="shared" ref="U16:U47" si="25">G16/Q16</f>
        <v>22.241686046511628</v>
      </c>
      <c r="V16" s="620">
        <f t="shared" ref="V16:V47" si="26">H16/R16</f>
        <v>16.543472336911645</v>
      </c>
      <c r="W16" s="620">
        <f t="shared" ref="W16:W47" si="27">I16/S16</f>
        <v>22.896870056497175</v>
      </c>
      <c r="X16" s="635">
        <f t="shared" ref="X16:X47" si="28">SUM(G16:I16)/T16</f>
        <v>19.585930704898445</v>
      </c>
    </row>
    <row r="17" spans="2:24" ht="12.75" hidden="1" customHeight="1" outlineLevel="1">
      <c r="B17" s="604">
        <v>40968</v>
      </c>
      <c r="C17" s="604"/>
      <c r="D17" s="604"/>
      <c r="E17" s="604"/>
      <c r="F17" s="604"/>
      <c r="G17" s="605">
        <v>21710.987000000001</v>
      </c>
      <c r="H17" s="605">
        <v>16240.64</v>
      </c>
      <c r="I17" s="605">
        <v>6377.4319999999998</v>
      </c>
      <c r="J17" s="605">
        <v>3368.0920000000001</v>
      </c>
      <c r="K17" s="606">
        <f t="shared" si="22"/>
        <v>47697.150999999998</v>
      </c>
      <c r="L17" s="607">
        <f t="shared" si="21"/>
        <v>0.10734393758654474</v>
      </c>
      <c r="M17" s="607"/>
      <c r="N17" s="605">
        <v>5120</v>
      </c>
      <c r="O17" s="605">
        <v>225</v>
      </c>
      <c r="P17" s="606">
        <f t="shared" si="23"/>
        <v>5345</v>
      </c>
      <c r="Q17" s="605">
        <v>764</v>
      </c>
      <c r="R17" s="605">
        <v>929</v>
      </c>
      <c r="S17" s="605">
        <v>298</v>
      </c>
      <c r="T17" s="606">
        <f t="shared" si="24"/>
        <v>1991</v>
      </c>
      <c r="U17" s="620">
        <f t="shared" si="25"/>
        <v>28.417522251308903</v>
      </c>
      <c r="V17" s="620">
        <f t="shared" si="26"/>
        <v>17.481851453175455</v>
      </c>
      <c r="W17" s="620">
        <f t="shared" si="27"/>
        <v>21.400778523489933</v>
      </c>
      <c r="X17" s="635">
        <f t="shared" si="28"/>
        <v>22.264720743345052</v>
      </c>
    </row>
    <row r="18" spans="2:24" ht="12.75" hidden="1" customHeight="1" outlineLevel="1">
      <c r="B18" s="610">
        <v>40999</v>
      </c>
      <c r="C18" s="610"/>
      <c r="D18" s="610"/>
      <c r="E18" s="610"/>
      <c r="F18" s="610"/>
      <c r="G18" s="611">
        <v>30898.17</v>
      </c>
      <c r="H18" s="611">
        <v>17020.550999999999</v>
      </c>
      <c r="I18" s="611">
        <v>3668.125</v>
      </c>
      <c r="J18" s="611">
        <v>4043.3330000000005</v>
      </c>
      <c r="K18" s="612">
        <f t="shared" si="22"/>
        <v>55630.178999999996</v>
      </c>
      <c r="L18" s="613">
        <f t="shared" si="21"/>
        <v>9.5254052660876762E-2</v>
      </c>
      <c r="M18" s="613"/>
      <c r="N18" s="611">
        <v>5299</v>
      </c>
      <c r="O18" s="611">
        <v>404</v>
      </c>
      <c r="P18" s="612">
        <f t="shared" si="23"/>
        <v>5703</v>
      </c>
      <c r="Q18" s="611">
        <v>1004</v>
      </c>
      <c r="R18" s="611">
        <v>1095</v>
      </c>
      <c r="S18" s="611">
        <v>316</v>
      </c>
      <c r="T18" s="612">
        <f t="shared" si="24"/>
        <v>2415</v>
      </c>
      <c r="U18" s="622">
        <f t="shared" si="25"/>
        <v>30.775069721115536</v>
      </c>
      <c r="V18" s="622">
        <f t="shared" si="26"/>
        <v>15.543882191780822</v>
      </c>
      <c r="W18" s="622">
        <f t="shared" si="27"/>
        <v>11.607990506329115</v>
      </c>
      <c r="X18" s="636">
        <f t="shared" si="28"/>
        <v>21.361012836438924</v>
      </c>
    </row>
    <row r="19" spans="2:24" ht="12.75" hidden="1" customHeight="1" outlineLevel="1">
      <c r="B19" s="604">
        <v>41029</v>
      </c>
      <c r="C19" s="604"/>
      <c r="D19" s="604"/>
      <c r="E19" s="604"/>
      <c r="F19" s="604"/>
      <c r="G19" s="605">
        <v>29223.621999999999</v>
      </c>
      <c r="H19" s="605">
        <v>19758.728999999999</v>
      </c>
      <c r="I19" s="605">
        <v>5600.4970000000003</v>
      </c>
      <c r="J19" s="605">
        <v>3732.5950000000003</v>
      </c>
      <c r="K19" s="606">
        <f t="shared" si="22"/>
        <v>58315.442999999999</v>
      </c>
      <c r="L19" s="607">
        <f t="shared" si="21"/>
        <v>0.10786165167261098</v>
      </c>
      <c r="M19" s="607"/>
      <c r="N19" s="608">
        <v>6290</v>
      </c>
      <c r="O19" s="608">
        <v>422</v>
      </c>
      <c r="P19" s="609">
        <f t="shared" si="23"/>
        <v>6712</v>
      </c>
      <c r="Q19" s="605">
        <v>1036</v>
      </c>
      <c r="R19" s="605">
        <v>1063</v>
      </c>
      <c r="S19" s="605">
        <v>357</v>
      </c>
      <c r="T19" s="606">
        <f t="shared" si="24"/>
        <v>2456</v>
      </c>
      <c r="U19" s="620">
        <f t="shared" si="25"/>
        <v>28.208129343629341</v>
      </c>
      <c r="V19" s="620">
        <f t="shared" si="26"/>
        <v>18.58770366886171</v>
      </c>
      <c r="W19" s="620">
        <f t="shared" si="27"/>
        <v>15.687666666666667</v>
      </c>
      <c r="X19" s="635">
        <f t="shared" si="28"/>
        <v>22.224286644951139</v>
      </c>
    </row>
    <row r="20" spans="2:24" ht="12.75" hidden="1" customHeight="1" outlineLevel="1">
      <c r="B20" s="604">
        <v>41060</v>
      </c>
      <c r="C20" s="604"/>
      <c r="D20" s="604"/>
      <c r="E20" s="604"/>
      <c r="F20" s="604"/>
      <c r="G20" s="605">
        <v>26507.864000000001</v>
      </c>
      <c r="H20" s="605">
        <v>23758.026000000002</v>
      </c>
      <c r="I20" s="605">
        <v>3305.145</v>
      </c>
      <c r="J20" s="605">
        <v>3903.328</v>
      </c>
      <c r="K20" s="606">
        <f t="shared" si="22"/>
        <v>57474.362999999998</v>
      </c>
      <c r="L20" s="607">
        <f t="shared" si="21"/>
        <v>0.10910951722944716</v>
      </c>
      <c r="M20" s="607"/>
      <c r="N20" s="605">
        <v>6271</v>
      </c>
      <c r="O20" s="605">
        <v>408</v>
      </c>
      <c r="P20" s="606">
        <f t="shared" si="23"/>
        <v>6679</v>
      </c>
      <c r="Q20" s="605">
        <v>1004.9999999999999</v>
      </c>
      <c r="R20" s="605">
        <v>1099</v>
      </c>
      <c r="S20" s="605">
        <v>365</v>
      </c>
      <c r="T20" s="606">
        <f t="shared" si="24"/>
        <v>2469</v>
      </c>
      <c r="U20" s="620">
        <f t="shared" si="25"/>
        <v>26.375984079601995</v>
      </c>
      <c r="V20" s="620">
        <f t="shared" si="26"/>
        <v>21.617858052775251</v>
      </c>
      <c r="W20" s="620">
        <f t="shared" si="27"/>
        <v>9.055191780821918</v>
      </c>
      <c r="X20" s="635">
        <f t="shared" si="28"/>
        <v>21.697462535439449</v>
      </c>
    </row>
    <row r="21" spans="2:24" ht="12.75" hidden="1" customHeight="1" outlineLevel="1">
      <c r="B21" s="610">
        <v>41090</v>
      </c>
      <c r="C21" s="610"/>
      <c r="D21" s="610"/>
      <c r="E21" s="610"/>
      <c r="F21" s="610"/>
      <c r="G21" s="611">
        <v>32242.767999999996</v>
      </c>
      <c r="H21" s="611">
        <v>30226.833999999999</v>
      </c>
      <c r="I21" s="611">
        <v>9681.3709999999992</v>
      </c>
      <c r="J21" s="611">
        <v>4534.95</v>
      </c>
      <c r="K21" s="612">
        <f t="shared" si="22"/>
        <v>76685.922999999995</v>
      </c>
      <c r="L21" s="613">
        <f t="shared" si="21"/>
        <v>0.10477803077365321</v>
      </c>
      <c r="M21" s="613"/>
      <c r="N21" s="611">
        <v>8035</v>
      </c>
      <c r="O21" s="611">
        <v>366</v>
      </c>
      <c r="P21" s="612">
        <f t="shared" si="23"/>
        <v>8401</v>
      </c>
      <c r="Q21" s="611">
        <v>1105</v>
      </c>
      <c r="R21" s="611">
        <v>1024</v>
      </c>
      <c r="S21" s="611">
        <v>269</v>
      </c>
      <c r="T21" s="612">
        <f t="shared" si="24"/>
        <v>2398</v>
      </c>
      <c r="U21" s="622">
        <f t="shared" si="25"/>
        <v>29.178975565610855</v>
      </c>
      <c r="V21" s="622">
        <f t="shared" si="26"/>
        <v>29.518392578124999</v>
      </c>
      <c r="W21" s="622">
        <f t="shared" si="27"/>
        <v>35.990226765799257</v>
      </c>
      <c r="X21" s="636">
        <f t="shared" si="28"/>
        <v>30.087978732276898</v>
      </c>
    </row>
    <row r="22" spans="2:24" ht="12.75" hidden="1" customHeight="1" outlineLevel="1">
      <c r="B22" s="604">
        <v>41121</v>
      </c>
      <c r="C22" s="604"/>
      <c r="D22" s="604"/>
      <c r="E22" s="604"/>
      <c r="F22" s="604"/>
      <c r="G22" s="605">
        <v>30207.019</v>
      </c>
      <c r="H22" s="605">
        <v>18603.123</v>
      </c>
      <c r="I22" s="605">
        <v>4811.1880000000001</v>
      </c>
      <c r="J22" s="605">
        <v>4323.1859999999997</v>
      </c>
      <c r="K22" s="606">
        <f t="shared" si="22"/>
        <v>57944.516000000003</v>
      </c>
      <c r="L22" s="607">
        <f t="shared" si="21"/>
        <v>9.7817712378510502E-2</v>
      </c>
      <c r="M22" s="607"/>
      <c r="N22" s="608">
        <v>5668</v>
      </c>
      <c r="O22" s="608">
        <v>384</v>
      </c>
      <c r="P22" s="609">
        <f t="shared" si="23"/>
        <v>6052</v>
      </c>
      <c r="Q22" s="605">
        <v>1153</v>
      </c>
      <c r="R22" s="605">
        <v>1084</v>
      </c>
      <c r="S22" s="605">
        <v>287</v>
      </c>
      <c r="T22" s="606">
        <f t="shared" si="24"/>
        <v>2524</v>
      </c>
      <c r="U22" s="620">
        <f t="shared" si="25"/>
        <v>26.198628794449263</v>
      </c>
      <c r="V22" s="620">
        <f t="shared" si="26"/>
        <v>17.161552583025831</v>
      </c>
      <c r="W22" s="620">
        <f t="shared" si="27"/>
        <v>16.763721254355399</v>
      </c>
      <c r="X22" s="635">
        <f t="shared" si="28"/>
        <v>21.244583993660857</v>
      </c>
    </row>
    <row r="23" spans="2:24" ht="12.75" hidden="1" customHeight="1" outlineLevel="1">
      <c r="B23" s="604">
        <v>41152</v>
      </c>
      <c r="C23" s="604"/>
      <c r="D23" s="604"/>
      <c r="E23" s="604"/>
      <c r="F23" s="604"/>
      <c r="G23" s="605">
        <v>38713.548000000003</v>
      </c>
      <c r="H23" s="605">
        <v>19594.493999999999</v>
      </c>
      <c r="I23" s="605">
        <v>5529.4139999999998</v>
      </c>
      <c r="J23" s="605">
        <v>4653.3919999999998</v>
      </c>
      <c r="K23" s="606">
        <f t="shared" si="22"/>
        <v>68490.847999999998</v>
      </c>
      <c r="L23" s="607">
        <f t="shared" si="21"/>
        <v>9.068364871172277E-2</v>
      </c>
      <c r="M23" s="607"/>
      <c r="N23" s="605">
        <v>6211</v>
      </c>
      <c r="O23" s="605">
        <v>530</v>
      </c>
      <c r="P23" s="606">
        <f t="shared" si="23"/>
        <v>6741</v>
      </c>
      <c r="Q23" s="605">
        <v>1289</v>
      </c>
      <c r="R23" s="605">
        <v>1144</v>
      </c>
      <c r="S23" s="605">
        <v>315</v>
      </c>
      <c r="T23" s="606">
        <f t="shared" si="24"/>
        <v>2748</v>
      </c>
      <c r="U23" s="620">
        <f t="shared" si="25"/>
        <v>30.033784328937163</v>
      </c>
      <c r="V23" s="620">
        <f t="shared" si="26"/>
        <v>17.128054195804193</v>
      </c>
      <c r="W23" s="620">
        <f t="shared" si="27"/>
        <v>17.553695238095237</v>
      </c>
      <c r="X23" s="635">
        <f t="shared" si="28"/>
        <v>23.230515283842795</v>
      </c>
    </row>
    <row r="24" spans="2:24" ht="12.75" hidden="1" customHeight="1" outlineLevel="1">
      <c r="B24" s="610">
        <v>41182</v>
      </c>
      <c r="C24" s="610"/>
      <c r="D24" s="610"/>
      <c r="E24" s="610"/>
      <c r="F24" s="610"/>
      <c r="G24" s="611">
        <v>25302.605</v>
      </c>
      <c r="H24" s="611">
        <v>18047.424999999999</v>
      </c>
      <c r="I24" s="611">
        <v>5339.1059999999998</v>
      </c>
      <c r="J24" s="611">
        <v>4037.7489999999998</v>
      </c>
      <c r="K24" s="612">
        <f t="shared" si="22"/>
        <v>52726.884999999995</v>
      </c>
      <c r="L24" s="613">
        <f t="shared" si="21"/>
        <v>0.16043049006213814</v>
      </c>
      <c r="M24" s="613"/>
      <c r="N24" s="611">
        <v>8459</v>
      </c>
      <c r="O24" s="611">
        <v>334</v>
      </c>
      <c r="P24" s="612">
        <f t="shared" si="23"/>
        <v>8793</v>
      </c>
      <c r="Q24" s="611">
        <v>900</v>
      </c>
      <c r="R24" s="611">
        <v>927</v>
      </c>
      <c r="S24" s="611">
        <v>274</v>
      </c>
      <c r="T24" s="612">
        <f t="shared" si="24"/>
        <v>2101</v>
      </c>
      <c r="U24" s="622">
        <f t="shared" si="25"/>
        <v>28.114005555555554</v>
      </c>
      <c r="V24" s="622">
        <f t="shared" si="26"/>
        <v>19.468635382955771</v>
      </c>
      <c r="W24" s="622">
        <f t="shared" si="27"/>
        <v>19.485788321167881</v>
      </c>
      <c r="X24" s="636">
        <f t="shared" si="28"/>
        <v>23.174267491670633</v>
      </c>
    </row>
    <row r="25" spans="2:24" ht="12.75" hidden="1" customHeight="1" outlineLevel="1">
      <c r="B25" s="604">
        <v>41213</v>
      </c>
      <c r="C25" s="604"/>
      <c r="D25" s="604"/>
      <c r="E25" s="604"/>
      <c r="F25" s="604"/>
      <c r="G25" s="605">
        <v>37049.449999999997</v>
      </c>
      <c r="H25" s="605">
        <v>15660.373</v>
      </c>
      <c r="I25" s="605">
        <v>4431.1379999999999</v>
      </c>
      <c r="J25" s="605">
        <v>3351.4700000000043</v>
      </c>
      <c r="K25" s="606">
        <f t="shared" si="22"/>
        <v>60492.430999999997</v>
      </c>
      <c r="L25" s="607">
        <f t="shared" si="21"/>
        <v>6.7264613650590444E-2</v>
      </c>
      <c r="M25" s="607"/>
      <c r="N25" s="608">
        <v>4069</v>
      </c>
      <c r="O25" s="608">
        <v>429</v>
      </c>
      <c r="P25" s="609">
        <f t="shared" si="23"/>
        <v>4498</v>
      </c>
      <c r="Q25" s="605">
        <v>1422</v>
      </c>
      <c r="R25" s="605">
        <v>809</v>
      </c>
      <c r="S25" s="605">
        <v>272</v>
      </c>
      <c r="T25" s="606">
        <f t="shared" si="24"/>
        <v>2503</v>
      </c>
      <c r="U25" s="620">
        <f t="shared" si="25"/>
        <v>26.054465541490856</v>
      </c>
      <c r="V25" s="620">
        <f t="shared" si="26"/>
        <v>19.357692212608157</v>
      </c>
      <c r="W25" s="620">
        <f t="shared" si="27"/>
        <v>16.290948529411764</v>
      </c>
      <c r="X25" s="635">
        <f t="shared" si="28"/>
        <v>22.82898961246504</v>
      </c>
    </row>
    <row r="26" spans="2:24" ht="12.75" hidden="1" customHeight="1" outlineLevel="1">
      <c r="B26" s="604">
        <v>41243</v>
      </c>
      <c r="C26" s="604"/>
      <c r="D26" s="604"/>
      <c r="E26" s="604"/>
      <c r="F26" s="604"/>
      <c r="G26" s="605">
        <v>28551.773000000001</v>
      </c>
      <c r="H26" s="605">
        <v>14154.462</v>
      </c>
      <c r="I26" s="605">
        <v>5308.5140000000001</v>
      </c>
      <c r="J26" s="605">
        <v>3549.1</v>
      </c>
      <c r="K26" s="606">
        <f t="shared" si="22"/>
        <v>51563.849000000002</v>
      </c>
      <c r="L26" s="607">
        <f t="shared" si="21"/>
        <v>9.7723503922292537E-2</v>
      </c>
      <c r="M26" s="607"/>
      <c r="N26" s="605">
        <v>5039</v>
      </c>
      <c r="O26" s="605">
        <v>293</v>
      </c>
      <c r="P26" s="606">
        <f t="shared" si="23"/>
        <v>5332</v>
      </c>
      <c r="Q26" s="605">
        <v>1124</v>
      </c>
      <c r="R26" s="605">
        <v>971</v>
      </c>
      <c r="S26" s="605">
        <v>292</v>
      </c>
      <c r="T26" s="606">
        <f t="shared" si="24"/>
        <v>2387</v>
      </c>
      <c r="U26" s="620">
        <f t="shared" si="25"/>
        <v>25.401933274021353</v>
      </c>
      <c r="V26" s="620">
        <f t="shared" si="26"/>
        <v>14.577200823892893</v>
      </c>
      <c r="W26" s="620">
        <f t="shared" si="27"/>
        <v>18.179842465753424</v>
      </c>
      <c r="X26" s="635">
        <f t="shared" si="28"/>
        <v>20.115102220360285</v>
      </c>
    </row>
    <row r="27" spans="2:24" ht="12.75" hidden="1" customHeight="1" outlineLevel="1">
      <c r="B27" s="615">
        <v>41274</v>
      </c>
      <c r="C27" s="615"/>
      <c r="D27" s="615"/>
      <c r="E27" s="615"/>
      <c r="F27" s="615"/>
      <c r="G27" s="616">
        <v>39188.023000000001</v>
      </c>
      <c r="H27" s="616">
        <v>18977.612000000001</v>
      </c>
      <c r="I27" s="616">
        <v>5127.1610000000001</v>
      </c>
      <c r="J27" s="616">
        <v>3585.3999999999928</v>
      </c>
      <c r="K27" s="617">
        <f t="shared" si="22"/>
        <v>66878.195999999996</v>
      </c>
      <c r="L27" s="618">
        <f t="shared" si="21"/>
        <v>8.5379097247180541E-2</v>
      </c>
      <c r="M27" s="618"/>
      <c r="N27" s="616">
        <v>5710</v>
      </c>
      <c r="O27" s="616">
        <v>264</v>
      </c>
      <c r="P27" s="617">
        <f t="shared" si="23"/>
        <v>5974</v>
      </c>
      <c r="Q27" s="616">
        <v>1416</v>
      </c>
      <c r="R27" s="616">
        <v>939</v>
      </c>
      <c r="S27" s="616">
        <v>290</v>
      </c>
      <c r="T27" s="617">
        <f t="shared" si="24"/>
        <v>2645</v>
      </c>
      <c r="U27" s="624">
        <f t="shared" si="25"/>
        <v>27.675157485875708</v>
      </c>
      <c r="V27" s="624">
        <f t="shared" si="26"/>
        <v>20.210449414270503</v>
      </c>
      <c r="W27" s="624">
        <f t="shared" si="27"/>
        <v>17.679865517241378</v>
      </c>
      <c r="X27" s="637">
        <f t="shared" si="28"/>
        <v>23.929223440453686</v>
      </c>
    </row>
    <row r="28" spans="2:24" ht="12.75" hidden="1" customHeight="1" outlineLevel="1">
      <c r="B28" s="604">
        <v>41305</v>
      </c>
      <c r="C28" s="604"/>
      <c r="D28" s="604"/>
      <c r="E28" s="604"/>
      <c r="F28" s="604"/>
      <c r="G28" s="605">
        <v>38234.35</v>
      </c>
      <c r="H28" s="605">
        <v>20041.674999999999</v>
      </c>
      <c r="I28" s="605">
        <v>3804.5369999999998</v>
      </c>
      <c r="J28" s="605">
        <v>3056.6840000000002</v>
      </c>
      <c r="K28" s="606">
        <f t="shared" si="22"/>
        <v>65137.245999999992</v>
      </c>
      <c r="L28" s="607">
        <f t="shared" si="21"/>
        <v>0.126118319463491</v>
      </c>
      <c r="M28" s="607"/>
      <c r="N28" s="605">
        <v>8215</v>
      </c>
      <c r="O28" s="605">
        <v>497.92599999999999</v>
      </c>
      <c r="P28" s="606">
        <f t="shared" si="23"/>
        <v>8712.9259999999995</v>
      </c>
      <c r="Q28" s="605">
        <v>1153</v>
      </c>
      <c r="R28" s="605">
        <v>1080</v>
      </c>
      <c r="S28" s="605">
        <v>280</v>
      </c>
      <c r="T28" s="606">
        <f t="shared" si="24"/>
        <v>2513</v>
      </c>
      <c r="U28" s="620">
        <f t="shared" si="25"/>
        <v>33.160754553339117</v>
      </c>
      <c r="V28" s="620">
        <f t="shared" si="26"/>
        <v>18.55710648148148</v>
      </c>
      <c r="W28" s="620">
        <f t="shared" si="27"/>
        <v>13.587632142857142</v>
      </c>
      <c r="X28" s="635">
        <f t="shared" si="28"/>
        <v>24.703765220851569</v>
      </c>
    </row>
    <row r="29" spans="2:24" ht="12.75" hidden="1" customHeight="1" outlineLevel="1">
      <c r="B29" s="604">
        <v>41306</v>
      </c>
      <c r="C29" s="604"/>
      <c r="D29" s="604"/>
      <c r="E29" s="604"/>
      <c r="F29" s="604"/>
      <c r="G29" s="605">
        <v>32592.193000000003</v>
      </c>
      <c r="H29" s="605">
        <v>17399.937999999998</v>
      </c>
      <c r="I29" s="605">
        <v>2974.8389999999999</v>
      </c>
      <c r="J29" s="605">
        <v>2894.6210000000001</v>
      </c>
      <c r="K29" s="606">
        <f t="shared" si="22"/>
        <v>55861.591</v>
      </c>
      <c r="L29" s="607">
        <f t="shared" si="21"/>
        <v>9.680225541732243E-2</v>
      </c>
      <c r="M29" s="607"/>
      <c r="N29" s="605">
        <v>5407.5280000000002</v>
      </c>
      <c r="O29" s="605">
        <v>361.84699999999998</v>
      </c>
      <c r="P29" s="606">
        <f t="shared" si="23"/>
        <v>5769.375</v>
      </c>
      <c r="Q29" s="605">
        <v>1073</v>
      </c>
      <c r="R29" s="605">
        <v>817</v>
      </c>
      <c r="S29" s="605">
        <v>277</v>
      </c>
      <c r="T29" s="606">
        <f t="shared" si="24"/>
        <v>2167</v>
      </c>
      <c r="U29" s="620">
        <f t="shared" si="25"/>
        <v>30.374830382106246</v>
      </c>
      <c r="V29" s="620">
        <f t="shared" si="26"/>
        <v>21.297353733170134</v>
      </c>
      <c r="W29" s="620">
        <f t="shared" si="27"/>
        <v>10.739490974729241</v>
      </c>
      <c r="X29" s="635">
        <f t="shared" si="28"/>
        <v>24.442533456391324</v>
      </c>
    </row>
    <row r="30" spans="2:24" ht="12.75" hidden="1" customHeight="1" outlineLevel="1">
      <c r="B30" s="610">
        <v>41334</v>
      </c>
      <c r="C30" s="610"/>
      <c r="D30" s="610"/>
      <c r="E30" s="610"/>
      <c r="F30" s="610"/>
      <c r="G30" s="611">
        <v>31771.714</v>
      </c>
      <c r="H30" s="611">
        <v>19982.832999999999</v>
      </c>
      <c r="I30" s="611">
        <v>4812.723</v>
      </c>
      <c r="J30" s="611">
        <v>3109.5309999999999</v>
      </c>
      <c r="K30" s="612">
        <f t="shared" si="22"/>
        <v>59676.800999999999</v>
      </c>
      <c r="L30" s="613">
        <f t="shared" si="21"/>
        <v>8.5208991011431728E-2</v>
      </c>
      <c r="M30" s="613"/>
      <c r="N30" s="611">
        <v>5085</v>
      </c>
      <c r="O30" s="611">
        <v>326.42500000000001</v>
      </c>
      <c r="P30" s="612">
        <f t="shared" si="23"/>
        <v>5411.4250000000002</v>
      </c>
      <c r="Q30" s="611">
        <v>979</v>
      </c>
      <c r="R30" s="611">
        <v>879</v>
      </c>
      <c r="S30" s="611">
        <v>278</v>
      </c>
      <c r="T30" s="612">
        <f t="shared" si="24"/>
        <v>2136</v>
      </c>
      <c r="U30" s="622">
        <f t="shared" si="25"/>
        <v>32.453231869254338</v>
      </c>
      <c r="V30" s="622">
        <f t="shared" si="26"/>
        <v>22.733598407281001</v>
      </c>
      <c r="W30" s="622">
        <f t="shared" si="27"/>
        <v>17.311953237410073</v>
      </c>
      <c r="X30" s="636">
        <f t="shared" si="28"/>
        <v>26.482804307116105</v>
      </c>
    </row>
    <row r="31" spans="2:24" ht="12.75" hidden="1" customHeight="1" outlineLevel="1">
      <c r="B31" s="604">
        <v>41394</v>
      </c>
      <c r="C31" s="604"/>
      <c r="D31" s="604"/>
      <c r="E31" s="604"/>
      <c r="F31" s="604"/>
      <c r="G31" s="605">
        <v>32996.171999999999</v>
      </c>
      <c r="H31" s="605">
        <v>19715.712</v>
      </c>
      <c r="I31" s="605">
        <v>3582.79</v>
      </c>
      <c r="J31" s="605">
        <v>3430.9700000000003</v>
      </c>
      <c r="K31" s="606">
        <f t="shared" si="22"/>
        <v>59725.644</v>
      </c>
      <c r="L31" s="607">
        <f t="shared" si="21"/>
        <v>0.11728630335070142</v>
      </c>
      <c r="M31" s="607"/>
      <c r="N31" s="608">
        <v>7005</v>
      </c>
      <c r="O31" s="608">
        <v>455</v>
      </c>
      <c r="P31" s="609">
        <f t="shared" si="23"/>
        <v>7460</v>
      </c>
      <c r="Q31" s="605">
        <v>1130</v>
      </c>
      <c r="R31" s="605">
        <v>960</v>
      </c>
      <c r="S31" s="605">
        <v>310</v>
      </c>
      <c r="T31" s="606">
        <f t="shared" si="24"/>
        <v>2400</v>
      </c>
      <c r="U31" s="620">
        <f t="shared" si="25"/>
        <v>29.20015221238938</v>
      </c>
      <c r="V31" s="620">
        <f t="shared" si="26"/>
        <v>20.537199999999999</v>
      </c>
      <c r="W31" s="620">
        <f t="shared" si="27"/>
        <v>11.557387096774194</v>
      </c>
      <c r="X31" s="635">
        <f t="shared" si="28"/>
        <v>23.456114166666666</v>
      </c>
    </row>
    <row r="32" spans="2:24" ht="12.75" hidden="1" customHeight="1" outlineLevel="1">
      <c r="B32" s="604">
        <v>41425</v>
      </c>
      <c r="C32" s="604"/>
      <c r="D32" s="604"/>
      <c r="E32" s="604"/>
      <c r="F32" s="604"/>
      <c r="G32" s="605">
        <v>30699.569</v>
      </c>
      <c r="H32" s="605">
        <v>17234.522000000001</v>
      </c>
      <c r="I32" s="605">
        <v>4249.9960000000001</v>
      </c>
      <c r="J32" s="605">
        <v>4383</v>
      </c>
      <c r="K32" s="606">
        <f t="shared" si="22"/>
        <v>56567.087</v>
      </c>
      <c r="L32" s="607">
        <f t="shared" si="21"/>
        <v>6.0370794769757194E-2</v>
      </c>
      <c r="M32" s="607"/>
      <c r="N32" s="605">
        <v>3415</v>
      </c>
      <c r="O32" s="605">
        <v>432</v>
      </c>
      <c r="P32" s="606">
        <f t="shared" si="23"/>
        <v>3847</v>
      </c>
      <c r="Q32" s="605">
        <v>993</v>
      </c>
      <c r="R32" s="605">
        <v>992</v>
      </c>
      <c r="S32" s="605">
        <v>312</v>
      </c>
      <c r="T32" s="606">
        <f t="shared" si="24"/>
        <v>2297</v>
      </c>
      <c r="U32" s="620">
        <f t="shared" si="25"/>
        <v>30.915980866062437</v>
      </c>
      <c r="V32" s="620">
        <f t="shared" si="26"/>
        <v>17.373510080645161</v>
      </c>
      <c r="W32" s="620">
        <f t="shared" si="27"/>
        <v>13.621782051282052</v>
      </c>
      <c r="X32" s="635">
        <f t="shared" si="28"/>
        <v>22.718366129734434</v>
      </c>
    </row>
    <row r="33" spans="2:24" ht="12.75" hidden="1" customHeight="1" outlineLevel="1">
      <c r="B33" s="610">
        <v>41426</v>
      </c>
      <c r="C33" s="610"/>
      <c r="D33" s="610"/>
      <c r="E33" s="610"/>
      <c r="F33" s="610"/>
      <c r="G33" s="611">
        <v>41540</v>
      </c>
      <c r="H33" s="611">
        <v>24320</v>
      </c>
      <c r="I33" s="611">
        <v>4542</v>
      </c>
      <c r="J33" s="611">
        <v>3814</v>
      </c>
      <c r="K33" s="612">
        <f t="shared" si="22"/>
        <v>74216</v>
      </c>
      <c r="L33" s="613">
        <f t="shared" si="21"/>
        <v>7.0187021666487007E-2</v>
      </c>
      <c r="M33" s="613"/>
      <c r="N33" s="611">
        <v>5209</v>
      </c>
      <c r="O33" s="611">
        <v>363</v>
      </c>
      <c r="P33" s="612">
        <f t="shared" si="23"/>
        <v>5572</v>
      </c>
      <c r="Q33" s="611">
        <v>1209</v>
      </c>
      <c r="R33" s="611">
        <v>896</v>
      </c>
      <c r="S33" s="611">
        <v>284</v>
      </c>
      <c r="T33" s="612">
        <f t="shared" si="24"/>
        <v>2389</v>
      </c>
      <c r="U33" s="622">
        <f t="shared" si="25"/>
        <v>34.358974358974358</v>
      </c>
      <c r="V33" s="622">
        <f t="shared" si="26"/>
        <v>27.142857142857142</v>
      </c>
      <c r="W33" s="622">
        <f t="shared" si="27"/>
        <v>15.992957746478874</v>
      </c>
      <c r="X33" s="636">
        <f t="shared" si="28"/>
        <v>29.469233989116784</v>
      </c>
    </row>
    <row r="34" spans="2:24" ht="12.75" hidden="1" customHeight="1" outlineLevel="1">
      <c r="B34" s="604">
        <v>41456</v>
      </c>
      <c r="C34" s="604"/>
      <c r="D34" s="604"/>
      <c r="E34" s="604"/>
      <c r="F34" s="604"/>
      <c r="G34" s="605">
        <v>48366</v>
      </c>
      <c r="H34" s="605">
        <v>18094</v>
      </c>
      <c r="I34" s="605">
        <v>4854</v>
      </c>
      <c r="J34" s="605">
        <v>3884.02</v>
      </c>
      <c r="K34" s="606">
        <f t="shared" si="22"/>
        <v>75198.02</v>
      </c>
      <c r="L34" s="607">
        <f t="shared" si="21"/>
        <v>7.4722712113962572E-2</v>
      </c>
      <c r="M34" s="607"/>
      <c r="N34" s="608">
        <v>5619</v>
      </c>
      <c r="O34" s="608">
        <v>484</v>
      </c>
      <c r="P34" s="609">
        <f t="shared" si="23"/>
        <v>6103</v>
      </c>
      <c r="Q34" s="605">
        <v>1229</v>
      </c>
      <c r="R34" s="605">
        <v>899</v>
      </c>
      <c r="S34" s="605">
        <v>281</v>
      </c>
      <c r="T34" s="606">
        <f t="shared" si="24"/>
        <v>2409</v>
      </c>
      <c r="U34" s="620">
        <f t="shared" si="25"/>
        <v>39.353946297803091</v>
      </c>
      <c r="V34" s="620">
        <f t="shared" si="26"/>
        <v>20.126807563959954</v>
      </c>
      <c r="W34" s="620">
        <f t="shared" si="27"/>
        <v>17.274021352313166</v>
      </c>
      <c r="X34" s="635">
        <f t="shared" si="28"/>
        <v>29.60315483603155</v>
      </c>
    </row>
    <row r="35" spans="2:24" ht="12.75" hidden="1" customHeight="1" outlineLevel="1">
      <c r="B35" s="604">
        <v>41487</v>
      </c>
      <c r="C35" s="604"/>
      <c r="D35" s="604"/>
      <c r="E35" s="604"/>
      <c r="F35" s="604"/>
      <c r="G35" s="605">
        <v>48654.758999999998</v>
      </c>
      <c r="H35" s="605">
        <v>20193.374</v>
      </c>
      <c r="I35" s="605">
        <v>5653.9129999999996</v>
      </c>
      <c r="J35" s="605">
        <v>4069.9799999999991</v>
      </c>
      <c r="K35" s="606">
        <f t="shared" si="22"/>
        <v>78572.025999999998</v>
      </c>
      <c r="L35" s="607">
        <f t="shared" si="21"/>
        <v>0.13467897595004105</v>
      </c>
      <c r="M35" s="607"/>
      <c r="N35" s="605">
        <v>10582</v>
      </c>
      <c r="O35" s="605">
        <v>422</v>
      </c>
      <c r="P35" s="606">
        <f t="shared" si="23"/>
        <v>11004</v>
      </c>
      <c r="Q35" s="605">
        <v>1386</v>
      </c>
      <c r="R35" s="605">
        <v>1192</v>
      </c>
      <c r="S35" s="605">
        <v>299</v>
      </c>
      <c r="T35" s="606">
        <f t="shared" si="24"/>
        <v>2877</v>
      </c>
      <c r="U35" s="620">
        <f t="shared" si="25"/>
        <v>35.104443722943721</v>
      </c>
      <c r="V35" s="620">
        <f t="shared" si="26"/>
        <v>16.940750000000001</v>
      </c>
      <c r="W35" s="620">
        <f t="shared" si="27"/>
        <v>18.909408026755852</v>
      </c>
      <c r="X35" s="635">
        <f t="shared" si="28"/>
        <v>25.895740702120264</v>
      </c>
    </row>
    <row r="36" spans="2:24" ht="12.75" hidden="1" customHeight="1" outlineLevel="1">
      <c r="B36" s="610">
        <v>41518</v>
      </c>
      <c r="C36" s="610"/>
      <c r="D36" s="610"/>
      <c r="E36" s="610"/>
      <c r="F36" s="610"/>
      <c r="G36" s="611">
        <v>30206</v>
      </c>
      <c r="H36" s="611">
        <v>18084</v>
      </c>
      <c r="I36" s="611">
        <v>3940</v>
      </c>
      <c r="J36" s="611">
        <v>4247.0460000000003</v>
      </c>
      <c r="K36" s="612">
        <f t="shared" si="22"/>
        <v>56477.046000000002</v>
      </c>
      <c r="L36" s="613">
        <f t="shared" si="21"/>
        <v>6.1617953601893413E-2</v>
      </c>
      <c r="M36" s="613"/>
      <c r="N36" s="611">
        <v>3480</v>
      </c>
      <c r="O36" s="611">
        <v>412</v>
      </c>
      <c r="P36" s="612">
        <f t="shared" si="23"/>
        <v>3892</v>
      </c>
      <c r="Q36" s="611">
        <v>1177</v>
      </c>
      <c r="R36" s="611">
        <v>1018</v>
      </c>
      <c r="S36" s="611">
        <v>249</v>
      </c>
      <c r="T36" s="612">
        <f t="shared" si="24"/>
        <v>2444</v>
      </c>
      <c r="U36" s="622">
        <f t="shared" si="25"/>
        <v>25.66355140186916</v>
      </c>
      <c r="V36" s="622">
        <f t="shared" si="26"/>
        <v>17.764243614931239</v>
      </c>
      <c r="W36" s="622">
        <f t="shared" si="27"/>
        <v>15.823293172690763</v>
      </c>
      <c r="X36" s="636">
        <f t="shared" si="28"/>
        <v>21.370703764320787</v>
      </c>
    </row>
    <row r="37" spans="2:24" ht="12.75" hidden="1" customHeight="1" outlineLevel="1">
      <c r="B37" s="604">
        <v>41548</v>
      </c>
      <c r="C37" s="604"/>
      <c r="D37" s="604"/>
      <c r="E37" s="604"/>
      <c r="F37" s="604"/>
      <c r="G37" s="605">
        <v>41410.074000000001</v>
      </c>
      <c r="H37" s="605">
        <v>20790.111000000001</v>
      </c>
      <c r="I37" s="605">
        <v>6853.4679999999998</v>
      </c>
      <c r="J37" s="605">
        <v>4327.6030000000001</v>
      </c>
      <c r="K37" s="606">
        <f t="shared" si="22"/>
        <v>73381.255999999994</v>
      </c>
      <c r="L37" s="607">
        <f t="shared" si="21"/>
        <v>6.3776504452308647E-2</v>
      </c>
      <c r="M37" s="607"/>
      <c r="N37" s="608">
        <v>4680</v>
      </c>
      <c r="O37" s="608">
        <v>351</v>
      </c>
      <c r="P37" s="609">
        <f t="shared" si="23"/>
        <v>5031</v>
      </c>
      <c r="Q37" s="605">
        <v>1403</v>
      </c>
      <c r="R37" s="605">
        <v>901</v>
      </c>
      <c r="S37" s="605">
        <v>314</v>
      </c>
      <c r="T37" s="606">
        <f t="shared" si="24"/>
        <v>2618</v>
      </c>
      <c r="U37" s="620">
        <f t="shared" si="25"/>
        <v>29.51537704918033</v>
      </c>
      <c r="V37" s="620">
        <f t="shared" si="26"/>
        <v>23.074485016648168</v>
      </c>
      <c r="W37" s="620">
        <f t="shared" si="27"/>
        <v>21.826331210191082</v>
      </c>
      <c r="X37" s="635">
        <f t="shared" si="28"/>
        <v>26.37649083269671</v>
      </c>
    </row>
    <row r="38" spans="2:24" ht="12.75" hidden="1" customHeight="1" outlineLevel="1">
      <c r="B38" s="604">
        <v>41579</v>
      </c>
      <c r="C38" s="604"/>
      <c r="D38" s="604"/>
      <c r="E38" s="604"/>
      <c r="F38" s="604"/>
      <c r="G38" s="605">
        <v>37634.027999999998</v>
      </c>
      <c r="H38" s="605">
        <v>17263.47</v>
      </c>
      <c r="I38" s="605">
        <v>4972.6809999999996</v>
      </c>
      <c r="J38" s="605">
        <v>4310.4309999999996</v>
      </c>
      <c r="K38" s="606">
        <f t="shared" si="22"/>
        <v>64180.609999999993</v>
      </c>
      <c r="L38" s="607">
        <f t="shared" si="21"/>
        <v>9.0759498857988424E-2</v>
      </c>
      <c r="M38" s="607"/>
      <c r="N38" s="605">
        <v>5825</v>
      </c>
      <c r="O38" s="605">
        <v>259</v>
      </c>
      <c r="P38" s="606">
        <f t="shared" si="23"/>
        <v>6084</v>
      </c>
      <c r="Q38" s="605">
        <v>1236</v>
      </c>
      <c r="R38" s="605">
        <v>746</v>
      </c>
      <c r="S38" s="605">
        <v>303</v>
      </c>
      <c r="T38" s="606">
        <f t="shared" si="24"/>
        <v>2285</v>
      </c>
      <c r="U38" s="620">
        <f t="shared" si="25"/>
        <v>30.4482427184466</v>
      </c>
      <c r="V38" s="620">
        <f t="shared" si="26"/>
        <v>23.141380697050941</v>
      </c>
      <c r="W38" s="620">
        <f t="shared" si="27"/>
        <v>16.411488448844882</v>
      </c>
      <c r="X38" s="635">
        <f t="shared" si="28"/>
        <v>26.20139124726477</v>
      </c>
    </row>
    <row r="39" spans="2:24" ht="12.75" hidden="1" customHeight="1" outlineLevel="1">
      <c r="B39" s="615">
        <v>41609</v>
      </c>
      <c r="C39" s="615"/>
      <c r="D39" s="615"/>
      <c r="E39" s="615"/>
      <c r="F39" s="615"/>
      <c r="G39" s="616">
        <v>40614.747000000003</v>
      </c>
      <c r="H39" s="616">
        <v>18879.649000000001</v>
      </c>
      <c r="I39" s="616">
        <v>8387.0840000000007</v>
      </c>
      <c r="J39" s="616">
        <v>3614.1459999999997</v>
      </c>
      <c r="K39" s="617">
        <f t="shared" si="22"/>
        <v>71495.626000000004</v>
      </c>
      <c r="L39" s="618">
        <f t="shared" si="21"/>
        <v>8.7166171536144033E-2</v>
      </c>
      <c r="M39" s="618"/>
      <c r="N39" s="616">
        <v>6232</v>
      </c>
      <c r="O39" s="616">
        <v>306</v>
      </c>
      <c r="P39" s="617">
        <f t="shared" si="23"/>
        <v>6538</v>
      </c>
      <c r="Q39" s="616">
        <v>1398</v>
      </c>
      <c r="R39" s="616">
        <v>808</v>
      </c>
      <c r="S39" s="616">
        <v>268</v>
      </c>
      <c r="T39" s="617">
        <f t="shared" si="24"/>
        <v>2474</v>
      </c>
      <c r="U39" s="624">
        <f t="shared" si="25"/>
        <v>29.052036480686699</v>
      </c>
      <c r="V39" s="624">
        <f t="shared" si="26"/>
        <v>23.365902227722774</v>
      </c>
      <c r="W39" s="624">
        <f t="shared" si="27"/>
        <v>31.29508955223881</v>
      </c>
      <c r="X39" s="637">
        <f t="shared" si="28"/>
        <v>27.43794664510914</v>
      </c>
    </row>
    <row r="40" spans="2:24" hidden="1" outlineLevel="1">
      <c r="B40" s="604">
        <v>41670</v>
      </c>
      <c r="C40" s="604"/>
      <c r="D40" s="604"/>
      <c r="E40" s="604"/>
      <c r="F40" s="604"/>
      <c r="G40" s="605">
        <v>31793</v>
      </c>
      <c r="H40" s="605">
        <v>24059</v>
      </c>
      <c r="I40" s="605">
        <v>3139</v>
      </c>
      <c r="J40" s="605">
        <v>3308</v>
      </c>
      <c r="K40" s="606">
        <f t="shared" si="22"/>
        <v>62299</v>
      </c>
      <c r="L40" s="607">
        <f t="shared" si="21"/>
        <v>8.19756336377791E-2</v>
      </c>
      <c r="M40" s="607"/>
      <c r="N40" s="605">
        <v>5107</v>
      </c>
      <c r="O40" s="605">
        <v>312</v>
      </c>
      <c r="P40" s="606">
        <f t="shared" si="23"/>
        <v>5419</v>
      </c>
      <c r="Q40" s="605">
        <v>869</v>
      </c>
      <c r="R40" s="605">
        <v>928</v>
      </c>
      <c r="S40" s="605">
        <v>285</v>
      </c>
      <c r="T40" s="606">
        <f t="shared" si="24"/>
        <v>2082</v>
      </c>
      <c r="U40" s="620">
        <f t="shared" si="25"/>
        <v>36.585730724971228</v>
      </c>
      <c r="V40" s="620">
        <f t="shared" si="26"/>
        <v>25.925646551724139</v>
      </c>
      <c r="W40" s="620">
        <f t="shared" si="27"/>
        <v>11.014035087719298</v>
      </c>
      <c r="X40" s="635">
        <f t="shared" si="28"/>
        <v>28.333813640730067</v>
      </c>
    </row>
    <row r="41" spans="2:24" hidden="1" outlineLevel="1">
      <c r="B41" s="604">
        <v>41671</v>
      </c>
      <c r="C41" s="604"/>
      <c r="D41" s="604"/>
      <c r="E41" s="604"/>
      <c r="F41" s="604"/>
      <c r="G41" s="605">
        <v>70327</v>
      </c>
      <c r="H41" s="605">
        <v>16715</v>
      </c>
      <c r="I41" s="605">
        <v>3986</v>
      </c>
      <c r="J41" s="605">
        <v>3197</v>
      </c>
      <c r="K41" s="606">
        <f t="shared" si="22"/>
        <v>94225</v>
      </c>
      <c r="L41" s="607">
        <f t="shared" si="21"/>
        <v>8.4478641549482619E-2</v>
      </c>
      <c r="M41" s="607"/>
      <c r="N41" s="605">
        <v>7960</v>
      </c>
      <c r="O41" s="605">
        <v>375</v>
      </c>
      <c r="P41" s="606">
        <f t="shared" si="23"/>
        <v>8335</v>
      </c>
      <c r="Q41" s="605">
        <v>1688</v>
      </c>
      <c r="R41" s="605">
        <v>689</v>
      </c>
      <c r="S41" s="605">
        <v>231</v>
      </c>
      <c r="T41" s="606">
        <f t="shared" si="24"/>
        <v>2608</v>
      </c>
      <c r="U41" s="620">
        <f t="shared" si="25"/>
        <v>41.662914691943129</v>
      </c>
      <c r="V41" s="620">
        <f t="shared" si="26"/>
        <v>24.259796806966619</v>
      </c>
      <c r="W41" s="620">
        <f t="shared" si="27"/>
        <v>17.255411255411257</v>
      </c>
      <c r="X41" s="635">
        <f t="shared" si="28"/>
        <v>34.903374233128837</v>
      </c>
    </row>
    <row r="42" spans="2:24" hidden="1" outlineLevel="1">
      <c r="B42" s="610">
        <v>41699</v>
      </c>
      <c r="C42" s="610"/>
      <c r="D42" s="610"/>
      <c r="E42" s="610"/>
      <c r="F42" s="610"/>
      <c r="G42" s="611">
        <v>62409</v>
      </c>
      <c r="H42" s="611">
        <v>18938</v>
      </c>
      <c r="I42" s="611">
        <v>4291</v>
      </c>
      <c r="J42" s="611">
        <v>3263</v>
      </c>
      <c r="K42" s="612">
        <f t="shared" si="22"/>
        <v>88901</v>
      </c>
      <c r="L42" s="613">
        <f t="shared" si="21"/>
        <v>3.663625830980529E-2</v>
      </c>
      <c r="M42" s="613"/>
      <c r="N42" s="611">
        <v>3257</v>
      </c>
      <c r="O42" s="611">
        <v>405</v>
      </c>
      <c r="P42" s="612">
        <f t="shared" si="23"/>
        <v>3662</v>
      </c>
      <c r="Q42" s="611">
        <v>1385</v>
      </c>
      <c r="R42" s="611">
        <v>765</v>
      </c>
      <c r="S42" s="611">
        <v>240</v>
      </c>
      <c r="T42" s="612">
        <f t="shared" si="24"/>
        <v>2390</v>
      </c>
      <c r="U42" s="622">
        <f t="shared" si="25"/>
        <v>45.060649819494586</v>
      </c>
      <c r="V42" s="622">
        <f t="shared" si="26"/>
        <v>24.755555555555556</v>
      </c>
      <c r="W42" s="622">
        <f t="shared" si="27"/>
        <v>17.879166666666666</v>
      </c>
      <c r="X42" s="636">
        <f t="shared" si="28"/>
        <v>35.831799163179916</v>
      </c>
    </row>
    <row r="43" spans="2:24" hidden="1" outlineLevel="1">
      <c r="B43" s="604">
        <v>41759</v>
      </c>
      <c r="C43" s="604"/>
      <c r="D43" s="604"/>
      <c r="E43" s="604"/>
      <c r="F43" s="604"/>
      <c r="G43" s="605">
        <v>45665</v>
      </c>
      <c r="H43" s="605">
        <v>21382</v>
      </c>
      <c r="I43" s="605">
        <v>2752</v>
      </c>
      <c r="J43" s="605">
        <v>3019</v>
      </c>
      <c r="K43" s="606">
        <f t="shared" si="22"/>
        <v>72818</v>
      </c>
      <c r="L43" s="607">
        <f t="shared" si="21"/>
        <v>8.574802933340657E-2</v>
      </c>
      <c r="M43" s="607"/>
      <c r="N43" s="608">
        <v>6244</v>
      </c>
      <c r="O43" s="608">
        <v>459</v>
      </c>
      <c r="P43" s="609">
        <f t="shared" si="23"/>
        <v>6703</v>
      </c>
      <c r="Q43" s="605">
        <v>1123</v>
      </c>
      <c r="R43" s="605">
        <v>878</v>
      </c>
      <c r="S43" s="605">
        <v>203</v>
      </c>
      <c r="T43" s="606">
        <f t="shared" si="24"/>
        <v>2204</v>
      </c>
      <c r="U43" s="620">
        <f t="shared" si="25"/>
        <v>40.663401602849511</v>
      </c>
      <c r="V43" s="620">
        <f t="shared" si="26"/>
        <v>24.353075170842825</v>
      </c>
      <c r="W43" s="620">
        <f t="shared" si="27"/>
        <v>13.556650246305418</v>
      </c>
      <c r="X43" s="635">
        <f t="shared" si="28"/>
        <v>31.66923774954628</v>
      </c>
    </row>
    <row r="44" spans="2:24" hidden="1" outlineLevel="1">
      <c r="B44" s="604">
        <v>41790</v>
      </c>
      <c r="C44" s="604"/>
      <c r="D44" s="604"/>
      <c r="E44" s="604"/>
      <c r="F44" s="604"/>
      <c r="G44" s="605">
        <v>54436</v>
      </c>
      <c r="H44" s="605">
        <v>32573.999999999996</v>
      </c>
      <c r="I44" s="605">
        <v>2738</v>
      </c>
      <c r="J44" s="605">
        <v>2944</v>
      </c>
      <c r="K44" s="606">
        <f t="shared" si="22"/>
        <v>92692</v>
      </c>
      <c r="L44" s="607">
        <f t="shared" si="21"/>
        <v>9.3967116903292625E-2</v>
      </c>
      <c r="M44" s="607"/>
      <c r="N44" s="605">
        <v>8710</v>
      </c>
      <c r="O44" s="605">
        <v>396</v>
      </c>
      <c r="P44" s="606">
        <f t="shared" si="23"/>
        <v>9106</v>
      </c>
      <c r="Q44" s="605">
        <v>1242</v>
      </c>
      <c r="R44" s="605">
        <v>1130</v>
      </c>
      <c r="S44" s="605">
        <v>182</v>
      </c>
      <c r="T44" s="606">
        <f t="shared" si="24"/>
        <v>2554</v>
      </c>
      <c r="U44" s="620">
        <f t="shared" si="25"/>
        <v>43.829307568438004</v>
      </c>
      <c r="V44" s="620">
        <f t="shared" si="26"/>
        <v>28.826548672566368</v>
      </c>
      <c r="W44" s="620">
        <f t="shared" si="27"/>
        <v>15.043956043956044</v>
      </c>
      <c r="X44" s="635">
        <f t="shared" si="28"/>
        <v>35.140172278778387</v>
      </c>
    </row>
    <row r="45" spans="2:24" hidden="1" outlineLevel="1">
      <c r="B45" s="610">
        <v>41791</v>
      </c>
      <c r="C45" s="610"/>
      <c r="D45" s="610"/>
      <c r="E45" s="610"/>
      <c r="F45" s="610"/>
      <c r="G45" s="611">
        <v>52005.675000000003</v>
      </c>
      <c r="H45" s="611">
        <v>18946.848000000002</v>
      </c>
      <c r="I45" s="611">
        <v>3273.6350000000002</v>
      </c>
      <c r="J45" s="611">
        <v>2724.9760000000001</v>
      </c>
      <c r="K45" s="612">
        <f t="shared" si="22"/>
        <v>76951.133999999991</v>
      </c>
      <c r="L45" s="613">
        <f t="shared" si="21"/>
        <v>5.0668519063019925E-2</v>
      </c>
      <c r="M45" s="613"/>
      <c r="N45" s="611">
        <v>3899</v>
      </c>
      <c r="O45" s="611">
        <v>288</v>
      </c>
      <c r="P45" s="612">
        <f t="shared" si="23"/>
        <v>4187</v>
      </c>
      <c r="Q45" s="611">
        <v>1250</v>
      </c>
      <c r="R45" s="611">
        <v>812</v>
      </c>
      <c r="S45" s="611">
        <v>220</v>
      </c>
      <c r="T45" s="612">
        <f t="shared" si="24"/>
        <v>2282</v>
      </c>
      <c r="U45" s="622">
        <f t="shared" si="25"/>
        <v>41.60454</v>
      </c>
      <c r="V45" s="622">
        <f t="shared" si="26"/>
        <v>23.333556650246308</v>
      </c>
      <c r="W45" s="622">
        <f t="shared" si="27"/>
        <v>14.880159090909093</v>
      </c>
      <c r="X45" s="636">
        <f t="shared" si="28"/>
        <v>32.526800175284833</v>
      </c>
    </row>
    <row r="46" spans="2:24" hidden="1" outlineLevel="1">
      <c r="B46" s="604">
        <v>41851</v>
      </c>
      <c r="C46" s="604"/>
      <c r="D46" s="604"/>
      <c r="E46" s="604"/>
      <c r="F46" s="604"/>
      <c r="G46" s="605">
        <v>54535.474999999999</v>
      </c>
      <c r="H46" s="605">
        <v>20339.3</v>
      </c>
      <c r="I46" s="605">
        <v>1903.26</v>
      </c>
      <c r="J46" s="605">
        <v>3442.116</v>
      </c>
      <c r="K46" s="606">
        <f t="shared" si="22"/>
        <v>80220.150999999983</v>
      </c>
      <c r="L46" s="607">
        <f t="shared" si="21"/>
        <v>0.10386417746832716</v>
      </c>
      <c r="M46" s="607"/>
      <c r="N46" s="608">
        <v>8332</v>
      </c>
      <c r="O46" s="608">
        <v>358</v>
      </c>
      <c r="P46" s="609">
        <f t="shared" si="23"/>
        <v>8690</v>
      </c>
      <c r="Q46" s="605">
        <v>1311</v>
      </c>
      <c r="R46" s="605">
        <v>870</v>
      </c>
      <c r="S46" s="605">
        <v>209</v>
      </c>
      <c r="T46" s="606">
        <f t="shared" si="24"/>
        <v>2390</v>
      </c>
      <c r="U46" s="620">
        <f t="shared" si="25"/>
        <v>41.598379099923719</v>
      </c>
      <c r="V46" s="620">
        <f t="shared" si="26"/>
        <v>23.378505747126436</v>
      </c>
      <c r="W46" s="620">
        <f t="shared" si="27"/>
        <v>9.1065071770334924</v>
      </c>
      <c r="X46" s="635">
        <f t="shared" si="28"/>
        <v>32.124700836820082</v>
      </c>
    </row>
    <row r="47" spans="2:24" hidden="1" outlineLevel="1">
      <c r="B47" s="604">
        <v>41882</v>
      </c>
      <c r="C47" s="604"/>
      <c r="D47" s="604"/>
      <c r="E47" s="604"/>
      <c r="F47" s="604"/>
      <c r="G47" s="605">
        <v>53544.358</v>
      </c>
      <c r="H47" s="605">
        <v>19561.424999999999</v>
      </c>
      <c r="I47" s="605">
        <v>2779.3719999999998</v>
      </c>
      <c r="J47" s="605">
        <v>3687.8360000000002</v>
      </c>
      <c r="K47" s="606">
        <f t="shared" si="22"/>
        <v>79572.990999999995</v>
      </c>
      <c r="L47" s="607">
        <f t="shared" si="21"/>
        <v>5.6715223887964704E-2</v>
      </c>
      <c r="M47" s="607"/>
      <c r="N47" s="605">
        <v>4513</v>
      </c>
      <c r="O47" s="605">
        <v>406</v>
      </c>
      <c r="P47" s="606">
        <f t="shared" si="23"/>
        <v>4919</v>
      </c>
      <c r="Q47" s="605">
        <v>1382</v>
      </c>
      <c r="R47" s="605">
        <v>1077</v>
      </c>
      <c r="S47" s="605">
        <v>217</v>
      </c>
      <c r="T47" s="606">
        <f t="shared" si="24"/>
        <v>2676</v>
      </c>
      <c r="U47" s="620">
        <f t="shared" si="25"/>
        <v>38.744108538350218</v>
      </c>
      <c r="V47" s="620">
        <f t="shared" si="26"/>
        <v>18.162883008356545</v>
      </c>
      <c r="W47" s="620">
        <f t="shared" si="27"/>
        <v>12.80816589861751</v>
      </c>
      <c r="X47" s="635">
        <f t="shared" si="28"/>
        <v>28.357681240657698</v>
      </c>
    </row>
    <row r="48" spans="2:24" hidden="1" outlineLevel="1">
      <c r="B48" s="610">
        <v>41912</v>
      </c>
      <c r="C48" s="610"/>
      <c r="D48" s="610"/>
      <c r="E48" s="610"/>
      <c r="F48" s="610"/>
      <c r="G48" s="611">
        <v>44177.989000000001</v>
      </c>
      <c r="H48" s="611">
        <v>19298.468000000001</v>
      </c>
      <c r="I48" s="611">
        <v>2031.04</v>
      </c>
      <c r="J48" s="611">
        <v>2893.4030000000002</v>
      </c>
      <c r="K48" s="612">
        <f t="shared" si="22"/>
        <v>68400.900000000009</v>
      </c>
      <c r="L48" s="613">
        <f t="shared" si="21"/>
        <v>0.12609483208554273</v>
      </c>
      <c r="M48" s="613"/>
      <c r="N48" s="611">
        <v>8625</v>
      </c>
      <c r="O48" s="611">
        <v>424</v>
      </c>
      <c r="P48" s="612">
        <f t="shared" si="23"/>
        <v>9049</v>
      </c>
      <c r="Q48" s="611">
        <v>864</v>
      </c>
      <c r="R48" s="611">
        <v>955</v>
      </c>
      <c r="S48" s="611">
        <v>194</v>
      </c>
      <c r="T48" s="612">
        <f t="shared" si="24"/>
        <v>2013</v>
      </c>
      <c r="U48" s="622">
        <f t="shared" ref="U48:U79" si="29">G48/Q48</f>
        <v>51.131931712962967</v>
      </c>
      <c r="V48" s="622">
        <f t="shared" ref="V48:V79" si="30">H48/R48</f>
        <v>20.207819895287958</v>
      </c>
      <c r="W48" s="622">
        <f t="shared" ref="W48:W79" si="31">I48/S48</f>
        <v>10.469278350515463</v>
      </c>
      <c r="X48" s="636">
        <f t="shared" ref="X48:X79" si="32">SUM(G48:I48)/T48</f>
        <v>32.542224043715848</v>
      </c>
    </row>
    <row r="49" spans="2:24" hidden="1" outlineLevel="1">
      <c r="B49" s="604">
        <v>41943</v>
      </c>
      <c r="C49" s="604"/>
      <c r="D49" s="604"/>
      <c r="E49" s="604"/>
      <c r="F49" s="604"/>
      <c r="G49" s="605">
        <v>60876.373</v>
      </c>
      <c r="H49" s="605">
        <v>15340.145</v>
      </c>
      <c r="I49" s="605">
        <v>1605.07</v>
      </c>
      <c r="J49" s="605">
        <v>3214.8829999999998</v>
      </c>
      <c r="K49" s="606">
        <f t="shared" si="22"/>
        <v>81036.471000000005</v>
      </c>
      <c r="L49" s="607">
        <f t="shared" si="21"/>
        <v>6.158955268424756E-2</v>
      </c>
      <c r="M49" s="607"/>
      <c r="N49" s="608">
        <v>4991</v>
      </c>
      <c r="O49" s="608">
        <v>360</v>
      </c>
      <c r="P49" s="609">
        <f t="shared" si="23"/>
        <v>5351</v>
      </c>
      <c r="Q49" s="605">
        <v>1408</v>
      </c>
      <c r="R49" s="605">
        <v>761</v>
      </c>
      <c r="S49" s="605">
        <v>204</v>
      </c>
      <c r="T49" s="606">
        <f t="shared" si="24"/>
        <v>2373</v>
      </c>
      <c r="U49" s="620">
        <f t="shared" si="29"/>
        <v>43.236060369318182</v>
      </c>
      <c r="V49" s="620">
        <f t="shared" si="30"/>
        <v>20.15787779237845</v>
      </c>
      <c r="W49" s="620">
        <f t="shared" si="31"/>
        <v>7.8679901960784306</v>
      </c>
      <c r="X49" s="635">
        <f t="shared" si="32"/>
        <v>32.794600927096504</v>
      </c>
    </row>
    <row r="50" spans="2:24" hidden="1" outlineLevel="1">
      <c r="B50" s="604">
        <v>41973</v>
      </c>
      <c r="C50" s="604"/>
      <c r="D50" s="604"/>
      <c r="E50" s="604"/>
      <c r="F50" s="604"/>
      <c r="G50" s="605">
        <v>47321.895000000004</v>
      </c>
      <c r="H50" s="605">
        <v>24806.075000000001</v>
      </c>
      <c r="I50" s="605">
        <v>4103.6319999999996</v>
      </c>
      <c r="J50" s="605">
        <v>3793.8</v>
      </c>
      <c r="K50" s="606">
        <f t="shared" si="22"/>
        <v>80025.402000000002</v>
      </c>
      <c r="L50" s="607">
        <f t="shared" si="21"/>
        <v>7.4601312218337865E-2</v>
      </c>
      <c r="M50" s="607"/>
      <c r="N50" s="605">
        <v>5970</v>
      </c>
      <c r="O50" s="605">
        <v>456</v>
      </c>
      <c r="P50" s="606">
        <f t="shared" si="23"/>
        <v>6426</v>
      </c>
      <c r="Q50" s="605">
        <v>1088</v>
      </c>
      <c r="R50" s="605">
        <v>1045</v>
      </c>
      <c r="S50" s="605">
        <v>216</v>
      </c>
      <c r="T50" s="606">
        <f t="shared" si="24"/>
        <v>2349</v>
      </c>
      <c r="U50" s="620">
        <f t="shared" si="29"/>
        <v>43.494388786764709</v>
      </c>
      <c r="V50" s="620">
        <f t="shared" si="30"/>
        <v>23.73787081339713</v>
      </c>
      <c r="W50" s="620">
        <f t="shared" si="31"/>
        <v>18.998296296296296</v>
      </c>
      <c r="X50" s="635">
        <f t="shared" si="32"/>
        <v>32.45278927203065</v>
      </c>
    </row>
    <row r="51" spans="2:24" hidden="1" outlineLevel="1">
      <c r="B51" s="615">
        <v>42004</v>
      </c>
      <c r="C51" s="615"/>
      <c r="D51" s="615"/>
      <c r="E51" s="615"/>
      <c r="F51" s="615"/>
      <c r="G51" s="616">
        <v>52361.550999999999</v>
      </c>
      <c r="H51" s="616">
        <v>20931.927000000003</v>
      </c>
      <c r="I51" s="616">
        <v>2662.6849999999999</v>
      </c>
      <c r="J51" s="616">
        <v>3208.3169999999996</v>
      </c>
      <c r="K51" s="617">
        <f t="shared" si="22"/>
        <v>79164.479999999996</v>
      </c>
      <c r="L51" s="618">
        <f t="shared" si="21"/>
        <v>0.10509763974954424</v>
      </c>
      <c r="M51" s="618"/>
      <c r="N51" s="616">
        <v>8320</v>
      </c>
      <c r="O51" s="616">
        <v>324</v>
      </c>
      <c r="P51" s="617">
        <f t="shared" si="23"/>
        <v>8644</v>
      </c>
      <c r="Q51" s="616">
        <v>1132</v>
      </c>
      <c r="R51" s="616">
        <v>843</v>
      </c>
      <c r="S51" s="616">
        <v>215</v>
      </c>
      <c r="T51" s="617">
        <f t="shared" si="24"/>
        <v>2190</v>
      </c>
      <c r="U51" s="624">
        <f t="shared" si="29"/>
        <v>46.255787102473498</v>
      </c>
      <c r="V51" s="624">
        <f t="shared" si="30"/>
        <v>24.830281138790038</v>
      </c>
      <c r="W51" s="624">
        <f t="shared" si="31"/>
        <v>12.384581395348837</v>
      </c>
      <c r="X51" s="637">
        <f t="shared" si="32"/>
        <v>34.683179452054794</v>
      </c>
    </row>
    <row r="52" spans="2:24" hidden="1" outlineLevel="1" collapsed="1">
      <c r="B52" s="604">
        <v>42035</v>
      </c>
      <c r="C52" s="604"/>
      <c r="D52" s="604"/>
      <c r="E52" s="604"/>
      <c r="F52" s="604"/>
      <c r="G52" s="605">
        <v>41965.131999999998</v>
      </c>
      <c r="H52" s="605">
        <v>22019.075999999997</v>
      </c>
      <c r="I52" s="605">
        <v>1971.097</v>
      </c>
      <c r="J52" s="605">
        <v>4423.2550000000001</v>
      </c>
      <c r="K52" s="606">
        <f t="shared" si="22"/>
        <v>70378.559999999998</v>
      </c>
      <c r="L52" s="607">
        <f t="shared" si="21"/>
        <v>8.9089631842424744E-2</v>
      </c>
      <c r="M52" s="607"/>
      <c r="N52" s="605">
        <v>6270</v>
      </c>
      <c r="O52" s="605">
        <v>248</v>
      </c>
      <c r="P52" s="606">
        <f t="shared" si="23"/>
        <v>6518</v>
      </c>
      <c r="Q52" s="605">
        <v>1073</v>
      </c>
      <c r="R52" s="605">
        <v>1152</v>
      </c>
      <c r="S52" s="605">
        <v>162</v>
      </c>
      <c r="T52" s="606">
        <f t="shared" si="24"/>
        <v>2387</v>
      </c>
      <c r="U52" s="620">
        <f t="shared" si="29"/>
        <v>39.110095060577819</v>
      </c>
      <c r="V52" s="620">
        <f t="shared" si="30"/>
        <v>19.113781249999999</v>
      </c>
      <c r="W52" s="620">
        <f t="shared" si="31"/>
        <v>12.167265432098766</v>
      </c>
      <c r="X52" s="635">
        <f t="shared" si="32"/>
        <v>27.631045245077502</v>
      </c>
    </row>
    <row r="53" spans="2:24" hidden="1" outlineLevel="1">
      <c r="B53" s="604">
        <v>42036</v>
      </c>
      <c r="C53" s="604"/>
      <c r="D53" s="604"/>
      <c r="E53" s="604"/>
      <c r="F53" s="604"/>
      <c r="G53" s="605">
        <v>38360.111000000004</v>
      </c>
      <c r="H53" s="605">
        <v>14991.536</v>
      </c>
      <c r="I53" s="605">
        <v>3244.8589999999999</v>
      </c>
      <c r="J53" s="605">
        <v>3563.1610000000005</v>
      </c>
      <c r="K53" s="606">
        <f t="shared" si="22"/>
        <v>60159.667000000001</v>
      </c>
      <c r="L53" s="607">
        <f t="shared" si="21"/>
        <v>0.10154643974342477</v>
      </c>
      <c r="M53" s="607"/>
      <c r="N53" s="605">
        <v>6109</v>
      </c>
      <c r="O53" s="605">
        <v>360</v>
      </c>
      <c r="P53" s="606">
        <f t="shared" si="23"/>
        <v>6469</v>
      </c>
      <c r="Q53" s="605">
        <v>937</v>
      </c>
      <c r="R53" s="605">
        <v>613</v>
      </c>
      <c r="S53" s="605">
        <v>209</v>
      </c>
      <c r="T53" s="606">
        <f t="shared" si="24"/>
        <v>1759</v>
      </c>
      <c r="U53" s="620">
        <f t="shared" si="29"/>
        <v>40.93928601921025</v>
      </c>
      <c r="V53" s="620">
        <f t="shared" si="30"/>
        <v>24.456013050570963</v>
      </c>
      <c r="W53" s="620">
        <f t="shared" si="31"/>
        <v>15.525641148325359</v>
      </c>
      <c r="X53" s="635">
        <f t="shared" si="32"/>
        <v>32.175387151790794</v>
      </c>
    </row>
    <row r="54" spans="2:24" hidden="1" outlineLevel="1">
      <c r="B54" s="610">
        <v>42064</v>
      </c>
      <c r="C54" s="610"/>
      <c r="D54" s="610"/>
      <c r="E54" s="610"/>
      <c r="F54" s="610"/>
      <c r="G54" s="611">
        <v>31524.250999999997</v>
      </c>
      <c r="H54" s="611">
        <v>17659.063999999998</v>
      </c>
      <c r="I54" s="611">
        <v>3411.8690000000001</v>
      </c>
      <c r="J54" s="611">
        <v>4099.2169999999996</v>
      </c>
      <c r="K54" s="612">
        <f t="shared" si="22"/>
        <v>56694.400999999991</v>
      </c>
      <c r="L54" s="613">
        <f t="shared" si="21"/>
        <v>7.0095105158620524E-2</v>
      </c>
      <c r="M54" s="613"/>
      <c r="N54" s="611">
        <v>3974</v>
      </c>
      <c r="O54" s="611">
        <v>331</v>
      </c>
      <c r="P54" s="612">
        <f t="shared" si="23"/>
        <v>4305</v>
      </c>
      <c r="Q54" s="611">
        <v>660</v>
      </c>
      <c r="R54" s="611">
        <v>776</v>
      </c>
      <c r="S54" s="611">
        <v>195</v>
      </c>
      <c r="T54" s="612">
        <f t="shared" si="24"/>
        <v>1631</v>
      </c>
      <c r="U54" s="622">
        <f t="shared" si="29"/>
        <v>47.764016666666663</v>
      </c>
      <c r="V54" s="622">
        <f t="shared" si="30"/>
        <v>22.756525773195875</v>
      </c>
      <c r="W54" s="622">
        <f t="shared" si="31"/>
        <v>17.496764102564104</v>
      </c>
      <c r="X54" s="636">
        <f t="shared" si="32"/>
        <v>32.247200490496624</v>
      </c>
    </row>
    <row r="55" spans="2:24" ht="12.75" hidden="1" customHeight="1" outlineLevel="1">
      <c r="B55" s="604">
        <v>42124</v>
      </c>
      <c r="C55" s="604"/>
      <c r="D55" s="604"/>
      <c r="E55" s="604"/>
      <c r="F55" s="604"/>
      <c r="G55" s="605">
        <v>33121.325999999994</v>
      </c>
      <c r="H55" s="605">
        <v>13745.909</v>
      </c>
      <c r="I55" s="605">
        <v>1957.0029999999999</v>
      </c>
      <c r="J55" s="605">
        <v>4135.3909999999996</v>
      </c>
      <c r="K55" s="606">
        <f t="shared" si="22"/>
        <v>52959.628999999986</v>
      </c>
      <c r="L55" s="607">
        <f t="shared" si="21"/>
        <v>0.10477792433175846</v>
      </c>
      <c r="M55" s="607"/>
      <c r="N55" s="608">
        <v>5549</v>
      </c>
      <c r="O55" s="608">
        <v>589</v>
      </c>
      <c r="P55" s="609">
        <f t="shared" si="23"/>
        <v>6138</v>
      </c>
      <c r="Q55" s="605">
        <v>639</v>
      </c>
      <c r="R55" s="605">
        <v>676</v>
      </c>
      <c r="S55" s="605">
        <v>198</v>
      </c>
      <c r="T55" s="606">
        <f t="shared" si="24"/>
        <v>1513</v>
      </c>
      <c r="U55" s="620">
        <f t="shared" si="29"/>
        <v>51.833061032863839</v>
      </c>
      <c r="V55" s="620">
        <f t="shared" si="30"/>
        <v>20.334184911242602</v>
      </c>
      <c r="W55" s="620">
        <f t="shared" si="31"/>
        <v>9.8838535353535342</v>
      </c>
      <c r="X55" s="635">
        <f t="shared" si="32"/>
        <v>32.269820224719098</v>
      </c>
    </row>
    <row r="56" spans="2:24" ht="12.75" hidden="1" customHeight="1" outlineLevel="1">
      <c r="B56" s="604">
        <v>42155</v>
      </c>
      <c r="C56" s="604"/>
      <c r="D56" s="604"/>
      <c r="E56" s="604"/>
      <c r="F56" s="604"/>
      <c r="G56" s="605">
        <v>38831.166000000005</v>
      </c>
      <c r="H56" s="605">
        <v>21981.387999999999</v>
      </c>
      <c r="I56" s="605">
        <v>4766.3239999999996</v>
      </c>
      <c r="J56" s="605">
        <v>5376.8789999999999</v>
      </c>
      <c r="K56" s="606">
        <f t="shared" si="22"/>
        <v>70955.756999999998</v>
      </c>
      <c r="L56" s="607">
        <f t="shared" si="21"/>
        <v>0.15420876983949308</v>
      </c>
      <c r="M56" s="607"/>
      <c r="N56" s="605">
        <v>10942</v>
      </c>
      <c r="O56" s="605">
        <v>390</v>
      </c>
      <c r="P56" s="606">
        <f t="shared" si="23"/>
        <v>11332</v>
      </c>
      <c r="Q56" s="605">
        <v>1033</v>
      </c>
      <c r="R56" s="605">
        <v>1094</v>
      </c>
      <c r="S56" s="605">
        <v>295</v>
      </c>
      <c r="T56" s="606">
        <f t="shared" si="24"/>
        <v>2422</v>
      </c>
      <c r="U56" s="620">
        <f t="shared" si="29"/>
        <v>37.590673765730884</v>
      </c>
      <c r="V56" s="620">
        <f t="shared" si="30"/>
        <v>20.09267641681901</v>
      </c>
      <c r="W56" s="620">
        <f t="shared" si="31"/>
        <v>16.157030508474573</v>
      </c>
      <c r="X56" s="635">
        <f t="shared" si="32"/>
        <v>27.07633278282411</v>
      </c>
    </row>
    <row r="57" spans="2:24" ht="12.75" hidden="1" customHeight="1" outlineLevel="1">
      <c r="B57" s="610">
        <v>42156</v>
      </c>
      <c r="C57" s="610"/>
      <c r="D57" s="610"/>
      <c r="E57" s="610"/>
      <c r="F57" s="610"/>
      <c r="G57" s="611">
        <v>15600.705000000002</v>
      </c>
      <c r="H57" s="611">
        <v>10668.074999999999</v>
      </c>
      <c r="I57" s="611">
        <v>2429.2110000000002</v>
      </c>
      <c r="J57" s="611">
        <v>3168.8999999999996</v>
      </c>
      <c r="K57" s="612">
        <f t="shared" si="22"/>
        <v>31866.890999999996</v>
      </c>
      <c r="L57" s="613">
        <v>0.09</v>
      </c>
      <c r="M57" s="613"/>
      <c r="N57" s="611">
        <v>4303</v>
      </c>
      <c r="O57" s="611">
        <v>252</v>
      </c>
      <c r="P57" s="612">
        <f t="shared" si="23"/>
        <v>4555</v>
      </c>
      <c r="Q57" s="611">
        <v>385</v>
      </c>
      <c r="R57" s="611">
        <v>534</v>
      </c>
      <c r="S57" s="611">
        <v>169</v>
      </c>
      <c r="T57" s="612">
        <f t="shared" si="24"/>
        <v>1088</v>
      </c>
      <c r="U57" s="622">
        <f t="shared" si="29"/>
        <v>40.521311688311691</v>
      </c>
      <c r="V57" s="622">
        <f t="shared" si="30"/>
        <v>19.97766853932584</v>
      </c>
      <c r="W57" s="622">
        <f t="shared" si="31"/>
        <v>14.374029585798818</v>
      </c>
      <c r="X57" s="636">
        <f t="shared" si="32"/>
        <v>26.376829963235291</v>
      </c>
    </row>
    <row r="58" spans="2:24" ht="12.75" hidden="1" customHeight="1" outlineLevel="1">
      <c r="B58" s="604">
        <v>42216</v>
      </c>
      <c r="C58" s="604"/>
      <c r="D58" s="604"/>
      <c r="E58" s="604"/>
      <c r="F58" s="604"/>
      <c r="G58" s="605">
        <v>24015.35</v>
      </c>
      <c r="H58" s="605">
        <v>10611.941000000001</v>
      </c>
      <c r="I58" s="605">
        <v>1947.3809999999999</v>
      </c>
      <c r="J58" s="605">
        <v>2439.078</v>
      </c>
      <c r="K58" s="606">
        <f t="shared" si="22"/>
        <v>39013.75</v>
      </c>
      <c r="L58" s="607">
        <f t="shared" ref="L58:L121" si="33">N58/K58</f>
        <v>8.5559578353785526E-2</v>
      </c>
      <c r="M58" s="607"/>
      <c r="N58" s="608">
        <v>3338</v>
      </c>
      <c r="O58" s="608">
        <v>483</v>
      </c>
      <c r="P58" s="609">
        <f t="shared" si="23"/>
        <v>3821</v>
      </c>
      <c r="Q58" s="605">
        <v>536</v>
      </c>
      <c r="R58" s="605">
        <v>416</v>
      </c>
      <c r="S58" s="605">
        <v>194</v>
      </c>
      <c r="T58" s="606">
        <f t="shared" si="24"/>
        <v>1146</v>
      </c>
      <c r="U58" s="620">
        <f t="shared" si="29"/>
        <v>44.804757462686567</v>
      </c>
      <c r="V58" s="620">
        <f t="shared" si="30"/>
        <v>25.50947355769231</v>
      </c>
      <c r="W58" s="620">
        <f t="shared" si="31"/>
        <v>10.038046391752577</v>
      </c>
      <c r="X58" s="635">
        <f t="shared" si="32"/>
        <v>31.915071553228621</v>
      </c>
    </row>
    <row r="59" spans="2:24" ht="12.75" hidden="1" customHeight="1" outlineLevel="1">
      <c r="B59" s="604">
        <v>42247</v>
      </c>
      <c r="C59" s="604"/>
      <c r="D59" s="604"/>
      <c r="E59" s="604"/>
      <c r="F59" s="604"/>
      <c r="G59" s="605">
        <v>45440.006000000001</v>
      </c>
      <c r="H59" s="605">
        <v>20786.802000000003</v>
      </c>
      <c r="I59" s="605">
        <v>4392.1680000000006</v>
      </c>
      <c r="J59" s="605">
        <v>5104.7479999999996</v>
      </c>
      <c r="K59" s="606">
        <f t="shared" si="22"/>
        <v>75723.724000000017</v>
      </c>
      <c r="L59" s="607">
        <f t="shared" si="33"/>
        <v>0.11390089584078034</v>
      </c>
      <c r="M59" s="607"/>
      <c r="N59" s="605">
        <v>8625</v>
      </c>
      <c r="O59" s="605">
        <v>391</v>
      </c>
      <c r="P59" s="606">
        <f t="shared" si="23"/>
        <v>9016</v>
      </c>
      <c r="Q59" s="605">
        <v>868</v>
      </c>
      <c r="R59" s="605">
        <v>869</v>
      </c>
      <c r="S59" s="605">
        <v>261</v>
      </c>
      <c r="T59" s="606">
        <f t="shared" si="24"/>
        <v>1998</v>
      </c>
      <c r="U59" s="620">
        <f t="shared" si="29"/>
        <v>52.350237327188943</v>
      </c>
      <c r="V59" s="620">
        <f t="shared" si="30"/>
        <v>23.920370540851557</v>
      </c>
      <c r="W59" s="620">
        <f t="shared" si="31"/>
        <v>16.828229885057475</v>
      </c>
      <c r="X59" s="635">
        <f t="shared" si="32"/>
        <v>35.344832832832836</v>
      </c>
    </row>
    <row r="60" spans="2:24" ht="12.75" hidden="1" customHeight="1" outlineLevel="1">
      <c r="B60" s="610">
        <v>42277</v>
      </c>
      <c r="C60" s="610"/>
      <c r="D60" s="610"/>
      <c r="E60" s="610"/>
      <c r="F60" s="610"/>
      <c r="G60" s="611">
        <v>36549.524999999994</v>
      </c>
      <c r="H60" s="611">
        <v>20323.62</v>
      </c>
      <c r="I60" s="611">
        <v>4734.2569999999996</v>
      </c>
      <c r="J60" s="611">
        <v>5727.5710000000008</v>
      </c>
      <c r="K60" s="612">
        <f t="shared" si="22"/>
        <v>67334.972999999984</v>
      </c>
      <c r="L60" s="613">
        <f t="shared" si="33"/>
        <v>6.4260811391429543E-2</v>
      </c>
      <c r="M60" s="613"/>
      <c r="N60" s="611">
        <v>4327</v>
      </c>
      <c r="O60" s="611">
        <v>459</v>
      </c>
      <c r="P60" s="612">
        <f t="shared" si="23"/>
        <v>4786</v>
      </c>
      <c r="Q60" s="611">
        <v>690</v>
      </c>
      <c r="R60" s="611">
        <v>888</v>
      </c>
      <c r="S60" s="611">
        <v>230</v>
      </c>
      <c r="T60" s="612">
        <f t="shared" si="24"/>
        <v>1808</v>
      </c>
      <c r="U60" s="622">
        <f t="shared" si="29"/>
        <v>52.970326086956511</v>
      </c>
      <c r="V60" s="622">
        <f t="shared" si="30"/>
        <v>22.886959459459458</v>
      </c>
      <c r="W60" s="622">
        <f t="shared" si="31"/>
        <v>20.583726086956521</v>
      </c>
      <c r="X60" s="636">
        <f t="shared" si="32"/>
        <v>34.074890486725657</v>
      </c>
    </row>
    <row r="61" spans="2:24" ht="12.75" hidden="1" customHeight="1" outlineLevel="1">
      <c r="B61" s="604">
        <v>42308</v>
      </c>
      <c r="C61" s="604"/>
      <c r="D61" s="604"/>
      <c r="E61" s="604"/>
      <c r="F61" s="604"/>
      <c r="G61" s="605">
        <v>46445.364000000001</v>
      </c>
      <c r="H61" s="605">
        <v>14246.637999999999</v>
      </c>
      <c r="I61" s="605">
        <v>1347.181</v>
      </c>
      <c r="J61" s="605">
        <v>3988.0879999999997</v>
      </c>
      <c r="K61" s="606">
        <f t="shared" si="22"/>
        <v>66027.270999999993</v>
      </c>
      <c r="L61" s="607">
        <f t="shared" si="33"/>
        <v>5.9642022763594156E-2</v>
      </c>
      <c r="M61" s="607"/>
      <c r="N61" s="608">
        <v>3938</v>
      </c>
      <c r="O61" s="608">
        <v>519</v>
      </c>
      <c r="P61" s="609">
        <f t="shared" si="23"/>
        <v>4457</v>
      </c>
      <c r="Q61" s="605">
        <v>867</v>
      </c>
      <c r="R61" s="605">
        <v>766</v>
      </c>
      <c r="S61" s="605">
        <v>161</v>
      </c>
      <c r="T61" s="606">
        <f t="shared" si="24"/>
        <v>1794</v>
      </c>
      <c r="U61" s="620">
        <f t="shared" si="29"/>
        <v>53.570200692041524</v>
      </c>
      <c r="V61" s="620">
        <f t="shared" si="30"/>
        <v>18.59874412532637</v>
      </c>
      <c r="W61" s="620">
        <f t="shared" si="31"/>
        <v>8.3675838509316769</v>
      </c>
      <c r="X61" s="635">
        <f t="shared" si="32"/>
        <v>34.581484392419171</v>
      </c>
    </row>
    <row r="62" spans="2:24" hidden="1" outlineLevel="1">
      <c r="B62" s="604">
        <v>42338</v>
      </c>
      <c r="C62" s="604"/>
      <c r="D62" s="604"/>
      <c r="E62" s="604"/>
      <c r="F62" s="604"/>
      <c r="G62" s="605">
        <v>49520.065000000002</v>
      </c>
      <c r="H62" s="605">
        <v>18015.085999999999</v>
      </c>
      <c r="I62" s="605">
        <v>3260.6600000000003</v>
      </c>
      <c r="J62" s="605">
        <v>4742.9319999999998</v>
      </c>
      <c r="K62" s="606">
        <f t="shared" si="22"/>
        <v>75538.743000000002</v>
      </c>
      <c r="L62" s="607">
        <f t="shared" si="33"/>
        <v>9.1674811162796285E-2</v>
      </c>
      <c r="M62" s="607"/>
      <c r="N62" s="605">
        <v>6925</v>
      </c>
      <c r="O62" s="605">
        <v>406</v>
      </c>
      <c r="P62" s="606">
        <f t="shared" si="23"/>
        <v>7331</v>
      </c>
      <c r="Q62" s="605">
        <v>1022</v>
      </c>
      <c r="R62" s="605">
        <v>885</v>
      </c>
      <c r="S62" s="605">
        <v>197</v>
      </c>
      <c r="T62" s="606">
        <f t="shared" si="24"/>
        <v>2104</v>
      </c>
      <c r="U62" s="620">
        <f t="shared" si="29"/>
        <v>48.454075342465757</v>
      </c>
      <c r="V62" s="620">
        <f t="shared" si="30"/>
        <v>20.356029378531073</v>
      </c>
      <c r="W62" s="620">
        <f t="shared" si="31"/>
        <v>16.551573604060916</v>
      </c>
      <c r="X62" s="635">
        <f t="shared" si="32"/>
        <v>33.648199144486689</v>
      </c>
    </row>
    <row r="63" spans="2:24" hidden="1" outlineLevel="1">
      <c r="B63" s="615">
        <v>42369</v>
      </c>
      <c r="C63" s="615"/>
      <c r="D63" s="615"/>
      <c r="E63" s="615"/>
      <c r="F63" s="615"/>
      <c r="G63" s="616">
        <v>48310.224000000002</v>
      </c>
      <c r="H63" s="616">
        <v>22030.462</v>
      </c>
      <c r="I63" s="616">
        <v>2401.6889999999999</v>
      </c>
      <c r="J63" s="616">
        <v>4433.857</v>
      </c>
      <c r="K63" s="617">
        <f t="shared" si="22"/>
        <v>77176.232000000004</v>
      </c>
      <c r="L63" s="618">
        <f t="shared" si="33"/>
        <v>5.7465878873174316E-2</v>
      </c>
      <c r="M63" s="618"/>
      <c r="N63" s="616">
        <v>4435</v>
      </c>
      <c r="O63" s="616">
        <v>319</v>
      </c>
      <c r="P63" s="617">
        <f t="shared" si="23"/>
        <v>4754</v>
      </c>
      <c r="Q63" s="616">
        <v>786</v>
      </c>
      <c r="R63" s="616">
        <v>818</v>
      </c>
      <c r="S63" s="616">
        <v>152</v>
      </c>
      <c r="T63" s="617">
        <f t="shared" si="24"/>
        <v>1756</v>
      </c>
      <c r="U63" s="624">
        <f t="shared" si="29"/>
        <v>61.4633893129771</v>
      </c>
      <c r="V63" s="624">
        <f t="shared" si="30"/>
        <v>26.932105134474327</v>
      </c>
      <c r="W63" s="624">
        <f t="shared" si="31"/>
        <v>15.800585526315789</v>
      </c>
      <c r="X63" s="637">
        <f t="shared" si="32"/>
        <v>41.425042710706151</v>
      </c>
    </row>
    <row r="64" spans="2:24" ht="12.75" customHeight="1" collapsed="1">
      <c r="B64" s="604">
        <f t="shared" ref="B64:B123" si="34">EOMONTH(B63,1)</f>
        <v>42400</v>
      </c>
      <c r="C64" s="604"/>
      <c r="D64" s="604"/>
      <c r="E64" s="604"/>
      <c r="F64" s="604"/>
      <c r="G64" s="605">
        <v>54483.762000000002</v>
      </c>
      <c r="H64" s="605">
        <v>36828.046999999999</v>
      </c>
      <c r="I64" s="605">
        <v>1834.376</v>
      </c>
      <c r="J64" s="605">
        <v>4614.5029999999997</v>
      </c>
      <c r="K64" s="606">
        <f t="shared" si="22"/>
        <v>97760.688000000009</v>
      </c>
      <c r="L64" s="607">
        <f t="shared" si="33"/>
        <v>9.0967035747538921E-2</v>
      </c>
      <c r="M64" s="607"/>
      <c r="N64" s="605">
        <v>8893</v>
      </c>
      <c r="O64" s="605">
        <v>470</v>
      </c>
      <c r="P64" s="606">
        <f t="shared" si="23"/>
        <v>9363</v>
      </c>
      <c r="Q64" s="605">
        <v>1146</v>
      </c>
      <c r="R64" s="605">
        <v>1022</v>
      </c>
      <c r="S64" s="605">
        <v>154</v>
      </c>
      <c r="T64" s="606">
        <f t="shared" si="24"/>
        <v>2322</v>
      </c>
      <c r="U64" s="620">
        <f t="shared" si="29"/>
        <v>47.542549738219897</v>
      </c>
      <c r="V64" s="620">
        <f t="shared" si="30"/>
        <v>36.035271037181992</v>
      </c>
      <c r="W64" s="620">
        <f t="shared" si="31"/>
        <v>11.911532467532467</v>
      </c>
      <c r="X64" s="635">
        <f t="shared" si="32"/>
        <v>40.114636089577957</v>
      </c>
    </row>
    <row r="65" spans="2:24" ht="12.75" customHeight="1">
      <c r="B65" s="604">
        <f t="shared" si="34"/>
        <v>42429</v>
      </c>
      <c r="C65" s="604"/>
      <c r="D65" s="604"/>
      <c r="E65" s="604"/>
      <c r="F65" s="604"/>
      <c r="G65" s="605">
        <v>52683.923999999999</v>
      </c>
      <c r="H65" s="605">
        <v>24418.267</v>
      </c>
      <c r="I65" s="605">
        <v>2572.1149999999998</v>
      </c>
      <c r="J65" s="605">
        <v>8146.3279999999986</v>
      </c>
      <c r="K65" s="606">
        <f t="shared" si="22"/>
        <v>87820.633999999991</v>
      </c>
      <c r="L65" s="607">
        <f t="shared" si="33"/>
        <v>6.227465859560978E-2</v>
      </c>
      <c r="M65" s="607"/>
      <c r="N65" s="605">
        <v>5469</v>
      </c>
      <c r="O65" s="605">
        <v>424</v>
      </c>
      <c r="P65" s="606">
        <f t="shared" si="23"/>
        <v>5893</v>
      </c>
      <c r="Q65" s="605">
        <v>1044</v>
      </c>
      <c r="R65" s="605">
        <v>574</v>
      </c>
      <c r="S65" s="605">
        <v>195</v>
      </c>
      <c r="T65" s="606">
        <f t="shared" si="24"/>
        <v>1813</v>
      </c>
      <c r="U65" s="620">
        <f t="shared" si="29"/>
        <v>50.463528735632181</v>
      </c>
      <c r="V65" s="620">
        <f t="shared" si="30"/>
        <v>42.540534843205577</v>
      </c>
      <c r="W65" s="620">
        <f t="shared" si="31"/>
        <v>13.190333333333331</v>
      </c>
      <c r="X65" s="635">
        <f t="shared" si="32"/>
        <v>43.946114726971871</v>
      </c>
    </row>
    <row r="66" spans="2:24" ht="12.75" customHeight="1">
      <c r="B66" s="610">
        <f t="shared" si="34"/>
        <v>42460</v>
      </c>
      <c r="C66" s="610"/>
      <c r="D66" s="610"/>
      <c r="E66" s="610"/>
      <c r="F66" s="610"/>
      <c r="G66" s="611">
        <v>38784.419000000002</v>
      </c>
      <c r="H66" s="611">
        <v>25817.432999999997</v>
      </c>
      <c r="I66" s="611">
        <v>3725.7920000000004</v>
      </c>
      <c r="J66" s="611">
        <v>5522.5029999999997</v>
      </c>
      <c r="K66" s="612">
        <f t="shared" si="22"/>
        <v>73850.146999999997</v>
      </c>
      <c r="L66" s="613">
        <f t="shared" si="33"/>
        <v>-9.4786541183188174E-4</v>
      </c>
      <c r="M66" s="613"/>
      <c r="N66" s="611">
        <v>-70</v>
      </c>
      <c r="O66" s="611">
        <v>374</v>
      </c>
      <c r="P66" s="612">
        <f t="shared" si="23"/>
        <v>304</v>
      </c>
      <c r="Q66" s="611">
        <v>738</v>
      </c>
      <c r="R66" s="611">
        <v>736</v>
      </c>
      <c r="S66" s="611">
        <v>197</v>
      </c>
      <c r="T66" s="612">
        <f t="shared" si="24"/>
        <v>1671</v>
      </c>
      <c r="U66" s="622">
        <f t="shared" si="29"/>
        <v>52.553413279132791</v>
      </c>
      <c r="V66" s="622">
        <f t="shared" si="30"/>
        <v>35.078033967391299</v>
      </c>
      <c r="W66" s="622">
        <f t="shared" si="31"/>
        <v>18.912649746192894</v>
      </c>
      <c r="X66" s="636">
        <f t="shared" si="32"/>
        <v>40.890271693596652</v>
      </c>
    </row>
    <row r="67" spans="2:24" ht="12.75" customHeight="1">
      <c r="B67" s="604">
        <f t="shared" si="34"/>
        <v>42490</v>
      </c>
      <c r="C67" s="604"/>
      <c r="D67" s="604"/>
      <c r="E67" s="604"/>
      <c r="F67" s="604"/>
      <c r="G67" s="605">
        <v>56847.034</v>
      </c>
      <c r="H67" s="605">
        <v>22743.572</v>
      </c>
      <c r="I67" s="605">
        <v>2739.1190000000001</v>
      </c>
      <c r="J67" s="605">
        <v>6518.0280000000002</v>
      </c>
      <c r="K67" s="606">
        <f t="shared" si="22"/>
        <v>88847.753000000012</v>
      </c>
      <c r="L67" s="607">
        <f t="shared" si="33"/>
        <v>0.13543392594295545</v>
      </c>
      <c r="M67" s="607"/>
      <c r="N67" s="605">
        <v>12033</v>
      </c>
      <c r="O67" s="605">
        <v>480.99999999999989</v>
      </c>
      <c r="P67" s="606">
        <f t="shared" si="23"/>
        <v>12514</v>
      </c>
      <c r="Q67" s="605">
        <v>1016.9999999999999</v>
      </c>
      <c r="R67" s="605">
        <v>811</v>
      </c>
      <c r="S67" s="605">
        <v>240</v>
      </c>
      <c r="T67" s="606">
        <f t="shared" si="24"/>
        <v>2068</v>
      </c>
      <c r="U67" s="620">
        <f t="shared" si="29"/>
        <v>55.896788593903644</v>
      </c>
      <c r="V67" s="620">
        <f t="shared" si="30"/>
        <v>28.04386189889026</v>
      </c>
      <c r="W67" s="620">
        <f t="shared" si="31"/>
        <v>11.412995833333333</v>
      </c>
      <c r="X67" s="635">
        <f t="shared" si="32"/>
        <v>39.811279013539654</v>
      </c>
    </row>
    <row r="68" spans="2:24" ht="12.75" customHeight="1">
      <c r="B68" s="604">
        <f t="shared" si="34"/>
        <v>42521</v>
      </c>
      <c r="C68" s="604"/>
      <c r="D68" s="604"/>
      <c r="E68" s="604"/>
      <c r="F68" s="604"/>
      <c r="G68" s="605">
        <v>50948</v>
      </c>
      <c r="H68" s="605">
        <v>18094</v>
      </c>
      <c r="I68" s="605">
        <v>2004</v>
      </c>
      <c r="J68" s="605">
        <v>5411</v>
      </c>
      <c r="K68" s="606">
        <f t="shared" si="22"/>
        <v>76457</v>
      </c>
      <c r="L68" s="607">
        <f t="shared" si="33"/>
        <v>7.9064049073335335E-2</v>
      </c>
      <c r="M68" s="607"/>
      <c r="N68" s="605">
        <v>6045</v>
      </c>
      <c r="O68" s="605">
        <v>399</v>
      </c>
      <c r="P68" s="606">
        <f t="shared" si="23"/>
        <v>6444</v>
      </c>
      <c r="Q68" s="605">
        <v>1032</v>
      </c>
      <c r="R68" s="605">
        <v>1088</v>
      </c>
      <c r="S68" s="605">
        <v>174</v>
      </c>
      <c r="T68" s="606">
        <f t="shared" si="24"/>
        <v>2294</v>
      </c>
      <c r="U68" s="620">
        <f t="shared" si="29"/>
        <v>49.368217054263567</v>
      </c>
      <c r="V68" s="620">
        <f t="shared" si="30"/>
        <v>16.630514705882351</v>
      </c>
      <c r="W68" s="620">
        <f t="shared" si="31"/>
        <v>11.517241379310345</v>
      </c>
      <c r="X68" s="635">
        <f t="shared" si="32"/>
        <v>30.970357454228424</v>
      </c>
    </row>
    <row r="69" spans="2:24" ht="12.75" customHeight="1">
      <c r="B69" s="610">
        <f t="shared" si="34"/>
        <v>42551</v>
      </c>
      <c r="C69" s="610"/>
      <c r="D69" s="610"/>
      <c r="E69" s="610"/>
      <c r="F69" s="610"/>
      <c r="G69" s="611">
        <v>43473.368999999999</v>
      </c>
      <c r="H69" s="611">
        <v>17372.66</v>
      </c>
      <c r="I69" s="611">
        <v>3732.5079999999998</v>
      </c>
      <c r="J69" s="611">
        <v>5194.5550000000003</v>
      </c>
      <c r="K69" s="612">
        <f t="shared" ref="K69:K87" si="35">SUM(G69:J69)</f>
        <v>69773.092000000004</v>
      </c>
      <c r="L69" s="613">
        <f t="shared" si="33"/>
        <v>0.10205940135202837</v>
      </c>
      <c r="M69" s="613"/>
      <c r="N69" s="611">
        <v>7121</v>
      </c>
      <c r="O69" s="611">
        <v>435.99999999999994</v>
      </c>
      <c r="P69" s="612">
        <f t="shared" ref="P69:P99" si="36">SUM(N69:O69)</f>
        <v>7557</v>
      </c>
      <c r="Q69" s="611">
        <v>998</v>
      </c>
      <c r="R69" s="611">
        <v>735</v>
      </c>
      <c r="S69" s="611">
        <v>215</v>
      </c>
      <c r="T69" s="612">
        <f t="shared" ref="T69:T84" si="37">SUM(Q69:S69)</f>
        <v>1948</v>
      </c>
      <c r="U69" s="622">
        <f t="shared" si="29"/>
        <v>43.560489979959918</v>
      </c>
      <c r="V69" s="622">
        <f t="shared" si="30"/>
        <v>23.636272108843539</v>
      </c>
      <c r="W69" s="622">
        <f t="shared" si="31"/>
        <v>17.360502325581393</v>
      </c>
      <c r="X69" s="636">
        <f t="shared" si="32"/>
        <v>33.151199691991785</v>
      </c>
    </row>
    <row r="70" spans="2:24" ht="12.75" customHeight="1">
      <c r="B70" s="604">
        <f t="shared" si="34"/>
        <v>42582</v>
      </c>
      <c r="C70" s="604"/>
      <c r="D70" s="604"/>
      <c r="E70" s="604"/>
      <c r="F70" s="604"/>
      <c r="G70" s="605">
        <v>35767.593000000001</v>
      </c>
      <c r="H70" s="605">
        <v>22190.242000000002</v>
      </c>
      <c r="I70" s="605">
        <v>2039.117</v>
      </c>
      <c r="J70" s="605">
        <v>6685.2020000000002</v>
      </c>
      <c r="K70" s="606">
        <f t="shared" si="35"/>
        <v>66682.15400000001</v>
      </c>
      <c r="L70" s="607">
        <f t="shared" si="33"/>
        <v>0.14459640880826974</v>
      </c>
      <c r="M70" s="607"/>
      <c r="N70" s="605">
        <v>9642</v>
      </c>
      <c r="O70" s="605">
        <v>532</v>
      </c>
      <c r="P70" s="606">
        <f t="shared" si="36"/>
        <v>10174</v>
      </c>
      <c r="Q70" s="605">
        <v>860</v>
      </c>
      <c r="R70" s="605">
        <v>882</v>
      </c>
      <c r="S70" s="605">
        <v>202</v>
      </c>
      <c r="T70" s="606">
        <f t="shared" si="37"/>
        <v>1944</v>
      </c>
      <c r="U70" s="620">
        <f t="shared" si="29"/>
        <v>41.590224418604649</v>
      </c>
      <c r="V70" s="620">
        <f t="shared" si="30"/>
        <v>25.159004535147396</v>
      </c>
      <c r="W70" s="620">
        <f t="shared" si="31"/>
        <v>10.094638613861386</v>
      </c>
      <c r="X70" s="635">
        <f t="shared" si="32"/>
        <v>30.862629629629634</v>
      </c>
    </row>
    <row r="71" spans="2:24" ht="12.75" customHeight="1">
      <c r="B71" s="604">
        <f t="shared" si="34"/>
        <v>42613</v>
      </c>
      <c r="C71" s="604"/>
      <c r="D71" s="604"/>
      <c r="E71" s="604"/>
      <c r="F71" s="604"/>
      <c r="G71" s="605">
        <v>33830.620000000003</v>
      </c>
      <c r="H71" s="605">
        <v>28562.895999999997</v>
      </c>
      <c r="I71" s="605">
        <v>4077.8759999999997</v>
      </c>
      <c r="J71" s="605">
        <v>5178.4380000000001</v>
      </c>
      <c r="K71" s="606">
        <f t="shared" si="35"/>
        <v>71649.83</v>
      </c>
      <c r="L71" s="607">
        <f t="shared" si="33"/>
        <v>0.18068430867177215</v>
      </c>
      <c r="M71" s="607"/>
      <c r="N71" s="605">
        <v>12946</v>
      </c>
      <c r="O71" s="605">
        <v>237.00000000000011</v>
      </c>
      <c r="P71" s="606">
        <f t="shared" si="36"/>
        <v>13183</v>
      </c>
      <c r="Q71" s="605">
        <v>775</v>
      </c>
      <c r="R71" s="605">
        <v>926</v>
      </c>
      <c r="S71" s="605">
        <v>273</v>
      </c>
      <c r="T71" s="606">
        <f t="shared" si="37"/>
        <v>1974</v>
      </c>
      <c r="U71" s="620">
        <f t="shared" si="29"/>
        <v>43.652412903225809</v>
      </c>
      <c r="V71" s="620">
        <f t="shared" si="30"/>
        <v>30.845460043196542</v>
      </c>
      <c r="W71" s="620">
        <f t="shared" si="31"/>
        <v>14.937274725274724</v>
      </c>
      <c r="X71" s="635">
        <f t="shared" si="32"/>
        <v>33.673450861195548</v>
      </c>
    </row>
    <row r="72" spans="2:24" ht="12.75" customHeight="1">
      <c r="B72" s="610">
        <f t="shared" si="34"/>
        <v>42643</v>
      </c>
      <c r="C72" s="610"/>
      <c r="D72" s="610"/>
      <c r="E72" s="610"/>
      <c r="F72" s="610"/>
      <c r="G72" s="611">
        <v>42204.932999999997</v>
      </c>
      <c r="H72" s="611">
        <v>28081.686999999998</v>
      </c>
      <c r="I72" s="611">
        <v>2489.2270000000003</v>
      </c>
      <c r="J72" s="611">
        <v>5822.0789999999997</v>
      </c>
      <c r="K72" s="612">
        <f t="shared" si="35"/>
        <v>78597.925999999992</v>
      </c>
      <c r="L72" s="613">
        <f t="shared" si="33"/>
        <v>0.12453254809802489</v>
      </c>
      <c r="M72" s="613"/>
      <c r="N72" s="611">
        <v>9788</v>
      </c>
      <c r="O72" s="611">
        <v>445.99999999999972</v>
      </c>
      <c r="P72" s="612">
        <f t="shared" si="36"/>
        <v>10234</v>
      </c>
      <c r="Q72" s="611">
        <v>807</v>
      </c>
      <c r="R72" s="611">
        <v>772</v>
      </c>
      <c r="S72" s="611">
        <v>190</v>
      </c>
      <c r="T72" s="612">
        <f t="shared" si="37"/>
        <v>1769</v>
      </c>
      <c r="U72" s="622">
        <f t="shared" si="29"/>
        <v>52.29855390334572</v>
      </c>
      <c r="V72" s="622">
        <f t="shared" si="30"/>
        <v>36.375242227979271</v>
      </c>
      <c r="W72" s="622">
        <f t="shared" si="31"/>
        <v>13.101194736842107</v>
      </c>
      <c r="X72" s="636">
        <f t="shared" si="32"/>
        <v>41.139540418315427</v>
      </c>
    </row>
    <row r="73" spans="2:24" ht="12.75" customHeight="1">
      <c r="B73" s="604">
        <f t="shared" si="34"/>
        <v>42674</v>
      </c>
      <c r="C73" s="604"/>
      <c r="D73" s="604"/>
      <c r="E73" s="604"/>
      <c r="F73" s="604"/>
      <c r="G73" s="605">
        <v>56033.485000000001</v>
      </c>
      <c r="H73" s="605">
        <v>23327.9</v>
      </c>
      <c r="I73" s="605">
        <v>3308.489</v>
      </c>
      <c r="J73" s="605">
        <v>6373.68</v>
      </c>
      <c r="K73" s="606">
        <f t="shared" si="35"/>
        <v>89043.554000000004</v>
      </c>
      <c r="L73" s="607">
        <f t="shared" si="33"/>
        <v>8.9327072457148327E-2</v>
      </c>
      <c r="M73" s="607"/>
      <c r="N73" s="605">
        <v>7954</v>
      </c>
      <c r="O73" s="605">
        <v>535.00000000000102</v>
      </c>
      <c r="P73" s="606">
        <f t="shared" si="36"/>
        <v>8489.0000000000018</v>
      </c>
      <c r="Q73" s="605">
        <v>1004</v>
      </c>
      <c r="R73" s="605">
        <v>956</v>
      </c>
      <c r="S73" s="605">
        <v>225</v>
      </c>
      <c r="T73" s="606">
        <f t="shared" si="37"/>
        <v>2185</v>
      </c>
      <c r="U73" s="620">
        <f t="shared" si="29"/>
        <v>55.810244023904382</v>
      </c>
      <c r="V73" s="620">
        <f t="shared" si="30"/>
        <v>24.401569037656905</v>
      </c>
      <c r="W73" s="620">
        <f t="shared" si="31"/>
        <v>14.704395555555555</v>
      </c>
      <c r="X73" s="635">
        <f t="shared" si="32"/>
        <v>37.835182608695654</v>
      </c>
    </row>
    <row r="74" spans="2:24" ht="12.75" customHeight="1">
      <c r="B74" s="604">
        <f t="shared" si="34"/>
        <v>42704</v>
      </c>
      <c r="C74" s="604"/>
      <c r="D74" s="604"/>
      <c r="E74" s="604"/>
      <c r="F74" s="604"/>
      <c r="G74" s="605">
        <v>46279.322999999997</v>
      </c>
      <c r="H74" s="605">
        <v>23368.171000000002</v>
      </c>
      <c r="I74" s="605">
        <v>2160.0650000000001</v>
      </c>
      <c r="J74" s="605">
        <v>5469.2049999999999</v>
      </c>
      <c r="K74" s="606">
        <f t="shared" si="35"/>
        <v>77276.76400000001</v>
      </c>
      <c r="L74" s="607">
        <f t="shared" si="33"/>
        <v>0.1510285808551714</v>
      </c>
      <c r="M74" s="607"/>
      <c r="N74" s="605">
        <v>11671</v>
      </c>
      <c r="O74" s="605">
        <v>350.00000000000142</v>
      </c>
      <c r="P74" s="606">
        <f t="shared" si="36"/>
        <v>12021.000000000002</v>
      </c>
      <c r="Q74" s="605">
        <v>870</v>
      </c>
      <c r="R74" s="605">
        <v>825</v>
      </c>
      <c r="S74" s="605">
        <v>167</v>
      </c>
      <c r="T74" s="606">
        <f t="shared" si="37"/>
        <v>1862</v>
      </c>
      <c r="U74" s="620">
        <f t="shared" si="29"/>
        <v>53.194624137931029</v>
      </c>
      <c r="V74" s="620">
        <f t="shared" si="30"/>
        <v>28.325055757575761</v>
      </c>
      <c r="W74" s="620">
        <f t="shared" si="31"/>
        <v>12.934520958083832</v>
      </c>
      <c r="X74" s="635">
        <f t="shared" si="32"/>
        <v>38.564747046186902</v>
      </c>
    </row>
    <row r="75" spans="2:24" ht="12.75" customHeight="1">
      <c r="B75" s="615">
        <f t="shared" si="34"/>
        <v>42735</v>
      </c>
      <c r="C75" s="615"/>
      <c r="D75" s="615"/>
      <c r="E75" s="615"/>
      <c r="F75" s="615"/>
      <c r="G75" s="616">
        <v>34366.139000000003</v>
      </c>
      <c r="H75" s="616">
        <v>16771.034</v>
      </c>
      <c r="I75" s="616">
        <v>5640.4930000000004</v>
      </c>
      <c r="J75" s="616">
        <v>6655.625</v>
      </c>
      <c r="K75" s="617">
        <f t="shared" si="35"/>
        <v>63433.291000000005</v>
      </c>
      <c r="L75" s="618">
        <f t="shared" si="33"/>
        <v>7.9248607801225376E-2</v>
      </c>
      <c r="M75" s="618"/>
      <c r="N75" s="616">
        <v>5027</v>
      </c>
      <c r="O75" s="616">
        <v>357.99999999999966</v>
      </c>
      <c r="P75" s="617">
        <f t="shared" si="36"/>
        <v>5385</v>
      </c>
      <c r="Q75" s="616">
        <v>744</v>
      </c>
      <c r="R75" s="616">
        <v>793</v>
      </c>
      <c r="S75" s="616">
        <v>349</v>
      </c>
      <c r="T75" s="617">
        <f t="shared" si="37"/>
        <v>1886</v>
      </c>
      <c r="U75" s="624">
        <f t="shared" si="29"/>
        <v>46.191047043010755</v>
      </c>
      <c r="V75" s="624">
        <f t="shared" si="30"/>
        <v>21.148844892812104</v>
      </c>
      <c r="W75" s="624">
        <f t="shared" si="31"/>
        <v>16.161871060171922</v>
      </c>
      <c r="X75" s="637">
        <f t="shared" si="32"/>
        <v>30.104806998939559</v>
      </c>
    </row>
    <row r="76" spans="2:24" ht="12.75" customHeight="1">
      <c r="B76" s="604">
        <f t="shared" si="34"/>
        <v>42766</v>
      </c>
      <c r="C76" s="604"/>
      <c r="D76" s="604"/>
      <c r="E76" s="604"/>
      <c r="F76" s="604"/>
      <c r="G76" s="605">
        <v>61160.737000000001</v>
      </c>
      <c r="H76" s="605">
        <v>34068.504999999997</v>
      </c>
      <c r="I76" s="605">
        <v>4582.3280000000004</v>
      </c>
      <c r="J76" s="605">
        <v>8732.3490000000002</v>
      </c>
      <c r="K76" s="606">
        <f t="shared" si="35"/>
        <v>108543.91899999999</v>
      </c>
      <c r="L76" s="607">
        <f t="shared" si="33"/>
        <v>7.3113262107295018E-2</v>
      </c>
      <c r="M76" s="607"/>
      <c r="N76" s="605">
        <v>7936</v>
      </c>
      <c r="O76" s="605">
        <v>441.00000000000074</v>
      </c>
      <c r="P76" s="606">
        <f t="shared" si="36"/>
        <v>8377</v>
      </c>
      <c r="Q76" s="605">
        <v>1061</v>
      </c>
      <c r="R76" s="605">
        <v>1206</v>
      </c>
      <c r="S76" s="605">
        <v>326</v>
      </c>
      <c r="T76" s="606">
        <f t="shared" si="37"/>
        <v>2593</v>
      </c>
      <c r="U76" s="620">
        <f t="shared" si="29"/>
        <v>57.644426955702166</v>
      </c>
      <c r="V76" s="620">
        <f t="shared" si="30"/>
        <v>28.249174958540628</v>
      </c>
      <c r="W76" s="620">
        <f t="shared" si="31"/>
        <v>14.056220858895706</v>
      </c>
      <c r="X76" s="635">
        <f t="shared" si="32"/>
        <v>38.492699575780946</v>
      </c>
    </row>
    <row r="77" spans="2:24" ht="12.75" customHeight="1">
      <c r="B77" s="604">
        <f t="shared" si="34"/>
        <v>42794</v>
      </c>
      <c r="C77" s="604"/>
      <c r="D77" s="604"/>
      <c r="E77" s="604"/>
      <c r="F77" s="604"/>
      <c r="G77" s="605">
        <v>39947</v>
      </c>
      <c r="H77" s="605">
        <v>22911</v>
      </c>
      <c r="I77" s="605">
        <v>5283</v>
      </c>
      <c r="J77" s="605">
        <v>6997</v>
      </c>
      <c r="K77" s="606">
        <f t="shared" si="35"/>
        <v>75138</v>
      </c>
      <c r="L77" s="607">
        <f t="shared" si="33"/>
        <v>7.1601586414330967E-2</v>
      </c>
      <c r="M77" s="607"/>
      <c r="N77" s="605">
        <v>5380</v>
      </c>
      <c r="O77" s="605">
        <v>166.99999999999983</v>
      </c>
      <c r="P77" s="606">
        <f t="shared" si="36"/>
        <v>5547</v>
      </c>
      <c r="Q77" s="605">
        <v>760</v>
      </c>
      <c r="R77" s="605">
        <v>888</v>
      </c>
      <c r="S77" s="605">
        <v>329</v>
      </c>
      <c r="T77" s="606">
        <f t="shared" si="37"/>
        <v>1977</v>
      </c>
      <c r="U77" s="620">
        <f t="shared" si="29"/>
        <v>52.56184210526316</v>
      </c>
      <c r="V77" s="620">
        <f t="shared" si="30"/>
        <v>25.800675675675677</v>
      </c>
      <c r="W77" s="620">
        <f t="shared" si="31"/>
        <v>16.05775075987842</v>
      </c>
      <c r="X77" s="635">
        <f t="shared" si="32"/>
        <v>34.466868993424377</v>
      </c>
    </row>
    <row r="78" spans="2:24" ht="12.75" customHeight="1">
      <c r="B78" s="610">
        <f t="shared" si="34"/>
        <v>42825</v>
      </c>
      <c r="C78" s="610"/>
      <c r="D78" s="610"/>
      <c r="E78" s="610"/>
      <c r="F78" s="610"/>
      <c r="G78" s="611">
        <v>41228</v>
      </c>
      <c r="H78" s="611">
        <v>29795</v>
      </c>
      <c r="I78" s="611">
        <v>7811</v>
      </c>
      <c r="J78" s="611">
        <v>8531</v>
      </c>
      <c r="K78" s="612">
        <f t="shared" si="35"/>
        <v>87365</v>
      </c>
      <c r="L78" s="613">
        <f t="shared" si="33"/>
        <v>4.7971155497052595E-2</v>
      </c>
      <c r="M78" s="613"/>
      <c r="N78" s="611">
        <v>4191</v>
      </c>
      <c r="O78" s="611">
        <v>367</v>
      </c>
      <c r="P78" s="612">
        <f t="shared" si="36"/>
        <v>4558</v>
      </c>
      <c r="Q78" s="611">
        <v>760</v>
      </c>
      <c r="R78" s="611">
        <v>1014</v>
      </c>
      <c r="S78" s="611">
        <v>392</v>
      </c>
      <c r="T78" s="612">
        <f t="shared" si="37"/>
        <v>2166</v>
      </c>
      <c r="U78" s="622">
        <f t="shared" si="29"/>
        <v>54.247368421052634</v>
      </c>
      <c r="V78" s="622">
        <f t="shared" si="30"/>
        <v>29.3836291913215</v>
      </c>
      <c r="W78" s="622">
        <f t="shared" si="31"/>
        <v>19.926020408163264</v>
      </c>
      <c r="X78" s="636">
        <f t="shared" si="32"/>
        <v>36.396121883656512</v>
      </c>
    </row>
    <row r="79" spans="2:24" ht="12.75" customHeight="1">
      <c r="B79" s="604">
        <f t="shared" si="34"/>
        <v>42855</v>
      </c>
      <c r="C79" s="604"/>
      <c r="D79" s="604"/>
      <c r="E79" s="604"/>
      <c r="F79" s="604"/>
      <c r="G79" s="605">
        <v>34252.221000000005</v>
      </c>
      <c r="H79" s="605">
        <v>27646.013000000003</v>
      </c>
      <c r="I79" s="605">
        <v>5111.4009999999998</v>
      </c>
      <c r="J79" s="605">
        <v>7344.4140000000007</v>
      </c>
      <c r="K79" s="606">
        <f t="shared" si="35"/>
        <v>74354.049000000014</v>
      </c>
      <c r="L79" s="607">
        <f t="shared" si="33"/>
        <v>6.6882706011074114E-2</v>
      </c>
      <c r="M79" s="607"/>
      <c r="N79" s="605">
        <v>4973</v>
      </c>
      <c r="O79" s="605">
        <v>390.00000000000057</v>
      </c>
      <c r="P79" s="606">
        <f t="shared" si="36"/>
        <v>5363.0000000000009</v>
      </c>
      <c r="Q79" s="605">
        <v>610</v>
      </c>
      <c r="R79" s="605">
        <v>999</v>
      </c>
      <c r="S79" s="605">
        <v>333</v>
      </c>
      <c r="T79" s="606">
        <f t="shared" si="37"/>
        <v>1942</v>
      </c>
      <c r="U79" s="620">
        <f t="shared" si="29"/>
        <v>56.15118196721312</v>
      </c>
      <c r="V79" s="620">
        <f t="shared" si="30"/>
        <v>27.67368668668669</v>
      </c>
      <c r="W79" s="620">
        <f t="shared" si="31"/>
        <v>15.349552552552552</v>
      </c>
      <c r="X79" s="635">
        <f t="shared" si="32"/>
        <v>34.505476313079306</v>
      </c>
    </row>
    <row r="80" spans="2:24" ht="12.75" customHeight="1">
      <c r="B80" s="604">
        <f t="shared" si="34"/>
        <v>42886</v>
      </c>
      <c r="C80" s="604"/>
      <c r="D80" s="604"/>
      <c r="E80" s="604"/>
      <c r="F80" s="604"/>
      <c r="G80" s="605">
        <v>42283.197999999997</v>
      </c>
      <c r="H80" s="605">
        <v>33344.107000000004</v>
      </c>
      <c r="I80" s="605">
        <v>5564.6539999999995</v>
      </c>
      <c r="J80" s="605">
        <v>7768.0869999999995</v>
      </c>
      <c r="K80" s="606">
        <f t="shared" si="35"/>
        <v>88960.045999999988</v>
      </c>
      <c r="L80" s="607">
        <f t="shared" si="33"/>
        <v>2.0829575560246453E-2</v>
      </c>
      <c r="M80" s="607"/>
      <c r="N80" s="605">
        <v>1853</v>
      </c>
      <c r="O80" s="605">
        <v>195.99999999999994</v>
      </c>
      <c r="P80" s="606">
        <f t="shared" si="36"/>
        <v>2049</v>
      </c>
      <c r="Q80" s="605">
        <v>783</v>
      </c>
      <c r="R80" s="605">
        <v>996</v>
      </c>
      <c r="S80" s="605">
        <v>306</v>
      </c>
      <c r="T80" s="606">
        <f t="shared" si="37"/>
        <v>2085</v>
      </c>
      <c r="U80" s="620">
        <f t="shared" ref="U80:U114" si="38">G80/Q80</f>
        <v>54.00153001277139</v>
      </c>
      <c r="V80" s="620">
        <f t="shared" ref="V80:V114" si="39">H80/R80</f>
        <v>33.478019076305223</v>
      </c>
      <c r="W80" s="620">
        <f t="shared" ref="W80:W114" si="40">I80/S80</f>
        <v>18.185143790849672</v>
      </c>
      <c r="X80" s="635">
        <f t="shared" ref="X80:X111" si="41">SUM(G80:I80)/T80</f>
        <v>38.940987529976013</v>
      </c>
    </row>
    <row r="81" spans="1:24" ht="12.75" customHeight="1">
      <c r="B81" s="610">
        <f t="shared" si="34"/>
        <v>42916</v>
      </c>
      <c r="C81" s="610"/>
      <c r="D81" s="610"/>
      <c r="E81" s="610"/>
      <c r="F81" s="610"/>
      <c r="G81" s="611">
        <v>35951.845999999998</v>
      </c>
      <c r="H81" s="611">
        <v>21520.357</v>
      </c>
      <c r="I81" s="611">
        <v>5714.7020000000002</v>
      </c>
      <c r="J81" s="611">
        <v>6718.9249999999993</v>
      </c>
      <c r="K81" s="612">
        <f t="shared" si="35"/>
        <v>69905.829999999987</v>
      </c>
      <c r="L81" s="613">
        <f t="shared" si="33"/>
        <v>5.7463018463553055E-2</v>
      </c>
      <c r="M81" s="613"/>
      <c r="N81" s="611">
        <v>4017.0000000000005</v>
      </c>
      <c r="O81" s="611">
        <v>419.99999999999994</v>
      </c>
      <c r="P81" s="612">
        <f t="shared" si="36"/>
        <v>4437</v>
      </c>
      <c r="Q81" s="611">
        <v>625</v>
      </c>
      <c r="R81" s="611">
        <v>721</v>
      </c>
      <c r="S81" s="611">
        <v>312</v>
      </c>
      <c r="T81" s="612">
        <f t="shared" si="37"/>
        <v>1658</v>
      </c>
      <c r="U81" s="622">
        <f t="shared" si="38"/>
        <v>57.522953599999994</v>
      </c>
      <c r="V81" s="622">
        <f t="shared" si="39"/>
        <v>29.847929264909848</v>
      </c>
      <c r="W81" s="622">
        <f t="shared" si="40"/>
        <v>18.316352564102566</v>
      </c>
      <c r="X81" s="636">
        <f t="shared" si="41"/>
        <v>38.110316646562119</v>
      </c>
    </row>
    <row r="82" spans="1:24" ht="12.75" customHeight="1">
      <c r="B82" s="604">
        <f t="shared" si="34"/>
        <v>42947</v>
      </c>
      <c r="C82" s="604"/>
      <c r="D82" s="604"/>
      <c r="E82" s="604"/>
      <c r="F82" s="604"/>
      <c r="G82" s="605">
        <v>55429.43</v>
      </c>
      <c r="H82" s="605">
        <v>24246.094000000001</v>
      </c>
      <c r="I82" s="605">
        <v>7633.1559999999999</v>
      </c>
      <c r="J82" s="605">
        <v>8160.514000000001</v>
      </c>
      <c r="K82" s="606">
        <f t="shared" si="35"/>
        <v>95469.194000000003</v>
      </c>
      <c r="L82" s="607">
        <f t="shared" si="33"/>
        <v>8.3650020131101135E-2</v>
      </c>
      <c r="M82" s="607"/>
      <c r="N82" s="605">
        <v>7986</v>
      </c>
      <c r="O82" s="605">
        <v>224.00000000000108</v>
      </c>
      <c r="P82" s="606">
        <f t="shared" si="36"/>
        <v>8210.0000000000018</v>
      </c>
      <c r="Q82" s="605">
        <v>1122</v>
      </c>
      <c r="R82" s="605">
        <v>1081</v>
      </c>
      <c r="S82" s="605">
        <v>373</v>
      </c>
      <c r="T82" s="606">
        <f t="shared" si="37"/>
        <v>2576</v>
      </c>
      <c r="U82" s="620">
        <f t="shared" si="38"/>
        <v>49.402344028520503</v>
      </c>
      <c r="V82" s="620">
        <f t="shared" si="39"/>
        <v>22.42931914893617</v>
      </c>
      <c r="W82" s="620">
        <f t="shared" si="40"/>
        <v>20.464225201072384</v>
      </c>
      <c r="X82" s="635">
        <f t="shared" si="41"/>
        <v>33.893121118012424</v>
      </c>
    </row>
    <row r="83" spans="1:24" ht="12.75" customHeight="1">
      <c r="B83" s="604">
        <f t="shared" si="34"/>
        <v>42978</v>
      </c>
      <c r="C83" s="604"/>
      <c r="D83" s="604"/>
      <c r="E83" s="604"/>
      <c r="F83" s="604"/>
      <c r="G83" s="605">
        <v>43950.59</v>
      </c>
      <c r="H83" s="605">
        <v>33601.527000000002</v>
      </c>
      <c r="I83" s="605">
        <v>8712.0560000000005</v>
      </c>
      <c r="J83" s="605">
        <v>8779</v>
      </c>
      <c r="K83" s="606">
        <f t="shared" si="35"/>
        <v>95043.172999999995</v>
      </c>
      <c r="L83" s="607">
        <f t="shared" si="33"/>
        <v>5.6311251308918321E-2</v>
      </c>
      <c r="M83" s="607"/>
      <c r="N83" s="605">
        <v>5352</v>
      </c>
      <c r="O83" s="605">
        <v>713.00000000000011</v>
      </c>
      <c r="P83" s="606">
        <f t="shared" si="36"/>
        <v>6065</v>
      </c>
      <c r="Q83" s="605">
        <v>872</v>
      </c>
      <c r="R83" s="605">
        <v>1205</v>
      </c>
      <c r="S83" s="605">
        <v>386</v>
      </c>
      <c r="T83" s="606">
        <f t="shared" si="37"/>
        <v>2463</v>
      </c>
      <c r="U83" s="620">
        <f t="shared" si="38"/>
        <v>50.402052752293571</v>
      </c>
      <c r="V83" s="620">
        <f t="shared" si="39"/>
        <v>27.885084647302907</v>
      </c>
      <c r="W83" s="620">
        <f t="shared" si="40"/>
        <v>22.570093264248705</v>
      </c>
      <c r="X83" s="635">
        <f t="shared" si="41"/>
        <v>35.024024766544862</v>
      </c>
    </row>
    <row r="84" spans="1:24" ht="12.75" customHeight="1" collapsed="1">
      <c r="B84" s="610">
        <f t="shared" si="34"/>
        <v>43008</v>
      </c>
      <c r="C84" s="610"/>
      <c r="D84" s="610"/>
      <c r="E84" s="610"/>
      <c r="F84" s="610"/>
      <c r="G84" s="611">
        <v>49375.56</v>
      </c>
      <c r="H84" s="611">
        <v>25983</v>
      </c>
      <c r="I84" s="611">
        <v>6774</v>
      </c>
      <c r="J84" s="611">
        <v>10358</v>
      </c>
      <c r="K84" s="612">
        <f t="shared" si="35"/>
        <v>92490.559999999998</v>
      </c>
      <c r="L84" s="613">
        <f t="shared" si="33"/>
        <v>9.2398618842831098E-2</v>
      </c>
      <c r="M84" s="613"/>
      <c r="N84" s="611">
        <v>8546</v>
      </c>
      <c r="O84" s="611">
        <v>208.00000000000017</v>
      </c>
      <c r="P84" s="612">
        <f t="shared" si="36"/>
        <v>8754</v>
      </c>
      <c r="Q84" s="611">
        <v>858</v>
      </c>
      <c r="R84" s="611">
        <v>1016.9999999999999</v>
      </c>
      <c r="S84" s="611">
        <v>373</v>
      </c>
      <c r="T84" s="612">
        <f t="shared" si="37"/>
        <v>2248</v>
      </c>
      <c r="U84" s="622">
        <f t="shared" si="38"/>
        <v>57.547272727272727</v>
      </c>
      <c r="V84" s="622">
        <f t="shared" si="39"/>
        <v>25.548672566371685</v>
      </c>
      <c r="W84" s="622">
        <f t="shared" si="40"/>
        <v>18.160857908847184</v>
      </c>
      <c r="X84" s="636">
        <f t="shared" si="41"/>
        <v>36.535836298932381</v>
      </c>
    </row>
    <row r="85" spans="1:24" ht="12.75" customHeight="1">
      <c r="B85" s="604">
        <f t="shared" si="34"/>
        <v>43039</v>
      </c>
      <c r="C85" s="604"/>
      <c r="D85" s="604"/>
      <c r="E85" s="604"/>
      <c r="F85" s="604"/>
      <c r="G85" s="605">
        <v>59358.527000000002</v>
      </c>
      <c r="H85" s="605">
        <v>21411</v>
      </c>
      <c r="I85" s="605">
        <v>6650</v>
      </c>
      <c r="J85" s="605">
        <v>9935</v>
      </c>
      <c r="K85" s="606">
        <f t="shared" si="35"/>
        <v>97354.527000000002</v>
      </c>
      <c r="L85" s="607">
        <f t="shared" si="33"/>
        <v>6.6694381864748825E-2</v>
      </c>
      <c r="M85" s="607"/>
      <c r="N85" s="605">
        <v>6493</v>
      </c>
      <c r="O85" s="605">
        <v>495.00000000000011</v>
      </c>
      <c r="P85" s="606">
        <f t="shared" si="36"/>
        <v>6988</v>
      </c>
      <c r="Q85" s="605">
        <v>1043</v>
      </c>
      <c r="R85" s="605">
        <v>953</v>
      </c>
      <c r="S85" s="605">
        <v>305</v>
      </c>
      <c r="T85" s="606">
        <f>SUM(Q85:S85)</f>
        <v>2301</v>
      </c>
      <c r="U85" s="620">
        <f t="shared" si="38"/>
        <v>56.911339405560881</v>
      </c>
      <c r="V85" s="620">
        <f t="shared" si="39"/>
        <v>22.466946484784891</v>
      </c>
      <c r="W85" s="620">
        <f t="shared" si="40"/>
        <v>21.803278688524589</v>
      </c>
      <c r="X85" s="635">
        <f t="shared" si="41"/>
        <v>37.991971751412429</v>
      </c>
    </row>
    <row r="86" spans="1:24" ht="12.75" customHeight="1">
      <c r="B86" s="604">
        <f t="shared" si="34"/>
        <v>43069</v>
      </c>
      <c r="C86" s="604"/>
      <c r="D86" s="604"/>
      <c r="E86" s="604"/>
      <c r="F86" s="604"/>
      <c r="G86" s="605">
        <v>51834</v>
      </c>
      <c r="H86" s="605">
        <v>19379</v>
      </c>
      <c r="I86" s="605">
        <v>3954</v>
      </c>
      <c r="J86" s="605">
        <v>9814</v>
      </c>
      <c r="K86" s="606">
        <f t="shared" si="35"/>
        <v>84981</v>
      </c>
      <c r="L86" s="607">
        <f t="shared" si="33"/>
        <v>0.10269354326261164</v>
      </c>
      <c r="M86" s="607"/>
      <c r="N86" s="605">
        <v>8727</v>
      </c>
      <c r="O86" s="605">
        <v>493.00000000000034</v>
      </c>
      <c r="P86" s="606">
        <f t="shared" si="36"/>
        <v>9220</v>
      </c>
      <c r="Q86" s="605">
        <v>788</v>
      </c>
      <c r="R86" s="605">
        <v>919</v>
      </c>
      <c r="S86" s="605">
        <v>288</v>
      </c>
      <c r="T86" s="606">
        <f>SUM(Q86:S86)</f>
        <v>1995</v>
      </c>
      <c r="U86" s="620">
        <f t="shared" si="38"/>
        <v>65.779187817258887</v>
      </c>
      <c r="V86" s="620">
        <f t="shared" si="39"/>
        <v>21.087051142546247</v>
      </c>
      <c r="W86" s="620">
        <f t="shared" si="40"/>
        <v>13.729166666666666</v>
      </c>
      <c r="X86" s="635">
        <f t="shared" si="41"/>
        <v>37.677694235588973</v>
      </c>
    </row>
    <row r="87" spans="1:24" ht="12.75" customHeight="1">
      <c r="B87" s="627">
        <f t="shared" si="34"/>
        <v>43100</v>
      </c>
      <c r="C87" s="627"/>
      <c r="D87" s="627"/>
      <c r="E87" s="627"/>
      <c r="F87" s="627"/>
      <c r="G87" s="628">
        <v>11581</v>
      </c>
      <c r="H87" s="628">
        <v>20369</v>
      </c>
      <c r="I87" s="628">
        <v>7628</v>
      </c>
      <c r="J87" s="628">
        <v>7974</v>
      </c>
      <c r="K87" s="629">
        <f t="shared" si="35"/>
        <v>47552</v>
      </c>
      <c r="L87" s="630">
        <f t="shared" si="33"/>
        <v>5.5833613728129207E-2</v>
      </c>
      <c r="M87" s="630"/>
      <c r="N87" s="628">
        <v>2655</v>
      </c>
      <c r="O87" s="628">
        <v>168.00000000000014</v>
      </c>
      <c r="P87" s="629">
        <f t="shared" si="36"/>
        <v>2823</v>
      </c>
      <c r="Q87" s="628">
        <v>364</v>
      </c>
      <c r="R87" s="628">
        <v>771</v>
      </c>
      <c r="S87" s="628">
        <v>434</v>
      </c>
      <c r="T87" s="629">
        <f>SUM(Q87:S87)</f>
        <v>1569</v>
      </c>
      <c r="U87" s="632">
        <f t="shared" si="38"/>
        <v>31.815934065934066</v>
      </c>
      <c r="V87" s="632">
        <f t="shared" si="39"/>
        <v>26.418936446173799</v>
      </c>
      <c r="W87" s="632">
        <f t="shared" si="40"/>
        <v>17.576036866359448</v>
      </c>
      <c r="X87" s="638">
        <f t="shared" si="41"/>
        <v>25.224984066284257</v>
      </c>
    </row>
    <row r="88" spans="1:24" s="38" customFormat="1" ht="12.75" customHeight="1">
      <c r="B88" s="865">
        <f t="shared" si="34"/>
        <v>43131</v>
      </c>
      <c r="C88" s="516"/>
      <c r="D88" s="516"/>
      <c r="E88" s="516"/>
      <c r="F88" s="516"/>
      <c r="G88" s="101">
        <v>16590.107</v>
      </c>
      <c r="H88" s="101">
        <v>24059.976999999999</v>
      </c>
      <c r="I88" s="101">
        <v>4451.3440000000001</v>
      </c>
      <c r="J88" s="101">
        <v>9127.8269999999993</v>
      </c>
      <c r="K88" s="102">
        <f>SUM(G88:J88)</f>
        <v>54229.254999999997</v>
      </c>
      <c r="L88" s="103">
        <f t="shared" si="33"/>
        <v>5.5449775218191735E-2</v>
      </c>
      <c r="M88" s="103"/>
      <c r="N88" s="101">
        <v>3007</v>
      </c>
      <c r="O88" s="101">
        <v>395</v>
      </c>
      <c r="P88" s="102">
        <f t="shared" si="36"/>
        <v>3402</v>
      </c>
      <c r="Q88" s="101">
        <v>355</v>
      </c>
      <c r="R88" s="101">
        <v>1023</v>
      </c>
      <c r="S88" s="101">
        <v>343</v>
      </c>
      <c r="T88" s="102">
        <f t="shared" ref="T88:T99" si="42">SUM(Q88:S88)</f>
        <v>1721</v>
      </c>
      <c r="U88" s="145">
        <f t="shared" si="38"/>
        <v>46.732695774647887</v>
      </c>
      <c r="V88" s="145">
        <f t="shared" si="39"/>
        <v>23.51903910068426</v>
      </c>
      <c r="W88" s="145">
        <f t="shared" si="40"/>
        <v>12.977679300291545</v>
      </c>
      <c r="X88" s="871">
        <f t="shared" si="41"/>
        <v>26.206524113887276</v>
      </c>
    </row>
    <row r="89" spans="1:24" s="38" customFormat="1" ht="12.75" customHeight="1">
      <c r="B89" s="516">
        <f t="shared" si="34"/>
        <v>43159</v>
      </c>
      <c r="C89" s="516"/>
      <c r="D89" s="516"/>
      <c r="E89" s="516"/>
      <c r="F89" s="516"/>
      <c r="G89" s="87">
        <v>13464.646000000001</v>
      </c>
      <c r="H89" s="87">
        <v>26744.743999999999</v>
      </c>
      <c r="I89" s="87">
        <v>5878.3419999999996</v>
      </c>
      <c r="J89" s="87">
        <v>7139.7110000000002</v>
      </c>
      <c r="K89" s="88">
        <f t="shared" ref="K89:K99" si="43">SUM(G89:J89)</f>
        <v>53227.442999999999</v>
      </c>
      <c r="L89" s="89">
        <f t="shared" si="33"/>
        <v>6.7051877731567913E-2</v>
      </c>
      <c r="M89" s="89"/>
      <c r="N89" s="87">
        <v>3569</v>
      </c>
      <c r="O89" s="87">
        <v>283</v>
      </c>
      <c r="P89" s="88">
        <f t="shared" si="36"/>
        <v>3852</v>
      </c>
      <c r="Q89" s="87">
        <v>355</v>
      </c>
      <c r="R89" s="87">
        <v>758</v>
      </c>
      <c r="S89" s="87">
        <v>351</v>
      </c>
      <c r="T89" s="88">
        <f t="shared" si="42"/>
        <v>1464</v>
      </c>
      <c r="U89" s="137">
        <f t="shared" si="38"/>
        <v>37.928580281690145</v>
      </c>
      <c r="V89" s="137">
        <f t="shared" si="39"/>
        <v>35.283303430079151</v>
      </c>
      <c r="W89" s="137">
        <f t="shared" si="40"/>
        <v>16.747413105413106</v>
      </c>
      <c r="X89" s="138">
        <f t="shared" si="41"/>
        <v>31.4806912568306</v>
      </c>
    </row>
    <row r="90" spans="1:24" s="38" customFormat="1" ht="12.75" customHeight="1">
      <c r="B90" s="567">
        <f t="shared" si="34"/>
        <v>43190</v>
      </c>
      <c r="C90" s="567"/>
      <c r="D90" s="567"/>
      <c r="E90" s="567"/>
      <c r="F90" s="567"/>
      <c r="G90" s="92">
        <v>21419.902999999998</v>
      </c>
      <c r="H90" s="92">
        <v>27390.887999999999</v>
      </c>
      <c r="I90" s="92">
        <v>5923.5209999999997</v>
      </c>
      <c r="J90" s="92">
        <v>8594.857</v>
      </c>
      <c r="K90" s="93">
        <f t="shared" si="43"/>
        <v>63329.168999999994</v>
      </c>
      <c r="L90" s="94">
        <f t="shared" si="33"/>
        <v>6.3462067534787961E-2</v>
      </c>
      <c r="M90" s="94"/>
      <c r="N90" s="92">
        <v>4019</v>
      </c>
      <c r="O90" s="92">
        <v>133</v>
      </c>
      <c r="P90" s="93">
        <f t="shared" si="36"/>
        <v>4152</v>
      </c>
      <c r="Q90" s="92">
        <v>381</v>
      </c>
      <c r="R90" s="92">
        <v>875</v>
      </c>
      <c r="S90" s="92">
        <v>379</v>
      </c>
      <c r="T90" s="93">
        <f t="shared" si="42"/>
        <v>1635</v>
      </c>
      <c r="U90" s="139">
        <f t="shared" si="38"/>
        <v>56.220217847769028</v>
      </c>
      <c r="V90" s="139">
        <f t="shared" si="39"/>
        <v>31.303871999999998</v>
      </c>
      <c r="W90" s="139">
        <f t="shared" si="40"/>
        <v>15.629343007915567</v>
      </c>
      <c r="X90" s="140">
        <f t="shared" si="41"/>
        <v>33.476643425076453</v>
      </c>
    </row>
    <row r="91" spans="1:24" s="38" customFormat="1" ht="12.75" customHeight="1">
      <c r="A91" s="866"/>
      <c r="B91" s="516">
        <f t="shared" si="34"/>
        <v>43220</v>
      </c>
      <c r="C91" s="516"/>
      <c r="D91" s="516"/>
      <c r="E91" s="516"/>
      <c r="F91" s="516"/>
      <c r="G91" s="87">
        <v>33006.766000000003</v>
      </c>
      <c r="H91" s="87">
        <v>29868.703000000001</v>
      </c>
      <c r="I91" s="87">
        <v>7064.174</v>
      </c>
      <c r="J91" s="87">
        <v>9626.41</v>
      </c>
      <c r="K91" s="91">
        <f t="shared" si="43"/>
        <v>79566.053000000014</v>
      </c>
      <c r="L91" s="104">
        <f t="shared" si="33"/>
        <v>7.6125430024787069E-2</v>
      </c>
      <c r="M91" s="104"/>
      <c r="N91" s="90">
        <v>6057</v>
      </c>
      <c r="O91" s="90">
        <v>129</v>
      </c>
      <c r="P91" s="91">
        <f t="shared" si="36"/>
        <v>6186</v>
      </c>
      <c r="Q91" s="90">
        <v>643</v>
      </c>
      <c r="R91" s="90">
        <v>967</v>
      </c>
      <c r="S91" s="90">
        <v>456</v>
      </c>
      <c r="T91" s="91">
        <f t="shared" si="42"/>
        <v>2066</v>
      </c>
      <c r="U91" s="147">
        <f t="shared" si="38"/>
        <v>51.332451010886473</v>
      </c>
      <c r="V91" s="147">
        <f t="shared" si="39"/>
        <v>30.888007238883144</v>
      </c>
      <c r="W91" s="147">
        <f t="shared" si="40"/>
        <v>15.491609649122807</v>
      </c>
      <c r="X91" s="148">
        <f t="shared" si="41"/>
        <v>33.852682962245893</v>
      </c>
    </row>
    <row r="92" spans="1:24" s="38" customFormat="1" ht="12.75" customHeight="1">
      <c r="B92" s="516">
        <f t="shared" si="34"/>
        <v>43251</v>
      </c>
      <c r="C92" s="516"/>
      <c r="D92" s="516"/>
      <c r="E92" s="516"/>
      <c r="F92" s="516"/>
      <c r="G92" s="87">
        <v>19889.71</v>
      </c>
      <c r="H92" s="87">
        <v>38437.9</v>
      </c>
      <c r="I92" s="87">
        <v>6362.4260000000004</v>
      </c>
      <c r="J92" s="87">
        <v>9670.7560000000012</v>
      </c>
      <c r="K92" s="88">
        <f t="shared" si="43"/>
        <v>74360.792000000001</v>
      </c>
      <c r="L92" s="89">
        <f t="shared" si="33"/>
        <v>0.10523018635949977</v>
      </c>
      <c r="M92" s="89"/>
      <c r="N92" s="87">
        <v>7825</v>
      </c>
      <c r="O92" s="87">
        <v>308</v>
      </c>
      <c r="P92" s="88">
        <f t="shared" si="36"/>
        <v>8133</v>
      </c>
      <c r="Q92" s="87">
        <v>452</v>
      </c>
      <c r="R92" s="87">
        <v>1135</v>
      </c>
      <c r="S92" s="87">
        <v>457</v>
      </c>
      <c r="T92" s="88">
        <f t="shared" si="42"/>
        <v>2044</v>
      </c>
      <c r="U92" s="137">
        <f t="shared" si="38"/>
        <v>44.003783185840703</v>
      </c>
      <c r="V92" s="137">
        <f t="shared" si="39"/>
        <v>33.865991189427312</v>
      </c>
      <c r="W92" s="137">
        <f t="shared" si="40"/>
        <v>13.922157549234136</v>
      </c>
      <c r="X92" s="138">
        <f t="shared" si="41"/>
        <v>31.648745596868885</v>
      </c>
    </row>
    <row r="93" spans="1:24" s="38" customFormat="1" ht="12.75" customHeight="1">
      <c r="B93" s="567">
        <f t="shared" si="34"/>
        <v>43281</v>
      </c>
      <c r="C93" s="567"/>
      <c r="D93" s="567"/>
      <c r="E93" s="567"/>
      <c r="F93" s="567"/>
      <c r="G93" s="92">
        <v>19010.226999999999</v>
      </c>
      <c r="H93" s="92">
        <v>25419.767</v>
      </c>
      <c r="I93" s="92">
        <v>5648.1409999999996</v>
      </c>
      <c r="J93" s="92">
        <v>8175.1310000000003</v>
      </c>
      <c r="K93" s="93">
        <f t="shared" si="43"/>
        <v>58253.265999999996</v>
      </c>
      <c r="L93" s="94">
        <f t="shared" si="33"/>
        <v>9.4363807859288107E-2</v>
      </c>
      <c r="M93" s="94"/>
      <c r="N93" s="92">
        <v>5497</v>
      </c>
      <c r="O93" s="92">
        <v>233</v>
      </c>
      <c r="P93" s="93">
        <f t="shared" si="36"/>
        <v>5730</v>
      </c>
      <c r="Q93" s="92">
        <v>452</v>
      </c>
      <c r="R93" s="92">
        <v>1055</v>
      </c>
      <c r="S93" s="92">
        <v>322</v>
      </c>
      <c r="T93" s="93">
        <f t="shared" si="42"/>
        <v>1829</v>
      </c>
      <c r="U93" s="139">
        <f t="shared" si="38"/>
        <v>42.058024336283182</v>
      </c>
      <c r="V93" s="139">
        <f t="shared" si="39"/>
        <v>24.094565876777249</v>
      </c>
      <c r="W93" s="139">
        <f t="shared" si="40"/>
        <v>17.540810559006211</v>
      </c>
      <c r="X93" s="140">
        <f t="shared" si="41"/>
        <v>27.380062875888459</v>
      </c>
    </row>
    <row r="94" spans="1:24" s="38" customFormat="1" ht="12.75" customHeight="1">
      <c r="B94" s="516">
        <f t="shared" si="34"/>
        <v>43312</v>
      </c>
      <c r="C94" s="516"/>
      <c r="D94" s="516"/>
      <c r="E94" s="516"/>
      <c r="F94" s="516"/>
      <c r="G94" s="87">
        <v>27746.913</v>
      </c>
      <c r="H94" s="87">
        <v>22991.454000000002</v>
      </c>
      <c r="I94" s="87">
        <v>6980.0969999999998</v>
      </c>
      <c r="J94" s="87">
        <v>9443.0650000000005</v>
      </c>
      <c r="K94" s="88">
        <f t="shared" si="43"/>
        <v>67161.528999999995</v>
      </c>
      <c r="L94" s="89">
        <f t="shared" si="33"/>
        <v>8.7133215802755182E-2</v>
      </c>
      <c r="M94" s="89"/>
      <c r="N94" s="87">
        <v>5852</v>
      </c>
      <c r="O94" s="87">
        <v>280</v>
      </c>
      <c r="P94" s="88">
        <f t="shared" si="36"/>
        <v>6132</v>
      </c>
      <c r="Q94" s="87">
        <v>675</v>
      </c>
      <c r="R94" s="87">
        <v>1145</v>
      </c>
      <c r="S94" s="87">
        <v>355</v>
      </c>
      <c r="T94" s="88">
        <f t="shared" si="42"/>
        <v>2175</v>
      </c>
      <c r="U94" s="137">
        <f t="shared" si="38"/>
        <v>41.106537777777781</v>
      </c>
      <c r="V94" s="137">
        <f t="shared" si="39"/>
        <v>20.07987248908297</v>
      </c>
      <c r="W94" s="137">
        <f t="shared" si="40"/>
        <v>19.662245070422536</v>
      </c>
      <c r="X94" s="138">
        <f t="shared" si="41"/>
        <v>26.537224827586208</v>
      </c>
    </row>
    <row r="95" spans="1:24" s="38" customFormat="1" ht="12.75" customHeight="1">
      <c r="B95" s="516">
        <f t="shared" si="34"/>
        <v>43343</v>
      </c>
      <c r="C95" s="516"/>
      <c r="D95" s="516"/>
      <c r="E95" s="516"/>
      <c r="F95" s="516"/>
      <c r="G95" s="87">
        <v>31674.736000000001</v>
      </c>
      <c r="H95" s="87">
        <v>26959.25</v>
      </c>
      <c r="I95" s="87">
        <v>5983.7939999999999</v>
      </c>
      <c r="J95" s="87">
        <v>10057.725999999999</v>
      </c>
      <c r="K95" s="88">
        <f t="shared" si="43"/>
        <v>74675.506000000008</v>
      </c>
      <c r="L95" s="89">
        <f t="shared" si="33"/>
        <v>0.10370200906305208</v>
      </c>
      <c r="M95" s="89"/>
      <c r="N95" s="87">
        <v>7744</v>
      </c>
      <c r="O95" s="87">
        <v>414</v>
      </c>
      <c r="P95" s="88">
        <f t="shared" si="36"/>
        <v>8158</v>
      </c>
      <c r="Q95" s="87">
        <v>673</v>
      </c>
      <c r="R95" s="87">
        <v>1293</v>
      </c>
      <c r="S95" s="87">
        <v>289</v>
      </c>
      <c r="T95" s="88">
        <f t="shared" si="42"/>
        <v>2255</v>
      </c>
      <c r="U95" s="137">
        <f t="shared" si="38"/>
        <v>47.064986627043091</v>
      </c>
      <c r="V95" s="137">
        <f t="shared" si="39"/>
        <v>20.85015467904099</v>
      </c>
      <c r="W95" s="137">
        <f t="shared" si="40"/>
        <v>20.705169550173011</v>
      </c>
      <c r="X95" s="138">
        <f t="shared" si="41"/>
        <v>28.655334811529936</v>
      </c>
    </row>
    <row r="96" spans="1:24" s="38" customFormat="1" ht="12.75" customHeight="1">
      <c r="B96" s="567">
        <f t="shared" si="34"/>
        <v>43373</v>
      </c>
      <c r="C96" s="567"/>
      <c r="D96" s="567"/>
      <c r="E96" s="567"/>
      <c r="F96" s="567"/>
      <c r="G96" s="92">
        <v>28109.728999999999</v>
      </c>
      <c r="H96" s="92">
        <v>27399.331999999999</v>
      </c>
      <c r="I96" s="92">
        <v>4358.8010000000004</v>
      </c>
      <c r="J96" s="92">
        <v>11298.594000000001</v>
      </c>
      <c r="K96" s="93">
        <f t="shared" si="43"/>
        <v>71166.456000000006</v>
      </c>
      <c r="L96" s="94">
        <f t="shared" si="33"/>
        <v>8.1330451526207784E-2</v>
      </c>
      <c r="M96" s="94"/>
      <c r="N96" s="92">
        <v>5788</v>
      </c>
      <c r="O96" s="92">
        <v>298</v>
      </c>
      <c r="P96" s="93">
        <f t="shared" si="36"/>
        <v>6086</v>
      </c>
      <c r="Q96" s="105">
        <v>581</v>
      </c>
      <c r="R96" s="105">
        <v>1065</v>
      </c>
      <c r="S96" s="105">
        <v>310</v>
      </c>
      <c r="T96" s="106">
        <f t="shared" si="42"/>
        <v>1956</v>
      </c>
      <c r="U96" s="146">
        <f t="shared" si="38"/>
        <v>48.38163339070568</v>
      </c>
      <c r="V96" s="146">
        <f t="shared" si="39"/>
        <v>25.727072300469484</v>
      </c>
      <c r="W96" s="146">
        <f t="shared" si="40"/>
        <v>14.060648387096775</v>
      </c>
      <c r="X96" s="928">
        <f t="shared" si="41"/>
        <v>30.607291411042944</v>
      </c>
    </row>
    <row r="97" spans="2:24" s="38" customFormat="1" ht="12.75" customHeight="1">
      <c r="B97" s="516">
        <f t="shared" si="34"/>
        <v>43404</v>
      </c>
      <c r="C97" s="516"/>
      <c r="D97" s="516"/>
      <c r="E97" s="516"/>
      <c r="F97" s="516"/>
      <c r="G97" s="87">
        <v>40470.186000000002</v>
      </c>
      <c r="H97" s="87">
        <v>25316.322</v>
      </c>
      <c r="I97" s="87">
        <v>5854.71</v>
      </c>
      <c r="J97" s="87">
        <v>11452.118999999999</v>
      </c>
      <c r="K97" s="88">
        <f t="shared" si="43"/>
        <v>83093.337</v>
      </c>
      <c r="L97" s="89">
        <f t="shared" si="33"/>
        <v>6.6347076661513793E-2</v>
      </c>
      <c r="M97" s="89"/>
      <c r="N97" s="87">
        <v>5513</v>
      </c>
      <c r="O97" s="87">
        <v>244</v>
      </c>
      <c r="P97" s="88">
        <f t="shared" si="36"/>
        <v>5757</v>
      </c>
      <c r="Q97" s="589">
        <v>973</v>
      </c>
      <c r="R97" s="589">
        <v>1118</v>
      </c>
      <c r="S97" s="589">
        <v>321</v>
      </c>
      <c r="T97" s="893">
        <f t="shared" si="42"/>
        <v>2412</v>
      </c>
      <c r="U97" s="925">
        <f t="shared" si="38"/>
        <v>41.59320246659815</v>
      </c>
      <c r="V97" s="925">
        <f t="shared" si="39"/>
        <v>22.644295169946332</v>
      </c>
      <c r="W97" s="925">
        <f t="shared" si="40"/>
        <v>18.238971962616823</v>
      </c>
      <c r="X97" s="929">
        <f t="shared" si="41"/>
        <v>29.701997512437813</v>
      </c>
    </row>
    <row r="98" spans="2:24" s="38" customFormat="1" ht="12.75" customHeight="1">
      <c r="B98" s="516">
        <f t="shared" si="34"/>
        <v>43434</v>
      </c>
      <c r="C98" s="516"/>
      <c r="D98" s="516"/>
      <c r="E98" s="516"/>
      <c r="F98" s="516"/>
      <c r="G98" s="87">
        <v>23377.932000000001</v>
      </c>
      <c r="H98" s="87">
        <v>18209.763999999999</v>
      </c>
      <c r="I98" s="87">
        <v>6033.3459999999995</v>
      </c>
      <c r="J98" s="87">
        <v>11552.074000000001</v>
      </c>
      <c r="K98" s="88">
        <f t="shared" si="43"/>
        <v>59173.115999999995</v>
      </c>
      <c r="L98" s="89">
        <f t="shared" si="33"/>
        <v>5.9063984394534849E-2</v>
      </c>
      <c r="M98" s="89"/>
      <c r="N98" s="87">
        <v>3495</v>
      </c>
      <c r="O98" s="87">
        <v>335</v>
      </c>
      <c r="P98" s="88">
        <f t="shared" si="36"/>
        <v>3830</v>
      </c>
      <c r="Q98" s="87">
        <v>501</v>
      </c>
      <c r="R98" s="87">
        <v>990</v>
      </c>
      <c r="S98" s="87">
        <v>322</v>
      </c>
      <c r="T98" s="88">
        <f t="shared" si="42"/>
        <v>1813</v>
      </c>
      <c r="U98" s="137">
        <f t="shared" si="38"/>
        <v>46.66253892215569</v>
      </c>
      <c r="V98" s="137">
        <f t="shared" si="39"/>
        <v>18.393701010101008</v>
      </c>
      <c r="W98" s="137">
        <f t="shared" si="40"/>
        <v>18.737099378881986</v>
      </c>
      <c r="X98" s="138">
        <f t="shared" si="41"/>
        <v>26.266432432432428</v>
      </c>
    </row>
    <row r="99" spans="2:24" s="38" customFormat="1" ht="12.75" customHeight="1">
      <c r="B99" s="517">
        <f t="shared" si="34"/>
        <v>43465</v>
      </c>
      <c r="C99" s="568"/>
      <c r="D99" s="568"/>
      <c r="E99" s="568"/>
      <c r="F99" s="516"/>
      <c r="G99" s="523">
        <v>30570.521000000001</v>
      </c>
      <c r="H99" s="523">
        <v>18884.266</v>
      </c>
      <c r="I99" s="523">
        <v>6666.6239999999998</v>
      </c>
      <c r="J99" s="523">
        <v>10832.692000000001</v>
      </c>
      <c r="K99" s="524">
        <f t="shared" si="43"/>
        <v>66954.102999999988</v>
      </c>
      <c r="L99" s="525">
        <f t="shared" si="33"/>
        <v>9.3646240022064092E-2</v>
      </c>
      <c r="M99" s="525"/>
      <c r="N99" s="523">
        <v>6270</v>
      </c>
      <c r="O99" s="523">
        <v>271</v>
      </c>
      <c r="P99" s="524">
        <f t="shared" si="36"/>
        <v>6541</v>
      </c>
      <c r="Q99" s="523">
        <v>722</v>
      </c>
      <c r="R99" s="523">
        <v>995</v>
      </c>
      <c r="S99" s="523">
        <v>311</v>
      </c>
      <c r="T99" s="524">
        <f t="shared" si="42"/>
        <v>2028</v>
      </c>
      <c r="U99" s="527">
        <f t="shared" si="38"/>
        <v>42.341441828254851</v>
      </c>
      <c r="V99" s="527">
        <f t="shared" si="39"/>
        <v>18.979161809045227</v>
      </c>
      <c r="W99" s="527">
        <f t="shared" si="40"/>
        <v>21.43609003215434</v>
      </c>
      <c r="X99" s="528">
        <f t="shared" si="41"/>
        <v>27.673279585798813</v>
      </c>
    </row>
    <row r="100" spans="2:24" s="38" customFormat="1" ht="12.75" customHeight="1">
      <c r="B100" s="855">
        <f t="shared" si="34"/>
        <v>43496</v>
      </c>
      <c r="C100" s="522" ph="1"/>
      <c r="D100" s="522" ph="1"/>
      <c r="E100" s="522" ph="1"/>
      <c r="F100" s="522" ph="1"/>
      <c r="G100" s="522">
        <v>27401.642</v>
      </c>
      <c r="H100" s="522">
        <v>23637.39</v>
      </c>
      <c r="I100" s="522">
        <v>7734.6</v>
      </c>
      <c r="J100" s="522">
        <v>9431.4409999999989</v>
      </c>
      <c r="K100" s="857">
        <f t="shared" ref="K100:K110" si="44">SUM(G100:J100)</f>
        <v>68205.073000000004</v>
      </c>
      <c r="L100" s="856">
        <f t="shared" si="33"/>
        <v>4.9101919442267876E-2</v>
      </c>
      <c r="M100" s="856"/>
      <c r="N100" s="522">
        <v>3349</v>
      </c>
      <c r="O100" s="522">
        <v>329</v>
      </c>
      <c r="P100" s="102">
        <f t="shared" ref="P100:P112" si="45">SUM(M100:O100)</f>
        <v>3678</v>
      </c>
      <c r="Q100" s="522">
        <v>655</v>
      </c>
      <c r="R100" s="522">
        <v>1117</v>
      </c>
      <c r="S100" s="522">
        <v>341</v>
      </c>
      <c r="T100" s="857">
        <f t="shared" ref="T100:T109" si="46">SUM(Q100:S100)</f>
        <v>2113</v>
      </c>
      <c r="U100" s="883">
        <f t="shared" si="38"/>
        <v>41.834567938931301</v>
      </c>
      <c r="V100" s="883">
        <f t="shared" si="39"/>
        <v>21.161495076096688</v>
      </c>
      <c r="W100" s="883">
        <f t="shared" si="40"/>
        <v>22.682111436950148</v>
      </c>
      <c r="X100" s="884">
        <f t="shared" si="41"/>
        <v>27.815254141031708</v>
      </c>
    </row>
    <row r="101" spans="2:24" s="38" customFormat="1" ht="12.75" customHeight="1">
      <c r="B101" s="516">
        <f t="shared" si="34"/>
        <v>43524</v>
      </c>
      <c r="C101" s="87" ph="1"/>
      <c r="D101" s="87" ph="1"/>
      <c r="E101" s="87" ph="1"/>
      <c r="F101" s="87" ph="1"/>
      <c r="G101" s="87">
        <v>33204.430999999997</v>
      </c>
      <c r="H101" s="87">
        <v>23183.743999999999</v>
      </c>
      <c r="I101" s="87">
        <v>5930.2839999999997</v>
      </c>
      <c r="J101" s="87">
        <v>8528.1610000000001</v>
      </c>
      <c r="K101" s="88">
        <f t="shared" si="44"/>
        <v>70846.62</v>
      </c>
      <c r="L101" s="89">
        <f t="shared" si="33"/>
        <v>6.0581577497980856E-2</v>
      </c>
      <c r="M101" s="89"/>
      <c r="N101" s="87">
        <v>4292</v>
      </c>
      <c r="O101" s="87">
        <v>313</v>
      </c>
      <c r="P101" s="88">
        <f t="shared" si="45"/>
        <v>4605</v>
      </c>
      <c r="Q101" s="87">
        <v>711</v>
      </c>
      <c r="R101" s="87">
        <v>855</v>
      </c>
      <c r="S101" s="87">
        <v>310</v>
      </c>
      <c r="T101" s="88">
        <f t="shared" si="46"/>
        <v>1876</v>
      </c>
      <c r="U101" s="137">
        <f t="shared" si="38"/>
        <v>46.701028129395212</v>
      </c>
      <c r="V101" s="137">
        <f t="shared" si="39"/>
        <v>27.11549005847953</v>
      </c>
      <c r="W101" s="137">
        <f t="shared" si="40"/>
        <v>19.129948387096775</v>
      </c>
      <c r="X101" s="138">
        <f t="shared" si="41"/>
        <v>33.218794776119402</v>
      </c>
    </row>
    <row r="102" spans="2:24" s="38" customFormat="1" ht="12.75" customHeight="1">
      <c r="B102" s="516">
        <f t="shared" si="34"/>
        <v>43555</v>
      </c>
      <c r="C102" s="87" ph="1"/>
      <c r="D102" s="87" ph="1"/>
      <c r="E102" s="87" ph="1"/>
      <c r="F102" s="87" ph="1"/>
      <c r="G102" s="87">
        <v>23224.847000000002</v>
      </c>
      <c r="H102" s="87">
        <v>25466.476999999999</v>
      </c>
      <c r="I102" s="87">
        <v>8266.4210000000003</v>
      </c>
      <c r="J102" s="87">
        <v>11773.891</v>
      </c>
      <c r="K102" s="88">
        <f t="shared" si="44"/>
        <v>68731.635999999999</v>
      </c>
      <c r="L102" s="89">
        <f t="shared" si="33"/>
        <v>6.5704823321825201E-2</v>
      </c>
      <c r="M102" s="89"/>
      <c r="N102" s="87">
        <v>4516</v>
      </c>
      <c r="O102" s="87">
        <v>260</v>
      </c>
      <c r="P102" s="93">
        <f t="shared" si="45"/>
        <v>4776</v>
      </c>
      <c r="Q102" s="87">
        <v>566</v>
      </c>
      <c r="R102" s="87">
        <v>972</v>
      </c>
      <c r="S102" s="87">
        <v>417</v>
      </c>
      <c r="T102" s="88">
        <f t="shared" si="46"/>
        <v>1955</v>
      </c>
      <c r="U102" s="137">
        <f t="shared" si="38"/>
        <v>41.033298586572442</v>
      </c>
      <c r="V102" s="137">
        <f t="shared" si="39"/>
        <v>26.200079218106996</v>
      </c>
      <c r="W102" s="137">
        <f t="shared" si="40"/>
        <v>19.823551558753</v>
      </c>
      <c r="X102" s="138">
        <f t="shared" si="41"/>
        <v>29.134396419437341</v>
      </c>
    </row>
    <row r="103" spans="2:24" s="38" customFormat="1" ht="12.75" customHeight="1">
      <c r="B103" s="872">
        <f t="shared" si="34"/>
        <v>43585</v>
      </c>
      <c r="C103" s="90" ph="1"/>
      <c r="D103" s="90" ph="1"/>
      <c r="E103" s="90" ph="1"/>
      <c r="F103" s="87" ph="1"/>
      <c r="G103" s="561">
        <v>26777.844000000001</v>
      </c>
      <c r="H103" s="561">
        <v>32122.498</v>
      </c>
      <c r="I103" s="561">
        <v>7402.6890000000003</v>
      </c>
      <c r="J103" s="561">
        <v>10408.679</v>
      </c>
      <c r="K103" s="873">
        <f t="shared" si="44"/>
        <v>76711.710000000006</v>
      </c>
      <c r="L103" s="874">
        <f t="shared" si="33"/>
        <v>0.10356958539967365</v>
      </c>
      <c r="M103" s="874"/>
      <c r="N103" s="561">
        <v>7945</v>
      </c>
      <c r="O103" s="561">
        <v>252</v>
      </c>
      <c r="P103" s="91">
        <f t="shared" si="45"/>
        <v>8197</v>
      </c>
      <c r="Q103" s="561">
        <v>410</v>
      </c>
      <c r="R103" s="561">
        <v>1086</v>
      </c>
      <c r="S103" s="561">
        <v>343</v>
      </c>
      <c r="T103" s="873">
        <f t="shared" si="46"/>
        <v>1839</v>
      </c>
      <c r="U103" s="875">
        <f t="shared" si="38"/>
        <v>65.311814634146344</v>
      </c>
      <c r="V103" s="875">
        <f t="shared" si="39"/>
        <v>29.578727440147329</v>
      </c>
      <c r="W103" s="875">
        <f t="shared" si="40"/>
        <v>21.582183673469387</v>
      </c>
      <c r="X103" s="876">
        <f t="shared" si="41"/>
        <v>36.05385046220772</v>
      </c>
    </row>
    <row r="104" spans="2:24" s="38" customFormat="1" ht="12.75" customHeight="1">
      <c r="B104" s="516">
        <f t="shared" si="34"/>
        <v>43616</v>
      </c>
      <c r="C104" s="87" ph="1"/>
      <c r="D104" s="87" ph="1"/>
      <c r="E104" s="87" ph="1"/>
      <c r="F104" s="87" ph="1"/>
      <c r="G104" s="87">
        <v>24105.54</v>
      </c>
      <c r="H104" s="87">
        <v>33147.567999999999</v>
      </c>
      <c r="I104" s="87">
        <v>6567.54</v>
      </c>
      <c r="J104" s="87">
        <v>11444.017</v>
      </c>
      <c r="K104" s="88">
        <f t="shared" si="44"/>
        <v>75264.665000000008</v>
      </c>
      <c r="L104" s="89">
        <f t="shared" si="33"/>
        <v>9.4293916009590945E-2</v>
      </c>
      <c r="M104" s="89"/>
      <c r="N104" s="87">
        <v>7097</v>
      </c>
      <c r="O104" s="87">
        <v>487</v>
      </c>
      <c r="P104" s="88">
        <f t="shared" si="45"/>
        <v>7584</v>
      </c>
      <c r="Q104" s="87">
        <v>589</v>
      </c>
      <c r="R104" s="87">
        <v>1188</v>
      </c>
      <c r="S104" s="87">
        <v>337</v>
      </c>
      <c r="T104" s="88">
        <f t="shared" si="46"/>
        <v>2114</v>
      </c>
      <c r="U104" s="137">
        <f t="shared" si="38"/>
        <v>40.926213921901528</v>
      </c>
      <c r="V104" s="137">
        <f t="shared" si="39"/>
        <v>27.901993265993266</v>
      </c>
      <c r="W104" s="137">
        <f t="shared" si="40"/>
        <v>19.488249258160238</v>
      </c>
      <c r="X104" s="138">
        <f t="shared" si="41"/>
        <v>30.189521286660359</v>
      </c>
    </row>
    <row r="105" spans="2:24" s="38" customFormat="1" ht="12.75" customHeight="1">
      <c r="B105" s="877">
        <f t="shared" si="34"/>
        <v>43646</v>
      </c>
      <c r="C105" s="92"/>
      <c r="D105" s="92"/>
      <c r="E105" s="92"/>
      <c r="F105" s="87"/>
      <c r="G105" s="562">
        <v>21360.377</v>
      </c>
      <c r="H105" s="562">
        <v>27380.188999999998</v>
      </c>
      <c r="I105" s="562">
        <v>7195.9279999999999</v>
      </c>
      <c r="J105" s="562">
        <v>12150.962</v>
      </c>
      <c r="K105" s="878">
        <f t="shared" si="44"/>
        <v>68087.456000000006</v>
      </c>
      <c r="L105" s="879">
        <f t="shared" si="33"/>
        <v>8.9429101301714067E-2</v>
      </c>
      <c r="M105" s="879"/>
      <c r="N105" s="562">
        <v>6089</v>
      </c>
      <c r="O105" s="562">
        <v>437</v>
      </c>
      <c r="P105" s="93">
        <f t="shared" si="45"/>
        <v>6526</v>
      </c>
      <c r="Q105" s="562">
        <v>476</v>
      </c>
      <c r="R105" s="562">
        <v>1008</v>
      </c>
      <c r="S105" s="562">
        <v>282</v>
      </c>
      <c r="T105" s="878">
        <f t="shared" si="46"/>
        <v>1766</v>
      </c>
      <c r="U105" s="881">
        <f t="shared" si="38"/>
        <v>44.874741596638657</v>
      </c>
      <c r="V105" s="881">
        <f t="shared" si="39"/>
        <v>27.16288591269841</v>
      </c>
      <c r="W105" s="881">
        <f t="shared" si="40"/>
        <v>25.517475177304963</v>
      </c>
      <c r="X105" s="882">
        <f t="shared" si="41"/>
        <v>31.67411891279728</v>
      </c>
    </row>
    <row r="106" spans="2:24" s="38" customFormat="1" ht="12.75" customHeight="1">
      <c r="B106" s="516">
        <f t="shared" si="34"/>
        <v>43677</v>
      </c>
      <c r="C106" s="87" ph="1"/>
      <c r="D106" s="87" ph="1"/>
      <c r="E106" s="87" ph="1"/>
      <c r="F106" s="87" ph="1"/>
      <c r="G106" s="87">
        <v>20226.835999999999</v>
      </c>
      <c r="H106" s="87">
        <v>22792.642</v>
      </c>
      <c r="I106" s="87">
        <v>5041.0929999999998</v>
      </c>
      <c r="J106" s="87">
        <v>10715.706</v>
      </c>
      <c r="K106" s="88">
        <f t="shared" si="44"/>
        <v>58776.277000000002</v>
      </c>
      <c r="L106" s="89">
        <f t="shared" si="33"/>
        <v>0.11455301940951448</v>
      </c>
      <c r="M106" s="89"/>
      <c r="N106" s="87">
        <v>6733</v>
      </c>
      <c r="O106" s="87">
        <v>366</v>
      </c>
      <c r="P106" s="88">
        <f t="shared" si="45"/>
        <v>7099</v>
      </c>
      <c r="Q106" s="87">
        <v>646</v>
      </c>
      <c r="R106" s="87">
        <v>933</v>
      </c>
      <c r="S106" s="87">
        <v>287</v>
      </c>
      <c r="T106" s="88">
        <f t="shared" si="46"/>
        <v>1866</v>
      </c>
      <c r="U106" s="137">
        <f t="shared" si="38"/>
        <v>31.31089164086687</v>
      </c>
      <c r="V106" s="137">
        <f t="shared" si="39"/>
        <v>24.429412647374061</v>
      </c>
      <c r="W106" s="137">
        <f t="shared" si="40"/>
        <v>17.564783972125436</v>
      </c>
      <c r="X106" s="138">
        <f t="shared" si="41"/>
        <v>25.755933011789928</v>
      </c>
    </row>
    <row r="107" spans="2:24" s="38" customFormat="1" ht="12.75" customHeight="1">
      <c r="B107" s="516">
        <f t="shared" si="34"/>
        <v>43708</v>
      </c>
      <c r="C107" s="87" ph="1"/>
      <c r="D107" s="87" ph="1"/>
      <c r="E107" s="87" ph="1"/>
      <c r="F107" s="87" ph="1"/>
      <c r="G107" s="87">
        <v>34801.707999999999</v>
      </c>
      <c r="H107" s="87">
        <v>27387.920999999998</v>
      </c>
      <c r="I107" s="87">
        <v>6445.8739999999998</v>
      </c>
      <c r="J107" s="87">
        <v>11385.877</v>
      </c>
      <c r="K107" s="88">
        <f t="shared" si="44"/>
        <v>80021.38</v>
      </c>
      <c r="L107" s="89">
        <f t="shared" si="33"/>
        <v>0.11002059699545295</v>
      </c>
      <c r="M107" s="89"/>
      <c r="N107" s="87">
        <v>8804</v>
      </c>
      <c r="O107" s="87">
        <v>418</v>
      </c>
      <c r="P107" s="88">
        <f t="shared" si="45"/>
        <v>9222</v>
      </c>
      <c r="Q107" s="87">
        <v>781</v>
      </c>
      <c r="R107" s="87">
        <v>1059</v>
      </c>
      <c r="S107" s="87">
        <v>365</v>
      </c>
      <c r="T107" s="88">
        <f t="shared" si="46"/>
        <v>2205</v>
      </c>
      <c r="U107" s="137">
        <f t="shared" si="38"/>
        <v>44.560445582586425</v>
      </c>
      <c r="V107" s="137">
        <f t="shared" si="39"/>
        <v>25.862059490084985</v>
      </c>
      <c r="W107" s="137">
        <f t="shared" si="40"/>
        <v>17.659928767123287</v>
      </c>
      <c r="X107" s="138">
        <f t="shared" si="41"/>
        <v>31.127212244897958</v>
      </c>
    </row>
    <row r="108" spans="2:24" s="38" customFormat="1" ht="12.75" customHeight="1">
      <c r="B108" s="567">
        <f t="shared" si="34"/>
        <v>43738</v>
      </c>
      <c r="C108" s="92" ph="1">
        <v>63901</v>
      </c>
      <c r="D108" s="92" ph="1">
        <v>33</v>
      </c>
      <c r="E108" s="560">
        <f t="shared" ref="E108:E113" si="47">D108/C108</f>
        <v>5.1642384313234531E-4</v>
      </c>
      <c r="F108" s="560"/>
      <c r="G108" s="92">
        <v>14396.151</v>
      </c>
      <c r="H108" s="92">
        <v>22925.665000000001</v>
      </c>
      <c r="I108" s="92">
        <v>5194.7849999999999</v>
      </c>
      <c r="J108" s="92">
        <v>9482.616</v>
      </c>
      <c r="K108" s="93">
        <f t="shared" si="44"/>
        <v>51999.216999999997</v>
      </c>
      <c r="L108" s="94">
        <f t="shared" si="33"/>
        <v>0.11394402342635275</v>
      </c>
      <c r="M108" s="930" ph="1">
        <v>-494</v>
      </c>
      <c r="N108" s="92">
        <v>5925</v>
      </c>
      <c r="O108" s="92">
        <v>185</v>
      </c>
      <c r="P108" s="93">
        <f t="shared" si="45"/>
        <v>5616</v>
      </c>
      <c r="Q108" s="92">
        <v>475</v>
      </c>
      <c r="R108" s="92">
        <v>871</v>
      </c>
      <c r="S108" s="92">
        <v>344</v>
      </c>
      <c r="T108" s="93">
        <f t="shared" si="46"/>
        <v>1690</v>
      </c>
      <c r="U108" s="139">
        <f t="shared" si="38"/>
        <v>30.307686315789475</v>
      </c>
      <c r="V108" s="139">
        <f t="shared" si="39"/>
        <v>26.321084959816304</v>
      </c>
      <c r="W108" s="139">
        <f t="shared" si="40"/>
        <v>15.10111918604651</v>
      </c>
      <c r="X108" s="140">
        <f t="shared" si="41"/>
        <v>25.157752071005913</v>
      </c>
    </row>
    <row r="109" spans="2:24" s="38" customFormat="1" ht="12.75" customHeight="1">
      <c r="B109" s="516">
        <f t="shared" si="34"/>
        <v>43769</v>
      </c>
      <c r="C109" s="87" ph="1">
        <v>18208</v>
      </c>
      <c r="D109" s="87">
        <v>556</v>
      </c>
      <c r="E109" s="558">
        <f t="shared" si="47"/>
        <v>3.053602811950791E-2</v>
      </c>
      <c r="F109" s="558"/>
      <c r="G109" s="87">
        <v>35420.353000000003</v>
      </c>
      <c r="H109" s="87">
        <v>20768.955000000002</v>
      </c>
      <c r="I109" s="87">
        <v>7696.6049999999996</v>
      </c>
      <c r="J109" s="87">
        <v>10272.234</v>
      </c>
      <c r="K109" s="88">
        <f t="shared" si="44"/>
        <v>74158.146999999997</v>
      </c>
      <c r="L109" s="89">
        <f t="shared" si="33"/>
        <v>9.8141610792944978E-2</v>
      </c>
      <c r="M109" s="580" ph="1">
        <v>133</v>
      </c>
      <c r="N109" s="87">
        <v>7278</v>
      </c>
      <c r="O109" s="87">
        <v>493</v>
      </c>
      <c r="P109" s="91">
        <f t="shared" si="45"/>
        <v>7904</v>
      </c>
      <c r="Q109" s="87">
        <v>880</v>
      </c>
      <c r="R109" s="87">
        <v>708</v>
      </c>
      <c r="S109" s="87">
        <v>397</v>
      </c>
      <c r="T109" s="88">
        <f t="shared" si="46"/>
        <v>1985</v>
      </c>
      <c r="U109" s="137">
        <f t="shared" si="38"/>
        <v>40.250401136363642</v>
      </c>
      <c r="V109" s="137">
        <f t="shared" si="39"/>
        <v>29.334682203389832</v>
      </c>
      <c r="W109" s="137">
        <f t="shared" si="40"/>
        <v>19.386914357682617</v>
      </c>
      <c r="X109" s="138">
        <f t="shared" si="41"/>
        <v>32.184339042821158</v>
      </c>
    </row>
    <row r="110" spans="2:24" s="38" customFormat="1" ht="12.75" customHeight="1">
      <c r="B110" s="516">
        <f t="shared" si="34"/>
        <v>43799</v>
      </c>
      <c r="C110" s="87" ph="1">
        <v>65830</v>
      </c>
      <c r="D110" s="87">
        <v>6645</v>
      </c>
      <c r="E110" s="558">
        <f t="shared" si="47"/>
        <v>0.10094181983897919</v>
      </c>
      <c r="F110" s="558"/>
      <c r="G110" s="87">
        <v>27925.612999999998</v>
      </c>
      <c r="H110" s="87">
        <v>24754.756000000001</v>
      </c>
      <c r="I110" s="87">
        <v>8653.4750000000004</v>
      </c>
      <c r="J110" s="87">
        <v>9459.4740000000002</v>
      </c>
      <c r="K110" s="88">
        <f t="shared" si="44"/>
        <v>70793.317999999999</v>
      </c>
      <c r="L110" s="89">
        <f t="shared" si="33"/>
        <v>6.5034386437431854E-2</v>
      </c>
      <c r="M110" s="580" ph="1">
        <v>2796</v>
      </c>
      <c r="N110" s="87">
        <v>4604</v>
      </c>
      <c r="O110" s="87">
        <v>445</v>
      </c>
      <c r="P110" s="88">
        <f t="shared" si="45"/>
        <v>7845</v>
      </c>
      <c r="Q110" s="87">
        <v>739</v>
      </c>
      <c r="R110" s="87">
        <v>875</v>
      </c>
      <c r="S110" s="87">
        <v>476</v>
      </c>
      <c r="T110" s="88">
        <f>SUM(Q110:S110)</f>
        <v>2090</v>
      </c>
      <c r="U110" s="137">
        <f t="shared" si="38"/>
        <v>37.788380243572391</v>
      </c>
      <c r="V110" s="137">
        <f t="shared" si="39"/>
        <v>28.291149714285716</v>
      </c>
      <c r="W110" s="137">
        <f t="shared" si="40"/>
        <v>18.179569327731095</v>
      </c>
      <c r="X110" s="138">
        <f t="shared" si="41"/>
        <v>29.346336842105263</v>
      </c>
    </row>
    <row r="111" spans="2:24" s="38" customFormat="1" ht="12.75" customHeight="1">
      <c r="B111" s="517">
        <f t="shared" si="34"/>
        <v>43830</v>
      </c>
      <c r="C111" s="523" ph="1">
        <v>8187</v>
      </c>
      <c r="D111" s="523">
        <v>-64</v>
      </c>
      <c r="E111" s="862">
        <f t="shared" si="47"/>
        <v>-7.817271283742518E-3</v>
      </c>
      <c r="F111" s="862"/>
      <c r="G111" s="523">
        <v>14911.547</v>
      </c>
      <c r="H111" s="523">
        <v>20266.267</v>
      </c>
      <c r="I111" s="523">
        <v>4705.8500000000004</v>
      </c>
      <c r="J111" s="523">
        <v>9700.5519999999997</v>
      </c>
      <c r="K111" s="524">
        <f>SUM(G111:J111)</f>
        <v>49584.216</v>
      </c>
      <c r="L111" s="525">
        <f t="shared" si="33"/>
        <v>9.2771457755831011E-2</v>
      </c>
      <c r="M111" s="931" ph="1">
        <v>-97</v>
      </c>
      <c r="N111" s="523">
        <v>4600</v>
      </c>
      <c r="O111" s="523">
        <v>314</v>
      </c>
      <c r="P111" s="99">
        <f t="shared" si="45"/>
        <v>4817</v>
      </c>
      <c r="Q111" s="523">
        <v>859</v>
      </c>
      <c r="R111" s="523">
        <v>823</v>
      </c>
      <c r="S111" s="523">
        <v>325</v>
      </c>
      <c r="T111" s="524">
        <f t="shared" ref="T111:T123" si="48">SUM(Q111:S111)</f>
        <v>2007</v>
      </c>
      <c r="U111" s="527">
        <f t="shared" si="38"/>
        <v>17.359193247962747</v>
      </c>
      <c r="V111" s="527">
        <f t="shared" si="39"/>
        <v>24.624868772782502</v>
      </c>
      <c r="W111" s="527">
        <f t="shared" si="40"/>
        <v>14.479538461538462</v>
      </c>
      <c r="X111" s="528">
        <f t="shared" si="41"/>
        <v>19.872279023418034</v>
      </c>
    </row>
    <row r="112" spans="2:24" s="38" customFormat="1" ht="12.75" customHeight="1">
      <c r="B112" s="516">
        <f t="shared" si="34"/>
        <v>43861</v>
      </c>
      <c r="C112" s="87" ph="1">
        <v>6191</v>
      </c>
      <c r="D112" s="87">
        <v>70</v>
      </c>
      <c r="E112" s="558">
        <f t="shared" si="47"/>
        <v>1.1306735583912131E-2</v>
      </c>
      <c r="F112" s="558"/>
      <c r="G112" s="87">
        <v>16091.883999999998</v>
      </c>
      <c r="H112" s="87">
        <v>25567.264999999999</v>
      </c>
      <c r="I112" s="87">
        <v>5641.5079999999998</v>
      </c>
      <c r="J112" s="87">
        <v>10260.653</v>
      </c>
      <c r="K112" s="88">
        <f>SUM(G112:J112)</f>
        <v>57561.31</v>
      </c>
      <c r="L112" s="89">
        <f t="shared" si="33"/>
        <v>8.2590198173043666E-2</v>
      </c>
      <c r="M112" s="917" ph="1">
        <v>-14</v>
      </c>
      <c r="N112" s="87">
        <v>4754</v>
      </c>
      <c r="O112" s="87">
        <v>274</v>
      </c>
      <c r="P112" s="88">
        <f t="shared" si="45"/>
        <v>5014</v>
      </c>
      <c r="Q112" s="87">
        <v>527</v>
      </c>
      <c r="R112" s="87">
        <v>1026</v>
      </c>
      <c r="S112" s="87">
        <v>340</v>
      </c>
      <c r="T112" s="88">
        <f t="shared" si="48"/>
        <v>1893</v>
      </c>
      <c r="U112" s="137">
        <f t="shared" si="38"/>
        <v>30.534884250474381</v>
      </c>
      <c r="V112" s="137">
        <f t="shared" si="39"/>
        <v>24.919361598440545</v>
      </c>
      <c r="W112" s="137">
        <f t="shared" si="40"/>
        <v>16.592670588235293</v>
      </c>
      <c r="X112" s="138">
        <f t="shared" ref="X112:X123" si="49">SUM(G112:I112)/T112</f>
        <v>24.987140517696776</v>
      </c>
    </row>
    <row r="113" spans="2:24" s="38" customFormat="1" ht="12.75" customHeight="1">
      <c r="B113" s="516">
        <f t="shared" si="34"/>
        <v>43890</v>
      </c>
      <c r="C113" s="87" ph="1">
        <v>29236</v>
      </c>
      <c r="D113" s="87">
        <v>2700</v>
      </c>
      <c r="E113" s="558">
        <f t="shared" si="47"/>
        <v>9.2351894924066216E-2</v>
      </c>
      <c r="F113" s="558"/>
      <c r="G113" s="87">
        <v>24996.466</v>
      </c>
      <c r="H113" s="87">
        <v>17171.100999999999</v>
      </c>
      <c r="I113" s="87">
        <v>4200.2439999999997</v>
      </c>
      <c r="J113" s="87">
        <v>9585.9689999999991</v>
      </c>
      <c r="K113" s="88">
        <f t="shared" ref="K113:K123" si="50">SUM(G113:J113)</f>
        <v>55953.779999999992</v>
      </c>
      <c r="L113" s="89">
        <f t="shared" si="33"/>
        <v>6.5679208804123701E-2</v>
      </c>
      <c r="M113" s="917" ph="1">
        <v>1036</v>
      </c>
      <c r="N113" s="87">
        <f>4711-M113</f>
        <v>3675</v>
      </c>
      <c r="O113" s="87">
        <v>206</v>
      </c>
      <c r="P113" s="88">
        <f t="shared" ref="P113:P123" si="51">SUM(M113:O113)</f>
        <v>4917</v>
      </c>
      <c r="Q113" s="87">
        <v>456</v>
      </c>
      <c r="R113" s="87">
        <v>554</v>
      </c>
      <c r="S113" s="87">
        <v>263</v>
      </c>
      <c r="T113" s="88">
        <f t="shared" si="48"/>
        <v>1273</v>
      </c>
      <c r="U113" s="137">
        <f t="shared" si="38"/>
        <v>54.816811403508773</v>
      </c>
      <c r="V113" s="137">
        <f t="shared" si="39"/>
        <v>30.994767148014439</v>
      </c>
      <c r="W113" s="137">
        <f t="shared" si="40"/>
        <v>15.97050950570342</v>
      </c>
      <c r="X113" s="138">
        <f t="shared" si="49"/>
        <v>36.424046347211309</v>
      </c>
    </row>
    <row r="114" spans="2:24" s="38" customFormat="1" ht="12.75" customHeight="1">
      <c r="B114" s="867">
        <f t="shared" si="34"/>
        <v>43921</v>
      </c>
      <c r="C114" s="908" ph="1">
        <v>10</v>
      </c>
      <c r="D114" s="908">
        <v>0</v>
      </c>
      <c r="E114" s="909">
        <v>0</v>
      </c>
      <c r="F114" s="909"/>
      <c r="G114" s="117">
        <v>11451.612999999999</v>
      </c>
      <c r="H114" s="117">
        <v>263.32799999999997</v>
      </c>
      <c r="I114" s="117">
        <v>1155.105</v>
      </c>
      <c r="J114" s="117">
        <v>4558.6400000000003</v>
      </c>
      <c r="K114" s="118">
        <f t="shared" si="50"/>
        <v>17428.685999999998</v>
      </c>
      <c r="L114" s="119">
        <f t="shared" si="33"/>
        <v>3.6319433375528141E-2</v>
      </c>
      <c r="M114" s="908" ph="1">
        <v>0</v>
      </c>
      <c r="N114" s="117">
        <v>633</v>
      </c>
      <c r="O114" s="117">
        <v>92</v>
      </c>
      <c r="P114" s="118">
        <f t="shared" si="51"/>
        <v>725</v>
      </c>
      <c r="Q114" s="117">
        <v>31</v>
      </c>
      <c r="R114" s="117">
        <v>14</v>
      </c>
      <c r="S114" s="117">
        <v>144</v>
      </c>
      <c r="T114" s="118">
        <f t="shared" si="48"/>
        <v>189</v>
      </c>
      <c r="U114" s="151">
        <f t="shared" si="38"/>
        <v>369.4068709677419</v>
      </c>
      <c r="V114" s="151">
        <f t="shared" si="39"/>
        <v>18.809142857142856</v>
      </c>
      <c r="W114" s="151">
        <f t="shared" si="40"/>
        <v>8.0215624999999999</v>
      </c>
      <c r="X114" s="152">
        <f t="shared" si="49"/>
        <v>68.095481481481471</v>
      </c>
    </row>
    <row r="115" spans="2:24" s="38" customFormat="1" ht="12.75" customHeight="1">
      <c r="B115" s="516">
        <f t="shared" si="34"/>
        <v>43951</v>
      </c>
      <c r="C115" s="580" ph="1"/>
      <c r="D115" s="580"/>
      <c r="E115" s="919"/>
      <c r="F115" s="919"/>
      <c r="G115" s="87">
        <v>5.75</v>
      </c>
      <c r="H115" s="580">
        <v>0</v>
      </c>
      <c r="I115" s="87">
        <v>595.21</v>
      </c>
      <c r="J115" s="87">
        <v>2502.6549999999997</v>
      </c>
      <c r="K115" s="88">
        <f t="shared" si="50"/>
        <v>3103.6149999999998</v>
      </c>
      <c r="L115" s="89">
        <f t="shared" si="33"/>
        <v>0.11792699803293902</v>
      </c>
      <c r="M115" s="580" ph="1">
        <v>0</v>
      </c>
      <c r="N115" s="87">
        <v>366</v>
      </c>
      <c r="O115" s="87">
        <v>62</v>
      </c>
      <c r="P115" s="88">
        <f t="shared" si="51"/>
        <v>428</v>
      </c>
      <c r="Q115" s="87">
        <v>5</v>
      </c>
      <c r="R115" s="580">
        <v>0</v>
      </c>
      <c r="S115" s="87">
        <v>69</v>
      </c>
      <c r="T115" s="88">
        <f t="shared" si="48"/>
        <v>74</v>
      </c>
      <c r="U115" s="137">
        <f t="shared" ref="U115:U123" si="52">G115/Q115</f>
        <v>1.1499999999999999</v>
      </c>
      <c r="V115" s="580">
        <v>0</v>
      </c>
      <c r="W115" s="137">
        <f t="shared" ref="W115:W123" si="53">I115/S115</f>
        <v>8.6262318840579724</v>
      </c>
      <c r="X115" s="138">
        <f t="shared" si="49"/>
        <v>8.1210810810810816</v>
      </c>
    </row>
    <row r="116" spans="2:24" s="38" customFormat="1" ht="12.75" customHeight="1">
      <c r="B116" s="516">
        <f t="shared" si="34"/>
        <v>43982</v>
      </c>
      <c r="C116" s="580" ph="1"/>
      <c r="D116" s="580"/>
      <c r="E116" s="919"/>
      <c r="F116" s="919"/>
      <c r="G116" s="87">
        <v>97.33</v>
      </c>
      <c r="H116" s="580">
        <v>198.667</v>
      </c>
      <c r="I116" s="87">
        <v>3080.1529999999998</v>
      </c>
      <c r="J116" s="87">
        <v>8128</v>
      </c>
      <c r="K116" s="88">
        <f t="shared" si="50"/>
        <v>11504.15</v>
      </c>
      <c r="L116" s="89">
        <f t="shared" si="33"/>
        <v>0.23921802132274006</v>
      </c>
      <c r="M116" s="580" ph="1">
        <v>0</v>
      </c>
      <c r="N116" s="87">
        <v>2752</v>
      </c>
      <c r="O116" s="87">
        <v>368</v>
      </c>
      <c r="P116" s="88">
        <f t="shared" si="51"/>
        <v>3120</v>
      </c>
      <c r="Q116" s="87">
        <v>29</v>
      </c>
      <c r="R116" s="580">
        <v>8</v>
      </c>
      <c r="S116" s="87">
        <v>208</v>
      </c>
      <c r="T116" s="88">
        <f t="shared" si="48"/>
        <v>245</v>
      </c>
      <c r="U116" s="137">
        <f t="shared" si="52"/>
        <v>3.3562068965517242</v>
      </c>
      <c r="V116" s="137">
        <f>H116/R116</f>
        <v>24.833375</v>
      </c>
      <c r="W116" s="137">
        <f t="shared" si="53"/>
        <v>14.808427884615384</v>
      </c>
      <c r="X116" s="138">
        <f t="shared" si="49"/>
        <v>13.780204081632652</v>
      </c>
    </row>
    <row r="117" spans="2:24" s="38" customFormat="1" ht="12.75" customHeight="1">
      <c r="B117" s="516">
        <f t="shared" si="34"/>
        <v>44012</v>
      </c>
      <c r="C117" s="580" ph="1"/>
      <c r="D117" s="580"/>
      <c r="E117" s="919"/>
      <c r="F117" s="919"/>
      <c r="G117" s="87">
        <v>482.54199999999997</v>
      </c>
      <c r="H117" s="580">
        <v>280.77999999999997</v>
      </c>
      <c r="I117" s="87">
        <v>4184.8850000000002</v>
      </c>
      <c r="J117" s="87">
        <v>6626.1650000000009</v>
      </c>
      <c r="K117" s="88">
        <f t="shared" si="50"/>
        <v>11574.372000000001</v>
      </c>
      <c r="L117" s="89">
        <f t="shared" si="33"/>
        <v>0.12864628854161589</v>
      </c>
      <c r="M117" s="580" ph="1">
        <v>0</v>
      </c>
      <c r="N117" s="87">
        <v>1489</v>
      </c>
      <c r="O117" s="87">
        <v>280</v>
      </c>
      <c r="P117" s="88">
        <f t="shared" si="51"/>
        <v>1769</v>
      </c>
      <c r="Q117" s="87">
        <v>20</v>
      </c>
      <c r="R117" s="580">
        <v>16</v>
      </c>
      <c r="S117" s="87">
        <v>220</v>
      </c>
      <c r="T117" s="88">
        <f t="shared" si="48"/>
        <v>256</v>
      </c>
      <c r="U117" s="137">
        <f t="shared" si="52"/>
        <v>24.127099999999999</v>
      </c>
      <c r="V117" s="151">
        <f>H117/R117</f>
        <v>17.548749999999998</v>
      </c>
      <c r="W117" s="137">
        <f t="shared" si="53"/>
        <v>19.022204545454546</v>
      </c>
      <c r="X117" s="138">
        <f t="shared" si="49"/>
        <v>19.328933593750001</v>
      </c>
    </row>
    <row r="118" spans="2:24" s="38" customFormat="1" ht="12.75" customHeight="1">
      <c r="B118" s="869">
        <f t="shared" si="34"/>
        <v>44043</v>
      </c>
      <c r="C118" s="913" ph="1"/>
      <c r="D118" s="913"/>
      <c r="E118" s="914"/>
      <c r="F118" s="914"/>
      <c r="G118" s="120">
        <v>23.92</v>
      </c>
      <c r="H118" s="913">
        <v>22.02</v>
      </c>
      <c r="I118" s="120">
        <v>4453.6040000000003</v>
      </c>
      <c r="J118" s="120">
        <v>7112.5869999999995</v>
      </c>
      <c r="K118" s="121">
        <f t="shared" si="50"/>
        <v>11612.130999999999</v>
      </c>
      <c r="L118" s="122">
        <f t="shared" si="33"/>
        <v>9.5503572944535334E-2</v>
      </c>
      <c r="M118" s="913" ph="1">
        <v>0</v>
      </c>
      <c r="N118" s="120">
        <v>1109</v>
      </c>
      <c r="O118" s="120">
        <v>241</v>
      </c>
      <c r="P118" s="121">
        <f t="shared" si="51"/>
        <v>1350</v>
      </c>
      <c r="Q118" s="120">
        <v>14</v>
      </c>
      <c r="R118" s="913">
        <v>8</v>
      </c>
      <c r="S118" s="120">
        <v>261</v>
      </c>
      <c r="T118" s="121">
        <f t="shared" si="48"/>
        <v>283</v>
      </c>
      <c r="U118" s="153">
        <f t="shared" si="52"/>
        <v>1.7085714285714286</v>
      </c>
      <c r="V118" s="137">
        <f>H118/R118</f>
        <v>2.7524999999999999</v>
      </c>
      <c r="W118" s="153">
        <f t="shared" si="53"/>
        <v>17.063616858237548</v>
      </c>
      <c r="X118" s="154">
        <f t="shared" si="49"/>
        <v>15.899448763250883</v>
      </c>
    </row>
    <row r="119" spans="2:24" s="38" customFormat="1" ht="12.75" customHeight="1">
      <c r="B119" s="516">
        <f t="shared" si="34"/>
        <v>44074</v>
      </c>
      <c r="C119" s="580" ph="1"/>
      <c r="D119" s="580"/>
      <c r="E119" s="919"/>
      <c r="F119" s="919"/>
      <c r="G119" s="87">
        <v>27.57</v>
      </c>
      <c r="H119" s="580">
        <v>170</v>
      </c>
      <c r="I119" s="87">
        <v>3619.7040000000002</v>
      </c>
      <c r="J119" s="87">
        <v>7204</v>
      </c>
      <c r="K119" s="88">
        <f t="shared" si="50"/>
        <v>11021.274000000001</v>
      </c>
      <c r="L119" s="89">
        <f t="shared" si="33"/>
        <v>0.11214674455965798</v>
      </c>
      <c r="M119" s="580" ph="1">
        <v>0</v>
      </c>
      <c r="N119" s="87">
        <v>1236</v>
      </c>
      <c r="O119" s="87">
        <v>160</v>
      </c>
      <c r="P119" s="88">
        <f t="shared" si="51"/>
        <v>1396</v>
      </c>
      <c r="Q119" s="87">
        <v>17</v>
      </c>
      <c r="R119" s="580">
        <v>9</v>
      </c>
      <c r="S119" s="87">
        <v>264</v>
      </c>
      <c r="T119" s="88">
        <f t="shared" si="48"/>
        <v>290</v>
      </c>
      <c r="U119" s="137">
        <f t="shared" si="52"/>
        <v>1.621764705882353</v>
      </c>
      <c r="V119" s="137">
        <f>H119/R119</f>
        <v>18.888888888888889</v>
      </c>
      <c r="W119" s="137">
        <f t="shared" si="53"/>
        <v>13.711</v>
      </c>
      <c r="X119" s="138">
        <f t="shared" si="49"/>
        <v>13.163013793103449</v>
      </c>
    </row>
    <row r="120" spans="2:24" s="38" customFormat="1" ht="12.75" customHeight="1">
      <c r="B120" s="867">
        <f t="shared" si="34"/>
        <v>44104</v>
      </c>
      <c r="C120" s="908" ph="1"/>
      <c r="D120" s="908"/>
      <c r="E120" s="909"/>
      <c r="F120" s="909"/>
      <c r="G120" s="117">
        <v>47.067999999999998</v>
      </c>
      <c r="H120" s="908">
        <v>4.7</v>
      </c>
      <c r="I120" s="117">
        <v>1590.2819999999999</v>
      </c>
      <c r="J120" s="117">
        <v>6331.6270000000004</v>
      </c>
      <c r="K120" s="118">
        <f t="shared" si="50"/>
        <v>7973.6770000000006</v>
      </c>
      <c r="L120" s="119">
        <f t="shared" si="33"/>
        <v>0.1464819806470716</v>
      </c>
      <c r="M120" s="908" ph="1">
        <v>0</v>
      </c>
      <c r="N120" s="117">
        <v>1168</v>
      </c>
      <c r="O120" s="117">
        <v>228</v>
      </c>
      <c r="P120" s="118">
        <f t="shared" si="51"/>
        <v>1396</v>
      </c>
      <c r="Q120" s="117">
        <v>10</v>
      </c>
      <c r="R120" s="908">
        <v>1</v>
      </c>
      <c r="S120" s="117">
        <v>134</v>
      </c>
      <c r="T120" s="118">
        <f t="shared" si="48"/>
        <v>145</v>
      </c>
      <c r="U120" s="151">
        <f t="shared" si="52"/>
        <v>4.7067999999999994</v>
      </c>
      <c r="V120" s="151">
        <f>H120/R120</f>
        <v>4.7</v>
      </c>
      <c r="W120" s="151">
        <f t="shared" si="53"/>
        <v>11.867776119402984</v>
      </c>
      <c r="X120" s="152">
        <f t="shared" si="49"/>
        <v>11.32448275862069</v>
      </c>
    </row>
    <row r="121" spans="2:24" s="38" customFormat="1" ht="12.75" customHeight="1">
      <c r="B121" s="516">
        <f t="shared" si="34"/>
        <v>44135</v>
      </c>
      <c r="C121" s="580" ph="1"/>
      <c r="D121" s="580"/>
      <c r="E121" s="919"/>
      <c r="F121" s="919"/>
      <c r="G121" s="87">
        <v>4.4000000000000004</v>
      </c>
      <c r="H121" s="580">
        <v>0</v>
      </c>
      <c r="I121" s="87">
        <v>2520.7600000000002</v>
      </c>
      <c r="J121" s="87">
        <v>6939.8769999999995</v>
      </c>
      <c r="K121" s="88">
        <f t="shared" si="50"/>
        <v>9465.0370000000003</v>
      </c>
      <c r="L121" s="89">
        <f t="shared" si="33"/>
        <v>0.13977758354246264</v>
      </c>
      <c r="M121" s="580" ph="1">
        <v>0</v>
      </c>
      <c r="N121" s="87">
        <v>1323</v>
      </c>
      <c r="O121" s="87">
        <v>179</v>
      </c>
      <c r="P121" s="88">
        <f t="shared" si="51"/>
        <v>1502</v>
      </c>
      <c r="Q121" s="87">
        <v>8</v>
      </c>
      <c r="R121" s="580">
        <v>0</v>
      </c>
      <c r="S121" s="87">
        <v>129</v>
      </c>
      <c r="T121" s="88">
        <f t="shared" si="48"/>
        <v>137</v>
      </c>
      <c r="U121" s="137">
        <f t="shared" si="52"/>
        <v>0.55000000000000004</v>
      </c>
      <c r="V121" s="580">
        <v>0</v>
      </c>
      <c r="W121" s="137">
        <f t="shared" si="53"/>
        <v>19.540775193798453</v>
      </c>
      <c r="X121" s="138">
        <f t="shared" si="49"/>
        <v>18.431824817518251</v>
      </c>
    </row>
    <row r="122" spans="2:24" s="38" customFormat="1" ht="12.75" customHeight="1">
      <c r="B122" s="516">
        <f t="shared" si="34"/>
        <v>44165</v>
      </c>
      <c r="C122" s="580" ph="1"/>
      <c r="D122" s="580"/>
      <c r="E122" s="919"/>
      <c r="F122" s="919"/>
      <c r="G122" s="87">
        <v>129.82</v>
      </c>
      <c r="H122" s="580">
        <v>0.8</v>
      </c>
      <c r="I122" s="87">
        <v>983.31</v>
      </c>
      <c r="J122" s="87">
        <v>5556.0380000000005</v>
      </c>
      <c r="K122" s="88">
        <f t="shared" si="50"/>
        <v>6669.9680000000008</v>
      </c>
      <c r="L122" s="89">
        <f>N122/K122</f>
        <v>0.16461848092824433</v>
      </c>
      <c r="M122" s="580" ph="1">
        <v>0</v>
      </c>
      <c r="N122" s="87">
        <v>1098</v>
      </c>
      <c r="O122" s="87">
        <v>141</v>
      </c>
      <c r="P122" s="88">
        <f t="shared" si="51"/>
        <v>1239</v>
      </c>
      <c r="Q122" s="87">
        <v>24</v>
      </c>
      <c r="R122" s="580">
        <v>1</v>
      </c>
      <c r="S122" s="87">
        <v>88</v>
      </c>
      <c r="T122" s="88">
        <f t="shared" si="48"/>
        <v>113</v>
      </c>
      <c r="U122" s="137">
        <f t="shared" si="52"/>
        <v>5.4091666666666667</v>
      </c>
      <c r="V122" s="137">
        <f>H122/R122</f>
        <v>0.8</v>
      </c>
      <c r="W122" s="137">
        <f t="shared" si="53"/>
        <v>11.173977272727273</v>
      </c>
      <c r="X122" s="138">
        <f t="shared" si="49"/>
        <v>9.857787610619468</v>
      </c>
    </row>
    <row r="123" spans="2:24" s="38" customFormat="1" ht="12.75" customHeight="1">
      <c r="B123" s="517">
        <f t="shared" si="34"/>
        <v>44196</v>
      </c>
      <c r="C123" s="920" ph="1"/>
      <c r="D123" s="920"/>
      <c r="E123" s="921"/>
      <c r="F123" s="921"/>
      <c r="G123" s="523">
        <v>161.94999999999999</v>
      </c>
      <c r="H123" s="920">
        <v>5</v>
      </c>
      <c r="I123" s="523">
        <v>1611.6179999999999</v>
      </c>
      <c r="J123" s="523">
        <v>6497.3559999999998</v>
      </c>
      <c r="K123" s="524">
        <f t="shared" si="50"/>
        <v>8275.9239999999991</v>
      </c>
      <c r="L123" s="525">
        <f>N123/K123</f>
        <v>0.19707769186860588</v>
      </c>
      <c r="M123" s="920" ph="1">
        <v>0</v>
      </c>
      <c r="N123" s="523">
        <v>1631</v>
      </c>
      <c r="O123" s="523">
        <v>213</v>
      </c>
      <c r="P123" s="99">
        <f t="shared" si="51"/>
        <v>1844</v>
      </c>
      <c r="Q123" s="523">
        <v>33</v>
      </c>
      <c r="R123" s="920">
        <v>1</v>
      </c>
      <c r="S123" s="523">
        <v>147</v>
      </c>
      <c r="T123" s="524">
        <f t="shared" si="48"/>
        <v>181</v>
      </c>
      <c r="U123" s="527">
        <f t="shared" si="52"/>
        <v>4.9075757575757573</v>
      </c>
      <c r="V123" s="527">
        <f>H123/R123</f>
        <v>5</v>
      </c>
      <c r="W123" s="527">
        <f t="shared" si="53"/>
        <v>10.96338775510204</v>
      </c>
      <c r="X123" s="528">
        <f t="shared" si="49"/>
        <v>9.826342541436464</v>
      </c>
    </row>
    <row r="124" spans="2:24" s="38" customFormat="1" ht="12.75" customHeight="1">
      <c r="B124" s="516">
        <v>44227</v>
      </c>
      <c r="C124" s="580" ph="1"/>
      <c r="D124" s="580"/>
      <c r="E124" s="919"/>
      <c r="F124" s="919"/>
      <c r="G124" s="87">
        <v>596.89</v>
      </c>
      <c r="H124" s="580">
        <v>7.56</v>
      </c>
      <c r="I124" s="87">
        <v>2986.35</v>
      </c>
      <c r="J124" s="87">
        <v>6342.6059999999998</v>
      </c>
      <c r="K124" s="88">
        <v>9933.405999999999</v>
      </c>
      <c r="L124" s="89">
        <v>0.17325376613016724</v>
      </c>
      <c r="M124" s="580" ph="1">
        <v>0</v>
      </c>
      <c r="N124" s="87">
        <v>1721</v>
      </c>
      <c r="O124" s="87">
        <v>129</v>
      </c>
      <c r="P124" s="88">
        <v>1850</v>
      </c>
      <c r="Q124" s="87">
        <v>44</v>
      </c>
      <c r="R124" s="580">
        <v>6</v>
      </c>
      <c r="S124" s="87">
        <v>137</v>
      </c>
      <c r="T124" s="88">
        <v>187</v>
      </c>
      <c r="U124" s="137">
        <v>13.565681818181817</v>
      </c>
      <c r="V124" s="137">
        <v>1.26</v>
      </c>
      <c r="W124" s="137">
        <v>21.798175182481753</v>
      </c>
      <c r="X124" s="138">
        <v>19.202139037433152</v>
      </c>
    </row>
    <row r="125" spans="2:24" s="38" customFormat="1" ht="12.75" customHeight="1">
      <c r="B125" s="516">
        <v>44255</v>
      </c>
      <c r="C125" s="580" ph="1"/>
      <c r="D125" s="580"/>
      <c r="E125" s="919"/>
      <c r="F125" s="919"/>
      <c r="G125" s="87">
        <v>264.54000000000002</v>
      </c>
      <c r="H125" s="580">
        <v>10</v>
      </c>
      <c r="I125" s="87">
        <v>2910.2330000000002</v>
      </c>
      <c r="J125" s="87">
        <v>5607.6100000000006</v>
      </c>
      <c r="K125" s="88">
        <v>8792.3830000000016</v>
      </c>
      <c r="L125" s="89">
        <v>0.14080369337868923</v>
      </c>
      <c r="M125" s="580" ph="1">
        <v>0</v>
      </c>
      <c r="N125" s="87">
        <v>1238</v>
      </c>
      <c r="O125" s="87">
        <v>179</v>
      </c>
      <c r="P125" s="88">
        <v>1417</v>
      </c>
      <c r="Q125" s="87">
        <v>26</v>
      </c>
      <c r="R125" s="580">
        <v>1</v>
      </c>
      <c r="S125" s="87">
        <v>159</v>
      </c>
      <c r="T125" s="88">
        <v>186</v>
      </c>
      <c r="U125" s="137">
        <v>10.174615384615386</v>
      </c>
      <c r="V125" s="137">
        <v>10</v>
      </c>
      <c r="W125" s="137">
        <v>18.303352201257862</v>
      </c>
      <c r="X125" s="138">
        <v>17.122435483870969</v>
      </c>
    </row>
    <row r="126" spans="2:24" s="38" customFormat="1" ht="12.75" customHeight="1">
      <c r="B126" s="867">
        <v>44286</v>
      </c>
      <c r="C126" s="908" ph="1"/>
      <c r="D126" s="908"/>
      <c r="E126" s="909"/>
      <c r="F126" s="909"/>
      <c r="G126" s="117">
        <v>20.46</v>
      </c>
      <c r="H126" s="908">
        <v>4</v>
      </c>
      <c r="I126" s="117">
        <v>3820.0189999999998</v>
      </c>
      <c r="J126" s="117">
        <v>6966.6319999999996</v>
      </c>
      <c r="K126" s="118">
        <v>10811.110999999999</v>
      </c>
      <c r="L126" s="119">
        <v>0.13791367048215489</v>
      </c>
      <c r="M126" s="908" ph="1">
        <v>0</v>
      </c>
      <c r="N126" s="117">
        <v>1491</v>
      </c>
      <c r="O126" s="117">
        <v>292</v>
      </c>
      <c r="P126" s="118">
        <v>1783</v>
      </c>
      <c r="Q126" s="117">
        <v>9</v>
      </c>
      <c r="R126" s="908">
        <v>0</v>
      </c>
      <c r="S126" s="117">
        <v>154</v>
      </c>
      <c r="T126" s="118">
        <v>163</v>
      </c>
      <c r="U126" s="151">
        <v>2.2733333333333334</v>
      </c>
      <c r="V126" s="908">
        <v>0</v>
      </c>
      <c r="W126" s="151">
        <v>24.80531818181818</v>
      </c>
      <c r="X126" s="152">
        <v>23.585760736196317</v>
      </c>
    </row>
    <row r="127" spans="2:24" s="38" customFormat="1" ht="12.75" customHeight="1">
      <c r="B127" s="516">
        <v>44316</v>
      </c>
      <c r="C127" s="580" ph="1"/>
      <c r="D127" s="580"/>
      <c r="E127" s="919"/>
      <c r="F127" s="919"/>
      <c r="G127" s="87">
        <v>93.59</v>
      </c>
      <c r="H127" s="580">
        <v>0</v>
      </c>
      <c r="I127" s="87">
        <v>3334.759</v>
      </c>
      <c r="J127" s="87">
        <v>4890.8249999999998</v>
      </c>
      <c r="K127" s="88">
        <v>8319.1739999999991</v>
      </c>
      <c r="L127" s="89">
        <v>9.1235019245901106E-2</v>
      </c>
      <c r="M127" s="580" ph="1">
        <v>0</v>
      </c>
      <c r="N127" s="87">
        <v>759</v>
      </c>
      <c r="O127" s="87">
        <v>211</v>
      </c>
      <c r="P127" s="88">
        <v>970</v>
      </c>
      <c r="Q127" s="87">
        <v>9</v>
      </c>
      <c r="R127" s="580">
        <v>0</v>
      </c>
      <c r="S127" s="87">
        <v>166</v>
      </c>
      <c r="T127" s="88">
        <v>175</v>
      </c>
      <c r="U127" s="137">
        <v>10.398888888888889</v>
      </c>
      <c r="V127" s="580">
        <v>0</v>
      </c>
      <c r="W127" s="137">
        <v>20.088909638554217</v>
      </c>
      <c r="X127" s="138">
        <v>19.590565714285717</v>
      </c>
    </row>
    <row r="128" spans="2:24" s="38" customFormat="1" ht="12.75" customHeight="1">
      <c r="B128" s="516">
        <v>44347</v>
      </c>
      <c r="C128" s="580" ph="1"/>
      <c r="D128" s="580"/>
      <c r="E128" s="919"/>
      <c r="F128" s="919"/>
      <c r="G128" s="87">
        <v>61.34</v>
      </c>
      <c r="H128" s="580">
        <v>0</v>
      </c>
      <c r="I128" s="87">
        <v>5782.3440000000001</v>
      </c>
      <c r="J128" s="87">
        <v>5166.9840000000004</v>
      </c>
      <c r="K128" s="88">
        <v>11010.668000000001</v>
      </c>
      <c r="L128" s="89">
        <v>0.16692901829389459</v>
      </c>
      <c r="M128" s="580" ph="1">
        <v>0</v>
      </c>
      <c r="N128" s="87">
        <v>1838</v>
      </c>
      <c r="O128" s="87">
        <v>163</v>
      </c>
      <c r="P128" s="88">
        <v>2001</v>
      </c>
      <c r="Q128" s="87">
        <v>8</v>
      </c>
      <c r="R128" s="580">
        <v>0</v>
      </c>
      <c r="S128" s="87">
        <v>229</v>
      </c>
      <c r="T128" s="88">
        <v>237</v>
      </c>
      <c r="U128" s="137">
        <v>7.6675000000000004</v>
      </c>
      <c r="V128" s="580">
        <v>0</v>
      </c>
      <c r="W128" s="137">
        <v>25.250410480349345</v>
      </c>
      <c r="X128" s="138">
        <v>24.656894514767934</v>
      </c>
    </row>
    <row r="129" spans="2:24" s="38" customFormat="1" ht="12.75" customHeight="1">
      <c r="B129" s="867">
        <v>44377</v>
      </c>
      <c r="C129" s="908" ph="1"/>
      <c r="D129" s="908"/>
      <c r="E129" s="909"/>
      <c r="F129" s="909"/>
      <c r="G129" s="117">
        <v>13.25</v>
      </c>
      <c r="H129" s="908">
        <v>20.992999999999999</v>
      </c>
      <c r="I129" s="117">
        <v>2990.58</v>
      </c>
      <c r="J129" s="117">
        <v>5533.2520000000004</v>
      </c>
      <c r="K129" s="118">
        <v>8558.0750000000007</v>
      </c>
      <c r="L129" s="119">
        <v>0.13262328268915613</v>
      </c>
      <c r="M129" s="908" ph="1">
        <v>0</v>
      </c>
      <c r="N129" s="117">
        <v>1135</v>
      </c>
      <c r="O129" s="117">
        <v>172</v>
      </c>
      <c r="P129" s="118">
        <v>1307</v>
      </c>
      <c r="Q129" s="117">
        <v>15</v>
      </c>
      <c r="R129" s="908">
        <v>1</v>
      </c>
      <c r="S129" s="117">
        <v>103</v>
      </c>
      <c r="T129" s="118">
        <v>119</v>
      </c>
      <c r="U129" s="151">
        <v>0.8833333333333333</v>
      </c>
      <c r="V129" s="151">
        <v>20.992999999999999</v>
      </c>
      <c r="W129" s="151">
        <v>29.034757281553397</v>
      </c>
      <c r="X129" s="152">
        <v>25.418680672268906</v>
      </c>
    </row>
    <row r="130" spans="2:24" s="38" customFormat="1" ht="12.75" customHeight="1">
      <c r="B130" s="516">
        <v>44408</v>
      </c>
      <c r="C130" s="580" ph="1"/>
      <c r="D130" s="580"/>
      <c r="E130" s="919"/>
      <c r="F130" s="919"/>
      <c r="G130" s="87">
        <v>64.48</v>
      </c>
      <c r="H130" s="580">
        <v>0</v>
      </c>
      <c r="I130" s="87">
        <v>6010.67</v>
      </c>
      <c r="J130" s="87">
        <v>6425.2960000000003</v>
      </c>
      <c r="K130" s="88">
        <v>12500.446</v>
      </c>
      <c r="L130" s="89">
        <v>0.10919610388301346</v>
      </c>
      <c r="M130" s="580" ph="1">
        <v>0</v>
      </c>
      <c r="N130" s="87">
        <v>1365</v>
      </c>
      <c r="O130" s="87">
        <v>271</v>
      </c>
      <c r="P130" s="88">
        <v>1636</v>
      </c>
      <c r="Q130" s="87">
        <v>7</v>
      </c>
      <c r="R130" s="580">
        <v>0</v>
      </c>
      <c r="S130" s="87">
        <v>174</v>
      </c>
      <c r="T130" s="88">
        <v>181</v>
      </c>
      <c r="U130" s="137">
        <v>9.2114285714285717</v>
      </c>
      <c r="V130" s="580">
        <v>0</v>
      </c>
      <c r="W130" s="137">
        <v>34.544080459770115</v>
      </c>
      <c r="X130" s="138">
        <v>33.564364640883973</v>
      </c>
    </row>
    <row r="131" spans="2:24" s="38" customFormat="1" ht="12.75" customHeight="1">
      <c r="B131" s="516">
        <v>44439</v>
      </c>
      <c r="C131" s="580" ph="1"/>
      <c r="D131" s="580"/>
      <c r="E131" s="919"/>
      <c r="F131" s="919"/>
      <c r="G131" s="87">
        <v>0.9</v>
      </c>
      <c r="H131" s="580">
        <v>0</v>
      </c>
      <c r="I131" s="87">
        <v>3476.8809999999999</v>
      </c>
      <c r="J131" s="87">
        <v>4534.826</v>
      </c>
      <c r="K131" s="88">
        <v>8012.607</v>
      </c>
      <c r="L131" s="89">
        <v>0.10271313693533203</v>
      </c>
      <c r="M131" s="580" ph="1">
        <v>0</v>
      </c>
      <c r="N131" s="87">
        <v>823</v>
      </c>
      <c r="O131" s="87">
        <v>296</v>
      </c>
      <c r="P131" s="88">
        <v>1119</v>
      </c>
      <c r="Q131" s="87">
        <v>3</v>
      </c>
      <c r="R131" s="580">
        <v>0</v>
      </c>
      <c r="S131" s="87">
        <v>141</v>
      </c>
      <c r="T131" s="88">
        <v>144</v>
      </c>
      <c r="U131" s="137">
        <v>0.3</v>
      </c>
      <c r="V131" s="580">
        <v>0</v>
      </c>
      <c r="W131" s="137">
        <v>24.658730496453899</v>
      </c>
      <c r="X131" s="138">
        <v>24.151256944444444</v>
      </c>
    </row>
    <row r="132" spans="2:24" s="38" customFormat="1" ht="12.75" customHeight="1">
      <c r="B132" s="867">
        <v>44469</v>
      </c>
      <c r="C132" s="908" ph="1"/>
      <c r="D132" s="908"/>
      <c r="E132" s="909"/>
      <c r="F132" s="909"/>
      <c r="G132" s="117">
        <v>50.1</v>
      </c>
      <c r="H132" s="908">
        <v>0</v>
      </c>
      <c r="I132" s="117">
        <v>2768.0129999999999</v>
      </c>
      <c r="J132" s="117">
        <v>5022.0649999999996</v>
      </c>
      <c r="K132" s="118">
        <v>7840.1779999999999</v>
      </c>
      <c r="L132" s="119">
        <v>0.15956270380595952</v>
      </c>
      <c r="M132" s="908" ph="1">
        <v>0</v>
      </c>
      <c r="N132" s="117">
        <v>1251</v>
      </c>
      <c r="O132" s="117">
        <v>181</v>
      </c>
      <c r="P132" s="118">
        <v>1432</v>
      </c>
      <c r="Q132" s="117">
        <v>4</v>
      </c>
      <c r="R132" s="908">
        <v>0</v>
      </c>
      <c r="S132" s="117">
        <v>144</v>
      </c>
      <c r="T132" s="118">
        <v>148</v>
      </c>
      <c r="U132" s="151">
        <v>12.525</v>
      </c>
      <c r="V132" s="117">
        <v>0</v>
      </c>
      <c r="W132" s="151">
        <v>19.222312500000001</v>
      </c>
      <c r="X132" s="152">
        <v>19.041304054054052</v>
      </c>
    </row>
    <row r="133" spans="2:24" s="38" customFormat="1" ht="12.75" customHeight="1">
      <c r="B133" s="516">
        <v>44500</v>
      </c>
      <c r="C133" s="580" ph="1"/>
      <c r="D133" s="580"/>
      <c r="E133" s="919"/>
      <c r="F133" s="919"/>
      <c r="G133" s="87">
        <v>451.29</v>
      </c>
      <c r="H133" s="580">
        <v>56.45</v>
      </c>
      <c r="I133" s="87">
        <v>4020.7379999999998</v>
      </c>
      <c r="J133" s="87">
        <v>5440.8970000000008</v>
      </c>
      <c r="K133" s="88">
        <v>9969.375</v>
      </c>
      <c r="L133" s="89">
        <v>0.13481286439721649</v>
      </c>
      <c r="M133" s="580" ph="1">
        <v>0</v>
      </c>
      <c r="N133" s="87">
        <v>1344</v>
      </c>
      <c r="O133" s="87">
        <v>168</v>
      </c>
      <c r="P133" s="88">
        <v>1512</v>
      </c>
      <c r="Q133" s="87">
        <v>19</v>
      </c>
      <c r="R133" s="580">
        <v>2</v>
      </c>
      <c r="S133" s="87">
        <v>155</v>
      </c>
      <c r="T133" s="88">
        <v>176</v>
      </c>
      <c r="U133" s="137">
        <v>23.752105263157897</v>
      </c>
      <c r="V133" s="137">
        <v>28.225000000000001</v>
      </c>
      <c r="W133" s="137">
        <v>25.940245161290321</v>
      </c>
      <c r="X133" s="138">
        <v>25.729988636363636</v>
      </c>
    </row>
    <row r="134" spans="2:24" s="38" customFormat="1" ht="12.75" customHeight="1">
      <c r="B134" s="516">
        <v>44530</v>
      </c>
      <c r="C134" s="580" ph="1"/>
      <c r="D134" s="580"/>
      <c r="E134" s="919"/>
      <c r="F134" s="919"/>
      <c r="G134" s="87">
        <v>30.83</v>
      </c>
      <c r="H134" s="580">
        <v>20</v>
      </c>
      <c r="I134" s="87">
        <v>1578.7</v>
      </c>
      <c r="J134" s="87">
        <v>4746.08</v>
      </c>
      <c r="K134" s="88">
        <v>6375.61</v>
      </c>
      <c r="L134" s="89">
        <v>0.11998851874565729</v>
      </c>
      <c r="M134" s="580" ph="1">
        <v>0</v>
      </c>
      <c r="N134" s="87">
        <v>765</v>
      </c>
      <c r="O134" s="87">
        <v>103</v>
      </c>
      <c r="P134" s="88">
        <v>868</v>
      </c>
      <c r="Q134" s="87">
        <v>5</v>
      </c>
      <c r="R134" s="580">
        <v>2</v>
      </c>
      <c r="S134" s="87">
        <v>101</v>
      </c>
      <c r="T134" s="88">
        <v>108</v>
      </c>
      <c r="U134" s="137">
        <v>6.1659999999999995</v>
      </c>
      <c r="V134" s="137">
        <v>10</v>
      </c>
      <c r="W134" s="137">
        <v>15.630693069306931</v>
      </c>
      <c r="X134" s="138">
        <v>15.088240740740741</v>
      </c>
    </row>
    <row r="135" spans="2:24" s="38" customFormat="1" ht="12.75" customHeight="1">
      <c r="B135" s="517">
        <v>44561</v>
      </c>
      <c r="C135" s="920" ph="1"/>
      <c r="D135" s="920"/>
      <c r="E135" s="921"/>
      <c r="F135" s="921"/>
      <c r="G135" s="523">
        <v>112.1</v>
      </c>
      <c r="H135" s="920">
        <v>0</v>
      </c>
      <c r="I135" s="523">
        <v>2683.3420000000001</v>
      </c>
      <c r="J135" s="523">
        <v>5214.54</v>
      </c>
      <c r="K135" s="524">
        <v>8009.982</v>
      </c>
      <c r="L135" s="525">
        <v>0.1491888496128955</v>
      </c>
      <c r="M135" s="920" ph="1">
        <v>0</v>
      </c>
      <c r="N135" s="523">
        <v>1195</v>
      </c>
      <c r="O135" s="523">
        <v>296</v>
      </c>
      <c r="P135" s="99">
        <v>1491</v>
      </c>
      <c r="Q135" s="523">
        <v>11</v>
      </c>
      <c r="R135" s="920">
        <v>0</v>
      </c>
      <c r="S135" s="523">
        <v>134</v>
      </c>
      <c r="T135" s="524">
        <v>145</v>
      </c>
      <c r="U135" s="527">
        <v>10.19090909090909</v>
      </c>
      <c r="V135" s="920">
        <v>0</v>
      </c>
      <c r="W135" s="527">
        <v>20.024940298507463</v>
      </c>
      <c r="X135" s="528">
        <v>19.278910344827587</v>
      </c>
    </row>
    <row r="136" spans="2:24" s="38" customFormat="1" ht="12.75" customHeight="1">
      <c r="B136" s="516">
        <f t="shared" ref="B136:B168" si="54">EOMONTH(B135,1)</f>
        <v>44592</v>
      </c>
      <c r="C136" s="580" ph="1"/>
      <c r="D136" s="580"/>
      <c r="E136" s="919"/>
      <c r="F136" s="919"/>
      <c r="G136" s="87">
        <v>10</v>
      </c>
      <c r="H136" s="580">
        <v>0</v>
      </c>
      <c r="I136" s="87">
        <v>5347.0150000000003</v>
      </c>
      <c r="J136" s="87">
        <v>5700.5360000000001</v>
      </c>
      <c r="K136" s="88">
        <v>11057.550999999999</v>
      </c>
      <c r="L136" s="89">
        <v>0.10807094627010991</v>
      </c>
      <c r="M136" s="580" ph="1">
        <v>0</v>
      </c>
      <c r="N136" s="87">
        <v>1195</v>
      </c>
      <c r="O136" s="87">
        <v>296</v>
      </c>
      <c r="P136" s="88">
        <v>1491</v>
      </c>
      <c r="Q136" s="87">
        <v>1</v>
      </c>
      <c r="R136" s="580">
        <v>0</v>
      </c>
      <c r="S136" s="87">
        <v>157</v>
      </c>
      <c r="T136" s="88">
        <v>158</v>
      </c>
      <c r="U136" s="137">
        <v>10</v>
      </c>
      <c r="V136" s="580">
        <v>1</v>
      </c>
      <c r="W136" s="137">
        <v>34.05742038216561</v>
      </c>
      <c r="X136" s="138">
        <v>33.905158227848105</v>
      </c>
    </row>
    <row r="137" spans="2:24" s="38" customFormat="1" ht="12.75" customHeight="1">
      <c r="B137" s="516">
        <f t="shared" si="54"/>
        <v>44620</v>
      </c>
      <c r="C137" s="580" ph="1"/>
      <c r="D137" s="580"/>
      <c r="E137" s="919"/>
      <c r="F137" s="919"/>
      <c r="G137" s="87">
        <v>1.9</v>
      </c>
      <c r="H137" s="580">
        <v>0</v>
      </c>
      <c r="I137" s="87">
        <v>3763.3850000000002</v>
      </c>
      <c r="J137" s="87">
        <v>4958.1949999999997</v>
      </c>
      <c r="K137" s="88">
        <v>8723.48</v>
      </c>
      <c r="L137" s="89">
        <v>0.11956237648277981</v>
      </c>
      <c r="M137" s="580" ph="1">
        <v>0</v>
      </c>
      <c r="N137" s="87">
        <v>1043</v>
      </c>
      <c r="O137" s="87">
        <v>85</v>
      </c>
      <c r="P137" s="88">
        <v>1128</v>
      </c>
      <c r="Q137" s="87">
        <v>2</v>
      </c>
      <c r="R137" s="580">
        <v>0</v>
      </c>
      <c r="S137" s="87">
        <v>133</v>
      </c>
      <c r="T137" s="88">
        <v>135</v>
      </c>
      <c r="U137" s="137">
        <v>0.95</v>
      </c>
      <c r="V137" s="580">
        <v>2</v>
      </c>
      <c r="W137" s="137">
        <v>28.296127819548875</v>
      </c>
      <c r="X137" s="138">
        <v>27.891000000000002</v>
      </c>
    </row>
    <row r="138" spans="2:24" s="38" customFormat="1" ht="12.75" customHeight="1">
      <c r="B138" s="867">
        <f t="shared" si="54"/>
        <v>44651</v>
      </c>
      <c r="C138" s="908" ph="1"/>
      <c r="D138" s="908"/>
      <c r="E138" s="909"/>
      <c r="F138" s="909"/>
      <c r="G138" s="117">
        <v>18.41</v>
      </c>
      <c r="H138" s="908">
        <v>30</v>
      </c>
      <c r="I138" s="117">
        <v>4156.09</v>
      </c>
      <c r="J138" s="117">
        <v>5749.5410000000002</v>
      </c>
      <c r="K138" s="118">
        <v>9954.0410000000011</v>
      </c>
      <c r="L138" s="119">
        <v>0.24241411101280372</v>
      </c>
      <c r="M138" s="908" ph="1">
        <v>0</v>
      </c>
      <c r="N138" s="117">
        <v>2413</v>
      </c>
      <c r="O138" s="117">
        <v>191</v>
      </c>
      <c r="P138" s="118">
        <v>2604</v>
      </c>
      <c r="Q138" s="117">
        <v>8</v>
      </c>
      <c r="R138" s="908">
        <v>1</v>
      </c>
      <c r="S138" s="117">
        <v>183</v>
      </c>
      <c r="T138" s="118">
        <v>192</v>
      </c>
      <c r="U138" s="151">
        <v>2.30125</v>
      </c>
      <c r="V138" s="908">
        <v>3</v>
      </c>
      <c r="W138" s="151">
        <v>22.71087431693989</v>
      </c>
      <c r="X138" s="152">
        <v>21.8984375</v>
      </c>
    </row>
    <row r="139" spans="2:24" s="38" customFormat="1" ht="12.75" customHeight="1">
      <c r="B139" s="516">
        <f t="shared" si="54"/>
        <v>44681</v>
      </c>
      <c r="C139" s="580" ph="1"/>
      <c r="D139" s="580"/>
      <c r="E139" s="919"/>
      <c r="F139" s="919"/>
      <c r="G139" s="87">
        <v>55.68</v>
      </c>
      <c r="H139" s="580">
        <v>53.1</v>
      </c>
      <c r="I139" s="87">
        <v>2249.4520000000002</v>
      </c>
      <c r="J139" s="87">
        <v>6128.1840000000002</v>
      </c>
      <c r="K139" s="88">
        <v>8486.4160000000011</v>
      </c>
      <c r="L139" s="89">
        <v>0.23590641797432504</v>
      </c>
      <c r="M139" s="580" ph="1">
        <v>0</v>
      </c>
      <c r="N139" s="87">
        <v>2002</v>
      </c>
      <c r="O139" s="87">
        <v>280</v>
      </c>
      <c r="P139" s="88">
        <v>2282</v>
      </c>
      <c r="Q139" s="87">
        <v>7</v>
      </c>
      <c r="R139" s="580">
        <v>4</v>
      </c>
      <c r="S139" s="87">
        <v>167</v>
      </c>
      <c r="T139" s="88">
        <v>178</v>
      </c>
      <c r="U139" s="137">
        <v>7.9542857142857146</v>
      </c>
      <c r="V139" s="580">
        <v>4</v>
      </c>
      <c r="W139" s="137">
        <v>13.469772455089823</v>
      </c>
      <c r="X139" s="138">
        <v>13.248494382022475</v>
      </c>
    </row>
    <row r="140" spans="2:24" s="38" customFormat="1" ht="12.75" customHeight="1">
      <c r="B140" s="516">
        <f t="shared" si="54"/>
        <v>44712</v>
      </c>
      <c r="C140" s="580" ph="1"/>
      <c r="D140" s="580"/>
      <c r="E140" s="919"/>
      <c r="F140" s="919"/>
      <c r="G140" s="87">
        <v>5.25</v>
      </c>
      <c r="H140" s="580">
        <v>70</v>
      </c>
      <c r="I140" s="87">
        <v>2256.7840000000001</v>
      </c>
      <c r="J140" s="87">
        <v>6091.9840000000004</v>
      </c>
      <c r="K140" s="88">
        <v>8424.018</v>
      </c>
      <c r="L140" s="89">
        <v>0.13912600851517648</v>
      </c>
      <c r="M140" s="580" ph="1">
        <v>0</v>
      </c>
      <c r="N140" s="87">
        <v>1172</v>
      </c>
      <c r="O140" s="87">
        <v>204</v>
      </c>
      <c r="P140" s="88">
        <v>1376</v>
      </c>
      <c r="Q140" s="87">
        <v>4</v>
      </c>
      <c r="R140" s="580">
        <v>2</v>
      </c>
      <c r="S140" s="87">
        <v>166</v>
      </c>
      <c r="T140" s="88">
        <v>172</v>
      </c>
      <c r="U140" s="137">
        <v>1.3125</v>
      </c>
      <c r="V140" s="580">
        <v>5</v>
      </c>
      <c r="W140" s="137">
        <v>13.595084337349398</v>
      </c>
      <c r="X140" s="138">
        <v>13.558337209302326</v>
      </c>
    </row>
    <row r="141" spans="2:24" s="38" customFormat="1" ht="12.75" customHeight="1">
      <c r="B141" s="867">
        <f t="shared" si="54"/>
        <v>44742</v>
      </c>
      <c r="C141" s="908" ph="1"/>
      <c r="D141" s="908"/>
      <c r="E141" s="909"/>
      <c r="F141" s="909"/>
      <c r="G141" s="117">
        <v>1425.43</v>
      </c>
      <c r="H141" s="908">
        <v>281.27499999999998</v>
      </c>
      <c r="I141" s="117">
        <v>2165.2249999999999</v>
      </c>
      <c r="J141" s="117">
        <v>6488.4349999999995</v>
      </c>
      <c r="K141" s="118">
        <v>10360.365</v>
      </c>
      <c r="L141" s="119">
        <v>0.13233124508644242</v>
      </c>
      <c r="M141" s="908" ph="1">
        <v>0</v>
      </c>
      <c r="N141" s="117">
        <v>1371</v>
      </c>
      <c r="O141" s="117">
        <v>254</v>
      </c>
      <c r="P141" s="118">
        <v>1625</v>
      </c>
      <c r="Q141" s="117">
        <v>11</v>
      </c>
      <c r="R141" s="908">
        <v>6</v>
      </c>
      <c r="S141" s="117">
        <v>172</v>
      </c>
      <c r="T141" s="118">
        <v>189</v>
      </c>
      <c r="U141" s="151">
        <v>129.58454545454546</v>
      </c>
      <c r="V141" s="908">
        <v>6</v>
      </c>
      <c r="W141" s="151">
        <v>12.588517441860464</v>
      </c>
      <c r="X141" s="152">
        <v>20.486402116402115</v>
      </c>
    </row>
    <row r="142" spans="2:24" s="38" customFormat="1" ht="12.75" customHeight="1">
      <c r="B142" s="516">
        <f t="shared" si="54"/>
        <v>44773</v>
      </c>
      <c r="C142" s="580" ph="1"/>
      <c r="D142" s="580"/>
      <c r="E142" s="919"/>
      <c r="F142" s="919"/>
      <c r="G142" s="87">
        <v>67.924999999999997</v>
      </c>
      <c r="H142" s="580">
        <v>2563.1120000000001</v>
      </c>
      <c r="I142" s="87">
        <v>2101.3939999999998</v>
      </c>
      <c r="J142" s="87">
        <v>7529.6710000000003</v>
      </c>
      <c r="K142" s="88">
        <v>12262.102000000001</v>
      </c>
      <c r="L142" s="89">
        <v>0.15576448475147245</v>
      </c>
      <c r="M142" s="580" ph="1">
        <v>0</v>
      </c>
      <c r="N142" s="87">
        <v>1910</v>
      </c>
      <c r="O142" s="87">
        <v>57</v>
      </c>
      <c r="P142" s="88">
        <v>1967</v>
      </c>
      <c r="Q142" s="87">
        <v>4</v>
      </c>
      <c r="R142" s="580">
        <v>60</v>
      </c>
      <c r="S142" s="87">
        <v>147</v>
      </c>
      <c r="T142" s="88">
        <v>211</v>
      </c>
      <c r="U142" s="137">
        <v>16.981249999999999</v>
      </c>
      <c r="V142" s="580">
        <v>7</v>
      </c>
      <c r="W142" s="137">
        <v>14.295197278911564</v>
      </c>
      <c r="X142" s="138">
        <v>22.428582938388629</v>
      </c>
    </row>
    <row r="143" spans="2:24" s="38" customFormat="1" ht="12.75" customHeight="1">
      <c r="B143" s="516">
        <f t="shared" si="54"/>
        <v>44804</v>
      </c>
      <c r="C143" s="580" ph="1"/>
      <c r="D143" s="580"/>
      <c r="E143" s="919"/>
      <c r="F143" s="919"/>
      <c r="G143" s="87">
        <v>401.33300000000003</v>
      </c>
      <c r="H143" s="580">
        <v>5682.8069999999998</v>
      </c>
      <c r="I143" s="87">
        <v>2000.6949999999999</v>
      </c>
      <c r="J143" s="87">
        <v>7957</v>
      </c>
      <c r="K143" s="88">
        <v>16041.834999999999</v>
      </c>
      <c r="L143" s="89">
        <v>0.15116724489436528</v>
      </c>
      <c r="M143" s="580" ph="1">
        <v>0</v>
      </c>
      <c r="N143" s="87">
        <v>2425</v>
      </c>
      <c r="O143" s="87">
        <v>295</v>
      </c>
      <c r="P143" s="88">
        <v>2720</v>
      </c>
      <c r="Q143" s="87">
        <v>10</v>
      </c>
      <c r="R143" s="580">
        <v>103</v>
      </c>
      <c r="S143" s="87">
        <v>175</v>
      </c>
      <c r="T143" s="88">
        <v>288</v>
      </c>
      <c r="U143" s="137">
        <v>40.133300000000006</v>
      </c>
      <c r="V143" s="137">
        <v>55.172883495145626</v>
      </c>
      <c r="W143" s="137">
        <v>11.432542857142856</v>
      </c>
      <c r="X143" s="138">
        <v>28.072343749999998</v>
      </c>
    </row>
    <row r="144" spans="2:24" s="38" customFormat="1" ht="12.6" customHeight="1">
      <c r="B144" s="867">
        <f t="shared" si="54"/>
        <v>44834</v>
      </c>
      <c r="C144" s="908"/>
      <c r="D144" s="908"/>
      <c r="E144" s="909"/>
      <c r="F144" s="909"/>
      <c r="G144" s="117">
        <v>857.4</v>
      </c>
      <c r="H144" s="908">
        <v>5087.5190000000002</v>
      </c>
      <c r="I144" s="117">
        <v>2637.6759999999999</v>
      </c>
      <c r="J144" s="117">
        <v>7040</v>
      </c>
      <c r="K144" s="118">
        <v>15622.594999999999</v>
      </c>
      <c r="L144" s="119">
        <v>0.17257056206091242</v>
      </c>
      <c r="M144" s="908" ph="1">
        <v>0</v>
      </c>
      <c r="N144" s="117">
        <v>2696</v>
      </c>
      <c r="O144" s="117" ph="1">
        <v>471</v>
      </c>
      <c r="P144" s="76">
        <v>3167</v>
      </c>
      <c r="Q144" s="908">
        <v>15</v>
      </c>
      <c r="R144" s="908">
        <v>177</v>
      </c>
      <c r="S144" s="117">
        <v>156</v>
      </c>
      <c r="T144" s="118">
        <v>348</v>
      </c>
      <c r="U144" s="911">
        <v>57.16</v>
      </c>
      <c r="V144" s="911">
        <v>28.743045197740113</v>
      </c>
      <c r="W144" s="911">
        <v>16.908179487179488</v>
      </c>
      <c r="X144" s="970">
        <v>24.662629310344826</v>
      </c>
    </row>
    <row r="145" spans="2:24" s="38" customFormat="1" ht="12.6" customHeight="1">
      <c r="B145" s="869">
        <f t="shared" si="54"/>
        <v>44865</v>
      </c>
      <c r="C145" s="913"/>
      <c r="D145" s="913"/>
      <c r="E145" s="914"/>
      <c r="F145" s="914"/>
      <c r="G145" s="120">
        <v>693.62099999999998</v>
      </c>
      <c r="H145" s="913">
        <v>22156.667000000001</v>
      </c>
      <c r="I145" s="120">
        <v>3605.973</v>
      </c>
      <c r="J145" s="120">
        <v>7903</v>
      </c>
      <c r="K145" s="121">
        <v>34359.260999999999</v>
      </c>
      <c r="L145" s="122">
        <v>8.3849300484082012E-2</v>
      </c>
      <c r="M145" s="913" ph="1">
        <v>0</v>
      </c>
      <c r="N145" s="87">
        <v>2881</v>
      </c>
      <c r="O145" s="120" ph="1">
        <v>465</v>
      </c>
      <c r="P145" s="80">
        <v>3346</v>
      </c>
      <c r="Q145" s="913">
        <v>21</v>
      </c>
      <c r="R145" s="913">
        <v>361</v>
      </c>
      <c r="S145" s="120">
        <v>196</v>
      </c>
      <c r="T145" s="121">
        <v>578</v>
      </c>
      <c r="U145" s="915">
        <v>33.02957142857143</v>
      </c>
      <c r="V145" s="915">
        <v>61.375808864265935</v>
      </c>
      <c r="W145" s="915">
        <v>18.397821428571429</v>
      </c>
      <c r="X145" s="971">
        <v>45.772077854671281</v>
      </c>
    </row>
    <row r="146" spans="2:24" s="38" customFormat="1" ht="12.6" customHeight="1">
      <c r="B146" s="516">
        <f t="shared" si="54"/>
        <v>44895</v>
      </c>
      <c r="C146" s="580"/>
      <c r="D146" s="580"/>
      <c r="E146" s="919"/>
      <c r="F146" s="919"/>
      <c r="G146" s="87">
        <v>202.19</v>
      </c>
      <c r="H146" s="580">
        <v>24381.601999999999</v>
      </c>
      <c r="I146" s="87">
        <v>3811.93</v>
      </c>
      <c r="J146" s="87">
        <v>6664</v>
      </c>
      <c r="K146" s="88">
        <v>35059.721999999994</v>
      </c>
      <c r="L146" s="89">
        <v>8.7108505880337569E-2</v>
      </c>
      <c r="M146" s="580" ph="1">
        <v>0</v>
      </c>
      <c r="N146" s="87" ph="1">
        <v>3054</v>
      </c>
      <c r="O146" s="87" ph="1">
        <v>372</v>
      </c>
      <c r="P146" s="88">
        <v>3426</v>
      </c>
      <c r="Q146" s="87">
        <v>10</v>
      </c>
      <c r="R146" s="580">
        <v>438</v>
      </c>
      <c r="S146" s="87">
        <v>272</v>
      </c>
      <c r="T146" s="88">
        <v>720</v>
      </c>
      <c r="U146" s="137">
        <v>20.219000000000001</v>
      </c>
      <c r="V146" s="137">
        <v>55.665757990867576</v>
      </c>
      <c r="W146" s="137">
        <v>14.014448529411764</v>
      </c>
      <c r="X146" s="138">
        <v>39.438502777777778</v>
      </c>
    </row>
    <row r="147" spans="2:24" s="38" customFormat="1" ht="12.6" customHeight="1">
      <c r="B147" s="517">
        <f t="shared" si="54"/>
        <v>44926</v>
      </c>
      <c r="C147" s="920"/>
      <c r="D147" s="920"/>
      <c r="E147" s="921"/>
      <c r="F147" s="921"/>
      <c r="G147" s="523">
        <v>60.02</v>
      </c>
      <c r="H147" s="920">
        <v>10422.003000000001</v>
      </c>
      <c r="I147" s="523">
        <v>3676.2640000000001</v>
      </c>
      <c r="J147" s="523">
        <v>7412</v>
      </c>
      <c r="K147" s="524">
        <v>21570.287</v>
      </c>
      <c r="L147" s="525">
        <v>0.17357209943474558</v>
      </c>
      <c r="M147" s="920" ph="1">
        <v>0</v>
      </c>
      <c r="N147" s="523" ph="1">
        <v>3744</v>
      </c>
      <c r="O147" s="523" ph="1">
        <v>481</v>
      </c>
      <c r="P147" s="524">
        <v>4225</v>
      </c>
      <c r="Q147" s="523">
        <v>10</v>
      </c>
      <c r="R147" s="920">
        <v>416</v>
      </c>
      <c r="S147" s="523">
        <v>236</v>
      </c>
      <c r="T147" s="524">
        <v>662</v>
      </c>
      <c r="U147" s="527">
        <v>6.0020000000000007</v>
      </c>
      <c r="V147" s="527">
        <v>25.05289182692308</v>
      </c>
      <c r="W147" s="527">
        <v>15.577389830508475</v>
      </c>
      <c r="X147" s="528">
        <v>21.387140483383686</v>
      </c>
    </row>
    <row r="148" spans="2:24" s="38" customFormat="1" ht="12.6" customHeight="1">
      <c r="B148" s="516">
        <f t="shared" si="54"/>
        <v>44957</v>
      </c>
      <c r="C148" s="580"/>
      <c r="D148" s="580"/>
      <c r="E148" s="919"/>
      <c r="F148" s="919"/>
      <c r="G148" s="87">
        <v>811.42399999999998</v>
      </c>
      <c r="H148" s="580">
        <v>15029.513000000001</v>
      </c>
      <c r="I148" s="87">
        <v>4396.3720000000003</v>
      </c>
      <c r="J148" s="87">
        <v>7700</v>
      </c>
      <c r="K148" s="88">
        <v>27937.309000000001</v>
      </c>
      <c r="L148" s="89">
        <v>0.1234907771539485</v>
      </c>
      <c r="M148" s="580" ph="1">
        <v>0</v>
      </c>
      <c r="N148" s="87" ph="1">
        <v>3450</v>
      </c>
      <c r="O148" s="87" ph="1">
        <v>369</v>
      </c>
      <c r="P148" s="88">
        <v>3819</v>
      </c>
      <c r="Q148" s="87">
        <v>12</v>
      </c>
      <c r="R148" s="580">
        <v>490</v>
      </c>
      <c r="S148" s="87">
        <v>324</v>
      </c>
      <c r="T148" s="88">
        <v>826</v>
      </c>
      <c r="U148" s="137">
        <v>67.61866666666667</v>
      </c>
      <c r="V148" s="137">
        <v>30.672475510204084</v>
      </c>
      <c r="W148" s="137">
        <v>13.569049382716051</v>
      </c>
      <c r="X148" s="138">
        <v>24.500374092009686</v>
      </c>
    </row>
    <row r="149" spans="2:24" s="38" customFormat="1" ht="12.6" customHeight="1">
      <c r="B149" s="516">
        <f t="shared" si="54"/>
        <v>44985</v>
      </c>
      <c r="C149" s="580"/>
      <c r="D149" s="580"/>
      <c r="E149" s="919"/>
      <c r="F149" s="919"/>
      <c r="G149" s="87">
        <v>707.1</v>
      </c>
      <c r="H149" s="580">
        <v>12184.28</v>
      </c>
      <c r="I149" s="87">
        <v>2498.9079999999999</v>
      </c>
      <c r="J149" s="87">
        <v>6388</v>
      </c>
      <c r="K149" s="88">
        <v>21778.288</v>
      </c>
      <c r="L149" s="89">
        <v>0.15689938529603428</v>
      </c>
      <c r="M149" s="580" ph="1">
        <v>0</v>
      </c>
      <c r="N149" s="87" ph="1">
        <v>3417</v>
      </c>
      <c r="O149" s="87" ph="1">
        <v>228</v>
      </c>
      <c r="P149" s="88">
        <v>3645</v>
      </c>
      <c r="Q149" s="87">
        <v>2</v>
      </c>
      <c r="R149" s="580">
        <v>465</v>
      </c>
      <c r="S149" s="87">
        <v>300</v>
      </c>
      <c r="T149" s="88">
        <v>767</v>
      </c>
      <c r="U149" s="137">
        <v>353.55</v>
      </c>
      <c r="V149" s="137">
        <v>26.202752688172044</v>
      </c>
      <c r="W149" s="137">
        <v>8.3296933333333332</v>
      </c>
      <c r="X149" s="138">
        <v>20.065564537157758</v>
      </c>
    </row>
    <row r="150" spans="2:24" s="38" customFormat="1" ht="12.6" customHeight="1">
      <c r="B150" s="867">
        <f t="shared" si="54"/>
        <v>45016</v>
      </c>
      <c r="C150" s="908"/>
      <c r="D150" s="908"/>
      <c r="E150" s="909"/>
      <c r="F150" s="909"/>
      <c r="G150" s="117">
        <v>1684.145</v>
      </c>
      <c r="H150" s="908">
        <v>12618.714</v>
      </c>
      <c r="I150" s="117">
        <v>3813.9720000000002</v>
      </c>
      <c r="J150" s="117">
        <v>8632</v>
      </c>
      <c r="K150" s="118">
        <v>26748.831000000002</v>
      </c>
      <c r="L150" s="119">
        <v>0.13802472339819261</v>
      </c>
      <c r="M150" s="908" ph="1">
        <v>0</v>
      </c>
      <c r="N150" s="117" ph="1">
        <v>3692</v>
      </c>
      <c r="O150" s="117" ph="1">
        <v>258</v>
      </c>
      <c r="P150" s="118">
        <v>3950</v>
      </c>
      <c r="Q150" s="117">
        <v>43</v>
      </c>
      <c r="R150" s="908">
        <v>450</v>
      </c>
      <c r="S150" s="117">
        <v>336</v>
      </c>
      <c r="T150" s="118">
        <v>829</v>
      </c>
      <c r="U150" s="151">
        <v>39.166162790697676</v>
      </c>
      <c r="V150" s="151">
        <v>28.041586666666667</v>
      </c>
      <c r="W150" s="151">
        <v>11.351107142857144</v>
      </c>
      <c r="X150" s="152">
        <v>21.853837153196626</v>
      </c>
    </row>
    <row r="151" spans="2:24" s="38" customFormat="1" ht="12.6" customHeight="1">
      <c r="B151" s="516">
        <f t="shared" si="54"/>
        <v>45046</v>
      </c>
      <c r="C151" s="580"/>
      <c r="D151" s="580"/>
      <c r="E151" s="919"/>
      <c r="F151" s="919"/>
      <c r="G151" s="87">
        <v>3743.2939999999999</v>
      </c>
      <c r="H151" s="580">
        <v>12410.786</v>
      </c>
      <c r="I151" s="87">
        <v>3872.797</v>
      </c>
      <c r="J151" s="87">
        <v>11307</v>
      </c>
      <c r="K151" s="88">
        <v>31333.877</v>
      </c>
      <c r="L151" s="89">
        <v>0.10653006648363367</v>
      </c>
      <c r="M151" s="580" ph="1">
        <v>0</v>
      </c>
      <c r="N151" s="87" ph="1">
        <v>3338</v>
      </c>
      <c r="O151" s="87" ph="1">
        <v>300</v>
      </c>
      <c r="P151" s="88">
        <v>3638</v>
      </c>
      <c r="Q151" s="87">
        <v>133</v>
      </c>
      <c r="R151" s="580">
        <v>527</v>
      </c>
      <c r="S151" s="87">
        <v>240</v>
      </c>
      <c r="T151" s="88">
        <v>900</v>
      </c>
      <c r="U151" s="137">
        <v>28.145067669172931</v>
      </c>
      <c r="V151" s="137">
        <v>23.549878557874763</v>
      </c>
      <c r="W151" s="137">
        <v>16.136654166666666</v>
      </c>
      <c r="X151" s="138">
        <v>22.252085555555556</v>
      </c>
    </row>
    <row r="152" spans="2:24" s="38" customFormat="1" ht="12.6" customHeight="1">
      <c r="B152" s="516">
        <f t="shared" si="54"/>
        <v>45077</v>
      </c>
      <c r="C152" s="580"/>
      <c r="D152" s="580"/>
      <c r="E152" s="919"/>
      <c r="F152" s="919"/>
      <c r="G152" s="87">
        <v>3919.348</v>
      </c>
      <c r="H152" s="580">
        <v>15821.444</v>
      </c>
      <c r="I152" s="87">
        <v>4321.8209999999999</v>
      </c>
      <c r="J152" s="87">
        <v>10115</v>
      </c>
      <c r="K152" s="88">
        <v>34177.612999999998</v>
      </c>
      <c r="L152" s="89">
        <v>0.15018602966801692</v>
      </c>
      <c r="M152" s="580" ph="1">
        <v>0</v>
      </c>
      <c r="N152" s="87" ph="1">
        <v>5133</v>
      </c>
      <c r="O152" s="87" ph="1">
        <v>124</v>
      </c>
      <c r="P152" s="88">
        <v>5257</v>
      </c>
      <c r="Q152" s="87">
        <v>127</v>
      </c>
      <c r="R152" s="580">
        <v>578</v>
      </c>
      <c r="S152" s="87">
        <v>354</v>
      </c>
      <c r="T152" s="88">
        <v>1059</v>
      </c>
      <c r="U152" s="137">
        <v>30.861007874015748</v>
      </c>
      <c r="V152" s="137">
        <v>27.372740484429066</v>
      </c>
      <c r="W152" s="137">
        <v>12.208533898305085</v>
      </c>
      <c r="X152" s="138">
        <v>22.72201416430595</v>
      </c>
    </row>
    <row r="153" spans="2:24" s="38" customFormat="1" ht="12.6" customHeight="1">
      <c r="B153" s="867">
        <f t="shared" si="54"/>
        <v>45107</v>
      </c>
      <c r="C153" s="908"/>
      <c r="D153" s="908"/>
      <c r="E153" s="909"/>
      <c r="F153" s="909"/>
      <c r="G153" s="117">
        <v>3910.3470000000002</v>
      </c>
      <c r="H153" s="908">
        <v>10703.486999999999</v>
      </c>
      <c r="I153" s="117">
        <v>6910.098</v>
      </c>
      <c r="J153" s="117">
        <v>8977</v>
      </c>
      <c r="K153" s="118">
        <v>30500.932000000001</v>
      </c>
      <c r="L153" s="119">
        <v>0.11189822002816176</v>
      </c>
      <c r="M153" s="908" ph="1">
        <v>0</v>
      </c>
      <c r="N153" s="117" ph="1">
        <v>3413</v>
      </c>
      <c r="O153" s="117" ph="1">
        <v>277</v>
      </c>
      <c r="P153" s="118">
        <v>3690</v>
      </c>
      <c r="Q153" s="117">
        <v>189</v>
      </c>
      <c r="R153" s="908">
        <v>426</v>
      </c>
      <c r="S153" s="117">
        <v>343</v>
      </c>
      <c r="T153" s="118">
        <v>958</v>
      </c>
      <c r="U153" s="151">
        <v>20.689666666666668</v>
      </c>
      <c r="V153" s="151">
        <v>25.125556338028169</v>
      </c>
      <c r="W153" s="151">
        <v>20.146058309037901</v>
      </c>
      <c r="X153" s="152">
        <v>22.467569937369522</v>
      </c>
    </row>
    <row r="154" spans="2:24" s="38" customFormat="1" ht="12.6" customHeight="1">
      <c r="B154" s="516">
        <f t="shared" si="54"/>
        <v>45138</v>
      </c>
      <c r="C154" s="580"/>
      <c r="D154" s="580"/>
      <c r="E154" s="919"/>
      <c r="F154" s="919"/>
      <c r="G154" s="87">
        <v>6593.6589999999997</v>
      </c>
      <c r="H154" s="580">
        <v>14229.06</v>
      </c>
      <c r="I154" s="87">
        <v>6737.0950000000003</v>
      </c>
      <c r="J154" s="87">
        <v>9842</v>
      </c>
      <c r="K154" s="88">
        <v>37401.813999999998</v>
      </c>
      <c r="L154" s="89">
        <v>9.8711789754368603E-2</v>
      </c>
      <c r="M154" s="580" ph="1">
        <v>0</v>
      </c>
      <c r="N154" s="87" ph="1">
        <v>3692</v>
      </c>
      <c r="O154" s="87" ph="1">
        <v>201</v>
      </c>
      <c r="P154" s="88">
        <v>3893</v>
      </c>
      <c r="Q154" s="87">
        <v>158</v>
      </c>
      <c r="R154" s="580">
        <v>549</v>
      </c>
      <c r="S154" s="87">
        <v>342</v>
      </c>
      <c r="T154" s="88">
        <v>1049</v>
      </c>
      <c r="U154" s="137">
        <v>41.732018987341768</v>
      </c>
      <c r="V154" s="137">
        <v>25.918142076502733</v>
      </c>
      <c r="W154" s="137">
        <v>19.699108187134502</v>
      </c>
      <c r="X154" s="138">
        <v>26.272463298379407</v>
      </c>
    </row>
    <row r="155" spans="2:24" s="38" customFormat="1" ht="12.6" customHeight="1">
      <c r="B155" s="516">
        <f t="shared" si="54"/>
        <v>45169</v>
      </c>
      <c r="C155" s="580"/>
      <c r="D155" s="580"/>
      <c r="E155" s="919"/>
      <c r="F155" s="919"/>
      <c r="G155" s="87">
        <v>6870.1930000000002</v>
      </c>
      <c r="H155" s="580">
        <v>14509.552</v>
      </c>
      <c r="I155" s="87">
        <v>3693.453</v>
      </c>
      <c r="J155" s="87">
        <v>9593</v>
      </c>
      <c r="K155" s="88">
        <v>34666.198000000004</v>
      </c>
      <c r="L155" s="89">
        <v>0.10058789833254859</v>
      </c>
      <c r="M155" s="580" ph="1">
        <v>0</v>
      </c>
      <c r="N155" s="87" ph="1">
        <v>3487</v>
      </c>
      <c r="O155" s="87" ph="1">
        <v>552</v>
      </c>
      <c r="P155" s="88">
        <v>4039</v>
      </c>
      <c r="Q155" s="87">
        <v>190</v>
      </c>
      <c r="R155" s="580">
        <v>684</v>
      </c>
      <c r="S155" s="87">
        <v>299</v>
      </c>
      <c r="T155" s="88">
        <v>1173</v>
      </c>
      <c r="U155" s="137">
        <v>36.158910526315793</v>
      </c>
      <c r="V155" s="137">
        <v>21.212795321637426</v>
      </c>
      <c r="W155" s="137">
        <v>12.352685618729097</v>
      </c>
      <c r="X155" s="138">
        <v>21.375275362318842</v>
      </c>
    </row>
    <row r="156" spans="2:24" s="38" customFormat="1" ht="12.6" customHeight="1">
      <c r="B156" s="867">
        <f t="shared" si="54"/>
        <v>45199</v>
      </c>
      <c r="C156" s="908"/>
      <c r="D156" s="908"/>
      <c r="E156" s="909"/>
      <c r="F156" s="909"/>
      <c r="G156" s="117">
        <v>5500.7610000000004</v>
      </c>
      <c r="H156" s="908">
        <v>12421.192999999999</v>
      </c>
      <c r="I156" s="117">
        <v>3478.0419999999999</v>
      </c>
      <c r="J156" s="117">
        <v>9748</v>
      </c>
      <c r="K156" s="118">
        <v>31147.995999999999</v>
      </c>
      <c r="L156" s="119">
        <v>0.109027880959019</v>
      </c>
      <c r="M156" s="908" ph="1">
        <v>0</v>
      </c>
      <c r="N156" s="117" ph="1">
        <v>3396</v>
      </c>
      <c r="O156" s="117" ph="1">
        <v>320</v>
      </c>
      <c r="P156" s="118">
        <v>3716</v>
      </c>
      <c r="Q156" s="117">
        <v>207</v>
      </c>
      <c r="R156" s="908">
        <v>587</v>
      </c>
      <c r="S156" s="117">
        <v>267</v>
      </c>
      <c r="T156" s="118">
        <v>1061</v>
      </c>
      <c r="U156" s="151">
        <v>26.57372463768116</v>
      </c>
      <c r="V156" s="151">
        <v>21.160465076660987</v>
      </c>
      <c r="W156" s="151">
        <v>13.026374531835206</v>
      </c>
      <c r="X156" s="152">
        <v>20.169647502356266</v>
      </c>
    </row>
    <row r="157" spans="2:24" s="38" customFormat="1" ht="12.6" customHeight="1">
      <c r="B157" s="516">
        <f t="shared" si="54"/>
        <v>45230</v>
      </c>
      <c r="C157" s="580"/>
      <c r="D157" s="580"/>
      <c r="E157" s="919"/>
      <c r="F157" s="919"/>
      <c r="G157" s="87">
        <v>15419.915000000001</v>
      </c>
      <c r="H157" s="580">
        <v>11086.975</v>
      </c>
      <c r="I157" s="87">
        <v>3444.221</v>
      </c>
      <c r="J157" s="87">
        <v>7933</v>
      </c>
      <c r="K157" s="88">
        <v>37884.111000000004</v>
      </c>
      <c r="L157" s="89">
        <v>4.0095965297958287E-2</v>
      </c>
      <c r="M157" s="580" ph="1">
        <v>0</v>
      </c>
      <c r="N157" s="87" ph="1">
        <v>1519</v>
      </c>
      <c r="O157" s="87" ph="1">
        <v>236</v>
      </c>
      <c r="P157" s="88">
        <v>1755</v>
      </c>
      <c r="Q157" s="87">
        <v>284</v>
      </c>
      <c r="R157" s="580">
        <v>557</v>
      </c>
      <c r="S157" s="87">
        <v>265</v>
      </c>
      <c r="T157" s="88">
        <v>1106</v>
      </c>
      <c r="U157" s="137">
        <v>54.295475352112682</v>
      </c>
      <c r="V157" s="137">
        <v>19.904802513464993</v>
      </c>
      <c r="W157" s="137">
        <v>12.997060377358491</v>
      </c>
      <c r="X157" s="138">
        <v>27.080570524412298</v>
      </c>
    </row>
    <row r="158" spans="2:24" s="38" customFormat="1" ht="12.6" customHeight="1">
      <c r="B158" s="516">
        <f t="shared" si="54"/>
        <v>45260</v>
      </c>
      <c r="C158" s="580"/>
      <c r="D158" s="580"/>
      <c r="E158" s="919"/>
      <c r="F158" s="919"/>
      <c r="G158" s="87">
        <v>14081.09</v>
      </c>
      <c r="H158" s="580">
        <v>18340.161</v>
      </c>
      <c r="I158" s="87">
        <v>4404.96</v>
      </c>
      <c r="J158" s="87">
        <v>8272</v>
      </c>
      <c r="K158" s="88">
        <v>45098.211000000003</v>
      </c>
      <c r="L158" s="89">
        <v>0.10752089478671337</v>
      </c>
      <c r="M158" s="580" ph="1">
        <v>0</v>
      </c>
      <c r="N158" s="87" ph="1">
        <v>4849</v>
      </c>
      <c r="O158" s="87" ph="1">
        <v>342</v>
      </c>
      <c r="P158" s="88">
        <v>5191</v>
      </c>
      <c r="Q158" s="87">
        <v>449</v>
      </c>
      <c r="R158" s="580">
        <v>821</v>
      </c>
      <c r="S158" s="87">
        <v>237</v>
      </c>
      <c r="T158" s="88">
        <v>1507</v>
      </c>
      <c r="U158" s="137">
        <v>31.361002227171493</v>
      </c>
      <c r="V158" s="137">
        <v>22.338807551766138</v>
      </c>
      <c r="W158" s="137">
        <v>18.586329113924052</v>
      </c>
      <c r="X158" s="138">
        <v>24.436769077637692</v>
      </c>
    </row>
    <row r="159" spans="2:24" s="38" customFormat="1" ht="12.6" customHeight="1">
      <c r="B159" s="517">
        <f t="shared" si="54"/>
        <v>45291</v>
      </c>
      <c r="C159" s="920"/>
      <c r="D159" s="920"/>
      <c r="E159" s="921"/>
      <c r="F159" s="921"/>
      <c r="G159" s="523">
        <v>12756.269</v>
      </c>
      <c r="H159" s="920">
        <v>18172.446</v>
      </c>
      <c r="I159" s="523">
        <v>2685.739</v>
      </c>
      <c r="J159" s="523">
        <v>8113</v>
      </c>
      <c r="K159" s="524">
        <v>41727.453999999998</v>
      </c>
      <c r="L159" s="525">
        <v>9.5237059035521321E-2</v>
      </c>
      <c r="M159" s="920" ph="1">
        <v>0</v>
      </c>
      <c r="N159" s="523" ph="1">
        <v>3974</v>
      </c>
      <c r="O159" s="523" ph="1">
        <v>348</v>
      </c>
      <c r="P159" s="524">
        <v>4322</v>
      </c>
      <c r="Q159" s="523">
        <v>384</v>
      </c>
      <c r="R159" s="920">
        <v>629</v>
      </c>
      <c r="S159" s="523">
        <v>250</v>
      </c>
      <c r="T159" s="524">
        <v>1263</v>
      </c>
      <c r="U159" s="527">
        <v>33.219450520833334</v>
      </c>
      <c r="V159" s="527">
        <v>28.891011128775833</v>
      </c>
      <c r="W159" s="527">
        <v>10.742956</v>
      </c>
      <c r="X159" s="528">
        <v>26.614769596199523</v>
      </c>
    </row>
    <row r="160" spans="2:24" s="38" customFormat="1" ht="12.6" customHeight="1">
      <c r="B160" s="516">
        <f t="shared" si="54"/>
        <v>45322</v>
      </c>
      <c r="C160" s="580"/>
      <c r="D160" s="580"/>
      <c r="E160" s="919"/>
      <c r="F160" s="919"/>
      <c r="G160" s="87">
        <v>5075.5519999999997</v>
      </c>
      <c r="H160" s="580">
        <v>17922.05</v>
      </c>
      <c r="I160" s="87">
        <v>3560.5970000000002</v>
      </c>
      <c r="J160" s="87">
        <v>9115</v>
      </c>
      <c r="K160" s="88">
        <v>35673.199000000001</v>
      </c>
      <c r="L160" s="89">
        <v>0.1438054378021999</v>
      </c>
      <c r="M160" s="580" ph="1">
        <v>0</v>
      </c>
      <c r="N160" s="87" ph="1">
        <v>5130</v>
      </c>
      <c r="O160" s="87" ph="1">
        <v>492</v>
      </c>
      <c r="P160" s="88">
        <v>5622</v>
      </c>
      <c r="Q160" s="87">
        <v>207</v>
      </c>
      <c r="R160" s="580">
        <v>790</v>
      </c>
      <c r="S160" s="87">
        <v>296</v>
      </c>
      <c r="T160" s="88">
        <v>1293</v>
      </c>
      <c r="U160" s="137">
        <v>24.519574879227051</v>
      </c>
      <c r="V160" s="137">
        <v>22.686139240506328</v>
      </c>
      <c r="W160" s="137">
        <v>12.029043918918919</v>
      </c>
      <c r="X160" s="138">
        <v>20.539983758700696</v>
      </c>
    </row>
    <row r="161" spans="2:25" s="38" customFormat="1" ht="12.6" customHeight="1">
      <c r="B161" s="516">
        <f t="shared" si="54"/>
        <v>45351</v>
      </c>
      <c r="C161" s="580"/>
      <c r="D161" s="580"/>
      <c r="E161" s="919"/>
      <c r="F161" s="919"/>
      <c r="G161" s="87">
        <v>10441.647000000001</v>
      </c>
      <c r="H161" s="580">
        <v>12065.194</v>
      </c>
      <c r="I161" s="87">
        <v>4289.3630000000003</v>
      </c>
      <c r="J161" s="87">
        <v>9283</v>
      </c>
      <c r="K161" s="88">
        <v>36079.203999999998</v>
      </c>
      <c r="L161" s="89">
        <v>0.14834030152106462</v>
      </c>
      <c r="M161" s="580" ph="1">
        <v>0</v>
      </c>
      <c r="N161" s="87" ph="1">
        <v>5352</v>
      </c>
      <c r="O161" s="87" ph="1">
        <v>739</v>
      </c>
      <c r="P161" s="88">
        <v>6091</v>
      </c>
      <c r="Q161" s="87">
        <v>318</v>
      </c>
      <c r="R161" s="580">
        <v>489</v>
      </c>
      <c r="S161" s="87">
        <v>284</v>
      </c>
      <c r="T161" s="88">
        <v>1091</v>
      </c>
      <c r="U161" s="137">
        <v>32.835367924528306</v>
      </c>
      <c r="V161" s="137">
        <v>24.673198364008179</v>
      </c>
      <c r="W161" s="137">
        <v>15.103390845070424</v>
      </c>
      <c r="X161" s="138">
        <v>24.561140238313474</v>
      </c>
    </row>
    <row r="162" spans="2:25" s="38" customFormat="1" ht="12.6" customHeight="1">
      <c r="B162" s="867">
        <f t="shared" si="54"/>
        <v>45382</v>
      </c>
      <c r="C162" s="908"/>
      <c r="D162" s="908"/>
      <c r="E162" s="909"/>
      <c r="F162" s="909"/>
      <c r="G162" s="117">
        <v>5759.0609999999997</v>
      </c>
      <c r="H162" s="908">
        <v>11762.665000000001</v>
      </c>
      <c r="I162" s="117">
        <v>5542.89</v>
      </c>
      <c r="J162" s="117">
        <v>9547</v>
      </c>
      <c r="K162" s="118">
        <v>32611.616000000002</v>
      </c>
      <c r="L162" s="119">
        <v>8.9017361175846049E-2</v>
      </c>
      <c r="M162" s="908" ph="1">
        <v>0</v>
      </c>
      <c r="N162" s="117" ph="1">
        <v>2903</v>
      </c>
      <c r="O162" s="117" ph="1">
        <v>451</v>
      </c>
      <c r="P162" s="118">
        <v>3354</v>
      </c>
      <c r="Q162" s="117">
        <v>183</v>
      </c>
      <c r="R162" s="908">
        <v>455</v>
      </c>
      <c r="S162" s="117">
        <v>264</v>
      </c>
      <c r="T162" s="118">
        <v>902</v>
      </c>
      <c r="U162" s="151">
        <v>31.470278688524587</v>
      </c>
      <c r="V162" s="151">
        <v>25.852010989010992</v>
      </c>
      <c r="W162" s="151">
        <v>20.995795454545455</v>
      </c>
      <c r="X162" s="152">
        <v>25.570527716186255</v>
      </c>
    </row>
    <row r="163" spans="2:25" s="38" customFormat="1" ht="12.6" customHeight="1">
      <c r="B163" s="516">
        <f t="shared" si="54"/>
        <v>45412</v>
      </c>
      <c r="C163" s="580"/>
      <c r="D163" s="580"/>
      <c r="E163" s="919"/>
      <c r="F163" s="919"/>
      <c r="G163" s="87">
        <v>10102.903</v>
      </c>
      <c r="H163" s="580">
        <v>15066.519</v>
      </c>
      <c r="I163" s="87">
        <v>5269.93</v>
      </c>
      <c r="J163" s="87">
        <v>8329</v>
      </c>
      <c r="K163" s="88">
        <v>38768.351999999999</v>
      </c>
      <c r="L163" s="89">
        <v>0.14197147198828572</v>
      </c>
      <c r="M163" s="580" ph="1">
        <v>0</v>
      </c>
      <c r="N163" s="87" ph="1">
        <v>5504</v>
      </c>
      <c r="O163" s="87" ph="1">
        <v>653</v>
      </c>
      <c r="P163" s="88">
        <v>6157</v>
      </c>
      <c r="Q163" s="87">
        <v>259</v>
      </c>
      <c r="R163" s="580">
        <v>537</v>
      </c>
      <c r="S163" s="87">
        <v>270</v>
      </c>
      <c r="T163" s="88">
        <v>1066</v>
      </c>
      <c r="U163" s="137">
        <v>39.007347490347492</v>
      </c>
      <c r="V163" s="137">
        <v>28.056832402234637</v>
      </c>
      <c r="W163" s="137">
        <v>19.51825925925926</v>
      </c>
      <c r="X163" s="138">
        <v>28.554739212007505</v>
      </c>
    </row>
    <row r="164" spans="2:25" s="38" customFormat="1" ht="12.6" customHeight="1">
      <c r="B164" s="516">
        <f t="shared" si="54"/>
        <v>45443</v>
      </c>
      <c r="C164" s="580"/>
      <c r="D164" s="580"/>
      <c r="E164" s="919"/>
      <c r="F164" s="919"/>
      <c r="G164" s="87">
        <v>6559.79</v>
      </c>
      <c r="H164" s="580">
        <v>17387.956999999999</v>
      </c>
      <c r="I164" s="87">
        <v>8039.23</v>
      </c>
      <c r="J164" s="87">
        <v>9784</v>
      </c>
      <c r="K164" s="88">
        <v>41770.976999999999</v>
      </c>
      <c r="L164" s="89">
        <v>0.15587377810195821</v>
      </c>
      <c r="M164" s="580" ph="1">
        <v>0</v>
      </c>
      <c r="N164" s="87" ph="1">
        <v>6511</v>
      </c>
      <c r="O164" s="87" ph="1">
        <v>449</v>
      </c>
      <c r="P164" s="88">
        <v>6960</v>
      </c>
      <c r="Q164" s="87">
        <v>202</v>
      </c>
      <c r="R164" s="580">
        <v>616</v>
      </c>
      <c r="S164" s="87">
        <v>377</v>
      </c>
      <c r="T164" s="88">
        <v>1195</v>
      </c>
      <c r="U164" s="137">
        <v>32.474207920792082</v>
      </c>
      <c r="V164" s="137">
        <v>28.227202922077918</v>
      </c>
      <c r="W164" s="137">
        <v>21.3242175066313</v>
      </c>
      <c r="X164" s="138">
        <v>26.767344769874477</v>
      </c>
    </row>
    <row r="165" spans="2:25" s="38" customFormat="1" ht="12.6" customHeight="1">
      <c r="B165" s="867">
        <f t="shared" si="54"/>
        <v>45473</v>
      </c>
      <c r="C165" s="908"/>
      <c r="D165" s="908"/>
      <c r="E165" s="909"/>
      <c r="F165" s="909"/>
      <c r="G165" s="117">
        <v>4419.9530000000004</v>
      </c>
      <c r="H165" s="908">
        <v>13938.771000000001</v>
      </c>
      <c r="I165" s="117">
        <v>5043.53</v>
      </c>
      <c r="J165" s="117">
        <v>9880</v>
      </c>
      <c r="K165" s="118">
        <v>33282.254000000001</v>
      </c>
      <c r="L165" s="119">
        <v>0.10492077850256175</v>
      </c>
      <c r="M165" s="908" ph="1">
        <v>0</v>
      </c>
      <c r="N165" s="117" ph="1">
        <v>3492</v>
      </c>
      <c r="O165" s="117" ph="1">
        <v>82</v>
      </c>
      <c r="P165" s="118">
        <v>3574</v>
      </c>
      <c r="Q165" s="117">
        <v>171</v>
      </c>
      <c r="R165" s="908">
        <v>558</v>
      </c>
      <c r="S165" s="117">
        <v>234</v>
      </c>
      <c r="T165" s="118">
        <v>963</v>
      </c>
      <c r="U165" s="151">
        <v>25.847678362573102</v>
      </c>
      <c r="V165" s="151">
        <v>24.979876344086023</v>
      </c>
      <c r="W165" s="151">
        <v>21.553547008547007</v>
      </c>
      <c r="X165" s="152">
        <v>24.301406022845278</v>
      </c>
    </row>
    <row r="166" spans="2:25" s="38" customFormat="1" ht="12.6" customHeight="1">
      <c r="B166" s="516">
        <f t="shared" si="54"/>
        <v>45504</v>
      </c>
      <c r="C166" s="580"/>
      <c r="D166" s="580"/>
      <c r="E166" s="919"/>
      <c r="F166" s="919"/>
      <c r="G166" s="87">
        <v>8975.9950000000008</v>
      </c>
      <c r="H166" s="580">
        <v>15545.867</v>
      </c>
      <c r="I166" s="87">
        <v>4573.9399999999996</v>
      </c>
      <c r="J166" s="87">
        <v>11041</v>
      </c>
      <c r="K166" s="88">
        <v>40136.801999999996</v>
      </c>
      <c r="L166" s="89">
        <v>0.11401007982648943</v>
      </c>
      <c r="M166" s="580" ph="1">
        <v>0</v>
      </c>
      <c r="N166" s="87" ph="1">
        <v>4576</v>
      </c>
      <c r="O166" s="87" ph="1">
        <v>404</v>
      </c>
      <c r="P166" s="88">
        <v>4980</v>
      </c>
      <c r="Q166" s="87">
        <v>291</v>
      </c>
      <c r="R166" s="580">
        <v>567</v>
      </c>
      <c r="S166" s="87">
        <v>301</v>
      </c>
      <c r="T166" s="88">
        <v>1159</v>
      </c>
      <c r="U166" s="137">
        <v>30.845343642611688</v>
      </c>
      <c r="V166" s="137">
        <v>27.417754850088183</v>
      </c>
      <c r="W166" s="137">
        <v>15.19581395348837</v>
      </c>
      <c r="X166" s="138">
        <v>25.10422950819672</v>
      </c>
    </row>
    <row r="167" spans="2:25" s="38" customFormat="1" ht="12.6" customHeight="1">
      <c r="B167" s="516">
        <f t="shared" si="54"/>
        <v>45535</v>
      </c>
      <c r="C167" s="580"/>
      <c r="D167" s="580"/>
      <c r="E167" s="919"/>
      <c r="F167" s="919"/>
      <c r="G167" s="87">
        <v>12002.808000000001</v>
      </c>
      <c r="H167" s="580">
        <v>20391.597000000002</v>
      </c>
      <c r="I167" s="87">
        <v>6462.06</v>
      </c>
      <c r="J167" s="87">
        <v>10534</v>
      </c>
      <c r="K167" s="88">
        <v>49390.465000000004</v>
      </c>
      <c r="L167" s="89">
        <v>9.7002528726951642E-2</v>
      </c>
      <c r="M167" s="580" ph="1">
        <v>0</v>
      </c>
      <c r="N167" s="87" ph="1">
        <v>4791</v>
      </c>
      <c r="O167" s="87" ph="1">
        <v>467</v>
      </c>
      <c r="P167" s="88">
        <v>5258</v>
      </c>
      <c r="Q167" s="87">
        <v>311</v>
      </c>
      <c r="R167" s="580">
        <v>709</v>
      </c>
      <c r="S167" s="87">
        <v>345</v>
      </c>
      <c r="T167" s="88">
        <v>1365</v>
      </c>
      <c r="U167" s="137">
        <v>38.594237942122191</v>
      </c>
      <c r="V167" s="137">
        <v>28.761067700987308</v>
      </c>
      <c r="W167" s="137">
        <v>18.730608695652176</v>
      </c>
      <c r="X167" s="138">
        <v>28.466274725274729</v>
      </c>
      <c r="Y167" s="1037">
        <f t="shared" ref="Y167:Y176" si="55">T167/Q167</f>
        <v>4.389067524115756</v>
      </c>
    </row>
    <row r="168" spans="2:25" s="38" customFormat="1" ht="12.6" customHeight="1">
      <c r="B168" s="867">
        <f t="shared" si="54"/>
        <v>45565</v>
      </c>
      <c r="C168" s="908"/>
      <c r="D168" s="908"/>
      <c r="E168" s="909"/>
      <c r="F168" s="909"/>
      <c r="G168" s="117">
        <v>5155.7</v>
      </c>
      <c r="H168" s="908">
        <v>15326.628000000001</v>
      </c>
      <c r="I168" s="117">
        <v>4576.3950000000004</v>
      </c>
      <c r="J168" s="117">
        <v>8651</v>
      </c>
      <c r="K168" s="118">
        <v>33709.722999999998</v>
      </c>
      <c r="L168" s="119">
        <v>0.1179185008432137</v>
      </c>
      <c r="M168" s="908" ph="1">
        <v>0</v>
      </c>
      <c r="N168" s="117" ph="1">
        <v>3975</v>
      </c>
      <c r="O168" s="117" ph="1">
        <v>339</v>
      </c>
      <c r="P168" s="118">
        <v>4314</v>
      </c>
      <c r="Q168" s="117">
        <v>274</v>
      </c>
      <c r="R168" s="908">
        <v>676</v>
      </c>
      <c r="S168" s="117">
        <v>266</v>
      </c>
      <c r="T168" s="118">
        <v>1216</v>
      </c>
      <c r="U168" s="151">
        <v>18.816423357664235</v>
      </c>
      <c r="V168" s="151">
        <v>22.672526627218936</v>
      </c>
      <c r="W168" s="151">
        <v>17.204492481203008</v>
      </c>
      <c r="X168" s="152">
        <v>20.607502467105263</v>
      </c>
      <c r="Y168" s="1037">
        <f t="shared" si="55"/>
        <v>4.437956204379562</v>
      </c>
    </row>
    <row r="169" spans="2:25" s="38" customFormat="1" ht="12.6" customHeight="1">
      <c r="B169" s="516">
        <v>45596</v>
      </c>
      <c r="C169" s="580"/>
      <c r="D169" s="580"/>
      <c r="E169" s="919"/>
      <c r="F169" s="919"/>
      <c r="G169" s="87">
        <v>12184.368</v>
      </c>
      <c r="H169" s="580">
        <v>12748.709000000001</v>
      </c>
      <c r="I169" s="87">
        <v>4740.45</v>
      </c>
      <c r="J169" s="87">
        <v>10018</v>
      </c>
      <c r="K169" s="88">
        <v>39691.527000000002</v>
      </c>
      <c r="L169" s="89">
        <v>0.11448287187338496</v>
      </c>
      <c r="M169" s="580" ph="1">
        <v>0</v>
      </c>
      <c r="N169" s="87" ph="1">
        <v>4544</v>
      </c>
      <c r="O169" s="87" ph="1">
        <v>472</v>
      </c>
      <c r="P169" s="88">
        <v>5016</v>
      </c>
      <c r="Q169" s="87">
        <v>395</v>
      </c>
      <c r="R169" s="580">
        <v>462</v>
      </c>
      <c r="S169" s="87">
        <v>361</v>
      </c>
      <c r="T169" s="88">
        <v>1218</v>
      </c>
      <c r="U169" s="137">
        <v>30.846501265822784</v>
      </c>
      <c r="V169" s="137">
        <v>27.594608225108228</v>
      </c>
      <c r="W169" s="137">
        <v>13.131440443213297</v>
      </c>
      <c r="X169" s="138">
        <v>24.362501642036126</v>
      </c>
      <c r="Y169" s="1037">
        <f t="shared" si="55"/>
        <v>3.0835443037974684</v>
      </c>
    </row>
    <row r="170" spans="2:25" s="38" customFormat="1" ht="12.6" customHeight="1">
      <c r="B170" s="992">
        <f>EOMONTH(B169,1)</f>
        <v>45626</v>
      </c>
      <c r="C170" s="993"/>
      <c r="D170" s="993"/>
      <c r="E170" s="994"/>
      <c r="F170" s="994"/>
      <c r="G170" s="995">
        <v>9534.23</v>
      </c>
      <c r="H170" s="993">
        <v>24453.575000000001</v>
      </c>
      <c r="I170" s="995">
        <v>6171.39</v>
      </c>
      <c r="J170" s="995">
        <v>12039</v>
      </c>
      <c r="K170" s="996">
        <v>52198.195</v>
      </c>
      <c r="L170" s="997">
        <v>8.0711603150262184E-2</v>
      </c>
      <c r="M170" s="993" ph="1">
        <v>0</v>
      </c>
      <c r="N170" s="995" ph="1">
        <v>4213</v>
      </c>
      <c r="O170" s="995" ph="1">
        <v>312</v>
      </c>
      <c r="P170" s="996">
        <v>4525</v>
      </c>
      <c r="Q170" s="995">
        <v>268</v>
      </c>
      <c r="R170" s="993">
        <v>770</v>
      </c>
      <c r="S170" s="995">
        <v>288</v>
      </c>
      <c r="T170" s="996">
        <v>1326</v>
      </c>
      <c r="U170" s="998">
        <v>35.575485074626862</v>
      </c>
      <c r="V170" s="998">
        <v>31.757889610389611</v>
      </c>
      <c r="W170" s="998">
        <v>21.428437500000001</v>
      </c>
      <c r="X170" s="999">
        <v>30.285969079939669</v>
      </c>
      <c r="Y170" s="1037">
        <f t="shared" si="55"/>
        <v>4.9477611940298507</v>
      </c>
    </row>
    <row r="171" spans="2:25" s="38" customFormat="1" ht="12.6" customHeight="1">
      <c r="B171" s="517">
        <f t="shared" ref="B171:B178" si="56">EOMONTH(B170,1)</f>
        <v>45657</v>
      </c>
      <c r="C171" s="920"/>
      <c r="D171" s="920"/>
      <c r="E171" s="921"/>
      <c r="F171" s="921"/>
      <c r="G171" s="523">
        <v>5359</v>
      </c>
      <c r="H171" s="920">
        <v>16721</v>
      </c>
      <c r="I171" s="523">
        <v>4239</v>
      </c>
      <c r="J171" s="523">
        <v>11073</v>
      </c>
      <c r="K171" s="524">
        <v>37391</v>
      </c>
      <c r="L171" s="525">
        <v>0.154</v>
      </c>
      <c r="M171" s="920" ph="1"/>
      <c r="N171" s="523" ph="1">
        <v>5742</v>
      </c>
      <c r="O171" s="523" ph="1">
        <v>386</v>
      </c>
      <c r="P171" s="524">
        <v>6128</v>
      </c>
      <c r="Q171" s="523">
        <v>242</v>
      </c>
      <c r="R171" s="920">
        <v>585</v>
      </c>
      <c r="S171" s="523">
        <v>315</v>
      </c>
      <c r="T171" s="524">
        <v>1142</v>
      </c>
      <c r="U171" s="527">
        <v>22.1</v>
      </c>
      <c r="V171" s="527">
        <v>28.6</v>
      </c>
      <c r="W171" s="527">
        <v>13.5</v>
      </c>
      <c r="X171" s="528">
        <v>23</v>
      </c>
      <c r="Y171" s="1037">
        <f t="shared" si="55"/>
        <v>4.7190082644628095</v>
      </c>
    </row>
    <row r="172" spans="2:25" s="38" customFormat="1" ht="12.6" customHeight="1">
      <c r="B172" s="516">
        <f t="shared" si="56"/>
        <v>45688</v>
      </c>
      <c r="C172" s="580"/>
      <c r="D172" s="580"/>
      <c r="E172" s="919"/>
      <c r="F172" s="919"/>
      <c r="G172" s="87">
        <v>5705</v>
      </c>
      <c r="H172" s="580">
        <v>11283</v>
      </c>
      <c r="I172" s="87">
        <v>3627</v>
      </c>
      <c r="J172" s="87">
        <v>10156</v>
      </c>
      <c r="K172" s="88">
        <v>30772</v>
      </c>
      <c r="L172" s="89">
        <v>0.13700000000000001</v>
      </c>
      <c r="M172" s="580" ph="1"/>
      <c r="N172" s="87" ph="1">
        <v>4215</v>
      </c>
      <c r="O172" s="87" ph="1">
        <v>335</v>
      </c>
      <c r="P172" s="88">
        <v>4550</v>
      </c>
      <c r="Q172" s="87">
        <v>193</v>
      </c>
      <c r="R172" s="580">
        <v>608</v>
      </c>
      <c r="S172" s="87">
        <v>275</v>
      </c>
      <c r="T172" s="88">
        <v>1076</v>
      </c>
      <c r="U172" s="137">
        <v>29.6</v>
      </c>
      <c r="V172" s="137">
        <v>18.600000000000001</v>
      </c>
      <c r="W172" s="137">
        <v>13.2</v>
      </c>
      <c r="X172" s="138">
        <v>19.2</v>
      </c>
      <c r="Y172" s="1037">
        <f t="shared" si="55"/>
        <v>5.5751295336787567</v>
      </c>
    </row>
    <row r="173" spans="2:25" s="38" customFormat="1" ht="12.6" customHeight="1">
      <c r="B173" s="516">
        <f t="shared" si="56"/>
        <v>45716</v>
      </c>
      <c r="C173" s="580"/>
      <c r="D173" s="580"/>
      <c r="E173" s="919"/>
      <c r="F173" s="919"/>
      <c r="G173" s="87">
        <v>10516</v>
      </c>
      <c r="H173" s="580">
        <v>13252</v>
      </c>
      <c r="I173" s="87">
        <v>3034</v>
      </c>
      <c r="J173" s="87">
        <v>7673</v>
      </c>
      <c r="K173" s="88">
        <v>34475</v>
      </c>
      <c r="L173" s="89">
        <v>0.11899999999999999</v>
      </c>
      <c r="M173" s="580" t="s" ph="1">
        <v>568</v>
      </c>
      <c r="N173" s="87" ph="1">
        <v>4092</v>
      </c>
      <c r="O173" s="87" ph="1">
        <v>254</v>
      </c>
      <c r="P173" s="88">
        <v>4346</v>
      </c>
      <c r="Q173" s="87">
        <v>281</v>
      </c>
      <c r="R173" s="580">
        <v>471</v>
      </c>
      <c r="S173" s="87">
        <v>197</v>
      </c>
      <c r="T173" s="88">
        <v>949</v>
      </c>
      <c r="U173" s="137">
        <v>37.4</v>
      </c>
      <c r="V173" s="137">
        <v>28.1</v>
      </c>
      <c r="W173" s="137">
        <v>15.4</v>
      </c>
      <c r="X173" s="138">
        <v>28.2</v>
      </c>
      <c r="Y173" s="1037">
        <f t="shared" si="55"/>
        <v>3.3772241992882561</v>
      </c>
    </row>
    <row r="174" spans="2:25" s="38" customFormat="1" ht="12.6" customHeight="1">
      <c r="B174" s="516">
        <f t="shared" si="56"/>
        <v>45747</v>
      </c>
      <c r="C174" s="580"/>
      <c r="D174" s="580"/>
      <c r="E174" s="919"/>
      <c r="F174" s="919"/>
      <c r="G174" s="87">
        <v>9627</v>
      </c>
      <c r="H174" s="580">
        <v>12968</v>
      </c>
      <c r="I174" s="87">
        <v>6487</v>
      </c>
      <c r="J174" s="87">
        <v>10475</v>
      </c>
      <c r="K174" s="88">
        <v>39557</v>
      </c>
      <c r="L174" s="89">
        <v>0.105</v>
      </c>
      <c r="M174" s="580" ph="1"/>
      <c r="N174" s="87" ph="1">
        <v>4144</v>
      </c>
      <c r="O174" s="87" ph="1">
        <v>211</v>
      </c>
      <c r="P174" s="88">
        <v>4355</v>
      </c>
      <c r="Q174" s="87">
        <v>328</v>
      </c>
      <c r="R174" s="580">
        <v>558</v>
      </c>
      <c r="S174" s="87">
        <v>357</v>
      </c>
      <c r="T174" s="88">
        <v>1243</v>
      </c>
      <c r="U174" s="137">
        <v>29.3</v>
      </c>
      <c r="V174" s="137">
        <v>23.2</v>
      </c>
      <c r="W174" s="137">
        <v>18.2</v>
      </c>
      <c r="X174" s="138">
        <v>23.4</v>
      </c>
      <c r="Y174" s="1037">
        <f t="shared" si="55"/>
        <v>3.7896341463414633</v>
      </c>
    </row>
    <row r="175" spans="2:25" s="38" customFormat="1" ht="12.6" customHeight="1">
      <c r="B175" s="516">
        <f t="shared" si="56"/>
        <v>45777</v>
      </c>
      <c r="C175" s="580"/>
      <c r="D175" s="580"/>
      <c r="E175" s="919"/>
      <c r="F175" s="919"/>
      <c r="G175" s="87">
        <v>10373</v>
      </c>
      <c r="H175" s="580">
        <v>16229</v>
      </c>
      <c r="I175" s="87">
        <v>5811</v>
      </c>
      <c r="J175" s="87">
        <v>9819</v>
      </c>
      <c r="K175" s="88">
        <v>42232</v>
      </c>
      <c r="L175" s="89">
        <v>4.2000000000000003E-2</v>
      </c>
      <c r="M175" s="580" ph="1"/>
      <c r="N175" s="87" ph="1">
        <v>1790</v>
      </c>
      <c r="O175" s="87" ph="1">
        <v>-286</v>
      </c>
      <c r="P175" s="88">
        <v>1504</v>
      </c>
      <c r="Q175" s="87">
        <v>355</v>
      </c>
      <c r="R175" s="580">
        <v>498</v>
      </c>
      <c r="S175" s="87">
        <v>326</v>
      </c>
      <c r="T175" s="88">
        <v>1179</v>
      </c>
      <c r="U175" s="137">
        <v>29.2</v>
      </c>
      <c r="V175" s="137">
        <v>32.6</v>
      </c>
      <c r="W175" s="137">
        <v>17.8</v>
      </c>
      <c r="X175" s="138">
        <v>27.5</v>
      </c>
      <c r="Y175" s="1037">
        <f t="shared" si="55"/>
        <v>3.3211267605633803</v>
      </c>
    </row>
    <row r="176" spans="2:25" s="38" customFormat="1" ht="12.6" customHeight="1">
      <c r="B176" s="516">
        <f t="shared" si="56"/>
        <v>45808</v>
      </c>
      <c r="C176" s="580"/>
      <c r="D176" s="580"/>
      <c r="E176" s="919"/>
      <c r="F176" s="919"/>
      <c r="G176" s="87">
        <v>10980</v>
      </c>
      <c r="H176" s="580">
        <v>22586</v>
      </c>
      <c r="I176" s="87">
        <v>3780</v>
      </c>
      <c r="J176" s="87">
        <v>11334</v>
      </c>
      <c r="K176" s="88">
        <v>48680</v>
      </c>
      <c r="L176" s="89">
        <v>0.09</v>
      </c>
      <c r="M176" s="580" ph="1"/>
      <c r="N176" s="87" ph="1">
        <v>4386</v>
      </c>
      <c r="O176" s="87" ph="1">
        <v>524</v>
      </c>
      <c r="P176" s="88">
        <v>4910</v>
      </c>
      <c r="Q176" s="87">
        <v>539</v>
      </c>
      <c r="R176" s="580">
        <v>740</v>
      </c>
      <c r="S176" s="87">
        <v>322</v>
      </c>
      <c r="T176" s="88">
        <v>1601</v>
      </c>
      <c r="U176" s="137">
        <v>20.399999999999999</v>
      </c>
      <c r="V176" s="137">
        <v>30.5</v>
      </c>
      <c r="W176" s="137">
        <v>11.7</v>
      </c>
      <c r="X176" s="138">
        <v>23.3</v>
      </c>
      <c r="Y176" s="1037">
        <f t="shared" si="55"/>
        <v>2.9703153988868274</v>
      </c>
    </row>
    <row r="177" spans="2:25" s="38" customFormat="1" ht="12.6" customHeight="1">
      <c r="B177" s="516">
        <f t="shared" si="56"/>
        <v>45838</v>
      </c>
      <c r="C177" s="580"/>
      <c r="D177" s="580"/>
      <c r="E177" s="919"/>
      <c r="F177" s="919"/>
      <c r="G177" s="87">
        <v>9444</v>
      </c>
      <c r="H177" s="580">
        <v>15375</v>
      </c>
      <c r="I177" s="87">
        <v>4436</v>
      </c>
      <c r="J177" s="87">
        <v>10363</v>
      </c>
      <c r="K177" s="88">
        <v>39618</v>
      </c>
      <c r="L177" s="89">
        <v>0.10100000000000001</v>
      </c>
      <c r="M177" s="580" ph="1"/>
      <c r="N177" s="87" ph="1">
        <v>4018</v>
      </c>
      <c r="O177" s="87" ph="1">
        <v>259</v>
      </c>
      <c r="P177" s="88">
        <v>4277</v>
      </c>
      <c r="Q177" s="87">
        <v>467</v>
      </c>
      <c r="R177" s="580">
        <v>574</v>
      </c>
      <c r="S177" s="87">
        <v>268</v>
      </c>
      <c r="T177" s="88">
        <v>1309</v>
      </c>
      <c r="U177" s="137">
        <v>20.2</v>
      </c>
      <c r="V177" s="137">
        <v>26.8</v>
      </c>
      <c r="W177" s="137">
        <v>16.600000000000001</v>
      </c>
      <c r="X177" s="138">
        <v>22.3</v>
      </c>
      <c r="Y177" s="1037">
        <f>T177/Q177</f>
        <v>2.8029978586723767</v>
      </c>
    </row>
    <row r="178" spans="2:25" s="38" customFormat="1" ht="12.6" customHeight="1">
      <c r="B178" s="516">
        <f t="shared" si="56"/>
        <v>45869</v>
      </c>
      <c r="C178" s="580"/>
      <c r="D178" s="580"/>
      <c r="E178" s="919"/>
      <c r="F178" s="919"/>
      <c r="G178" s="87">
        <v>12019</v>
      </c>
      <c r="H178" s="580">
        <v>16040</v>
      </c>
      <c r="I178" s="87">
        <v>3905</v>
      </c>
      <c r="J178" s="87">
        <v>9969</v>
      </c>
      <c r="K178" s="88">
        <v>41932</v>
      </c>
      <c r="L178" s="89">
        <v>7.9000000000000001E-2</v>
      </c>
      <c r="M178" s="580" ph="1"/>
      <c r="N178" s="87" ph="1">
        <v>3313</v>
      </c>
      <c r="O178" s="87" ph="1">
        <v>281</v>
      </c>
      <c r="P178" s="88">
        <v>3594</v>
      </c>
      <c r="Q178" s="87">
        <v>514</v>
      </c>
      <c r="R178" s="580">
        <v>614</v>
      </c>
      <c r="S178" s="87">
        <v>302</v>
      </c>
      <c r="T178" s="88">
        <v>1430</v>
      </c>
      <c r="U178" s="137">
        <v>23.4</v>
      </c>
      <c r="V178" s="137">
        <v>26.1</v>
      </c>
      <c r="W178" s="137">
        <v>12.9</v>
      </c>
      <c r="X178" s="138">
        <v>22.4</v>
      </c>
      <c r="Y178" s="1037">
        <f t="shared" ref="Y178:Y185" si="57">T178/Q178</f>
        <v>2.782101167315175</v>
      </c>
    </row>
    <row r="179" spans="2:25" s="38" customFormat="1" ht="12.6" customHeight="1">
      <c r="B179" s="516">
        <v>45894</v>
      </c>
      <c r="C179" s="580"/>
      <c r="D179" s="580"/>
      <c r="E179" s="919"/>
      <c r="F179" s="919"/>
      <c r="G179" s="87">
        <v>13925</v>
      </c>
      <c r="H179" s="580">
        <v>24188</v>
      </c>
      <c r="I179" s="87">
        <v>6602</v>
      </c>
      <c r="J179" s="87">
        <v>11550</v>
      </c>
      <c r="K179" s="88">
        <v>56265</v>
      </c>
      <c r="L179" s="89">
        <v>7.1999999999999995E-2</v>
      </c>
      <c r="M179" s="580" ph="1"/>
      <c r="N179" s="87" ph="1">
        <v>4045</v>
      </c>
      <c r="O179" s="87" ph="1">
        <v>461</v>
      </c>
      <c r="P179" s="88">
        <v>4506</v>
      </c>
      <c r="Q179" s="87">
        <v>492</v>
      </c>
      <c r="R179" s="580">
        <v>1022</v>
      </c>
      <c r="S179" s="87">
        <v>401</v>
      </c>
      <c r="T179" s="88">
        <v>1915</v>
      </c>
      <c r="U179" s="137">
        <v>28.3</v>
      </c>
      <c r="V179" s="137">
        <v>23.7</v>
      </c>
      <c r="W179" s="137">
        <v>16.5</v>
      </c>
      <c r="X179" s="138">
        <v>23.3</v>
      </c>
      <c r="Y179" s="1037">
        <f t="shared" si="57"/>
        <v>3.8922764227642275</v>
      </c>
    </row>
    <row r="180" spans="2:25" s="38" customFormat="1" ht="12.6" customHeight="1">
      <c r="B180" s="516">
        <v>45925</v>
      </c>
      <c r="C180" s="580"/>
      <c r="D180" s="580"/>
      <c r="E180" s="919"/>
      <c r="F180" s="919"/>
      <c r="G180" s="87">
        <v>4696</v>
      </c>
      <c r="H180" s="580">
        <v>17095</v>
      </c>
      <c r="I180" s="87">
        <v>4924</v>
      </c>
      <c r="J180" s="87">
        <v>10519</v>
      </c>
      <c r="K180" s="88">
        <v>37235</v>
      </c>
      <c r="L180" s="89">
        <v>0.13600000000000001</v>
      </c>
      <c r="M180" s="580" ph="1"/>
      <c r="N180" s="87" ph="1">
        <v>5073</v>
      </c>
      <c r="O180" s="87" ph="1">
        <v>241</v>
      </c>
      <c r="P180" s="88">
        <v>5314</v>
      </c>
      <c r="Q180" s="87">
        <v>165</v>
      </c>
      <c r="R180" s="580">
        <v>676</v>
      </c>
      <c r="S180" s="87">
        <v>322</v>
      </c>
      <c r="T180" s="88">
        <v>1163</v>
      </c>
      <c r="U180" s="137">
        <v>28.5</v>
      </c>
      <c r="V180" s="137">
        <v>25.3</v>
      </c>
      <c r="W180" s="137">
        <v>15.3</v>
      </c>
      <c r="X180" s="138">
        <v>23</v>
      </c>
      <c r="Y180" s="1037">
        <f t="shared" si="57"/>
        <v>7.0484848484848488</v>
      </c>
    </row>
    <row r="181" spans="2:25" s="38" customFormat="1" ht="12.6" customHeight="1">
      <c r="B181" s="516">
        <v>45955</v>
      </c>
      <c r="C181" s="580"/>
      <c r="D181" s="580"/>
      <c r="E181" s="919"/>
      <c r="F181" s="919"/>
      <c r="G181" s="87">
        <v>10048</v>
      </c>
      <c r="H181" s="580">
        <v>18907</v>
      </c>
      <c r="I181" s="87">
        <v>5352</v>
      </c>
      <c r="J181" s="87">
        <v>10557</v>
      </c>
      <c r="K181" s="88">
        <v>44864</v>
      </c>
      <c r="L181" s="89">
        <v>0.11600000000000001</v>
      </c>
      <c r="M181" s="580" ph="1"/>
      <c r="N181" s="87" ph="1">
        <v>5185.4873079999998</v>
      </c>
      <c r="O181" s="87" ph="1">
        <v>344.81097</v>
      </c>
      <c r="P181" s="88">
        <v>5530.2982780000002</v>
      </c>
      <c r="Q181" s="87">
        <v>374</v>
      </c>
      <c r="R181" s="580">
        <v>567</v>
      </c>
      <c r="S181" s="87">
        <v>394</v>
      </c>
      <c r="T181" s="88">
        <v>1335</v>
      </c>
      <c r="U181" s="137">
        <v>26.9</v>
      </c>
      <c r="V181" s="137">
        <v>33.299999999999997</v>
      </c>
      <c r="W181" s="137">
        <v>13.6</v>
      </c>
      <c r="X181" s="138">
        <v>25.7</v>
      </c>
      <c r="Y181" s="1037">
        <f t="shared" si="57"/>
        <v>3.5695187165775399</v>
      </c>
    </row>
    <row r="182" spans="2:25" s="38" customFormat="1" ht="12.6" customHeight="1">
      <c r="B182" s="516">
        <v>45986</v>
      </c>
      <c r="C182" s="580"/>
      <c r="D182" s="580"/>
      <c r="E182" s="919"/>
      <c r="F182" s="919"/>
      <c r="G182" s="87">
        <v>14284</v>
      </c>
      <c r="H182" s="580">
        <v>28978</v>
      </c>
      <c r="I182" s="87">
        <v>8986</v>
      </c>
      <c r="J182" s="87">
        <v>9957</v>
      </c>
      <c r="K182" s="88">
        <v>62204</v>
      </c>
      <c r="L182" s="89">
        <v>0.15324064796498893</v>
      </c>
      <c r="M182" s="580" ph="1"/>
      <c r="N182" s="87" ph="1">
        <v>9532.2260839999999</v>
      </c>
      <c r="O182" s="87" ph="1">
        <v>413.24434500000001</v>
      </c>
      <c r="P182" s="88">
        <v>9945.4704290000009</v>
      </c>
      <c r="Q182" s="87">
        <v>459</v>
      </c>
      <c r="R182" s="580">
        <v>806</v>
      </c>
      <c r="S182" s="87">
        <v>313</v>
      </c>
      <c r="T182" s="88">
        <v>1578</v>
      </c>
      <c r="U182" s="137">
        <v>31.11930283224401</v>
      </c>
      <c r="V182" s="137">
        <v>35.952270471464018</v>
      </c>
      <c r="W182" s="137">
        <v>28.708115015974439</v>
      </c>
      <c r="X182" s="138">
        <v>33.109588086185042</v>
      </c>
      <c r="Y182" s="1037">
        <f t="shared" si="57"/>
        <v>3.4379084967320264</v>
      </c>
    </row>
    <row r="183" spans="2:25" s="38" customFormat="1" ht="12.6" customHeight="1">
      <c r="B183" s="516">
        <v>46016</v>
      </c>
      <c r="C183" s="580"/>
      <c r="D183" s="580"/>
      <c r="E183" s="919"/>
      <c r="F183" s="919"/>
      <c r="G183" s="87">
        <v>5636.93</v>
      </c>
      <c r="H183" s="580">
        <v>15824.93</v>
      </c>
      <c r="I183" s="87">
        <v>7221.76</v>
      </c>
      <c r="J183" s="87">
        <v>11208.314358999996</v>
      </c>
      <c r="K183" s="88">
        <v>39891.934358999999</v>
      </c>
      <c r="L183" s="89">
        <v>0.11381097424712125</v>
      </c>
      <c r="M183" s="580" ph="1"/>
      <c r="N183" s="87" ph="1">
        <v>4540.1399140000003</v>
      </c>
      <c r="O183" s="87" ph="1">
        <v>291.81765000000001</v>
      </c>
      <c r="P183" s="88">
        <v>4831.9575640000003</v>
      </c>
      <c r="Q183" s="87">
        <v>256</v>
      </c>
      <c r="R183" s="580">
        <v>607</v>
      </c>
      <c r="S183" s="87">
        <v>359</v>
      </c>
      <c r="T183" s="88">
        <v>1222</v>
      </c>
      <c r="U183" s="137">
        <v>22.019257812500001</v>
      </c>
      <c r="V183" s="137">
        <v>26.070724876441517</v>
      </c>
      <c r="W183" s="137">
        <v>20.11632311977716</v>
      </c>
      <c r="X183" s="138">
        <v>23.472684124386255</v>
      </c>
      <c r="Y183" s="1037">
        <f t="shared" si="57"/>
        <v>4.7734375</v>
      </c>
    </row>
    <row r="184" spans="2:25" s="38" customFormat="1" ht="12.6" customHeight="1">
      <c r="B184" s="516">
        <v>46053</v>
      </c>
      <c r="C184" s="580"/>
      <c r="D184" s="580"/>
      <c r="E184" s="919"/>
      <c r="F184" s="919"/>
      <c r="G184" s="87">
        <v>6242.42</v>
      </c>
      <c r="H184" s="580">
        <v>25273.4</v>
      </c>
      <c r="I184" s="87">
        <v>17149.88</v>
      </c>
      <c r="J184" s="87">
        <v>10053.985055000005</v>
      </c>
      <c r="K184" s="88">
        <v>58719.685055000002</v>
      </c>
      <c r="L184" s="89">
        <v>0.13841936840068086</v>
      </c>
      <c r="M184" s="580" ph="1"/>
      <c r="N184" s="87" ph="1">
        <v>8127.941718</v>
      </c>
      <c r="O184" s="87" ph="1">
        <v>317.29827</v>
      </c>
      <c r="P184" s="88">
        <v>8445.2399879999994</v>
      </c>
      <c r="Q184" s="87">
        <v>268</v>
      </c>
      <c r="R184" s="580">
        <v>877</v>
      </c>
      <c r="S184" s="87">
        <v>302</v>
      </c>
      <c r="T184" s="88">
        <v>1447</v>
      </c>
      <c r="U184" s="137">
        <v>23.292611940298507</v>
      </c>
      <c r="V184" s="137">
        <v>28.818015963511975</v>
      </c>
      <c r="W184" s="137">
        <v>56.7876821192053</v>
      </c>
      <c r="X184" s="138">
        <v>33.632135452660677</v>
      </c>
      <c r="Y184" s="1037">
        <f t="shared" si="57"/>
        <v>5.3992537313432836</v>
      </c>
    </row>
    <row r="185" spans="2:25" s="38" customFormat="1" ht="12.6" customHeight="1">
      <c r="B185" s="516">
        <v>46081</v>
      </c>
      <c r="C185" s="580"/>
      <c r="D185" s="580"/>
      <c r="E185" s="919"/>
      <c r="F185" s="919"/>
      <c r="G185" s="87">
        <v>6233.5</v>
      </c>
      <c r="H185" s="580">
        <v>14324.92</v>
      </c>
      <c r="I185" s="87">
        <v>26237.15</v>
      </c>
      <c r="J185" s="87">
        <v>10144.007468000003</v>
      </c>
      <c r="K185" s="88">
        <v>56939.577468000003</v>
      </c>
      <c r="L185" s="89">
        <v>0.28822110700106751</v>
      </c>
      <c r="M185" s="580" ph="1"/>
      <c r="N185" s="87" ph="1">
        <v>16411.188050000001</v>
      </c>
      <c r="O185" s="87" ph="1">
        <v>279.64747999999997</v>
      </c>
      <c r="P185" s="88">
        <v>16690.83553</v>
      </c>
      <c r="Q185" s="87">
        <v>289</v>
      </c>
      <c r="R185" s="580">
        <v>472</v>
      </c>
      <c r="S185" s="87">
        <v>301</v>
      </c>
      <c r="T185" s="88">
        <v>1062</v>
      </c>
      <c r="U185" s="137">
        <v>21.569204152249135</v>
      </c>
      <c r="V185" s="137">
        <v>30.349406779661017</v>
      </c>
      <c r="W185" s="137">
        <v>87.166611295681065</v>
      </c>
      <c r="X185" s="138">
        <v>44.063625235404899</v>
      </c>
      <c r="Y185" s="1037">
        <f t="shared" si="57"/>
        <v>3.6747404844290656</v>
      </c>
    </row>
    <row r="186" spans="2:25" s="113" customFormat="1" ht="12.75" customHeight="1">
      <c r="B186" s="569" t="s">
        <v>17</v>
      </c>
      <c r="C186" s="569"/>
      <c r="D186" s="569"/>
      <c r="E186" s="569"/>
      <c r="F186" s="569"/>
      <c r="G186" s="108"/>
      <c r="H186" s="108"/>
      <c r="I186" s="108"/>
      <c r="J186" s="108"/>
      <c r="K186" s="944"/>
      <c r="L186" s="110"/>
      <c r="M186" s="110"/>
      <c r="N186" s="111"/>
      <c r="O186" s="108"/>
      <c r="P186" s="109"/>
      <c r="Q186" s="112"/>
      <c r="R186" s="112"/>
      <c r="S186" s="112"/>
      <c r="T186" s="123"/>
      <c r="U186" s="947"/>
      <c r="V186" s="947"/>
      <c r="W186" s="947"/>
      <c r="X186" s="947"/>
    </row>
    <row r="187" spans="2:25" s="113" customFormat="1" ht="12.75" hidden="1" customHeight="1" outlineLevel="1">
      <c r="B187" s="570" t="s">
        <v>18</v>
      </c>
      <c r="C187" s="570" ph="1"/>
      <c r="D187" s="570"/>
      <c r="E187" s="570"/>
      <c r="F187" s="570"/>
      <c r="G187" s="90">
        <f>SUM(G4:G6)</f>
        <v>67971.040000000008</v>
      </c>
      <c r="H187" s="90">
        <f>SUM(H4:H6)</f>
        <v>51014.391999999993</v>
      </c>
      <c r="I187" s="90">
        <f>SUM(I4:I6)</f>
        <v>20547.976999999999</v>
      </c>
      <c r="J187" s="90">
        <f>SUM(J4:J6)</f>
        <v>7548.058</v>
      </c>
      <c r="K187" s="91">
        <f>SUM(K4:K6)</f>
        <v>147081.467</v>
      </c>
      <c r="L187" s="104">
        <f t="shared" ref="L187:L222" si="58">N187/K187</f>
        <v>0.1120059538160576</v>
      </c>
      <c r="M187" s="104" ph="1"/>
      <c r="N187" s="90">
        <f t="shared" ref="N187:T187" si="59">SUM(N4:N6)</f>
        <v>16474</v>
      </c>
      <c r="O187" s="90">
        <f t="shared" si="59"/>
        <v>447</v>
      </c>
      <c r="P187" s="91">
        <f t="shared" si="59"/>
        <v>16921</v>
      </c>
      <c r="Q187" s="90">
        <f t="shared" si="59"/>
        <v>2803</v>
      </c>
      <c r="R187" s="90">
        <f t="shared" si="59"/>
        <v>3037</v>
      </c>
      <c r="S187" s="90">
        <f t="shared" si="59"/>
        <v>943</v>
      </c>
      <c r="T187" s="91">
        <f t="shared" si="59"/>
        <v>6783</v>
      </c>
      <c r="U187" s="90"/>
      <c r="V187" s="90"/>
      <c r="W187" s="90"/>
      <c r="X187" s="91"/>
    </row>
    <row r="188" spans="2:25" s="113" customFormat="1" ht="12.75" hidden="1" customHeight="1" outlineLevel="1">
      <c r="B188" s="571" t="s">
        <v>19</v>
      </c>
      <c r="C188" s="571"/>
      <c r="D188" s="571"/>
      <c r="E188" s="571"/>
      <c r="F188" s="571"/>
      <c r="G188" s="87">
        <f>SUM(G7:G9)</f>
        <v>69215.758000000002</v>
      </c>
      <c r="H188" s="87">
        <f>SUM(H7:H9)</f>
        <v>60955.637000000002</v>
      </c>
      <c r="I188" s="87">
        <f>SUM(I7:I9)</f>
        <v>17993.594000000001</v>
      </c>
      <c r="J188" s="87">
        <f>SUM(J7:J9)</f>
        <v>7813.6750000000002</v>
      </c>
      <c r="K188" s="88">
        <f>SUM(K7:K9)</f>
        <v>155978.66399999999</v>
      </c>
      <c r="L188" s="89">
        <f t="shared" si="58"/>
        <v>8.554375103507747E-2</v>
      </c>
      <c r="M188" s="89"/>
      <c r="N188" s="87">
        <f t="shared" ref="N188:T188" si="60">SUM(N7:N9)</f>
        <v>13343</v>
      </c>
      <c r="O188" s="87">
        <f t="shared" si="60"/>
        <v>631</v>
      </c>
      <c r="P188" s="88">
        <f t="shared" si="60"/>
        <v>13974</v>
      </c>
      <c r="Q188" s="87">
        <f t="shared" si="60"/>
        <v>2519</v>
      </c>
      <c r="R188" s="87">
        <f t="shared" si="60"/>
        <v>3140</v>
      </c>
      <c r="S188" s="87">
        <f t="shared" si="60"/>
        <v>886</v>
      </c>
      <c r="T188" s="88">
        <f t="shared" si="60"/>
        <v>6545</v>
      </c>
      <c r="U188" s="87"/>
      <c r="V188" s="87"/>
      <c r="W188" s="87"/>
      <c r="X188" s="88"/>
    </row>
    <row r="189" spans="2:25" s="113" customFormat="1" ht="12.75" hidden="1" customHeight="1" outlineLevel="1">
      <c r="B189" s="571" t="s">
        <v>20</v>
      </c>
      <c r="C189" s="571"/>
      <c r="D189" s="571"/>
      <c r="E189" s="571"/>
      <c r="F189" s="571"/>
      <c r="G189" s="87">
        <f>SUM(G10:G12)</f>
        <v>76734.794999999998</v>
      </c>
      <c r="H189" s="87">
        <f>SUM(H10:H12)</f>
        <v>58185.437999999995</v>
      </c>
      <c r="I189" s="87">
        <f>SUM(I10:I12)</f>
        <v>17799.82</v>
      </c>
      <c r="J189" s="87">
        <f>SUM(J10:J12)</f>
        <v>10465.065000000001</v>
      </c>
      <c r="K189" s="88">
        <f>SUM(K10:K12)</f>
        <v>163185.11799999999</v>
      </c>
      <c r="L189" s="89">
        <f t="shared" si="58"/>
        <v>0.12321589276296629</v>
      </c>
      <c r="M189" s="89"/>
      <c r="N189" s="87">
        <f t="shared" ref="N189:T189" si="61">SUM(N10:N12)</f>
        <v>20107</v>
      </c>
      <c r="O189" s="87">
        <f t="shared" si="61"/>
        <v>867</v>
      </c>
      <c r="P189" s="88">
        <f t="shared" si="61"/>
        <v>20974</v>
      </c>
      <c r="Q189" s="87">
        <f t="shared" si="61"/>
        <v>2617</v>
      </c>
      <c r="R189" s="87">
        <f t="shared" si="61"/>
        <v>3472</v>
      </c>
      <c r="S189" s="87">
        <f t="shared" si="61"/>
        <v>940</v>
      </c>
      <c r="T189" s="88">
        <f t="shared" si="61"/>
        <v>7029</v>
      </c>
      <c r="U189" s="87"/>
      <c r="V189" s="87"/>
      <c r="W189" s="87"/>
      <c r="X189" s="88"/>
    </row>
    <row r="190" spans="2:25" s="113" customFormat="1" ht="12.75" hidden="1" customHeight="1" outlineLevel="1">
      <c r="B190" s="572" t="s">
        <v>21</v>
      </c>
      <c r="C190" s="572"/>
      <c r="D190" s="572"/>
      <c r="E190" s="572"/>
      <c r="F190" s="572"/>
      <c r="G190" s="92">
        <f>SUM(G13:G15)</f>
        <v>103488.984</v>
      </c>
      <c r="H190" s="92">
        <f>SUM(H13:H15)</f>
        <v>49878.409</v>
      </c>
      <c r="I190" s="92">
        <f>SUM(I13:I15)</f>
        <v>25335.498</v>
      </c>
      <c r="J190" s="92">
        <f>SUM(J13:J15)</f>
        <v>10645.233</v>
      </c>
      <c r="K190" s="93">
        <f>SUM(K13:K15)</f>
        <v>189348.12400000001</v>
      </c>
      <c r="L190" s="94">
        <f t="shared" si="58"/>
        <v>0.12219291911231188</v>
      </c>
      <c r="M190" s="94"/>
      <c r="N190" s="92">
        <f t="shared" ref="N190:T190" si="62">SUM(N13:N15)</f>
        <v>23137</v>
      </c>
      <c r="O190" s="92">
        <f t="shared" si="62"/>
        <v>901</v>
      </c>
      <c r="P190" s="93">
        <f t="shared" si="62"/>
        <v>24038</v>
      </c>
      <c r="Q190" s="92">
        <f t="shared" si="62"/>
        <v>3313</v>
      </c>
      <c r="R190" s="92">
        <f t="shared" si="62"/>
        <v>3145</v>
      </c>
      <c r="S190" s="92">
        <f t="shared" si="62"/>
        <v>1106</v>
      </c>
      <c r="T190" s="93">
        <f t="shared" si="62"/>
        <v>7564</v>
      </c>
      <c r="U190" s="92"/>
      <c r="V190" s="92"/>
      <c r="W190" s="92"/>
      <c r="X190" s="93"/>
    </row>
    <row r="191" spans="2:25" s="113" customFormat="1" ht="12.75" hidden="1" customHeight="1" outlineLevel="1">
      <c r="B191" s="573" t="s">
        <v>22</v>
      </c>
      <c r="C191" s="573"/>
      <c r="D191" s="573"/>
      <c r="E191" s="573"/>
      <c r="F191" s="573"/>
      <c r="G191" s="90">
        <f>SUM(G16:G18)</f>
        <v>73649.792000000001</v>
      </c>
      <c r="H191" s="90">
        <f>SUM(H16:H18)</f>
        <v>53295.336000000003</v>
      </c>
      <c r="I191" s="90">
        <f>SUM(I16:I18)</f>
        <v>18151.048999999999</v>
      </c>
      <c r="J191" s="90">
        <f>SUM(J16:J18)</f>
        <v>10667.368</v>
      </c>
      <c r="K191" s="91">
        <f>SUM(K16:K18)</f>
        <v>155763.54499999998</v>
      </c>
      <c r="L191" s="104">
        <f t="shared" si="58"/>
        <v>0.13602027354988616</v>
      </c>
      <c r="M191" s="104"/>
      <c r="N191" s="90">
        <f t="shared" ref="N191:T191" si="63">SUM(N16:N18)</f>
        <v>21187</v>
      </c>
      <c r="O191" s="90">
        <f t="shared" si="63"/>
        <v>893</v>
      </c>
      <c r="P191" s="91">
        <f t="shared" si="63"/>
        <v>22080</v>
      </c>
      <c r="Q191" s="90">
        <f t="shared" si="63"/>
        <v>2714</v>
      </c>
      <c r="R191" s="90">
        <f t="shared" si="63"/>
        <v>3235</v>
      </c>
      <c r="S191" s="90">
        <f t="shared" si="63"/>
        <v>968</v>
      </c>
      <c r="T191" s="91">
        <f t="shared" si="63"/>
        <v>6917</v>
      </c>
      <c r="U191" s="147">
        <f t="shared" ref="U191:U222" si="64">G191/Q191</f>
        <v>27.136990420044217</v>
      </c>
      <c r="V191" s="147">
        <f t="shared" ref="V191:V222" si="65">H191/R191</f>
        <v>16.474601545595053</v>
      </c>
      <c r="W191" s="147">
        <f t="shared" ref="W191:W222" si="66">I191/S191</f>
        <v>18.751083677685948</v>
      </c>
      <c r="X191" s="148">
        <f t="shared" ref="X191:X222" si="67">SUM(G191:I191)/T191</f>
        <v>20.976749602428796</v>
      </c>
    </row>
    <row r="192" spans="2:25" s="113" customFormat="1" ht="12.75" hidden="1" customHeight="1" outlineLevel="1">
      <c r="B192" s="574" t="s">
        <v>23</v>
      </c>
      <c r="C192" s="574"/>
      <c r="D192" s="574"/>
      <c r="E192" s="574"/>
      <c r="F192" s="574"/>
      <c r="G192" s="87">
        <f>SUM(G19:G21)</f>
        <v>87974.254000000001</v>
      </c>
      <c r="H192" s="87">
        <f>SUM(H19:H21)</f>
        <v>73743.589000000007</v>
      </c>
      <c r="I192" s="87">
        <f>SUM(I19:I21)</f>
        <v>18587.012999999999</v>
      </c>
      <c r="J192" s="87">
        <f>SUM(J19:J21)</f>
        <v>12170.873</v>
      </c>
      <c r="K192" s="88">
        <f>SUM(K19:K21)</f>
        <v>192475.72899999999</v>
      </c>
      <c r="L192" s="89">
        <f t="shared" si="58"/>
        <v>0.10700569940431295</v>
      </c>
      <c r="M192" s="89"/>
      <c r="N192" s="87">
        <f t="shared" ref="N192:T192" si="68">SUM(N19:N21)</f>
        <v>20596</v>
      </c>
      <c r="O192" s="87">
        <f t="shared" si="68"/>
        <v>1196</v>
      </c>
      <c r="P192" s="88">
        <f t="shared" si="68"/>
        <v>21792</v>
      </c>
      <c r="Q192" s="87">
        <f t="shared" si="68"/>
        <v>3146</v>
      </c>
      <c r="R192" s="87">
        <f t="shared" si="68"/>
        <v>3186</v>
      </c>
      <c r="S192" s="87">
        <f t="shared" si="68"/>
        <v>991</v>
      </c>
      <c r="T192" s="88">
        <f t="shared" si="68"/>
        <v>7323</v>
      </c>
      <c r="U192" s="137">
        <f t="shared" si="64"/>
        <v>27.963844246662429</v>
      </c>
      <c r="V192" s="137">
        <f t="shared" si="65"/>
        <v>23.146135907093537</v>
      </c>
      <c r="W192" s="137">
        <f t="shared" si="66"/>
        <v>18.755815338042382</v>
      </c>
      <c r="X192" s="138">
        <f t="shared" si="67"/>
        <v>24.621720060084666</v>
      </c>
    </row>
    <row r="193" spans="2:24" s="113" customFormat="1" ht="12.75" hidden="1" customHeight="1" outlineLevel="1">
      <c r="B193" s="574" t="s">
        <v>24</v>
      </c>
      <c r="C193" s="574"/>
      <c r="D193" s="574"/>
      <c r="E193" s="574"/>
      <c r="F193" s="574"/>
      <c r="G193" s="87">
        <f>SUM(G22:G24)</f>
        <v>94223.172000000006</v>
      </c>
      <c r="H193" s="87">
        <f>SUM(H22:H24)</f>
        <v>56245.042000000001</v>
      </c>
      <c r="I193" s="87">
        <f>SUM(I22:I24)</f>
        <v>15679.707999999999</v>
      </c>
      <c r="J193" s="87">
        <f>SUM(J22:J24)</f>
        <v>13014.326999999999</v>
      </c>
      <c r="K193" s="88">
        <f>SUM(K22:K24)</f>
        <v>179162.24900000001</v>
      </c>
      <c r="L193" s="89">
        <f t="shared" si="58"/>
        <v>0.11351721756964549</v>
      </c>
      <c r="M193" s="89"/>
      <c r="N193" s="87">
        <f t="shared" ref="N193:T193" si="69">SUM(N22:N24)</f>
        <v>20338</v>
      </c>
      <c r="O193" s="87">
        <f t="shared" si="69"/>
        <v>1248</v>
      </c>
      <c r="P193" s="88">
        <f t="shared" si="69"/>
        <v>21586</v>
      </c>
      <c r="Q193" s="87">
        <f t="shared" si="69"/>
        <v>3342</v>
      </c>
      <c r="R193" s="87">
        <f t="shared" si="69"/>
        <v>3155</v>
      </c>
      <c r="S193" s="87">
        <f t="shared" si="69"/>
        <v>876</v>
      </c>
      <c r="T193" s="88">
        <f t="shared" si="69"/>
        <v>7373</v>
      </c>
      <c r="U193" s="137">
        <f t="shared" si="64"/>
        <v>28.193648114901258</v>
      </c>
      <c r="V193" s="137">
        <f t="shared" si="65"/>
        <v>17.827271632329637</v>
      </c>
      <c r="W193" s="137">
        <f t="shared" si="66"/>
        <v>17.899210045662098</v>
      </c>
      <c r="X193" s="138">
        <f t="shared" si="67"/>
        <v>22.534642886206431</v>
      </c>
    </row>
    <row r="194" spans="2:24" s="113" customFormat="1" ht="12.75" hidden="1" customHeight="1" outlineLevel="1">
      <c r="B194" s="575" t="s">
        <v>25</v>
      </c>
      <c r="C194" s="575"/>
      <c r="D194" s="575"/>
      <c r="E194" s="575"/>
      <c r="F194" s="575"/>
      <c r="G194" s="92">
        <f>SUM(G25:G27)</f>
        <v>104789.246</v>
      </c>
      <c r="H194" s="92">
        <f>SUM(H25:H27)</f>
        <v>48792.447</v>
      </c>
      <c r="I194" s="92">
        <f>SUM(I25:I27)</f>
        <v>14866.813</v>
      </c>
      <c r="J194" s="92">
        <f>SUM(J25:J27)</f>
        <v>10485.969999999998</v>
      </c>
      <c r="K194" s="93">
        <f>SUM(K25:K27)</f>
        <v>178934.476</v>
      </c>
      <c r="L194" s="94">
        <f t="shared" si="58"/>
        <v>8.2812436883320351E-2</v>
      </c>
      <c r="M194" s="94"/>
      <c r="N194" s="92">
        <f t="shared" ref="N194:T194" si="70">SUM(N25:N27)</f>
        <v>14818</v>
      </c>
      <c r="O194" s="92">
        <f t="shared" si="70"/>
        <v>986</v>
      </c>
      <c r="P194" s="93">
        <f t="shared" si="70"/>
        <v>15804</v>
      </c>
      <c r="Q194" s="92">
        <f t="shared" si="70"/>
        <v>3962</v>
      </c>
      <c r="R194" s="92">
        <f t="shared" si="70"/>
        <v>2719</v>
      </c>
      <c r="S194" s="92">
        <f t="shared" si="70"/>
        <v>854</v>
      </c>
      <c r="T194" s="93">
        <f t="shared" si="70"/>
        <v>7535</v>
      </c>
      <c r="U194" s="139">
        <f t="shared" si="64"/>
        <v>26.448572942958101</v>
      </c>
      <c r="V194" s="139">
        <f t="shared" si="65"/>
        <v>17.944997057741816</v>
      </c>
      <c r="W194" s="139">
        <f t="shared" si="66"/>
        <v>17.408446135831383</v>
      </c>
      <c r="X194" s="140">
        <f t="shared" si="67"/>
        <v>22.355475248838751</v>
      </c>
    </row>
    <row r="195" spans="2:24" s="113" customFormat="1" hidden="1" outlineLevel="1">
      <c r="B195" s="573" t="s">
        <v>26</v>
      </c>
      <c r="C195" s="573"/>
      <c r="D195" s="573"/>
      <c r="E195" s="573"/>
      <c r="F195" s="573"/>
      <c r="G195" s="90">
        <f>SUM(G28:G30)</f>
        <v>102598.25700000001</v>
      </c>
      <c r="H195" s="90">
        <f>SUM(H28:H30)</f>
        <v>57424.445999999996</v>
      </c>
      <c r="I195" s="90">
        <f>SUM(I28:I30)</f>
        <v>11592.099</v>
      </c>
      <c r="J195" s="90">
        <f>SUM(J28:J30)</f>
        <v>9060.8359999999993</v>
      </c>
      <c r="K195" s="91">
        <f>SUM(K28:K30)</f>
        <v>180675.63800000001</v>
      </c>
      <c r="L195" s="104">
        <f t="shared" si="58"/>
        <v>0.10354206138184495</v>
      </c>
      <c r="M195" s="104"/>
      <c r="N195" s="90">
        <f t="shared" ref="N195:T195" si="71">SUM(N28:N30)</f>
        <v>18707.527999999998</v>
      </c>
      <c r="O195" s="90">
        <f t="shared" si="71"/>
        <v>1186.1979999999999</v>
      </c>
      <c r="P195" s="91">
        <f t="shared" si="71"/>
        <v>19893.725999999999</v>
      </c>
      <c r="Q195" s="90">
        <f t="shared" si="71"/>
        <v>3205</v>
      </c>
      <c r="R195" s="90">
        <f t="shared" si="71"/>
        <v>2776</v>
      </c>
      <c r="S195" s="90">
        <f t="shared" si="71"/>
        <v>835</v>
      </c>
      <c r="T195" s="91">
        <f t="shared" si="71"/>
        <v>6816</v>
      </c>
      <c r="U195" s="147">
        <f t="shared" si="64"/>
        <v>32.011936661466464</v>
      </c>
      <c r="V195" s="147">
        <f t="shared" si="65"/>
        <v>20.68603962536023</v>
      </c>
      <c r="W195" s="147">
        <f t="shared" si="66"/>
        <v>13.882753293413174</v>
      </c>
      <c r="X195" s="148">
        <f t="shared" si="67"/>
        <v>25.178227992957744</v>
      </c>
    </row>
    <row r="196" spans="2:24" s="113" customFormat="1" hidden="1" outlineLevel="1">
      <c r="B196" s="574" t="s">
        <v>27</v>
      </c>
      <c r="C196" s="574"/>
      <c r="D196" s="574"/>
      <c r="E196" s="574"/>
      <c r="F196" s="574"/>
      <c r="G196" s="87">
        <f>SUM(G31:G33)</f>
        <v>105235.74099999999</v>
      </c>
      <c r="H196" s="87">
        <f>SUM(H31:H33)</f>
        <v>61270.233999999997</v>
      </c>
      <c r="I196" s="87">
        <f>SUM(I31:I33)</f>
        <v>12374.786</v>
      </c>
      <c r="J196" s="87">
        <f>SUM(J31:J33)</f>
        <v>11627.970000000001</v>
      </c>
      <c r="K196" s="88">
        <f>SUM(K31:K33)</f>
        <v>190508.731</v>
      </c>
      <c r="L196" s="89">
        <f t="shared" si="58"/>
        <v>8.2038234772557478E-2</v>
      </c>
      <c r="M196" s="89"/>
      <c r="N196" s="87">
        <f t="shared" ref="N196:T196" si="72">SUM(N31:N33)</f>
        <v>15629</v>
      </c>
      <c r="O196" s="87">
        <f t="shared" si="72"/>
        <v>1250</v>
      </c>
      <c r="P196" s="88">
        <f t="shared" si="72"/>
        <v>16879</v>
      </c>
      <c r="Q196" s="87">
        <f t="shared" si="72"/>
        <v>3332</v>
      </c>
      <c r="R196" s="87">
        <f t="shared" si="72"/>
        <v>2848</v>
      </c>
      <c r="S196" s="87">
        <f t="shared" si="72"/>
        <v>906</v>
      </c>
      <c r="T196" s="88">
        <f t="shared" si="72"/>
        <v>7086</v>
      </c>
      <c r="U196" s="137">
        <f t="shared" si="64"/>
        <v>31.583355642256901</v>
      </c>
      <c r="V196" s="137">
        <f t="shared" si="65"/>
        <v>21.513424859550561</v>
      </c>
      <c r="W196" s="137">
        <f t="shared" si="66"/>
        <v>13.658704194260485</v>
      </c>
      <c r="X196" s="138">
        <f t="shared" si="67"/>
        <v>25.244250776178376</v>
      </c>
    </row>
    <row r="197" spans="2:24" s="113" customFormat="1" hidden="1" outlineLevel="1">
      <c r="B197" s="574" t="s">
        <v>28</v>
      </c>
      <c r="C197" s="574"/>
      <c r="D197" s="574"/>
      <c r="E197" s="574"/>
      <c r="F197" s="574"/>
      <c r="G197" s="87">
        <f>SUM(G34:G36)</f>
        <v>127226.75899999999</v>
      </c>
      <c r="H197" s="87">
        <f>SUM(H34:H36)</f>
        <v>56371.373999999996</v>
      </c>
      <c r="I197" s="87">
        <f>SUM(I34:I36)</f>
        <v>14447.913</v>
      </c>
      <c r="J197" s="87">
        <f>SUM(J34:J36)</f>
        <v>12201.045999999998</v>
      </c>
      <c r="K197" s="88">
        <f>SUM(K34:K36)</f>
        <v>210247.092</v>
      </c>
      <c r="L197" s="89">
        <f t="shared" si="58"/>
        <v>9.3608904707228963E-2</v>
      </c>
      <c r="M197" s="89"/>
      <c r="N197" s="87">
        <f t="shared" ref="N197:T197" si="73">SUM(N34:N36)</f>
        <v>19681</v>
      </c>
      <c r="O197" s="87">
        <f t="shared" si="73"/>
        <v>1318</v>
      </c>
      <c r="P197" s="88">
        <f t="shared" si="73"/>
        <v>20999</v>
      </c>
      <c r="Q197" s="87">
        <f t="shared" si="73"/>
        <v>3792</v>
      </c>
      <c r="R197" s="87">
        <f t="shared" si="73"/>
        <v>3109</v>
      </c>
      <c r="S197" s="87">
        <f t="shared" si="73"/>
        <v>829</v>
      </c>
      <c r="T197" s="88">
        <f t="shared" si="73"/>
        <v>7730</v>
      </c>
      <c r="U197" s="137">
        <f t="shared" si="64"/>
        <v>33.551360495780585</v>
      </c>
      <c r="V197" s="137">
        <f t="shared" si="65"/>
        <v>18.131673850112577</v>
      </c>
      <c r="W197" s="137">
        <f t="shared" si="66"/>
        <v>17.42812183353438</v>
      </c>
      <c r="X197" s="138">
        <f t="shared" si="67"/>
        <v>25.620445795601547</v>
      </c>
    </row>
    <row r="198" spans="2:24" s="113" customFormat="1" hidden="1" outlineLevel="1">
      <c r="B198" s="575" t="s">
        <v>29</v>
      </c>
      <c r="C198" s="575"/>
      <c r="D198" s="575"/>
      <c r="E198" s="575"/>
      <c r="F198" s="575"/>
      <c r="G198" s="92">
        <f>SUM(G37:G39)</f>
        <v>119658.849</v>
      </c>
      <c r="H198" s="92">
        <f>SUM(H37:H39)</f>
        <v>56933.23000000001</v>
      </c>
      <c r="I198" s="92">
        <f>SUM(I37:I39)</f>
        <v>20213.233</v>
      </c>
      <c r="J198" s="92">
        <f>SUM(J37:J39)</f>
        <v>12252.18</v>
      </c>
      <c r="K198" s="93">
        <f>SUM(K37:K39)</f>
        <v>209057.49199999997</v>
      </c>
      <c r="L198" s="94">
        <f t="shared" si="58"/>
        <v>8.0059316888772408E-2</v>
      </c>
      <c r="M198" s="94"/>
      <c r="N198" s="92">
        <f t="shared" ref="N198:T198" si="74">SUM(N37:N39)</f>
        <v>16737</v>
      </c>
      <c r="O198" s="92">
        <f t="shared" si="74"/>
        <v>916</v>
      </c>
      <c r="P198" s="93">
        <f t="shared" si="74"/>
        <v>17653</v>
      </c>
      <c r="Q198" s="92">
        <f t="shared" si="74"/>
        <v>4037</v>
      </c>
      <c r="R198" s="92">
        <f t="shared" si="74"/>
        <v>2455</v>
      </c>
      <c r="S198" s="92">
        <f t="shared" si="74"/>
        <v>885</v>
      </c>
      <c r="T198" s="93">
        <f t="shared" si="74"/>
        <v>7377</v>
      </c>
      <c r="U198" s="139">
        <f t="shared" si="64"/>
        <v>29.640537280158533</v>
      </c>
      <c r="V198" s="139">
        <f t="shared" si="65"/>
        <v>23.190725050916502</v>
      </c>
      <c r="W198" s="139">
        <f t="shared" si="66"/>
        <v>22.839811299435027</v>
      </c>
      <c r="X198" s="140">
        <f t="shared" si="67"/>
        <v>26.67823125931951</v>
      </c>
    </row>
    <row r="199" spans="2:24" s="113" customFormat="1" hidden="1" outlineLevel="1">
      <c r="B199" s="573" t="s">
        <v>30</v>
      </c>
      <c r="C199" s="573"/>
      <c r="D199" s="573"/>
      <c r="E199" s="573"/>
      <c r="F199" s="573"/>
      <c r="G199" s="90">
        <f>SUM(G40:G42)</f>
        <v>164529</v>
      </c>
      <c r="H199" s="90">
        <f>SUM(H40:H42)</f>
        <v>59712</v>
      </c>
      <c r="I199" s="90">
        <f>SUM(I40:I42)</f>
        <v>11416</v>
      </c>
      <c r="J199" s="90">
        <f>SUM(J40:J42)</f>
        <v>9768</v>
      </c>
      <c r="K199" s="91">
        <f>SUM(K40:K42)</f>
        <v>245425</v>
      </c>
      <c r="L199" s="104">
        <f t="shared" si="58"/>
        <v>6.6513191402668842E-2</v>
      </c>
      <c r="M199" s="104"/>
      <c r="N199" s="90">
        <f t="shared" ref="N199:T199" si="75">SUM(N40:N42)</f>
        <v>16324</v>
      </c>
      <c r="O199" s="90">
        <f t="shared" si="75"/>
        <v>1092</v>
      </c>
      <c r="P199" s="91">
        <f t="shared" si="75"/>
        <v>17416</v>
      </c>
      <c r="Q199" s="90">
        <f t="shared" si="75"/>
        <v>3942</v>
      </c>
      <c r="R199" s="90">
        <f t="shared" si="75"/>
        <v>2382</v>
      </c>
      <c r="S199" s="90">
        <f t="shared" si="75"/>
        <v>756</v>
      </c>
      <c r="T199" s="91">
        <f t="shared" si="75"/>
        <v>7080</v>
      </c>
      <c r="U199" s="147">
        <f t="shared" si="64"/>
        <v>41.737442922374427</v>
      </c>
      <c r="V199" s="147">
        <f t="shared" si="65"/>
        <v>25.06801007556675</v>
      </c>
      <c r="W199" s="147">
        <f t="shared" si="66"/>
        <v>15.100529100529101</v>
      </c>
      <c r="X199" s="148">
        <f t="shared" si="67"/>
        <v>33.284887005649715</v>
      </c>
    </row>
    <row r="200" spans="2:24" s="113" customFormat="1" hidden="1" outlineLevel="1">
      <c r="B200" s="574" t="s">
        <v>31</v>
      </c>
      <c r="C200" s="574"/>
      <c r="D200" s="574"/>
      <c r="E200" s="574"/>
      <c r="F200" s="574"/>
      <c r="G200" s="87">
        <f>SUM(G43:G45)</f>
        <v>152106.67499999999</v>
      </c>
      <c r="H200" s="87">
        <f>SUM(H43:H45)</f>
        <v>72902.847999999998</v>
      </c>
      <c r="I200" s="87">
        <f>SUM(I43:I45)</f>
        <v>8763.6350000000002</v>
      </c>
      <c r="J200" s="87">
        <f>SUM(J43:J45)</f>
        <v>8687.9760000000006</v>
      </c>
      <c r="K200" s="88">
        <f>SUM(K43:K45)</f>
        <v>242461.13399999999</v>
      </c>
      <c r="L200" s="89">
        <f t="shared" si="58"/>
        <v>7.7756792146323958E-2</v>
      </c>
      <c r="M200" s="89"/>
      <c r="N200" s="87">
        <f t="shared" ref="N200:T200" si="76">SUM(N43:N45)</f>
        <v>18853</v>
      </c>
      <c r="O200" s="87">
        <f t="shared" si="76"/>
        <v>1143</v>
      </c>
      <c r="P200" s="88">
        <f t="shared" si="76"/>
        <v>19996</v>
      </c>
      <c r="Q200" s="87">
        <f t="shared" si="76"/>
        <v>3615</v>
      </c>
      <c r="R200" s="87">
        <f t="shared" si="76"/>
        <v>2820</v>
      </c>
      <c r="S200" s="87">
        <f t="shared" si="76"/>
        <v>605</v>
      </c>
      <c r="T200" s="88">
        <f t="shared" si="76"/>
        <v>7040</v>
      </c>
      <c r="U200" s="137">
        <f t="shared" si="64"/>
        <v>42.076535269709538</v>
      </c>
      <c r="V200" s="137">
        <f t="shared" si="65"/>
        <v>25.852073758865249</v>
      </c>
      <c r="W200" s="137">
        <f t="shared" si="66"/>
        <v>14.485347107438017</v>
      </c>
      <c r="X200" s="138">
        <f t="shared" si="67"/>
        <v>33.206414488636362</v>
      </c>
    </row>
    <row r="201" spans="2:24" s="113" customFormat="1" hidden="1" outlineLevel="1">
      <c r="B201" s="574" t="s">
        <v>32</v>
      </c>
      <c r="C201" s="574"/>
      <c r="D201" s="574"/>
      <c r="E201" s="574"/>
      <c r="F201" s="574"/>
      <c r="G201" s="87">
        <f>SUM(G46:G48)</f>
        <v>152257.82199999999</v>
      </c>
      <c r="H201" s="87">
        <f>SUM(H46:H48)</f>
        <v>59199.192999999999</v>
      </c>
      <c r="I201" s="87">
        <f>SUM(I46:I48)</f>
        <v>6713.6719999999996</v>
      </c>
      <c r="J201" s="87">
        <f>SUM(J46:J48)</f>
        <v>10023.355</v>
      </c>
      <c r="K201" s="88">
        <f>SUM(K46:K48)</f>
        <v>228194.04200000002</v>
      </c>
      <c r="L201" s="89">
        <f t="shared" si="58"/>
        <v>9.4086593198607696E-2</v>
      </c>
      <c r="M201" s="89"/>
      <c r="N201" s="87">
        <f t="shared" ref="N201:T201" si="77">SUM(N46:N48)</f>
        <v>21470</v>
      </c>
      <c r="O201" s="87">
        <f t="shared" si="77"/>
        <v>1188</v>
      </c>
      <c r="P201" s="88">
        <f t="shared" si="77"/>
        <v>22658</v>
      </c>
      <c r="Q201" s="87">
        <f t="shared" si="77"/>
        <v>3557</v>
      </c>
      <c r="R201" s="87">
        <f t="shared" si="77"/>
        <v>2902</v>
      </c>
      <c r="S201" s="87">
        <f t="shared" si="77"/>
        <v>620</v>
      </c>
      <c r="T201" s="88">
        <f t="shared" si="77"/>
        <v>7079</v>
      </c>
      <c r="U201" s="137">
        <f t="shared" si="64"/>
        <v>42.805122856339608</v>
      </c>
      <c r="V201" s="137">
        <f t="shared" si="65"/>
        <v>20.399446243969678</v>
      </c>
      <c r="W201" s="137">
        <f t="shared" si="66"/>
        <v>10.82850322580645</v>
      </c>
      <c r="X201" s="138">
        <f t="shared" si="67"/>
        <v>30.819421810990249</v>
      </c>
    </row>
    <row r="202" spans="2:24" s="113" customFormat="1" hidden="1" outlineLevel="1">
      <c r="B202" s="576" t="s">
        <v>33</v>
      </c>
      <c r="C202" s="576"/>
      <c r="D202" s="576"/>
      <c r="E202" s="576"/>
      <c r="F202" s="576"/>
      <c r="G202" s="114">
        <f>SUM(G49:G51)</f>
        <v>160559.81900000002</v>
      </c>
      <c r="H202" s="114">
        <f>SUM(H49:H51)</f>
        <v>61078.147000000004</v>
      </c>
      <c r="I202" s="114">
        <f>SUM(I49:I51)</f>
        <v>8371.3869999999988</v>
      </c>
      <c r="J202" s="114">
        <f>SUM(J49:J51)</f>
        <v>10217</v>
      </c>
      <c r="K202" s="115">
        <f>SUM(K49:K51)</f>
        <v>240226.353</v>
      </c>
      <c r="L202" s="116">
        <f t="shared" si="58"/>
        <v>8.0261802084636402E-2</v>
      </c>
      <c r="M202" s="116"/>
      <c r="N202" s="114">
        <f t="shared" ref="N202:T202" si="78">SUM(N49:N51)</f>
        <v>19281</v>
      </c>
      <c r="O202" s="114">
        <f t="shared" si="78"/>
        <v>1140</v>
      </c>
      <c r="P202" s="115">
        <f t="shared" si="78"/>
        <v>20421</v>
      </c>
      <c r="Q202" s="114">
        <f t="shared" si="78"/>
        <v>3628</v>
      </c>
      <c r="R202" s="114">
        <f t="shared" si="78"/>
        <v>2649</v>
      </c>
      <c r="S202" s="114">
        <f t="shared" si="78"/>
        <v>635</v>
      </c>
      <c r="T202" s="115">
        <f t="shared" si="78"/>
        <v>6912</v>
      </c>
      <c r="U202" s="149">
        <f t="shared" si="64"/>
        <v>44.255738423373764</v>
      </c>
      <c r="V202" s="149">
        <f t="shared" si="65"/>
        <v>23.05705813514534</v>
      </c>
      <c r="W202" s="149">
        <f t="shared" si="66"/>
        <v>13.183286614173227</v>
      </c>
      <c r="X202" s="150">
        <f t="shared" si="67"/>
        <v>33.276816116898146</v>
      </c>
    </row>
    <row r="203" spans="2:24" s="113" customFormat="1" hidden="1" outlineLevel="1" collapsed="1">
      <c r="B203" s="573" t="s">
        <v>34</v>
      </c>
      <c r="C203" s="573"/>
      <c r="D203" s="573"/>
      <c r="E203" s="573"/>
      <c r="F203" s="573"/>
      <c r="G203" s="90">
        <f>SUM(G52:G54)</f>
        <v>111849.49400000001</v>
      </c>
      <c r="H203" s="90">
        <f>SUM(H52:H54)</f>
        <v>54669.675999999992</v>
      </c>
      <c r="I203" s="90">
        <f>SUM(I52:I54)</f>
        <v>8627.8250000000007</v>
      </c>
      <c r="J203" s="90">
        <f>SUM(J52:J54)</f>
        <v>12085.633000000002</v>
      </c>
      <c r="K203" s="91">
        <f>SUM(K52:K54)</f>
        <v>187232.628</v>
      </c>
      <c r="L203" s="104">
        <f t="shared" si="58"/>
        <v>8.7340546221463075E-2</v>
      </c>
      <c r="M203" s="104"/>
      <c r="N203" s="90">
        <f t="shared" ref="N203:T203" si="79">SUM(N52:N54)</f>
        <v>16353</v>
      </c>
      <c r="O203" s="90">
        <f t="shared" si="79"/>
        <v>939</v>
      </c>
      <c r="P203" s="91">
        <f t="shared" si="79"/>
        <v>17292</v>
      </c>
      <c r="Q203" s="90">
        <f t="shared" si="79"/>
        <v>2670</v>
      </c>
      <c r="R203" s="90">
        <f t="shared" si="79"/>
        <v>2541</v>
      </c>
      <c r="S203" s="90">
        <f t="shared" si="79"/>
        <v>566</v>
      </c>
      <c r="T203" s="91">
        <f t="shared" si="79"/>
        <v>5777</v>
      </c>
      <c r="U203" s="147">
        <f t="shared" si="64"/>
        <v>41.891196254681653</v>
      </c>
      <c r="V203" s="147">
        <f t="shared" si="65"/>
        <v>21.515024006296731</v>
      </c>
      <c r="W203" s="147">
        <f t="shared" si="66"/>
        <v>15.243507067137811</v>
      </c>
      <c r="X203" s="148">
        <f t="shared" si="67"/>
        <v>30.317984247879522</v>
      </c>
    </row>
    <row r="204" spans="2:24" s="113" customFormat="1" hidden="1" outlineLevel="1">
      <c r="B204" s="574" t="s">
        <v>35</v>
      </c>
      <c r="C204" s="574"/>
      <c r="D204" s="574"/>
      <c r="E204" s="574"/>
      <c r="F204" s="574"/>
      <c r="G204" s="87">
        <f>SUM(G55:G57)</f>
        <v>87553.197</v>
      </c>
      <c r="H204" s="87">
        <f>SUM(H55:H57)</f>
        <v>46395.371999999996</v>
      </c>
      <c r="I204" s="87">
        <f>SUM(I55:I57)</f>
        <v>9152.5380000000005</v>
      </c>
      <c r="J204" s="87">
        <f>SUM(J55:J57)</f>
        <v>12681.17</v>
      </c>
      <c r="K204" s="88">
        <f>SUM(K55:K57)</f>
        <v>155782.27699999997</v>
      </c>
      <c r="L204" s="89">
        <f t="shared" si="58"/>
        <v>0.13348116615345149</v>
      </c>
      <c r="M204" s="89"/>
      <c r="N204" s="87">
        <f t="shared" ref="N204:T204" si="80">SUM(N55:N57)</f>
        <v>20794</v>
      </c>
      <c r="O204" s="87">
        <f t="shared" si="80"/>
        <v>1231</v>
      </c>
      <c r="P204" s="88">
        <f t="shared" si="80"/>
        <v>22025</v>
      </c>
      <c r="Q204" s="87">
        <f t="shared" si="80"/>
        <v>2057</v>
      </c>
      <c r="R204" s="87">
        <f t="shared" si="80"/>
        <v>2304</v>
      </c>
      <c r="S204" s="87">
        <f t="shared" si="80"/>
        <v>662</v>
      </c>
      <c r="T204" s="88">
        <f t="shared" si="80"/>
        <v>5023</v>
      </c>
      <c r="U204" s="137">
        <f t="shared" si="64"/>
        <v>42.563537676227519</v>
      </c>
      <c r="V204" s="137">
        <f t="shared" si="65"/>
        <v>20.136880208333331</v>
      </c>
      <c r="W204" s="137">
        <f t="shared" si="66"/>
        <v>13.825586102719035</v>
      </c>
      <c r="X204" s="138">
        <f t="shared" si="67"/>
        <v>28.489171212422853</v>
      </c>
    </row>
    <row r="205" spans="2:24" s="113" customFormat="1" hidden="1" outlineLevel="1">
      <c r="B205" s="574" t="s">
        <v>36</v>
      </c>
      <c r="C205" s="574"/>
      <c r="D205" s="574"/>
      <c r="E205" s="574"/>
      <c r="F205" s="574"/>
      <c r="G205" s="87">
        <f>SUM(G58:G60)</f>
        <v>106004.88099999999</v>
      </c>
      <c r="H205" s="87">
        <f>SUM(H58:H60)</f>
        <v>51722.362999999998</v>
      </c>
      <c r="I205" s="87">
        <f>SUM(I58:I60)</f>
        <v>11073.806</v>
      </c>
      <c r="J205" s="87">
        <f>SUM(J58:J60)</f>
        <v>13271.397000000001</v>
      </c>
      <c r="K205" s="88">
        <f>SUM(K58:K60)</f>
        <v>182072.44699999999</v>
      </c>
      <c r="L205" s="89">
        <f t="shared" si="58"/>
        <v>8.9469880085700185E-2</v>
      </c>
      <c r="M205" s="89"/>
      <c r="N205" s="87">
        <f t="shared" ref="N205:T205" si="81">SUM(N58:N60)</f>
        <v>16290</v>
      </c>
      <c r="O205" s="87">
        <f t="shared" si="81"/>
        <v>1333</v>
      </c>
      <c r="P205" s="88">
        <f t="shared" si="81"/>
        <v>17623</v>
      </c>
      <c r="Q205" s="87">
        <f t="shared" si="81"/>
        <v>2094</v>
      </c>
      <c r="R205" s="87">
        <f t="shared" si="81"/>
        <v>2173</v>
      </c>
      <c r="S205" s="87">
        <f t="shared" si="81"/>
        <v>685</v>
      </c>
      <c r="T205" s="88">
        <f t="shared" si="81"/>
        <v>4952</v>
      </c>
      <c r="U205" s="137">
        <f t="shared" si="64"/>
        <v>50.623152340019097</v>
      </c>
      <c r="V205" s="137">
        <f t="shared" si="65"/>
        <v>23.802283939254487</v>
      </c>
      <c r="W205" s="137">
        <f t="shared" si="66"/>
        <v>16.166140145985402</v>
      </c>
      <c r="X205" s="138">
        <f t="shared" si="67"/>
        <v>34.087449515347338</v>
      </c>
    </row>
    <row r="206" spans="2:24" s="113" customFormat="1" hidden="1" outlineLevel="1">
      <c r="B206" s="574" t="s">
        <v>37</v>
      </c>
      <c r="C206" s="574"/>
      <c r="D206" s="574"/>
      <c r="E206" s="574"/>
      <c r="F206" s="574"/>
      <c r="G206" s="87">
        <f>SUM(G61:G63)</f>
        <v>144275.65299999999</v>
      </c>
      <c r="H206" s="87">
        <f>SUM(H61:H63)</f>
        <v>54292.186000000002</v>
      </c>
      <c r="I206" s="87">
        <f>SUM(I61:I63)</f>
        <v>7009.5300000000007</v>
      </c>
      <c r="J206" s="87">
        <f>SUM(J61:J63)</f>
        <v>13164.877</v>
      </c>
      <c r="K206" s="88">
        <f>SUM(K61:K63)</f>
        <v>218742.24599999998</v>
      </c>
      <c r="L206" s="89">
        <f t="shared" si="58"/>
        <v>6.9936193303967456E-2</v>
      </c>
      <c r="M206" s="89"/>
      <c r="N206" s="87">
        <f t="shared" ref="N206:T206" si="82">SUM(N61:N63)</f>
        <v>15298</v>
      </c>
      <c r="O206" s="87">
        <f t="shared" si="82"/>
        <v>1244</v>
      </c>
      <c r="P206" s="88">
        <f t="shared" si="82"/>
        <v>16542</v>
      </c>
      <c r="Q206" s="87">
        <f t="shared" si="82"/>
        <v>2675</v>
      </c>
      <c r="R206" s="87">
        <f t="shared" si="82"/>
        <v>2469</v>
      </c>
      <c r="S206" s="87">
        <f t="shared" si="82"/>
        <v>510</v>
      </c>
      <c r="T206" s="88">
        <f t="shared" si="82"/>
        <v>5654</v>
      </c>
      <c r="U206" s="137">
        <f t="shared" si="64"/>
        <v>53.934823551401863</v>
      </c>
      <c r="V206" s="137">
        <f t="shared" si="65"/>
        <v>21.989544754961525</v>
      </c>
      <c r="W206" s="137">
        <f t="shared" si="66"/>
        <v>13.744176470588236</v>
      </c>
      <c r="X206" s="138">
        <f t="shared" si="67"/>
        <v>36.359633710647323</v>
      </c>
    </row>
    <row r="207" spans="2:24" s="113" customFormat="1" hidden="1" outlineLevel="1">
      <c r="B207" s="573" t="s">
        <v>38</v>
      </c>
      <c r="C207" s="573"/>
      <c r="D207" s="573"/>
      <c r="E207" s="573"/>
      <c r="F207" s="573"/>
      <c r="G207" s="90">
        <f>SUM(G64:G66)</f>
        <v>145952.10500000001</v>
      </c>
      <c r="H207" s="90">
        <f>SUM(H64:H66)</f>
        <v>87063.747000000003</v>
      </c>
      <c r="I207" s="90">
        <f>SUM(I64:I66)</f>
        <v>8132.2830000000004</v>
      </c>
      <c r="J207" s="90">
        <f>SUM(J64:J66)</f>
        <v>18283.333999999999</v>
      </c>
      <c r="K207" s="91">
        <f>SUM(K64:K66)</f>
        <v>259431.46899999998</v>
      </c>
      <c r="L207" s="104">
        <f t="shared" si="58"/>
        <v>5.5089693070349922E-2</v>
      </c>
      <c r="M207" s="104"/>
      <c r="N207" s="90">
        <f t="shared" ref="N207:T207" si="83">SUM(N64:N66)</f>
        <v>14292</v>
      </c>
      <c r="O207" s="90">
        <f t="shared" si="83"/>
        <v>1268</v>
      </c>
      <c r="P207" s="91">
        <f t="shared" si="83"/>
        <v>15560</v>
      </c>
      <c r="Q207" s="90">
        <f t="shared" si="83"/>
        <v>2928</v>
      </c>
      <c r="R207" s="90">
        <f t="shared" si="83"/>
        <v>2332</v>
      </c>
      <c r="S207" s="90">
        <f t="shared" si="83"/>
        <v>546</v>
      </c>
      <c r="T207" s="91">
        <f t="shared" si="83"/>
        <v>5806</v>
      </c>
      <c r="U207" s="147">
        <f t="shared" si="64"/>
        <v>49.847030396174866</v>
      </c>
      <c r="V207" s="147">
        <f t="shared" si="65"/>
        <v>37.334368353344772</v>
      </c>
      <c r="W207" s="147">
        <f t="shared" si="66"/>
        <v>14.894291208791209</v>
      </c>
      <c r="X207" s="148">
        <f t="shared" si="67"/>
        <v>41.534298139855323</v>
      </c>
    </row>
    <row r="208" spans="2:24" s="113" customFormat="1" hidden="1" outlineLevel="1">
      <c r="B208" s="574" t="s">
        <v>39</v>
      </c>
      <c r="C208" s="574"/>
      <c r="D208" s="574"/>
      <c r="E208" s="574"/>
      <c r="F208" s="574"/>
      <c r="G208" s="87">
        <f>SUM(G67:G69)</f>
        <v>151268.40299999999</v>
      </c>
      <c r="H208" s="87">
        <f>SUM(H67:H69)</f>
        <v>58210.232000000004</v>
      </c>
      <c r="I208" s="87">
        <f>SUM(I67:I69)</f>
        <v>8475.6270000000004</v>
      </c>
      <c r="J208" s="87">
        <f>SUM(J67:J69)</f>
        <v>17123.582999999999</v>
      </c>
      <c r="K208" s="88">
        <f>SUM(K67:K69)</f>
        <v>235077.84500000003</v>
      </c>
      <c r="L208" s="89">
        <f t="shared" si="58"/>
        <v>0.1071942785590875</v>
      </c>
      <c r="M208" s="89"/>
      <c r="N208" s="87">
        <f t="shared" ref="N208:T208" si="84">SUM(N67:N69)</f>
        <v>25199</v>
      </c>
      <c r="O208" s="87">
        <f t="shared" si="84"/>
        <v>1315.9999999999998</v>
      </c>
      <c r="P208" s="88">
        <f t="shared" si="84"/>
        <v>26515</v>
      </c>
      <c r="Q208" s="87">
        <f t="shared" si="84"/>
        <v>3047</v>
      </c>
      <c r="R208" s="87">
        <f t="shared" si="84"/>
        <v>2634</v>
      </c>
      <c r="S208" s="87">
        <f t="shared" si="84"/>
        <v>629</v>
      </c>
      <c r="T208" s="88">
        <f t="shared" si="84"/>
        <v>6310</v>
      </c>
      <c r="U208" s="137">
        <f t="shared" si="64"/>
        <v>49.64502888086642</v>
      </c>
      <c r="V208" s="137">
        <f t="shared" si="65"/>
        <v>22.099556567957482</v>
      </c>
      <c r="W208" s="137">
        <f t="shared" si="66"/>
        <v>13.474764705882354</v>
      </c>
      <c r="X208" s="138">
        <f t="shared" si="67"/>
        <v>34.541087480190178</v>
      </c>
    </row>
    <row r="209" spans="2:24" s="113" customFormat="1" hidden="1" outlineLevel="1">
      <c r="B209" s="574" t="s">
        <v>40</v>
      </c>
      <c r="C209" s="574"/>
      <c r="D209" s="574"/>
      <c r="E209" s="574"/>
      <c r="F209" s="574"/>
      <c r="G209" s="87">
        <f>SUM(G70:G72)</f>
        <v>111803.14600000001</v>
      </c>
      <c r="H209" s="87">
        <f>SUM(H70:H72)</f>
        <v>78834.824999999997</v>
      </c>
      <c r="I209" s="87">
        <f>SUM(I70:I72)</f>
        <v>8606.2199999999993</v>
      </c>
      <c r="J209" s="87">
        <f>SUM(J70:J72)</f>
        <v>17685.718999999997</v>
      </c>
      <c r="K209" s="88">
        <f>SUM(K70:K72)</f>
        <v>216929.90999999997</v>
      </c>
      <c r="L209" s="89">
        <f t="shared" si="58"/>
        <v>0.14924636256936633</v>
      </c>
      <c r="M209" s="89"/>
      <c r="N209" s="87">
        <f t="shared" ref="N209:T209" si="85">SUM(N70:N72)</f>
        <v>32376</v>
      </c>
      <c r="O209" s="87">
        <f t="shared" si="85"/>
        <v>1214.9999999999998</v>
      </c>
      <c r="P209" s="88">
        <f t="shared" si="85"/>
        <v>33591</v>
      </c>
      <c r="Q209" s="87">
        <f t="shared" si="85"/>
        <v>2442</v>
      </c>
      <c r="R209" s="87">
        <f t="shared" si="85"/>
        <v>2580</v>
      </c>
      <c r="S209" s="87">
        <f t="shared" si="85"/>
        <v>665</v>
      </c>
      <c r="T209" s="88">
        <f t="shared" si="85"/>
        <v>5687</v>
      </c>
      <c r="U209" s="137">
        <f t="shared" si="64"/>
        <v>45.783434070434076</v>
      </c>
      <c r="V209" s="137">
        <f t="shared" si="65"/>
        <v>30.55613372093023</v>
      </c>
      <c r="W209" s="137">
        <f t="shared" si="66"/>
        <v>12.941684210526315</v>
      </c>
      <c r="X209" s="138">
        <f t="shared" si="67"/>
        <v>35.035025672586606</v>
      </c>
    </row>
    <row r="210" spans="2:24" s="113" customFormat="1" hidden="1" outlineLevel="1">
      <c r="B210" s="574" t="s">
        <v>41</v>
      </c>
      <c r="C210" s="574"/>
      <c r="D210" s="574"/>
      <c r="E210" s="574"/>
      <c r="F210" s="574"/>
      <c r="G210" s="87">
        <f>SUM(G73:G75)</f>
        <v>136678.94699999999</v>
      </c>
      <c r="H210" s="87">
        <f>SUM(H73:H75)</f>
        <v>63467.105000000003</v>
      </c>
      <c r="I210" s="87">
        <f>SUM(I73:I75)</f>
        <v>11109.047</v>
      </c>
      <c r="J210" s="87">
        <f>SUM(J73:J75)</f>
        <v>18498.510000000002</v>
      </c>
      <c r="K210" s="88">
        <f>SUM(K73:K75)</f>
        <v>229753.60900000003</v>
      </c>
      <c r="L210" s="89">
        <f t="shared" si="58"/>
        <v>0.1072975528319122</v>
      </c>
      <c r="M210" s="89"/>
      <c r="N210" s="87">
        <f t="shared" ref="N210:T210" si="86">SUM(N73:N75)</f>
        <v>24652</v>
      </c>
      <c r="O210" s="87">
        <f t="shared" si="86"/>
        <v>1243.0000000000023</v>
      </c>
      <c r="P210" s="88">
        <f t="shared" si="86"/>
        <v>25895.000000000004</v>
      </c>
      <c r="Q210" s="87">
        <f t="shared" si="86"/>
        <v>2618</v>
      </c>
      <c r="R210" s="87">
        <f t="shared" si="86"/>
        <v>2574</v>
      </c>
      <c r="S210" s="87">
        <f t="shared" si="86"/>
        <v>741</v>
      </c>
      <c r="T210" s="88">
        <f t="shared" si="86"/>
        <v>5933</v>
      </c>
      <c r="U210" s="137">
        <f t="shared" si="64"/>
        <v>52.207389992360575</v>
      </c>
      <c r="V210" s="137">
        <f t="shared" si="65"/>
        <v>24.656994949494951</v>
      </c>
      <c r="W210" s="137">
        <f t="shared" si="66"/>
        <v>14.991966261808368</v>
      </c>
      <c r="X210" s="138">
        <f t="shared" si="67"/>
        <v>35.606792347884713</v>
      </c>
    </row>
    <row r="211" spans="2:24" s="113" customFormat="1" hidden="1" outlineLevel="1">
      <c r="B211" s="573" t="s">
        <v>42</v>
      </c>
      <c r="C211" s="573"/>
      <c r="D211" s="573"/>
      <c r="E211" s="573"/>
      <c r="F211" s="573"/>
      <c r="G211" s="90">
        <f>SUM(G76:G78)</f>
        <v>142335.73699999999</v>
      </c>
      <c r="H211" s="90">
        <f>SUM(H76:H78)</f>
        <v>86774.505000000005</v>
      </c>
      <c r="I211" s="90">
        <f>SUM(I76:I78)</f>
        <v>17676.328000000001</v>
      </c>
      <c r="J211" s="90">
        <f>SUM(J76:J78)</f>
        <v>24260.349000000002</v>
      </c>
      <c r="K211" s="91">
        <f>SUM(K76:K78)</f>
        <v>271046.91899999999</v>
      </c>
      <c r="L211" s="104">
        <f t="shared" si="58"/>
        <v>6.45902933137565E-2</v>
      </c>
      <c r="M211" s="104"/>
      <c r="N211" s="90">
        <f t="shared" ref="N211:T211" si="87">SUM(N76:N78)</f>
        <v>17507</v>
      </c>
      <c r="O211" s="90">
        <f t="shared" si="87"/>
        <v>975.00000000000057</v>
      </c>
      <c r="P211" s="91">
        <f t="shared" si="87"/>
        <v>18482</v>
      </c>
      <c r="Q211" s="90">
        <f t="shared" si="87"/>
        <v>2581</v>
      </c>
      <c r="R211" s="90">
        <f t="shared" si="87"/>
        <v>3108</v>
      </c>
      <c r="S211" s="90">
        <f t="shared" si="87"/>
        <v>1047</v>
      </c>
      <c r="T211" s="91">
        <f t="shared" si="87"/>
        <v>6736</v>
      </c>
      <c r="U211" s="147">
        <f t="shared" si="64"/>
        <v>55.147515304145678</v>
      </c>
      <c r="V211" s="147">
        <f t="shared" si="65"/>
        <v>27.919724903474904</v>
      </c>
      <c r="W211" s="147">
        <f t="shared" si="66"/>
        <v>16.882834765998091</v>
      </c>
      <c r="X211" s="148">
        <f t="shared" si="67"/>
        <v>36.636961104513063</v>
      </c>
    </row>
    <row r="212" spans="2:24" s="113" customFormat="1" hidden="1" outlineLevel="1">
      <c r="B212" s="574" t="s">
        <v>43</v>
      </c>
      <c r="C212" s="574"/>
      <c r="D212" s="574"/>
      <c r="E212" s="574"/>
      <c r="F212" s="574"/>
      <c r="G212" s="87">
        <f>SUM(G79:G81)</f>
        <v>112487.26499999998</v>
      </c>
      <c r="H212" s="87">
        <f>SUM(H79:H81)</f>
        <v>82510.477000000014</v>
      </c>
      <c r="I212" s="87">
        <f>SUM(I79:I81)</f>
        <v>16390.757000000001</v>
      </c>
      <c r="J212" s="87">
        <f>SUM(J79:J81)</f>
        <v>21831.425999999999</v>
      </c>
      <c r="K212" s="88">
        <f>SUM(K79:K81)</f>
        <v>233219.92499999999</v>
      </c>
      <c r="L212" s="89">
        <f t="shared" si="58"/>
        <v>4.6492597062622334E-2</v>
      </c>
      <c r="M212" s="89"/>
      <c r="N212" s="87">
        <f t="shared" ref="N212:T212" si="88">SUM(N79:N81)</f>
        <v>10843</v>
      </c>
      <c r="O212" s="87">
        <f t="shared" si="88"/>
        <v>1006.0000000000005</v>
      </c>
      <c r="P212" s="88">
        <f t="shared" si="88"/>
        <v>11849</v>
      </c>
      <c r="Q212" s="87">
        <f t="shared" si="88"/>
        <v>2018</v>
      </c>
      <c r="R212" s="87">
        <f t="shared" si="88"/>
        <v>2716</v>
      </c>
      <c r="S212" s="87">
        <f t="shared" si="88"/>
        <v>951</v>
      </c>
      <c r="T212" s="88">
        <f t="shared" si="88"/>
        <v>5685</v>
      </c>
      <c r="U212" s="137">
        <f t="shared" si="64"/>
        <v>55.741954905847365</v>
      </c>
      <c r="V212" s="137">
        <f t="shared" si="65"/>
        <v>30.379409793814439</v>
      </c>
      <c r="W212" s="137">
        <f t="shared" si="66"/>
        <v>17.235286014721346</v>
      </c>
      <c r="X212" s="138">
        <f t="shared" si="67"/>
        <v>37.183553034300793</v>
      </c>
    </row>
    <row r="213" spans="2:24" s="113" customFormat="1" hidden="1" outlineLevel="1">
      <c r="B213" s="574" t="s">
        <v>44</v>
      </c>
      <c r="C213" s="574"/>
      <c r="D213" s="574"/>
      <c r="E213" s="574"/>
      <c r="F213" s="574"/>
      <c r="G213" s="87">
        <f>SUM(G82:G84)</f>
        <v>148755.57999999999</v>
      </c>
      <c r="H213" s="87">
        <f>SUM(H82:H84)</f>
        <v>83830.620999999999</v>
      </c>
      <c r="I213" s="87">
        <f>SUM(I82:I84)</f>
        <v>23119.212</v>
      </c>
      <c r="J213" s="87">
        <f>SUM(J82:J84)</f>
        <v>27297.514000000003</v>
      </c>
      <c r="K213" s="88">
        <f>SUM(K82:K84)</f>
        <v>283002.92700000003</v>
      </c>
      <c r="L213" s="89">
        <f t="shared" si="58"/>
        <v>7.7327822125316734E-2</v>
      </c>
      <c r="M213" s="89"/>
      <c r="N213" s="87">
        <f t="shared" ref="N213:T213" si="89">SUM(N82:N84)</f>
        <v>21884</v>
      </c>
      <c r="O213" s="87">
        <f t="shared" si="89"/>
        <v>1145.0000000000014</v>
      </c>
      <c r="P213" s="88">
        <f t="shared" si="89"/>
        <v>23029</v>
      </c>
      <c r="Q213" s="87">
        <f t="shared" si="89"/>
        <v>2852</v>
      </c>
      <c r="R213" s="87">
        <f t="shared" si="89"/>
        <v>3303</v>
      </c>
      <c r="S213" s="87">
        <f t="shared" si="89"/>
        <v>1132</v>
      </c>
      <c r="T213" s="88">
        <f t="shared" si="89"/>
        <v>7287</v>
      </c>
      <c r="U213" s="137">
        <f t="shared" si="64"/>
        <v>52.158338008415143</v>
      </c>
      <c r="V213" s="137">
        <f t="shared" si="65"/>
        <v>25.380145625189222</v>
      </c>
      <c r="W213" s="137">
        <f t="shared" si="66"/>
        <v>20.423332155477031</v>
      </c>
      <c r="X213" s="138">
        <f t="shared" si="67"/>
        <v>35.090628928228355</v>
      </c>
    </row>
    <row r="214" spans="2:24" s="113" customFormat="1" hidden="1" outlineLevel="1">
      <c r="B214" s="577" t="s">
        <v>45</v>
      </c>
      <c r="C214" s="577"/>
      <c r="D214" s="577"/>
      <c r="E214" s="577"/>
      <c r="F214" s="577"/>
      <c r="G214" s="117">
        <f>SUM(G85:G87)</f>
        <v>122773.527</v>
      </c>
      <c r="H214" s="117">
        <f>SUM(H85:H87)</f>
        <v>61159</v>
      </c>
      <c r="I214" s="117">
        <f>SUM(I85:I87)</f>
        <v>18232</v>
      </c>
      <c r="J214" s="117">
        <f>SUM(J85:J87)</f>
        <v>27723</v>
      </c>
      <c r="K214" s="118">
        <f>SUM(K85:K87)</f>
        <v>229887.527</v>
      </c>
      <c r="L214" s="119">
        <f t="shared" si="58"/>
        <v>7.7755414716345186E-2</v>
      </c>
      <c r="M214" s="119"/>
      <c r="N214" s="117">
        <f t="shared" ref="N214:T214" si="90">SUM(N85:N87)</f>
        <v>17875</v>
      </c>
      <c r="O214" s="117">
        <f t="shared" si="90"/>
        <v>1156.0000000000007</v>
      </c>
      <c r="P214" s="118">
        <f t="shared" si="90"/>
        <v>19031</v>
      </c>
      <c r="Q214" s="117">
        <f t="shared" si="90"/>
        <v>2195</v>
      </c>
      <c r="R214" s="117">
        <f t="shared" si="90"/>
        <v>2643</v>
      </c>
      <c r="S214" s="117">
        <f t="shared" si="90"/>
        <v>1027</v>
      </c>
      <c r="T214" s="118">
        <f t="shared" si="90"/>
        <v>5865</v>
      </c>
      <c r="U214" s="151">
        <f t="shared" si="64"/>
        <v>55.93326970387244</v>
      </c>
      <c r="V214" s="151">
        <f t="shared" si="65"/>
        <v>23.139992432841467</v>
      </c>
      <c r="W214" s="151">
        <f t="shared" si="66"/>
        <v>17.752677702044792</v>
      </c>
      <c r="X214" s="152">
        <f t="shared" si="67"/>
        <v>34.469655072463766</v>
      </c>
    </row>
    <row r="215" spans="2:24" s="113" customFormat="1" hidden="1" outlineLevel="1">
      <c r="B215" s="886" t="s">
        <v>46</v>
      </c>
      <c r="C215" s="886"/>
      <c r="D215" s="886"/>
      <c r="E215" s="886"/>
      <c r="F215" s="886"/>
      <c r="G215" s="120">
        <f>SUM(G88:G90)</f>
        <v>51474.656000000003</v>
      </c>
      <c r="H215" s="120">
        <f>SUM(H88:H90)</f>
        <v>78195.608999999997</v>
      </c>
      <c r="I215" s="120">
        <f>SUM(I88:I90)</f>
        <v>16253.206999999999</v>
      </c>
      <c r="J215" s="120">
        <f>SUM(J88:J90)</f>
        <v>24862.395</v>
      </c>
      <c r="K215" s="121">
        <f>SUM(K88:K90)</f>
        <v>170785.867</v>
      </c>
      <c r="L215" s="122">
        <f t="shared" si="58"/>
        <v>6.2036749211806852E-2</v>
      </c>
      <c r="M215" s="122"/>
      <c r="N215" s="120">
        <f t="shared" ref="N215:T215" si="91">SUM(N88:N90)</f>
        <v>10595</v>
      </c>
      <c r="O215" s="120">
        <f t="shared" si="91"/>
        <v>811</v>
      </c>
      <c r="P215" s="121">
        <f t="shared" si="91"/>
        <v>11406</v>
      </c>
      <c r="Q215" s="120">
        <f t="shared" si="91"/>
        <v>1091</v>
      </c>
      <c r="R215" s="120">
        <f t="shared" si="91"/>
        <v>2656</v>
      </c>
      <c r="S215" s="120">
        <f t="shared" si="91"/>
        <v>1073</v>
      </c>
      <c r="T215" s="121">
        <f t="shared" si="91"/>
        <v>4820</v>
      </c>
      <c r="U215" s="153">
        <f t="shared" si="64"/>
        <v>47.181169569202567</v>
      </c>
      <c r="V215" s="153">
        <f t="shared" si="65"/>
        <v>29.441117846385541</v>
      </c>
      <c r="W215" s="153">
        <f t="shared" si="66"/>
        <v>15.147443616029822</v>
      </c>
      <c r="X215" s="154">
        <f t="shared" si="67"/>
        <v>30.274579253112034</v>
      </c>
    </row>
    <row r="216" spans="2:24" s="113" customFormat="1" hidden="1" outlineLevel="1">
      <c r="B216" s="574" t="s">
        <v>47</v>
      </c>
      <c r="C216" s="574"/>
      <c r="D216" s="574"/>
      <c r="E216" s="574"/>
      <c r="F216" s="574"/>
      <c r="G216" s="87">
        <f>SUM(G91:G93)</f>
        <v>71906.703000000009</v>
      </c>
      <c r="H216" s="87">
        <f>SUM(H91:H93)</f>
        <v>93726.37</v>
      </c>
      <c r="I216" s="87">
        <f>SUM(I91:I93)</f>
        <v>19074.741000000002</v>
      </c>
      <c r="J216" s="87">
        <f>SUM(J91:J93)</f>
        <v>27472.297000000002</v>
      </c>
      <c r="K216" s="88">
        <f>SUM(K91:K93)</f>
        <v>212180.11100000003</v>
      </c>
      <c r="L216" s="89">
        <f t="shared" si="58"/>
        <v>9.1332782835616466E-2</v>
      </c>
      <c r="M216" s="89"/>
      <c r="N216" s="87">
        <f t="shared" ref="N216:T216" si="92">SUM(N91:N93)</f>
        <v>19379</v>
      </c>
      <c r="O216" s="87">
        <f t="shared" si="92"/>
        <v>670</v>
      </c>
      <c r="P216" s="88">
        <f t="shared" si="92"/>
        <v>20049</v>
      </c>
      <c r="Q216" s="87">
        <f t="shared" si="92"/>
        <v>1547</v>
      </c>
      <c r="R216" s="87">
        <f t="shared" si="92"/>
        <v>3157</v>
      </c>
      <c r="S216" s="87">
        <f t="shared" si="92"/>
        <v>1235</v>
      </c>
      <c r="T216" s="88">
        <f t="shared" si="92"/>
        <v>5939</v>
      </c>
      <c r="U216" s="137">
        <f t="shared" si="64"/>
        <v>46.48138526179703</v>
      </c>
      <c r="V216" s="137">
        <f t="shared" si="65"/>
        <v>29.688428888184983</v>
      </c>
      <c r="W216" s="137">
        <f t="shared" si="66"/>
        <v>15.445134412955467</v>
      </c>
      <c r="X216" s="138">
        <f t="shared" si="67"/>
        <v>31.100827412022227</v>
      </c>
    </row>
    <row r="217" spans="2:24" s="113" customFormat="1" hidden="1" outlineLevel="1">
      <c r="B217" s="574" t="s">
        <v>48</v>
      </c>
      <c r="C217" s="574"/>
      <c r="D217" s="574"/>
      <c r="E217" s="574"/>
      <c r="F217" s="574"/>
      <c r="G217" s="87">
        <f>SUM(G94:G96)</f>
        <v>87531.377999999997</v>
      </c>
      <c r="H217" s="87">
        <f>SUM(H94:H96)</f>
        <v>77350.035999999993</v>
      </c>
      <c r="I217" s="87">
        <f>SUM(I94:I96)</f>
        <v>17322.691999999999</v>
      </c>
      <c r="J217" s="87">
        <f>SUM(J94:J96)</f>
        <v>30799.384999999998</v>
      </c>
      <c r="K217" s="88">
        <f>SUM(K94:K96)</f>
        <v>213003.49100000001</v>
      </c>
      <c r="L217" s="89">
        <f t="shared" si="58"/>
        <v>9.1003203323085438E-2</v>
      </c>
      <c r="M217" s="89"/>
      <c r="N217" s="87">
        <f t="shared" ref="N217:T217" si="93">SUM(N94:N96)</f>
        <v>19384</v>
      </c>
      <c r="O217" s="87">
        <f t="shared" si="93"/>
        <v>992</v>
      </c>
      <c r="P217" s="88">
        <f t="shared" si="93"/>
        <v>20376</v>
      </c>
      <c r="Q217" s="87">
        <f t="shared" si="93"/>
        <v>1929</v>
      </c>
      <c r="R217" s="87">
        <f t="shared" si="93"/>
        <v>3503</v>
      </c>
      <c r="S217" s="87">
        <f t="shared" si="93"/>
        <v>954</v>
      </c>
      <c r="T217" s="88">
        <f t="shared" si="93"/>
        <v>6386</v>
      </c>
      <c r="U217" s="137">
        <f t="shared" si="64"/>
        <v>45.376556765163294</v>
      </c>
      <c r="V217" s="137">
        <f t="shared" si="65"/>
        <v>22.081083642592063</v>
      </c>
      <c r="W217" s="137">
        <f t="shared" si="66"/>
        <v>18.157958071278824</v>
      </c>
      <c r="X217" s="138">
        <f t="shared" si="67"/>
        <v>28.531804885687443</v>
      </c>
    </row>
    <row r="218" spans="2:24" s="113" customFormat="1" hidden="1" outlineLevel="1">
      <c r="B218" s="577" t="s">
        <v>49</v>
      </c>
      <c r="C218" s="577"/>
      <c r="D218" s="577"/>
      <c r="E218" s="577"/>
      <c r="F218" s="577"/>
      <c r="G218" s="117">
        <f>SUM(G97:G99)</f>
        <v>94418.638999999996</v>
      </c>
      <c r="H218" s="117">
        <f>SUM(H97:H99)</f>
        <v>62410.351999999999</v>
      </c>
      <c r="I218" s="117">
        <f>SUM(I97:I99)</f>
        <v>18554.68</v>
      </c>
      <c r="J218" s="117">
        <f>SUM(J97:J99)</f>
        <v>33836.885000000002</v>
      </c>
      <c r="K218" s="118">
        <f>SUM(K97:K99)</f>
        <v>209220.55599999998</v>
      </c>
      <c r="L218" s="119">
        <f t="shared" si="58"/>
        <v>7.3023417450434461E-2</v>
      </c>
      <c r="M218" s="119"/>
      <c r="N218" s="117">
        <f t="shared" ref="N218:T218" si="94">SUM(N97:N99)</f>
        <v>15278</v>
      </c>
      <c r="O218" s="117">
        <f t="shared" si="94"/>
        <v>850</v>
      </c>
      <c r="P218" s="118">
        <f t="shared" si="94"/>
        <v>16128</v>
      </c>
      <c r="Q218" s="117">
        <f t="shared" si="94"/>
        <v>2196</v>
      </c>
      <c r="R218" s="117">
        <f t="shared" si="94"/>
        <v>3103</v>
      </c>
      <c r="S218" s="117">
        <f t="shared" si="94"/>
        <v>954</v>
      </c>
      <c r="T218" s="118">
        <f t="shared" si="94"/>
        <v>6253</v>
      </c>
      <c r="U218" s="151">
        <f t="shared" si="64"/>
        <v>42.995737249544625</v>
      </c>
      <c r="V218" s="151">
        <f t="shared" si="65"/>
        <v>20.112907508862392</v>
      </c>
      <c r="W218" s="151">
        <f t="shared" si="66"/>
        <v>19.449350104821804</v>
      </c>
      <c r="X218" s="152">
        <f t="shared" si="67"/>
        <v>28.047924356308968</v>
      </c>
    </row>
    <row r="219" spans="2:24" s="113" customFormat="1" hidden="1" outlineLevel="1">
      <c r="B219" s="574" t="s">
        <v>177</v>
      </c>
      <c r="C219" s="120"/>
      <c r="D219" s="120"/>
      <c r="E219" s="153"/>
      <c r="F219" s="137"/>
      <c r="G219" s="87">
        <f>SUM(G100:G102)</f>
        <v>83830.92</v>
      </c>
      <c r="H219" s="87">
        <f>SUM(H100:H102)</f>
        <v>72287.611000000004</v>
      </c>
      <c r="I219" s="87">
        <f>SUM(I100:I102)</f>
        <v>21931.305</v>
      </c>
      <c r="J219" s="87">
        <f>SUM(J100:J102)</f>
        <v>29733.492999999999</v>
      </c>
      <c r="K219" s="88">
        <f>SUM(K100:K102)</f>
        <v>207783.329</v>
      </c>
      <c r="L219" s="89">
        <f t="shared" si="58"/>
        <v>5.8508062501972907E-2</v>
      </c>
      <c r="M219" s="89"/>
      <c r="N219" s="87">
        <f t="shared" ref="N219:T219" si="95">SUM(N100:N102)</f>
        <v>12157</v>
      </c>
      <c r="O219" s="87">
        <f t="shared" si="95"/>
        <v>902</v>
      </c>
      <c r="P219" s="88">
        <f t="shared" si="95"/>
        <v>13059</v>
      </c>
      <c r="Q219" s="87">
        <f t="shared" si="95"/>
        <v>1932</v>
      </c>
      <c r="R219" s="87">
        <f t="shared" si="95"/>
        <v>2944</v>
      </c>
      <c r="S219" s="87">
        <f t="shared" si="95"/>
        <v>1068</v>
      </c>
      <c r="T219" s="88">
        <f t="shared" si="95"/>
        <v>5944</v>
      </c>
      <c r="U219" s="137">
        <f t="shared" si="64"/>
        <v>43.390745341614902</v>
      </c>
      <c r="V219" s="137">
        <f t="shared" si="65"/>
        <v>24.554215692934783</v>
      </c>
      <c r="W219" s="137">
        <f t="shared" si="66"/>
        <v>20.534929775280901</v>
      </c>
      <c r="X219" s="138">
        <f t="shared" si="67"/>
        <v>29.954548452220727</v>
      </c>
    </row>
    <row r="220" spans="2:24" s="113" customFormat="1" hidden="1" outlineLevel="1">
      <c r="B220" s="574" t="s">
        <v>178</v>
      </c>
      <c r="C220" s="87"/>
      <c r="D220" s="87"/>
      <c r="E220" s="137"/>
      <c r="F220" s="137"/>
      <c r="G220" s="87">
        <f>SUM(G103:G105)</f>
        <v>72243.760999999999</v>
      </c>
      <c r="H220" s="87">
        <f>SUM(H103:H105)</f>
        <v>92650.255000000005</v>
      </c>
      <c r="I220" s="87">
        <f>SUM(I103:I105)</f>
        <v>21166.156999999999</v>
      </c>
      <c r="J220" s="87">
        <f>SUM(J103:J105)</f>
        <v>34003.657999999996</v>
      </c>
      <c r="K220" s="88">
        <f>SUM(K103:K105)</f>
        <v>220063.83100000001</v>
      </c>
      <c r="L220" s="89">
        <f t="shared" si="58"/>
        <v>9.6022140048993329E-2</v>
      </c>
      <c r="M220" s="89"/>
      <c r="N220" s="87">
        <f t="shared" ref="N220:T220" si="96">SUM(N103:N105)</f>
        <v>21131</v>
      </c>
      <c r="O220" s="87">
        <f t="shared" si="96"/>
        <v>1176</v>
      </c>
      <c r="P220" s="88">
        <f t="shared" si="96"/>
        <v>22307</v>
      </c>
      <c r="Q220" s="87">
        <f t="shared" si="96"/>
        <v>1475</v>
      </c>
      <c r="R220" s="87">
        <f t="shared" si="96"/>
        <v>3282</v>
      </c>
      <c r="S220" s="87">
        <f t="shared" si="96"/>
        <v>962</v>
      </c>
      <c r="T220" s="88">
        <f t="shared" si="96"/>
        <v>5719</v>
      </c>
      <c r="U220" s="137">
        <f t="shared" si="64"/>
        <v>48.978821016949155</v>
      </c>
      <c r="V220" s="137">
        <f t="shared" si="65"/>
        <v>28.229815661182208</v>
      </c>
      <c r="W220" s="137">
        <f t="shared" si="66"/>
        <v>22.002242203742203</v>
      </c>
      <c r="X220" s="138">
        <f t="shared" si="67"/>
        <v>32.533689980765871</v>
      </c>
    </row>
    <row r="221" spans="2:24" s="113" customFormat="1" hidden="1" outlineLevel="1">
      <c r="B221" s="574" t="s">
        <v>397</v>
      </c>
      <c r="C221" s="87">
        <f>SUM(C106:C108)</f>
        <v>63901</v>
      </c>
      <c r="D221" s="87">
        <f>SUM(D106:D108)</f>
        <v>33</v>
      </c>
      <c r="E221" s="558">
        <f>D221/C221</f>
        <v>5.1642384313234531E-4</v>
      </c>
      <c r="F221" s="558"/>
      <c r="G221" s="87">
        <f>SUM(G106:G108)</f>
        <v>69424.694999999992</v>
      </c>
      <c r="H221" s="87">
        <f>SUM(H106:H108)</f>
        <v>73106.228000000003</v>
      </c>
      <c r="I221" s="87">
        <f>SUM(I106:I108)</f>
        <v>16681.752</v>
      </c>
      <c r="J221" s="87">
        <f>SUM(J106:J108)</f>
        <v>31584.199000000001</v>
      </c>
      <c r="K221" s="88">
        <f>SUM(K106:K108)</f>
        <v>190796.87400000001</v>
      </c>
      <c r="L221" s="89">
        <f t="shared" si="58"/>
        <v>0.11248611966252654</v>
      </c>
      <c r="M221" s="87">
        <f t="shared" ref="M221:T221" si="97">SUM(M106:M108)</f>
        <v>-494</v>
      </c>
      <c r="N221" s="87">
        <f t="shared" si="97"/>
        <v>21462</v>
      </c>
      <c r="O221" s="87">
        <f t="shared" si="97"/>
        <v>969</v>
      </c>
      <c r="P221" s="88">
        <f t="shared" si="97"/>
        <v>21937</v>
      </c>
      <c r="Q221" s="87">
        <f t="shared" si="97"/>
        <v>1902</v>
      </c>
      <c r="R221" s="87">
        <f t="shared" si="97"/>
        <v>2863</v>
      </c>
      <c r="S221" s="87">
        <f t="shared" si="97"/>
        <v>996</v>
      </c>
      <c r="T221" s="88">
        <f t="shared" si="97"/>
        <v>5761</v>
      </c>
      <c r="U221" s="137">
        <f t="shared" si="64"/>
        <v>36.500891167192428</v>
      </c>
      <c r="V221" s="137">
        <f t="shared" si="65"/>
        <v>25.53483339154733</v>
      </c>
      <c r="W221" s="137">
        <f t="shared" si="66"/>
        <v>16.748746987951808</v>
      </c>
      <c r="X221" s="138">
        <f t="shared" si="67"/>
        <v>27.63629144245791</v>
      </c>
    </row>
    <row r="222" spans="2:24" s="113" customFormat="1" hidden="1" outlineLevel="1">
      <c r="B222" s="577" t="s">
        <v>179</v>
      </c>
      <c r="C222" s="117">
        <f>SUM(C109:C111)</f>
        <v>92225</v>
      </c>
      <c r="D222" s="117">
        <f>SUM(D109:D111)</f>
        <v>7137</v>
      </c>
      <c r="E222" s="885">
        <f>D222/C222</f>
        <v>7.7386825698021147E-2</v>
      </c>
      <c r="F222" s="885"/>
      <c r="G222" s="117">
        <f>SUM(G109:G111)</f>
        <v>78257.513000000006</v>
      </c>
      <c r="H222" s="117">
        <f>SUM(H109:H111)</f>
        <v>65789.978000000003</v>
      </c>
      <c r="I222" s="117">
        <f>SUM(I109:I111)</f>
        <v>21055.93</v>
      </c>
      <c r="J222" s="117">
        <f>SUM(J109:J111)</f>
        <v>29432.26</v>
      </c>
      <c r="K222" s="118">
        <f>SUM(K109:K111)</f>
        <v>194535.68099999998</v>
      </c>
      <c r="L222" s="119">
        <f t="shared" si="58"/>
        <v>8.4724817140357928E-2</v>
      </c>
      <c r="M222" s="117">
        <f t="shared" ref="M222:T222" si="98">SUM(M109:M111)</f>
        <v>2832</v>
      </c>
      <c r="N222" s="117">
        <f t="shared" si="98"/>
        <v>16482</v>
      </c>
      <c r="O222" s="117">
        <f t="shared" si="98"/>
        <v>1252</v>
      </c>
      <c r="P222" s="118">
        <f t="shared" si="98"/>
        <v>20566</v>
      </c>
      <c r="Q222" s="117">
        <f t="shared" si="98"/>
        <v>2478</v>
      </c>
      <c r="R222" s="117">
        <f t="shared" si="98"/>
        <v>2406</v>
      </c>
      <c r="S222" s="117">
        <f t="shared" si="98"/>
        <v>1198</v>
      </c>
      <c r="T222" s="118">
        <f t="shared" si="98"/>
        <v>6082</v>
      </c>
      <c r="U222" s="151">
        <f t="shared" si="64"/>
        <v>31.580917271993545</v>
      </c>
      <c r="V222" s="151">
        <f t="shared" si="65"/>
        <v>27.344130507065671</v>
      </c>
      <c r="W222" s="151">
        <f t="shared" si="66"/>
        <v>17.575901502504173</v>
      </c>
      <c r="X222" s="152">
        <f t="shared" si="67"/>
        <v>27.146238243998685</v>
      </c>
    </row>
    <row r="223" spans="2:24" s="113" customFormat="1" hidden="1" outlineLevel="1">
      <c r="B223" s="574" t="s">
        <v>479</v>
      </c>
      <c r="C223" s="87">
        <v>35437</v>
      </c>
      <c r="D223" s="87">
        <v>2770</v>
      </c>
      <c r="E223" s="558">
        <v>7.8166887716228803E-2</v>
      </c>
      <c r="F223" s="558"/>
      <c r="G223" s="87">
        <v>52539.962999999996</v>
      </c>
      <c r="H223" s="87">
        <v>43001.693999999996</v>
      </c>
      <c r="I223" s="87">
        <v>10996.857</v>
      </c>
      <c r="J223" s="87">
        <v>24405.261999999999</v>
      </c>
      <c r="K223" s="88">
        <v>130943.776</v>
      </c>
      <c r="L223" s="89">
        <v>6.9205274789081991E-2</v>
      </c>
      <c r="M223" s="87">
        <v>1022</v>
      </c>
      <c r="N223" s="87">
        <v>9062</v>
      </c>
      <c r="O223" s="87">
        <v>572</v>
      </c>
      <c r="P223" s="88">
        <v>10656</v>
      </c>
      <c r="Q223" s="87">
        <v>1014</v>
      </c>
      <c r="R223" s="87">
        <v>1594</v>
      </c>
      <c r="S223" s="87">
        <v>747</v>
      </c>
      <c r="T223" s="88">
        <v>3355</v>
      </c>
      <c r="U223" s="137">
        <v>51.814559171597629</v>
      </c>
      <c r="V223" s="137">
        <v>26.977223337515682</v>
      </c>
      <c r="W223" s="137">
        <v>14.721361445783133</v>
      </c>
      <c r="X223" s="138">
        <v>31.755145752608048</v>
      </c>
    </row>
    <row r="224" spans="2:24" s="113" customFormat="1" hidden="1" outlineLevel="1">
      <c r="B224" s="574" t="s">
        <v>480</v>
      </c>
      <c r="C224" s="580"/>
      <c r="D224" s="580"/>
      <c r="E224" s="919"/>
      <c r="F224" s="919"/>
      <c r="G224" s="87">
        <v>585.62199999999996</v>
      </c>
      <c r="H224" s="87">
        <v>479.447</v>
      </c>
      <c r="I224" s="87">
        <v>7860.2479999999996</v>
      </c>
      <c r="J224" s="87">
        <v>17256.82</v>
      </c>
      <c r="K224" s="88">
        <v>26182.137000000002</v>
      </c>
      <c r="L224" s="89">
        <v>0.17595966288007733</v>
      </c>
      <c r="M224" s="580">
        <v>0</v>
      </c>
      <c r="N224" s="87">
        <v>4607</v>
      </c>
      <c r="O224" s="87">
        <v>710</v>
      </c>
      <c r="P224" s="88">
        <v>5317</v>
      </c>
      <c r="Q224" s="87">
        <v>54</v>
      </c>
      <c r="R224" s="87">
        <v>24</v>
      </c>
      <c r="S224" s="87">
        <v>497</v>
      </c>
      <c r="T224" s="88">
        <v>575</v>
      </c>
      <c r="U224" s="137">
        <v>10.844851851851852</v>
      </c>
      <c r="V224" s="137">
        <v>19.976958333333332</v>
      </c>
      <c r="W224" s="137">
        <v>15.815388329979879</v>
      </c>
      <c r="X224" s="138">
        <v>15.522290434782606</v>
      </c>
    </row>
    <row r="225" spans="2:24" s="113" customFormat="1" hidden="1" outlineLevel="1">
      <c r="B225" s="574" t="s">
        <v>481</v>
      </c>
      <c r="C225" s="580"/>
      <c r="D225" s="580"/>
      <c r="E225" s="919"/>
      <c r="F225" s="919"/>
      <c r="G225" s="87">
        <v>98.557999999999993</v>
      </c>
      <c r="H225" s="87">
        <v>196.72</v>
      </c>
      <c r="I225" s="87">
        <v>9663.59</v>
      </c>
      <c r="J225" s="87">
        <v>20648.214</v>
      </c>
      <c r="K225" s="88">
        <v>30607.081999999999</v>
      </c>
      <c r="L225" s="89">
        <v>0.11477735773701002</v>
      </c>
      <c r="M225" s="580">
        <v>0</v>
      </c>
      <c r="N225" s="87">
        <v>3513</v>
      </c>
      <c r="O225" s="87">
        <v>629</v>
      </c>
      <c r="P225" s="88">
        <v>4142</v>
      </c>
      <c r="Q225" s="87">
        <v>41</v>
      </c>
      <c r="R225" s="87">
        <v>18</v>
      </c>
      <c r="S225" s="87">
        <v>659</v>
      </c>
      <c r="T225" s="88">
        <v>718</v>
      </c>
      <c r="U225" s="137">
        <v>2.4038536585365851</v>
      </c>
      <c r="V225" s="137">
        <v>10.928888888888888</v>
      </c>
      <c r="W225" s="137">
        <v>14.664021244309561</v>
      </c>
      <c r="X225" s="138">
        <v>13.870289693593316</v>
      </c>
    </row>
    <row r="226" spans="2:24" s="113" customFormat="1" hidden="1" outlineLevel="1">
      <c r="B226" s="577" t="s">
        <v>482</v>
      </c>
      <c r="C226" s="908"/>
      <c r="D226" s="908"/>
      <c r="E226" s="909"/>
      <c r="F226" s="909"/>
      <c r="G226" s="117">
        <v>296.16999999999996</v>
      </c>
      <c r="H226" s="117">
        <v>5.8</v>
      </c>
      <c r="I226" s="117">
        <v>5115.6880000000001</v>
      </c>
      <c r="J226" s="117">
        <v>18993.271000000001</v>
      </c>
      <c r="K226" s="118">
        <v>24410.929</v>
      </c>
      <c r="L226" s="119">
        <v>0.16599122466826233</v>
      </c>
      <c r="M226" s="908">
        <v>0</v>
      </c>
      <c r="N226" s="117">
        <v>4052</v>
      </c>
      <c r="O226" s="117">
        <v>533</v>
      </c>
      <c r="P226" s="118">
        <v>4585</v>
      </c>
      <c r="Q226" s="117">
        <v>65</v>
      </c>
      <c r="R226" s="117">
        <v>2</v>
      </c>
      <c r="S226" s="117">
        <v>364</v>
      </c>
      <c r="T226" s="118">
        <v>431</v>
      </c>
      <c r="U226" s="151">
        <v>4.5564615384615381</v>
      </c>
      <c r="V226" s="151">
        <v>2.9</v>
      </c>
      <c r="W226" s="151">
        <v>14.054087912087912</v>
      </c>
      <c r="X226" s="152">
        <v>12.569972157772623</v>
      </c>
    </row>
    <row r="227" spans="2:24" s="113" customFormat="1" hidden="1" outlineLevel="1">
      <c r="B227" s="574" t="s">
        <v>524</v>
      </c>
      <c r="C227" s="580"/>
      <c r="D227" s="580"/>
      <c r="E227" s="914"/>
      <c r="F227" s="919"/>
      <c r="G227" s="87">
        <v>881.8900000000001</v>
      </c>
      <c r="H227" s="87">
        <v>21.56</v>
      </c>
      <c r="I227" s="87">
        <v>9716.6020000000008</v>
      </c>
      <c r="J227" s="120">
        <v>18916.847999999998</v>
      </c>
      <c r="K227" s="88">
        <v>29536.9</v>
      </c>
      <c r="L227" s="89">
        <v>0.15065900619225442</v>
      </c>
      <c r="M227" s="580">
        <v>0</v>
      </c>
      <c r="N227" s="87">
        <v>4450</v>
      </c>
      <c r="O227" s="87">
        <v>600</v>
      </c>
      <c r="P227" s="88">
        <v>5050</v>
      </c>
      <c r="Q227" s="87">
        <v>79</v>
      </c>
      <c r="R227" s="87">
        <v>7</v>
      </c>
      <c r="S227" s="87">
        <v>450</v>
      </c>
      <c r="T227" s="88">
        <v>536</v>
      </c>
      <c r="U227" s="137">
        <v>11.163164556962027</v>
      </c>
      <c r="V227" s="137">
        <v>3.0799999999999996</v>
      </c>
      <c r="W227" s="137">
        <v>21.592448888888892</v>
      </c>
      <c r="X227" s="138">
        <v>19.813529850746271</v>
      </c>
    </row>
    <row r="228" spans="2:24" s="113" customFormat="1" hidden="1" outlineLevel="1">
      <c r="B228" s="574" t="s">
        <v>527</v>
      </c>
      <c r="C228" s="580"/>
      <c r="D228" s="580"/>
      <c r="E228" s="919"/>
      <c r="F228" s="919"/>
      <c r="G228" s="580">
        <v>168.18</v>
      </c>
      <c r="H228" s="580">
        <v>20.992999999999999</v>
      </c>
      <c r="I228" s="580">
        <v>12107.682999999999</v>
      </c>
      <c r="J228" s="87">
        <v>15591.061000000002</v>
      </c>
      <c r="K228" s="88">
        <v>27887.917000000001</v>
      </c>
      <c r="L228" s="89">
        <v>0.13382139655679554</v>
      </c>
      <c r="M228" s="580">
        <v>0</v>
      </c>
      <c r="N228" s="580">
        <v>3732</v>
      </c>
      <c r="O228" s="87">
        <v>546</v>
      </c>
      <c r="P228" s="88">
        <v>4278</v>
      </c>
      <c r="Q228" s="87">
        <v>32</v>
      </c>
      <c r="R228" s="580">
        <v>1</v>
      </c>
      <c r="S228" s="87">
        <v>498</v>
      </c>
      <c r="T228" s="88">
        <v>531</v>
      </c>
      <c r="U228" s="137">
        <v>5.2556250000000002</v>
      </c>
      <c r="V228" s="137">
        <v>20.992999999999999</v>
      </c>
      <c r="W228" s="137">
        <v>24.312616465863453</v>
      </c>
      <c r="X228" s="138">
        <v>23.157920903954803</v>
      </c>
    </row>
    <row r="229" spans="2:24" s="113" customFormat="1" hidden="1" outlineLevel="1">
      <c r="B229" s="574" t="s">
        <v>528</v>
      </c>
      <c r="C229" s="580"/>
      <c r="D229" s="580"/>
      <c r="E229" s="919"/>
      <c r="F229" s="919"/>
      <c r="G229" s="580">
        <v>115.48000000000002</v>
      </c>
      <c r="H229" s="580">
        <v>0</v>
      </c>
      <c r="I229" s="580">
        <v>12255.563999999998</v>
      </c>
      <c r="J229" s="580">
        <v>15982.186999999998</v>
      </c>
      <c r="K229" s="88">
        <v>28353.231</v>
      </c>
      <c r="L229" s="89">
        <v>0.12129129128175904</v>
      </c>
      <c r="M229" s="580">
        <v>0</v>
      </c>
      <c r="N229" s="580">
        <v>3439</v>
      </c>
      <c r="O229" s="580">
        <v>748</v>
      </c>
      <c r="P229" s="88">
        <v>4187</v>
      </c>
      <c r="Q229" s="87">
        <v>14</v>
      </c>
      <c r="R229" s="87">
        <v>0</v>
      </c>
      <c r="S229" s="87">
        <v>459</v>
      </c>
      <c r="T229" s="88">
        <v>473</v>
      </c>
      <c r="U229" s="137">
        <v>8.2485714285714291</v>
      </c>
      <c r="V229" s="957">
        <v>0</v>
      </c>
      <c r="W229" s="137">
        <v>26.700575163398689</v>
      </c>
      <c r="X229" s="138">
        <v>26.154427061310777</v>
      </c>
    </row>
    <row r="230" spans="2:24" s="113" customFormat="1" ht="0.75" customHeight="1" outlineLevel="1">
      <c r="B230" s="577" t="s">
        <v>530</v>
      </c>
      <c r="C230" s="908"/>
      <c r="D230" s="908"/>
      <c r="E230" s="909"/>
      <c r="F230" s="909"/>
      <c r="G230" s="908">
        <v>594.22</v>
      </c>
      <c r="H230" s="908">
        <v>76.45</v>
      </c>
      <c r="I230" s="908">
        <v>8282.7800000000007</v>
      </c>
      <c r="J230" s="908">
        <v>15401.517</v>
      </c>
      <c r="K230" s="118">
        <v>24354.967000000001</v>
      </c>
      <c r="L230" s="119">
        <v>2.5022411239563578</v>
      </c>
      <c r="M230" s="908">
        <v>0</v>
      </c>
      <c r="N230" s="908">
        <v>60942</v>
      </c>
      <c r="O230" s="908">
        <v>6479</v>
      </c>
      <c r="P230" s="118">
        <v>3871</v>
      </c>
      <c r="Q230" s="117">
        <v>35</v>
      </c>
      <c r="R230" s="117">
        <v>4</v>
      </c>
      <c r="S230" s="117">
        <v>390</v>
      </c>
      <c r="T230" s="118">
        <v>429</v>
      </c>
      <c r="U230" s="151">
        <v>16.977714285714285</v>
      </c>
      <c r="V230" s="151">
        <v>19.112500000000001</v>
      </c>
      <c r="W230" s="151">
        <v>21.237897435897438</v>
      </c>
      <c r="X230" s="152">
        <v>20.870512820512822</v>
      </c>
    </row>
    <row r="231" spans="2:24" s="113" customFormat="1">
      <c r="B231" s="574" t="s">
        <v>532</v>
      </c>
      <c r="C231" s="580"/>
      <c r="D231" s="580"/>
      <c r="E231" s="919"/>
      <c r="F231" s="580"/>
      <c r="G231" s="580">
        <v>30.310000000000002</v>
      </c>
      <c r="H231" s="580">
        <v>30</v>
      </c>
      <c r="I231" s="580">
        <v>13266.490000000002</v>
      </c>
      <c r="J231" s="580">
        <v>16408.272000000001</v>
      </c>
      <c r="K231" s="88">
        <v>29735.072</v>
      </c>
      <c r="L231" s="89">
        <v>0.15641462041860871</v>
      </c>
      <c r="M231" s="580">
        <v>0</v>
      </c>
      <c r="N231" s="580">
        <v>4651</v>
      </c>
      <c r="O231" s="580">
        <v>572</v>
      </c>
      <c r="P231" s="88">
        <v>5223</v>
      </c>
      <c r="Q231" s="918">
        <v>11</v>
      </c>
      <c r="R231" s="918">
        <v>1</v>
      </c>
      <c r="S231" s="918">
        <v>473</v>
      </c>
      <c r="T231" s="88">
        <v>485</v>
      </c>
      <c r="U231" s="137">
        <v>2.7554545454545458</v>
      </c>
      <c r="V231" s="137">
        <v>30</v>
      </c>
      <c r="W231" s="137">
        <v>28.047547568710364</v>
      </c>
      <c r="X231" s="1015">
        <v>27.477938144329901</v>
      </c>
    </row>
    <row r="232" spans="2:24" s="113" customFormat="1">
      <c r="B232" s="574" t="s">
        <v>534</v>
      </c>
      <c r="C232" s="580"/>
      <c r="D232" s="580"/>
      <c r="E232" s="919"/>
      <c r="F232" s="580"/>
      <c r="G232" s="580">
        <v>1486.3600000000001</v>
      </c>
      <c r="H232" s="580">
        <v>404.375</v>
      </c>
      <c r="I232" s="580">
        <v>6671.4610000000011</v>
      </c>
      <c r="J232" s="580">
        <v>18708.603000000003</v>
      </c>
      <c r="K232" s="88">
        <v>27270.798999999999</v>
      </c>
      <c r="L232" s="89">
        <v>0.16666178354363581</v>
      </c>
      <c r="M232" s="580">
        <v>0</v>
      </c>
      <c r="N232" s="580">
        <v>4545</v>
      </c>
      <c r="O232" s="580">
        <v>738</v>
      </c>
      <c r="P232" s="88">
        <v>5283</v>
      </c>
      <c r="Q232" s="918">
        <v>22</v>
      </c>
      <c r="R232" s="918">
        <v>12</v>
      </c>
      <c r="S232" s="918">
        <v>505</v>
      </c>
      <c r="T232" s="88">
        <v>539</v>
      </c>
      <c r="U232" s="137">
        <v>67.561818181818182</v>
      </c>
      <c r="V232" s="137">
        <v>33.697916666666664</v>
      </c>
      <c r="W232" s="137">
        <v>13.210813861386141</v>
      </c>
      <c r="X232" s="1015">
        <v>15.885335807050096</v>
      </c>
    </row>
    <row r="233" spans="2:24" s="113" customFormat="1">
      <c r="B233" s="574" t="s">
        <v>536</v>
      </c>
      <c r="C233" s="580"/>
      <c r="D233" s="580"/>
      <c r="E233" s="919"/>
      <c r="F233" s="580"/>
      <c r="G233" s="580">
        <v>1326.6579999999999</v>
      </c>
      <c r="H233" s="580">
        <v>13333.438</v>
      </c>
      <c r="I233" s="580">
        <v>6739.7649999999994</v>
      </c>
      <c r="J233" s="580">
        <v>22526.671000000002</v>
      </c>
      <c r="K233" s="88">
        <v>43926.531999999999</v>
      </c>
      <c r="L233" s="89">
        <v>0.16006271562708388</v>
      </c>
      <c r="M233" s="580">
        <v>0</v>
      </c>
      <c r="N233" s="580">
        <v>7031</v>
      </c>
      <c r="O233" s="580">
        <v>823</v>
      </c>
      <c r="P233" s="88">
        <v>7854</v>
      </c>
      <c r="Q233" s="87">
        <v>29</v>
      </c>
      <c r="R233" s="87">
        <v>340</v>
      </c>
      <c r="S233" s="87">
        <v>478</v>
      </c>
      <c r="T233" s="88">
        <v>847</v>
      </c>
      <c r="U233" s="137">
        <v>45.746827586206891</v>
      </c>
      <c r="V233" s="137">
        <v>39.215994117647057</v>
      </c>
      <c r="W233" s="137">
        <v>14.099926778242677</v>
      </c>
      <c r="X233" s="1015">
        <v>25.265479338842972</v>
      </c>
    </row>
    <row r="234" spans="2:24" s="113" customFormat="1">
      <c r="B234" s="577" t="s">
        <v>538</v>
      </c>
      <c r="C234" s="908"/>
      <c r="D234" s="908"/>
      <c r="E234" s="909"/>
      <c r="F234" s="908"/>
      <c r="G234" s="908">
        <v>955.8309999999999</v>
      </c>
      <c r="H234" s="908">
        <v>56960.271999999997</v>
      </c>
      <c r="I234" s="908">
        <v>11094.167000000001</v>
      </c>
      <c r="J234" s="908">
        <v>21979</v>
      </c>
      <c r="K234" s="118">
        <v>90989.26999999999</v>
      </c>
      <c r="L234" s="119">
        <v>0.10637518028224648</v>
      </c>
      <c r="M234" s="908">
        <v>0</v>
      </c>
      <c r="N234" s="908">
        <v>9679</v>
      </c>
      <c r="O234" s="908">
        <v>1318</v>
      </c>
      <c r="P234" s="118">
        <v>10997</v>
      </c>
      <c r="Q234" s="117">
        <v>41</v>
      </c>
      <c r="R234" s="117">
        <v>1215</v>
      </c>
      <c r="S234" s="117">
        <v>704</v>
      </c>
      <c r="T234" s="118">
        <v>1960</v>
      </c>
      <c r="U234" s="151">
        <v>23.312951219512193</v>
      </c>
      <c r="V234" s="151">
        <v>46.88088230452675</v>
      </c>
      <c r="W234" s="151">
        <v>15.75875994318182</v>
      </c>
      <c r="X234" s="970">
        <v>35.209321428571421</v>
      </c>
    </row>
    <row r="235" spans="2:24" s="113" customFormat="1">
      <c r="B235" s="886" t="s">
        <v>562</v>
      </c>
      <c r="C235" s="913"/>
      <c r="D235" s="913"/>
      <c r="E235" s="914"/>
      <c r="F235" s="913"/>
      <c r="G235" s="913">
        <v>3202.6689999999999</v>
      </c>
      <c r="H235" s="913">
        <v>39832.506999999998</v>
      </c>
      <c r="I235" s="913">
        <v>10709.252</v>
      </c>
      <c r="J235" s="913">
        <v>22720</v>
      </c>
      <c r="K235" s="121">
        <v>76464.428</v>
      </c>
      <c r="L235" s="122">
        <v>0.13809035490332838</v>
      </c>
      <c r="M235" s="913">
        <v>0</v>
      </c>
      <c r="N235" s="913">
        <v>10559</v>
      </c>
      <c r="O235" s="913">
        <v>855</v>
      </c>
      <c r="P235" s="121">
        <v>11414</v>
      </c>
      <c r="Q235" s="120">
        <v>57</v>
      </c>
      <c r="R235" s="120">
        <v>1405</v>
      </c>
      <c r="S235" s="120">
        <v>960</v>
      </c>
      <c r="T235" s="121">
        <v>2422</v>
      </c>
      <c r="U235" s="153">
        <v>56.187175438596491</v>
      </c>
      <c r="V235" s="153">
        <v>28.350538790035586</v>
      </c>
      <c r="W235" s="153">
        <v>11.155470833333334</v>
      </c>
      <c r="X235" s="971">
        <v>22.190102394715112</v>
      </c>
    </row>
    <row r="236" spans="2:24" s="113" customFormat="1">
      <c r="B236" s="574" t="s">
        <v>563</v>
      </c>
      <c r="C236" s="580"/>
      <c r="D236" s="580"/>
      <c r="E236" s="919"/>
      <c r="F236" s="580"/>
      <c r="G236" s="580">
        <v>11572.989</v>
      </c>
      <c r="H236" s="580">
        <v>38935.716999999997</v>
      </c>
      <c r="I236" s="580">
        <v>15104.716</v>
      </c>
      <c r="J236" s="580">
        <v>30399</v>
      </c>
      <c r="K236" s="88">
        <v>96012.421999999991</v>
      </c>
      <c r="L236" s="89">
        <v>0.12377565061320921</v>
      </c>
      <c r="M236" s="580">
        <v>0</v>
      </c>
      <c r="N236" s="580">
        <v>11884</v>
      </c>
      <c r="O236" s="580">
        <v>701</v>
      </c>
      <c r="P236" s="88">
        <v>12585</v>
      </c>
      <c r="Q236" s="918">
        <v>449</v>
      </c>
      <c r="R236" s="918">
        <v>1531</v>
      </c>
      <c r="S236" s="918">
        <v>937</v>
      </c>
      <c r="T236" s="88">
        <v>2917</v>
      </c>
      <c r="U236" s="137">
        <v>25.775031180400891</v>
      </c>
      <c r="V236" s="137">
        <v>25.431559111691701</v>
      </c>
      <c r="W236" s="137">
        <v>16.120294557097118</v>
      </c>
      <c r="X236" s="1015">
        <v>22.493459718889266</v>
      </c>
    </row>
    <row r="237" spans="2:24" s="113" customFormat="1">
      <c r="B237" s="574" t="s">
        <v>564</v>
      </c>
      <c r="C237" s="580"/>
      <c r="D237" s="580"/>
      <c r="E237" s="919"/>
      <c r="F237" s="580"/>
      <c r="G237" s="580">
        <v>18964.612999999998</v>
      </c>
      <c r="H237" s="580">
        <v>41159.805</v>
      </c>
      <c r="I237" s="580">
        <v>13908.59</v>
      </c>
      <c r="J237" s="580">
        <v>29183</v>
      </c>
      <c r="K237" s="88">
        <v>103216.008</v>
      </c>
      <c r="L237" s="89">
        <v>0.10245503778832446</v>
      </c>
      <c r="M237" s="580">
        <v>0</v>
      </c>
      <c r="N237" s="580">
        <v>10575</v>
      </c>
      <c r="O237" s="580">
        <v>1073</v>
      </c>
      <c r="P237" s="88">
        <v>11648</v>
      </c>
      <c r="Q237" s="918">
        <v>555</v>
      </c>
      <c r="R237" s="918">
        <v>1820</v>
      </c>
      <c r="S237" s="918">
        <v>908</v>
      </c>
      <c r="T237" s="88">
        <v>3283</v>
      </c>
      <c r="U237" s="137">
        <v>34.170473873873867</v>
      </c>
      <c r="V237" s="137">
        <v>22.615277472527474</v>
      </c>
      <c r="W237" s="137">
        <v>15.31783039647577</v>
      </c>
      <c r="X237" s="1015">
        <v>22.550413646055439</v>
      </c>
    </row>
    <row r="238" spans="2:24" s="113" customFormat="1">
      <c r="B238" s="577" t="s">
        <v>565</v>
      </c>
      <c r="C238" s="908"/>
      <c r="D238" s="908"/>
      <c r="E238" s="909"/>
      <c r="F238" s="908"/>
      <c r="G238" s="908">
        <v>42257.274000000005</v>
      </c>
      <c r="H238" s="908">
        <v>47599.581999999995</v>
      </c>
      <c r="I238" s="908">
        <v>10534.92</v>
      </c>
      <c r="J238" s="908">
        <v>24318</v>
      </c>
      <c r="K238" s="118">
        <v>124709.77600000001</v>
      </c>
      <c r="L238" s="119">
        <v>8.2928542827308091E-2</v>
      </c>
      <c r="M238" s="908">
        <v>0</v>
      </c>
      <c r="N238" s="908">
        <v>10342</v>
      </c>
      <c r="O238" s="908">
        <v>926</v>
      </c>
      <c r="P238" s="118">
        <v>11268</v>
      </c>
      <c r="Q238" s="117">
        <v>1117</v>
      </c>
      <c r="R238" s="117">
        <v>2007</v>
      </c>
      <c r="S238" s="117">
        <v>752</v>
      </c>
      <c r="T238" s="118">
        <v>3876</v>
      </c>
      <c r="U238" s="151">
        <v>37.831042076991949</v>
      </c>
      <c r="V238" s="151">
        <v>23.71678226208271</v>
      </c>
      <c r="W238" s="151">
        <v>14.009202127659574</v>
      </c>
      <c r="X238" s="970">
        <v>25.900871001031991</v>
      </c>
    </row>
    <row r="239" spans="2:24" s="113" customFormat="1">
      <c r="B239" s="886" t="s">
        <v>558</v>
      </c>
      <c r="C239" s="913"/>
      <c r="D239" s="913"/>
      <c r="E239" s="914"/>
      <c r="F239" s="913"/>
      <c r="G239" s="913">
        <v>21276.260000000002</v>
      </c>
      <c r="H239" s="913">
        <v>41749.909</v>
      </c>
      <c r="I239" s="913">
        <v>13392.850000000002</v>
      </c>
      <c r="J239" s="913">
        <v>27945</v>
      </c>
      <c r="K239" s="121">
        <v>104364.019</v>
      </c>
      <c r="L239" s="122">
        <v>0.12825301409674536</v>
      </c>
      <c r="M239" s="913">
        <v>0</v>
      </c>
      <c r="N239" s="913">
        <v>13385</v>
      </c>
      <c r="O239" s="913">
        <v>1682</v>
      </c>
      <c r="P239" s="121">
        <v>15067</v>
      </c>
      <c r="Q239" s="120">
        <v>708</v>
      </c>
      <c r="R239" s="120">
        <v>1734</v>
      </c>
      <c r="S239" s="120">
        <v>844</v>
      </c>
      <c r="T239" s="121">
        <v>3286</v>
      </c>
      <c r="U239" s="153">
        <v>30.051214689265539</v>
      </c>
      <c r="V239" s="153">
        <v>24.077225490196078</v>
      </c>
      <c r="W239" s="153">
        <v>15.868305687203794</v>
      </c>
      <c r="X239" s="971">
        <v>23.255940048691418</v>
      </c>
    </row>
    <row r="240" spans="2:24" s="113" customFormat="1">
      <c r="B240" s="574" t="s">
        <v>559</v>
      </c>
      <c r="C240" s="580"/>
      <c r="D240" s="580"/>
      <c r="E240" s="919"/>
      <c r="F240" s="580"/>
      <c r="G240" s="580">
        <v>21082.646000000001</v>
      </c>
      <c r="H240" s="580">
        <v>46393.247000000003</v>
      </c>
      <c r="I240" s="580">
        <v>18352.689999999999</v>
      </c>
      <c r="J240" s="580">
        <v>27993</v>
      </c>
      <c r="K240" s="88">
        <v>113821.583</v>
      </c>
      <c r="L240" s="89">
        <v>0.13623953903364708</v>
      </c>
      <c r="M240" s="580">
        <v>0</v>
      </c>
      <c r="N240" s="580">
        <v>15507</v>
      </c>
      <c r="O240" s="580">
        <v>1184</v>
      </c>
      <c r="P240" s="88">
        <v>16691</v>
      </c>
      <c r="Q240" s="918">
        <v>632</v>
      </c>
      <c r="R240" s="918">
        <v>1711</v>
      </c>
      <c r="S240" s="918">
        <v>881</v>
      </c>
      <c r="T240" s="88">
        <v>3224</v>
      </c>
      <c r="U240" s="137">
        <v>33.358617088607595</v>
      </c>
      <c r="V240" s="137">
        <v>27.114697253068382</v>
      </c>
      <c r="W240" s="137">
        <v>20.8316572077185</v>
      </c>
      <c r="X240" s="1015">
        <v>26.621768920595539</v>
      </c>
    </row>
    <row r="241" spans="2:24" s="113" customFormat="1">
      <c r="B241" s="574" t="s">
        <v>560</v>
      </c>
      <c r="C241" s="580"/>
      <c r="D241" s="580"/>
      <c r="E241" s="919"/>
      <c r="F241" s="580"/>
      <c r="G241" s="580">
        <v>26134.503000000001</v>
      </c>
      <c r="H241" s="580">
        <v>51264.092000000004</v>
      </c>
      <c r="I241" s="580">
        <v>15612.395</v>
      </c>
      <c r="J241" s="580">
        <v>30226</v>
      </c>
      <c r="K241" s="88">
        <v>123236.98999999999</v>
      </c>
      <c r="L241" s="89">
        <v>0.10826294929793401</v>
      </c>
      <c r="M241" s="580">
        <v>0</v>
      </c>
      <c r="N241" s="580">
        <v>13342</v>
      </c>
      <c r="O241" s="580">
        <v>1210</v>
      </c>
      <c r="P241" s="88">
        <v>14552</v>
      </c>
      <c r="Q241" s="918">
        <v>876</v>
      </c>
      <c r="R241" s="918">
        <v>1952</v>
      </c>
      <c r="S241" s="918">
        <v>912</v>
      </c>
      <c r="T241" s="88">
        <v>3740</v>
      </c>
      <c r="U241" s="137">
        <v>29.833907534246578</v>
      </c>
      <c r="V241" s="137">
        <v>26.262342213114756</v>
      </c>
      <c r="W241" s="137">
        <v>17.118854166666669</v>
      </c>
      <c r="X241" s="1015">
        <v>24.869248663101605</v>
      </c>
    </row>
    <row r="242" spans="2:24" s="113" customFormat="1">
      <c r="B242" s="861" t="s">
        <v>561</v>
      </c>
      <c r="C242" s="920"/>
      <c r="D242" s="920"/>
      <c r="E242" s="921"/>
      <c r="F242" s="920"/>
      <c r="G242" s="920">
        <v>27077.777999999998</v>
      </c>
      <c r="H242" s="920">
        <v>53922.817999999999</v>
      </c>
      <c r="I242" s="920">
        <v>15150.5</v>
      </c>
      <c r="J242" s="920">
        <v>33130</v>
      </c>
      <c r="K242" s="524">
        <v>129281.09600000001</v>
      </c>
      <c r="L242" s="525">
        <v>0.11214323244908134</v>
      </c>
      <c r="M242" s="920">
        <v>0</v>
      </c>
      <c r="N242" s="920">
        <v>14498</v>
      </c>
      <c r="O242" s="920">
        <v>1170</v>
      </c>
      <c r="P242" s="524">
        <v>15668</v>
      </c>
      <c r="Q242" s="523">
        <v>905</v>
      </c>
      <c r="R242" s="523">
        <v>1817</v>
      </c>
      <c r="S242" s="523">
        <v>964</v>
      </c>
      <c r="T242" s="524">
        <v>3686</v>
      </c>
      <c r="U242" s="527">
        <v>29.920196685082871</v>
      </c>
      <c r="V242" s="527">
        <v>29.676839845899835</v>
      </c>
      <c r="W242" s="527">
        <v>15.716286307053942</v>
      </c>
      <c r="X242" s="1018">
        <v>26.085484536082472</v>
      </c>
    </row>
    <row r="243" spans="2:24" s="113" customFormat="1">
      <c r="B243" s="574" t="s">
        <v>569</v>
      </c>
      <c r="C243" s="580"/>
      <c r="D243" s="580"/>
      <c r="E243" s="919"/>
      <c r="F243" s="580"/>
      <c r="G243" s="580">
        <v>25848</v>
      </c>
      <c r="H243" s="580">
        <v>37503</v>
      </c>
      <c r="I243" s="580">
        <v>13149</v>
      </c>
      <c r="J243" s="580">
        <v>28304</v>
      </c>
      <c r="K243" s="88">
        <v>104804</v>
      </c>
      <c r="L243" s="89">
        <v>0.11899999999999999</v>
      </c>
      <c r="M243" s="580"/>
      <c r="N243" s="580">
        <v>12451</v>
      </c>
      <c r="O243" s="580">
        <v>800</v>
      </c>
      <c r="P243" s="88">
        <v>13251</v>
      </c>
      <c r="Q243" s="87">
        <v>802</v>
      </c>
      <c r="R243" s="87">
        <v>1637</v>
      </c>
      <c r="S243" s="87">
        <v>829</v>
      </c>
      <c r="T243" s="88">
        <v>3268</v>
      </c>
      <c r="U243" s="137">
        <v>32.200000000000003</v>
      </c>
      <c r="V243" s="137">
        <v>22.9</v>
      </c>
      <c r="W243" s="137">
        <v>15.9</v>
      </c>
      <c r="X243" s="1015">
        <v>23.4</v>
      </c>
    </row>
    <row r="244" spans="2:24" s="113" customFormat="1">
      <c r="B244" s="574" t="s">
        <v>575</v>
      </c>
      <c r="C244" s="580"/>
      <c r="D244" s="580"/>
      <c r="E244" s="919"/>
      <c r="F244" s="580"/>
      <c r="G244" s="580">
        <v>30797</v>
      </c>
      <c r="H244" s="580">
        <v>54190</v>
      </c>
      <c r="I244" s="580">
        <v>14027</v>
      </c>
      <c r="J244" s="580">
        <v>31516</v>
      </c>
      <c r="K244" s="88">
        <v>130530</v>
      </c>
      <c r="L244" s="89">
        <v>7.8E-2</v>
      </c>
      <c r="M244" s="580"/>
      <c r="N244" s="580">
        <v>10194</v>
      </c>
      <c r="O244" s="580">
        <v>497</v>
      </c>
      <c r="P244" s="88">
        <v>10691</v>
      </c>
      <c r="Q244" s="87">
        <v>1361</v>
      </c>
      <c r="R244" s="87">
        <v>1812</v>
      </c>
      <c r="S244" s="87">
        <v>916</v>
      </c>
      <c r="T244" s="88">
        <v>4089</v>
      </c>
      <c r="U244" s="137">
        <v>22.6</v>
      </c>
      <c r="V244" s="137">
        <v>29.9</v>
      </c>
      <c r="W244" s="137">
        <v>15.3</v>
      </c>
      <c r="X244" s="1015">
        <v>24.2</v>
      </c>
    </row>
    <row r="245" spans="2:24" s="113" customFormat="1">
      <c r="B245" s="574" t="s">
        <v>577</v>
      </c>
      <c r="C245" s="580"/>
      <c r="D245" s="580"/>
      <c r="E245" s="919"/>
      <c r="F245" s="580"/>
      <c r="G245" s="580">
        <v>30640</v>
      </c>
      <c r="H245" s="580">
        <v>57322</v>
      </c>
      <c r="I245" s="580">
        <v>15431</v>
      </c>
      <c r="J245" s="580">
        <v>32038</v>
      </c>
      <c r="K245" s="88">
        <v>135432</v>
      </c>
      <c r="L245" s="89">
        <v>9.1999999999999998E-2</v>
      </c>
      <c r="M245" s="580"/>
      <c r="N245" s="580">
        <v>12431</v>
      </c>
      <c r="O245" s="580">
        <v>983</v>
      </c>
      <c r="P245" s="88">
        <v>13414</v>
      </c>
      <c r="Q245" s="87">
        <v>1171</v>
      </c>
      <c r="R245" s="87">
        <v>2312</v>
      </c>
      <c r="S245" s="87">
        <v>1025</v>
      </c>
      <c r="T245" s="88">
        <v>4508</v>
      </c>
      <c r="U245" s="137">
        <v>26.2</v>
      </c>
      <c r="V245" s="137">
        <v>24.8</v>
      </c>
      <c r="W245" s="137">
        <v>15.1</v>
      </c>
      <c r="X245" s="1015">
        <v>22.9</v>
      </c>
    </row>
    <row r="246" spans="2:24" s="113" customFormat="1">
      <c r="B246" s="574" t="s">
        <v>578</v>
      </c>
      <c r="C246" s="580"/>
      <c r="D246" s="580"/>
      <c r="E246" s="919"/>
      <c r="F246" s="580"/>
      <c r="G246" s="580">
        <v>29969</v>
      </c>
      <c r="H246" s="580">
        <v>63710</v>
      </c>
      <c r="I246" s="580">
        <v>21560</v>
      </c>
      <c r="J246" s="580">
        <v>31722</v>
      </c>
      <c r="K246" s="88">
        <v>146960</v>
      </c>
      <c r="L246" s="89">
        <v>0.13100000000000001</v>
      </c>
      <c r="M246" s="580"/>
      <c r="N246" s="580">
        <v>19284</v>
      </c>
      <c r="O246" s="580">
        <v>1050</v>
      </c>
      <c r="P246" s="88">
        <v>20334</v>
      </c>
      <c r="Q246" s="87">
        <v>1089</v>
      </c>
      <c r="R246" s="87">
        <v>1980</v>
      </c>
      <c r="S246" s="87">
        <v>1066</v>
      </c>
      <c r="T246" s="88">
        <v>4135</v>
      </c>
      <c r="U246" s="137">
        <v>27.5</v>
      </c>
      <c r="V246" s="137">
        <v>32.200000000000003</v>
      </c>
      <c r="W246" s="137">
        <v>20.2</v>
      </c>
      <c r="X246" s="1015">
        <v>27.9</v>
      </c>
    </row>
    <row r="247" spans="2:24" s="113" customFormat="1">
      <c r="B247" s="569" t="s">
        <v>50</v>
      </c>
      <c r="C247" s="569"/>
      <c r="D247" s="569"/>
      <c r="E247" s="569"/>
      <c r="F247" s="569"/>
      <c r="G247" s="108"/>
      <c r="H247" s="112"/>
      <c r="I247" s="112"/>
      <c r="J247" s="112"/>
      <c r="K247" s="123"/>
      <c r="L247" s="124"/>
      <c r="M247" s="124"/>
      <c r="N247" s="111"/>
      <c r="O247" s="112"/>
      <c r="P247" s="123"/>
      <c r="Q247" s="112"/>
      <c r="R247" s="112"/>
      <c r="S247" s="112"/>
      <c r="T247" s="123"/>
      <c r="U247" s="112"/>
      <c r="V247" s="112"/>
      <c r="W247" s="112"/>
      <c r="X247" s="966"/>
    </row>
    <row r="248" spans="2:24" s="113" customFormat="1" hidden="1" outlineLevel="1">
      <c r="B248" s="579">
        <v>2011</v>
      </c>
      <c r="C248" s="579"/>
      <c r="D248" s="579"/>
      <c r="E248" s="579"/>
      <c r="F248" s="579"/>
      <c r="G248" s="87">
        <f>SUM(G4:G15)</f>
        <v>317410.57699999999</v>
      </c>
      <c r="H248" s="87">
        <f>SUM(H4:H15)</f>
        <v>220033.87599999996</v>
      </c>
      <c r="I248" s="87">
        <f>SUM(I4:I15)</f>
        <v>81676.888999999981</v>
      </c>
      <c r="J248" s="87">
        <f>SUM(J4:J15)</f>
        <v>36472.031000000003</v>
      </c>
      <c r="K248" s="88">
        <f>SUM(K4:K15)</f>
        <v>655593.37299999991</v>
      </c>
      <c r="L248" s="89">
        <f t="shared" ref="L248:L258" si="99">N248/K248</f>
        <v>0.11144255419433596</v>
      </c>
      <c r="M248" s="89"/>
      <c r="N248" s="87">
        <f t="shared" ref="N248:T248" si="100">SUM(N4:N15)</f>
        <v>73061</v>
      </c>
      <c r="O248" s="87">
        <f t="shared" si="100"/>
        <v>2846</v>
      </c>
      <c r="P248" s="88">
        <f t="shared" si="100"/>
        <v>75907</v>
      </c>
      <c r="Q248" s="87">
        <f t="shared" si="100"/>
        <v>11252</v>
      </c>
      <c r="R248" s="87">
        <f t="shared" si="100"/>
        <v>12794</v>
      </c>
      <c r="S248" s="87">
        <f t="shared" si="100"/>
        <v>3875</v>
      </c>
      <c r="T248" s="88">
        <f t="shared" si="100"/>
        <v>27921</v>
      </c>
      <c r="U248" s="137">
        <f t="shared" ref="U248:U258" si="101">G248/Q248</f>
        <v>28.209258531816566</v>
      </c>
      <c r="V248" s="137">
        <f t="shared" ref="V248:V258" si="102">H248/R248</f>
        <v>17.198208222604343</v>
      </c>
      <c r="W248" s="137">
        <f t="shared" ref="W248:W258" si="103">I248/S248</f>
        <v>21.077906838709673</v>
      </c>
      <c r="X248" s="138">
        <f t="shared" ref="X248:X258" si="104">SUM(G248:I248)/T248</f>
        <v>22.174038967085703</v>
      </c>
    </row>
    <row r="249" spans="2:24" s="113" customFormat="1" hidden="1" outlineLevel="1">
      <c r="B249" s="579">
        <v>2012</v>
      </c>
      <c r="C249" s="579"/>
      <c r="D249" s="579"/>
      <c r="E249" s="579"/>
      <c r="F249" s="579"/>
      <c r="G249" s="87">
        <f>SUM(G16:G27)</f>
        <v>360636.46399999998</v>
      </c>
      <c r="H249" s="87">
        <f>SUM(H16:H27)</f>
        <v>232076.41399999999</v>
      </c>
      <c r="I249" s="87">
        <f>SUM(I16:I27)</f>
        <v>67284.582999999999</v>
      </c>
      <c r="J249" s="87">
        <f>SUM(J16:J27)</f>
        <v>46338.537999999993</v>
      </c>
      <c r="K249" s="88">
        <f>SUM(K16:K27)</f>
        <v>706335.99899999995</v>
      </c>
      <c r="L249" s="89">
        <f t="shared" si="99"/>
        <v>0.10892691312481159</v>
      </c>
      <c r="M249" s="89"/>
      <c r="N249" s="87">
        <f t="shared" ref="N249:T249" si="105">SUM(N16:N27)</f>
        <v>76939</v>
      </c>
      <c r="O249" s="87">
        <f t="shared" si="105"/>
        <v>4323</v>
      </c>
      <c r="P249" s="88">
        <f t="shared" si="105"/>
        <v>81262</v>
      </c>
      <c r="Q249" s="87">
        <f t="shared" si="105"/>
        <v>13164</v>
      </c>
      <c r="R249" s="87">
        <f t="shared" si="105"/>
        <v>12295</v>
      </c>
      <c r="S249" s="87">
        <f t="shared" si="105"/>
        <v>3689</v>
      </c>
      <c r="T249" s="88">
        <f t="shared" si="105"/>
        <v>29148</v>
      </c>
      <c r="U249" s="137">
        <f t="shared" si="101"/>
        <v>27.39565967790945</v>
      </c>
      <c r="V249" s="137">
        <f t="shared" si="102"/>
        <v>18.87567417649451</v>
      </c>
      <c r="W249" s="137">
        <f t="shared" si="103"/>
        <v>18.239247221469231</v>
      </c>
      <c r="X249" s="138">
        <f t="shared" si="104"/>
        <v>22.642975881707152</v>
      </c>
    </row>
    <row r="250" spans="2:24" s="113" customFormat="1" collapsed="1">
      <c r="B250" s="579">
        <v>2013</v>
      </c>
      <c r="C250" s="579"/>
      <c r="D250" s="579"/>
      <c r="E250" s="579"/>
      <c r="F250" s="579"/>
      <c r="G250" s="87">
        <f>SUM(G28:G39)</f>
        <v>454719.60600000003</v>
      </c>
      <c r="H250" s="87">
        <f>SUM(H28:H39)</f>
        <v>231999.28400000001</v>
      </c>
      <c r="I250" s="87">
        <f>SUM(I28:I39)</f>
        <v>58628.030999999995</v>
      </c>
      <c r="J250" s="87">
        <f>SUM(J28:J39)</f>
        <v>45142.031999999999</v>
      </c>
      <c r="K250" s="88">
        <f>SUM(K28:K39)</f>
        <v>790488.95299999998</v>
      </c>
      <c r="L250" s="89">
        <f t="shared" si="99"/>
        <v>8.9507295113332205E-2</v>
      </c>
      <c r="M250" s="89"/>
      <c r="N250" s="87">
        <f t="shared" ref="N250:T250" si="106">SUM(N28:N39)</f>
        <v>70754.527999999991</v>
      </c>
      <c r="O250" s="87">
        <f t="shared" si="106"/>
        <v>4670.1980000000003</v>
      </c>
      <c r="P250" s="88">
        <f t="shared" si="106"/>
        <v>75424.725999999995</v>
      </c>
      <c r="Q250" s="87">
        <f t="shared" si="106"/>
        <v>14366</v>
      </c>
      <c r="R250" s="87">
        <f t="shared" si="106"/>
        <v>11188</v>
      </c>
      <c r="S250" s="87">
        <f t="shared" si="106"/>
        <v>3455</v>
      </c>
      <c r="T250" s="88">
        <f t="shared" si="106"/>
        <v>29009</v>
      </c>
      <c r="U250" s="137">
        <f t="shared" si="101"/>
        <v>31.652485451761105</v>
      </c>
      <c r="V250" s="137">
        <f t="shared" si="102"/>
        <v>20.736439399356456</v>
      </c>
      <c r="W250" s="137">
        <f t="shared" si="103"/>
        <v>16.969039363241677</v>
      </c>
      <c r="X250" s="138">
        <f t="shared" si="104"/>
        <v>25.693644075976419</v>
      </c>
    </row>
    <row r="251" spans="2:24" s="113" customFormat="1">
      <c r="B251" s="579">
        <v>2014</v>
      </c>
      <c r="C251" s="579"/>
      <c r="D251" s="579"/>
      <c r="E251" s="579"/>
      <c r="F251" s="579"/>
      <c r="G251" s="87">
        <f>SUM(G40:G51)</f>
        <v>629453.31599999999</v>
      </c>
      <c r="H251" s="87">
        <f>SUM(H40:H51)</f>
        <v>252892.18799999997</v>
      </c>
      <c r="I251" s="87">
        <f>SUM(I40:I51)</f>
        <v>35264.693999999996</v>
      </c>
      <c r="J251" s="87">
        <f>SUM(J40:J51)</f>
        <v>38696.331000000006</v>
      </c>
      <c r="K251" s="88">
        <f>SUM(K40:K51)</f>
        <v>956306.52899999998</v>
      </c>
      <c r="L251" s="89">
        <f t="shared" si="99"/>
        <v>7.9397136480284347E-2</v>
      </c>
      <c r="M251" s="89"/>
      <c r="N251" s="87">
        <f t="shared" ref="N251:T251" si="107">SUM(N40:N51)</f>
        <v>75928</v>
      </c>
      <c r="O251" s="87">
        <f t="shared" si="107"/>
        <v>4563</v>
      </c>
      <c r="P251" s="88">
        <f t="shared" si="107"/>
        <v>80491</v>
      </c>
      <c r="Q251" s="87">
        <f t="shared" si="107"/>
        <v>14742</v>
      </c>
      <c r="R251" s="87">
        <f t="shared" si="107"/>
        <v>10753</v>
      </c>
      <c r="S251" s="87">
        <f t="shared" si="107"/>
        <v>2616</v>
      </c>
      <c r="T251" s="88">
        <f t="shared" si="107"/>
        <v>28111</v>
      </c>
      <c r="U251" s="137">
        <f t="shared" si="101"/>
        <v>42.697959299959301</v>
      </c>
      <c r="V251" s="137">
        <f t="shared" si="102"/>
        <v>23.518291453547842</v>
      </c>
      <c r="W251" s="137">
        <f t="shared" si="103"/>
        <v>13.480387614678898</v>
      </c>
      <c r="X251" s="138">
        <f t="shared" si="104"/>
        <v>32.642389029205646</v>
      </c>
    </row>
    <row r="252" spans="2:24" s="113" customFormat="1" ht="12.75" customHeight="1">
      <c r="B252" s="579">
        <v>2015</v>
      </c>
      <c r="C252" s="579"/>
      <c r="D252" s="579"/>
      <c r="E252" s="579"/>
      <c r="F252" s="579"/>
      <c r="G252" s="87">
        <f>SUM(G52:G63)</f>
        <v>449683.22500000003</v>
      </c>
      <c r="H252" s="87">
        <f>SUM(H52:H63)</f>
        <v>207079.59700000001</v>
      </c>
      <c r="I252" s="87">
        <f>SUM(I52:I63)</f>
        <v>35863.699000000001</v>
      </c>
      <c r="J252" s="87">
        <f>SUM(J52:J63)</f>
        <v>51203.077000000005</v>
      </c>
      <c r="K252" s="88">
        <f>SUM(K52:K63)</f>
        <v>743829.59799999988</v>
      </c>
      <c r="L252" s="89">
        <f t="shared" si="99"/>
        <v>9.2406917101462274E-2</v>
      </c>
      <c r="M252" s="89"/>
      <c r="N252" s="87">
        <f t="shared" ref="N252:T252" si="108">SUM(N52:N63)</f>
        <v>68735</v>
      </c>
      <c r="O252" s="87">
        <f t="shared" si="108"/>
        <v>4747</v>
      </c>
      <c r="P252" s="88">
        <f t="shared" si="108"/>
        <v>73482</v>
      </c>
      <c r="Q252" s="87">
        <f t="shared" si="108"/>
        <v>9496</v>
      </c>
      <c r="R252" s="87">
        <f t="shared" si="108"/>
        <v>9487</v>
      </c>
      <c r="S252" s="87">
        <f t="shared" si="108"/>
        <v>2423</v>
      </c>
      <c r="T252" s="88">
        <f t="shared" si="108"/>
        <v>21406</v>
      </c>
      <c r="U252" s="137">
        <f t="shared" si="101"/>
        <v>47.355015269587199</v>
      </c>
      <c r="V252" s="137">
        <f t="shared" si="102"/>
        <v>21.827721829872459</v>
      </c>
      <c r="W252" s="137">
        <f t="shared" si="103"/>
        <v>14.801361535286835</v>
      </c>
      <c r="X252" s="138">
        <f t="shared" si="104"/>
        <v>32.356653321498648</v>
      </c>
    </row>
    <row r="253" spans="2:24" s="113" customFormat="1" ht="12.75" customHeight="1">
      <c r="B253" s="579">
        <v>2016</v>
      </c>
      <c r="C253" s="579"/>
      <c r="D253" s="579"/>
      <c r="E253" s="579"/>
      <c r="F253" s="579"/>
      <c r="G253" s="87">
        <f>SUM(G64:G75)</f>
        <v>545702.60100000002</v>
      </c>
      <c r="H253" s="87">
        <f>SUM(H64:H75)</f>
        <v>287575.90899999999</v>
      </c>
      <c r="I253" s="87">
        <f>SUM(I64:I75)</f>
        <v>36323.176999999996</v>
      </c>
      <c r="J253" s="87">
        <f>SUM(J64:J75)</f>
        <v>71591.146000000008</v>
      </c>
      <c r="K253" s="88">
        <f>SUM(K64:K75)</f>
        <v>941192.83299999987</v>
      </c>
      <c r="L253" s="89">
        <f t="shared" si="99"/>
        <v>0.10254965466784426</v>
      </c>
      <c r="M253" s="89"/>
      <c r="N253" s="87">
        <f t="shared" ref="N253:T253" si="109">SUM(N64:N75)</f>
        <v>96519</v>
      </c>
      <c r="O253" s="87">
        <f t="shared" si="109"/>
        <v>5042.0000000000027</v>
      </c>
      <c r="P253" s="88">
        <f t="shared" si="109"/>
        <v>101561</v>
      </c>
      <c r="Q253" s="87">
        <f t="shared" si="109"/>
        <v>11035</v>
      </c>
      <c r="R253" s="87">
        <f t="shared" si="109"/>
        <v>10120</v>
      </c>
      <c r="S253" s="87">
        <f t="shared" si="109"/>
        <v>2581</v>
      </c>
      <c r="T253" s="88">
        <f t="shared" si="109"/>
        <v>23736</v>
      </c>
      <c r="U253" s="137">
        <f t="shared" si="101"/>
        <v>49.451980154055278</v>
      </c>
      <c r="V253" s="137">
        <f t="shared" si="102"/>
        <v>28.41659179841897</v>
      </c>
      <c r="W253" s="137">
        <f t="shared" si="103"/>
        <v>14.073296009298719</v>
      </c>
      <c r="X253" s="138">
        <f t="shared" si="104"/>
        <v>36.636404069767444</v>
      </c>
    </row>
    <row r="254" spans="2:24" s="113" customFormat="1" ht="12.75" customHeight="1">
      <c r="B254" s="581">
        <v>2017</v>
      </c>
      <c r="C254" s="581"/>
      <c r="D254" s="581"/>
      <c r="E254" s="581"/>
      <c r="F254" s="581"/>
      <c r="G254" s="87">
        <f>SUM(G76:G87)</f>
        <v>526352.10899999994</v>
      </c>
      <c r="H254" s="87">
        <f>SUM(H76:H87)</f>
        <v>314274.603</v>
      </c>
      <c r="I254" s="87">
        <f>SUM(I76:I87)</f>
        <v>75418.297000000006</v>
      </c>
      <c r="J254" s="87">
        <f>SUM(J76:J87)</f>
        <v>101112.28900000002</v>
      </c>
      <c r="K254" s="88">
        <f>SUM(K76:K87)</f>
        <v>1017157.298</v>
      </c>
      <c r="L254" s="89">
        <f t="shared" si="99"/>
        <v>6.6960144840842506E-2</v>
      </c>
      <c r="M254" s="89"/>
      <c r="N254" s="87">
        <f t="shared" ref="N254:T254" si="110">SUM(N76:N87)</f>
        <v>68109</v>
      </c>
      <c r="O254" s="87">
        <f t="shared" si="110"/>
        <v>4282.0000000000027</v>
      </c>
      <c r="P254" s="88">
        <f t="shared" si="110"/>
        <v>72391</v>
      </c>
      <c r="Q254" s="87">
        <f t="shared" si="110"/>
        <v>9646</v>
      </c>
      <c r="R254" s="87">
        <f t="shared" si="110"/>
        <v>11770</v>
      </c>
      <c r="S254" s="87">
        <f t="shared" si="110"/>
        <v>4157</v>
      </c>
      <c r="T254" s="88">
        <f t="shared" si="110"/>
        <v>25573</v>
      </c>
      <c r="U254" s="137">
        <f t="shared" si="101"/>
        <v>54.566878395189711</v>
      </c>
      <c r="V254" s="137">
        <f t="shared" si="102"/>
        <v>26.701325658453698</v>
      </c>
      <c r="W254" s="137">
        <f t="shared" si="103"/>
        <v>18.142481837863844</v>
      </c>
      <c r="X254" s="138">
        <f t="shared" si="104"/>
        <v>35.820787901302154</v>
      </c>
    </row>
    <row r="255" spans="2:24" s="113" customFormat="1" ht="12.75" customHeight="1">
      <c r="B255" s="581">
        <v>2018</v>
      </c>
      <c r="C255" s="581"/>
      <c r="D255" s="581"/>
      <c r="E255" s="581"/>
      <c r="F255" s="581"/>
      <c r="G255" s="87">
        <f>SUM(G88:G99)</f>
        <v>305331.37599999999</v>
      </c>
      <c r="H255" s="87">
        <f>SUM(H88:H99)</f>
        <v>311682.36700000003</v>
      </c>
      <c r="I255" s="87">
        <f>SUM(I88:I99)</f>
        <v>71205.319999999992</v>
      </c>
      <c r="J255" s="87">
        <f>SUM(J88:J99)</f>
        <v>116970.96199999998</v>
      </c>
      <c r="K255" s="88">
        <f>SUM(K88:K99)</f>
        <v>805190.02500000014</v>
      </c>
      <c r="L255" s="89">
        <f t="shared" si="99"/>
        <v>8.0274218498918914E-2</v>
      </c>
      <c r="M255" s="89"/>
      <c r="N255" s="87">
        <f t="shared" ref="N255:T255" si="111">SUM(N88:N99)</f>
        <v>64636</v>
      </c>
      <c r="O255" s="87">
        <f t="shared" si="111"/>
        <v>3323</v>
      </c>
      <c r="P255" s="88">
        <f t="shared" si="111"/>
        <v>67959</v>
      </c>
      <c r="Q255" s="87">
        <f t="shared" si="111"/>
        <v>6763</v>
      </c>
      <c r="R255" s="87">
        <f t="shared" si="111"/>
        <v>12419</v>
      </c>
      <c r="S255" s="87">
        <f t="shared" si="111"/>
        <v>4216</v>
      </c>
      <c r="T255" s="88">
        <f t="shared" si="111"/>
        <v>23398</v>
      </c>
      <c r="U255" s="137">
        <f t="shared" si="101"/>
        <v>45.147327517373945</v>
      </c>
      <c r="V255" s="137">
        <f t="shared" si="102"/>
        <v>25.097219341331833</v>
      </c>
      <c r="W255" s="137">
        <f t="shared" si="103"/>
        <v>16.889307400379504</v>
      </c>
      <c r="X255" s="138">
        <f t="shared" si="104"/>
        <v>29.413585050004272</v>
      </c>
    </row>
    <row r="256" spans="2:24" s="38" customFormat="1">
      <c r="B256" s="581">
        <v>2019</v>
      </c>
      <c r="C256" s="87">
        <f>SUM(C100:C111)</f>
        <v>156126</v>
      </c>
      <c r="D256" s="87">
        <f>SUM(D100:D111)</f>
        <v>7170</v>
      </c>
      <c r="E256" s="558">
        <f>D256/C256</f>
        <v>4.5924445640059951E-2</v>
      </c>
      <c r="F256" s="558"/>
      <c r="G256" s="87">
        <f>SUM(G100:G111)</f>
        <v>303756.88900000008</v>
      </c>
      <c r="H256" s="87">
        <f>SUM(H100:H111)</f>
        <v>303834.07199999999</v>
      </c>
      <c r="I256" s="87">
        <f>SUM(I100:I111)</f>
        <v>80835.144000000015</v>
      </c>
      <c r="J256" s="87">
        <f>SUM(J100:J111)</f>
        <v>124753.60999999999</v>
      </c>
      <c r="K256" s="88">
        <f>SUM(K100:K111)</f>
        <v>813179.71499999997</v>
      </c>
      <c r="L256" s="89">
        <f t="shared" si="99"/>
        <v>8.7596872728189001E-2</v>
      </c>
      <c r="M256" s="87">
        <f t="shared" ref="M256:T256" si="112">SUM(M100:M111)</f>
        <v>2338</v>
      </c>
      <c r="N256" s="87">
        <f t="shared" si="112"/>
        <v>71232</v>
      </c>
      <c r="O256" s="87">
        <f t="shared" si="112"/>
        <v>4299</v>
      </c>
      <c r="P256" s="88">
        <f t="shared" si="112"/>
        <v>77869</v>
      </c>
      <c r="Q256" s="87">
        <f t="shared" si="112"/>
        <v>7787</v>
      </c>
      <c r="R256" s="87">
        <f t="shared" si="112"/>
        <v>11495</v>
      </c>
      <c r="S256" s="87">
        <f t="shared" si="112"/>
        <v>4224</v>
      </c>
      <c r="T256" s="88">
        <f t="shared" si="112"/>
        <v>23506</v>
      </c>
      <c r="U256" s="137">
        <f t="shared" si="101"/>
        <v>39.008204571722111</v>
      </c>
      <c r="V256" s="137">
        <f t="shared" si="102"/>
        <v>26.431846193997387</v>
      </c>
      <c r="W256" s="137">
        <f t="shared" si="103"/>
        <v>19.137107954545456</v>
      </c>
      <c r="X256" s="138">
        <f t="shared" si="104"/>
        <v>29.287250276525146</v>
      </c>
    </row>
    <row r="257" spans="2:24" s="38" customFormat="1">
      <c r="B257" s="581">
        <v>2020</v>
      </c>
      <c r="C257" s="87">
        <f>SUM(C112:C123)</f>
        <v>35437</v>
      </c>
      <c r="D257" s="87">
        <f>SUM(D112:D123)</f>
        <v>2770</v>
      </c>
      <c r="E257" s="558">
        <f>D257/C257</f>
        <v>7.8166887716228803E-2</v>
      </c>
      <c r="F257" s="558"/>
      <c r="G257" s="87">
        <f>SUM(G112:G123)</f>
        <v>53520.312999999995</v>
      </c>
      <c r="H257" s="87">
        <f>SUM(H112:H123)</f>
        <v>43683.660999999993</v>
      </c>
      <c r="I257" s="87">
        <f>SUM(I112:I123)</f>
        <v>33636.383000000002</v>
      </c>
      <c r="J257" s="87">
        <f>SUM(J112:J123)</f>
        <v>81303.566999999995</v>
      </c>
      <c r="K257" s="88">
        <f>SUM(K112:K123)</f>
        <v>212143.924</v>
      </c>
      <c r="L257" s="89">
        <f t="shared" si="99"/>
        <v>0.10009242593250042</v>
      </c>
      <c r="M257" s="87">
        <f t="shared" ref="M257:T257" si="113">SUM(M112:M123)</f>
        <v>1022</v>
      </c>
      <c r="N257" s="87">
        <f t="shared" si="113"/>
        <v>21234</v>
      </c>
      <c r="O257" s="87">
        <f t="shared" si="113"/>
        <v>2444</v>
      </c>
      <c r="P257" s="88">
        <f t="shared" si="113"/>
        <v>24700</v>
      </c>
      <c r="Q257" s="87">
        <f t="shared" si="113"/>
        <v>1174</v>
      </c>
      <c r="R257" s="87">
        <f t="shared" si="113"/>
        <v>1638</v>
      </c>
      <c r="S257" s="87">
        <f t="shared" si="113"/>
        <v>2267</v>
      </c>
      <c r="T257" s="88">
        <f t="shared" si="113"/>
        <v>5079</v>
      </c>
      <c r="U257" s="137">
        <f t="shared" si="101"/>
        <v>45.588000851788749</v>
      </c>
      <c r="V257" s="137">
        <f t="shared" si="102"/>
        <v>26.668901709401705</v>
      </c>
      <c r="W257" s="137">
        <f t="shared" si="103"/>
        <v>14.837398764887517</v>
      </c>
      <c r="X257" s="138">
        <f t="shared" si="104"/>
        <v>25.761046859618034</v>
      </c>
    </row>
    <row r="258" spans="2:24" s="38" customFormat="1">
      <c r="B258" s="581">
        <v>2021</v>
      </c>
      <c r="C258" s="87"/>
      <c r="D258" s="87"/>
      <c r="E258" s="558"/>
      <c r="F258" s="558"/>
      <c r="G258" s="87">
        <f>SUM(G124:G135)</f>
        <v>1759.77</v>
      </c>
      <c r="H258" s="87">
        <f>SUM(H124:H135)</f>
        <v>119.003</v>
      </c>
      <c r="I258" s="87">
        <f>SUM(I124:I135)</f>
        <v>42362.628999999994</v>
      </c>
      <c r="J258" s="87">
        <f>SUM(J124:J135)</f>
        <v>65891.612999999998</v>
      </c>
      <c r="K258" s="88">
        <f>SUM(K124:K135)</f>
        <v>110133.015</v>
      </c>
      <c r="L258" s="89">
        <f t="shared" si="99"/>
        <v>0.13551794618534688</v>
      </c>
      <c r="M258" s="87">
        <f t="shared" ref="M258:T258" si="114">SUM(M124:M135)</f>
        <v>0</v>
      </c>
      <c r="N258" s="87">
        <f t="shared" si="114"/>
        <v>14925</v>
      </c>
      <c r="O258" s="87">
        <f t="shared" si="114"/>
        <v>2461</v>
      </c>
      <c r="P258" s="88">
        <f t="shared" si="114"/>
        <v>17386</v>
      </c>
      <c r="Q258" s="87">
        <f t="shared" si="114"/>
        <v>160</v>
      </c>
      <c r="R258" s="87">
        <f t="shared" si="114"/>
        <v>12</v>
      </c>
      <c r="S258" s="87">
        <f t="shared" si="114"/>
        <v>1797</v>
      </c>
      <c r="T258" s="88">
        <f t="shared" si="114"/>
        <v>1969</v>
      </c>
      <c r="U258" s="137">
        <f t="shared" si="101"/>
        <v>10.9985625</v>
      </c>
      <c r="V258" s="137">
        <f t="shared" si="102"/>
        <v>9.9169166666666673</v>
      </c>
      <c r="W258" s="137">
        <f t="shared" si="103"/>
        <v>23.574084028937115</v>
      </c>
      <c r="X258" s="157">
        <f t="shared" si="104"/>
        <v>22.468970035551038</v>
      </c>
    </row>
    <row r="259" spans="2:24" s="38" customFormat="1">
      <c r="B259" s="581">
        <v>2022</v>
      </c>
      <c r="C259" s="87"/>
      <c r="D259" s="87"/>
      <c r="E259" s="558"/>
      <c r="F259" s="87"/>
      <c r="G259" s="87">
        <v>3799.1590000000001</v>
      </c>
      <c r="H259" s="87">
        <v>70728.085000000006</v>
      </c>
      <c r="I259" s="87">
        <v>37771.883000000002</v>
      </c>
      <c r="J259" s="87">
        <v>79622.546000000002</v>
      </c>
      <c r="K259" s="88">
        <v>191921.67300000001</v>
      </c>
      <c r="L259" s="89">
        <v>0.13498214972313211</v>
      </c>
      <c r="M259" s="980" t="s">
        <v>545</v>
      </c>
      <c r="N259" s="87">
        <v>25906</v>
      </c>
      <c r="O259" s="87">
        <v>3451</v>
      </c>
      <c r="P259" s="88">
        <v>29357</v>
      </c>
      <c r="Q259" s="87">
        <v>103</v>
      </c>
      <c r="R259" s="87">
        <v>1568</v>
      </c>
      <c r="S259" s="87">
        <v>2160</v>
      </c>
      <c r="T259" s="88">
        <v>3831</v>
      </c>
      <c r="U259" s="137">
        <v>36.885038834951459</v>
      </c>
      <c r="V259" s="137">
        <v>45.107197066326535</v>
      </c>
      <c r="W259" s="137">
        <v>17.486982870370372</v>
      </c>
      <c r="X259" s="1015">
        <v>29.313267293134952</v>
      </c>
    </row>
    <row r="260" spans="2:24" s="38" customFormat="1">
      <c r="B260" s="581">
        <v>2023</v>
      </c>
      <c r="C260" s="87"/>
      <c r="D260" s="87"/>
      <c r="E260" s="558"/>
      <c r="F260" s="87"/>
      <c r="G260" s="87">
        <v>75997.544999999998</v>
      </c>
      <c r="H260" s="87">
        <v>167527.61099999998</v>
      </c>
      <c r="I260" s="87">
        <v>50257.478000000003</v>
      </c>
      <c r="J260" s="87">
        <v>106620</v>
      </c>
      <c r="K260" s="88">
        <v>400402.63400000008</v>
      </c>
      <c r="L260" s="89">
        <v>0.10829099590788405</v>
      </c>
      <c r="M260" s="980" t="s">
        <v>545</v>
      </c>
      <c r="N260" s="87">
        <v>43360</v>
      </c>
      <c r="O260" s="87">
        <v>3555</v>
      </c>
      <c r="P260" s="88">
        <v>46915</v>
      </c>
      <c r="Q260" s="87">
        <v>2178</v>
      </c>
      <c r="R260" s="87">
        <v>6763</v>
      </c>
      <c r="S260" s="87">
        <v>3557</v>
      </c>
      <c r="T260" s="88">
        <v>12498</v>
      </c>
      <c r="U260" s="137">
        <v>34.89327134986226</v>
      </c>
      <c r="V260" s="137">
        <v>24.771197841194731</v>
      </c>
      <c r="W260" s="137">
        <v>14.129175709867868</v>
      </c>
      <c r="X260" s="1015">
        <v>23.506371739478315</v>
      </c>
    </row>
    <row r="261" spans="2:24" s="38" customFormat="1">
      <c r="B261" s="581">
        <v>2024</v>
      </c>
      <c r="C261" s="87"/>
      <c r="D261" s="87"/>
      <c r="E261" s="558"/>
      <c r="F261" s="87"/>
      <c r="G261" s="87">
        <v>95571</v>
      </c>
      <c r="H261" s="87">
        <v>193330</v>
      </c>
      <c r="I261" s="87">
        <v>62508</v>
      </c>
      <c r="J261" s="87">
        <v>119294</v>
      </c>
      <c r="K261" s="88">
        <v>470704</v>
      </c>
      <c r="L261" s="89">
        <v>0.12</v>
      </c>
      <c r="M261" s="980"/>
      <c r="N261" s="87">
        <v>56705</v>
      </c>
      <c r="O261" s="87">
        <v>5246</v>
      </c>
      <c r="P261" s="88">
        <v>61951</v>
      </c>
      <c r="Q261" s="87">
        <v>3121</v>
      </c>
      <c r="R261" s="87">
        <v>7214</v>
      </c>
      <c r="S261" s="87">
        <v>3601</v>
      </c>
      <c r="T261" s="88">
        <v>13936</v>
      </c>
      <c r="U261" s="137">
        <v>30.6</v>
      </c>
      <c r="V261" s="137">
        <v>26.8</v>
      </c>
      <c r="W261" s="137">
        <v>17.399999999999999</v>
      </c>
      <c r="X261" s="1015">
        <v>25.2</v>
      </c>
    </row>
    <row r="262" spans="2:24" ht="13.5" thickBot="1">
      <c r="B262" s="585">
        <v>2025</v>
      </c>
      <c r="C262" s="125"/>
      <c r="D262" s="125"/>
      <c r="E262" s="582"/>
      <c r="F262" s="125"/>
      <c r="G262" s="125">
        <v>117253</v>
      </c>
      <c r="H262" s="125">
        <v>212725</v>
      </c>
      <c r="I262" s="125">
        <v>64167</v>
      </c>
      <c r="J262" s="125">
        <v>123581</v>
      </c>
      <c r="K262" s="126">
        <v>517726</v>
      </c>
      <c r="L262" s="127">
        <v>0.105</v>
      </c>
      <c r="M262" s="981" t="s">
        <v>545</v>
      </c>
      <c r="N262" s="125">
        <v>54387</v>
      </c>
      <c r="O262" s="125">
        <v>3330</v>
      </c>
      <c r="P262" s="126">
        <v>57717</v>
      </c>
      <c r="Q262" s="125">
        <v>4423</v>
      </c>
      <c r="R262" s="125">
        <v>7741</v>
      </c>
      <c r="S262" s="125">
        <v>3836</v>
      </c>
      <c r="T262" s="126">
        <v>16000</v>
      </c>
      <c r="U262" s="155">
        <v>26.5</v>
      </c>
      <c r="V262" s="155">
        <v>27.5</v>
      </c>
      <c r="W262" s="155">
        <v>16.7</v>
      </c>
      <c r="X262" s="1019">
        <v>24.6</v>
      </c>
    </row>
    <row r="263" spans="2:24" ht="13.5" thickTop="1"/>
  </sheetData>
  <mergeCells count="3">
    <mergeCell ref="C2:E2"/>
    <mergeCell ref="M2:P2"/>
    <mergeCell ref="F2:K2"/>
  </mergeCells>
  <phoneticPr fontId="9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J185"/>
  <sheetViews>
    <sheetView zoomScaleNormal="100" workbookViewId="0">
      <pane ySplit="75" topLeftCell="A155" activePane="bottomLeft" state="frozen"/>
      <selection activeCell="A2" sqref="A2"/>
      <selection pane="bottomLeft" activeCell="H186" sqref="H186"/>
    </sheetView>
  </sheetViews>
  <sheetFormatPr defaultRowHeight="12.75" outlineLevelRow="1"/>
  <cols>
    <col min="1" max="1" width="2.28515625" style="722" customWidth="1"/>
    <col min="2" max="2" width="9.85546875" style="728" customWidth="1"/>
    <col min="3" max="5" width="10.7109375" style="722" customWidth="1"/>
    <col min="6" max="16384" width="9.140625" style="722"/>
  </cols>
  <sheetData>
    <row r="1" spans="2:5">
      <c r="B1" s="721" t="s">
        <v>488</v>
      </c>
    </row>
    <row r="2" spans="2:5" s="720" customFormat="1">
      <c r="B2" s="600"/>
    </row>
    <row r="3" spans="2:5" s="729" customFormat="1" ht="13.5">
      <c r="B3" s="602" t="s">
        <v>521</v>
      </c>
      <c r="C3" s="730" t="s">
        <v>485</v>
      </c>
      <c r="D3" s="730" t="s">
        <v>486</v>
      </c>
      <c r="E3" s="730" t="s">
        <v>487</v>
      </c>
    </row>
    <row r="4" spans="2:5" hidden="1" outlineLevel="1">
      <c r="B4" s="723">
        <v>40574</v>
      </c>
    </row>
    <row r="5" spans="2:5" hidden="1" outlineLevel="1">
      <c r="B5" s="723">
        <v>40602</v>
      </c>
    </row>
    <row r="6" spans="2:5" hidden="1" outlineLevel="1">
      <c r="B6" s="724">
        <v>40633</v>
      </c>
    </row>
    <row r="7" spans="2:5" hidden="1" outlineLevel="1">
      <c r="B7" s="723">
        <v>40663</v>
      </c>
    </row>
    <row r="8" spans="2:5" hidden="1" outlineLevel="1">
      <c r="B8" s="723">
        <v>40694</v>
      </c>
    </row>
    <row r="9" spans="2:5" hidden="1" outlineLevel="1">
      <c r="B9" s="724">
        <v>40724</v>
      </c>
    </row>
    <row r="10" spans="2:5" hidden="1" outlineLevel="1">
      <c r="B10" s="723">
        <v>40755</v>
      </c>
    </row>
    <row r="11" spans="2:5" hidden="1" outlineLevel="1">
      <c r="B11" s="723">
        <v>40786</v>
      </c>
    </row>
    <row r="12" spans="2:5" hidden="1" outlineLevel="1">
      <c r="B12" s="724">
        <v>40816</v>
      </c>
    </row>
    <row r="13" spans="2:5" hidden="1" outlineLevel="1">
      <c r="B13" s="723">
        <v>40847</v>
      </c>
    </row>
    <row r="14" spans="2:5" hidden="1" outlineLevel="1">
      <c r="B14" s="723">
        <v>40877</v>
      </c>
    </row>
    <row r="15" spans="2:5" s="731" customFormat="1" hidden="1" outlineLevel="1">
      <c r="B15" s="725">
        <v>40908</v>
      </c>
    </row>
    <row r="16" spans="2:5" hidden="1" outlineLevel="1">
      <c r="B16" s="723">
        <v>40939</v>
      </c>
    </row>
    <row r="17" spans="2:2" hidden="1" outlineLevel="1">
      <c r="B17" s="723">
        <v>40968</v>
      </c>
    </row>
    <row r="18" spans="2:2" hidden="1" outlineLevel="1">
      <c r="B18" s="724">
        <v>40999</v>
      </c>
    </row>
    <row r="19" spans="2:2" hidden="1" outlineLevel="1">
      <c r="B19" s="723">
        <v>41029</v>
      </c>
    </row>
    <row r="20" spans="2:2" hidden="1" outlineLevel="1">
      <c r="B20" s="723">
        <v>41060</v>
      </c>
    </row>
    <row r="21" spans="2:2" hidden="1" outlineLevel="1">
      <c r="B21" s="724">
        <v>41090</v>
      </c>
    </row>
    <row r="22" spans="2:2" hidden="1" outlineLevel="1">
      <c r="B22" s="723">
        <v>41121</v>
      </c>
    </row>
    <row r="23" spans="2:2" hidden="1" outlineLevel="1">
      <c r="B23" s="723">
        <v>41152</v>
      </c>
    </row>
    <row r="24" spans="2:2" hidden="1" outlineLevel="1">
      <c r="B24" s="724">
        <v>41182</v>
      </c>
    </row>
    <row r="25" spans="2:2" hidden="1" outlineLevel="1">
      <c r="B25" s="723">
        <v>41213</v>
      </c>
    </row>
    <row r="26" spans="2:2" hidden="1" outlineLevel="1">
      <c r="B26" s="723">
        <v>41243</v>
      </c>
    </row>
    <row r="27" spans="2:2" s="731" customFormat="1" ht="12" hidden="1" customHeight="1" outlineLevel="1">
      <c r="B27" s="725">
        <v>41274</v>
      </c>
    </row>
    <row r="28" spans="2:2" hidden="1" outlineLevel="1">
      <c r="B28" s="723">
        <v>41305</v>
      </c>
    </row>
    <row r="29" spans="2:2" hidden="1" outlineLevel="1">
      <c r="B29" s="723">
        <v>41306</v>
      </c>
    </row>
    <row r="30" spans="2:2" hidden="1" outlineLevel="1">
      <c r="B30" s="724">
        <v>41334</v>
      </c>
    </row>
    <row r="31" spans="2:2" hidden="1" outlineLevel="1">
      <c r="B31" s="723">
        <v>41394</v>
      </c>
    </row>
    <row r="32" spans="2:2" hidden="1" outlineLevel="1">
      <c r="B32" s="723">
        <v>41425</v>
      </c>
    </row>
    <row r="33" spans="2:2" hidden="1" outlineLevel="1">
      <c r="B33" s="724">
        <v>41426</v>
      </c>
    </row>
    <row r="34" spans="2:2" hidden="1" outlineLevel="1">
      <c r="B34" s="723">
        <v>41456</v>
      </c>
    </row>
    <row r="35" spans="2:2" hidden="1" outlineLevel="1">
      <c r="B35" s="723">
        <v>41487</v>
      </c>
    </row>
    <row r="36" spans="2:2" hidden="1" outlineLevel="1">
      <c r="B36" s="724">
        <v>41518</v>
      </c>
    </row>
    <row r="37" spans="2:2" hidden="1" outlineLevel="1">
      <c r="B37" s="723">
        <v>41548</v>
      </c>
    </row>
    <row r="38" spans="2:2" hidden="1" outlineLevel="1">
      <c r="B38" s="723">
        <v>41579</v>
      </c>
    </row>
    <row r="39" spans="2:2" s="731" customFormat="1" hidden="1" outlineLevel="1">
      <c r="B39" s="725">
        <v>41609</v>
      </c>
    </row>
    <row r="40" spans="2:2" hidden="1" outlineLevel="1">
      <c r="B40" s="723">
        <v>41670</v>
      </c>
    </row>
    <row r="41" spans="2:2" hidden="1" outlineLevel="1">
      <c r="B41" s="723">
        <v>41671</v>
      </c>
    </row>
    <row r="42" spans="2:2" hidden="1" outlineLevel="1">
      <c r="B42" s="724">
        <v>41699</v>
      </c>
    </row>
    <row r="43" spans="2:2" hidden="1" outlineLevel="1">
      <c r="B43" s="723">
        <v>41759</v>
      </c>
    </row>
    <row r="44" spans="2:2" hidden="1" outlineLevel="1">
      <c r="B44" s="723">
        <v>41790</v>
      </c>
    </row>
    <row r="45" spans="2:2" hidden="1" outlineLevel="1">
      <c r="B45" s="724">
        <v>41791</v>
      </c>
    </row>
    <row r="46" spans="2:2" hidden="1" outlineLevel="1">
      <c r="B46" s="723">
        <v>41851</v>
      </c>
    </row>
    <row r="47" spans="2:2" hidden="1" outlineLevel="1">
      <c r="B47" s="723">
        <v>41882</v>
      </c>
    </row>
    <row r="48" spans="2:2" hidden="1" outlineLevel="1">
      <c r="B48" s="724">
        <v>41912</v>
      </c>
    </row>
    <row r="49" spans="2:2" hidden="1" outlineLevel="1">
      <c r="B49" s="723">
        <v>41943</v>
      </c>
    </row>
    <row r="50" spans="2:2" hidden="1" outlineLevel="1">
      <c r="B50" s="723">
        <v>41973</v>
      </c>
    </row>
    <row r="51" spans="2:2" s="731" customFormat="1" hidden="1" outlineLevel="1">
      <c r="B51" s="725">
        <v>42004</v>
      </c>
    </row>
    <row r="52" spans="2:2" hidden="1" outlineLevel="1">
      <c r="B52" s="723">
        <v>42035</v>
      </c>
    </row>
    <row r="53" spans="2:2" hidden="1" outlineLevel="1">
      <c r="B53" s="723">
        <v>42036</v>
      </c>
    </row>
    <row r="54" spans="2:2" hidden="1" outlineLevel="1">
      <c r="B54" s="724">
        <v>42064</v>
      </c>
    </row>
    <row r="55" spans="2:2" hidden="1" outlineLevel="1">
      <c r="B55" s="723">
        <v>42124</v>
      </c>
    </row>
    <row r="56" spans="2:2" hidden="1" outlineLevel="1">
      <c r="B56" s="723">
        <v>42155</v>
      </c>
    </row>
    <row r="57" spans="2:2" hidden="1" outlineLevel="1">
      <c r="B57" s="724">
        <v>42156</v>
      </c>
    </row>
    <row r="58" spans="2:2" hidden="1" outlineLevel="1">
      <c r="B58" s="723">
        <v>42216</v>
      </c>
    </row>
    <row r="59" spans="2:2" hidden="1" outlineLevel="1">
      <c r="B59" s="723">
        <v>42247</v>
      </c>
    </row>
    <row r="60" spans="2:2" hidden="1" outlineLevel="1">
      <c r="B60" s="724">
        <v>42277</v>
      </c>
    </row>
    <row r="61" spans="2:2" hidden="1" outlineLevel="1">
      <c r="B61" s="723">
        <v>42308</v>
      </c>
    </row>
    <row r="62" spans="2:2" hidden="1" outlineLevel="1">
      <c r="B62" s="723">
        <v>42338</v>
      </c>
    </row>
    <row r="63" spans="2:2" s="731" customFormat="1" hidden="1" outlineLevel="1">
      <c r="B63" s="725">
        <v>42369</v>
      </c>
    </row>
    <row r="64" spans="2:2" hidden="1" outlineLevel="1">
      <c r="B64" s="723">
        <f t="shared" ref="B64:B132" si="0">EOMONTH(B63,1)</f>
        <v>42400</v>
      </c>
    </row>
    <row r="65" spans="2:5" hidden="1" outlineLevel="1">
      <c r="B65" s="723">
        <f t="shared" si="0"/>
        <v>42429</v>
      </c>
    </row>
    <row r="66" spans="2:5" hidden="1" outlineLevel="1">
      <c r="B66" s="724">
        <f t="shared" si="0"/>
        <v>42460</v>
      </c>
    </row>
    <row r="67" spans="2:5" hidden="1" outlineLevel="1">
      <c r="B67" s="723">
        <f t="shared" si="0"/>
        <v>42490</v>
      </c>
    </row>
    <row r="68" spans="2:5" hidden="1" outlineLevel="1">
      <c r="B68" s="723">
        <f t="shared" si="0"/>
        <v>42521</v>
      </c>
    </row>
    <row r="69" spans="2:5" hidden="1" outlineLevel="1">
      <c r="B69" s="724">
        <f t="shared" si="0"/>
        <v>42551</v>
      </c>
    </row>
    <row r="70" spans="2:5" hidden="1" outlineLevel="1">
      <c r="B70" s="723">
        <f t="shared" si="0"/>
        <v>42582</v>
      </c>
    </row>
    <row r="71" spans="2:5" hidden="1" outlineLevel="1">
      <c r="B71" s="723">
        <f t="shared" si="0"/>
        <v>42613</v>
      </c>
    </row>
    <row r="72" spans="2:5" hidden="1" outlineLevel="1">
      <c r="B72" s="724">
        <f t="shared" si="0"/>
        <v>42643</v>
      </c>
    </row>
    <row r="73" spans="2:5" hidden="1" outlineLevel="1">
      <c r="B73" s="723">
        <f t="shared" si="0"/>
        <v>42674</v>
      </c>
    </row>
    <row r="74" spans="2:5" hidden="1" outlineLevel="1">
      <c r="B74" s="723">
        <f t="shared" si="0"/>
        <v>42704</v>
      </c>
    </row>
    <row r="75" spans="2:5" s="731" customFormat="1" hidden="1" outlineLevel="1">
      <c r="B75" s="725">
        <f t="shared" si="0"/>
        <v>42735</v>
      </c>
    </row>
    <row r="76" spans="2:5" collapsed="1">
      <c r="B76" s="723">
        <f t="shared" si="0"/>
        <v>42766</v>
      </c>
      <c r="C76" s="722">
        <v>43.518000000000001</v>
      </c>
      <c r="D76" s="722">
        <v>40.512</v>
      </c>
      <c r="E76" s="722">
        <v>3.0059999999999998</v>
      </c>
    </row>
    <row r="77" spans="2:5">
      <c r="B77" s="723">
        <f t="shared" si="0"/>
        <v>42794</v>
      </c>
      <c r="C77" s="722">
        <v>42.146000000000001</v>
      </c>
      <c r="D77" s="722">
        <v>39.526000000000003</v>
      </c>
      <c r="E77" s="722">
        <v>2.62</v>
      </c>
    </row>
    <row r="78" spans="2:5">
      <c r="B78" s="724">
        <f t="shared" si="0"/>
        <v>42825</v>
      </c>
      <c r="C78" s="722">
        <v>38.965000000000003</v>
      </c>
      <c r="D78" s="722">
        <v>36.073</v>
      </c>
      <c r="E78" s="722">
        <v>2.8919999999999999</v>
      </c>
    </row>
    <row r="79" spans="2:5">
      <c r="B79" s="723">
        <f t="shared" si="0"/>
        <v>42855</v>
      </c>
      <c r="C79" s="722">
        <v>38.668999999999997</v>
      </c>
      <c r="D79" s="722">
        <v>35.713999999999999</v>
      </c>
      <c r="E79" s="722">
        <v>2.9550000000000001</v>
      </c>
    </row>
    <row r="80" spans="2:5">
      <c r="B80" s="723">
        <f t="shared" si="0"/>
        <v>42886</v>
      </c>
      <c r="C80" s="722">
        <v>41.512</v>
      </c>
      <c r="D80" s="722">
        <v>38.976999999999997</v>
      </c>
      <c r="E80" s="722">
        <v>2.5350000000000001</v>
      </c>
    </row>
    <row r="81" spans="2:5">
      <c r="B81" s="724">
        <f t="shared" si="0"/>
        <v>42916</v>
      </c>
      <c r="C81" s="722">
        <v>34.707999999999998</v>
      </c>
      <c r="D81" s="722">
        <v>31.811</v>
      </c>
      <c r="E81" s="722">
        <v>2.8969999999999998</v>
      </c>
    </row>
    <row r="82" spans="2:5">
      <c r="B82" s="723">
        <f t="shared" si="0"/>
        <v>42947</v>
      </c>
      <c r="C82" s="722">
        <v>50.378999999999998</v>
      </c>
      <c r="D82" s="722">
        <v>46.981999999999999</v>
      </c>
      <c r="E82" s="722">
        <v>3.3969999999999998</v>
      </c>
    </row>
    <row r="83" spans="2:5">
      <c r="B83" s="723">
        <f t="shared" si="0"/>
        <v>42978</v>
      </c>
      <c r="C83" s="722">
        <v>52.646999999999998</v>
      </c>
      <c r="D83" s="722">
        <v>48.610999999999997</v>
      </c>
      <c r="E83" s="722">
        <v>4.0359999999999996</v>
      </c>
    </row>
    <row r="84" spans="2:5">
      <c r="B84" s="724">
        <f t="shared" si="0"/>
        <v>43008</v>
      </c>
      <c r="C84" s="722">
        <v>52.569000000000003</v>
      </c>
      <c r="D84" s="722">
        <v>49.959000000000003</v>
      </c>
      <c r="E84" s="722">
        <v>2.61</v>
      </c>
    </row>
    <row r="85" spans="2:5">
      <c r="B85" s="723">
        <f t="shared" si="0"/>
        <v>43039</v>
      </c>
      <c r="C85" s="722">
        <v>50.667000000000002</v>
      </c>
      <c r="D85" s="722">
        <v>47.220999999999997</v>
      </c>
      <c r="E85" s="722">
        <v>3.4460000000000002</v>
      </c>
    </row>
    <row r="86" spans="2:5">
      <c r="B86" s="723">
        <f t="shared" si="0"/>
        <v>43069</v>
      </c>
      <c r="C86" s="722">
        <v>54.290999999999997</v>
      </c>
      <c r="D86" s="722">
        <v>50.822000000000003</v>
      </c>
      <c r="E86" s="722">
        <v>3.4689999999999999</v>
      </c>
    </row>
    <row r="87" spans="2:5" s="731" customFormat="1">
      <c r="B87" s="725">
        <f t="shared" si="0"/>
        <v>43100</v>
      </c>
      <c r="C87" s="731">
        <v>51.222000000000001</v>
      </c>
      <c r="D87" s="731">
        <v>48.631999999999998</v>
      </c>
      <c r="E87" s="731">
        <v>2.59</v>
      </c>
    </row>
    <row r="88" spans="2:5">
      <c r="B88" s="723">
        <f t="shared" si="0"/>
        <v>43131</v>
      </c>
      <c r="C88" s="722">
        <v>53.695999999999998</v>
      </c>
      <c r="D88" s="722">
        <v>49.875999999999998</v>
      </c>
      <c r="E88" s="722">
        <v>3.82</v>
      </c>
    </row>
    <row r="89" spans="2:5">
      <c r="B89" s="723">
        <f t="shared" si="0"/>
        <v>43159</v>
      </c>
      <c r="C89" s="722">
        <v>43.462000000000003</v>
      </c>
      <c r="D89" s="722">
        <v>39.920999999999999</v>
      </c>
      <c r="E89" s="722">
        <v>3.5409999999999999</v>
      </c>
    </row>
    <row r="90" spans="2:5">
      <c r="B90" s="724">
        <f t="shared" si="0"/>
        <v>43190</v>
      </c>
      <c r="C90" s="722">
        <v>51.069000000000003</v>
      </c>
      <c r="D90" s="722">
        <v>47.63</v>
      </c>
      <c r="E90" s="722">
        <v>3.4390000000000001</v>
      </c>
    </row>
    <row r="91" spans="2:5">
      <c r="B91" s="723">
        <f t="shared" si="0"/>
        <v>43220</v>
      </c>
      <c r="C91" s="722">
        <v>38.213000000000001</v>
      </c>
      <c r="D91" s="722">
        <v>35.493000000000002</v>
      </c>
      <c r="E91" s="722">
        <v>2.72</v>
      </c>
    </row>
    <row r="92" spans="2:5">
      <c r="B92" s="723">
        <f t="shared" si="0"/>
        <v>43251</v>
      </c>
      <c r="C92" s="722">
        <v>5.8460000000000001</v>
      </c>
      <c r="D92" s="722">
        <v>47.418999999999997</v>
      </c>
      <c r="E92" s="722">
        <v>4.4269999999999996</v>
      </c>
    </row>
    <row r="93" spans="2:5">
      <c r="B93" s="724">
        <f t="shared" si="0"/>
        <v>43281</v>
      </c>
      <c r="C93" s="722">
        <v>56.889000000000003</v>
      </c>
      <c r="D93" s="722">
        <v>53.935000000000002</v>
      </c>
      <c r="E93" s="722">
        <v>2.9540000000000002</v>
      </c>
    </row>
    <row r="94" spans="2:5">
      <c r="B94" s="723">
        <f t="shared" si="0"/>
        <v>43312</v>
      </c>
      <c r="C94" s="722">
        <v>62.273000000000003</v>
      </c>
      <c r="D94" s="722">
        <v>58.279000000000003</v>
      </c>
      <c r="E94" s="722">
        <v>3.9940000000000002</v>
      </c>
    </row>
    <row r="95" spans="2:5">
      <c r="B95" s="723">
        <f t="shared" si="0"/>
        <v>43343</v>
      </c>
      <c r="C95" s="722">
        <v>50.89</v>
      </c>
      <c r="D95" s="722">
        <v>47.390999999999998</v>
      </c>
      <c r="E95" s="722">
        <v>3.4990000000000001</v>
      </c>
    </row>
    <row r="96" spans="2:5">
      <c r="B96" s="724">
        <f t="shared" si="0"/>
        <v>43373</v>
      </c>
      <c r="C96" s="722">
        <v>51.582000000000001</v>
      </c>
      <c r="D96" s="722">
        <v>47.994999999999997</v>
      </c>
      <c r="E96" s="722">
        <v>3.5870000000000002</v>
      </c>
    </row>
    <row r="97" spans="2:5">
      <c r="B97" s="723">
        <f t="shared" si="0"/>
        <v>43404</v>
      </c>
      <c r="C97" s="722">
        <v>70.11</v>
      </c>
      <c r="D97" s="722">
        <v>67.147999999999996</v>
      </c>
      <c r="E97" s="722">
        <v>2.9620000000000002</v>
      </c>
    </row>
    <row r="98" spans="2:5">
      <c r="B98" s="723">
        <f t="shared" si="0"/>
        <v>43434</v>
      </c>
      <c r="C98" s="722">
        <v>51.314599999999999</v>
      </c>
      <c r="D98" s="722">
        <v>46.917000000000002</v>
      </c>
      <c r="E98" s="722">
        <v>4.2290000000000001</v>
      </c>
    </row>
    <row r="99" spans="2:5" s="731" customFormat="1">
      <c r="B99" s="725">
        <f t="shared" si="0"/>
        <v>43465</v>
      </c>
      <c r="C99" s="731">
        <v>54.66</v>
      </c>
      <c r="D99" s="731">
        <v>51.442</v>
      </c>
      <c r="E99" s="731">
        <v>3.4239999999999999</v>
      </c>
    </row>
    <row r="100" spans="2:5">
      <c r="B100" s="726">
        <f t="shared" si="0"/>
        <v>43496</v>
      </c>
      <c r="C100" s="722">
        <v>56.103000000000002</v>
      </c>
      <c r="D100" s="722">
        <v>52.103000000000002</v>
      </c>
      <c r="E100" s="853">
        <v>3.98</v>
      </c>
    </row>
    <row r="101" spans="2:5">
      <c r="B101" s="723">
        <f t="shared" si="0"/>
        <v>43524</v>
      </c>
      <c r="C101" s="722">
        <v>55.357999999999997</v>
      </c>
      <c r="D101" s="722">
        <v>50.948</v>
      </c>
      <c r="E101" s="853">
        <v>4.41</v>
      </c>
    </row>
    <row r="102" spans="2:5">
      <c r="B102" s="724">
        <f t="shared" si="0"/>
        <v>43555</v>
      </c>
      <c r="C102" s="722">
        <v>49.936999999999998</v>
      </c>
      <c r="D102" s="722">
        <v>46.884999999999998</v>
      </c>
      <c r="E102" s="722">
        <v>3.052</v>
      </c>
    </row>
    <row r="103" spans="2:5">
      <c r="B103" s="723">
        <f t="shared" si="0"/>
        <v>43585</v>
      </c>
      <c r="C103" s="722">
        <v>57.131999999999998</v>
      </c>
      <c r="D103" s="722">
        <v>53.527000000000001</v>
      </c>
      <c r="E103" s="722">
        <v>3.605</v>
      </c>
    </row>
    <row r="104" spans="2:5">
      <c r="B104" s="723">
        <f t="shared" si="0"/>
        <v>43616</v>
      </c>
      <c r="C104" s="722">
        <v>61.075000000000003</v>
      </c>
      <c r="D104" s="853">
        <v>57.4</v>
      </c>
      <c r="E104" s="722">
        <v>3.6749999999999998</v>
      </c>
    </row>
    <row r="105" spans="2:5">
      <c r="B105" s="727">
        <f t="shared" si="0"/>
        <v>43646</v>
      </c>
      <c r="C105" s="722">
        <v>71.873000000000005</v>
      </c>
      <c r="D105" s="722">
        <v>68.001999999999995</v>
      </c>
      <c r="E105" s="722">
        <v>3.871</v>
      </c>
    </row>
    <row r="106" spans="2:5">
      <c r="B106" s="723">
        <f t="shared" si="0"/>
        <v>43677</v>
      </c>
      <c r="C106" s="722">
        <v>73.688000000000002</v>
      </c>
      <c r="D106" s="722">
        <v>70.048000000000002</v>
      </c>
      <c r="E106" s="853">
        <v>3.64</v>
      </c>
    </row>
    <row r="107" spans="2:5">
      <c r="B107" s="723">
        <f t="shared" si="0"/>
        <v>43708</v>
      </c>
      <c r="C107" s="722">
        <v>69.082999999999998</v>
      </c>
      <c r="D107" s="722">
        <v>65.736000000000004</v>
      </c>
      <c r="E107" s="722">
        <v>3.3479999999999999</v>
      </c>
    </row>
    <row r="108" spans="2:5">
      <c r="B108" s="724">
        <f t="shared" si="0"/>
        <v>43738</v>
      </c>
      <c r="C108" s="722">
        <v>72.909000000000006</v>
      </c>
      <c r="D108" s="722">
        <v>68.936999999999998</v>
      </c>
      <c r="E108" s="722">
        <v>3.972</v>
      </c>
    </row>
    <row r="109" spans="2:5">
      <c r="B109" s="723">
        <f t="shared" si="0"/>
        <v>43769</v>
      </c>
      <c r="C109" s="722">
        <v>80.563000000000002</v>
      </c>
      <c r="D109" s="722">
        <v>76.584000000000003</v>
      </c>
      <c r="E109" s="722">
        <v>3.9790000000000001</v>
      </c>
    </row>
    <row r="110" spans="2:5">
      <c r="B110" s="723">
        <f t="shared" si="0"/>
        <v>43799</v>
      </c>
      <c r="C110" s="722">
        <v>66.707999999999998</v>
      </c>
      <c r="D110" s="722">
        <v>62.774000000000001</v>
      </c>
      <c r="E110" s="722">
        <v>3.9340000000000002</v>
      </c>
    </row>
    <row r="111" spans="2:5" s="731" customFormat="1">
      <c r="B111" s="725">
        <f t="shared" si="0"/>
        <v>43830</v>
      </c>
      <c r="C111" s="731">
        <v>69.628</v>
      </c>
      <c r="D111" s="731">
        <v>66.352000000000004</v>
      </c>
      <c r="E111" s="731">
        <v>3.2759999999999998</v>
      </c>
    </row>
    <row r="112" spans="2:5">
      <c r="B112" s="726">
        <f t="shared" si="0"/>
        <v>43861</v>
      </c>
      <c r="C112" s="722">
        <v>71.403999999999996</v>
      </c>
      <c r="D112" s="722">
        <v>67.492999999999995</v>
      </c>
      <c r="E112" s="853">
        <v>3.911</v>
      </c>
    </row>
    <row r="113" spans="2:5">
      <c r="B113" s="723">
        <f t="shared" si="0"/>
        <v>43890</v>
      </c>
      <c r="C113" s="722">
        <v>64.102000000000004</v>
      </c>
      <c r="D113" s="722">
        <v>60.261000000000003</v>
      </c>
      <c r="E113" s="722">
        <v>3.8410000000000002</v>
      </c>
    </row>
    <row r="114" spans="2:5">
      <c r="B114" s="723">
        <f t="shared" si="0"/>
        <v>43921</v>
      </c>
      <c r="C114" s="722">
        <v>18.757000000000001</v>
      </c>
      <c r="D114" s="722">
        <v>17.626999999999999</v>
      </c>
      <c r="E114" s="853">
        <v>1.1299999999999999</v>
      </c>
    </row>
    <row r="115" spans="2:5">
      <c r="B115" s="723">
        <f t="shared" si="0"/>
        <v>43951</v>
      </c>
      <c r="C115" s="722">
        <v>7.9569999999999999</v>
      </c>
      <c r="D115" s="722">
        <v>6.9370000000000003</v>
      </c>
      <c r="E115" s="854">
        <v>1.02</v>
      </c>
    </row>
    <row r="116" spans="2:5">
      <c r="B116" s="723">
        <f t="shared" si="0"/>
        <v>43982</v>
      </c>
      <c r="C116" s="722">
        <v>29.765999999999998</v>
      </c>
      <c r="D116" s="722">
        <v>27.283000000000001</v>
      </c>
      <c r="E116" s="722">
        <v>2.4830000000000001</v>
      </c>
    </row>
    <row r="117" spans="2:5">
      <c r="B117" s="723">
        <f t="shared" si="0"/>
        <v>44012</v>
      </c>
      <c r="C117" s="722">
        <v>13.736000000000001</v>
      </c>
      <c r="D117" s="722">
        <v>12.041</v>
      </c>
      <c r="E117" s="722">
        <v>1.6950000000000001</v>
      </c>
    </row>
    <row r="118" spans="2:5">
      <c r="B118" s="723">
        <f t="shared" si="0"/>
        <v>44043</v>
      </c>
      <c r="C118" s="853">
        <v>17.39</v>
      </c>
      <c r="D118" s="853">
        <v>15.4</v>
      </c>
      <c r="E118" s="853">
        <v>1.9590000000000001</v>
      </c>
    </row>
    <row r="119" spans="2:5">
      <c r="B119" s="723">
        <f t="shared" si="0"/>
        <v>44074</v>
      </c>
      <c r="C119" s="853">
        <v>17.292999999999999</v>
      </c>
      <c r="D119" s="853">
        <v>15.397</v>
      </c>
      <c r="E119" s="853">
        <v>1.8959999999999999</v>
      </c>
    </row>
    <row r="120" spans="2:5">
      <c r="B120" s="723">
        <f t="shared" si="0"/>
        <v>44104</v>
      </c>
      <c r="C120" s="722">
        <v>20.507999999999999</v>
      </c>
      <c r="D120" s="722">
        <v>18.709</v>
      </c>
      <c r="E120" s="722">
        <v>1.7989999999999999</v>
      </c>
    </row>
    <row r="121" spans="2:5">
      <c r="B121" s="723">
        <f t="shared" si="0"/>
        <v>44135</v>
      </c>
      <c r="C121" s="722">
        <v>22.350999999999999</v>
      </c>
      <c r="D121" s="722">
        <v>20.398</v>
      </c>
      <c r="E121" s="722">
        <v>1.9530000000000001</v>
      </c>
    </row>
    <row r="122" spans="2:5">
      <c r="B122" s="723">
        <f t="shared" si="0"/>
        <v>44165</v>
      </c>
      <c r="C122" s="722">
        <v>9.7850000000000001</v>
      </c>
      <c r="D122" s="722">
        <v>7985</v>
      </c>
      <c r="E122" s="853">
        <v>1.8</v>
      </c>
    </row>
    <row r="123" spans="2:5" s="731" customFormat="1">
      <c r="B123" s="725">
        <f t="shared" si="0"/>
        <v>44196</v>
      </c>
      <c r="C123" s="731">
        <v>42.765000000000001</v>
      </c>
      <c r="D123" s="731">
        <v>41.366999999999997</v>
      </c>
      <c r="E123" s="731">
        <v>1.3979999999999999</v>
      </c>
    </row>
    <row r="124" spans="2:5">
      <c r="B124" s="726">
        <f t="shared" si="0"/>
        <v>44227</v>
      </c>
      <c r="C124" s="722">
        <v>27.364999999999998</v>
      </c>
      <c r="D124" s="722">
        <v>25.565999999999999</v>
      </c>
      <c r="E124" s="853">
        <v>1.7989999999999999</v>
      </c>
    </row>
    <row r="125" spans="2:5">
      <c r="B125" s="723">
        <f t="shared" si="0"/>
        <v>44255</v>
      </c>
      <c r="C125" s="722">
        <v>18.103000000000002</v>
      </c>
      <c r="D125" s="722">
        <v>16.039000000000001</v>
      </c>
      <c r="E125" s="722">
        <v>2.0640000000000001</v>
      </c>
    </row>
    <row r="126" spans="2:5">
      <c r="B126" s="723">
        <f t="shared" si="0"/>
        <v>44286</v>
      </c>
      <c r="C126" s="722">
        <v>22.596</v>
      </c>
      <c r="D126" s="722">
        <v>20.535</v>
      </c>
      <c r="E126" s="722">
        <v>2.0609999999999999</v>
      </c>
    </row>
    <row r="127" spans="2:5">
      <c r="B127" s="723">
        <f t="shared" si="0"/>
        <v>44316</v>
      </c>
      <c r="C127" s="722">
        <v>14.781000000000001</v>
      </c>
      <c r="D127" s="722">
        <v>13.002000000000001</v>
      </c>
      <c r="E127" s="722">
        <v>1.7789999999999999</v>
      </c>
    </row>
    <row r="128" spans="2:5">
      <c r="B128" s="723">
        <f t="shared" si="0"/>
        <v>44347</v>
      </c>
      <c r="C128" s="722">
        <v>13.879</v>
      </c>
      <c r="D128" s="722">
        <v>11.917999999999999</v>
      </c>
      <c r="E128" s="722">
        <v>1.909</v>
      </c>
    </row>
    <row r="129" spans="2:5">
      <c r="B129" s="723">
        <f t="shared" si="0"/>
        <v>44377</v>
      </c>
      <c r="C129" s="722">
        <v>15.893000000000001</v>
      </c>
      <c r="D129" s="722">
        <v>13.744</v>
      </c>
      <c r="E129" s="722">
        <v>2.149</v>
      </c>
    </row>
    <row r="130" spans="2:5">
      <c r="B130" s="723">
        <f t="shared" si="0"/>
        <v>44408</v>
      </c>
      <c r="C130" s="722">
        <v>6.9</v>
      </c>
      <c r="D130" s="722">
        <v>4.9850000000000003</v>
      </c>
      <c r="E130" s="722">
        <v>1.915</v>
      </c>
    </row>
    <row r="131" spans="2:5">
      <c r="B131" s="723">
        <f t="shared" si="0"/>
        <v>44439</v>
      </c>
      <c r="C131" s="722">
        <v>59.487000000000002</v>
      </c>
      <c r="D131" s="722">
        <v>57.491</v>
      </c>
      <c r="E131" s="722">
        <v>1.996</v>
      </c>
    </row>
    <row r="132" spans="2:5">
      <c r="B132" s="723">
        <f t="shared" si="0"/>
        <v>44469</v>
      </c>
      <c r="C132" s="722">
        <v>9.4860000000000007</v>
      </c>
      <c r="D132" s="722">
        <v>7.7679999999999998</v>
      </c>
      <c r="E132" s="722">
        <v>1.718</v>
      </c>
    </row>
    <row r="133" spans="2:5">
      <c r="B133" s="723">
        <f t="shared" ref="B133:B140" si="1">EOMONTH(B132,1)</f>
        <v>44500</v>
      </c>
      <c r="C133" s="722">
        <v>21.323</v>
      </c>
      <c r="D133" s="722">
        <v>19.623000000000001</v>
      </c>
      <c r="E133" s="853">
        <v>1.7</v>
      </c>
    </row>
    <row r="134" spans="2:5">
      <c r="B134" s="723">
        <f t="shared" si="1"/>
        <v>44530</v>
      </c>
      <c r="C134" s="722">
        <v>9.8729999999999993</v>
      </c>
      <c r="D134" s="722">
        <v>8.0150000000000006</v>
      </c>
      <c r="E134" s="722">
        <v>1.8580000000000001</v>
      </c>
    </row>
    <row r="135" spans="2:5">
      <c r="B135" s="723">
        <f t="shared" si="1"/>
        <v>44561</v>
      </c>
      <c r="C135" s="722">
        <v>29.795000000000002</v>
      </c>
      <c r="D135" s="722">
        <v>27.87</v>
      </c>
      <c r="E135" s="722">
        <v>1.925</v>
      </c>
    </row>
    <row r="136" spans="2:5">
      <c r="B136" s="723">
        <f t="shared" si="1"/>
        <v>44592</v>
      </c>
      <c r="C136" s="722">
        <v>18.138999999999999</v>
      </c>
      <c r="D136" s="722">
        <v>16.172999999999998</v>
      </c>
      <c r="E136" s="722">
        <v>1.996</v>
      </c>
    </row>
    <row r="137" spans="2:5">
      <c r="B137" s="723">
        <f t="shared" si="1"/>
        <v>44620</v>
      </c>
      <c r="C137" s="722">
        <v>17.007999999999999</v>
      </c>
      <c r="D137" s="722">
        <v>15.31</v>
      </c>
      <c r="E137" s="722">
        <v>1.698</v>
      </c>
    </row>
    <row r="138" spans="2:5">
      <c r="B138" s="723">
        <f t="shared" si="1"/>
        <v>44651</v>
      </c>
      <c r="C138" s="722">
        <v>18.613</v>
      </c>
      <c r="D138" s="722">
        <v>16.494</v>
      </c>
      <c r="E138" s="722">
        <v>2.1190000000000002</v>
      </c>
    </row>
    <row r="139" spans="2:5">
      <c r="B139" s="723">
        <f t="shared" si="1"/>
        <v>44681</v>
      </c>
      <c r="C139" s="722">
        <v>17.228999999999999</v>
      </c>
      <c r="D139" s="722">
        <v>14.912000000000001</v>
      </c>
      <c r="E139" s="722">
        <v>2.3170000000000002</v>
      </c>
    </row>
    <row r="140" spans="2:5">
      <c r="B140" s="723">
        <f t="shared" si="1"/>
        <v>44712</v>
      </c>
      <c r="C140" s="722">
        <v>16.972000000000001</v>
      </c>
      <c r="D140" s="722">
        <v>14.811999999999999</v>
      </c>
      <c r="E140" s="722">
        <v>2.16</v>
      </c>
    </row>
    <row r="141" spans="2:5">
      <c r="B141" s="723">
        <f t="shared" ref="B141:B172" si="2">EOMONTH(B140,1)</f>
        <v>44742</v>
      </c>
      <c r="C141" s="722">
        <v>13.026</v>
      </c>
      <c r="D141" s="722">
        <v>10.448</v>
      </c>
      <c r="E141" s="722">
        <v>2.5779999999999998</v>
      </c>
    </row>
    <row r="142" spans="2:5">
      <c r="B142" s="723">
        <f t="shared" si="2"/>
        <v>44773</v>
      </c>
      <c r="C142" s="722">
        <v>26800</v>
      </c>
      <c r="D142" s="722">
        <v>24345</v>
      </c>
      <c r="E142" s="722">
        <v>2.4550000000000001</v>
      </c>
    </row>
    <row r="143" spans="2:5">
      <c r="B143" s="723">
        <f t="shared" si="2"/>
        <v>44804</v>
      </c>
      <c r="C143" s="722">
        <v>50.478000000000002</v>
      </c>
      <c r="D143" s="722">
        <v>47.816000000000003</v>
      </c>
      <c r="E143" s="722">
        <v>2.6619999999999999</v>
      </c>
    </row>
    <row r="144" spans="2:5">
      <c r="B144" s="723">
        <f t="shared" si="2"/>
        <v>44834</v>
      </c>
      <c r="C144" s="722">
        <v>38.685000000000002</v>
      </c>
      <c r="D144" s="722">
        <v>35.472000000000001</v>
      </c>
      <c r="E144" s="722">
        <v>3.2130000000000001</v>
      </c>
    </row>
    <row r="145" spans="2:5">
      <c r="B145" s="723">
        <f t="shared" si="2"/>
        <v>44865</v>
      </c>
      <c r="C145" s="722">
        <v>46.502000000000002</v>
      </c>
      <c r="D145" s="722">
        <v>43.103999999999999</v>
      </c>
      <c r="E145" s="722">
        <v>3.3980000000000001</v>
      </c>
    </row>
    <row r="146" spans="2:5">
      <c r="B146" s="723">
        <f t="shared" si="2"/>
        <v>44895</v>
      </c>
      <c r="C146" s="722">
        <v>39.350999999999999</v>
      </c>
      <c r="D146" s="722">
        <v>35.665999999999997</v>
      </c>
      <c r="E146" s="722">
        <v>3.6850000000000001</v>
      </c>
    </row>
    <row r="147" spans="2:5">
      <c r="B147" s="723">
        <f t="shared" si="2"/>
        <v>44926</v>
      </c>
      <c r="C147" s="722">
        <v>46.85</v>
      </c>
      <c r="D147" s="722">
        <v>43.863999999999997</v>
      </c>
      <c r="E147" s="722">
        <v>2.9860000000000002</v>
      </c>
    </row>
    <row r="148" spans="2:5">
      <c r="B148" s="723">
        <f t="shared" si="2"/>
        <v>44957</v>
      </c>
      <c r="C148" s="722">
        <v>48.112000000000002</v>
      </c>
      <c r="D148" s="722">
        <v>44.584000000000003</v>
      </c>
      <c r="E148" s="722">
        <v>3.528</v>
      </c>
    </row>
    <row r="149" spans="2:5">
      <c r="B149" s="723">
        <f t="shared" si="2"/>
        <v>44985</v>
      </c>
      <c r="C149" s="722">
        <v>44.384</v>
      </c>
      <c r="D149" s="722">
        <v>42.029000000000003</v>
      </c>
      <c r="E149" s="722">
        <v>2.355</v>
      </c>
    </row>
    <row r="150" spans="2:5">
      <c r="B150" s="723">
        <f t="shared" si="2"/>
        <v>45016</v>
      </c>
      <c r="C150" s="722">
        <v>41.877000000000002</v>
      </c>
      <c r="D150" s="722">
        <v>38.249000000000002</v>
      </c>
      <c r="E150" s="722">
        <v>3.6280000000000001</v>
      </c>
    </row>
    <row r="151" spans="2:5">
      <c r="B151" s="723">
        <f t="shared" si="2"/>
        <v>45046</v>
      </c>
      <c r="C151" s="722">
        <v>53.941000000000003</v>
      </c>
      <c r="D151" s="722">
        <v>50.121000000000002</v>
      </c>
      <c r="E151" s="722">
        <v>3.82</v>
      </c>
    </row>
    <row r="152" spans="2:5">
      <c r="B152" s="723">
        <f t="shared" si="2"/>
        <v>45077</v>
      </c>
      <c r="C152" s="722">
        <v>68.545000000000002</v>
      </c>
      <c r="D152" s="722">
        <v>64.11</v>
      </c>
      <c r="E152" s="722">
        <v>4.4349999999999996</v>
      </c>
    </row>
    <row r="153" spans="2:5">
      <c r="B153" s="723">
        <f t="shared" si="2"/>
        <v>45107</v>
      </c>
      <c r="C153" s="722">
        <v>94.116</v>
      </c>
      <c r="D153" s="722">
        <v>89.852999999999994</v>
      </c>
      <c r="E153" s="722">
        <v>4.2629999999999999</v>
      </c>
    </row>
    <row r="154" spans="2:5">
      <c r="B154" s="723">
        <f t="shared" si="2"/>
        <v>45138</v>
      </c>
      <c r="C154" s="722">
        <v>62.957999999999998</v>
      </c>
      <c r="D154" s="722">
        <v>59.106999999999999</v>
      </c>
      <c r="E154" s="722">
        <v>3.851</v>
      </c>
    </row>
    <row r="155" spans="2:5">
      <c r="B155" s="723">
        <f t="shared" si="2"/>
        <v>45169</v>
      </c>
      <c r="C155" s="722">
        <v>76.995000000000005</v>
      </c>
      <c r="D155" s="722">
        <v>72.552999999999997</v>
      </c>
      <c r="E155" s="722">
        <v>4.4420000000000002</v>
      </c>
    </row>
    <row r="156" spans="2:5">
      <c r="B156" s="723">
        <f t="shared" si="2"/>
        <v>45199</v>
      </c>
      <c r="C156" s="722">
        <v>73.757999999999996</v>
      </c>
      <c r="D156" s="722">
        <v>69.367999999999995</v>
      </c>
      <c r="E156" s="722">
        <v>4.3890000000000002</v>
      </c>
    </row>
    <row r="157" spans="2:5">
      <c r="B157" s="723">
        <f t="shared" si="2"/>
        <v>45230</v>
      </c>
      <c r="C157" s="722">
        <v>60.298999999999999</v>
      </c>
      <c r="D157" s="722">
        <v>56.491999999999997</v>
      </c>
      <c r="E157" s="722">
        <v>3.8069999999999999</v>
      </c>
    </row>
    <row r="158" spans="2:5">
      <c r="B158" s="723">
        <f t="shared" si="2"/>
        <v>45260</v>
      </c>
      <c r="C158" s="722">
        <v>54.768000000000001</v>
      </c>
      <c r="D158" s="722">
        <v>50.287999999999997</v>
      </c>
      <c r="E158" s="722">
        <v>4.4800000000000004</v>
      </c>
    </row>
    <row r="159" spans="2:5">
      <c r="B159" s="723">
        <f t="shared" si="2"/>
        <v>45291</v>
      </c>
      <c r="C159" s="722">
        <v>63.325000000000003</v>
      </c>
      <c r="D159" s="722">
        <v>58.871000000000002</v>
      </c>
      <c r="E159" s="722">
        <v>4.4539999999999997</v>
      </c>
    </row>
    <row r="160" spans="2:5">
      <c r="B160" s="723">
        <f t="shared" si="2"/>
        <v>45322</v>
      </c>
      <c r="C160" s="722">
        <v>73.531999999999996</v>
      </c>
      <c r="D160" s="722">
        <v>68.656999999999996</v>
      </c>
      <c r="E160" s="722">
        <v>4.875</v>
      </c>
    </row>
    <row r="161" spans="2:10">
      <c r="B161" s="723">
        <f t="shared" si="2"/>
        <v>45351</v>
      </c>
      <c r="C161" s="722">
        <v>80.307000000000002</v>
      </c>
      <c r="D161" s="722">
        <v>75.784999999999997</v>
      </c>
      <c r="E161" s="722">
        <v>4.5220000000000002</v>
      </c>
    </row>
    <row r="162" spans="2:10">
      <c r="B162" s="723">
        <f t="shared" si="2"/>
        <v>45382</v>
      </c>
      <c r="C162" s="722">
        <v>52.914000000000001</v>
      </c>
      <c r="D162" s="722">
        <v>48.895000000000003</v>
      </c>
      <c r="E162" s="722">
        <v>4.0190000000000001</v>
      </c>
    </row>
    <row r="163" spans="2:10">
      <c r="B163" s="723">
        <f t="shared" si="2"/>
        <v>45412</v>
      </c>
      <c r="C163" s="722">
        <v>82.995999999999995</v>
      </c>
      <c r="D163" s="722">
        <v>78.186000000000007</v>
      </c>
      <c r="E163" s="722">
        <v>4.8099999999999996</v>
      </c>
    </row>
    <row r="164" spans="2:10">
      <c r="B164" s="723">
        <f t="shared" si="2"/>
        <v>45443</v>
      </c>
      <c r="C164" s="722">
        <v>76.168999999999997</v>
      </c>
      <c r="D164" s="722">
        <v>72.058999999999997</v>
      </c>
      <c r="E164" s="722">
        <v>4.1100000000000003</v>
      </c>
    </row>
    <row r="165" spans="2:10">
      <c r="B165" s="723">
        <f t="shared" si="2"/>
        <v>45473</v>
      </c>
      <c r="C165" s="722">
        <v>57.844999999999999</v>
      </c>
      <c r="D165" s="722">
        <v>54.256</v>
      </c>
      <c r="E165" s="722">
        <v>3.589</v>
      </c>
    </row>
    <row r="166" spans="2:10">
      <c r="B166" s="723">
        <f t="shared" si="2"/>
        <v>45504</v>
      </c>
      <c r="C166" s="722">
        <v>61.573999999999998</v>
      </c>
      <c r="D166" s="722">
        <v>57.109000000000002</v>
      </c>
      <c r="E166" s="722">
        <v>4.4649999999999999</v>
      </c>
    </row>
    <row r="167" spans="2:10">
      <c r="B167" s="723">
        <f t="shared" si="2"/>
        <v>45535</v>
      </c>
      <c r="C167" s="722">
        <v>72.019000000000005</v>
      </c>
      <c r="D167" s="722">
        <v>67.298000000000002</v>
      </c>
      <c r="E167" s="722">
        <v>4.7210000000000001</v>
      </c>
    </row>
    <row r="168" spans="2:10">
      <c r="B168" s="723">
        <f t="shared" si="2"/>
        <v>45565</v>
      </c>
      <c r="C168" s="722">
        <v>61.076000000000001</v>
      </c>
      <c r="D168" s="722">
        <v>56.773000000000003</v>
      </c>
      <c r="E168" s="722">
        <v>4.3029999999999999</v>
      </c>
    </row>
    <row r="169" spans="2:10">
      <c r="B169" s="723">
        <f t="shared" si="2"/>
        <v>45596</v>
      </c>
      <c r="C169" s="722">
        <v>62.283999999999999</v>
      </c>
      <c r="D169" s="722">
        <v>57.834000000000003</v>
      </c>
      <c r="E169" s="722">
        <v>4.45</v>
      </c>
    </row>
    <row r="170" spans="2:10">
      <c r="B170" s="723">
        <f t="shared" si="2"/>
        <v>45626</v>
      </c>
      <c r="C170" s="722">
        <v>71.771000000000001</v>
      </c>
      <c r="D170" s="722">
        <v>67.323999999999998</v>
      </c>
      <c r="E170" s="722">
        <v>4.4470000000000001</v>
      </c>
    </row>
    <row r="171" spans="2:10">
      <c r="B171" s="723">
        <f t="shared" si="2"/>
        <v>45657</v>
      </c>
      <c r="C171" s="722">
        <v>69.739000000000004</v>
      </c>
      <c r="D171" s="722">
        <v>66</v>
      </c>
      <c r="E171" s="722">
        <v>3.7389999999999999</v>
      </c>
    </row>
    <row r="172" spans="2:10">
      <c r="B172" s="723">
        <f t="shared" si="2"/>
        <v>45688</v>
      </c>
      <c r="C172" s="722">
        <v>71.75</v>
      </c>
      <c r="D172" s="722">
        <v>67.096000000000004</v>
      </c>
      <c r="E172" s="722">
        <v>4.6539999999999999</v>
      </c>
    </row>
    <row r="173" spans="2:10">
      <c r="B173" s="728">
        <v>45713</v>
      </c>
      <c r="C173" s="722">
        <v>70.216999999999999</v>
      </c>
      <c r="D173" s="722">
        <v>65.953000000000003</v>
      </c>
      <c r="E173" s="722">
        <v>4.2640000000000002</v>
      </c>
      <c r="J173" s="722">
        <v>1000</v>
      </c>
    </row>
    <row r="174" spans="2:10">
      <c r="B174" s="728">
        <v>45741</v>
      </c>
      <c r="C174" s="722">
        <v>81.921000000000006</v>
      </c>
      <c r="D174" s="722">
        <v>77.850999999999999</v>
      </c>
      <c r="E174" s="722">
        <v>4.07</v>
      </c>
    </row>
    <row r="175" spans="2:10">
      <c r="B175" s="728">
        <v>45772</v>
      </c>
      <c r="C175" s="722">
        <v>67.234999999999999</v>
      </c>
      <c r="D175" s="722">
        <v>63.645000000000003</v>
      </c>
      <c r="E175" s="722">
        <v>3.589</v>
      </c>
    </row>
    <row r="176" spans="2:10">
      <c r="B176" s="728">
        <v>45802</v>
      </c>
      <c r="C176" s="722">
        <v>81.748999999999995</v>
      </c>
      <c r="D176" s="722">
        <v>77.076999999999998</v>
      </c>
      <c r="E176" s="722">
        <v>4.6719999999999997</v>
      </c>
    </row>
    <row r="177" spans="2:5">
      <c r="B177" s="728">
        <v>45833</v>
      </c>
      <c r="C177" s="722">
        <v>80.802000000000007</v>
      </c>
      <c r="D177" s="722">
        <v>76.040000000000006</v>
      </c>
      <c r="E177" s="722">
        <v>4.7619999999999996</v>
      </c>
    </row>
    <row r="178" spans="2:5">
      <c r="B178" s="728">
        <v>45863</v>
      </c>
      <c r="C178" s="722">
        <v>75.200999999999993</v>
      </c>
      <c r="D178" s="722">
        <v>70.921999999999997</v>
      </c>
      <c r="E178" s="722">
        <v>4.2789999999999999</v>
      </c>
    </row>
    <row r="179" spans="2:5">
      <c r="B179" s="728">
        <v>45894</v>
      </c>
      <c r="C179" s="722">
        <v>80.453000000000003</v>
      </c>
      <c r="D179" s="722">
        <v>76.007000000000005</v>
      </c>
      <c r="E179" s="722">
        <v>4.4459999999999997</v>
      </c>
    </row>
    <row r="180" spans="2:5">
      <c r="B180" s="728">
        <v>45925</v>
      </c>
      <c r="C180" s="722">
        <v>63.07</v>
      </c>
      <c r="D180" s="722">
        <v>58.055999999999997</v>
      </c>
      <c r="E180" s="722">
        <v>5.0140000000000002</v>
      </c>
    </row>
    <row r="181" spans="2:5">
      <c r="B181" s="728">
        <v>45955</v>
      </c>
      <c r="C181" s="722">
        <v>72.602999999999994</v>
      </c>
      <c r="D181" s="722">
        <v>67.733999999999995</v>
      </c>
      <c r="E181" s="722">
        <v>4.8689999999999998</v>
      </c>
    </row>
    <row r="182" spans="2:5">
      <c r="B182" s="728">
        <v>45986</v>
      </c>
      <c r="C182" s="722">
        <v>80.331000000000003</v>
      </c>
      <c r="D182" s="722">
        <v>76.352000000000004</v>
      </c>
      <c r="E182" s="722">
        <v>3.9790000000000001</v>
      </c>
    </row>
    <row r="183" spans="2:5">
      <c r="B183" s="728">
        <v>46016</v>
      </c>
      <c r="C183" s="722">
        <v>74.405000000000001</v>
      </c>
      <c r="D183" s="722">
        <v>69.822000000000003</v>
      </c>
      <c r="E183" s="722">
        <v>5.5830000000000002</v>
      </c>
    </row>
    <row r="184" spans="2:5">
      <c r="B184" s="728">
        <v>46023</v>
      </c>
      <c r="C184" s="722">
        <v>91.697000000000003</v>
      </c>
      <c r="D184" s="722">
        <v>86.718999999999994</v>
      </c>
      <c r="E184" s="722">
        <v>4.9779999999999998</v>
      </c>
    </row>
    <row r="185" spans="2:5">
      <c r="B185" s="728">
        <v>46054</v>
      </c>
      <c r="C185" s="722">
        <v>89.509</v>
      </c>
      <c r="D185" s="722">
        <v>84.98</v>
      </c>
      <c r="E185" s="722">
        <v>4.5289999999999999</v>
      </c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M378"/>
  <sheetViews>
    <sheetView zoomScaleNormal="100" workbookViewId="0">
      <pane xSplit="3" ySplit="7" topLeftCell="AN35" activePane="bottomRight" state="frozen"/>
      <selection activeCell="A2" sqref="A2"/>
      <selection pane="topRight" activeCell="A2" sqref="A2"/>
      <selection pane="bottomLeft" activeCell="A2" sqref="A2"/>
      <selection pane="bottomRight" activeCell="BQ74" sqref="BQ74"/>
    </sheetView>
  </sheetViews>
  <sheetFormatPr defaultRowHeight="13.5" customHeight="1" outlineLevelCol="3"/>
  <cols>
    <col min="1" max="1" width="2.140625" style="216" customWidth="1"/>
    <col min="2" max="2" width="16.140625" style="216" customWidth="1"/>
    <col min="3" max="3" width="6.5703125" style="216" customWidth="1"/>
    <col min="4" max="9" width="9.85546875" style="216" hidden="1" customWidth="1" outlineLevel="3"/>
    <col min="10" max="12" width="10.5703125" style="216" hidden="1" customWidth="1" outlineLevel="3"/>
    <col min="13" max="15" width="10.28515625" style="216" hidden="1" customWidth="1" outlineLevel="3"/>
    <col min="16" max="16" width="10.28515625" style="216" hidden="1" customWidth="1" outlineLevel="2" collapsed="1"/>
    <col min="17" max="21" width="10.28515625" style="216" hidden="1" customWidth="1" outlineLevel="2"/>
    <col min="22" max="27" width="10.28515625" style="217" hidden="1" customWidth="1" outlineLevel="2"/>
    <col min="28" max="30" width="10.28515625" style="216" hidden="1" customWidth="1" outlineLevel="2"/>
    <col min="31" max="39" width="10.28515625" style="216" hidden="1" customWidth="1" outlineLevel="3"/>
    <col min="40" max="40" width="15.28515625" style="216" customWidth="1" collapsed="1"/>
    <col min="41" max="42" width="9.85546875" style="216" hidden="1" customWidth="1" outlineLevel="1"/>
    <col min="43" max="43" width="10.5703125" style="216" hidden="1" customWidth="1" outlineLevel="1"/>
    <col min="44" max="46" width="10.28515625" style="216" hidden="1" customWidth="1" outlineLevel="1"/>
    <col min="47" max="48" width="10.28515625" style="217" hidden="1" customWidth="1" outlineLevel="1"/>
    <col min="49" max="52" width="10.28515625" style="216" hidden="1" customWidth="1" outlineLevel="1"/>
    <col min="53" max="53" width="15.28515625" style="216" customWidth="1" collapsed="1"/>
    <col min="54" max="63" width="10.140625" style="216" hidden="1" customWidth="1"/>
    <col min="64" max="65" width="10.140625" style="216" customWidth="1"/>
    <col min="66" max="16384" width="9.140625" style="216"/>
  </cols>
  <sheetData>
    <row r="2" spans="2:65" ht="13.5" customHeight="1">
      <c r="B2" s="299"/>
      <c r="C2" s="299"/>
      <c r="D2" s="299"/>
      <c r="E2" s="299"/>
      <c r="F2" s="299"/>
      <c r="G2" s="299"/>
      <c r="H2" s="299"/>
      <c r="I2" s="299"/>
      <c r="J2" s="299"/>
      <c r="K2" s="299"/>
      <c r="L2" s="299"/>
      <c r="M2" s="299"/>
      <c r="N2" s="299"/>
      <c r="O2" s="299"/>
      <c r="P2" s="299"/>
      <c r="Q2" s="299"/>
      <c r="R2" s="299"/>
      <c r="S2" s="299"/>
      <c r="T2" s="299"/>
      <c r="U2" s="299"/>
      <c r="V2" s="300"/>
      <c r="W2" s="300"/>
      <c r="X2" s="300"/>
      <c r="Y2" s="300"/>
      <c r="Z2" s="300"/>
      <c r="AA2" s="300"/>
      <c r="AB2" s="299"/>
      <c r="AC2" s="299"/>
      <c r="AD2" s="299"/>
      <c r="AE2" s="299"/>
      <c r="AF2" s="299"/>
      <c r="AG2" s="299"/>
      <c r="AH2" s="299"/>
      <c r="AI2" s="299"/>
      <c r="AJ2" s="299"/>
      <c r="AK2" s="299"/>
      <c r="AL2" s="299"/>
      <c r="AM2" s="299"/>
      <c r="AO2" s="299"/>
      <c r="AP2" s="299"/>
      <c r="AQ2" s="299"/>
      <c r="AR2" s="299"/>
      <c r="AS2" s="299"/>
      <c r="AT2" s="299"/>
      <c r="AU2" s="300"/>
      <c r="AV2" s="300"/>
      <c r="AW2" s="299"/>
      <c r="AX2" s="299"/>
      <c r="AY2" s="299"/>
      <c r="AZ2" s="299"/>
      <c r="BB2" s="299"/>
      <c r="BC2" s="299"/>
      <c r="BD2" s="299"/>
      <c r="BE2" s="299"/>
      <c r="BF2" s="299"/>
      <c r="BG2" s="299"/>
      <c r="BH2" s="299"/>
      <c r="BI2" s="299"/>
      <c r="BJ2" s="299"/>
      <c r="BK2" s="299"/>
      <c r="BL2" s="299"/>
      <c r="BM2" s="299"/>
    </row>
    <row r="3" spans="2:65" ht="13.5" customHeight="1">
      <c r="B3" s="303" t="s">
        <v>226</v>
      </c>
      <c r="C3" s="304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300"/>
      <c r="W3" s="300"/>
      <c r="X3" s="300"/>
      <c r="Y3" s="300"/>
      <c r="Z3" s="300"/>
      <c r="AA3" s="300"/>
      <c r="AB3" s="299"/>
      <c r="AC3" s="299"/>
      <c r="AD3" s="299"/>
      <c r="AE3" s="299"/>
      <c r="AF3" s="299"/>
      <c r="AG3" s="299"/>
      <c r="AH3" s="299"/>
      <c r="AI3" s="299"/>
      <c r="AJ3" s="299"/>
      <c r="AK3" s="299"/>
      <c r="AL3" s="299"/>
      <c r="AM3" s="299"/>
      <c r="AO3" s="299"/>
      <c r="AP3" s="299"/>
      <c r="AQ3" s="299"/>
      <c r="AR3" s="299"/>
      <c r="AS3" s="299"/>
      <c r="AT3" s="299"/>
      <c r="AU3" s="300"/>
      <c r="AV3" s="300"/>
      <c r="AW3" s="299"/>
      <c r="AX3" s="299"/>
      <c r="AY3" s="299"/>
      <c r="AZ3" s="299"/>
      <c r="BB3" s="303" t="s">
        <v>225</v>
      </c>
      <c r="BC3" s="302"/>
      <c r="BD3" s="302"/>
      <c r="BE3" s="302"/>
      <c r="BF3" s="302"/>
      <c r="BG3" s="302"/>
      <c r="BH3" s="302"/>
      <c r="BI3" s="302"/>
      <c r="BJ3" s="302"/>
      <c r="BK3" s="302"/>
      <c r="BL3" s="302"/>
      <c r="BM3" s="302"/>
    </row>
    <row r="4" spans="2:65" ht="13.5" customHeight="1">
      <c r="B4" s="299"/>
      <c r="C4" s="299"/>
      <c r="D4" s="299"/>
      <c r="E4" s="299"/>
      <c r="F4" s="299"/>
      <c r="G4" s="299"/>
      <c r="H4" s="299"/>
      <c r="I4" s="299"/>
      <c r="J4" s="299"/>
      <c r="K4" s="299"/>
      <c r="L4" s="299"/>
      <c r="M4" s="299"/>
      <c r="N4" s="299"/>
      <c r="O4" s="299"/>
      <c r="P4" s="299"/>
      <c r="Q4" s="299"/>
      <c r="R4" s="299"/>
      <c r="S4" s="299"/>
      <c r="T4" s="299"/>
      <c r="U4" s="299"/>
      <c r="V4" s="300"/>
      <c r="W4" s="300"/>
      <c r="X4" s="300"/>
      <c r="Y4" s="300"/>
      <c r="Z4" s="300"/>
      <c r="AA4" s="300"/>
      <c r="AB4" s="299"/>
      <c r="AC4" s="299"/>
      <c r="AD4" s="299"/>
      <c r="AE4" s="299"/>
      <c r="AF4" s="299"/>
      <c r="AG4" s="299"/>
      <c r="AH4" s="299"/>
      <c r="AI4" s="299"/>
      <c r="AJ4" s="299"/>
      <c r="AK4" s="299"/>
      <c r="AL4" s="299"/>
      <c r="AM4" s="299"/>
      <c r="AO4" s="299"/>
      <c r="AP4" s="299"/>
      <c r="AQ4" s="299"/>
      <c r="AR4" s="299"/>
      <c r="AS4" s="299"/>
      <c r="AT4" s="299"/>
      <c r="AU4" s="300"/>
      <c r="AV4" s="300"/>
      <c r="AW4" s="299"/>
      <c r="AX4" s="299"/>
      <c r="AY4" s="299"/>
      <c r="AZ4" s="299"/>
      <c r="BB4" s="302"/>
      <c r="BC4" s="302"/>
      <c r="BD4" s="302"/>
      <c r="BE4" s="302"/>
      <c r="BF4" s="302"/>
      <c r="BG4" s="302"/>
      <c r="BH4" s="302"/>
      <c r="BI4" s="302"/>
      <c r="BJ4" s="302"/>
      <c r="BK4" s="302"/>
      <c r="BL4" s="302"/>
      <c r="BM4" s="302"/>
    </row>
    <row r="5" spans="2:65" ht="13.5" customHeight="1">
      <c r="B5" s="301" t="s">
        <v>224</v>
      </c>
      <c r="C5" s="299"/>
      <c r="D5" s="299"/>
      <c r="E5" s="299"/>
      <c r="F5" s="299"/>
      <c r="G5" s="299"/>
      <c r="H5" s="299"/>
      <c r="I5" s="299"/>
      <c r="J5" s="299"/>
      <c r="K5" s="299"/>
      <c r="L5" s="299"/>
      <c r="M5" s="299"/>
      <c r="N5" s="299"/>
      <c r="O5" s="299"/>
      <c r="P5" s="299"/>
      <c r="Q5" s="299"/>
      <c r="R5" s="299"/>
      <c r="S5" s="299"/>
      <c r="T5" s="299"/>
      <c r="U5" s="299"/>
      <c r="V5" s="300"/>
      <c r="W5" s="300"/>
      <c r="X5" s="300"/>
      <c r="Y5" s="300"/>
      <c r="Z5" s="300"/>
      <c r="AA5" s="300"/>
      <c r="AB5" s="299"/>
      <c r="AC5" s="299"/>
      <c r="AD5" s="299"/>
      <c r="AE5" s="299"/>
      <c r="AF5" s="299"/>
      <c r="AG5" s="299"/>
      <c r="AH5" s="299"/>
      <c r="AI5" s="299"/>
      <c r="AJ5" s="299"/>
      <c r="AK5" s="299"/>
      <c r="AL5" s="299"/>
      <c r="AM5" s="299"/>
      <c r="AO5" s="299"/>
      <c r="AP5" s="299"/>
      <c r="AQ5" s="299"/>
      <c r="AR5" s="299"/>
      <c r="AS5" s="299"/>
      <c r="AT5" s="299"/>
      <c r="AU5" s="300"/>
      <c r="AV5" s="300"/>
      <c r="AW5" s="299"/>
      <c r="AX5" s="299"/>
      <c r="AY5" s="299"/>
      <c r="AZ5" s="299"/>
      <c r="BB5" s="299"/>
      <c r="BC5" s="299"/>
      <c r="BD5" s="299"/>
      <c r="BE5" s="299"/>
      <c r="BF5" s="299"/>
      <c r="BG5" s="299"/>
      <c r="BH5" s="299"/>
      <c r="BI5" s="299"/>
      <c r="BJ5" s="299"/>
      <c r="BK5" s="299"/>
      <c r="BL5" s="299"/>
      <c r="BM5" s="299"/>
    </row>
    <row r="6" spans="2:65" s="219" customFormat="1" ht="13.5" customHeight="1">
      <c r="B6" s="298"/>
      <c r="C6" s="298"/>
      <c r="D6" s="297">
        <v>42035</v>
      </c>
      <c r="E6" s="297">
        <v>42063</v>
      </c>
      <c r="F6" s="297">
        <v>42094</v>
      </c>
      <c r="G6" s="297">
        <v>42124</v>
      </c>
      <c r="H6" s="297">
        <v>42155</v>
      </c>
      <c r="I6" s="297">
        <v>42185</v>
      </c>
      <c r="J6" s="297">
        <v>42216</v>
      </c>
      <c r="K6" s="297">
        <v>42247</v>
      </c>
      <c r="L6" s="297">
        <v>42277</v>
      </c>
      <c r="M6" s="297">
        <v>42308</v>
      </c>
      <c r="N6" s="297">
        <v>42338</v>
      </c>
      <c r="O6" s="297">
        <v>42369</v>
      </c>
      <c r="P6" s="297">
        <v>42400</v>
      </c>
      <c r="Q6" s="297">
        <v>42429</v>
      </c>
      <c r="R6" s="297">
        <v>42460</v>
      </c>
      <c r="S6" s="297">
        <v>42490</v>
      </c>
      <c r="T6" s="297">
        <v>42521</v>
      </c>
      <c r="U6" s="297">
        <v>42551</v>
      </c>
      <c r="V6" s="297">
        <v>42582</v>
      </c>
      <c r="W6" s="297">
        <v>42613</v>
      </c>
      <c r="X6" s="297">
        <v>42643</v>
      </c>
      <c r="Y6" s="297">
        <v>42674</v>
      </c>
      <c r="Z6" s="297">
        <v>42704</v>
      </c>
      <c r="AA6" s="297">
        <v>42735</v>
      </c>
      <c r="AB6" s="297">
        <v>42766</v>
      </c>
      <c r="AC6" s="297">
        <v>42794</v>
      </c>
      <c r="AD6" s="297">
        <v>42825</v>
      </c>
      <c r="AE6" s="297">
        <v>42855</v>
      </c>
      <c r="AF6" s="297">
        <v>42886</v>
      </c>
      <c r="AG6" s="297">
        <v>42916</v>
      </c>
      <c r="AH6" s="297">
        <v>42947</v>
      </c>
      <c r="AI6" s="297">
        <v>42978</v>
      </c>
      <c r="AJ6" s="297">
        <v>43008</v>
      </c>
      <c r="AK6" s="297">
        <v>43039</v>
      </c>
      <c r="AL6" s="297">
        <v>43069</v>
      </c>
      <c r="AM6" s="297">
        <v>43100</v>
      </c>
      <c r="AO6" s="297" t="s">
        <v>223</v>
      </c>
      <c r="AP6" s="297" t="s">
        <v>222</v>
      </c>
      <c r="AQ6" s="297" t="s">
        <v>221</v>
      </c>
      <c r="AR6" s="297" t="s">
        <v>220</v>
      </c>
      <c r="AS6" s="297" t="s">
        <v>219</v>
      </c>
      <c r="AT6" s="297" t="s">
        <v>218</v>
      </c>
      <c r="AU6" s="297" t="s">
        <v>217</v>
      </c>
      <c r="AV6" s="297" t="s">
        <v>216</v>
      </c>
      <c r="AW6" s="297" t="s">
        <v>215</v>
      </c>
      <c r="AX6" s="297" t="s">
        <v>214</v>
      </c>
      <c r="AY6" s="297" t="s">
        <v>213</v>
      </c>
      <c r="AZ6" s="297" t="s">
        <v>212</v>
      </c>
      <c r="BB6" s="296">
        <v>2006</v>
      </c>
      <c r="BC6" s="296">
        <v>2007</v>
      </c>
      <c r="BD6" s="296">
        <v>2008</v>
      </c>
      <c r="BE6" s="296">
        <v>2009</v>
      </c>
      <c r="BF6" s="296">
        <v>2010</v>
      </c>
      <c r="BG6" s="296">
        <v>2011</v>
      </c>
      <c r="BH6" s="296">
        <v>2012</v>
      </c>
      <c r="BI6" s="296">
        <v>2013</v>
      </c>
      <c r="BJ6" s="296">
        <v>2014</v>
      </c>
      <c r="BK6" s="296">
        <v>2015</v>
      </c>
      <c r="BL6" s="296">
        <v>2016</v>
      </c>
      <c r="BM6" s="296">
        <v>2017</v>
      </c>
    </row>
    <row r="7" spans="2:65" s="219" customFormat="1" ht="14.25" customHeight="1">
      <c r="B7" s="295"/>
      <c r="C7" s="294"/>
      <c r="BB7" s="293"/>
      <c r="BC7" s="293"/>
      <c r="BD7" s="293"/>
      <c r="BE7" s="293"/>
    </row>
    <row r="8" spans="2:65" s="219" customFormat="1" ht="14.25" customHeight="1">
      <c r="B8" s="263" t="s">
        <v>211</v>
      </c>
      <c r="C8" s="262"/>
      <c r="D8" s="265"/>
      <c r="E8" s="265"/>
      <c r="F8" s="265"/>
      <c r="G8" s="265"/>
      <c r="H8" s="265"/>
      <c r="I8" s="265"/>
      <c r="J8" s="265"/>
      <c r="K8" s="265"/>
      <c r="L8" s="265"/>
      <c r="M8" s="265"/>
      <c r="N8" s="265"/>
      <c r="O8" s="265"/>
      <c r="P8" s="265"/>
      <c r="Q8" s="265"/>
      <c r="R8" s="265"/>
      <c r="S8" s="265"/>
      <c r="T8" s="265"/>
      <c r="U8" s="265"/>
      <c r="V8" s="265"/>
      <c r="W8" s="265"/>
      <c r="X8" s="265"/>
      <c r="Y8" s="265"/>
      <c r="Z8" s="265"/>
      <c r="AA8" s="265"/>
      <c r="AB8" s="265"/>
      <c r="AC8" s="265"/>
      <c r="AD8" s="265"/>
      <c r="AE8" s="265"/>
      <c r="AF8" s="265"/>
      <c r="AG8" s="265"/>
      <c r="AH8" s="265"/>
      <c r="AI8" s="265"/>
      <c r="AJ8" s="265"/>
      <c r="AK8" s="265"/>
      <c r="AL8" s="265"/>
      <c r="AM8" s="265"/>
      <c r="AO8" s="265"/>
      <c r="AP8" s="265"/>
      <c r="AQ8" s="265"/>
      <c r="AR8" s="265"/>
      <c r="AS8" s="265"/>
      <c r="AT8" s="265"/>
      <c r="AU8" s="265"/>
      <c r="AV8" s="265"/>
      <c r="AW8" s="265"/>
      <c r="AX8" s="265"/>
      <c r="AY8" s="265"/>
      <c r="AZ8" s="265"/>
      <c r="BB8" s="265"/>
      <c r="BC8" s="265"/>
      <c r="BD8" s="265"/>
      <c r="BE8" s="265"/>
      <c r="BF8" s="265"/>
      <c r="BG8" s="265"/>
      <c r="BH8" s="265"/>
      <c r="BI8" s="265"/>
      <c r="BJ8" s="265"/>
      <c r="BK8" s="265"/>
      <c r="BL8" s="265"/>
      <c r="BM8" s="265"/>
    </row>
    <row r="9" spans="2:65" s="219" customFormat="1" ht="14.25" customHeight="1">
      <c r="B9" s="244" t="s">
        <v>210</v>
      </c>
      <c r="C9" s="243"/>
      <c r="D9" s="238"/>
      <c r="E9" s="238"/>
      <c r="F9" s="238"/>
      <c r="G9" s="238"/>
      <c r="H9" s="238"/>
      <c r="I9" s="238"/>
      <c r="J9" s="238"/>
      <c r="K9" s="238"/>
      <c r="L9" s="238"/>
      <c r="M9" s="238"/>
      <c r="N9" s="238"/>
      <c r="O9" s="238"/>
      <c r="P9" s="238"/>
      <c r="Q9" s="238"/>
      <c r="R9" s="238"/>
      <c r="S9" s="238"/>
      <c r="T9" s="238"/>
      <c r="U9" s="238"/>
      <c r="V9" s="238"/>
      <c r="W9" s="238"/>
      <c r="X9" s="238"/>
      <c r="Y9" s="238"/>
      <c r="Z9" s="238"/>
      <c r="AA9" s="238"/>
      <c r="AB9" s="238"/>
      <c r="AC9" s="238"/>
      <c r="AD9" s="238"/>
      <c r="AE9" s="238"/>
      <c r="AF9" s="238"/>
      <c r="AG9" s="238"/>
      <c r="AH9" s="238"/>
      <c r="AI9" s="238"/>
      <c r="AJ9" s="238"/>
      <c r="AK9" s="238"/>
      <c r="AL9" s="238"/>
      <c r="AM9" s="238"/>
      <c r="AO9" s="238"/>
      <c r="AP9" s="238"/>
      <c r="AQ9" s="238"/>
      <c r="AR9" s="238"/>
      <c r="AS9" s="238"/>
      <c r="AT9" s="238"/>
      <c r="AU9" s="238"/>
      <c r="AV9" s="238"/>
      <c r="AW9" s="238"/>
      <c r="AX9" s="238"/>
      <c r="AY9" s="238"/>
      <c r="AZ9" s="238"/>
      <c r="BB9" s="238"/>
      <c r="BC9" s="238"/>
      <c r="BD9" s="238"/>
      <c r="BE9" s="238"/>
      <c r="BF9" s="238"/>
      <c r="BG9" s="238"/>
      <c r="BH9" s="238"/>
      <c r="BI9" s="238"/>
      <c r="BJ9" s="238"/>
      <c r="BK9" s="238"/>
      <c r="BL9" s="238"/>
      <c r="BM9" s="238"/>
    </row>
    <row r="10" spans="2:65" s="219" customFormat="1" ht="14.25" customHeight="1">
      <c r="B10" s="273" t="s">
        <v>209</v>
      </c>
      <c r="D10" s="292">
        <f t="shared" ref="D10:I10" si="0">SUM(D11:D13)</f>
        <v>48727</v>
      </c>
      <c r="E10" s="292">
        <f t="shared" si="0"/>
        <v>43263</v>
      </c>
      <c r="F10" s="292">
        <f t="shared" si="0"/>
        <v>55910</v>
      </c>
      <c r="G10" s="292">
        <f t="shared" si="0"/>
        <v>74130</v>
      </c>
      <c r="H10" s="292">
        <f t="shared" si="0"/>
        <v>76914</v>
      </c>
      <c r="I10" s="292">
        <f t="shared" si="0"/>
        <v>29670</v>
      </c>
      <c r="J10" s="292">
        <v>16429</v>
      </c>
      <c r="K10" s="292">
        <v>32792</v>
      </c>
      <c r="L10" s="292">
        <v>42898</v>
      </c>
      <c r="M10" s="292">
        <f t="shared" ref="M10:AM10" si="1">SUM(M11:M13)</f>
        <v>54301</v>
      </c>
      <c r="N10" s="292">
        <f t="shared" si="1"/>
        <v>52954</v>
      </c>
      <c r="O10" s="292">
        <f t="shared" si="1"/>
        <v>39413</v>
      </c>
      <c r="P10" s="287">
        <f t="shared" si="1"/>
        <v>26313</v>
      </c>
      <c r="Q10" s="287">
        <f t="shared" si="1"/>
        <v>19073</v>
      </c>
      <c r="R10" s="287">
        <f t="shared" si="1"/>
        <v>18969</v>
      </c>
      <c r="S10" s="287">
        <f t="shared" si="1"/>
        <v>17580</v>
      </c>
      <c r="T10" s="287">
        <f t="shared" si="1"/>
        <v>20232</v>
      </c>
      <c r="U10" s="287">
        <f t="shared" si="1"/>
        <v>19768</v>
      </c>
      <c r="V10" s="287">
        <f t="shared" si="1"/>
        <v>28171</v>
      </c>
      <c r="W10" s="287">
        <f t="shared" si="1"/>
        <v>44425</v>
      </c>
      <c r="X10" s="287">
        <f t="shared" si="1"/>
        <v>44181</v>
      </c>
      <c r="Y10" s="287">
        <f t="shared" si="1"/>
        <v>47617</v>
      </c>
      <c r="Z10" s="287">
        <f t="shared" si="1"/>
        <v>44467</v>
      </c>
      <c r="AA10" s="287">
        <f t="shared" si="1"/>
        <v>48721</v>
      </c>
      <c r="AB10" s="287">
        <f t="shared" si="1"/>
        <v>45641</v>
      </c>
      <c r="AC10" s="287">
        <f t="shared" si="1"/>
        <v>36073</v>
      </c>
      <c r="AD10" s="287">
        <f t="shared" si="1"/>
        <v>42810</v>
      </c>
      <c r="AE10" s="287">
        <f t="shared" si="1"/>
        <v>33145</v>
      </c>
      <c r="AF10" s="287">
        <f t="shared" si="1"/>
        <v>35150</v>
      </c>
      <c r="AG10" s="287">
        <f t="shared" si="1"/>
        <v>32171</v>
      </c>
      <c r="AH10" s="287">
        <f t="shared" si="1"/>
        <v>35507</v>
      </c>
      <c r="AI10" s="287">
        <f t="shared" si="1"/>
        <v>36464</v>
      </c>
      <c r="AJ10" s="287">
        <f t="shared" si="1"/>
        <v>32738</v>
      </c>
      <c r="AK10" s="290">
        <f t="shared" si="1"/>
        <v>34179</v>
      </c>
      <c r="AL10" s="290">
        <f t="shared" si="1"/>
        <v>33793</v>
      </c>
      <c r="AM10" s="290">
        <f t="shared" si="1"/>
        <v>38163</v>
      </c>
      <c r="AN10" s="218"/>
      <c r="AO10" s="292">
        <f t="shared" ref="AO10:AZ10" si="2">SUM(AO11:AO13)</f>
        <v>147900</v>
      </c>
      <c r="AP10" s="292">
        <f t="shared" si="2"/>
        <v>180714</v>
      </c>
      <c r="AQ10" s="292">
        <f t="shared" si="2"/>
        <v>97677</v>
      </c>
      <c r="AR10" s="292">
        <f t="shared" si="2"/>
        <v>146668</v>
      </c>
      <c r="AS10" s="292">
        <f t="shared" si="2"/>
        <v>64355</v>
      </c>
      <c r="AT10" s="287">
        <f t="shared" si="2"/>
        <v>57580</v>
      </c>
      <c r="AU10" s="287">
        <f t="shared" si="2"/>
        <v>116777</v>
      </c>
      <c r="AV10" s="287">
        <f t="shared" si="2"/>
        <v>140805</v>
      </c>
      <c r="AW10" s="292">
        <f t="shared" si="2"/>
        <v>124524</v>
      </c>
      <c r="AX10" s="292">
        <f t="shared" si="2"/>
        <v>100466</v>
      </c>
      <c r="AY10" s="287">
        <f t="shared" si="2"/>
        <v>104709</v>
      </c>
      <c r="AZ10" s="287">
        <f t="shared" si="2"/>
        <v>106135</v>
      </c>
      <c r="BA10" s="218"/>
      <c r="BB10" s="255">
        <v>255119</v>
      </c>
      <c r="BC10" s="255">
        <v>206700</v>
      </c>
      <c r="BD10" s="255">
        <v>198617</v>
      </c>
      <c r="BE10" s="255">
        <v>291538</v>
      </c>
      <c r="BF10" s="255">
        <v>368419</v>
      </c>
      <c r="BG10" s="255" t="e">
        <f>#REF!</f>
        <v>#REF!</v>
      </c>
      <c r="BH10" s="255" t="e">
        <f>#REF!</f>
        <v>#REF!</v>
      </c>
      <c r="BI10" s="255" t="e">
        <f>#REF!</f>
        <v>#REF!</v>
      </c>
      <c r="BJ10" s="255" t="e">
        <f>#REF!</f>
        <v>#REF!</v>
      </c>
      <c r="BK10" s="255" t="e">
        <f>#REF!</f>
        <v>#REF!</v>
      </c>
      <c r="BL10" s="255">
        <v>379517</v>
      </c>
      <c r="BM10" s="255">
        <v>435834</v>
      </c>
    </row>
    <row r="11" spans="2:65" s="219" customFormat="1" ht="14.25" customHeight="1">
      <c r="B11" s="286" t="s">
        <v>204</v>
      </c>
      <c r="C11" s="254"/>
      <c r="D11" s="284">
        <v>36918</v>
      </c>
      <c r="E11" s="284">
        <v>33847</v>
      </c>
      <c r="F11" s="284">
        <v>45541</v>
      </c>
      <c r="G11" s="284">
        <v>61440</v>
      </c>
      <c r="H11" s="284">
        <v>65597</v>
      </c>
      <c r="I11" s="284">
        <v>19912</v>
      </c>
      <c r="J11" s="284">
        <v>7960</v>
      </c>
      <c r="K11" s="284">
        <v>22649</v>
      </c>
      <c r="L11" s="284">
        <v>39340</v>
      </c>
      <c r="M11" s="284">
        <v>48075</v>
      </c>
      <c r="N11" s="284">
        <v>42827</v>
      </c>
      <c r="O11" s="284">
        <v>32868</v>
      </c>
      <c r="P11" s="284">
        <v>14547</v>
      </c>
      <c r="Q11" s="284">
        <v>8671</v>
      </c>
      <c r="R11" s="284">
        <v>7516</v>
      </c>
      <c r="S11" s="284">
        <v>6334</v>
      </c>
      <c r="T11" s="284">
        <v>6559</v>
      </c>
      <c r="U11" s="284">
        <v>6532</v>
      </c>
      <c r="V11" s="284">
        <v>12252</v>
      </c>
      <c r="W11" s="284">
        <v>20477</v>
      </c>
      <c r="X11" s="284">
        <v>17679</v>
      </c>
      <c r="Y11" s="284">
        <v>17541</v>
      </c>
      <c r="Z11" s="284">
        <v>16963</v>
      </c>
      <c r="AA11" s="284">
        <v>18518</v>
      </c>
      <c r="AB11" s="289">
        <v>17590</v>
      </c>
      <c r="AC11" s="289">
        <v>15371</v>
      </c>
      <c r="AD11" s="289">
        <v>20805</v>
      </c>
      <c r="AE11" s="284">
        <v>16345</v>
      </c>
      <c r="AF11" s="284">
        <v>14622</v>
      </c>
      <c r="AG11" s="284">
        <v>14091</v>
      </c>
      <c r="AH11" s="284">
        <v>15309</v>
      </c>
      <c r="AI11" s="284">
        <v>15601</v>
      </c>
      <c r="AJ11" s="284">
        <v>13151</v>
      </c>
      <c r="AK11" s="289">
        <v>13762</v>
      </c>
      <c r="AL11" s="289">
        <v>14747</v>
      </c>
      <c r="AM11" s="289">
        <v>16940</v>
      </c>
      <c r="AN11" s="218"/>
      <c r="AO11" s="284">
        <f>SUM(D11:F11)</f>
        <v>116306</v>
      </c>
      <c r="AP11" s="284">
        <f>SUM(G11:I11)</f>
        <v>146949</v>
      </c>
      <c r="AQ11" s="284">
        <f>SUM(J11:L11)</f>
        <v>69949</v>
      </c>
      <c r="AR11" s="284">
        <f>SUM(M11:O11)</f>
        <v>123770</v>
      </c>
      <c r="AS11" s="284">
        <f>SUM(P11:R11)</f>
        <v>30734</v>
      </c>
      <c r="AT11" s="284">
        <f>SUM(S11:U11)</f>
        <v>19425</v>
      </c>
      <c r="AU11" s="284">
        <f>SUM(V11:X11)</f>
        <v>50408</v>
      </c>
      <c r="AV11" s="284">
        <f>SUM(Y11:AA11)</f>
        <v>53022</v>
      </c>
      <c r="AW11" s="284">
        <f>SUM(AB11:AD11)</f>
        <v>53766</v>
      </c>
      <c r="AX11" s="284">
        <f>SUM(AE11:AG11)</f>
        <v>45058</v>
      </c>
      <c r="AY11" s="284">
        <f>SUM(AH11:AJ11)</f>
        <v>44061</v>
      </c>
      <c r="AZ11" s="284">
        <f>SUM(AK11:AM11)</f>
        <v>45449</v>
      </c>
      <c r="BA11" s="218"/>
      <c r="BB11" s="253">
        <v>89251</v>
      </c>
      <c r="BC11" s="253">
        <v>89511</v>
      </c>
      <c r="BD11" s="253">
        <v>86902</v>
      </c>
      <c r="BE11" s="253">
        <v>128619</v>
      </c>
      <c r="BF11" s="253">
        <v>205620</v>
      </c>
      <c r="BG11" s="253" t="e">
        <f>#REF!</f>
        <v>#REF!</v>
      </c>
      <c r="BH11" s="253" t="e">
        <f>#REF!</f>
        <v>#REF!</v>
      </c>
      <c r="BI11" s="253" t="e">
        <f>#REF!</f>
        <v>#REF!</v>
      </c>
      <c r="BJ11" s="253" t="e">
        <f>#REF!</f>
        <v>#REF!</v>
      </c>
      <c r="BK11" s="253" t="e">
        <f>#REF!</f>
        <v>#REF!</v>
      </c>
      <c r="BL11" s="253">
        <v>153589</v>
      </c>
      <c r="BM11" s="253">
        <v>188334</v>
      </c>
    </row>
    <row r="12" spans="2:65" s="219" customFormat="1" ht="14.25" customHeight="1">
      <c r="B12" s="286" t="s">
        <v>203</v>
      </c>
      <c r="C12" s="254"/>
      <c r="D12" s="284">
        <v>4683</v>
      </c>
      <c r="E12" s="284">
        <v>3898</v>
      </c>
      <c r="F12" s="284">
        <v>4470</v>
      </c>
      <c r="G12" s="284">
        <v>5075</v>
      </c>
      <c r="H12" s="284">
        <v>4542</v>
      </c>
      <c r="I12" s="284">
        <v>3607</v>
      </c>
      <c r="J12" s="284">
        <v>3309</v>
      </c>
      <c r="K12" s="284">
        <v>4169</v>
      </c>
      <c r="L12" s="284">
        <v>3676</v>
      </c>
      <c r="M12" s="284">
        <v>2928</v>
      </c>
      <c r="N12" s="284">
        <v>4258</v>
      </c>
      <c r="O12" s="284">
        <v>4659</v>
      </c>
      <c r="P12" s="284">
        <v>5136</v>
      </c>
      <c r="Q12" s="284">
        <v>3735</v>
      </c>
      <c r="R12" s="284">
        <v>4631</v>
      </c>
      <c r="S12" s="284">
        <v>4230</v>
      </c>
      <c r="T12" s="284">
        <v>5368</v>
      </c>
      <c r="U12" s="284">
        <v>4722</v>
      </c>
      <c r="V12" s="284">
        <v>6700</v>
      </c>
      <c r="W12" s="284">
        <v>10864</v>
      </c>
      <c r="X12" s="284">
        <v>10276</v>
      </c>
      <c r="Y12" s="284">
        <v>10382</v>
      </c>
      <c r="Z12" s="284">
        <v>8474</v>
      </c>
      <c r="AA12" s="284">
        <v>9312</v>
      </c>
      <c r="AB12" s="289">
        <v>8881</v>
      </c>
      <c r="AC12" s="289">
        <v>7068</v>
      </c>
      <c r="AD12" s="289">
        <v>10172</v>
      </c>
      <c r="AE12" s="284">
        <v>6983</v>
      </c>
      <c r="AF12" s="284">
        <v>7666</v>
      </c>
      <c r="AG12" s="284">
        <v>6176</v>
      </c>
      <c r="AH12" s="284">
        <v>7373</v>
      </c>
      <c r="AI12" s="284">
        <v>7972</v>
      </c>
      <c r="AJ12" s="284">
        <v>7885</v>
      </c>
      <c r="AK12" s="289">
        <v>7319</v>
      </c>
      <c r="AL12" s="289">
        <v>6702</v>
      </c>
      <c r="AM12" s="289">
        <v>7784</v>
      </c>
      <c r="AN12" s="218"/>
      <c r="AO12" s="284">
        <f>SUM(D12:F12)</f>
        <v>13051</v>
      </c>
      <c r="AP12" s="284">
        <f>SUM(G12:I12)</f>
        <v>13224</v>
      </c>
      <c r="AQ12" s="284">
        <f>SUM(J12:L12)</f>
        <v>11154</v>
      </c>
      <c r="AR12" s="284">
        <f>SUM(M12:O12)</f>
        <v>11845</v>
      </c>
      <c r="AS12" s="284">
        <f>SUM(P12:R12)</f>
        <v>13502</v>
      </c>
      <c r="AT12" s="284">
        <f>SUM(S12:U12)</f>
        <v>14320</v>
      </c>
      <c r="AU12" s="284">
        <f>SUM(V12:X12)</f>
        <v>27840</v>
      </c>
      <c r="AV12" s="284">
        <f>SUM(Y12:AA12)</f>
        <v>28168</v>
      </c>
      <c r="AW12" s="284">
        <f>SUM(AB12:AD12)</f>
        <v>26121</v>
      </c>
      <c r="AX12" s="284">
        <f>SUM(AE12:AG12)</f>
        <v>20825</v>
      </c>
      <c r="AY12" s="284">
        <f>SUM(AH12:AJ12)</f>
        <v>23230</v>
      </c>
      <c r="AZ12" s="284">
        <f>SUM(AK12:AM12)</f>
        <v>21805</v>
      </c>
      <c r="BA12" s="218"/>
      <c r="BB12" s="253">
        <v>82229</v>
      </c>
      <c r="BC12" s="253">
        <v>55053</v>
      </c>
      <c r="BD12" s="253">
        <v>51947</v>
      </c>
      <c r="BE12" s="253">
        <v>73381</v>
      </c>
      <c r="BF12" s="253">
        <v>70203</v>
      </c>
      <c r="BG12" s="253" t="e">
        <f>#REF!</f>
        <v>#REF!</v>
      </c>
      <c r="BH12" s="253" t="e">
        <f>#REF!</f>
        <v>#REF!</v>
      </c>
      <c r="BI12" s="253" t="e">
        <f>#REF!</f>
        <v>#REF!</v>
      </c>
      <c r="BJ12" s="253" t="e">
        <f>#REF!</f>
        <v>#REF!</v>
      </c>
      <c r="BK12" s="253" t="e">
        <f>#REF!</f>
        <v>#REF!</v>
      </c>
      <c r="BL12" s="253">
        <v>83830</v>
      </c>
      <c r="BM12" s="253">
        <v>91981</v>
      </c>
    </row>
    <row r="13" spans="2:65" s="219" customFormat="1" ht="14.25" customHeight="1">
      <c r="B13" s="286" t="s">
        <v>202</v>
      </c>
      <c r="C13" s="254"/>
      <c r="D13" s="284">
        <v>7126</v>
      </c>
      <c r="E13" s="284">
        <v>5518</v>
      </c>
      <c r="F13" s="284">
        <v>5899</v>
      </c>
      <c r="G13" s="284">
        <v>7615</v>
      </c>
      <c r="H13" s="284">
        <v>6775</v>
      </c>
      <c r="I13" s="284">
        <v>6151</v>
      </c>
      <c r="J13" s="284">
        <v>5160</v>
      </c>
      <c r="K13" s="284">
        <v>5974</v>
      </c>
      <c r="L13" s="284">
        <v>5440</v>
      </c>
      <c r="M13" s="284">
        <v>3298</v>
      </c>
      <c r="N13" s="284">
        <v>5869</v>
      </c>
      <c r="O13" s="284">
        <v>1886</v>
      </c>
      <c r="P13" s="284">
        <v>6630</v>
      </c>
      <c r="Q13" s="284">
        <v>6667</v>
      </c>
      <c r="R13" s="284">
        <v>6822</v>
      </c>
      <c r="S13" s="284">
        <v>7016</v>
      </c>
      <c r="T13" s="284">
        <v>8305</v>
      </c>
      <c r="U13" s="284">
        <v>8514</v>
      </c>
      <c r="V13" s="284">
        <v>9219</v>
      </c>
      <c r="W13" s="284">
        <v>13084</v>
      </c>
      <c r="X13" s="284">
        <v>16226</v>
      </c>
      <c r="Y13" s="284">
        <v>19694</v>
      </c>
      <c r="Z13" s="284">
        <v>19030</v>
      </c>
      <c r="AA13" s="284">
        <v>20891</v>
      </c>
      <c r="AB13" s="289">
        <f>6+19164</f>
        <v>19170</v>
      </c>
      <c r="AC13" s="289">
        <v>13634</v>
      </c>
      <c r="AD13" s="289">
        <v>11833</v>
      </c>
      <c r="AE13" s="284">
        <v>9817</v>
      </c>
      <c r="AF13" s="284">
        <v>12862</v>
      </c>
      <c r="AG13" s="284">
        <v>11904</v>
      </c>
      <c r="AH13" s="284">
        <v>12825</v>
      </c>
      <c r="AI13" s="284">
        <v>12891</v>
      </c>
      <c r="AJ13" s="284">
        <v>11702</v>
      </c>
      <c r="AK13" s="289">
        <v>13098</v>
      </c>
      <c r="AL13" s="289">
        <f>23+12321</f>
        <v>12344</v>
      </c>
      <c r="AM13" s="289">
        <v>13439</v>
      </c>
      <c r="AN13" s="218"/>
      <c r="AO13" s="284">
        <f>SUM(D13:F13)</f>
        <v>18543</v>
      </c>
      <c r="AP13" s="284">
        <f>SUM(G13:I13)</f>
        <v>20541</v>
      </c>
      <c r="AQ13" s="284">
        <f>SUM(J13:L13)</f>
        <v>16574</v>
      </c>
      <c r="AR13" s="284">
        <f>SUM(M13:O13)</f>
        <v>11053</v>
      </c>
      <c r="AS13" s="284">
        <f>SUM(P13:R13)</f>
        <v>20119</v>
      </c>
      <c r="AT13" s="284">
        <f>SUM(S13:U13)</f>
        <v>23835</v>
      </c>
      <c r="AU13" s="284">
        <f>SUM(V13:X13)</f>
        <v>38529</v>
      </c>
      <c r="AV13" s="284">
        <f>SUM(Y13:AA13)</f>
        <v>59615</v>
      </c>
      <c r="AW13" s="284">
        <f>SUM(AB13:AD13)</f>
        <v>44637</v>
      </c>
      <c r="AX13" s="284">
        <f>SUM(AE13:AG13)</f>
        <v>34583</v>
      </c>
      <c r="AY13" s="284">
        <f>SUM(AH13:AJ13)</f>
        <v>37418</v>
      </c>
      <c r="AZ13" s="284">
        <f>SUM(AK13:AM13)</f>
        <v>38881</v>
      </c>
      <c r="BA13" s="218"/>
      <c r="BB13" s="253">
        <f>BB10-BB11-BB12</f>
        <v>83639</v>
      </c>
      <c r="BC13" s="253">
        <f>BC10-BC11-BC12</f>
        <v>62136</v>
      </c>
      <c r="BD13" s="253">
        <f>BD10-BD11-BD12</f>
        <v>59768</v>
      </c>
      <c r="BE13" s="253">
        <f>BE10-BE11-BE12</f>
        <v>89538</v>
      </c>
      <c r="BF13" s="253">
        <f>BF10-BF11-BF12</f>
        <v>92596</v>
      </c>
      <c r="BG13" s="253" t="e">
        <f>#REF!</f>
        <v>#REF!</v>
      </c>
      <c r="BH13" s="253" t="e">
        <f>#REF!</f>
        <v>#REF!</v>
      </c>
      <c r="BI13" s="253" t="e">
        <f>#REF!</f>
        <v>#REF!</v>
      </c>
      <c r="BJ13" s="253" t="e">
        <f>#REF!</f>
        <v>#REF!</v>
      </c>
      <c r="BK13" s="253" t="e">
        <f>#REF!</f>
        <v>#REF!</v>
      </c>
      <c r="BL13" s="253">
        <v>142098</v>
      </c>
      <c r="BM13" s="253">
        <v>155519</v>
      </c>
    </row>
    <row r="14" spans="2:65" s="219" customFormat="1" ht="14.25" customHeight="1">
      <c r="B14" s="273" t="s">
        <v>208</v>
      </c>
      <c r="C14" s="250"/>
      <c r="D14" s="287">
        <f t="shared" ref="D14:I14" si="3">SUM(D15:D17)</f>
        <v>3598</v>
      </c>
      <c r="E14" s="287">
        <f t="shared" si="3"/>
        <v>3378</v>
      </c>
      <c r="F14" s="287">
        <f t="shared" si="3"/>
        <v>4046</v>
      </c>
      <c r="G14" s="287">
        <f t="shared" si="3"/>
        <v>4590</v>
      </c>
      <c r="H14" s="287">
        <f t="shared" si="3"/>
        <v>5337</v>
      </c>
      <c r="I14" s="287">
        <f t="shared" si="3"/>
        <v>2927</v>
      </c>
      <c r="J14" s="287">
        <v>2065</v>
      </c>
      <c r="K14" s="287">
        <v>2931</v>
      </c>
      <c r="L14" s="287">
        <v>4346</v>
      </c>
      <c r="M14" s="287">
        <f t="shared" ref="M14:AM14" si="4">SUM(M15:M17)</f>
        <v>4538</v>
      </c>
      <c r="N14" s="287">
        <f t="shared" si="4"/>
        <v>3345</v>
      </c>
      <c r="O14" s="287">
        <f t="shared" si="4"/>
        <v>4602</v>
      </c>
      <c r="P14" s="287">
        <f t="shared" si="4"/>
        <v>4485</v>
      </c>
      <c r="Q14" s="287">
        <f t="shared" si="4"/>
        <v>3924</v>
      </c>
      <c r="R14" s="287">
        <f t="shared" si="4"/>
        <v>4559</v>
      </c>
      <c r="S14" s="287">
        <f t="shared" si="4"/>
        <v>5475</v>
      </c>
      <c r="T14" s="287">
        <f t="shared" si="4"/>
        <v>6816</v>
      </c>
      <c r="U14" s="287">
        <f t="shared" si="4"/>
        <v>6482</v>
      </c>
      <c r="V14" s="287">
        <f t="shared" si="4"/>
        <v>6489</v>
      </c>
      <c r="W14" s="287">
        <f t="shared" si="4"/>
        <v>4098</v>
      </c>
      <c r="X14" s="287">
        <f t="shared" si="4"/>
        <v>5493</v>
      </c>
      <c r="Y14" s="287">
        <f t="shared" si="4"/>
        <v>5652</v>
      </c>
      <c r="Z14" s="287">
        <f t="shared" si="4"/>
        <v>4060</v>
      </c>
      <c r="AA14" s="287">
        <f t="shared" si="4"/>
        <v>4591</v>
      </c>
      <c r="AB14" s="287">
        <f t="shared" si="4"/>
        <v>5163</v>
      </c>
      <c r="AC14" s="287">
        <f t="shared" si="4"/>
        <v>5254</v>
      </c>
      <c r="AD14" s="287">
        <f t="shared" si="4"/>
        <v>4326</v>
      </c>
      <c r="AE14" s="287">
        <f t="shared" si="4"/>
        <v>4417</v>
      </c>
      <c r="AF14" s="287">
        <f t="shared" si="4"/>
        <v>4871</v>
      </c>
      <c r="AG14" s="287">
        <f t="shared" si="4"/>
        <v>4129</v>
      </c>
      <c r="AH14" s="287">
        <f t="shared" si="4"/>
        <v>5494</v>
      </c>
      <c r="AI14" s="287">
        <f t="shared" si="4"/>
        <v>4717</v>
      </c>
      <c r="AJ14" s="287">
        <f t="shared" si="4"/>
        <v>6456</v>
      </c>
      <c r="AK14" s="290">
        <f t="shared" si="4"/>
        <v>5580</v>
      </c>
      <c r="AL14" s="290">
        <f t="shared" si="4"/>
        <v>5235</v>
      </c>
      <c r="AM14" s="290">
        <f t="shared" si="4"/>
        <v>3785</v>
      </c>
      <c r="AN14" s="218"/>
      <c r="AO14" s="287">
        <f t="shared" ref="AO14:AZ14" si="5">SUM(AO15:AO17)</f>
        <v>11022</v>
      </c>
      <c r="AP14" s="287">
        <f t="shared" si="5"/>
        <v>12854</v>
      </c>
      <c r="AQ14" s="287">
        <f t="shared" si="5"/>
        <v>9342</v>
      </c>
      <c r="AR14" s="287">
        <f t="shared" si="5"/>
        <v>12485</v>
      </c>
      <c r="AS14" s="287">
        <f t="shared" si="5"/>
        <v>12968</v>
      </c>
      <c r="AT14" s="287">
        <f t="shared" si="5"/>
        <v>18773</v>
      </c>
      <c r="AU14" s="287">
        <f t="shared" si="5"/>
        <v>16080</v>
      </c>
      <c r="AV14" s="287">
        <f t="shared" si="5"/>
        <v>14303</v>
      </c>
      <c r="AW14" s="287">
        <f t="shared" si="5"/>
        <v>14743</v>
      </c>
      <c r="AX14" s="287">
        <f t="shared" si="5"/>
        <v>13417</v>
      </c>
      <c r="AY14" s="287">
        <f t="shared" si="5"/>
        <v>16667</v>
      </c>
      <c r="AZ14" s="287">
        <f t="shared" si="5"/>
        <v>14600</v>
      </c>
      <c r="BA14" s="218"/>
      <c r="BB14" s="255">
        <v>24177</v>
      </c>
      <c r="BC14" s="255">
        <v>21762</v>
      </c>
      <c r="BD14" s="255">
        <v>22118</v>
      </c>
      <c r="BE14" s="255">
        <v>23617</v>
      </c>
      <c r="BF14" s="255">
        <v>30522</v>
      </c>
      <c r="BG14" s="255" t="e">
        <f>#REF!</f>
        <v>#REF!</v>
      </c>
      <c r="BH14" s="255" t="e">
        <f>#REF!</f>
        <v>#REF!</v>
      </c>
      <c r="BI14" s="255" t="e">
        <f>#REF!</f>
        <v>#REF!</v>
      </c>
      <c r="BJ14" s="255" t="e">
        <f>#REF!</f>
        <v>#REF!</v>
      </c>
      <c r="BK14" s="255" t="e">
        <f>#REF!</f>
        <v>#REF!</v>
      </c>
      <c r="BL14" s="255">
        <v>62124</v>
      </c>
      <c r="BM14" s="255">
        <v>59427</v>
      </c>
    </row>
    <row r="15" spans="2:65" s="219" customFormat="1" ht="14.25" customHeight="1">
      <c r="B15" s="286" t="s">
        <v>204</v>
      </c>
      <c r="C15" s="254"/>
      <c r="D15" s="284">
        <v>2870</v>
      </c>
      <c r="E15" s="284">
        <v>2527</v>
      </c>
      <c r="F15" s="284">
        <v>3032</v>
      </c>
      <c r="G15" s="284">
        <v>3299</v>
      </c>
      <c r="H15" s="284">
        <v>3674</v>
      </c>
      <c r="I15" s="284">
        <v>1875</v>
      </c>
      <c r="J15" s="284">
        <v>1462</v>
      </c>
      <c r="K15" s="284">
        <v>2320</v>
      </c>
      <c r="L15" s="284">
        <v>3216</v>
      </c>
      <c r="M15" s="284">
        <v>3501</v>
      </c>
      <c r="N15" s="284">
        <v>2728</v>
      </c>
      <c r="O15" s="284">
        <v>3733</v>
      </c>
      <c r="P15" s="284">
        <v>3701</v>
      </c>
      <c r="Q15" s="284">
        <v>3393</v>
      </c>
      <c r="R15" s="284">
        <v>3528</v>
      </c>
      <c r="S15" s="284">
        <v>4085</v>
      </c>
      <c r="T15" s="284">
        <v>5209</v>
      </c>
      <c r="U15" s="284">
        <v>4773</v>
      </c>
      <c r="V15" s="284">
        <v>5055</v>
      </c>
      <c r="W15" s="284">
        <v>545</v>
      </c>
      <c r="X15" s="284">
        <v>4130</v>
      </c>
      <c r="Y15" s="284">
        <v>4248</v>
      </c>
      <c r="Z15" s="284">
        <v>2850</v>
      </c>
      <c r="AA15" s="284">
        <v>3591</v>
      </c>
      <c r="AB15" s="284">
        <v>4206</v>
      </c>
      <c r="AC15" s="284">
        <v>4628</v>
      </c>
      <c r="AD15" s="284">
        <v>2848</v>
      </c>
      <c r="AE15" s="284">
        <v>2655</v>
      </c>
      <c r="AF15" s="284">
        <v>3089</v>
      </c>
      <c r="AG15" s="284">
        <v>2546</v>
      </c>
      <c r="AH15" s="284">
        <v>3295</v>
      </c>
      <c r="AI15" s="284">
        <v>3093</v>
      </c>
      <c r="AJ15" s="284">
        <v>3715</v>
      </c>
      <c r="AK15" s="289">
        <v>3672</v>
      </c>
      <c r="AL15" s="289">
        <v>3224</v>
      </c>
      <c r="AM15" s="289">
        <v>2640</v>
      </c>
      <c r="AN15" s="218"/>
      <c r="AO15" s="284">
        <f>SUM(D15:F15)</f>
        <v>8429</v>
      </c>
      <c r="AP15" s="284">
        <f>SUM(G15:I15)</f>
        <v>8848</v>
      </c>
      <c r="AQ15" s="284">
        <f>SUM(J15:L15)</f>
        <v>6998</v>
      </c>
      <c r="AR15" s="284">
        <f>SUM(M15:O15)</f>
        <v>9962</v>
      </c>
      <c r="AS15" s="284">
        <f>SUM(P15:R15)</f>
        <v>10622</v>
      </c>
      <c r="AT15" s="284">
        <f>SUM(S15:U15)</f>
        <v>14067</v>
      </c>
      <c r="AU15" s="284">
        <f>SUM(V15:X15)</f>
        <v>9730</v>
      </c>
      <c r="AV15" s="284">
        <f>SUM(Y15:AA15)</f>
        <v>10689</v>
      </c>
      <c r="AW15" s="284">
        <f>SUM(AB15:AD15)</f>
        <v>11682</v>
      </c>
      <c r="AX15" s="284">
        <f>SUM(AE15:AG15)</f>
        <v>8290</v>
      </c>
      <c r="AY15" s="284">
        <f>SUM(AH15:AJ15)</f>
        <v>10103</v>
      </c>
      <c r="AZ15" s="284">
        <f>SUM(AK15:AM15)</f>
        <v>9536</v>
      </c>
      <c r="BA15" s="218"/>
      <c r="BB15" s="253">
        <v>3598</v>
      </c>
      <c r="BC15" s="253">
        <v>4058</v>
      </c>
      <c r="BD15" s="253">
        <v>5405</v>
      </c>
      <c r="BE15" s="253">
        <v>5020</v>
      </c>
      <c r="BF15" s="253">
        <v>8760</v>
      </c>
      <c r="BG15" s="253" t="e">
        <f>#REF!</f>
        <v>#REF!</v>
      </c>
      <c r="BH15" s="253" t="e">
        <f>#REF!</f>
        <v>#REF!</v>
      </c>
      <c r="BI15" s="253" t="e">
        <f>#REF!</f>
        <v>#REF!</v>
      </c>
      <c r="BJ15" s="253" t="e">
        <f>#REF!</f>
        <v>#REF!</v>
      </c>
      <c r="BK15" s="253" t="e">
        <f>#REF!</f>
        <v>#REF!</v>
      </c>
      <c r="BL15" s="253">
        <v>45108</v>
      </c>
      <c r="BM15" s="253">
        <v>39611</v>
      </c>
    </row>
    <row r="16" spans="2:65" s="219" customFormat="1" ht="14.25" customHeight="1">
      <c r="B16" s="286" t="s">
        <v>203</v>
      </c>
      <c r="C16" s="254"/>
      <c r="D16" s="284">
        <v>563</v>
      </c>
      <c r="E16" s="284">
        <v>565</v>
      </c>
      <c r="F16" s="284">
        <v>764</v>
      </c>
      <c r="G16" s="284">
        <v>974</v>
      </c>
      <c r="H16" s="284">
        <v>1310</v>
      </c>
      <c r="I16" s="284">
        <v>836</v>
      </c>
      <c r="J16" s="284">
        <v>336</v>
      </c>
      <c r="K16" s="284">
        <v>377</v>
      </c>
      <c r="L16" s="284">
        <v>781</v>
      </c>
      <c r="M16" s="284">
        <v>748</v>
      </c>
      <c r="N16" s="284">
        <v>354</v>
      </c>
      <c r="O16" s="284">
        <v>242</v>
      </c>
      <c r="P16" s="284">
        <v>391</v>
      </c>
      <c r="Q16" s="284">
        <v>277</v>
      </c>
      <c r="R16" s="284">
        <v>504</v>
      </c>
      <c r="S16" s="284">
        <v>686</v>
      </c>
      <c r="T16" s="284">
        <v>958</v>
      </c>
      <c r="U16" s="284">
        <v>941</v>
      </c>
      <c r="V16" s="284">
        <v>1002</v>
      </c>
      <c r="W16" s="284">
        <v>3246</v>
      </c>
      <c r="X16" s="284">
        <v>843</v>
      </c>
      <c r="Y16" s="284">
        <v>849</v>
      </c>
      <c r="Z16" s="284">
        <v>708</v>
      </c>
      <c r="AA16" s="284">
        <v>466</v>
      </c>
      <c r="AB16" s="284">
        <v>497</v>
      </c>
      <c r="AC16" s="284">
        <v>348</v>
      </c>
      <c r="AD16" s="284">
        <v>912</v>
      </c>
      <c r="AE16" s="284">
        <v>1149</v>
      </c>
      <c r="AF16" s="284">
        <v>1164</v>
      </c>
      <c r="AG16" s="284">
        <v>966</v>
      </c>
      <c r="AH16" s="284">
        <v>1611</v>
      </c>
      <c r="AI16" s="284">
        <v>1211</v>
      </c>
      <c r="AJ16" s="284">
        <v>1821</v>
      </c>
      <c r="AK16" s="289">
        <v>1254</v>
      </c>
      <c r="AL16" s="289">
        <v>1418</v>
      </c>
      <c r="AM16" s="289">
        <v>583</v>
      </c>
      <c r="AN16" s="218"/>
      <c r="AO16" s="284">
        <f>SUM(D16:F16)</f>
        <v>1892</v>
      </c>
      <c r="AP16" s="284">
        <f>SUM(G16:I16)</f>
        <v>3120</v>
      </c>
      <c r="AQ16" s="284">
        <f>SUM(J16:L16)</f>
        <v>1494</v>
      </c>
      <c r="AR16" s="284">
        <f>SUM(M16:O16)</f>
        <v>1344</v>
      </c>
      <c r="AS16" s="284">
        <f>SUM(P16:R16)</f>
        <v>1172</v>
      </c>
      <c r="AT16" s="284">
        <f>SUM(S16:U16)</f>
        <v>2585</v>
      </c>
      <c r="AU16" s="284">
        <f>SUM(V16:X16)</f>
        <v>5091</v>
      </c>
      <c r="AV16" s="284">
        <f>SUM(Y16:AA16)</f>
        <v>2023</v>
      </c>
      <c r="AW16" s="284">
        <f>SUM(AB16:AD16)</f>
        <v>1757</v>
      </c>
      <c r="AX16" s="284">
        <f>SUM(AE16:AG16)</f>
        <v>3279</v>
      </c>
      <c r="AY16" s="284">
        <f>SUM(AH16:AJ16)</f>
        <v>4643</v>
      </c>
      <c r="AZ16" s="284">
        <f>SUM(AK16:AM16)</f>
        <v>3255</v>
      </c>
      <c r="BA16" s="218"/>
      <c r="BB16" s="253">
        <v>20220</v>
      </c>
      <c r="BC16" s="253">
        <v>17270</v>
      </c>
      <c r="BD16" s="253">
        <v>16129</v>
      </c>
      <c r="BE16" s="253">
        <v>17535</v>
      </c>
      <c r="BF16" s="253">
        <v>20622</v>
      </c>
      <c r="BG16" s="253" t="e">
        <f>#REF!</f>
        <v>#REF!</v>
      </c>
      <c r="BH16" s="253" t="e">
        <f>#REF!</f>
        <v>#REF!</v>
      </c>
      <c r="BI16" s="253" t="e">
        <f>#REF!</f>
        <v>#REF!</v>
      </c>
      <c r="BJ16" s="253" t="e">
        <f>#REF!</f>
        <v>#REF!</v>
      </c>
      <c r="BK16" s="253" t="e">
        <f>#REF!</f>
        <v>#REF!</v>
      </c>
      <c r="BL16" s="253">
        <v>10871</v>
      </c>
      <c r="BM16" s="253">
        <v>12934</v>
      </c>
    </row>
    <row r="17" spans="2:65" s="219" customFormat="1" ht="14.25" customHeight="1">
      <c r="B17" s="286" t="s">
        <v>202</v>
      </c>
      <c r="C17" s="254"/>
      <c r="D17" s="284">
        <v>165</v>
      </c>
      <c r="E17" s="284">
        <v>286</v>
      </c>
      <c r="F17" s="284">
        <v>250</v>
      </c>
      <c r="G17" s="284">
        <v>317</v>
      </c>
      <c r="H17" s="284">
        <v>353</v>
      </c>
      <c r="I17" s="284">
        <v>216</v>
      </c>
      <c r="J17" s="284">
        <v>267</v>
      </c>
      <c r="K17" s="284">
        <v>234</v>
      </c>
      <c r="L17" s="284">
        <v>349</v>
      </c>
      <c r="M17" s="284">
        <v>289</v>
      </c>
      <c r="N17" s="284">
        <v>263</v>
      </c>
      <c r="O17" s="284">
        <v>627</v>
      </c>
      <c r="P17" s="291">
        <v>393</v>
      </c>
      <c r="Q17" s="291">
        <v>254</v>
      </c>
      <c r="R17" s="291">
        <v>527</v>
      </c>
      <c r="S17" s="291">
        <v>704</v>
      </c>
      <c r="T17" s="291">
        <v>649</v>
      </c>
      <c r="U17" s="291">
        <v>768</v>
      </c>
      <c r="V17" s="284">
        <v>432</v>
      </c>
      <c r="W17" s="284">
        <v>307</v>
      </c>
      <c r="X17" s="284">
        <v>520</v>
      </c>
      <c r="Y17" s="284">
        <v>555</v>
      </c>
      <c r="Z17" s="284">
        <v>502</v>
      </c>
      <c r="AA17" s="284">
        <v>534</v>
      </c>
      <c r="AB17" s="284">
        <v>460</v>
      </c>
      <c r="AC17" s="284">
        <v>278</v>
      </c>
      <c r="AD17" s="284">
        <v>566</v>
      </c>
      <c r="AE17" s="284">
        <v>613</v>
      </c>
      <c r="AF17" s="284">
        <v>618</v>
      </c>
      <c r="AG17" s="284">
        <v>617</v>
      </c>
      <c r="AH17" s="284">
        <v>588</v>
      </c>
      <c r="AI17" s="284">
        <v>413</v>
      </c>
      <c r="AJ17" s="284">
        <v>920</v>
      </c>
      <c r="AK17" s="289">
        <f>579+75</f>
        <v>654</v>
      </c>
      <c r="AL17" s="289">
        <f>63+530</f>
        <v>593</v>
      </c>
      <c r="AM17" s="289">
        <f>95+467</f>
        <v>562</v>
      </c>
      <c r="AN17" s="218"/>
      <c r="AO17" s="284">
        <f>SUM(D17:F17)</f>
        <v>701</v>
      </c>
      <c r="AP17" s="284">
        <f>SUM(G17:I17)</f>
        <v>886</v>
      </c>
      <c r="AQ17" s="284">
        <f>SUM(J17:L17)</f>
        <v>850</v>
      </c>
      <c r="AR17" s="284">
        <f>SUM(M17:O17)</f>
        <v>1179</v>
      </c>
      <c r="AS17" s="284">
        <f>SUM(P17:R17)</f>
        <v>1174</v>
      </c>
      <c r="AT17" s="284">
        <f>SUM(S17:U17)</f>
        <v>2121</v>
      </c>
      <c r="AU17" s="284">
        <f>SUM(V17:X17)</f>
        <v>1259</v>
      </c>
      <c r="AV17" s="284">
        <f>SUM(Y17:AA17)</f>
        <v>1591</v>
      </c>
      <c r="AW17" s="284">
        <f>SUM(AB17:AD17)</f>
        <v>1304</v>
      </c>
      <c r="AX17" s="284">
        <f>SUM(AE17:AG17)</f>
        <v>1848</v>
      </c>
      <c r="AY17" s="284">
        <f>SUM(AH17:AJ17)</f>
        <v>1921</v>
      </c>
      <c r="AZ17" s="284">
        <f>SUM(AK17:AM17)</f>
        <v>1809</v>
      </c>
      <c r="BA17" s="218"/>
      <c r="BB17" s="253">
        <f>BB14-BB15-BB16</f>
        <v>359</v>
      </c>
      <c r="BC17" s="253">
        <f>BC14-BC15-BC16</f>
        <v>434</v>
      </c>
      <c r="BD17" s="253">
        <f>BD14-BD15-BD16</f>
        <v>584</v>
      </c>
      <c r="BE17" s="253">
        <f>BE14-BE15-BE16</f>
        <v>1062</v>
      </c>
      <c r="BF17" s="253">
        <f>BF14-BF15-BF16</f>
        <v>1140</v>
      </c>
      <c r="BG17" s="253" t="e">
        <f>#REF!</f>
        <v>#REF!</v>
      </c>
      <c r="BH17" s="253" t="e">
        <f>#REF!</f>
        <v>#REF!</v>
      </c>
      <c r="BI17" s="253" t="e">
        <f>#REF!</f>
        <v>#REF!</v>
      </c>
      <c r="BJ17" s="253" t="e">
        <f>#REF!</f>
        <v>#REF!</v>
      </c>
      <c r="BK17" s="253" t="e">
        <f>#REF!</f>
        <v>#REF!</v>
      </c>
      <c r="BL17" s="253">
        <v>6145</v>
      </c>
      <c r="BM17" s="253">
        <v>6882</v>
      </c>
    </row>
    <row r="18" spans="2:65" s="219" customFormat="1" ht="14.25" customHeight="1">
      <c r="B18" s="273" t="s">
        <v>207</v>
      </c>
      <c r="C18" s="250"/>
      <c r="D18" s="287">
        <f t="shared" ref="D18:I18" si="6">SUM(D19:D21)</f>
        <v>4612</v>
      </c>
      <c r="E18" s="287">
        <f t="shared" si="6"/>
        <v>4120</v>
      </c>
      <c r="F18" s="287">
        <f t="shared" si="6"/>
        <v>4763</v>
      </c>
      <c r="G18" s="287">
        <f t="shared" si="6"/>
        <v>3911</v>
      </c>
      <c r="H18" s="287">
        <f t="shared" si="6"/>
        <v>4690</v>
      </c>
      <c r="I18" s="287">
        <f t="shared" si="6"/>
        <v>2658</v>
      </c>
      <c r="J18" s="287">
        <v>3362</v>
      </c>
      <c r="K18" s="287">
        <v>3941</v>
      </c>
      <c r="L18" s="287">
        <v>4378</v>
      </c>
      <c r="M18" s="287">
        <f t="shared" ref="M18:AM18" si="7">SUM(M19:M21)</f>
        <v>4374</v>
      </c>
      <c r="N18" s="287">
        <f t="shared" si="7"/>
        <v>3679</v>
      </c>
      <c r="O18" s="287">
        <f t="shared" si="7"/>
        <v>4038</v>
      </c>
      <c r="P18" s="287">
        <f t="shared" si="7"/>
        <v>3866</v>
      </c>
      <c r="Q18" s="287">
        <f t="shared" si="7"/>
        <v>3984</v>
      </c>
      <c r="R18" s="287">
        <f t="shared" si="7"/>
        <v>4014</v>
      </c>
      <c r="S18" s="287">
        <f t="shared" si="7"/>
        <v>3940</v>
      </c>
      <c r="T18" s="287">
        <f t="shared" si="7"/>
        <v>4700</v>
      </c>
      <c r="U18" s="287">
        <f t="shared" si="7"/>
        <v>3958</v>
      </c>
      <c r="V18" s="287">
        <f t="shared" si="7"/>
        <v>5083</v>
      </c>
      <c r="W18" s="287">
        <f t="shared" si="7"/>
        <v>4766</v>
      </c>
      <c r="X18" s="287">
        <f t="shared" si="7"/>
        <v>5393</v>
      </c>
      <c r="Y18" s="287">
        <f t="shared" si="7"/>
        <v>6034</v>
      </c>
      <c r="Z18" s="287">
        <f t="shared" si="7"/>
        <v>5826</v>
      </c>
      <c r="AA18" s="287">
        <f t="shared" si="7"/>
        <v>6851</v>
      </c>
      <c r="AB18" s="287">
        <f t="shared" si="7"/>
        <v>6253</v>
      </c>
      <c r="AC18" s="287">
        <f t="shared" si="7"/>
        <v>5792</v>
      </c>
      <c r="AD18" s="287">
        <f t="shared" si="7"/>
        <v>6212</v>
      </c>
      <c r="AE18" s="287">
        <f t="shared" si="7"/>
        <v>9928</v>
      </c>
      <c r="AF18" s="287">
        <f t="shared" si="7"/>
        <v>16431</v>
      </c>
      <c r="AG18" s="287">
        <f t="shared" si="7"/>
        <v>18531</v>
      </c>
      <c r="AH18" s="287">
        <f t="shared" si="7"/>
        <v>22099</v>
      </c>
      <c r="AI18" s="287">
        <f t="shared" si="7"/>
        <v>20019</v>
      </c>
      <c r="AJ18" s="287">
        <f t="shared" si="7"/>
        <v>19815</v>
      </c>
      <c r="AK18" s="290">
        <f t="shared" si="7"/>
        <v>21033</v>
      </c>
      <c r="AL18" s="290">
        <f t="shared" si="7"/>
        <v>20845</v>
      </c>
      <c r="AM18" s="290">
        <f t="shared" si="7"/>
        <v>24886</v>
      </c>
      <c r="AN18" s="218"/>
      <c r="AO18" s="287">
        <f t="shared" ref="AO18:AZ18" si="8">SUM(AO19:AO21)</f>
        <v>13495</v>
      </c>
      <c r="AP18" s="287">
        <f t="shared" si="8"/>
        <v>11259</v>
      </c>
      <c r="AQ18" s="287">
        <f t="shared" si="8"/>
        <v>11681</v>
      </c>
      <c r="AR18" s="287">
        <f t="shared" si="8"/>
        <v>12091</v>
      </c>
      <c r="AS18" s="287">
        <f t="shared" si="8"/>
        <v>11864</v>
      </c>
      <c r="AT18" s="287">
        <f t="shared" si="8"/>
        <v>12598</v>
      </c>
      <c r="AU18" s="287">
        <f t="shared" si="8"/>
        <v>15242</v>
      </c>
      <c r="AV18" s="287">
        <f t="shared" si="8"/>
        <v>18711</v>
      </c>
      <c r="AW18" s="287">
        <f t="shared" si="8"/>
        <v>18257</v>
      </c>
      <c r="AX18" s="287">
        <f t="shared" si="8"/>
        <v>44890</v>
      </c>
      <c r="AY18" s="287">
        <f t="shared" si="8"/>
        <v>61933</v>
      </c>
      <c r="AZ18" s="287">
        <f t="shared" si="8"/>
        <v>66764</v>
      </c>
      <c r="BA18" s="218"/>
      <c r="BB18" s="255">
        <v>36706</v>
      </c>
      <c r="BC18" s="255">
        <v>32409</v>
      </c>
      <c r="BD18" s="255">
        <v>27380</v>
      </c>
      <c r="BE18" s="255">
        <v>34576</v>
      </c>
      <c r="BF18" s="255">
        <v>33322</v>
      </c>
      <c r="BG18" s="255" t="e">
        <f>#REF!</f>
        <v>#REF!</v>
      </c>
      <c r="BH18" s="255" t="e">
        <f>#REF!</f>
        <v>#REF!</v>
      </c>
      <c r="BI18" s="255" t="e">
        <f>#REF!</f>
        <v>#REF!</v>
      </c>
      <c r="BJ18" s="255" t="e">
        <f>#REF!</f>
        <v>#REF!</v>
      </c>
      <c r="BK18" s="255" t="e">
        <f>#REF!</f>
        <v>#REF!</v>
      </c>
      <c r="BL18" s="255">
        <v>58415</v>
      </c>
      <c r="BM18" s="255">
        <v>191844</v>
      </c>
    </row>
    <row r="19" spans="2:65" s="219" customFormat="1" ht="14.25" customHeight="1">
      <c r="B19" s="286" t="s">
        <v>204</v>
      </c>
      <c r="C19" s="254"/>
      <c r="D19" s="284">
        <v>2357</v>
      </c>
      <c r="E19" s="284">
        <v>2285</v>
      </c>
      <c r="F19" s="284">
        <v>2394</v>
      </c>
      <c r="G19" s="284">
        <v>2020</v>
      </c>
      <c r="H19" s="284">
        <v>2475</v>
      </c>
      <c r="I19" s="284">
        <v>1260</v>
      </c>
      <c r="J19" s="284">
        <v>1574</v>
      </c>
      <c r="K19" s="284">
        <v>2071</v>
      </c>
      <c r="L19" s="284">
        <v>2200</v>
      </c>
      <c r="M19" s="284">
        <v>2147</v>
      </c>
      <c r="N19" s="284">
        <v>1656</v>
      </c>
      <c r="O19" s="284">
        <v>1948</v>
      </c>
      <c r="P19" s="284">
        <v>1097</v>
      </c>
      <c r="Q19" s="284">
        <v>2006</v>
      </c>
      <c r="R19" s="284">
        <v>1900</v>
      </c>
      <c r="S19" s="284">
        <v>1878</v>
      </c>
      <c r="T19" s="284">
        <v>2288</v>
      </c>
      <c r="U19" s="284">
        <v>1751</v>
      </c>
      <c r="V19" s="284">
        <v>2469</v>
      </c>
      <c r="W19" s="284">
        <v>2461</v>
      </c>
      <c r="X19" s="284">
        <v>2855</v>
      </c>
      <c r="Y19" s="284">
        <v>3042</v>
      </c>
      <c r="Z19" s="284">
        <v>3065</v>
      </c>
      <c r="AA19" s="284">
        <v>3958</v>
      </c>
      <c r="AB19" s="284">
        <v>3473</v>
      </c>
      <c r="AC19" s="284">
        <v>3224</v>
      </c>
      <c r="AD19" s="284">
        <v>3364</v>
      </c>
      <c r="AE19" s="284">
        <v>4470</v>
      </c>
      <c r="AF19" s="284">
        <v>8327</v>
      </c>
      <c r="AG19" s="284">
        <v>9394</v>
      </c>
      <c r="AH19" s="284">
        <v>10902</v>
      </c>
      <c r="AI19" s="284">
        <v>9244</v>
      </c>
      <c r="AJ19" s="284">
        <v>9595</v>
      </c>
      <c r="AK19" s="289">
        <v>10322</v>
      </c>
      <c r="AL19" s="289">
        <v>9478</v>
      </c>
      <c r="AM19" s="289">
        <v>12202</v>
      </c>
      <c r="AN19" s="218"/>
      <c r="AO19" s="284">
        <f>SUM(D19:F19)</f>
        <v>7036</v>
      </c>
      <c r="AP19" s="284">
        <f>SUM(G19:I19)</f>
        <v>5755</v>
      </c>
      <c r="AQ19" s="284">
        <f>SUM(J19:L19)</f>
        <v>5845</v>
      </c>
      <c r="AR19" s="284">
        <f>SUM(M19:O19)</f>
        <v>5751</v>
      </c>
      <c r="AS19" s="284">
        <f>SUM(P19:R19)</f>
        <v>5003</v>
      </c>
      <c r="AT19" s="284">
        <f>SUM(S19:U19)</f>
        <v>5917</v>
      </c>
      <c r="AU19" s="284">
        <f>SUM(V19:X19)</f>
        <v>7785</v>
      </c>
      <c r="AV19" s="284">
        <f>SUM(Y19:AA19)</f>
        <v>10065</v>
      </c>
      <c r="AW19" s="284">
        <f>SUM(AB19:AD19)</f>
        <v>10061</v>
      </c>
      <c r="AX19" s="284">
        <f>SUM(AE19:AG19)</f>
        <v>22191</v>
      </c>
      <c r="AY19" s="284">
        <f>SUM(AH19:AJ19)</f>
        <v>29741</v>
      </c>
      <c r="AZ19" s="284">
        <f>SUM(AK19:AM19)</f>
        <v>32002</v>
      </c>
      <c r="BA19" s="218"/>
      <c r="BB19" s="253">
        <v>6443</v>
      </c>
      <c r="BC19" s="253">
        <v>5653</v>
      </c>
      <c r="BD19" s="253">
        <v>6750</v>
      </c>
      <c r="BE19" s="253">
        <v>16657</v>
      </c>
      <c r="BF19" s="253">
        <v>18738</v>
      </c>
      <c r="BG19" s="253" t="e">
        <f>#REF!</f>
        <v>#REF!</v>
      </c>
      <c r="BH19" s="253" t="e">
        <f>#REF!</f>
        <v>#REF!</v>
      </c>
      <c r="BI19" s="253" t="e">
        <f>#REF!</f>
        <v>#REF!</v>
      </c>
      <c r="BJ19" s="253" t="e">
        <f>#REF!</f>
        <v>#REF!</v>
      </c>
      <c r="BK19" s="253" t="e">
        <f>#REF!</f>
        <v>#REF!</v>
      </c>
      <c r="BL19" s="253">
        <v>28770</v>
      </c>
      <c r="BM19" s="253">
        <v>93995</v>
      </c>
    </row>
    <row r="20" spans="2:65" s="219" customFormat="1" ht="14.25" customHeight="1">
      <c r="B20" s="286" t="s">
        <v>203</v>
      </c>
      <c r="C20" s="254"/>
      <c r="D20" s="284">
        <v>1049</v>
      </c>
      <c r="E20" s="284">
        <v>818</v>
      </c>
      <c r="F20" s="284">
        <v>1202</v>
      </c>
      <c r="G20" s="284">
        <v>885</v>
      </c>
      <c r="H20" s="284">
        <v>1179</v>
      </c>
      <c r="I20" s="284">
        <v>575</v>
      </c>
      <c r="J20" s="284">
        <v>743</v>
      </c>
      <c r="K20" s="284">
        <v>908</v>
      </c>
      <c r="L20" s="284">
        <v>1243</v>
      </c>
      <c r="M20" s="284">
        <v>1119</v>
      </c>
      <c r="N20" s="284">
        <v>1069</v>
      </c>
      <c r="O20" s="284">
        <v>1169</v>
      </c>
      <c r="P20" s="284">
        <v>1806</v>
      </c>
      <c r="Q20" s="284">
        <v>1003</v>
      </c>
      <c r="R20" s="284">
        <v>1080</v>
      </c>
      <c r="S20" s="284">
        <v>1119</v>
      </c>
      <c r="T20" s="284">
        <v>1320</v>
      </c>
      <c r="U20" s="284">
        <v>1101</v>
      </c>
      <c r="V20" s="284">
        <v>1470</v>
      </c>
      <c r="W20" s="284">
        <v>1275</v>
      </c>
      <c r="X20" s="284">
        <v>1378</v>
      </c>
      <c r="Y20" s="284">
        <v>1492</v>
      </c>
      <c r="Z20" s="284">
        <v>1472</v>
      </c>
      <c r="AA20" s="284">
        <v>1614</v>
      </c>
      <c r="AB20" s="284">
        <v>1382</v>
      </c>
      <c r="AC20" s="284">
        <v>1137</v>
      </c>
      <c r="AD20" s="284">
        <v>1429</v>
      </c>
      <c r="AE20" s="284">
        <v>2763</v>
      </c>
      <c r="AF20" s="284">
        <v>4466</v>
      </c>
      <c r="AG20" s="284">
        <v>5126</v>
      </c>
      <c r="AH20" s="284">
        <v>6393</v>
      </c>
      <c r="AI20" s="284">
        <v>5785</v>
      </c>
      <c r="AJ20" s="284">
        <v>5556</v>
      </c>
      <c r="AK20" s="289">
        <v>4608</v>
      </c>
      <c r="AL20" s="289">
        <v>5963</v>
      </c>
      <c r="AM20" s="289">
        <v>6301</v>
      </c>
      <c r="AN20" s="218"/>
      <c r="AO20" s="284">
        <f>SUM(D20:F20)</f>
        <v>3069</v>
      </c>
      <c r="AP20" s="284">
        <f>SUM(G20:I20)</f>
        <v>2639</v>
      </c>
      <c r="AQ20" s="284">
        <f>SUM(J20:L20)</f>
        <v>2894</v>
      </c>
      <c r="AR20" s="284">
        <f>SUM(M20:O20)</f>
        <v>3357</v>
      </c>
      <c r="AS20" s="284">
        <f>SUM(P20:R20)</f>
        <v>3889</v>
      </c>
      <c r="AT20" s="284">
        <f>SUM(S20:U20)</f>
        <v>3540</v>
      </c>
      <c r="AU20" s="284">
        <f>SUM(V20:X20)</f>
        <v>4123</v>
      </c>
      <c r="AV20" s="284">
        <f>SUM(Y20:AA20)</f>
        <v>4578</v>
      </c>
      <c r="AW20" s="284">
        <f>SUM(AB20:AD20)</f>
        <v>3948</v>
      </c>
      <c r="AX20" s="284">
        <f>SUM(AE20:AG20)</f>
        <v>12355</v>
      </c>
      <c r="AY20" s="284">
        <f>SUM(AH20:AJ20)</f>
        <v>17734</v>
      </c>
      <c r="AZ20" s="284">
        <f>SUM(AK20:AM20)</f>
        <v>16872</v>
      </c>
      <c r="BA20" s="218"/>
      <c r="BB20" s="253">
        <v>27088</v>
      </c>
      <c r="BC20" s="253">
        <v>21153</v>
      </c>
      <c r="BD20" s="253">
        <v>17056</v>
      </c>
      <c r="BE20" s="253">
        <v>14343</v>
      </c>
      <c r="BF20" s="253">
        <v>11336</v>
      </c>
      <c r="BG20" s="253" t="e">
        <f>#REF!</f>
        <v>#REF!</v>
      </c>
      <c r="BH20" s="253" t="e">
        <f>#REF!</f>
        <v>#REF!</v>
      </c>
      <c r="BI20" s="253" t="e">
        <f>#REF!</f>
        <v>#REF!</v>
      </c>
      <c r="BJ20" s="253" t="e">
        <f>#REF!</f>
        <v>#REF!</v>
      </c>
      <c r="BK20" s="253" t="e">
        <f>#REF!</f>
        <v>#REF!</v>
      </c>
      <c r="BL20" s="253">
        <v>16130</v>
      </c>
      <c r="BM20" s="253">
        <v>50909</v>
      </c>
    </row>
    <row r="21" spans="2:65" s="219" customFormat="1" ht="14.25" customHeight="1">
      <c r="B21" s="286" t="s">
        <v>202</v>
      </c>
      <c r="C21" s="254"/>
      <c r="D21" s="284">
        <v>1206</v>
      </c>
      <c r="E21" s="284">
        <v>1017</v>
      </c>
      <c r="F21" s="284">
        <v>1167</v>
      </c>
      <c r="G21" s="284">
        <v>1006</v>
      </c>
      <c r="H21" s="284">
        <v>1036</v>
      </c>
      <c r="I21" s="284">
        <v>823</v>
      </c>
      <c r="J21" s="284">
        <v>1045</v>
      </c>
      <c r="K21" s="284">
        <v>962</v>
      </c>
      <c r="L21" s="284">
        <v>935</v>
      </c>
      <c r="M21" s="284">
        <v>1108</v>
      </c>
      <c r="N21" s="284">
        <v>954</v>
      </c>
      <c r="O21" s="284">
        <v>921</v>
      </c>
      <c r="P21" s="284">
        <v>963</v>
      </c>
      <c r="Q21" s="284">
        <v>975</v>
      </c>
      <c r="R21" s="284">
        <v>1034</v>
      </c>
      <c r="S21" s="284">
        <v>943</v>
      </c>
      <c r="T21" s="284">
        <v>1092</v>
      </c>
      <c r="U21" s="284">
        <v>1106</v>
      </c>
      <c r="V21" s="284">
        <v>1144</v>
      </c>
      <c r="W21" s="284">
        <v>1030</v>
      </c>
      <c r="X21" s="284">
        <v>1160</v>
      </c>
      <c r="Y21" s="284">
        <v>1500</v>
      </c>
      <c r="Z21" s="284">
        <v>1289</v>
      </c>
      <c r="AA21" s="284">
        <v>1279</v>
      </c>
      <c r="AB21" s="284">
        <v>1398</v>
      </c>
      <c r="AC21" s="284">
        <v>1431</v>
      </c>
      <c r="AD21" s="284">
        <v>1419</v>
      </c>
      <c r="AE21" s="284">
        <v>2695</v>
      </c>
      <c r="AF21" s="284">
        <v>3638</v>
      </c>
      <c r="AG21" s="284">
        <v>4011</v>
      </c>
      <c r="AH21" s="284">
        <v>4804</v>
      </c>
      <c r="AI21" s="284">
        <v>4990</v>
      </c>
      <c r="AJ21" s="284">
        <v>4664</v>
      </c>
      <c r="AK21" s="289">
        <f>5780+323</f>
        <v>6103</v>
      </c>
      <c r="AL21" s="289">
        <f>204+5200</f>
        <v>5404</v>
      </c>
      <c r="AM21" s="289">
        <f>320+6063</f>
        <v>6383</v>
      </c>
      <c r="AN21" s="218"/>
      <c r="AO21" s="284">
        <f>SUM(D21:F21)</f>
        <v>3390</v>
      </c>
      <c r="AP21" s="284">
        <f>SUM(G21:I21)</f>
        <v>2865</v>
      </c>
      <c r="AQ21" s="284">
        <f>SUM(J21:L21)</f>
        <v>2942</v>
      </c>
      <c r="AR21" s="284">
        <f>SUM(M21:O21)</f>
        <v>2983</v>
      </c>
      <c r="AS21" s="284">
        <f>SUM(P21:R21)</f>
        <v>2972</v>
      </c>
      <c r="AT21" s="284">
        <f>SUM(S21:U21)</f>
        <v>3141</v>
      </c>
      <c r="AU21" s="284">
        <f>SUM(V21:X21)</f>
        <v>3334</v>
      </c>
      <c r="AV21" s="284">
        <f>SUM(Y21:AA21)</f>
        <v>4068</v>
      </c>
      <c r="AW21" s="284">
        <f>SUM(AB21:AD21)</f>
        <v>4248</v>
      </c>
      <c r="AX21" s="284">
        <f>SUM(AE21:AG21)</f>
        <v>10344</v>
      </c>
      <c r="AY21" s="284">
        <f>SUM(AH21:AJ21)</f>
        <v>14458</v>
      </c>
      <c r="AZ21" s="284">
        <f>SUM(AK21:AM21)</f>
        <v>17890</v>
      </c>
      <c r="BA21" s="218"/>
      <c r="BB21" s="253">
        <f>BB18-BB19-BB20</f>
        <v>3175</v>
      </c>
      <c r="BC21" s="253">
        <f>BC18-BC19-BC20</f>
        <v>5603</v>
      </c>
      <c r="BD21" s="253">
        <f>BD18-BD19-BD20</f>
        <v>3574</v>
      </c>
      <c r="BE21" s="253">
        <f>BE18-BE19-BE20</f>
        <v>3576</v>
      </c>
      <c r="BF21" s="253">
        <f>BF18-BF19-BF20</f>
        <v>3248</v>
      </c>
      <c r="BG21" s="253" t="e">
        <f>#REF!</f>
        <v>#REF!</v>
      </c>
      <c r="BH21" s="253" t="e">
        <f>#REF!</f>
        <v>#REF!</v>
      </c>
      <c r="BI21" s="253" t="e">
        <f>#REF!</f>
        <v>#REF!</v>
      </c>
      <c r="BJ21" s="253" t="e">
        <f>#REF!</f>
        <v>#REF!</v>
      </c>
      <c r="BK21" s="253" t="e">
        <f>#REF!</f>
        <v>#REF!</v>
      </c>
      <c r="BL21" s="253">
        <v>13515</v>
      </c>
      <c r="BM21" s="253">
        <v>46940</v>
      </c>
    </row>
    <row r="22" spans="2:65" s="219" customFormat="1" ht="14.25" customHeight="1">
      <c r="B22" s="273" t="s">
        <v>206</v>
      </c>
      <c r="C22" s="250"/>
      <c r="D22" s="287">
        <f t="shared" ref="D22:I22" si="9">SUM(D23:D25)</f>
        <v>7249</v>
      </c>
      <c r="E22" s="287">
        <f t="shared" si="9"/>
        <v>6478</v>
      </c>
      <c r="F22" s="287">
        <f t="shared" si="9"/>
        <v>6693</v>
      </c>
      <c r="G22" s="287">
        <f t="shared" si="9"/>
        <v>6963</v>
      </c>
      <c r="H22" s="287">
        <f t="shared" si="9"/>
        <v>9299</v>
      </c>
      <c r="I22" s="287">
        <f t="shared" si="9"/>
        <v>5444</v>
      </c>
      <c r="J22" s="287">
        <v>5432</v>
      </c>
      <c r="K22" s="287">
        <v>8600</v>
      </c>
      <c r="L22" s="287">
        <v>8659</v>
      </c>
      <c r="M22" s="287">
        <f t="shared" ref="M22:AM22" si="10">SUM(M23:M25)</f>
        <v>8804</v>
      </c>
      <c r="N22" s="287">
        <f t="shared" si="10"/>
        <v>8864</v>
      </c>
      <c r="O22" s="287">
        <f t="shared" si="10"/>
        <v>7610</v>
      </c>
      <c r="P22" s="287">
        <f t="shared" si="10"/>
        <v>8225</v>
      </c>
      <c r="Q22" s="287">
        <f t="shared" si="10"/>
        <v>7460</v>
      </c>
      <c r="R22" s="287">
        <f t="shared" si="10"/>
        <v>10910</v>
      </c>
      <c r="S22" s="287">
        <f t="shared" si="10"/>
        <v>8290</v>
      </c>
      <c r="T22" s="287">
        <f t="shared" si="10"/>
        <v>9341</v>
      </c>
      <c r="U22" s="287">
        <f t="shared" si="10"/>
        <v>9173</v>
      </c>
      <c r="V22" s="287">
        <f t="shared" si="10"/>
        <v>10166</v>
      </c>
      <c r="W22" s="287">
        <f t="shared" si="10"/>
        <v>9215</v>
      </c>
      <c r="X22" s="287">
        <f t="shared" si="10"/>
        <v>8599</v>
      </c>
      <c r="Y22" s="287">
        <f t="shared" si="10"/>
        <v>12904</v>
      </c>
      <c r="Z22" s="287">
        <f t="shared" si="10"/>
        <v>10824</v>
      </c>
      <c r="AA22" s="287">
        <f t="shared" si="10"/>
        <v>10435</v>
      </c>
      <c r="AB22" s="287">
        <f t="shared" si="10"/>
        <v>12215</v>
      </c>
      <c r="AC22" s="287">
        <f t="shared" si="10"/>
        <v>9956</v>
      </c>
      <c r="AD22" s="287">
        <f t="shared" si="10"/>
        <v>15025</v>
      </c>
      <c r="AE22" s="287">
        <f t="shared" si="10"/>
        <v>10550</v>
      </c>
      <c r="AF22" s="287">
        <f t="shared" si="10"/>
        <v>10964</v>
      </c>
      <c r="AG22" s="287">
        <f t="shared" si="10"/>
        <v>10337</v>
      </c>
      <c r="AH22" s="287">
        <f t="shared" si="10"/>
        <v>11271</v>
      </c>
      <c r="AI22" s="287">
        <f t="shared" si="10"/>
        <v>12659</v>
      </c>
      <c r="AJ22" s="287">
        <f t="shared" si="10"/>
        <v>12231</v>
      </c>
      <c r="AK22" s="290">
        <f t="shared" si="10"/>
        <v>13743</v>
      </c>
      <c r="AL22" s="290">
        <f t="shared" si="10"/>
        <v>12647</v>
      </c>
      <c r="AM22" s="290">
        <f t="shared" si="10"/>
        <v>11673</v>
      </c>
      <c r="AN22" s="218"/>
      <c r="AO22" s="287">
        <f t="shared" ref="AO22:AZ22" si="11">SUM(AO23:AO25)</f>
        <v>20420</v>
      </c>
      <c r="AP22" s="287">
        <f t="shared" si="11"/>
        <v>21706</v>
      </c>
      <c r="AQ22" s="287">
        <f t="shared" si="11"/>
        <v>22691</v>
      </c>
      <c r="AR22" s="287">
        <f t="shared" si="11"/>
        <v>25278</v>
      </c>
      <c r="AS22" s="287">
        <f t="shared" si="11"/>
        <v>26595</v>
      </c>
      <c r="AT22" s="287">
        <f t="shared" si="11"/>
        <v>26804</v>
      </c>
      <c r="AU22" s="287">
        <f t="shared" si="11"/>
        <v>27980</v>
      </c>
      <c r="AV22" s="287">
        <f t="shared" si="11"/>
        <v>34163</v>
      </c>
      <c r="AW22" s="287">
        <f t="shared" si="11"/>
        <v>37196</v>
      </c>
      <c r="AX22" s="287">
        <f t="shared" si="11"/>
        <v>31851</v>
      </c>
      <c r="AY22" s="287">
        <f t="shared" si="11"/>
        <v>36161</v>
      </c>
      <c r="AZ22" s="287">
        <f t="shared" si="11"/>
        <v>38063</v>
      </c>
      <c r="BA22" s="218"/>
      <c r="BB22" s="255">
        <v>16428</v>
      </c>
      <c r="BC22" s="255">
        <v>16469</v>
      </c>
      <c r="BD22" s="255">
        <v>19802</v>
      </c>
      <c r="BE22" s="255">
        <v>24016</v>
      </c>
      <c r="BF22" s="255">
        <v>29186</v>
      </c>
      <c r="BG22" s="255" t="e">
        <f>#REF!</f>
        <v>#REF!</v>
      </c>
      <c r="BH22" s="255" t="e">
        <f>#REF!</f>
        <v>#REF!</v>
      </c>
      <c r="BI22" s="255" t="e">
        <f>#REF!</f>
        <v>#REF!</v>
      </c>
      <c r="BJ22" s="255" t="e">
        <f>#REF!</f>
        <v>#REF!</v>
      </c>
      <c r="BK22" s="255" t="e">
        <f>#REF!</f>
        <v>#REF!</v>
      </c>
      <c r="BL22" s="255">
        <v>115542</v>
      </c>
      <c r="BM22" s="255">
        <v>143271</v>
      </c>
    </row>
    <row r="23" spans="2:65" s="219" customFormat="1" ht="14.25" customHeight="1">
      <c r="B23" s="286" t="s">
        <v>204</v>
      </c>
      <c r="C23" s="254"/>
      <c r="D23" s="284">
        <v>3335</v>
      </c>
      <c r="E23" s="284">
        <v>3466</v>
      </c>
      <c r="F23" s="284">
        <v>2937</v>
      </c>
      <c r="G23" s="284">
        <v>3474</v>
      </c>
      <c r="H23" s="284">
        <v>4602</v>
      </c>
      <c r="I23" s="284">
        <v>2635</v>
      </c>
      <c r="J23" s="284">
        <v>2979</v>
      </c>
      <c r="K23" s="284">
        <v>3897</v>
      </c>
      <c r="L23" s="284">
        <v>3695</v>
      </c>
      <c r="M23" s="284">
        <v>3846</v>
      </c>
      <c r="N23" s="284">
        <v>3822</v>
      </c>
      <c r="O23" s="284">
        <v>4140</v>
      </c>
      <c r="P23" s="284">
        <v>4460</v>
      </c>
      <c r="Q23" s="284">
        <v>4197</v>
      </c>
      <c r="R23" s="284">
        <v>3968</v>
      </c>
      <c r="S23" s="284">
        <v>4516</v>
      </c>
      <c r="T23" s="284">
        <v>4257</v>
      </c>
      <c r="U23" s="284">
        <v>4597</v>
      </c>
      <c r="V23" s="284">
        <v>4948</v>
      </c>
      <c r="W23" s="284">
        <v>4568</v>
      </c>
      <c r="X23" s="284">
        <v>4165</v>
      </c>
      <c r="Y23" s="284">
        <v>4493</v>
      </c>
      <c r="Z23" s="284">
        <v>4161</v>
      </c>
      <c r="AA23" s="284">
        <v>4876</v>
      </c>
      <c r="AB23" s="284">
        <v>5925</v>
      </c>
      <c r="AC23" s="284">
        <v>4599</v>
      </c>
      <c r="AD23" s="284">
        <v>5649</v>
      </c>
      <c r="AE23" s="289">
        <v>5359</v>
      </c>
      <c r="AF23" s="289">
        <v>5454</v>
      </c>
      <c r="AG23" s="289">
        <v>4826</v>
      </c>
      <c r="AH23" s="284">
        <v>5904</v>
      </c>
      <c r="AI23" s="284">
        <v>5910</v>
      </c>
      <c r="AJ23" s="284">
        <v>6325</v>
      </c>
      <c r="AK23" s="289">
        <v>7578</v>
      </c>
      <c r="AL23" s="289">
        <v>6633</v>
      </c>
      <c r="AM23" s="289">
        <v>5810</v>
      </c>
      <c r="AN23" s="218"/>
      <c r="AO23" s="284">
        <f>SUM(D23:F23)</f>
        <v>9738</v>
      </c>
      <c r="AP23" s="284">
        <f>SUM(G23:I23)</f>
        <v>10711</v>
      </c>
      <c r="AQ23" s="284">
        <f>SUM(J23:L23)</f>
        <v>10571</v>
      </c>
      <c r="AR23" s="284">
        <f>SUM(M23:O23)</f>
        <v>11808</v>
      </c>
      <c r="AS23" s="284">
        <f>SUM(P23:R23)</f>
        <v>12625</v>
      </c>
      <c r="AT23" s="284">
        <f>SUM(S23:U23)</f>
        <v>13370</v>
      </c>
      <c r="AU23" s="284">
        <f>SUM(V23:X23)</f>
        <v>13681</v>
      </c>
      <c r="AV23" s="284">
        <f>SUM(Y23:AA23)</f>
        <v>13530</v>
      </c>
      <c r="AW23" s="284">
        <f>SUM(AB23:AD23)</f>
        <v>16173</v>
      </c>
      <c r="AX23" s="284">
        <f>SUM(AE23:AG23)</f>
        <v>15639</v>
      </c>
      <c r="AY23" s="284">
        <f>SUM(AH23:AJ23)</f>
        <v>18139</v>
      </c>
      <c r="AZ23" s="284">
        <f>SUM(AK23:AM23)</f>
        <v>20021</v>
      </c>
      <c r="BA23" s="218"/>
      <c r="BB23" s="253">
        <v>1800</v>
      </c>
      <c r="BC23" s="253">
        <v>2426</v>
      </c>
      <c r="BD23" s="253">
        <v>5115</v>
      </c>
      <c r="BE23" s="288">
        <v>9577</v>
      </c>
      <c r="BF23" s="288">
        <v>13333</v>
      </c>
      <c r="BG23" s="288" t="e">
        <f>#REF!</f>
        <v>#REF!</v>
      </c>
      <c r="BH23" s="288" t="e">
        <f>#REF!</f>
        <v>#REF!</v>
      </c>
      <c r="BI23" s="288" t="e">
        <f>#REF!</f>
        <v>#REF!</v>
      </c>
      <c r="BJ23" s="288" t="e">
        <f>#REF!</f>
        <v>#REF!</v>
      </c>
      <c r="BK23" s="288" t="e">
        <f>#REF!</f>
        <v>#REF!</v>
      </c>
      <c r="BL23" s="288">
        <v>53206</v>
      </c>
      <c r="BM23" s="288">
        <v>69972</v>
      </c>
    </row>
    <row r="24" spans="2:65" s="219" customFormat="1" ht="14.25" customHeight="1">
      <c r="B24" s="286" t="s">
        <v>203</v>
      </c>
      <c r="C24" s="254"/>
      <c r="D24" s="284">
        <v>2419</v>
      </c>
      <c r="E24" s="284">
        <v>1563</v>
      </c>
      <c r="F24" s="284">
        <v>2128</v>
      </c>
      <c r="G24" s="284">
        <v>1898</v>
      </c>
      <c r="H24" s="284">
        <v>2695</v>
      </c>
      <c r="I24" s="284">
        <v>1277</v>
      </c>
      <c r="J24" s="284">
        <v>964</v>
      </c>
      <c r="K24" s="284">
        <v>1771</v>
      </c>
      <c r="L24" s="284">
        <v>2769</v>
      </c>
      <c r="M24" s="284">
        <v>1970</v>
      </c>
      <c r="N24" s="284">
        <v>2385</v>
      </c>
      <c r="O24" s="284">
        <v>2028</v>
      </c>
      <c r="P24" s="284">
        <v>2247</v>
      </c>
      <c r="Q24" s="284">
        <v>1561</v>
      </c>
      <c r="R24" s="284">
        <v>2278</v>
      </c>
      <c r="S24" s="284">
        <v>2008</v>
      </c>
      <c r="T24" s="284">
        <v>2683</v>
      </c>
      <c r="U24" s="284">
        <v>2396</v>
      </c>
      <c r="V24" s="284">
        <v>2901</v>
      </c>
      <c r="W24" s="284">
        <v>2580</v>
      </c>
      <c r="X24" s="284">
        <v>2372</v>
      </c>
      <c r="Y24" s="284">
        <v>3886</v>
      </c>
      <c r="Z24" s="284">
        <v>4746</v>
      </c>
      <c r="AA24" s="284">
        <v>3748</v>
      </c>
      <c r="AB24" s="284">
        <v>3562</v>
      </c>
      <c r="AC24" s="284">
        <v>3281</v>
      </c>
      <c r="AD24" s="284">
        <v>3126</v>
      </c>
      <c r="AE24" s="289">
        <v>2092</v>
      </c>
      <c r="AF24" s="289">
        <v>2235</v>
      </c>
      <c r="AG24" s="289">
        <v>1989</v>
      </c>
      <c r="AH24" s="284">
        <v>2145</v>
      </c>
      <c r="AI24" s="284">
        <v>2864</v>
      </c>
      <c r="AJ24" s="284">
        <v>2050</v>
      </c>
      <c r="AK24" s="289">
        <v>1833</v>
      </c>
      <c r="AL24" s="289">
        <v>2428</v>
      </c>
      <c r="AM24" s="289">
        <v>2144</v>
      </c>
      <c r="AN24" s="218"/>
      <c r="AO24" s="284">
        <f>SUM(D24:F24)</f>
        <v>6110</v>
      </c>
      <c r="AP24" s="284">
        <f>SUM(G24:I24)</f>
        <v>5870</v>
      </c>
      <c r="AQ24" s="284">
        <f>SUM(J24:L24)</f>
        <v>5504</v>
      </c>
      <c r="AR24" s="284">
        <f>SUM(M24:O24)</f>
        <v>6383</v>
      </c>
      <c r="AS24" s="284">
        <f>SUM(P24:R24)</f>
        <v>6086</v>
      </c>
      <c r="AT24" s="284">
        <f>SUM(S24:U24)</f>
        <v>7087</v>
      </c>
      <c r="AU24" s="284">
        <f>SUM(V24:X24)</f>
        <v>7853</v>
      </c>
      <c r="AV24" s="284">
        <f>SUM(Y24:AA24)</f>
        <v>12380</v>
      </c>
      <c r="AW24" s="284">
        <f>SUM(AB24:AD24)</f>
        <v>9969</v>
      </c>
      <c r="AX24" s="284">
        <f>SUM(AE24:AG24)</f>
        <v>6316</v>
      </c>
      <c r="AY24" s="284">
        <f>SUM(AH24:AJ24)</f>
        <v>7059</v>
      </c>
      <c r="AZ24" s="284">
        <f>SUM(AK24:AM24)</f>
        <v>6405</v>
      </c>
      <c r="BA24" s="218"/>
      <c r="BB24" s="253">
        <v>9516</v>
      </c>
      <c r="BC24" s="253">
        <v>8209</v>
      </c>
      <c r="BD24" s="253">
        <v>7483</v>
      </c>
      <c r="BE24" s="288">
        <v>6607</v>
      </c>
      <c r="BF24" s="288">
        <v>7626</v>
      </c>
      <c r="BG24" s="288" t="e">
        <f>#REF!</f>
        <v>#REF!</v>
      </c>
      <c r="BH24" s="288" t="e">
        <f>#REF!</f>
        <v>#REF!</v>
      </c>
      <c r="BI24" s="288" t="e">
        <f>#REF!</f>
        <v>#REF!</v>
      </c>
      <c r="BJ24" s="288" t="e">
        <f>#REF!</f>
        <v>#REF!</v>
      </c>
      <c r="BK24" s="288" t="e">
        <f>#REF!</f>
        <v>#REF!</v>
      </c>
      <c r="BL24" s="288">
        <v>33406</v>
      </c>
      <c r="BM24" s="288">
        <v>29749</v>
      </c>
    </row>
    <row r="25" spans="2:65" s="219" customFormat="1" ht="14.25" customHeight="1">
      <c r="B25" s="286" t="s">
        <v>202</v>
      </c>
      <c r="C25" s="254"/>
      <c r="D25" s="284">
        <v>1495</v>
      </c>
      <c r="E25" s="284">
        <v>1449</v>
      </c>
      <c r="F25" s="284">
        <v>1628</v>
      </c>
      <c r="G25" s="284">
        <v>1591</v>
      </c>
      <c r="H25" s="284">
        <v>2002</v>
      </c>
      <c r="I25" s="284">
        <v>1532</v>
      </c>
      <c r="J25" s="284">
        <v>1489</v>
      </c>
      <c r="K25" s="284">
        <v>2932</v>
      </c>
      <c r="L25" s="284">
        <v>2195</v>
      </c>
      <c r="M25" s="284">
        <v>2988</v>
      </c>
      <c r="N25" s="284">
        <v>2657</v>
      </c>
      <c r="O25" s="284">
        <v>1442</v>
      </c>
      <c r="P25" s="284">
        <v>1518</v>
      </c>
      <c r="Q25" s="284">
        <v>1702</v>
      </c>
      <c r="R25" s="284">
        <v>4664</v>
      </c>
      <c r="S25" s="284">
        <v>1766</v>
      </c>
      <c r="T25" s="284">
        <v>2401</v>
      </c>
      <c r="U25" s="284">
        <v>2180</v>
      </c>
      <c r="V25" s="284">
        <v>2317</v>
      </c>
      <c r="W25" s="284">
        <v>2067</v>
      </c>
      <c r="X25" s="284">
        <v>2062</v>
      </c>
      <c r="Y25" s="284">
        <v>4525</v>
      </c>
      <c r="Z25" s="284">
        <v>1917</v>
      </c>
      <c r="AA25" s="284">
        <v>1811</v>
      </c>
      <c r="AB25" s="284">
        <v>2728</v>
      </c>
      <c r="AC25" s="284">
        <v>2076</v>
      </c>
      <c r="AD25" s="284">
        <v>6250</v>
      </c>
      <c r="AE25" s="289">
        <v>3099</v>
      </c>
      <c r="AF25" s="289">
        <v>3275</v>
      </c>
      <c r="AG25" s="289">
        <v>3522</v>
      </c>
      <c r="AH25" s="284">
        <v>3222</v>
      </c>
      <c r="AI25" s="284">
        <v>3885</v>
      </c>
      <c r="AJ25" s="284">
        <v>3856</v>
      </c>
      <c r="AK25" s="289">
        <v>4332</v>
      </c>
      <c r="AL25" s="289">
        <v>3586</v>
      </c>
      <c r="AM25" s="289">
        <v>3719</v>
      </c>
      <c r="AN25" s="218"/>
      <c r="AO25" s="284">
        <f>SUM(D25:F25)</f>
        <v>4572</v>
      </c>
      <c r="AP25" s="284">
        <f>SUM(G25:I25)</f>
        <v>5125</v>
      </c>
      <c r="AQ25" s="284">
        <f>SUM(J25:L25)</f>
        <v>6616</v>
      </c>
      <c r="AR25" s="284">
        <f>SUM(M25:O25)</f>
        <v>7087</v>
      </c>
      <c r="AS25" s="284">
        <f>SUM(P25:R25)</f>
        <v>7884</v>
      </c>
      <c r="AT25" s="284">
        <f>SUM(S25:U25)</f>
        <v>6347</v>
      </c>
      <c r="AU25" s="284">
        <f>SUM(V25:X25)</f>
        <v>6446</v>
      </c>
      <c r="AV25" s="284">
        <f>SUM(Y25:AA25)</f>
        <v>8253</v>
      </c>
      <c r="AW25" s="284">
        <f>SUM(AB25:AD25)</f>
        <v>11054</v>
      </c>
      <c r="AX25" s="284">
        <f>SUM(AE25:AG25)</f>
        <v>9896</v>
      </c>
      <c r="AY25" s="284">
        <f>SUM(AH25:AJ25)</f>
        <v>10963</v>
      </c>
      <c r="AZ25" s="284">
        <f>SUM(AK25:AM25)</f>
        <v>11637</v>
      </c>
      <c r="BA25" s="218"/>
      <c r="BB25" s="253">
        <f>BB22-BB23-BB24</f>
        <v>5112</v>
      </c>
      <c r="BC25" s="253">
        <f>BC22-BC23-BC24</f>
        <v>5834</v>
      </c>
      <c r="BD25" s="253">
        <f>BD22-BD23-BD24</f>
        <v>7204</v>
      </c>
      <c r="BE25" s="288">
        <f>BE22-BE23-BE24</f>
        <v>7832</v>
      </c>
      <c r="BF25" s="288">
        <f>BF22-BF23-BF24</f>
        <v>8227</v>
      </c>
      <c r="BG25" s="288" t="e">
        <f>#REF!</f>
        <v>#REF!</v>
      </c>
      <c r="BH25" s="288" t="e">
        <f>#REF!</f>
        <v>#REF!</v>
      </c>
      <c r="BI25" s="288" t="e">
        <f>#REF!</f>
        <v>#REF!</v>
      </c>
      <c r="BJ25" s="288" t="e">
        <f>#REF!</f>
        <v>#REF!</v>
      </c>
      <c r="BK25" s="288" t="e">
        <f>#REF!</f>
        <v>#REF!</v>
      </c>
      <c r="BL25" s="288">
        <v>28930</v>
      </c>
      <c r="BM25" s="288">
        <v>43550</v>
      </c>
    </row>
    <row r="26" spans="2:65" s="219" customFormat="1" ht="14.25" customHeight="1">
      <c r="B26" s="273" t="s">
        <v>205</v>
      </c>
      <c r="C26" s="250"/>
      <c r="D26" s="287">
        <f t="shared" ref="D26:AM26" si="12">SUM(D27:D29)</f>
        <v>64186</v>
      </c>
      <c r="E26" s="287">
        <f t="shared" si="12"/>
        <v>57239</v>
      </c>
      <c r="F26" s="287">
        <f t="shared" si="12"/>
        <v>71412</v>
      </c>
      <c r="G26" s="287">
        <f t="shared" si="12"/>
        <v>89594</v>
      </c>
      <c r="H26" s="287">
        <f t="shared" si="12"/>
        <v>96240</v>
      </c>
      <c r="I26" s="287">
        <f t="shared" si="12"/>
        <v>40699</v>
      </c>
      <c r="J26" s="287">
        <f t="shared" si="12"/>
        <v>27288</v>
      </c>
      <c r="K26" s="287">
        <f t="shared" si="12"/>
        <v>48264</v>
      </c>
      <c r="L26" s="287">
        <f t="shared" si="12"/>
        <v>65839</v>
      </c>
      <c r="M26" s="287">
        <f t="shared" si="12"/>
        <v>72017</v>
      </c>
      <c r="N26" s="287">
        <f t="shared" si="12"/>
        <v>68842</v>
      </c>
      <c r="O26" s="287">
        <f t="shared" si="12"/>
        <v>55663</v>
      </c>
      <c r="P26" s="287">
        <f t="shared" si="12"/>
        <v>42889</v>
      </c>
      <c r="Q26" s="287">
        <f t="shared" si="12"/>
        <v>34441</v>
      </c>
      <c r="R26" s="287">
        <f t="shared" si="12"/>
        <v>38452</v>
      </c>
      <c r="S26" s="287">
        <f t="shared" si="12"/>
        <v>35285</v>
      </c>
      <c r="T26" s="287">
        <f t="shared" si="12"/>
        <v>41089</v>
      </c>
      <c r="U26" s="287">
        <f t="shared" si="12"/>
        <v>39381</v>
      </c>
      <c r="V26" s="287">
        <f t="shared" si="12"/>
        <v>49909</v>
      </c>
      <c r="W26" s="287">
        <f t="shared" si="12"/>
        <v>62504</v>
      </c>
      <c r="X26" s="287">
        <f t="shared" si="12"/>
        <v>63666</v>
      </c>
      <c r="Y26" s="287">
        <f t="shared" si="12"/>
        <v>72207</v>
      </c>
      <c r="Z26" s="287">
        <f t="shared" si="12"/>
        <v>65177</v>
      </c>
      <c r="AA26" s="287">
        <f t="shared" si="12"/>
        <v>70598</v>
      </c>
      <c r="AB26" s="287">
        <f t="shared" si="12"/>
        <v>69272</v>
      </c>
      <c r="AC26" s="287">
        <f t="shared" si="12"/>
        <v>57075</v>
      </c>
      <c r="AD26" s="287">
        <f t="shared" si="12"/>
        <v>68373</v>
      </c>
      <c r="AE26" s="287">
        <f t="shared" si="12"/>
        <v>58040</v>
      </c>
      <c r="AF26" s="287">
        <f t="shared" si="12"/>
        <v>67416</v>
      </c>
      <c r="AG26" s="287">
        <f t="shared" si="12"/>
        <v>65168</v>
      </c>
      <c r="AH26" s="287">
        <f t="shared" si="12"/>
        <v>74371</v>
      </c>
      <c r="AI26" s="287">
        <f t="shared" si="12"/>
        <v>73859</v>
      </c>
      <c r="AJ26" s="287">
        <f t="shared" si="12"/>
        <v>71240</v>
      </c>
      <c r="AK26" s="287">
        <f t="shared" si="12"/>
        <v>74535</v>
      </c>
      <c r="AL26" s="287">
        <f t="shared" si="12"/>
        <v>72520</v>
      </c>
      <c r="AM26" s="287">
        <f t="shared" si="12"/>
        <v>78507</v>
      </c>
      <c r="AN26" s="256"/>
      <c r="AO26" s="287">
        <f t="shared" ref="AO26:AZ26" si="13">SUM(AO27:AO29)</f>
        <v>192837</v>
      </c>
      <c r="AP26" s="287">
        <f t="shared" si="13"/>
        <v>226533</v>
      </c>
      <c r="AQ26" s="287">
        <f t="shared" si="13"/>
        <v>141391</v>
      </c>
      <c r="AR26" s="287">
        <f t="shared" si="13"/>
        <v>196522</v>
      </c>
      <c r="AS26" s="287">
        <f t="shared" si="13"/>
        <v>115782</v>
      </c>
      <c r="AT26" s="287">
        <f t="shared" si="13"/>
        <v>115755</v>
      </c>
      <c r="AU26" s="287">
        <f t="shared" si="13"/>
        <v>176079</v>
      </c>
      <c r="AV26" s="287">
        <f t="shared" si="13"/>
        <v>207982</v>
      </c>
      <c r="AW26" s="287">
        <f t="shared" si="13"/>
        <v>194720</v>
      </c>
      <c r="AX26" s="287">
        <f t="shared" si="13"/>
        <v>190624</v>
      </c>
      <c r="AY26" s="287">
        <f t="shared" si="13"/>
        <v>219470</v>
      </c>
      <c r="AZ26" s="287">
        <f t="shared" si="13"/>
        <v>225562</v>
      </c>
      <c r="BA26" s="256"/>
      <c r="BB26" s="287">
        <f t="shared" ref="BB26:BM26" si="14">SUM(BB27:BB29)</f>
        <v>332430</v>
      </c>
      <c r="BC26" s="287">
        <f t="shared" si="14"/>
        <v>277340</v>
      </c>
      <c r="BD26" s="287">
        <f t="shared" si="14"/>
        <v>267917</v>
      </c>
      <c r="BE26" s="287">
        <f t="shared" si="14"/>
        <v>373747</v>
      </c>
      <c r="BF26" s="287">
        <f t="shared" si="14"/>
        <v>461449</v>
      </c>
      <c r="BG26" s="287" t="e">
        <f t="shared" si="14"/>
        <v>#REF!</v>
      </c>
      <c r="BH26" s="287" t="e">
        <f t="shared" si="14"/>
        <v>#REF!</v>
      </c>
      <c r="BI26" s="287" t="e">
        <f t="shared" si="14"/>
        <v>#REF!</v>
      </c>
      <c r="BJ26" s="287" t="e">
        <f t="shared" si="14"/>
        <v>#REF!</v>
      </c>
      <c r="BK26" s="287" t="e">
        <f t="shared" si="14"/>
        <v>#REF!</v>
      </c>
      <c r="BL26" s="287">
        <f t="shared" si="14"/>
        <v>615598</v>
      </c>
      <c r="BM26" s="287">
        <f t="shared" si="14"/>
        <v>830376</v>
      </c>
    </row>
    <row r="27" spans="2:65" s="219" customFormat="1" ht="14.25" customHeight="1">
      <c r="B27" s="286" t="s">
        <v>204</v>
      </c>
      <c r="C27" s="285"/>
      <c r="D27" s="284">
        <f t="shared" ref="D27:AM27" si="15">D11+D15+D19+D23</f>
        <v>45480</v>
      </c>
      <c r="E27" s="284">
        <f t="shared" si="15"/>
        <v>42125</v>
      </c>
      <c r="F27" s="284">
        <f t="shared" si="15"/>
        <v>53904</v>
      </c>
      <c r="G27" s="284">
        <f t="shared" si="15"/>
        <v>70233</v>
      </c>
      <c r="H27" s="284">
        <f t="shared" si="15"/>
        <v>76348</v>
      </c>
      <c r="I27" s="284">
        <f t="shared" si="15"/>
        <v>25682</v>
      </c>
      <c r="J27" s="284">
        <f t="shared" si="15"/>
        <v>13975</v>
      </c>
      <c r="K27" s="284">
        <f t="shared" si="15"/>
        <v>30937</v>
      </c>
      <c r="L27" s="284">
        <f t="shared" si="15"/>
        <v>48451</v>
      </c>
      <c r="M27" s="284">
        <f t="shared" si="15"/>
        <v>57569</v>
      </c>
      <c r="N27" s="284">
        <f t="shared" si="15"/>
        <v>51033</v>
      </c>
      <c r="O27" s="284">
        <f t="shared" si="15"/>
        <v>42689</v>
      </c>
      <c r="P27" s="284">
        <f t="shared" si="15"/>
        <v>23805</v>
      </c>
      <c r="Q27" s="284">
        <f t="shared" si="15"/>
        <v>18267</v>
      </c>
      <c r="R27" s="284">
        <f t="shared" si="15"/>
        <v>16912</v>
      </c>
      <c r="S27" s="284">
        <f t="shared" si="15"/>
        <v>16813</v>
      </c>
      <c r="T27" s="284">
        <f t="shared" si="15"/>
        <v>18313</v>
      </c>
      <c r="U27" s="284">
        <f t="shared" si="15"/>
        <v>17653</v>
      </c>
      <c r="V27" s="284">
        <f t="shared" si="15"/>
        <v>24724</v>
      </c>
      <c r="W27" s="284">
        <f t="shared" si="15"/>
        <v>28051</v>
      </c>
      <c r="X27" s="284">
        <f t="shared" si="15"/>
        <v>28829</v>
      </c>
      <c r="Y27" s="284">
        <f t="shared" si="15"/>
        <v>29324</v>
      </c>
      <c r="Z27" s="284">
        <f t="shared" si="15"/>
        <v>27039</v>
      </c>
      <c r="AA27" s="284">
        <f t="shared" si="15"/>
        <v>30943</v>
      </c>
      <c r="AB27" s="284">
        <f t="shared" si="15"/>
        <v>31194</v>
      </c>
      <c r="AC27" s="284">
        <f t="shared" si="15"/>
        <v>27822</v>
      </c>
      <c r="AD27" s="284">
        <f t="shared" si="15"/>
        <v>32666</v>
      </c>
      <c r="AE27" s="284">
        <f t="shared" si="15"/>
        <v>28829</v>
      </c>
      <c r="AF27" s="284">
        <f t="shared" si="15"/>
        <v>31492</v>
      </c>
      <c r="AG27" s="284">
        <f t="shared" si="15"/>
        <v>30857</v>
      </c>
      <c r="AH27" s="284">
        <f t="shared" si="15"/>
        <v>35410</v>
      </c>
      <c r="AI27" s="284">
        <f t="shared" si="15"/>
        <v>33848</v>
      </c>
      <c r="AJ27" s="284">
        <f t="shared" si="15"/>
        <v>32786</v>
      </c>
      <c r="AK27" s="284">
        <f t="shared" si="15"/>
        <v>35334</v>
      </c>
      <c r="AL27" s="284">
        <f t="shared" si="15"/>
        <v>34082</v>
      </c>
      <c r="AM27" s="284">
        <f t="shared" si="15"/>
        <v>37592</v>
      </c>
      <c r="AN27" s="256"/>
      <c r="AO27" s="284">
        <f t="shared" ref="AO27:AZ27" si="16">AO11+AO15+AO19+AO23</f>
        <v>141509</v>
      </c>
      <c r="AP27" s="284">
        <f t="shared" si="16"/>
        <v>172263</v>
      </c>
      <c r="AQ27" s="284">
        <f t="shared" si="16"/>
        <v>93363</v>
      </c>
      <c r="AR27" s="284">
        <f t="shared" si="16"/>
        <v>151291</v>
      </c>
      <c r="AS27" s="284">
        <f t="shared" si="16"/>
        <v>58984</v>
      </c>
      <c r="AT27" s="284">
        <f t="shared" si="16"/>
        <v>52779</v>
      </c>
      <c r="AU27" s="284">
        <f t="shared" si="16"/>
        <v>81604</v>
      </c>
      <c r="AV27" s="284">
        <f t="shared" si="16"/>
        <v>87306</v>
      </c>
      <c r="AW27" s="284">
        <f t="shared" si="16"/>
        <v>91682</v>
      </c>
      <c r="AX27" s="284">
        <f t="shared" si="16"/>
        <v>91178</v>
      </c>
      <c r="AY27" s="284">
        <f t="shared" si="16"/>
        <v>102044</v>
      </c>
      <c r="AZ27" s="284">
        <f t="shared" si="16"/>
        <v>107008</v>
      </c>
      <c r="BA27" s="256"/>
      <c r="BB27" s="284">
        <f t="shared" ref="BB27:BM27" si="17">BB11+BB15+BB19+BB23</f>
        <v>101092</v>
      </c>
      <c r="BC27" s="284">
        <f t="shared" si="17"/>
        <v>101648</v>
      </c>
      <c r="BD27" s="284">
        <f t="shared" si="17"/>
        <v>104172</v>
      </c>
      <c r="BE27" s="284">
        <f t="shared" si="17"/>
        <v>159873</v>
      </c>
      <c r="BF27" s="284">
        <f t="shared" si="17"/>
        <v>246451</v>
      </c>
      <c r="BG27" s="284" t="e">
        <f t="shared" si="17"/>
        <v>#REF!</v>
      </c>
      <c r="BH27" s="284" t="e">
        <f t="shared" si="17"/>
        <v>#REF!</v>
      </c>
      <c r="BI27" s="284" t="e">
        <f t="shared" si="17"/>
        <v>#REF!</v>
      </c>
      <c r="BJ27" s="284" t="e">
        <f t="shared" si="17"/>
        <v>#REF!</v>
      </c>
      <c r="BK27" s="284" t="e">
        <f t="shared" si="17"/>
        <v>#REF!</v>
      </c>
      <c r="BL27" s="284">
        <f t="shared" si="17"/>
        <v>280673</v>
      </c>
      <c r="BM27" s="284">
        <f t="shared" si="17"/>
        <v>391912</v>
      </c>
    </row>
    <row r="28" spans="2:65" s="219" customFormat="1" ht="14.25" customHeight="1">
      <c r="B28" s="286" t="s">
        <v>203</v>
      </c>
      <c r="C28" s="285"/>
      <c r="D28" s="284">
        <f t="shared" ref="D28:AM28" si="18">D12+D16+D20+D24</f>
        <v>8714</v>
      </c>
      <c r="E28" s="284">
        <f t="shared" si="18"/>
        <v>6844</v>
      </c>
      <c r="F28" s="284">
        <f t="shared" si="18"/>
        <v>8564</v>
      </c>
      <c r="G28" s="284">
        <f t="shared" si="18"/>
        <v>8832</v>
      </c>
      <c r="H28" s="284">
        <f t="shared" si="18"/>
        <v>9726</v>
      </c>
      <c r="I28" s="284">
        <f t="shared" si="18"/>
        <v>6295</v>
      </c>
      <c r="J28" s="284">
        <f t="shared" si="18"/>
        <v>5352</v>
      </c>
      <c r="K28" s="284">
        <f t="shared" si="18"/>
        <v>7225</v>
      </c>
      <c r="L28" s="284">
        <f t="shared" si="18"/>
        <v>8469</v>
      </c>
      <c r="M28" s="284">
        <f t="shared" si="18"/>
        <v>6765</v>
      </c>
      <c r="N28" s="284">
        <f t="shared" si="18"/>
        <v>8066</v>
      </c>
      <c r="O28" s="284">
        <f t="shared" si="18"/>
        <v>8098</v>
      </c>
      <c r="P28" s="284">
        <f t="shared" si="18"/>
        <v>9580</v>
      </c>
      <c r="Q28" s="284">
        <f t="shared" si="18"/>
        <v>6576</v>
      </c>
      <c r="R28" s="284">
        <f t="shared" si="18"/>
        <v>8493</v>
      </c>
      <c r="S28" s="284">
        <f t="shared" si="18"/>
        <v>8043</v>
      </c>
      <c r="T28" s="284">
        <f t="shared" si="18"/>
        <v>10329</v>
      </c>
      <c r="U28" s="284">
        <f t="shared" si="18"/>
        <v>9160</v>
      </c>
      <c r="V28" s="284">
        <f t="shared" si="18"/>
        <v>12073</v>
      </c>
      <c r="W28" s="284">
        <f t="shared" si="18"/>
        <v>17965</v>
      </c>
      <c r="X28" s="284">
        <f t="shared" si="18"/>
        <v>14869</v>
      </c>
      <c r="Y28" s="284">
        <f t="shared" si="18"/>
        <v>16609</v>
      </c>
      <c r="Z28" s="284">
        <f t="shared" si="18"/>
        <v>15400</v>
      </c>
      <c r="AA28" s="284">
        <f t="shared" si="18"/>
        <v>15140</v>
      </c>
      <c r="AB28" s="284">
        <f t="shared" si="18"/>
        <v>14322</v>
      </c>
      <c r="AC28" s="284">
        <f t="shared" si="18"/>
        <v>11834</v>
      </c>
      <c r="AD28" s="284">
        <f t="shared" si="18"/>
        <v>15639</v>
      </c>
      <c r="AE28" s="284">
        <f t="shared" si="18"/>
        <v>12987</v>
      </c>
      <c r="AF28" s="284">
        <f t="shared" si="18"/>
        <v>15531</v>
      </c>
      <c r="AG28" s="284">
        <f t="shared" si="18"/>
        <v>14257</v>
      </c>
      <c r="AH28" s="284">
        <f t="shared" si="18"/>
        <v>17522</v>
      </c>
      <c r="AI28" s="284">
        <f t="shared" si="18"/>
        <v>17832</v>
      </c>
      <c r="AJ28" s="284">
        <f t="shared" si="18"/>
        <v>17312</v>
      </c>
      <c r="AK28" s="284">
        <f t="shared" si="18"/>
        <v>15014</v>
      </c>
      <c r="AL28" s="284">
        <f t="shared" si="18"/>
        <v>16511</v>
      </c>
      <c r="AM28" s="284">
        <f t="shared" si="18"/>
        <v>16812</v>
      </c>
      <c r="AN28" s="256"/>
      <c r="AO28" s="284">
        <f t="shared" ref="AO28:AZ28" si="19">AO12+AO16+AO20+AO24</f>
        <v>24122</v>
      </c>
      <c r="AP28" s="284">
        <f t="shared" si="19"/>
        <v>24853</v>
      </c>
      <c r="AQ28" s="284">
        <f t="shared" si="19"/>
        <v>21046</v>
      </c>
      <c r="AR28" s="284">
        <f t="shared" si="19"/>
        <v>22929</v>
      </c>
      <c r="AS28" s="284">
        <f t="shared" si="19"/>
        <v>24649</v>
      </c>
      <c r="AT28" s="284">
        <f t="shared" si="19"/>
        <v>27532</v>
      </c>
      <c r="AU28" s="284">
        <f t="shared" si="19"/>
        <v>44907</v>
      </c>
      <c r="AV28" s="284">
        <f t="shared" si="19"/>
        <v>47149</v>
      </c>
      <c r="AW28" s="284">
        <f t="shared" si="19"/>
        <v>41795</v>
      </c>
      <c r="AX28" s="284">
        <f t="shared" si="19"/>
        <v>42775</v>
      </c>
      <c r="AY28" s="284">
        <f t="shared" si="19"/>
        <v>52666</v>
      </c>
      <c r="AZ28" s="284">
        <f t="shared" si="19"/>
        <v>48337</v>
      </c>
      <c r="BA28" s="256"/>
      <c r="BB28" s="284">
        <f t="shared" ref="BB28:BM28" si="20">BB12+BB16+BB20+BB24</f>
        <v>139053</v>
      </c>
      <c r="BC28" s="284">
        <f t="shared" si="20"/>
        <v>101685</v>
      </c>
      <c r="BD28" s="284">
        <f t="shared" si="20"/>
        <v>92615</v>
      </c>
      <c r="BE28" s="284">
        <f t="shared" si="20"/>
        <v>111866</v>
      </c>
      <c r="BF28" s="284">
        <f t="shared" si="20"/>
        <v>109787</v>
      </c>
      <c r="BG28" s="284" t="e">
        <f t="shared" si="20"/>
        <v>#REF!</v>
      </c>
      <c r="BH28" s="284" t="e">
        <f t="shared" si="20"/>
        <v>#REF!</v>
      </c>
      <c r="BI28" s="284" t="e">
        <f t="shared" si="20"/>
        <v>#REF!</v>
      </c>
      <c r="BJ28" s="284" t="e">
        <f t="shared" si="20"/>
        <v>#REF!</v>
      </c>
      <c r="BK28" s="284" t="e">
        <f t="shared" si="20"/>
        <v>#REF!</v>
      </c>
      <c r="BL28" s="284">
        <f t="shared" si="20"/>
        <v>144237</v>
      </c>
      <c r="BM28" s="284">
        <f t="shared" si="20"/>
        <v>185573</v>
      </c>
    </row>
    <row r="29" spans="2:65" s="219" customFormat="1" ht="14.25" customHeight="1">
      <c r="B29" s="283" t="s">
        <v>202</v>
      </c>
      <c r="C29" s="282"/>
      <c r="D29" s="281">
        <f t="shared" ref="D29:AM29" si="21">D13+D17+D21+D25</f>
        <v>9992</v>
      </c>
      <c r="E29" s="281">
        <f t="shared" si="21"/>
        <v>8270</v>
      </c>
      <c r="F29" s="281">
        <f t="shared" si="21"/>
        <v>8944</v>
      </c>
      <c r="G29" s="281">
        <f t="shared" si="21"/>
        <v>10529</v>
      </c>
      <c r="H29" s="281">
        <f t="shared" si="21"/>
        <v>10166</v>
      </c>
      <c r="I29" s="281">
        <f t="shared" si="21"/>
        <v>8722</v>
      </c>
      <c r="J29" s="281">
        <f t="shared" si="21"/>
        <v>7961</v>
      </c>
      <c r="K29" s="281">
        <f t="shared" si="21"/>
        <v>10102</v>
      </c>
      <c r="L29" s="281">
        <f t="shared" si="21"/>
        <v>8919</v>
      </c>
      <c r="M29" s="281">
        <f t="shared" si="21"/>
        <v>7683</v>
      </c>
      <c r="N29" s="281">
        <f t="shared" si="21"/>
        <v>9743</v>
      </c>
      <c r="O29" s="281">
        <f t="shared" si="21"/>
        <v>4876</v>
      </c>
      <c r="P29" s="281">
        <f t="shared" si="21"/>
        <v>9504</v>
      </c>
      <c r="Q29" s="281">
        <f t="shared" si="21"/>
        <v>9598</v>
      </c>
      <c r="R29" s="281">
        <f t="shared" si="21"/>
        <v>13047</v>
      </c>
      <c r="S29" s="281">
        <f t="shared" si="21"/>
        <v>10429</v>
      </c>
      <c r="T29" s="281">
        <f t="shared" si="21"/>
        <v>12447</v>
      </c>
      <c r="U29" s="281">
        <f t="shared" si="21"/>
        <v>12568</v>
      </c>
      <c r="V29" s="281">
        <f t="shared" si="21"/>
        <v>13112</v>
      </c>
      <c r="W29" s="281">
        <f t="shared" si="21"/>
        <v>16488</v>
      </c>
      <c r="X29" s="281">
        <f t="shared" si="21"/>
        <v>19968</v>
      </c>
      <c r="Y29" s="281">
        <f t="shared" si="21"/>
        <v>26274</v>
      </c>
      <c r="Z29" s="281">
        <f t="shared" si="21"/>
        <v>22738</v>
      </c>
      <c r="AA29" s="281">
        <f t="shared" si="21"/>
        <v>24515</v>
      </c>
      <c r="AB29" s="281">
        <f t="shared" si="21"/>
        <v>23756</v>
      </c>
      <c r="AC29" s="281">
        <f t="shared" si="21"/>
        <v>17419</v>
      </c>
      <c r="AD29" s="281">
        <f t="shared" si="21"/>
        <v>20068</v>
      </c>
      <c r="AE29" s="281">
        <f t="shared" si="21"/>
        <v>16224</v>
      </c>
      <c r="AF29" s="281">
        <f t="shared" si="21"/>
        <v>20393</v>
      </c>
      <c r="AG29" s="281">
        <f t="shared" si="21"/>
        <v>20054</v>
      </c>
      <c r="AH29" s="281">
        <f t="shared" si="21"/>
        <v>21439</v>
      </c>
      <c r="AI29" s="281">
        <f t="shared" si="21"/>
        <v>22179</v>
      </c>
      <c r="AJ29" s="281">
        <f t="shared" si="21"/>
        <v>21142</v>
      </c>
      <c r="AK29" s="281">
        <f t="shared" si="21"/>
        <v>24187</v>
      </c>
      <c r="AL29" s="281">
        <f t="shared" si="21"/>
        <v>21927</v>
      </c>
      <c r="AM29" s="281">
        <f t="shared" si="21"/>
        <v>24103</v>
      </c>
      <c r="AN29" s="256"/>
      <c r="AO29" s="281">
        <f t="shared" ref="AO29:AZ29" si="22">AO13+AO17+AO21+AO25</f>
        <v>27206</v>
      </c>
      <c r="AP29" s="281">
        <f t="shared" si="22"/>
        <v>29417</v>
      </c>
      <c r="AQ29" s="281">
        <f t="shared" si="22"/>
        <v>26982</v>
      </c>
      <c r="AR29" s="281">
        <f t="shared" si="22"/>
        <v>22302</v>
      </c>
      <c r="AS29" s="281">
        <f t="shared" si="22"/>
        <v>32149</v>
      </c>
      <c r="AT29" s="281">
        <f t="shared" si="22"/>
        <v>35444</v>
      </c>
      <c r="AU29" s="281">
        <f t="shared" si="22"/>
        <v>49568</v>
      </c>
      <c r="AV29" s="281">
        <f t="shared" si="22"/>
        <v>73527</v>
      </c>
      <c r="AW29" s="281">
        <f t="shared" si="22"/>
        <v>61243</v>
      </c>
      <c r="AX29" s="281">
        <f t="shared" si="22"/>
        <v>56671</v>
      </c>
      <c r="AY29" s="281">
        <f t="shared" si="22"/>
        <v>64760</v>
      </c>
      <c r="AZ29" s="281">
        <f t="shared" si="22"/>
        <v>70217</v>
      </c>
      <c r="BA29" s="256"/>
      <c r="BB29" s="281">
        <f t="shared" ref="BB29:BM29" si="23">BB13+BB17+BB21+BB25</f>
        <v>92285</v>
      </c>
      <c r="BC29" s="281">
        <f t="shared" si="23"/>
        <v>74007</v>
      </c>
      <c r="BD29" s="281">
        <f t="shared" si="23"/>
        <v>71130</v>
      </c>
      <c r="BE29" s="281">
        <f t="shared" si="23"/>
        <v>102008</v>
      </c>
      <c r="BF29" s="281">
        <f t="shared" si="23"/>
        <v>105211</v>
      </c>
      <c r="BG29" s="281" t="e">
        <f t="shared" si="23"/>
        <v>#REF!</v>
      </c>
      <c r="BH29" s="281" t="e">
        <f t="shared" si="23"/>
        <v>#REF!</v>
      </c>
      <c r="BI29" s="281" t="e">
        <f t="shared" si="23"/>
        <v>#REF!</v>
      </c>
      <c r="BJ29" s="281" t="e">
        <f t="shared" si="23"/>
        <v>#REF!</v>
      </c>
      <c r="BK29" s="281" t="e">
        <f t="shared" si="23"/>
        <v>#REF!</v>
      </c>
      <c r="BL29" s="281">
        <f t="shared" si="23"/>
        <v>190688</v>
      </c>
      <c r="BM29" s="281">
        <f t="shared" si="23"/>
        <v>252891</v>
      </c>
    </row>
    <row r="30" spans="2:65" s="219" customFormat="1" ht="14.25" customHeight="1">
      <c r="B30" s="266"/>
      <c r="C30" s="250"/>
      <c r="D30" s="255"/>
      <c r="E30" s="218"/>
      <c r="F30" s="218"/>
      <c r="G30" s="255"/>
      <c r="H30" s="218"/>
      <c r="I30" s="218"/>
      <c r="J30" s="255"/>
      <c r="K30" s="218"/>
      <c r="L30" s="218"/>
      <c r="M30" s="255"/>
      <c r="N30" s="218"/>
      <c r="O30" s="218"/>
      <c r="P30" s="255"/>
      <c r="Q30" s="218"/>
      <c r="R30" s="218"/>
      <c r="S30" s="255"/>
      <c r="T30" s="218"/>
      <c r="U30" s="218"/>
      <c r="V30" s="255"/>
      <c r="W30" s="218"/>
      <c r="X30" s="218"/>
      <c r="Y30" s="255"/>
      <c r="Z30" s="218"/>
      <c r="AA30" s="218"/>
      <c r="AB30" s="255"/>
      <c r="AC30" s="218"/>
      <c r="AD30" s="218"/>
      <c r="AE30" s="255"/>
      <c r="AF30" s="218"/>
      <c r="AG30" s="218"/>
      <c r="AH30" s="255"/>
      <c r="AI30" s="218"/>
      <c r="AJ30" s="218"/>
      <c r="AK30" s="255"/>
      <c r="AL30" s="218"/>
      <c r="AM30" s="218"/>
      <c r="AN30" s="218"/>
      <c r="AO30" s="218"/>
      <c r="AP30" s="218"/>
      <c r="AQ30" s="218"/>
      <c r="AR30" s="218"/>
      <c r="AS30" s="218"/>
      <c r="AT30" s="218"/>
      <c r="AU30" s="218"/>
      <c r="AV30" s="218"/>
      <c r="AW30" s="218"/>
      <c r="AX30" s="218"/>
      <c r="AY30" s="218"/>
      <c r="AZ30" s="218"/>
      <c r="BA30" s="218"/>
      <c r="BB30" s="255"/>
      <c r="BC30" s="255"/>
      <c r="BD30" s="255"/>
      <c r="BE30" s="255"/>
      <c r="BF30" s="255"/>
      <c r="BG30" s="255"/>
      <c r="BH30" s="255"/>
      <c r="BI30" s="255"/>
      <c r="BJ30" s="255"/>
      <c r="BK30" s="255"/>
      <c r="BL30" s="255"/>
      <c r="BM30" s="255"/>
    </row>
    <row r="31" spans="2:65" s="219" customFormat="1" ht="14.25" customHeight="1">
      <c r="B31" s="280" t="s">
        <v>201</v>
      </c>
      <c r="C31" s="280"/>
      <c r="D31" s="279"/>
      <c r="E31" s="242"/>
      <c r="F31" s="242"/>
      <c r="G31" s="279"/>
      <c r="H31" s="242"/>
      <c r="I31" s="242"/>
      <c r="J31" s="279"/>
      <c r="K31" s="242"/>
      <c r="L31" s="242"/>
      <c r="M31" s="279"/>
      <c r="N31" s="242"/>
      <c r="O31" s="242"/>
      <c r="P31" s="279"/>
      <c r="Q31" s="242"/>
      <c r="R31" s="242"/>
      <c r="S31" s="279"/>
      <c r="T31" s="242"/>
      <c r="U31" s="242"/>
      <c r="V31" s="279"/>
      <c r="W31" s="242"/>
      <c r="X31" s="242"/>
      <c r="Y31" s="279"/>
      <c r="Z31" s="242"/>
      <c r="AA31" s="242"/>
      <c r="AB31" s="279"/>
      <c r="AC31" s="242"/>
      <c r="AD31" s="242"/>
      <c r="AE31" s="279"/>
      <c r="AF31" s="242"/>
      <c r="AG31" s="242"/>
      <c r="AH31" s="279"/>
      <c r="AI31" s="242"/>
      <c r="AJ31" s="242"/>
      <c r="AK31" s="279"/>
      <c r="AL31" s="242"/>
      <c r="AM31" s="242"/>
      <c r="AN31" s="218"/>
      <c r="AO31" s="278"/>
      <c r="AP31" s="278"/>
      <c r="AQ31" s="278"/>
      <c r="AR31" s="278"/>
      <c r="AS31" s="278"/>
      <c r="AT31" s="278"/>
      <c r="AU31" s="278"/>
      <c r="AV31" s="278"/>
      <c r="AW31" s="278"/>
      <c r="AX31" s="278"/>
      <c r="AY31" s="278"/>
      <c r="AZ31" s="278"/>
      <c r="BA31" s="218"/>
      <c r="BB31" s="277"/>
      <c r="BC31" s="277"/>
      <c r="BD31" s="277"/>
      <c r="BE31" s="277"/>
      <c r="BF31" s="277"/>
      <c r="BG31" s="277"/>
      <c r="BH31" s="238"/>
      <c r="BI31" s="238"/>
      <c r="BJ31" s="238"/>
      <c r="BK31" s="238"/>
      <c r="BL31" s="238"/>
      <c r="BM31" s="238"/>
    </row>
    <row r="32" spans="2:65" s="219" customFormat="1" ht="14.25" customHeight="1">
      <c r="B32" s="274" t="s">
        <v>189</v>
      </c>
      <c r="C32" s="265"/>
      <c r="D32" s="276">
        <f t="shared" ref="D32:AM32" si="24">SUM(D33:D35)</f>
        <v>100</v>
      </c>
      <c r="E32" s="276">
        <f t="shared" si="24"/>
        <v>99.999999999999986</v>
      </c>
      <c r="F32" s="276">
        <f t="shared" si="24"/>
        <v>100</v>
      </c>
      <c r="G32" s="276">
        <f t="shared" si="24"/>
        <v>100</v>
      </c>
      <c r="H32" s="276">
        <f t="shared" si="24"/>
        <v>100</v>
      </c>
      <c r="I32" s="276">
        <f t="shared" si="24"/>
        <v>100</v>
      </c>
      <c r="J32" s="276">
        <f t="shared" si="24"/>
        <v>100</v>
      </c>
      <c r="K32" s="276">
        <f t="shared" si="24"/>
        <v>100</v>
      </c>
      <c r="L32" s="276">
        <f t="shared" si="24"/>
        <v>112.95631497971934</v>
      </c>
      <c r="M32" s="276">
        <f t="shared" si="24"/>
        <v>100</v>
      </c>
      <c r="N32" s="276">
        <f t="shared" si="24"/>
        <v>99.999999999999986</v>
      </c>
      <c r="O32" s="276">
        <f t="shared" si="24"/>
        <v>100</v>
      </c>
      <c r="P32" s="276">
        <f t="shared" si="24"/>
        <v>100</v>
      </c>
      <c r="Q32" s="276">
        <f t="shared" si="24"/>
        <v>100</v>
      </c>
      <c r="R32" s="276">
        <f t="shared" si="24"/>
        <v>100</v>
      </c>
      <c r="S32" s="276">
        <f t="shared" si="24"/>
        <v>100</v>
      </c>
      <c r="T32" s="276">
        <f t="shared" si="24"/>
        <v>100</v>
      </c>
      <c r="U32" s="276">
        <f t="shared" si="24"/>
        <v>100</v>
      </c>
      <c r="V32" s="276">
        <f t="shared" si="24"/>
        <v>100</v>
      </c>
      <c r="W32" s="276">
        <f t="shared" si="24"/>
        <v>100.00000000000001</v>
      </c>
      <c r="X32" s="276">
        <f t="shared" si="24"/>
        <v>100</v>
      </c>
      <c r="Y32" s="276">
        <f t="shared" si="24"/>
        <v>100</v>
      </c>
      <c r="Z32" s="276">
        <f t="shared" si="24"/>
        <v>100</v>
      </c>
      <c r="AA32" s="276">
        <f t="shared" si="24"/>
        <v>100</v>
      </c>
      <c r="AB32" s="276">
        <f t="shared" si="24"/>
        <v>100</v>
      </c>
      <c r="AC32" s="276">
        <f t="shared" si="24"/>
        <v>100</v>
      </c>
      <c r="AD32" s="276">
        <f t="shared" si="24"/>
        <v>100</v>
      </c>
      <c r="AE32" s="275">
        <f t="shared" si="24"/>
        <v>100</v>
      </c>
      <c r="AF32" s="275">
        <f t="shared" si="24"/>
        <v>100</v>
      </c>
      <c r="AG32" s="275">
        <f t="shared" si="24"/>
        <v>100</v>
      </c>
      <c r="AH32" s="275">
        <f t="shared" si="24"/>
        <v>100</v>
      </c>
      <c r="AI32" s="275">
        <f t="shared" si="24"/>
        <v>100</v>
      </c>
      <c r="AJ32" s="275">
        <f t="shared" si="24"/>
        <v>100</v>
      </c>
      <c r="AK32" s="275">
        <f t="shared" si="24"/>
        <v>100</v>
      </c>
      <c r="AL32" s="275">
        <f t="shared" si="24"/>
        <v>100</v>
      </c>
      <c r="AM32" s="275">
        <f t="shared" si="24"/>
        <v>100</v>
      </c>
      <c r="AO32" s="276">
        <f t="shared" ref="AO32:AZ32" si="25">SUM(AO33:AO35)</f>
        <v>100</v>
      </c>
      <c r="AP32" s="276">
        <f t="shared" si="25"/>
        <v>100</v>
      </c>
      <c r="AQ32" s="276">
        <f t="shared" si="25"/>
        <v>100.00000000000001</v>
      </c>
      <c r="AR32" s="276">
        <f t="shared" si="25"/>
        <v>100</v>
      </c>
      <c r="AS32" s="276">
        <f t="shared" si="25"/>
        <v>100</v>
      </c>
      <c r="AT32" s="276">
        <f t="shared" si="25"/>
        <v>100</v>
      </c>
      <c r="AU32" s="276">
        <f t="shared" si="25"/>
        <v>100</v>
      </c>
      <c r="AV32" s="276">
        <f t="shared" si="25"/>
        <v>100</v>
      </c>
      <c r="AW32" s="275">
        <f t="shared" si="25"/>
        <v>100</v>
      </c>
      <c r="AX32" s="275">
        <f t="shared" si="25"/>
        <v>100</v>
      </c>
      <c r="AY32" s="275">
        <f t="shared" si="25"/>
        <v>100</v>
      </c>
      <c r="AZ32" s="275">
        <f t="shared" si="25"/>
        <v>100</v>
      </c>
      <c r="BB32" s="270">
        <f t="shared" ref="BB32:BM32" si="26">SUM(BB33:BB35)</f>
        <v>100</v>
      </c>
      <c r="BC32" s="270">
        <f t="shared" si="26"/>
        <v>100</v>
      </c>
      <c r="BD32" s="270">
        <f t="shared" si="26"/>
        <v>100</v>
      </c>
      <c r="BE32" s="270">
        <f t="shared" si="26"/>
        <v>100</v>
      </c>
      <c r="BF32" s="270">
        <f t="shared" si="26"/>
        <v>100</v>
      </c>
      <c r="BG32" s="270" t="e">
        <f t="shared" si="26"/>
        <v>#REF!</v>
      </c>
      <c r="BH32" s="270" t="e">
        <f t="shared" si="26"/>
        <v>#REF!</v>
      </c>
      <c r="BI32" s="270" t="e">
        <f t="shared" si="26"/>
        <v>#REF!</v>
      </c>
      <c r="BJ32" s="270" t="e">
        <f t="shared" si="26"/>
        <v>#REF!</v>
      </c>
      <c r="BK32" s="270" t="e">
        <f t="shared" si="26"/>
        <v>#REF!</v>
      </c>
      <c r="BL32" s="270">
        <f t="shared" si="26"/>
        <v>100</v>
      </c>
      <c r="BM32" s="270">
        <f t="shared" si="26"/>
        <v>100</v>
      </c>
    </row>
    <row r="33" spans="2:65" s="219" customFormat="1" ht="14.25" customHeight="1">
      <c r="B33" s="272" t="s">
        <v>199</v>
      </c>
      <c r="C33" s="265"/>
      <c r="D33" s="270">
        <f t="shared" ref="D33:AM33" si="27">D11/D10*100</f>
        <v>75.764976296509118</v>
      </c>
      <c r="E33" s="270">
        <f t="shared" si="27"/>
        <v>78.235443681667931</v>
      </c>
      <c r="F33" s="270">
        <f t="shared" si="27"/>
        <v>81.454122697191906</v>
      </c>
      <c r="G33" s="270">
        <f t="shared" si="27"/>
        <v>82.881424524484018</v>
      </c>
      <c r="H33" s="270">
        <f t="shared" si="27"/>
        <v>85.286163767324538</v>
      </c>
      <c r="I33" s="270">
        <f t="shared" si="27"/>
        <v>67.111560498820353</v>
      </c>
      <c r="J33" s="270">
        <f t="shared" si="27"/>
        <v>48.450909976261492</v>
      </c>
      <c r="K33" s="270">
        <f t="shared" si="27"/>
        <v>69.068675286655278</v>
      </c>
      <c r="L33" s="270">
        <f t="shared" si="27"/>
        <v>91.705907035293023</v>
      </c>
      <c r="M33" s="270">
        <f t="shared" si="27"/>
        <v>88.534281136627314</v>
      </c>
      <c r="N33" s="270">
        <f t="shared" si="27"/>
        <v>80.875854515239638</v>
      </c>
      <c r="O33" s="270">
        <f t="shared" si="27"/>
        <v>83.393804074797657</v>
      </c>
      <c r="P33" s="270">
        <f t="shared" si="27"/>
        <v>55.284460152776191</v>
      </c>
      <c r="Q33" s="270">
        <f t="shared" si="27"/>
        <v>45.462171656268026</v>
      </c>
      <c r="R33" s="270">
        <f t="shared" si="27"/>
        <v>39.622542042279505</v>
      </c>
      <c r="S33" s="270">
        <f t="shared" si="27"/>
        <v>36.02957906712173</v>
      </c>
      <c r="T33" s="270">
        <f t="shared" si="27"/>
        <v>32.418940292605775</v>
      </c>
      <c r="U33" s="270">
        <f t="shared" si="27"/>
        <v>33.043302306758399</v>
      </c>
      <c r="V33" s="270">
        <f t="shared" si="27"/>
        <v>43.491533846863796</v>
      </c>
      <c r="W33" s="270">
        <f t="shared" si="27"/>
        <v>46.093415869442886</v>
      </c>
      <c r="X33" s="270">
        <f t="shared" si="27"/>
        <v>40.014938548244722</v>
      </c>
      <c r="Y33" s="270">
        <f t="shared" si="27"/>
        <v>36.837684020412873</v>
      </c>
      <c r="Z33" s="270">
        <f t="shared" si="27"/>
        <v>38.147390199473769</v>
      </c>
      <c r="AA33" s="270">
        <f t="shared" si="27"/>
        <v>38.008251062170316</v>
      </c>
      <c r="AB33" s="270">
        <f t="shared" si="27"/>
        <v>38.539909292083877</v>
      </c>
      <c r="AC33" s="270">
        <f t="shared" si="27"/>
        <v>42.610816954508913</v>
      </c>
      <c r="AD33" s="270">
        <f t="shared" si="27"/>
        <v>48.598458304134546</v>
      </c>
      <c r="AE33" s="271">
        <f t="shared" si="27"/>
        <v>49.313621964097152</v>
      </c>
      <c r="AF33" s="271">
        <f t="shared" si="27"/>
        <v>41.598862019914648</v>
      </c>
      <c r="AG33" s="271">
        <f t="shared" si="27"/>
        <v>43.800317055733423</v>
      </c>
      <c r="AH33" s="271">
        <f t="shared" si="27"/>
        <v>43.115442025516096</v>
      </c>
      <c r="AI33" s="271">
        <f t="shared" si="27"/>
        <v>42.784664326458973</v>
      </c>
      <c r="AJ33" s="271">
        <f t="shared" si="27"/>
        <v>40.170444132201112</v>
      </c>
      <c r="AK33" s="271">
        <f t="shared" si="27"/>
        <v>40.264489891453813</v>
      </c>
      <c r="AL33" s="271">
        <f t="shared" si="27"/>
        <v>43.639215222087415</v>
      </c>
      <c r="AM33" s="271">
        <f t="shared" si="27"/>
        <v>44.38854387757776</v>
      </c>
      <c r="AO33" s="270">
        <f t="shared" ref="AO33:AZ33" si="28">AO11/AO10*100</f>
        <v>78.638269100743742</v>
      </c>
      <c r="AP33" s="270">
        <f t="shared" si="28"/>
        <v>81.315780736412236</v>
      </c>
      <c r="AQ33" s="270">
        <f t="shared" si="28"/>
        <v>71.612559763301505</v>
      </c>
      <c r="AR33" s="270">
        <f t="shared" si="28"/>
        <v>84.387869201189076</v>
      </c>
      <c r="AS33" s="270">
        <f t="shared" si="28"/>
        <v>47.756973040167821</v>
      </c>
      <c r="AT33" s="270">
        <f t="shared" si="28"/>
        <v>33.735672108370963</v>
      </c>
      <c r="AU33" s="270">
        <f t="shared" si="28"/>
        <v>43.166034407460373</v>
      </c>
      <c r="AV33" s="270">
        <f t="shared" si="28"/>
        <v>37.656333226803021</v>
      </c>
      <c r="AW33" s="271">
        <f t="shared" si="28"/>
        <v>43.177218849378434</v>
      </c>
      <c r="AX33" s="271">
        <f t="shared" si="28"/>
        <v>44.849003643023508</v>
      </c>
      <c r="AY33" s="271">
        <f t="shared" si="28"/>
        <v>42.079477408818725</v>
      </c>
      <c r="AZ33" s="271">
        <f t="shared" si="28"/>
        <v>42.821877797145149</v>
      </c>
      <c r="BB33" s="270">
        <f t="shared" ref="BB33:BM33" si="29">BB11/BB10*100</f>
        <v>34.984066259275082</v>
      </c>
      <c r="BC33" s="270">
        <f t="shared" si="29"/>
        <v>43.30478955007257</v>
      </c>
      <c r="BD33" s="270">
        <f t="shared" si="29"/>
        <v>43.753555838624088</v>
      </c>
      <c r="BE33" s="270">
        <f t="shared" si="29"/>
        <v>44.117404935205698</v>
      </c>
      <c r="BF33" s="270">
        <f t="shared" si="29"/>
        <v>55.81145380667121</v>
      </c>
      <c r="BG33" s="270" t="e">
        <f t="shared" si="29"/>
        <v>#REF!</v>
      </c>
      <c r="BH33" s="270" t="e">
        <f t="shared" si="29"/>
        <v>#REF!</v>
      </c>
      <c r="BI33" s="270" t="e">
        <f t="shared" si="29"/>
        <v>#REF!</v>
      </c>
      <c r="BJ33" s="270" t="e">
        <f t="shared" si="29"/>
        <v>#REF!</v>
      </c>
      <c r="BK33" s="270" t="e">
        <f t="shared" si="29"/>
        <v>#REF!</v>
      </c>
      <c r="BL33" s="270">
        <f t="shared" si="29"/>
        <v>40.469596882353102</v>
      </c>
      <c r="BM33" s="270">
        <f t="shared" si="29"/>
        <v>43.212323958204266</v>
      </c>
    </row>
    <row r="34" spans="2:65" s="219" customFormat="1" ht="14.25" customHeight="1">
      <c r="B34" s="272" t="s">
        <v>198</v>
      </c>
      <c r="C34" s="265"/>
      <c r="D34" s="270">
        <f t="shared" ref="D34:AM34" si="30">D12/D10*100</f>
        <v>9.6106881195230578</v>
      </c>
      <c r="E34" s="270">
        <f t="shared" si="30"/>
        <v>9.0100085523426472</v>
      </c>
      <c r="F34" s="270">
        <f t="shared" si="30"/>
        <v>7.9949919513503849</v>
      </c>
      <c r="G34" s="270">
        <f t="shared" si="30"/>
        <v>6.8460812086874405</v>
      </c>
      <c r="H34" s="270">
        <f t="shared" si="30"/>
        <v>5.9052968250253528</v>
      </c>
      <c r="I34" s="270">
        <f t="shared" si="30"/>
        <v>12.15706100438153</v>
      </c>
      <c r="J34" s="270">
        <f t="shared" si="30"/>
        <v>20.141213707468498</v>
      </c>
      <c r="K34" s="270">
        <f t="shared" si="30"/>
        <v>12.713466699194925</v>
      </c>
      <c r="L34" s="270">
        <f t="shared" si="30"/>
        <v>8.5691640635927087</v>
      </c>
      <c r="M34" s="270">
        <f t="shared" si="30"/>
        <v>5.3921658901309364</v>
      </c>
      <c r="N34" s="270">
        <f t="shared" si="30"/>
        <v>8.040941194244061</v>
      </c>
      <c r="O34" s="270">
        <f t="shared" si="30"/>
        <v>11.820972775480172</v>
      </c>
      <c r="P34" s="270">
        <f t="shared" si="30"/>
        <v>19.518869000114012</v>
      </c>
      <c r="Q34" s="270">
        <f t="shared" si="30"/>
        <v>19.582656110732451</v>
      </c>
      <c r="R34" s="270">
        <f t="shared" si="30"/>
        <v>24.413516790553007</v>
      </c>
      <c r="S34" s="270">
        <f t="shared" si="30"/>
        <v>24.061433447098977</v>
      </c>
      <c r="T34" s="270">
        <f t="shared" si="30"/>
        <v>26.532226176354289</v>
      </c>
      <c r="U34" s="270">
        <f t="shared" si="30"/>
        <v>23.887090246863618</v>
      </c>
      <c r="V34" s="270">
        <f t="shared" si="30"/>
        <v>23.783323275709062</v>
      </c>
      <c r="W34" s="270">
        <f t="shared" si="30"/>
        <v>24.454698930782218</v>
      </c>
      <c r="X34" s="270">
        <f t="shared" si="30"/>
        <v>23.258866933749804</v>
      </c>
      <c r="Y34" s="270">
        <f t="shared" si="30"/>
        <v>21.803137534914001</v>
      </c>
      <c r="Z34" s="270">
        <f t="shared" si="30"/>
        <v>19.056828659455327</v>
      </c>
      <c r="AA34" s="270">
        <f t="shared" si="30"/>
        <v>19.112908191539582</v>
      </c>
      <c r="AB34" s="270">
        <f t="shared" si="30"/>
        <v>19.458381718191976</v>
      </c>
      <c r="AC34" s="270">
        <f t="shared" si="30"/>
        <v>19.593601862889145</v>
      </c>
      <c r="AD34" s="270">
        <f t="shared" si="30"/>
        <v>23.760803550572295</v>
      </c>
      <c r="AE34" s="271">
        <f t="shared" si="30"/>
        <v>21.068034394327952</v>
      </c>
      <c r="AF34" s="271">
        <f t="shared" si="30"/>
        <v>21.809388335704124</v>
      </c>
      <c r="AG34" s="271">
        <f t="shared" si="30"/>
        <v>19.197413819899911</v>
      </c>
      <c r="AH34" s="271">
        <f t="shared" si="30"/>
        <v>20.764919593319629</v>
      </c>
      <c r="AI34" s="271">
        <f t="shared" si="30"/>
        <v>21.862659060991664</v>
      </c>
      <c r="AJ34" s="271">
        <f t="shared" si="30"/>
        <v>24.085160975013746</v>
      </c>
      <c r="AK34" s="271">
        <f t="shared" si="30"/>
        <v>21.413733579098277</v>
      </c>
      <c r="AL34" s="271">
        <f t="shared" si="30"/>
        <v>19.832509691356197</v>
      </c>
      <c r="AM34" s="271">
        <f t="shared" si="30"/>
        <v>20.396719335482011</v>
      </c>
      <c r="AO34" s="270">
        <f t="shared" ref="AO34:AZ34" si="31">AO12/AO10*100</f>
        <v>8.8242055442866807</v>
      </c>
      <c r="AP34" s="270">
        <f t="shared" si="31"/>
        <v>7.3176400278893716</v>
      </c>
      <c r="AQ34" s="270">
        <f t="shared" si="31"/>
        <v>11.419269633588256</v>
      </c>
      <c r="AR34" s="270">
        <f t="shared" si="31"/>
        <v>8.0760629448823185</v>
      </c>
      <c r="AS34" s="270">
        <f t="shared" si="31"/>
        <v>20.980498795742367</v>
      </c>
      <c r="AT34" s="270">
        <f t="shared" si="31"/>
        <v>24.869746439736019</v>
      </c>
      <c r="AU34" s="270">
        <f t="shared" si="31"/>
        <v>23.840311020149514</v>
      </c>
      <c r="AV34" s="270">
        <f t="shared" si="31"/>
        <v>20.004971414367386</v>
      </c>
      <c r="AW34" s="271">
        <f t="shared" si="31"/>
        <v>20.976679194372171</v>
      </c>
      <c r="AX34" s="271">
        <f t="shared" si="31"/>
        <v>20.728405629765291</v>
      </c>
      <c r="AY34" s="271">
        <f t="shared" si="31"/>
        <v>22.185294482804725</v>
      </c>
      <c r="AZ34" s="271">
        <f t="shared" si="31"/>
        <v>20.544589437979933</v>
      </c>
      <c r="BB34" s="270">
        <f t="shared" ref="BB34:BM34" si="32">BB12/BB10*100</f>
        <v>32.231625241553942</v>
      </c>
      <c r="BC34" s="270">
        <f t="shared" si="32"/>
        <v>26.634252539912918</v>
      </c>
      <c r="BD34" s="270">
        <f t="shared" si="32"/>
        <v>26.154357381291632</v>
      </c>
      <c r="BE34" s="270">
        <f t="shared" si="32"/>
        <v>25.170303699689235</v>
      </c>
      <c r="BF34" s="270">
        <f t="shared" si="32"/>
        <v>19.055206164720058</v>
      </c>
      <c r="BG34" s="270" t="e">
        <f t="shared" si="32"/>
        <v>#REF!</v>
      </c>
      <c r="BH34" s="270" t="e">
        <f t="shared" si="32"/>
        <v>#REF!</v>
      </c>
      <c r="BI34" s="270" t="e">
        <f t="shared" si="32"/>
        <v>#REF!</v>
      </c>
      <c r="BJ34" s="270" t="e">
        <f t="shared" si="32"/>
        <v>#REF!</v>
      </c>
      <c r="BK34" s="270" t="e">
        <f t="shared" si="32"/>
        <v>#REF!</v>
      </c>
      <c r="BL34" s="270">
        <f t="shared" si="32"/>
        <v>22.08860209160591</v>
      </c>
      <c r="BM34" s="270">
        <f t="shared" si="32"/>
        <v>21.104594868688537</v>
      </c>
    </row>
    <row r="35" spans="2:65" s="219" customFormat="1" ht="14.25" customHeight="1">
      <c r="B35" s="272" t="s">
        <v>197</v>
      </c>
      <c r="C35" s="265"/>
      <c r="D35" s="270">
        <f t="shared" ref="D35:AM35" si="33">D13/D10*100</f>
        <v>14.62433558396782</v>
      </c>
      <c r="E35" s="270">
        <f t="shared" si="33"/>
        <v>12.754547765989413</v>
      </c>
      <c r="F35" s="270">
        <f t="shared" si="33"/>
        <v>10.550885351457701</v>
      </c>
      <c r="G35" s="270">
        <f t="shared" si="33"/>
        <v>10.272494266828543</v>
      </c>
      <c r="H35" s="270">
        <f t="shared" si="33"/>
        <v>8.8085394076501018</v>
      </c>
      <c r="I35" s="270">
        <f t="shared" si="33"/>
        <v>20.731378496798111</v>
      </c>
      <c r="J35" s="270">
        <f t="shared" si="33"/>
        <v>31.407876316270013</v>
      </c>
      <c r="K35" s="270">
        <f t="shared" si="33"/>
        <v>18.217858014149794</v>
      </c>
      <c r="L35" s="270">
        <f t="shared" si="33"/>
        <v>12.681243880833607</v>
      </c>
      <c r="M35" s="270">
        <f t="shared" si="33"/>
        <v>6.0735529732417453</v>
      </c>
      <c r="N35" s="270">
        <f t="shared" si="33"/>
        <v>11.083204290516298</v>
      </c>
      <c r="O35" s="270">
        <f t="shared" si="33"/>
        <v>4.7852231497221727</v>
      </c>
      <c r="P35" s="270">
        <f t="shared" si="33"/>
        <v>25.196670847109793</v>
      </c>
      <c r="Q35" s="270">
        <f t="shared" si="33"/>
        <v>34.955172232999523</v>
      </c>
      <c r="R35" s="270">
        <f t="shared" si="33"/>
        <v>35.963941167167484</v>
      </c>
      <c r="S35" s="270">
        <f t="shared" si="33"/>
        <v>39.908987485779299</v>
      </c>
      <c r="T35" s="270">
        <f t="shared" si="33"/>
        <v>41.048833531039932</v>
      </c>
      <c r="U35" s="270">
        <f t="shared" si="33"/>
        <v>43.069607446377987</v>
      </c>
      <c r="V35" s="270">
        <f t="shared" si="33"/>
        <v>32.725142877427146</v>
      </c>
      <c r="W35" s="270">
        <f t="shared" si="33"/>
        <v>29.451885199774903</v>
      </c>
      <c r="X35" s="270">
        <f t="shared" si="33"/>
        <v>36.726194518005478</v>
      </c>
      <c r="Y35" s="270">
        <f t="shared" si="33"/>
        <v>41.35917844467312</v>
      </c>
      <c r="Z35" s="270">
        <f t="shared" si="33"/>
        <v>42.795781141070904</v>
      </c>
      <c r="AA35" s="270">
        <f t="shared" si="33"/>
        <v>42.878840746290102</v>
      </c>
      <c r="AB35" s="270">
        <f t="shared" si="33"/>
        <v>42.00170898972415</v>
      </c>
      <c r="AC35" s="270">
        <f t="shared" si="33"/>
        <v>37.795581182601943</v>
      </c>
      <c r="AD35" s="270">
        <f t="shared" si="33"/>
        <v>27.640738145293152</v>
      </c>
      <c r="AE35" s="271">
        <f t="shared" si="33"/>
        <v>29.618343641574896</v>
      </c>
      <c r="AF35" s="271">
        <f t="shared" si="33"/>
        <v>36.591749644381224</v>
      </c>
      <c r="AG35" s="271">
        <f t="shared" si="33"/>
        <v>37.002269124366663</v>
      </c>
      <c r="AH35" s="271">
        <f t="shared" si="33"/>
        <v>36.119638381164279</v>
      </c>
      <c r="AI35" s="271">
        <f t="shared" si="33"/>
        <v>35.352676612549367</v>
      </c>
      <c r="AJ35" s="271">
        <f t="shared" si="33"/>
        <v>35.744394892785145</v>
      </c>
      <c r="AK35" s="271">
        <f t="shared" si="33"/>
        <v>38.321776529447902</v>
      </c>
      <c r="AL35" s="271">
        <f t="shared" si="33"/>
        <v>36.528275086556391</v>
      </c>
      <c r="AM35" s="271">
        <f t="shared" si="33"/>
        <v>35.214736786940229</v>
      </c>
      <c r="AO35" s="270">
        <f t="shared" ref="AO35:AZ35" si="34">AO13/AO10*100</f>
        <v>12.537525354969576</v>
      </c>
      <c r="AP35" s="270">
        <f t="shared" si="34"/>
        <v>11.366579235698396</v>
      </c>
      <c r="AQ35" s="270">
        <f t="shared" si="34"/>
        <v>16.968170603110252</v>
      </c>
      <c r="AR35" s="270">
        <f t="shared" si="34"/>
        <v>7.5360678539286008</v>
      </c>
      <c r="AS35" s="270">
        <f t="shared" si="34"/>
        <v>31.262528164089815</v>
      </c>
      <c r="AT35" s="270">
        <f t="shared" si="34"/>
        <v>41.394581451893018</v>
      </c>
      <c r="AU35" s="270">
        <f t="shared" si="34"/>
        <v>32.993654572390113</v>
      </c>
      <c r="AV35" s="270">
        <f t="shared" si="34"/>
        <v>42.33869535882959</v>
      </c>
      <c r="AW35" s="271">
        <f t="shared" si="34"/>
        <v>35.846101956249399</v>
      </c>
      <c r="AX35" s="271">
        <f t="shared" si="34"/>
        <v>34.422590727211194</v>
      </c>
      <c r="AY35" s="271">
        <f t="shared" si="34"/>
        <v>35.735228108376546</v>
      </c>
      <c r="AZ35" s="271">
        <f t="shared" si="34"/>
        <v>36.633532764874921</v>
      </c>
      <c r="BB35" s="270">
        <f t="shared" ref="BB35:BM35" si="35">BB13/BB10*100</f>
        <v>32.784308499170976</v>
      </c>
      <c r="BC35" s="270">
        <f t="shared" si="35"/>
        <v>30.060957910014512</v>
      </c>
      <c r="BD35" s="270">
        <f t="shared" si="35"/>
        <v>30.09208678008428</v>
      </c>
      <c r="BE35" s="270">
        <f t="shared" si="35"/>
        <v>30.712291365105067</v>
      </c>
      <c r="BF35" s="270">
        <f t="shared" si="35"/>
        <v>25.133340028608732</v>
      </c>
      <c r="BG35" s="270" t="e">
        <f t="shared" si="35"/>
        <v>#REF!</v>
      </c>
      <c r="BH35" s="270" t="e">
        <f t="shared" si="35"/>
        <v>#REF!</v>
      </c>
      <c r="BI35" s="270" t="e">
        <f t="shared" si="35"/>
        <v>#REF!</v>
      </c>
      <c r="BJ35" s="270" t="e">
        <f t="shared" si="35"/>
        <v>#REF!</v>
      </c>
      <c r="BK35" s="270" t="e">
        <f t="shared" si="35"/>
        <v>#REF!</v>
      </c>
      <c r="BL35" s="270">
        <f t="shared" si="35"/>
        <v>37.441801026040991</v>
      </c>
      <c r="BM35" s="270">
        <f t="shared" si="35"/>
        <v>35.68308117310719</v>
      </c>
    </row>
    <row r="36" spans="2:65" s="219" customFormat="1" ht="14.25" customHeight="1">
      <c r="B36" s="274" t="s">
        <v>188</v>
      </c>
      <c r="C36" s="265"/>
      <c r="D36" s="270">
        <f t="shared" ref="D36:AM36" si="36">SUM(D37:D39)</f>
        <v>100</v>
      </c>
      <c r="E36" s="270">
        <f t="shared" si="36"/>
        <v>100</v>
      </c>
      <c r="F36" s="270">
        <f t="shared" si="36"/>
        <v>100</v>
      </c>
      <c r="G36" s="270">
        <f t="shared" si="36"/>
        <v>100</v>
      </c>
      <c r="H36" s="270">
        <f t="shared" si="36"/>
        <v>100</v>
      </c>
      <c r="I36" s="270">
        <f t="shared" si="36"/>
        <v>100</v>
      </c>
      <c r="J36" s="270">
        <f t="shared" si="36"/>
        <v>99.999999999999986</v>
      </c>
      <c r="K36" s="270">
        <f t="shared" si="36"/>
        <v>100</v>
      </c>
      <c r="L36" s="270">
        <f t="shared" si="36"/>
        <v>100</v>
      </c>
      <c r="M36" s="270">
        <f t="shared" si="36"/>
        <v>100</v>
      </c>
      <c r="N36" s="270">
        <f t="shared" si="36"/>
        <v>100</v>
      </c>
      <c r="O36" s="270">
        <f t="shared" si="36"/>
        <v>99.999999999999986</v>
      </c>
      <c r="P36" s="270">
        <f t="shared" si="36"/>
        <v>100</v>
      </c>
      <c r="Q36" s="270">
        <f t="shared" si="36"/>
        <v>100</v>
      </c>
      <c r="R36" s="270">
        <f t="shared" si="36"/>
        <v>100</v>
      </c>
      <c r="S36" s="270">
        <f t="shared" si="36"/>
        <v>99.999999999999986</v>
      </c>
      <c r="T36" s="270">
        <f t="shared" si="36"/>
        <v>99.999999999999986</v>
      </c>
      <c r="U36" s="270">
        <f t="shared" si="36"/>
        <v>100</v>
      </c>
      <c r="V36" s="270">
        <f t="shared" si="36"/>
        <v>100</v>
      </c>
      <c r="W36" s="270">
        <f t="shared" si="36"/>
        <v>100</v>
      </c>
      <c r="X36" s="270">
        <f t="shared" si="36"/>
        <v>100</v>
      </c>
      <c r="Y36" s="270">
        <f t="shared" si="36"/>
        <v>100.00000000000001</v>
      </c>
      <c r="Z36" s="270">
        <f t="shared" si="36"/>
        <v>100</v>
      </c>
      <c r="AA36" s="270">
        <f t="shared" si="36"/>
        <v>100.00000000000001</v>
      </c>
      <c r="AB36" s="270">
        <f t="shared" si="36"/>
        <v>100</v>
      </c>
      <c r="AC36" s="270">
        <f t="shared" si="36"/>
        <v>100</v>
      </c>
      <c r="AD36" s="270">
        <f t="shared" si="36"/>
        <v>99.999999999999986</v>
      </c>
      <c r="AE36" s="271">
        <f t="shared" si="36"/>
        <v>100</v>
      </c>
      <c r="AF36" s="271">
        <f t="shared" si="36"/>
        <v>100</v>
      </c>
      <c r="AG36" s="271">
        <f t="shared" si="36"/>
        <v>100</v>
      </c>
      <c r="AH36" s="271">
        <f t="shared" si="36"/>
        <v>100</v>
      </c>
      <c r="AI36" s="271">
        <f t="shared" si="36"/>
        <v>100</v>
      </c>
      <c r="AJ36" s="271">
        <f t="shared" si="36"/>
        <v>100</v>
      </c>
      <c r="AK36" s="271">
        <f t="shared" si="36"/>
        <v>100</v>
      </c>
      <c r="AL36" s="271">
        <f t="shared" si="36"/>
        <v>99.999999999999986</v>
      </c>
      <c r="AM36" s="271">
        <f t="shared" si="36"/>
        <v>100.00000000000001</v>
      </c>
      <c r="AO36" s="270">
        <f t="shared" ref="AO36:AZ36" si="37">SUM(AO37:AO39)</f>
        <v>100</v>
      </c>
      <c r="AP36" s="270">
        <f t="shared" si="37"/>
        <v>100.00000000000001</v>
      </c>
      <c r="AQ36" s="270">
        <f t="shared" si="37"/>
        <v>100</v>
      </c>
      <c r="AR36" s="270">
        <f t="shared" si="37"/>
        <v>100</v>
      </c>
      <c r="AS36" s="270">
        <f t="shared" si="37"/>
        <v>100</v>
      </c>
      <c r="AT36" s="270">
        <f t="shared" si="37"/>
        <v>100</v>
      </c>
      <c r="AU36" s="270">
        <f t="shared" si="37"/>
        <v>100</v>
      </c>
      <c r="AV36" s="270">
        <f t="shared" si="37"/>
        <v>100</v>
      </c>
      <c r="AW36" s="271">
        <f t="shared" si="37"/>
        <v>100</v>
      </c>
      <c r="AX36" s="271">
        <f t="shared" si="37"/>
        <v>100</v>
      </c>
      <c r="AY36" s="271">
        <f t="shared" si="37"/>
        <v>100</v>
      </c>
      <c r="AZ36" s="271">
        <f t="shared" si="37"/>
        <v>100</v>
      </c>
      <c r="BB36" s="270">
        <f t="shared" ref="BB36:BM36" si="38">SUM(BB37:BB39)</f>
        <v>100</v>
      </c>
      <c r="BC36" s="270">
        <f t="shared" si="38"/>
        <v>99.999999999999986</v>
      </c>
      <c r="BD36" s="270">
        <f t="shared" si="38"/>
        <v>100</v>
      </c>
      <c r="BE36" s="270">
        <f t="shared" si="38"/>
        <v>99.999999999999986</v>
      </c>
      <c r="BF36" s="270">
        <f t="shared" si="38"/>
        <v>100.00000000000001</v>
      </c>
      <c r="BG36" s="270" t="e">
        <f t="shared" si="38"/>
        <v>#REF!</v>
      </c>
      <c r="BH36" s="270" t="e">
        <f t="shared" si="38"/>
        <v>#REF!</v>
      </c>
      <c r="BI36" s="270" t="e">
        <f t="shared" si="38"/>
        <v>#REF!</v>
      </c>
      <c r="BJ36" s="270" t="e">
        <f t="shared" si="38"/>
        <v>#REF!</v>
      </c>
      <c r="BK36" s="270" t="e">
        <f t="shared" si="38"/>
        <v>#REF!</v>
      </c>
      <c r="BL36" s="270">
        <f t="shared" si="38"/>
        <v>99.999999999999986</v>
      </c>
      <c r="BM36" s="270">
        <f t="shared" si="38"/>
        <v>100.00000000000001</v>
      </c>
    </row>
    <row r="37" spans="2:65" s="219" customFormat="1" ht="14.25" customHeight="1">
      <c r="B37" s="272" t="s">
        <v>199</v>
      </c>
      <c r="C37" s="265"/>
      <c r="D37" s="270">
        <f t="shared" ref="D37:AM37" si="39">D15/D14*100</f>
        <v>79.766536964980546</v>
      </c>
      <c r="E37" s="270">
        <f t="shared" si="39"/>
        <v>74.807578448786259</v>
      </c>
      <c r="F37" s="270">
        <f t="shared" si="39"/>
        <v>74.938210578348986</v>
      </c>
      <c r="G37" s="270">
        <f t="shared" si="39"/>
        <v>71.873638344226578</v>
      </c>
      <c r="H37" s="270">
        <f t="shared" si="39"/>
        <v>68.840172381487733</v>
      </c>
      <c r="I37" s="270">
        <f t="shared" si="39"/>
        <v>64.058763238811068</v>
      </c>
      <c r="J37" s="270">
        <f t="shared" si="39"/>
        <v>70.79903147699757</v>
      </c>
      <c r="K37" s="270">
        <f t="shared" si="39"/>
        <v>79.153872398498805</v>
      </c>
      <c r="L37" s="270">
        <f t="shared" si="39"/>
        <v>73.999079613437644</v>
      </c>
      <c r="M37" s="270">
        <f t="shared" si="39"/>
        <v>77.148523578669014</v>
      </c>
      <c r="N37" s="270">
        <f t="shared" si="39"/>
        <v>81.554559043348291</v>
      </c>
      <c r="O37" s="270">
        <f t="shared" si="39"/>
        <v>81.116905693176875</v>
      </c>
      <c r="P37" s="270">
        <f t="shared" si="39"/>
        <v>82.519509476031217</v>
      </c>
      <c r="Q37" s="270">
        <f t="shared" si="39"/>
        <v>86.467889908256879</v>
      </c>
      <c r="R37" s="270">
        <f t="shared" si="39"/>
        <v>77.385391533230973</v>
      </c>
      <c r="S37" s="270">
        <f t="shared" si="39"/>
        <v>74.611872146118714</v>
      </c>
      <c r="T37" s="270">
        <f t="shared" si="39"/>
        <v>76.423122065727696</v>
      </c>
      <c r="U37" s="270">
        <f t="shared" si="39"/>
        <v>73.634680654119094</v>
      </c>
      <c r="V37" s="270">
        <f t="shared" si="39"/>
        <v>77.901063337956543</v>
      </c>
      <c r="W37" s="270">
        <f t="shared" si="39"/>
        <v>13.299170326988774</v>
      </c>
      <c r="X37" s="270">
        <f t="shared" si="39"/>
        <v>75.186601128709256</v>
      </c>
      <c r="Y37" s="270">
        <f t="shared" si="39"/>
        <v>75.159235668789819</v>
      </c>
      <c r="Z37" s="270">
        <f t="shared" si="39"/>
        <v>70.197044334975374</v>
      </c>
      <c r="AA37" s="270">
        <f t="shared" si="39"/>
        <v>78.218253103898945</v>
      </c>
      <c r="AB37" s="270">
        <f t="shared" si="39"/>
        <v>81.464264962231255</v>
      </c>
      <c r="AC37" s="270">
        <f t="shared" si="39"/>
        <v>88.085268366958502</v>
      </c>
      <c r="AD37" s="270">
        <f t="shared" si="39"/>
        <v>65.834489135460004</v>
      </c>
      <c r="AE37" s="271">
        <f t="shared" si="39"/>
        <v>60.10867104369482</v>
      </c>
      <c r="AF37" s="271">
        <f t="shared" si="39"/>
        <v>63.416136316978033</v>
      </c>
      <c r="AG37" s="271">
        <f t="shared" si="39"/>
        <v>61.661419229837733</v>
      </c>
      <c r="AH37" s="271">
        <f t="shared" si="39"/>
        <v>59.974517655624318</v>
      </c>
      <c r="AI37" s="271">
        <f t="shared" si="39"/>
        <v>65.571337714649133</v>
      </c>
      <c r="AJ37" s="271">
        <f t="shared" si="39"/>
        <v>57.543370508054522</v>
      </c>
      <c r="AK37" s="271">
        <f t="shared" si="39"/>
        <v>65.806451612903231</v>
      </c>
      <c r="AL37" s="271">
        <f t="shared" si="39"/>
        <v>61.585482330467997</v>
      </c>
      <c r="AM37" s="271">
        <f t="shared" si="39"/>
        <v>69.749009247027743</v>
      </c>
      <c r="AO37" s="270">
        <f t="shared" ref="AO37:AZ37" si="40">AO15/AO14*100</f>
        <v>76.474324079114496</v>
      </c>
      <c r="AP37" s="270">
        <f t="shared" si="40"/>
        <v>68.834604014314621</v>
      </c>
      <c r="AQ37" s="270">
        <f t="shared" si="40"/>
        <v>74.909013059302083</v>
      </c>
      <c r="AR37" s="270">
        <f t="shared" si="40"/>
        <v>79.79175010012014</v>
      </c>
      <c r="AS37" s="270">
        <f t="shared" si="40"/>
        <v>81.909315237507712</v>
      </c>
      <c r="AT37" s="270">
        <f t="shared" si="40"/>
        <v>74.932083311138342</v>
      </c>
      <c r="AU37" s="270">
        <f t="shared" si="40"/>
        <v>60.509950248756219</v>
      </c>
      <c r="AV37" s="270">
        <f t="shared" si="40"/>
        <v>74.732573585960978</v>
      </c>
      <c r="AW37" s="271">
        <f t="shared" si="40"/>
        <v>79.237604286780169</v>
      </c>
      <c r="AX37" s="271">
        <f t="shared" si="40"/>
        <v>61.787284787955578</v>
      </c>
      <c r="AY37" s="271">
        <f t="shared" si="40"/>
        <v>60.616787664246715</v>
      </c>
      <c r="AZ37" s="271">
        <f t="shared" si="40"/>
        <v>65.31506849315069</v>
      </c>
      <c r="BB37" s="270">
        <f t="shared" ref="BB37:BM37" si="41">BB15/BB14*100</f>
        <v>14.881912561525418</v>
      </c>
      <c r="BC37" s="270">
        <f t="shared" si="41"/>
        <v>18.647183163312196</v>
      </c>
      <c r="BD37" s="270">
        <f t="shared" si="41"/>
        <v>24.437110046116288</v>
      </c>
      <c r="BE37" s="270">
        <f t="shared" si="41"/>
        <v>21.255875005292797</v>
      </c>
      <c r="BF37" s="270">
        <f t="shared" si="41"/>
        <v>28.700609396500887</v>
      </c>
      <c r="BG37" s="270" t="e">
        <f t="shared" si="41"/>
        <v>#REF!</v>
      </c>
      <c r="BH37" s="270" t="e">
        <f t="shared" si="41"/>
        <v>#REF!</v>
      </c>
      <c r="BI37" s="270" t="e">
        <f t="shared" si="41"/>
        <v>#REF!</v>
      </c>
      <c r="BJ37" s="270" t="e">
        <f t="shared" si="41"/>
        <v>#REF!</v>
      </c>
      <c r="BK37" s="270" t="e">
        <f t="shared" si="41"/>
        <v>#REF!</v>
      </c>
      <c r="BL37" s="270">
        <f t="shared" si="41"/>
        <v>72.609619470735936</v>
      </c>
      <c r="BM37" s="270">
        <f t="shared" si="41"/>
        <v>66.654887509044713</v>
      </c>
    </row>
    <row r="38" spans="2:65" s="219" customFormat="1" ht="14.25" customHeight="1">
      <c r="B38" s="272" t="s">
        <v>198</v>
      </c>
      <c r="C38" s="265"/>
      <c r="D38" s="270">
        <f t="shared" ref="D38:AM38" si="42">D16/D14*100</f>
        <v>15.647581989994441</v>
      </c>
      <c r="E38" s="270">
        <f t="shared" si="42"/>
        <v>16.725873297809354</v>
      </c>
      <c r="F38" s="270">
        <f t="shared" si="42"/>
        <v>18.882847256549677</v>
      </c>
      <c r="G38" s="270">
        <f t="shared" si="42"/>
        <v>21.22004357298475</v>
      </c>
      <c r="H38" s="270">
        <f t="shared" si="42"/>
        <v>24.545624882893012</v>
      </c>
      <c r="I38" s="270">
        <f t="shared" si="42"/>
        <v>28.561667236077898</v>
      </c>
      <c r="J38" s="270">
        <f t="shared" si="42"/>
        <v>16.271186440677965</v>
      </c>
      <c r="K38" s="270">
        <f t="shared" si="42"/>
        <v>12.862504264756055</v>
      </c>
      <c r="L38" s="270">
        <f t="shared" si="42"/>
        <v>17.970547630004603</v>
      </c>
      <c r="M38" s="270">
        <f t="shared" si="42"/>
        <v>16.48303217276333</v>
      </c>
      <c r="N38" s="270">
        <f t="shared" si="42"/>
        <v>10.582959641255606</v>
      </c>
      <c r="O38" s="270">
        <f t="shared" si="42"/>
        <v>5.2585832246849193</v>
      </c>
      <c r="P38" s="270">
        <f t="shared" si="42"/>
        <v>8.7179487179487172</v>
      </c>
      <c r="Q38" s="270">
        <f t="shared" si="42"/>
        <v>7.0591233435270127</v>
      </c>
      <c r="R38" s="270">
        <f t="shared" si="42"/>
        <v>11.055055933318709</v>
      </c>
      <c r="S38" s="270">
        <f t="shared" si="42"/>
        <v>12.529680365296802</v>
      </c>
      <c r="T38" s="270">
        <f t="shared" si="42"/>
        <v>14.055164319248824</v>
      </c>
      <c r="U38" s="270">
        <f t="shared" si="42"/>
        <v>14.517124344338168</v>
      </c>
      <c r="V38" s="270">
        <f t="shared" si="42"/>
        <v>15.4415164123902</v>
      </c>
      <c r="W38" s="270">
        <f t="shared" si="42"/>
        <v>79.209370424597367</v>
      </c>
      <c r="X38" s="270">
        <f t="shared" si="42"/>
        <v>15.346805024576735</v>
      </c>
      <c r="Y38" s="270">
        <f t="shared" si="42"/>
        <v>15.021231422505307</v>
      </c>
      <c r="Z38" s="270">
        <f t="shared" si="42"/>
        <v>17.438423645320196</v>
      </c>
      <c r="AA38" s="270">
        <f t="shared" si="42"/>
        <v>10.150294053583098</v>
      </c>
      <c r="AB38" s="270">
        <f t="shared" si="42"/>
        <v>9.6261863257795852</v>
      </c>
      <c r="AC38" s="270">
        <f t="shared" si="42"/>
        <v>6.623524933384088</v>
      </c>
      <c r="AD38" s="270">
        <f t="shared" si="42"/>
        <v>21.081830790568652</v>
      </c>
      <c r="AE38" s="271">
        <f t="shared" si="42"/>
        <v>26.013131084446456</v>
      </c>
      <c r="AF38" s="271">
        <f t="shared" si="42"/>
        <v>23.896530486553068</v>
      </c>
      <c r="AG38" s="271">
        <f t="shared" si="42"/>
        <v>23.395495277306853</v>
      </c>
      <c r="AH38" s="271">
        <f t="shared" si="42"/>
        <v>29.322897706589007</v>
      </c>
      <c r="AI38" s="271">
        <f t="shared" si="42"/>
        <v>25.673097307610771</v>
      </c>
      <c r="AJ38" s="271">
        <f t="shared" si="42"/>
        <v>28.206319702602229</v>
      </c>
      <c r="AK38" s="271">
        <f t="shared" si="42"/>
        <v>22.473118279569892</v>
      </c>
      <c r="AL38" s="271">
        <f t="shared" si="42"/>
        <v>27.086914995224447</v>
      </c>
      <c r="AM38" s="271">
        <f t="shared" si="42"/>
        <v>15.402906208718626</v>
      </c>
      <c r="AO38" s="270">
        <f t="shared" ref="AO38:AZ38" si="43">AO16/AO14*100</f>
        <v>17.165668662674651</v>
      </c>
      <c r="AP38" s="270">
        <f t="shared" si="43"/>
        <v>24.272599968881281</v>
      </c>
      <c r="AQ38" s="270">
        <f t="shared" si="43"/>
        <v>15.992292870905588</v>
      </c>
      <c r="AR38" s="270">
        <f t="shared" si="43"/>
        <v>10.764917901481779</v>
      </c>
      <c r="AS38" s="270">
        <f t="shared" si="43"/>
        <v>9.0376310919185681</v>
      </c>
      <c r="AT38" s="270">
        <f t="shared" si="43"/>
        <v>13.76977574175678</v>
      </c>
      <c r="AU38" s="270">
        <f t="shared" si="43"/>
        <v>31.660447761194028</v>
      </c>
      <c r="AV38" s="270">
        <f t="shared" si="43"/>
        <v>14.143885898063344</v>
      </c>
      <c r="AW38" s="271">
        <f t="shared" si="43"/>
        <v>11.917520179068033</v>
      </c>
      <c r="AX38" s="271">
        <f t="shared" si="43"/>
        <v>24.439144369083998</v>
      </c>
      <c r="AY38" s="271">
        <f t="shared" si="43"/>
        <v>27.857442851142977</v>
      </c>
      <c r="AZ38" s="271">
        <f t="shared" si="43"/>
        <v>22.294520547945204</v>
      </c>
      <c r="BB38" s="270">
        <f t="shared" ref="BB38:BM38" si="44">BB16/BB14*100</f>
        <v>83.633205112296821</v>
      </c>
      <c r="BC38" s="270">
        <f t="shared" si="44"/>
        <v>79.358514842385802</v>
      </c>
      <c r="BD38" s="270">
        <f t="shared" si="44"/>
        <v>72.922506555746452</v>
      </c>
      <c r="BE38" s="270">
        <f t="shared" si="44"/>
        <v>74.247364186814579</v>
      </c>
      <c r="BF38" s="270">
        <f t="shared" si="44"/>
        <v>67.564379791625711</v>
      </c>
      <c r="BG38" s="270" t="e">
        <f t="shared" si="44"/>
        <v>#REF!</v>
      </c>
      <c r="BH38" s="270" t="e">
        <f t="shared" si="44"/>
        <v>#REF!</v>
      </c>
      <c r="BI38" s="270" t="e">
        <f t="shared" si="44"/>
        <v>#REF!</v>
      </c>
      <c r="BJ38" s="270" t="e">
        <f t="shared" si="44"/>
        <v>#REF!</v>
      </c>
      <c r="BK38" s="270" t="e">
        <f t="shared" si="44"/>
        <v>#REF!</v>
      </c>
      <c r="BL38" s="270">
        <f t="shared" si="44"/>
        <v>17.498873221299338</v>
      </c>
      <c r="BM38" s="270">
        <f t="shared" si="44"/>
        <v>21.764517811769061</v>
      </c>
    </row>
    <row r="39" spans="2:65" s="219" customFormat="1" ht="14.25" customHeight="1">
      <c r="B39" s="272" t="s">
        <v>197</v>
      </c>
      <c r="C39" s="265"/>
      <c r="D39" s="270">
        <f t="shared" ref="D39:AM39" si="45">D17/D14*100</f>
        <v>4.5858810450250136</v>
      </c>
      <c r="E39" s="270">
        <f t="shared" si="45"/>
        <v>8.4665482534043814</v>
      </c>
      <c r="F39" s="270">
        <f t="shared" si="45"/>
        <v>6.1789421651013345</v>
      </c>
      <c r="G39" s="270">
        <f t="shared" si="45"/>
        <v>6.9063180827886708</v>
      </c>
      <c r="H39" s="270">
        <f t="shared" si="45"/>
        <v>6.6142027356192621</v>
      </c>
      <c r="I39" s="270">
        <f t="shared" si="45"/>
        <v>7.3795695251110347</v>
      </c>
      <c r="J39" s="270">
        <f t="shared" si="45"/>
        <v>12.929782082324456</v>
      </c>
      <c r="K39" s="270">
        <f t="shared" si="45"/>
        <v>7.9836233367451381</v>
      </c>
      <c r="L39" s="270">
        <f t="shared" si="45"/>
        <v>8.030372756557755</v>
      </c>
      <c r="M39" s="270">
        <f t="shared" si="45"/>
        <v>6.3684442485676502</v>
      </c>
      <c r="N39" s="270">
        <f t="shared" si="45"/>
        <v>7.8624813153961135</v>
      </c>
      <c r="O39" s="270">
        <f t="shared" si="45"/>
        <v>13.624511082138202</v>
      </c>
      <c r="P39" s="270">
        <f t="shared" si="45"/>
        <v>8.7625418060200673</v>
      </c>
      <c r="Q39" s="270">
        <f t="shared" si="45"/>
        <v>6.4729867482161056</v>
      </c>
      <c r="R39" s="270">
        <f t="shared" si="45"/>
        <v>11.559552533450319</v>
      </c>
      <c r="S39" s="270">
        <f t="shared" si="45"/>
        <v>12.858447488584474</v>
      </c>
      <c r="T39" s="270">
        <f t="shared" si="45"/>
        <v>9.521713615023474</v>
      </c>
      <c r="U39" s="270">
        <f t="shared" si="45"/>
        <v>11.848195001542734</v>
      </c>
      <c r="V39" s="270">
        <f t="shared" si="45"/>
        <v>6.6574202496532591</v>
      </c>
      <c r="W39" s="270">
        <f t="shared" si="45"/>
        <v>7.4914592484138609</v>
      </c>
      <c r="X39" s="270">
        <f t="shared" si="45"/>
        <v>9.4665938467139998</v>
      </c>
      <c r="Y39" s="270">
        <f t="shared" si="45"/>
        <v>9.8195329087048844</v>
      </c>
      <c r="Z39" s="270">
        <f t="shared" si="45"/>
        <v>12.364532019704432</v>
      </c>
      <c r="AA39" s="270">
        <f t="shared" si="45"/>
        <v>11.63145284251797</v>
      </c>
      <c r="AB39" s="270">
        <f t="shared" si="45"/>
        <v>8.9095487119891548</v>
      </c>
      <c r="AC39" s="270">
        <f t="shared" si="45"/>
        <v>5.2912066996574039</v>
      </c>
      <c r="AD39" s="270">
        <f t="shared" si="45"/>
        <v>13.083680073971335</v>
      </c>
      <c r="AE39" s="271">
        <f t="shared" si="45"/>
        <v>13.878197871858728</v>
      </c>
      <c r="AF39" s="271">
        <f t="shared" si="45"/>
        <v>12.687333196468897</v>
      </c>
      <c r="AG39" s="271">
        <f t="shared" si="45"/>
        <v>14.943085492855413</v>
      </c>
      <c r="AH39" s="271">
        <f t="shared" si="45"/>
        <v>10.702584637786677</v>
      </c>
      <c r="AI39" s="271">
        <f t="shared" si="45"/>
        <v>8.7555649777400895</v>
      </c>
      <c r="AJ39" s="271">
        <f t="shared" si="45"/>
        <v>14.250309789343246</v>
      </c>
      <c r="AK39" s="271">
        <f t="shared" si="45"/>
        <v>11.720430107526882</v>
      </c>
      <c r="AL39" s="271">
        <f t="shared" si="45"/>
        <v>11.327602674307546</v>
      </c>
      <c r="AM39" s="271">
        <f t="shared" si="45"/>
        <v>14.848084544253634</v>
      </c>
      <c r="AO39" s="270">
        <f t="shared" ref="AO39:AZ39" si="46">AO17/AO14*100</f>
        <v>6.3600072582108504</v>
      </c>
      <c r="AP39" s="270">
        <f t="shared" si="46"/>
        <v>6.892796016804108</v>
      </c>
      <c r="AQ39" s="270">
        <f t="shared" si="46"/>
        <v>9.0986940697923355</v>
      </c>
      <c r="AR39" s="270">
        <f t="shared" si="46"/>
        <v>9.4433319983980777</v>
      </c>
      <c r="AS39" s="270">
        <f t="shared" si="46"/>
        <v>9.0530536705737195</v>
      </c>
      <c r="AT39" s="270">
        <f t="shared" si="46"/>
        <v>11.298140947104883</v>
      </c>
      <c r="AU39" s="270">
        <f t="shared" si="46"/>
        <v>7.8296019900497518</v>
      </c>
      <c r="AV39" s="270">
        <f t="shared" si="46"/>
        <v>11.12354051597567</v>
      </c>
      <c r="AW39" s="271">
        <f t="shared" si="46"/>
        <v>8.8448755341518019</v>
      </c>
      <c r="AX39" s="271">
        <f t="shared" si="46"/>
        <v>13.773570842960423</v>
      </c>
      <c r="AY39" s="271">
        <f t="shared" si="46"/>
        <v>11.525769484610308</v>
      </c>
      <c r="AZ39" s="271">
        <f t="shared" si="46"/>
        <v>12.390410958904109</v>
      </c>
      <c r="BB39" s="270">
        <f t="shared" ref="BB39:BM39" si="47">BB17/BB14*100</f>
        <v>1.4848823261777724</v>
      </c>
      <c r="BC39" s="270">
        <f t="shared" si="47"/>
        <v>1.9943019943019942</v>
      </c>
      <c r="BD39" s="270">
        <f t="shared" si="47"/>
        <v>2.6403833981372635</v>
      </c>
      <c r="BE39" s="270">
        <f t="shared" si="47"/>
        <v>4.4967608078926196</v>
      </c>
      <c r="BF39" s="270">
        <f t="shared" si="47"/>
        <v>3.7350108118734031</v>
      </c>
      <c r="BG39" s="270" t="e">
        <f t="shared" si="47"/>
        <v>#REF!</v>
      </c>
      <c r="BH39" s="270" t="e">
        <f t="shared" si="47"/>
        <v>#REF!</v>
      </c>
      <c r="BI39" s="270" t="e">
        <f t="shared" si="47"/>
        <v>#REF!</v>
      </c>
      <c r="BJ39" s="270" t="e">
        <f t="shared" si="47"/>
        <v>#REF!</v>
      </c>
      <c r="BK39" s="270" t="e">
        <f t="shared" si="47"/>
        <v>#REF!</v>
      </c>
      <c r="BL39" s="270">
        <f t="shared" si="47"/>
        <v>9.8915073079647158</v>
      </c>
      <c r="BM39" s="270">
        <f t="shared" si="47"/>
        <v>11.580594679186229</v>
      </c>
    </row>
    <row r="40" spans="2:65" s="219" customFormat="1" ht="14.25" customHeight="1">
      <c r="B40" s="273" t="s">
        <v>200</v>
      </c>
      <c r="C40" s="265"/>
      <c r="D40" s="270">
        <f t="shared" ref="D40:AM40" si="48">SUM(D41:D43)</f>
        <v>99.999999999999986</v>
      </c>
      <c r="E40" s="270">
        <f t="shared" si="48"/>
        <v>100</v>
      </c>
      <c r="F40" s="270">
        <f t="shared" si="48"/>
        <v>100</v>
      </c>
      <c r="G40" s="270">
        <f t="shared" si="48"/>
        <v>100</v>
      </c>
      <c r="H40" s="270">
        <f t="shared" si="48"/>
        <v>100</v>
      </c>
      <c r="I40" s="270">
        <f t="shared" si="48"/>
        <v>100</v>
      </c>
      <c r="J40" s="270">
        <f t="shared" si="48"/>
        <v>100</v>
      </c>
      <c r="K40" s="270">
        <f t="shared" si="48"/>
        <v>100</v>
      </c>
      <c r="L40" s="270">
        <f t="shared" si="48"/>
        <v>99.999999999999986</v>
      </c>
      <c r="M40" s="270">
        <f t="shared" si="48"/>
        <v>100.00000000000001</v>
      </c>
      <c r="N40" s="270">
        <f t="shared" si="48"/>
        <v>100</v>
      </c>
      <c r="O40" s="270">
        <f t="shared" si="48"/>
        <v>100</v>
      </c>
      <c r="P40" s="270">
        <f t="shared" si="48"/>
        <v>100</v>
      </c>
      <c r="Q40" s="270">
        <f t="shared" si="48"/>
        <v>100.00000000000001</v>
      </c>
      <c r="R40" s="270">
        <f t="shared" si="48"/>
        <v>100</v>
      </c>
      <c r="S40" s="270">
        <f t="shared" si="48"/>
        <v>100</v>
      </c>
      <c r="T40" s="270">
        <f t="shared" si="48"/>
        <v>100</v>
      </c>
      <c r="U40" s="270">
        <f t="shared" si="48"/>
        <v>100</v>
      </c>
      <c r="V40" s="270">
        <f t="shared" si="48"/>
        <v>100</v>
      </c>
      <c r="W40" s="270">
        <f t="shared" si="48"/>
        <v>99.999999999999986</v>
      </c>
      <c r="X40" s="270">
        <f t="shared" si="48"/>
        <v>99.999999999999986</v>
      </c>
      <c r="Y40" s="270">
        <f t="shared" si="48"/>
        <v>100</v>
      </c>
      <c r="Z40" s="270">
        <f t="shared" si="48"/>
        <v>100</v>
      </c>
      <c r="AA40" s="270">
        <f t="shared" si="48"/>
        <v>100</v>
      </c>
      <c r="AB40" s="270">
        <f t="shared" si="48"/>
        <v>100</v>
      </c>
      <c r="AC40" s="270">
        <f t="shared" si="48"/>
        <v>100</v>
      </c>
      <c r="AD40" s="270">
        <f t="shared" si="48"/>
        <v>100</v>
      </c>
      <c r="AE40" s="271">
        <f t="shared" si="48"/>
        <v>100</v>
      </c>
      <c r="AF40" s="271">
        <f t="shared" si="48"/>
        <v>100</v>
      </c>
      <c r="AG40" s="271">
        <f t="shared" si="48"/>
        <v>100</v>
      </c>
      <c r="AH40" s="271">
        <f t="shared" si="48"/>
        <v>100.00000000000001</v>
      </c>
      <c r="AI40" s="271">
        <f t="shared" si="48"/>
        <v>100</v>
      </c>
      <c r="AJ40" s="271">
        <f t="shared" si="48"/>
        <v>100</v>
      </c>
      <c r="AK40" s="271">
        <f t="shared" si="48"/>
        <v>100</v>
      </c>
      <c r="AL40" s="271">
        <f t="shared" si="48"/>
        <v>100</v>
      </c>
      <c r="AM40" s="271">
        <f t="shared" si="48"/>
        <v>100</v>
      </c>
      <c r="AO40" s="270">
        <f t="shared" ref="AO40:AZ40" si="49">SUM(AO41:AO43)</f>
        <v>99.999999999999986</v>
      </c>
      <c r="AP40" s="270">
        <f t="shared" si="49"/>
        <v>100</v>
      </c>
      <c r="AQ40" s="270">
        <f t="shared" si="49"/>
        <v>100</v>
      </c>
      <c r="AR40" s="270">
        <f t="shared" si="49"/>
        <v>100</v>
      </c>
      <c r="AS40" s="270">
        <f t="shared" si="49"/>
        <v>100</v>
      </c>
      <c r="AT40" s="270">
        <f t="shared" si="49"/>
        <v>100.00000000000001</v>
      </c>
      <c r="AU40" s="270">
        <f t="shared" si="49"/>
        <v>100</v>
      </c>
      <c r="AV40" s="270">
        <f t="shared" si="49"/>
        <v>100</v>
      </c>
      <c r="AW40" s="271">
        <f t="shared" si="49"/>
        <v>100</v>
      </c>
      <c r="AX40" s="271">
        <f t="shared" si="49"/>
        <v>100</v>
      </c>
      <c r="AY40" s="271">
        <f t="shared" si="49"/>
        <v>99.999999999999986</v>
      </c>
      <c r="AZ40" s="271">
        <f t="shared" si="49"/>
        <v>100</v>
      </c>
      <c r="BB40" s="270">
        <f t="shared" ref="BB40:BM40" si="50">SUM(BB41:BB43)</f>
        <v>100</v>
      </c>
      <c r="BC40" s="270">
        <f t="shared" si="50"/>
        <v>99.999999999999986</v>
      </c>
      <c r="BD40" s="270">
        <f t="shared" si="50"/>
        <v>100</v>
      </c>
      <c r="BE40" s="270">
        <f t="shared" si="50"/>
        <v>100</v>
      </c>
      <c r="BF40" s="270">
        <f t="shared" si="50"/>
        <v>100</v>
      </c>
      <c r="BG40" s="270" t="e">
        <f t="shared" si="50"/>
        <v>#REF!</v>
      </c>
      <c r="BH40" s="270" t="e">
        <f t="shared" si="50"/>
        <v>#REF!</v>
      </c>
      <c r="BI40" s="270" t="e">
        <f t="shared" si="50"/>
        <v>#REF!</v>
      </c>
      <c r="BJ40" s="270" t="e">
        <f t="shared" si="50"/>
        <v>#REF!</v>
      </c>
      <c r="BK40" s="270" t="e">
        <f t="shared" si="50"/>
        <v>#REF!</v>
      </c>
      <c r="BL40" s="270">
        <f t="shared" si="50"/>
        <v>100</v>
      </c>
      <c r="BM40" s="270">
        <f t="shared" si="50"/>
        <v>100</v>
      </c>
    </row>
    <row r="41" spans="2:65" s="219" customFormat="1" ht="14.25" customHeight="1">
      <c r="B41" s="272" t="s">
        <v>199</v>
      </c>
      <c r="C41" s="265"/>
      <c r="D41" s="270">
        <f t="shared" ref="D41:AM41" si="51">D19/D18*100</f>
        <v>51.105810928013874</v>
      </c>
      <c r="E41" s="270">
        <f t="shared" si="51"/>
        <v>55.461165048543691</v>
      </c>
      <c r="F41" s="270">
        <f t="shared" si="51"/>
        <v>50.262439638883059</v>
      </c>
      <c r="G41" s="270">
        <f t="shared" si="51"/>
        <v>51.649194579391455</v>
      </c>
      <c r="H41" s="270">
        <f t="shared" si="51"/>
        <v>52.771855010660985</v>
      </c>
      <c r="I41" s="270">
        <f t="shared" si="51"/>
        <v>47.404063205417607</v>
      </c>
      <c r="J41" s="270">
        <f t="shared" si="51"/>
        <v>46.817370612730521</v>
      </c>
      <c r="K41" s="270">
        <f t="shared" si="51"/>
        <v>52.5501141842172</v>
      </c>
      <c r="L41" s="270">
        <f t="shared" si="51"/>
        <v>50.251256281407031</v>
      </c>
      <c r="M41" s="270">
        <f t="shared" si="51"/>
        <v>49.085505258344767</v>
      </c>
      <c r="N41" s="270">
        <f t="shared" si="51"/>
        <v>45.012231584669749</v>
      </c>
      <c r="O41" s="270">
        <f t="shared" si="51"/>
        <v>48.241703813769192</v>
      </c>
      <c r="P41" s="270">
        <f t="shared" si="51"/>
        <v>28.375581996896017</v>
      </c>
      <c r="Q41" s="270">
        <f t="shared" si="51"/>
        <v>50.351405622489963</v>
      </c>
      <c r="R41" s="270">
        <f t="shared" si="51"/>
        <v>47.334329845540609</v>
      </c>
      <c r="S41" s="270">
        <f t="shared" si="51"/>
        <v>47.664974619289339</v>
      </c>
      <c r="T41" s="270">
        <f t="shared" si="51"/>
        <v>48.680851063829792</v>
      </c>
      <c r="U41" s="270">
        <f t="shared" si="51"/>
        <v>44.239514906518444</v>
      </c>
      <c r="V41" s="270">
        <f t="shared" si="51"/>
        <v>48.573676962423768</v>
      </c>
      <c r="W41" s="270">
        <f t="shared" si="51"/>
        <v>51.636592530423833</v>
      </c>
      <c r="X41" s="270">
        <f t="shared" si="51"/>
        <v>52.9389949935101</v>
      </c>
      <c r="Y41" s="270">
        <f t="shared" si="51"/>
        <v>50.414318859794491</v>
      </c>
      <c r="Z41" s="270">
        <f t="shared" si="51"/>
        <v>52.608994164092003</v>
      </c>
      <c r="AA41" s="270">
        <f t="shared" si="51"/>
        <v>57.772587943365927</v>
      </c>
      <c r="AB41" s="270">
        <f t="shared" si="51"/>
        <v>55.541340156724772</v>
      </c>
      <c r="AC41" s="270">
        <f t="shared" si="51"/>
        <v>55.662983425414367</v>
      </c>
      <c r="AD41" s="270">
        <f t="shared" si="51"/>
        <v>54.153251770766261</v>
      </c>
      <c r="AE41" s="271">
        <f t="shared" si="51"/>
        <v>45.024174053182918</v>
      </c>
      <c r="AF41" s="271">
        <f t="shared" si="51"/>
        <v>50.678595338080456</v>
      </c>
      <c r="AG41" s="271">
        <f t="shared" si="51"/>
        <v>50.693432626409795</v>
      </c>
      <c r="AH41" s="271">
        <f t="shared" si="51"/>
        <v>49.332548984116933</v>
      </c>
      <c r="AI41" s="271">
        <f t="shared" si="51"/>
        <v>46.176132673959735</v>
      </c>
      <c r="AJ41" s="271">
        <f t="shared" si="51"/>
        <v>48.422911935402475</v>
      </c>
      <c r="AK41" s="271">
        <f t="shared" si="51"/>
        <v>49.075262682451388</v>
      </c>
      <c r="AL41" s="271">
        <f t="shared" si="51"/>
        <v>45.468937395058767</v>
      </c>
      <c r="AM41" s="271">
        <f t="shared" si="51"/>
        <v>49.031584023145541</v>
      </c>
      <c r="AO41" s="270">
        <f t="shared" ref="AO41:AZ41" si="52">AO19/AO18*100</f>
        <v>52.137828825490914</v>
      </c>
      <c r="AP41" s="270">
        <f t="shared" si="52"/>
        <v>51.114663824495956</v>
      </c>
      <c r="AQ41" s="270">
        <f t="shared" si="52"/>
        <v>50.038524098964132</v>
      </c>
      <c r="AR41" s="270">
        <f t="shared" si="52"/>
        <v>47.564304027789269</v>
      </c>
      <c r="AS41" s="270">
        <f t="shared" si="52"/>
        <v>42.169588671611599</v>
      </c>
      <c r="AT41" s="270">
        <f t="shared" si="52"/>
        <v>46.967772662327356</v>
      </c>
      <c r="AU41" s="270">
        <f t="shared" si="52"/>
        <v>51.075974281590341</v>
      </c>
      <c r="AV41" s="270">
        <f t="shared" si="52"/>
        <v>53.791887125220462</v>
      </c>
      <c r="AW41" s="271">
        <f t="shared" si="52"/>
        <v>55.107629950156102</v>
      </c>
      <c r="AX41" s="271">
        <f t="shared" si="52"/>
        <v>49.434172421474713</v>
      </c>
      <c r="AY41" s="271">
        <f t="shared" si="52"/>
        <v>48.02124876883083</v>
      </c>
      <c r="AZ41" s="271">
        <f t="shared" si="52"/>
        <v>47.933017794020735</v>
      </c>
      <c r="BB41" s="270">
        <f t="shared" ref="BB41:BM41" si="53">BB19/BB18*100</f>
        <v>17.552988612215987</v>
      </c>
      <c r="BC41" s="270">
        <f t="shared" si="53"/>
        <v>17.442685673732605</v>
      </c>
      <c r="BD41" s="270">
        <f t="shared" si="53"/>
        <v>24.653031409788166</v>
      </c>
      <c r="BE41" s="270">
        <f t="shared" si="53"/>
        <v>48.175034706154555</v>
      </c>
      <c r="BF41" s="270">
        <f t="shared" si="53"/>
        <v>56.233119260548591</v>
      </c>
      <c r="BG41" s="270" t="e">
        <f t="shared" si="53"/>
        <v>#REF!</v>
      </c>
      <c r="BH41" s="270" t="e">
        <f t="shared" si="53"/>
        <v>#REF!</v>
      </c>
      <c r="BI41" s="270" t="e">
        <f t="shared" si="53"/>
        <v>#REF!</v>
      </c>
      <c r="BJ41" s="270" t="e">
        <f t="shared" si="53"/>
        <v>#REF!</v>
      </c>
      <c r="BK41" s="270" t="e">
        <f t="shared" si="53"/>
        <v>#REF!</v>
      </c>
      <c r="BL41" s="270">
        <f t="shared" si="53"/>
        <v>49.251048532055123</v>
      </c>
      <c r="BM41" s="270">
        <f t="shared" si="53"/>
        <v>48.99553804132524</v>
      </c>
    </row>
    <row r="42" spans="2:65" s="219" customFormat="1" ht="14.25" customHeight="1">
      <c r="B42" s="272" t="s">
        <v>198</v>
      </c>
      <c r="C42" s="265"/>
      <c r="D42" s="270">
        <f t="shared" ref="D42:AM42" si="54">D20/D18*100</f>
        <v>22.74501300954033</v>
      </c>
      <c r="E42" s="270">
        <f t="shared" si="54"/>
        <v>19.854368932038835</v>
      </c>
      <c r="F42" s="270">
        <f t="shared" si="54"/>
        <v>25.23619567499475</v>
      </c>
      <c r="G42" s="270">
        <f t="shared" si="54"/>
        <v>22.628483763743287</v>
      </c>
      <c r="H42" s="270">
        <f t="shared" si="54"/>
        <v>25.13859275053305</v>
      </c>
      <c r="I42" s="270">
        <f t="shared" si="54"/>
        <v>21.63280662151994</v>
      </c>
      <c r="J42" s="270">
        <f t="shared" si="54"/>
        <v>22.099940511600238</v>
      </c>
      <c r="K42" s="270">
        <f t="shared" si="54"/>
        <v>23.039837604668868</v>
      </c>
      <c r="L42" s="270">
        <f t="shared" si="54"/>
        <v>28.391959798994975</v>
      </c>
      <c r="M42" s="270">
        <f t="shared" si="54"/>
        <v>25.582990397805212</v>
      </c>
      <c r="N42" s="270">
        <f t="shared" si="54"/>
        <v>29.05680891546616</v>
      </c>
      <c r="O42" s="270">
        <f t="shared" si="54"/>
        <v>28.949975235264986</v>
      </c>
      <c r="P42" s="270">
        <f t="shared" si="54"/>
        <v>46.714950853595447</v>
      </c>
      <c r="Q42" s="270">
        <f t="shared" si="54"/>
        <v>25.175702811244982</v>
      </c>
      <c r="R42" s="270">
        <f t="shared" si="54"/>
        <v>26.905829596412556</v>
      </c>
      <c r="S42" s="270">
        <f t="shared" si="54"/>
        <v>28.401015228426395</v>
      </c>
      <c r="T42" s="270">
        <f t="shared" si="54"/>
        <v>28.085106382978726</v>
      </c>
      <c r="U42" s="270">
        <f t="shared" si="54"/>
        <v>27.817079332996464</v>
      </c>
      <c r="V42" s="270">
        <f t="shared" si="54"/>
        <v>28.919929175683652</v>
      </c>
      <c r="W42" s="270">
        <f t="shared" si="54"/>
        <v>26.751993285774233</v>
      </c>
      <c r="X42" s="270">
        <f t="shared" si="54"/>
        <v>25.55164101613202</v>
      </c>
      <c r="Y42" s="270">
        <f t="shared" si="54"/>
        <v>24.72654955253563</v>
      </c>
      <c r="Z42" s="270">
        <f t="shared" si="54"/>
        <v>25.266048746996223</v>
      </c>
      <c r="AA42" s="270">
        <f t="shared" si="54"/>
        <v>23.558604583272515</v>
      </c>
      <c r="AB42" s="270">
        <f t="shared" si="54"/>
        <v>22.101391332160564</v>
      </c>
      <c r="AC42" s="270">
        <f t="shared" si="54"/>
        <v>19.630524861878452</v>
      </c>
      <c r="AD42" s="270">
        <f t="shared" si="54"/>
        <v>23.003863490019317</v>
      </c>
      <c r="AE42" s="271">
        <f t="shared" si="54"/>
        <v>27.830378726833199</v>
      </c>
      <c r="AF42" s="271">
        <f t="shared" si="54"/>
        <v>27.180329864280932</v>
      </c>
      <c r="AG42" s="271">
        <f t="shared" si="54"/>
        <v>27.661755976471859</v>
      </c>
      <c r="AH42" s="271">
        <f t="shared" si="54"/>
        <v>28.928910810443913</v>
      </c>
      <c r="AI42" s="271">
        <f t="shared" si="54"/>
        <v>28.897547330036467</v>
      </c>
      <c r="AJ42" s="271">
        <f t="shared" si="54"/>
        <v>28.039364118092351</v>
      </c>
      <c r="AK42" s="271">
        <f t="shared" si="54"/>
        <v>21.908429610611897</v>
      </c>
      <c r="AL42" s="271">
        <f t="shared" si="54"/>
        <v>28.606380426960904</v>
      </c>
      <c r="AM42" s="271">
        <f t="shared" si="54"/>
        <v>25.31945672265531</v>
      </c>
      <c r="AO42" s="270">
        <f t="shared" ref="AO42:AZ42" si="55">AO20/AO18*100</f>
        <v>22.741756206002222</v>
      </c>
      <c r="AP42" s="270">
        <f t="shared" si="55"/>
        <v>23.439026556532554</v>
      </c>
      <c r="AQ42" s="270">
        <f t="shared" si="55"/>
        <v>24.775276089375907</v>
      </c>
      <c r="AR42" s="270">
        <f t="shared" si="55"/>
        <v>27.764452898850383</v>
      </c>
      <c r="AS42" s="270">
        <f t="shared" si="55"/>
        <v>32.779838165879973</v>
      </c>
      <c r="AT42" s="270">
        <f t="shared" si="55"/>
        <v>28.099698364819815</v>
      </c>
      <c r="AU42" s="270">
        <f t="shared" si="55"/>
        <v>27.050255871932816</v>
      </c>
      <c r="AV42" s="270">
        <f t="shared" si="55"/>
        <v>24.466891133557802</v>
      </c>
      <c r="AW42" s="271">
        <f t="shared" si="55"/>
        <v>21.624582351974585</v>
      </c>
      <c r="AX42" s="271">
        <f t="shared" si="55"/>
        <v>27.52283359322789</v>
      </c>
      <c r="AY42" s="271">
        <f t="shared" si="55"/>
        <v>28.634169182826604</v>
      </c>
      <c r="AZ42" s="271">
        <f t="shared" si="55"/>
        <v>25.271104187885683</v>
      </c>
      <c r="BB42" s="270">
        <f t="shared" ref="BB42:BM42" si="56">BB20/BB18*100</f>
        <v>73.797199367950739</v>
      </c>
      <c r="BC42" s="270">
        <f t="shared" si="56"/>
        <v>65.268906785152268</v>
      </c>
      <c r="BD42" s="270">
        <f t="shared" si="56"/>
        <v>62.293644996347695</v>
      </c>
      <c r="BE42" s="270">
        <f t="shared" si="56"/>
        <v>41.482531235539099</v>
      </c>
      <c r="BF42" s="270">
        <f t="shared" si="56"/>
        <v>34.019566652661901</v>
      </c>
      <c r="BG42" s="270" t="e">
        <f t="shared" si="56"/>
        <v>#REF!</v>
      </c>
      <c r="BH42" s="270" t="e">
        <f t="shared" si="56"/>
        <v>#REF!</v>
      </c>
      <c r="BI42" s="270" t="e">
        <f t="shared" si="56"/>
        <v>#REF!</v>
      </c>
      <c r="BJ42" s="270" t="e">
        <f t="shared" si="56"/>
        <v>#REF!</v>
      </c>
      <c r="BK42" s="270" t="e">
        <f t="shared" si="56"/>
        <v>#REF!</v>
      </c>
      <c r="BL42" s="270">
        <f t="shared" si="56"/>
        <v>27.612770692459126</v>
      </c>
      <c r="BM42" s="270">
        <f t="shared" si="56"/>
        <v>26.536665207147475</v>
      </c>
    </row>
    <row r="43" spans="2:65" s="219" customFormat="1" ht="14.25" customHeight="1">
      <c r="B43" s="272" t="s">
        <v>197</v>
      </c>
      <c r="C43" s="265"/>
      <c r="D43" s="270">
        <f t="shared" ref="D43:AM43" si="57">D21/D18*100</f>
        <v>26.149176062445793</v>
      </c>
      <c r="E43" s="270">
        <f t="shared" si="57"/>
        <v>24.684466019417474</v>
      </c>
      <c r="F43" s="270">
        <f t="shared" si="57"/>
        <v>24.501364686122194</v>
      </c>
      <c r="G43" s="270">
        <f t="shared" si="57"/>
        <v>25.722321656865255</v>
      </c>
      <c r="H43" s="270">
        <f t="shared" si="57"/>
        <v>22.089552238805972</v>
      </c>
      <c r="I43" s="270">
        <f t="shared" si="57"/>
        <v>30.963130173062453</v>
      </c>
      <c r="J43" s="270">
        <f t="shared" si="57"/>
        <v>31.082688875669245</v>
      </c>
      <c r="K43" s="270">
        <f t="shared" si="57"/>
        <v>24.410048211113931</v>
      </c>
      <c r="L43" s="270">
        <f t="shared" si="57"/>
        <v>21.356783919597991</v>
      </c>
      <c r="M43" s="270">
        <f t="shared" si="57"/>
        <v>25.331504343850025</v>
      </c>
      <c r="N43" s="270">
        <f t="shared" si="57"/>
        <v>25.930959499864091</v>
      </c>
      <c r="O43" s="270">
        <f t="shared" si="57"/>
        <v>22.808320950965825</v>
      </c>
      <c r="P43" s="270">
        <f t="shared" si="57"/>
        <v>24.909467149508536</v>
      </c>
      <c r="Q43" s="270">
        <f t="shared" si="57"/>
        <v>24.472891566265059</v>
      </c>
      <c r="R43" s="270">
        <f t="shared" si="57"/>
        <v>25.759840558046836</v>
      </c>
      <c r="S43" s="270">
        <f t="shared" si="57"/>
        <v>23.934010152284262</v>
      </c>
      <c r="T43" s="270">
        <f t="shared" si="57"/>
        <v>23.23404255319149</v>
      </c>
      <c r="U43" s="270">
        <f t="shared" si="57"/>
        <v>27.943405760485096</v>
      </c>
      <c r="V43" s="270">
        <f t="shared" si="57"/>
        <v>22.506393861892583</v>
      </c>
      <c r="W43" s="270">
        <f t="shared" si="57"/>
        <v>21.61141418380193</v>
      </c>
      <c r="X43" s="270">
        <f t="shared" si="57"/>
        <v>21.509363990357873</v>
      </c>
      <c r="Y43" s="270">
        <f t="shared" si="57"/>
        <v>24.859131587669872</v>
      </c>
      <c r="Z43" s="270">
        <f t="shared" si="57"/>
        <v>22.124957088911774</v>
      </c>
      <c r="AA43" s="270">
        <f t="shared" si="57"/>
        <v>18.668807473361554</v>
      </c>
      <c r="AB43" s="270">
        <f t="shared" si="57"/>
        <v>22.357268511114665</v>
      </c>
      <c r="AC43" s="270">
        <f t="shared" si="57"/>
        <v>24.706491712707184</v>
      </c>
      <c r="AD43" s="270">
        <f t="shared" si="57"/>
        <v>22.842884739214423</v>
      </c>
      <c r="AE43" s="271">
        <f t="shared" si="57"/>
        <v>27.145447219983883</v>
      </c>
      <c r="AF43" s="271">
        <f t="shared" si="57"/>
        <v>22.141074797638609</v>
      </c>
      <c r="AG43" s="271">
        <f t="shared" si="57"/>
        <v>21.644811397118342</v>
      </c>
      <c r="AH43" s="271">
        <f t="shared" si="57"/>
        <v>21.738540205439161</v>
      </c>
      <c r="AI43" s="271">
        <f t="shared" si="57"/>
        <v>24.926319996003794</v>
      </c>
      <c r="AJ43" s="271">
        <f t="shared" si="57"/>
        <v>23.537723946505174</v>
      </c>
      <c r="AK43" s="271">
        <f t="shared" si="57"/>
        <v>29.016307706936718</v>
      </c>
      <c r="AL43" s="271">
        <f t="shared" si="57"/>
        <v>25.92468217798033</v>
      </c>
      <c r="AM43" s="271">
        <f t="shared" si="57"/>
        <v>25.648959254199148</v>
      </c>
      <c r="AO43" s="270">
        <f t="shared" ref="AO43:AZ43" si="58">AO21/AO18*100</f>
        <v>25.120414968506854</v>
      </c>
      <c r="AP43" s="270">
        <f t="shared" si="58"/>
        <v>25.44630961897149</v>
      </c>
      <c r="AQ43" s="270">
        <f t="shared" si="58"/>
        <v>25.186199811659961</v>
      </c>
      <c r="AR43" s="270">
        <f t="shared" si="58"/>
        <v>24.671243073360351</v>
      </c>
      <c r="AS43" s="270">
        <f t="shared" si="58"/>
        <v>25.050573162508428</v>
      </c>
      <c r="AT43" s="270">
        <f t="shared" si="58"/>
        <v>24.932528972852833</v>
      </c>
      <c r="AU43" s="270">
        <f t="shared" si="58"/>
        <v>21.87376984647684</v>
      </c>
      <c r="AV43" s="270">
        <f t="shared" si="58"/>
        <v>21.741221741221743</v>
      </c>
      <c r="AW43" s="271">
        <f t="shared" si="58"/>
        <v>23.267787697869309</v>
      </c>
      <c r="AX43" s="271">
        <f t="shared" si="58"/>
        <v>23.042993985297393</v>
      </c>
      <c r="AY43" s="271">
        <f t="shared" si="58"/>
        <v>23.344582048342563</v>
      </c>
      <c r="AZ43" s="271">
        <f t="shared" si="58"/>
        <v>26.795878018093582</v>
      </c>
      <c r="BB43" s="270">
        <f t="shared" ref="BB43:BM43" si="59">BB21/BB18*100</f>
        <v>8.64981201983327</v>
      </c>
      <c r="BC43" s="270">
        <f t="shared" si="59"/>
        <v>17.288407541115124</v>
      </c>
      <c r="BD43" s="270">
        <f t="shared" si="59"/>
        <v>13.053323593864135</v>
      </c>
      <c r="BE43" s="270">
        <f t="shared" si="59"/>
        <v>10.34243405830634</v>
      </c>
      <c r="BF43" s="270">
        <f t="shared" si="59"/>
        <v>9.7473140867895083</v>
      </c>
      <c r="BG43" s="270" t="e">
        <f t="shared" si="59"/>
        <v>#REF!</v>
      </c>
      <c r="BH43" s="270" t="e">
        <f t="shared" si="59"/>
        <v>#REF!</v>
      </c>
      <c r="BI43" s="270" t="e">
        <f t="shared" si="59"/>
        <v>#REF!</v>
      </c>
      <c r="BJ43" s="270" t="e">
        <f t="shared" si="59"/>
        <v>#REF!</v>
      </c>
      <c r="BK43" s="270" t="e">
        <f t="shared" si="59"/>
        <v>#REF!</v>
      </c>
      <c r="BL43" s="270">
        <f t="shared" si="59"/>
        <v>23.136180775485748</v>
      </c>
      <c r="BM43" s="270">
        <f t="shared" si="59"/>
        <v>24.467796751527281</v>
      </c>
    </row>
    <row r="44" spans="2:65" s="219" customFormat="1" ht="14.25" customHeight="1">
      <c r="B44" s="273" t="s">
        <v>57</v>
      </c>
      <c r="C44" s="265"/>
      <c r="D44" s="270">
        <f t="shared" ref="D44:AM44" si="60">SUM(D45:D47)</f>
        <v>100</v>
      </c>
      <c r="E44" s="270">
        <f t="shared" si="60"/>
        <v>100</v>
      </c>
      <c r="F44" s="270">
        <f t="shared" si="60"/>
        <v>100</v>
      </c>
      <c r="G44" s="270">
        <f t="shared" si="60"/>
        <v>100</v>
      </c>
      <c r="H44" s="270">
        <f t="shared" si="60"/>
        <v>100</v>
      </c>
      <c r="I44" s="270">
        <f t="shared" si="60"/>
        <v>100</v>
      </c>
      <c r="J44" s="270">
        <f t="shared" si="60"/>
        <v>100.00000000000001</v>
      </c>
      <c r="K44" s="270">
        <f t="shared" si="60"/>
        <v>100</v>
      </c>
      <c r="L44" s="270">
        <f t="shared" si="60"/>
        <v>100.00000000000001</v>
      </c>
      <c r="M44" s="270">
        <f t="shared" si="60"/>
        <v>100</v>
      </c>
      <c r="N44" s="270">
        <f t="shared" si="60"/>
        <v>100</v>
      </c>
      <c r="O44" s="270">
        <f t="shared" si="60"/>
        <v>100</v>
      </c>
      <c r="P44" s="270">
        <f t="shared" si="60"/>
        <v>100.00000000000001</v>
      </c>
      <c r="Q44" s="270">
        <f t="shared" si="60"/>
        <v>100</v>
      </c>
      <c r="R44" s="270">
        <f t="shared" si="60"/>
        <v>100</v>
      </c>
      <c r="S44" s="270">
        <f t="shared" si="60"/>
        <v>100</v>
      </c>
      <c r="T44" s="270">
        <f t="shared" si="60"/>
        <v>100</v>
      </c>
      <c r="U44" s="270">
        <f t="shared" si="60"/>
        <v>100</v>
      </c>
      <c r="V44" s="270">
        <f t="shared" si="60"/>
        <v>100</v>
      </c>
      <c r="W44" s="270">
        <f t="shared" si="60"/>
        <v>100</v>
      </c>
      <c r="X44" s="270">
        <f t="shared" si="60"/>
        <v>100</v>
      </c>
      <c r="Y44" s="270">
        <f t="shared" si="60"/>
        <v>100</v>
      </c>
      <c r="Z44" s="270">
        <f t="shared" si="60"/>
        <v>100</v>
      </c>
      <c r="AA44" s="270">
        <f t="shared" si="60"/>
        <v>100</v>
      </c>
      <c r="AB44" s="270">
        <f t="shared" si="60"/>
        <v>100</v>
      </c>
      <c r="AC44" s="270">
        <f t="shared" si="60"/>
        <v>100</v>
      </c>
      <c r="AD44" s="270">
        <f t="shared" si="60"/>
        <v>100</v>
      </c>
      <c r="AE44" s="271">
        <f t="shared" si="60"/>
        <v>100</v>
      </c>
      <c r="AF44" s="271">
        <f t="shared" si="60"/>
        <v>100</v>
      </c>
      <c r="AG44" s="271">
        <f t="shared" si="60"/>
        <v>100</v>
      </c>
      <c r="AH44" s="271">
        <f t="shared" si="60"/>
        <v>100</v>
      </c>
      <c r="AI44" s="271">
        <f t="shared" si="60"/>
        <v>100</v>
      </c>
      <c r="AJ44" s="271">
        <f t="shared" si="60"/>
        <v>100</v>
      </c>
      <c r="AK44" s="271">
        <f t="shared" si="60"/>
        <v>100</v>
      </c>
      <c r="AL44" s="271">
        <f t="shared" si="60"/>
        <v>100</v>
      </c>
      <c r="AM44" s="271">
        <f t="shared" si="60"/>
        <v>100</v>
      </c>
      <c r="AO44" s="270">
        <f t="shared" ref="AO44:AZ44" si="61">SUM(AO45:AO47)</f>
        <v>100</v>
      </c>
      <c r="AP44" s="270">
        <f t="shared" si="61"/>
        <v>100</v>
      </c>
      <c r="AQ44" s="270">
        <f t="shared" si="61"/>
        <v>100</v>
      </c>
      <c r="AR44" s="270">
        <f t="shared" si="61"/>
        <v>100.00000000000001</v>
      </c>
      <c r="AS44" s="270">
        <f t="shared" si="61"/>
        <v>100</v>
      </c>
      <c r="AT44" s="270">
        <f t="shared" si="61"/>
        <v>99.999999999999986</v>
      </c>
      <c r="AU44" s="270">
        <f t="shared" si="61"/>
        <v>100</v>
      </c>
      <c r="AV44" s="270">
        <f t="shared" si="61"/>
        <v>100</v>
      </c>
      <c r="AW44" s="271">
        <f t="shared" si="61"/>
        <v>100</v>
      </c>
      <c r="AX44" s="271">
        <f t="shared" si="61"/>
        <v>100</v>
      </c>
      <c r="AY44" s="271">
        <f t="shared" si="61"/>
        <v>100</v>
      </c>
      <c r="AZ44" s="271">
        <f t="shared" si="61"/>
        <v>100</v>
      </c>
      <c r="BB44" s="270">
        <f t="shared" ref="BB44:BM44" si="62">SUM(BB45:BB47)</f>
        <v>100</v>
      </c>
      <c r="BC44" s="270">
        <f t="shared" si="62"/>
        <v>100</v>
      </c>
      <c r="BD44" s="270">
        <f t="shared" si="62"/>
        <v>100</v>
      </c>
      <c r="BE44" s="270">
        <f t="shared" si="62"/>
        <v>100.00000000000001</v>
      </c>
      <c r="BF44" s="270">
        <f t="shared" si="62"/>
        <v>100</v>
      </c>
      <c r="BG44" s="270" t="e">
        <f t="shared" si="62"/>
        <v>#REF!</v>
      </c>
      <c r="BH44" s="270" t="e">
        <f t="shared" si="62"/>
        <v>#REF!</v>
      </c>
      <c r="BI44" s="270" t="e">
        <f t="shared" si="62"/>
        <v>#REF!</v>
      </c>
      <c r="BJ44" s="270" t="e">
        <f t="shared" si="62"/>
        <v>#REF!</v>
      </c>
      <c r="BK44" s="270" t="e">
        <f t="shared" si="62"/>
        <v>#REF!</v>
      </c>
      <c r="BL44" s="270">
        <f t="shared" si="62"/>
        <v>100</v>
      </c>
      <c r="BM44" s="270">
        <f t="shared" si="62"/>
        <v>100</v>
      </c>
    </row>
    <row r="45" spans="2:65" s="219" customFormat="1" ht="14.25" customHeight="1">
      <c r="B45" s="272" t="s">
        <v>199</v>
      </c>
      <c r="C45" s="265"/>
      <c r="D45" s="270">
        <f t="shared" ref="D45:AM45" si="63">D23/D22*100</f>
        <v>46.006345702855569</v>
      </c>
      <c r="E45" s="270">
        <f t="shared" si="63"/>
        <v>53.504167953071935</v>
      </c>
      <c r="F45" s="270">
        <f t="shared" si="63"/>
        <v>43.881667413715824</v>
      </c>
      <c r="G45" s="270">
        <f t="shared" si="63"/>
        <v>49.892287806979752</v>
      </c>
      <c r="H45" s="270">
        <f t="shared" si="63"/>
        <v>49.489192386278098</v>
      </c>
      <c r="I45" s="270">
        <f t="shared" si="63"/>
        <v>48.40191036002939</v>
      </c>
      <c r="J45" s="270">
        <f t="shared" si="63"/>
        <v>54.84167893961709</v>
      </c>
      <c r="K45" s="270">
        <f t="shared" si="63"/>
        <v>45.313953488372093</v>
      </c>
      <c r="L45" s="270">
        <f t="shared" si="63"/>
        <v>42.672364014320365</v>
      </c>
      <c r="M45" s="270">
        <f t="shared" si="63"/>
        <v>43.684688777828264</v>
      </c>
      <c r="N45" s="270">
        <f t="shared" si="63"/>
        <v>43.118231046931413</v>
      </c>
      <c r="O45" s="270">
        <f t="shared" si="63"/>
        <v>54.402102496714846</v>
      </c>
      <c r="P45" s="270">
        <f t="shared" si="63"/>
        <v>54.224924012158063</v>
      </c>
      <c r="Q45" s="270">
        <f t="shared" si="63"/>
        <v>56.260053619302951</v>
      </c>
      <c r="R45" s="270">
        <f t="shared" si="63"/>
        <v>36.370302474793768</v>
      </c>
      <c r="S45" s="270">
        <f t="shared" si="63"/>
        <v>54.475271411338966</v>
      </c>
      <c r="T45" s="270">
        <f t="shared" si="63"/>
        <v>45.573279092174282</v>
      </c>
      <c r="U45" s="270">
        <f t="shared" si="63"/>
        <v>50.114466368690728</v>
      </c>
      <c r="V45" s="270">
        <f t="shared" si="63"/>
        <v>48.672044068463507</v>
      </c>
      <c r="W45" s="270">
        <f t="shared" si="63"/>
        <v>49.571351058057516</v>
      </c>
      <c r="X45" s="270">
        <f t="shared" si="63"/>
        <v>48.435864635422725</v>
      </c>
      <c r="Y45" s="270">
        <f t="shared" si="63"/>
        <v>34.818660880347181</v>
      </c>
      <c r="Z45" s="270">
        <f t="shared" si="63"/>
        <v>38.442350332594231</v>
      </c>
      <c r="AA45" s="270">
        <f t="shared" si="63"/>
        <v>46.727359846669863</v>
      </c>
      <c r="AB45" s="270">
        <f t="shared" si="63"/>
        <v>48.505935325419564</v>
      </c>
      <c r="AC45" s="270">
        <f t="shared" si="63"/>
        <v>46.193250301325833</v>
      </c>
      <c r="AD45" s="270">
        <f t="shared" si="63"/>
        <v>37.597337770382694</v>
      </c>
      <c r="AE45" s="271">
        <f t="shared" si="63"/>
        <v>50.796208530805686</v>
      </c>
      <c r="AF45" s="271">
        <f t="shared" si="63"/>
        <v>49.744618752280189</v>
      </c>
      <c r="AG45" s="271">
        <f t="shared" si="63"/>
        <v>46.686659572409788</v>
      </c>
      <c r="AH45" s="271">
        <f t="shared" si="63"/>
        <v>52.3822198562683</v>
      </c>
      <c r="AI45" s="271">
        <f t="shared" si="63"/>
        <v>46.686152144719173</v>
      </c>
      <c r="AJ45" s="271">
        <f t="shared" si="63"/>
        <v>51.712860763633394</v>
      </c>
      <c r="AK45" s="271">
        <f t="shared" si="63"/>
        <v>55.140798952193848</v>
      </c>
      <c r="AL45" s="271">
        <f t="shared" si="63"/>
        <v>52.447220684747379</v>
      </c>
      <c r="AM45" s="271">
        <f t="shared" si="63"/>
        <v>49.772980382078302</v>
      </c>
      <c r="AO45" s="270">
        <f t="shared" ref="AO45:AZ45" si="64">AO23/AO22*100</f>
        <v>47.688540646425075</v>
      </c>
      <c r="AP45" s="270">
        <f t="shared" si="64"/>
        <v>49.345803003777753</v>
      </c>
      <c r="AQ45" s="270">
        <f t="shared" si="64"/>
        <v>46.586752456921246</v>
      </c>
      <c r="AR45" s="270">
        <f t="shared" si="64"/>
        <v>46.712556373130788</v>
      </c>
      <c r="AS45" s="270">
        <f t="shared" si="64"/>
        <v>47.471329197217521</v>
      </c>
      <c r="AT45" s="270">
        <f t="shared" si="64"/>
        <v>49.88061483360692</v>
      </c>
      <c r="AU45" s="270">
        <f t="shared" si="64"/>
        <v>48.895639742673339</v>
      </c>
      <c r="AV45" s="270">
        <f t="shared" si="64"/>
        <v>39.604250212217892</v>
      </c>
      <c r="AW45" s="271">
        <f t="shared" si="64"/>
        <v>43.480481772233574</v>
      </c>
      <c r="AX45" s="271">
        <f t="shared" si="64"/>
        <v>49.100499199397191</v>
      </c>
      <c r="AY45" s="271">
        <f t="shared" si="64"/>
        <v>50.161776499543706</v>
      </c>
      <c r="AZ45" s="271">
        <f t="shared" si="64"/>
        <v>52.599637443186296</v>
      </c>
      <c r="BB45" s="270">
        <f t="shared" ref="BB45:BM45" si="65">BB23/BB22*100</f>
        <v>10.956902848794741</v>
      </c>
      <c r="BC45" s="270">
        <f t="shared" si="65"/>
        <v>14.730706175238325</v>
      </c>
      <c r="BD45" s="270">
        <f t="shared" si="65"/>
        <v>25.830724169275832</v>
      </c>
      <c r="BE45" s="270">
        <f t="shared" si="65"/>
        <v>39.877581612258496</v>
      </c>
      <c r="BF45" s="270">
        <f t="shared" si="65"/>
        <v>45.682861645994656</v>
      </c>
      <c r="BG45" s="270" t="e">
        <f t="shared" si="65"/>
        <v>#REF!</v>
      </c>
      <c r="BH45" s="270" t="e">
        <f t="shared" si="65"/>
        <v>#REF!</v>
      </c>
      <c r="BI45" s="270" t="e">
        <f t="shared" si="65"/>
        <v>#REF!</v>
      </c>
      <c r="BJ45" s="270" t="e">
        <f t="shared" si="65"/>
        <v>#REF!</v>
      </c>
      <c r="BK45" s="270" t="e">
        <f t="shared" si="65"/>
        <v>#REF!</v>
      </c>
      <c r="BL45" s="270">
        <f t="shared" si="65"/>
        <v>46.04905575461737</v>
      </c>
      <c r="BM45" s="270">
        <f t="shared" si="65"/>
        <v>48.838913667106389</v>
      </c>
    </row>
    <row r="46" spans="2:65" s="219" customFormat="1" ht="14.25" customHeight="1">
      <c r="B46" s="272" t="s">
        <v>198</v>
      </c>
      <c r="C46" s="265"/>
      <c r="D46" s="270">
        <f t="shared" ref="D46:AM46" si="66">D24/D22*100</f>
        <v>33.370120016554004</v>
      </c>
      <c r="E46" s="270">
        <f t="shared" si="66"/>
        <v>24.127817227539364</v>
      </c>
      <c r="F46" s="270">
        <f t="shared" si="66"/>
        <v>31.794412072314358</v>
      </c>
      <c r="G46" s="270">
        <f t="shared" si="66"/>
        <v>27.258365646991241</v>
      </c>
      <c r="H46" s="270">
        <f t="shared" si="66"/>
        <v>28.981610925906011</v>
      </c>
      <c r="I46" s="270">
        <f t="shared" si="66"/>
        <v>23.457016899338722</v>
      </c>
      <c r="J46" s="270">
        <f t="shared" si="66"/>
        <v>17.746686303387335</v>
      </c>
      <c r="K46" s="270">
        <f t="shared" si="66"/>
        <v>20.593023255813954</v>
      </c>
      <c r="L46" s="270">
        <f t="shared" si="66"/>
        <v>31.97828848596836</v>
      </c>
      <c r="M46" s="270">
        <f t="shared" si="66"/>
        <v>22.37619263970922</v>
      </c>
      <c r="N46" s="270">
        <f t="shared" si="66"/>
        <v>26.90658844765343</v>
      </c>
      <c r="O46" s="270">
        <f t="shared" si="66"/>
        <v>26.649145860709595</v>
      </c>
      <c r="P46" s="270">
        <f t="shared" si="66"/>
        <v>27.319148936170212</v>
      </c>
      <c r="Q46" s="270">
        <f t="shared" si="66"/>
        <v>20.924932975871315</v>
      </c>
      <c r="R46" s="270">
        <f t="shared" si="66"/>
        <v>20.87992667277727</v>
      </c>
      <c r="S46" s="270">
        <f t="shared" si="66"/>
        <v>24.221954161640529</v>
      </c>
      <c r="T46" s="270">
        <f t="shared" si="66"/>
        <v>28.722834814259716</v>
      </c>
      <c r="U46" s="270">
        <f t="shared" si="66"/>
        <v>26.120135179330646</v>
      </c>
      <c r="V46" s="270">
        <f t="shared" si="66"/>
        <v>28.536297462128662</v>
      </c>
      <c r="W46" s="270">
        <f t="shared" si="66"/>
        <v>27.997829625610414</v>
      </c>
      <c r="X46" s="270">
        <f t="shared" si="66"/>
        <v>27.584602860797769</v>
      </c>
      <c r="Y46" s="270">
        <f t="shared" si="66"/>
        <v>30.114693118412895</v>
      </c>
      <c r="Z46" s="270">
        <f t="shared" si="66"/>
        <v>43.847006651884698</v>
      </c>
      <c r="AA46" s="270">
        <f t="shared" si="66"/>
        <v>35.917585050311452</v>
      </c>
      <c r="AB46" s="270">
        <f t="shared" si="66"/>
        <v>29.16086778550962</v>
      </c>
      <c r="AC46" s="270">
        <f t="shared" si="66"/>
        <v>32.955002008838889</v>
      </c>
      <c r="AD46" s="270">
        <f t="shared" si="66"/>
        <v>20.805324459234608</v>
      </c>
      <c r="AE46" s="271">
        <f t="shared" si="66"/>
        <v>19.829383886255926</v>
      </c>
      <c r="AF46" s="271">
        <f t="shared" si="66"/>
        <v>20.384896023349143</v>
      </c>
      <c r="AG46" s="271">
        <f t="shared" si="66"/>
        <v>19.241559446647962</v>
      </c>
      <c r="AH46" s="271">
        <f t="shared" si="66"/>
        <v>19.031141868512112</v>
      </c>
      <c r="AI46" s="271">
        <f t="shared" si="66"/>
        <v>22.624219922584725</v>
      </c>
      <c r="AJ46" s="271">
        <f t="shared" si="66"/>
        <v>16.760690049873272</v>
      </c>
      <c r="AK46" s="271">
        <f t="shared" si="66"/>
        <v>13.337699192316087</v>
      </c>
      <c r="AL46" s="271">
        <f t="shared" si="66"/>
        <v>19.198228828971299</v>
      </c>
      <c r="AM46" s="271">
        <f t="shared" si="66"/>
        <v>18.36717210657072</v>
      </c>
      <c r="AO46" s="270">
        <f t="shared" ref="AO46:AZ46" si="67">AO24/AO22*100</f>
        <v>29.921645445641527</v>
      </c>
      <c r="AP46" s="270">
        <f t="shared" si="67"/>
        <v>27.043213857919469</v>
      </c>
      <c r="AQ46" s="270">
        <f t="shared" si="67"/>
        <v>24.256313075668768</v>
      </c>
      <c r="AR46" s="270">
        <f t="shared" si="67"/>
        <v>25.251206582799274</v>
      </c>
      <c r="AS46" s="270">
        <f t="shared" si="67"/>
        <v>22.884000752021056</v>
      </c>
      <c r="AT46" s="270">
        <f t="shared" si="67"/>
        <v>26.440083569616473</v>
      </c>
      <c r="AU46" s="270">
        <f t="shared" si="67"/>
        <v>28.066476054324518</v>
      </c>
      <c r="AV46" s="270">
        <f t="shared" si="67"/>
        <v>36.238035301349413</v>
      </c>
      <c r="AW46" s="271">
        <f t="shared" si="67"/>
        <v>26.801268953650929</v>
      </c>
      <c r="AX46" s="271">
        <f t="shared" si="67"/>
        <v>19.829832658315279</v>
      </c>
      <c r="AY46" s="271">
        <f t="shared" si="67"/>
        <v>19.52103094494068</v>
      </c>
      <c r="AZ46" s="271">
        <f t="shared" si="67"/>
        <v>16.82736515776476</v>
      </c>
      <c r="BB46" s="270">
        <f t="shared" ref="BB46:BM46" si="68">BB24/BB22*100</f>
        <v>57.925493060628199</v>
      </c>
      <c r="BC46" s="270">
        <f t="shared" si="68"/>
        <v>49.845163640779646</v>
      </c>
      <c r="BD46" s="270">
        <f t="shared" si="68"/>
        <v>37.789112210887787</v>
      </c>
      <c r="BE46" s="270">
        <f t="shared" si="68"/>
        <v>27.510826115922722</v>
      </c>
      <c r="BF46" s="270">
        <f t="shared" si="68"/>
        <v>26.128965942575206</v>
      </c>
      <c r="BG46" s="270" t="e">
        <f t="shared" si="68"/>
        <v>#REF!</v>
      </c>
      <c r="BH46" s="270" t="e">
        <f t="shared" si="68"/>
        <v>#REF!</v>
      </c>
      <c r="BI46" s="270" t="e">
        <f t="shared" si="68"/>
        <v>#REF!</v>
      </c>
      <c r="BJ46" s="270" t="e">
        <f t="shared" si="68"/>
        <v>#REF!</v>
      </c>
      <c r="BK46" s="270" t="e">
        <f t="shared" si="68"/>
        <v>#REF!</v>
      </c>
      <c r="BL46" s="270">
        <f t="shared" si="68"/>
        <v>28.91243011199391</v>
      </c>
      <c r="BM46" s="270">
        <f t="shared" si="68"/>
        <v>20.764146268260848</v>
      </c>
    </row>
    <row r="47" spans="2:65" s="265" customFormat="1" ht="14.25" customHeight="1">
      <c r="B47" s="272" t="s">
        <v>197</v>
      </c>
      <c r="D47" s="270">
        <f t="shared" ref="D47:AM47" si="69">D25/D22*100</f>
        <v>20.623534280590427</v>
      </c>
      <c r="E47" s="270">
        <f t="shared" si="69"/>
        <v>22.368014819388701</v>
      </c>
      <c r="F47" s="270">
        <f t="shared" si="69"/>
        <v>24.323920513969817</v>
      </c>
      <c r="G47" s="270">
        <f t="shared" si="69"/>
        <v>22.849346546029011</v>
      </c>
      <c r="H47" s="270">
        <f t="shared" si="69"/>
        <v>21.529196687815894</v>
      </c>
      <c r="I47" s="270">
        <f t="shared" si="69"/>
        <v>28.141072740631891</v>
      </c>
      <c r="J47" s="270">
        <f t="shared" si="69"/>
        <v>27.411634756995586</v>
      </c>
      <c r="K47" s="270">
        <f t="shared" si="69"/>
        <v>34.093023255813954</v>
      </c>
      <c r="L47" s="270">
        <f t="shared" si="69"/>
        <v>25.349347499711282</v>
      </c>
      <c r="M47" s="270">
        <f t="shared" si="69"/>
        <v>33.93911858246252</v>
      </c>
      <c r="N47" s="270">
        <f t="shared" si="69"/>
        <v>29.97518050541516</v>
      </c>
      <c r="O47" s="270">
        <f t="shared" si="69"/>
        <v>18.948751642575559</v>
      </c>
      <c r="P47" s="270">
        <f t="shared" si="69"/>
        <v>18.455927051671733</v>
      </c>
      <c r="Q47" s="270">
        <f t="shared" si="69"/>
        <v>22.815013404825738</v>
      </c>
      <c r="R47" s="270">
        <f t="shared" si="69"/>
        <v>42.749770852428966</v>
      </c>
      <c r="S47" s="270">
        <f t="shared" si="69"/>
        <v>21.302774427020505</v>
      </c>
      <c r="T47" s="270">
        <f t="shared" si="69"/>
        <v>25.703886093565998</v>
      </c>
      <c r="U47" s="270">
        <f t="shared" si="69"/>
        <v>23.765398451978633</v>
      </c>
      <c r="V47" s="270">
        <f t="shared" si="69"/>
        <v>22.791658469407832</v>
      </c>
      <c r="W47" s="270">
        <f t="shared" si="69"/>
        <v>22.430819316332069</v>
      </c>
      <c r="X47" s="270">
        <f t="shared" si="69"/>
        <v>23.97953250377951</v>
      </c>
      <c r="Y47" s="270">
        <f t="shared" si="69"/>
        <v>35.066646001239924</v>
      </c>
      <c r="Z47" s="270">
        <f t="shared" si="69"/>
        <v>17.710643015521065</v>
      </c>
      <c r="AA47" s="270">
        <f t="shared" si="69"/>
        <v>17.355055103018689</v>
      </c>
      <c r="AB47" s="270">
        <f t="shared" si="69"/>
        <v>22.333196889070813</v>
      </c>
      <c r="AC47" s="270">
        <f t="shared" si="69"/>
        <v>20.851747689835275</v>
      </c>
      <c r="AD47" s="270">
        <f t="shared" si="69"/>
        <v>41.597337770382694</v>
      </c>
      <c r="AE47" s="271">
        <f t="shared" si="69"/>
        <v>29.374407582938389</v>
      </c>
      <c r="AF47" s="271">
        <f t="shared" si="69"/>
        <v>29.870485224370668</v>
      </c>
      <c r="AG47" s="271">
        <f t="shared" si="69"/>
        <v>34.071780980942243</v>
      </c>
      <c r="AH47" s="271">
        <f t="shared" si="69"/>
        <v>28.586638275219588</v>
      </c>
      <c r="AI47" s="271">
        <f t="shared" si="69"/>
        <v>30.689627932696105</v>
      </c>
      <c r="AJ47" s="271">
        <f t="shared" si="69"/>
        <v>31.526449186493338</v>
      </c>
      <c r="AK47" s="271">
        <f t="shared" si="69"/>
        <v>31.521501855490069</v>
      </c>
      <c r="AL47" s="271">
        <f t="shared" si="69"/>
        <v>28.354550486281333</v>
      </c>
      <c r="AM47" s="271">
        <f t="shared" si="69"/>
        <v>31.859847511350981</v>
      </c>
      <c r="AO47" s="270">
        <f t="shared" ref="AO47:AZ47" si="70">AO25/AO22*100</f>
        <v>22.389813907933398</v>
      </c>
      <c r="AP47" s="270">
        <f t="shared" si="70"/>
        <v>23.610983138302775</v>
      </c>
      <c r="AQ47" s="270">
        <f t="shared" si="70"/>
        <v>29.156934467409982</v>
      </c>
      <c r="AR47" s="270">
        <f t="shared" si="70"/>
        <v>28.036237044069946</v>
      </c>
      <c r="AS47" s="270">
        <f t="shared" si="70"/>
        <v>29.644670050761423</v>
      </c>
      <c r="AT47" s="270">
        <f t="shared" si="70"/>
        <v>23.6793015967766</v>
      </c>
      <c r="AU47" s="270">
        <f t="shared" si="70"/>
        <v>23.037884203002143</v>
      </c>
      <c r="AV47" s="270">
        <f t="shared" si="70"/>
        <v>24.157714486432692</v>
      </c>
      <c r="AW47" s="271">
        <f t="shared" si="70"/>
        <v>29.718249274115493</v>
      </c>
      <c r="AX47" s="271">
        <f t="shared" si="70"/>
        <v>31.069668142287526</v>
      </c>
      <c r="AY47" s="271">
        <f t="shared" si="70"/>
        <v>30.317192555515611</v>
      </c>
      <c r="AZ47" s="271">
        <f t="shared" si="70"/>
        <v>30.572997399048944</v>
      </c>
      <c r="BB47" s="270">
        <f t="shared" ref="BB47:BM47" si="71">BB25/BB22*100</f>
        <v>31.117604090577061</v>
      </c>
      <c r="BC47" s="270">
        <f t="shared" si="71"/>
        <v>35.42413018398203</v>
      </c>
      <c r="BD47" s="270">
        <f t="shared" si="71"/>
        <v>36.380163619836381</v>
      </c>
      <c r="BE47" s="270">
        <f t="shared" si="71"/>
        <v>32.611592271818793</v>
      </c>
      <c r="BF47" s="270">
        <f t="shared" si="71"/>
        <v>28.188172411430141</v>
      </c>
      <c r="BG47" s="270" t="e">
        <f t="shared" si="71"/>
        <v>#REF!</v>
      </c>
      <c r="BH47" s="270" t="e">
        <f t="shared" si="71"/>
        <v>#REF!</v>
      </c>
      <c r="BI47" s="270" t="e">
        <f t="shared" si="71"/>
        <v>#REF!</v>
      </c>
      <c r="BJ47" s="270" t="e">
        <f t="shared" si="71"/>
        <v>#REF!</v>
      </c>
      <c r="BK47" s="270" t="e">
        <f t="shared" si="71"/>
        <v>#REF!</v>
      </c>
      <c r="BL47" s="270">
        <f t="shared" si="71"/>
        <v>25.038514133388723</v>
      </c>
      <c r="BM47" s="270">
        <f t="shared" si="71"/>
        <v>30.396940064632759</v>
      </c>
    </row>
    <row r="48" spans="2:65" s="219" customFormat="1" ht="14.25" customHeight="1">
      <c r="B48" s="273" t="s">
        <v>14</v>
      </c>
      <c r="C48" s="265"/>
      <c r="D48" s="270">
        <f t="shared" ref="D48:AM48" si="72">SUM(D49:D51)</f>
        <v>100.00000000000001</v>
      </c>
      <c r="E48" s="270">
        <f t="shared" si="72"/>
        <v>100</v>
      </c>
      <c r="F48" s="270">
        <f t="shared" si="72"/>
        <v>100</v>
      </c>
      <c r="G48" s="270">
        <f t="shared" si="72"/>
        <v>100</v>
      </c>
      <c r="H48" s="270">
        <f t="shared" si="72"/>
        <v>100</v>
      </c>
      <c r="I48" s="270">
        <f t="shared" si="72"/>
        <v>100</v>
      </c>
      <c r="J48" s="270">
        <f t="shared" si="72"/>
        <v>100</v>
      </c>
      <c r="K48" s="270">
        <f t="shared" si="72"/>
        <v>100</v>
      </c>
      <c r="L48" s="270">
        <f t="shared" si="72"/>
        <v>100</v>
      </c>
      <c r="M48" s="270">
        <f t="shared" si="72"/>
        <v>100</v>
      </c>
      <c r="N48" s="270">
        <f t="shared" si="72"/>
        <v>100</v>
      </c>
      <c r="O48" s="270">
        <f t="shared" si="72"/>
        <v>100</v>
      </c>
      <c r="P48" s="270">
        <f t="shared" si="72"/>
        <v>100</v>
      </c>
      <c r="Q48" s="270">
        <f t="shared" si="72"/>
        <v>100</v>
      </c>
      <c r="R48" s="270">
        <f t="shared" si="72"/>
        <v>100</v>
      </c>
      <c r="S48" s="270">
        <f t="shared" si="72"/>
        <v>100</v>
      </c>
      <c r="T48" s="270">
        <f t="shared" si="72"/>
        <v>100.00000000000001</v>
      </c>
      <c r="U48" s="270">
        <f t="shared" si="72"/>
        <v>100</v>
      </c>
      <c r="V48" s="270">
        <f t="shared" si="72"/>
        <v>100</v>
      </c>
      <c r="W48" s="270">
        <f t="shared" si="72"/>
        <v>100</v>
      </c>
      <c r="X48" s="270">
        <f t="shared" si="72"/>
        <v>100</v>
      </c>
      <c r="Y48" s="270">
        <f t="shared" si="72"/>
        <v>100</v>
      </c>
      <c r="Z48" s="270">
        <f t="shared" si="72"/>
        <v>100</v>
      </c>
      <c r="AA48" s="270">
        <f t="shared" si="72"/>
        <v>100</v>
      </c>
      <c r="AB48" s="270">
        <f t="shared" si="72"/>
        <v>100</v>
      </c>
      <c r="AC48" s="270">
        <f t="shared" si="72"/>
        <v>100</v>
      </c>
      <c r="AD48" s="270">
        <f t="shared" si="72"/>
        <v>100</v>
      </c>
      <c r="AE48" s="271">
        <f t="shared" si="72"/>
        <v>99.999999999999986</v>
      </c>
      <c r="AF48" s="271">
        <f t="shared" si="72"/>
        <v>100</v>
      </c>
      <c r="AG48" s="271">
        <f t="shared" si="72"/>
        <v>99.999999999999986</v>
      </c>
      <c r="AH48" s="271">
        <f t="shared" si="72"/>
        <v>100</v>
      </c>
      <c r="AI48" s="271">
        <f t="shared" si="72"/>
        <v>100</v>
      </c>
      <c r="AJ48" s="271">
        <f t="shared" si="72"/>
        <v>99.999999999999986</v>
      </c>
      <c r="AK48" s="271">
        <f t="shared" si="72"/>
        <v>100</v>
      </c>
      <c r="AL48" s="271">
        <f t="shared" si="72"/>
        <v>99.999999999999986</v>
      </c>
      <c r="AM48" s="271">
        <f t="shared" si="72"/>
        <v>100</v>
      </c>
      <c r="AO48" s="270">
        <f t="shared" ref="AO48:AZ48" si="73">SUM(AO49:AO51)</f>
        <v>100</v>
      </c>
      <c r="AP48" s="270">
        <f t="shared" si="73"/>
        <v>100</v>
      </c>
      <c r="AQ48" s="270">
        <f t="shared" si="73"/>
        <v>100</v>
      </c>
      <c r="AR48" s="270">
        <f t="shared" si="73"/>
        <v>100</v>
      </c>
      <c r="AS48" s="270">
        <f t="shared" si="73"/>
        <v>100</v>
      </c>
      <c r="AT48" s="270">
        <f t="shared" si="73"/>
        <v>100</v>
      </c>
      <c r="AU48" s="270">
        <f t="shared" si="73"/>
        <v>100</v>
      </c>
      <c r="AV48" s="270">
        <f t="shared" si="73"/>
        <v>100</v>
      </c>
      <c r="AW48" s="271">
        <f t="shared" si="73"/>
        <v>100</v>
      </c>
      <c r="AX48" s="271">
        <f t="shared" si="73"/>
        <v>100</v>
      </c>
      <c r="AY48" s="271">
        <f t="shared" si="73"/>
        <v>100</v>
      </c>
      <c r="AZ48" s="271">
        <f t="shared" si="73"/>
        <v>100</v>
      </c>
      <c r="BB48" s="270">
        <f t="shared" ref="BB48:BM48" si="74">SUM(BB49:BB51)</f>
        <v>100</v>
      </c>
      <c r="BC48" s="270">
        <f t="shared" si="74"/>
        <v>100</v>
      </c>
      <c r="BD48" s="270">
        <f t="shared" si="74"/>
        <v>100</v>
      </c>
      <c r="BE48" s="270">
        <f t="shared" si="74"/>
        <v>100.00000000000001</v>
      </c>
      <c r="BF48" s="270">
        <f t="shared" si="74"/>
        <v>100</v>
      </c>
      <c r="BG48" s="270" t="e">
        <f t="shared" si="74"/>
        <v>#REF!</v>
      </c>
      <c r="BH48" s="270" t="e">
        <f t="shared" si="74"/>
        <v>#REF!</v>
      </c>
      <c r="BI48" s="270" t="e">
        <f t="shared" si="74"/>
        <v>#REF!</v>
      </c>
      <c r="BJ48" s="270" t="e">
        <f t="shared" si="74"/>
        <v>#REF!</v>
      </c>
      <c r="BK48" s="270" t="e">
        <f t="shared" si="74"/>
        <v>#REF!</v>
      </c>
      <c r="BL48" s="270">
        <f t="shared" si="74"/>
        <v>100</v>
      </c>
      <c r="BM48" s="270">
        <f t="shared" si="74"/>
        <v>100.00000000000001</v>
      </c>
    </row>
    <row r="49" spans="2:65" s="219" customFormat="1" ht="14.25" customHeight="1">
      <c r="B49" s="272" t="s">
        <v>199</v>
      </c>
      <c r="C49" s="265"/>
      <c r="D49" s="270">
        <f t="shared" ref="D49:AM49" si="75">D27/D26*100</f>
        <v>70.856573084473254</v>
      </c>
      <c r="E49" s="270">
        <f t="shared" si="75"/>
        <v>73.594926536103017</v>
      </c>
      <c r="F49" s="270">
        <f t="shared" si="75"/>
        <v>75.483112082003018</v>
      </c>
      <c r="G49" s="270">
        <f t="shared" si="75"/>
        <v>78.390293992901306</v>
      </c>
      <c r="H49" s="270">
        <f t="shared" si="75"/>
        <v>79.330839567747304</v>
      </c>
      <c r="I49" s="270">
        <f t="shared" si="75"/>
        <v>63.102287525492031</v>
      </c>
      <c r="J49" s="270">
        <f t="shared" si="75"/>
        <v>51.212987393726181</v>
      </c>
      <c r="K49" s="270">
        <f t="shared" si="75"/>
        <v>64.099535885960549</v>
      </c>
      <c r="L49" s="270">
        <f t="shared" si="75"/>
        <v>73.590121356642726</v>
      </c>
      <c r="M49" s="270">
        <f t="shared" si="75"/>
        <v>79.938070177874664</v>
      </c>
      <c r="N49" s="270">
        <f t="shared" si="75"/>
        <v>74.130617936724676</v>
      </c>
      <c r="O49" s="270">
        <f t="shared" si="75"/>
        <v>76.69187790812569</v>
      </c>
      <c r="P49" s="270">
        <f t="shared" si="75"/>
        <v>55.503742218284415</v>
      </c>
      <c r="Q49" s="270">
        <f t="shared" si="75"/>
        <v>53.038529659417556</v>
      </c>
      <c r="R49" s="270">
        <f t="shared" si="75"/>
        <v>43.982107562675544</v>
      </c>
      <c r="S49" s="270">
        <f t="shared" si="75"/>
        <v>47.649142695196261</v>
      </c>
      <c r="T49" s="270">
        <f t="shared" si="75"/>
        <v>44.569106086787222</v>
      </c>
      <c r="U49" s="270">
        <f t="shared" si="75"/>
        <v>44.82618521622102</v>
      </c>
      <c r="V49" s="270">
        <f t="shared" si="75"/>
        <v>49.538159450199366</v>
      </c>
      <c r="W49" s="270">
        <f t="shared" si="75"/>
        <v>44.878727761423271</v>
      </c>
      <c r="X49" s="270">
        <f t="shared" si="75"/>
        <v>45.281625985612415</v>
      </c>
      <c r="Y49" s="270">
        <f t="shared" si="75"/>
        <v>40.611021092137882</v>
      </c>
      <c r="Z49" s="270">
        <f t="shared" si="75"/>
        <v>41.485493348880745</v>
      </c>
      <c r="AA49" s="270">
        <f t="shared" si="75"/>
        <v>43.829853536927395</v>
      </c>
      <c r="AB49" s="270">
        <f t="shared" si="75"/>
        <v>45.031181429726296</v>
      </c>
      <c r="AC49" s="270">
        <f t="shared" si="75"/>
        <v>48.746386333771355</v>
      </c>
      <c r="AD49" s="270">
        <f t="shared" si="75"/>
        <v>47.77616895558188</v>
      </c>
      <c r="AE49" s="271">
        <f t="shared" si="75"/>
        <v>49.670916609235007</v>
      </c>
      <c r="AF49" s="271">
        <f t="shared" si="75"/>
        <v>46.712946481547405</v>
      </c>
      <c r="AG49" s="271">
        <f t="shared" si="75"/>
        <v>47.349926344218019</v>
      </c>
      <c r="AH49" s="271">
        <f t="shared" si="75"/>
        <v>47.612644713665276</v>
      </c>
      <c r="AI49" s="271">
        <f t="shared" si="75"/>
        <v>45.827861194979626</v>
      </c>
      <c r="AJ49" s="271">
        <f t="shared" si="75"/>
        <v>46.021897810218974</v>
      </c>
      <c r="AK49" s="271">
        <f t="shared" si="75"/>
        <v>47.405916683437312</v>
      </c>
      <c r="AL49" s="271">
        <f t="shared" si="75"/>
        <v>46.996690568119135</v>
      </c>
      <c r="AM49" s="271">
        <f t="shared" si="75"/>
        <v>47.883628211497061</v>
      </c>
      <c r="AO49" s="270">
        <f t="shared" ref="AO49:AZ49" si="76">AO27/AO26*100</f>
        <v>73.382701452522085</v>
      </c>
      <c r="AP49" s="270">
        <f t="shared" si="76"/>
        <v>76.043225490325909</v>
      </c>
      <c r="AQ49" s="270">
        <f t="shared" si="76"/>
        <v>66.031784201257508</v>
      </c>
      <c r="AR49" s="270">
        <f t="shared" si="76"/>
        <v>76.984256215589099</v>
      </c>
      <c r="AS49" s="270">
        <f t="shared" si="76"/>
        <v>50.944015477362626</v>
      </c>
      <c r="AT49" s="270">
        <f t="shared" si="76"/>
        <v>45.595438641959312</v>
      </c>
      <c r="AU49" s="270">
        <f t="shared" si="76"/>
        <v>46.34510645789674</v>
      </c>
      <c r="AV49" s="270">
        <f t="shared" si="76"/>
        <v>41.977671144618284</v>
      </c>
      <c r="AW49" s="271">
        <f t="shared" si="76"/>
        <v>47.084018077239115</v>
      </c>
      <c r="AX49" s="271">
        <f t="shared" si="76"/>
        <v>47.831332885680709</v>
      </c>
      <c r="AY49" s="271">
        <f t="shared" si="76"/>
        <v>46.495648608010207</v>
      </c>
      <c r="AZ49" s="271">
        <f t="shared" si="76"/>
        <v>47.440614997206978</v>
      </c>
      <c r="BB49" s="270">
        <f t="shared" ref="BB49:BM49" si="77">BB27/BB26*100</f>
        <v>30.41001113016274</v>
      </c>
      <c r="BC49" s="270">
        <f t="shared" si="77"/>
        <v>36.651042042258595</v>
      </c>
      <c r="BD49" s="270">
        <f t="shared" si="77"/>
        <v>38.882191126356297</v>
      </c>
      <c r="BE49" s="270">
        <f t="shared" si="77"/>
        <v>42.775727965709429</v>
      </c>
      <c r="BF49" s="270">
        <f t="shared" si="77"/>
        <v>53.408068930694398</v>
      </c>
      <c r="BG49" s="270" t="e">
        <f t="shared" si="77"/>
        <v>#REF!</v>
      </c>
      <c r="BH49" s="270" t="e">
        <f t="shared" si="77"/>
        <v>#REF!</v>
      </c>
      <c r="BI49" s="270" t="e">
        <f t="shared" si="77"/>
        <v>#REF!</v>
      </c>
      <c r="BJ49" s="270" t="e">
        <f t="shared" si="77"/>
        <v>#REF!</v>
      </c>
      <c r="BK49" s="270" t="e">
        <f t="shared" si="77"/>
        <v>#REF!</v>
      </c>
      <c r="BL49" s="270">
        <f t="shared" si="77"/>
        <v>45.593552935519611</v>
      </c>
      <c r="BM49" s="270">
        <f t="shared" si="77"/>
        <v>47.196932473963606</v>
      </c>
    </row>
    <row r="50" spans="2:65" s="219" customFormat="1" ht="14.25" customHeight="1">
      <c r="B50" s="272" t="s">
        <v>198</v>
      </c>
      <c r="C50" s="265"/>
      <c r="D50" s="270">
        <f t="shared" ref="D50:AM50" si="78">D28/D26*100</f>
        <v>13.576169258093666</v>
      </c>
      <c r="E50" s="270">
        <f t="shared" si="78"/>
        <v>11.956882545117839</v>
      </c>
      <c r="F50" s="270">
        <f t="shared" si="78"/>
        <v>11.992382232677981</v>
      </c>
      <c r="G50" s="270">
        <f t="shared" si="78"/>
        <v>9.8578029778779825</v>
      </c>
      <c r="H50" s="270">
        <f t="shared" si="78"/>
        <v>10.105985037406484</v>
      </c>
      <c r="I50" s="270">
        <f t="shared" si="78"/>
        <v>15.467210496572397</v>
      </c>
      <c r="J50" s="270">
        <f t="shared" si="78"/>
        <v>19.613016710642039</v>
      </c>
      <c r="K50" s="270">
        <f t="shared" si="78"/>
        <v>14.969749709928726</v>
      </c>
      <c r="L50" s="270">
        <f t="shared" si="78"/>
        <v>12.863196585610353</v>
      </c>
      <c r="M50" s="270">
        <f t="shared" si="78"/>
        <v>9.3936153963647477</v>
      </c>
      <c r="N50" s="270">
        <f t="shared" si="78"/>
        <v>11.716684582086517</v>
      </c>
      <c r="O50" s="270">
        <f t="shared" si="78"/>
        <v>14.548263658085265</v>
      </c>
      <c r="P50" s="270">
        <f t="shared" si="78"/>
        <v>22.336729697591455</v>
      </c>
      <c r="Q50" s="270">
        <f t="shared" si="78"/>
        <v>19.093522255451351</v>
      </c>
      <c r="R50" s="270">
        <f t="shared" si="78"/>
        <v>22.087277644855924</v>
      </c>
      <c r="S50" s="270">
        <f t="shared" si="78"/>
        <v>22.794388550375512</v>
      </c>
      <c r="T50" s="270">
        <f t="shared" si="78"/>
        <v>25.138114823918812</v>
      </c>
      <c r="U50" s="270">
        <f t="shared" si="78"/>
        <v>23.25994769051065</v>
      </c>
      <c r="V50" s="270">
        <f t="shared" si="78"/>
        <v>24.190025847041614</v>
      </c>
      <c r="W50" s="270">
        <f t="shared" si="78"/>
        <v>28.742160501727888</v>
      </c>
      <c r="X50" s="270">
        <f t="shared" si="78"/>
        <v>23.354694813558257</v>
      </c>
      <c r="Y50" s="270">
        <f t="shared" si="78"/>
        <v>23.001925021119838</v>
      </c>
      <c r="Z50" s="270">
        <f t="shared" si="78"/>
        <v>23.627966920846312</v>
      </c>
      <c r="AA50" s="270">
        <f t="shared" si="78"/>
        <v>21.44536672426981</v>
      </c>
      <c r="AB50" s="270">
        <f t="shared" si="78"/>
        <v>20.675020210185934</v>
      </c>
      <c r="AC50" s="270">
        <f t="shared" si="78"/>
        <v>20.734121769601401</v>
      </c>
      <c r="AD50" s="270">
        <f t="shared" si="78"/>
        <v>22.873063928743804</v>
      </c>
      <c r="AE50" s="271">
        <f t="shared" si="78"/>
        <v>22.375947622329427</v>
      </c>
      <c r="AF50" s="271">
        <f t="shared" si="78"/>
        <v>23.0375578497686</v>
      </c>
      <c r="AG50" s="271">
        <f t="shared" si="78"/>
        <v>21.877301743186838</v>
      </c>
      <c r="AH50" s="271">
        <f t="shared" si="78"/>
        <v>23.560258702989067</v>
      </c>
      <c r="AI50" s="271">
        <f t="shared" si="78"/>
        <v>24.14330007175835</v>
      </c>
      <c r="AJ50" s="271">
        <f t="shared" si="78"/>
        <v>24.30095451993262</v>
      </c>
      <c r="AK50" s="271">
        <f t="shared" si="78"/>
        <v>20.143556718320252</v>
      </c>
      <c r="AL50" s="271">
        <f t="shared" si="78"/>
        <v>22.767512410369552</v>
      </c>
      <c r="AM50" s="271">
        <f t="shared" si="78"/>
        <v>21.414650922847645</v>
      </c>
      <c r="AO50" s="270">
        <f t="shared" ref="AO50:AZ50" si="79">AO28/AO26*100</f>
        <v>12.509010200324628</v>
      </c>
      <c r="AP50" s="270">
        <f t="shared" si="79"/>
        <v>10.971028503573431</v>
      </c>
      <c r="AQ50" s="270">
        <f t="shared" si="79"/>
        <v>14.884964389529745</v>
      </c>
      <c r="AR50" s="270">
        <f t="shared" si="79"/>
        <v>11.667396016730951</v>
      </c>
      <c r="AS50" s="270">
        <f t="shared" si="79"/>
        <v>21.28914684493272</v>
      </c>
      <c r="AT50" s="270">
        <f t="shared" si="79"/>
        <v>23.784717722776556</v>
      </c>
      <c r="AU50" s="270">
        <f t="shared" si="79"/>
        <v>25.503893138875167</v>
      </c>
      <c r="AV50" s="270">
        <f t="shared" si="79"/>
        <v>22.669750266850016</v>
      </c>
      <c r="AW50" s="271">
        <f t="shared" si="79"/>
        <v>21.464153656532456</v>
      </c>
      <c r="AX50" s="271">
        <f t="shared" si="79"/>
        <v>22.439461977505456</v>
      </c>
      <c r="AY50" s="271">
        <f t="shared" si="79"/>
        <v>23.996901626646011</v>
      </c>
      <c r="AZ50" s="271">
        <f t="shared" si="79"/>
        <v>21.429584770484389</v>
      </c>
      <c r="BB50" s="270">
        <f t="shared" ref="BB50:BM50" si="80">BB28/BB26*100</f>
        <v>41.829257287248446</v>
      </c>
      <c r="BC50" s="270">
        <f t="shared" si="80"/>
        <v>36.664383067714716</v>
      </c>
      <c r="BD50" s="270">
        <f t="shared" si="80"/>
        <v>34.568541749870299</v>
      </c>
      <c r="BE50" s="270">
        <f t="shared" si="80"/>
        <v>29.930942589505737</v>
      </c>
      <c r="BF50" s="270">
        <f t="shared" si="80"/>
        <v>23.791794976259563</v>
      </c>
      <c r="BG50" s="270" t="e">
        <f t="shared" si="80"/>
        <v>#REF!</v>
      </c>
      <c r="BH50" s="270" t="e">
        <f t="shared" si="80"/>
        <v>#REF!</v>
      </c>
      <c r="BI50" s="270" t="e">
        <f t="shared" si="80"/>
        <v>#REF!</v>
      </c>
      <c r="BJ50" s="270" t="e">
        <f t="shared" si="80"/>
        <v>#REF!</v>
      </c>
      <c r="BK50" s="270" t="e">
        <f t="shared" si="80"/>
        <v>#REF!</v>
      </c>
      <c r="BL50" s="270">
        <f t="shared" si="80"/>
        <v>23.430388012956506</v>
      </c>
      <c r="BM50" s="270">
        <f t="shared" si="80"/>
        <v>22.348068826652025</v>
      </c>
    </row>
    <row r="51" spans="2:65" s="219" customFormat="1" ht="14.25" customHeight="1">
      <c r="B51" s="269" t="s">
        <v>197</v>
      </c>
      <c r="C51" s="238"/>
      <c r="D51" s="267">
        <f t="shared" ref="D51:AM51" si="81">D29/D26*100</f>
        <v>15.567257657433084</v>
      </c>
      <c r="E51" s="267">
        <f t="shared" si="81"/>
        <v>14.448190918779154</v>
      </c>
      <c r="F51" s="267">
        <f t="shared" si="81"/>
        <v>12.524505685318992</v>
      </c>
      <c r="G51" s="267">
        <f t="shared" si="81"/>
        <v>11.751903029220706</v>
      </c>
      <c r="H51" s="267">
        <f t="shared" si="81"/>
        <v>10.563175394846217</v>
      </c>
      <c r="I51" s="267">
        <f t="shared" si="81"/>
        <v>21.430501977935577</v>
      </c>
      <c r="J51" s="267">
        <f t="shared" si="81"/>
        <v>29.173995895631776</v>
      </c>
      <c r="K51" s="267">
        <f t="shared" si="81"/>
        <v>20.930714404110727</v>
      </c>
      <c r="L51" s="267">
        <f t="shared" si="81"/>
        <v>13.546682057746928</v>
      </c>
      <c r="M51" s="267">
        <f t="shared" si="81"/>
        <v>10.668314425760585</v>
      </c>
      <c r="N51" s="267">
        <f t="shared" si="81"/>
        <v>14.152697481188808</v>
      </c>
      <c r="O51" s="267">
        <f t="shared" si="81"/>
        <v>8.7598584337890522</v>
      </c>
      <c r="P51" s="267">
        <f t="shared" si="81"/>
        <v>22.159528084124133</v>
      </c>
      <c r="Q51" s="267">
        <f t="shared" si="81"/>
        <v>27.867948085131093</v>
      </c>
      <c r="R51" s="267">
        <f t="shared" si="81"/>
        <v>33.930614792468532</v>
      </c>
      <c r="S51" s="267">
        <f t="shared" si="81"/>
        <v>29.556468754428227</v>
      </c>
      <c r="T51" s="267">
        <f t="shared" si="81"/>
        <v>30.292779089293969</v>
      </c>
      <c r="U51" s="267">
        <f t="shared" si="81"/>
        <v>31.913867093268326</v>
      </c>
      <c r="V51" s="267">
        <f t="shared" si="81"/>
        <v>26.271814702759023</v>
      </c>
      <c r="W51" s="267">
        <f t="shared" si="81"/>
        <v>26.379111736848841</v>
      </c>
      <c r="X51" s="267">
        <f t="shared" si="81"/>
        <v>31.363679200829331</v>
      </c>
      <c r="Y51" s="267">
        <f t="shared" si="81"/>
        <v>36.387053886742279</v>
      </c>
      <c r="Z51" s="267">
        <f t="shared" si="81"/>
        <v>34.886539730272951</v>
      </c>
      <c r="AA51" s="267">
        <f t="shared" si="81"/>
        <v>34.724779738802795</v>
      </c>
      <c r="AB51" s="267">
        <f t="shared" si="81"/>
        <v>34.29379836008777</v>
      </c>
      <c r="AC51" s="267">
        <f t="shared" si="81"/>
        <v>30.519491896627244</v>
      </c>
      <c r="AD51" s="267">
        <f t="shared" si="81"/>
        <v>29.350767115674316</v>
      </c>
      <c r="AE51" s="268">
        <f t="shared" si="81"/>
        <v>27.953135768435562</v>
      </c>
      <c r="AF51" s="268">
        <f t="shared" si="81"/>
        <v>30.249495668683991</v>
      </c>
      <c r="AG51" s="268">
        <f t="shared" si="81"/>
        <v>30.772771912595136</v>
      </c>
      <c r="AH51" s="268">
        <f t="shared" si="81"/>
        <v>28.827096583345657</v>
      </c>
      <c r="AI51" s="268">
        <f t="shared" si="81"/>
        <v>30.028838733262024</v>
      </c>
      <c r="AJ51" s="268">
        <f t="shared" si="81"/>
        <v>29.677147669848399</v>
      </c>
      <c r="AK51" s="268">
        <f t="shared" si="81"/>
        <v>32.450526598242433</v>
      </c>
      <c r="AL51" s="268">
        <f t="shared" si="81"/>
        <v>30.235797021511306</v>
      </c>
      <c r="AM51" s="268">
        <f t="shared" si="81"/>
        <v>30.70172086565529</v>
      </c>
      <c r="AO51" s="267">
        <f t="shared" ref="AO51:AZ51" si="82">AO29/AO26*100</f>
        <v>14.108288347153294</v>
      </c>
      <c r="AP51" s="267">
        <f t="shared" si="82"/>
        <v>12.985746006100657</v>
      </c>
      <c r="AQ51" s="267">
        <f t="shared" si="82"/>
        <v>19.08325140921275</v>
      </c>
      <c r="AR51" s="267">
        <f t="shared" si="82"/>
        <v>11.348347767679954</v>
      </c>
      <c r="AS51" s="267">
        <f t="shared" si="82"/>
        <v>27.766837677704654</v>
      </c>
      <c r="AT51" s="267">
        <f t="shared" si="82"/>
        <v>30.619843635264139</v>
      </c>
      <c r="AU51" s="267">
        <f t="shared" si="82"/>
        <v>28.1510004032281</v>
      </c>
      <c r="AV51" s="267">
        <f t="shared" si="82"/>
        <v>35.352578588531699</v>
      </c>
      <c r="AW51" s="268">
        <f t="shared" si="82"/>
        <v>31.451828266228432</v>
      </c>
      <c r="AX51" s="268">
        <f t="shared" si="82"/>
        <v>29.729205136813832</v>
      </c>
      <c r="AY51" s="268">
        <f t="shared" si="82"/>
        <v>29.507449765343786</v>
      </c>
      <c r="AZ51" s="268">
        <f t="shared" si="82"/>
        <v>31.129800232308636</v>
      </c>
      <c r="BB51" s="267">
        <f t="shared" ref="BB51:BM51" si="83">BB29/BB26*100</f>
        <v>27.760731582588814</v>
      </c>
      <c r="BC51" s="267">
        <f t="shared" si="83"/>
        <v>26.684574890026681</v>
      </c>
      <c r="BD51" s="267">
        <f t="shared" si="83"/>
        <v>26.549267123773408</v>
      </c>
      <c r="BE51" s="267">
        <f t="shared" si="83"/>
        <v>27.293329444784842</v>
      </c>
      <c r="BF51" s="267">
        <f t="shared" si="83"/>
        <v>22.800136093046035</v>
      </c>
      <c r="BG51" s="267" t="e">
        <f t="shared" si="83"/>
        <v>#REF!</v>
      </c>
      <c r="BH51" s="267" t="e">
        <f t="shared" si="83"/>
        <v>#REF!</v>
      </c>
      <c r="BI51" s="267" t="e">
        <f t="shared" si="83"/>
        <v>#REF!</v>
      </c>
      <c r="BJ51" s="267" t="e">
        <f t="shared" si="83"/>
        <v>#REF!</v>
      </c>
      <c r="BK51" s="267" t="e">
        <f t="shared" si="83"/>
        <v>#REF!</v>
      </c>
      <c r="BL51" s="267">
        <f t="shared" si="83"/>
        <v>30.976059051523887</v>
      </c>
      <c r="BM51" s="267">
        <f t="shared" si="83"/>
        <v>30.45499869938438</v>
      </c>
    </row>
    <row r="52" spans="2:65" s="219" customFormat="1" ht="14.25" customHeight="1">
      <c r="B52" s="266"/>
      <c r="C52" s="265"/>
      <c r="D52" s="264"/>
      <c r="E52" s="218"/>
      <c r="F52" s="218"/>
      <c r="G52" s="264"/>
      <c r="H52" s="218"/>
      <c r="I52" s="218"/>
      <c r="J52" s="264"/>
      <c r="K52" s="218"/>
      <c r="L52" s="218"/>
      <c r="M52" s="264"/>
      <c r="N52" s="218"/>
      <c r="O52" s="218"/>
      <c r="P52" s="264"/>
      <c r="Q52" s="218"/>
      <c r="R52" s="218"/>
      <c r="S52" s="264"/>
      <c r="T52" s="218"/>
      <c r="U52" s="218"/>
      <c r="V52" s="264"/>
      <c r="W52" s="218"/>
      <c r="X52" s="218"/>
      <c r="Y52" s="264"/>
      <c r="Z52" s="218"/>
      <c r="AA52" s="218"/>
      <c r="AB52" s="264"/>
      <c r="AC52" s="218"/>
      <c r="AD52" s="218"/>
      <c r="AE52" s="264"/>
      <c r="AF52" s="218"/>
      <c r="AG52" s="218"/>
      <c r="AH52" s="264"/>
      <c r="AI52" s="218"/>
      <c r="AJ52" s="218"/>
      <c r="AK52" s="264"/>
      <c r="AL52" s="218"/>
      <c r="AM52" s="218"/>
      <c r="AN52" s="218"/>
      <c r="AO52" s="218"/>
      <c r="AP52" s="218"/>
      <c r="AQ52" s="218"/>
      <c r="AR52" s="218"/>
      <c r="AS52" s="218"/>
      <c r="AT52" s="218"/>
      <c r="AU52" s="218"/>
      <c r="AV52" s="218"/>
      <c r="AW52" s="218"/>
      <c r="AX52" s="218"/>
      <c r="AY52" s="218"/>
      <c r="AZ52" s="218"/>
      <c r="BA52" s="218"/>
      <c r="BB52" s="264"/>
      <c r="BC52" s="264"/>
      <c r="BD52" s="264"/>
      <c r="BE52" s="264"/>
      <c r="BF52" s="264"/>
      <c r="BG52" s="264"/>
    </row>
    <row r="53" spans="2:65" s="219" customFormat="1" ht="14.25" customHeight="1">
      <c r="B53" s="263" t="s">
        <v>196</v>
      </c>
      <c r="C53" s="262"/>
      <c r="D53" s="242"/>
      <c r="E53" s="242"/>
      <c r="F53" s="242"/>
      <c r="G53" s="242"/>
      <c r="H53" s="242"/>
      <c r="I53" s="242"/>
      <c r="J53" s="242"/>
      <c r="K53" s="242"/>
      <c r="L53" s="242"/>
      <c r="M53" s="242"/>
      <c r="N53" s="242"/>
      <c r="O53" s="242"/>
      <c r="P53" s="242"/>
      <c r="Q53" s="242"/>
      <c r="R53" s="242"/>
      <c r="S53" s="242"/>
      <c r="T53" s="242"/>
      <c r="U53" s="242"/>
      <c r="V53" s="242"/>
      <c r="W53" s="242"/>
      <c r="X53" s="242"/>
      <c r="Y53" s="242"/>
      <c r="Z53" s="242"/>
      <c r="AA53" s="242"/>
      <c r="AB53" s="242"/>
      <c r="AC53" s="242"/>
      <c r="AD53" s="242"/>
      <c r="AE53" s="242"/>
      <c r="AF53" s="242"/>
      <c r="AG53" s="242"/>
      <c r="AH53" s="242"/>
      <c r="AI53" s="242"/>
      <c r="AJ53" s="242"/>
      <c r="AK53" s="242"/>
      <c r="AL53" s="242"/>
      <c r="AM53" s="242"/>
      <c r="AN53" s="218"/>
      <c r="AO53" s="242"/>
      <c r="AP53" s="242"/>
      <c r="AQ53" s="242"/>
      <c r="AR53" s="242"/>
      <c r="AS53" s="242"/>
      <c r="AT53" s="242"/>
      <c r="AU53" s="242"/>
      <c r="AV53" s="242"/>
      <c r="AW53" s="242"/>
      <c r="AX53" s="242"/>
      <c r="AY53" s="242"/>
      <c r="AZ53" s="242"/>
      <c r="BA53" s="218"/>
      <c r="BB53" s="261"/>
      <c r="BC53" s="261"/>
      <c r="BD53" s="261"/>
      <c r="BE53" s="261"/>
      <c r="BF53" s="242"/>
      <c r="BG53" s="242"/>
    </row>
    <row r="54" spans="2:65" s="219" customFormat="1" ht="14.25" customHeight="1">
      <c r="B54" s="244" t="s">
        <v>195</v>
      </c>
      <c r="C54" s="244"/>
      <c r="D54" s="238"/>
      <c r="E54" s="260"/>
      <c r="F54" s="260"/>
      <c r="G54" s="238"/>
      <c r="H54" s="260"/>
      <c r="I54" s="260"/>
      <c r="J54" s="238"/>
      <c r="K54" s="260"/>
      <c r="L54" s="260"/>
      <c r="M54" s="238"/>
      <c r="N54" s="260"/>
      <c r="O54" s="260"/>
      <c r="P54" s="238"/>
      <c r="Q54" s="260"/>
      <c r="R54" s="260"/>
      <c r="S54" s="238"/>
      <c r="T54" s="260"/>
      <c r="U54" s="260"/>
      <c r="V54" s="238"/>
      <c r="W54" s="260"/>
      <c r="X54" s="260"/>
      <c r="Y54" s="238"/>
      <c r="Z54" s="260"/>
      <c r="AA54" s="260"/>
      <c r="AB54" s="238"/>
      <c r="AC54" s="260"/>
      <c r="AD54" s="260"/>
      <c r="AE54" s="238"/>
      <c r="AF54" s="260"/>
      <c r="AG54" s="260"/>
      <c r="AH54" s="238"/>
      <c r="AI54" s="260"/>
      <c r="AJ54" s="260"/>
      <c r="AK54" s="238"/>
      <c r="AL54" s="260"/>
      <c r="AM54" s="260"/>
      <c r="AN54" s="256"/>
      <c r="AO54" s="260"/>
      <c r="AP54" s="260"/>
      <c r="AQ54" s="260"/>
      <c r="AR54" s="260"/>
      <c r="AS54" s="260"/>
      <c r="AT54" s="260"/>
      <c r="AU54" s="260"/>
      <c r="AV54" s="260"/>
      <c r="AW54" s="260"/>
      <c r="AX54" s="260"/>
      <c r="AY54" s="260"/>
      <c r="AZ54" s="260"/>
      <c r="BA54" s="256"/>
      <c r="BB54" s="259"/>
      <c r="BC54" s="259"/>
      <c r="BD54" s="259"/>
      <c r="BE54" s="259"/>
      <c r="BF54" s="259"/>
      <c r="BG54" s="259"/>
      <c r="BH54" s="238"/>
      <c r="BI54" s="238"/>
      <c r="BJ54" s="238"/>
      <c r="BK54" s="238"/>
      <c r="BL54" s="238"/>
      <c r="BM54" s="238"/>
    </row>
    <row r="55" spans="2:65" s="219" customFormat="1" ht="14.25" customHeight="1">
      <c r="B55" s="237" t="s">
        <v>194</v>
      </c>
      <c r="C55" s="258"/>
      <c r="D55" s="252">
        <f t="shared" ref="D55:AM55" si="84">SUM(D56:D60)</f>
        <v>65504.144159999996</v>
      </c>
      <c r="E55" s="252">
        <f t="shared" si="84"/>
        <v>52505.132530000003</v>
      </c>
      <c r="F55" s="252">
        <f t="shared" si="84"/>
        <v>45477</v>
      </c>
      <c r="G55" s="252">
        <f t="shared" si="84"/>
        <v>54702</v>
      </c>
      <c r="H55" s="252">
        <f t="shared" si="84"/>
        <v>71954</v>
      </c>
      <c r="I55" s="252">
        <f t="shared" si="84"/>
        <v>26128</v>
      </c>
      <c r="J55" s="252">
        <f t="shared" si="84"/>
        <v>35343</v>
      </c>
      <c r="K55" s="252">
        <f t="shared" si="84"/>
        <v>53730</v>
      </c>
      <c r="L55" s="252">
        <f t="shared" si="84"/>
        <v>38681</v>
      </c>
      <c r="M55" s="252">
        <f t="shared" si="84"/>
        <v>71126</v>
      </c>
      <c r="N55" s="252">
        <f t="shared" si="84"/>
        <v>51886</v>
      </c>
      <c r="O55" s="252">
        <f t="shared" si="84"/>
        <v>43124</v>
      </c>
      <c r="P55" s="252">
        <f t="shared" si="84"/>
        <v>58750</v>
      </c>
      <c r="Q55" s="252">
        <f t="shared" si="84"/>
        <v>42170</v>
      </c>
      <c r="R55" s="252">
        <f t="shared" si="84"/>
        <v>44372</v>
      </c>
      <c r="S55" s="252">
        <f t="shared" si="84"/>
        <v>58730</v>
      </c>
      <c r="T55" s="252">
        <f t="shared" si="84"/>
        <v>62516</v>
      </c>
      <c r="U55" s="252">
        <f t="shared" si="84"/>
        <v>46729</v>
      </c>
      <c r="V55" s="252">
        <f t="shared" si="84"/>
        <v>51688</v>
      </c>
      <c r="W55" s="252">
        <f t="shared" si="84"/>
        <v>58866</v>
      </c>
      <c r="X55" s="252">
        <f t="shared" si="84"/>
        <v>42672</v>
      </c>
      <c r="Y55" s="252">
        <f t="shared" si="84"/>
        <v>54887</v>
      </c>
      <c r="Z55" s="252">
        <f t="shared" si="84"/>
        <v>53472</v>
      </c>
      <c r="AA55" s="252">
        <f t="shared" si="84"/>
        <v>46929</v>
      </c>
      <c r="AB55" s="252">
        <f t="shared" si="84"/>
        <v>46226</v>
      </c>
      <c r="AC55" s="252">
        <f t="shared" si="84"/>
        <v>44001</v>
      </c>
      <c r="AD55" s="252">
        <f t="shared" si="84"/>
        <v>39982</v>
      </c>
      <c r="AE55" s="252">
        <f t="shared" si="84"/>
        <v>40194</v>
      </c>
      <c r="AF55" s="252">
        <f t="shared" si="84"/>
        <v>42869</v>
      </c>
      <c r="AG55" s="252">
        <f t="shared" si="84"/>
        <v>38128</v>
      </c>
      <c r="AH55" s="252">
        <f t="shared" si="84"/>
        <v>50986</v>
      </c>
      <c r="AI55" s="252">
        <f t="shared" si="84"/>
        <v>54419</v>
      </c>
      <c r="AJ55" s="252">
        <f t="shared" si="84"/>
        <v>54936</v>
      </c>
      <c r="AK55" s="252">
        <f t="shared" si="84"/>
        <v>54240</v>
      </c>
      <c r="AL55" s="252">
        <f t="shared" si="84"/>
        <v>50042</v>
      </c>
      <c r="AM55" s="252">
        <f t="shared" si="84"/>
        <v>51486</v>
      </c>
      <c r="AN55" s="249"/>
      <c r="AO55" s="252">
        <f t="shared" ref="AO55:AZ55" si="85">SUM(AO56:AO60)</f>
        <v>163486.27669</v>
      </c>
      <c r="AP55" s="252">
        <f t="shared" si="85"/>
        <v>152784</v>
      </c>
      <c r="AQ55" s="252">
        <f t="shared" si="85"/>
        <v>127754</v>
      </c>
      <c r="AR55" s="252">
        <f t="shared" si="85"/>
        <v>166136</v>
      </c>
      <c r="AS55" s="252">
        <f t="shared" si="85"/>
        <v>145292</v>
      </c>
      <c r="AT55" s="252">
        <f t="shared" si="85"/>
        <v>167975</v>
      </c>
      <c r="AU55" s="252">
        <f t="shared" si="85"/>
        <v>153226</v>
      </c>
      <c r="AV55" s="252">
        <f t="shared" si="85"/>
        <v>155288</v>
      </c>
      <c r="AW55" s="252">
        <f t="shared" si="85"/>
        <v>130209</v>
      </c>
      <c r="AX55" s="252">
        <f t="shared" si="85"/>
        <v>121191</v>
      </c>
      <c r="AY55" s="252">
        <f t="shared" si="85"/>
        <v>160341</v>
      </c>
      <c r="AZ55" s="252">
        <f t="shared" si="85"/>
        <v>155768</v>
      </c>
      <c r="BA55" s="249"/>
      <c r="BB55" s="252">
        <v>314949</v>
      </c>
      <c r="BC55" s="252">
        <v>299249</v>
      </c>
      <c r="BD55" s="252">
        <v>344539</v>
      </c>
      <c r="BE55" s="252">
        <v>411330</v>
      </c>
      <c r="BF55" s="252">
        <v>473125.78655999992</v>
      </c>
      <c r="BG55" s="252">
        <v>545090.92934700008</v>
      </c>
      <c r="BH55" s="252">
        <v>606648.918328</v>
      </c>
      <c r="BI55" s="252" t="e">
        <f>#REF!</f>
        <v>#REF!</v>
      </c>
      <c r="BJ55" s="257" t="e">
        <f>#REF!</f>
        <v>#REF!</v>
      </c>
      <c r="BK55" s="257" t="e">
        <f>#REF!</f>
        <v>#REF!</v>
      </c>
      <c r="BL55" s="257">
        <v>621781</v>
      </c>
      <c r="BM55" s="257">
        <v>567509</v>
      </c>
    </row>
    <row r="56" spans="2:65" s="219" customFormat="1" ht="14.25" customHeight="1">
      <c r="B56" s="230" t="s">
        <v>189</v>
      </c>
      <c r="D56" s="255">
        <v>38104.960189999998</v>
      </c>
      <c r="E56" s="255">
        <v>29163.903060000001</v>
      </c>
      <c r="F56" s="255">
        <v>23625</v>
      </c>
      <c r="G56" s="255">
        <v>29477</v>
      </c>
      <c r="H56" s="255">
        <v>38799</v>
      </c>
      <c r="I56" s="255">
        <v>14647</v>
      </c>
      <c r="J56" s="255">
        <v>20009</v>
      </c>
      <c r="K56" s="255">
        <v>33359</v>
      </c>
      <c r="L56" s="255">
        <v>23567</v>
      </c>
      <c r="M56" s="255">
        <v>47697</v>
      </c>
      <c r="N56" s="255">
        <v>30115</v>
      </c>
      <c r="O56" s="255">
        <v>27027</v>
      </c>
      <c r="P56" s="255">
        <v>39165</v>
      </c>
      <c r="Q56" s="255">
        <v>17933</v>
      </c>
      <c r="R56" s="255">
        <v>29719</v>
      </c>
      <c r="S56" s="255">
        <v>34526</v>
      </c>
      <c r="T56" s="255">
        <v>35291</v>
      </c>
      <c r="U56" s="255">
        <v>27269</v>
      </c>
      <c r="V56" s="255">
        <v>27320</v>
      </c>
      <c r="W56" s="255">
        <v>28622</v>
      </c>
      <c r="X56" s="255">
        <v>19191</v>
      </c>
      <c r="Y56" s="255">
        <v>31606</v>
      </c>
      <c r="Z56" s="255">
        <v>29196</v>
      </c>
      <c r="AA56" s="255">
        <v>25034</v>
      </c>
      <c r="AB56" s="255">
        <v>25081</v>
      </c>
      <c r="AC56" s="255">
        <v>23639</v>
      </c>
      <c r="AD56" s="255">
        <v>23908</v>
      </c>
      <c r="AE56" s="255">
        <v>18735</v>
      </c>
      <c r="AF56" s="255">
        <v>26049</v>
      </c>
      <c r="AG56" s="255">
        <v>17515</v>
      </c>
      <c r="AH56" s="255">
        <v>20251</v>
      </c>
      <c r="AI56" s="255">
        <v>19801</v>
      </c>
      <c r="AJ56" s="255">
        <v>26501</v>
      </c>
      <c r="AK56" s="255">
        <v>22516</v>
      </c>
      <c r="AL56" s="255">
        <v>22972</v>
      </c>
      <c r="AM56" s="255">
        <v>24550</v>
      </c>
      <c r="AN56" s="256"/>
      <c r="AO56" s="255">
        <f t="shared" ref="AO56:AO61" si="86">SUM(D56:F56)</f>
        <v>90893.863249999995</v>
      </c>
      <c r="AP56" s="255">
        <f t="shared" ref="AP56:AP61" si="87">SUM(G56:I56)</f>
        <v>82923</v>
      </c>
      <c r="AQ56" s="255">
        <f t="shared" ref="AQ56:AQ61" si="88">SUM(J56:L56)</f>
        <v>76935</v>
      </c>
      <c r="AR56" s="255">
        <f t="shared" ref="AR56:AR61" si="89">SUM(M56:O56)</f>
        <v>104839</v>
      </c>
      <c r="AS56" s="255">
        <f t="shared" ref="AS56:AS61" si="90">SUM(P56:R56)</f>
        <v>86817</v>
      </c>
      <c r="AT56" s="255">
        <f t="shared" ref="AT56:AT61" si="91">SUM(S56:U56)</f>
        <v>97086</v>
      </c>
      <c r="AU56" s="255">
        <f t="shared" ref="AU56:AU61" si="92">SUM(V56:X56)</f>
        <v>75133</v>
      </c>
      <c r="AV56" s="255">
        <f t="shared" ref="AV56:AV61" si="93">SUM(Y56:AA56)</f>
        <v>85836</v>
      </c>
      <c r="AW56" s="255">
        <f t="shared" ref="AW56:AW61" si="94">SUM(AB56:AD56)</f>
        <v>72628</v>
      </c>
      <c r="AX56" s="255">
        <f t="shared" ref="AX56:AX61" si="95">SUM(AE56:AG56)</f>
        <v>62299</v>
      </c>
      <c r="AY56" s="255">
        <f t="shared" ref="AY56:AY61" si="96">SUM(AH56:AJ56)</f>
        <v>66553</v>
      </c>
      <c r="AZ56" s="255">
        <f t="shared" ref="AZ56:AZ61" si="97">SUM(AK56:AM56)</f>
        <v>70038</v>
      </c>
      <c r="BA56" s="256"/>
      <c r="BB56" s="255">
        <v>218538</v>
      </c>
      <c r="BC56" s="255">
        <v>205709</v>
      </c>
      <c r="BD56" s="255">
        <v>222708</v>
      </c>
      <c r="BE56" s="255">
        <v>264332</v>
      </c>
      <c r="BF56" s="255">
        <v>296191.77091999998</v>
      </c>
      <c r="BG56" s="255">
        <v>348105.51506999996</v>
      </c>
      <c r="BH56" s="255">
        <v>373872.96903000004</v>
      </c>
      <c r="BI56" s="255" t="e">
        <f>#REF!</f>
        <v>#REF!</v>
      </c>
      <c r="BJ56" s="249" t="e">
        <f>#REF!</f>
        <v>#REF!</v>
      </c>
      <c r="BK56" s="249" t="e">
        <f>#REF!</f>
        <v>#REF!</v>
      </c>
      <c r="BL56" s="249">
        <v>344872</v>
      </c>
      <c r="BM56" s="249">
        <v>271518</v>
      </c>
    </row>
    <row r="57" spans="2:65" s="219" customFormat="1" ht="14.25" customHeight="1">
      <c r="B57" s="230" t="s">
        <v>188</v>
      </c>
      <c r="C57" s="250"/>
      <c r="D57" s="255">
        <v>6359.2473</v>
      </c>
      <c r="E57" s="255">
        <v>7081.8180000000002</v>
      </c>
      <c r="F57" s="255">
        <v>2824</v>
      </c>
      <c r="G57" s="255">
        <v>6200</v>
      </c>
      <c r="H57" s="255">
        <v>6461</v>
      </c>
      <c r="I57" s="255">
        <v>3018</v>
      </c>
      <c r="J57" s="255">
        <v>3568</v>
      </c>
      <c r="K57" s="255">
        <v>4004</v>
      </c>
      <c r="L57" s="255">
        <v>1973</v>
      </c>
      <c r="M57" s="255">
        <v>2790</v>
      </c>
      <c r="N57" s="255">
        <v>1234</v>
      </c>
      <c r="O57" s="255">
        <v>3988</v>
      </c>
      <c r="P57" s="255">
        <v>5271</v>
      </c>
      <c r="Q57" s="255">
        <v>5232</v>
      </c>
      <c r="R57" s="255">
        <v>2230</v>
      </c>
      <c r="S57" s="255">
        <v>2721</v>
      </c>
      <c r="T57" s="255">
        <v>5765</v>
      </c>
      <c r="U57" s="255">
        <v>4502</v>
      </c>
      <c r="V57" s="255">
        <v>4686</v>
      </c>
      <c r="W57" s="255">
        <v>4966</v>
      </c>
      <c r="X57" s="255">
        <v>6410</v>
      </c>
      <c r="Y57" s="255">
        <v>5891</v>
      </c>
      <c r="Z57" s="255">
        <v>4144</v>
      </c>
      <c r="AA57" s="255">
        <v>3414</v>
      </c>
      <c r="AB57" s="255">
        <v>6472</v>
      </c>
      <c r="AC57" s="255">
        <v>2404</v>
      </c>
      <c r="AD57" s="255">
        <v>1923</v>
      </c>
      <c r="AE57" s="255">
        <v>1759</v>
      </c>
      <c r="AF57" s="255">
        <v>1166</v>
      </c>
      <c r="AG57" s="255">
        <v>2798</v>
      </c>
      <c r="AH57" s="255">
        <v>2481</v>
      </c>
      <c r="AI57" s="255">
        <v>6457</v>
      </c>
      <c r="AJ57" s="255">
        <v>1556</v>
      </c>
      <c r="AK57" s="255">
        <v>3095</v>
      </c>
      <c r="AL57" s="255">
        <v>1726</v>
      </c>
      <c r="AM57" s="255">
        <v>853</v>
      </c>
      <c r="AN57" s="256"/>
      <c r="AO57" s="255">
        <f t="shared" si="86"/>
        <v>16265.0653</v>
      </c>
      <c r="AP57" s="255">
        <f t="shared" si="87"/>
        <v>15679</v>
      </c>
      <c r="AQ57" s="255">
        <f t="shared" si="88"/>
        <v>9545</v>
      </c>
      <c r="AR57" s="255">
        <f t="shared" si="89"/>
        <v>8012</v>
      </c>
      <c r="AS57" s="255">
        <f t="shared" si="90"/>
        <v>12733</v>
      </c>
      <c r="AT57" s="255">
        <f t="shared" si="91"/>
        <v>12988</v>
      </c>
      <c r="AU57" s="255">
        <f t="shared" si="92"/>
        <v>16062</v>
      </c>
      <c r="AV57" s="255">
        <f t="shared" si="93"/>
        <v>13449</v>
      </c>
      <c r="AW57" s="255">
        <f t="shared" si="94"/>
        <v>10799</v>
      </c>
      <c r="AX57" s="255">
        <f t="shared" si="95"/>
        <v>5723</v>
      </c>
      <c r="AY57" s="255">
        <f t="shared" si="96"/>
        <v>10494</v>
      </c>
      <c r="AZ57" s="255">
        <f t="shared" si="97"/>
        <v>5674</v>
      </c>
      <c r="BA57" s="256"/>
      <c r="BB57" s="255">
        <v>13240</v>
      </c>
      <c r="BC57" s="255">
        <v>11355</v>
      </c>
      <c r="BD57" s="255">
        <v>20517</v>
      </c>
      <c r="BE57" s="255">
        <v>16310</v>
      </c>
      <c r="BF57" s="255">
        <v>20940.8796</v>
      </c>
      <c r="BG57" s="255">
        <v>23865.253000000001</v>
      </c>
      <c r="BH57" s="255">
        <v>37082.447749999999</v>
      </c>
      <c r="BI57" s="255" t="e">
        <f>#REF!</f>
        <v>#REF!</v>
      </c>
      <c r="BJ57" s="249" t="e">
        <f>#REF!</f>
        <v>#REF!</v>
      </c>
      <c r="BK57" s="249" t="e">
        <f>#REF!</f>
        <v>#REF!</v>
      </c>
      <c r="BL57" s="249">
        <v>55232</v>
      </c>
      <c r="BM57" s="249">
        <v>32690</v>
      </c>
    </row>
    <row r="58" spans="2:65" s="219" customFormat="1" ht="14.25" customHeight="1">
      <c r="B58" s="230" t="s">
        <v>193</v>
      </c>
      <c r="C58" s="250"/>
      <c r="D58" s="255">
        <v>9048.4375700000001</v>
      </c>
      <c r="E58" s="255">
        <v>7648.0812699999997</v>
      </c>
      <c r="F58" s="255">
        <v>9483</v>
      </c>
      <c r="G58" s="255">
        <v>9808</v>
      </c>
      <c r="H58" s="255">
        <v>13230</v>
      </c>
      <c r="I58" s="255">
        <v>2326</v>
      </c>
      <c r="J58" s="255">
        <v>6436</v>
      </c>
      <c r="K58" s="255">
        <v>2296</v>
      </c>
      <c r="L58" s="255">
        <v>5546</v>
      </c>
      <c r="M58" s="255">
        <v>12182</v>
      </c>
      <c r="N58" s="255">
        <v>11621</v>
      </c>
      <c r="O58" s="255">
        <v>5533</v>
      </c>
      <c r="P58" s="255">
        <v>2601</v>
      </c>
      <c r="Q58" s="255">
        <v>8481</v>
      </c>
      <c r="R58" s="255">
        <v>10483</v>
      </c>
      <c r="S58" s="255">
        <v>6318</v>
      </c>
      <c r="T58" s="255">
        <v>12219</v>
      </c>
      <c r="U58" s="255">
        <v>6397</v>
      </c>
      <c r="V58" s="255">
        <v>6947</v>
      </c>
      <c r="W58" s="255">
        <v>11207</v>
      </c>
      <c r="X58" s="255">
        <v>5082</v>
      </c>
      <c r="Y58" s="255">
        <v>8072</v>
      </c>
      <c r="Z58" s="255">
        <v>7369</v>
      </c>
      <c r="AA58" s="255">
        <v>10703</v>
      </c>
      <c r="AB58" s="255">
        <v>3612</v>
      </c>
      <c r="AC58" s="255">
        <v>10555</v>
      </c>
      <c r="AD58" s="255">
        <v>8544</v>
      </c>
      <c r="AE58" s="255">
        <v>12817</v>
      </c>
      <c r="AF58" s="255">
        <v>12247</v>
      </c>
      <c r="AG58" s="255">
        <v>11584</v>
      </c>
      <c r="AH58" s="255">
        <v>18802</v>
      </c>
      <c r="AI58" s="255">
        <v>20434</v>
      </c>
      <c r="AJ58" s="255">
        <v>17634</v>
      </c>
      <c r="AK58" s="255">
        <v>16184</v>
      </c>
      <c r="AL58" s="255">
        <v>20272</v>
      </c>
      <c r="AM58" s="255">
        <v>23232</v>
      </c>
      <c r="AN58" s="256"/>
      <c r="AO58" s="255">
        <f t="shared" si="86"/>
        <v>26179.518840000001</v>
      </c>
      <c r="AP58" s="255">
        <f t="shared" si="87"/>
        <v>25364</v>
      </c>
      <c r="AQ58" s="255">
        <f t="shared" si="88"/>
        <v>14278</v>
      </c>
      <c r="AR58" s="255">
        <f t="shared" si="89"/>
        <v>29336</v>
      </c>
      <c r="AS58" s="255">
        <f t="shared" si="90"/>
        <v>21565</v>
      </c>
      <c r="AT58" s="255">
        <f t="shared" si="91"/>
        <v>24934</v>
      </c>
      <c r="AU58" s="255">
        <f t="shared" si="92"/>
        <v>23236</v>
      </c>
      <c r="AV58" s="255">
        <f t="shared" si="93"/>
        <v>26144</v>
      </c>
      <c r="AW58" s="255">
        <f t="shared" si="94"/>
        <v>22711</v>
      </c>
      <c r="AX58" s="255">
        <f t="shared" si="95"/>
        <v>36648</v>
      </c>
      <c r="AY58" s="255">
        <f t="shared" si="96"/>
        <v>56870</v>
      </c>
      <c r="AZ58" s="255">
        <f t="shared" si="97"/>
        <v>59688</v>
      </c>
      <c r="BA58" s="256"/>
      <c r="BB58" s="255">
        <v>13774</v>
      </c>
      <c r="BC58" s="255">
        <v>17322</v>
      </c>
      <c r="BD58" s="255">
        <v>33462</v>
      </c>
      <c r="BE58" s="255">
        <v>50534</v>
      </c>
      <c r="BF58" s="255">
        <v>63837.651140000002</v>
      </c>
      <c r="BG58" s="255">
        <v>74504.363977000001</v>
      </c>
      <c r="BH58" s="255">
        <v>78039.332548000006</v>
      </c>
      <c r="BI58" s="255" t="e">
        <f>#REF!</f>
        <v>#REF!</v>
      </c>
      <c r="BJ58" s="249" t="e">
        <f>#REF!</f>
        <v>#REF!</v>
      </c>
      <c r="BK58" s="249" t="e">
        <f>#REF!</f>
        <v>#REF!</v>
      </c>
      <c r="BL58" s="249">
        <v>95879</v>
      </c>
      <c r="BM58" s="249">
        <v>175917</v>
      </c>
    </row>
    <row r="59" spans="2:65" s="219" customFormat="1" ht="14.25" customHeight="1">
      <c r="B59" s="230" t="s">
        <v>57</v>
      </c>
      <c r="C59" s="250"/>
      <c r="D59" s="255">
        <v>6517.9522999999999</v>
      </c>
      <c r="E59" s="255">
        <v>6469</v>
      </c>
      <c r="F59" s="255">
        <v>4305</v>
      </c>
      <c r="G59" s="255">
        <v>6138</v>
      </c>
      <c r="H59" s="255">
        <v>11305</v>
      </c>
      <c r="I59" s="255">
        <v>4549</v>
      </c>
      <c r="J59" s="255">
        <v>3813</v>
      </c>
      <c r="K59" s="255">
        <v>8981</v>
      </c>
      <c r="L59" s="255">
        <v>4767</v>
      </c>
      <c r="M59" s="255">
        <v>4377</v>
      </c>
      <c r="N59" s="255">
        <v>7175</v>
      </c>
      <c r="O59" s="255">
        <v>4766</v>
      </c>
      <c r="P59" s="255">
        <v>9363</v>
      </c>
      <c r="Q59" s="255">
        <v>5893</v>
      </c>
      <c r="R59" s="255">
        <v>303</v>
      </c>
      <c r="S59" s="255">
        <v>12514</v>
      </c>
      <c r="T59" s="255">
        <v>6444</v>
      </c>
      <c r="U59" s="255">
        <v>7557</v>
      </c>
      <c r="V59" s="255">
        <v>10174</v>
      </c>
      <c r="W59" s="255">
        <v>13183</v>
      </c>
      <c r="X59" s="255">
        <v>10234</v>
      </c>
      <c r="Y59" s="255">
        <v>8489</v>
      </c>
      <c r="Z59" s="255">
        <v>12021</v>
      </c>
      <c r="AA59" s="255">
        <v>5384</v>
      </c>
      <c r="AB59" s="255">
        <v>8378</v>
      </c>
      <c r="AC59" s="255">
        <v>5547</v>
      </c>
      <c r="AD59" s="255">
        <v>4558</v>
      </c>
      <c r="AE59" s="255">
        <v>5363</v>
      </c>
      <c r="AF59" s="255">
        <v>2048</v>
      </c>
      <c r="AG59" s="255">
        <v>4437</v>
      </c>
      <c r="AH59" s="255">
        <v>8210</v>
      </c>
      <c r="AI59" s="255">
        <v>6064</v>
      </c>
      <c r="AJ59" s="255">
        <v>8754</v>
      </c>
      <c r="AK59" s="255">
        <v>11218</v>
      </c>
      <c r="AL59" s="255">
        <v>4989</v>
      </c>
      <c r="AM59" s="255">
        <v>2823</v>
      </c>
      <c r="AN59" s="256"/>
      <c r="AO59" s="255">
        <f t="shared" si="86"/>
        <v>17291.952300000001</v>
      </c>
      <c r="AP59" s="255">
        <f t="shared" si="87"/>
        <v>21992</v>
      </c>
      <c r="AQ59" s="255">
        <f t="shared" si="88"/>
        <v>17561</v>
      </c>
      <c r="AR59" s="255">
        <f t="shared" si="89"/>
        <v>16318</v>
      </c>
      <c r="AS59" s="255">
        <f t="shared" si="90"/>
        <v>15559</v>
      </c>
      <c r="AT59" s="255">
        <f t="shared" si="91"/>
        <v>26515</v>
      </c>
      <c r="AU59" s="255">
        <f t="shared" si="92"/>
        <v>33591</v>
      </c>
      <c r="AV59" s="255">
        <f t="shared" si="93"/>
        <v>25894</v>
      </c>
      <c r="AW59" s="255">
        <f t="shared" si="94"/>
        <v>18483</v>
      </c>
      <c r="AX59" s="255">
        <f t="shared" si="95"/>
        <v>11848</v>
      </c>
      <c r="AY59" s="255">
        <f t="shared" si="96"/>
        <v>23028</v>
      </c>
      <c r="AZ59" s="255">
        <f t="shared" si="97"/>
        <v>19030</v>
      </c>
      <c r="BA59" s="256"/>
      <c r="BB59" s="255">
        <v>49374</v>
      </c>
      <c r="BC59" s="255">
        <v>40634</v>
      </c>
      <c r="BD59" s="255">
        <v>43754</v>
      </c>
      <c r="BE59" s="255">
        <v>59906</v>
      </c>
      <c r="BF59" s="255">
        <v>70654.229399999997</v>
      </c>
      <c r="BG59" s="255">
        <v>75909.100799999986</v>
      </c>
      <c r="BH59" s="255">
        <v>81261.554300000003</v>
      </c>
      <c r="BI59" s="255" t="e">
        <f>#REF!</f>
        <v>#REF!</v>
      </c>
      <c r="BJ59" s="249" t="e">
        <f>#REF!</f>
        <v>#REF!</v>
      </c>
      <c r="BK59" s="249" t="e">
        <f>#REF!</f>
        <v>#REF!</v>
      </c>
      <c r="BL59" s="249">
        <v>101559</v>
      </c>
      <c r="BM59" s="249">
        <v>72389</v>
      </c>
    </row>
    <row r="60" spans="2:65" s="219" customFormat="1" ht="14.25" customHeight="1">
      <c r="B60" s="230" t="s">
        <v>186</v>
      </c>
      <c r="C60" s="250"/>
      <c r="D60" s="255">
        <v>5473.5468000000001</v>
      </c>
      <c r="E60" s="255">
        <v>2142.3301999999999</v>
      </c>
      <c r="F60" s="255">
        <v>5240</v>
      </c>
      <c r="G60" s="255">
        <v>3079</v>
      </c>
      <c r="H60" s="255">
        <v>2159</v>
      </c>
      <c r="I60" s="255">
        <v>1588</v>
      </c>
      <c r="J60" s="255">
        <v>1517</v>
      </c>
      <c r="K60" s="255">
        <v>5090</v>
      </c>
      <c r="L60" s="255">
        <v>2828</v>
      </c>
      <c r="M60" s="255">
        <v>4080</v>
      </c>
      <c r="N60" s="255">
        <v>1741</v>
      </c>
      <c r="O60" s="255">
        <v>1810</v>
      </c>
      <c r="P60" s="255">
        <v>2350</v>
      </c>
      <c r="Q60" s="255">
        <v>4631</v>
      </c>
      <c r="R60" s="255">
        <v>1637</v>
      </c>
      <c r="S60" s="255">
        <v>2651</v>
      </c>
      <c r="T60" s="255">
        <v>2797</v>
      </c>
      <c r="U60" s="255">
        <v>1004</v>
      </c>
      <c r="V60" s="255">
        <v>2561</v>
      </c>
      <c r="W60" s="255">
        <v>888</v>
      </c>
      <c r="X60" s="255">
        <v>1755</v>
      </c>
      <c r="Y60" s="255">
        <v>829</v>
      </c>
      <c r="Z60" s="255">
        <v>742</v>
      </c>
      <c r="AA60" s="255">
        <v>2394</v>
      </c>
      <c r="AB60" s="255">
        <v>2683</v>
      </c>
      <c r="AC60" s="255">
        <v>1856</v>
      </c>
      <c r="AD60" s="255">
        <v>1049</v>
      </c>
      <c r="AE60" s="255">
        <v>1520</v>
      </c>
      <c r="AF60" s="255">
        <v>1359</v>
      </c>
      <c r="AG60" s="255">
        <v>1794</v>
      </c>
      <c r="AH60" s="255">
        <v>1242</v>
      </c>
      <c r="AI60" s="255">
        <v>1663</v>
      </c>
      <c r="AJ60" s="255">
        <v>491</v>
      </c>
      <c r="AK60" s="255">
        <v>1227</v>
      </c>
      <c r="AL60" s="255">
        <v>83</v>
      </c>
      <c r="AM60" s="255">
        <v>28</v>
      </c>
      <c r="AN60" s="256"/>
      <c r="AO60" s="255">
        <f t="shared" si="86"/>
        <v>12855.877</v>
      </c>
      <c r="AP60" s="255">
        <f t="shared" si="87"/>
        <v>6826</v>
      </c>
      <c r="AQ60" s="255">
        <f t="shared" si="88"/>
        <v>9435</v>
      </c>
      <c r="AR60" s="255">
        <f t="shared" si="89"/>
        <v>7631</v>
      </c>
      <c r="AS60" s="255">
        <f t="shared" si="90"/>
        <v>8618</v>
      </c>
      <c r="AT60" s="255">
        <f t="shared" si="91"/>
        <v>6452</v>
      </c>
      <c r="AU60" s="255">
        <f t="shared" si="92"/>
        <v>5204</v>
      </c>
      <c r="AV60" s="255">
        <f t="shared" si="93"/>
        <v>3965</v>
      </c>
      <c r="AW60" s="255">
        <f t="shared" si="94"/>
        <v>5588</v>
      </c>
      <c r="AX60" s="255">
        <f t="shared" si="95"/>
        <v>4673</v>
      </c>
      <c r="AY60" s="255">
        <f t="shared" si="96"/>
        <v>3396</v>
      </c>
      <c r="AZ60" s="255">
        <f t="shared" si="97"/>
        <v>1338</v>
      </c>
      <c r="BA60" s="256"/>
      <c r="BB60" s="255">
        <v>20023</v>
      </c>
      <c r="BC60" s="255">
        <v>24229</v>
      </c>
      <c r="BD60" s="255">
        <v>24098</v>
      </c>
      <c r="BE60" s="255">
        <v>20248</v>
      </c>
      <c r="BF60" s="255">
        <v>21501.255499999999</v>
      </c>
      <c r="BG60" s="255">
        <v>22706.696499999998</v>
      </c>
      <c r="BH60" s="255">
        <v>36392.614699999998</v>
      </c>
      <c r="BI60" s="255" t="e">
        <f>#REF!</f>
        <v>#REF!</v>
      </c>
      <c r="BJ60" s="249" t="e">
        <f>#REF!</f>
        <v>#REF!</v>
      </c>
      <c r="BK60" s="249" t="e">
        <f>#REF!</f>
        <v>#REF!</v>
      </c>
      <c r="BL60" s="249">
        <v>24239</v>
      </c>
      <c r="BM60" s="249">
        <v>14995</v>
      </c>
    </row>
    <row r="61" spans="2:65" s="219" customFormat="1" ht="14.25" customHeight="1">
      <c r="B61" s="237" t="s">
        <v>192</v>
      </c>
      <c r="C61" s="254"/>
      <c r="D61" s="253">
        <v>140000.689377</v>
      </c>
      <c r="E61" s="253">
        <v>110186</v>
      </c>
      <c r="F61" s="253">
        <v>98724</v>
      </c>
      <c r="G61" s="253">
        <v>123568</v>
      </c>
      <c r="H61" s="253">
        <v>145469</v>
      </c>
      <c r="I61" s="253">
        <v>53560</v>
      </c>
      <c r="J61" s="253">
        <v>72572</v>
      </c>
      <c r="K61" s="253">
        <v>93980</v>
      </c>
      <c r="L61" s="253">
        <v>82497</v>
      </c>
      <c r="M61" s="253">
        <v>124433</v>
      </c>
      <c r="N61" s="253">
        <v>98454</v>
      </c>
      <c r="O61" s="253">
        <v>102018</v>
      </c>
      <c r="P61" s="253">
        <v>105828</v>
      </c>
      <c r="Q61" s="253">
        <v>83346</v>
      </c>
      <c r="R61" s="253">
        <v>101159</v>
      </c>
      <c r="S61" s="253">
        <v>124439</v>
      </c>
      <c r="T61" s="253">
        <v>132124</v>
      </c>
      <c r="U61" s="253">
        <v>92028</v>
      </c>
      <c r="V61" s="253">
        <v>98835</v>
      </c>
      <c r="W61" s="253">
        <v>108402</v>
      </c>
      <c r="X61" s="253">
        <v>90672</v>
      </c>
      <c r="Y61" s="253">
        <v>117740</v>
      </c>
      <c r="Z61" s="253">
        <v>104648</v>
      </c>
      <c r="AA61" s="253">
        <v>117609</v>
      </c>
      <c r="AB61" s="253">
        <v>89390</v>
      </c>
      <c r="AC61" s="253">
        <v>90650</v>
      </c>
      <c r="AD61" s="253">
        <v>110787</v>
      </c>
      <c r="AE61" s="253">
        <v>82063</v>
      </c>
      <c r="AF61" s="253">
        <v>84319</v>
      </c>
      <c r="AG61" s="253">
        <v>76656</v>
      </c>
      <c r="AH61" s="253">
        <v>124428</v>
      </c>
      <c r="AI61" s="253">
        <v>94703</v>
      </c>
      <c r="AJ61" s="253">
        <v>114079</v>
      </c>
      <c r="AK61" s="253">
        <v>97540</v>
      </c>
      <c r="AL61" s="253">
        <v>91503</v>
      </c>
      <c r="AM61" s="253">
        <v>106506</v>
      </c>
      <c r="AN61" s="247"/>
      <c r="AO61" s="253">
        <f t="shared" si="86"/>
        <v>348910.68937699997</v>
      </c>
      <c r="AP61" s="253">
        <f t="shared" si="87"/>
        <v>322597</v>
      </c>
      <c r="AQ61" s="253">
        <f t="shared" si="88"/>
        <v>249049</v>
      </c>
      <c r="AR61" s="253">
        <f t="shared" si="89"/>
        <v>324905</v>
      </c>
      <c r="AS61" s="253">
        <f t="shared" si="90"/>
        <v>290333</v>
      </c>
      <c r="AT61" s="253">
        <f t="shared" si="91"/>
        <v>348591</v>
      </c>
      <c r="AU61" s="253">
        <f t="shared" si="92"/>
        <v>297909</v>
      </c>
      <c r="AV61" s="253">
        <f t="shared" si="93"/>
        <v>339997</v>
      </c>
      <c r="AW61" s="253">
        <f t="shared" si="94"/>
        <v>290827</v>
      </c>
      <c r="AX61" s="253">
        <f t="shared" si="95"/>
        <v>243038</v>
      </c>
      <c r="AY61" s="253">
        <f t="shared" si="96"/>
        <v>333210</v>
      </c>
      <c r="AZ61" s="253">
        <f t="shared" si="97"/>
        <v>295549</v>
      </c>
      <c r="BA61" s="247"/>
      <c r="BB61" s="253">
        <v>479598</v>
      </c>
      <c r="BC61" s="253">
        <v>612930</v>
      </c>
      <c r="BD61" s="253">
        <v>752868</v>
      </c>
      <c r="BE61" s="253">
        <v>919620</v>
      </c>
      <c r="BF61" s="253">
        <v>1005156.37933</v>
      </c>
      <c r="BG61" s="253">
        <v>1128925.859125</v>
      </c>
      <c r="BH61" s="253">
        <v>1253145.0481710001</v>
      </c>
      <c r="BI61" s="253" t="e">
        <f>#REF!</f>
        <v>#REF!</v>
      </c>
      <c r="BJ61" s="252" t="e">
        <f>#REF!</f>
        <v>#REF!</v>
      </c>
      <c r="BK61" s="252" t="e">
        <f>#REF!</f>
        <v>#REF!</v>
      </c>
      <c r="BL61" s="252">
        <v>1276830</v>
      </c>
      <c r="BM61" s="252">
        <v>1162624</v>
      </c>
    </row>
    <row r="62" spans="2:65" s="219" customFormat="1" ht="14.25" customHeight="1">
      <c r="B62" s="251"/>
      <c r="C62" s="250"/>
      <c r="D62" s="249"/>
      <c r="E62" s="242"/>
      <c r="F62" s="242"/>
      <c r="G62" s="249"/>
      <c r="H62" s="242"/>
      <c r="I62" s="242"/>
      <c r="J62" s="249"/>
      <c r="K62" s="242"/>
      <c r="L62" s="242"/>
      <c r="M62" s="249"/>
      <c r="N62" s="242"/>
      <c r="O62" s="242"/>
      <c r="P62" s="249"/>
      <c r="Q62" s="242"/>
      <c r="R62" s="242"/>
      <c r="S62" s="249"/>
      <c r="T62" s="242"/>
      <c r="U62" s="242"/>
      <c r="V62" s="249"/>
      <c r="W62" s="242"/>
      <c r="X62" s="242"/>
      <c r="Y62" s="249"/>
      <c r="Z62" s="242"/>
      <c r="AA62" s="242"/>
      <c r="AB62" s="249"/>
      <c r="AC62" s="247"/>
      <c r="AD62" s="247"/>
      <c r="AE62" s="249"/>
      <c r="AF62" s="247"/>
      <c r="AG62" s="247"/>
      <c r="AH62" s="249"/>
      <c r="AI62" s="247"/>
      <c r="AJ62" s="247"/>
      <c r="AK62" s="249"/>
      <c r="AL62" s="247"/>
      <c r="AM62" s="247"/>
      <c r="AN62" s="242"/>
      <c r="AO62" s="248"/>
      <c r="AP62" s="248"/>
      <c r="AQ62" s="248"/>
      <c r="AR62" s="248"/>
      <c r="AS62" s="248"/>
      <c r="AT62" s="248"/>
      <c r="AU62" s="248"/>
      <c r="AV62" s="248"/>
      <c r="AW62" s="247"/>
      <c r="AX62" s="247"/>
      <c r="AY62" s="247"/>
      <c r="AZ62" s="247"/>
      <c r="BA62" s="242"/>
      <c r="BB62" s="246"/>
      <c r="BC62" s="246"/>
      <c r="BD62" s="246"/>
      <c r="BE62" s="246"/>
      <c r="BF62" s="246"/>
      <c r="BG62" s="245"/>
    </row>
    <row r="63" spans="2:65" s="219" customFormat="1" ht="14.25" customHeight="1">
      <c r="B63" s="244" t="s">
        <v>191</v>
      </c>
      <c r="C63" s="243"/>
      <c r="D63" s="241"/>
      <c r="E63" s="242"/>
      <c r="F63" s="242"/>
      <c r="G63" s="241"/>
      <c r="H63" s="242"/>
      <c r="I63" s="242"/>
      <c r="J63" s="241"/>
      <c r="K63" s="242"/>
      <c r="L63" s="242"/>
      <c r="M63" s="241"/>
      <c r="N63" s="242"/>
      <c r="O63" s="242"/>
      <c r="P63" s="241"/>
      <c r="Q63" s="242"/>
      <c r="R63" s="242"/>
      <c r="S63" s="241"/>
      <c r="T63" s="242"/>
      <c r="U63" s="242"/>
      <c r="V63" s="241"/>
      <c r="W63" s="242"/>
      <c r="X63" s="242"/>
      <c r="Y63" s="241"/>
      <c r="Z63" s="242"/>
      <c r="AA63" s="242"/>
      <c r="AB63" s="241"/>
      <c r="AC63" s="242"/>
      <c r="AD63" s="242"/>
      <c r="AE63" s="241"/>
      <c r="AF63" s="242"/>
      <c r="AG63" s="242"/>
      <c r="AH63" s="241"/>
      <c r="AI63" s="242"/>
      <c r="AJ63" s="242"/>
      <c r="AK63" s="241"/>
      <c r="AL63" s="242"/>
      <c r="AM63" s="242"/>
      <c r="AN63" s="218"/>
      <c r="AO63" s="241"/>
      <c r="AP63" s="241"/>
      <c r="AQ63" s="241"/>
      <c r="AR63" s="241"/>
      <c r="AS63" s="241"/>
      <c r="AT63" s="241"/>
      <c r="AU63" s="241"/>
      <c r="AV63" s="241"/>
      <c r="AW63" s="241"/>
      <c r="AX63" s="241"/>
      <c r="AY63" s="241"/>
      <c r="AZ63" s="241"/>
      <c r="BA63" s="218"/>
      <c r="BB63" s="240"/>
      <c r="BC63" s="240"/>
      <c r="BD63" s="240"/>
      <c r="BE63" s="240"/>
      <c r="BF63" s="240"/>
      <c r="BG63" s="239"/>
      <c r="BH63" s="238"/>
      <c r="BI63" s="238"/>
      <c r="BJ63" s="238"/>
      <c r="BK63" s="238"/>
      <c r="BL63" s="238"/>
      <c r="BM63" s="238"/>
    </row>
    <row r="64" spans="2:65" s="232" customFormat="1" ht="14.25" customHeight="1">
      <c r="B64" s="237" t="s">
        <v>190</v>
      </c>
      <c r="C64" s="236"/>
      <c r="D64" s="235">
        <f t="shared" ref="D64:AM64" si="98">D55/D61*100</f>
        <v>46.788444008020249</v>
      </c>
      <c r="E64" s="235">
        <f t="shared" si="98"/>
        <v>47.651364538144591</v>
      </c>
      <c r="F64" s="235">
        <f t="shared" si="98"/>
        <v>46.06478667801143</v>
      </c>
      <c r="G64" s="235">
        <f t="shared" si="98"/>
        <v>44.268742716560922</v>
      </c>
      <c r="H64" s="235">
        <f t="shared" si="98"/>
        <v>49.46345956870536</v>
      </c>
      <c r="I64" s="235">
        <f t="shared" si="98"/>
        <v>48.782673637042571</v>
      </c>
      <c r="J64" s="235">
        <f t="shared" si="98"/>
        <v>48.700600782671003</v>
      </c>
      <c r="K64" s="235">
        <f t="shared" si="98"/>
        <v>57.171738667801662</v>
      </c>
      <c r="L64" s="235">
        <f t="shared" si="98"/>
        <v>46.88776561571936</v>
      </c>
      <c r="M64" s="235">
        <f t="shared" si="98"/>
        <v>57.160078114326588</v>
      </c>
      <c r="N64" s="235">
        <f t="shared" si="98"/>
        <v>52.700753651451436</v>
      </c>
      <c r="O64" s="235">
        <f t="shared" si="98"/>
        <v>42.270971789292084</v>
      </c>
      <c r="P64" s="235">
        <f t="shared" si="98"/>
        <v>55.514608610197683</v>
      </c>
      <c r="Q64" s="235">
        <f t="shared" si="98"/>
        <v>50.596309360977131</v>
      </c>
      <c r="R64" s="235">
        <f t="shared" si="98"/>
        <v>43.86362063681927</v>
      </c>
      <c r="S64" s="235">
        <f t="shared" si="98"/>
        <v>47.195814816898242</v>
      </c>
      <c r="T64" s="235">
        <f t="shared" si="98"/>
        <v>47.316157548969151</v>
      </c>
      <c r="U64" s="235">
        <f t="shared" si="98"/>
        <v>50.776937453818405</v>
      </c>
      <c r="V64" s="235">
        <f t="shared" si="98"/>
        <v>52.29726311529317</v>
      </c>
      <c r="W64" s="235">
        <f t="shared" si="98"/>
        <v>54.303426136049147</v>
      </c>
      <c r="X64" s="235">
        <f t="shared" si="98"/>
        <v>47.061937533086287</v>
      </c>
      <c r="Y64" s="235">
        <f t="shared" si="98"/>
        <v>46.617122473246134</v>
      </c>
      <c r="Z64" s="235">
        <f t="shared" si="98"/>
        <v>51.097010931885947</v>
      </c>
      <c r="AA64" s="235">
        <f t="shared" si="98"/>
        <v>39.902558477667526</v>
      </c>
      <c r="AB64" s="235">
        <f t="shared" si="98"/>
        <v>51.712719543573101</v>
      </c>
      <c r="AC64" s="235">
        <f t="shared" si="98"/>
        <v>48.539437396580254</v>
      </c>
      <c r="AD64" s="235">
        <f t="shared" si="98"/>
        <v>36.089071822506256</v>
      </c>
      <c r="AE64" s="235">
        <f t="shared" si="98"/>
        <v>48.979442623350359</v>
      </c>
      <c r="AF64" s="235">
        <f t="shared" si="98"/>
        <v>50.841447360618609</v>
      </c>
      <c r="AG64" s="235">
        <f t="shared" si="98"/>
        <v>49.739094134836151</v>
      </c>
      <c r="AH64" s="235">
        <f t="shared" si="98"/>
        <v>40.976307583502106</v>
      </c>
      <c r="AI64" s="235">
        <f t="shared" si="98"/>
        <v>57.462804768592335</v>
      </c>
      <c r="AJ64" s="235">
        <f t="shared" si="98"/>
        <v>48.156102350125792</v>
      </c>
      <c r="AK64" s="235">
        <f t="shared" si="98"/>
        <v>55.607955710477754</v>
      </c>
      <c r="AL64" s="235">
        <f t="shared" si="98"/>
        <v>54.68891730325781</v>
      </c>
      <c r="AM64" s="235">
        <f t="shared" si="98"/>
        <v>48.340938538673875</v>
      </c>
      <c r="AN64" s="234"/>
      <c r="AO64" s="235">
        <f t="shared" ref="AO64:AZ64" si="99">AO55/AO61*100</f>
        <v>46.85619606034831</v>
      </c>
      <c r="AP64" s="235">
        <f t="shared" si="99"/>
        <v>47.360638815612049</v>
      </c>
      <c r="AQ64" s="235">
        <f t="shared" si="99"/>
        <v>51.296732771462636</v>
      </c>
      <c r="AR64" s="235">
        <f t="shared" si="99"/>
        <v>51.133716009295028</v>
      </c>
      <c r="AS64" s="235">
        <f t="shared" si="99"/>
        <v>50.043226226436545</v>
      </c>
      <c r="AT64" s="235">
        <f t="shared" si="99"/>
        <v>48.186843607551545</v>
      </c>
      <c r="AU64" s="235">
        <f t="shared" si="99"/>
        <v>51.433827108278031</v>
      </c>
      <c r="AV64" s="235">
        <f t="shared" si="99"/>
        <v>45.673344176566268</v>
      </c>
      <c r="AW64" s="235">
        <f t="shared" si="99"/>
        <v>44.771977842497428</v>
      </c>
      <c r="AX64" s="235">
        <f t="shared" si="99"/>
        <v>49.865041680724822</v>
      </c>
      <c r="AY64" s="235">
        <f t="shared" si="99"/>
        <v>48.120104438642301</v>
      </c>
      <c r="AZ64" s="235">
        <f t="shared" si="99"/>
        <v>52.704627659034543</v>
      </c>
      <c r="BA64" s="234"/>
      <c r="BB64" s="233">
        <f t="shared" ref="BB64:BM64" si="100">BB55/BB61*100</f>
        <v>65.669373099971224</v>
      </c>
      <c r="BC64" s="233">
        <f t="shared" si="100"/>
        <v>48.822704060822609</v>
      </c>
      <c r="BD64" s="233">
        <f t="shared" si="100"/>
        <v>45.763533580919898</v>
      </c>
      <c r="BE64" s="233">
        <f t="shared" si="100"/>
        <v>44.72825732367717</v>
      </c>
      <c r="BF64" s="233">
        <f t="shared" si="100"/>
        <v>47.069868558698104</v>
      </c>
      <c r="BG64" s="233">
        <f t="shared" si="100"/>
        <v>48.284032555466958</v>
      </c>
      <c r="BH64" s="233">
        <f t="shared" si="100"/>
        <v>48.410111759482341</v>
      </c>
      <c r="BI64" s="233" t="e">
        <f t="shared" si="100"/>
        <v>#REF!</v>
      </c>
      <c r="BJ64" s="233" t="e">
        <f t="shared" si="100"/>
        <v>#REF!</v>
      </c>
      <c r="BK64" s="233" t="e">
        <f t="shared" si="100"/>
        <v>#REF!</v>
      </c>
      <c r="BL64" s="233">
        <f t="shared" si="100"/>
        <v>48.697242389354891</v>
      </c>
      <c r="BM64" s="233">
        <f t="shared" si="100"/>
        <v>48.812771798965102</v>
      </c>
    </row>
    <row r="65" spans="2:65" s="226" customFormat="1" ht="14.25" customHeight="1">
      <c r="B65" s="230" t="s">
        <v>189</v>
      </c>
      <c r="D65" s="227">
        <f t="shared" ref="D65:AM65" si="101">D56/D61*100</f>
        <v>27.217694683909226</v>
      </c>
      <c r="E65" s="227">
        <f t="shared" si="101"/>
        <v>26.467884359174487</v>
      </c>
      <c r="F65" s="227">
        <f t="shared" si="101"/>
        <v>23.930351282362953</v>
      </c>
      <c r="G65" s="227">
        <f t="shared" si="101"/>
        <v>23.85488152272433</v>
      </c>
      <c r="H65" s="227">
        <f t="shared" si="101"/>
        <v>26.671662003588391</v>
      </c>
      <c r="I65" s="227">
        <f t="shared" si="101"/>
        <v>27.346900672143391</v>
      </c>
      <c r="J65" s="227">
        <f t="shared" si="101"/>
        <v>27.571239596538611</v>
      </c>
      <c r="K65" s="227">
        <f t="shared" si="101"/>
        <v>35.495850180889548</v>
      </c>
      <c r="L65" s="227">
        <f t="shared" si="101"/>
        <v>28.567099409675507</v>
      </c>
      <c r="M65" s="227">
        <f t="shared" si="101"/>
        <v>38.331471554973355</v>
      </c>
      <c r="N65" s="227">
        <f t="shared" si="101"/>
        <v>30.587888760233206</v>
      </c>
      <c r="O65" s="227">
        <f t="shared" si="101"/>
        <v>26.492383696994647</v>
      </c>
      <c r="P65" s="227">
        <f t="shared" si="101"/>
        <v>37.008164190951355</v>
      </c>
      <c r="Q65" s="227">
        <f t="shared" si="101"/>
        <v>21.516329517913277</v>
      </c>
      <c r="R65" s="227">
        <f t="shared" si="101"/>
        <v>29.378503148508784</v>
      </c>
      <c r="S65" s="227">
        <f t="shared" si="101"/>
        <v>27.745321000650918</v>
      </c>
      <c r="T65" s="227">
        <f t="shared" si="101"/>
        <v>26.710514365293207</v>
      </c>
      <c r="U65" s="227">
        <f t="shared" si="101"/>
        <v>29.631199200243401</v>
      </c>
      <c r="V65" s="227">
        <f t="shared" si="101"/>
        <v>27.642029645368542</v>
      </c>
      <c r="W65" s="227">
        <f t="shared" si="101"/>
        <v>26.403571889817528</v>
      </c>
      <c r="X65" s="227">
        <f t="shared" si="101"/>
        <v>21.165299100052938</v>
      </c>
      <c r="Y65" s="227">
        <f t="shared" si="101"/>
        <v>26.843893324273822</v>
      </c>
      <c r="Z65" s="227">
        <f t="shared" si="101"/>
        <v>27.899243177127133</v>
      </c>
      <c r="AA65" s="227">
        <f t="shared" si="101"/>
        <v>21.285785951755393</v>
      </c>
      <c r="AB65" s="227">
        <f t="shared" si="101"/>
        <v>28.057948316366481</v>
      </c>
      <c r="AC65" s="227">
        <f t="shared" si="101"/>
        <v>26.077220077220076</v>
      </c>
      <c r="AD65" s="227">
        <f t="shared" si="101"/>
        <v>21.580149295494959</v>
      </c>
      <c r="AE65" s="227">
        <f t="shared" si="101"/>
        <v>22.830020837649123</v>
      </c>
      <c r="AF65" s="227">
        <f t="shared" si="101"/>
        <v>30.893392948208586</v>
      </c>
      <c r="AG65" s="227">
        <f t="shared" si="101"/>
        <v>22.848831141724066</v>
      </c>
      <c r="AH65" s="227">
        <f t="shared" si="101"/>
        <v>16.27527566142669</v>
      </c>
      <c r="AI65" s="227">
        <f t="shared" si="101"/>
        <v>20.908524545156965</v>
      </c>
      <c r="AJ65" s="227">
        <f t="shared" si="101"/>
        <v>23.230392973290439</v>
      </c>
      <c r="AK65" s="227">
        <f t="shared" si="101"/>
        <v>23.083863030551569</v>
      </c>
      <c r="AL65" s="227">
        <f t="shared" si="101"/>
        <v>25.105187808050012</v>
      </c>
      <c r="AM65" s="227">
        <f t="shared" si="101"/>
        <v>23.050344581525923</v>
      </c>
      <c r="AN65" s="228"/>
      <c r="AO65" s="227">
        <f t="shared" ref="AO65:AZ65" si="102">AO56/AO61*100</f>
        <v>26.050753392593446</v>
      </c>
      <c r="AP65" s="227">
        <f t="shared" si="102"/>
        <v>25.704826765283002</v>
      </c>
      <c r="AQ65" s="227">
        <f t="shared" si="102"/>
        <v>30.89151130901951</v>
      </c>
      <c r="AR65" s="227">
        <f t="shared" si="102"/>
        <v>32.267585909727458</v>
      </c>
      <c r="AS65" s="227">
        <f t="shared" si="102"/>
        <v>29.902560163674124</v>
      </c>
      <c r="AT65" s="227">
        <f t="shared" si="102"/>
        <v>27.850977219721678</v>
      </c>
      <c r="AU65" s="227">
        <f t="shared" si="102"/>
        <v>25.220117552675482</v>
      </c>
      <c r="AV65" s="227">
        <f t="shared" si="102"/>
        <v>25.24610511269217</v>
      </c>
      <c r="AW65" s="227">
        <f t="shared" si="102"/>
        <v>24.972922046439979</v>
      </c>
      <c r="AX65" s="227">
        <f t="shared" si="102"/>
        <v>25.633440038183331</v>
      </c>
      <c r="AY65" s="227">
        <f t="shared" si="102"/>
        <v>19.973290117343417</v>
      </c>
      <c r="AZ65" s="227">
        <f t="shared" si="102"/>
        <v>23.697593292482804</v>
      </c>
      <c r="BA65" s="228"/>
      <c r="BB65" s="227">
        <f t="shared" ref="BB65:BM65" si="103">BB56/BB61*100</f>
        <v>45.566912289042072</v>
      </c>
      <c r="BC65" s="227">
        <f t="shared" si="103"/>
        <v>33.561581257239816</v>
      </c>
      <c r="BD65" s="227">
        <f t="shared" si="103"/>
        <v>29.581281180764758</v>
      </c>
      <c r="BE65" s="227">
        <f t="shared" si="103"/>
        <v>28.743611491703096</v>
      </c>
      <c r="BF65" s="227">
        <f t="shared" si="103"/>
        <v>29.467232861560351</v>
      </c>
      <c r="BG65" s="227">
        <f t="shared" si="103"/>
        <v>30.835108635017644</v>
      </c>
      <c r="BH65" s="227">
        <f t="shared" si="103"/>
        <v>29.834772086094741</v>
      </c>
      <c r="BI65" s="227" t="e">
        <f t="shared" si="103"/>
        <v>#REF!</v>
      </c>
      <c r="BJ65" s="227" t="e">
        <f t="shared" si="103"/>
        <v>#REF!</v>
      </c>
      <c r="BK65" s="227" t="e">
        <f t="shared" si="103"/>
        <v>#REF!</v>
      </c>
      <c r="BL65" s="227">
        <f t="shared" si="103"/>
        <v>27.010016995214713</v>
      </c>
      <c r="BM65" s="227">
        <f t="shared" si="103"/>
        <v>23.353896014532644</v>
      </c>
    </row>
    <row r="66" spans="2:65" s="226" customFormat="1" ht="14.25" customHeight="1">
      <c r="B66" s="230" t="s">
        <v>188</v>
      </c>
      <c r="C66" s="229"/>
      <c r="D66" s="227">
        <f t="shared" ref="D66:AM66" si="104">D57/D61*100</f>
        <v>4.5422971331773514</v>
      </c>
      <c r="E66" s="227">
        <f t="shared" si="104"/>
        <v>6.427148639573085</v>
      </c>
      <c r="F66" s="227">
        <f t="shared" si="104"/>
        <v>2.8604999797415016</v>
      </c>
      <c r="G66" s="227">
        <f t="shared" si="104"/>
        <v>5.0174802537873884</v>
      </c>
      <c r="H66" s="227">
        <f t="shared" si="104"/>
        <v>4.4414961263224466</v>
      </c>
      <c r="I66" s="227">
        <f t="shared" si="104"/>
        <v>5.6348020911127703</v>
      </c>
      <c r="J66" s="227">
        <f t="shared" si="104"/>
        <v>4.9164967204982641</v>
      </c>
      <c r="K66" s="227">
        <f t="shared" si="104"/>
        <v>4.2604809533943389</v>
      </c>
      <c r="L66" s="227">
        <f t="shared" si="104"/>
        <v>2.3916021188649284</v>
      </c>
      <c r="M66" s="227">
        <f t="shared" si="104"/>
        <v>2.2421704853214179</v>
      </c>
      <c r="N66" s="227">
        <f t="shared" si="104"/>
        <v>1.2533772116927702</v>
      </c>
      <c r="O66" s="227">
        <f t="shared" si="104"/>
        <v>3.90911407790782</v>
      </c>
      <c r="P66" s="227">
        <f t="shared" si="104"/>
        <v>4.9807234380315233</v>
      </c>
      <c r="Q66" s="227">
        <f t="shared" si="104"/>
        <v>6.277445828234109</v>
      </c>
      <c r="R66" s="227">
        <f t="shared" si="104"/>
        <v>2.2044504196364141</v>
      </c>
      <c r="S66" s="227">
        <f t="shared" si="104"/>
        <v>2.1866135214844222</v>
      </c>
      <c r="T66" s="227">
        <f t="shared" si="104"/>
        <v>4.3633253610244918</v>
      </c>
      <c r="U66" s="227">
        <f t="shared" si="104"/>
        <v>4.8919893945320991</v>
      </c>
      <c r="V66" s="227">
        <f t="shared" si="104"/>
        <v>4.7412353923205339</v>
      </c>
      <c r="W66" s="227">
        <f t="shared" si="104"/>
        <v>4.5810962897363519</v>
      </c>
      <c r="X66" s="227">
        <f t="shared" si="104"/>
        <v>7.0694370919357681</v>
      </c>
      <c r="Y66" s="227">
        <f t="shared" si="104"/>
        <v>5.0033973161202647</v>
      </c>
      <c r="Z66" s="227">
        <f t="shared" si="104"/>
        <v>3.9599419004663252</v>
      </c>
      <c r="AA66" s="227">
        <f t="shared" si="104"/>
        <v>2.9028390684386398</v>
      </c>
      <c r="AB66" s="227">
        <f t="shared" si="104"/>
        <v>7.2401834657120485</v>
      </c>
      <c r="AC66" s="227">
        <f t="shared" si="104"/>
        <v>2.6519580805295093</v>
      </c>
      <c r="AD66" s="227">
        <f t="shared" si="104"/>
        <v>1.7357632213165806</v>
      </c>
      <c r="AE66" s="227">
        <f t="shared" si="104"/>
        <v>2.1434751349572889</v>
      </c>
      <c r="AF66" s="227">
        <f t="shared" si="104"/>
        <v>1.3828437244274718</v>
      </c>
      <c r="AG66" s="227">
        <f t="shared" si="104"/>
        <v>3.6500730536422457</v>
      </c>
      <c r="AH66" s="227">
        <f t="shared" si="104"/>
        <v>1.9939241971260488</v>
      </c>
      <c r="AI66" s="227">
        <f t="shared" si="104"/>
        <v>6.8181578197100414</v>
      </c>
      <c r="AJ66" s="227">
        <f t="shared" si="104"/>
        <v>1.363967075447716</v>
      </c>
      <c r="AK66" s="227">
        <f t="shared" si="104"/>
        <v>3.1730572072995691</v>
      </c>
      <c r="AL66" s="227">
        <f t="shared" si="104"/>
        <v>1.8862769526682186</v>
      </c>
      <c r="AM66" s="227">
        <f t="shared" si="104"/>
        <v>0.80089384635607386</v>
      </c>
      <c r="AN66" s="228"/>
      <c r="AO66" s="227">
        <f t="shared" ref="AO66:AZ66" si="105">AO57/AO61*100</f>
        <v>4.6616701050467118</v>
      </c>
      <c r="AP66" s="227">
        <f t="shared" si="105"/>
        <v>4.860243585650208</v>
      </c>
      <c r="AQ66" s="227">
        <f t="shared" si="105"/>
        <v>3.8325791310143784</v>
      </c>
      <c r="AR66" s="227">
        <f t="shared" si="105"/>
        <v>2.4659515858481709</v>
      </c>
      <c r="AS66" s="227">
        <f t="shared" si="105"/>
        <v>4.385653714872233</v>
      </c>
      <c r="AT66" s="227">
        <f t="shared" si="105"/>
        <v>3.7258563760969157</v>
      </c>
      <c r="AU66" s="227">
        <f t="shared" si="105"/>
        <v>5.391579307775193</v>
      </c>
      <c r="AV66" s="227">
        <f t="shared" si="105"/>
        <v>3.9556231378512163</v>
      </c>
      <c r="AW66" s="227">
        <f t="shared" si="105"/>
        <v>3.7132040697734388</v>
      </c>
      <c r="AX66" s="227">
        <f t="shared" si="105"/>
        <v>2.3547757963775213</v>
      </c>
      <c r="AY66" s="227">
        <f t="shared" si="105"/>
        <v>3.1493652651481048</v>
      </c>
      <c r="AZ66" s="227">
        <f t="shared" si="105"/>
        <v>1.9198170184977787</v>
      </c>
      <c r="BA66" s="228"/>
      <c r="BB66" s="227">
        <f t="shared" ref="BB66:BM66" si="106">BB57/BB61*100</f>
        <v>2.7606453738339192</v>
      </c>
      <c r="BC66" s="227">
        <f t="shared" si="106"/>
        <v>1.8525769663746268</v>
      </c>
      <c r="BD66" s="227">
        <f t="shared" si="106"/>
        <v>2.7251789158258819</v>
      </c>
      <c r="BE66" s="227">
        <f t="shared" si="106"/>
        <v>1.7735586437876514</v>
      </c>
      <c r="BF66" s="227">
        <f t="shared" si="106"/>
        <v>2.0833454406326721</v>
      </c>
      <c r="BG66" s="227">
        <f t="shared" si="106"/>
        <v>2.1139787708023019</v>
      </c>
      <c r="BH66" s="227">
        <f t="shared" si="106"/>
        <v>2.9591504833477065</v>
      </c>
      <c r="BI66" s="227" t="e">
        <f t="shared" si="106"/>
        <v>#REF!</v>
      </c>
      <c r="BJ66" s="227" t="e">
        <f t="shared" si="106"/>
        <v>#REF!</v>
      </c>
      <c r="BK66" s="227" t="e">
        <f t="shared" si="106"/>
        <v>#REF!</v>
      </c>
      <c r="BL66" s="227">
        <f t="shared" si="106"/>
        <v>4.3257128983498188</v>
      </c>
      <c r="BM66" s="227">
        <f t="shared" si="106"/>
        <v>2.8117430914895958</v>
      </c>
    </row>
    <row r="67" spans="2:65" s="226" customFormat="1" ht="14.25" customHeight="1">
      <c r="B67" s="230" t="s">
        <v>187</v>
      </c>
      <c r="C67" s="229"/>
      <c r="D67" s="231">
        <f t="shared" ref="D67:AM67" si="107">D58/D61*100</f>
        <v>6.463137867581473</v>
      </c>
      <c r="E67" s="231">
        <f t="shared" si="107"/>
        <v>6.9410644455738479</v>
      </c>
      <c r="F67" s="231">
        <f t="shared" si="107"/>
        <v>9.6055670353713385</v>
      </c>
      <c r="G67" s="231">
        <f t="shared" si="107"/>
        <v>7.9373300530881776</v>
      </c>
      <c r="H67" s="231">
        <f t="shared" si="107"/>
        <v>9.0947212120795502</v>
      </c>
      <c r="I67" s="231">
        <f t="shared" si="107"/>
        <v>4.3427931292008966</v>
      </c>
      <c r="J67" s="231">
        <f t="shared" si="107"/>
        <v>8.8684341068180572</v>
      </c>
      <c r="K67" s="231">
        <f t="shared" si="107"/>
        <v>2.4430729942540967</v>
      </c>
      <c r="L67" s="231">
        <f t="shared" si="107"/>
        <v>6.7226687031043548</v>
      </c>
      <c r="M67" s="231">
        <f t="shared" si="107"/>
        <v>9.7900074739016176</v>
      </c>
      <c r="N67" s="231">
        <f t="shared" si="107"/>
        <v>11.803481829077539</v>
      </c>
      <c r="O67" s="231">
        <f t="shared" si="107"/>
        <v>5.4235527063851476</v>
      </c>
      <c r="P67" s="231">
        <f t="shared" si="107"/>
        <v>2.4577616509808369</v>
      </c>
      <c r="Q67" s="231">
        <f t="shared" si="107"/>
        <v>10.175653300698293</v>
      </c>
      <c r="R67" s="231">
        <f t="shared" si="107"/>
        <v>10.362894057869294</v>
      </c>
      <c r="S67" s="231">
        <f t="shared" si="107"/>
        <v>5.0771864126198381</v>
      </c>
      <c r="T67" s="231">
        <f t="shared" si="107"/>
        <v>9.2481305440343906</v>
      </c>
      <c r="U67" s="231">
        <f t="shared" si="107"/>
        <v>6.9511453036032513</v>
      </c>
      <c r="V67" s="231">
        <f t="shared" si="107"/>
        <v>7.0288865280518031</v>
      </c>
      <c r="W67" s="231">
        <f t="shared" si="107"/>
        <v>10.338370140772311</v>
      </c>
      <c r="X67" s="231">
        <f t="shared" si="107"/>
        <v>5.6048173636844894</v>
      </c>
      <c r="Y67" s="231">
        <f t="shared" si="107"/>
        <v>6.8557839306947521</v>
      </c>
      <c r="Z67" s="231">
        <f t="shared" si="107"/>
        <v>7.0417017047626329</v>
      </c>
      <c r="AA67" s="231">
        <f t="shared" si="107"/>
        <v>9.1004940098121736</v>
      </c>
      <c r="AB67" s="231">
        <f t="shared" si="107"/>
        <v>4.0407204385277993</v>
      </c>
      <c r="AC67" s="231">
        <f t="shared" si="107"/>
        <v>11.643684500827357</v>
      </c>
      <c r="AD67" s="231">
        <f t="shared" si="107"/>
        <v>7.7120961845703908</v>
      </c>
      <c r="AE67" s="231">
        <f t="shared" si="107"/>
        <v>15.618488234648989</v>
      </c>
      <c r="AF67" s="231">
        <f t="shared" si="107"/>
        <v>14.524602995766077</v>
      </c>
      <c r="AG67" s="231">
        <f t="shared" si="107"/>
        <v>15.111667710290128</v>
      </c>
      <c r="AH67" s="231">
        <f t="shared" si="107"/>
        <v>15.110746777252709</v>
      </c>
      <c r="AI67" s="231">
        <f t="shared" si="107"/>
        <v>21.576929981098804</v>
      </c>
      <c r="AJ67" s="231">
        <f t="shared" si="107"/>
        <v>15.457709131391404</v>
      </c>
      <c r="AK67" s="231">
        <f t="shared" si="107"/>
        <v>16.592167315972933</v>
      </c>
      <c r="AL67" s="231">
        <f t="shared" si="107"/>
        <v>22.154464880932863</v>
      </c>
      <c r="AM67" s="231">
        <f t="shared" si="107"/>
        <v>21.812855613768239</v>
      </c>
      <c r="AN67" s="228"/>
      <c r="AO67" s="231">
        <f t="shared" ref="AO67:AZ67" si="108">AO58/AO61*100</f>
        <v>7.503214901998283</v>
      </c>
      <c r="AP67" s="231">
        <f t="shared" si="108"/>
        <v>7.8624413742223274</v>
      </c>
      <c r="AQ67" s="231">
        <f t="shared" si="108"/>
        <v>5.7330083638159559</v>
      </c>
      <c r="AR67" s="231">
        <f t="shared" si="108"/>
        <v>9.0291008140841171</v>
      </c>
      <c r="AS67" s="231">
        <f t="shared" si="108"/>
        <v>7.4276778733385456</v>
      </c>
      <c r="AT67" s="231">
        <f t="shared" si="108"/>
        <v>7.1527951094549191</v>
      </c>
      <c r="AU67" s="231">
        <f t="shared" si="108"/>
        <v>7.7996972229774864</v>
      </c>
      <c r="AV67" s="231">
        <f t="shared" si="108"/>
        <v>7.6894796130554095</v>
      </c>
      <c r="AW67" s="231">
        <f t="shared" si="108"/>
        <v>7.8091098831951644</v>
      </c>
      <c r="AX67" s="231">
        <f t="shared" si="108"/>
        <v>15.079123429257976</v>
      </c>
      <c r="AY67" s="231">
        <f t="shared" si="108"/>
        <v>17.06731490651541</v>
      </c>
      <c r="AZ67" s="231">
        <f t="shared" si="108"/>
        <v>20.195635918240292</v>
      </c>
      <c r="BA67" s="228"/>
      <c r="BB67" s="231">
        <f t="shared" ref="BB67:BM67" si="109">BB59/BB61*100</f>
        <v>10.294871955262533</v>
      </c>
      <c r="BC67" s="231">
        <f t="shared" si="109"/>
        <v>6.6294682916483119</v>
      </c>
      <c r="BD67" s="231">
        <f t="shared" si="109"/>
        <v>5.811642944048625</v>
      </c>
      <c r="BE67" s="231">
        <f t="shared" si="109"/>
        <v>6.5142123920749873</v>
      </c>
      <c r="BF67" s="231">
        <f t="shared" si="109"/>
        <v>7.0291778327164867</v>
      </c>
      <c r="BG67" s="231">
        <f t="shared" si="109"/>
        <v>6.7240111639248905</v>
      </c>
      <c r="BH67" s="231">
        <f t="shared" si="109"/>
        <v>6.4846088183170405</v>
      </c>
      <c r="BI67" s="231" t="e">
        <f t="shared" si="109"/>
        <v>#REF!</v>
      </c>
      <c r="BJ67" s="231" t="e">
        <f t="shared" si="109"/>
        <v>#REF!</v>
      </c>
      <c r="BK67" s="231" t="e">
        <f t="shared" si="109"/>
        <v>#REF!</v>
      </c>
      <c r="BL67" s="231">
        <f t="shared" si="109"/>
        <v>7.9539954418364225</v>
      </c>
      <c r="BM67" s="231">
        <f t="shared" si="109"/>
        <v>6.226346609049874</v>
      </c>
    </row>
    <row r="68" spans="2:65" s="226" customFormat="1" ht="14.25" customHeight="1">
      <c r="B68" s="230" t="s">
        <v>57</v>
      </c>
      <c r="C68" s="229"/>
      <c r="D68" s="227">
        <f t="shared" ref="D68:AM68" si="110">D59/D61*100</f>
        <v>4.6556572892638917</v>
      </c>
      <c r="E68" s="227">
        <f t="shared" si="110"/>
        <v>5.8709817944203433</v>
      </c>
      <c r="F68" s="227">
        <f t="shared" si="110"/>
        <v>4.3606417892305824</v>
      </c>
      <c r="G68" s="227">
        <f t="shared" si="110"/>
        <v>4.9673054512495147</v>
      </c>
      <c r="H68" s="227">
        <f t="shared" si="110"/>
        <v>7.7714152156129481</v>
      </c>
      <c r="I68" s="227">
        <f t="shared" si="110"/>
        <v>8.4932785660941015</v>
      </c>
      <c r="J68" s="227">
        <f t="shared" si="110"/>
        <v>5.2540924874607287</v>
      </c>
      <c r="K68" s="227">
        <f t="shared" si="110"/>
        <v>9.5562885720366033</v>
      </c>
      <c r="L68" s="227">
        <f t="shared" si="110"/>
        <v>5.7783919415251459</v>
      </c>
      <c r="M68" s="227">
        <f t="shared" si="110"/>
        <v>3.5175556323483321</v>
      </c>
      <c r="N68" s="227">
        <f t="shared" si="110"/>
        <v>7.2876673370304914</v>
      </c>
      <c r="O68" s="227">
        <f t="shared" si="110"/>
        <v>4.6717245976200275</v>
      </c>
      <c r="P68" s="227">
        <f t="shared" si="110"/>
        <v>8.8473749858260575</v>
      </c>
      <c r="Q68" s="227">
        <f t="shared" si="110"/>
        <v>7.0705252801574163</v>
      </c>
      <c r="R68" s="227">
        <f t="shared" si="110"/>
        <v>0.2995284650896114</v>
      </c>
      <c r="S68" s="227">
        <f t="shared" si="110"/>
        <v>10.056332821703807</v>
      </c>
      <c r="T68" s="227">
        <f t="shared" si="110"/>
        <v>4.8772365353758591</v>
      </c>
      <c r="U68" s="227">
        <f t="shared" si="110"/>
        <v>8.2116312426652751</v>
      </c>
      <c r="V68" s="227">
        <f t="shared" si="110"/>
        <v>10.293924217129559</v>
      </c>
      <c r="W68" s="227">
        <f t="shared" si="110"/>
        <v>12.161214737735467</v>
      </c>
      <c r="X68" s="227">
        <f t="shared" si="110"/>
        <v>11.28683606846656</v>
      </c>
      <c r="Y68" s="227">
        <f t="shared" si="110"/>
        <v>7.2099541362323754</v>
      </c>
      <c r="Z68" s="227">
        <f t="shared" si="110"/>
        <v>11.487080498432842</v>
      </c>
      <c r="AA68" s="227">
        <f t="shared" si="110"/>
        <v>4.5778809444855417</v>
      </c>
      <c r="AB68" s="227">
        <f t="shared" si="110"/>
        <v>9.3724130215907824</v>
      </c>
      <c r="AC68" s="227">
        <f t="shared" si="110"/>
        <v>6.1191395477109767</v>
      </c>
      <c r="AD68" s="227">
        <f t="shared" si="110"/>
        <v>4.1142011246806938</v>
      </c>
      <c r="AE68" s="227">
        <f t="shared" si="110"/>
        <v>6.5352229384740985</v>
      </c>
      <c r="AF68" s="227">
        <f t="shared" si="110"/>
        <v>2.4288713101436215</v>
      </c>
      <c r="AG68" s="227">
        <f t="shared" si="110"/>
        <v>5.7881966186599874</v>
      </c>
      <c r="AH68" s="227">
        <f t="shared" si="110"/>
        <v>6.598193332690391</v>
      </c>
      <c r="AI68" s="227">
        <f t="shared" si="110"/>
        <v>6.4031762457366721</v>
      </c>
      <c r="AJ68" s="227">
        <f t="shared" si="110"/>
        <v>7.6736296776795028</v>
      </c>
      <c r="AK68" s="227">
        <f t="shared" si="110"/>
        <v>11.500922698380151</v>
      </c>
      <c r="AL68" s="227">
        <f t="shared" si="110"/>
        <v>5.4522802531064558</v>
      </c>
      <c r="AM68" s="227">
        <f t="shared" si="110"/>
        <v>2.6505548983155878</v>
      </c>
      <c r="AN68" s="228"/>
      <c r="AO68" s="227">
        <f t="shared" ref="AO68:AZ68" si="111">AO59/AO61*100</f>
        <v>4.9559823835938568</v>
      </c>
      <c r="AP68" s="227">
        <f t="shared" si="111"/>
        <v>6.8171743692594777</v>
      </c>
      <c r="AQ68" s="227">
        <f t="shared" si="111"/>
        <v>7.0512228517279727</v>
      </c>
      <c r="AR68" s="227">
        <f t="shared" si="111"/>
        <v>5.0223911604930667</v>
      </c>
      <c r="AS68" s="227">
        <f t="shared" si="111"/>
        <v>5.3590187818814945</v>
      </c>
      <c r="AT68" s="227">
        <f t="shared" si="111"/>
        <v>7.6063352180635757</v>
      </c>
      <c r="AU68" s="227">
        <f t="shared" si="111"/>
        <v>11.275590868352417</v>
      </c>
      <c r="AV68" s="227">
        <f t="shared" si="111"/>
        <v>7.6159495524960512</v>
      </c>
      <c r="AW68" s="227">
        <f t="shared" si="111"/>
        <v>6.3553246431727457</v>
      </c>
      <c r="AX68" s="227">
        <f t="shared" si="111"/>
        <v>4.8749578255252262</v>
      </c>
      <c r="AY68" s="227">
        <f t="shared" si="111"/>
        <v>6.9109570541100203</v>
      </c>
      <c r="AZ68" s="227">
        <f t="shared" si="111"/>
        <v>6.438864621433332</v>
      </c>
      <c r="BA68" s="228"/>
      <c r="BB68" s="227">
        <f t="shared" ref="BB68:BM68" si="112">BB60/BB61*100</f>
        <v>4.1749548580269309</v>
      </c>
      <c r="BC68" s="227">
        <f t="shared" si="112"/>
        <v>3.9529799487706589</v>
      </c>
      <c r="BD68" s="227">
        <f t="shared" si="112"/>
        <v>3.2008267053454253</v>
      </c>
      <c r="BE68" s="227">
        <f t="shared" si="112"/>
        <v>2.2017789956721252</v>
      </c>
      <c r="BF68" s="227">
        <f t="shared" si="112"/>
        <v>2.1390955618599308</v>
      </c>
      <c r="BG68" s="227">
        <f t="shared" si="112"/>
        <v>2.0113540952635582</v>
      </c>
      <c r="BH68" s="227">
        <f t="shared" si="112"/>
        <v>2.9041023425912291</v>
      </c>
      <c r="BI68" s="227" t="e">
        <f t="shared" si="112"/>
        <v>#REF!</v>
      </c>
      <c r="BJ68" s="227" t="e">
        <f t="shared" si="112"/>
        <v>#REF!</v>
      </c>
      <c r="BK68" s="227" t="e">
        <f t="shared" si="112"/>
        <v>#REF!</v>
      </c>
      <c r="BL68" s="227">
        <f t="shared" si="112"/>
        <v>1.898373315163334</v>
      </c>
      <c r="BM68" s="227">
        <f t="shared" si="112"/>
        <v>1.2897548992623582</v>
      </c>
    </row>
    <row r="69" spans="2:65" s="226" customFormat="1" ht="14.25" customHeight="1">
      <c r="B69" s="230" t="s">
        <v>186</v>
      </c>
      <c r="C69" s="229"/>
      <c r="D69" s="227">
        <f t="shared" ref="D69:AM69" si="113">D60/D61*100</f>
        <v>3.9096570340883057</v>
      </c>
      <c r="E69" s="227">
        <f t="shared" si="113"/>
        <v>1.9442852994028279</v>
      </c>
      <c r="F69" s="227">
        <f t="shared" si="113"/>
        <v>5.3077265913050526</v>
      </c>
      <c r="G69" s="227">
        <f t="shared" si="113"/>
        <v>2.4917454357115112</v>
      </c>
      <c r="H69" s="227">
        <f t="shared" si="113"/>
        <v>1.4841650111020217</v>
      </c>
      <c r="I69" s="227">
        <f t="shared" si="113"/>
        <v>2.9648991784914114</v>
      </c>
      <c r="J69" s="227">
        <f t="shared" si="113"/>
        <v>2.0903378713553433</v>
      </c>
      <c r="K69" s="227">
        <f t="shared" si="113"/>
        <v>5.4160459672270695</v>
      </c>
      <c r="L69" s="227">
        <f t="shared" si="113"/>
        <v>3.4280034425494259</v>
      </c>
      <c r="M69" s="227">
        <f t="shared" si="113"/>
        <v>3.2788729677818589</v>
      </c>
      <c r="N69" s="227">
        <f t="shared" si="113"/>
        <v>1.7683385134174334</v>
      </c>
      <c r="O69" s="227">
        <f t="shared" si="113"/>
        <v>1.774196710384442</v>
      </c>
      <c r="P69" s="227">
        <f t="shared" si="113"/>
        <v>2.2205843444079072</v>
      </c>
      <c r="Q69" s="227">
        <f t="shared" si="113"/>
        <v>5.5563554339740362</v>
      </c>
      <c r="R69" s="227">
        <f t="shared" si="113"/>
        <v>1.6182445457151613</v>
      </c>
      <c r="S69" s="227">
        <f t="shared" si="113"/>
        <v>2.1303610604392511</v>
      </c>
      <c r="T69" s="227">
        <f t="shared" si="113"/>
        <v>2.116950743241198</v>
      </c>
      <c r="U69" s="227">
        <f t="shared" si="113"/>
        <v>1.0909723127743731</v>
      </c>
      <c r="V69" s="227">
        <f t="shared" si="113"/>
        <v>2.5911873324227246</v>
      </c>
      <c r="W69" s="227">
        <f t="shared" si="113"/>
        <v>0.81917307798749106</v>
      </c>
      <c r="X69" s="227">
        <f t="shared" si="113"/>
        <v>1.9355479089465326</v>
      </c>
      <c r="Y69" s="227">
        <f t="shared" si="113"/>
        <v>0.70409376592491935</v>
      </c>
      <c r="Z69" s="227">
        <f t="shared" si="113"/>
        <v>0.70904365109701095</v>
      </c>
      <c r="AA69" s="227">
        <f t="shared" si="113"/>
        <v>2.0355585031757775</v>
      </c>
      <c r="AB69" s="227">
        <f t="shared" si="113"/>
        <v>3.0014543013759929</v>
      </c>
      <c r="AC69" s="227">
        <f t="shared" si="113"/>
        <v>2.0474351902923331</v>
      </c>
      <c r="AD69" s="227">
        <f t="shared" si="113"/>
        <v>0.94686199644362612</v>
      </c>
      <c r="AE69" s="227">
        <f t="shared" si="113"/>
        <v>1.8522354776208523</v>
      </c>
      <c r="AF69" s="227">
        <f t="shared" si="113"/>
        <v>1.6117363820728425</v>
      </c>
      <c r="AG69" s="227">
        <f t="shared" si="113"/>
        <v>2.3403256105197245</v>
      </c>
      <c r="AH69" s="227">
        <f t="shared" si="113"/>
        <v>0.9981676150062686</v>
      </c>
      <c r="AI69" s="227">
        <f t="shared" si="113"/>
        <v>1.7560161768898557</v>
      </c>
      <c r="AJ69" s="227">
        <f t="shared" si="113"/>
        <v>0.43040349231672786</v>
      </c>
      <c r="AK69" s="227">
        <f t="shared" si="113"/>
        <v>1.2579454582735288</v>
      </c>
      <c r="AL69" s="227">
        <f t="shared" si="113"/>
        <v>9.0707408500267761E-2</v>
      </c>
      <c r="AM69" s="227">
        <f t="shared" si="113"/>
        <v>2.6289598708054005E-2</v>
      </c>
      <c r="AN69" s="228"/>
      <c r="AO69" s="227">
        <f t="shared" ref="AO69:AZ69" si="114">AO60/AO61*100</f>
        <v>3.6845752771160165</v>
      </c>
      <c r="AP69" s="227">
        <f t="shared" si="114"/>
        <v>2.115952721197035</v>
      </c>
      <c r="AQ69" s="227">
        <f t="shared" si="114"/>
        <v>3.7884111158848257</v>
      </c>
      <c r="AR69" s="227">
        <f t="shared" si="114"/>
        <v>2.3486865391422107</v>
      </c>
      <c r="AS69" s="227">
        <f t="shared" si="114"/>
        <v>2.9683156926701408</v>
      </c>
      <c r="AT69" s="227">
        <f t="shared" si="114"/>
        <v>1.8508796842144519</v>
      </c>
      <c r="AU69" s="227">
        <f t="shared" si="114"/>
        <v>1.7468421564974541</v>
      </c>
      <c r="AV69" s="227">
        <f t="shared" si="114"/>
        <v>1.166186760471416</v>
      </c>
      <c r="AW69" s="227">
        <f t="shared" si="114"/>
        <v>1.9214171999161014</v>
      </c>
      <c r="AX69" s="227">
        <f t="shared" si="114"/>
        <v>1.9227445913807717</v>
      </c>
      <c r="AY69" s="227">
        <f t="shared" si="114"/>
        <v>1.0191770955253443</v>
      </c>
      <c r="AZ69" s="227">
        <f t="shared" si="114"/>
        <v>0.45271680838033623</v>
      </c>
      <c r="BA69" s="228"/>
      <c r="BB69" s="227">
        <f t="shared" ref="BB69:BM69" si="115">BB58/BB61*100</f>
        <v>2.8719886238057706</v>
      </c>
      <c r="BC69" s="227">
        <f t="shared" si="115"/>
        <v>2.826097596789193</v>
      </c>
      <c r="BD69" s="227">
        <f t="shared" si="115"/>
        <v>4.4446038349352079</v>
      </c>
      <c r="BE69" s="227">
        <f t="shared" si="115"/>
        <v>5.4950958004393122</v>
      </c>
      <c r="BF69" s="227">
        <f t="shared" si="115"/>
        <v>6.3510168619286693</v>
      </c>
      <c r="BG69" s="227">
        <f t="shared" si="115"/>
        <v>6.5995798904585579</v>
      </c>
      <c r="BH69" s="227">
        <f t="shared" si="115"/>
        <v>6.2274780291316292</v>
      </c>
      <c r="BI69" s="227" t="e">
        <f t="shared" si="115"/>
        <v>#REF!</v>
      </c>
      <c r="BJ69" s="227" t="e">
        <f t="shared" si="115"/>
        <v>#REF!</v>
      </c>
      <c r="BK69" s="227" t="e">
        <f t="shared" si="115"/>
        <v>#REF!</v>
      </c>
      <c r="BL69" s="227">
        <f t="shared" si="115"/>
        <v>7.5091437387905984</v>
      </c>
      <c r="BM69" s="227">
        <f t="shared" si="115"/>
        <v>15.131031184630627</v>
      </c>
    </row>
    <row r="70" spans="2:65" s="221" customFormat="1" ht="14.25" customHeight="1">
      <c r="B70" s="225" t="s">
        <v>185</v>
      </c>
      <c r="C70" s="224"/>
      <c r="D70" s="222">
        <f t="shared" ref="D70:AM70" si="116">D61/D61*100</f>
        <v>100</v>
      </c>
      <c r="E70" s="222">
        <f t="shared" si="116"/>
        <v>100</v>
      </c>
      <c r="F70" s="222">
        <f t="shared" si="116"/>
        <v>100</v>
      </c>
      <c r="G70" s="222">
        <f t="shared" si="116"/>
        <v>100</v>
      </c>
      <c r="H70" s="222">
        <f t="shared" si="116"/>
        <v>100</v>
      </c>
      <c r="I70" s="222">
        <f t="shared" si="116"/>
        <v>100</v>
      </c>
      <c r="J70" s="222">
        <f t="shared" si="116"/>
        <v>100</v>
      </c>
      <c r="K70" s="222">
        <f t="shared" si="116"/>
        <v>100</v>
      </c>
      <c r="L70" s="222">
        <f t="shared" si="116"/>
        <v>100</v>
      </c>
      <c r="M70" s="222">
        <f t="shared" si="116"/>
        <v>100</v>
      </c>
      <c r="N70" s="222">
        <f t="shared" si="116"/>
        <v>100</v>
      </c>
      <c r="O70" s="222">
        <f t="shared" si="116"/>
        <v>100</v>
      </c>
      <c r="P70" s="222">
        <f t="shared" si="116"/>
        <v>100</v>
      </c>
      <c r="Q70" s="222">
        <f t="shared" si="116"/>
        <v>100</v>
      </c>
      <c r="R70" s="222">
        <f t="shared" si="116"/>
        <v>100</v>
      </c>
      <c r="S70" s="222">
        <f t="shared" si="116"/>
        <v>100</v>
      </c>
      <c r="T70" s="222">
        <f t="shared" si="116"/>
        <v>100</v>
      </c>
      <c r="U70" s="222">
        <f t="shared" si="116"/>
        <v>100</v>
      </c>
      <c r="V70" s="222">
        <f t="shared" si="116"/>
        <v>100</v>
      </c>
      <c r="W70" s="222">
        <f t="shared" si="116"/>
        <v>100</v>
      </c>
      <c r="X70" s="222">
        <f t="shared" si="116"/>
        <v>100</v>
      </c>
      <c r="Y70" s="222">
        <f t="shared" si="116"/>
        <v>100</v>
      </c>
      <c r="Z70" s="222">
        <f t="shared" si="116"/>
        <v>100</v>
      </c>
      <c r="AA70" s="222">
        <f t="shared" si="116"/>
        <v>100</v>
      </c>
      <c r="AB70" s="222">
        <f t="shared" si="116"/>
        <v>100</v>
      </c>
      <c r="AC70" s="222">
        <f t="shared" si="116"/>
        <v>100</v>
      </c>
      <c r="AD70" s="222">
        <f t="shared" si="116"/>
        <v>100</v>
      </c>
      <c r="AE70" s="222">
        <f t="shared" si="116"/>
        <v>100</v>
      </c>
      <c r="AF70" s="222">
        <f t="shared" si="116"/>
        <v>100</v>
      </c>
      <c r="AG70" s="222">
        <f t="shared" si="116"/>
        <v>100</v>
      </c>
      <c r="AH70" s="222">
        <f t="shared" si="116"/>
        <v>100</v>
      </c>
      <c r="AI70" s="222">
        <f t="shared" si="116"/>
        <v>100</v>
      </c>
      <c r="AJ70" s="222">
        <f t="shared" si="116"/>
        <v>100</v>
      </c>
      <c r="AK70" s="222">
        <f t="shared" si="116"/>
        <v>100</v>
      </c>
      <c r="AL70" s="222">
        <f t="shared" si="116"/>
        <v>100</v>
      </c>
      <c r="AM70" s="222">
        <f t="shared" si="116"/>
        <v>100</v>
      </c>
      <c r="AN70" s="223"/>
      <c r="AO70" s="222">
        <f t="shared" ref="AO70:AZ70" si="117">AO61/AO61*100</f>
        <v>100</v>
      </c>
      <c r="AP70" s="222">
        <f t="shared" si="117"/>
        <v>100</v>
      </c>
      <c r="AQ70" s="222">
        <f t="shared" si="117"/>
        <v>100</v>
      </c>
      <c r="AR70" s="222">
        <f t="shared" si="117"/>
        <v>100</v>
      </c>
      <c r="AS70" s="222">
        <f t="shared" si="117"/>
        <v>100</v>
      </c>
      <c r="AT70" s="222">
        <f t="shared" si="117"/>
        <v>100</v>
      </c>
      <c r="AU70" s="222">
        <f t="shared" si="117"/>
        <v>100</v>
      </c>
      <c r="AV70" s="222">
        <f t="shared" si="117"/>
        <v>100</v>
      </c>
      <c r="AW70" s="222">
        <f t="shared" si="117"/>
        <v>100</v>
      </c>
      <c r="AX70" s="222">
        <f t="shared" si="117"/>
        <v>100</v>
      </c>
      <c r="AY70" s="222">
        <f t="shared" si="117"/>
        <v>100</v>
      </c>
      <c r="AZ70" s="222">
        <f t="shared" si="117"/>
        <v>100</v>
      </c>
      <c r="BA70" s="223"/>
      <c r="BB70" s="222">
        <f t="shared" ref="BB70:BM70" si="118">BB61/BB61*100</f>
        <v>100</v>
      </c>
      <c r="BC70" s="222">
        <f t="shared" si="118"/>
        <v>100</v>
      </c>
      <c r="BD70" s="222">
        <f t="shared" si="118"/>
        <v>100</v>
      </c>
      <c r="BE70" s="222">
        <f t="shared" si="118"/>
        <v>100</v>
      </c>
      <c r="BF70" s="222">
        <f t="shared" si="118"/>
        <v>100</v>
      </c>
      <c r="BG70" s="222">
        <f t="shared" si="118"/>
        <v>100</v>
      </c>
      <c r="BH70" s="222">
        <f t="shared" si="118"/>
        <v>100</v>
      </c>
      <c r="BI70" s="222" t="e">
        <f t="shared" si="118"/>
        <v>#REF!</v>
      </c>
      <c r="BJ70" s="222" t="e">
        <f t="shared" si="118"/>
        <v>#REF!</v>
      </c>
      <c r="BK70" s="222" t="e">
        <f t="shared" si="118"/>
        <v>#REF!</v>
      </c>
      <c r="BL70" s="222">
        <f t="shared" si="118"/>
        <v>100</v>
      </c>
      <c r="BM70" s="222">
        <f t="shared" si="118"/>
        <v>100</v>
      </c>
    </row>
    <row r="71" spans="2:65" s="219" customFormat="1" ht="14.25" customHeight="1">
      <c r="D71" s="218"/>
      <c r="E71" s="218"/>
      <c r="F71" s="218"/>
      <c r="G71" s="218"/>
      <c r="H71" s="218"/>
      <c r="I71" s="218"/>
      <c r="J71" s="218"/>
      <c r="K71" s="218"/>
      <c r="L71" s="218"/>
      <c r="M71" s="218"/>
      <c r="N71" s="218"/>
      <c r="O71" s="218"/>
      <c r="P71" s="218"/>
      <c r="Q71" s="218"/>
      <c r="R71" s="218"/>
      <c r="S71" s="218"/>
      <c r="T71" s="218"/>
      <c r="U71" s="218"/>
      <c r="V71" s="218"/>
      <c r="W71" s="218"/>
      <c r="X71" s="218"/>
      <c r="Y71" s="218"/>
      <c r="Z71" s="218"/>
      <c r="AA71" s="218"/>
      <c r="AB71" s="218"/>
      <c r="AC71" s="218"/>
      <c r="AD71" s="218"/>
      <c r="AE71" s="218"/>
      <c r="AF71" s="218"/>
      <c r="AG71" s="218"/>
      <c r="AH71" s="218"/>
      <c r="AI71" s="218"/>
      <c r="AJ71" s="218"/>
      <c r="AK71" s="218"/>
      <c r="AL71" s="218"/>
      <c r="AM71" s="218"/>
      <c r="AN71" s="218"/>
      <c r="AO71" s="218"/>
      <c r="AP71" s="218"/>
      <c r="AQ71" s="218"/>
      <c r="AR71" s="218"/>
      <c r="AS71" s="218"/>
      <c r="AT71" s="218"/>
      <c r="AU71" s="218"/>
      <c r="AV71" s="218"/>
      <c r="AW71" s="218"/>
      <c r="AX71" s="218"/>
      <c r="AY71" s="218"/>
      <c r="AZ71" s="218"/>
      <c r="BA71" s="218"/>
    </row>
    <row r="72" spans="2:65" s="219" customFormat="1" ht="14.25" customHeight="1">
      <c r="D72" s="218"/>
      <c r="E72" s="218"/>
      <c r="F72" s="218"/>
      <c r="G72" s="218"/>
      <c r="H72" s="218"/>
      <c r="I72" s="218"/>
      <c r="J72" s="218"/>
      <c r="K72" s="218"/>
      <c r="L72" s="218"/>
      <c r="M72" s="218"/>
      <c r="N72" s="218"/>
      <c r="O72" s="218"/>
      <c r="P72" s="218"/>
      <c r="Q72" s="218"/>
      <c r="R72" s="218"/>
      <c r="S72" s="218"/>
      <c r="T72" s="218"/>
      <c r="U72" s="218"/>
      <c r="V72" s="218"/>
      <c r="W72" s="218"/>
      <c r="X72" s="218"/>
      <c r="Y72" s="218"/>
      <c r="Z72" s="218"/>
      <c r="AA72" s="218"/>
      <c r="AB72" s="220"/>
      <c r="AC72" s="220"/>
      <c r="AD72" s="220"/>
      <c r="AE72" s="220"/>
      <c r="AF72" s="220"/>
      <c r="AG72" s="220"/>
      <c r="AH72" s="218"/>
      <c r="AI72" s="218"/>
      <c r="AJ72" s="218"/>
      <c r="AK72" s="218"/>
      <c r="AL72" s="218"/>
      <c r="AM72" s="218"/>
      <c r="AN72" s="218"/>
      <c r="AO72" s="218"/>
      <c r="AP72" s="218"/>
      <c r="AQ72" s="218"/>
      <c r="AR72" s="218"/>
      <c r="AS72" s="218"/>
      <c r="AT72" s="218"/>
      <c r="AU72" s="218"/>
      <c r="AV72" s="218"/>
      <c r="AW72" s="220"/>
      <c r="AX72" s="220"/>
      <c r="AY72" s="218"/>
      <c r="AZ72" s="218"/>
      <c r="BA72" s="218"/>
    </row>
    <row r="73" spans="2:65" s="219" customFormat="1" ht="14.25" customHeight="1">
      <c r="D73" s="218"/>
      <c r="E73" s="218"/>
      <c r="F73" s="218"/>
      <c r="G73" s="218"/>
      <c r="H73" s="218"/>
      <c r="I73" s="218"/>
      <c r="J73" s="218"/>
      <c r="K73" s="218"/>
      <c r="L73" s="218"/>
      <c r="M73" s="218"/>
      <c r="N73" s="218"/>
      <c r="O73" s="218"/>
      <c r="P73" s="218"/>
      <c r="Q73" s="218"/>
      <c r="R73" s="218"/>
      <c r="S73" s="218"/>
      <c r="T73" s="218"/>
      <c r="U73" s="218"/>
      <c r="V73" s="218"/>
      <c r="W73" s="218"/>
      <c r="X73" s="218"/>
      <c r="Y73" s="218"/>
      <c r="Z73" s="218"/>
      <c r="AA73" s="218"/>
      <c r="AB73" s="220"/>
      <c r="AC73" s="220"/>
      <c r="AD73" s="220"/>
      <c r="AE73" s="220"/>
      <c r="AF73" s="220"/>
      <c r="AG73" s="220"/>
      <c r="AH73" s="218"/>
      <c r="AI73" s="218"/>
      <c r="AJ73" s="218"/>
      <c r="AK73" s="218"/>
      <c r="AL73" s="218"/>
      <c r="AM73" s="218"/>
      <c r="AN73" s="218"/>
      <c r="AO73" s="218"/>
      <c r="AP73" s="218"/>
      <c r="AQ73" s="218"/>
      <c r="AR73" s="218"/>
      <c r="AS73" s="218"/>
      <c r="AT73" s="218"/>
      <c r="AU73" s="218"/>
      <c r="AV73" s="218"/>
      <c r="AW73" s="220"/>
      <c r="AX73" s="220"/>
      <c r="AY73" s="218"/>
      <c r="AZ73" s="218"/>
      <c r="BA73" s="218"/>
    </row>
    <row r="74" spans="2:65" s="219" customFormat="1" ht="14.25" customHeight="1">
      <c r="D74" s="218"/>
      <c r="E74" s="218"/>
      <c r="F74" s="218"/>
      <c r="G74" s="218"/>
      <c r="H74" s="218"/>
      <c r="I74" s="218"/>
      <c r="J74" s="218"/>
      <c r="K74" s="218"/>
      <c r="L74" s="218"/>
      <c r="M74" s="218"/>
      <c r="N74" s="218"/>
      <c r="O74" s="218"/>
      <c r="P74" s="218"/>
      <c r="Q74" s="218"/>
      <c r="R74" s="218"/>
      <c r="S74" s="218"/>
      <c r="T74" s="218"/>
      <c r="U74" s="218"/>
      <c r="V74" s="218"/>
      <c r="W74" s="218"/>
      <c r="X74" s="218"/>
      <c r="Y74" s="218"/>
      <c r="Z74" s="218"/>
      <c r="AA74" s="218"/>
      <c r="AB74" s="220"/>
      <c r="AC74" s="220"/>
      <c r="AD74" s="220"/>
      <c r="AE74" s="220"/>
      <c r="AF74" s="220"/>
      <c r="AG74" s="220"/>
      <c r="AH74" s="218"/>
      <c r="AI74" s="218"/>
      <c r="AJ74" s="218"/>
      <c r="AK74" s="218"/>
      <c r="AL74" s="218"/>
      <c r="AM74" s="218"/>
      <c r="AN74" s="218"/>
      <c r="AO74" s="218"/>
      <c r="AP74" s="218"/>
      <c r="AQ74" s="218"/>
      <c r="AR74" s="218"/>
      <c r="AS74" s="218"/>
      <c r="AT74" s="218"/>
      <c r="AU74" s="218"/>
      <c r="AV74" s="218"/>
      <c r="AW74" s="220"/>
      <c r="AX74" s="220"/>
      <c r="AY74" s="218"/>
      <c r="AZ74" s="218"/>
      <c r="BA74" s="218"/>
    </row>
    <row r="75" spans="2:65" s="219" customFormat="1" ht="14.25" customHeight="1">
      <c r="D75" s="218"/>
      <c r="E75" s="218"/>
      <c r="F75" s="218"/>
      <c r="G75" s="218"/>
      <c r="H75" s="218"/>
      <c r="I75" s="218"/>
      <c r="J75" s="218"/>
      <c r="K75" s="218"/>
      <c r="L75" s="218"/>
      <c r="M75" s="218"/>
      <c r="N75" s="218"/>
      <c r="O75" s="218"/>
      <c r="P75" s="218"/>
      <c r="Q75" s="218"/>
      <c r="R75" s="218"/>
      <c r="S75" s="218"/>
      <c r="T75" s="218"/>
      <c r="U75" s="218"/>
      <c r="V75" s="218"/>
      <c r="W75" s="218"/>
      <c r="X75" s="218"/>
      <c r="Y75" s="218"/>
      <c r="Z75" s="218"/>
      <c r="AA75" s="218"/>
      <c r="AB75" s="220"/>
      <c r="AC75" s="220"/>
      <c r="AD75" s="220"/>
      <c r="AE75" s="220"/>
      <c r="AF75" s="220"/>
      <c r="AG75" s="220"/>
      <c r="AH75" s="218"/>
      <c r="AI75" s="218"/>
      <c r="AJ75" s="218"/>
      <c r="AK75" s="218"/>
      <c r="AL75" s="218"/>
      <c r="AM75" s="218"/>
      <c r="AN75" s="218"/>
      <c r="AO75" s="218"/>
      <c r="AP75" s="218"/>
      <c r="AQ75" s="218"/>
      <c r="AR75" s="218"/>
      <c r="AS75" s="218"/>
      <c r="AT75" s="218"/>
      <c r="AU75" s="218"/>
      <c r="AV75" s="218"/>
      <c r="AW75" s="220"/>
      <c r="AX75" s="220"/>
      <c r="AY75" s="218"/>
      <c r="AZ75" s="218"/>
      <c r="BA75" s="218"/>
    </row>
    <row r="76" spans="2:65" s="219" customFormat="1" ht="14.25" customHeight="1">
      <c r="D76" s="218"/>
      <c r="E76" s="218"/>
      <c r="F76" s="218"/>
      <c r="G76" s="218"/>
      <c r="H76" s="218"/>
      <c r="I76" s="218"/>
      <c r="J76" s="218"/>
      <c r="K76" s="218"/>
      <c r="L76" s="218"/>
      <c r="M76" s="218"/>
      <c r="N76" s="218"/>
      <c r="O76" s="218"/>
      <c r="P76" s="218"/>
      <c r="Q76" s="218"/>
      <c r="R76" s="218"/>
      <c r="S76" s="218"/>
      <c r="T76" s="218"/>
      <c r="U76" s="218"/>
      <c r="V76" s="218"/>
      <c r="W76" s="218"/>
      <c r="X76" s="218"/>
      <c r="Y76" s="218"/>
      <c r="Z76" s="218"/>
      <c r="AA76" s="218"/>
      <c r="AB76" s="220"/>
      <c r="AC76" s="220"/>
      <c r="AD76" s="220"/>
      <c r="AE76" s="220"/>
      <c r="AF76" s="220"/>
      <c r="AG76" s="220"/>
      <c r="AH76" s="218"/>
      <c r="AI76" s="218"/>
      <c r="AJ76" s="218"/>
      <c r="AK76" s="218"/>
      <c r="AL76" s="218"/>
      <c r="AM76" s="218"/>
      <c r="AN76" s="218"/>
      <c r="AO76" s="218"/>
      <c r="AP76" s="218"/>
      <c r="AQ76" s="218"/>
      <c r="AR76" s="218"/>
      <c r="AS76" s="218"/>
      <c r="AT76" s="218"/>
      <c r="AU76" s="218"/>
      <c r="AV76" s="218"/>
      <c r="AW76" s="220"/>
      <c r="AX76" s="220"/>
      <c r="AY76" s="218"/>
      <c r="AZ76" s="218"/>
      <c r="BA76" s="218"/>
    </row>
    <row r="77" spans="2:65" s="219" customFormat="1" ht="14.25" customHeight="1">
      <c r="D77" s="218"/>
      <c r="E77" s="218"/>
      <c r="F77" s="218"/>
      <c r="G77" s="218"/>
      <c r="H77" s="218"/>
      <c r="I77" s="218"/>
      <c r="J77" s="218"/>
      <c r="K77" s="218"/>
      <c r="L77" s="218"/>
      <c r="M77" s="218"/>
      <c r="N77" s="218"/>
      <c r="O77" s="218"/>
      <c r="P77" s="218"/>
      <c r="Q77" s="218"/>
      <c r="R77" s="218"/>
      <c r="S77" s="218"/>
      <c r="T77" s="218"/>
      <c r="U77" s="218"/>
      <c r="V77" s="218"/>
      <c r="W77" s="218"/>
      <c r="X77" s="218"/>
      <c r="Y77" s="218"/>
      <c r="Z77" s="218"/>
      <c r="AA77" s="218"/>
      <c r="AB77" s="220"/>
      <c r="AC77" s="220"/>
      <c r="AD77" s="220"/>
      <c r="AE77" s="220"/>
      <c r="AF77" s="220"/>
      <c r="AG77" s="220"/>
      <c r="AH77" s="218"/>
      <c r="AI77" s="218"/>
      <c r="AJ77" s="218"/>
      <c r="AK77" s="218"/>
      <c r="AL77" s="218"/>
      <c r="AM77" s="218"/>
      <c r="AN77" s="218"/>
      <c r="AO77" s="218"/>
      <c r="AP77" s="218"/>
      <c r="AQ77" s="218"/>
      <c r="AR77" s="218"/>
      <c r="AS77" s="218"/>
      <c r="AT77" s="218"/>
      <c r="AU77" s="218"/>
      <c r="AV77" s="218"/>
      <c r="AW77" s="220"/>
      <c r="AX77" s="220"/>
      <c r="AY77" s="218"/>
      <c r="AZ77" s="218"/>
      <c r="BA77" s="218"/>
    </row>
    <row r="78" spans="2:65" s="219" customFormat="1" ht="14.25" customHeight="1">
      <c r="D78" s="218"/>
      <c r="E78" s="218"/>
      <c r="F78" s="218"/>
      <c r="G78" s="218"/>
      <c r="H78" s="218"/>
      <c r="I78" s="218"/>
      <c r="J78" s="218"/>
      <c r="K78" s="218"/>
      <c r="L78" s="218"/>
      <c r="M78" s="218"/>
      <c r="N78" s="218"/>
      <c r="O78" s="218"/>
      <c r="P78" s="218"/>
      <c r="Q78" s="218"/>
      <c r="R78" s="218"/>
      <c r="S78" s="218"/>
      <c r="T78" s="218"/>
      <c r="U78" s="218"/>
      <c r="V78" s="218"/>
      <c r="W78" s="218"/>
      <c r="X78" s="218"/>
      <c r="Y78" s="218"/>
      <c r="Z78" s="218"/>
      <c r="AA78" s="218"/>
      <c r="AB78" s="218"/>
      <c r="AC78" s="218"/>
      <c r="AD78" s="218"/>
      <c r="AE78" s="218"/>
      <c r="AF78" s="218"/>
      <c r="AG78" s="218"/>
      <c r="AH78" s="218"/>
      <c r="AI78" s="218"/>
      <c r="AJ78" s="218"/>
      <c r="AK78" s="218"/>
      <c r="AL78" s="218"/>
      <c r="AM78" s="218"/>
      <c r="AN78" s="218"/>
      <c r="AO78" s="218"/>
      <c r="AP78" s="218"/>
      <c r="AQ78" s="218"/>
      <c r="AR78" s="218"/>
      <c r="AS78" s="218"/>
      <c r="AT78" s="218"/>
      <c r="AU78" s="218"/>
      <c r="AV78" s="218"/>
      <c r="AW78" s="218"/>
      <c r="AX78" s="218"/>
      <c r="AY78" s="218"/>
      <c r="AZ78" s="218"/>
      <c r="BA78" s="218"/>
    </row>
    <row r="79" spans="2:65" s="219" customFormat="1" ht="14.25" customHeight="1">
      <c r="D79" s="218"/>
      <c r="E79" s="218"/>
      <c r="F79" s="218"/>
      <c r="G79" s="218"/>
      <c r="H79" s="218"/>
      <c r="I79" s="218"/>
      <c r="J79" s="218"/>
      <c r="K79" s="218"/>
      <c r="L79" s="218"/>
      <c r="M79" s="218"/>
      <c r="N79" s="218"/>
      <c r="O79" s="218"/>
      <c r="P79" s="218"/>
      <c r="Q79" s="218"/>
      <c r="R79" s="218"/>
      <c r="S79" s="218"/>
      <c r="T79" s="218"/>
      <c r="U79" s="218"/>
      <c r="V79" s="218"/>
      <c r="W79" s="218"/>
      <c r="X79" s="218"/>
      <c r="Y79" s="218"/>
      <c r="Z79" s="218"/>
      <c r="AA79" s="218"/>
      <c r="AB79" s="218"/>
      <c r="AC79" s="218"/>
      <c r="AD79" s="218"/>
      <c r="AE79" s="218"/>
      <c r="AF79" s="218"/>
      <c r="AG79" s="218"/>
      <c r="AH79" s="218"/>
      <c r="AI79" s="218"/>
      <c r="AJ79" s="218"/>
      <c r="AK79" s="218"/>
      <c r="AL79" s="218"/>
      <c r="AM79" s="218"/>
      <c r="AN79" s="218"/>
      <c r="AO79" s="218"/>
      <c r="AP79" s="218"/>
      <c r="AQ79" s="218"/>
      <c r="AR79" s="218"/>
      <c r="AS79" s="218"/>
      <c r="AT79" s="218"/>
      <c r="AU79" s="218"/>
      <c r="AV79" s="218"/>
      <c r="AW79" s="218"/>
      <c r="AX79" s="218"/>
      <c r="AY79" s="218"/>
      <c r="AZ79" s="218"/>
      <c r="BA79" s="218"/>
    </row>
    <row r="80" spans="2:65" s="219" customFormat="1" ht="14.25" customHeight="1">
      <c r="D80" s="218"/>
      <c r="E80" s="218"/>
      <c r="F80" s="218"/>
      <c r="G80" s="218"/>
      <c r="H80" s="218"/>
      <c r="I80" s="218"/>
      <c r="J80" s="218"/>
      <c r="K80" s="218"/>
      <c r="L80" s="218"/>
      <c r="M80" s="218"/>
      <c r="N80" s="218"/>
      <c r="O80" s="218"/>
      <c r="P80" s="218"/>
      <c r="Q80" s="218"/>
      <c r="R80" s="218"/>
      <c r="S80" s="218"/>
      <c r="T80" s="218"/>
      <c r="U80" s="218"/>
      <c r="V80" s="218"/>
      <c r="W80" s="218"/>
      <c r="X80" s="218"/>
      <c r="Y80" s="218"/>
      <c r="Z80" s="218"/>
      <c r="AA80" s="218"/>
      <c r="AB80" s="218"/>
      <c r="AC80" s="218"/>
      <c r="AD80" s="218"/>
      <c r="AE80" s="218"/>
      <c r="AF80" s="218"/>
      <c r="AG80" s="218"/>
      <c r="AH80" s="218"/>
      <c r="AI80" s="218"/>
      <c r="AJ80" s="218"/>
      <c r="AK80" s="218"/>
      <c r="AL80" s="218"/>
      <c r="AM80" s="218"/>
      <c r="AN80" s="218"/>
      <c r="AO80" s="218"/>
      <c r="AP80" s="218"/>
      <c r="AQ80" s="218"/>
      <c r="AR80" s="218"/>
      <c r="AS80" s="218"/>
      <c r="AT80" s="218"/>
      <c r="AU80" s="218"/>
      <c r="AV80" s="218"/>
      <c r="AW80" s="218"/>
      <c r="AX80" s="218"/>
      <c r="AY80" s="218"/>
      <c r="AZ80" s="218"/>
      <c r="BA80" s="218"/>
    </row>
    <row r="81" spans="4:53" s="219" customFormat="1" ht="14.25" customHeight="1">
      <c r="D81" s="218"/>
      <c r="E81" s="218"/>
      <c r="F81" s="218"/>
      <c r="G81" s="218"/>
      <c r="H81" s="218"/>
      <c r="I81" s="218"/>
      <c r="J81" s="218"/>
      <c r="K81" s="218"/>
      <c r="L81" s="218"/>
      <c r="M81" s="218"/>
      <c r="N81" s="218"/>
      <c r="O81" s="218"/>
      <c r="P81" s="218"/>
      <c r="Q81" s="218"/>
      <c r="R81" s="218"/>
      <c r="S81" s="218"/>
      <c r="T81" s="218"/>
      <c r="U81" s="218"/>
      <c r="V81" s="218"/>
      <c r="W81" s="218"/>
      <c r="X81" s="218"/>
      <c r="Y81" s="218"/>
      <c r="Z81" s="218"/>
      <c r="AA81" s="218"/>
      <c r="AB81" s="218"/>
      <c r="AC81" s="218"/>
      <c r="AD81" s="218"/>
      <c r="AE81" s="218"/>
      <c r="AF81" s="218"/>
      <c r="AG81" s="218"/>
      <c r="AH81" s="218"/>
      <c r="AI81" s="218"/>
      <c r="AJ81" s="218"/>
      <c r="AK81" s="218"/>
      <c r="AL81" s="218"/>
      <c r="AM81" s="218"/>
      <c r="AN81" s="218"/>
      <c r="AO81" s="218"/>
      <c r="AP81" s="218"/>
      <c r="AQ81" s="218"/>
      <c r="AR81" s="218"/>
      <c r="AS81" s="218"/>
      <c r="AT81" s="218"/>
      <c r="AU81" s="218"/>
      <c r="AV81" s="218"/>
      <c r="AW81" s="218"/>
      <c r="AX81" s="218"/>
      <c r="AY81" s="218"/>
      <c r="AZ81" s="218"/>
      <c r="BA81" s="218"/>
    </row>
    <row r="82" spans="4:53" s="219" customFormat="1" ht="14.25" customHeight="1">
      <c r="D82" s="218"/>
      <c r="E82" s="218"/>
      <c r="F82" s="218"/>
      <c r="G82" s="218"/>
      <c r="H82" s="218"/>
      <c r="I82" s="218"/>
      <c r="J82" s="218"/>
      <c r="K82" s="218"/>
      <c r="L82" s="218"/>
      <c r="M82" s="218"/>
      <c r="N82" s="218"/>
      <c r="O82" s="218"/>
      <c r="P82" s="218"/>
      <c r="Q82" s="218"/>
      <c r="R82" s="218"/>
      <c r="S82" s="218"/>
      <c r="T82" s="218"/>
      <c r="U82" s="218"/>
      <c r="V82" s="218"/>
      <c r="W82" s="218"/>
      <c r="X82" s="218"/>
      <c r="Y82" s="218"/>
      <c r="Z82" s="218"/>
      <c r="AA82" s="218"/>
      <c r="AB82" s="218"/>
      <c r="AC82" s="218"/>
      <c r="AD82" s="218"/>
      <c r="AE82" s="218"/>
      <c r="AF82" s="218"/>
      <c r="AG82" s="218"/>
      <c r="AH82" s="218"/>
      <c r="AI82" s="218"/>
      <c r="AJ82" s="218"/>
      <c r="AK82" s="218"/>
      <c r="AL82" s="218"/>
      <c r="AM82" s="218"/>
      <c r="AN82" s="218"/>
      <c r="AO82" s="218"/>
      <c r="AP82" s="218"/>
      <c r="AQ82" s="218"/>
      <c r="AR82" s="218"/>
      <c r="AS82" s="218"/>
      <c r="AT82" s="218"/>
      <c r="AU82" s="218"/>
      <c r="AV82" s="218"/>
      <c r="AW82" s="218"/>
      <c r="AX82" s="218"/>
      <c r="AY82" s="218"/>
      <c r="AZ82" s="218"/>
      <c r="BA82" s="218"/>
    </row>
    <row r="83" spans="4:53" s="219" customFormat="1" ht="14.25" customHeight="1">
      <c r="D83" s="218"/>
      <c r="E83" s="218"/>
      <c r="F83" s="218"/>
      <c r="G83" s="218"/>
      <c r="H83" s="218"/>
      <c r="I83" s="218"/>
      <c r="J83" s="218"/>
      <c r="K83" s="218"/>
      <c r="L83" s="218"/>
      <c r="M83" s="218"/>
      <c r="N83" s="218"/>
      <c r="O83" s="218"/>
      <c r="P83" s="218"/>
      <c r="Q83" s="218"/>
      <c r="R83" s="218"/>
      <c r="S83" s="218"/>
      <c r="T83" s="218"/>
      <c r="U83" s="218"/>
      <c r="V83" s="218"/>
      <c r="W83" s="218"/>
      <c r="X83" s="218"/>
      <c r="Y83" s="218"/>
      <c r="Z83" s="218"/>
      <c r="AA83" s="218"/>
      <c r="AB83" s="218"/>
      <c r="AC83" s="218"/>
      <c r="AD83" s="218"/>
      <c r="AE83" s="218"/>
      <c r="AF83" s="218"/>
      <c r="AG83" s="218"/>
      <c r="AH83" s="218"/>
      <c r="AI83" s="218"/>
      <c r="AJ83" s="218"/>
      <c r="AK83" s="218"/>
      <c r="AL83" s="218"/>
      <c r="AM83" s="218"/>
      <c r="AN83" s="218"/>
      <c r="AO83" s="218"/>
      <c r="AP83" s="218"/>
      <c r="AQ83" s="218"/>
      <c r="AR83" s="218"/>
      <c r="AS83" s="218"/>
      <c r="AT83" s="218"/>
      <c r="AU83" s="218"/>
      <c r="AV83" s="218"/>
      <c r="AW83" s="218"/>
      <c r="AX83" s="218"/>
      <c r="AY83" s="218"/>
      <c r="AZ83" s="218"/>
      <c r="BA83" s="218"/>
    </row>
    <row r="84" spans="4:53" s="219" customFormat="1" ht="14.25" customHeight="1">
      <c r="D84" s="218"/>
      <c r="E84" s="218"/>
      <c r="F84" s="218"/>
      <c r="G84" s="218"/>
      <c r="H84" s="218"/>
      <c r="I84" s="218"/>
      <c r="J84" s="218"/>
      <c r="K84" s="218"/>
      <c r="L84" s="218"/>
      <c r="M84" s="218"/>
      <c r="N84" s="218"/>
      <c r="O84" s="218"/>
      <c r="P84" s="218"/>
      <c r="Q84" s="218"/>
      <c r="R84" s="218"/>
      <c r="S84" s="218"/>
      <c r="T84" s="218"/>
      <c r="U84" s="218"/>
      <c r="V84" s="218"/>
      <c r="W84" s="218"/>
      <c r="X84" s="218"/>
      <c r="Y84" s="218"/>
      <c r="Z84" s="218"/>
      <c r="AA84" s="218"/>
      <c r="AB84" s="218"/>
      <c r="AC84" s="218"/>
      <c r="AD84" s="218"/>
      <c r="AE84" s="218"/>
      <c r="AF84" s="218"/>
      <c r="AG84" s="218"/>
      <c r="AH84" s="218"/>
      <c r="AI84" s="218"/>
      <c r="AJ84" s="218"/>
      <c r="AK84" s="218"/>
      <c r="AL84" s="218"/>
      <c r="AM84" s="218"/>
      <c r="AN84" s="218"/>
      <c r="AO84" s="218"/>
      <c r="AP84" s="218"/>
      <c r="AQ84" s="218"/>
      <c r="AR84" s="218"/>
      <c r="AS84" s="218"/>
      <c r="AT84" s="218"/>
      <c r="AU84" s="218"/>
      <c r="AV84" s="218"/>
      <c r="AW84" s="218"/>
      <c r="AX84" s="218"/>
      <c r="AY84" s="218"/>
      <c r="AZ84" s="218"/>
      <c r="BA84" s="218"/>
    </row>
    <row r="85" spans="4:53" s="219" customFormat="1" ht="14.25" customHeight="1">
      <c r="D85" s="218"/>
      <c r="E85" s="218"/>
      <c r="F85" s="218"/>
      <c r="G85" s="218"/>
      <c r="H85" s="218"/>
      <c r="I85" s="218"/>
      <c r="J85" s="218"/>
      <c r="K85" s="218"/>
      <c r="L85" s="218"/>
      <c r="M85" s="218"/>
      <c r="N85" s="218"/>
      <c r="O85" s="218"/>
      <c r="P85" s="218"/>
      <c r="Q85" s="218"/>
      <c r="R85" s="218"/>
      <c r="S85" s="218"/>
      <c r="T85" s="218"/>
      <c r="U85" s="218"/>
      <c r="V85" s="218"/>
      <c r="W85" s="218"/>
      <c r="X85" s="218"/>
      <c r="Y85" s="218"/>
      <c r="Z85" s="218"/>
      <c r="AA85" s="218"/>
      <c r="AB85" s="218"/>
      <c r="AC85" s="218"/>
      <c r="AD85" s="218"/>
      <c r="AE85" s="218"/>
      <c r="AF85" s="218"/>
      <c r="AG85" s="218"/>
      <c r="AH85" s="218"/>
      <c r="AI85" s="218"/>
      <c r="AJ85" s="218"/>
      <c r="AK85" s="218"/>
      <c r="AL85" s="218"/>
      <c r="AM85" s="218"/>
      <c r="AN85" s="218"/>
      <c r="AO85" s="218"/>
      <c r="AP85" s="218"/>
      <c r="AQ85" s="218"/>
      <c r="AR85" s="218"/>
      <c r="AS85" s="218"/>
      <c r="AT85" s="218"/>
      <c r="AU85" s="218"/>
      <c r="AV85" s="218"/>
      <c r="AW85" s="218"/>
      <c r="AX85" s="218"/>
      <c r="AY85" s="218"/>
      <c r="AZ85" s="218"/>
      <c r="BA85" s="218"/>
    </row>
    <row r="86" spans="4:53" s="219" customFormat="1" ht="14.25" customHeight="1">
      <c r="D86" s="218"/>
      <c r="E86" s="218"/>
      <c r="F86" s="218"/>
      <c r="G86" s="218"/>
      <c r="H86" s="218"/>
      <c r="I86" s="218"/>
      <c r="J86" s="218"/>
      <c r="K86" s="218"/>
      <c r="L86" s="218"/>
      <c r="M86" s="218"/>
      <c r="N86" s="218"/>
      <c r="O86" s="218"/>
      <c r="P86" s="218"/>
      <c r="Q86" s="218"/>
      <c r="R86" s="218"/>
      <c r="S86" s="218"/>
      <c r="T86" s="218"/>
      <c r="U86" s="218"/>
      <c r="V86" s="218"/>
      <c r="W86" s="218"/>
      <c r="X86" s="218"/>
      <c r="Y86" s="218"/>
      <c r="Z86" s="218"/>
      <c r="AA86" s="218"/>
      <c r="AB86" s="218"/>
      <c r="AC86" s="218"/>
      <c r="AD86" s="218"/>
      <c r="AE86" s="218"/>
      <c r="AF86" s="218"/>
      <c r="AG86" s="218"/>
      <c r="AH86" s="218"/>
      <c r="AI86" s="218"/>
      <c r="AJ86" s="218"/>
      <c r="AK86" s="218"/>
      <c r="AL86" s="218"/>
      <c r="AM86" s="218"/>
      <c r="AN86" s="218"/>
      <c r="AO86" s="218"/>
      <c r="AP86" s="218"/>
      <c r="AQ86" s="218"/>
      <c r="AR86" s="218"/>
      <c r="AS86" s="218"/>
      <c r="AT86" s="218"/>
      <c r="AU86" s="218"/>
      <c r="AV86" s="218"/>
      <c r="AW86" s="218"/>
      <c r="AX86" s="218"/>
      <c r="AY86" s="218"/>
      <c r="AZ86" s="218"/>
      <c r="BA86" s="218"/>
    </row>
    <row r="87" spans="4:53" s="219" customFormat="1" ht="14.25" customHeight="1">
      <c r="D87" s="218"/>
      <c r="E87" s="218"/>
      <c r="F87" s="218"/>
      <c r="G87" s="218"/>
      <c r="H87" s="218"/>
      <c r="I87" s="218"/>
      <c r="J87" s="218"/>
      <c r="K87" s="218"/>
      <c r="L87" s="218"/>
      <c r="M87" s="218"/>
      <c r="N87" s="218"/>
      <c r="O87" s="218"/>
      <c r="P87" s="218"/>
      <c r="Q87" s="218"/>
      <c r="R87" s="218"/>
      <c r="S87" s="218"/>
      <c r="T87" s="218"/>
      <c r="U87" s="218"/>
      <c r="V87" s="218"/>
      <c r="W87" s="218"/>
      <c r="X87" s="218"/>
      <c r="Y87" s="218"/>
      <c r="Z87" s="218"/>
      <c r="AA87" s="218"/>
      <c r="AB87" s="218"/>
      <c r="AC87" s="218"/>
      <c r="AD87" s="218"/>
      <c r="AE87" s="218"/>
      <c r="AF87" s="218"/>
      <c r="AG87" s="218"/>
      <c r="AH87" s="218"/>
      <c r="AI87" s="218"/>
      <c r="AJ87" s="218"/>
      <c r="AK87" s="218"/>
      <c r="AL87" s="218"/>
      <c r="AM87" s="218"/>
      <c r="AN87" s="218"/>
      <c r="AO87" s="218"/>
      <c r="AP87" s="218"/>
      <c r="AQ87" s="218"/>
      <c r="AR87" s="218"/>
      <c r="AS87" s="218"/>
      <c r="AT87" s="218"/>
      <c r="AU87" s="218"/>
      <c r="AV87" s="218"/>
      <c r="AW87" s="218"/>
      <c r="AX87" s="218"/>
      <c r="AY87" s="218"/>
      <c r="AZ87" s="218"/>
      <c r="BA87" s="218"/>
    </row>
    <row r="88" spans="4:53" s="219" customFormat="1" ht="14.25" customHeight="1">
      <c r="D88" s="218"/>
      <c r="E88" s="218"/>
      <c r="F88" s="218"/>
      <c r="G88" s="218"/>
      <c r="H88" s="218"/>
      <c r="I88" s="218"/>
      <c r="J88" s="218"/>
      <c r="K88" s="218"/>
      <c r="L88" s="218"/>
      <c r="M88" s="218"/>
      <c r="N88" s="218"/>
      <c r="O88" s="218"/>
      <c r="P88" s="218"/>
      <c r="Q88" s="218"/>
      <c r="R88" s="218"/>
      <c r="S88" s="218"/>
      <c r="T88" s="218"/>
      <c r="U88" s="218"/>
      <c r="V88" s="218"/>
      <c r="W88" s="218"/>
      <c r="X88" s="218"/>
      <c r="Y88" s="218"/>
      <c r="Z88" s="218"/>
      <c r="AA88" s="218"/>
      <c r="AB88" s="218"/>
      <c r="AC88" s="218"/>
      <c r="AD88" s="218"/>
      <c r="AE88" s="218"/>
      <c r="AF88" s="218"/>
      <c r="AG88" s="218"/>
      <c r="AH88" s="218"/>
      <c r="AI88" s="218"/>
      <c r="AJ88" s="218"/>
      <c r="AK88" s="218"/>
      <c r="AL88" s="218"/>
      <c r="AM88" s="218"/>
      <c r="AN88" s="218"/>
      <c r="AO88" s="218"/>
      <c r="AP88" s="218"/>
      <c r="AQ88" s="218"/>
      <c r="AR88" s="218"/>
      <c r="AS88" s="218"/>
      <c r="AT88" s="218"/>
      <c r="AU88" s="218"/>
      <c r="AV88" s="218"/>
      <c r="AW88" s="218"/>
      <c r="AX88" s="218"/>
      <c r="AY88" s="218"/>
      <c r="AZ88" s="218"/>
      <c r="BA88" s="218"/>
    </row>
    <row r="89" spans="4:53" s="219" customFormat="1" ht="14.25" customHeight="1">
      <c r="D89" s="218"/>
      <c r="E89" s="218"/>
      <c r="F89" s="218"/>
      <c r="G89" s="218"/>
      <c r="H89" s="218"/>
      <c r="I89" s="218"/>
      <c r="J89" s="218"/>
      <c r="K89" s="218"/>
      <c r="L89" s="218"/>
      <c r="M89" s="218"/>
      <c r="N89" s="218"/>
      <c r="O89" s="218"/>
      <c r="P89" s="218"/>
      <c r="Q89" s="218"/>
      <c r="R89" s="218"/>
      <c r="S89" s="218"/>
      <c r="T89" s="218"/>
      <c r="U89" s="218"/>
      <c r="V89" s="218"/>
      <c r="W89" s="218"/>
      <c r="X89" s="218"/>
      <c r="Y89" s="218"/>
      <c r="Z89" s="218"/>
      <c r="AA89" s="218"/>
      <c r="AB89" s="218"/>
      <c r="AC89" s="218"/>
      <c r="AD89" s="218"/>
      <c r="AE89" s="218"/>
      <c r="AF89" s="218"/>
      <c r="AG89" s="218"/>
      <c r="AH89" s="218"/>
      <c r="AI89" s="218"/>
      <c r="AJ89" s="218"/>
      <c r="AK89" s="218"/>
      <c r="AL89" s="218"/>
      <c r="AM89" s="218"/>
      <c r="AN89" s="218"/>
      <c r="AO89" s="218"/>
      <c r="AP89" s="218"/>
      <c r="AQ89" s="218"/>
      <c r="AR89" s="218"/>
      <c r="AS89" s="218"/>
      <c r="AT89" s="218"/>
      <c r="AU89" s="218"/>
      <c r="AV89" s="218"/>
      <c r="AW89" s="218"/>
      <c r="AX89" s="218"/>
      <c r="AY89" s="218"/>
      <c r="AZ89" s="218"/>
      <c r="BA89" s="218"/>
    </row>
    <row r="90" spans="4:53" s="219" customFormat="1" ht="14.25" customHeight="1">
      <c r="D90" s="218"/>
      <c r="E90" s="218"/>
      <c r="F90" s="218"/>
      <c r="G90" s="218"/>
      <c r="H90" s="218"/>
      <c r="I90" s="218"/>
      <c r="J90" s="218"/>
      <c r="K90" s="218"/>
      <c r="L90" s="218"/>
      <c r="M90" s="218"/>
      <c r="N90" s="218"/>
      <c r="O90" s="218"/>
      <c r="P90" s="218"/>
      <c r="Q90" s="218"/>
      <c r="R90" s="218"/>
      <c r="S90" s="218"/>
      <c r="T90" s="218"/>
      <c r="U90" s="218"/>
      <c r="V90" s="218"/>
      <c r="W90" s="218"/>
      <c r="X90" s="218"/>
      <c r="Y90" s="218"/>
      <c r="Z90" s="218"/>
      <c r="AA90" s="218"/>
      <c r="AB90" s="218"/>
      <c r="AC90" s="218"/>
      <c r="AD90" s="218"/>
      <c r="AE90" s="218"/>
      <c r="AF90" s="218"/>
      <c r="AG90" s="218"/>
      <c r="AH90" s="218"/>
      <c r="AI90" s="218"/>
      <c r="AJ90" s="218"/>
      <c r="AK90" s="218"/>
      <c r="AL90" s="218"/>
      <c r="AM90" s="218"/>
      <c r="AN90" s="218"/>
      <c r="AO90" s="218"/>
      <c r="AP90" s="218"/>
      <c r="AQ90" s="218"/>
      <c r="AR90" s="218"/>
      <c r="AS90" s="218"/>
      <c r="AT90" s="218"/>
      <c r="AU90" s="218"/>
      <c r="AV90" s="218"/>
      <c r="AW90" s="218"/>
      <c r="AX90" s="218"/>
      <c r="AY90" s="218"/>
      <c r="AZ90" s="218"/>
      <c r="BA90" s="218"/>
    </row>
    <row r="91" spans="4:53" s="219" customFormat="1" ht="14.25" customHeight="1">
      <c r="D91" s="218"/>
      <c r="E91" s="218"/>
      <c r="F91" s="218"/>
      <c r="G91" s="218"/>
      <c r="H91" s="218"/>
      <c r="I91" s="218"/>
      <c r="J91" s="218"/>
      <c r="K91" s="218"/>
      <c r="L91" s="218"/>
      <c r="M91" s="218"/>
      <c r="N91" s="218"/>
      <c r="O91" s="218"/>
      <c r="P91" s="218"/>
      <c r="Q91" s="218"/>
      <c r="R91" s="218"/>
      <c r="S91" s="218"/>
      <c r="T91" s="218"/>
      <c r="U91" s="218"/>
      <c r="V91" s="218"/>
      <c r="W91" s="218"/>
      <c r="X91" s="218"/>
      <c r="Y91" s="218"/>
      <c r="Z91" s="218"/>
      <c r="AA91" s="218"/>
      <c r="AB91" s="218"/>
      <c r="AC91" s="218"/>
      <c r="AD91" s="218"/>
      <c r="AE91" s="218"/>
      <c r="AF91" s="218"/>
      <c r="AG91" s="218"/>
      <c r="AH91" s="218"/>
      <c r="AI91" s="218"/>
      <c r="AJ91" s="218"/>
      <c r="AK91" s="218"/>
      <c r="AL91" s="218"/>
      <c r="AM91" s="218"/>
      <c r="AN91" s="218"/>
      <c r="AO91" s="218"/>
      <c r="AP91" s="218"/>
      <c r="AQ91" s="218"/>
      <c r="AR91" s="218"/>
      <c r="AS91" s="218"/>
      <c r="AT91" s="218"/>
      <c r="AU91" s="218"/>
      <c r="AV91" s="218"/>
      <c r="AW91" s="218"/>
      <c r="AX91" s="218"/>
      <c r="AY91" s="218"/>
      <c r="AZ91" s="218"/>
      <c r="BA91" s="218"/>
    </row>
    <row r="92" spans="4:53" s="219" customFormat="1" ht="14.25" customHeight="1">
      <c r="D92" s="218"/>
      <c r="E92" s="218"/>
      <c r="F92" s="218"/>
      <c r="G92" s="218"/>
      <c r="H92" s="218"/>
      <c r="I92" s="218"/>
      <c r="J92" s="218"/>
      <c r="K92" s="218"/>
      <c r="L92" s="218"/>
      <c r="M92" s="218"/>
      <c r="N92" s="218"/>
      <c r="O92" s="218"/>
      <c r="P92" s="218"/>
      <c r="Q92" s="218"/>
      <c r="R92" s="218"/>
      <c r="S92" s="218"/>
      <c r="T92" s="218"/>
      <c r="U92" s="218"/>
      <c r="V92" s="218"/>
      <c r="W92" s="218"/>
      <c r="X92" s="218"/>
      <c r="Y92" s="218"/>
      <c r="Z92" s="218"/>
      <c r="AA92" s="218"/>
      <c r="AB92" s="218"/>
      <c r="AC92" s="218"/>
      <c r="AD92" s="218"/>
      <c r="AE92" s="218"/>
      <c r="AF92" s="218"/>
      <c r="AG92" s="218"/>
      <c r="AH92" s="218"/>
      <c r="AI92" s="218"/>
      <c r="AJ92" s="218"/>
      <c r="AK92" s="218"/>
      <c r="AL92" s="218"/>
      <c r="AM92" s="218"/>
      <c r="AN92" s="218"/>
      <c r="AO92" s="218"/>
      <c r="AP92" s="218"/>
      <c r="AQ92" s="218"/>
      <c r="AR92" s="218"/>
      <c r="AS92" s="218"/>
      <c r="AT92" s="218"/>
      <c r="AU92" s="218"/>
      <c r="AV92" s="218"/>
      <c r="AW92" s="218"/>
      <c r="AX92" s="218"/>
      <c r="AY92" s="218"/>
      <c r="AZ92" s="218"/>
      <c r="BA92" s="218"/>
    </row>
    <row r="93" spans="4:53" s="219" customFormat="1" ht="14.25" customHeight="1">
      <c r="D93" s="218"/>
      <c r="E93" s="218"/>
      <c r="F93" s="218"/>
      <c r="G93" s="218"/>
      <c r="H93" s="218"/>
      <c r="I93" s="218"/>
      <c r="J93" s="218"/>
      <c r="K93" s="218"/>
      <c r="L93" s="218"/>
      <c r="M93" s="218"/>
      <c r="N93" s="218"/>
      <c r="O93" s="218"/>
      <c r="P93" s="218"/>
      <c r="Q93" s="218"/>
      <c r="R93" s="218"/>
      <c r="S93" s="218"/>
      <c r="T93" s="218"/>
      <c r="U93" s="218"/>
      <c r="V93" s="218"/>
      <c r="W93" s="218"/>
      <c r="X93" s="218"/>
      <c r="Y93" s="218"/>
      <c r="Z93" s="218"/>
      <c r="AA93" s="218"/>
      <c r="AB93" s="218"/>
      <c r="AC93" s="218"/>
      <c r="AD93" s="218"/>
      <c r="AE93" s="218"/>
      <c r="AF93" s="218"/>
      <c r="AG93" s="218"/>
      <c r="AH93" s="218"/>
      <c r="AI93" s="218"/>
      <c r="AJ93" s="218"/>
      <c r="AK93" s="218"/>
      <c r="AL93" s="218"/>
      <c r="AM93" s="218"/>
      <c r="AN93" s="218"/>
      <c r="AO93" s="218"/>
      <c r="AP93" s="218"/>
      <c r="AQ93" s="218"/>
      <c r="AR93" s="218"/>
      <c r="AS93" s="218"/>
      <c r="AT93" s="218"/>
      <c r="AU93" s="218"/>
      <c r="AV93" s="218"/>
      <c r="AW93" s="218"/>
      <c r="AX93" s="218"/>
      <c r="AY93" s="218"/>
      <c r="AZ93" s="218"/>
      <c r="BA93" s="218"/>
    </row>
    <row r="94" spans="4:53" s="219" customFormat="1" ht="14.25" customHeight="1">
      <c r="D94" s="218"/>
      <c r="E94" s="218"/>
      <c r="F94" s="218"/>
      <c r="G94" s="218"/>
      <c r="H94" s="218"/>
      <c r="I94" s="218"/>
      <c r="J94" s="218"/>
      <c r="K94" s="218"/>
      <c r="L94" s="218"/>
      <c r="M94" s="218"/>
      <c r="N94" s="218"/>
      <c r="O94" s="218"/>
      <c r="P94" s="218"/>
      <c r="Q94" s="218"/>
      <c r="R94" s="218"/>
      <c r="S94" s="218"/>
      <c r="T94" s="218"/>
      <c r="U94" s="218"/>
      <c r="V94" s="218"/>
      <c r="W94" s="218"/>
      <c r="X94" s="218"/>
      <c r="Y94" s="218"/>
      <c r="Z94" s="218"/>
      <c r="AA94" s="218"/>
      <c r="AB94" s="218"/>
      <c r="AC94" s="218"/>
      <c r="AD94" s="218"/>
      <c r="AE94" s="218"/>
      <c r="AF94" s="218"/>
      <c r="AG94" s="218"/>
      <c r="AH94" s="218"/>
      <c r="AI94" s="218"/>
      <c r="AJ94" s="218"/>
      <c r="AK94" s="218"/>
      <c r="AL94" s="218"/>
      <c r="AM94" s="218"/>
      <c r="AN94" s="218"/>
      <c r="AO94" s="218"/>
      <c r="AP94" s="218"/>
      <c r="AQ94" s="218"/>
      <c r="AR94" s="218"/>
      <c r="AS94" s="218"/>
      <c r="AT94" s="218"/>
      <c r="AU94" s="218"/>
      <c r="AV94" s="218"/>
      <c r="AW94" s="218"/>
      <c r="AX94" s="218"/>
      <c r="AY94" s="218"/>
      <c r="AZ94" s="218"/>
      <c r="BA94" s="218"/>
    </row>
    <row r="95" spans="4:53" s="219" customFormat="1" ht="14.25" customHeight="1">
      <c r="D95" s="218"/>
      <c r="E95" s="218"/>
      <c r="F95" s="218"/>
      <c r="G95" s="218"/>
      <c r="H95" s="218"/>
      <c r="I95" s="218"/>
      <c r="J95" s="218"/>
      <c r="K95" s="218"/>
      <c r="L95" s="218"/>
      <c r="M95" s="218"/>
      <c r="N95" s="218"/>
      <c r="O95" s="218"/>
      <c r="P95" s="218"/>
      <c r="Q95" s="218"/>
      <c r="R95" s="218"/>
      <c r="S95" s="218"/>
      <c r="T95" s="218"/>
      <c r="U95" s="218"/>
      <c r="V95" s="218"/>
      <c r="W95" s="218"/>
      <c r="X95" s="218"/>
      <c r="Y95" s="218"/>
      <c r="Z95" s="218"/>
      <c r="AA95" s="218"/>
      <c r="AB95" s="218"/>
      <c r="AC95" s="218"/>
      <c r="AD95" s="218"/>
      <c r="AE95" s="218"/>
      <c r="AF95" s="218"/>
      <c r="AG95" s="218"/>
      <c r="AH95" s="218"/>
      <c r="AI95" s="218"/>
      <c r="AJ95" s="218"/>
      <c r="AK95" s="218"/>
      <c r="AL95" s="218"/>
      <c r="AM95" s="218"/>
      <c r="AN95" s="218"/>
      <c r="AO95" s="218"/>
      <c r="AP95" s="218"/>
      <c r="AQ95" s="218"/>
      <c r="AR95" s="218"/>
      <c r="AS95" s="218"/>
      <c r="AT95" s="218"/>
      <c r="AU95" s="218"/>
      <c r="AV95" s="218"/>
      <c r="AW95" s="218"/>
      <c r="AX95" s="218"/>
      <c r="AY95" s="218"/>
      <c r="AZ95" s="218"/>
      <c r="BA95" s="218"/>
    </row>
    <row r="96" spans="4:53" s="219" customFormat="1" ht="14.25" customHeight="1">
      <c r="D96" s="218"/>
      <c r="E96" s="218"/>
      <c r="F96" s="218"/>
      <c r="G96" s="218"/>
      <c r="H96" s="218"/>
      <c r="I96" s="218"/>
      <c r="J96" s="218"/>
      <c r="K96" s="218"/>
      <c r="L96" s="218"/>
      <c r="M96" s="218"/>
      <c r="N96" s="218"/>
      <c r="O96" s="218"/>
      <c r="P96" s="218"/>
      <c r="Q96" s="218"/>
      <c r="R96" s="218"/>
      <c r="S96" s="218"/>
      <c r="T96" s="218"/>
      <c r="U96" s="218"/>
      <c r="V96" s="218"/>
      <c r="W96" s="218"/>
      <c r="X96" s="218"/>
      <c r="Y96" s="218"/>
      <c r="Z96" s="218"/>
      <c r="AA96" s="218"/>
      <c r="AB96" s="218"/>
      <c r="AC96" s="218"/>
      <c r="AD96" s="218"/>
      <c r="AE96" s="218"/>
      <c r="AF96" s="218"/>
      <c r="AG96" s="218"/>
      <c r="AH96" s="218"/>
      <c r="AI96" s="218"/>
      <c r="AJ96" s="218"/>
      <c r="AK96" s="218"/>
      <c r="AL96" s="218"/>
      <c r="AM96" s="218"/>
      <c r="AN96" s="218"/>
      <c r="AO96" s="218"/>
      <c r="AP96" s="218"/>
      <c r="AQ96" s="218"/>
      <c r="AR96" s="218"/>
      <c r="AS96" s="218"/>
      <c r="AT96" s="218"/>
      <c r="AU96" s="218"/>
      <c r="AV96" s="218"/>
      <c r="AW96" s="218"/>
      <c r="AX96" s="218"/>
      <c r="AY96" s="218"/>
      <c r="AZ96" s="218"/>
      <c r="BA96" s="218"/>
    </row>
    <row r="97" spans="4:53" s="219" customFormat="1" ht="14.25" customHeight="1">
      <c r="D97" s="218"/>
      <c r="E97" s="218"/>
      <c r="F97" s="218"/>
      <c r="G97" s="218"/>
      <c r="H97" s="218"/>
      <c r="I97" s="218"/>
      <c r="J97" s="218"/>
      <c r="K97" s="218"/>
      <c r="L97" s="218"/>
      <c r="M97" s="218"/>
      <c r="N97" s="218"/>
      <c r="O97" s="218"/>
      <c r="P97" s="218"/>
      <c r="Q97" s="218"/>
      <c r="R97" s="218"/>
      <c r="S97" s="218"/>
      <c r="T97" s="218"/>
      <c r="U97" s="218"/>
      <c r="V97" s="218"/>
      <c r="W97" s="218"/>
      <c r="X97" s="218"/>
      <c r="Y97" s="218"/>
      <c r="Z97" s="218"/>
      <c r="AA97" s="218"/>
      <c r="AB97" s="218"/>
      <c r="AC97" s="218"/>
      <c r="AD97" s="218"/>
      <c r="AE97" s="218"/>
      <c r="AF97" s="218"/>
      <c r="AG97" s="218"/>
      <c r="AH97" s="218"/>
      <c r="AI97" s="218"/>
      <c r="AJ97" s="218"/>
      <c r="AK97" s="218"/>
      <c r="AL97" s="218"/>
      <c r="AM97" s="218"/>
      <c r="AN97" s="218"/>
      <c r="AO97" s="218"/>
      <c r="AP97" s="218"/>
      <c r="AQ97" s="218"/>
      <c r="AR97" s="218"/>
      <c r="AS97" s="218"/>
      <c r="AT97" s="218"/>
      <c r="AU97" s="218"/>
      <c r="AV97" s="218"/>
      <c r="AW97" s="218"/>
      <c r="AX97" s="218"/>
      <c r="AY97" s="218"/>
      <c r="AZ97" s="218"/>
      <c r="BA97" s="218"/>
    </row>
    <row r="98" spans="4:53" s="219" customFormat="1" ht="14.25" customHeight="1">
      <c r="D98" s="218"/>
      <c r="E98" s="218"/>
      <c r="F98" s="218"/>
      <c r="G98" s="218"/>
      <c r="H98" s="218"/>
      <c r="I98" s="218"/>
      <c r="J98" s="218"/>
      <c r="K98" s="218"/>
      <c r="L98" s="218"/>
      <c r="M98" s="218"/>
      <c r="N98" s="218"/>
      <c r="O98" s="218"/>
      <c r="P98" s="218"/>
      <c r="Q98" s="218"/>
      <c r="R98" s="218"/>
      <c r="S98" s="218"/>
      <c r="T98" s="218"/>
      <c r="U98" s="218"/>
      <c r="V98" s="218"/>
      <c r="W98" s="218"/>
      <c r="X98" s="218"/>
      <c r="Y98" s="218"/>
      <c r="Z98" s="218"/>
      <c r="AA98" s="218"/>
      <c r="AB98" s="218"/>
      <c r="AC98" s="218"/>
      <c r="AD98" s="218"/>
      <c r="AE98" s="218"/>
      <c r="AF98" s="218"/>
      <c r="AG98" s="218"/>
      <c r="AH98" s="218"/>
      <c r="AI98" s="218"/>
      <c r="AJ98" s="218"/>
      <c r="AK98" s="218"/>
      <c r="AL98" s="218"/>
      <c r="AM98" s="218"/>
      <c r="AN98" s="218"/>
      <c r="AO98" s="218"/>
      <c r="AP98" s="218"/>
      <c r="AQ98" s="218"/>
      <c r="AR98" s="218"/>
      <c r="AS98" s="218"/>
      <c r="AT98" s="218"/>
      <c r="AU98" s="218"/>
      <c r="AV98" s="218"/>
      <c r="AW98" s="218"/>
      <c r="AX98" s="218"/>
      <c r="AY98" s="218"/>
      <c r="AZ98" s="218"/>
      <c r="BA98" s="218"/>
    </row>
    <row r="99" spans="4:53" s="219" customFormat="1" ht="14.25" customHeight="1">
      <c r="D99" s="218"/>
      <c r="E99" s="218"/>
      <c r="F99" s="218"/>
      <c r="G99" s="218"/>
      <c r="H99" s="218"/>
      <c r="I99" s="218"/>
      <c r="J99" s="218"/>
      <c r="K99" s="218"/>
      <c r="L99" s="218"/>
      <c r="M99" s="218"/>
      <c r="N99" s="218"/>
      <c r="O99" s="218"/>
      <c r="P99" s="218"/>
      <c r="Q99" s="218"/>
      <c r="R99" s="218"/>
      <c r="S99" s="218"/>
      <c r="T99" s="218"/>
      <c r="U99" s="218"/>
      <c r="V99" s="218"/>
      <c r="W99" s="218"/>
      <c r="X99" s="218"/>
      <c r="Y99" s="218"/>
      <c r="Z99" s="218"/>
      <c r="AA99" s="218"/>
      <c r="AB99" s="218"/>
      <c r="AC99" s="218"/>
      <c r="AD99" s="218"/>
      <c r="AE99" s="218"/>
      <c r="AF99" s="218"/>
      <c r="AG99" s="218"/>
      <c r="AH99" s="218"/>
      <c r="AI99" s="218"/>
      <c r="AJ99" s="218"/>
      <c r="AK99" s="218"/>
      <c r="AL99" s="218"/>
      <c r="AM99" s="218"/>
      <c r="AN99" s="218"/>
      <c r="AO99" s="218"/>
      <c r="AP99" s="218"/>
      <c r="AQ99" s="218"/>
      <c r="AR99" s="218"/>
      <c r="AS99" s="218"/>
      <c r="AT99" s="218"/>
      <c r="AU99" s="218"/>
      <c r="AV99" s="218"/>
      <c r="AW99" s="218"/>
      <c r="AX99" s="218"/>
      <c r="AY99" s="218"/>
      <c r="AZ99" s="218"/>
      <c r="BA99" s="218"/>
    </row>
    <row r="100" spans="4:53" s="219" customFormat="1" ht="14.25" customHeight="1">
      <c r="D100" s="218"/>
      <c r="E100" s="218"/>
      <c r="F100" s="218"/>
      <c r="G100" s="218"/>
      <c r="H100" s="218"/>
      <c r="I100" s="218"/>
      <c r="J100" s="218"/>
      <c r="K100" s="218"/>
      <c r="L100" s="218"/>
      <c r="M100" s="218"/>
      <c r="N100" s="218"/>
      <c r="O100" s="218"/>
      <c r="P100" s="218"/>
      <c r="Q100" s="218"/>
      <c r="R100" s="218"/>
      <c r="S100" s="218"/>
      <c r="T100" s="218"/>
      <c r="U100" s="218"/>
      <c r="V100" s="218"/>
      <c r="W100" s="218"/>
      <c r="X100" s="218"/>
      <c r="Y100" s="218"/>
      <c r="Z100" s="218"/>
      <c r="AA100" s="218"/>
      <c r="AB100" s="218"/>
      <c r="AC100" s="218"/>
      <c r="AD100" s="218"/>
      <c r="AE100" s="218"/>
      <c r="AF100" s="218"/>
      <c r="AG100" s="218"/>
      <c r="AH100" s="218"/>
      <c r="AI100" s="218"/>
      <c r="AJ100" s="218"/>
      <c r="AK100" s="218"/>
      <c r="AL100" s="218"/>
      <c r="AM100" s="218"/>
      <c r="AN100" s="218"/>
      <c r="AO100" s="218"/>
      <c r="AP100" s="218"/>
      <c r="AQ100" s="218"/>
      <c r="AR100" s="218"/>
      <c r="AS100" s="218"/>
      <c r="AT100" s="218"/>
      <c r="AU100" s="218"/>
      <c r="AV100" s="218"/>
      <c r="AW100" s="218"/>
      <c r="AX100" s="218"/>
      <c r="AY100" s="218"/>
      <c r="AZ100" s="218"/>
      <c r="BA100" s="218"/>
    </row>
    <row r="101" spans="4:53" s="219" customFormat="1" ht="14.25" customHeight="1">
      <c r="D101" s="218"/>
      <c r="E101" s="218"/>
      <c r="F101" s="218"/>
      <c r="G101" s="218"/>
      <c r="H101" s="218"/>
      <c r="I101" s="218"/>
      <c r="J101" s="218"/>
      <c r="K101" s="218"/>
      <c r="L101" s="218"/>
      <c r="M101" s="218"/>
      <c r="N101" s="218"/>
      <c r="O101" s="218"/>
      <c r="P101" s="218"/>
      <c r="Q101" s="218"/>
      <c r="R101" s="218"/>
      <c r="S101" s="218"/>
      <c r="T101" s="218"/>
      <c r="U101" s="218"/>
      <c r="V101" s="218"/>
      <c r="W101" s="218"/>
      <c r="X101" s="218"/>
      <c r="Y101" s="218"/>
      <c r="Z101" s="218"/>
      <c r="AA101" s="218"/>
      <c r="AB101" s="218"/>
      <c r="AC101" s="218"/>
      <c r="AD101" s="218"/>
      <c r="AE101" s="218"/>
      <c r="AF101" s="218"/>
      <c r="AG101" s="218"/>
      <c r="AH101" s="218"/>
      <c r="AI101" s="218"/>
      <c r="AJ101" s="218"/>
      <c r="AK101" s="218"/>
      <c r="AL101" s="218"/>
      <c r="AM101" s="218"/>
      <c r="AN101" s="218"/>
      <c r="AO101" s="218"/>
      <c r="AP101" s="218"/>
      <c r="AQ101" s="218"/>
      <c r="AR101" s="218"/>
      <c r="AS101" s="218"/>
      <c r="AT101" s="218"/>
      <c r="AU101" s="218"/>
      <c r="AV101" s="218"/>
      <c r="AW101" s="218"/>
      <c r="AX101" s="218"/>
      <c r="AY101" s="218"/>
      <c r="AZ101" s="218"/>
      <c r="BA101" s="218"/>
    </row>
    <row r="102" spans="4:53" s="217" customFormat="1" ht="14.25" customHeight="1">
      <c r="D102" s="218"/>
      <c r="E102" s="218"/>
      <c r="F102" s="218"/>
      <c r="G102" s="218"/>
      <c r="H102" s="218"/>
      <c r="I102" s="218"/>
      <c r="J102" s="218"/>
      <c r="K102" s="218"/>
      <c r="L102" s="218"/>
      <c r="M102" s="218"/>
      <c r="N102" s="218"/>
      <c r="O102" s="218"/>
      <c r="P102" s="218"/>
      <c r="Q102" s="218"/>
      <c r="R102" s="218"/>
      <c r="S102" s="218"/>
      <c r="T102" s="218"/>
      <c r="U102" s="218"/>
      <c r="V102" s="218"/>
      <c r="W102" s="218"/>
      <c r="X102" s="218"/>
      <c r="Y102" s="218"/>
      <c r="Z102" s="218"/>
      <c r="AA102" s="218"/>
      <c r="AB102" s="218"/>
      <c r="AC102" s="218"/>
      <c r="AD102" s="218"/>
      <c r="AE102" s="218"/>
      <c r="AF102" s="218"/>
      <c r="AG102" s="218"/>
      <c r="AH102" s="218"/>
      <c r="AI102" s="218"/>
      <c r="AJ102" s="218"/>
      <c r="AK102" s="218"/>
      <c r="AL102" s="218"/>
      <c r="AM102" s="218"/>
      <c r="AN102" s="218"/>
      <c r="AO102" s="218"/>
      <c r="AP102" s="218"/>
      <c r="AQ102" s="218"/>
      <c r="AR102" s="218"/>
      <c r="AS102" s="218"/>
      <c r="AT102" s="218"/>
      <c r="AU102" s="218"/>
      <c r="AV102" s="218"/>
      <c r="AW102" s="218"/>
      <c r="AX102" s="218"/>
      <c r="AY102" s="218"/>
      <c r="AZ102" s="218"/>
      <c r="BA102" s="218"/>
    </row>
    <row r="103" spans="4:53" s="217" customFormat="1" ht="14.25" customHeight="1">
      <c r="D103" s="218"/>
      <c r="E103" s="218"/>
      <c r="F103" s="218"/>
      <c r="G103" s="218"/>
      <c r="H103" s="218"/>
      <c r="I103" s="218"/>
      <c r="J103" s="218"/>
      <c r="K103" s="218"/>
      <c r="L103" s="218"/>
      <c r="M103" s="218"/>
      <c r="N103" s="218"/>
      <c r="O103" s="218"/>
      <c r="P103" s="218"/>
      <c r="Q103" s="218"/>
      <c r="R103" s="218"/>
      <c r="S103" s="218"/>
      <c r="T103" s="218"/>
      <c r="U103" s="218"/>
      <c r="V103" s="218"/>
      <c r="W103" s="218"/>
      <c r="X103" s="218"/>
      <c r="Y103" s="218"/>
      <c r="Z103" s="218"/>
      <c r="AA103" s="218"/>
      <c r="AB103" s="218"/>
      <c r="AC103" s="218"/>
      <c r="AD103" s="218"/>
      <c r="AE103" s="218"/>
      <c r="AF103" s="218"/>
      <c r="AG103" s="218"/>
      <c r="AH103" s="218"/>
      <c r="AI103" s="218"/>
      <c r="AJ103" s="218"/>
      <c r="AK103" s="218"/>
      <c r="AL103" s="218"/>
      <c r="AM103" s="218"/>
      <c r="AN103" s="218"/>
      <c r="AO103" s="218"/>
      <c r="AP103" s="218"/>
      <c r="AQ103" s="218"/>
      <c r="AR103" s="218"/>
      <c r="AS103" s="218"/>
      <c r="AT103" s="218"/>
      <c r="AU103" s="218"/>
      <c r="AV103" s="218"/>
      <c r="AW103" s="218"/>
      <c r="AX103" s="218"/>
      <c r="AY103" s="218"/>
      <c r="AZ103" s="218"/>
      <c r="BA103" s="218"/>
    </row>
    <row r="104" spans="4:53" s="217" customFormat="1" ht="14.25" customHeight="1">
      <c r="D104" s="218"/>
      <c r="E104" s="218"/>
      <c r="F104" s="218"/>
      <c r="G104" s="218"/>
      <c r="H104" s="218"/>
      <c r="I104" s="218"/>
      <c r="J104" s="218"/>
      <c r="K104" s="218"/>
      <c r="L104" s="218"/>
      <c r="M104" s="218"/>
      <c r="N104" s="218"/>
      <c r="O104" s="218"/>
      <c r="P104" s="218"/>
      <c r="Q104" s="218"/>
      <c r="R104" s="218"/>
      <c r="S104" s="218"/>
      <c r="T104" s="218"/>
      <c r="U104" s="218"/>
      <c r="V104" s="218"/>
      <c r="W104" s="218"/>
      <c r="X104" s="218"/>
      <c r="Y104" s="218"/>
      <c r="Z104" s="218"/>
      <c r="AA104" s="218"/>
      <c r="AB104" s="218"/>
      <c r="AC104" s="218"/>
      <c r="AD104" s="218"/>
      <c r="AE104" s="218"/>
      <c r="AF104" s="218"/>
      <c r="AG104" s="218"/>
      <c r="AH104" s="218"/>
      <c r="AI104" s="218"/>
      <c r="AJ104" s="218"/>
      <c r="AK104" s="218"/>
      <c r="AL104" s="218"/>
      <c r="AM104" s="218"/>
      <c r="AN104" s="218"/>
      <c r="AO104" s="218"/>
      <c r="AP104" s="218"/>
      <c r="AQ104" s="218"/>
      <c r="AR104" s="218"/>
      <c r="AS104" s="218"/>
      <c r="AT104" s="218"/>
      <c r="AU104" s="218"/>
      <c r="AV104" s="218"/>
      <c r="AW104" s="218"/>
      <c r="AX104" s="218"/>
      <c r="AY104" s="218"/>
      <c r="AZ104" s="218"/>
      <c r="BA104" s="218"/>
    </row>
    <row r="105" spans="4:53" s="217" customFormat="1" ht="14.25" customHeight="1">
      <c r="D105" s="218"/>
      <c r="E105" s="218"/>
      <c r="F105" s="218"/>
      <c r="G105" s="218"/>
      <c r="H105" s="218"/>
      <c r="I105" s="218"/>
      <c r="J105" s="218"/>
      <c r="K105" s="218"/>
      <c r="L105" s="218"/>
      <c r="M105" s="218"/>
      <c r="N105" s="218"/>
      <c r="O105" s="218"/>
      <c r="P105" s="218"/>
      <c r="Q105" s="218"/>
      <c r="R105" s="218"/>
      <c r="S105" s="218"/>
      <c r="T105" s="218"/>
      <c r="U105" s="218"/>
      <c r="V105" s="218"/>
      <c r="W105" s="218"/>
      <c r="X105" s="218"/>
      <c r="Y105" s="218"/>
      <c r="Z105" s="218"/>
      <c r="AA105" s="218"/>
      <c r="AB105" s="218"/>
      <c r="AC105" s="218"/>
      <c r="AD105" s="218"/>
      <c r="AE105" s="218"/>
      <c r="AF105" s="218"/>
      <c r="AG105" s="218"/>
      <c r="AH105" s="218"/>
      <c r="AI105" s="218"/>
      <c r="AJ105" s="218"/>
      <c r="AK105" s="218"/>
      <c r="AL105" s="218"/>
      <c r="AM105" s="218"/>
      <c r="AN105" s="218"/>
      <c r="AO105" s="218"/>
      <c r="AP105" s="218"/>
      <c r="AQ105" s="218"/>
      <c r="AR105" s="218"/>
      <c r="AS105" s="218"/>
      <c r="AT105" s="218"/>
      <c r="AU105" s="218"/>
      <c r="AV105" s="218"/>
      <c r="AW105" s="218"/>
      <c r="AX105" s="218"/>
      <c r="AY105" s="218"/>
      <c r="AZ105" s="218"/>
      <c r="BA105" s="218"/>
    </row>
    <row r="106" spans="4:53" s="217" customFormat="1" ht="14.25" customHeight="1">
      <c r="D106" s="218"/>
      <c r="E106" s="218"/>
      <c r="F106" s="218"/>
      <c r="G106" s="218"/>
      <c r="H106" s="218"/>
      <c r="I106" s="218"/>
      <c r="J106" s="218"/>
      <c r="K106" s="218"/>
      <c r="L106" s="218"/>
      <c r="M106" s="218"/>
      <c r="N106" s="218"/>
      <c r="O106" s="218"/>
      <c r="P106" s="218"/>
      <c r="Q106" s="218"/>
      <c r="R106" s="218"/>
      <c r="S106" s="218"/>
      <c r="T106" s="218"/>
      <c r="U106" s="218"/>
      <c r="V106" s="218"/>
      <c r="W106" s="218"/>
      <c r="X106" s="218"/>
      <c r="Y106" s="218"/>
      <c r="Z106" s="218"/>
      <c r="AA106" s="218"/>
      <c r="AB106" s="218"/>
      <c r="AC106" s="218"/>
      <c r="AD106" s="218"/>
      <c r="AE106" s="218"/>
      <c r="AF106" s="218"/>
      <c r="AG106" s="218"/>
      <c r="AH106" s="218"/>
      <c r="AI106" s="218"/>
      <c r="AJ106" s="218"/>
      <c r="AK106" s="218"/>
      <c r="AL106" s="218"/>
      <c r="AM106" s="218"/>
      <c r="AN106" s="218"/>
      <c r="AO106" s="218"/>
      <c r="AP106" s="218"/>
      <c r="AQ106" s="218"/>
      <c r="AR106" s="218"/>
      <c r="AS106" s="218"/>
      <c r="AT106" s="218"/>
      <c r="AU106" s="218"/>
      <c r="AV106" s="218"/>
      <c r="AW106" s="218"/>
      <c r="AX106" s="218"/>
      <c r="AY106" s="218"/>
      <c r="AZ106" s="218"/>
      <c r="BA106" s="218"/>
    </row>
    <row r="107" spans="4:53" s="217" customFormat="1" ht="14.25" customHeight="1">
      <c r="D107" s="218"/>
      <c r="E107" s="218"/>
      <c r="F107" s="218"/>
      <c r="G107" s="218"/>
      <c r="H107" s="218"/>
      <c r="I107" s="218"/>
      <c r="J107" s="218"/>
      <c r="K107" s="218"/>
      <c r="L107" s="218"/>
      <c r="M107" s="218"/>
      <c r="N107" s="218"/>
      <c r="O107" s="218"/>
      <c r="P107" s="218"/>
      <c r="Q107" s="218"/>
      <c r="R107" s="218"/>
      <c r="S107" s="218"/>
      <c r="T107" s="218"/>
      <c r="U107" s="218"/>
      <c r="V107" s="218"/>
      <c r="W107" s="218"/>
      <c r="X107" s="218"/>
      <c r="Y107" s="218"/>
      <c r="Z107" s="218"/>
      <c r="AA107" s="218"/>
      <c r="AB107" s="218"/>
      <c r="AC107" s="218"/>
      <c r="AD107" s="218"/>
      <c r="AE107" s="218"/>
      <c r="AF107" s="218"/>
      <c r="AG107" s="218"/>
      <c r="AH107" s="218"/>
      <c r="AI107" s="218"/>
      <c r="AJ107" s="218"/>
      <c r="AK107" s="218"/>
      <c r="AL107" s="218"/>
      <c r="AM107" s="218"/>
      <c r="AN107" s="218"/>
      <c r="AO107" s="218"/>
      <c r="AP107" s="218"/>
      <c r="AQ107" s="218"/>
      <c r="AR107" s="218"/>
      <c r="AS107" s="218"/>
      <c r="AT107" s="218"/>
      <c r="AU107" s="218"/>
      <c r="AV107" s="218"/>
      <c r="AW107" s="218"/>
      <c r="AX107" s="218"/>
      <c r="AY107" s="218"/>
      <c r="AZ107" s="218"/>
      <c r="BA107" s="218"/>
    </row>
    <row r="108" spans="4:53" s="217" customFormat="1" ht="14.25" customHeight="1">
      <c r="D108" s="218"/>
      <c r="E108" s="218"/>
      <c r="F108" s="218"/>
      <c r="G108" s="218"/>
      <c r="H108" s="218"/>
      <c r="I108" s="218"/>
      <c r="J108" s="218"/>
      <c r="K108" s="218"/>
      <c r="L108" s="218"/>
      <c r="M108" s="218"/>
      <c r="N108" s="218"/>
      <c r="O108" s="218"/>
      <c r="P108" s="218"/>
      <c r="Q108" s="218"/>
      <c r="R108" s="218"/>
      <c r="S108" s="218"/>
      <c r="T108" s="218"/>
      <c r="U108" s="218"/>
      <c r="V108" s="218"/>
      <c r="W108" s="218"/>
      <c r="X108" s="218"/>
      <c r="Y108" s="218"/>
      <c r="Z108" s="218"/>
      <c r="AA108" s="218"/>
      <c r="AB108" s="218"/>
      <c r="AC108" s="218"/>
      <c r="AD108" s="218"/>
      <c r="AE108" s="218"/>
      <c r="AF108" s="218"/>
      <c r="AG108" s="218"/>
      <c r="AH108" s="218"/>
      <c r="AI108" s="218"/>
      <c r="AJ108" s="218"/>
      <c r="AK108" s="218"/>
      <c r="AL108" s="218"/>
      <c r="AM108" s="218"/>
      <c r="AN108" s="218"/>
      <c r="AO108" s="218"/>
      <c r="AP108" s="218"/>
      <c r="AQ108" s="218"/>
      <c r="AR108" s="218"/>
      <c r="AS108" s="218"/>
      <c r="AT108" s="218"/>
      <c r="AU108" s="218"/>
      <c r="AV108" s="218"/>
      <c r="AW108" s="218"/>
      <c r="AX108" s="218"/>
      <c r="AY108" s="218"/>
      <c r="AZ108" s="218"/>
      <c r="BA108" s="218"/>
    </row>
    <row r="109" spans="4:53" s="217" customFormat="1" ht="14.25" customHeight="1">
      <c r="D109" s="218"/>
      <c r="E109" s="218"/>
      <c r="F109" s="218"/>
      <c r="G109" s="218"/>
      <c r="H109" s="218"/>
      <c r="I109" s="218"/>
      <c r="J109" s="218"/>
      <c r="K109" s="218"/>
      <c r="L109" s="218"/>
      <c r="M109" s="218"/>
      <c r="N109" s="218"/>
      <c r="O109" s="218"/>
      <c r="P109" s="218"/>
      <c r="Q109" s="218"/>
      <c r="R109" s="218"/>
      <c r="S109" s="218"/>
      <c r="T109" s="218"/>
      <c r="U109" s="218"/>
      <c r="V109" s="218"/>
      <c r="W109" s="218"/>
      <c r="X109" s="218"/>
      <c r="Y109" s="218"/>
      <c r="Z109" s="218"/>
      <c r="AA109" s="218"/>
      <c r="AB109" s="218"/>
      <c r="AC109" s="218"/>
      <c r="AD109" s="218"/>
      <c r="AE109" s="218"/>
      <c r="AF109" s="218"/>
      <c r="AG109" s="218"/>
      <c r="AH109" s="218"/>
      <c r="AI109" s="218"/>
      <c r="AJ109" s="218"/>
      <c r="AK109" s="218"/>
      <c r="AL109" s="218"/>
      <c r="AM109" s="218"/>
      <c r="AN109" s="218"/>
      <c r="AO109" s="218"/>
      <c r="AP109" s="218"/>
      <c r="AQ109" s="218"/>
      <c r="AR109" s="218"/>
      <c r="AS109" s="218"/>
      <c r="AT109" s="218"/>
      <c r="AU109" s="218"/>
      <c r="AV109" s="218"/>
      <c r="AW109" s="218"/>
      <c r="AX109" s="218"/>
      <c r="AY109" s="218"/>
      <c r="AZ109" s="218"/>
      <c r="BA109" s="218"/>
    </row>
    <row r="110" spans="4:53" s="217" customFormat="1" ht="14.25" customHeight="1">
      <c r="D110" s="218"/>
      <c r="E110" s="218"/>
      <c r="F110" s="218"/>
      <c r="G110" s="218"/>
      <c r="H110" s="218"/>
      <c r="I110" s="218"/>
      <c r="J110" s="218"/>
      <c r="K110" s="218"/>
      <c r="L110" s="218"/>
      <c r="M110" s="218"/>
      <c r="N110" s="218"/>
      <c r="O110" s="218"/>
      <c r="P110" s="218"/>
      <c r="Q110" s="218"/>
      <c r="R110" s="218"/>
      <c r="S110" s="218"/>
      <c r="T110" s="218"/>
      <c r="U110" s="218"/>
      <c r="V110" s="218"/>
      <c r="W110" s="218"/>
      <c r="X110" s="218"/>
      <c r="Y110" s="218"/>
      <c r="Z110" s="218"/>
      <c r="AA110" s="218"/>
      <c r="AB110" s="218"/>
      <c r="AC110" s="218"/>
      <c r="AD110" s="218"/>
      <c r="AE110" s="218"/>
      <c r="AF110" s="218"/>
      <c r="AG110" s="218"/>
      <c r="AH110" s="218"/>
      <c r="AI110" s="218"/>
      <c r="AJ110" s="218"/>
      <c r="AK110" s="218"/>
      <c r="AL110" s="218"/>
      <c r="AM110" s="218"/>
      <c r="AN110" s="218"/>
      <c r="AO110" s="218"/>
      <c r="AP110" s="218"/>
      <c r="AQ110" s="218"/>
      <c r="AR110" s="218"/>
      <c r="AS110" s="218"/>
      <c r="AT110" s="218"/>
      <c r="AU110" s="218"/>
      <c r="AV110" s="218"/>
      <c r="AW110" s="218"/>
      <c r="AX110" s="218"/>
      <c r="AY110" s="218"/>
      <c r="AZ110" s="218"/>
      <c r="BA110" s="218"/>
    </row>
    <row r="111" spans="4:53" s="217" customFormat="1" ht="14.25" customHeight="1">
      <c r="D111" s="218"/>
      <c r="E111" s="218"/>
      <c r="F111" s="218"/>
      <c r="G111" s="218"/>
      <c r="H111" s="218"/>
      <c r="I111" s="218"/>
      <c r="J111" s="218"/>
      <c r="K111" s="218"/>
      <c r="L111" s="218"/>
      <c r="M111" s="218"/>
      <c r="N111" s="218"/>
      <c r="O111" s="218"/>
      <c r="P111" s="218"/>
      <c r="Q111" s="218"/>
      <c r="R111" s="218"/>
      <c r="S111" s="218"/>
      <c r="T111" s="218"/>
      <c r="U111" s="218"/>
      <c r="V111" s="218"/>
      <c r="W111" s="218"/>
      <c r="X111" s="218"/>
      <c r="Y111" s="218"/>
      <c r="Z111" s="218"/>
      <c r="AA111" s="218"/>
      <c r="AB111" s="218"/>
      <c r="AC111" s="218"/>
      <c r="AD111" s="218"/>
      <c r="AE111" s="218"/>
      <c r="AF111" s="218"/>
      <c r="AG111" s="218"/>
      <c r="AH111" s="218"/>
      <c r="AI111" s="218"/>
      <c r="AJ111" s="218"/>
      <c r="AK111" s="218"/>
      <c r="AL111" s="218"/>
      <c r="AM111" s="218"/>
      <c r="AN111" s="218"/>
      <c r="AO111" s="218"/>
      <c r="AP111" s="218"/>
      <c r="AQ111" s="218"/>
      <c r="AR111" s="218"/>
      <c r="AS111" s="218"/>
      <c r="AT111" s="218"/>
      <c r="AU111" s="218"/>
      <c r="AV111" s="218"/>
      <c r="AW111" s="218"/>
      <c r="AX111" s="218"/>
      <c r="AY111" s="218"/>
      <c r="AZ111" s="218"/>
      <c r="BA111" s="218"/>
    </row>
    <row r="112" spans="4:53" s="217" customFormat="1" ht="14.25" customHeight="1">
      <c r="D112" s="218"/>
      <c r="E112" s="218"/>
      <c r="F112" s="218"/>
      <c r="G112" s="218"/>
      <c r="H112" s="218"/>
      <c r="I112" s="218"/>
      <c r="J112" s="218"/>
      <c r="K112" s="218"/>
      <c r="L112" s="218"/>
      <c r="M112" s="218"/>
      <c r="N112" s="218"/>
      <c r="O112" s="218"/>
      <c r="P112" s="218"/>
      <c r="Q112" s="218"/>
      <c r="R112" s="218"/>
      <c r="S112" s="218"/>
      <c r="T112" s="218"/>
      <c r="U112" s="218"/>
      <c r="V112" s="218"/>
      <c r="W112" s="218"/>
      <c r="X112" s="218"/>
      <c r="Y112" s="218"/>
      <c r="Z112" s="218"/>
      <c r="AA112" s="218"/>
      <c r="AB112" s="218"/>
      <c r="AC112" s="218"/>
      <c r="AD112" s="218"/>
      <c r="AE112" s="218"/>
      <c r="AF112" s="218"/>
      <c r="AG112" s="218"/>
      <c r="AH112" s="218"/>
      <c r="AI112" s="218"/>
      <c r="AJ112" s="218"/>
      <c r="AK112" s="218"/>
      <c r="AL112" s="218"/>
      <c r="AM112" s="218"/>
      <c r="AN112" s="218"/>
      <c r="AO112" s="218"/>
      <c r="AP112" s="218"/>
      <c r="AQ112" s="218"/>
      <c r="AR112" s="218"/>
      <c r="AS112" s="218"/>
      <c r="AT112" s="218"/>
      <c r="AU112" s="218"/>
      <c r="AV112" s="218"/>
      <c r="AW112" s="218"/>
      <c r="AX112" s="218"/>
      <c r="AY112" s="218"/>
      <c r="AZ112" s="218"/>
      <c r="BA112" s="218"/>
    </row>
    <row r="113" spans="4:53" s="217" customFormat="1" ht="14.25" customHeight="1">
      <c r="D113" s="218"/>
      <c r="E113" s="218"/>
      <c r="F113" s="218"/>
      <c r="G113" s="218"/>
      <c r="H113" s="218"/>
      <c r="I113" s="218"/>
      <c r="J113" s="218"/>
      <c r="K113" s="218"/>
      <c r="L113" s="218"/>
      <c r="M113" s="218"/>
      <c r="N113" s="218"/>
      <c r="O113" s="218"/>
      <c r="P113" s="218"/>
      <c r="Q113" s="218"/>
      <c r="R113" s="218"/>
      <c r="S113" s="218"/>
      <c r="T113" s="218"/>
      <c r="U113" s="218"/>
      <c r="V113" s="218"/>
      <c r="W113" s="218"/>
      <c r="X113" s="218"/>
      <c r="Y113" s="218"/>
      <c r="Z113" s="218"/>
      <c r="AA113" s="218"/>
      <c r="AB113" s="218"/>
      <c r="AC113" s="218"/>
      <c r="AD113" s="218"/>
      <c r="AE113" s="218"/>
      <c r="AF113" s="218"/>
      <c r="AG113" s="218"/>
      <c r="AH113" s="218"/>
      <c r="AI113" s="218"/>
      <c r="AJ113" s="218"/>
      <c r="AK113" s="218"/>
      <c r="AL113" s="218"/>
      <c r="AM113" s="218"/>
      <c r="AN113" s="218"/>
      <c r="AO113" s="218"/>
      <c r="AP113" s="218"/>
      <c r="AQ113" s="218"/>
      <c r="AR113" s="218"/>
      <c r="AS113" s="218"/>
      <c r="AT113" s="218"/>
      <c r="AU113" s="218"/>
      <c r="AV113" s="218"/>
      <c r="AW113" s="218"/>
      <c r="AX113" s="218"/>
      <c r="AY113" s="218"/>
      <c r="AZ113" s="218"/>
      <c r="BA113" s="218"/>
    </row>
    <row r="114" spans="4:53" s="217" customFormat="1" ht="14.25" customHeight="1">
      <c r="D114" s="218"/>
      <c r="E114" s="218"/>
      <c r="F114" s="218"/>
      <c r="G114" s="218"/>
      <c r="H114" s="218"/>
      <c r="I114" s="218"/>
      <c r="J114" s="218"/>
      <c r="K114" s="218"/>
      <c r="L114" s="218"/>
      <c r="M114" s="218"/>
      <c r="N114" s="218"/>
      <c r="O114" s="218"/>
      <c r="P114" s="218"/>
      <c r="Q114" s="218"/>
      <c r="R114" s="218"/>
      <c r="S114" s="218"/>
      <c r="T114" s="218"/>
      <c r="U114" s="218"/>
      <c r="V114" s="218"/>
      <c r="W114" s="218"/>
      <c r="X114" s="218"/>
      <c r="Y114" s="218"/>
      <c r="Z114" s="218"/>
      <c r="AA114" s="218"/>
      <c r="AB114" s="218"/>
      <c r="AC114" s="218"/>
      <c r="AD114" s="218"/>
      <c r="AE114" s="218"/>
      <c r="AF114" s="218"/>
      <c r="AG114" s="218"/>
      <c r="AH114" s="218"/>
      <c r="AI114" s="218"/>
      <c r="AJ114" s="218"/>
      <c r="AK114" s="218"/>
      <c r="AL114" s="218"/>
      <c r="AM114" s="218"/>
      <c r="AN114" s="218"/>
      <c r="AO114" s="218"/>
      <c r="AP114" s="218"/>
      <c r="AQ114" s="218"/>
      <c r="AR114" s="218"/>
      <c r="AS114" s="218"/>
      <c r="AT114" s="218"/>
      <c r="AU114" s="218"/>
      <c r="AV114" s="218"/>
      <c r="AW114" s="218"/>
      <c r="AX114" s="218"/>
      <c r="AY114" s="218"/>
      <c r="AZ114" s="218"/>
      <c r="BA114" s="218"/>
    </row>
    <row r="115" spans="4:53" s="217" customFormat="1" ht="14.25" customHeight="1">
      <c r="D115" s="218"/>
      <c r="E115" s="218"/>
      <c r="F115" s="218"/>
      <c r="G115" s="218"/>
      <c r="H115" s="218"/>
      <c r="I115" s="218"/>
      <c r="J115" s="218"/>
      <c r="K115" s="218"/>
      <c r="L115" s="218"/>
      <c r="M115" s="218"/>
      <c r="N115" s="218"/>
      <c r="O115" s="218"/>
      <c r="P115" s="218"/>
      <c r="Q115" s="218"/>
      <c r="R115" s="218"/>
      <c r="S115" s="218"/>
      <c r="T115" s="218"/>
      <c r="U115" s="218"/>
      <c r="V115" s="218"/>
      <c r="W115" s="218"/>
      <c r="X115" s="218"/>
      <c r="Y115" s="218"/>
      <c r="Z115" s="218"/>
      <c r="AA115" s="218"/>
      <c r="AB115" s="218"/>
      <c r="AC115" s="218"/>
      <c r="AD115" s="218"/>
      <c r="AE115" s="218"/>
      <c r="AF115" s="218"/>
      <c r="AG115" s="218"/>
      <c r="AH115" s="218"/>
      <c r="AI115" s="218"/>
      <c r="AJ115" s="218"/>
      <c r="AK115" s="218"/>
      <c r="AL115" s="218"/>
      <c r="AM115" s="218"/>
      <c r="AN115" s="218"/>
      <c r="AO115" s="218"/>
      <c r="AP115" s="218"/>
      <c r="AQ115" s="218"/>
      <c r="AR115" s="218"/>
      <c r="AS115" s="218"/>
      <c r="AT115" s="218"/>
      <c r="AU115" s="218"/>
      <c r="AV115" s="218"/>
      <c r="AW115" s="218"/>
      <c r="AX115" s="218"/>
      <c r="AY115" s="218"/>
      <c r="AZ115" s="218"/>
      <c r="BA115" s="218"/>
    </row>
    <row r="116" spans="4:53" s="217" customFormat="1" ht="14.25" customHeight="1">
      <c r="D116" s="218"/>
      <c r="E116" s="218"/>
      <c r="F116" s="218"/>
      <c r="G116" s="218"/>
      <c r="H116" s="218"/>
      <c r="I116" s="218"/>
      <c r="J116" s="218"/>
      <c r="K116" s="218"/>
      <c r="L116" s="218"/>
      <c r="M116" s="218"/>
      <c r="N116" s="218"/>
      <c r="O116" s="218"/>
      <c r="P116" s="218"/>
      <c r="Q116" s="218"/>
      <c r="R116" s="218"/>
      <c r="S116" s="218"/>
      <c r="T116" s="218"/>
      <c r="U116" s="218"/>
      <c r="V116" s="218"/>
      <c r="W116" s="218"/>
      <c r="X116" s="218"/>
      <c r="Y116" s="218"/>
      <c r="Z116" s="218"/>
      <c r="AA116" s="218"/>
      <c r="AB116" s="218"/>
      <c r="AC116" s="218"/>
      <c r="AD116" s="218"/>
      <c r="AE116" s="218"/>
      <c r="AF116" s="218"/>
      <c r="AG116" s="218"/>
      <c r="AH116" s="218"/>
      <c r="AI116" s="218"/>
      <c r="AJ116" s="218"/>
      <c r="AK116" s="218"/>
      <c r="AL116" s="218"/>
      <c r="AM116" s="218"/>
      <c r="AN116" s="218"/>
      <c r="AO116" s="218"/>
      <c r="AP116" s="218"/>
      <c r="AQ116" s="218"/>
      <c r="AR116" s="218"/>
      <c r="AS116" s="218"/>
      <c r="AT116" s="218"/>
      <c r="AU116" s="218"/>
      <c r="AV116" s="218"/>
      <c r="AW116" s="218"/>
      <c r="AX116" s="218"/>
      <c r="AY116" s="218"/>
      <c r="AZ116" s="218"/>
      <c r="BA116" s="218"/>
    </row>
    <row r="117" spans="4:53" s="217" customFormat="1" ht="14.25" customHeight="1"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  <c r="V117" s="218"/>
      <c r="W117" s="218"/>
      <c r="X117" s="218"/>
      <c r="Y117" s="218"/>
      <c r="Z117" s="218"/>
      <c r="AA117" s="218"/>
      <c r="AB117" s="218"/>
      <c r="AC117" s="218"/>
      <c r="AD117" s="218"/>
      <c r="AE117" s="218"/>
      <c r="AF117" s="218"/>
      <c r="AG117" s="218"/>
      <c r="AH117" s="218"/>
      <c r="AI117" s="218"/>
      <c r="AJ117" s="218"/>
      <c r="AK117" s="218"/>
      <c r="AL117" s="218"/>
      <c r="AM117" s="218"/>
      <c r="AN117" s="218"/>
      <c r="AO117" s="218"/>
      <c r="AP117" s="218"/>
      <c r="AQ117" s="218"/>
      <c r="AR117" s="218"/>
      <c r="AS117" s="218"/>
      <c r="AT117" s="218"/>
      <c r="AU117" s="218"/>
      <c r="AV117" s="218"/>
      <c r="AW117" s="218"/>
      <c r="AX117" s="218"/>
      <c r="AY117" s="218"/>
      <c r="AZ117" s="218"/>
      <c r="BA117" s="218"/>
    </row>
    <row r="118" spans="4:53" s="217" customFormat="1" ht="14.25" customHeight="1">
      <c r="D118" s="218"/>
      <c r="E118" s="218"/>
      <c r="F118" s="218"/>
      <c r="G118" s="218"/>
      <c r="H118" s="218"/>
      <c r="I118" s="218"/>
      <c r="J118" s="218"/>
      <c r="K118" s="218"/>
      <c r="L118" s="218"/>
      <c r="M118" s="218"/>
      <c r="N118" s="218"/>
      <c r="O118" s="218"/>
      <c r="P118" s="218"/>
      <c r="Q118" s="218"/>
      <c r="R118" s="218"/>
      <c r="S118" s="218"/>
      <c r="T118" s="218"/>
      <c r="U118" s="218"/>
      <c r="V118" s="218"/>
      <c r="W118" s="218"/>
      <c r="X118" s="218"/>
      <c r="Y118" s="218"/>
      <c r="Z118" s="218"/>
      <c r="AA118" s="218"/>
      <c r="AB118" s="218"/>
      <c r="AC118" s="218"/>
      <c r="AD118" s="218"/>
      <c r="AE118" s="218"/>
      <c r="AF118" s="218"/>
      <c r="AG118" s="218"/>
      <c r="AH118" s="218"/>
      <c r="AI118" s="218"/>
      <c r="AJ118" s="218"/>
      <c r="AK118" s="218"/>
      <c r="AL118" s="218"/>
      <c r="AM118" s="218"/>
      <c r="AN118" s="218"/>
      <c r="AO118" s="218"/>
      <c r="AP118" s="218"/>
      <c r="AQ118" s="218"/>
      <c r="AR118" s="218"/>
      <c r="AS118" s="218"/>
      <c r="AT118" s="218"/>
      <c r="AU118" s="218"/>
      <c r="AV118" s="218"/>
      <c r="AW118" s="218"/>
      <c r="AX118" s="218"/>
      <c r="AY118" s="218"/>
      <c r="AZ118" s="218"/>
      <c r="BA118" s="218"/>
    </row>
    <row r="119" spans="4:53" s="217" customFormat="1" ht="14.25" customHeight="1">
      <c r="D119" s="218"/>
      <c r="E119" s="218"/>
      <c r="F119" s="218"/>
      <c r="G119" s="218"/>
      <c r="H119" s="218"/>
      <c r="I119" s="218"/>
      <c r="J119" s="218"/>
      <c r="K119" s="218"/>
      <c r="L119" s="218"/>
      <c r="M119" s="218"/>
      <c r="N119" s="218"/>
      <c r="O119" s="218"/>
      <c r="P119" s="218"/>
      <c r="Q119" s="218"/>
      <c r="R119" s="218"/>
      <c r="S119" s="218"/>
      <c r="T119" s="218"/>
      <c r="U119" s="218"/>
      <c r="V119" s="218"/>
      <c r="W119" s="218"/>
      <c r="X119" s="218"/>
      <c r="Y119" s="218"/>
      <c r="Z119" s="218"/>
      <c r="AA119" s="218"/>
      <c r="AB119" s="218"/>
      <c r="AC119" s="218"/>
      <c r="AD119" s="218"/>
      <c r="AE119" s="218"/>
      <c r="AF119" s="218"/>
      <c r="AG119" s="218"/>
      <c r="AH119" s="218"/>
      <c r="AI119" s="218"/>
      <c r="AJ119" s="218"/>
      <c r="AK119" s="218"/>
      <c r="AL119" s="218"/>
      <c r="AM119" s="218"/>
      <c r="AN119" s="218"/>
      <c r="AO119" s="218"/>
      <c r="AP119" s="218"/>
      <c r="AQ119" s="218"/>
      <c r="AR119" s="218"/>
      <c r="AS119" s="218"/>
      <c r="AT119" s="218"/>
      <c r="AU119" s="218"/>
      <c r="AV119" s="218"/>
      <c r="AW119" s="218"/>
      <c r="AX119" s="218"/>
      <c r="AY119" s="218"/>
      <c r="AZ119" s="218"/>
      <c r="BA119" s="218"/>
    </row>
    <row r="120" spans="4:53" s="217" customFormat="1" ht="14.25" customHeight="1">
      <c r="D120" s="218"/>
      <c r="E120" s="218"/>
      <c r="F120" s="218"/>
      <c r="G120" s="218"/>
      <c r="H120" s="218"/>
      <c r="I120" s="218"/>
      <c r="J120" s="218"/>
      <c r="K120" s="218"/>
      <c r="L120" s="218"/>
      <c r="M120" s="218"/>
      <c r="N120" s="218"/>
      <c r="O120" s="218"/>
      <c r="P120" s="218"/>
      <c r="Q120" s="218"/>
      <c r="R120" s="218"/>
      <c r="S120" s="218"/>
      <c r="T120" s="218"/>
      <c r="U120" s="218"/>
      <c r="V120" s="218"/>
      <c r="W120" s="218"/>
      <c r="X120" s="218"/>
      <c r="Y120" s="218"/>
      <c r="Z120" s="218"/>
      <c r="AA120" s="218"/>
      <c r="AB120" s="218"/>
      <c r="AC120" s="218"/>
      <c r="AD120" s="218"/>
      <c r="AE120" s="218"/>
      <c r="AF120" s="218"/>
      <c r="AG120" s="218"/>
      <c r="AH120" s="218"/>
      <c r="AI120" s="218"/>
      <c r="AJ120" s="218"/>
      <c r="AK120" s="218"/>
      <c r="AL120" s="218"/>
      <c r="AM120" s="218"/>
      <c r="AN120" s="218"/>
      <c r="AO120" s="218"/>
      <c r="AP120" s="218"/>
      <c r="AQ120" s="218"/>
      <c r="AR120" s="218"/>
      <c r="AS120" s="218"/>
      <c r="AT120" s="218"/>
      <c r="AU120" s="218"/>
      <c r="AV120" s="218"/>
      <c r="AW120" s="218"/>
      <c r="AX120" s="218"/>
      <c r="AY120" s="218"/>
      <c r="AZ120" s="218"/>
      <c r="BA120" s="218"/>
    </row>
    <row r="121" spans="4:53" s="217" customFormat="1" ht="14.25" customHeight="1">
      <c r="D121" s="218"/>
      <c r="E121" s="218"/>
      <c r="F121" s="218"/>
      <c r="G121" s="218"/>
      <c r="H121" s="218"/>
      <c r="I121" s="218"/>
      <c r="J121" s="218"/>
      <c r="K121" s="218"/>
      <c r="L121" s="218"/>
      <c r="M121" s="218"/>
      <c r="N121" s="218"/>
      <c r="O121" s="218"/>
      <c r="P121" s="218"/>
      <c r="Q121" s="218"/>
      <c r="R121" s="218"/>
      <c r="S121" s="218"/>
      <c r="T121" s="218"/>
      <c r="U121" s="218"/>
      <c r="V121" s="218"/>
      <c r="W121" s="218"/>
      <c r="X121" s="218"/>
      <c r="Y121" s="218"/>
      <c r="Z121" s="218"/>
      <c r="AA121" s="218"/>
      <c r="AB121" s="218"/>
      <c r="AC121" s="218"/>
      <c r="AD121" s="218"/>
      <c r="AE121" s="218"/>
      <c r="AF121" s="218"/>
      <c r="AG121" s="218"/>
      <c r="AH121" s="218"/>
      <c r="AI121" s="218"/>
      <c r="AJ121" s="218"/>
      <c r="AK121" s="218"/>
      <c r="AL121" s="218"/>
      <c r="AM121" s="218"/>
      <c r="AN121" s="218"/>
      <c r="AO121" s="218"/>
      <c r="AP121" s="218"/>
      <c r="AQ121" s="218"/>
      <c r="AR121" s="218"/>
      <c r="AS121" s="218"/>
      <c r="AT121" s="218"/>
      <c r="AU121" s="218"/>
      <c r="AV121" s="218"/>
      <c r="AW121" s="218"/>
      <c r="AX121" s="218"/>
      <c r="AY121" s="218"/>
      <c r="AZ121" s="218"/>
      <c r="BA121" s="218"/>
    </row>
    <row r="122" spans="4:53" s="217" customFormat="1" ht="14.25" customHeight="1">
      <c r="D122" s="218"/>
      <c r="E122" s="218"/>
      <c r="F122" s="218"/>
      <c r="G122" s="218"/>
      <c r="H122" s="218"/>
      <c r="I122" s="218"/>
      <c r="J122" s="218"/>
      <c r="K122" s="218"/>
      <c r="L122" s="218"/>
      <c r="M122" s="218"/>
      <c r="N122" s="218"/>
      <c r="O122" s="218"/>
      <c r="P122" s="218"/>
      <c r="Q122" s="218"/>
      <c r="R122" s="218"/>
      <c r="S122" s="218"/>
      <c r="T122" s="218"/>
      <c r="U122" s="218"/>
      <c r="V122" s="218"/>
      <c r="W122" s="218"/>
      <c r="X122" s="218"/>
      <c r="Y122" s="218"/>
      <c r="Z122" s="218"/>
      <c r="AA122" s="218"/>
      <c r="AB122" s="218"/>
      <c r="AC122" s="218"/>
      <c r="AD122" s="218"/>
      <c r="AE122" s="218"/>
      <c r="AF122" s="218"/>
      <c r="AG122" s="218"/>
      <c r="AH122" s="218"/>
      <c r="AI122" s="218"/>
      <c r="AJ122" s="218"/>
      <c r="AK122" s="218"/>
      <c r="AL122" s="218"/>
      <c r="AM122" s="218"/>
      <c r="AN122" s="218"/>
      <c r="AO122" s="218"/>
      <c r="AP122" s="218"/>
      <c r="AQ122" s="218"/>
      <c r="AR122" s="218"/>
      <c r="AS122" s="218"/>
      <c r="AT122" s="218"/>
      <c r="AU122" s="218"/>
      <c r="AV122" s="218"/>
      <c r="AW122" s="218"/>
      <c r="AX122" s="218"/>
      <c r="AY122" s="218"/>
      <c r="AZ122" s="218"/>
      <c r="BA122" s="218"/>
    </row>
    <row r="123" spans="4:53" s="217" customFormat="1" ht="14.25" customHeight="1">
      <c r="D123" s="218"/>
      <c r="E123" s="218"/>
      <c r="F123" s="218"/>
      <c r="G123" s="218"/>
      <c r="H123" s="218"/>
      <c r="I123" s="218"/>
      <c r="J123" s="218"/>
      <c r="K123" s="218"/>
      <c r="L123" s="218"/>
      <c r="M123" s="218"/>
      <c r="N123" s="218"/>
      <c r="O123" s="218"/>
      <c r="P123" s="218"/>
      <c r="Q123" s="218"/>
      <c r="R123" s="218"/>
      <c r="S123" s="218"/>
      <c r="T123" s="218"/>
      <c r="U123" s="218"/>
      <c r="V123" s="218"/>
      <c r="W123" s="218"/>
      <c r="X123" s="218"/>
      <c r="Y123" s="218"/>
      <c r="Z123" s="218"/>
      <c r="AA123" s="218"/>
      <c r="AB123" s="218"/>
      <c r="AC123" s="218"/>
      <c r="AD123" s="218"/>
      <c r="AE123" s="218"/>
      <c r="AF123" s="218"/>
      <c r="AG123" s="218"/>
      <c r="AH123" s="218"/>
      <c r="AI123" s="218"/>
      <c r="AJ123" s="218"/>
      <c r="AK123" s="218"/>
      <c r="AL123" s="218"/>
      <c r="AM123" s="218"/>
      <c r="AN123" s="218"/>
      <c r="AO123" s="218"/>
      <c r="AP123" s="218"/>
      <c r="AQ123" s="218"/>
      <c r="AR123" s="218"/>
      <c r="AS123" s="218"/>
      <c r="AT123" s="218"/>
      <c r="AU123" s="218"/>
      <c r="AV123" s="218"/>
      <c r="AW123" s="218"/>
      <c r="AX123" s="218"/>
      <c r="AY123" s="218"/>
      <c r="AZ123" s="218"/>
      <c r="BA123" s="218"/>
    </row>
    <row r="124" spans="4:53" s="217" customFormat="1" ht="14.25" customHeight="1">
      <c r="D124" s="218"/>
      <c r="E124" s="218"/>
      <c r="F124" s="218"/>
      <c r="G124" s="218"/>
      <c r="H124" s="218"/>
      <c r="I124" s="218"/>
      <c r="J124" s="218"/>
      <c r="K124" s="218"/>
      <c r="L124" s="218"/>
      <c r="M124" s="218"/>
      <c r="N124" s="218"/>
      <c r="O124" s="218"/>
      <c r="P124" s="218"/>
      <c r="Q124" s="218"/>
      <c r="R124" s="218"/>
      <c r="S124" s="218"/>
      <c r="T124" s="218"/>
      <c r="U124" s="218"/>
      <c r="V124" s="218"/>
      <c r="W124" s="218"/>
      <c r="X124" s="218"/>
      <c r="Y124" s="218"/>
      <c r="Z124" s="218"/>
      <c r="AA124" s="218"/>
      <c r="AB124" s="218"/>
      <c r="AC124" s="218"/>
      <c r="AD124" s="218"/>
      <c r="AE124" s="218"/>
      <c r="AF124" s="218"/>
      <c r="AG124" s="218"/>
      <c r="AH124" s="218"/>
      <c r="AI124" s="218"/>
      <c r="AJ124" s="218"/>
      <c r="AK124" s="218"/>
      <c r="AL124" s="218"/>
      <c r="AM124" s="218"/>
      <c r="AN124" s="218"/>
      <c r="AO124" s="218"/>
      <c r="AP124" s="218"/>
      <c r="AQ124" s="218"/>
      <c r="AR124" s="218"/>
      <c r="AS124" s="218"/>
      <c r="AT124" s="218"/>
      <c r="AU124" s="218"/>
      <c r="AV124" s="218"/>
      <c r="AW124" s="218"/>
      <c r="AX124" s="218"/>
      <c r="AY124" s="218"/>
      <c r="AZ124" s="218"/>
      <c r="BA124" s="218"/>
    </row>
    <row r="125" spans="4:53" s="217" customFormat="1" ht="14.25" customHeight="1">
      <c r="D125" s="218"/>
      <c r="E125" s="218"/>
      <c r="F125" s="218"/>
      <c r="G125" s="218"/>
      <c r="H125" s="218"/>
      <c r="I125" s="218"/>
      <c r="J125" s="218"/>
      <c r="K125" s="218"/>
      <c r="L125" s="218"/>
      <c r="M125" s="218"/>
      <c r="N125" s="218"/>
      <c r="O125" s="218"/>
      <c r="P125" s="218"/>
      <c r="Q125" s="218"/>
      <c r="R125" s="218"/>
      <c r="S125" s="218"/>
      <c r="T125" s="218"/>
      <c r="U125" s="218"/>
      <c r="V125" s="218"/>
      <c r="W125" s="218"/>
      <c r="X125" s="218"/>
      <c r="Y125" s="218"/>
      <c r="Z125" s="218"/>
      <c r="AA125" s="218"/>
      <c r="AB125" s="218"/>
      <c r="AC125" s="218"/>
      <c r="AD125" s="218"/>
      <c r="AE125" s="218"/>
      <c r="AF125" s="218"/>
      <c r="AG125" s="218"/>
      <c r="AH125" s="218"/>
      <c r="AI125" s="218"/>
      <c r="AJ125" s="218"/>
      <c r="AK125" s="218"/>
      <c r="AL125" s="218"/>
      <c r="AM125" s="218"/>
      <c r="AN125" s="218"/>
      <c r="AO125" s="218"/>
      <c r="AP125" s="218"/>
      <c r="AQ125" s="218"/>
      <c r="AR125" s="218"/>
      <c r="AS125" s="218"/>
      <c r="AT125" s="218"/>
      <c r="AU125" s="218"/>
      <c r="AV125" s="218"/>
      <c r="AW125" s="218"/>
      <c r="AX125" s="218"/>
      <c r="AY125" s="218"/>
      <c r="AZ125" s="218"/>
      <c r="BA125" s="218"/>
    </row>
    <row r="126" spans="4:53" ht="14.25" customHeight="1">
      <c r="D126" s="218"/>
      <c r="E126" s="218"/>
      <c r="F126" s="218"/>
      <c r="G126" s="218"/>
      <c r="H126" s="218"/>
      <c r="I126" s="218"/>
      <c r="J126" s="218"/>
      <c r="K126" s="218"/>
      <c r="L126" s="218"/>
      <c r="M126" s="218"/>
      <c r="N126" s="218"/>
      <c r="O126" s="218"/>
      <c r="P126" s="218"/>
      <c r="Q126" s="218"/>
      <c r="R126" s="218"/>
      <c r="S126" s="218"/>
      <c r="T126" s="218"/>
      <c r="U126" s="218"/>
      <c r="V126" s="218"/>
      <c r="W126" s="218"/>
      <c r="X126" s="218"/>
      <c r="Y126" s="218"/>
      <c r="Z126" s="218"/>
      <c r="AA126" s="218"/>
      <c r="AB126" s="218"/>
      <c r="AC126" s="218"/>
      <c r="AD126" s="218"/>
      <c r="AE126" s="218"/>
      <c r="AF126" s="218"/>
      <c r="AG126" s="218"/>
      <c r="AH126" s="218"/>
      <c r="AI126" s="218"/>
      <c r="AJ126" s="218"/>
      <c r="AK126" s="218"/>
      <c r="AL126" s="218"/>
      <c r="AM126" s="218"/>
      <c r="AN126" s="218"/>
      <c r="AO126" s="218"/>
      <c r="AP126" s="218"/>
      <c r="AQ126" s="218"/>
      <c r="AR126" s="218"/>
      <c r="AS126" s="218"/>
      <c r="AT126" s="218"/>
      <c r="AU126" s="218"/>
      <c r="AV126" s="218"/>
      <c r="AW126" s="218"/>
      <c r="AX126" s="218"/>
      <c r="AY126" s="218"/>
      <c r="AZ126" s="218"/>
      <c r="BA126" s="218"/>
    </row>
    <row r="127" spans="4:53" ht="14.25" customHeight="1">
      <c r="D127" s="218"/>
      <c r="E127" s="218"/>
      <c r="F127" s="218"/>
      <c r="G127" s="218"/>
      <c r="H127" s="218"/>
      <c r="I127" s="218"/>
      <c r="J127" s="218"/>
      <c r="K127" s="218"/>
      <c r="L127" s="218"/>
      <c r="M127" s="218"/>
      <c r="N127" s="218"/>
      <c r="O127" s="218"/>
      <c r="P127" s="218"/>
      <c r="Q127" s="218"/>
      <c r="R127" s="218"/>
      <c r="S127" s="218"/>
      <c r="T127" s="218"/>
      <c r="U127" s="218"/>
      <c r="V127" s="218"/>
      <c r="W127" s="218"/>
      <c r="X127" s="218"/>
      <c r="Y127" s="218"/>
      <c r="Z127" s="218"/>
      <c r="AA127" s="218"/>
      <c r="AB127" s="218"/>
      <c r="AC127" s="218"/>
      <c r="AD127" s="218"/>
      <c r="AE127" s="218"/>
      <c r="AF127" s="218"/>
      <c r="AG127" s="218"/>
      <c r="AH127" s="218"/>
      <c r="AI127" s="218"/>
      <c r="AJ127" s="218"/>
      <c r="AK127" s="218"/>
      <c r="AL127" s="218"/>
      <c r="AM127" s="218"/>
      <c r="AN127" s="218"/>
      <c r="AO127" s="218"/>
      <c r="AP127" s="218"/>
      <c r="AQ127" s="218"/>
      <c r="AR127" s="218"/>
      <c r="AS127" s="218"/>
      <c r="AT127" s="218"/>
      <c r="AU127" s="218"/>
      <c r="AV127" s="218"/>
      <c r="AW127" s="218"/>
      <c r="AX127" s="218"/>
      <c r="AY127" s="218"/>
      <c r="AZ127" s="218"/>
      <c r="BA127" s="218"/>
    </row>
    <row r="128" spans="4:53" ht="14.25" customHeight="1">
      <c r="D128" s="218"/>
      <c r="E128" s="218"/>
      <c r="F128" s="218"/>
      <c r="G128" s="218"/>
      <c r="H128" s="218"/>
      <c r="I128" s="218"/>
      <c r="J128" s="218"/>
      <c r="K128" s="218"/>
      <c r="L128" s="218"/>
      <c r="M128" s="218"/>
      <c r="N128" s="218"/>
      <c r="O128" s="218"/>
      <c r="P128" s="218"/>
      <c r="Q128" s="218"/>
      <c r="R128" s="218"/>
      <c r="S128" s="218"/>
      <c r="T128" s="218"/>
      <c r="U128" s="218"/>
      <c r="V128" s="218"/>
      <c r="W128" s="218"/>
      <c r="X128" s="218"/>
      <c r="Y128" s="218"/>
      <c r="Z128" s="218"/>
      <c r="AA128" s="218"/>
      <c r="AB128" s="218"/>
      <c r="AC128" s="218"/>
      <c r="AD128" s="218"/>
      <c r="AE128" s="218"/>
      <c r="AF128" s="218"/>
      <c r="AG128" s="218"/>
      <c r="AH128" s="218"/>
      <c r="AI128" s="218"/>
      <c r="AJ128" s="218"/>
      <c r="AK128" s="218"/>
      <c r="AL128" s="218"/>
      <c r="AM128" s="218"/>
      <c r="AN128" s="218"/>
      <c r="AO128" s="218"/>
      <c r="AP128" s="218"/>
      <c r="AQ128" s="218"/>
      <c r="AR128" s="218"/>
      <c r="AS128" s="218"/>
      <c r="AT128" s="218"/>
      <c r="AU128" s="218"/>
      <c r="AV128" s="218"/>
      <c r="AW128" s="218"/>
      <c r="AX128" s="218"/>
      <c r="AY128" s="218"/>
      <c r="AZ128" s="218"/>
      <c r="BA128" s="218"/>
    </row>
    <row r="129" spans="4:53" ht="14.25" customHeight="1">
      <c r="D129" s="218"/>
      <c r="E129" s="218"/>
      <c r="F129" s="218"/>
      <c r="G129" s="218"/>
      <c r="H129" s="218"/>
      <c r="I129" s="218"/>
      <c r="J129" s="218"/>
      <c r="K129" s="218"/>
      <c r="L129" s="218"/>
      <c r="M129" s="218"/>
      <c r="N129" s="218"/>
      <c r="O129" s="218"/>
      <c r="P129" s="218"/>
      <c r="Q129" s="218"/>
      <c r="R129" s="218"/>
      <c r="S129" s="218"/>
      <c r="T129" s="218"/>
      <c r="U129" s="218"/>
      <c r="V129" s="218"/>
      <c r="W129" s="218"/>
      <c r="X129" s="218"/>
      <c r="Y129" s="218"/>
      <c r="Z129" s="218"/>
      <c r="AA129" s="218"/>
      <c r="AB129" s="218"/>
      <c r="AC129" s="218"/>
      <c r="AD129" s="218"/>
      <c r="AE129" s="218"/>
      <c r="AF129" s="218"/>
      <c r="AG129" s="218"/>
      <c r="AH129" s="218"/>
      <c r="AI129" s="218"/>
      <c r="AJ129" s="218"/>
      <c r="AK129" s="218"/>
      <c r="AL129" s="218"/>
      <c r="AM129" s="218"/>
      <c r="AN129" s="218"/>
      <c r="AO129" s="218"/>
      <c r="AP129" s="218"/>
      <c r="AQ129" s="218"/>
      <c r="AR129" s="218"/>
      <c r="AS129" s="218"/>
      <c r="AT129" s="218"/>
      <c r="AU129" s="218"/>
      <c r="AV129" s="218"/>
      <c r="AW129" s="218"/>
      <c r="AX129" s="218"/>
      <c r="AY129" s="218"/>
      <c r="AZ129" s="218"/>
      <c r="BA129" s="218"/>
    </row>
    <row r="130" spans="4:53" ht="14.25" customHeight="1">
      <c r="D130" s="218"/>
      <c r="E130" s="218"/>
      <c r="F130" s="218"/>
      <c r="G130" s="218"/>
      <c r="H130" s="218"/>
      <c r="I130" s="218"/>
      <c r="J130" s="218"/>
      <c r="K130" s="218"/>
      <c r="L130" s="218"/>
      <c r="M130" s="218"/>
      <c r="N130" s="218"/>
      <c r="O130" s="218"/>
      <c r="P130" s="218"/>
      <c r="Q130" s="218"/>
      <c r="R130" s="218"/>
      <c r="S130" s="218"/>
      <c r="T130" s="218"/>
      <c r="U130" s="218"/>
      <c r="V130" s="218"/>
      <c r="W130" s="218"/>
      <c r="X130" s="218"/>
      <c r="Y130" s="218"/>
      <c r="Z130" s="218"/>
      <c r="AA130" s="218"/>
      <c r="AB130" s="218"/>
      <c r="AC130" s="218"/>
      <c r="AD130" s="218"/>
      <c r="AE130" s="218"/>
      <c r="AF130" s="218"/>
      <c r="AG130" s="218"/>
      <c r="AH130" s="218"/>
      <c r="AI130" s="218"/>
      <c r="AJ130" s="218"/>
      <c r="AK130" s="218"/>
      <c r="AL130" s="218"/>
      <c r="AM130" s="218"/>
      <c r="AN130" s="218"/>
      <c r="AO130" s="218"/>
      <c r="AP130" s="218"/>
      <c r="AQ130" s="218"/>
      <c r="AR130" s="218"/>
      <c r="AS130" s="218"/>
      <c r="AT130" s="218"/>
      <c r="AU130" s="218"/>
      <c r="AV130" s="218"/>
      <c r="AW130" s="218"/>
      <c r="AX130" s="218"/>
      <c r="AY130" s="218"/>
      <c r="AZ130" s="218"/>
      <c r="BA130" s="218"/>
    </row>
    <row r="131" spans="4:53" ht="14.25" customHeight="1">
      <c r="D131" s="218"/>
      <c r="E131" s="218"/>
      <c r="F131" s="218"/>
      <c r="G131" s="218"/>
      <c r="H131" s="218"/>
      <c r="I131" s="218"/>
      <c r="J131" s="218"/>
      <c r="K131" s="218"/>
      <c r="L131" s="218"/>
      <c r="M131" s="218"/>
      <c r="N131" s="218"/>
      <c r="O131" s="218"/>
      <c r="P131" s="218"/>
      <c r="Q131" s="218"/>
      <c r="R131" s="218"/>
      <c r="S131" s="218"/>
      <c r="T131" s="218"/>
      <c r="U131" s="218"/>
      <c r="V131" s="218"/>
      <c r="W131" s="218"/>
      <c r="X131" s="218"/>
      <c r="Y131" s="218"/>
      <c r="Z131" s="218"/>
      <c r="AA131" s="218"/>
      <c r="AB131" s="218"/>
      <c r="AC131" s="218"/>
      <c r="AD131" s="218"/>
      <c r="AE131" s="218"/>
      <c r="AF131" s="218"/>
      <c r="AG131" s="218"/>
      <c r="AH131" s="218"/>
      <c r="AI131" s="218"/>
      <c r="AJ131" s="218"/>
      <c r="AK131" s="218"/>
      <c r="AL131" s="218"/>
      <c r="AM131" s="218"/>
      <c r="AN131" s="218"/>
      <c r="AO131" s="218"/>
      <c r="AP131" s="218"/>
      <c r="AQ131" s="218"/>
      <c r="AR131" s="218"/>
      <c r="AS131" s="218"/>
      <c r="AT131" s="218"/>
      <c r="AU131" s="218"/>
      <c r="AV131" s="218"/>
      <c r="AW131" s="218"/>
      <c r="AX131" s="218"/>
      <c r="AY131" s="218"/>
      <c r="AZ131" s="218"/>
      <c r="BA131" s="218"/>
    </row>
    <row r="132" spans="4:53" ht="14.25" customHeight="1">
      <c r="D132" s="218"/>
      <c r="E132" s="218"/>
      <c r="F132" s="218"/>
      <c r="G132" s="218"/>
      <c r="H132" s="218"/>
      <c r="I132" s="218"/>
      <c r="J132" s="218"/>
      <c r="K132" s="218"/>
      <c r="L132" s="218"/>
      <c r="M132" s="218"/>
      <c r="N132" s="218"/>
      <c r="O132" s="218"/>
      <c r="P132" s="218"/>
      <c r="Q132" s="218"/>
      <c r="R132" s="218"/>
      <c r="S132" s="218"/>
      <c r="T132" s="218"/>
      <c r="U132" s="218"/>
      <c r="V132" s="218"/>
      <c r="W132" s="218"/>
      <c r="X132" s="218"/>
      <c r="Y132" s="218"/>
      <c r="Z132" s="218"/>
      <c r="AA132" s="218"/>
      <c r="AB132" s="218"/>
      <c r="AC132" s="218"/>
      <c r="AD132" s="218"/>
      <c r="AE132" s="218"/>
      <c r="AF132" s="218"/>
      <c r="AG132" s="218"/>
      <c r="AH132" s="218"/>
      <c r="AI132" s="218"/>
      <c r="AJ132" s="218"/>
      <c r="AK132" s="218"/>
      <c r="AL132" s="218"/>
      <c r="AM132" s="218"/>
      <c r="AN132" s="218"/>
      <c r="AO132" s="218"/>
      <c r="AP132" s="218"/>
      <c r="AQ132" s="218"/>
      <c r="AR132" s="218"/>
      <c r="AS132" s="218"/>
      <c r="AT132" s="218"/>
      <c r="AU132" s="218"/>
      <c r="AV132" s="218"/>
      <c r="AW132" s="218"/>
      <c r="AX132" s="218"/>
      <c r="AY132" s="218"/>
      <c r="AZ132" s="218"/>
      <c r="BA132" s="218"/>
    </row>
    <row r="133" spans="4:53" ht="14.25" customHeight="1">
      <c r="D133" s="218"/>
      <c r="E133" s="218"/>
      <c r="F133" s="218"/>
      <c r="G133" s="218"/>
      <c r="H133" s="218"/>
      <c r="I133" s="218"/>
      <c r="J133" s="218"/>
      <c r="K133" s="218"/>
      <c r="L133" s="218"/>
      <c r="M133" s="218"/>
      <c r="N133" s="218"/>
      <c r="O133" s="218"/>
      <c r="P133" s="218"/>
      <c r="Q133" s="218"/>
      <c r="R133" s="218"/>
      <c r="S133" s="218"/>
      <c r="T133" s="218"/>
      <c r="U133" s="218"/>
      <c r="V133" s="218"/>
      <c r="W133" s="218"/>
      <c r="X133" s="218"/>
      <c r="Y133" s="218"/>
      <c r="Z133" s="218"/>
      <c r="AA133" s="218"/>
      <c r="AB133" s="218"/>
      <c r="AC133" s="218"/>
      <c r="AD133" s="218"/>
      <c r="AE133" s="218"/>
      <c r="AF133" s="218"/>
      <c r="AG133" s="218"/>
      <c r="AH133" s="218"/>
      <c r="AI133" s="218"/>
      <c r="AJ133" s="218"/>
      <c r="AK133" s="218"/>
      <c r="AL133" s="218"/>
      <c r="AM133" s="218"/>
      <c r="AN133" s="218"/>
      <c r="AO133" s="218"/>
      <c r="AP133" s="218"/>
      <c r="AQ133" s="218"/>
      <c r="AR133" s="218"/>
      <c r="AS133" s="218"/>
      <c r="AT133" s="218"/>
      <c r="AU133" s="218"/>
      <c r="AV133" s="218"/>
      <c r="AW133" s="218"/>
      <c r="AX133" s="218"/>
      <c r="AY133" s="218"/>
      <c r="AZ133" s="218"/>
      <c r="BA133" s="218"/>
    </row>
    <row r="134" spans="4:53" ht="14.25" customHeight="1">
      <c r="D134" s="218"/>
      <c r="E134" s="218"/>
      <c r="F134" s="218"/>
      <c r="G134" s="218"/>
      <c r="H134" s="218"/>
      <c r="I134" s="218"/>
      <c r="J134" s="218"/>
      <c r="K134" s="218"/>
      <c r="L134" s="218"/>
      <c r="M134" s="218"/>
      <c r="N134" s="218"/>
      <c r="O134" s="218"/>
      <c r="P134" s="218"/>
      <c r="Q134" s="218"/>
      <c r="R134" s="218"/>
      <c r="S134" s="218"/>
      <c r="T134" s="218"/>
      <c r="U134" s="218"/>
      <c r="V134" s="218"/>
      <c r="W134" s="218"/>
      <c r="X134" s="218"/>
      <c r="Y134" s="218"/>
      <c r="Z134" s="218"/>
      <c r="AA134" s="218"/>
      <c r="AB134" s="218"/>
      <c r="AC134" s="218"/>
      <c r="AD134" s="218"/>
      <c r="AE134" s="218"/>
      <c r="AF134" s="218"/>
      <c r="AG134" s="218"/>
      <c r="AH134" s="218"/>
      <c r="AI134" s="218"/>
      <c r="AJ134" s="218"/>
      <c r="AK134" s="218"/>
      <c r="AL134" s="218"/>
      <c r="AM134" s="218"/>
      <c r="AN134" s="218"/>
      <c r="AO134" s="218"/>
      <c r="AP134" s="218"/>
      <c r="AQ134" s="218"/>
      <c r="AR134" s="218"/>
      <c r="AS134" s="218"/>
      <c r="AT134" s="218"/>
      <c r="AU134" s="218"/>
      <c r="AV134" s="218"/>
      <c r="AW134" s="218"/>
      <c r="AX134" s="218"/>
      <c r="AY134" s="218"/>
      <c r="AZ134" s="218"/>
      <c r="BA134" s="218"/>
    </row>
    <row r="135" spans="4:53" ht="14.25" customHeight="1">
      <c r="D135" s="218"/>
      <c r="E135" s="218"/>
      <c r="F135" s="218"/>
      <c r="G135" s="218"/>
      <c r="H135" s="218"/>
      <c r="I135" s="218"/>
      <c r="J135" s="218"/>
      <c r="K135" s="218"/>
      <c r="L135" s="218"/>
      <c r="M135" s="218"/>
      <c r="N135" s="218"/>
      <c r="O135" s="218"/>
      <c r="P135" s="218"/>
      <c r="Q135" s="218"/>
      <c r="R135" s="218"/>
      <c r="S135" s="218"/>
      <c r="T135" s="218"/>
      <c r="U135" s="218"/>
      <c r="V135" s="218"/>
      <c r="W135" s="218"/>
      <c r="X135" s="218"/>
      <c r="Y135" s="218"/>
      <c r="Z135" s="218"/>
      <c r="AA135" s="218"/>
      <c r="AB135" s="218"/>
      <c r="AC135" s="218"/>
      <c r="AD135" s="218"/>
      <c r="AE135" s="218"/>
      <c r="AF135" s="218"/>
      <c r="AG135" s="218"/>
      <c r="AH135" s="218"/>
      <c r="AI135" s="218"/>
      <c r="AJ135" s="218"/>
      <c r="AK135" s="218"/>
      <c r="AL135" s="218"/>
      <c r="AM135" s="218"/>
      <c r="AN135" s="218"/>
      <c r="AO135" s="218"/>
      <c r="AP135" s="218"/>
      <c r="AQ135" s="218"/>
      <c r="AR135" s="218"/>
      <c r="AS135" s="218"/>
      <c r="AT135" s="218"/>
      <c r="AU135" s="218"/>
      <c r="AV135" s="218"/>
      <c r="AW135" s="218"/>
      <c r="AX135" s="218"/>
      <c r="AY135" s="218"/>
      <c r="AZ135" s="218"/>
      <c r="BA135" s="218"/>
    </row>
    <row r="136" spans="4:53" ht="14.25" customHeight="1">
      <c r="D136" s="218"/>
      <c r="E136" s="218"/>
      <c r="F136" s="218"/>
      <c r="G136" s="218"/>
      <c r="H136" s="218"/>
      <c r="I136" s="218"/>
      <c r="J136" s="218"/>
      <c r="K136" s="218"/>
      <c r="L136" s="218"/>
      <c r="M136" s="218"/>
      <c r="N136" s="218"/>
      <c r="O136" s="218"/>
      <c r="P136" s="218"/>
      <c r="Q136" s="218"/>
      <c r="R136" s="218"/>
      <c r="S136" s="218"/>
      <c r="T136" s="218"/>
      <c r="U136" s="218"/>
      <c r="V136" s="218"/>
      <c r="W136" s="218"/>
      <c r="X136" s="218"/>
      <c r="Y136" s="218"/>
      <c r="Z136" s="218"/>
      <c r="AA136" s="218"/>
      <c r="AB136" s="218"/>
      <c r="AC136" s="218"/>
      <c r="AD136" s="218"/>
      <c r="AE136" s="218"/>
      <c r="AF136" s="218"/>
      <c r="AG136" s="218"/>
      <c r="AH136" s="218"/>
      <c r="AI136" s="218"/>
      <c r="AJ136" s="218"/>
      <c r="AK136" s="218"/>
      <c r="AL136" s="218"/>
      <c r="AM136" s="218"/>
      <c r="AN136" s="218"/>
      <c r="AO136" s="218"/>
      <c r="AP136" s="218"/>
      <c r="AQ136" s="218"/>
      <c r="AR136" s="218"/>
      <c r="AS136" s="218"/>
      <c r="AT136" s="218"/>
      <c r="AU136" s="218"/>
      <c r="AV136" s="218"/>
      <c r="AW136" s="218"/>
      <c r="AX136" s="218"/>
      <c r="AY136" s="218"/>
      <c r="AZ136" s="218"/>
      <c r="BA136" s="218"/>
    </row>
    <row r="137" spans="4:53" ht="14.25" customHeight="1">
      <c r="D137" s="218"/>
      <c r="E137" s="218"/>
      <c r="F137" s="218"/>
      <c r="G137" s="218"/>
      <c r="H137" s="218"/>
      <c r="I137" s="218"/>
      <c r="J137" s="218"/>
      <c r="K137" s="218"/>
      <c r="L137" s="218"/>
      <c r="M137" s="218"/>
      <c r="N137" s="218"/>
      <c r="O137" s="218"/>
      <c r="P137" s="218"/>
      <c r="Q137" s="218"/>
      <c r="R137" s="218"/>
      <c r="S137" s="218"/>
      <c r="T137" s="218"/>
      <c r="U137" s="218"/>
      <c r="V137" s="218"/>
      <c r="W137" s="218"/>
      <c r="X137" s="218"/>
      <c r="Y137" s="218"/>
      <c r="Z137" s="218"/>
      <c r="AA137" s="218"/>
      <c r="AB137" s="218"/>
      <c r="AC137" s="218"/>
      <c r="AD137" s="218"/>
      <c r="AE137" s="218"/>
      <c r="AF137" s="218"/>
      <c r="AG137" s="218"/>
      <c r="AH137" s="218"/>
      <c r="AI137" s="218"/>
      <c r="AJ137" s="218"/>
      <c r="AK137" s="218"/>
      <c r="AL137" s="218"/>
      <c r="AM137" s="218"/>
      <c r="AN137" s="218"/>
      <c r="AO137" s="218"/>
      <c r="AP137" s="218"/>
      <c r="AQ137" s="218"/>
      <c r="AR137" s="218"/>
      <c r="AS137" s="218"/>
      <c r="AT137" s="218"/>
      <c r="AU137" s="218"/>
      <c r="AV137" s="218"/>
      <c r="AW137" s="218"/>
      <c r="AX137" s="218"/>
      <c r="AY137" s="218"/>
      <c r="AZ137" s="218"/>
      <c r="BA137" s="218"/>
    </row>
    <row r="138" spans="4:53" ht="14.25" customHeight="1">
      <c r="D138" s="218"/>
      <c r="E138" s="218"/>
      <c r="F138" s="218"/>
      <c r="G138" s="218"/>
      <c r="H138" s="218"/>
      <c r="I138" s="218"/>
      <c r="J138" s="218"/>
      <c r="K138" s="218"/>
      <c r="L138" s="218"/>
      <c r="M138" s="218"/>
      <c r="N138" s="218"/>
      <c r="O138" s="218"/>
      <c r="P138" s="218"/>
      <c r="Q138" s="218"/>
      <c r="R138" s="218"/>
      <c r="S138" s="218"/>
      <c r="T138" s="218"/>
      <c r="U138" s="218"/>
      <c r="V138" s="218"/>
      <c r="W138" s="218"/>
      <c r="X138" s="218"/>
      <c r="Y138" s="218"/>
      <c r="Z138" s="218"/>
      <c r="AA138" s="218"/>
      <c r="AB138" s="218"/>
      <c r="AC138" s="218"/>
      <c r="AD138" s="218"/>
      <c r="AE138" s="218"/>
      <c r="AF138" s="218"/>
      <c r="AG138" s="218"/>
      <c r="AH138" s="218"/>
      <c r="AI138" s="218"/>
      <c r="AJ138" s="218"/>
      <c r="AK138" s="218"/>
      <c r="AL138" s="218"/>
      <c r="AM138" s="218"/>
      <c r="AN138" s="218"/>
      <c r="AO138" s="218"/>
      <c r="AP138" s="218"/>
      <c r="AQ138" s="218"/>
      <c r="AR138" s="218"/>
      <c r="AS138" s="218"/>
      <c r="AT138" s="218"/>
      <c r="AU138" s="218"/>
      <c r="AV138" s="218"/>
      <c r="AW138" s="218"/>
      <c r="AX138" s="218"/>
      <c r="AY138" s="218"/>
      <c r="AZ138" s="218"/>
      <c r="BA138" s="218"/>
    </row>
    <row r="139" spans="4:53" ht="14.25" customHeight="1">
      <c r="D139" s="218"/>
      <c r="E139" s="218"/>
      <c r="F139" s="218"/>
      <c r="G139" s="218"/>
      <c r="H139" s="218"/>
      <c r="I139" s="218"/>
      <c r="J139" s="218"/>
      <c r="K139" s="218"/>
      <c r="L139" s="218"/>
      <c r="M139" s="218"/>
      <c r="N139" s="218"/>
      <c r="O139" s="218"/>
      <c r="P139" s="218"/>
      <c r="Q139" s="218"/>
      <c r="R139" s="218"/>
      <c r="S139" s="218"/>
      <c r="T139" s="218"/>
      <c r="U139" s="218"/>
      <c r="V139" s="218"/>
      <c r="W139" s="218"/>
      <c r="X139" s="218"/>
      <c r="Y139" s="218"/>
      <c r="Z139" s="218"/>
      <c r="AA139" s="218"/>
      <c r="AB139" s="218"/>
      <c r="AC139" s="218"/>
      <c r="AD139" s="218"/>
      <c r="AE139" s="218"/>
      <c r="AF139" s="218"/>
      <c r="AG139" s="218"/>
      <c r="AH139" s="218"/>
      <c r="AI139" s="218"/>
      <c r="AJ139" s="218"/>
      <c r="AK139" s="218"/>
      <c r="AL139" s="218"/>
      <c r="AM139" s="218"/>
      <c r="AN139" s="218"/>
      <c r="AO139" s="218"/>
      <c r="AP139" s="218"/>
      <c r="AQ139" s="218"/>
      <c r="AR139" s="218"/>
      <c r="AS139" s="218"/>
      <c r="AT139" s="218"/>
      <c r="AU139" s="218"/>
      <c r="AV139" s="218"/>
      <c r="AW139" s="218"/>
      <c r="AX139" s="218"/>
      <c r="AY139" s="218"/>
      <c r="AZ139" s="218"/>
      <c r="BA139" s="218"/>
    </row>
    <row r="140" spans="4:53" ht="13.5" customHeight="1">
      <c r="D140" s="218"/>
      <c r="E140" s="218"/>
      <c r="F140" s="218"/>
      <c r="G140" s="218"/>
      <c r="H140" s="218"/>
      <c r="I140" s="218"/>
      <c r="J140" s="218"/>
      <c r="K140" s="218"/>
      <c r="L140" s="218"/>
      <c r="M140" s="218"/>
      <c r="N140" s="218"/>
      <c r="O140" s="218"/>
      <c r="P140" s="218"/>
      <c r="Q140" s="218"/>
      <c r="R140" s="218"/>
      <c r="S140" s="218"/>
      <c r="T140" s="218"/>
      <c r="U140" s="218"/>
      <c r="V140" s="218"/>
      <c r="W140" s="218"/>
      <c r="X140" s="218"/>
      <c r="Y140" s="218"/>
      <c r="Z140" s="218"/>
      <c r="AA140" s="218"/>
      <c r="AB140" s="218"/>
      <c r="AC140" s="218"/>
      <c r="AD140" s="218"/>
      <c r="AE140" s="218"/>
      <c r="AF140" s="218"/>
      <c r="AG140" s="218"/>
      <c r="AH140" s="218"/>
      <c r="AI140" s="218"/>
      <c r="AJ140" s="218"/>
      <c r="AK140" s="218"/>
      <c r="AL140" s="218"/>
      <c r="AM140" s="218"/>
      <c r="AN140" s="218"/>
      <c r="AO140" s="218"/>
      <c r="AP140" s="218"/>
      <c r="AQ140" s="218"/>
      <c r="AR140" s="218"/>
      <c r="AS140" s="218"/>
      <c r="AT140" s="218"/>
      <c r="AU140" s="218"/>
      <c r="AV140" s="218"/>
      <c r="AW140" s="218"/>
      <c r="AX140" s="218"/>
      <c r="AY140" s="218"/>
      <c r="AZ140" s="218"/>
      <c r="BA140" s="218"/>
    </row>
    <row r="141" spans="4:53" ht="13.5" customHeight="1">
      <c r="D141" s="218"/>
      <c r="E141" s="218"/>
      <c r="F141" s="218"/>
      <c r="G141" s="218"/>
      <c r="H141" s="218"/>
      <c r="I141" s="218"/>
      <c r="J141" s="218"/>
      <c r="K141" s="218"/>
      <c r="L141" s="218"/>
      <c r="M141" s="218"/>
      <c r="N141" s="218"/>
      <c r="O141" s="218"/>
      <c r="P141" s="218"/>
      <c r="Q141" s="218"/>
      <c r="R141" s="218"/>
      <c r="S141" s="218"/>
      <c r="T141" s="218"/>
      <c r="U141" s="218"/>
      <c r="V141" s="218"/>
      <c r="W141" s="218"/>
      <c r="X141" s="218"/>
      <c r="Y141" s="218"/>
      <c r="Z141" s="218"/>
      <c r="AA141" s="218"/>
      <c r="AB141" s="218"/>
      <c r="AC141" s="218"/>
      <c r="AD141" s="218"/>
      <c r="AE141" s="218"/>
      <c r="AF141" s="218"/>
      <c r="AG141" s="218"/>
      <c r="AH141" s="218"/>
      <c r="AI141" s="218"/>
      <c r="AJ141" s="218"/>
      <c r="AK141" s="218"/>
      <c r="AL141" s="218"/>
      <c r="AM141" s="218"/>
      <c r="AN141" s="218"/>
      <c r="AO141" s="218"/>
      <c r="AP141" s="218"/>
      <c r="AQ141" s="218"/>
      <c r="AR141" s="218"/>
      <c r="AS141" s="218"/>
      <c r="AT141" s="218"/>
      <c r="AU141" s="218"/>
      <c r="AV141" s="218"/>
      <c r="AW141" s="218"/>
      <c r="AX141" s="218"/>
      <c r="AY141" s="218"/>
      <c r="AZ141" s="218"/>
      <c r="BA141" s="218"/>
    </row>
    <row r="142" spans="4:53" ht="13.5" customHeight="1">
      <c r="D142" s="218"/>
      <c r="E142" s="218"/>
      <c r="F142" s="218"/>
      <c r="G142" s="218"/>
      <c r="H142" s="218"/>
      <c r="I142" s="218"/>
      <c r="J142" s="218"/>
      <c r="K142" s="218"/>
      <c r="L142" s="218"/>
      <c r="M142" s="218"/>
      <c r="N142" s="218"/>
      <c r="O142" s="218"/>
      <c r="P142" s="218"/>
      <c r="Q142" s="218"/>
      <c r="R142" s="218"/>
      <c r="S142" s="218"/>
      <c r="T142" s="218"/>
      <c r="U142" s="218"/>
      <c r="V142" s="218"/>
      <c r="W142" s="218"/>
      <c r="X142" s="218"/>
      <c r="Y142" s="218"/>
      <c r="Z142" s="218"/>
      <c r="AA142" s="218"/>
      <c r="AB142" s="218"/>
      <c r="AC142" s="218"/>
      <c r="AD142" s="218"/>
      <c r="AE142" s="218"/>
      <c r="AF142" s="218"/>
      <c r="AG142" s="218"/>
      <c r="AH142" s="218"/>
      <c r="AI142" s="218"/>
      <c r="AJ142" s="218"/>
      <c r="AK142" s="218"/>
      <c r="AL142" s="218"/>
      <c r="AM142" s="218"/>
      <c r="AN142" s="218"/>
      <c r="AO142" s="218"/>
      <c r="AP142" s="218"/>
      <c r="AQ142" s="218"/>
      <c r="AR142" s="218"/>
      <c r="AS142" s="218"/>
      <c r="AT142" s="218"/>
      <c r="AU142" s="218"/>
      <c r="AV142" s="218"/>
      <c r="AW142" s="218"/>
      <c r="AX142" s="218"/>
      <c r="AY142" s="218"/>
      <c r="AZ142" s="218"/>
      <c r="BA142" s="218"/>
    </row>
    <row r="143" spans="4:53" ht="13.5" customHeight="1">
      <c r="D143" s="218"/>
      <c r="E143" s="218"/>
      <c r="F143" s="218"/>
      <c r="G143" s="218"/>
      <c r="H143" s="218"/>
      <c r="I143" s="218"/>
      <c r="J143" s="218"/>
      <c r="K143" s="218"/>
      <c r="L143" s="218"/>
      <c r="M143" s="218"/>
      <c r="N143" s="218"/>
      <c r="O143" s="218"/>
      <c r="P143" s="218"/>
      <c r="Q143" s="218"/>
      <c r="R143" s="218"/>
      <c r="S143" s="218"/>
      <c r="T143" s="218"/>
      <c r="U143" s="218"/>
      <c r="V143" s="218"/>
      <c r="W143" s="218"/>
      <c r="X143" s="218"/>
      <c r="Y143" s="218"/>
      <c r="Z143" s="218"/>
      <c r="AA143" s="218"/>
      <c r="AB143" s="218"/>
      <c r="AC143" s="218"/>
      <c r="AD143" s="218"/>
      <c r="AE143" s="218"/>
      <c r="AF143" s="218"/>
      <c r="AG143" s="218"/>
      <c r="AH143" s="218"/>
      <c r="AI143" s="218"/>
      <c r="AJ143" s="218"/>
      <c r="AK143" s="218"/>
      <c r="AL143" s="218"/>
      <c r="AM143" s="218"/>
      <c r="AN143" s="218"/>
      <c r="AO143" s="218"/>
      <c r="AP143" s="218"/>
      <c r="AQ143" s="218"/>
      <c r="AR143" s="218"/>
      <c r="AS143" s="218"/>
      <c r="AT143" s="218"/>
      <c r="AU143" s="218"/>
      <c r="AV143" s="218"/>
      <c r="AW143" s="218"/>
      <c r="AX143" s="218"/>
      <c r="AY143" s="218"/>
      <c r="AZ143" s="218"/>
      <c r="BA143" s="218"/>
    </row>
    <row r="144" spans="4:53" ht="13.5" customHeight="1">
      <c r="D144" s="218"/>
      <c r="E144" s="218"/>
      <c r="F144" s="218"/>
      <c r="G144" s="218"/>
      <c r="H144" s="218"/>
      <c r="I144" s="218"/>
      <c r="J144" s="218"/>
      <c r="K144" s="218"/>
      <c r="L144" s="218"/>
      <c r="M144" s="218"/>
      <c r="N144" s="218"/>
      <c r="O144" s="218"/>
      <c r="P144" s="218"/>
      <c r="Q144" s="218"/>
      <c r="R144" s="218"/>
      <c r="S144" s="218"/>
      <c r="T144" s="218"/>
      <c r="U144" s="218"/>
      <c r="V144" s="218"/>
      <c r="W144" s="218"/>
      <c r="X144" s="218"/>
      <c r="Y144" s="218"/>
      <c r="Z144" s="218"/>
      <c r="AA144" s="218"/>
      <c r="AB144" s="218"/>
      <c r="AC144" s="218"/>
      <c r="AD144" s="218"/>
      <c r="AE144" s="218"/>
      <c r="AF144" s="218"/>
      <c r="AG144" s="218"/>
      <c r="AH144" s="218"/>
      <c r="AI144" s="218"/>
      <c r="AJ144" s="218"/>
      <c r="AK144" s="218"/>
      <c r="AL144" s="218"/>
      <c r="AM144" s="218"/>
      <c r="AN144" s="218"/>
      <c r="AO144" s="218"/>
      <c r="AP144" s="218"/>
      <c r="AQ144" s="218"/>
      <c r="AR144" s="218"/>
      <c r="AS144" s="218"/>
      <c r="AT144" s="218"/>
      <c r="AU144" s="218"/>
      <c r="AV144" s="218"/>
      <c r="AW144" s="218"/>
      <c r="AX144" s="218"/>
      <c r="AY144" s="218"/>
      <c r="AZ144" s="218"/>
      <c r="BA144" s="218"/>
    </row>
    <row r="145" spans="4:53" ht="13.5" customHeight="1">
      <c r="D145" s="218"/>
      <c r="E145" s="218"/>
      <c r="F145" s="218"/>
      <c r="G145" s="218"/>
      <c r="H145" s="218"/>
      <c r="I145" s="218"/>
      <c r="J145" s="218"/>
      <c r="K145" s="218"/>
      <c r="L145" s="218"/>
      <c r="M145" s="218"/>
      <c r="N145" s="218"/>
      <c r="O145" s="218"/>
      <c r="P145" s="218"/>
      <c r="Q145" s="218"/>
      <c r="R145" s="218"/>
      <c r="S145" s="218"/>
      <c r="T145" s="218"/>
      <c r="U145" s="218"/>
      <c r="V145" s="218"/>
      <c r="W145" s="218"/>
      <c r="X145" s="218"/>
      <c r="Y145" s="218"/>
      <c r="Z145" s="218"/>
      <c r="AA145" s="218"/>
      <c r="AB145" s="218"/>
      <c r="AC145" s="218"/>
      <c r="AD145" s="218"/>
      <c r="AE145" s="218"/>
      <c r="AF145" s="218"/>
      <c r="AG145" s="218"/>
      <c r="AH145" s="218"/>
      <c r="AI145" s="218"/>
      <c r="AJ145" s="218"/>
      <c r="AK145" s="218"/>
      <c r="AL145" s="218"/>
      <c r="AM145" s="218"/>
      <c r="AN145" s="218"/>
      <c r="AO145" s="218"/>
      <c r="AP145" s="218"/>
      <c r="AQ145" s="218"/>
      <c r="AR145" s="218"/>
      <c r="AS145" s="218"/>
      <c r="AT145" s="218"/>
      <c r="AU145" s="218"/>
      <c r="AV145" s="218"/>
      <c r="AW145" s="218"/>
      <c r="AX145" s="218"/>
      <c r="AY145" s="218"/>
      <c r="AZ145" s="218"/>
      <c r="BA145" s="218"/>
    </row>
    <row r="146" spans="4:53" ht="13.5" customHeight="1">
      <c r="D146" s="218"/>
      <c r="E146" s="218"/>
      <c r="F146" s="218"/>
      <c r="G146" s="218"/>
      <c r="H146" s="218"/>
      <c r="I146" s="218"/>
      <c r="J146" s="218"/>
      <c r="K146" s="218"/>
      <c r="L146" s="218"/>
      <c r="M146" s="218"/>
      <c r="N146" s="218"/>
      <c r="O146" s="218"/>
      <c r="P146" s="218"/>
      <c r="Q146" s="218"/>
      <c r="R146" s="218"/>
      <c r="S146" s="218"/>
      <c r="T146" s="218"/>
      <c r="U146" s="218"/>
      <c r="V146" s="218"/>
      <c r="W146" s="218"/>
      <c r="X146" s="218"/>
      <c r="Y146" s="218"/>
      <c r="Z146" s="218"/>
      <c r="AA146" s="218"/>
      <c r="AB146" s="218"/>
      <c r="AC146" s="218"/>
      <c r="AD146" s="218"/>
      <c r="AE146" s="218"/>
      <c r="AF146" s="218"/>
      <c r="AG146" s="218"/>
      <c r="AH146" s="218"/>
      <c r="AI146" s="218"/>
      <c r="AJ146" s="218"/>
      <c r="AK146" s="218"/>
      <c r="AL146" s="218"/>
      <c r="AM146" s="218"/>
      <c r="AN146" s="218"/>
      <c r="AO146" s="218"/>
      <c r="AP146" s="218"/>
      <c r="AQ146" s="218"/>
      <c r="AR146" s="218"/>
      <c r="AS146" s="218"/>
      <c r="AT146" s="218"/>
      <c r="AU146" s="218"/>
      <c r="AV146" s="218"/>
      <c r="AW146" s="218"/>
      <c r="AX146" s="218"/>
      <c r="AY146" s="218"/>
      <c r="AZ146" s="218"/>
      <c r="BA146" s="218"/>
    </row>
    <row r="147" spans="4:53" ht="13.5" customHeight="1">
      <c r="D147" s="218"/>
      <c r="E147" s="218"/>
      <c r="F147" s="218"/>
      <c r="G147" s="218"/>
      <c r="H147" s="218"/>
      <c r="I147" s="218"/>
      <c r="J147" s="218"/>
      <c r="K147" s="218"/>
      <c r="L147" s="218"/>
      <c r="M147" s="218"/>
      <c r="N147" s="218"/>
      <c r="O147" s="218"/>
      <c r="P147" s="218"/>
      <c r="Q147" s="218"/>
      <c r="R147" s="218"/>
      <c r="S147" s="218"/>
      <c r="T147" s="218"/>
      <c r="U147" s="218"/>
      <c r="V147" s="218"/>
      <c r="W147" s="218"/>
      <c r="X147" s="218"/>
      <c r="Y147" s="218"/>
      <c r="Z147" s="218"/>
      <c r="AA147" s="218"/>
      <c r="AB147" s="218"/>
      <c r="AC147" s="218"/>
      <c r="AD147" s="218"/>
      <c r="AE147" s="218"/>
      <c r="AF147" s="218"/>
      <c r="AG147" s="218"/>
      <c r="AH147" s="218"/>
      <c r="AI147" s="218"/>
      <c r="AJ147" s="218"/>
      <c r="AK147" s="218"/>
      <c r="AL147" s="218"/>
      <c r="AM147" s="218"/>
      <c r="AN147" s="218"/>
      <c r="AO147" s="218"/>
      <c r="AP147" s="218"/>
      <c r="AQ147" s="218"/>
      <c r="AR147" s="218"/>
      <c r="AS147" s="218"/>
      <c r="AT147" s="218"/>
      <c r="AU147" s="218"/>
      <c r="AV147" s="218"/>
      <c r="AW147" s="218"/>
      <c r="AX147" s="218"/>
      <c r="AY147" s="218"/>
      <c r="AZ147" s="218"/>
      <c r="BA147" s="218"/>
    </row>
    <row r="148" spans="4:53" ht="13.5" customHeight="1">
      <c r="D148" s="218"/>
      <c r="E148" s="218"/>
      <c r="F148" s="218"/>
      <c r="G148" s="218"/>
      <c r="H148" s="218"/>
      <c r="I148" s="218"/>
      <c r="J148" s="218"/>
      <c r="K148" s="218"/>
      <c r="L148" s="218"/>
      <c r="M148" s="218"/>
      <c r="N148" s="218"/>
      <c r="O148" s="218"/>
      <c r="P148" s="218"/>
      <c r="Q148" s="218"/>
      <c r="R148" s="218"/>
      <c r="S148" s="218"/>
      <c r="T148" s="218"/>
      <c r="U148" s="218"/>
      <c r="V148" s="218"/>
      <c r="W148" s="218"/>
      <c r="X148" s="218"/>
      <c r="Y148" s="218"/>
      <c r="Z148" s="218"/>
      <c r="AA148" s="218"/>
      <c r="AB148" s="218"/>
      <c r="AC148" s="218"/>
      <c r="AD148" s="218"/>
      <c r="AE148" s="218"/>
      <c r="AF148" s="218"/>
      <c r="AG148" s="218"/>
      <c r="AH148" s="218"/>
      <c r="AI148" s="218"/>
      <c r="AJ148" s="218"/>
      <c r="AK148" s="218"/>
      <c r="AL148" s="218"/>
      <c r="AM148" s="218"/>
      <c r="AN148" s="218"/>
      <c r="AO148" s="218"/>
      <c r="AP148" s="218"/>
      <c r="AQ148" s="218"/>
      <c r="AR148" s="218"/>
      <c r="AS148" s="218"/>
      <c r="AT148" s="218"/>
      <c r="AU148" s="218"/>
      <c r="AV148" s="218"/>
      <c r="AW148" s="218"/>
      <c r="AX148" s="218"/>
      <c r="AY148" s="218"/>
      <c r="AZ148" s="218"/>
      <c r="BA148" s="218"/>
    </row>
    <row r="149" spans="4:53" ht="13.5" customHeight="1">
      <c r="D149" s="218"/>
      <c r="E149" s="218"/>
      <c r="F149" s="218"/>
      <c r="G149" s="218"/>
      <c r="H149" s="218"/>
      <c r="I149" s="218"/>
      <c r="J149" s="218"/>
      <c r="K149" s="218"/>
      <c r="L149" s="218"/>
      <c r="M149" s="218"/>
      <c r="N149" s="218"/>
      <c r="O149" s="218"/>
      <c r="P149" s="218"/>
      <c r="Q149" s="218"/>
      <c r="R149" s="218"/>
      <c r="S149" s="218"/>
      <c r="T149" s="218"/>
      <c r="U149" s="218"/>
      <c r="V149" s="218"/>
      <c r="W149" s="218"/>
      <c r="X149" s="218"/>
      <c r="Y149" s="218"/>
      <c r="Z149" s="218"/>
      <c r="AA149" s="218"/>
      <c r="AB149" s="218"/>
      <c r="AC149" s="218"/>
      <c r="AD149" s="218"/>
      <c r="AE149" s="218"/>
      <c r="AF149" s="218"/>
      <c r="AG149" s="218"/>
      <c r="AH149" s="218"/>
      <c r="AI149" s="218"/>
      <c r="AJ149" s="218"/>
      <c r="AK149" s="218"/>
      <c r="AL149" s="218"/>
      <c r="AM149" s="218"/>
      <c r="AN149" s="218"/>
      <c r="AO149" s="218"/>
      <c r="AP149" s="218"/>
      <c r="AQ149" s="218"/>
      <c r="AR149" s="218"/>
      <c r="AS149" s="218"/>
      <c r="AT149" s="218"/>
      <c r="AU149" s="218"/>
      <c r="AV149" s="218"/>
      <c r="AW149" s="218"/>
      <c r="AX149" s="218"/>
      <c r="AY149" s="218"/>
      <c r="AZ149" s="218"/>
      <c r="BA149" s="218"/>
    </row>
    <row r="150" spans="4:53" ht="13.5" customHeight="1">
      <c r="D150" s="218"/>
      <c r="E150" s="218"/>
      <c r="F150" s="218"/>
      <c r="G150" s="218"/>
      <c r="H150" s="218"/>
      <c r="I150" s="218"/>
      <c r="J150" s="218"/>
      <c r="K150" s="218"/>
      <c r="L150" s="218"/>
      <c r="M150" s="218"/>
      <c r="N150" s="218"/>
      <c r="O150" s="218"/>
      <c r="P150" s="218"/>
      <c r="Q150" s="218"/>
      <c r="R150" s="218"/>
      <c r="S150" s="218"/>
      <c r="T150" s="218"/>
      <c r="U150" s="218"/>
      <c r="V150" s="218"/>
      <c r="W150" s="218"/>
      <c r="X150" s="218"/>
      <c r="Y150" s="218"/>
      <c r="Z150" s="218"/>
      <c r="AA150" s="218"/>
      <c r="AB150" s="218"/>
      <c r="AC150" s="218"/>
      <c r="AD150" s="218"/>
      <c r="AE150" s="218"/>
      <c r="AF150" s="218"/>
      <c r="AG150" s="218"/>
      <c r="AH150" s="218"/>
      <c r="AI150" s="218"/>
      <c r="AJ150" s="218"/>
      <c r="AK150" s="218"/>
      <c r="AL150" s="218"/>
      <c r="AM150" s="218"/>
      <c r="AN150" s="218"/>
      <c r="AO150" s="218"/>
      <c r="AP150" s="218"/>
      <c r="AQ150" s="218"/>
      <c r="AR150" s="218"/>
      <c r="AS150" s="218"/>
      <c r="AT150" s="218"/>
      <c r="AU150" s="218"/>
      <c r="AV150" s="218"/>
      <c r="AW150" s="218"/>
      <c r="AX150" s="218"/>
      <c r="AY150" s="218"/>
      <c r="AZ150" s="218"/>
      <c r="BA150" s="218"/>
    </row>
    <row r="151" spans="4:53" ht="13.5" customHeight="1">
      <c r="D151" s="218"/>
      <c r="E151" s="218"/>
      <c r="F151" s="218"/>
      <c r="G151" s="218"/>
      <c r="H151" s="218"/>
      <c r="I151" s="218"/>
      <c r="J151" s="218"/>
      <c r="K151" s="218"/>
      <c r="L151" s="218"/>
      <c r="M151" s="218"/>
      <c r="N151" s="218"/>
      <c r="O151" s="218"/>
      <c r="P151" s="218"/>
      <c r="Q151" s="218"/>
      <c r="R151" s="218"/>
      <c r="S151" s="218"/>
      <c r="T151" s="218"/>
      <c r="U151" s="218"/>
      <c r="V151" s="218"/>
      <c r="W151" s="218"/>
      <c r="X151" s="218"/>
      <c r="Y151" s="218"/>
      <c r="Z151" s="218"/>
      <c r="AA151" s="218"/>
      <c r="AB151" s="218"/>
      <c r="AC151" s="218"/>
      <c r="AD151" s="218"/>
      <c r="AE151" s="218"/>
      <c r="AF151" s="218"/>
      <c r="AG151" s="218"/>
      <c r="AH151" s="218"/>
      <c r="AI151" s="218"/>
      <c r="AJ151" s="218"/>
      <c r="AK151" s="218"/>
      <c r="AL151" s="218"/>
      <c r="AM151" s="218"/>
      <c r="AN151" s="218"/>
      <c r="AO151" s="218"/>
      <c r="AP151" s="218"/>
      <c r="AQ151" s="218"/>
      <c r="AR151" s="218"/>
      <c r="AS151" s="218"/>
      <c r="AT151" s="218"/>
      <c r="AU151" s="218"/>
      <c r="AV151" s="218"/>
      <c r="AW151" s="218"/>
      <c r="AX151" s="218"/>
      <c r="AY151" s="218"/>
      <c r="AZ151" s="218"/>
      <c r="BA151" s="218"/>
    </row>
    <row r="152" spans="4:53" ht="13.5" customHeight="1">
      <c r="D152" s="218"/>
      <c r="E152" s="218"/>
      <c r="F152" s="218"/>
      <c r="G152" s="218"/>
      <c r="H152" s="218"/>
      <c r="I152" s="218"/>
      <c r="J152" s="218"/>
      <c r="K152" s="218"/>
      <c r="L152" s="218"/>
      <c r="M152" s="218"/>
      <c r="N152" s="218"/>
      <c r="O152" s="218"/>
      <c r="P152" s="218"/>
      <c r="Q152" s="218"/>
      <c r="R152" s="218"/>
      <c r="S152" s="218"/>
      <c r="T152" s="218"/>
      <c r="U152" s="218"/>
      <c r="V152" s="218"/>
      <c r="W152" s="218"/>
      <c r="X152" s="218"/>
      <c r="Y152" s="218"/>
      <c r="Z152" s="218"/>
      <c r="AA152" s="218"/>
      <c r="AB152" s="218"/>
      <c r="AC152" s="218"/>
      <c r="AD152" s="218"/>
      <c r="AE152" s="218"/>
      <c r="AF152" s="218"/>
      <c r="AG152" s="218"/>
      <c r="AH152" s="218"/>
      <c r="AI152" s="218"/>
      <c r="AJ152" s="218"/>
      <c r="AK152" s="218"/>
      <c r="AL152" s="218"/>
      <c r="AM152" s="218"/>
      <c r="AN152" s="218"/>
      <c r="AO152" s="218"/>
      <c r="AP152" s="218"/>
      <c r="AQ152" s="218"/>
      <c r="AR152" s="218"/>
      <c r="AS152" s="218"/>
      <c r="AT152" s="218"/>
      <c r="AU152" s="218"/>
      <c r="AV152" s="218"/>
      <c r="AW152" s="218"/>
      <c r="AX152" s="218"/>
      <c r="AY152" s="218"/>
      <c r="AZ152" s="218"/>
      <c r="BA152" s="218"/>
    </row>
    <row r="153" spans="4:53" ht="13.5" customHeight="1">
      <c r="D153" s="218"/>
      <c r="E153" s="218"/>
      <c r="F153" s="218"/>
      <c r="G153" s="218"/>
      <c r="H153" s="218"/>
      <c r="I153" s="218"/>
      <c r="J153" s="218"/>
      <c r="K153" s="218"/>
      <c r="L153" s="218"/>
      <c r="M153" s="218"/>
      <c r="N153" s="218"/>
      <c r="O153" s="218"/>
      <c r="P153" s="218"/>
      <c r="Q153" s="218"/>
      <c r="R153" s="218"/>
      <c r="S153" s="218"/>
      <c r="T153" s="218"/>
      <c r="U153" s="218"/>
      <c r="V153" s="218"/>
      <c r="W153" s="218"/>
      <c r="X153" s="218"/>
      <c r="Y153" s="218"/>
      <c r="Z153" s="218"/>
      <c r="AA153" s="218"/>
      <c r="AB153" s="218"/>
      <c r="AC153" s="218"/>
      <c r="AD153" s="218"/>
      <c r="AE153" s="218"/>
      <c r="AF153" s="218"/>
      <c r="AG153" s="218"/>
      <c r="AH153" s="218"/>
      <c r="AI153" s="218"/>
      <c r="AJ153" s="218"/>
      <c r="AK153" s="218"/>
      <c r="AL153" s="218"/>
      <c r="AM153" s="218"/>
      <c r="AN153" s="218"/>
      <c r="AO153" s="218"/>
      <c r="AP153" s="218"/>
      <c r="AQ153" s="218"/>
      <c r="AR153" s="218"/>
      <c r="AS153" s="218"/>
      <c r="AT153" s="218"/>
      <c r="AU153" s="218"/>
      <c r="AV153" s="218"/>
      <c r="AW153" s="218"/>
      <c r="AX153" s="218"/>
      <c r="AY153" s="218"/>
      <c r="AZ153" s="218"/>
      <c r="BA153" s="218"/>
    </row>
    <row r="154" spans="4:53" ht="13.5" customHeight="1">
      <c r="D154" s="218"/>
      <c r="E154" s="218"/>
      <c r="F154" s="218"/>
      <c r="G154" s="218"/>
      <c r="H154" s="218"/>
      <c r="I154" s="218"/>
      <c r="J154" s="218"/>
      <c r="K154" s="218"/>
      <c r="L154" s="218"/>
      <c r="M154" s="218"/>
      <c r="N154" s="218"/>
      <c r="O154" s="218"/>
      <c r="P154" s="218"/>
      <c r="Q154" s="218"/>
      <c r="R154" s="218"/>
      <c r="S154" s="218"/>
      <c r="T154" s="218"/>
      <c r="U154" s="218"/>
      <c r="V154" s="218"/>
      <c r="W154" s="218"/>
      <c r="X154" s="218"/>
      <c r="Y154" s="218"/>
      <c r="Z154" s="218"/>
      <c r="AA154" s="218"/>
      <c r="AB154" s="218"/>
      <c r="AC154" s="218"/>
      <c r="AD154" s="218"/>
      <c r="AE154" s="218"/>
      <c r="AF154" s="218"/>
      <c r="AG154" s="218"/>
      <c r="AH154" s="218"/>
      <c r="AI154" s="218"/>
      <c r="AJ154" s="218"/>
      <c r="AK154" s="218"/>
      <c r="AL154" s="218"/>
      <c r="AM154" s="218"/>
      <c r="AN154" s="218"/>
      <c r="AO154" s="218"/>
      <c r="AP154" s="218"/>
      <c r="AQ154" s="218"/>
      <c r="AR154" s="218"/>
      <c r="AS154" s="218"/>
      <c r="AT154" s="218"/>
      <c r="AU154" s="218"/>
      <c r="AV154" s="218"/>
      <c r="AW154" s="218"/>
      <c r="AX154" s="218"/>
      <c r="AY154" s="218"/>
      <c r="AZ154" s="218"/>
      <c r="BA154" s="218"/>
    </row>
    <row r="155" spans="4:53" ht="13.5" customHeight="1">
      <c r="D155" s="218"/>
      <c r="E155" s="218"/>
      <c r="F155" s="218"/>
      <c r="G155" s="218"/>
      <c r="H155" s="218"/>
      <c r="I155" s="218"/>
      <c r="J155" s="218"/>
      <c r="K155" s="218"/>
      <c r="L155" s="218"/>
      <c r="M155" s="218"/>
      <c r="N155" s="218"/>
      <c r="O155" s="218"/>
      <c r="P155" s="218"/>
      <c r="Q155" s="218"/>
      <c r="R155" s="218"/>
      <c r="S155" s="218"/>
      <c r="T155" s="218"/>
      <c r="U155" s="218"/>
      <c r="V155" s="218"/>
      <c r="W155" s="218"/>
      <c r="X155" s="218"/>
      <c r="Y155" s="218"/>
      <c r="Z155" s="218"/>
      <c r="AA155" s="218"/>
      <c r="AB155" s="218"/>
      <c r="AC155" s="218"/>
      <c r="AD155" s="218"/>
      <c r="AE155" s="218"/>
      <c r="AF155" s="218"/>
      <c r="AG155" s="218"/>
      <c r="AH155" s="218"/>
      <c r="AI155" s="218"/>
      <c r="AJ155" s="218"/>
      <c r="AK155" s="218"/>
      <c r="AL155" s="218"/>
      <c r="AM155" s="218"/>
      <c r="AN155" s="218"/>
      <c r="AO155" s="218"/>
      <c r="AP155" s="218"/>
      <c r="AQ155" s="218"/>
      <c r="AR155" s="218"/>
      <c r="AS155" s="218"/>
      <c r="AT155" s="218"/>
      <c r="AU155" s="218"/>
      <c r="AV155" s="218"/>
      <c r="AW155" s="218"/>
      <c r="AX155" s="218"/>
      <c r="AY155" s="218"/>
      <c r="AZ155" s="218"/>
      <c r="BA155" s="218"/>
    </row>
    <row r="156" spans="4:53" ht="13.5" customHeight="1">
      <c r="D156" s="218"/>
      <c r="E156" s="218"/>
      <c r="F156" s="218"/>
      <c r="G156" s="218"/>
      <c r="H156" s="218"/>
      <c r="I156" s="218"/>
      <c r="J156" s="218"/>
      <c r="K156" s="218"/>
      <c r="L156" s="218"/>
      <c r="M156" s="218"/>
      <c r="N156" s="218"/>
      <c r="O156" s="218"/>
      <c r="P156" s="218"/>
      <c r="Q156" s="218"/>
      <c r="R156" s="218"/>
      <c r="S156" s="218"/>
      <c r="T156" s="218"/>
      <c r="U156" s="218"/>
      <c r="V156" s="218"/>
      <c r="W156" s="218"/>
      <c r="X156" s="218"/>
      <c r="Y156" s="218"/>
      <c r="Z156" s="218"/>
      <c r="AA156" s="218"/>
      <c r="AB156" s="218"/>
      <c r="AC156" s="218"/>
      <c r="AD156" s="218"/>
      <c r="AE156" s="218"/>
      <c r="AF156" s="218"/>
      <c r="AG156" s="218"/>
      <c r="AH156" s="218"/>
      <c r="AI156" s="218"/>
      <c r="AJ156" s="218"/>
      <c r="AK156" s="218"/>
      <c r="AL156" s="218"/>
      <c r="AM156" s="218"/>
      <c r="AN156" s="218"/>
      <c r="AO156" s="218"/>
      <c r="AP156" s="218"/>
      <c r="AQ156" s="218"/>
      <c r="AR156" s="218"/>
      <c r="AS156" s="218"/>
      <c r="AT156" s="218"/>
      <c r="AU156" s="218"/>
      <c r="AV156" s="218"/>
      <c r="AW156" s="218"/>
      <c r="AX156" s="218"/>
      <c r="AY156" s="218"/>
      <c r="AZ156" s="218"/>
      <c r="BA156" s="218"/>
    </row>
    <row r="157" spans="4:53" ht="13.5" customHeight="1">
      <c r="D157" s="218"/>
      <c r="E157" s="218"/>
      <c r="F157" s="218"/>
      <c r="G157" s="218"/>
      <c r="H157" s="218"/>
      <c r="I157" s="218"/>
      <c r="J157" s="218"/>
      <c r="K157" s="218"/>
      <c r="L157" s="218"/>
      <c r="M157" s="218"/>
      <c r="N157" s="218"/>
      <c r="O157" s="218"/>
      <c r="P157" s="218"/>
      <c r="Q157" s="218"/>
      <c r="R157" s="218"/>
      <c r="S157" s="218"/>
      <c r="T157" s="218"/>
      <c r="U157" s="218"/>
      <c r="V157" s="218"/>
      <c r="W157" s="218"/>
      <c r="X157" s="218"/>
      <c r="Y157" s="218"/>
      <c r="Z157" s="218"/>
      <c r="AA157" s="218"/>
      <c r="AB157" s="218"/>
      <c r="AC157" s="218"/>
      <c r="AD157" s="218"/>
      <c r="AE157" s="218"/>
      <c r="AF157" s="218"/>
      <c r="AG157" s="218"/>
      <c r="AH157" s="218"/>
      <c r="AI157" s="218"/>
      <c r="AJ157" s="218"/>
      <c r="AK157" s="218"/>
      <c r="AL157" s="218"/>
      <c r="AM157" s="218"/>
      <c r="AN157" s="218"/>
      <c r="AO157" s="218"/>
      <c r="AP157" s="218"/>
      <c r="AQ157" s="218"/>
      <c r="AR157" s="218"/>
      <c r="AS157" s="218"/>
      <c r="AT157" s="218"/>
      <c r="AU157" s="218"/>
      <c r="AV157" s="218"/>
      <c r="AW157" s="218"/>
      <c r="AX157" s="218"/>
      <c r="AY157" s="218"/>
      <c r="AZ157" s="218"/>
      <c r="BA157" s="218"/>
    </row>
    <row r="158" spans="4:53" ht="13.5" customHeight="1">
      <c r="D158" s="218"/>
      <c r="E158" s="218"/>
      <c r="F158" s="218"/>
      <c r="G158" s="218"/>
      <c r="H158" s="218"/>
      <c r="I158" s="218"/>
      <c r="J158" s="218"/>
      <c r="K158" s="218"/>
      <c r="L158" s="218"/>
      <c r="M158" s="218"/>
      <c r="N158" s="218"/>
      <c r="O158" s="218"/>
      <c r="P158" s="218"/>
      <c r="Q158" s="218"/>
      <c r="R158" s="218"/>
      <c r="S158" s="218"/>
      <c r="T158" s="218"/>
      <c r="U158" s="218"/>
      <c r="V158" s="218"/>
      <c r="W158" s="218"/>
      <c r="X158" s="218"/>
      <c r="Y158" s="218"/>
      <c r="Z158" s="218"/>
      <c r="AA158" s="218"/>
      <c r="AB158" s="218"/>
      <c r="AC158" s="218"/>
      <c r="AD158" s="218"/>
      <c r="AE158" s="218"/>
      <c r="AF158" s="218"/>
      <c r="AG158" s="218"/>
      <c r="AH158" s="218"/>
      <c r="AI158" s="218"/>
      <c r="AJ158" s="218"/>
      <c r="AK158" s="218"/>
      <c r="AL158" s="218"/>
      <c r="AM158" s="218"/>
      <c r="AN158" s="218"/>
      <c r="AO158" s="218"/>
      <c r="AP158" s="218"/>
      <c r="AQ158" s="218"/>
      <c r="AR158" s="218"/>
      <c r="AS158" s="218"/>
      <c r="AT158" s="218"/>
      <c r="AU158" s="218"/>
      <c r="AV158" s="218"/>
      <c r="AW158" s="218"/>
      <c r="AX158" s="218"/>
      <c r="AY158" s="218"/>
      <c r="AZ158" s="218"/>
      <c r="BA158" s="218"/>
    </row>
    <row r="159" spans="4:53" ht="13.5" customHeight="1">
      <c r="D159" s="218"/>
      <c r="E159" s="218"/>
      <c r="F159" s="218"/>
      <c r="G159" s="218"/>
      <c r="H159" s="218"/>
      <c r="I159" s="218"/>
      <c r="J159" s="218"/>
      <c r="K159" s="218"/>
      <c r="L159" s="218"/>
      <c r="M159" s="218"/>
      <c r="N159" s="218"/>
      <c r="O159" s="218"/>
      <c r="P159" s="218"/>
      <c r="Q159" s="218"/>
      <c r="R159" s="218"/>
      <c r="S159" s="218"/>
      <c r="T159" s="218"/>
      <c r="U159" s="218"/>
      <c r="V159" s="218"/>
      <c r="W159" s="218"/>
      <c r="X159" s="218"/>
      <c r="Y159" s="218"/>
      <c r="Z159" s="218"/>
      <c r="AA159" s="218"/>
      <c r="AB159" s="218"/>
      <c r="AC159" s="218"/>
      <c r="AD159" s="218"/>
      <c r="AE159" s="218"/>
      <c r="AF159" s="218"/>
      <c r="AG159" s="218"/>
      <c r="AH159" s="218"/>
      <c r="AI159" s="218"/>
      <c r="AJ159" s="218"/>
      <c r="AK159" s="218"/>
      <c r="AL159" s="218"/>
      <c r="AM159" s="218"/>
      <c r="AN159" s="218"/>
      <c r="AO159" s="218"/>
      <c r="AP159" s="218"/>
      <c r="AQ159" s="218"/>
      <c r="AR159" s="218"/>
      <c r="AS159" s="218"/>
      <c r="AT159" s="218"/>
      <c r="AU159" s="218"/>
      <c r="AV159" s="218"/>
      <c r="AW159" s="218"/>
      <c r="AX159" s="218"/>
      <c r="AY159" s="218"/>
      <c r="AZ159" s="218"/>
      <c r="BA159" s="218"/>
    </row>
    <row r="160" spans="4:53" ht="13.5" customHeight="1">
      <c r="D160" s="218"/>
      <c r="E160" s="218"/>
      <c r="F160" s="218"/>
      <c r="G160" s="218"/>
      <c r="H160" s="218"/>
      <c r="I160" s="218"/>
      <c r="J160" s="218"/>
      <c r="K160" s="218"/>
      <c r="L160" s="218"/>
      <c r="M160" s="218"/>
      <c r="N160" s="218"/>
      <c r="O160" s="218"/>
      <c r="P160" s="218"/>
      <c r="Q160" s="218"/>
      <c r="R160" s="218"/>
      <c r="S160" s="218"/>
      <c r="T160" s="218"/>
      <c r="U160" s="218"/>
      <c r="V160" s="218"/>
      <c r="W160" s="218"/>
      <c r="X160" s="218"/>
      <c r="Y160" s="218"/>
      <c r="Z160" s="218"/>
      <c r="AA160" s="218"/>
      <c r="AB160" s="218"/>
      <c r="AC160" s="218"/>
      <c r="AD160" s="218"/>
      <c r="AE160" s="218"/>
      <c r="AF160" s="218"/>
      <c r="AG160" s="218"/>
      <c r="AH160" s="218"/>
      <c r="AI160" s="218"/>
      <c r="AJ160" s="218"/>
      <c r="AK160" s="218"/>
      <c r="AL160" s="218"/>
      <c r="AM160" s="218"/>
      <c r="AN160" s="218"/>
      <c r="AO160" s="218"/>
      <c r="AP160" s="218"/>
      <c r="AQ160" s="218"/>
      <c r="AR160" s="218"/>
      <c r="AS160" s="218"/>
      <c r="AT160" s="218"/>
      <c r="AU160" s="218"/>
      <c r="AV160" s="218"/>
      <c r="AW160" s="218"/>
      <c r="AX160" s="218"/>
      <c r="AY160" s="218"/>
      <c r="AZ160" s="218"/>
      <c r="BA160" s="218"/>
    </row>
    <row r="161" spans="4:53" ht="13.5" customHeight="1">
      <c r="D161" s="218"/>
      <c r="E161" s="218"/>
      <c r="F161" s="218"/>
      <c r="G161" s="218"/>
      <c r="H161" s="218"/>
      <c r="I161" s="218"/>
      <c r="J161" s="218"/>
      <c r="K161" s="218"/>
      <c r="L161" s="218"/>
      <c r="M161" s="218"/>
      <c r="N161" s="218"/>
      <c r="O161" s="218"/>
      <c r="P161" s="218"/>
      <c r="Q161" s="218"/>
      <c r="R161" s="218"/>
      <c r="S161" s="218"/>
      <c r="T161" s="218"/>
      <c r="U161" s="218"/>
      <c r="V161" s="218"/>
      <c r="W161" s="218"/>
      <c r="X161" s="218"/>
      <c r="Y161" s="218"/>
      <c r="Z161" s="218"/>
      <c r="AA161" s="218"/>
      <c r="AB161" s="218"/>
      <c r="AC161" s="218"/>
      <c r="AD161" s="218"/>
      <c r="AE161" s="218"/>
      <c r="AF161" s="218"/>
      <c r="AG161" s="218"/>
      <c r="AH161" s="218"/>
      <c r="AI161" s="218"/>
      <c r="AJ161" s="218"/>
      <c r="AK161" s="218"/>
      <c r="AL161" s="218"/>
      <c r="AM161" s="218"/>
      <c r="AN161" s="218"/>
      <c r="AO161" s="218"/>
      <c r="AP161" s="218"/>
      <c r="AQ161" s="218"/>
      <c r="AR161" s="218"/>
      <c r="AS161" s="218"/>
      <c r="AT161" s="218"/>
      <c r="AU161" s="218"/>
      <c r="AV161" s="218"/>
      <c r="AW161" s="218"/>
      <c r="AX161" s="218"/>
      <c r="AY161" s="218"/>
      <c r="AZ161" s="218"/>
      <c r="BA161" s="218"/>
    </row>
    <row r="162" spans="4:53" ht="13.5" customHeight="1">
      <c r="D162" s="218"/>
      <c r="E162" s="218"/>
      <c r="F162" s="218"/>
      <c r="G162" s="218"/>
      <c r="H162" s="218"/>
      <c r="I162" s="218"/>
      <c r="J162" s="218"/>
      <c r="K162" s="218"/>
      <c r="L162" s="218"/>
      <c r="M162" s="218"/>
      <c r="N162" s="218"/>
      <c r="O162" s="218"/>
      <c r="P162" s="218"/>
      <c r="Q162" s="218"/>
      <c r="R162" s="218"/>
      <c r="S162" s="218"/>
      <c r="T162" s="218"/>
      <c r="U162" s="218"/>
      <c r="V162" s="218"/>
      <c r="W162" s="218"/>
      <c r="X162" s="218"/>
      <c r="Y162" s="218"/>
      <c r="Z162" s="218"/>
      <c r="AA162" s="218"/>
      <c r="AB162" s="218"/>
      <c r="AC162" s="218"/>
      <c r="AD162" s="218"/>
      <c r="AE162" s="218"/>
      <c r="AF162" s="218"/>
      <c r="AG162" s="218"/>
      <c r="AH162" s="218"/>
      <c r="AI162" s="218"/>
      <c r="AJ162" s="218"/>
      <c r="AK162" s="218"/>
      <c r="AL162" s="218"/>
      <c r="AM162" s="218"/>
      <c r="AN162" s="218"/>
      <c r="AO162" s="218"/>
      <c r="AP162" s="218"/>
      <c r="AQ162" s="218"/>
      <c r="AR162" s="218"/>
      <c r="AS162" s="218"/>
      <c r="AT162" s="218"/>
      <c r="AU162" s="218"/>
      <c r="AV162" s="218"/>
      <c r="AW162" s="218"/>
      <c r="AX162" s="218"/>
      <c r="AY162" s="218"/>
      <c r="AZ162" s="218"/>
      <c r="BA162" s="218"/>
    </row>
    <row r="163" spans="4:53" ht="13.5" customHeight="1">
      <c r="D163" s="218"/>
      <c r="E163" s="218"/>
      <c r="F163" s="218"/>
      <c r="G163" s="218"/>
      <c r="H163" s="218"/>
      <c r="I163" s="218"/>
      <c r="J163" s="218"/>
      <c r="K163" s="218"/>
      <c r="L163" s="218"/>
      <c r="M163" s="218"/>
      <c r="N163" s="218"/>
      <c r="O163" s="218"/>
      <c r="P163" s="218"/>
      <c r="Q163" s="218"/>
      <c r="R163" s="218"/>
      <c r="S163" s="218"/>
      <c r="T163" s="218"/>
      <c r="U163" s="218"/>
      <c r="V163" s="218"/>
      <c r="W163" s="218"/>
      <c r="X163" s="218"/>
      <c r="Y163" s="218"/>
      <c r="Z163" s="218"/>
      <c r="AA163" s="218"/>
      <c r="AB163" s="218"/>
      <c r="AC163" s="218"/>
      <c r="AD163" s="218"/>
      <c r="AE163" s="218"/>
      <c r="AF163" s="218"/>
      <c r="AG163" s="218"/>
      <c r="AH163" s="218"/>
      <c r="AI163" s="218"/>
      <c r="AJ163" s="218"/>
      <c r="AK163" s="218"/>
      <c r="AL163" s="218"/>
      <c r="AM163" s="218"/>
      <c r="AN163" s="218"/>
      <c r="AO163" s="218"/>
      <c r="AP163" s="218"/>
      <c r="AQ163" s="218"/>
      <c r="AR163" s="218"/>
      <c r="AS163" s="218"/>
      <c r="AT163" s="218"/>
      <c r="AU163" s="218"/>
      <c r="AV163" s="218"/>
      <c r="AW163" s="218"/>
      <c r="AX163" s="218"/>
      <c r="AY163" s="218"/>
      <c r="AZ163" s="218"/>
      <c r="BA163" s="218"/>
    </row>
    <row r="164" spans="4:53" ht="13.5" customHeight="1">
      <c r="D164" s="218"/>
      <c r="E164" s="218"/>
      <c r="F164" s="218"/>
      <c r="G164" s="218"/>
      <c r="H164" s="218"/>
      <c r="I164" s="218"/>
      <c r="J164" s="218"/>
      <c r="K164" s="218"/>
      <c r="L164" s="218"/>
      <c r="M164" s="218"/>
      <c r="N164" s="218"/>
      <c r="O164" s="218"/>
      <c r="P164" s="218"/>
      <c r="Q164" s="218"/>
      <c r="R164" s="218"/>
      <c r="S164" s="218"/>
      <c r="T164" s="218"/>
      <c r="U164" s="218"/>
      <c r="V164" s="218"/>
      <c r="W164" s="218"/>
      <c r="X164" s="218"/>
      <c r="Y164" s="218"/>
      <c r="Z164" s="218"/>
      <c r="AA164" s="218"/>
      <c r="AB164" s="218"/>
      <c r="AC164" s="218"/>
      <c r="AD164" s="218"/>
      <c r="AE164" s="218"/>
      <c r="AF164" s="218"/>
      <c r="AG164" s="218"/>
      <c r="AH164" s="218"/>
      <c r="AI164" s="218"/>
      <c r="AJ164" s="218"/>
      <c r="AK164" s="218"/>
      <c r="AL164" s="218"/>
      <c r="AM164" s="218"/>
      <c r="AN164" s="218"/>
      <c r="AO164" s="218"/>
      <c r="AP164" s="218"/>
      <c r="AQ164" s="218"/>
      <c r="AR164" s="218"/>
      <c r="AS164" s="218"/>
      <c r="AT164" s="218"/>
      <c r="AU164" s="218"/>
      <c r="AV164" s="218"/>
      <c r="AW164" s="218"/>
      <c r="AX164" s="218"/>
      <c r="AY164" s="218"/>
      <c r="AZ164" s="218"/>
      <c r="BA164" s="218"/>
    </row>
    <row r="165" spans="4:53" ht="13.5" customHeight="1">
      <c r="D165" s="218"/>
      <c r="E165" s="218"/>
      <c r="F165" s="218"/>
      <c r="G165" s="218"/>
      <c r="H165" s="218"/>
      <c r="I165" s="218"/>
      <c r="J165" s="218"/>
      <c r="K165" s="218"/>
      <c r="L165" s="218"/>
      <c r="M165" s="218"/>
      <c r="N165" s="218"/>
      <c r="O165" s="218"/>
      <c r="P165" s="218"/>
      <c r="Q165" s="218"/>
      <c r="R165" s="218"/>
      <c r="S165" s="218"/>
      <c r="T165" s="218"/>
      <c r="U165" s="218"/>
      <c r="V165" s="218"/>
      <c r="W165" s="218"/>
      <c r="X165" s="218"/>
      <c r="Y165" s="218"/>
      <c r="Z165" s="218"/>
      <c r="AA165" s="218"/>
      <c r="AB165" s="218"/>
      <c r="AC165" s="218"/>
      <c r="AD165" s="218"/>
      <c r="AE165" s="218"/>
      <c r="AF165" s="218"/>
      <c r="AG165" s="218"/>
      <c r="AH165" s="218"/>
      <c r="AI165" s="218"/>
      <c r="AJ165" s="218"/>
      <c r="AK165" s="218"/>
      <c r="AL165" s="218"/>
      <c r="AM165" s="218"/>
      <c r="AN165" s="218"/>
      <c r="AO165" s="218"/>
      <c r="AP165" s="218"/>
      <c r="AQ165" s="218"/>
      <c r="AR165" s="218"/>
      <c r="AS165" s="218"/>
      <c r="AT165" s="218"/>
      <c r="AU165" s="218"/>
      <c r="AV165" s="218"/>
      <c r="AW165" s="218"/>
      <c r="AX165" s="218"/>
      <c r="AY165" s="218"/>
      <c r="AZ165" s="218"/>
      <c r="BA165" s="218"/>
    </row>
    <row r="166" spans="4:53" ht="13.5" customHeight="1">
      <c r="D166" s="218"/>
      <c r="E166" s="218"/>
      <c r="F166" s="218"/>
      <c r="G166" s="218"/>
      <c r="H166" s="218"/>
      <c r="I166" s="218"/>
      <c r="J166" s="218"/>
      <c r="K166" s="218"/>
      <c r="L166" s="218"/>
      <c r="M166" s="218"/>
      <c r="N166" s="218"/>
      <c r="O166" s="218"/>
      <c r="P166" s="218"/>
      <c r="Q166" s="218"/>
      <c r="R166" s="218"/>
      <c r="S166" s="218"/>
      <c r="T166" s="218"/>
      <c r="U166" s="218"/>
      <c r="V166" s="218"/>
      <c r="W166" s="218"/>
      <c r="X166" s="218"/>
      <c r="Y166" s="218"/>
      <c r="Z166" s="218"/>
      <c r="AA166" s="218"/>
      <c r="AB166" s="218"/>
      <c r="AC166" s="218"/>
      <c r="AD166" s="218"/>
      <c r="AE166" s="218"/>
      <c r="AF166" s="218"/>
      <c r="AG166" s="218"/>
      <c r="AH166" s="218"/>
      <c r="AI166" s="218"/>
      <c r="AJ166" s="218"/>
      <c r="AK166" s="218"/>
      <c r="AL166" s="218"/>
      <c r="AM166" s="218"/>
      <c r="AN166" s="218"/>
      <c r="AO166" s="218"/>
      <c r="AP166" s="218"/>
      <c r="AQ166" s="218"/>
      <c r="AR166" s="218"/>
      <c r="AS166" s="218"/>
      <c r="AT166" s="218"/>
      <c r="AU166" s="218"/>
      <c r="AV166" s="218"/>
      <c r="AW166" s="218"/>
      <c r="AX166" s="218"/>
      <c r="AY166" s="218"/>
      <c r="AZ166" s="218"/>
      <c r="BA166" s="218"/>
    </row>
    <row r="167" spans="4:53" ht="13.5" customHeight="1">
      <c r="D167" s="218"/>
      <c r="E167" s="218"/>
      <c r="F167" s="218"/>
      <c r="G167" s="218"/>
      <c r="H167" s="218"/>
      <c r="I167" s="218"/>
      <c r="J167" s="218"/>
      <c r="K167" s="218"/>
      <c r="L167" s="218"/>
      <c r="M167" s="218"/>
      <c r="N167" s="218"/>
      <c r="O167" s="218"/>
      <c r="P167" s="218"/>
      <c r="Q167" s="218"/>
      <c r="R167" s="218"/>
      <c r="S167" s="218"/>
      <c r="T167" s="218"/>
      <c r="U167" s="218"/>
      <c r="V167" s="218"/>
      <c r="W167" s="218"/>
      <c r="X167" s="218"/>
      <c r="Y167" s="218"/>
      <c r="Z167" s="218"/>
      <c r="AA167" s="218"/>
      <c r="AB167" s="218"/>
      <c r="AC167" s="218"/>
      <c r="AD167" s="218"/>
      <c r="AE167" s="218"/>
      <c r="AF167" s="218"/>
      <c r="AG167" s="218"/>
      <c r="AH167" s="218"/>
      <c r="AI167" s="218"/>
      <c r="AJ167" s="218"/>
      <c r="AK167" s="218"/>
      <c r="AL167" s="218"/>
      <c r="AM167" s="218"/>
      <c r="AN167" s="218"/>
      <c r="AO167" s="218"/>
      <c r="AP167" s="218"/>
      <c r="AQ167" s="218"/>
      <c r="AR167" s="218"/>
      <c r="AS167" s="218"/>
      <c r="AT167" s="218"/>
      <c r="AU167" s="218"/>
      <c r="AV167" s="218"/>
      <c r="AW167" s="218"/>
      <c r="AX167" s="218"/>
      <c r="AY167" s="218"/>
      <c r="AZ167" s="218"/>
      <c r="BA167" s="218"/>
    </row>
    <row r="168" spans="4:53" ht="13.5" customHeight="1">
      <c r="D168" s="218"/>
      <c r="E168" s="218"/>
      <c r="F168" s="218"/>
      <c r="G168" s="218"/>
      <c r="H168" s="218"/>
      <c r="I168" s="218"/>
      <c r="J168" s="218"/>
      <c r="K168" s="218"/>
      <c r="L168" s="218"/>
      <c r="M168" s="218"/>
      <c r="N168" s="218"/>
      <c r="O168" s="218"/>
      <c r="P168" s="218"/>
      <c r="Q168" s="218"/>
      <c r="R168" s="218"/>
      <c r="S168" s="218"/>
      <c r="T168" s="218"/>
      <c r="U168" s="218"/>
      <c r="V168" s="218"/>
      <c r="W168" s="218"/>
      <c r="X168" s="218"/>
      <c r="Y168" s="218"/>
      <c r="Z168" s="218"/>
      <c r="AA168" s="218"/>
      <c r="AB168" s="218"/>
      <c r="AC168" s="218"/>
      <c r="AD168" s="218"/>
      <c r="AE168" s="218"/>
      <c r="AF168" s="218"/>
      <c r="AG168" s="218"/>
      <c r="AH168" s="218"/>
      <c r="AI168" s="218"/>
      <c r="AJ168" s="218"/>
      <c r="AK168" s="218"/>
      <c r="AL168" s="218"/>
      <c r="AM168" s="218"/>
      <c r="AN168" s="218"/>
      <c r="AO168" s="218"/>
      <c r="AP168" s="218"/>
      <c r="AQ168" s="218"/>
      <c r="AR168" s="218"/>
      <c r="AS168" s="218"/>
      <c r="AT168" s="218"/>
      <c r="AU168" s="218"/>
      <c r="AV168" s="218"/>
      <c r="AW168" s="218"/>
      <c r="AX168" s="218"/>
      <c r="AY168" s="218"/>
      <c r="AZ168" s="218"/>
      <c r="BA168" s="218"/>
    </row>
    <row r="169" spans="4:53" ht="13.5" customHeight="1">
      <c r="D169" s="218"/>
      <c r="E169" s="218"/>
      <c r="F169" s="218"/>
      <c r="G169" s="218"/>
      <c r="H169" s="218"/>
      <c r="I169" s="218"/>
      <c r="J169" s="218"/>
      <c r="K169" s="218"/>
      <c r="L169" s="218"/>
      <c r="M169" s="218"/>
      <c r="N169" s="218"/>
      <c r="O169" s="218"/>
      <c r="P169" s="218"/>
      <c r="Q169" s="218"/>
      <c r="R169" s="218"/>
      <c r="S169" s="218"/>
      <c r="T169" s="218"/>
      <c r="U169" s="218"/>
      <c r="V169" s="218"/>
      <c r="W169" s="218"/>
      <c r="X169" s="218"/>
      <c r="Y169" s="218"/>
      <c r="Z169" s="218"/>
      <c r="AA169" s="218"/>
      <c r="AB169" s="218"/>
      <c r="AC169" s="218"/>
      <c r="AD169" s="218"/>
      <c r="AE169" s="218"/>
      <c r="AF169" s="218"/>
      <c r="AG169" s="218"/>
      <c r="AH169" s="218"/>
      <c r="AI169" s="218"/>
      <c r="AJ169" s="218"/>
      <c r="AK169" s="218"/>
      <c r="AL169" s="218"/>
      <c r="AM169" s="218"/>
      <c r="AN169" s="218"/>
      <c r="AO169" s="218"/>
      <c r="AP169" s="218"/>
      <c r="AQ169" s="218"/>
      <c r="AR169" s="218"/>
      <c r="AS169" s="218"/>
      <c r="AT169" s="218"/>
      <c r="AU169" s="218"/>
      <c r="AV169" s="218"/>
      <c r="AW169" s="218"/>
      <c r="AX169" s="218"/>
      <c r="AY169" s="218"/>
      <c r="AZ169" s="218"/>
      <c r="BA169" s="218"/>
    </row>
    <row r="170" spans="4:53" ht="13.5" customHeight="1">
      <c r="D170" s="218"/>
      <c r="E170" s="218"/>
      <c r="F170" s="218"/>
      <c r="G170" s="218"/>
      <c r="H170" s="218"/>
      <c r="I170" s="218"/>
      <c r="J170" s="218"/>
      <c r="K170" s="218"/>
      <c r="L170" s="218"/>
      <c r="M170" s="218"/>
      <c r="N170" s="218"/>
      <c r="O170" s="218"/>
      <c r="P170" s="218"/>
      <c r="Q170" s="218"/>
      <c r="R170" s="218"/>
      <c r="S170" s="218"/>
      <c r="T170" s="218"/>
      <c r="U170" s="218"/>
      <c r="V170" s="218"/>
      <c r="W170" s="218"/>
      <c r="X170" s="218"/>
      <c r="Y170" s="218"/>
      <c r="Z170" s="218"/>
      <c r="AA170" s="218"/>
      <c r="AB170" s="218"/>
      <c r="AC170" s="218"/>
      <c r="AD170" s="218"/>
      <c r="AE170" s="218"/>
      <c r="AF170" s="218"/>
      <c r="AG170" s="218"/>
      <c r="AH170" s="218"/>
      <c r="AI170" s="218"/>
      <c r="AJ170" s="218"/>
      <c r="AK170" s="218"/>
      <c r="AL170" s="218"/>
      <c r="AM170" s="218"/>
      <c r="AN170" s="218"/>
      <c r="AO170" s="218"/>
      <c r="AP170" s="218"/>
      <c r="AQ170" s="218"/>
      <c r="AR170" s="218"/>
      <c r="AS170" s="218"/>
      <c r="AT170" s="218"/>
      <c r="AU170" s="218"/>
      <c r="AV170" s="218"/>
      <c r="AW170" s="218"/>
      <c r="AX170" s="218"/>
      <c r="AY170" s="218"/>
      <c r="AZ170" s="218"/>
      <c r="BA170" s="218"/>
    </row>
    <row r="171" spans="4:53" ht="13.5" customHeight="1">
      <c r="D171" s="218"/>
      <c r="E171" s="218"/>
      <c r="F171" s="218"/>
      <c r="G171" s="218"/>
      <c r="H171" s="218"/>
      <c r="I171" s="218"/>
      <c r="J171" s="218"/>
      <c r="K171" s="218"/>
      <c r="L171" s="218"/>
      <c r="M171" s="218"/>
      <c r="N171" s="218"/>
      <c r="O171" s="218"/>
      <c r="P171" s="218"/>
      <c r="Q171" s="218"/>
      <c r="R171" s="218"/>
      <c r="S171" s="218"/>
      <c r="T171" s="218"/>
      <c r="U171" s="218"/>
      <c r="V171" s="218"/>
      <c r="W171" s="218"/>
      <c r="X171" s="218"/>
      <c r="Y171" s="218"/>
      <c r="Z171" s="218"/>
      <c r="AA171" s="218"/>
      <c r="AB171" s="218"/>
      <c r="AC171" s="218"/>
      <c r="AD171" s="218"/>
      <c r="AE171" s="218"/>
      <c r="AF171" s="218"/>
      <c r="AG171" s="218"/>
      <c r="AH171" s="218"/>
      <c r="AI171" s="218"/>
      <c r="AJ171" s="218"/>
      <c r="AK171" s="218"/>
      <c r="AL171" s="218"/>
      <c r="AM171" s="218"/>
      <c r="AN171" s="218"/>
      <c r="AO171" s="218"/>
      <c r="AP171" s="218"/>
      <c r="AQ171" s="218"/>
      <c r="AR171" s="218"/>
      <c r="AS171" s="218"/>
      <c r="AT171" s="218"/>
      <c r="AU171" s="218"/>
      <c r="AV171" s="218"/>
      <c r="AW171" s="218"/>
      <c r="AX171" s="218"/>
      <c r="AY171" s="218"/>
      <c r="AZ171" s="218"/>
      <c r="BA171" s="218"/>
    </row>
    <row r="172" spans="4:53" ht="13.5" customHeight="1">
      <c r="D172" s="218"/>
      <c r="E172" s="218"/>
      <c r="F172" s="218"/>
      <c r="G172" s="218"/>
      <c r="H172" s="218"/>
      <c r="I172" s="218"/>
      <c r="J172" s="218"/>
      <c r="K172" s="218"/>
      <c r="L172" s="218"/>
      <c r="M172" s="218"/>
      <c r="N172" s="218"/>
      <c r="O172" s="218"/>
      <c r="P172" s="218"/>
      <c r="Q172" s="218"/>
      <c r="R172" s="218"/>
      <c r="S172" s="218"/>
      <c r="T172" s="218"/>
      <c r="U172" s="218"/>
      <c r="V172" s="218"/>
      <c r="W172" s="218"/>
      <c r="X172" s="218"/>
      <c r="Y172" s="218"/>
      <c r="Z172" s="218"/>
      <c r="AA172" s="218"/>
      <c r="AB172" s="218"/>
      <c r="AC172" s="218"/>
      <c r="AD172" s="218"/>
      <c r="AE172" s="218"/>
      <c r="AF172" s="218"/>
      <c r="AG172" s="218"/>
      <c r="AH172" s="218"/>
      <c r="AI172" s="218"/>
      <c r="AJ172" s="218"/>
      <c r="AK172" s="218"/>
      <c r="AL172" s="218"/>
      <c r="AM172" s="218"/>
      <c r="AN172" s="218"/>
      <c r="AO172" s="218"/>
      <c r="AP172" s="218"/>
      <c r="AQ172" s="218"/>
      <c r="AR172" s="218"/>
      <c r="AS172" s="218"/>
      <c r="AT172" s="218"/>
      <c r="AU172" s="218"/>
      <c r="AV172" s="218"/>
      <c r="AW172" s="218"/>
      <c r="AX172" s="218"/>
      <c r="AY172" s="218"/>
      <c r="AZ172" s="218"/>
      <c r="BA172" s="218"/>
    </row>
    <row r="173" spans="4:53" ht="13.5" customHeight="1">
      <c r="D173" s="218"/>
      <c r="E173" s="218"/>
      <c r="F173" s="218"/>
      <c r="G173" s="218"/>
      <c r="H173" s="218"/>
      <c r="I173" s="218"/>
      <c r="J173" s="218"/>
      <c r="K173" s="218"/>
      <c r="L173" s="218"/>
      <c r="M173" s="218"/>
      <c r="N173" s="218"/>
      <c r="O173" s="218"/>
      <c r="P173" s="218"/>
      <c r="Q173" s="218"/>
      <c r="R173" s="218"/>
      <c r="S173" s="218"/>
      <c r="T173" s="218"/>
      <c r="U173" s="218"/>
      <c r="V173" s="218"/>
      <c r="W173" s="218"/>
      <c r="X173" s="218"/>
      <c r="Y173" s="218"/>
      <c r="Z173" s="218"/>
      <c r="AA173" s="218"/>
      <c r="AB173" s="218"/>
      <c r="AC173" s="218"/>
      <c r="AD173" s="218"/>
      <c r="AE173" s="218"/>
      <c r="AF173" s="218"/>
      <c r="AG173" s="218"/>
      <c r="AH173" s="218"/>
      <c r="AI173" s="218"/>
      <c r="AJ173" s="218"/>
      <c r="AK173" s="218"/>
      <c r="AL173" s="218"/>
      <c r="AM173" s="218"/>
      <c r="AN173" s="218"/>
      <c r="AO173" s="218"/>
      <c r="AP173" s="218"/>
      <c r="AQ173" s="218"/>
      <c r="AR173" s="218"/>
      <c r="AS173" s="218"/>
      <c r="AT173" s="218"/>
      <c r="AU173" s="218"/>
      <c r="AV173" s="218"/>
      <c r="AW173" s="218"/>
      <c r="AX173" s="218"/>
      <c r="AY173" s="218"/>
      <c r="AZ173" s="218"/>
      <c r="BA173" s="218"/>
    </row>
    <row r="174" spans="4:53" ht="13.5" customHeight="1">
      <c r="D174" s="218"/>
      <c r="E174" s="218"/>
      <c r="F174" s="218"/>
      <c r="G174" s="218"/>
      <c r="H174" s="218"/>
      <c r="I174" s="218"/>
      <c r="J174" s="218"/>
      <c r="K174" s="218"/>
      <c r="L174" s="218"/>
      <c r="M174" s="218"/>
      <c r="N174" s="218"/>
      <c r="O174" s="218"/>
      <c r="P174" s="218"/>
      <c r="Q174" s="218"/>
      <c r="R174" s="218"/>
      <c r="S174" s="218"/>
      <c r="T174" s="218"/>
      <c r="U174" s="218"/>
      <c r="V174" s="218"/>
      <c r="W174" s="218"/>
      <c r="X174" s="218"/>
      <c r="Y174" s="218"/>
      <c r="Z174" s="218"/>
      <c r="AA174" s="218"/>
      <c r="AB174" s="218"/>
      <c r="AC174" s="218"/>
      <c r="AD174" s="218"/>
      <c r="AE174" s="218"/>
      <c r="AF174" s="218"/>
      <c r="AG174" s="218"/>
      <c r="AH174" s="218"/>
      <c r="AI174" s="218"/>
      <c r="AJ174" s="218"/>
      <c r="AK174" s="218"/>
      <c r="AL174" s="218"/>
      <c r="AM174" s="218"/>
      <c r="AN174" s="218"/>
      <c r="AO174" s="218"/>
      <c r="AP174" s="218"/>
      <c r="AQ174" s="218"/>
      <c r="AR174" s="218"/>
      <c r="AS174" s="218"/>
      <c r="AT174" s="218"/>
      <c r="AU174" s="218"/>
      <c r="AV174" s="218"/>
      <c r="AW174" s="218"/>
      <c r="AX174" s="218"/>
      <c r="AY174" s="218"/>
      <c r="AZ174" s="218"/>
      <c r="BA174" s="218"/>
    </row>
    <row r="175" spans="4:53" ht="13.5" customHeight="1">
      <c r="D175" s="218"/>
      <c r="E175" s="218"/>
      <c r="F175" s="218"/>
      <c r="G175" s="218"/>
      <c r="H175" s="218"/>
      <c r="I175" s="218"/>
      <c r="J175" s="218"/>
      <c r="K175" s="218"/>
      <c r="L175" s="218"/>
      <c r="M175" s="218"/>
      <c r="N175" s="218"/>
      <c r="O175" s="218"/>
      <c r="P175" s="218"/>
      <c r="Q175" s="218"/>
      <c r="R175" s="218"/>
      <c r="S175" s="218"/>
      <c r="T175" s="218"/>
      <c r="U175" s="218"/>
      <c r="V175" s="218"/>
      <c r="W175" s="218"/>
      <c r="X175" s="218"/>
      <c r="Y175" s="218"/>
      <c r="Z175" s="218"/>
      <c r="AA175" s="218"/>
      <c r="AB175" s="218"/>
      <c r="AC175" s="218"/>
      <c r="AD175" s="218"/>
      <c r="AE175" s="218"/>
      <c r="AF175" s="218"/>
      <c r="AG175" s="218"/>
      <c r="AH175" s="218"/>
      <c r="AI175" s="218"/>
      <c r="AJ175" s="218"/>
      <c r="AK175" s="218"/>
      <c r="AL175" s="218"/>
      <c r="AM175" s="218"/>
      <c r="AN175" s="218"/>
      <c r="AO175" s="218"/>
      <c r="AP175" s="218"/>
      <c r="AQ175" s="218"/>
      <c r="AR175" s="218"/>
      <c r="AS175" s="218"/>
      <c r="AT175" s="218"/>
      <c r="AU175" s="218"/>
      <c r="AV175" s="218"/>
      <c r="AW175" s="218"/>
      <c r="AX175" s="218"/>
      <c r="AY175" s="218"/>
      <c r="AZ175" s="218"/>
      <c r="BA175" s="218"/>
    </row>
    <row r="176" spans="4:53" ht="13.5" customHeight="1">
      <c r="D176" s="218"/>
      <c r="E176" s="218"/>
      <c r="F176" s="218"/>
      <c r="G176" s="218"/>
      <c r="H176" s="218"/>
      <c r="I176" s="218"/>
      <c r="J176" s="218"/>
      <c r="K176" s="218"/>
      <c r="L176" s="218"/>
      <c r="M176" s="218"/>
      <c r="N176" s="218"/>
      <c r="O176" s="218"/>
      <c r="P176" s="218"/>
      <c r="Q176" s="218"/>
      <c r="R176" s="218"/>
      <c r="S176" s="218"/>
      <c r="T176" s="218"/>
      <c r="U176" s="218"/>
      <c r="V176" s="218"/>
      <c r="W176" s="218"/>
      <c r="X176" s="218"/>
      <c r="Y176" s="218"/>
      <c r="Z176" s="218"/>
      <c r="AA176" s="218"/>
      <c r="AB176" s="218"/>
      <c r="AC176" s="218"/>
      <c r="AD176" s="218"/>
      <c r="AE176" s="218"/>
      <c r="AF176" s="218"/>
      <c r="AG176" s="218"/>
      <c r="AH176" s="218"/>
      <c r="AI176" s="218"/>
      <c r="AJ176" s="218"/>
      <c r="AK176" s="218"/>
      <c r="AL176" s="218"/>
      <c r="AM176" s="218"/>
      <c r="AN176" s="218"/>
      <c r="AO176" s="218"/>
      <c r="AP176" s="218"/>
      <c r="AQ176" s="218"/>
      <c r="AR176" s="218"/>
      <c r="AS176" s="218"/>
      <c r="AT176" s="218"/>
      <c r="AU176" s="218"/>
      <c r="AV176" s="218"/>
      <c r="AW176" s="218"/>
      <c r="AX176" s="218"/>
      <c r="AY176" s="218"/>
      <c r="AZ176" s="218"/>
      <c r="BA176" s="218"/>
    </row>
    <row r="177" spans="4:53" ht="13.5" customHeight="1">
      <c r="D177" s="218"/>
      <c r="E177" s="218"/>
      <c r="F177" s="218"/>
      <c r="G177" s="218"/>
      <c r="H177" s="218"/>
      <c r="I177" s="218"/>
      <c r="J177" s="218"/>
      <c r="K177" s="218"/>
      <c r="L177" s="218"/>
      <c r="M177" s="218"/>
      <c r="N177" s="218"/>
      <c r="O177" s="218"/>
      <c r="P177" s="218"/>
      <c r="Q177" s="218"/>
      <c r="R177" s="218"/>
      <c r="S177" s="218"/>
      <c r="T177" s="218"/>
      <c r="U177" s="218"/>
      <c r="V177" s="218"/>
      <c r="W177" s="218"/>
      <c r="X177" s="218"/>
      <c r="Y177" s="218"/>
      <c r="Z177" s="218"/>
      <c r="AA177" s="218"/>
      <c r="AB177" s="218"/>
      <c r="AC177" s="218"/>
      <c r="AD177" s="218"/>
      <c r="AE177" s="218"/>
      <c r="AF177" s="218"/>
      <c r="AG177" s="218"/>
      <c r="AH177" s="218"/>
      <c r="AI177" s="218"/>
      <c r="AJ177" s="218"/>
      <c r="AK177" s="218"/>
      <c r="AL177" s="218"/>
      <c r="AM177" s="218"/>
      <c r="AN177" s="218"/>
      <c r="AO177" s="218"/>
      <c r="AP177" s="218"/>
      <c r="AQ177" s="218"/>
      <c r="AR177" s="218"/>
      <c r="AS177" s="218"/>
      <c r="AT177" s="218"/>
      <c r="AU177" s="218"/>
      <c r="AV177" s="218"/>
      <c r="AW177" s="218"/>
      <c r="AX177" s="218"/>
      <c r="AY177" s="218"/>
      <c r="AZ177" s="218"/>
      <c r="BA177" s="218"/>
    </row>
    <row r="178" spans="4:53" ht="13.5" customHeight="1">
      <c r="D178" s="218"/>
      <c r="E178" s="218"/>
      <c r="F178" s="218"/>
      <c r="G178" s="218"/>
      <c r="H178" s="218"/>
      <c r="I178" s="218"/>
      <c r="J178" s="218"/>
      <c r="K178" s="218"/>
      <c r="L178" s="218"/>
      <c r="M178" s="218"/>
      <c r="N178" s="218"/>
      <c r="O178" s="218"/>
      <c r="P178" s="218"/>
      <c r="Q178" s="218"/>
      <c r="R178" s="218"/>
      <c r="S178" s="218"/>
      <c r="T178" s="218"/>
      <c r="U178" s="218"/>
      <c r="V178" s="218"/>
      <c r="W178" s="218"/>
      <c r="X178" s="218"/>
      <c r="Y178" s="218"/>
      <c r="Z178" s="218"/>
      <c r="AA178" s="218"/>
      <c r="AB178" s="218"/>
      <c r="AC178" s="218"/>
      <c r="AD178" s="218"/>
      <c r="AE178" s="218"/>
      <c r="AF178" s="218"/>
      <c r="AG178" s="218"/>
      <c r="AH178" s="218"/>
      <c r="AI178" s="218"/>
      <c r="AJ178" s="218"/>
      <c r="AK178" s="218"/>
      <c r="AL178" s="218"/>
      <c r="AM178" s="218"/>
      <c r="AN178" s="218"/>
      <c r="AO178" s="218"/>
      <c r="AP178" s="218"/>
      <c r="AQ178" s="218"/>
      <c r="AR178" s="218"/>
      <c r="AS178" s="218"/>
      <c r="AT178" s="218"/>
      <c r="AU178" s="218"/>
      <c r="AV178" s="218"/>
      <c r="AW178" s="218"/>
      <c r="AX178" s="218"/>
      <c r="AY178" s="218"/>
      <c r="AZ178" s="218"/>
      <c r="BA178" s="218"/>
    </row>
    <row r="179" spans="4:53" ht="13.5" customHeight="1">
      <c r="D179" s="218"/>
      <c r="E179" s="218"/>
      <c r="F179" s="218"/>
      <c r="G179" s="218"/>
      <c r="H179" s="218"/>
      <c r="I179" s="218"/>
      <c r="J179" s="218"/>
      <c r="K179" s="218"/>
      <c r="L179" s="218"/>
      <c r="M179" s="218"/>
      <c r="N179" s="218"/>
      <c r="O179" s="218"/>
      <c r="P179" s="218"/>
      <c r="Q179" s="218"/>
      <c r="R179" s="218"/>
      <c r="S179" s="218"/>
      <c r="T179" s="218"/>
      <c r="U179" s="218"/>
      <c r="V179" s="218"/>
      <c r="W179" s="218"/>
      <c r="X179" s="218"/>
      <c r="Y179" s="218"/>
      <c r="Z179" s="218"/>
      <c r="AA179" s="218"/>
      <c r="AB179" s="218"/>
      <c r="AC179" s="218"/>
      <c r="AD179" s="218"/>
      <c r="AE179" s="218"/>
      <c r="AF179" s="218"/>
      <c r="AG179" s="218"/>
      <c r="AH179" s="218"/>
      <c r="AI179" s="218"/>
      <c r="AJ179" s="218"/>
      <c r="AK179" s="218"/>
      <c r="AL179" s="218"/>
      <c r="AM179" s="218"/>
      <c r="AN179" s="218"/>
      <c r="AO179" s="218"/>
      <c r="AP179" s="218"/>
      <c r="AQ179" s="218"/>
      <c r="AR179" s="218"/>
      <c r="AS179" s="218"/>
      <c r="AT179" s="218"/>
      <c r="AU179" s="218"/>
      <c r="AV179" s="218"/>
      <c r="AW179" s="218"/>
      <c r="AX179" s="218"/>
      <c r="AY179" s="218"/>
      <c r="AZ179" s="218"/>
      <c r="BA179" s="218"/>
    </row>
    <row r="180" spans="4:53" ht="13.5" customHeight="1">
      <c r="D180" s="218"/>
      <c r="E180" s="218"/>
      <c r="F180" s="218"/>
      <c r="G180" s="218"/>
      <c r="H180" s="218"/>
      <c r="I180" s="218"/>
      <c r="J180" s="218"/>
      <c r="K180" s="218"/>
      <c r="L180" s="218"/>
      <c r="M180" s="218"/>
      <c r="N180" s="218"/>
      <c r="O180" s="218"/>
      <c r="P180" s="218"/>
      <c r="Q180" s="218"/>
      <c r="R180" s="218"/>
      <c r="S180" s="218"/>
      <c r="T180" s="218"/>
      <c r="U180" s="218"/>
      <c r="V180" s="218"/>
      <c r="W180" s="218"/>
      <c r="X180" s="218"/>
      <c r="Y180" s="218"/>
      <c r="Z180" s="218"/>
      <c r="AA180" s="218"/>
      <c r="AB180" s="218"/>
      <c r="AC180" s="218"/>
      <c r="AD180" s="218"/>
      <c r="AE180" s="218"/>
      <c r="AF180" s="218"/>
      <c r="AG180" s="218"/>
      <c r="AH180" s="218"/>
      <c r="AI180" s="218"/>
      <c r="AJ180" s="218"/>
      <c r="AK180" s="218"/>
      <c r="AL180" s="218"/>
      <c r="AM180" s="218"/>
      <c r="AN180" s="218"/>
      <c r="AO180" s="218"/>
      <c r="AP180" s="218"/>
      <c r="AQ180" s="218"/>
      <c r="AR180" s="218"/>
      <c r="AS180" s="218"/>
      <c r="AT180" s="218"/>
      <c r="AU180" s="218"/>
      <c r="AV180" s="218"/>
      <c r="AW180" s="218"/>
      <c r="AX180" s="218"/>
      <c r="AY180" s="218"/>
      <c r="AZ180" s="218"/>
      <c r="BA180" s="218"/>
    </row>
    <row r="181" spans="4:53" ht="13.5" customHeight="1">
      <c r="D181" s="218"/>
      <c r="E181" s="218"/>
      <c r="F181" s="218"/>
      <c r="G181" s="218"/>
      <c r="H181" s="218"/>
      <c r="I181" s="218"/>
      <c r="J181" s="218"/>
      <c r="K181" s="218"/>
      <c r="L181" s="218"/>
      <c r="M181" s="218"/>
      <c r="N181" s="218"/>
      <c r="O181" s="218"/>
      <c r="P181" s="218"/>
      <c r="Q181" s="218"/>
      <c r="R181" s="218"/>
      <c r="S181" s="218"/>
      <c r="T181" s="218"/>
      <c r="U181" s="218"/>
      <c r="V181" s="218"/>
      <c r="W181" s="218"/>
      <c r="X181" s="218"/>
      <c r="Y181" s="218"/>
      <c r="Z181" s="218"/>
      <c r="AA181" s="218"/>
      <c r="AB181" s="218"/>
      <c r="AC181" s="218"/>
      <c r="AD181" s="218"/>
      <c r="AE181" s="218"/>
      <c r="AF181" s="218"/>
      <c r="AG181" s="218"/>
      <c r="AH181" s="218"/>
      <c r="AI181" s="218"/>
      <c r="AJ181" s="218"/>
      <c r="AK181" s="218"/>
      <c r="AL181" s="218"/>
      <c r="AM181" s="218"/>
      <c r="AN181" s="218"/>
      <c r="AO181" s="218"/>
      <c r="AP181" s="218"/>
      <c r="AQ181" s="218"/>
      <c r="AR181" s="218"/>
      <c r="AS181" s="218"/>
      <c r="AT181" s="218"/>
      <c r="AU181" s="218"/>
      <c r="AV181" s="218"/>
      <c r="AW181" s="218"/>
      <c r="AX181" s="218"/>
      <c r="AY181" s="218"/>
      <c r="AZ181" s="218"/>
      <c r="BA181" s="218"/>
    </row>
    <row r="182" spans="4:53" ht="13.5" customHeight="1">
      <c r="D182" s="218"/>
      <c r="E182" s="218"/>
      <c r="F182" s="218"/>
      <c r="G182" s="218"/>
      <c r="H182" s="218"/>
      <c r="I182" s="218"/>
      <c r="J182" s="218"/>
      <c r="K182" s="218"/>
      <c r="L182" s="218"/>
      <c r="M182" s="218"/>
      <c r="N182" s="218"/>
      <c r="O182" s="218"/>
      <c r="P182" s="218"/>
      <c r="Q182" s="218"/>
      <c r="R182" s="218"/>
      <c r="S182" s="218"/>
      <c r="T182" s="218"/>
      <c r="U182" s="218"/>
      <c r="V182" s="218"/>
      <c r="W182" s="218"/>
      <c r="X182" s="218"/>
      <c r="Y182" s="218"/>
      <c r="Z182" s="218"/>
      <c r="AA182" s="218"/>
      <c r="AB182" s="218"/>
      <c r="AC182" s="218"/>
      <c r="AD182" s="218"/>
      <c r="AE182" s="218"/>
      <c r="AF182" s="218"/>
      <c r="AG182" s="218"/>
      <c r="AH182" s="218"/>
      <c r="AI182" s="218"/>
      <c r="AJ182" s="218"/>
      <c r="AK182" s="218"/>
      <c r="AL182" s="218"/>
      <c r="AM182" s="218"/>
      <c r="AN182" s="218"/>
      <c r="AO182" s="218"/>
      <c r="AP182" s="218"/>
      <c r="AQ182" s="218"/>
      <c r="AR182" s="218"/>
      <c r="AS182" s="218"/>
      <c r="AT182" s="218"/>
      <c r="AU182" s="218"/>
      <c r="AV182" s="218"/>
      <c r="AW182" s="218"/>
      <c r="AX182" s="218"/>
      <c r="AY182" s="218"/>
      <c r="AZ182" s="218"/>
      <c r="BA182" s="218"/>
    </row>
    <row r="183" spans="4:53" ht="13.5" customHeight="1">
      <c r="D183" s="218"/>
      <c r="E183" s="218"/>
      <c r="F183" s="218"/>
      <c r="G183" s="218"/>
      <c r="H183" s="218"/>
      <c r="I183" s="218"/>
      <c r="J183" s="218"/>
      <c r="K183" s="218"/>
      <c r="L183" s="218"/>
      <c r="M183" s="218"/>
      <c r="N183" s="218"/>
      <c r="O183" s="218"/>
      <c r="P183" s="218"/>
      <c r="Q183" s="218"/>
      <c r="R183" s="218"/>
      <c r="S183" s="218"/>
      <c r="T183" s="218"/>
      <c r="U183" s="218"/>
      <c r="V183" s="218"/>
      <c r="W183" s="218"/>
      <c r="X183" s="218"/>
      <c r="Y183" s="218"/>
      <c r="Z183" s="218"/>
      <c r="AA183" s="218"/>
      <c r="AB183" s="218"/>
      <c r="AC183" s="218"/>
      <c r="AD183" s="218"/>
      <c r="AE183" s="218"/>
      <c r="AF183" s="218"/>
      <c r="AG183" s="218"/>
      <c r="AH183" s="218"/>
      <c r="AI183" s="218"/>
      <c r="AJ183" s="218"/>
      <c r="AK183" s="218"/>
      <c r="AL183" s="218"/>
      <c r="AM183" s="218"/>
      <c r="AN183" s="218"/>
      <c r="AO183" s="218"/>
      <c r="AP183" s="218"/>
      <c r="AQ183" s="218"/>
      <c r="AR183" s="218"/>
      <c r="AS183" s="218"/>
      <c r="AT183" s="218"/>
      <c r="AU183" s="218"/>
      <c r="AV183" s="218"/>
      <c r="AW183" s="218"/>
      <c r="AX183" s="218"/>
      <c r="AY183" s="218"/>
      <c r="AZ183" s="218"/>
      <c r="BA183" s="218"/>
    </row>
    <row r="184" spans="4:53" ht="13.5" customHeight="1">
      <c r="D184" s="218"/>
      <c r="E184" s="218"/>
      <c r="F184" s="218"/>
      <c r="G184" s="218"/>
      <c r="H184" s="218"/>
      <c r="I184" s="218"/>
      <c r="J184" s="218"/>
      <c r="K184" s="218"/>
      <c r="L184" s="218"/>
      <c r="M184" s="218"/>
      <c r="N184" s="218"/>
      <c r="O184" s="218"/>
      <c r="P184" s="218"/>
      <c r="Q184" s="218"/>
      <c r="R184" s="218"/>
      <c r="S184" s="218"/>
      <c r="T184" s="218"/>
      <c r="U184" s="218"/>
      <c r="V184" s="218"/>
      <c r="W184" s="218"/>
      <c r="X184" s="218"/>
      <c r="Y184" s="218"/>
      <c r="Z184" s="218"/>
      <c r="AA184" s="218"/>
      <c r="AB184" s="218"/>
      <c r="AC184" s="218"/>
      <c r="AD184" s="218"/>
      <c r="AE184" s="218"/>
      <c r="AF184" s="218"/>
      <c r="AG184" s="218"/>
      <c r="AH184" s="218"/>
      <c r="AI184" s="218"/>
      <c r="AJ184" s="218"/>
      <c r="AK184" s="218"/>
      <c r="AL184" s="218"/>
      <c r="AM184" s="218"/>
      <c r="AN184" s="218"/>
      <c r="AO184" s="218"/>
      <c r="AP184" s="218"/>
      <c r="AQ184" s="218"/>
      <c r="AR184" s="218"/>
      <c r="AS184" s="218"/>
      <c r="AT184" s="218"/>
      <c r="AU184" s="218"/>
      <c r="AV184" s="218"/>
      <c r="AW184" s="218"/>
      <c r="AX184" s="218"/>
      <c r="AY184" s="218"/>
      <c r="AZ184" s="218"/>
      <c r="BA184" s="218"/>
    </row>
    <row r="185" spans="4:53" ht="13.5" customHeight="1">
      <c r="D185" s="218"/>
      <c r="E185" s="218"/>
      <c r="F185" s="218"/>
      <c r="G185" s="218"/>
      <c r="H185" s="218"/>
      <c r="I185" s="218"/>
      <c r="J185" s="218"/>
      <c r="K185" s="218"/>
      <c r="L185" s="218"/>
      <c r="M185" s="218"/>
      <c r="N185" s="218"/>
      <c r="O185" s="218"/>
      <c r="P185" s="218"/>
      <c r="Q185" s="218"/>
      <c r="R185" s="218"/>
      <c r="S185" s="218"/>
      <c r="T185" s="218"/>
      <c r="U185" s="218"/>
      <c r="V185" s="218"/>
      <c r="W185" s="218"/>
      <c r="X185" s="218"/>
      <c r="Y185" s="218"/>
      <c r="Z185" s="218"/>
      <c r="AA185" s="218"/>
      <c r="AB185" s="218"/>
      <c r="AC185" s="218"/>
      <c r="AD185" s="218"/>
      <c r="AE185" s="218"/>
      <c r="AF185" s="218"/>
      <c r="AG185" s="218"/>
      <c r="AH185" s="218"/>
      <c r="AI185" s="218"/>
      <c r="AJ185" s="218"/>
      <c r="AK185" s="218"/>
      <c r="AL185" s="218"/>
      <c r="AM185" s="218"/>
      <c r="AN185" s="218"/>
      <c r="AO185" s="218"/>
      <c r="AP185" s="218"/>
      <c r="AQ185" s="218"/>
      <c r="AR185" s="218"/>
      <c r="AS185" s="218"/>
      <c r="AT185" s="218"/>
      <c r="AU185" s="218"/>
      <c r="AV185" s="218"/>
      <c r="AW185" s="218"/>
      <c r="AX185" s="218"/>
      <c r="AY185" s="218"/>
      <c r="AZ185" s="218"/>
      <c r="BA185" s="218"/>
    </row>
    <row r="186" spans="4:53" ht="13.5" customHeight="1">
      <c r="D186" s="218"/>
      <c r="E186" s="218"/>
      <c r="F186" s="218"/>
      <c r="G186" s="218"/>
      <c r="H186" s="218"/>
      <c r="I186" s="218"/>
      <c r="J186" s="218"/>
      <c r="K186" s="218"/>
      <c r="L186" s="218"/>
      <c r="M186" s="218"/>
      <c r="N186" s="218"/>
      <c r="O186" s="218"/>
      <c r="P186" s="218"/>
      <c r="Q186" s="218"/>
      <c r="R186" s="218"/>
      <c r="S186" s="218"/>
      <c r="T186" s="218"/>
      <c r="U186" s="218"/>
      <c r="V186" s="218"/>
      <c r="W186" s="218"/>
      <c r="X186" s="218"/>
      <c r="Y186" s="218"/>
      <c r="Z186" s="218"/>
      <c r="AA186" s="218"/>
      <c r="AB186" s="218"/>
      <c r="AC186" s="218"/>
      <c r="AD186" s="218"/>
      <c r="AE186" s="218"/>
      <c r="AF186" s="218"/>
      <c r="AG186" s="218"/>
      <c r="AH186" s="218"/>
      <c r="AI186" s="218"/>
      <c r="AJ186" s="218"/>
      <c r="AK186" s="218"/>
      <c r="AL186" s="218"/>
      <c r="AM186" s="218"/>
      <c r="AN186" s="218"/>
      <c r="AO186" s="218"/>
      <c r="AP186" s="218"/>
      <c r="AQ186" s="218"/>
      <c r="AR186" s="218"/>
      <c r="AS186" s="218"/>
      <c r="AT186" s="218"/>
      <c r="AU186" s="218"/>
      <c r="AV186" s="218"/>
      <c r="AW186" s="218"/>
      <c r="AX186" s="218"/>
      <c r="AY186" s="218"/>
      <c r="AZ186" s="218"/>
      <c r="BA186" s="218"/>
    </row>
    <row r="187" spans="4:53" ht="13.5" customHeight="1">
      <c r="D187" s="218"/>
      <c r="E187" s="218"/>
      <c r="F187" s="218"/>
      <c r="G187" s="218"/>
      <c r="H187" s="218"/>
      <c r="I187" s="218"/>
      <c r="J187" s="218"/>
      <c r="K187" s="218"/>
      <c r="L187" s="218"/>
      <c r="M187" s="218"/>
      <c r="N187" s="218"/>
      <c r="O187" s="218"/>
      <c r="P187" s="218"/>
      <c r="Q187" s="218"/>
      <c r="R187" s="218"/>
      <c r="S187" s="218"/>
      <c r="T187" s="218"/>
      <c r="U187" s="218"/>
      <c r="V187" s="218"/>
      <c r="W187" s="218"/>
      <c r="X187" s="218"/>
      <c r="Y187" s="218"/>
      <c r="Z187" s="218"/>
      <c r="AA187" s="218"/>
      <c r="AB187" s="218"/>
      <c r="AC187" s="218"/>
      <c r="AD187" s="218"/>
      <c r="AE187" s="218"/>
      <c r="AF187" s="218"/>
      <c r="AG187" s="218"/>
      <c r="AH187" s="218"/>
      <c r="AI187" s="218"/>
      <c r="AJ187" s="218"/>
      <c r="AK187" s="218"/>
      <c r="AL187" s="218"/>
      <c r="AM187" s="218"/>
      <c r="AN187" s="218"/>
      <c r="AO187" s="218"/>
      <c r="AP187" s="218"/>
      <c r="AQ187" s="218"/>
      <c r="AR187" s="218"/>
      <c r="AS187" s="218"/>
      <c r="AT187" s="218"/>
      <c r="AU187" s="218"/>
      <c r="AV187" s="218"/>
      <c r="AW187" s="218"/>
      <c r="AX187" s="218"/>
      <c r="AY187" s="218"/>
      <c r="AZ187" s="218"/>
      <c r="BA187" s="218"/>
    </row>
    <row r="188" spans="4:53" ht="13.5" customHeight="1">
      <c r="D188" s="218"/>
      <c r="E188" s="218"/>
      <c r="F188" s="218"/>
      <c r="G188" s="218"/>
      <c r="H188" s="218"/>
      <c r="I188" s="218"/>
      <c r="J188" s="218"/>
      <c r="K188" s="218"/>
      <c r="L188" s="218"/>
      <c r="M188" s="218"/>
      <c r="N188" s="218"/>
      <c r="O188" s="218"/>
      <c r="P188" s="218"/>
      <c r="Q188" s="218"/>
      <c r="R188" s="218"/>
      <c r="S188" s="218"/>
      <c r="T188" s="218"/>
      <c r="U188" s="218"/>
      <c r="V188" s="218"/>
      <c r="W188" s="218"/>
      <c r="X188" s="218"/>
      <c r="Y188" s="218"/>
      <c r="Z188" s="218"/>
      <c r="AA188" s="218"/>
      <c r="AB188" s="218"/>
      <c r="AC188" s="218"/>
      <c r="AD188" s="218"/>
      <c r="AE188" s="218"/>
      <c r="AF188" s="218"/>
      <c r="AG188" s="218"/>
      <c r="AH188" s="218"/>
      <c r="AI188" s="218"/>
      <c r="AJ188" s="218"/>
      <c r="AK188" s="218"/>
      <c r="AL188" s="218"/>
      <c r="AM188" s="218"/>
      <c r="AN188" s="218"/>
      <c r="AO188" s="218"/>
      <c r="AP188" s="218"/>
      <c r="AQ188" s="218"/>
      <c r="AR188" s="218"/>
      <c r="AS188" s="218"/>
      <c r="AT188" s="218"/>
      <c r="AU188" s="218"/>
      <c r="AV188" s="218"/>
      <c r="AW188" s="218"/>
      <c r="AX188" s="218"/>
      <c r="AY188" s="218"/>
      <c r="AZ188" s="218"/>
      <c r="BA188" s="218"/>
    </row>
    <row r="189" spans="4:53" ht="13.5" customHeight="1">
      <c r="D189" s="218"/>
      <c r="E189" s="218"/>
      <c r="F189" s="218"/>
      <c r="G189" s="218"/>
      <c r="H189" s="218"/>
      <c r="I189" s="218"/>
      <c r="J189" s="218"/>
      <c r="K189" s="218"/>
      <c r="L189" s="218"/>
      <c r="M189" s="218"/>
      <c r="N189" s="218"/>
      <c r="O189" s="218"/>
      <c r="P189" s="218"/>
      <c r="Q189" s="218"/>
      <c r="R189" s="218"/>
      <c r="S189" s="218"/>
      <c r="T189" s="218"/>
      <c r="U189" s="218"/>
      <c r="V189" s="218"/>
      <c r="W189" s="218"/>
      <c r="X189" s="218"/>
      <c r="Y189" s="218"/>
      <c r="Z189" s="218"/>
      <c r="AA189" s="218"/>
      <c r="AB189" s="218"/>
      <c r="AC189" s="218"/>
      <c r="AD189" s="218"/>
      <c r="AE189" s="218"/>
      <c r="AF189" s="218"/>
      <c r="AG189" s="218"/>
      <c r="AH189" s="218"/>
      <c r="AI189" s="218"/>
      <c r="AJ189" s="218"/>
      <c r="AK189" s="218"/>
      <c r="AL189" s="218"/>
      <c r="AM189" s="218"/>
      <c r="AN189" s="218"/>
      <c r="AO189" s="218"/>
      <c r="AP189" s="218"/>
      <c r="AQ189" s="218"/>
      <c r="AR189" s="218"/>
      <c r="AS189" s="218"/>
      <c r="AT189" s="218"/>
      <c r="AU189" s="218"/>
      <c r="AV189" s="218"/>
      <c r="AW189" s="218"/>
      <c r="AX189" s="218"/>
      <c r="AY189" s="218"/>
      <c r="AZ189" s="218"/>
      <c r="BA189" s="218"/>
    </row>
    <row r="190" spans="4:53" ht="13.5" customHeight="1">
      <c r="D190" s="218"/>
      <c r="E190" s="218"/>
      <c r="F190" s="218"/>
      <c r="G190" s="218"/>
      <c r="H190" s="218"/>
      <c r="I190" s="218"/>
      <c r="J190" s="218"/>
      <c r="K190" s="218"/>
      <c r="L190" s="218"/>
      <c r="M190" s="218"/>
      <c r="N190" s="218"/>
      <c r="O190" s="218"/>
      <c r="P190" s="218"/>
      <c r="Q190" s="218"/>
      <c r="R190" s="218"/>
      <c r="S190" s="218"/>
      <c r="T190" s="218"/>
      <c r="U190" s="218"/>
      <c r="V190" s="218"/>
      <c r="W190" s="218"/>
      <c r="X190" s="218"/>
      <c r="Y190" s="218"/>
      <c r="Z190" s="218"/>
      <c r="AA190" s="218"/>
      <c r="AB190" s="218"/>
      <c r="AC190" s="218"/>
      <c r="AD190" s="218"/>
      <c r="AE190" s="218"/>
      <c r="AF190" s="218"/>
      <c r="AG190" s="218"/>
      <c r="AH190" s="218"/>
      <c r="AI190" s="218"/>
      <c r="AJ190" s="218"/>
      <c r="AK190" s="218"/>
      <c r="AL190" s="218"/>
      <c r="AM190" s="218"/>
      <c r="AN190" s="218"/>
      <c r="AO190" s="218"/>
      <c r="AP190" s="218"/>
      <c r="AQ190" s="218"/>
      <c r="AR190" s="218"/>
      <c r="AS190" s="218"/>
      <c r="AT190" s="218"/>
      <c r="AU190" s="218"/>
      <c r="AV190" s="218"/>
      <c r="AW190" s="218"/>
      <c r="AX190" s="218"/>
      <c r="AY190" s="218"/>
      <c r="AZ190" s="218"/>
      <c r="BA190" s="218"/>
    </row>
    <row r="191" spans="4:53" ht="13.5" customHeight="1">
      <c r="D191" s="218"/>
      <c r="E191" s="218"/>
      <c r="F191" s="218"/>
      <c r="G191" s="218"/>
      <c r="H191" s="218"/>
      <c r="I191" s="218"/>
      <c r="J191" s="218"/>
      <c r="K191" s="218"/>
      <c r="L191" s="218"/>
      <c r="M191" s="218"/>
      <c r="N191" s="218"/>
      <c r="O191" s="218"/>
      <c r="P191" s="218"/>
      <c r="Q191" s="218"/>
      <c r="R191" s="218"/>
      <c r="S191" s="218"/>
      <c r="T191" s="218"/>
      <c r="U191" s="218"/>
      <c r="V191" s="218"/>
      <c r="W191" s="218"/>
      <c r="X191" s="218"/>
      <c r="Y191" s="218"/>
      <c r="Z191" s="218"/>
      <c r="AA191" s="218"/>
      <c r="AB191" s="218"/>
      <c r="AC191" s="218"/>
      <c r="AD191" s="218"/>
      <c r="AE191" s="218"/>
      <c r="AF191" s="218"/>
      <c r="AG191" s="218"/>
      <c r="AH191" s="218"/>
      <c r="AI191" s="218"/>
      <c r="AJ191" s="218"/>
      <c r="AK191" s="218"/>
      <c r="AL191" s="218"/>
      <c r="AM191" s="218"/>
      <c r="AN191" s="218"/>
      <c r="AO191" s="218"/>
      <c r="AP191" s="218"/>
      <c r="AQ191" s="218"/>
      <c r="AR191" s="218"/>
      <c r="AS191" s="218"/>
      <c r="AT191" s="218"/>
      <c r="AU191" s="218"/>
      <c r="AV191" s="218"/>
      <c r="AW191" s="218"/>
      <c r="AX191" s="218"/>
      <c r="AY191" s="218"/>
      <c r="AZ191" s="218"/>
      <c r="BA191" s="218"/>
    </row>
    <row r="192" spans="4:53" ht="13.5" customHeight="1">
      <c r="D192" s="218"/>
      <c r="E192" s="218"/>
      <c r="F192" s="218"/>
      <c r="G192" s="218"/>
      <c r="H192" s="218"/>
      <c r="I192" s="218"/>
      <c r="J192" s="218"/>
      <c r="K192" s="218"/>
      <c r="L192" s="218"/>
      <c r="M192" s="218"/>
      <c r="N192" s="218"/>
      <c r="O192" s="218"/>
      <c r="P192" s="218"/>
      <c r="Q192" s="218"/>
      <c r="R192" s="218"/>
      <c r="S192" s="218"/>
      <c r="T192" s="218"/>
      <c r="U192" s="218"/>
      <c r="V192" s="218"/>
      <c r="W192" s="218"/>
      <c r="X192" s="218"/>
      <c r="Y192" s="218"/>
      <c r="Z192" s="218"/>
      <c r="AA192" s="218"/>
      <c r="AB192" s="218"/>
      <c r="AC192" s="218"/>
      <c r="AD192" s="218"/>
      <c r="AE192" s="218"/>
      <c r="AF192" s="218"/>
      <c r="AG192" s="218"/>
      <c r="AH192" s="218"/>
      <c r="AI192" s="218"/>
      <c r="AJ192" s="218"/>
      <c r="AK192" s="218"/>
      <c r="AL192" s="218"/>
      <c r="AM192" s="218"/>
      <c r="AN192" s="218"/>
      <c r="AO192" s="218"/>
      <c r="AP192" s="218"/>
      <c r="AQ192" s="218"/>
      <c r="AR192" s="218"/>
      <c r="AS192" s="218"/>
      <c r="AT192" s="218"/>
      <c r="AU192" s="218"/>
      <c r="AV192" s="218"/>
      <c r="AW192" s="218"/>
      <c r="AX192" s="218"/>
      <c r="AY192" s="218"/>
      <c r="AZ192" s="218"/>
      <c r="BA192" s="218"/>
    </row>
    <row r="193" spans="4:53" ht="13.5" customHeight="1">
      <c r="D193" s="218"/>
      <c r="E193" s="218"/>
      <c r="F193" s="218"/>
      <c r="G193" s="218"/>
      <c r="H193" s="218"/>
      <c r="I193" s="218"/>
      <c r="J193" s="218"/>
      <c r="K193" s="218"/>
      <c r="L193" s="218"/>
      <c r="M193" s="218"/>
      <c r="N193" s="218"/>
      <c r="O193" s="218"/>
      <c r="P193" s="218"/>
      <c r="Q193" s="218"/>
      <c r="R193" s="218"/>
      <c r="S193" s="218"/>
      <c r="T193" s="218"/>
      <c r="U193" s="218"/>
      <c r="V193" s="218"/>
      <c r="W193" s="218"/>
      <c r="X193" s="218"/>
      <c r="Y193" s="218"/>
      <c r="Z193" s="218"/>
      <c r="AA193" s="218"/>
      <c r="AB193" s="218"/>
      <c r="AC193" s="218"/>
      <c r="AD193" s="218"/>
      <c r="AE193" s="218"/>
      <c r="AF193" s="218"/>
      <c r="AG193" s="218"/>
      <c r="AH193" s="218"/>
      <c r="AI193" s="218"/>
      <c r="AJ193" s="218"/>
      <c r="AK193" s="218"/>
      <c r="AL193" s="218"/>
      <c r="AM193" s="218"/>
      <c r="AN193" s="218"/>
      <c r="AO193" s="218"/>
      <c r="AP193" s="218"/>
      <c r="AQ193" s="218"/>
      <c r="AR193" s="218"/>
      <c r="AS193" s="218"/>
      <c r="AT193" s="218"/>
      <c r="AU193" s="218"/>
      <c r="AV193" s="218"/>
      <c r="AW193" s="218"/>
      <c r="AX193" s="218"/>
      <c r="AY193" s="218"/>
      <c r="AZ193" s="218"/>
      <c r="BA193" s="218"/>
    </row>
    <row r="194" spans="4:53" ht="13.5" customHeight="1">
      <c r="D194" s="218"/>
      <c r="E194" s="218"/>
      <c r="F194" s="218"/>
      <c r="G194" s="218"/>
      <c r="H194" s="218"/>
      <c r="I194" s="218"/>
      <c r="J194" s="218"/>
      <c r="K194" s="218"/>
      <c r="L194" s="218"/>
      <c r="M194" s="218"/>
      <c r="N194" s="218"/>
      <c r="O194" s="218"/>
      <c r="P194" s="218"/>
      <c r="Q194" s="218"/>
      <c r="R194" s="218"/>
      <c r="S194" s="218"/>
      <c r="T194" s="218"/>
      <c r="U194" s="218"/>
      <c r="V194" s="218"/>
      <c r="W194" s="218"/>
      <c r="X194" s="218"/>
      <c r="Y194" s="218"/>
      <c r="Z194" s="218"/>
      <c r="AA194" s="218"/>
      <c r="AB194" s="218"/>
      <c r="AC194" s="218"/>
      <c r="AD194" s="218"/>
      <c r="AE194" s="218"/>
      <c r="AF194" s="218"/>
      <c r="AG194" s="218"/>
      <c r="AH194" s="218"/>
      <c r="AI194" s="218"/>
      <c r="AJ194" s="218"/>
      <c r="AK194" s="218"/>
      <c r="AL194" s="218"/>
      <c r="AM194" s="218"/>
      <c r="AN194" s="218"/>
      <c r="AO194" s="218"/>
      <c r="AP194" s="218"/>
      <c r="AQ194" s="218"/>
      <c r="AR194" s="218"/>
      <c r="AS194" s="218"/>
      <c r="AT194" s="218"/>
      <c r="AU194" s="218"/>
      <c r="AV194" s="218"/>
      <c r="AW194" s="218"/>
      <c r="AX194" s="218"/>
      <c r="AY194" s="218"/>
      <c r="AZ194" s="218"/>
      <c r="BA194" s="218"/>
    </row>
    <row r="195" spans="4:53" ht="13.5" customHeight="1">
      <c r="D195" s="218"/>
      <c r="E195" s="218"/>
      <c r="F195" s="218"/>
      <c r="G195" s="218"/>
      <c r="H195" s="218"/>
      <c r="I195" s="218"/>
      <c r="J195" s="218"/>
      <c r="K195" s="218"/>
      <c r="L195" s="218"/>
      <c r="M195" s="218"/>
      <c r="N195" s="218"/>
      <c r="O195" s="218"/>
      <c r="P195" s="218"/>
      <c r="Q195" s="218"/>
      <c r="R195" s="218"/>
      <c r="S195" s="218"/>
      <c r="T195" s="218"/>
      <c r="U195" s="218"/>
      <c r="V195" s="218"/>
      <c r="W195" s="218"/>
      <c r="X195" s="218"/>
      <c r="Y195" s="218"/>
      <c r="Z195" s="218"/>
      <c r="AA195" s="218"/>
      <c r="AB195" s="218"/>
      <c r="AC195" s="218"/>
      <c r="AD195" s="218"/>
      <c r="AE195" s="218"/>
      <c r="AF195" s="218"/>
      <c r="AG195" s="218"/>
      <c r="AH195" s="218"/>
      <c r="AI195" s="218"/>
      <c r="AJ195" s="218"/>
      <c r="AK195" s="218"/>
      <c r="AL195" s="218"/>
      <c r="AM195" s="218"/>
      <c r="AN195" s="218"/>
      <c r="AO195" s="218"/>
      <c r="AP195" s="218"/>
      <c r="AQ195" s="218"/>
      <c r="AR195" s="218"/>
      <c r="AS195" s="218"/>
      <c r="AT195" s="218"/>
      <c r="AU195" s="218"/>
      <c r="AV195" s="218"/>
      <c r="AW195" s="218"/>
      <c r="AX195" s="218"/>
      <c r="AY195" s="218"/>
      <c r="AZ195" s="218"/>
      <c r="BA195" s="218"/>
    </row>
    <row r="196" spans="4:53" ht="13.5" customHeight="1">
      <c r="D196" s="218"/>
      <c r="E196" s="218"/>
      <c r="F196" s="218"/>
      <c r="G196" s="218"/>
      <c r="H196" s="218"/>
      <c r="I196" s="218"/>
      <c r="J196" s="218"/>
      <c r="K196" s="218"/>
      <c r="L196" s="218"/>
      <c r="M196" s="218"/>
      <c r="N196" s="218"/>
      <c r="O196" s="218"/>
      <c r="P196" s="218"/>
      <c r="Q196" s="218"/>
      <c r="R196" s="218"/>
      <c r="S196" s="218"/>
      <c r="T196" s="218"/>
      <c r="U196" s="218"/>
      <c r="V196" s="218"/>
      <c r="W196" s="218"/>
      <c r="X196" s="218"/>
      <c r="Y196" s="218"/>
      <c r="Z196" s="218"/>
      <c r="AA196" s="218"/>
      <c r="AB196" s="218"/>
      <c r="AC196" s="218"/>
      <c r="AD196" s="218"/>
      <c r="AE196" s="218"/>
      <c r="AF196" s="218"/>
      <c r="AG196" s="218"/>
      <c r="AH196" s="218"/>
      <c r="AI196" s="218"/>
      <c r="AJ196" s="218"/>
      <c r="AK196" s="218"/>
      <c r="AL196" s="218"/>
      <c r="AM196" s="218"/>
      <c r="AN196" s="218"/>
      <c r="AO196" s="218"/>
      <c r="AP196" s="218"/>
      <c r="AQ196" s="218"/>
      <c r="AR196" s="218"/>
      <c r="AS196" s="218"/>
      <c r="AT196" s="218"/>
      <c r="AU196" s="218"/>
      <c r="AV196" s="218"/>
      <c r="AW196" s="218"/>
      <c r="AX196" s="218"/>
      <c r="AY196" s="218"/>
      <c r="AZ196" s="218"/>
      <c r="BA196" s="218"/>
    </row>
    <row r="197" spans="4:53" ht="13.5" customHeight="1">
      <c r="D197" s="218"/>
      <c r="E197" s="218"/>
      <c r="F197" s="218"/>
      <c r="G197" s="218"/>
      <c r="H197" s="218"/>
      <c r="I197" s="218"/>
      <c r="J197" s="218"/>
      <c r="K197" s="218"/>
      <c r="L197" s="218"/>
      <c r="M197" s="218"/>
      <c r="N197" s="218"/>
      <c r="O197" s="218"/>
      <c r="P197" s="218"/>
      <c r="Q197" s="218"/>
      <c r="R197" s="218"/>
      <c r="S197" s="218"/>
      <c r="T197" s="218"/>
      <c r="U197" s="218"/>
      <c r="V197" s="218"/>
      <c r="W197" s="218"/>
      <c r="X197" s="218"/>
      <c r="Y197" s="218"/>
      <c r="Z197" s="218"/>
      <c r="AA197" s="218"/>
      <c r="AB197" s="218"/>
      <c r="AC197" s="218"/>
      <c r="AD197" s="218"/>
      <c r="AE197" s="218"/>
      <c r="AF197" s="218"/>
      <c r="AG197" s="218"/>
      <c r="AH197" s="218"/>
      <c r="AI197" s="218"/>
      <c r="AJ197" s="218"/>
      <c r="AK197" s="218"/>
      <c r="AL197" s="218"/>
      <c r="AM197" s="218"/>
      <c r="AN197" s="218"/>
      <c r="AO197" s="218"/>
      <c r="AP197" s="218"/>
      <c r="AQ197" s="218"/>
      <c r="AR197" s="218"/>
      <c r="AS197" s="218"/>
      <c r="AT197" s="218"/>
      <c r="AU197" s="218"/>
      <c r="AV197" s="218"/>
      <c r="AW197" s="218"/>
      <c r="AX197" s="218"/>
      <c r="AY197" s="218"/>
      <c r="AZ197" s="218"/>
      <c r="BA197" s="218"/>
    </row>
    <row r="198" spans="4:53" ht="13.5" customHeight="1">
      <c r="D198" s="218"/>
      <c r="E198" s="218"/>
      <c r="F198" s="218"/>
      <c r="G198" s="218"/>
      <c r="H198" s="218"/>
      <c r="I198" s="218"/>
      <c r="J198" s="218"/>
      <c r="K198" s="218"/>
      <c r="L198" s="218"/>
      <c r="M198" s="218"/>
      <c r="N198" s="218"/>
      <c r="O198" s="218"/>
      <c r="P198" s="218"/>
      <c r="Q198" s="218"/>
      <c r="R198" s="218"/>
      <c r="S198" s="218"/>
      <c r="T198" s="218"/>
      <c r="U198" s="218"/>
      <c r="V198" s="218"/>
      <c r="W198" s="218"/>
      <c r="X198" s="218"/>
      <c r="Y198" s="218"/>
      <c r="Z198" s="218"/>
      <c r="AA198" s="218"/>
      <c r="AB198" s="218"/>
      <c r="AC198" s="218"/>
      <c r="AD198" s="218"/>
      <c r="AE198" s="218"/>
      <c r="AF198" s="218"/>
      <c r="AG198" s="218"/>
      <c r="AH198" s="218"/>
      <c r="AI198" s="218"/>
      <c r="AJ198" s="218"/>
      <c r="AK198" s="218"/>
      <c r="AL198" s="218"/>
      <c r="AM198" s="218"/>
      <c r="AN198" s="218"/>
      <c r="AO198" s="218"/>
      <c r="AP198" s="218"/>
      <c r="AQ198" s="218"/>
      <c r="AR198" s="218"/>
      <c r="AS198" s="218"/>
      <c r="AT198" s="218"/>
      <c r="AU198" s="218"/>
      <c r="AV198" s="218"/>
      <c r="AW198" s="218"/>
      <c r="AX198" s="218"/>
      <c r="AY198" s="218"/>
      <c r="AZ198" s="218"/>
      <c r="BA198" s="218"/>
    </row>
    <row r="199" spans="4:53" ht="13.5" customHeight="1">
      <c r="D199" s="218"/>
      <c r="E199" s="218"/>
      <c r="F199" s="218"/>
      <c r="G199" s="218"/>
      <c r="H199" s="218"/>
      <c r="I199" s="218"/>
      <c r="J199" s="218"/>
      <c r="K199" s="218"/>
      <c r="L199" s="218"/>
      <c r="M199" s="218"/>
      <c r="N199" s="218"/>
      <c r="O199" s="218"/>
      <c r="P199" s="218"/>
      <c r="Q199" s="218"/>
      <c r="R199" s="218"/>
      <c r="S199" s="218"/>
      <c r="T199" s="218"/>
      <c r="U199" s="218"/>
      <c r="V199" s="218"/>
      <c r="W199" s="218"/>
      <c r="X199" s="218"/>
      <c r="Y199" s="218"/>
      <c r="Z199" s="218"/>
      <c r="AA199" s="218"/>
      <c r="AB199" s="218"/>
      <c r="AC199" s="218"/>
      <c r="AD199" s="218"/>
      <c r="AE199" s="218"/>
      <c r="AF199" s="218"/>
      <c r="AG199" s="218"/>
      <c r="AH199" s="218"/>
      <c r="AI199" s="218"/>
      <c r="AJ199" s="218"/>
      <c r="AK199" s="218"/>
      <c r="AL199" s="218"/>
      <c r="AM199" s="218"/>
      <c r="AN199" s="218"/>
      <c r="AO199" s="218"/>
      <c r="AP199" s="218"/>
      <c r="AQ199" s="218"/>
      <c r="AR199" s="218"/>
      <c r="AS199" s="218"/>
      <c r="AT199" s="218"/>
      <c r="AU199" s="218"/>
      <c r="AV199" s="218"/>
      <c r="AW199" s="218"/>
      <c r="AX199" s="218"/>
      <c r="AY199" s="218"/>
      <c r="AZ199" s="218"/>
      <c r="BA199" s="218"/>
    </row>
    <row r="200" spans="4:53" ht="13.5" customHeight="1">
      <c r="D200" s="218"/>
      <c r="E200" s="218"/>
      <c r="F200" s="218"/>
      <c r="G200" s="218"/>
      <c r="H200" s="218"/>
      <c r="I200" s="218"/>
      <c r="J200" s="218"/>
      <c r="K200" s="218"/>
      <c r="L200" s="218"/>
      <c r="M200" s="218"/>
      <c r="N200" s="218"/>
      <c r="O200" s="218"/>
      <c r="P200" s="218"/>
      <c r="Q200" s="218"/>
      <c r="R200" s="218"/>
      <c r="S200" s="218"/>
      <c r="T200" s="218"/>
      <c r="U200" s="218"/>
      <c r="V200" s="218"/>
      <c r="W200" s="218"/>
      <c r="X200" s="218"/>
      <c r="Y200" s="218"/>
      <c r="Z200" s="218"/>
      <c r="AA200" s="218"/>
      <c r="AB200" s="218"/>
      <c r="AC200" s="218"/>
      <c r="AD200" s="218"/>
      <c r="AE200" s="218"/>
      <c r="AF200" s="218"/>
      <c r="AG200" s="218"/>
      <c r="AH200" s="218"/>
      <c r="AI200" s="218"/>
      <c r="AJ200" s="218"/>
      <c r="AK200" s="218"/>
      <c r="AL200" s="218"/>
      <c r="AM200" s="218"/>
      <c r="AN200" s="218"/>
      <c r="AO200" s="218"/>
      <c r="AP200" s="218"/>
      <c r="AQ200" s="218"/>
      <c r="AR200" s="218"/>
      <c r="AS200" s="218"/>
      <c r="AT200" s="218"/>
      <c r="AU200" s="218"/>
      <c r="AV200" s="218"/>
      <c r="AW200" s="218"/>
      <c r="AX200" s="218"/>
      <c r="AY200" s="218"/>
      <c r="AZ200" s="218"/>
      <c r="BA200" s="218"/>
    </row>
    <row r="201" spans="4:53" ht="13.5" customHeight="1">
      <c r="D201" s="218"/>
      <c r="E201" s="218"/>
      <c r="F201" s="218"/>
      <c r="G201" s="218"/>
      <c r="H201" s="218"/>
      <c r="I201" s="218"/>
      <c r="J201" s="218"/>
      <c r="K201" s="218"/>
      <c r="L201" s="218"/>
      <c r="M201" s="218"/>
      <c r="N201" s="218"/>
      <c r="O201" s="218"/>
      <c r="P201" s="218"/>
      <c r="Q201" s="218"/>
      <c r="R201" s="218"/>
      <c r="S201" s="218"/>
      <c r="T201" s="218"/>
      <c r="U201" s="218"/>
      <c r="V201" s="218"/>
      <c r="W201" s="218"/>
      <c r="X201" s="218"/>
      <c r="Y201" s="218"/>
      <c r="Z201" s="218"/>
      <c r="AA201" s="218"/>
      <c r="AB201" s="218"/>
      <c r="AC201" s="218"/>
      <c r="AD201" s="218"/>
      <c r="AE201" s="218"/>
      <c r="AF201" s="218"/>
      <c r="AG201" s="218"/>
      <c r="AH201" s="218"/>
      <c r="AI201" s="218"/>
      <c r="AJ201" s="218"/>
      <c r="AK201" s="218"/>
      <c r="AL201" s="218"/>
      <c r="AM201" s="218"/>
      <c r="AN201" s="218"/>
      <c r="AO201" s="218"/>
      <c r="AP201" s="218"/>
      <c r="AQ201" s="218"/>
      <c r="AR201" s="218"/>
      <c r="AS201" s="218"/>
      <c r="AT201" s="218"/>
      <c r="AU201" s="218"/>
      <c r="AV201" s="218"/>
      <c r="AW201" s="218"/>
      <c r="AX201" s="218"/>
      <c r="AY201" s="218"/>
      <c r="AZ201" s="218"/>
      <c r="BA201" s="218"/>
    </row>
    <row r="202" spans="4:53" ht="13.5" customHeight="1">
      <c r="D202" s="218"/>
      <c r="E202" s="218"/>
      <c r="F202" s="218"/>
      <c r="G202" s="218"/>
      <c r="H202" s="218"/>
      <c r="I202" s="218"/>
      <c r="J202" s="218"/>
      <c r="K202" s="218"/>
      <c r="L202" s="218"/>
      <c r="M202" s="218"/>
      <c r="N202" s="218"/>
      <c r="O202" s="218"/>
      <c r="P202" s="218"/>
      <c r="Q202" s="218"/>
      <c r="R202" s="218"/>
      <c r="S202" s="218"/>
      <c r="T202" s="218"/>
      <c r="U202" s="218"/>
      <c r="V202" s="218"/>
      <c r="W202" s="218"/>
      <c r="X202" s="218"/>
      <c r="Y202" s="218"/>
      <c r="Z202" s="218"/>
      <c r="AA202" s="218"/>
      <c r="AB202" s="218"/>
      <c r="AC202" s="218"/>
      <c r="AD202" s="218"/>
      <c r="AE202" s="218"/>
      <c r="AF202" s="218"/>
      <c r="AG202" s="218"/>
      <c r="AH202" s="218"/>
      <c r="AI202" s="218"/>
      <c r="AJ202" s="218"/>
      <c r="AK202" s="218"/>
      <c r="AL202" s="218"/>
      <c r="AM202" s="218"/>
      <c r="AN202" s="218"/>
      <c r="AO202" s="218"/>
      <c r="AP202" s="218"/>
      <c r="AQ202" s="218"/>
      <c r="AR202" s="218"/>
      <c r="AS202" s="218"/>
      <c r="AT202" s="218"/>
      <c r="AU202" s="218"/>
      <c r="AV202" s="218"/>
      <c r="AW202" s="218"/>
      <c r="AX202" s="218"/>
      <c r="AY202" s="218"/>
      <c r="AZ202" s="218"/>
      <c r="BA202" s="218"/>
    </row>
    <row r="203" spans="4:53" ht="13.5" customHeight="1">
      <c r="D203" s="218"/>
      <c r="E203" s="218"/>
      <c r="F203" s="218"/>
      <c r="G203" s="218"/>
      <c r="H203" s="218"/>
      <c r="I203" s="218"/>
      <c r="J203" s="218"/>
      <c r="K203" s="218"/>
      <c r="L203" s="218"/>
      <c r="M203" s="218"/>
      <c r="N203" s="218"/>
      <c r="O203" s="218"/>
      <c r="P203" s="218"/>
      <c r="Q203" s="218"/>
      <c r="R203" s="218"/>
      <c r="S203" s="218"/>
      <c r="T203" s="218"/>
      <c r="U203" s="218"/>
      <c r="V203" s="218"/>
      <c r="W203" s="218"/>
      <c r="X203" s="218"/>
      <c r="Y203" s="218"/>
      <c r="Z203" s="218"/>
      <c r="AA203" s="218"/>
      <c r="AB203" s="218"/>
      <c r="AC203" s="218"/>
      <c r="AD203" s="218"/>
      <c r="AE203" s="218"/>
      <c r="AF203" s="218"/>
      <c r="AG203" s="218"/>
      <c r="AH203" s="218"/>
      <c r="AI203" s="218"/>
      <c r="AJ203" s="218"/>
      <c r="AK203" s="218"/>
      <c r="AL203" s="218"/>
      <c r="AM203" s="218"/>
      <c r="AN203" s="218"/>
      <c r="AO203" s="218"/>
      <c r="AP203" s="218"/>
      <c r="AQ203" s="218"/>
      <c r="AR203" s="218"/>
      <c r="AS203" s="218"/>
      <c r="AT203" s="218"/>
      <c r="AU203" s="218"/>
      <c r="AV203" s="218"/>
      <c r="AW203" s="218"/>
      <c r="AX203" s="218"/>
      <c r="AY203" s="218"/>
      <c r="AZ203" s="218"/>
      <c r="BA203" s="218"/>
    </row>
    <row r="204" spans="4:53" ht="13.5" customHeight="1">
      <c r="D204" s="218"/>
      <c r="E204" s="218"/>
      <c r="F204" s="218"/>
      <c r="G204" s="218"/>
      <c r="H204" s="218"/>
      <c r="I204" s="218"/>
      <c r="J204" s="218"/>
      <c r="K204" s="218"/>
      <c r="L204" s="218"/>
      <c r="M204" s="218"/>
      <c r="N204" s="218"/>
      <c r="O204" s="218"/>
      <c r="P204" s="218"/>
      <c r="Q204" s="218"/>
      <c r="R204" s="218"/>
      <c r="S204" s="218"/>
      <c r="T204" s="218"/>
      <c r="U204" s="218"/>
      <c r="V204" s="218"/>
      <c r="W204" s="218"/>
      <c r="X204" s="218"/>
      <c r="Y204" s="218"/>
      <c r="Z204" s="218"/>
      <c r="AA204" s="218"/>
      <c r="AB204" s="218"/>
      <c r="AC204" s="218"/>
      <c r="AD204" s="218"/>
      <c r="AE204" s="218"/>
      <c r="AF204" s="218"/>
      <c r="AG204" s="218"/>
      <c r="AH204" s="218"/>
      <c r="AI204" s="218"/>
      <c r="AJ204" s="218"/>
      <c r="AK204" s="218"/>
      <c r="AL204" s="218"/>
      <c r="AM204" s="218"/>
      <c r="AN204" s="218"/>
      <c r="AO204" s="218"/>
      <c r="AP204" s="218"/>
      <c r="AQ204" s="218"/>
      <c r="AR204" s="218"/>
      <c r="AS204" s="218"/>
      <c r="AT204" s="218"/>
      <c r="AU204" s="218"/>
      <c r="AV204" s="218"/>
      <c r="AW204" s="218"/>
      <c r="AX204" s="218"/>
      <c r="AY204" s="218"/>
      <c r="AZ204" s="218"/>
      <c r="BA204" s="218"/>
    </row>
    <row r="205" spans="4:53" ht="13.5" customHeight="1">
      <c r="D205" s="218"/>
      <c r="E205" s="218"/>
      <c r="F205" s="218"/>
      <c r="G205" s="218"/>
      <c r="H205" s="218"/>
      <c r="I205" s="218"/>
      <c r="J205" s="218"/>
      <c r="K205" s="218"/>
      <c r="L205" s="218"/>
      <c r="M205" s="218"/>
      <c r="N205" s="218"/>
      <c r="O205" s="218"/>
      <c r="P205" s="218"/>
      <c r="Q205" s="218"/>
      <c r="R205" s="218"/>
      <c r="S205" s="218"/>
      <c r="T205" s="218"/>
      <c r="U205" s="218"/>
      <c r="V205" s="218"/>
      <c r="W205" s="218"/>
      <c r="X205" s="218"/>
      <c r="Y205" s="218"/>
      <c r="Z205" s="218"/>
      <c r="AA205" s="218"/>
      <c r="AB205" s="218"/>
      <c r="AC205" s="218"/>
      <c r="AD205" s="218"/>
      <c r="AE205" s="218"/>
      <c r="AF205" s="218"/>
      <c r="AG205" s="218"/>
      <c r="AH205" s="218"/>
      <c r="AI205" s="218"/>
      <c r="AJ205" s="218"/>
      <c r="AK205" s="218"/>
      <c r="AL205" s="218"/>
      <c r="AM205" s="218"/>
      <c r="AN205" s="218"/>
      <c r="AO205" s="218"/>
      <c r="AP205" s="218"/>
      <c r="AQ205" s="218"/>
      <c r="AR205" s="218"/>
      <c r="AS205" s="218"/>
      <c r="AT205" s="218"/>
      <c r="AU205" s="218"/>
      <c r="AV205" s="218"/>
      <c r="AW205" s="218"/>
      <c r="AX205" s="218"/>
      <c r="AY205" s="218"/>
      <c r="AZ205" s="218"/>
      <c r="BA205" s="218"/>
    </row>
    <row r="206" spans="4:53" ht="13.5" customHeight="1">
      <c r="D206" s="218"/>
      <c r="E206" s="218"/>
      <c r="F206" s="218"/>
      <c r="G206" s="218"/>
      <c r="H206" s="218"/>
      <c r="I206" s="218"/>
      <c r="J206" s="218"/>
      <c r="K206" s="218"/>
      <c r="L206" s="218"/>
      <c r="M206" s="218"/>
      <c r="N206" s="218"/>
      <c r="O206" s="218"/>
      <c r="P206" s="218"/>
      <c r="Q206" s="218"/>
      <c r="R206" s="218"/>
      <c r="S206" s="218"/>
      <c r="T206" s="218"/>
      <c r="U206" s="218"/>
      <c r="V206" s="218"/>
      <c r="W206" s="218"/>
      <c r="X206" s="218"/>
      <c r="Y206" s="218"/>
      <c r="Z206" s="218"/>
      <c r="AA206" s="218"/>
      <c r="AB206" s="218"/>
      <c r="AC206" s="218"/>
      <c r="AD206" s="218"/>
      <c r="AE206" s="218"/>
      <c r="AF206" s="218"/>
      <c r="AG206" s="218"/>
      <c r="AH206" s="218"/>
      <c r="AI206" s="218"/>
      <c r="AJ206" s="218"/>
      <c r="AK206" s="218"/>
      <c r="AL206" s="218"/>
      <c r="AM206" s="218"/>
      <c r="AN206" s="218"/>
      <c r="AO206" s="218"/>
      <c r="AP206" s="218"/>
      <c r="AQ206" s="218"/>
      <c r="AR206" s="218"/>
      <c r="AS206" s="218"/>
      <c r="AT206" s="218"/>
      <c r="AU206" s="218"/>
      <c r="AV206" s="218"/>
      <c r="AW206" s="218"/>
      <c r="AX206" s="218"/>
      <c r="AY206" s="218"/>
      <c r="AZ206" s="218"/>
      <c r="BA206" s="218"/>
    </row>
    <row r="207" spans="4:53" ht="13.5" customHeight="1">
      <c r="D207" s="218"/>
      <c r="E207" s="218"/>
      <c r="F207" s="218"/>
      <c r="G207" s="218"/>
      <c r="H207" s="218"/>
      <c r="I207" s="218"/>
      <c r="J207" s="218"/>
      <c r="K207" s="218"/>
      <c r="L207" s="218"/>
      <c r="M207" s="218"/>
      <c r="N207" s="218"/>
      <c r="O207" s="218"/>
      <c r="P207" s="218"/>
      <c r="Q207" s="218"/>
      <c r="R207" s="218"/>
      <c r="S207" s="218"/>
      <c r="T207" s="218"/>
      <c r="U207" s="218"/>
      <c r="V207" s="218"/>
      <c r="W207" s="218"/>
      <c r="X207" s="218"/>
      <c r="Y207" s="218"/>
      <c r="Z207" s="218"/>
      <c r="AA207" s="218"/>
      <c r="AB207" s="218"/>
      <c r="AC207" s="218"/>
      <c r="AD207" s="218"/>
      <c r="AE207" s="218"/>
      <c r="AF207" s="218"/>
      <c r="AG207" s="218"/>
      <c r="AH207" s="218"/>
      <c r="AI207" s="218"/>
      <c r="AJ207" s="218"/>
      <c r="AK207" s="218"/>
      <c r="AL207" s="218"/>
      <c r="AM207" s="218"/>
      <c r="AN207" s="218"/>
      <c r="AO207" s="218"/>
      <c r="AP207" s="218"/>
      <c r="AQ207" s="218"/>
      <c r="AR207" s="218"/>
      <c r="AS207" s="218"/>
      <c r="AT207" s="218"/>
      <c r="AU207" s="218"/>
      <c r="AV207" s="218"/>
      <c r="AW207" s="218"/>
      <c r="AX207" s="218"/>
      <c r="AY207" s="218"/>
      <c r="AZ207" s="218"/>
      <c r="BA207" s="218"/>
    </row>
    <row r="208" spans="4:53" ht="13.5" customHeight="1">
      <c r="D208" s="218"/>
      <c r="E208" s="218"/>
      <c r="F208" s="218"/>
      <c r="G208" s="218"/>
      <c r="H208" s="218"/>
      <c r="I208" s="218"/>
      <c r="J208" s="218"/>
      <c r="K208" s="218"/>
      <c r="L208" s="218"/>
      <c r="M208" s="218"/>
      <c r="N208" s="218"/>
      <c r="O208" s="218"/>
      <c r="P208" s="218"/>
      <c r="Q208" s="218"/>
      <c r="R208" s="218"/>
      <c r="S208" s="218"/>
      <c r="T208" s="218"/>
      <c r="U208" s="218"/>
      <c r="V208" s="218"/>
      <c r="W208" s="218"/>
      <c r="X208" s="218"/>
      <c r="Y208" s="218"/>
      <c r="Z208" s="218"/>
      <c r="AA208" s="218"/>
      <c r="AB208" s="218"/>
      <c r="AC208" s="218"/>
      <c r="AD208" s="218"/>
      <c r="AE208" s="218"/>
      <c r="AF208" s="218"/>
      <c r="AG208" s="218"/>
      <c r="AH208" s="218"/>
      <c r="AI208" s="218"/>
      <c r="AJ208" s="218"/>
      <c r="AK208" s="218"/>
      <c r="AL208" s="218"/>
      <c r="AM208" s="218"/>
      <c r="AN208" s="218"/>
      <c r="AO208" s="218"/>
      <c r="AP208" s="218"/>
      <c r="AQ208" s="218"/>
      <c r="AR208" s="218"/>
      <c r="AS208" s="218"/>
      <c r="AT208" s="218"/>
      <c r="AU208" s="218"/>
      <c r="AV208" s="218"/>
      <c r="AW208" s="218"/>
      <c r="AX208" s="218"/>
      <c r="AY208" s="218"/>
      <c r="AZ208" s="218"/>
      <c r="BA208" s="218"/>
    </row>
    <row r="209" spans="4:53" ht="13.5" customHeight="1">
      <c r="D209" s="218"/>
      <c r="E209" s="218"/>
      <c r="F209" s="218"/>
      <c r="G209" s="218"/>
      <c r="H209" s="218"/>
      <c r="I209" s="218"/>
      <c r="J209" s="218"/>
      <c r="K209" s="218"/>
      <c r="L209" s="218"/>
      <c r="M209" s="218"/>
      <c r="N209" s="218"/>
      <c r="O209" s="218"/>
      <c r="P209" s="218"/>
      <c r="Q209" s="218"/>
      <c r="R209" s="218"/>
      <c r="S209" s="218"/>
      <c r="T209" s="218"/>
      <c r="U209" s="218"/>
      <c r="V209" s="218"/>
      <c r="W209" s="218"/>
      <c r="X209" s="218"/>
      <c r="Y209" s="218"/>
      <c r="Z209" s="218"/>
      <c r="AA209" s="218"/>
      <c r="AB209" s="218"/>
      <c r="AC209" s="218"/>
      <c r="AD209" s="218"/>
      <c r="AE209" s="218"/>
      <c r="AF209" s="218"/>
      <c r="AG209" s="218"/>
      <c r="AH209" s="218"/>
      <c r="AI209" s="218"/>
      <c r="AJ209" s="218"/>
      <c r="AK209" s="218"/>
      <c r="AL209" s="218"/>
      <c r="AM209" s="218"/>
      <c r="AN209" s="218"/>
      <c r="AO209" s="218"/>
      <c r="AP209" s="218"/>
      <c r="AQ209" s="218"/>
      <c r="AR209" s="218"/>
      <c r="AS209" s="218"/>
      <c r="AT209" s="218"/>
      <c r="AU209" s="218"/>
      <c r="AV209" s="218"/>
      <c r="AW209" s="218"/>
      <c r="AX209" s="218"/>
      <c r="AY209" s="218"/>
      <c r="AZ209" s="218"/>
      <c r="BA209" s="218"/>
    </row>
    <row r="210" spans="4:53" ht="13.5" customHeight="1">
      <c r="D210" s="218"/>
      <c r="E210" s="218"/>
      <c r="F210" s="218"/>
      <c r="G210" s="218"/>
      <c r="H210" s="218"/>
      <c r="I210" s="218"/>
      <c r="J210" s="218"/>
      <c r="K210" s="218"/>
      <c r="L210" s="218"/>
      <c r="M210" s="218"/>
      <c r="N210" s="218"/>
      <c r="O210" s="218"/>
      <c r="P210" s="218"/>
      <c r="Q210" s="218"/>
      <c r="R210" s="218"/>
      <c r="S210" s="218"/>
      <c r="T210" s="218"/>
      <c r="U210" s="218"/>
      <c r="V210" s="218"/>
      <c r="W210" s="218"/>
      <c r="X210" s="218"/>
      <c r="Y210" s="218"/>
      <c r="Z210" s="218"/>
      <c r="AA210" s="218"/>
      <c r="AB210" s="218"/>
      <c r="AC210" s="218"/>
      <c r="AD210" s="218"/>
      <c r="AE210" s="218"/>
      <c r="AF210" s="218"/>
      <c r="AG210" s="218"/>
      <c r="AH210" s="218"/>
      <c r="AI210" s="218"/>
      <c r="AJ210" s="218"/>
      <c r="AK210" s="218"/>
      <c r="AL210" s="218"/>
      <c r="AM210" s="218"/>
      <c r="AN210" s="218"/>
      <c r="AO210" s="218"/>
      <c r="AP210" s="218"/>
      <c r="AQ210" s="218"/>
      <c r="AR210" s="218"/>
      <c r="AS210" s="218"/>
      <c r="AT210" s="218"/>
      <c r="AU210" s="218"/>
      <c r="AV210" s="218"/>
      <c r="AW210" s="218"/>
      <c r="AX210" s="218"/>
      <c r="AY210" s="218"/>
      <c r="AZ210" s="218"/>
      <c r="BA210" s="218"/>
    </row>
    <row r="211" spans="4:53" ht="13.5" customHeight="1">
      <c r="D211" s="218"/>
      <c r="E211" s="218"/>
      <c r="F211" s="218"/>
      <c r="G211" s="218"/>
      <c r="H211" s="218"/>
      <c r="I211" s="218"/>
      <c r="J211" s="218"/>
      <c r="K211" s="218"/>
      <c r="L211" s="218"/>
      <c r="M211" s="218"/>
      <c r="N211" s="218"/>
      <c r="O211" s="218"/>
      <c r="P211" s="218"/>
      <c r="Q211" s="218"/>
      <c r="R211" s="218"/>
      <c r="S211" s="218"/>
      <c r="T211" s="218"/>
      <c r="U211" s="218"/>
      <c r="V211" s="218"/>
      <c r="W211" s="218"/>
      <c r="X211" s="218"/>
      <c r="Y211" s="218"/>
      <c r="Z211" s="218"/>
      <c r="AA211" s="218"/>
      <c r="AB211" s="218"/>
      <c r="AC211" s="218"/>
      <c r="AD211" s="218"/>
      <c r="AE211" s="218"/>
      <c r="AF211" s="218"/>
      <c r="AG211" s="218"/>
      <c r="AH211" s="218"/>
      <c r="AI211" s="218"/>
      <c r="AJ211" s="218"/>
      <c r="AK211" s="218"/>
      <c r="AL211" s="218"/>
      <c r="AM211" s="218"/>
      <c r="AN211" s="218"/>
      <c r="AO211" s="218"/>
      <c r="AP211" s="218"/>
      <c r="AQ211" s="218"/>
      <c r="AR211" s="218"/>
      <c r="AS211" s="218"/>
      <c r="AT211" s="218"/>
      <c r="AU211" s="218"/>
      <c r="AV211" s="218"/>
      <c r="AW211" s="218"/>
      <c r="AX211" s="218"/>
      <c r="AY211" s="218"/>
      <c r="AZ211" s="218"/>
      <c r="BA211" s="218"/>
    </row>
    <row r="212" spans="4:53" ht="13.5" customHeight="1">
      <c r="D212" s="218"/>
      <c r="E212" s="218"/>
      <c r="F212" s="218"/>
      <c r="G212" s="218"/>
      <c r="H212" s="218"/>
      <c r="I212" s="218"/>
      <c r="J212" s="218"/>
      <c r="K212" s="218"/>
      <c r="L212" s="218"/>
      <c r="M212" s="218"/>
      <c r="N212" s="218"/>
      <c r="O212" s="218"/>
      <c r="P212" s="218"/>
      <c r="Q212" s="218"/>
      <c r="R212" s="218"/>
      <c r="S212" s="218"/>
      <c r="T212" s="218"/>
      <c r="U212" s="218"/>
      <c r="V212" s="218"/>
      <c r="W212" s="218"/>
      <c r="X212" s="218"/>
      <c r="Y212" s="218"/>
      <c r="Z212" s="218"/>
      <c r="AA212" s="218"/>
      <c r="AB212" s="218"/>
      <c r="AC212" s="218"/>
      <c r="AD212" s="218"/>
      <c r="AE212" s="218"/>
      <c r="AF212" s="218"/>
      <c r="AG212" s="218"/>
      <c r="AH212" s="218"/>
      <c r="AI212" s="218"/>
      <c r="AJ212" s="218"/>
      <c r="AK212" s="218"/>
      <c r="AL212" s="218"/>
      <c r="AM212" s="218"/>
      <c r="AN212" s="218"/>
      <c r="AO212" s="218"/>
      <c r="AP212" s="218"/>
      <c r="AQ212" s="218"/>
      <c r="AR212" s="218"/>
      <c r="AS212" s="218"/>
      <c r="AT212" s="218"/>
      <c r="AU212" s="218"/>
      <c r="AV212" s="218"/>
      <c r="AW212" s="218"/>
      <c r="AX212" s="218"/>
      <c r="AY212" s="218"/>
      <c r="AZ212" s="218"/>
      <c r="BA212" s="218"/>
    </row>
    <row r="213" spans="4:53" ht="13.5" customHeight="1">
      <c r="D213" s="218"/>
      <c r="E213" s="218"/>
      <c r="F213" s="218"/>
      <c r="G213" s="218"/>
      <c r="H213" s="218"/>
      <c r="I213" s="218"/>
      <c r="J213" s="218"/>
      <c r="K213" s="218"/>
      <c r="L213" s="218"/>
      <c r="M213" s="218"/>
      <c r="N213" s="218"/>
      <c r="O213" s="218"/>
      <c r="P213" s="218"/>
      <c r="Q213" s="218"/>
      <c r="R213" s="218"/>
      <c r="S213" s="218"/>
      <c r="T213" s="218"/>
      <c r="U213" s="218"/>
      <c r="V213" s="218"/>
      <c r="W213" s="218"/>
      <c r="X213" s="218"/>
      <c r="Y213" s="218"/>
      <c r="Z213" s="218"/>
      <c r="AA213" s="218"/>
      <c r="AB213" s="218"/>
      <c r="AC213" s="218"/>
      <c r="AD213" s="218"/>
      <c r="AE213" s="218"/>
      <c r="AF213" s="218"/>
      <c r="AG213" s="218"/>
      <c r="AH213" s="218"/>
      <c r="AI213" s="218"/>
      <c r="AJ213" s="218"/>
      <c r="AK213" s="218"/>
      <c r="AL213" s="218"/>
      <c r="AM213" s="218"/>
      <c r="AN213" s="218"/>
      <c r="AO213" s="218"/>
      <c r="AP213" s="218"/>
      <c r="AQ213" s="218"/>
      <c r="AR213" s="218"/>
      <c r="AS213" s="218"/>
      <c r="AT213" s="218"/>
      <c r="AU213" s="218"/>
      <c r="AV213" s="218"/>
      <c r="AW213" s="218"/>
      <c r="AX213" s="218"/>
      <c r="AY213" s="218"/>
      <c r="AZ213" s="218"/>
      <c r="BA213" s="218"/>
    </row>
    <row r="214" spans="4:53" ht="13.5" customHeight="1">
      <c r="D214" s="218"/>
      <c r="E214" s="218"/>
      <c r="F214" s="218"/>
      <c r="G214" s="218"/>
      <c r="H214" s="218"/>
      <c r="I214" s="218"/>
      <c r="J214" s="218"/>
      <c r="K214" s="218"/>
      <c r="L214" s="218"/>
      <c r="M214" s="218"/>
      <c r="N214" s="218"/>
      <c r="O214" s="218"/>
      <c r="P214" s="218"/>
      <c r="Q214" s="218"/>
      <c r="R214" s="218"/>
      <c r="S214" s="218"/>
      <c r="T214" s="218"/>
      <c r="U214" s="218"/>
      <c r="V214" s="218"/>
      <c r="W214" s="218"/>
      <c r="X214" s="218"/>
      <c r="Y214" s="218"/>
      <c r="Z214" s="218"/>
      <c r="AA214" s="218"/>
      <c r="AB214" s="218"/>
      <c r="AC214" s="218"/>
      <c r="AD214" s="218"/>
      <c r="AE214" s="218"/>
      <c r="AF214" s="218"/>
      <c r="AG214" s="218"/>
      <c r="AH214" s="218"/>
      <c r="AI214" s="218"/>
      <c r="AJ214" s="218"/>
      <c r="AK214" s="218"/>
      <c r="AL214" s="218"/>
      <c r="AM214" s="218"/>
      <c r="AN214" s="218"/>
      <c r="AO214" s="218"/>
      <c r="AP214" s="218"/>
      <c r="AQ214" s="218"/>
      <c r="AR214" s="218"/>
      <c r="AS214" s="218"/>
      <c r="AT214" s="218"/>
      <c r="AU214" s="218"/>
      <c r="AV214" s="218"/>
      <c r="AW214" s="218"/>
      <c r="AX214" s="218"/>
      <c r="AY214" s="218"/>
      <c r="AZ214" s="218"/>
      <c r="BA214" s="218"/>
    </row>
    <row r="215" spans="4:53" ht="13.5" customHeight="1">
      <c r="D215" s="218"/>
      <c r="E215" s="218"/>
      <c r="F215" s="218"/>
      <c r="G215" s="218"/>
      <c r="H215" s="218"/>
      <c r="I215" s="218"/>
      <c r="J215" s="218"/>
      <c r="K215" s="218"/>
      <c r="L215" s="218"/>
      <c r="M215" s="218"/>
      <c r="N215" s="218"/>
      <c r="O215" s="218"/>
      <c r="P215" s="218"/>
      <c r="Q215" s="218"/>
      <c r="R215" s="218"/>
      <c r="S215" s="218"/>
      <c r="T215" s="218"/>
      <c r="U215" s="218"/>
      <c r="V215" s="218"/>
      <c r="W215" s="218"/>
      <c r="X215" s="218"/>
      <c r="Y215" s="218"/>
      <c r="Z215" s="218"/>
      <c r="AA215" s="218"/>
      <c r="AB215" s="218"/>
      <c r="AC215" s="218"/>
      <c r="AD215" s="218"/>
      <c r="AE215" s="218"/>
      <c r="AF215" s="218"/>
      <c r="AG215" s="218"/>
      <c r="AH215" s="218"/>
      <c r="AI215" s="218"/>
      <c r="AJ215" s="218"/>
      <c r="AK215" s="218"/>
      <c r="AL215" s="218"/>
      <c r="AM215" s="218"/>
      <c r="AN215" s="218"/>
      <c r="AO215" s="218"/>
      <c r="AP215" s="218"/>
      <c r="AQ215" s="218"/>
      <c r="AR215" s="218"/>
      <c r="AS215" s="218"/>
      <c r="AT215" s="218"/>
      <c r="AU215" s="218"/>
      <c r="AV215" s="218"/>
      <c r="AW215" s="218"/>
      <c r="AX215" s="218"/>
      <c r="AY215" s="218"/>
      <c r="AZ215" s="218"/>
      <c r="BA215" s="218"/>
    </row>
    <row r="216" spans="4:53" ht="13.5" customHeight="1">
      <c r="D216" s="218"/>
      <c r="E216" s="218"/>
      <c r="F216" s="218"/>
      <c r="G216" s="218"/>
      <c r="H216" s="218"/>
      <c r="I216" s="218"/>
      <c r="J216" s="218"/>
      <c r="K216" s="218"/>
      <c r="L216" s="218"/>
      <c r="M216" s="218"/>
      <c r="N216" s="218"/>
      <c r="O216" s="218"/>
      <c r="P216" s="218"/>
      <c r="Q216" s="218"/>
      <c r="R216" s="218"/>
      <c r="S216" s="218"/>
      <c r="T216" s="218"/>
      <c r="U216" s="218"/>
      <c r="V216" s="218"/>
      <c r="W216" s="218"/>
      <c r="X216" s="218"/>
      <c r="Y216" s="218"/>
      <c r="Z216" s="218"/>
      <c r="AA216" s="218"/>
      <c r="AB216" s="218"/>
      <c r="AC216" s="218"/>
      <c r="AD216" s="218"/>
      <c r="AE216" s="218"/>
      <c r="AF216" s="218"/>
      <c r="AG216" s="218"/>
      <c r="AH216" s="218"/>
      <c r="AI216" s="218"/>
      <c r="AJ216" s="218"/>
      <c r="AK216" s="218"/>
      <c r="AL216" s="218"/>
      <c r="AM216" s="218"/>
      <c r="AN216" s="218"/>
      <c r="AO216" s="218"/>
      <c r="AP216" s="218"/>
      <c r="AQ216" s="218"/>
      <c r="AR216" s="218"/>
      <c r="AS216" s="218"/>
      <c r="AT216" s="218"/>
      <c r="AU216" s="218"/>
      <c r="AV216" s="218"/>
      <c r="AW216" s="218"/>
      <c r="AX216" s="218"/>
      <c r="AY216" s="218"/>
      <c r="AZ216" s="218"/>
      <c r="BA216" s="218"/>
    </row>
    <row r="217" spans="4:53" ht="13.5" customHeight="1">
      <c r="D217" s="218"/>
      <c r="E217" s="218"/>
      <c r="F217" s="218"/>
      <c r="G217" s="218"/>
      <c r="H217" s="218"/>
      <c r="I217" s="218"/>
      <c r="J217" s="218"/>
      <c r="K217" s="218"/>
      <c r="L217" s="218"/>
      <c r="M217" s="218"/>
      <c r="N217" s="218"/>
      <c r="O217" s="218"/>
      <c r="P217" s="218"/>
      <c r="Q217" s="218"/>
      <c r="R217" s="218"/>
      <c r="S217" s="218"/>
      <c r="T217" s="218"/>
      <c r="U217" s="218"/>
      <c r="V217" s="218"/>
      <c r="W217" s="218"/>
      <c r="X217" s="218"/>
      <c r="Y217" s="218"/>
      <c r="Z217" s="218"/>
      <c r="AA217" s="218"/>
      <c r="AB217" s="218"/>
      <c r="AC217" s="218"/>
      <c r="AD217" s="218"/>
      <c r="AE217" s="218"/>
      <c r="AF217" s="218"/>
      <c r="AG217" s="218"/>
      <c r="AH217" s="218"/>
      <c r="AI217" s="218"/>
      <c r="AJ217" s="218"/>
      <c r="AK217" s="218"/>
      <c r="AL217" s="218"/>
      <c r="AM217" s="218"/>
      <c r="AN217" s="218"/>
      <c r="AO217" s="218"/>
      <c r="AP217" s="218"/>
      <c r="AQ217" s="218"/>
      <c r="AR217" s="218"/>
      <c r="AS217" s="218"/>
      <c r="AT217" s="218"/>
      <c r="AU217" s="218"/>
      <c r="AV217" s="218"/>
      <c r="AW217" s="218"/>
      <c r="AX217" s="218"/>
      <c r="AY217" s="218"/>
      <c r="AZ217" s="218"/>
      <c r="BA217" s="218"/>
    </row>
    <row r="218" spans="4:53" ht="13.5" customHeight="1">
      <c r="D218" s="218"/>
      <c r="E218" s="218"/>
      <c r="F218" s="218"/>
      <c r="G218" s="218"/>
      <c r="H218" s="218"/>
      <c r="I218" s="218"/>
      <c r="J218" s="218"/>
      <c r="K218" s="218"/>
      <c r="L218" s="218"/>
      <c r="M218" s="218"/>
      <c r="N218" s="218"/>
      <c r="O218" s="218"/>
      <c r="P218" s="218"/>
      <c r="Q218" s="218"/>
      <c r="R218" s="218"/>
      <c r="S218" s="218"/>
      <c r="T218" s="218"/>
      <c r="U218" s="218"/>
      <c r="V218" s="218"/>
      <c r="W218" s="218"/>
      <c r="X218" s="218"/>
      <c r="Y218" s="218"/>
      <c r="Z218" s="218"/>
      <c r="AA218" s="218"/>
      <c r="AB218" s="218"/>
      <c r="AC218" s="218"/>
      <c r="AD218" s="218"/>
      <c r="AE218" s="218"/>
      <c r="AF218" s="218"/>
      <c r="AG218" s="218"/>
      <c r="AH218" s="218"/>
      <c r="AI218" s="218"/>
      <c r="AJ218" s="218"/>
      <c r="AK218" s="218"/>
      <c r="AL218" s="218"/>
      <c r="AM218" s="218"/>
      <c r="AN218" s="218"/>
      <c r="AO218" s="218"/>
      <c r="AP218" s="218"/>
      <c r="AQ218" s="218"/>
      <c r="AR218" s="218"/>
      <c r="AS218" s="218"/>
      <c r="AT218" s="218"/>
      <c r="AU218" s="218"/>
      <c r="AV218" s="218"/>
      <c r="AW218" s="218"/>
      <c r="AX218" s="218"/>
      <c r="AY218" s="218"/>
      <c r="AZ218" s="218"/>
      <c r="BA218" s="218"/>
    </row>
    <row r="219" spans="4:53" ht="13.5" customHeight="1">
      <c r="D219" s="218"/>
      <c r="E219" s="218"/>
      <c r="F219" s="218"/>
      <c r="G219" s="218"/>
      <c r="H219" s="218"/>
      <c r="I219" s="218"/>
      <c r="J219" s="218"/>
      <c r="K219" s="218"/>
      <c r="L219" s="218"/>
      <c r="M219" s="218"/>
      <c r="N219" s="218"/>
      <c r="O219" s="218"/>
      <c r="P219" s="218"/>
      <c r="Q219" s="218"/>
      <c r="R219" s="218"/>
      <c r="S219" s="218"/>
      <c r="T219" s="218"/>
      <c r="U219" s="218"/>
      <c r="V219" s="218"/>
      <c r="W219" s="218"/>
      <c r="X219" s="218"/>
      <c r="Y219" s="218"/>
      <c r="Z219" s="218"/>
      <c r="AA219" s="218"/>
      <c r="AB219" s="218"/>
      <c r="AC219" s="218"/>
      <c r="AD219" s="218"/>
      <c r="AE219" s="218"/>
      <c r="AF219" s="218"/>
      <c r="AG219" s="218"/>
      <c r="AH219" s="218"/>
      <c r="AI219" s="218"/>
      <c r="AJ219" s="218"/>
      <c r="AK219" s="218"/>
      <c r="AL219" s="218"/>
      <c r="AM219" s="218"/>
      <c r="AN219" s="218"/>
      <c r="AO219" s="218"/>
      <c r="AP219" s="218"/>
      <c r="AQ219" s="218"/>
      <c r="AR219" s="218"/>
      <c r="AS219" s="218"/>
      <c r="AT219" s="218"/>
      <c r="AU219" s="218"/>
      <c r="AV219" s="218"/>
      <c r="AW219" s="218"/>
      <c r="AX219" s="218"/>
      <c r="AY219" s="218"/>
      <c r="AZ219" s="218"/>
      <c r="BA219" s="218"/>
    </row>
    <row r="220" spans="4:53" ht="13.5" customHeight="1">
      <c r="D220" s="218"/>
      <c r="E220" s="218"/>
      <c r="F220" s="218"/>
      <c r="G220" s="218"/>
      <c r="H220" s="218"/>
      <c r="I220" s="218"/>
      <c r="J220" s="218"/>
      <c r="K220" s="218"/>
      <c r="L220" s="218"/>
      <c r="M220" s="218"/>
      <c r="N220" s="218"/>
      <c r="O220" s="218"/>
      <c r="P220" s="218"/>
      <c r="Q220" s="218"/>
      <c r="R220" s="218"/>
      <c r="S220" s="218"/>
      <c r="T220" s="218"/>
      <c r="U220" s="218"/>
      <c r="V220" s="218"/>
      <c r="W220" s="218"/>
      <c r="X220" s="218"/>
      <c r="Y220" s="218"/>
      <c r="Z220" s="218"/>
      <c r="AA220" s="218"/>
      <c r="AB220" s="218"/>
      <c r="AC220" s="218"/>
      <c r="AD220" s="218"/>
      <c r="AE220" s="218"/>
      <c r="AF220" s="218"/>
      <c r="AG220" s="218"/>
      <c r="AH220" s="218"/>
      <c r="AI220" s="218"/>
      <c r="AJ220" s="218"/>
      <c r="AK220" s="218"/>
      <c r="AL220" s="218"/>
      <c r="AM220" s="218"/>
      <c r="AN220" s="218"/>
      <c r="AO220" s="218"/>
      <c r="AP220" s="218"/>
      <c r="AQ220" s="218"/>
      <c r="AR220" s="218"/>
      <c r="AS220" s="218"/>
      <c r="AT220" s="218"/>
      <c r="AU220" s="218"/>
      <c r="AV220" s="218"/>
      <c r="AW220" s="218"/>
      <c r="AX220" s="218"/>
      <c r="AY220" s="218"/>
      <c r="AZ220" s="218"/>
      <c r="BA220" s="218"/>
    </row>
    <row r="221" spans="4:53" ht="13.5" customHeight="1">
      <c r="D221" s="218"/>
      <c r="E221" s="218"/>
      <c r="F221" s="218"/>
      <c r="G221" s="218"/>
      <c r="H221" s="218"/>
      <c r="I221" s="218"/>
      <c r="J221" s="218"/>
      <c r="K221" s="218"/>
      <c r="L221" s="218"/>
      <c r="M221" s="218"/>
      <c r="N221" s="218"/>
      <c r="O221" s="218"/>
      <c r="P221" s="218"/>
      <c r="Q221" s="218"/>
      <c r="R221" s="218"/>
      <c r="S221" s="218"/>
      <c r="T221" s="218"/>
      <c r="U221" s="218"/>
      <c r="V221" s="218"/>
      <c r="W221" s="218"/>
      <c r="X221" s="218"/>
      <c r="Y221" s="218"/>
      <c r="Z221" s="218"/>
      <c r="AA221" s="218"/>
      <c r="AB221" s="218"/>
      <c r="AC221" s="218"/>
      <c r="AD221" s="218"/>
      <c r="AE221" s="218"/>
      <c r="AF221" s="218"/>
      <c r="AG221" s="218"/>
      <c r="AH221" s="218"/>
      <c r="AI221" s="218"/>
      <c r="AJ221" s="218"/>
      <c r="AK221" s="218"/>
      <c r="AL221" s="218"/>
      <c r="AM221" s="218"/>
      <c r="AN221" s="218"/>
      <c r="AO221" s="218"/>
      <c r="AP221" s="218"/>
      <c r="AQ221" s="218"/>
      <c r="AR221" s="218"/>
      <c r="AS221" s="218"/>
      <c r="AT221" s="218"/>
      <c r="AU221" s="218"/>
      <c r="AV221" s="218"/>
      <c r="AW221" s="218"/>
      <c r="AX221" s="218"/>
      <c r="AY221" s="218"/>
      <c r="AZ221" s="218"/>
      <c r="BA221" s="218"/>
    </row>
    <row r="222" spans="4:53" ht="13.5" customHeight="1">
      <c r="D222" s="218"/>
      <c r="E222" s="218"/>
      <c r="F222" s="218"/>
      <c r="G222" s="218"/>
      <c r="H222" s="218"/>
      <c r="I222" s="218"/>
      <c r="J222" s="218"/>
      <c r="K222" s="218"/>
      <c r="L222" s="218"/>
      <c r="M222" s="218"/>
      <c r="N222" s="218"/>
      <c r="O222" s="218"/>
      <c r="P222" s="218"/>
      <c r="Q222" s="218"/>
      <c r="R222" s="218"/>
      <c r="S222" s="218"/>
      <c r="T222" s="218"/>
      <c r="U222" s="218"/>
      <c r="V222" s="218"/>
      <c r="W222" s="218"/>
      <c r="X222" s="218"/>
      <c r="Y222" s="218"/>
      <c r="Z222" s="218"/>
      <c r="AA222" s="218"/>
      <c r="AB222" s="218"/>
      <c r="AC222" s="218"/>
      <c r="AD222" s="218"/>
      <c r="AE222" s="218"/>
      <c r="AF222" s="218"/>
      <c r="AG222" s="218"/>
      <c r="AH222" s="218"/>
      <c r="AI222" s="218"/>
      <c r="AJ222" s="218"/>
      <c r="AK222" s="218"/>
      <c r="AL222" s="218"/>
      <c r="AM222" s="218"/>
      <c r="AN222" s="218"/>
      <c r="AO222" s="218"/>
      <c r="AP222" s="218"/>
      <c r="AQ222" s="218"/>
      <c r="AR222" s="218"/>
      <c r="AS222" s="218"/>
      <c r="AT222" s="218"/>
      <c r="AU222" s="218"/>
      <c r="AV222" s="218"/>
      <c r="AW222" s="218"/>
      <c r="AX222" s="218"/>
      <c r="AY222" s="218"/>
      <c r="AZ222" s="218"/>
      <c r="BA222" s="218"/>
    </row>
    <row r="223" spans="4:53" ht="13.5" customHeight="1">
      <c r="D223" s="218"/>
      <c r="E223" s="218"/>
      <c r="F223" s="218"/>
      <c r="G223" s="218"/>
      <c r="H223" s="218"/>
      <c r="I223" s="218"/>
      <c r="J223" s="218"/>
      <c r="K223" s="218"/>
      <c r="L223" s="218"/>
      <c r="M223" s="218"/>
      <c r="N223" s="218"/>
      <c r="O223" s="218"/>
      <c r="P223" s="218"/>
      <c r="Q223" s="218"/>
      <c r="R223" s="218"/>
      <c r="S223" s="218"/>
      <c r="T223" s="218"/>
      <c r="U223" s="218"/>
      <c r="V223" s="218"/>
      <c r="W223" s="218"/>
      <c r="X223" s="218"/>
      <c r="Y223" s="218"/>
      <c r="Z223" s="218"/>
      <c r="AA223" s="218"/>
      <c r="AB223" s="218"/>
      <c r="AC223" s="218"/>
      <c r="AD223" s="218"/>
      <c r="AE223" s="218"/>
      <c r="AF223" s="218"/>
      <c r="AG223" s="218"/>
      <c r="AH223" s="218"/>
      <c r="AI223" s="218"/>
      <c r="AJ223" s="218"/>
      <c r="AK223" s="218"/>
      <c r="AL223" s="218"/>
      <c r="AM223" s="218"/>
      <c r="AN223" s="218"/>
      <c r="AO223" s="218"/>
      <c r="AP223" s="218"/>
      <c r="AQ223" s="218"/>
      <c r="AR223" s="218"/>
      <c r="AS223" s="218"/>
      <c r="AT223" s="218"/>
      <c r="AU223" s="218"/>
      <c r="AV223" s="218"/>
      <c r="AW223" s="218"/>
      <c r="AX223" s="218"/>
      <c r="AY223" s="218"/>
      <c r="AZ223" s="218"/>
      <c r="BA223" s="218"/>
    </row>
    <row r="224" spans="4:53" ht="13.5" customHeight="1">
      <c r="D224" s="218"/>
      <c r="E224" s="218"/>
      <c r="F224" s="218"/>
      <c r="G224" s="218"/>
      <c r="H224" s="218"/>
      <c r="I224" s="218"/>
      <c r="J224" s="218"/>
      <c r="K224" s="218"/>
      <c r="L224" s="218"/>
      <c r="M224" s="218"/>
      <c r="N224" s="218"/>
      <c r="O224" s="218"/>
      <c r="P224" s="218"/>
      <c r="Q224" s="218"/>
      <c r="R224" s="218"/>
      <c r="S224" s="218"/>
      <c r="T224" s="218"/>
      <c r="U224" s="218"/>
      <c r="V224" s="218"/>
      <c r="W224" s="218"/>
      <c r="X224" s="218"/>
      <c r="Y224" s="218"/>
      <c r="Z224" s="218"/>
      <c r="AA224" s="218"/>
      <c r="AB224" s="218"/>
      <c r="AC224" s="218"/>
      <c r="AD224" s="218"/>
      <c r="AE224" s="218"/>
      <c r="AF224" s="218"/>
      <c r="AG224" s="218"/>
      <c r="AH224" s="218"/>
      <c r="AI224" s="218"/>
      <c r="AJ224" s="218"/>
      <c r="AK224" s="218"/>
      <c r="AL224" s="218"/>
      <c r="AM224" s="218"/>
      <c r="AN224" s="218"/>
      <c r="AO224" s="218"/>
      <c r="AP224" s="218"/>
      <c r="AQ224" s="218"/>
      <c r="AR224" s="218"/>
      <c r="AS224" s="218"/>
      <c r="AT224" s="218"/>
      <c r="AU224" s="218"/>
      <c r="AV224" s="218"/>
      <c r="AW224" s="218"/>
      <c r="AX224" s="218"/>
      <c r="AY224" s="218"/>
      <c r="AZ224" s="218"/>
      <c r="BA224" s="218"/>
    </row>
    <row r="225" spans="4:53" ht="13.5" customHeight="1">
      <c r="D225" s="218"/>
      <c r="E225" s="218"/>
      <c r="F225" s="218"/>
      <c r="G225" s="218"/>
      <c r="H225" s="218"/>
      <c r="I225" s="218"/>
      <c r="J225" s="218"/>
      <c r="K225" s="218"/>
      <c r="L225" s="218"/>
      <c r="M225" s="218"/>
      <c r="N225" s="218"/>
      <c r="O225" s="218"/>
      <c r="P225" s="218"/>
      <c r="Q225" s="218"/>
      <c r="R225" s="218"/>
      <c r="S225" s="218"/>
      <c r="T225" s="218"/>
      <c r="U225" s="218"/>
      <c r="V225" s="218"/>
      <c r="W225" s="218"/>
      <c r="X225" s="218"/>
      <c r="Y225" s="218"/>
      <c r="Z225" s="218"/>
      <c r="AA225" s="218"/>
      <c r="AB225" s="218"/>
      <c r="AC225" s="218"/>
      <c r="AD225" s="218"/>
      <c r="AE225" s="218"/>
      <c r="AF225" s="218"/>
      <c r="AG225" s="218"/>
      <c r="AH225" s="218"/>
      <c r="AI225" s="218"/>
      <c r="AJ225" s="218"/>
      <c r="AK225" s="218"/>
      <c r="AL225" s="218"/>
      <c r="AM225" s="218"/>
      <c r="AN225" s="218"/>
      <c r="AO225" s="218"/>
      <c r="AP225" s="218"/>
      <c r="AQ225" s="218"/>
      <c r="AR225" s="218"/>
      <c r="AS225" s="218"/>
      <c r="AT225" s="218"/>
      <c r="AU225" s="218"/>
      <c r="AV225" s="218"/>
      <c r="AW225" s="218"/>
      <c r="AX225" s="218"/>
      <c r="AY225" s="218"/>
      <c r="AZ225" s="218"/>
      <c r="BA225" s="218"/>
    </row>
    <row r="226" spans="4:53" ht="13.5" customHeight="1">
      <c r="D226" s="218"/>
      <c r="E226" s="218"/>
      <c r="F226" s="218"/>
      <c r="G226" s="218"/>
      <c r="H226" s="218"/>
      <c r="I226" s="218"/>
      <c r="J226" s="218"/>
      <c r="K226" s="218"/>
      <c r="L226" s="218"/>
      <c r="M226" s="218"/>
      <c r="N226" s="218"/>
      <c r="O226" s="218"/>
      <c r="P226" s="218"/>
      <c r="Q226" s="218"/>
      <c r="R226" s="218"/>
      <c r="S226" s="218"/>
      <c r="T226" s="218"/>
      <c r="U226" s="218"/>
      <c r="V226" s="218"/>
      <c r="W226" s="218"/>
      <c r="X226" s="218"/>
      <c r="Y226" s="218"/>
      <c r="Z226" s="218"/>
      <c r="AA226" s="218"/>
      <c r="AB226" s="218"/>
      <c r="AC226" s="218"/>
      <c r="AD226" s="218"/>
      <c r="AE226" s="218"/>
      <c r="AF226" s="218"/>
      <c r="AG226" s="218"/>
      <c r="AH226" s="218"/>
      <c r="AI226" s="218"/>
      <c r="AJ226" s="218"/>
      <c r="AK226" s="218"/>
      <c r="AL226" s="218"/>
      <c r="AM226" s="218"/>
      <c r="AN226" s="218"/>
      <c r="AO226" s="218"/>
      <c r="AP226" s="218"/>
      <c r="AQ226" s="218"/>
      <c r="AR226" s="218"/>
      <c r="AS226" s="218"/>
      <c r="AT226" s="218"/>
      <c r="AU226" s="218"/>
      <c r="AV226" s="218"/>
      <c r="AW226" s="218"/>
      <c r="AX226" s="218"/>
      <c r="AY226" s="218"/>
      <c r="AZ226" s="218"/>
      <c r="BA226" s="218"/>
    </row>
    <row r="227" spans="4:53" ht="13.5" customHeight="1">
      <c r="D227" s="218"/>
      <c r="E227" s="218"/>
      <c r="F227" s="218"/>
      <c r="G227" s="218"/>
      <c r="H227" s="218"/>
      <c r="I227" s="218"/>
      <c r="J227" s="218"/>
      <c r="K227" s="218"/>
      <c r="L227" s="218"/>
      <c r="M227" s="218"/>
      <c r="N227" s="218"/>
      <c r="O227" s="218"/>
      <c r="P227" s="218"/>
      <c r="Q227" s="218"/>
      <c r="R227" s="218"/>
      <c r="S227" s="218"/>
      <c r="T227" s="218"/>
      <c r="U227" s="218"/>
      <c r="V227" s="218"/>
      <c r="W227" s="218"/>
      <c r="X227" s="218"/>
      <c r="Y227" s="218"/>
      <c r="Z227" s="218"/>
      <c r="AA227" s="218"/>
      <c r="AB227" s="218"/>
      <c r="AC227" s="218"/>
      <c r="AD227" s="218"/>
      <c r="AE227" s="218"/>
      <c r="AF227" s="218"/>
      <c r="AG227" s="218"/>
      <c r="AH227" s="218"/>
      <c r="AI227" s="218"/>
      <c r="AJ227" s="218"/>
      <c r="AK227" s="218"/>
      <c r="AL227" s="218"/>
      <c r="AM227" s="218"/>
      <c r="AN227" s="218"/>
      <c r="AO227" s="218"/>
      <c r="AP227" s="218"/>
      <c r="AQ227" s="218"/>
      <c r="AR227" s="218"/>
      <c r="AS227" s="218"/>
      <c r="AT227" s="218"/>
      <c r="AU227" s="218"/>
      <c r="AV227" s="218"/>
      <c r="AW227" s="218"/>
      <c r="AX227" s="218"/>
      <c r="AY227" s="218"/>
      <c r="AZ227" s="218"/>
      <c r="BA227" s="218"/>
    </row>
    <row r="228" spans="4:53" ht="13.5" customHeight="1">
      <c r="D228" s="218"/>
      <c r="E228" s="218"/>
      <c r="F228" s="218"/>
      <c r="G228" s="218"/>
      <c r="H228" s="218"/>
      <c r="I228" s="218"/>
      <c r="J228" s="218"/>
      <c r="K228" s="218"/>
      <c r="L228" s="218"/>
      <c r="M228" s="218"/>
      <c r="N228" s="218"/>
      <c r="O228" s="218"/>
      <c r="P228" s="218"/>
      <c r="Q228" s="218"/>
      <c r="R228" s="218"/>
      <c r="S228" s="218"/>
      <c r="T228" s="218"/>
      <c r="U228" s="218"/>
      <c r="V228" s="218"/>
      <c r="W228" s="218"/>
      <c r="X228" s="218"/>
      <c r="Y228" s="218"/>
      <c r="Z228" s="218"/>
      <c r="AA228" s="218"/>
      <c r="AB228" s="218"/>
      <c r="AC228" s="218"/>
      <c r="AD228" s="218"/>
      <c r="AE228" s="218"/>
      <c r="AF228" s="218"/>
      <c r="AG228" s="218"/>
      <c r="AH228" s="218"/>
      <c r="AI228" s="218"/>
      <c r="AJ228" s="218"/>
      <c r="AK228" s="218"/>
      <c r="AL228" s="218"/>
      <c r="AM228" s="218"/>
      <c r="AN228" s="218"/>
      <c r="AO228" s="218"/>
      <c r="AP228" s="218"/>
      <c r="AQ228" s="218"/>
      <c r="AR228" s="218"/>
      <c r="AS228" s="218"/>
      <c r="AT228" s="218"/>
      <c r="AU228" s="218"/>
      <c r="AV228" s="218"/>
      <c r="AW228" s="218"/>
      <c r="AX228" s="218"/>
      <c r="AY228" s="218"/>
      <c r="AZ228" s="218"/>
      <c r="BA228" s="218"/>
    </row>
    <row r="229" spans="4:53" ht="13.5" customHeight="1">
      <c r="D229" s="218"/>
      <c r="E229" s="218"/>
      <c r="F229" s="218"/>
      <c r="G229" s="218"/>
      <c r="H229" s="218"/>
      <c r="I229" s="218"/>
      <c r="J229" s="218"/>
      <c r="K229" s="218"/>
      <c r="L229" s="218"/>
      <c r="M229" s="218"/>
      <c r="N229" s="218"/>
      <c r="O229" s="218"/>
      <c r="P229" s="218"/>
      <c r="Q229" s="218"/>
      <c r="R229" s="218"/>
      <c r="S229" s="218"/>
      <c r="T229" s="218"/>
      <c r="U229" s="218"/>
      <c r="V229" s="218"/>
      <c r="W229" s="218"/>
      <c r="X229" s="218"/>
      <c r="Y229" s="218"/>
      <c r="Z229" s="218"/>
      <c r="AA229" s="218"/>
      <c r="AB229" s="218"/>
      <c r="AC229" s="218"/>
      <c r="AD229" s="218"/>
      <c r="AE229" s="218"/>
      <c r="AF229" s="218"/>
      <c r="AG229" s="218"/>
      <c r="AH229" s="218"/>
      <c r="AI229" s="218"/>
      <c r="AJ229" s="218"/>
      <c r="AK229" s="218"/>
      <c r="AL229" s="218"/>
      <c r="AM229" s="218"/>
      <c r="AN229" s="218"/>
      <c r="AO229" s="218"/>
      <c r="AP229" s="218"/>
      <c r="AQ229" s="218"/>
      <c r="AR229" s="218"/>
      <c r="AS229" s="218"/>
      <c r="AT229" s="218"/>
      <c r="AU229" s="218"/>
      <c r="AV229" s="218"/>
      <c r="AW229" s="218"/>
      <c r="AX229" s="218"/>
      <c r="AY229" s="218"/>
      <c r="AZ229" s="218"/>
      <c r="BA229" s="218"/>
    </row>
    <row r="230" spans="4:53" ht="13.5" customHeight="1">
      <c r="D230" s="218"/>
      <c r="E230" s="218"/>
      <c r="F230" s="218"/>
      <c r="G230" s="218"/>
      <c r="H230" s="218"/>
      <c r="I230" s="218"/>
      <c r="J230" s="218"/>
      <c r="K230" s="218"/>
      <c r="L230" s="218"/>
      <c r="M230" s="218"/>
      <c r="N230" s="218"/>
      <c r="O230" s="218"/>
      <c r="P230" s="218"/>
      <c r="Q230" s="218"/>
      <c r="R230" s="218"/>
      <c r="S230" s="218"/>
      <c r="T230" s="218"/>
      <c r="U230" s="218"/>
      <c r="V230" s="218"/>
      <c r="W230" s="218"/>
      <c r="X230" s="218"/>
      <c r="Y230" s="218"/>
      <c r="Z230" s="218"/>
      <c r="AA230" s="218"/>
      <c r="AB230" s="218"/>
      <c r="AC230" s="218"/>
      <c r="AD230" s="218"/>
      <c r="AE230" s="218"/>
      <c r="AF230" s="218"/>
      <c r="AG230" s="218"/>
      <c r="AH230" s="218"/>
      <c r="AI230" s="218"/>
      <c r="AJ230" s="218"/>
      <c r="AK230" s="218"/>
      <c r="AL230" s="218"/>
      <c r="AM230" s="218"/>
      <c r="AN230" s="218"/>
      <c r="AO230" s="218"/>
      <c r="AP230" s="218"/>
      <c r="AQ230" s="218"/>
      <c r="AR230" s="218"/>
      <c r="AS230" s="218"/>
      <c r="AT230" s="218"/>
      <c r="AU230" s="218"/>
      <c r="AV230" s="218"/>
      <c r="AW230" s="218"/>
      <c r="AX230" s="218"/>
      <c r="AY230" s="218"/>
      <c r="AZ230" s="218"/>
      <c r="BA230" s="218"/>
    </row>
    <row r="231" spans="4:53" ht="13.5" customHeight="1">
      <c r="D231" s="218"/>
      <c r="E231" s="218"/>
      <c r="F231" s="218"/>
      <c r="G231" s="218"/>
      <c r="H231" s="218"/>
      <c r="I231" s="218"/>
      <c r="J231" s="218"/>
      <c r="K231" s="218"/>
      <c r="L231" s="218"/>
      <c r="M231" s="218"/>
      <c r="N231" s="218"/>
      <c r="O231" s="218"/>
      <c r="P231" s="218"/>
      <c r="Q231" s="218"/>
      <c r="R231" s="218"/>
      <c r="S231" s="218"/>
      <c r="T231" s="218"/>
      <c r="U231" s="218"/>
      <c r="V231" s="218"/>
      <c r="W231" s="218"/>
      <c r="X231" s="218"/>
      <c r="Y231" s="218"/>
      <c r="Z231" s="218"/>
      <c r="AA231" s="218"/>
      <c r="AB231" s="218"/>
      <c r="AC231" s="218"/>
      <c r="AD231" s="218"/>
      <c r="AE231" s="218"/>
      <c r="AF231" s="218"/>
      <c r="AG231" s="218"/>
      <c r="AH231" s="218"/>
      <c r="AI231" s="218"/>
      <c r="AJ231" s="218"/>
      <c r="AK231" s="218"/>
      <c r="AL231" s="218"/>
      <c r="AM231" s="218"/>
      <c r="AN231" s="218"/>
      <c r="AO231" s="218"/>
      <c r="AP231" s="218"/>
      <c r="AQ231" s="218"/>
      <c r="AR231" s="218"/>
      <c r="AS231" s="218"/>
      <c r="AT231" s="218"/>
      <c r="AU231" s="218"/>
      <c r="AV231" s="218"/>
      <c r="AW231" s="218"/>
      <c r="AX231" s="218"/>
      <c r="AY231" s="218"/>
      <c r="AZ231" s="218"/>
      <c r="BA231" s="218"/>
    </row>
    <row r="232" spans="4:53" ht="13.5" customHeight="1">
      <c r="D232" s="218"/>
      <c r="E232" s="218"/>
      <c r="F232" s="218"/>
      <c r="G232" s="218"/>
      <c r="H232" s="218"/>
      <c r="I232" s="218"/>
      <c r="J232" s="218"/>
      <c r="K232" s="218"/>
      <c r="L232" s="218"/>
      <c r="M232" s="218"/>
      <c r="N232" s="218"/>
      <c r="O232" s="218"/>
      <c r="P232" s="218"/>
      <c r="Q232" s="218"/>
      <c r="R232" s="218"/>
      <c r="S232" s="218"/>
      <c r="T232" s="218"/>
      <c r="U232" s="218"/>
      <c r="V232" s="218"/>
      <c r="W232" s="218"/>
      <c r="X232" s="218"/>
      <c r="Y232" s="218"/>
      <c r="Z232" s="218"/>
      <c r="AA232" s="218"/>
      <c r="AB232" s="218"/>
      <c r="AC232" s="218"/>
      <c r="AD232" s="218"/>
      <c r="AE232" s="218"/>
      <c r="AF232" s="218"/>
      <c r="AG232" s="218"/>
      <c r="AH232" s="218"/>
      <c r="AI232" s="218"/>
      <c r="AJ232" s="218"/>
      <c r="AK232" s="218"/>
      <c r="AL232" s="218"/>
      <c r="AM232" s="218"/>
      <c r="AN232" s="218"/>
      <c r="AO232" s="218"/>
      <c r="AP232" s="218"/>
      <c r="AQ232" s="218"/>
      <c r="AR232" s="218"/>
      <c r="AS232" s="218"/>
      <c r="AT232" s="218"/>
      <c r="AU232" s="218"/>
      <c r="AV232" s="218"/>
      <c r="AW232" s="218"/>
      <c r="AX232" s="218"/>
      <c r="AY232" s="218"/>
      <c r="AZ232" s="218"/>
      <c r="BA232" s="218"/>
    </row>
    <row r="233" spans="4:53" ht="13.5" customHeight="1">
      <c r="D233" s="218"/>
      <c r="E233" s="218"/>
      <c r="F233" s="218"/>
      <c r="G233" s="218"/>
      <c r="H233" s="218"/>
      <c r="I233" s="218"/>
      <c r="J233" s="218"/>
      <c r="K233" s="218"/>
      <c r="L233" s="218"/>
      <c r="M233" s="218"/>
      <c r="N233" s="218"/>
      <c r="O233" s="218"/>
      <c r="P233" s="218"/>
      <c r="Q233" s="218"/>
      <c r="R233" s="218"/>
      <c r="S233" s="218"/>
      <c r="T233" s="218"/>
      <c r="U233" s="218"/>
      <c r="V233" s="218"/>
      <c r="W233" s="218"/>
      <c r="X233" s="218"/>
      <c r="Y233" s="218"/>
      <c r="Z233" s="218"/>
      <c r="AA233" s="218"/>
      <c r="AB233" s="218"/>
      <c r="AC233" s="218"/>
      <c r="AD233" s="218"/>
      <c r="AE233" s="218"/>
      <c r="AF233" s="218"/>
      <c r="AG233" s="218"/>
      <c r="AH233" s="218"/>
      <c r="AI233" s="218"/>
      <c r="AJ233" s="218"/>
      <c r="AK233" s="218"/>
      <c r="AL233" s="218"/>
      <c r="AM233" s="218"/>
      <c r="AN233" s="218"/>
      <c r="AO233" s="218"/>
      <c r="AP233" s="218"/>
      <c r="AQ233" s="218"/>
      <c r="AR233" s="218"/>
      <c r="AS233" s="218"/>
      <c r="AT233" s="218"/>
      <c r="AU233" s="218"/>
      <c r="AV233" s="218"/>
      <c r="AW233" s="218"/>
      <c r="AX233" s="218"/>
      <c r="AY233" s="218"/>
      <c r="AZ233" s="218"/>
      <c r="BA233" s="218"/>
    </row>
    <row r="234" spans="4:53" ht="13.5" customHeight="1">
      <c r="D234" s="218"/>
      <c r="E234" s="218"/>
      <c r="F234" s="218"/>
      <c r="G234" s="218"/>
      <c r="H234" s="218"/>
      <c r="I234" s="218"/>
      <c r="J234" s="218"/>
      <c r="K234" s="218"/>
      <c r="L234" s="218"/>
      <c r="M234" s="218"/>
      <c r="N234" s="218"/>
      <c r="O234" s="218"/>
      <c r="P234" s="218"/>
      <c r="Q234" s="218"/>
      <c r="R234" s="218"/>
      <c r="S234" s="218"/>
      <c r="T234" s="218"/>
      <c r="U234" s="218"/>
      <c r="V234" s="218"/>
      <c r="W234" s="218"/>
      <c r="X234" s="218"/>
      <c r="Y234" s="218"/>
      <c r="Z234" s="218"/>
      <c r="AA234" s="218"/>
      <c r="AB234" s="218"/>
      <c r="AC234" s="218"/>
      <c r="AD234" s="218"/>
      <c r="AE234" s="218"/>
      <c r="AF234" s="218"/>
      <c r="AG234" s="218"/>
      <c r="AH234" s="218"/>
      <c r="AI234" s="218"/>
      <c r="AJ234" s="218"/>
      <c r="AK234" s="218"/>
      <c r="AL234" s="218"/>
      <c r="AM234" s="218"/>
      <c r="AN234" s="218"/>
      <c r="AO234" s="218"/>
      <c r="AP234" s="218"/>
      <c r="AQ234" s="218"/>
      <c r="AR234" s="218"/>
      <c r="AS234" s="218"/>
      <c r="AT234" s="218"/>
      <c r="AU234" s="218"/>
      <c r="AV234" s="218"/>
      <c r="AW234" s="218"/>
      <c r="AX234" s="218"/>
      <c r="AY234" s="218"/>
      <c r="AZ234" s="218"/>
      <c r="BA234" s="218"/>
    </row>
    <row r="235" spans="4:53" ht="13.5" customHeight="1">
      <c r="D235" s="218"/>
      <c r="E235" s="218"/>
      <c r="F235" s="218"/>
      <c r="G235" s="218"/>
      <c r="H235" s="218"/>
      <c r="I235" s="218"/>
      <c r="J235" s="218"/>
      <c r="K235" s="218"/>
      <c r="L235" s="218"/>
      <c r="M235" s="218"/>
      <c r="N235" s="218"/>
      <c r="O235" s="218"/>
      <c r="P235" s="218"/>
      <c r="Q235" s="218"/>
      <c r="R235" s="218"/>
      <c r="S235" s="218"/>
      <c r="T235" s="218"/>
      <c r="U235" s="218"/>
      <c r="V235" s="218"/>
      <c r="W235" s="218"/>
      <c r="X235" s="218"/>
      <c r="Y235" s="218"/>
      <c r="Z235" s="218"/>
      <c r="AA235" s="218"/>
      <c r="AB235" s="218"/>
      <c r="AC235" s="218"/>
      <c r="AD235" s="218"/>
      <c r="AE235" s="218"/>
      <c r="AF235" s="218"/>
      <c r="AG235" s="218"/>
      <c r="AH235" s="218"/>
      <c r="AI235" s="218"/>
      <c r="AJ235" s="218"/>
      <c r="AK235" s="218"/>
      <c r="AL235" s="218"/>
      <c r="AM235" s="218"/>
      <c r="AN235" s="218"/>
      <c r="AO235" s="218"/>
      <c r="AP235" s="218"/>
      <c r="AQ235" s="218"/>
      <c r="AR235" s="218"/>
      <c r="AS235" s="218"/>
      <c r="AT235" s="218"/>
      <c r="AU235" s="218"/>
      <c r="AV235" s="218"/>
      <c r="AW235" s="218"/>
      <c r="AX235" s="218"/>
      <c r="AY235" s="218"/>
      <c r="AZ235" s="218"/>
      <c r="BA235" s="218"/>
    </row>
    <row r="236" spans="4:53" ht="13.5" customHeight="1">
      <c r="D236" s="218"/>
      <c r="E236" s="218"/>
      <c r="F236" s="218"/>
      <c r="G236" s="218"/>
      <c r="H236" s="218"/>
      <c r="I236" s="218"/>
      <c r="J236" s="218"/>
      <c r="K236" s="218"/>
      <c r="L236" s="218"/>
      <c r="M236" s="218"/>
      <c r="N236" s="218"/>
      <c r="O236" s="218"/>
      <c r="P236" s="218"/>
      <c r="Q236" s="218"/>
      <c r="R236" s="218"/>
      <c r="S236" s="218"/>
      <c r="T236" s="218"/>
      <c r="U236" s="218"/>
      <c r="V236" s="218"/>
      <c r="W236" s="218"/>
      <c r="X236" s="218"/>
      <c r="Y236" s="218"/>
      <c r="Z236" s="218"/>
      <c r="AA236" s="218"/>
      <c r="AB236" s="218"/>
      <c r="AC236" s="218"/>
      <c r="AD236" s="218"/>
      <c r="AE236" s="218"/>
      <c r="AF236" s="218"/>
      <c r="AG236" s="218"/>
      <c r="AH236" s="218"/>
      <c r="AI236" s="218"/>
      <c r="AJ236" s="218"/>
      <c r="AK236" s="218"/>
      <c r="AL236" s="218"/>
      <c r="AM236" s="218"/>
      <c r="AN236" s="218"/>
      <c r="AO236" s="218"/>
      <c r="AP236" s="218"/>
      <c r="AQ236" s="218"/>
      <c r="AR236" s="218"/>
      <c r="AS236" s="218"/>
      <c r="AT236" s="218"/>
      <c r="AU236" s="218"/>
      <c r="AV236" s="218"/>
      <c r="AW236" s="218"/>
      <c r="AX236" s="218"/>
      <c r="AY236" s="218"/>
      <c r="AZ236" s="218"/>
      <c r="BA236" s="218"/>
    </row>
    <row r="237" spans="4:53" ht="13.5" customHeight="1">
      <c r="D237" s="218"/>
      <c r="E237" s="218"/>
      <c r="F237" s="218"/>
      <c r="G237" s="218"/>
      <c r="H237" s="218"/>
      <c r="I237" s="218"/>
      <c r="J237" s="218"/>
      <c r="K237" s="218"/>
      <c r="L237" s="218"/>
      <c r="M237" s="218"/>
      <c r="N237" s="218"/>
      <c r="O237" s="218"/>
      <c r="P237" s="218"/>
      <c r="Q237" s="218"/>
      <c r="R237" s="218"/>
      <c r="S237" s="218"/>
      <c r="T237" s="218"/>
      <c r="U237" s="218"/>
      <c r="V237" s="218"/>
      <c r="W237" s="218"/>
      <c r="X237" s="218"/>
      <c r="Y237" s="218"/>
      <c r="Z237" s="218"/>
      <c r="AA237" s="218"/>
      <c r="AB237" s="218"/>
      <c r="AC237" s="218"/>
      <c r="AD237" s="218"/>
      <c r="AE237" s="218"/>
      <c r="AF237" s="218"/>
      <c r="AG237" s="218"/>
      <c r="AH237" s="218"/>
      <c r="AI237" s="218"/>
      <c r="AJ237" s="218"/>
      <c r="AK237" s="218"/>
      <c r="AL237" s="218"/>
      <c r="AM237" s="218"/>
      <c r="AN237" s="218"/>
      <c r="AO237" s="218"/>
      <c r="AP237" s="218"/>
      <c r="AQ237" s="218"/>
      <c r="AR237" s="218"/>
      <c r="AS237" s="218"/>
      <c r="AT237" s="218"/>
      <c r="AU237" s="218"/>
      <c r="AV237" s="218"/>
      <c r="AW237" s="218"/>
      <c r="AX237" s="218"/>
      <c r="AY237" s="218"/>
      <c r="AZ237" s="218"/>
      <c r="BA237" s="218"/>
    </row>
    <row r="238" spans="4:53" ht="13.5" customHeight="1">
      <c r="D238" s="218"/>
      <c r="E238" s="218"/>
      <c r="F238" s="218"/>
      <c r="G238" s="218"/>
      <c r="H238" s="218"/>
      <c r="I238" s="218"/>
      <c r="J238" s="218"/>
      <c r="K238" s="218"/>
      <c r="L238" s="218"/>
      <c r="M238" s="218"/>
      <c r="N238" s="218"/>
      <c r="O238" s="218"/>
      <c r="P238" s="218"/>
      <c r="Q238" s="218"/>
      <c r="R238" s="218"/>
      <c r="S238" s="218"/>
      <c r="T238" s="218"/>
      <c r="U238" s="218"/>
      <c r="V238" s="218"/>
      <c r="W238" s="218"/>
      <c r="X238" s="218"/>
      <c r="Y238" s="218"/>
      <c r="Z238" s="218"/>
      <c r="AA238" s="218"/>
      <c r="AB238" s="218"/>
      <c r="AC238" s="218"/>
      <c r="AD238" s="218"/>
      <c r="AE238" s="218"/>
      <c r="AF238" s="218"/>
      <c r="AG238" s="218"/>
      <c r="AH238" s="218"/>
      <c r="AI238" s="218"/>
      <c r="AJ238" s="218"/>
      <c r="AK238" s="218"/>
      <c r="AL238" s="218"/>
      <c r="AM238" s="218"/>
      <c r="AN238" s="218"/>
      <c r="AO238" s="218"/>
      <c r="AP238" s="218"/>
      <c r="AQ238" s="218"/>
      <c r="AR238" s="218"/>
      <c r="AS238" s="218"/>
      <c r="AT238" s="218"/>
      <c r="AU238" s="218"/>
      <c r="AV238" s="218"/>
      <c r="AW238" s="218"/>
      <c r="AX238" s="218"/>
      <c r="AY238" s="218"/>
      <c r="AZ238" s="218"/>
      <c r="BA238" s="218"/>
    </row>
    <row r="239" spans="4:53" ht="13.5" customHeight="1">
      <c r="D239" s="218"/>
      <c r="E239" s="218"/>
      <c r="F239" s="218"/>
      <c r="G239" s="218"/>
      <c r="H239" s="218"/>
      <c r="I239" s="218"/>
      <c r="J239" s="218"/>
      <c r="K239" s="218"/>
      <c r="L239" s="218"/>
      <c r="M239" s="218"/>
      <c r="N239" s="218"/>
      <c r="O239" s="218"/>
      <c r="P239" s="218"/>
      <c r="Q239" s="218"/>
      <c r="R239" s="218"/>
      <c r="S239" s="218"/>
      <c r="T239" s="218"/>
      <c r="U239" s="218"/>
      <c r="V239" s="218"/>
      <c r="W239" s="218"/>
      <c r="X239" s="218"/>
      <c r="Y239" s="218"/>
      <c r="Z239" s="218"/>
      <c r="AA239" s="218"/>
      <c r="AB239" s="218"/>
      <c r="AC239" s="218"/>
      <c r="AD239" s="218"/>
      <c r="AE239" s="218"/>
      <c r="AF239" s="218"/>
      <c r="AG239" s="218"/>
      <c r="AH239" s="218"/>
      <c r="AI239" s="218"/>
      <c r="AJ239" s="218"/>
      <c r="AK239" s="218"/>
      <c r="AL239" s="218"/>
      <c r="AM239" s="218"/>
      <c r="AN239" s="218"/>
      <c r="AO239" s="218"/>
      <c r="AP239" s="218"/>
      <c r="AQ239" s="218"/>
      <c r="AR239" s="218"/>
      <c r="AS239" s="218"/>
      <c r="AT239" s="218"/>
      <c r="AU239" s="218"/>
      <c r="AV239" s="218"/>
      <c r="AW239" s="218"/>
      <c r="AX239" s="218"/>
      <c r="AY239" s="218"/>
      <c r="AZ239" s="218"/>
      <c r="BA239" s="218"/>
    </row>
    <row r="240" spans="4:53" ht="13.5" customHeight="1">
      <c r="D240" s="218"/>
      <c r="E240" s="218"/>
      <c r="F240" s="218"/>
      <c r="G240" s="218"/>
      <c r="H240" s="218"/>
      <c r="I240" s="218"/>
      <c r="J240" s="218"/>
      <c r="K240" s="218"/>
      <c r="L240" s="218"/>
      <c r="M240" s="218"/>
      <c r="N240" s="218"/>
      <c r="O240" s="218"/>
      <c r="P240" s="218"/>
      <c r="Q240" s="218"/>
      <c r="R240" s="218"/>
      <c r="S240" s="218"/>
      <c r="T240" s="218"/>
      <c r="U240" s="218"/>
      <c r="V240" s="218"/>
      <c r="W240" s="218"/>
      <c r="X240" s="218"/>
      <c r="Y240" s="218"/>
      <c r="Z240" s="218"/>
      <c r="AA240" s="218"/>
      <c r="AB240" s="218"/>
      <c r="AC240" s="218"/>
      <c r="AD240" s="218"/>
      <c r="AE240" s="218"/>
      <c r="AF240" s="218"/>
      <c r="AG240" s="218"/>
      <c r="AH240" s="218"/>
      <c r="AI240" s="218"/>
      <c r="AJ240" s="218"/>
      <c r="AK240" s="218"/>
      <c r="AL240" s="218"/>
      <c r="AM240" s="218"/>
      <c r="AN240" s="218"/>
      <c r="AO240" s="218"/>
      <c r="AP240" s="218"/>
      <c r="AQ240" s="218"/>
      <c r="AR240" s="218"/>
      <c r="AS240" s="218"/>
      <c r="AT240" s="218"/>
      <c r="AU240" s="218"/>
      <c r="AV240" s="218"/>
      <c r="AW240" s="218"/>
      <c r="AX240" s="218"/>
      <c r="AY240" s="218"/>
      <c r="AZ240" s="218"/>
      <c r="BA240" s="218"/>
    </row>
    <row r="241" spans="4:53" ht="13.5" customHeight="1">
      <c r="D241" s="218"/>
      <c r="E241" s="218"/>
      <c r="F241" s="218"/>
      <c r="G241" s="218"/>
      <c r="H241" s="218"/>
      <c r="I241" s="218"/>
      <c r="J241" s="218"/>
      <c r="K241" s="218"/>
      <c r="L241" s="218"/>
      <c r="M241" s="218"/>
      <c r="N241" s="218"/>
      <c r="O241" s="218"/>
      <c r="P241" s="218"/>
      <c r="Q241" s="218"/>
      <c r="R241" s="218"/>
      <c r="S241" s="218"/>
      <c r="T241" s="218"/>
      <c r="U241" s="218"/>
      <c r="V241" s="218"/>
      <c r="W241" s="218"/>
      <c r="X241" s="218"/>
      <c r="Y241" s="218"/>
      <c r="Z241" s="218"/>
      <c r="AA241" s="218"/>
      <c r="AB241" s="218"/>
      <c r="AC241" s="218"/>
      <c r="AD241" s="218"/>
      <c r="AE241" s="218"/>
      <c r="AF241" s="218"/>
      <c r="AG241" s="218"/>
      <c r="AH241" s="218"/>
      <c r="AI241" s="218"/>
      <c r="AJ241" s="218"/>
      <c r="AK241" s="218"/>
      <c r="AL241" s="218"/>
      <c r="AM241" s="218"/>
      <c r="AN241" s="218"/>
      <c r="AO241" s="218"/>
      <c r="AP241" s="218"/>
      <c r="AQ241" s="218"/>
      <c r="AR241" s="218"/>
      <c r="AS241" s="218"/>
      <c r="AT241" s="218"/>
      <c r="AU241" s="218"/>
      <c r="AV241" s="218"/>
      <c r="AW241" s="218"/>
      <c r="AX241" s="218"/>
      <c r="AY241" s="218"/>
      <c r="AZ241" s="218"/>
      <c r="BA241" s="218"/>
    </row>
    <row r="242" spans="4:53" ht="13.5" customHeight="1">
      <c r="D242" s="218"/>
      <c r="E242" s="218"/>
      <c r="F242" s="218"/>
      <c r="G242" s="218"/>
      <c r="H242" s="218"/>
      <c r="I242" s="218"/>
      <c r="J242" s="218"/>
      <c r="K242" s="218"/>
      <c r="L242" s="218"/>
      <c r="M242" s="218"/>
      <c r="N242" s="218"/>
      <c r="O242" s="218"/>
      <c r="P242" s="218"/>
      <c r="Q242" s="218"/>
      <c r="R242" s="218"/>
      <c r="S242" s="218"/>
      <c r="T242" s="218"/>
      <c r="U242" s="218"/>
      <c r="V242" s="218"/>
      <c r="W242" s="218"/>
      <c r="X242" s="218"/>
      <c r="Y242" s="218"/>
      <c r="Z242" s="218"/>
      <c r="AA242" s="218"/>
      <c r="AB242" s="218"/>
      <c r="AC242" s="218"/>
      <c r="AD242" s="218"/>
      <c r="AE242" s="218"/>
      <c r="AF242" s="218"/>
      <c r="AG242" s="218"/>
      <c r="AH242" s="218"/>
      <c r="AI242" s="218"/>
      <c r="AJ242" s="218"/>
      <c r="AK242" s="218"/>
      <c r="AL242" s="218"/>
      <c r="AM242" s="218"/>
      <c r="AN242" s="218"/>
      <c r="AO242" s="218"/>
      <c r="AP242" s="218"/>
      <c r="AQ242" s="218"/>
      <c r="AR242" s="218"/>
      <c r="AS242" s="218"/>
      <c r="AT242" s="218"/>
      <c r="AU242" s="218"/>
      <c r="AV242" s="218"/>
      <c r="AW242" s="218"/>
      <c r="AX242" s="218"/>
      <c r="AY242" s="218"/>
      <c r="AZ242" s="218"/>
      <c r="BA242" s="218"/>
    </row>
    <row r="243" spans="4:53" ht="13.5" customHeight="1">
      <c r="D243" s="218"/>
      <c r="E243" s="218"/>
      <c r="F243" s="218"/>
      <c r="G243" s="218"/>
      <c r="H243" s="218"/>
      <c r="I243" s="218"/>
      <c r="J243" s="218"/>
      <c r="K243" s="218"/>
      <c r="L243" s="218"/>
      <c r="M243" s="218"/>
      <c r="N243" s="218"/>
      <c r="O243" s="218"/>
      <c r="P243" s="218"/>
      <c r="Q243" s="218"/>
      <c r="R243" s="218"/>
      <c r="S243" s="218"/>
      <c r="T243" s="218"/>
      <c r="U243" s="218"/>
      <c r="V243" s="218"/>
      <c r="W243" s="218"/>
      <c r="X243" s="218"/>
      <c r="Y243" s="218"/>
      <c r="Z243" s="218"/>
      <c r="AA243" s="218"/>
      <c r="AB243" s="218"/>
      <c r="AC243" s="218"/>
      <c r="AD243" s="218"/>
      <c r="AE243" s="218"/>
      <c r="AF243" s="218"/>
      <c r="AG243" s="218"/>
      <c r="AH243" s="218"/>
      <c r="AI243" s="218"/>
      <c r="AJ243" s="218"/>
      <c r="AK243" s="218"/>
      <c r="AL243" s="218"/>
      <c r="AM243" s="218"/>
      <c r="AN243" s="218"/>
      <c r="AO243" s="218"/>
      <c r="AP243" s="218"/>
      <c r="AQ243" s="218"/>
      <c r="AR243" s="218"/>
      <c r="AS243" s="218"/>
      <c r="AT243" s="218"/>
      <c r="AU243" s="218"/>
      <c r="AV243" s="218"/>
      <c r="AW243" s="218"/>
      <c r="AX243" s="218"/>
      <c r="AY243" s="218"/>
      <c r="AZ243" s="218"/>
      <c r="BA243" s="218"/>
    </row>
    <row r="244" spans="4:53" ht="13.5" customHeight="1">
      <c r="D244" s="218"/>
      <c r="E244" s="218"/>
      <c r="F244" s="218"/>
      <c r="G244" s="218"/>
      <c r="H244" s="218"/>
      <c r="I244" s="218"/>
      <c r="J244" s="218"/>
      <c r="K244" s="218"/>
      <c r="L244" s="218"/>
      <c r="M244" s="218"/>
      <c r="N244" s="218"/>
      <c r="O244" s="218"/>
      <c r="P244" s="218"/>
      <c r="Q244" s="218"/>
      <c r="R244" s="218"/>
      <c r="S244" s="218"/>
      <c r="T244" s="218"/>
      <c r="U244" s="218"/>
      <c r="V244" s="218"/>
      <c r="W244" s="218"/>
      <c r="X244" s="218"/>
      <c r="Y244" s="218"/>
      <c r="Z244" s="218"/>
      <c r="AA244" s="218"/>
      <c r="AB244" s="218"/>
      <c r="AC244" s="218"/>
      <c r="AD244" s="218"/>
      <c r="AE244" s="218"/>
      <c r="AF244" s="218"/>
      <c r="AG244" s="218"/>
      <c r="AH244" s="218"/>
      <c r="AI244" s="218"/>
      <c r="AJ244" s="218"/>
      <c r="AK244" s="218"/>
      <c r="AL244" s="218"/>
      <c r="AM244" s="218"/>
      <c r="AN244" s="218"/>
      <c r="AO244" s="218"/>
      <c r="AP244" s="218"/>
      <c r="AQ244" s="218"/>
      <c r="AR244" s="218"/>
      <c r="AS244" s="218"/>
      <c r="AT244" s="218"/>
      <c r="AU244" s="218"/>
      <c r="AV244" s="218"/>
      <c r="AW244" s="218"/>
      <c r="AX244" s="218"/>
      <c r="AY244" s="218"/>
      <c r="AZ244" s="218"/>
      <c r="BA244" s="218"/>
    </row>
    <row r="245" spans="4:53" ht="13.5" customHeight="1">
      <c r="D245" s="218"/>
      <c r="E245" s="218"/>
      <c r="F245" s="218"/>
      <c r="G245" s="218"/>
      <c r="H245" s="218"/>
      <c r="I245" s="218"/>
      <c r="J245" s="218"/>
      <c r="K245" s="218"/>
      <c r="L245" s="218"/>
      <c r="M245" s="218"/>
      <c r="N245" s="218"/>
      <c r="O245" s="218"/>
      <c r="P245" s="218"/>
      <c r="Q245" s="218"/>
      <c r="R245" s="218"/>
      <c r="S245" s="218"/>
      <c r="T245" s="218"/>
      <c r="U245" s="218"/>
      <c r="V245" s="218"/>
      <c r="W245" s="218"/>
      <c r="X245" s="218"/>
      <c r="Y245" s="218"/>
      <c r="Z245" s="218"/>
      <c r="AA245" s="218"/>
      <c r="AB245" s="218"/>
      <c r="AC245" s="218"/>
      <c r="AD245" s="218"/>
      <c r="AE245" s="218"/>
      <c r="AF245" s="218"/>
      <c r="AG245" s="218"/>
      <c r="AH245" s="218"/>
      <c r="AI245" s="218"/>
      <c r="AJ245" s="218"/>
      <c r="AK245" s="218"/>
      <c r="AL245" s="218"/>
      <c r="AM245" s="218"/>
      <c r="AN245" s="218"/>
      <c r="AO245" s="218"/>
      <c r="AP245" s="218"/>
      <c r="AQ245" s="218"/>
      <c r="AR245" s="218"/>
      <c r="AS245" s="218"/>
      <c r="AT245" s="218"/>
      <c r="AU245" s="218"/>
      <c r="AV245" s="218"/>
      <c r="AW245" s="218"/>
      <c r="AX245" s="218"/>
      <c r="AY245" s="218"/>
      <c r="AZ245" s="218"/>
      <c r="BA245" s="218"/>
    </row>
    <row r="246" spans="4:53" ht="13.5" customHeight="1">
      <c r="D246" s="218"/>
      <c r="E246" s="218"/>
      <c r="F246" s="218"/>
      <c r="G246" s="218"/>
      <c r="H246" s="218"/>
      <c r="I246" s="218"/>
      <c r="J246" s="218"/>
      <c r="K246" s="218"/>
      <c r="L246" s="218"/>
      <c r="M246" s="218"/>
      <c r="N246" s="218"/>
      <c r="O246" s="218"/>
      <c r="P246" s="218"/>
      <c r="Q246" s="218"/>
      <c r="R246" s="218"/>
      <c r="S246" s="218"/>
      <c r="T246" s="218"/>
      <c r="U246" s="218"/>
      <c r="V246" s="218"/>
      <c r="W246" s="218"/>
      <c r="X246" s="218"/>
      <c r="Y246" s="218"/>
      <c r="Z246" s="218"/>
      <c r="AA246" s="218"/>
      <c r="AB246" s="218"/>
      <c r="AC246" s="218"/>
      <c r="AD246" s="218"/>
      <c r="AE246" s="218"/>
      <c r="AF246" s="218"/>
      <c r="AG246" s="218"/>
      <c r="AH246" s="218"/>
      <c r="AI246" s="218"/>
      <c r="AJ246" s="218"/>
      <c r="AK246" s="218"/>
      <c r="AL246" s="218"/>
      <c r="AM246" s="218"/>
      <c r="AN246" s="218"/>
      <c r="AO246" s="218"/>
      <c r="AP246" s="218"/>
      <c r="AQ246" s="218"/>
      <c r="AR246" s="218"/>
      <c r="AS246" s="218"/>
      <c r="AT246" s="218"/>
      <c r="AU246" s="218"/>
      <c r="AV246" s="218"/>
      <c r="AW246" s="218"/>
      <c r="AX246" s="218"/>
      <c r="AY246" s="218"/>
      <c r="AZ246" s="218"/>
      <c r="BA246" s="218"/>
    </row>
    <row r="247" spans="4:53" ht="13.5" customHeight="1">
      <c r="D247" s="218"/>
      <c r="E247" s="218"/>
      <c r="F247" s="218"/>
      <c r="G247" s="218"/>
      <c r="H247" s="218"/>
      <c r="I247" s="218"/>
      <c r="J247" s="218"/>
      <c r="K247" s="218"/>
      <c r="L247" s="218"/>
      <c r="M247" s="218"/>
      <c r="N247" s="218"/>
      <c r="O247" s="218"/>
      <c r="P247" s="218"/>
      <c r="Q247" s="218"/>
      <c r="R247" s="218"/>
      <c r="S247" s="218"/>
      <c r="T247" s="218"/>
      <c r="U247" s="218"/>
      <c r="V247" s="218"/>
      <c r="W247" s="218"/>
      <c r="X247" s="218"/>
      <c r="Y247" s="218"/>
      <c r="Z247" s="218"/>
      <c r="AA247" s="218"/>
      <c r="AB247" s="218"/>
      <c r="AC247" s="218"/>
      <c r="AD247" s="218"/>
      <c r="AE247" s="218"/>
      <c r="AF247" s="218"/>
      <c r="AG247" s="218"/>
      <c r="AH247" s="218"/>
      <c r="AI247" s="218"/>
      <c r="AJ247" s="218"/>
      <c r="AK247" s="218"/>
      <c r="AL247" s="218"/>
      <c r="AM247" s="218"/>
      <c r="AN247" s="218"/>
      <c r="AO247" s="218"/>
      <c r="AP247" s="218"/>
      <c r="AQ247" s="218"/>
      <c r="AR247" s="218"/>
      <c r="AS247" s="218"/>
      <c r="AT247" s="218"/>
      <c r="AU247" s="218"/>
      <c r="AV247" s="218"/>
      <c r="AW247" s="218"/>
      <c r="AX247" s="218"/>
      <c r="AY247" s="218"/>
      <c r="AZ247" s="218"/>
      <c r="BA247" s="218"/>
    </row>
    <row r="248" spans="4:53" ht="13.5" customHeight="1">
      <c r="D248" s="218"/>
      <c r="E248" s="218"/>
      <c r="F248" s="218"/>
      <c r="G248" s="218"/>
      <c r="H248" s="218"/>
      <c r="I248" s="218"/>
      <c r="J248" s="218"/>
      <c r="K248" s="218"/>
      <c r="L248" s="218"/>
      <c r="M248" s="218"/>
      <c r="N248" s="218"/>
      <c r="O248" s="218"/>
      <c r="P248" s="218"/>
      <c r="Q248" s="218"/>
      <c r="R248" s="218"/>
      <c r="S248" s="218"/>
      <c r="T248" s="218"/>
      <c r="U248" s="218"/>
      <c r="V248" s="218"/>
      <c r="W248" s="218"/>
      <c r="X248" s="218"/>
      <c r="Y248" s="218"/>
      <c r="Z248" s="218"/>
      <c r="AA248" s="218"/>
      <c r="AB248" s="218"/>
      <c r="AC248" s="218"/>
      <c r="AD248" s="218"/>
      <c r="AE248" s="218"/>
      <c r="AF248" s="218"/>
      <c r="AG248" s="218"/>
      <c r="AH248" s="218"/>
      <c r="AI248" s="218"/>
      <c r="AJ248" s="218"/>
      <c r="AK248" s="218"/>
      <c r="AL248" s="218"/>
      <c r="AM248" s="218"/>
      <c r="AN248" s="218"/>
      <c r="AO248" s="218"/>
      <c r="AP248" s="218"/>
      <c r="AQ248" s="218"/>
      <c r="AR248" s="218"/>
      <c r="AS248" s="218"/>
      <c r="AT248" s="218"/>
      <c r="AU248" s="218"/>
      <c r="AV248" s="218"/>
      <c r="AW248" s="218"/>
      <c r="AX248" s="218"/>
      <c r="AY248" s="218"/>
      <c r="AZ248" s="218"/>
      <c r="BA248" s="218"/>
    </row>
    <row r="249" spans="4:53" ht="13.5" customHeight="1">
      <c r="D249" s="218"/>
      <c r="E249" s="218"/>
      <c r="F249" s="218"/>
      <c r="G249" s="218"/>
      <c r="H249" s="218"/>
      <c r="I249" s="218"/>
      <c r="J249" s="218"/>
      <c r="K249" s="218"/>
      <c r="L249" s="218"/>
      <c r="M249" s="218"/>
      <c r="N249" s="218"/>
      <c r="O249" s="218"/>
      <c r="P249" s="218"/>
      <c r="Q249" s="218"/>
      <c r="R249" s="218"/>
      <c r="S249" s="218"/>
      <c r="T249" s="218"/>
      <c r="U249" s="218"/>
      <c r="V249" s="218"/>
      <c r="W249" s="218"/>
      <c r="X249" s="218"/>
      <c r="Y249" s="218"/>
      <c r="Z249" s="218"/>
      <c r="AA249" s="218"/>
      <c r="AB249" s="218"/>
      <c r="AC249" s="218"/>
      <c r="AD249" s="218"/>
      <c r="AE249" s="218"/>
      <c r="AF249" s="218"/>
      <c r="AG249" s="218"/>
      <c r="AH249" s="218"/>
      <c r="AI249" s="218"/>
      <c r="AJ249" s="218"/>
      <c r="AK249" s="218"/>
      <c r="AL249" s="218"/>
      <c r="AM249" s="218"/>
      <c r="AN249" s="218"/>
      <c r="AO249" s="218"/>
      <c r="AP249" s="218"/>
      <c r="AQ249" s="218"/>
      <c r="AR249" s="218"/>
      <c r="AS249" s="218"/>
      <c r="AT249" s="218"/>
      <c r="AU249" s="218"/>
      <c r="AV249" s="218"/>
      <c r="AW249" s="218"/>
      <c r="AX249" s="218"/>
      <c r="AY249" s="218"/>
      <c r="AZ249" s="218"/>
      <c r="BA249" s="218"/>
    </row>
    <row r="250" spans="4:53" ht="13.5" customHeight="1">
      <c r="D250" s="218"/>
      <c r="E250" s="218"/>
      <c r="F250" s="218"/>
      <c r="G250" s="218"/>
      <c r="H250" s="218"/>
      <c r="I250" s="218"/>
      <c r="J250" s="218"/>
      <c r="K250" s="218"/>
      <c r="L250" s="218"/>
      <c r="M250" s="218"/>
      <c r="N250" s="218"/>
      <c r="O250" s="218"/>
      <c r="P250" s="218"/>
      <c r="Q250" s="218"/>
      <c r="R250" s="218"/>
      <c r="S250" s="218"/>
      <c r="T250" s="218"/>
      <c r="U250" s="218"/>
      <c r="V250" s="218"/>
      <c r="W250" s="218"/>
      <c r="X250" s="218"/>
      <c r="Y250" s="218"/>
      <c r="Z250" s="218"/>
      <c r="AA250" s="218"/>
      <c r="AB250" s="218"/>
      <c r="AC250" s="218"/>
      <c r="AD250" s="218"/>
      <c r="AE250" s="218"/>
      <c r="AF250" s="218"/>
      <c r="AG250" s="218"/>
      <c r="AH250" s="218"/>
      <c r="AI250" s="218"/>
      <c r="AJ250" s="218"/>
      <c r="AK250" s="218"/>
      <c r="AL250" s="218"/>
      <c r="AM250" s="218"/>
      <c r="AN250" s="218"/>
      <c r="AO250" s="218"/>
      <c r="AP250" s="218"/>
      <c r="AQ250" s="218"/>
      <c r="AR250" s="218"/>
      <c r="AS250" s="218"/>
      <c r="AT250" s="218"/>
      <c r="AU250" s="218"/>
      <c r="AV250" s="218"/>
      <c r="AW250" s="218"/>
      <c r="AX250" s="218"/>
      <c r="AY250" s="218"/>
      <c r="AZ250" s="218"/>
      <c r="BA250" s="218"/>
    </row>
    <row r="251" spans="4:53" ht="13.5" customHeight="1">
      <c r="D251" s="218"/>
      <c r="E251" s="218"/>
      <c r="F251" s="218"/>
      <c r="G251" s="218"/>
      <c r="H251" s="218"/>
      <c r="I251" s="218"/>
      <c r="J251" s="218"/>
      <c r="K251" s="218"/>
      <c r="L251" s="218"/>
      <c r="M251" s="218"/>
      <c r="N251" s="218"/>
      <c r="O251" s="218"/>
      <c r="P251" s="218"/>
      <c r="Q251" s="218"/>
      <c r="R251" s="218"/>
      <c r="S251" s="218"/>
      <c r="T251" s="218"/>
      <c r="U251" s="218"/>
      <c r="V251" s="218"/>
      <c r="W251" s="218"/>
      <c r="X251" s="218"/>
      <c r="Y251" s="218"/>
      <c r="Z251" s="218"/>
      <c r="AA251" s="218"/>
      <c r="AB251" s="218"/>
      <c r="AC251" s="218"/>
      <c r="AD251" s="218"/>
      <c r="AE251" s="218"/>
      <c r="AF251" s="218"/>
      <c r="AG251" s="218"/>
      <c r="AH251" s="218"/>
      <c r="AI251" s="218"/>
      <c r="AJ251" s="218"/>
      <c r="AK251" s="218"/>
      <c r="AL251" s="218"/>
      <c r="AM251" s="218"/>
      <c r="AN251" s="218"/>
      <c r="AO251" s="218"/>
      <c r="AP251" s="218"/>
      <c r="AQ251" s="218"/>
      <c r="AR251" s="218"/>
      <c r="AS251" s="218"/>
      <c r="AT251" s="218"/>
      <c r="AU251" s="218"/>
      <c r="AV251" s="218"/>
      <c r="AW251" s="218"/>
      <c r="AX251" s="218"/>
      <c r="AY251" s="218"/>
      <c r="AZ251" s="218"/>
      <c r="BA251" s="218"/>
    </row>
    <row r="252" spans="4:53" ht="13.5" customHeight="1">
      <c r="D252" s="218"/>
      <c r="E252" s="218"/>
      <c r="F252" s="218"/>
      <c r="G252" s="218"/>
      <c r="H252" s="218"/>
      <c r="I252" s="218"/>
      <c r="J252" s="218"/>
      <c r="K252" s="218"/>
      <c r="L252" s="218"/>
      <c r="M252" s="218"/>
      <c r="N252" s="218"/>
      <c r="O252" s="218"/>
      <c r="P252" s="218"/>
      <c r="Q252" s="218"/>
      <c r="R252" s="218"/>
      <c r="S252" s="218"/>
      <c r="T252" s="218"/>
      <c r="U252" s="218"/>
      <c r="V252" s="218"/>
      <c r="W252" s="218"/>
      <c r="X252" s="218"/>
      <c r="Y252" s="218"/>
      <c r="Z252" s="218"/>
      <c r="AA252" s="218"/>
      <c r="AB252" s="218"/>
      <c r="AC252" s="218"/>
      <c r="AD252" s="218"/>
      <c r="AE252" s="218"/>
      <c r="AF252" s="218"/>
      <c r="AG252" s="218"/>
      <c r="AH252" s="218"/>
      <c r="AI252" s="218"/>
      <c r="AJ252" s="218"/>
      <c r="AK252" s="218"/>
      <c r="AL252" s="218"/>
      <c r="AM252" s="218"/>
      <c r="AN252" s="218"/>
      <c r="AO252" s="218"/>
      <c r="AP252" s="218"/>
      <c r="AQ252" s="218"/>
      <c r="AR252" s="218"/>
      <c r="AS252" s="218"/>
      <c r="AT252" s="218"/>
      <c r="AU252" s="218"/>
      <c r="AV252" s="218"/>
      <c r="AW252" s="218"/>
      <c r="AX252" s="218"/>
      <c r="AY252" s="218"/>
      <c r="AZ252" s="218"/>
      <c r="BA252" s="218"/>
    </row>
    <row r="253" spans="4:53" ht="13.5" customHeight="1">
      <c r="D253" s="218"/>
      <c r="E253" s="218"/>
      <c r="F253" s="218"/>
      <c r="G253" s="218"/>
      <c r="H253" s="218"/>
      <c r="I253" s="218"/>
      <c r="J253" s="218"/>
      <c r="K253" s="218"/>
      <c r="L253" s="218"/>
      <c r="M253" s="218"/>
      <c r="N253" s="218"/>
      <c r="O253" s="218"/>
      <c r="P253" s="218"/>
      <c r="Q253" s="218"/>
      <c r="R253" s="218"/>
      <c r="S253" s="218"/>
      <c r="T253" s="218"/>
      <c r="U253" s="218"/>
      <c r="V253" s="218"/>
      <c r="W253" s="218"/>
      <c r="X253" s="218"/>
      <c r="Y253" s="218"/>
      <c r="Z253" s="218"/>
      <c r="AA253" s="218"/>
      <c r="AB253" s="218"/>
      <c r="AC253" s="218"/>
      <c r="AD253" s="218"/>
      <c r="AE253" s="218"/>
      <c r="AF253" s="218"/>
      <c r="AG253" s="218"/>
      <c r="AH253" s="218"/>
      <c r="AI253" s="218"/>
      <c r="AJ253" s="218"/>
      <c r="AK253" s="218"/>
      <c r="AL253" s="218"/>
      <c r="AM253" s="218"/>
      <c r="AN253" s="218"/>
      <c r="AO253" s="218"/>
      <c r="AP253" s="218"/>
      <c r="AQ253" s="218"/>
      <c r="AR253" s="218"/>
      <c r="AS253" s="218"/>
      <c r="AT253" s="218"/>
      <c r="AU253" s="218"/>
      <c r="AV253" s="218"/>
      <c r="AW253" s="218"/>
      <c r="AX253" s="218"/>
      <c r="AY253" s="218"/>
      <c r="AZ253" s="218"/>
      <c r="BA253" s="218"/>
    </row>
    <row r="254" spans="4:53" ht="13.5" customHeight="1">
      <c r="D254" s="218"/>
      <c r="E254" s="218"/>
      <c r="F254" s="218"/>
      <c r="G254" s="218"/>
      <c r="H254" s="218"/>
      <c r="I254" s="218"/>
      <c r="J254" s="218"/>
      <c r="K254" s="218"/>
      <c r="L254" s="218"/>
      <c r="M254" s="218"/>
      <c r="N254" s="218"/>
      <c r="O254" s="218"/>
      <c r="P254" s="218"/>
      <c r="Q254" s="218"/>
      <c r="R254" s="218"/>
      <c r="S254" s="218"/>
      <c r="T254" s="218"/>
      <c r="U254" s="218"/>
      <c r="V254" s="218"/>
      <c r="W254" s="218"/>
      <c r="X254" s="218"/>
      <c r="Y254" s="218"/>
      <c r="Z254" s="218"/>
      <c r="AA254" s="218"/>
      <c r="AB254" s="218"/>
      <c r="AC254" s="218"/>
      <c r="AD254" s="218"/>
      <c r="AE254" s="218"/>
      <c r="AF254" s="218"/>
      <c r="AG254" s="218"/>
      <c r="AH254" s="218"/>
      <c r="AI254" s="218"/>
      <c r="AJ254" s="218"/>
      <c r="AK254" s="218"/>
      <c r="AL254" s="218"/>
      <c r="AM254" s="218"/>
      <c r="AN254" s="218"/>
      <c r="AO254" s="218"/>
      <c r="AP254" s="218"/>
      <c r="AQ254" s="218"/>
      <c r="AR254" s="218"/>
      <c r="AS254" s="218"/>
      <c r="AT254" s="218"/>
      <c r="AU254" s="218"/>
      <c r="AV254" s="218"/>
      <c r="AW254" s="218"/>
      <c r="AX254" s="218"/>
      <c r="AY254" s="218"/>
      <c r="AZ254" s="218"/>
      <c r="BA254" s="218"/>
    </row>
    <row r="255" spans="4:53" ht="13.5" customHeight="1">
      <c r="D255" s="218"/>
      <c r="E255" s="218"/>
      <c r="F255" s="218"/>
      <c r="G255" s="218"/>
      <c r="H255" s="218"/>
      <c r="I255" s="218"/>
      <c r="J255" s="218"/>
      <c r="K255" s="218"/>
      <c r="L255" s="218"/>
      <c r="M255" s="218"/>
      <c r="N255" s="218"/>
      <c r="O255" s="218"/>
      <c r="P255" s="218"/>
      <c r="Q255" s="218"/>
      <c r="R255" s="218"/>
      <c r="S255" s="218"/>
      <c r="T255" s="218"/>
      <c r="U255" s="218"/>
      <c r="V255" s="218"/>
      <c r="W255" s="218"/>
      <c r="X255" s="218"/>
      <c r="Y255" s="218"/>
      <c r="Z255" s="218"/>
      <c r="AA255" s="218"/>
      <c r="AB255" s="218"/>
      <c r="AC255" s="218"/>
      <c r="AD255" s="218"/>
      <c r="AE255" s="218"/>
      <c r="AF255" s="218"/>
      <c r="AG255" s="218"/>
      <c r="AH255" s="218"/>
      <c r="AI255" s="218"/>
      <c r="AJ255" s="218"/>
      <c r="AK255" s="218"/>
      <c r="AL255" s="218"/>
      <c r="AM255" s="218"/>
      <c r="AN255" s="218"/>
      <c r="AO255" s="218"/>
      <c r="AP255" s="218"/>
      <c r="AQ255" s="218"/>
      <c r="AR255" s="218"/>
      <c r="AS255" s="218"/>
      <c r="AT255" s="218"/>
      <c r="AU255" s="218"/>
      <c r="AV255" s="218"/>
      <c r="AW255" s="218"/>
      <c r="AX255" s="218"/>
      <c r="AY255" s="218"/>
      <c r="AZ255" s="218"/>
      <c r="BA255" s="218"/>
    </row>
    <row r="256" spans="4:53" ht="13.5" customHeight="1">
      <c r="D256" s="218"/>
      <c r="E256" s="218"/>
      <c r="F256" s="218"/>
      <c r="G256" s="218"/>
      <c r="H256" s="218"/>
      <c r="I256" s="218"/>
      <c r="J256" s="218"/>
      <c r="K256" s="218"/>
      <c r="L256" s="218"/>
      <c r="M256" s="218"/>
      <c r="N256" s="218"/>
      <c r="O256" s="218"/>
      <c r="P256" s="218"/>
      <c r="Q256" s="218"/>
      <c r="R256" s="218"/>
      <c r="S256" s="218"/>
      <c r="T256" s="218"/>
      <c r="U256" s="218"/>
      <c r="V256" s="218"/>
      <c r="W256" s="218"/>
      <c r="X256" s="218"/>
      <c r="Y256" s="218"/>
      <c r="Z256" s="218"/>
      <c r="AA256" s="218"/>
      <c r="AB256" s="218"/>
      <c r="AC256" s="218"/>
      <c r="AD256" s="218"/>
      <c r="AE256" s="218"/>
      <c r="AF256" s="218"/>
      <c r="AG256" s="218"/>
      <c r="AH256" s="218"/>
      <c r="AI256" s="218"/>
      <c r="AJ256" s="218"/>
      <c r="AK256" s="218"/>
      <c r="AL256" s="218"/>
      <c r="AM256" s="218"/>
      <c r="AN256" s="218"/>
      <c r="AO256" s="218"/>
      <c r="AP256" s="218"/>
      <c r="AQ256" s="218"/>
      <c r="AR256" s="218"/>
      <c r="AS256" s="218"/>
      <c r="AT256" s="218"/>
      <c r="AU256" s="218"/>
      <c r="AV256" s="218"/>
      <c r="AW256" s="218"/>
      <c r="AX256" s="218"/>
      <c r="AY256" s="218"/>
      <c r="AZ256" s="218"/>
      <c r="BA256" s="218"/>
    </row>
    <row r="257" spans="4:53" ht="13.5" customHeight="1">
      <c r="D257" s="218"/>
      <c r="E257" s="218"/>
      <c r="F257" s="218"/>
      <c r="G257" s="218"/>
      <c r="H257" s="218"/>
      <c r="I257" s="218"/>
      <c r="J257" s="218"/>
      <c r="K257" s="218"/>
      <c r="L257" s="218"/>
      <c r="M257" s="218"/>
      <c r="N257" s="218"/>
      <c r="O257" s="218"/>
      <c r="P257" s="218"/>
      <c r="Q257" s="218"/>
      <c r="R257" s="218"/>
      <c r="S257" s="218"/>
      <c r="T257" s="218"/>
      <c r="U257" s="218"/>
      <c r="V257" s="218"/>
      <c r="W257" s="218"/>
      <c r="X257" s="218"/>
      <c r="Y257" s="218"/>
      <c r="Z257" s="218"/>
      <c r="AA257" s="218"/>
      <c r="AB257" s="218"/>
      <c r="AC257" s="218"/>
      <c r="AD257" s="218"/>
      <c r="AE257" s="218"/>
      <c r="AF257" s="218"/>
      <c r="AG257" s="218"/>
      <c r="AH257" s="218"/>
      <c r="AI257" s="218"/>
      <c r="AJ257" s="218"/>
      <c r="AK257" s="218"/>
      <c r="AL257" s="218"/>
      <c r="AM257" s="218"/>
      <c r="AN257" s="218"/>
      <c r="AO257" s="218"/>
      <c r="AP257" s="218"/>
      <c r="AQ257" s="218"/>
      <c r="AR257" s="218"/>
      <c r="AS257" s="218"/>
      <c r="AT257" s="218"/>
      <c r="AU257" s="218"/>
      <c r="AV257" s="218"/>
      <c r="AW257" s="218"/>
      <c r="AX257" s="218"/>
      <c r="AY257" s="218"/>
      <c r="AZ257" s="218"/>
      <c r="BA257" s="218"/>
    </row>
    <row r="258" spans="4:53" ht="13.5" customHeight="1">
      <c r="D258" s="218"/>
      <c r="E258" s="218"/>
      <c r="F258" s="218"/>
      <c r="G258" s="218"/>
      <c r="H258" s="218"/>
      <c r="I258" s="218"/>
      <c r="J258" s="218"/>
      <c r="K258" s="218"/>
      <c r="L258" s="218"/>
      <c r="M258" s="218"/>
      <c r="N258" s="218"/>
      <c r="O258" s="218"/>
      <c r="P258" s="218"/>
      <c r="Q258" s="218"/>
      <c r="R258" s="218"/>
      <c r="S258" s="218"/>
      <c r="T258" s="218"/>
      <c r="U258" s="218"/>
      <c r="V258" s="218"/>
      <c r="W258" s="218"/>
      <c r="X258" s="218"/>
      <c r="Y258" s="218"/>
      <c r="Z258" s="218"/>
      <c r="AA258" s="218"/>
      <c r="AB258" s="218"/>
      <c r="AC258" s="218"/>
      <c r="AD258" s="218"/>
      <c r="AE258" s="218"/>
      <c r="AF258" s="218"/>
      <c r="AG258" s="218"/>
      <c r="AH258" s="218"/>
      <c r="AI258" s="218"/>
      <c r="AJ258" s="218"/>
      <c r="AK258" s="218"/>
      <c r="AL258" s="218"/>
      <c r="AM258" s="218"/>
      <c r="AN258" s="218"/>
      <c r="AO258" s="218"/>
      <c r="AP258" s="218"/>
      <c r="AQ258" s="218"/>
      <c r="AR258" s="218"/>
      <c r="AS258" s="218"/>
      <c r="AT258" s="218"/>
      <c r="AU258" s="218"/>
      <c r="AV258" s="218"/>
      <c r="AW258" s="218"/>
      <c r="AX258" s="218"/>
      <c r="AY258" s="218"/>
      <c r="AZ258" s="218"/>
      <c r="BA258" s="218"/>
    </row>
    <row r="259" spans="4:53" ht="13.5" customHeight="1">
      <c r="D259" s="218"/>
      <c r="E259" s="218"/>
      <c r="F259" s="218"/>
      <c r="G259" s="218"/>
      <c r="H259" s="218"/>
      <c r="I259" s="218"/>
      <c r="J259" s="218"/>
      <c r="K259" s="218"/>
      <c r="L259" s="218"/>
      <c r="M259" s="218"/>
      <c r="N259" s="218"/>
      <c r="O259" s="218"/>
      <c r="P259" s="218"/>
      <c r="Q259" s="218"/>
      <c r="R259" s="218"/>
      <c r="S259" s="218"/>
      <c r="T259" s="218"/>
      <c r="U259" s="218"/>
      <c r="V259" s="218"/>
      <c r="W259" s="218"/>
      <c r="X259" s="218"/>
      <c r="Y259" s="218"/>
      <c r="Z259" s="218"/>
      <c r="AA259" s="218"/>
      <c r="AB259" s="218"/>
      <c r="AC259" s="218"/>
      <c r="AD259" s="218"/>
      <c r="AE259" s="218"/>
      <c r="AF259" s="218"/>
      <c r="AG259" s="218"/>
      <c r="AH259" s="218"/>
      <c r="AI259" s="218"/>
      <c r="AJ259" s="218"/>
      <c r="AK259" s="218"/>
      <c r="AL259" s="218"/>
      <c r="AM259" s="218"/>
      <c r="AN259" s="218"/>
      <c r="AO259" s="218"/>
      <c r="AP259" s="218"/>
      <c r="AQ259" s="218"/>
      <c r="AR259" s="218"/>
      <c r="AS259" s="218"/>
      <c r="AT259" s="218"/>
      <c r="AU259" s="218"/>
      <c r="AV259" s="218"/>
      <c r="AW259" s="218"/>
      <c r="AX259" s="218"/>
      <c r="AY259" s="218"/>
      <c r="AZ259" s="218"/>
      <c r="BA259" s="218"/>
    </row>
    <row r="260" spans="4:53" ht="13.5" customHeight="1">
      <c r="D260" s="218"/>
      <c r="E260" s="218"/>
      <c r="F260" s="218"/>
      <c r="G260" s="218"/>
      <c r="H260" s="218"/>
      <c r="I260" s="218"/>
      <c r="J260" s="218"/>
      <c r="K260" s="218"/>
      <c r="L260" s="218"/>
      <c r="M260" s="218"/>
      <c r="N260" s="218"/>
      <c r="O260" s="218"/>
      <c r="P260" s="218"/>
      <c r="Q260" s="218"/>
      <c r="R260" s="218"/>
      <c r="S260" s="218"/>
      <c r="T260" s="218"/>
      <c r="U260" s="218"/>
      <c r="V260" s="218"/>
      <c r="W260" s="218"/>
      <c r="X260" s="218"/>
      <c r="Y260" s="218"/>
      <c r="Z260" s="218"/>
      <c r="AA260" s="218"/>
      <c r="AB260" s="218"/>
      <c r="AC260" s="218"/>
      <c r="AD260" s="218"/>
      <c r="AE260" s="218"/>
      <c r="AF260" s="218"/>
      <c r="AG260" s="218"/>
      <c r="AH260" s="218"/>
      <c r="AI260" s="218"/>
      <c r="AJ260" s="218"/>
      <c r="AK260" s="218"/>
      <c r="AL260" s="218"/>
      <c r="AM260" s="218"/>
      <c r="AN260" s="218"/>
      <c r="AO260" s="218"/>
      <c r="AP260" s="218"/>
      <c r="AQ260" s="218"/>
      <c r="AR260" s="218"/>
      <c r="AS260" s="218"/>
      <c r="AT260" s="218"/>
      <c r="AU260" s="218"/>
      <c r="AV260" s="218"/>
      <c r="AW260" s="218"/>
      <c r="AX260" s="218"/>
      <c r="AY260" s="218"/>
      <c r="AZ260" s="218"/>
      <c r="BA260" s="218"/>
    </row>
    <row r="261" spans="4:53" ht="13.5" customHeight="1">
      <c r="D261" s="218"/>
      <c r="E261" s="218"/>
      <c r="F261" s="218"/>
      <c r="G261" s="218"/>
      <c r="H261" s="218"/>
      <c r="I261" s="218"/>
      <c r="J261" s="218"/>
      <c r="K261" s="218"/>
      <c r="L261" s="218"/>
      <c r="M261" s="218"/>
      <c r="N261" s="218"/>
      <c r="O261" s="218"/>
      <c r="P261" s="218"/>
      <c r="Q261" s="218"/>
      <c r="R261" s="218"/>
      <c r="S261" s="218"/>
      <c r="T261" s="218"/>
      <c r="U261" s="218"/>
      <c r="V261" s="218"/>
      <c r="W261" s="218"/>
      <c r="X261" s="218"/>
      <c r="Y261" s="218"/>
      <c r="Z261" s="218"/>
      <c r="AA261" s="218"/>
      <c r="AB261" s="218"/>
      <c r="AC261" s="218"/>
      <c r="AD261" s="218"/>
      <c r="AE261" s="218"/>
      <c r="AF261" s="218"/>
      <c r="AG261" s="218"/>
      <c r="AH261" s="218"/>
      <c r="AI261" s="218"/>
      <c r="AJ261" s="218"/>
      <c r="AK261" s="218"/>
      <c r="AL261" s="218"/>
      <c r="AM261" s="218"/>
      <c r="AN261" s="218"/>
      <c r="AO261" s="218"/>
      <c r="AP261" s="218"/>
      <c r="AQ261" s="218"/>
      <c r="AR261" s="218"/>
      <c r="AS261" s="218"/>
      <c r="AT261" s="218"/>
      <c r="AU261" s="218"/>
      <c r="AV261" s="218"/>
      <c r="AW261" s="218"/>
      <c r="AX261" s="218"/>
      <c r="AY261" s="218"/>
      <c r="AZ261" s="218"/>
      <c r="BA261" s="218"/>
    </row>
    <row r="262" spans="4:53" ht="13.5" customHeight="1">
      <c r="D262" s="218"/>
      <c r="E262" s="218"/>
      <c r="F262" s="218"/>
      <c r="G262" s="218"/>
      <c r="H262" s="218"/>
      <c r="I262" s="218"/>
      <c r="J262" s="218"/>
      <c r="K262" s="218"/>
      <c r="L262" s="218"/>
      <c r="M262" s="218"/>
      <c r="N262" s="218"/>
      <c r="O262" s="218"/>
      <c r="P262" s="218"/>
      <c r="Q262" s="218"/>
      <c r="R262" s="218"/>
      <c r="S262" s="218"/>
      <c r="T262" s="218"/>
      <c r="U262" s="218"/>
      <c r="V262" s="218"/>
      <c r="W262" s="218"/>
      <c r="X262" s="218"/>
      <c r="Y262" s="218"/>
      <c r="Z262" s="218"/>
      <c r="AA262" s="218"/>
      <c r="AB262" s="218"/>
      <c r="AC262" s="218"/>
      <c r="AD262" s="218"/>
      <c r="AE262" s="218"/>
      <c r="AF262" s="218"/>
      <c r="AG262" s="218"/>
      <c r="AH262" s="218"/>
      <c r="AI262" s="218"/>
      <c r="AJ262" s="218"/>
      <c r="AK262" s="218"/>
      <c r="AL262" s="218"/>
      <c r="AM262" s="218"/>
      <c r="AN262" s="218"/>
      <c r="AO262" s="218"/>
      <c r="AP262" s="218"/>
      <c r="AQ262" s="218"/>
      <c r="AR262" s="218"/>
      <c r="AS262" s="218"/>
      <c r="AT262" s="218"/>
      <c r="AU262" s="218"/>
      <c r="AV262" s="218"/>
      <c r="AW262" s="218"/>
      <c r="AX262" s="218"/>
      <c r="AY262" s="218"/>
      <c r="AZ262" s="218"/>
      <c r="BA262" s="218"/>
    </row>
    <row r="263" spans="4:53" ht="13.5" customHeight="1">
      <c r="D263" s="218"/>
      <c r="E263" s="218"/>
      <c r="F263" s="218"/>
      <c r="G263" s="218"/>
      <c r="H263" s="218"/>
      <c r="I263" s="218"/>
      <c r="J263" s="218"/>
      <c r="K263" s="218"/>
      <c r="L263" s="218"/>
      <c r="M263" s="218"/>
      <c r="N263" s="218"/>
      <c r="O263" s="218"/>
      <c r="P263" s="218"/>
      <c r="Q263" s="218"/>
      <c r="R263" s="218"/>
      <c r="S263" s="218"/>
      <c r="T263" s="218"/>
      <c r="U263" s="218"/>
      <c r="V263" s="218"/>
      <c r="W263" s="218"/>
      <c r="X263" s="218"/>
      <c r="Y263" s="218"/>
      <c r="Z263" s="218"/>
      <c r="AA263" s="218"/>
      <c r="AB263" s="218"/>
      <c r="AC263" s="218"/>
      <c r="AD263" s="218"/>
      <c r="AE263" s="218"/>
      <c r="AF263" s="218"/>
      <c r="AG263" s="218"/>
      <c r="AH263" s="218"/>
      <c r="AI263" s="218"/>
      <c r="AJ263" s="218"/>
      <c r="AK263" s="218"/>
      <c r="AL263" s="218"/>
      <c r="AM263" s="218"/>
      <c r="AN263" s="218"/>
      <c r="AO263" s="218"/>
      <c r="AP263" s="218"/>
      <c r="AQ263" s="218"/>
      <c r="AR263" s="218"/>
      <c r="AS263" s="218"/>
      <c r="AT263" s="218"/>
      <c r="AU263" s="218"/>
      <c r="AV263" s="218"/>
      <c r="AW263" s="218"/>
      <c r="AX263" s="218"/>
      <c r="AY263" s="218"/>
      <c r="AZ263" s="218"/>
      <c r="BA263" s="218"/>
    </row>
    <row r="264" spans="4:53" ht="13.5" customHeight="1">
      <c r="D264" s="218"/>
      <c r="E264" s="218"/>
      <c r="F264" s="218"/>
      <c r="G264" s="218"/>
      <c r="H264" s="218"/>
      <c r="I264" s="218"/>
      <c r="J264" s="218"/>
      <c r="K264" s="218"/>
      <c r="L264" s="218"/>
      <c r="M264" s="218"/>
      <c r="N264" s="218"/>
      <c r="O264" s="218"/>
      <c r="P264" s="218"/>
      <c r="Q264" s="218"/>
      <c r="R264" s="218"/>
      <c r="S264" s="218"/>
      <c r="T264" s="218"/>
      <c r="U264" s="218"/>
      <c r="V264" s="218"/>
      <c r="W264" s="218"/>
      <c r="X264" s="218"/>
      <c r="Y264" s="218"/>
      <c r="Z264" s="218"/>
      <c r="AA264" s="218"/>
      <c r="AB264" s="218"/>
      <c r="AC264" s="218"/>
      <c r="AD264" s="218"/>
      <c r="AE264" s="218"/>
      <c r="AF264" s="218"/>
      <c r="AG264" s="218"/>
      <c r="AH264" s="218"/>
      <c r="AI264" s="218"/>
      <c r="AJ264" s="218"/>
      <c r="AK264" s="218"/>
      <c r="AL264" s="218"/>
      <c r="AM264" s="218"/>
      <c r="AN264" s="218"/>
      <c r="AO264" s="218"/>
      <c r="AP264" s="218"/>
      <c r="AQ264" s="218"/>
      <c r="AR264" s="218"/>
      <c r="AS264" s="218"/>
      <c r="AT264" s="218"/>
      <c r="AU264" s="218"/>
      <c r="AV264" s="218"/>
      <c r="AW264" s="218"/>
      <c r="AX264" s="218"/>
      <c r="AY264" s="218"/>
      <c r="AZ264" s="218"/>
      <c r="BA264" s="218"/>
    </row>
    <row r="265" spans="4:53" ht="13.5" customHeight="1"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  <c r="AS265" s="218"/>
      <c r="AT265" s="218"/>
      <c r="AU265" s="218"/>
      <c r="AV265" s="218"/>
      <c r="AW265" s="218"/>
      <c r="AX265" s="218"/>
      <c r="AY265" s="218"/>
      <c r="AZ265" s="218"/>
      <c r="BA265" s="218"/>
    </row>
    <row r="266" spans="4:53" ht="13.5" customHeight="1">
      <c r="D266" s="218"/>
      <c r="E266" s="218"/>
      <c r="F266" s="218"/>
      <c r="G266" s="218"/>
      <c r="H266" s="218"/>
      <c r="I266" s="218"/>
      <c r="J266" s="218"/>
      <c r="K266" s="218"/>
      <c r="L266" s="218"/>
      <c r="M266" s="218"/>
      <c r="N266" s="218"/>
      <c r="O266" s="218"/>
      <c r="P266" s="218"/>
      <c r="Q266" s="218"/>
      <c r="R266" s="218"/>
      <c r="S266" s="218"/>
      <c r="T266" s="218"/>
      <c r="U266" s="218"/>
      <c r="V266" s="218"/>
      <c r="W266" s="218"/>
      <c r="X266" s="218"/>
      <c r="Y266" s="218"/>
      <c r="Z266" s="218"/>
      <c r="AA266" s="218"/>
      <c r="AB266" s="218"/>
      <c r="AC266" s="218"/>
      <c r="AD266" s="218"/>
      <c r="AE266" s="218"/>
      <c r="AF266" s="218"/>
      <c r="AG266" s="218"/>
      <c r="AH266" s="218"/>
      <c r="AI266" s="218"/>
      <c r="AJ266" s="218"/>
      <c r="AK266" s="218"/>
      <c r="AL266" s="218"/>
      <c r="AM266" s="218"/>
      <c r="AN266" s="218"/>
      <c r="AO266" s="218"/>
      <c r="AP266" s="218"/>
      <c r="AQ266" s="218"/>
      <c r="AR266" s="218"/>
      <c r="AS266" s="218"/>
      <c r="AT266" s="218"/>
      <c r="AU266" s="218"/>
      <c r="AV266" s="218"/>
      <c r="AW266" s="218"/>
      <c r="AX266" s="218"/>
      <c r="AY266" s="218"/>
      <c r="AZ266" s="218"/>
      <c r="BA266" s="218"/>
    </row>
    <row r="267" spans="4:53" ht="13.5" customHeight="1">
      <c r="D267" s="218"/>
      <c r="E267" s="218"/>
      <c r="F267" s="218"/>
      <c r="G267" s="218"/>
      <c r="H267" s="218"/>
      <c r="I267" s="218"/>
      <c r="J267" s="218"/>
      <c r="K267" s="218"/>
      <c r="L267" s="218"/>
      <c r="M267" s="218"/>
      <c r="N267" s="218"/>
      <c r="O267" s="218"/>
      <c r="P267" s="218"/>
      <c r="Q267" s="218"/>
      <c r="R267" s="218"/>
      <c r="S267" s="218"/>
      <c r="T267" s="218"/>
      <c r="U267" s="218"/>
      <c r="V267" s="218"/>
      <c r="W267" s="218"/>
      <c r="X267" s="218"/>
      <c r="Y267" s="218"/>
      <c r="Z267" s="218"/>
      <c r="AA267" s="218"/>
      <c r="AB267" s="218"/>
      <c r="AC267" s="218"/>
      <c r="AD267" s="218"/>
      <c r="AE267" s="218"/>
      <c r="AF267" s="218"/>
      <c r="AG267" s="218"/>
      <c r="AH267" s="218"/>
      <c r="AI267" s="218"/>
      <c r="AJ267" s="218"/>
      <c r="AK267" s="218"/>
      <c r="AL267" s="218"/>
      <c r="AM267" s="218"/>
      <c r="AN267" s="218"/>
      <c r="AO267" s="218"/>
      <c r="AP267" s="218"/>
      <c r="AQ267" s="218"/>
      <c r="AR267" s="218"/>
      <c r="AS267" s="218"/>
      <c r="AT267" s="218"/>
      <c r="AU267" s="218"/>
      <c r="AV267" s="218"/>
      <c r="AW267" s="218"/>
      <c r="AX267" s="218"/>
      <c r="AY267" s="218"/>
      <c r="AZ267" s="218"/>
      <c r="BA267" s="218"/>
    </row>
    <row r="268" spans="4:53" ht="13.5" customHeight="1">
      <c r="D268" s="218"/>
      <c r="E268" s="218"/>
      <c r="F268" s="218"/>
      <c r="G268" s="218"/>
      <c r="H268" s="218"/>
      <c r="I268" s="218"/>
      <c r="J268" s="218"/>
      <c r="K268" s="218"/>
      <c r="L268" s="218"/>
      <c r="M268" s="218"/>
      <c r="N268" s="218"/>
      <c r="O268" s="218"/>
      <c r="P268" s="218"/>
      <c r="Q268" s="218"/>
      <c r="R268" s="218"/>
      <c r="S268" s="218"/>
      <c r="T268" s="218"/>
      <c r="U268" s="218"/>
      <c r="V268" s="218"/>
      <c r="W268" s="218"/>
      <c r="X268" s="218"/>
      <c r="Y268" s="218"/>
      <c r="Z268" s="218"/>
      <c r="AA268" s="218"/>
      <c r="AB268" s="218"/>
      <c r="AC268" s="218"/>
      <c r="AD268" s="218"/>
      <c r="AE268" s="218"/>
      <c r="AF268" s="218"/>
      <c r="AG268" s="218"/>
      <c r="AH268" s="218"/>
      <c r="AI268" s="218"/>
      <c r="AJ268" s="218"/>
      <c r="AK268" s="218"/>
      <c r="AL268" s="218"/>
      <c r="AM268" s="218"/>
      <c r="AN268" s="218"/>
      <c r="AO268" s="218"/>
      <c r="AP268" s="218"/>
      <c r="AQ268" s="218"/>
      <c r="AR268" s="218"/>
      <c r="AS268" s="218"/>
      <c r="AT268" s="218"/>
      <c r="AU268" s="218"/>
      <c r="AV268" s="218"/>
      <c r="AW268" s="218"/>
      <c r="AX268" s="218"/>
      <c r="AY268" s="218"/>
      <c r="AZ268" s="218"/>
      <c r="BA268" s="218"/>
    </row>
    <row r="269" spans="4:53" ht="13.5" customHeight="1">
      <c r="D269" s="218"/>
      <c r="E269" s="218"/>
      <c r="F269" s="218"/>
      <c r="G269" s="218"/>
      <c r="H269" s="218"/>
      <c r="I269" s="218"/>
      <c r="J269" s="218"/>
      <c r="K269" s="218"/>
      <c r="L269" s="218"/>
      <c r="M269" s="218"/>
      <c r="N269" s="218"/>
      <c r="O269" s="218"/>
      <c r="P269" s="218"/>
      <c r="Q269" s="218"/>
      <c r="R269" s="218"/>
      <c r="S269" s="218"/>
      <c r="T269" s="218"/>
      <c r="U269" s="218"/>
      <c r="V269" s="218"/>
      <c r="W269" s="218"/>
      <c r="X269" s="218"/>
      <c r="Y269" s="218"/>
      <c r="Z269" s="218"/>
      <c r="AA269" s="218"/>
      <c r="AB269" s="218"/>
      <c r="AC269" s="218"/>
      <c r="AD269" s="218"/>
      <c r="AE269" s="218"/>
      <c r="AF269" s="218"/>
      <c r="AG269" s="218"/>
      <c r="AH269" s="218"/>
      <c r="AI269" s="218"/>
      <c r="AJ269" s="218"/>
      <c r="AK269" s="218"/>
      <c r="AL269" s="218"/>
      <c r="AM269" s="218"/>
      <c r="AN269" s="218"/>
      <c r="AO269" s="218"/>
      <c r="AP269" s="218"/>
      <c r="AQ269" s="218"/>
      <c r="AR269" s="218"/>
      <c r="AS269" s="218"/>
      <c r="AT269" s="218"/>
      <c r="AU269" s="218"/>
      <c r="AV269" s="218"/>
      <c r="AW269" s="218"/>
      <c r="AX269" s="218"/>
      <c r="AY269" s="218"/>
      <c r="AZ269" s="218"/>
      <c r="BA269" s="218"/>
    </row>
    <row r="270" spans="4:53" ht="13.5" customHeight="1">
      <c r="D270" s="218"/>
      <c r="E270" s="218"/>
      <c r="F270" s="218"/>
      <c r="G270" s="218"/>
      <c r="H270" s="218"/>
      <c r="I270" s="218"/>
      <c r="J270" s="218"/>
      <c r="K270" s="218"/>
      <c r="L270" s="218"/>
      <c r="M270" s="218"/>
      <c r="N270" s="218"/>
      <c r="O270" s="218"/>
      <c r="P270" s="218"/>
      <c r="Q270" s="218"/>
      <c r="R270" s="218"/>
      <c r="S270" s="218"/>
      <c r="T270" s="218"/>
      <c r="U270" s="218"/>
      <c r="V270" s="218"/>
      <c r="W270" s="218"/>
      <c r="X270" s="218"/>
      <c r="Y270" s="218"/>
      <c r="Z270" s="218"/>
      <c r="AA270" s="218"/>
      <c r="AB270" s="218"/>
      <c r="AC270" s="218"/>
      <c r="AD270" s="218"/>
      <c r="AE270" s="218"/>
      <c r="AF270" s="218"/>
      <c r="AG270" s="218"/>
      <c r="AH270" s="218"/>
      <c r="AI270" s="218"/>
      <c r="AJ270" s="218"/>
      <c r="AK270" s="218"/>
      <c r="AL270" s="218"/>
      <c r="AM270" s="218"/>
      <c r="AN270" s="218"/>
      <c r="AO270" s="218"/>
      <c r="AP270" s="218"/>
      <c r="AQ270" s="218"/>
      <c r="AR270" s="218"/>
      <c r="AS270" s="218"/>
      <c r="AT270" s="218"/>
      <c r="AU270" s="218"/>
      <c r="AV270" s="218"/>
      <c r="AW270" s="218"/>
      <c r="AX270" s="218"/>
      <c r="AY270" s="218"/>
      <c r="AZ270" s="218"/>
      <c r="BA270" s="218"/>
    </row>
    <row r="271" spans="4:53" ht="13.5" customHeight="1">
      <c r="D271" s="218"/>
      <c r="E271" s="218"/>
      <c r="F271" s="218"/>
      <c r="G271" s="218"/>
      <c r="H271" s="218"/>
      <c r="I271" s="218"/>
      <c r="J271" s="218"/>
      <c r="K271" s="218"/>
      <c r="L271" s="218"/>
      <c r="M271" s="218"/>
      <c r="N271" s="218"/>
      <c r="O271" s="218"/>
      <c r="P271" s="218"/>
      <c r="Q271" s="218"/>
      <c r="R271" s="218"/>
      <c r="S271" s="218"/>
      <c r="T271" s="218"/>
      <c r="U271" s="218"/>
      <c r="V271" s="218"/>
      <c r="W271" s="218"/>
      <c r="X271" s="218"/>
      <c r="Y271" s="218"/>
      <c r="Z271" s="218"/>
      <c r="AA271" s="218"/>
      <c r="AB271" s="218"/>
      <c r="AC271" s="218"/>
      <c r="AD271" s="218"/>
      <c r="AE271" s="218"/>
      <c r="AF271" s="218"/>
      <c r="AG271" s="218"/>
      <c r="AH271" s="218"/>
      <c r="AI271" s="218"/>
      <c r="AJ271" s="218"/>
      <c r="AK271" s="218"/>
      <c r="AL271" s="218"/>
      <c r="AM271" s="218"/>
      <c r="AN271" s="218"/>
      <c r="AO271" s="218"/>
      <c r="AP271" s="218"/>
      <c r="AQ271" s="218"/>
      <c r="AR271" s="218"/>
      <c r="AS271" s="218"/>
      <c r="AT271" s="218"/>
      <c r="AU271" s="218"/>
      <c r="AV271" s="218"/>
      <c r="AW271" s="218"/>
      <c r="AX271" s="218"/>
      <c r="AY271" s="218"/>
      <c r="AZ271" s="218"/>
      <c r="BA271" s="218"/>
    </row>
    <row r="272" spans="4:53" ht="13.5" customHeight="1">
      <c r="D272" s="218"/>
      <c r="E272" s="218"/>
      <c r="F272" s="218"/>
      <c r="G272" s="218"/>
      <c r="H272" s="218"/>
      <c r="I272" s="218"/>
      <c r="J272" s="218"/>
      <c r="K272" s="218"/>
      <c r="L272" s="218"/>
      <c r="M272" s="218"/>
      <c r="N272" s="218"/>
      <c r="O272" s="218"/>
      <c r="P272" s="218"/>
      <c r="Q272" s="218"/>
      <c r="R272" s="218"/>
      <c r="S272" s="218"/>
      <c r="T272" s="218"/>
      <c r="U272" s="218"/>
      <c r="V272" s="218"/>
      <c r="W272" s="218"/>
      <c r="X272" s="218"/>
      <c r="Y272" s="218"/>
      <c r="Z272" s="218"/>
      <c r="AA272" s="218"/>
      <c r="AB272" s="218"/>
      <c r="AC272" s="218"/>
      <c r="AD272" s="218"/>
      <c r="AE272" s="218"/>
      <c r="AF272" s="218"/>
      <c r="AG272" s="218"/>
      <c r="AH272" s="218"/>
      <c r="AI272" s="218"/>
      <c r="AJ272" s="218"/>
      <c r="AK272" s="218"/>
      <c r="AL272" s="218"/>
      <c r="AM272" s="218"/>
      <c r="AN272" s="218"/>
      <c r="AO272" s="218"/>
      <c r="AP272" s="218"/>
      <c r="AQ272" s="218"/>
      <c r="AR272" s="218"/>
      <c r="AS272" s="218"/>
      <c r="AT272" s="218"/>
      <c r="AU272" s="218"/>
      <c r="AV272" s="218"/>
      <c r="AW272" s="218"/>
      <c r="AX272" s="218"/>
      <c r="AY272" s="218"/>
      <c r="AZ272" s="218"/>
      <c r="BA272" s="218"/>
    </row>
    <row r="273" spans="4:53" ht="13.5" customHeight="1">
      <c r="D273" s="218"/>
      <c r="E273" s="218"/>
      <c r="F273" s="218"/>
      <c r="G273" s="218"/>
      <c r="H273" s="218"/>
      <c r="I273" s="218"/>
      <c r="J273" s="218"/>
      <c r="K273" s="218"/>
      <c r="L273" s="218"/>
      <c r="M273" s="218"/>
      <c r="N273" s="218"/>
      <c r="O273" s="218"/>
      <c r="P273" s="218"/>
      <c r="Q273" s="218"/>
      <c r="R273" s="218"/>
      <c r="S273" s="218"/>
      <c r="T273" s="218"/>
      <c r="U273" s="218"/>
      <c r="V273" s="218"/>
      <c r="W273" s="218"/>
      <c r="X273" s="218"/>
      <c r="Y273" s="218"/>
      <c r="Z273" s="218"/>
      <c r="AA273" s="218"/>
      <c r="AB273" s="218"/>
      <c r="AC273" s="218"/>
      <c r="AD273" s="218"/>
      <c r="AE273" s="218"/>
      <c r="AF273" s="218"/>
      <c r="AG273" s="218"/>
      <c r="AH273" s="218"/>
      <c r="AI273" s="218"/>
      <c r="AJ273" s="218"/>
      <c r="AK273" s="218"/>
      <c r="AL273" s="218"/>
      <c r="AM273" s="218"/>
      <c r="AN273" s="218"/>
      <c r="AO273" s="218"/>
      <c r="AP273" s="218"/>
      <c r="AQ273" s="218"/>
      <c r="AR273" s="218"/>
      <c r="AS273" s="218"/>
      <c r="AT273" s="218"/>
      <c r="AU273" s="218"/>
      <c r="AV273" s="218"/>
      <c r="AW273" s="218"/>
      <c r="AX273" s="218"/>
      <c r="AY273" s="218"/>
      <c r="AZ273" s="218"/>
      <c r="BA273" s="218"/>
    </row>
    <row r="274" spans="4:53" ht="13.5" customHeight="1">
      <c r="D274" s="218"/>
      <c r="E274" s="218"/>
      <c r="F274" s="218"/>
      <c r="G274" s="218"/>
      <c r="H274" s="218"/>
      <c r="I274" s="218"/>
      <c r="J274" s="218"/>
      <c r="K274" s="218"/>
      <c r="L274" s="218"/>
      <c r="M274" s="218"/>
      <c r="N274" s="218"/>
      <c r="O274" s="218"/>
      <c r="P274" s="218"/>
      <c r="Q274" s="218"/>
      <c r="R274" s="218"/>
      <c r="S274" s="218"/>
      <c r="T274" s="218"/>
      <c r="U274" s="218"/>
      <c r="V274" s="218"/>
      <c r="W274" s="218"/>
      <c r="X274" s="218"/>
      <c r="Y274" s="218"/>
      <c r="Z274" s="218"/>
      <c r="AA274" s="218"/>
      <c r="AB274" s="218"/>
      <c r="AC274" s="218"/>
      <c r="AD274" s="218"/>
      <c r="AE274" s="218"/>
      <c r="AF274" s="218"/>
      <c r="AG274" s="218"/>
      <c r="AH274" s="218"/>
      <c r="AI274" s="218"/>
      <c r="AJ274" s="218"/>
      <c r="AK274" s="218"/>
      <c r="AL274" s="218"/>
      <c r="AM274" s="218"/>
      <c r="AN274" s="218"/>
      <c r="AO274" s="218"/>
      <c r="AP274" s="218"/>
      <c r="AQ274" s="218"/>
      <c r="AR274" s="218"/>
      <c r="AS274" s="218"/>
      <c r="AT274" s="218"/>
      <c r="AU274" s="218"/>
      <c r="AV274" s="218"/>
      <c r="AW274" s="218"/>
      <c r="AX274" s="218"/>
      <c r="AY274" s="218"/>
      <c r="AZ274" s="218"/>
      <c r="BA274" s="218"/>
    </row>
    <row r="275" spans="4:53" ht="13.5" customHeight="1">
      <c r="D275" s="218"/>
      <c r="E275" s="218"/>
      <c r="F275" s="218"/>
      <c r="G275" s="218"/>
      <c r="H275" s="218"/>
      <c r="I275" s="218"/>
      <c r="J275" s="218"/>
      <c r="K275" s="218"/>
      <c r="L275" s="218"/>
      <c r="M275" s="218"/>
      <c r="N275" s="218"/>
      <c r="O275" s="218"/>
      <c r="P275" s="218"/>
      <c r="Q275" s="218"/>
      <c r="R275" s="218"/>
      <c r="S275" s="218"/>
      <c r="T275" s="218"/>
      <c r="U275" s="218"/>
      <c r="V275" s="218"/>
      <c r="W275" s="218"/>
      <c r="X275" s="218"/>
      <c r="Y275" s="218"/>
      <c r="Z275" s="218"/>
      <c r="AA275" s="218"/>
      <c r="AB275" s="218"/>
      <c r="AC275" s="218"/>
      <c r="AD275" s="218"/>
      <c r="AE275" s="218"/>
      <c r="AF275" s="218"/>
      <c r="AG275" s="218"/>
      <c r="AH275" s="218"/>
      <c r="AI275" s="218"/>
      <c r="AJ275" s="218"/>
      <c r="AK275" s="218"/>
      <c r="AL275" s="218"/>
      <c r="AM275" s="218"/>
      <c r="AN275" s="218"/>
      <c r="AO275" s="218"/>
      <c r="AP275" s="218"/>
      <c r="AQ275" s="218"/>
      <c r="AR275" s="218"/>
      <c r="AS275" s="218"/>
      <c r="AT275" s="218"/>
      <c r="AU275" s="218"/>
      <c r="AV275" s="218"/>
      <c r="AW275" s="218"/>
      <c r="AX275" s="218"/>
      <c r="AY275" s="218"/>
      <c r="AZ275" s="218"/>
      <c r="BA275" s="218"/>
    </row>
    <row r="276" spans="4:53" ht="13.5" customHeight="1">
      <c r="D276" s="218"/>
      <c r="E276" s="218"/>
      <c r="F276" s="218"/>
      <c r="G276" s="218"/>
      <c r="H276" s="218"/>
      <c r="I276" s="218"/>
      <c r="J276" s="218"/>
      <c r="K276" s="218"/>
      <c r="L276" s="218"/>
      <c r="M276" s="218"/>
      <c r="N276" s="218"/>
      <c r="O276" s="218"/>
      <c r="P276" s="218"/>
      <c r="Q276" s="218"/>
      <c r="R276" s="218"/>
      <c r="S276" s="218"/>
      <c r="T276" s="218"/>
      <c r="U276" s="218"/>
      <c r="V276" s="218"/>
      <c r="W276" s="218"/>
      <c r="X276" s="218"/>
      <c r="Y276" s="218"/>
      <c r="Z276" s="218"/>
      <c r="AA276" s="218"/>
      <c r="AB276" s="218"/>
      <c r="AC276" s="218"/>
      <c r="AD276" s="218"/>
      <c r="AE276" s="218"/>
      <c r="AF276" s="218"/>
      <c r="AG276" s="218"/>
      <c r="AH276" s="218"/>
      <c r="AI276" s="218"/>
      <c r="AJ276" s="218"/>
      <c r="AK276" s="218"/>
      <c r="AL276" s="218"/>
      <c r="AM276" s="218"/>
      <c r="AN276" s="218"/>
      <c r="AO276" s="218"/>
      <c r="AP276" s="218"/>
      <c r="AQ276" s="218"/>
      <c r="AR276" s="218"/>
      <c r="AS276" s="218"/>
      <c r="AT276" s="218"/>
      <c r="AU276" s="218"/>
      <c r="AV276" s="218"/>
      <c r="AW276" s="218"/>
      <c r="AX276" s="218"/>
      <c r="AY276" s="218"/>
      <c r="AZ276" s="218"/>
      <c r="BA276" s="218"/>
    </row>
    <row r="277" spans="4:53" ht="13.5" customHeight="1">
      <c r="D277" s="218"/>
      <c r="E277" s="218"/>
      <c r="F277" s="218"/>
      <c r="G277" s="218"/>
      <c r="H277" s="218"/>
      <c r="I277" s="218"/>
      <c r="J277" s="218"/>
      <c r="K277" s="218"/>
      <c r="L277" s="218"/>
      <c r="M277" s="218"/>
      <c r="N277" s="218"/>
      <c r="O277" s="218"/>
      <c r="P277" s="218"/>
      <c r="Q277" s="218"/>
      <c r="R277" s="218"/>
      <c r="S277" s="218"/>
      <c r="T277" s="218"/>
      <c r="U277" s="218"/>
      <c r="V277" s="218"/>
      <c r="W277" s="218"/>
      <c r="X277" s="218"/>
      <c r="Y277" s="218"/>
      <c r="Z277" s="218"/>
      <c r="AA277" s="218"/>
      <c r="AB277" s="218"/>
      <c r="AC277" s="218"/>
      <c r="AD277" s="218"/>
      <c r="AE277" s="218"/>
      <c r="AF277" s="218"/>
      <c r="AG277" s="218"/>
      <c r="AH277" s="218"/>
      <c r="AI277" s="218"/>
      <c r="AJ277" s="218"/>
      <c r="AK277" s="218"/>
      <c r="AL277" s="218"/>
      <c r="AM277" s="218"/>
      <c r="AN277" s="218"/>
      <c r="AO277" s="218"/>
      <c r="AP277" s="218"/>
      <c r="AQ277" s="218"/>
      <c r="AR277" s="218"/>
      <c r="AS277" s="218"/>
      <c r="AT277" s="218"/>
      <c r="AU277" s="218"/>
      <c r="AV277" s="218"/>
      <c r="AW277" s="218"/>
      <c r="AX277" s="218"/>
      <c r="AY277" s="218"/>
      <c r="AZ277" s="218"/>
      <c r="BA277" s="218"/>
    </row>
    <row r="278" spans="4:53" ht="13.5" customHeight="1">
      <c r="D278" s="218"/>
      <c r="E278" s="218"/>
      <c r="F278" s="218"/>
      <c r="G278" s="218"/>
      <c r="H278" s="218"/>
      <c r="I278" s="218"/>
      <c r="J278" s="218"/>
      <c r="K278" s="218"/>
      <c r="L278" s="218"/>
      <c r="M278" s="218"/>
      <c r="N278" s="218"/>
      <c r="O278" s="218"/>
      <c r="P278" s="218"/>
      <c r="Q278" s="218"/>
      <c r="R278" s="218"/>
      <c r="S278" s="218"/>
      <c r="T278" s="218"/>
      <c r="U278" s="218"/>
      <c r="V278" s="218"/>
      <c r="W278" s="218"/>
      <c r="X278" s="218"/>
      <c r="Y278" s="218"/>
      <c r="Z278" s="218"/>
      <c r="AA278" s="218"/>
      <c r="AB278" s="218"/>
      <c r="AC278" s="218"/>
      <c r="AD278" s="218"/>
      <c r="AE278" s="218"/>
      <c r="AF278" s="218"/>
      <c r="AG278" s="218"/>
      <c r="AH278" s="218"/>
      <c r="AI278" s="218"/>
      <c r="AJ278" s="218"/>
      <c r="AK278" s="218"/>
      <c r="AL278" s="218"/>
      <c r="AM278" s="218"/>
      <c r="AN278" s="218"/>
      <c r="AO278" s="218"/>
      <c r="AP278" s="218"/>
      <c r="AQ278" s="218"/>
      <c r="AR278" s="218"/>
      <c r="AS278" s="218"/>
      <c r="AT278" s="218"/>
      <c r="AU278" s="218"/>
      <c r="AV278" s="218"/>
      <c r="AW278" s="218"/>
      <c r="AX278" s="218"/>
      <c r="AY278" s="218"/>
      <c r="AZ278" s="218"/>
      <c r="BA278" s="218"/>
    </row>
    <row r="279" spans="4:53" ht="13.5" customHeight="1">
      <c r="D279" s="218"/>
      <c r="E279" s="218"/>
      <c r="F279" s="218"/>
      <c r="G279" s="218"/>
      <c r="H279" s="218"/>
      <c r="I279" s="218"/>
      <c r="J279" s="218"/>
      <c r="K279" s="218"/>
      <c r="L279" s="218"/>
      <c r="M279" s="218"/>
      <c r="N279" s="218"/>
      <c r="O279" s="218"/>
      <c r="P279" s="218"/>
      <c r="Q279" s="218"/>
      <c r="R279" s="218"/>
      <c r="S279" s="218"/>
      <c r="T279" s="218"/>
      <c r="U279" s="218"/>
      <c r="V279" s="218"/>
      <c r="W279" s="218"/>
      <c r="X279" s="218"/>
      <c r="Y279" s="218"/>
      <c r="Z279" s="218"/>
      <c r="AA279" s="218"/>
      <c r="AB279" s="218"/>
      <c r="AC279" s="218"/>
      <c r="AD279" s="218"/>
      <c r="AE279" s="218"/>
      <c r="AF279" s="218"/>
      <c r="AG279" s="218"/>
      <c r="AH279" s="218"/>
      <c r="AI279" s="218"/>
      <c r="AJ279" s="218"/>
      <c r="AK279" s="218"/>
      <c r="AL279" s="218"/>
      <c r="AM279" s="218"/>
      <c r="AN279" s="218"/>
      <c r="AO279" s="218"/>
      <c r="AP279" s="218"/>
      <c r="AQ279" s="218"/>
      <c r="AR279" s="218"/>
      <c r="AS279" s="218"/>
      <c r="AT279" s="218"/>
      <c r="AU279" s="218"/>
      <c r="AV279" s="218"/>
      <c r="AW279" s="218"/>
      <c r="AX279" s="218"/>
      <c r="AY279" s="218"/>
      <c r="AZ279" s="218"/>
      <c r="BA279" s="218"/>
    </row>
    <row r="280" spans="4:53" ht="13.5" customHeight="1">
      <c r="D280" s="218"/>
      <c r="E280" s="218"/>
      <c r="F280" s="218"/>
      <c r="G280" s="218"/>
      <c r="H280" s="218"/>
      <c r="I280" s="218"/>
      <c r="J280" s="218"/>
      <c r="K280" s="218"/>
      <c r="L280" s="218"/>
      <c r="M280" s="218"/>
      <c r="N280" s="218"/>
      <c r="O280" s="218"/>
      <c r="P280" s="218"/>
      <c r="Q280" s="218"/>
      <c r="R280" s="218"/>
      <c r="S280" s="218"/>
      <c r="T280" s="218"/>
      <c r="U280" s="218"/>
      <c r="V280" s="218"/>
      <c r="W280" s="218"/>
      <c r="X280" s="218"/>
      <c r="Y280" s="218"/>
      <c r="Z280" s="218"/>
      <c r="AA280" s="218"/>
      <c r="AB280" s="218"/>
      <c r="AC280" s="218"/>
      <c r="AD280" s="218"/>
      <c r="AE280" s="218"/>
      <c r="AF280" s="218"/>
      <c r="AG280" s="218"/>
      <c r="AH280" s="218"/>
      <c r="AI280" s="218"/>
      <c r="AJ280" s="218"/>
      <c r="AK280" s="218"/>
      <c r="AL280" s="218"/>
      <c r="AM280" s="218"/>
      <c r="AN280" s="218"/>
      <c r="AO280" s="218"/>
      <c r="AP280" s="218"/>
      <c r="AQ280" s="218"/>
      <c r="AR280" s="218"/>
      <c r="AS280" s="218"/>
      <c r="AT280" s="218"/>
      <c r="AU280" s="218"/>
      <c r="AV280" s="218"/>
      <c r="AW280" s="218"/>
      <c r="AX280" s="218"/>
      <c r="AY280" s="218"/>
      <c r="AZ280" s="218"/>
      <c r="BA280" s="218"/>
    </row>
    <row r="281" spans="4:53" ht="13.5" customHeight="1">
      <c r="D281" s="218"/>
      <c r="E281" s="218"/>
      <c r="F281" s="218"/>
      <c r="G281" s="218"/>
      <c r="H281" s="218"/>
      <c r="I281" s="218"/>
      <c r="J281" s="218"/>
      <c r="K281" s="218"/>
      <c r="L281" s="218"/>
      <c r="M281" s="218"/>
      <c r="N281" s="218"/>
      <c r="O281" s="218"/>
      <c r="P281" s="218"/>
      <c r="Q281" s="218"/>
      <c r="R281" s="218"/>
      <c r="S281" s="218"/>
      <c r="T281" s="218"/>
      <c r="U281" s="218"/>
      <c r="V281" s="218"/>
      <c r="W281" s="218"/>
      <c r="X281" s="218"/>
      <c r="Y281" s="218"/>
      <c r="Z281" s="218"/>
      <c r="AA281" s="218"/>
      <c r="AB281" s="218"/>
      <c r="AC281" s="218"/>
      <c r="AD281" s="218"/>
      <c r="AE281" s="218"/>
      <c r="AF281" s="218"/>
      <c r="AG281" s="218"/>
      <c r="AH281" s="218"/>
      <c r="AI281" s="218"/>
      <c r="AJ281" s="218"/>
      <c r="AK281" s="218"/>
      <c r="AL281" s="218"/>
      <c r="AM281" s="218"/>
      <c r="AN281" s="218"/>
      <c r="AO281" s="218"/>
      <c r="AP281" s="218"/>
      <c r="AQ281" s="218"/>
      <c r="AR281" s="218"/>
      <c r="AS281" s="218"/>
      <c r="AT281" s="218"/>
      <c r="AU281" s="218"/>
      <c r="AV281" s="218"/>
      <c r="AW281" s="218"/>
      <c r="AX281" s="218"/>
      <c r="AY281" s="218"/>
      <c r="AZ281" s="218"/>
      <c r="BA281" s="218"/>
    </row>
    <row r="282" spans="4:53" ht="13.5" customHeight="1">
      <c r="D282" s="218"/>
      <c r="E282" s="218"/>
      <c r="F282" s="218"/>
      <c r="G282" s="218"/>
      <c r="H282" s="218"/>
      <c r="I282" s="218"/>
      <c r="J282" s="218"/>
      <c r="K282" s="218"/>
      <c r="L282" s="218"/>
      <c r="M282" s="218"/>
      <c r="N282" s="218"/>
      <c r="O282" s="218"/>
      <c r="P282" s="218"/>
      <c r="Q282" s="218"/>
      <c r="R282" s="218"/>
      <c r="S282" s="218"/>
      <c r="T282" s="218"/>
      <c r="U282" s="218"/>
      <c r="V282" s="218"/>
      <c r="W282" s="218"/>
      <c r="X282" s="218"/>
      <c r="Y282" s="218"/>
      <c r="Z282" s="218"/>
      <c r="AA282" s="218"/>
      <c r="AB282" s="218"/>
      <c r="AC282" s="218"/>
      <c r="AD282" s="218"/>
      <c r="AE282" s="218"/>
      <c r="AF282" s="218"/>
      <c r="AG282" s="218"/>
      <c r="AH282" s="218"/>
      <c r="AI282" s="218"/>
      <c r="AJ282" s="218"/>
      <c r="AK282" s="218"/>
      <c r="AL282" s="218"/>
      <c r="AM282" s="218"/>
      <c r="AN282" s="218"/>
      <c r="AO282" s="218"/>
      <c r="AP282" s="218"/>
      <c r="AQ282" s="218"/>
      <c r="AR282" s="218"/>
      <c r="AS282" s="218"/>
      <c r="AT282" s="218"/>
      <c r="AU282" s="218"/>
      <c r="AV282" s="218"/>
      <c r="AW282" s="218"/>
      <c r="AX282" s="218"/>
      <c r="AY282" s="218"/>
      <c r="AZ282" s="218"/>
      <c r="BA282" s="218"/>
    </row>
    <row r="283" spans="4:53" ht="13.5" customHeight="1">
      <c r="D283" s="218"/>
      <c r="E283" s="218"/>
      <c r="F283" s="218"/>
      <c r="G283" s="218"/>
      <c r="H283" s="218"/>
      <c r="I283" s="218"/>
      <c r="J283" s="218"/>
      <c r="K283" s="218"/>
      <c r="L283" s="218"/>
      <c r="M283" s="218"/>
      <c r="N283" s="218"/>
      <c r="O283" s="218"/>
      <c r="P283" s="218"/>
      <c r="Q283" s="218"/>
      <c r="R283" s="218"/>
      <c r="S283" s="218"/>
      <c r="T283" s="218"/>
      <c r="U283" s="218"/>
      <c r="V283" s="218"/>
      <c r="W283" s="218"/>
      <c r="X283" s="218"/>
      <c r="Y283" s="218"/>
      <c r="Z283" s="218"/>
      <c r="AA283" s="218"/>
      <c r="AB283" s="218"/>
      <c r="AC283" s="218"/>
      <c r="AD283" s="218"/>
      <c r="AE283" s="218"/>
      <c r="AF283" s="218"/>
      <c r="AG283" s="218"/>
      <c r="AH283" s="218"/>
      <c r="AI283" s="218"/>
      <c r="AJ283" s="218"/>
      <c r="AK283" s="218"/>
      <c r="AL283" s="218"/>
      <c r="AM283" s="218"/>
      <c r="AN283" s="218"/>
      <c r="AO283" s="218"/>
      <c r="AP283" s="218"/>
      <c r="AQ283" s="218"/>
      <c r="AR283" s="218"/>
      <c r="AS283" s="218"/>
      <c r="AT283" s="218"/>
      <c r="AU283" s="218"/>
      <c r="AV283" s="218"/>
      <c r="AW283" s="218"/>
      <c r="AX283" s="218"/>
      <c r="AY283" s="218"/>
      <c r="AZ283" s="218"/>
      <c r="BA283" s="218"/>
    </row>
    <row r="284" spans="4:53" ht="13.5" customHeight="1">
      <c r="D284" s="218"/>
      <c r="E284" s="218"/>
      <c r="F284" s="218"/>
      <c r="G284" s="218"/>
      <c r="H284" s="218"/>
      <c r="I284" s="218"/>
      <c r="J284" s="218"/>
      <c r="K284" s="218"/>
      <c r="L284" s="218"/>
      <c r="M284" s="218"/>
      <c r="N284" s="218"/>
      <c r="O284" s="218"/>
      <c r="P284" s="218"/>
      <c r="Q284" s="218"/>
      <c r="R284" s="218"/>
      <c r="S284" s="218"/>
      <c r="T284" s="218"/>
      <c r="U284" s="218"/>
      <c r="V284" s="218"/>
      <c r="W284" s="218"/>
      <c r="X284" s="218"/>
      <c r="Y284" s="218"/>
      <c r="Z284" s="218"/>
      <c r="AA284" s="218"/>
      <c r="AB284" s="218"/>
      <c r="AC284" s="218"/>
      <c r="AD284" s="218"/>
      <c r="AE284" s="218"/>
      <c r="AF284" s="218"/>
      <c r="AG284" s="218"/>
      <c r="AH284" s="218"/>
      <c r="AI284" s="218"/>
      <c r="AJ284" s="218"/>
      <c r="AK284" s="218"/>
      <c r="AL284" s="218"/>
      <c r="AM284" s="218"/>
      <c r="AN284" s="218"/>
      <c r="AO284" s="218"/>
      <c r="AP284" s="218"/>
      <c r="AQ284" s="218"/>
      <c r="AR284" s="218"/>
      <c r="AS284" s="218"/>
      <c r="AT284" s="218"/>
      <c r="AU284" s="218"/>
      <c r="AV284" s="218"/>
      <c r="AW284" s="218"/>
      <c r="AX284" s="218"/>
      <c r="AY284" s="218"/>
      <c r="AZ284" s="218"/>
      <c r="BA284" s="218"/>
    </row>
    <row r="285" spans="4:53" ht="13.5" customHeight="1">
      <c r="D285" s="218"/>
      <c r="E285" s="218"/>
      <c r="F285" s="218"/>
      <c r="G285" s="218"/>
      <c r="H285" s="218"/>
      <c r="I285" s="218"/>
      <c r="J285" s="218"/>
      <c r="K285" s="218"/>
      <c r="L285" s="218"/>
      <c r="M285" s="218"/>
      <c r="N285" s="218"/>
      <c r="O285" s="218"/>
      <c r="P285" s="218"/>
      <c r="Q285" s="218"/>
      <c r="R285" s="218"/>
      <c r="S285" s="218"/>
      <c r="T285" s="218"/>
      <c r="U285" s="218"/>
      <c r="V285" s="218"/>
      <c r="W285" s="218"/>
      <c r="X285" s="218"/>
      <c r="Y285" s="218"/>
      <c r="Z285" s="218"/>
      <c r="AA285" s="218"/>
      <c r="AB285" s="218"/>
      <c r="AC285" s="218"/>
      <c r="AD285" s="218"/>
      <c r="AE285" s="218"/>
      <c r="AF285" s="218"/>
      <c r="AG285" s="218"/>
      <c r="AH285" s="218"/>
      <c r="AI285" s="218"/>
      <c r="AJ285" s="218"/>
      <c r="AK285" s="218"/>
      <c r="AL285" s="218"/>
      <c r="AM285" s="218"/>
      <c r="AN285" s="218"/>
      <c r="AO285" s="218"/>
      <c r="AP285" s="218"/>
      <c r="AQ285" s="218"/>
      <c r="AR285" s="218"/>
      <c r="AS285" s="218"/>
      <c r="AT285" s="218"/>
      <c r="AU285" s="218"/>
      <c r="AV285" s="218"/>
      <c r="AW285" s="218"/>
      <c r="AX285" s="218"/>
      <c r="AY285" s="218"/>
      <c r="AZ285" s="218"/>
      <c r="BA285" s="218"/>
    </row>
    <row r="286" spans="4:53" ht="13.5" customHeight="1">
      <c r="D286" s="218"/>
      <c r="E286" s="218"/>
      <c r="F286" s="218"/>
      <c r="G286" s="218"/>
      <c r="H286" s="218"/>
      <c r="I286" s="218"/>
      <c r="J286" s="218"/>
      <c r="K286" s="218"/>
      <c r="L286" s="218"/>
      <c r="M286" s="218"/>
      <c r="N286" s="218"/>
      <c r="O286" s="218"/>
      <c r="P286" s="218"/>
      <c r="Q286" s="218"/>
      <c r="R286" s="218"/>
      <c r="S286" s="218"/>
      <c r="T286" s="218"/>
      <c r="U286" s="218"/>
      <c r="V286" s="218"/>
      <c r="W286" s="218"/>
      <c r="X286" s="218"/>
      <c r="Y286" s="218"/>
      <c r="Z286" s="218"/>
      <c r="AA286" s="218"/>
      <c r="AB286" s="218"/>
      <c r="AC286" s="218"/>
      <c r="AD286" s="218"/>
      <c r="AE286" s="218"/>
      <c r="AF286" s="218"/>
      <c r="AG286" s="218"/>
      <c r="AH286" s="218"/>
      <c r="AI286" s="218"/>
      <c r="AJ286" s="218"/>
      <c r="AK286" s="218"/>
      <c r="AL286" s="218"/>
      <c r="AM286" s="218"/>
      <c r="AN286" s="218"/>
      <c r="AO286" s="218"/>
      <c r="AP286" s="218"/>
      <c r="AQ286" s="218"/>
      <c r="AR286" s="218"/>
      <c r="AS286" s="218"/>
      <c r="AT286" s="218"/>
      <c r="AU286" s="218"/>
      <c r="AV286" s="218"/>
      <c r="AW286" s="218"/>
      <c r="AX286" s="218"/>
      <c r="AY286" s="218"/>
      <c r="AZ286" s="218"/>
      <c r="BA286" s="218"/>
    </row>
    <row r="287" spans="4:53" ht="13.5" customHeight="1">
      <c r="D287" s="218"/>
      <c r="E287" s="218"/>
      <c r="F287" s="218"/>
      <c r="G287" s="218"/>
      <c r="H287" s="218"/>
      <c r="I287" s="218"/>
      <c r="J287" s="218"/>
      <c r="K287" s="218"/>
      <c r="L287" s="218"/>
      <c r="M287" s="218"/>
      <c r="N287" s="218"/>
      <c r="O287" s="218"/>
      <c r="P287" s="218"/>
      <c r="Q287" s="218"/>
      <c r="R287" s="218"/>
      <c r="S287" s="218"/>
      <c r="T287" s="218"/>
      <c r="U287" s="218"/>
      <c r="V287" s="218"/>
      <c r="W287" s="218"/>
      <c r="X287" s="218"/>
      <c r="Y287" s="218"/>
      <c r="Z287" s="218"/>
      <c r="AA287" s="218"/>
      <c r="AB287" s="218"/>
      <c r="AC287" s="218"/>
      <c r="AD287" s="218"/>
      <c r="AE287" s="218"/>
      <c r="AF287" s="218"/>
      <c r="AG287" s="218"/>
      <c r="AH287" s="218"/>
      <c r="AI287" s="218"/>
      <c r="AJ287" s="218"/>
      <c r="AK287" s="218"/>
      <c r="AL287" s="218"/>
      <c r="AM287" s="218"/>
      <c r="AN287" s="218"/>
      <c r="AO287" s="218"/>
      <c r="AP287" s="218"/>
      <c r="AQ287" s="218"/>
      <c r="AR287" s="218"/>
      <c r="AS287" s="218"/>
      <c r="AT287" s="218"/>
      <c r="AU287" s="218"/>
      <c r="AV287" s="218"/>
      <c r="AW287" s="218"/>
      <c r="AX287" s="218"/>
      <c r="AY287" s="218"/>
      <c r="AZ287" s="218"/>
      <c r="BA287" s="218"/>
    </row>
    <row r="288" spans="4:53" ht="13.5" customHeight="1">
      <c r="D288" s="218"/>
      <c r="E288" s="218"/>
      <c r="F288" s="218"/>
      <c r="G288" s="218"/>
      <c r="H288" s="218"/>
      <c r="I288" s="218"/>
      <c r="J288" s="218"/>
      <c r="K288" s="218"/>
      <c r="L288" s="218"/>
      <c r="M288" s="218"/>
      <c r="N288" s="218"/>
      <c r="O288" s="218"/>
      <c r="P288" s="218"/>
      <c r="Q288" s="218"/>
      <c r="R288" s="218"/>
      <c r="S288" s="218"/>
      <c r="T288" s="218"/>
      <c r="U288" s="218"/>
      <c r="V288" s="218"/>
      <c r="W288" s="218"/>
      <c r="X288" s="218"/>
      <c r="Y288" s="218"/>
      <c r="Z288" s="218"/>
      <c r="AA288" s="218"/>
      <c r="AB288" s="218"/>
      <c r="AC288" s="218"/>
      <c r="AD288" s="218"/>
      <c r="AE288" s="218"/>
      <c r="AF288" s="218"/>
      <c r="AG288" s="218"/>
      <c r="AH288" s="218"/>
      <c r="AI288" s="218"/>
      <c r="AJ288" s="218"/>
      <c r="AK288" s="218"/>
      <c r="AL288" s="218"/>
      <c r="AM288" s="218"/>
      <c r="AN288" s="218"/>
      <c r="AO288" s="218"/>
      <c r="AP288" s="218"/>
      <c r="AQ288" s="218"/>
      <c r="AR288" s="218"/>
      <c r="AS288" s="218"/>
      <c r="AT288" s="218"/>
      <c r="AU288" s="218"/>
      <c r="AV288" s="218"/>
      <c r="AW288" s="218"/>
      <c r="AX288" s="218"/>
      <c r="AY288" s="218"/>
      <c r="AZ288" s="218"/>
      <c r="BA288" s="218"/>
    </row>
    <row r="289" spans="4:53" ht="13.5" customHeight="1">
      <c r="D289" s="218"/>
      <c r="E289" s="218"/>
      <c r="F289" s="218"/>
      <c r="G289" s="218"/>
      <c r="H289" s="218"/>
      <c r="I289" s="218"/>
      <c r="J289" s="218"/>
      <c r="K289" s="218"/>
      <c r="L289" s="218"/>
      <c r="M289" s="218"/>
      <c r="N289" s="218"/>
      <c r="O289" s="218"/>
      <c r="P289" s="218"/>
      <c r="Q289" s="218"/>
      <c r="R289" s="218"/>
      <c r="S289" s="218"/>
      <c r="T289" s="218"/>
      <c r="U289" s="218"/>
      <c r="V289" s="218"/>
      <c r="W289" s="218"/>
      <c r="X289" s="218"/>
      <c r="Y289" s="218"/>
      <c r="Z289" s="218"/>
      <c r="AA289" s="218"/>
      <c r="AB289" s="218"/>
      <c r="AC289" s="218"/>
      <c r="AD289" s="218"/>
      <c r="AE289" s="218"/>
      <c r="AF289" s="218"/>
      <c r="AG289" s="218"/>
      <c r="AH289" s="218"/>
      <c r="AI289" s="218"/>
      <c r="AJ289" s="218"/>
      <c r="AK289" s="218"/>
      <c r="AL289" s="218"/>
      <c r="AM289" s="218"/>
      <c r="AN289" s="218"/>
      <c r="AO289" s="218"/>
      <c r="AP289" s="218"/>
      <c r="AQ289" s="218"/>
      <c r="AR289" s="218"/>
      <c r="AS289" s="218"/>
      <c r="AT289" s="218"/>
      <c r="AU289" s="218"/>
      <c r="AV289" s="218"/>
      <c r="AW289" s="218"/>
      <c r="AX289" s="218"/>
      <c r="AY289" s="218"/>
      <c r="AZ289" s="218"/>
      <c r="BA289" s="218"/>
    </row>
    <row r="290" spans="4:53" ht="13.5" customHeight="1">
      <c r="D290" s="218"/>
      <c r="E290" s="218"/>
      <c r="F290" s="218"/>
      <c r="G290" s="218"/>
      <c r="H290" s="218"/>
      <c r="I290" s="218"/>
      <c r="J290" s="218"/>
      <c r="K290" s="218"/>
      <c r="L290" s="218"/>
      <c r="M290" s="218"/>
      <c r="N290" s="218"/>
      <c r="O290" s="218"/>
      <c r="P290" s="218"/>
      <c r="Q290" s="218"/>
      <c r="R290" s="218"/>
      <c r="S290" s="218"/>
      <c r="T290" s="218"/>
      <c r="U290" s="218"/>
      <c r="V290" s="218"/>
      <c r="W290" s="218"/>
      <c r="X290" s="218"/>
      <c r="Y290" s="218"/>
      <c r="Z290" s="218"/>
      <c r="AA290" s="218"/>
      <c r="AB290" s="218"/>
      <c r="AC290" s="218"/>
      <c r="AD290" s="218"/>
      <c r="AE290" s="218"/>
      <c r="AF290" s="218"/>
      <c r="AG290" s="218"/>
      <c r="AH290" s="218"/>
      <c r="AI290" s="218"/>
      <c r="AJ290" s="218"/>
      <c r="AK290" s="218"/>
      <c r="AL290" s="218"/>
      <c r="AM290" s="218"/>
      <c r="AN290" s="218"/>
      <c r="AO290" s="218"/>
      <c r="AP290" s="218"/>
      <c r="AQ290" s="218"/>
      <c r="AR290" s="218"/>
      <c r="AS290" s="218"/>
      <c r="AT290" s="218"/>
      <c r="AU290" s="218"/>
      <c r="AV290" s="218"/>
      <c r="AW290" s="218"/>
      <c r="AX290" s="218"/>
      <c r="AY290" s="218"/>
      <c r="AZ290" s="218"/>
      <c r="BA290" s="218"/>
    </row>
    <row r="291" spans="4:53" ht="13.5" customHeight="1">
      <c r="D291" s="218"/>
      <c r="E291" s="218"/>
      <c r="F291" s="218"/>
      <c r="G291" s="218"/>
      <c r="H291" s="218"/>
      <c r="I291" s="218"/>
      <c r="J291" s="218"/>
      <c r="K291" s="218"/>
      <c r="L291" s="218"/>
      <c r="M291" s="218"/>
      <c r="N291" s="218"/>
      <c r="O291" s="218"/>
      <c r="P291" s="218"/>
      <c r="Q291" s="218"/>
      <c r="R291" s="218"/>
      <c r="S291" s="218"/>
      <c r="T291" s="218"/>
      <c r="U291" s="218"/>
      <c r="V291" s="218"/>
      <c r="W291" s="218"/>
      <c r="X291" s="218"/>
      <c r="Y291" s="218"/>
      <c r="Z291" s="218"/>
      <c r="AA291" s="218"/>
      <c r="AB291" s="218"/>
      <c r="AC291" s="218"/>
      <c r="AD291" s="218"/>
      <c r="AE291" s="218"/>
      <c r="AF291" s="218"/>
      <c r="AG291" s="218"/>
      <c r="AH291" s="218"/>
      <c r="AI291" s="218"/>
      <c r="AJ291" s="218"/>
      <c r="AK291" s="218"/>
      <c r="AL291" s="218"/>
      <c r="AM291" s="218"/>
      <c r="AN291" s="218"/>
      <c r="AO291" s="218"/>
      <c r="AP291" s="218"/>
      <c r="AQ291" s="218"/>
      <c r="AR291" s="218"/>
      <c r="AS291" s="218"/>
      <c r="AT291" s="218"/>
      <c r="AU291" s="218"/>
      <c r="AV291" s="218"/>
      <c r="AW291" s="218"/>
      <c r="AX291" s="218"/>
      <c r="AY291" s="218"/>
      <c r="AZ291" s="218"/>
      <c r="BA291" s="218"/>
    </row>
    <row r="292" spans="4:53" ht="13.5" customHeight="1">
      <c r="D292" s="218"/>
      <c r="E292" s="218"/>
      <c r="F292" s="218"/>
      <c r="G292" s="218"/>
      <c r="H292" s="218"/>
      <c r="I292" s="218"/>
      <c r="J292" s="218"/>
      <c r="K292" s="218"/>
      <c r="L292" s="218"/>
      <c r="M292" s="218"/>
      <c r="N292" s="218"/>
      <c r="O292" s="218"/>
      <c r="P292" s="218"/>
      <c r="Q292" s="218"/>
      <c r="R292" s="218"/>
      <c r="S292" s="218"/>
      <c r="T292" s="218"/>
      <c r="U292" s="218"/>
      <c r="V292" s="218"/>
      <c r="W292" s="218"/>
      <c r="X292" s="218"/>
      <c r="Y292" s="218"/>
      <c r="Z292" s="218"/>
      <c r="AA292" s="218"/>
      <c r="AB292" s="218"/>
      <c r="AC292" s="218"/>
      <c r="AD292" s="218"/>
      <c r="AE292" s="218"/>
      <c r="AF292" s="218"/>
      <c r="AG292" s="218"/>
      <c r="AH292" s="218"/>
      <c r="AI292" s="218"/>
      <c r="AJ292" s="218"/>
      <c r="AK292" s="218"/>
      <c r="AL292" s="218"/>
      <c r="AM292" s="218"/>
      <c r="AN292" s="218"/>
      <c r="AO292" s="218"/>
      <c r="AP292" s="218"/>
      <c r="AQ292" s="218"/>
      <c r="AR292" s="218"/>
      <c r="AS292" s="218"/>
      <c r="AT292" s="218"/>
      <c r="AU292" s="218"/>
      <c r="AV292" s="218"/>
      <c r="AW292" s="218"/>
      <c r="AX292" s="218"/>
      <c r="AY292" s="218"/>
      <c r="AZ292" s="218"/>
      <c r="BA292" s="218"/>
    </row>
    <row r="293" spans="4:53" ht="13.5" customHeight="1">
      <c r="D293" s="218"/>
      <c r="E293" s="218"/>
      <c r="F293" s="218"/>
      <c r="G293" s="218"/>
      <c r="H293" s="218"/>
      <c r="I293" s="218"/>
      <c r="J293" s="218"/>
      <c r="K293" s="218"/>
      <c r="L293" s="218"/>
      <c r="M293" s="218"/>
      <c r="N293" s="218"/>
      <c r="O293" s="218"/>
      <c r="P293" s="218"/>
      <c r="Q293" s="218"/>
      <c r="R293" s="218"/>
      <c r="S293" s="218"/>
      <c r="T293" s="218"/>
      <c r="U293" s="218"/>
      <c r="V293" s="218"/>
      <c r="W293" s="218"/>
      <c r="X293" s="218"/>
      <c r="Y293" s="218"/>
      <c r="Z293" s="218"/>
      <c r="AA293" s="218"/>
      <c r="AB293" s="218"/>
      <c r="AC293" s="218"/>
      <c r="AD293" s="218"/>
      <c r="AE293" s="218"/>
      <c r="AF293" s="218"/>
      <c r="AG293" s="218"/>
      <c r="AH293" s="218"/>
      <c r="AI293" s="218"/>
      <c r="AJ293" s="218"/>
      <c r="AK293" s="218"/>
      <c r="AL293" s="218"/>
      <c r="AM293" s="218"/>
      <c r="AN293" s="218"/>
      <c r="AO293" s="218"/>
      <c r="AP293" s="218"/>
      <c r="AQ293" s="218"/>
      <c r="AR293" s="218"/>
      <c r="AS293" s="218"/>
      <c r="AT293" s="218"/>
      <c r="AU293" s="218"/>
      <c r="AV293" s="218"/>
      <c r="AW293" s="218"/>
      <c r="AX293" s="218"/>
      <c r="AY293" s="218"/>
      <c r="AZ293" s="218"/>
      <c r="BA293" s="218"/>
    </row>
    <row r="294" spans="4:53" ht="13.5" customHeight="1">
      <c r="D294" s="218"/>
      <c r="E294" s="218"/>
      <c r="F294" s="218"/>
      <c r="G294" s="218"/>
      <c r="H294" s="218"/>
      <c r="I294" s="218"/>
      <c r="J294" s="218"/>
      <c r="K294" s="218"/>
      <c r="L294" s="218"/>
      <c r="M294" s="218"/>
      <c r="N294" s="218"/>
      <c r="O294" s="218"/>
      <c r="P294" s="218"/>
      <c r="Q294" s="218"/>
      <c r="R294" s="218"/>
      <c r="S294" s="218"/>
      <c r="T294" s="218"/>
      <c r="U294" s="218"/>
      <c r="V294" s="218"/>
      <c r="W294" s="218"/>
      <c r="X294" s="218"/>
      <c r="Y294" s="218"/>
      <c r="Z294" s="218"/>
      <c r="AA294" s="218"/>
      <c r="AB294" s="218"/>
      <c r="AC294" s="218"/>
      <c r="AD294" s="218"/>
      <c r="AE294" s="218"/>
      <c r="AF294" s="218"/>
      <c r="AG294" s="218"/>
      <c r="AH294" s="218"/>
      <c r="AI294" s="218"/>
      <c r="AJ294" s="218"/>
      <c r="AK294" s="218"/>
      <c r="AL294" s="218"/>
      <c r="AM294" s="218"/>
      <c r="AN294" s="218"/>
      <c r="AO294" s="218"/>
      <c r="AP294" s="218"/>
      <c r="AQ294" s="218"/>
      <c r="AR294" s="218"/>
      <c r="AS294" s="218"/>
      <c r="AT294" s="218"/>
      <c r="AU294" s="218"/>
      <c r="AV294" s="218"/>
      <c r="AW294" s="218"/>
      <c r="AX294" s="218"/>
      <c r="AY294" s="218"/>
      <c r="AZ294" s="218"/>
      <c r="BA294" s="218"/>
    </row>
    <row r="295" spans="4:53" ht="13.5" customHeight="1">
      <c r="D295" s="218"/>
      <c r="E295" s="218"/>
      <c r="F295" s="218"/>
      <c r="G295" s="218"/>
      <c r="H295" s="218"/>
      <c r="I295" s="218"/>
      <c r="J295" s="218"/>
      <c r="K295" s="218"/>
      <c r="L295" s="218"/>
      <c r="M295" s="218"/>
      <c r="N295" s="218"/>
      <c r="O295" s="218"/>
      <c r="P295" s="218"/>
      <c r="Q295" s="218"/>
      <c r="R295" s="218"/>
      <c r="S295" s="218"/>
      <c r="T295" s="218"/>
      <c r="U295" s="218"/>
      <c r="V295" s="218"/>
      <c r="W295" s="218"/>
      <c r="X295" s="218"/>
      <c r="Y295" s="218"/>
      <c r="Z295" s="218"/>
      <c r="AA295" s="218"/>
      <c r="AB295" s="218"/>
      <c r="AC295" s="218"/>
      <c r="AD295" s="218"/>
      <c r="AE295" s="218"/>
      <c r="AF295" s="218"/>
      <c r="AG295" s="218"/>
      <c r="AH295" s="218"/>
      <c r="AI295" s="218"/>
      <c r="AJ295" s="218"/>
      <c r="AK295" s="218"/>
      <c r="AL295" s="218"/>
      <c r="AM295" s="218"/>
      <c r="AN295" s="218"/>
      <c r="AO295" s="218"/>
      <c r="AP295" s="218"/>
      <c r="AQ295" s="218"/>
      <c r="AR295" s="218"/>
      <c r="AS295" s="218"/>
      <c r="AT295" s="218"/>
      <c r="AU295" s="218"/>
      <c r="AV295" s="218"/>
      <c r="AW295" s="218"/>
      <c r="AX295" s="218"/>
      <c r="AY295" s="218"/>
      <c r="AZ295" s="218"/>
      <c r="BA295" s="218"/>
    </row>
    <row r="296" spans="4:53" ht="13.5" customHeight="1">
      <c r="D296" s="218"/>
      <c r="E296" s="218"/>
      <c r="F296" s="218"/>
      <c r="G296" s="218"/>
      <c r="H296" s="218"/>
      <c r="I296" s="218"/>
      <c r="J296" s="218"/>
      <c r="K296" s="218"/>
      <c r="L296" s="218"/>
      <c r="M296" s="218"/>
      <c r="N296" s="218"/>
      <c r="O296" s="218"/>
      <c r="P296" s="218"/>
      <c r="Q296" s="218"/>
      <c r="R296" s="218"/>
      <c r="S296" s="218"/>
      <c r="T296" s="218"/>
      <c r="U296" s="218"/>
      <c r="V296" s="218"/>
      <c r="W296" s="218"/>
      <c r="X296" s="218"/>
      <c r="Y296" s="218"/>
      <c r="Z296" s="218"/>
      <c r="AA296" s="218"/>
      <c r="AB296" s="218"/>
      <c r="AC296" s="218"/>
      <c r="AD296" s="218"/>
      <c r="AE296" s="218"/>
      <c r="AF296" s="218"/>
      <c r="AG296" s="218"/>
      <c r="AH296" s="218"/>
      <c r="AI296" s="218"/>
      <c r="AJ296" s="218"/>
      <c r="AK296" s="218"/>
      <c r="AL296" s="218"/>
      <c r="AM296" s="218"/>
      <c r="AN296" s="218"/>
      <c r="AO296" s="218"/>
      <c r="AP296" s="218"/>
      <c r="AQ296" s="218"/>
      <c r="AR296" s="218"/>
      <c r="AS296" s="218"/>
      <c r="AT296" s="218"/>
      <c r="AU296" s="218"/>
      <c r="AV296" s="218"/>
      <c r="AW296" s="218"/>
      <c r="AX296" s="218"/>
      <c r="AY296" s="218"/>
      <c r="AZ296" s="218"/>
      <c r="BA296" s="218"/>
    </row>
    <row r="297" spans="4:53" ht="13.5" customHeight="1">
      <c r="D297" s="218"/>
      <c r="E297" s="218"/>
      <c r="F297" s="218"/>
      <c r="G297" s="218"/>
      <c r="H297" s="218"/>
      <c r="I297" s="218"/>
      <c r="J297" s="218"/>
      <c r="K297" s="218"/>
      <c r="L297" s="218"/>
      <c r="M297" s="218"/>
      <c r="N297" s="218"/>
      <c r="O297" s="218"/>
      <c r="P297" s="218"/>
      <c r="Q297" s="218"/>
      <c r="R297" s="218"/>
      <c r="S297" s="218"/>
      <c r="T297" s="218"/>
      <c r="U297" s="218"/>
      <c r="V297" s="218"/>
      <c r="W297" s="218"/>
      <c r="X297" s="218"/>
      <c r="Y297" s="218"/>
      <c r="Z297" s="218"/>
      <c r="AA297" s="218"/>
      <c r="AB297" s="218"/>
      <c r="AC297" s="218"/>
      <c r="AD297" s="218"/>
      <c r="AE297" s="218"/>
      <c r="AF297" s="218"/>
      <c r="AG297" s="218"/>
      <c r="AH297" s="218"/>
      <c r="AI297" s="218"/>
      <c r="AJ297" s="218"/>
      <c r="AK297" s="218"/>
      <c r="AL297" s="218"/>
      <c r="AM297" s="218"/>
      <c r="AN297" s="218"/>
      <c r="AO297" s="218"/>
      <c r="AP297" s="218"/>
      <c r="AQ297" s="218"/>
      <c r="AR297" s="218"/>
      <c r="AS297" s="218"/>
      <c r="AT297" s="218"/>
      <c r="AU297" s="218"/>
      <c r="AV297" s="218"/>
      <c r="AW297" s="218"/>
      <c r="AX297" s="218"/>
      <c r="AY297" s="218"/>
      <c r="AZ297" s="218"/>
      <c r="BA297" s="218"/>
    </row>
    <row r="298" spans="4:53" ht="13.5" customHeight="1">
      <c r="D298" s="218"/>
      <c r="E298" s="218"/>
      <c r="F298" s="218"/>
      <c r="G298" s="218"/>
      <c r="H298" s="218"/>
      <c r="I298" s="218"/>
      <c r="J298" s="218"/>
      <c r="K298" s="218"/>
      <c r="L298" s="218"/>
      <c r="M298" s="218"/>
      <c r="N298" s="218"/>
      <c r="O298" s="218"/>
      <c r="P298" s="218"/>
      <c r="Q298" s="218"/>
      <c r="R298" s="218"/>
      <c r="S298" s="218"/>
      <c r="T298" s="218"/>
      <c r="U298" s="218"/>
      <c r="V298" s="218"/>
      <c r="W298" s="218"/>
      <c r="X298" s="218"/>
      <c r="Y298" s="218"/>
      <c r="Z298" s="218"/>
      <c r="AA298" s="218"/>
      <c r="AB298" s="218"/>
      <c r="AC298" s="218"/>
      <c r="AD298" s="218"/>
      <c r="AE298" s="218"/>
      <c r="AF298" s="218"/>
      <c r="AG298" s="218"/>
      <c r="AH298" s="218"/>
      <c r="AI298" s="218"/>
      <c r="AJ298" s="218"/>
      <c r="AK298" s="218"/>
      <c r="AL298" s="218"/>
      <c r="AM298" s="218"/>
      <c r="AN298" s="218"/>
      <c r="AO298" s="218"/>
      <c r="AP298" s="218"/>
      <c r="AQ298" s="218"/>
      <c r="AR298" s="218"/>
      <c r="AS298" s="218"/>
      <c r="AT298" s="218"/>
      <c r="AU298" s="218"/>
      <c r="AV298" s="218"/>
      <c r="AW298" s="218"/>
      <c r="AX298" s="218"/>
      <c r="AY298" s="218"/>
      <c r="AZ298" s="218"/>
      <c r="BA298" s="218"/>
    </row>
    <row r="299" spans="4:53" ht="13.5" customHeight="1">
      <c r="D299" s="218"/>
      <c r="E299" s="218"/>
      <c r="F299" s="218"/>
      <c r="G299" s="218"/>
      <c r="H299" s="218"/>
      <c r="I299" s="218"/>
      <c r="J299" s="218"/>
      <c r="K299" s="218"/>
      <c r="L299" s="218"/>
      <c r="M299" s="218"/>
      <c r="N299" s="218"/>
      <c r="O299" s="218"/>
      <c r="P299" s="218"/>
      <c r="Q299" s="218"/>
      <c r="R299" s="218"/>
      <c r="S299" s="218"/>
      <c r="T299" s="218"/>
      <c r="U299" s="218"/>
      <c r="V299" s="218"/>
      <c r="W299" s="218"/>
      <c r="X299" s="218"/>
      <c r="Y299" s="218"/>
      <c r="Z299" s="218"/>
      <c r="AA299" s="218"/>
      <c r="AB299" s="218"/>
      <c r="AC299" s="218"/>
      <c r="AD299" s="218"/>
      <c r="AE299" s="218"/>
      <c r="AF299" s="218"/>
      <c r="AG299" s="218"/>
      <c r="AH299" s="218"/>
      <c r="AI299" s="218"/>
      <c r="AJ299" s="218"/>
      <c r="AK299" s="218"/>
      <c r="AL299" s="218"/>
      <c r="AM299" s="218"/>
      <c r="AN299" s="218"/>
      <c r="AO299" s="218"/>
      <c r="AP299" s="218"/>
      <c r="AQ299" s="218"/>
      <c r="AR299" s="218"/>
      <c r="AS299" s="218"/>
      <c r="AT299" s="218"/>
      <c r="AU299" s="218"/>
      <c r="AV299" s="218"/>
      <c r="AW299" s="218"/>
      <c r="AX299" s="218"/>
      <c r="AY299" s="218"/>
      <c r="AZ299" s="218"/>
      <c r="BA299" s="218"/>
    </row>
    <row r="300" spans="4:53" ht="13.5" customHeight="1">
      <c r="D300" s="218"/>
      <c r="E300" s="218"/>
      <c r="F300" s="218"/>
      <c r="G300" s="218"/>
      <c r="H300" s="218"/>
      <c r="I300" s="218"/>
      <c r="J300" s="218"/>
      <c r="K300" s="218"/>
      <c r="L300" s="218"/>
      <c r="M300" s="218"/>
      <c r="N300" s="218"/>
      <c r="O300" s="218"/>
      <c r="P300" s="218"/>
      <c r="Q300" s="218"/>
      <c r="R300" s="218"/>
      <c r="S300" s="218"/>
      <c r="T300" s="218"/>
      <c r="U300" s="218"/>
      <c r="V300" s="218"/>
      <c r="W300" s="218"/>
      <c r="X300" s="218"/>
      <c r="Y300" s="218"/>
      <c r="Z300" s="218"/>
      <c r="AA300" s="218"/>
      <c r="AB300" s="218"/>
      <c r="AC300" s="218"/>
      <c r="AD300" s="218"/>
      <c r="AE300" s="218"/>
      <c r="AF300" s="218"/>
      <c r="AG300" s="218"/>
      <c r="AH300" s="218"/>
      <c r="AI300" s="218"/>
      <c r="AJ300" s="218"/>
      <c r="AK300" s="218"/>
      <c r="AL300" s="218"/>
      <c r="AM300" s="218"/>
      <c r="AN300" s="218"/>
      <c r="AO300" s="218"/>
      <c r="AP300" s="218"/>
      <c r="AQ300" s="218"/>
      <c r="AR300" s="218"/>
      <c r="AS300" s="218"/>
      <c r="AT300" s="218"/>
      <c r="AU300" s="218"/>
      <c r="AV300" s="218"/>
      <c r="AW300" s="218"/>
      <c r="AX300" s="218"/>
      <c r="AY300" s="218"/>
      <c r="AZ300" s="218"/>
      <c r="BA300" s="218"/>
    </row>
    <row r="301" spans="4:53" ht="13.5" customHeight="1">
      <c r="D301" s="218"/>
      <c r="E301" s="218"/>
      <c r="F301" s="218"/>
      <c r="G301" s="218"/>
      <c r="H301" s="218"/>
      <c r="I301" s="218"/>
      <c r="J301" s="218"/>
      <c r="K301" s="218"/>
      <c r="L301" s="218"/>
      <c r="M301" s="218"/>
      <c r="N301" s="218"/>
      <c r="O301" s="218"/>
      <c r="P301" s="218"/>
      <c r="Q301" s="218"/>
      <c r="R301" s="218"/>
      <c r="S301" s="218"/>
      <c r="T301" s="218"/>
      <c r="U301" s="218"/>
      <c r="V301" s="218"/>
      <c r="W301" s="218"/>
      <c r="X301" s="218"/>
      <c r="Y301" s="218"/>
      <c r="Z301" s="218"/>
      <c r="AA301" s="218"/>
      <c r="AB301" s="218"/>
      <c r="AC301" s="218"/>
      <c r="AD301" s="218"/>
      <c r="AE301" s="218"/>
      <c r="AF301" s="218"/>
      <c r="AG301" s="218"/>
      <c r="AH301" s="218"/>
      <c r="AI301" s="218"/>
      <c r="AJ301" s="218"/>
      <c r="AK301" s="218"/>
      <c r="AL301" s="218"/>
      <c r="AM301" s="218"/>
      <c r="AN301" s="218"/>
      <c r="AO301" s="218"/>
      <c r="AP301" s="218"/>
      <c r="AQ301" s="218"/>
      <c r="AR301" s="218"/>
      <c r="AS301" s="218"/>
      <c r="AT301" s="218"/>
      <c r="AU301" s="218"/>
      <c r="AV301" s="218"/>
      <c r="AW301" s="218"/>
      <c r="AX301" s="218"/>
      <c r="AY301" s="218"/>
      <c r="AZ301" s="218"/>
      <c r="BA301" s="218"/>
    </row>
    <row r="302" spans="4:53" ht="13.5" customHeight="1">
      <c r="D302" s="218"/>
      <c r="E302" s="218"/>
      <c r="F302" s="218"/>
      <c r="G302" s="218"/>
      <c r="H302" s="218"/>
      <c r="I302" s="218"/>
      <c r="J302" s="218"/>
      <c r="K302" s="218"/>
      <c r="L302" s="218"/>
      <c r="M302" s="218"/>
      <c r="N302" s="218"/>
      <c r="O302" s="218"/>
      <c r="P302" s="218"/>
      <c r="Q302" s="218"/>
      <c r="R302" s="218"/>
      <c r="S302" s="218"/>
      <c r="T302" s="218"/>
      <c r="U302" s="218"/>
      <c r="V302" s="218"/>
      <c r="W302" s="218"/>
      <c r="X302" s="218"/>
      <c r="Y302" s="218"/>
      <c r="Z302" s="218"/>
      <c r="AA302" s="218"/>
      <c r="AB302" s="218"/>
      <c r="AC302" s="218"/>
      <c r="AD302" s="218"/>
      <c r="AE302" s="218"/>
      <c r="AF302" s="218"/>
      <c r="AG302" s="218"/>
      <c r="AH302" s="218"/>
      <c r="AI302" s="218"/>
      <c r="AJ302" s="218"/>
      <c r="AK302" s="218"/>
      <c r="AL302" s="218"/>
      <c r="AM302" s="218"/>
      <c r="AN302" s="218"/>
      <c r="AO302" s="218"/>
      <c r="AP302" s="218"/>
      <c r="AQ302" s="218"/>
      <c r="AR302" s="218"/>
      <c r="AS302" s="218"/>
      <c r="AT302" s="218"/>
      <c r="AU302" s="218"/>
      <c r="AV302" s="218"/>
      <c r="AW302" s="218"/>
      <c r="AX302" s="218"/>
      <c r="AY302" s="218"/>
      <c r="AZ302" s="218"/>
      <c r="BA302" s="218"/>
    </row>
    <row r="303" spans="4:53" ht="13.5" customHeight="1">
      <c r="D303" s="218"/>
      <c r="E303" s="218"/>
      <c r="F303" s="218"/>
      <c r="G303" s="218"/>
      <c r="H303" s="218"/>
      <c r="I303" s="218"/>
      <c r="J303" s="218"/>
      <c r="K303" s="218"/>
      <c r="L303" s="218"/>
      <c r="M303" s="218"/>
      <c r="N303" s="218"/>
      <c r="O303" s="218"/>
      <c r="P303" s="218"/>
      <c r="Q303" s="218"/>
      <c r="R303" s="218"/>
      <c r="S303" s="218"/>
      <c r="T303" s="218"/>
      <c r="U303" s="218"/>
      <c r="V303" s="218"/>
      <c r="W303" s="218"/>
      <c r="X303" s="218"/>
      <c r="Y303" s="218"/>
      <c r="Z303" s="218"/>
      <c r="AA303" s="218"/>
      <c r="AB303" s="218"/>
      <c r="AC303" s="218"/>
      <c r="AD303" s="218"/>
      <c r="AE303" s="218"/>
      <c r="AF303" s="218"/>
      <c r="AG303" s="218"/>
      <c r="AH303" s="218"/>
      <c r="AI303" s="218"/>
      <c r="AJ303" s="218"/>
      <c r="AK303" s="218"/>
      <c r="AL303" s="218"/>
      <c r="AM303" s="218"/>
      <c r="AN303" s="218"/>
      <c r="AO303" s="218"/>
      <c r="AP303" s="218"/>
      <c r="AQ303" s="218"/>
      <c r="AR303" s="218"/>
      <c r="AS303" s="218"/>
      <c r="AT303" s="218"/>
      <c r="AU303" s="218"/>
      <c r="AV303" s="218"/>
      <c r="AW303" s="218"/>
      <c r="AX303" s="218"/>
      <c r="AY303" s="218"/>
      <c r="AZ303" s="218"/>
      <c r="BA303" s="218"/>
    </row>
    <row r="304" spans="4:53" ht="13.5" customHeight="1">
      <c r="D304" s="218"/>
      <c r="E304" s="218"/>
      <c r="F304" s="218"/>
      <c r="G304" s="218"/>
      <c r="H304" s="218"/>
      <c r="I304" s="218"/>
      <c r="J304" s="218"/>
      <c r="K304" s="218"/>
      <c r="L304" s="218"/>
      <c r="M304" s="218"/>
      <c r="N304" s="218"/>
      <c r="O304" s="218"/>
      <c r="P304" s="218"/>
      <c r="Q304" s="218"/>
      <c r="R304" s="218"/>
      <c r="S304" s="218"/>
      <c r="T304" s="218"/>
      <c r="U304" s="218"/>
      <c r="V304" s="218"/>
      <c r="W304" s="218"/>
      <c r="X304" s="218"/>
      <c r="Y304" s="218"/>
      <c r="Z304" s="218"/>
      <c r="AA304" s="218"/>
      <c r="AB304" s="218"/>
      <c r="AC304" s="218"/>
      <c r="AD304" s="218"/>
      <c r="AE304" s="218"/>
      <c r="AF304" s="218"/>
      <c r="AG304" s="218"/>
      <c r="AH304" s="218"/>
      <c r="AI304" s="218"/>
      <c r="AJ304" s="218"/>
      <c r="AK304" s="218"/>
      <c r="AL304" s="218"/>
      <c r="AM304" s="218"/>
      <c r="AN304" s="218"/>
      <c r="AO304" s="218"/>
      <c r="AP304" s="218"/>
      <c r="AQ304" s="218"/>
      <c r="AR304" s="218"/>
      <c r="AS304" s="218"/>
      <c r="AT304" s="218"/>
      <c r="AU304" s="218"/>
      <c r="AV304" s="218"/>
      <c r="AW304" s="218"/>
      <c r="AX304" s="218"/>
      <c r="AY304" s="218"/>
      <c r="AZ304" s="218"/>
      <c r="BA304" s="218"/>
    </row>
    <row r="305" spans="4:53" ht="13.5" customHeight="1">
      <c r="D305" s="218"/>
      <c r="E305" s="218"/>
      <c r="F305" s="218"/>
      <c r="G305" s="218"/>
      <c r="H305" s="218"/>
      <c r="I305" s="218"/>
      <c r="J305" s="218"/>
      <c r="K305" s="218"/>
      <c r="L305" s="218"/>
      <c r="M305" s="218"/>
      <c r="N305" s="218"/>
      <c r="O305" s="218"/>
      <c r="P305" s="218"/>
      <c r="Q305" s="218"/>
      <c r="R305" s="218"/>
      <c r="S305" s="218"/>
      <c r="T305" s="218"/>
      <c r="U305" s="218"/>
      <c r="V305" s="218"/>
      <c r="W305" s="218"/>
      <c r="X305" s="218"/>
      <c r="Y305" s="218"/>
      <c r="Z305" s="218"/>
      <c r="AA305" s="218"/>
      <c r="AB305" s="218"/>
      <c r="AC305" s="218"/>
      <c r="AD305" s="218"/>
      <c r="AE305" s="218"/>
      <c r="AF305" s="218"/>
      <c r="AG305" s="218"/>
      <c r="AH305" s="218"/>
      <c r="AI305" s="218"/>
      <c r="AJ305" s="218"/>
      <c r="AK305" s="218"/>
      <c r="AL305" s="218"/>
      <c r="AM305" s="218"/>
      <c r="AN305" s="218"/>
      <c r="AO305" s="218"/>
      <c r="AP305" s="218"/>
      <c r="AQ305" s="218"/>
      <c r="AR305" s="218"/>
      <c r="AS305" s="218"/>
      <c r="AT305" s="218"/>
      <c r="AU305" s="218"/>
      <c r="AV305" s="218"/>
      <c r="AW305" s="218"/>
      <c r="AX305" s="218"/>
      <c r="AY305" s="218"/>
      <c r="AZ305" s="218"/>
      <c r="BA305" s="218"/>
    </row>
    <row r="306" spans="4:53" ht="13.5" customHeight="1">
      <c r="D306" s="218"/>
      <c r="E306" s="218"/>
      <c r="F306" s="218"/>
      <c r="G306" s="218"/>
      <c r="H306" s="218"/>
      <c r="I306" s="218"/>
      <c r="J306" s="218"/>
      <c r="K306" s="218"/>
      <c r="L306" s="218"/>
      <c r="M306" s="218"/>
      <c r="N306" s="218"/>
      <c r="O306" s="218"/>
      <c r="P306" s="218"/>
      <c r="Q306" s="218"/>
      <c r="R306" s="218"/>
      <c r="S306" s="218"/>
      <c r="T306" s="218"/>
      <c r="U306" s="218"/>
      <c r="V306" s="218"/>
      <c r="W306" s="218"/>
      <c r="X306" s="218"/>
      <c r="Y306" s="218"/>
      <c r="Z306" s="218"/>
      <c r="AA306" s="218"/>
      <c r="AB306" s="218"/>
      <c r="AC306" s="218"/>
      <c r="AD306" s="218"/>
      <c r="AE306" s="218"/>
      <c r="AF306" s="218"/>
      <c r="AG306" s="218"/>
      <c r="AH306" s="218"/>
      <c r="AI306" s="218"/>
      <c r="AJ306" s="218"/>
      <c r="AK306" s="218"/>
      <c r="AL306" s="218"/>
      <c r="AM306" s="218"/>
      <c r="AN306" s="218"/>
      <c r="AO306" s="218"/>
      <c r="AP306" s="218"/>
      <c r="AQ306" s="218"/>
      <c r="AR306" s="218"/>
      <c r="AS306" s="218"/>
      <c r="AT306" s="218"/>
      <c r="AU306" s="218"/>
      <c r="AV306" s="218"/>
      <c r="AW306" s="218"/>
      <c r="AX306" s="218"/>
      <c r="AY306" s="218"/>
      <c r="AZ306" s="218"/>
      <c r="BA306" s="218"/>
    </row>
    <row r="307" spans="4:53" ht="13.5" customHeight="1">
      <c r="D307" s="218"/>
      <c r="E307" s="218"/>
      <c r="F307" s="218"/>
      <c r="G307" s="218"/>
      <c r="H307" s="218"/>
      <c r="I307" s="218"/>
      <c r="J307" s="218"/>
      <c r="K307" s="218"/>
      <c r="L307" s="218"/>
      <c r="M307" s="218"/>
      <c r="N307" s="218"/>
      <c r="O307" s="218"/>
      <c r="P307" s="218"/>
      <c r="Q307" s="218"/>
      <c r="R307" s="218"/>
      <c r="S307" s="218"/>
      <c r="T307" s="218"/>
      <c r="U307" s="218"/>
      <c r="V307" s="218"/>
      <c r="W307" s="218"/>
      <c r="X307" s="218"/>
      <c r="Y307" s="218"/>
      <c r="Z307" s="218"/>
      <c r="AA307" s="218"/>
      <c r="AB307" s="218"/>
      <c r="AC307" s="218"/>
      <c r="AD307" s="218"/>
      <c r="AE307" s="218"/>
      <c r="AF307" s="218"/>
      <c r="AG307" s="218"/>
      <c r="AH307" s="218"/>
      <c r="AI307" s="218"/>
      <c r="AJ307" s="218"/>
      <c r="AK307" s="218"/>
      <c r="AL307" s="218"/>
      <c r="AM307" s="218"/>
      <c r="AN307" s="218"/>
      <c r="AO307" s="218"/>
      <c r="AP307" s="218"/>
      <c r="AQ307" s="218"/>
      <c r="AR307" s="218"/>
      <c r="AS307" s="218"/>
      <c r="AT307" s="218"/>
      <c r="AU307" s="218"/>
      <c r="AV307" s="218"/>
      <c r="AW307" s="218"/>
      <c r="AX307" s="218"/>
      <c r="AY307" s="218"/>
      <c r="AZ307" s="218"/>
      <c r="BA307" s="218"/>
    </row>
    <row r="308" spans="4:53" ht="13.5" customHeight="1">
      <c r="D308" s="218"/>
      <c r="E308" s="218"/>
      <c r="F308" s="218"/>
      <c r="G308" s="218"/>
      <c r="H308" s="218"/>
      <c r="I308" s="218"/>
      <c r="J308" s="218"/>
      <c r="K308" s="218"/>
      <c r="L308" s="218"/>
      <c r="M308" s="218"/>
      <c r="N308" s="218"/>
      <c r="O308" s="218"/>
      <c r="P308" s="218"/>
      <c r="Q308" s="218"/>
      <c r="R308" s="218"/>
      <c r="S308" s="218"/>
      <c r="T308" s="218"/>
      <c r="U308" s="218"/>
      <c r="V308" s="218"/>
      <c r="W308" s="218"/>
      <c r="X308" s="218"/>
      <c r="Y308" s="218"/>
      <c r="Z308" s="218"/>
      <c r="AA308" s="218"/>
      <c r="AB308" s="218"/>
      <c r="AC308" s="218"/>
      <c r="AD308" s="218"/>
      <c r="AE308" s="218"/>
      <c r="AF308" s="218"/>
      <c r="AG308" s="218"/>
      <c r="AH308" s="218"/>
      <c r="AI308" s="218"/>
      <c r="AJ308" s="218"/>
      <c r="AK308" s="218"/>
      <c r="AL308" s="218"/>
      <c r="AM308" s="218"/>
      <c r="AN308" s="218"/>
      <c r="AO308" s="218"/>
      <c r="AP308" s="218"/>
      <c r="AQ308" s="218"/>
      <c r="AR308" s="218"/>
      <c r="AS308" s="218"/>
      <c r="AT308" s="218"/>
      <c r="AU308" s="218"/>
      <c r="AV308" s="218"/>
      <c r="AW308" s="218"/>
      <c r="AX308" s="218"/>
      <c r="AY308" s="218"/>
      <c r="AZ308" s="218"/>
      <c r="BA308" s="218"/>
    </row>
    <row r="309" spans="4:53" ht="13.5" customHeight="1">
      <c r="D309" s="218"/>
      <c r="E309" s="218"/>
      <c r="F309" s="218"/>
      <c r="G309" s="218"/>
      <c r="H309" s="218"/>
      <c r="I309" s="218"/>
      <c r="J309" s="218"/>
      <c r="K309" s="218"/>
      <c r="L309" s="218"/>
      <c r="M309" s="218"/>
      <c r="N309" s="218"/>
      <c r="O309" s="218"/>
      <c r="P309" s="218"/>
      <c r="Q309" s="218"/>
      <c r="R309" s="218"/>
      <c r="S309" s="218"/>
      <c r="T309" s="218"/>
      <c r="U309" s="218"/>
      <c r="V309" s="218"/>
      <c r="W309" s="218"/>
      <c r="X309" s="218"/>
      <c r="Y309" s="218"/>
      <c r="Z309" s="218"/>
      <c r="AA309" s="218"/>
      <c r="AB309" s="218"/>
      <c r="AC309" s="218"/>
      <c r="AD309" s="218"/>
      <c r="AE309" s="218"/>
      <c r="AF309" s="218"/>
      <c r="AG309" s="218"/>
      <c r="AH309" s="218"/>
      <c r="AI309" s="218"/>
      <c r="AJ309" s="218"/>
      <c r="AK309" s="218"/>
      <c r="AL309" s="218"/>
      <c r="AM309" s="218"/>
      <c r="AN309" s="218"/>
      <c r="AO309" s="218"/>
      <c r="AP309" s="218"/>
      <c r="AQ309" s="218"/>
      <c r="AR309" s="218"/>
      <c r="AS309" s="218"/>
      <c r="AT309" s="218"/>
      <c r="AU309" s="218"/>
      <c r="AV309" s="218"/>
      <c r="AW309" s="218"/>
      <c r="AX309" s="218"/>
      <c r="AY309" s="218"/>
      <c r="AZ309" s="218"/>
      <c r="BA309" s="218"/>
    </row>
    <row r="310" spans="4:53" ht="13.5" customHeight="1">
      <c r="D310" s="218"/>
      <c r="E310" s="218"/>
      <c r="F310" s="218"/>
      <c r="G310" s="218"/>
      <c r="H310" s="218"/>
      <c r="I310" s="218"/>
      <c r="J310" s="218"/>
      <c r="K310" s="218"/>
      <c r="L310" s="218"/>
      <c r="M310" s="218"/>
      <c r="N310" s="218"/>
      <c r="O310" s="218"/>
      <c r="P310" s="218"/>
      <c r="Q310" s="218"/>
      <c r="R310" s="218"/>
      <c r="S310" s="218"/>
      <c r="T310" s="218"/>
      <c r="U310" s="218"/>
      <c r="V310" s="218"/>
      <c r="W310" s="218"/>
      <c r="X310" s="218"/>
      <c r="Y310" s="218"/>
      <c r="Z310" s="218"/>
      <c r="AA310" s="218"/>
      <c r="AB310" s="218"/>
      <c r="AC310" s="218"/>
      <c r="AD310" s="218"/>
      <c r="AE310" s="218"/>
      <c r="AF310" s="218"/>
      <c r="AG310" s="218"/>
      <c r="AH310" s="218"/>
      <c r="AI310" s="218"/>
      <c r="AJ310" s="218"/>
      <c r="AK310" s="218"/>
      <c r="AL310" s="218"/>
      <c r="AM310" s="218"/>
      <c r="AN310" s="218"/>
      <c r="AO310" s="218"/>
      <c r="AP310" s="218"/>
      <c r="AQ310" s="218"/>
      <c r="AR310" s="218"/>
      <c r="AS310" s="218"/>
      <c r="AT310" s="218"/>
      <c r="AU310" s="218"/>
      <c r="AV310" s="218"/>
      <c r="AW310" s="218"/>
      <c r="AX310" s="218"/>
      <c r="AY310" s="218"/>
      <c r="AZ310" s="218"/>
      <c r="BA310" s="218"/>
    </row>
    <row r="311" spans="4:53" ht="13.5" customHeight="1">
      <c r="D311" s="218"/>
      <c r="E311" s="218"/>
      <c r="F311" s="218"/>
      <c r="G311" s="218"/>
      <c r="H311" s="218"/>
      <c r="I311" s="218"/>
      <c r="J311" s="218"/>
      <c r="K311" s="218"/>
      <c r="L311" s="218"/>
      <c r="M311" s="218"/>
      <c r="N311" s="218"/>
      <c r="O311" s="218"/>
      <c r="P311" s="218"/>
      <c r="Q311" s="218"/>
      <c r="R311" s="218"/>
      <c r="S311" s="218"/>
      <c r="T311" s="218"/>
      <c r="U311" s="218"/>
      <c r="V311" s="218"/>
      <c r="W311" s="218"/>
      <c r="X311" s="218"/>
      <c r="Y311" s="218"/>
      <c r="Z311" s="218"/>
      <c r="AA311" s="218"/>
      <c r="AB311" s="218"/>
      <c r="AC311" s="218"/>
      <c r="AD311" s="218"/>
      <c r="AE311" s="218"/>
      <c r="AF311" s="218"/>
      <c r="AG311" s="218"/>
      <c r="AH311" s="218"/>
      <c r="AI311" s="218"/>
      <c r="AJ311" s="218"/>
      <c r="AK311" s="218"/>
      <c r="AL311" s="218"/>
      <c r="AM311" s="218"/>
      <c r="AN311" s="218"/>
      <c r="AO311" s="218"/>
      <c r="AP311" s="218"/>
      <c r="AQ311" s="218"/>
      <c r="AR311" s="218"/>
      <c r="AS311" s="218"/>
      <c r="AT311" s="218"/>
      <c r="AU311" s="218"/>
      <c r="AV311" s="218"/>
      <c r="AW311" s="218"/>
      <c r="AX311" s="218"/>
      <c r="AY311" s="218"/>
      <c r="AZ311" s="218"/>
      <c r="BA311" s="218"/>
    </row>
    <row r="312" spans="4:53" ht="13.5" customHeight="1">
      <c r="D312" s="218"/>
      <c r="E312" s="218"/>
      <c r="F312" s="218"/>
      <c r="G312" s="218"/>
      <c r="H312" s="218"/>
      <c r="I312" s="218"/>
      <c r="J312" s="218"/>
      <c r="K312" s="218"/>
      <c r="L312" s="218"/>
      <c r="M312" s="218"/>
      <c r="N312" s="218"/>
      <c r="O312" s="218"/>
      <c r="P312" s="218"/>
      <c r="Q312" s="218"/>
      <c r="R312" s="218"/>
      <c r="S312" s="218"/>
      <c r="T312" s="218"/>
      <c r="U312" s="218"/>
      <c r="V312" s="218"/>
      <c r="W312" s="218"/>
      <c r="X312" s="218"/>
      <c r="Y312" s="218"/>
      <c r="Z312" s="218"/>
      <c r="AA312" s="218"/>
      <c r="AB312" s="218"/>
      <c r="AC312" s="218"/>
      <c r="AD312" s="218"/>
      <c r="AE312" s="218"/>
      <c r="AF312" s="218"/>
      <c r="AG312" s="218"/>
      <c r="AH312" s="218"/>
      <c r="AI312" s="218"/>
      <c r="AJ312" s="218"/>
      <c r="AK312" s="218"/>
      <c r="AL312" s="218"/>
      <c r="AM312" s="218"/>
      <c r="AN312" s="218"/>
      <c r="AO312" s="218"/>
      <c r="AP312" s="218"/>
      <c r="AQ312" s="218"/>
      <c r="AR312" s="218"/>
      <c r="AS312" s="218"/>
      <c r="AT312" s="218"/>
      <c r="AU312" s="218"/>
      <c r="AV312" s="218"/>
      <c r="AW312" s="218"/>
      <c r="AX312" s="218"/>
      <c r="AY312" s="218"/>
      <c r="AZ312" s="218"/>
      <c r="BA312" s="218"/>
    </row>
    <row r="313" spans="4:53" ht="13.5" customHeight="1">
      <c r="D313" s="218"/>
      <c r="E313" s="218"/>
      <c r="F313" s="218"/>
      <c r="G313" s="218"/>
      <c r="H313" s="218"/>
      <c r="I313" s="218"/>
      <c r="J313" s="218"/>
      <c r="K313" s="218"/>
      <c r="L313" s="218"/>
      <c r="M313" s="218"/>
      <c r="N313" s="218"/>
      <c r="O313" s="218"/>
      <c r="P313" s="218"/>
      <c r="Q313" s="218"/>
      <c r="R313" s="218"/>
      <c r="S313" s="218"/>
      <c r="T313" s="218"/>
      <c r="U313" s="218"/>
      <c r="V313" s="218"/>
      <c r="W313" s="218"/>
      <c r="X313" s="218"/>
      <c r="Y313" s="218"/>
      <c r="Z313" s="218"/>
      <c r="AA313" s="218"/>
      <c r="AB313" s="218"/>
      <c r="AC313" s="218"/>
      <c r="AD313" s="218"/>
      <c r="AE313" s="218"/>
      <c r="AF313" s="218"/>
      <c r="AG313" s="218"/>
      <c r="AH313" s="218"/>
      <c r="AI313" s="218"/>
      <c r="AJ313" s="218"/>
      <c r="AK313" s="218"/>
      <c r="AL313" s="218"/>
      <c r="AM313" s="218"/>
      <c r="AN313" s="218"/>
      <c r="AO313" s="218"/>
      <c r="AP313" s="218"/>
      <c r="AQ313" s="218"/>
      <c r="AR313" s="218"/>
      <c r="AS313" s="218"/>
      <c r="AT313" s="218"/>
      <c r="AU313" s="218"/>
      <c r="AV313" s="218"/>
      <c r="AW313" s="218"/>
      <c r="AX313" s="218"/>
      <c r="AY313" s="218"/>
      <c r="AZ313" s="218"/>
      <c r="BA313" s="218"/>
    </row>
    <row r="314" spans="4:53" ht="13.5" customHeight="1">
      <c r="D314" s="218"/>
      <c r="E314" s="218"/>
      <c r="F314" s="218"/>
      <c r="G314" s="218"/>
      <c r="H314" s="218"/>
      <c r="I314" s="218"/>
      <c r="J314" s="218"/>
      <c r="K314" s="218"/>
      <c r="L314" s="218"/>
      <c r="M314" s="218"/>
      <c r="N314" s="218"/>
      <c r="O314" s="218"/>
      <c r="P314" s="218"/>
      <c r="Q314" s="218"/>
      <c r="R314" s="218"/>
      <c r="S314" s="218"/>
      <c r="T314" s="218"/>
      <c r="U314" s="218"/>
      <c r="V314" s="218"/>
      <c r="W314" s="218"/>
      <c r="X314" s="218"/>
      <c r="Y314" s="218"/>
      <c r="Z314" s="218"/>
      <c r="AA314" s="218"/>
      <c r="AB314" s="218"/>
      <c r="AC314" s="218"/>
      <c r="AD314" s="218"/>
      <c r="AE314" s="218"/>
      <c r="AF314" s="218"/>
      <c r="AG314" s="218"/>
      <c r="AH314" s="218"/>
      <c r="AI314" s="218"/>
      <c r="AJ314" s="218"/>
      <c r="AK314" s="218"/>
      <c r="AL314" s="218"/>
      <c r="AM314" s="218"/>
      <c r="AN314" s="218"/>
      <c r="AO314" s="218"/>
      <c r="AP314" s="218"/>
      <c r="AQ314" s="218"/>
      <c r="AR314" s="218"/>
      <c r="AS314" s="218"/>
      <c r="AT314" s="218"/>
      <c r="AU314" s="218"/>
      <c r="AV314" s="218"/>
      <c r="AW314" s="218"/>
      <c r="AX314" s="218"/>
      <c r="AY314" s="218"/>
      <c r="AZ314" s="218"/>
      <c r="BA314" s="218"/>
    </row>
    <row r="315" spans="4:53" ht="13.5" customHeight="1">
      <c r="D315" s="218"/>
      <c r="E315" s="218"/>
      <c r="F315" s="218"/>
      <c r="G315" s="218"/>
      <c r="H315" s="218"/>
      <c r="I315" s="218"/>
      <c r="J315" s="218"/>
      <c r="K315" s="218"/>
      <c r="L315" s="218"/>
      <c r="M315" s="218"/>
      <c r="N315" s="218"/>
      <c r="O315" s="218"/>
      <c r="P315" s="218"/>
      <c r="Q315" s="218"/>
      <c r="R315" s="218"/>
      <c r="S315" s="218"/>
      <c r="T315" s="218"/>
      <c r="U315" s="218"/>
      <c r="V315" s="218"/>
      <c r="W315" s="218"/>
      <c r="X315" s="218"/>
      <c r="Y315" s="218"/>
      <c r="Z315" s="218"/>
      <c r="AA315" s="218"/>
      <c r="AB315" s="218"/>
      <c r="AC315" s="218"/>
      <c r="AD315" s="218"/>
      <c r="AE315" s="218"/>
      <c r="AF315" s="218"/>
      <c r="AG315" s="218"/>
      <c r="AH315" s="218"/>
      <c r="AI315" s="218"/>
      <c r="AJ315" s="218"/>
      <c r="AK315" s="218"/>
      <c r="AL315" s="218"/>
      <c r="AM315" s="218"/>
      <c r="AN315" s="218"/>
      <c r="AO315" s="218"/>
      <c r="AP315" s="218"/>
      <c r="AQ315" s="218"/>
      <c r="AR315" s="218"/>
      <c r="AS315" s="218"/>
      <c r="AT315" s="218"/>
      <c r="AU315" s="218"/>
      <c r="AV315" s="218"/>
      <c r="AW315" s="218"/>
      <c r="AX315" s="218"/>
      <c r="AY315" s="218"/>
      <c r="AZ315" s="218"/>
      <c r="BA315" s="218"/>
    </row>
    <row r="316" spans="4:53" ht="13.5" customHeight="1">
      <c r="D316" s="218"/>
      <c r="E316" s="218"/>
      <c r="F316" s="218"/>
      <c r="G316" s="218"/>
      <c r="H316" s="218"/>
      <c r="I316" s="218"/>
      <c r="J316" s="218"/>
      <c r="K316" s="218"/>
      <c r="L316" s="218"/>
      <c r="M316" s="218"/>
      <c r="N316" s="218"/>
      <c r="O316" s="218"/>
      <c r="P316" s="218"/>
      <c r="Q316" s="218"/>
      <c r="R316" s="218"/>
      <c r="S316" s="218"/>
      <c r="T316" s="218"/>
      <c r="U316" s="218"/>
      <c r="V316" s="218"/>
      <c r="W316" s="218"/>
      <c r="X316" s="218"/>
      <c r="Y316" s="218"/>
      <c r="Z316" s="218"/>
      <c r="AA316" s="218"/>
      <c r="AB316" s="218"/>
      <c r="AC316" s="218"/>
      <c r="AD316" s="218"/>
      <c r="AE316" s="218"/>
      <c r="AF316" s="218"/>
      <c r="AG316" s="218"/>
      <c r="AH316" s="218"/>
      <c r="AI316" s="218"/>
      <c r="AJ316" s="218"/>
      <c r="AK316" s="218"/>
      <c r="AL316" s="218"/>
      <c r="AM316" s="218"/>
      <c r="AN316" s="218"/>
      <c r="AO316" s="218"/>
      <c r="AP316" s="218"/>
      <c r="AQ316" s="218"/>
      <c r="AR316" s="218"/>
      <c r="AS316" s="218"/>
      <c r="AT316" s="218"/>
      <c r="AU316" s="218"/>
      <c r="AV316" s="218"/>
      <c r="AW316" s="218"/>
      <c r="AX316" s="218"/>
      <c r="AY316" s="218"/>
      <c r="AZ316" s="218"/>
      <c r="BA316" s="218"/>
    </row>
    <row r="317" spans="4:53" ht="13.5" customHeight="1">
      <c r="D317" s="218"/>
      <c r="E317" s="218"/>
      <c r="F317" s="218"/>
      <c r="G317" s="218"/>
      <c r="H317" s="218"/>
      <c r="I317" s="218"/>
      <c r="J317" s="218"/>
      <c r="K317" s="218"/>
      <c r="L317" s="218"/>
      <c r="M317" s="218"/>
      <c r="N317" s="218"/>
      <c r="O317" s="218"/>
      <c r="P317" s="218"/>
      <c r="Q317" s="218"/>
      <c r="R317" s="218"/>
      <c r="S317" s="218"/>
      <c r="T317" s="218"/>
      <c r="U317" s="218"/>
      <c r="V317" s="218"/>
      <c r="W317" s="218"/>
      <c r="X317" s="218"/>
      <c r="Y317" s="218"/>
      <c r="Z317" s="218"/>
      <c r="AA317" s="218"/>
      <c r="AB317" s="218"/>
      <c r="AC317" s="218"/>
      <c r="AD317" s="218"/>
      <c r="AE317" s="218"/>
      <c r="AF317" s="218"/>
      <c r="AG317" s="218"/>
      <c r="AH317" s="218"/>
      <c r="AI317" s="218"/>
      <c r="AJ317" s="218"/>
      <c r="AK317" s="218"/>
      <c r="AL317" s="218"/>
      <c r="AM317" s="218"/>
      <c r="AN317" s="218"/>
      <c r="AO317" s="218"/>
      <c r="AP317" s="218"/>
      <c r="AQ317" s="218"/>
      <c r="AR317" s="218"/>
      <c r="AS317" s="218"/>
      <c r="AT317" s="218"/>
      <c r="AU317" s="218"/>
      <c r="AV317" s="218"/>
      <c r="AW317" s="218"/>
      <c r="AX317" s="218"/>
      <c r="AY317" s="218"/>
      <c r="AZ317" s="218"/>
      <c r="BA317" s="218"/>
    </row>
    <row r="318" spans="4:53" ht="13.5" customHeight="1">
      <c r="D318" s="218"/>
      <c r="E318" s="218"/>
      <c r="F318" s="218"/>
      <c r="G318" s="218"/>
      <c r="H318" s="218"/>
      <c r="I318" s="218"/>
      <c r="J318" s="218"/>
      <c r="K318" s="218"/>
      <c r="L318" s="218"/>
      <c r="M318" s="218"/>
      <c r="N318" s="218"/>
      <c r="O318" s="218"/>
      <c r="P318" s="218"/>
      <c r="Q318" s="218"/>
      <c r="R318" s="218"/>
      <c r="S318" s="218"/>
      <c r="T318" s="218"/>
      <c r="U318" s="218"/>
      <c r="V318" s="218"/>
      <c r="W318" s="218"/>
      <c r="X318" s="218"/>
      <c r="Y318" s="218"/>
      <c r="Z318" s="218"/>
      <c r="AA318" s="218"/>
      <c r="AB318" s="218"/>
      <c r="AC318" s="218"/>
      <c r="AD318" s="218"/>
      <c r="AE318" s="218"/>
      <c r="AF318" s="218"/>
      <c r="AG318" s="218"/>
      <c r="AH318" s="218"/>
      <c r="AI318" s="218"/>
      <c r="AJ318" s="218"/>
      <c r="AK318" s="218"/>
      <c r="AL318" s="218"/>
      <c r="AM318" s="218"/>
      <c r="AN318" s="218"/>
      <c r="AO318" s="218"/>
      <c r="AP318" s="218"/>
      <c r="AQ318" s="218"/>
      <c r="AR318" s="218"/>
      <c r="AS318" s="218"/>
      <c r="AT318" s="218"/>
      <c r="AU318" s="218"/>
      <c r="AV318" s="218"/>
      <c r="AW318" s="218"/>
      <c r="AX318" s="218"/>
      <c r="AY318" s="218"/>
      <c r="AZ318" s="218"/>
      <c r="BA318" s="218"/>
    </row>
    <row r="319" spans="4:53" ht="13.5" customHeight="1">
      <c r="D319" s="218"/>
      <c r="E319" s="218"/>
      <c r="F319" s="218"/>
      <c r="G319" s="218"/>
      <c r="H319" s="218"/>
      <c r="I319" s="218"/>
      <c r="J319" s="218"/>
      <c r="K319" s="218"/>
      <c r="L319" s="218"/>
      <c r="M319" s="218"/>
      <c r="N319" s="218"/>
      <c r="O319" s="218"/>
      <c r="P319" s="218"/>
      <c r="Q319" s="218"/>
      <c r="R319" s="218"/>
      <c r="S319" s="218"/>
      <c r="T319" s="218"/>
      <c r="U319" s="218"/>
      <c r="V319" s="218"/>
      <c r="W319" s="218"/>
      <c r="X319" s="218"/>
      <c r="Y319" s="218"/>
      <c r="Z319" s="218"/>
      <c r="AA319" s="218"/>
      <c r="AB319" s="218"/>
      <c r="AC319" s="218"/>
      <c r="AD319" s="218"/>
      <c r="AE319" s="218"/>
      <c r="AF319" s="218"/>
      <c r="AG319" s="218"/>
      <c r="AH319" s="218"/>
      <c r="AI319" s="218"/>
      <c r="AJ319" s="218"/>
      <c r="AK319" s="218"/>
      <c r="AL319" s="218"/>
      <c r="AM319" s="218"/>
      <c r="AN319" s="218"/>
      <c r="AO319" s="218"/>
      <c r="AP319" s="218"/>
      <c r="AQ319" s="218"/>
      <c r="AR319" s="218"/>
      <c r="AS319" s="218"/>
      <c r="AT319" s="218"/>
      <c r="AU319" s="218"/>
      <c r="AV319" s="218"/>
      <c r="AW319" s="218"/>
      <c r="AX319" s="218"/>
      <c r="AY319" s="218"/>
      <c r="AZ319" s="218"/>
      <c r="BA319" s="218"/>
    </row>
    <row r="320" spans="4:53" ht="13.5" customHeight="1">
      <c r="D320" s="218"/>
      <c r="E320" s="218"/>
      <c r="F320" s="218"/>
      <c r="G320" s="218"/>
      <c r="H320" s="218"/>
      <c r="I320" s="218"/>
      <c r="J320" s="218"/>
      <c r="K320" s="218"/>
      <c r="L320" s="218"/>
      <c r="M320" s="218"/>
      <c r="N320" s="218"/>
      <c r="O320" s="218"/>
      <c r="P320" s="218"/>
      <c r="Q320" s="218"/>
      <c r="R320" s="218"/>
      <c r="S320" s="218"/>
      <c r="T320" s="218"/>
      <c r="U320" s="218"/>
      <c r="V320" s="218"/>
      <c r="W320" s="218"/>
      <c r="X320" s="218"/>
      <c r="Y320" s="218"/>
      <c r="Z320" s="218"/>
      <c r="AA320" s="218"/>
      <c r="AB320" s="218"/>
      <c r="AC320" s="218"/>
      <c r="AD320" s="218"/>
      <c r="AE320" s="218"/>
      <c r="AF320" s="218"/>
      <c r="AG320" s="218"/>
      <c r="AH320" s="218"/>
      <c r="AI320" s="218"/>
      <c r="AJ320" s="218"/>
      <c r="AK320" s="218"/>
      <c r="AL320" s="218"/>
      <c r="AM320" s="218"/>
      <c r="AN320" s="218"/>
      <c r="AO320" s="218"/>
      <c r="AP320" s="218"/>
      <c r="AQ320" s="218"/>
      <c r="AR320" s="218"/>
      <c r="AS320" s="218"/>
      <c r="AT320" s="218"/>
      <c r="AU320" s="218"/>
      <c r="AV320" s="218"/>
      <c r="AW320" s="218"/>
      <c r="AX320" s="218"/>
      <c r="AY320" s="218"/>
      <c r="AZ320" s="218"/>
      <c r="BA320" s="218"/>
    </row>
    <row r="321" spans="4:53" ht="13.5" customHeight="1">
      <c r="D321" s="218"/>
      <c r="E321" s="218"/>
      <c r="F321" s="218"/>
      <c r="G321" s="218"/>
      <c r="H321" s="218"/>
      <c r="I321" s="218"/>
      <c r="J321" s="218"/>
      <c r="K321" s="218"/>
      <c r="L321" s="218"/>
      <c r="M321" s="218"/>
      <c r="N321" s="218"/>
      <c r="O321" s="218"/>
      <c r="P321" s="218"/>
      <c r="Q321" s="218"/>
      <c r="R321" s="218"/>
      <c r="S321" s="218"/>
      <c r="T321" s="218"/>
      <c r="U321" s="218"/>
      <c r="V321" s="218"/>
      <c r="W321" s="218"/>
      <c r="X321" s="218"/>
      <c r="Y321" s="218"/>
      <c r="Z321" s="218"/>
      <c r="AA321" s="218"/>
      <c r="AB321" s="218"/>
      <c r="AC321" s="218"/>
      <c r="AD321" s="218"/>
      <c r="AE321" s="218"/>
      <c r="AF321" s="218"/>
      <c r="AG321" s="218"/>
      <c r="AH321" s="218"/>
      <c r="AI321" s="218"/>
      <c r="AJ321" s="218"/>
      <c r="AK321" s="218"/>
      <c r="AL321" s="218"/>
      <c r="AM321" s="218"/>
      <c r="AN321" s="218"/>
      <c r="AO321" s="218"/>
      <c r="AP321" s="218"/>
      <c r="AQ321" s="218"/>
      <c r="AR321" s="218"/>
      <c r="AS321" s="218"/>
      <c r="AT321" s="218"/>
      <c r="AU321" s="218"/>
      <c r="AV321" s="218"/>
      <c r="AW321" s="218"/>
      <c r="AX321" s="218"/>
      <c r="AY321" s="218"/>
      <c r="AZ321" s="218"/>
      <c r="BA321" s="218"/>
    </row>
    <row r="322" spans="4:53" ht="13.5" customHeight="1">
      <c r="D322" s="218"/>
      <c r="E322" s="218"/>
      <c r="F322" s="218"/>
      <c r="G322" s="218"/>
      <c r="H322" s="218"/>
      <c r="I322" s="218"/>
      <c r="J322" s="218"/>
      <c r="K322" s="218"/>
      <c r="L322" s="218"/>
      <c r="M322" s="218"/>
      <c r="N322" s="218"/>
      <c r="O322" s="218"/>
      <c r="P322" s="218"/>
      <c r="Q322" s="218"/>
      <c r="R322" s="218"/>
      <c r="S322" s="218"/>
      <c r="T322" s="218"/>
      <c r="U322" s="218"/>
      <c r="V322" s="218"/>
      <c r="W322" s="218"/>
      <c r="X322" s="218"/>
      <c r="Y322" s="218"/>
      <c r="Z322" s="218"/>
      <c r="AA322" s="218"/>
      <c r="AB322" s="218"/>
      <c r="AC322" s="218"/>
      <c r="AD322" s="218"/>
      <c r="AE322" s="218"/>
      <c r="AF322" s="218"/>
      <c r="AG322" s="218"/>
      <c r="AH322" s="218"/>
      <c r="AI322" s="218"/>
      <c r="AJ322" s="218"/>
      <c r="AK322" s="218"/>
      <c r="AL322" s="218"/>
      <c r="AM322" s="218"/>
      <c r="AN322" s="218"/>
      <c r="AO322" s="218"/>
      <c r="AP322" s="218"/>
      <c r="AQ322" s="218"/>
      <c r="AR322" s="218"/>
      <c r="AS322" s="218"/>
      <c r="AT322" s="218"/>
      <c r="AU322" s="218"/>
      <c r="AV322" s="218"/>
      <c r="AW322" s="218"/>
      <c r="AX322" s="218"/>
      <c r="AY322" s="218"/>
      <c r="AZ322" s="218"/>
      <c r="BA322" s="218"/>
    </row>
    <row r="323" spans="4:53" ht="13.5" customHeight="1">
      <c r="D323" s="218"/>
      <c r="E323" s="218"/>
      <c r="F323" s="218"/>
      <c r="G323" s="218"/>
      <c r="H323" s="218"/>
      <c r="I323" s="218"/>
      <c r="J323" s="218"/>
      <c r="K323" s="218"/>
      <c r="L323" s="218"/>
      <c r="M323" s="218"/>
      <c r="N323" s="218"/>
      <c r="O323" s="218"/>
      <c r="P323" s="218"/>
      <c r="Q323" s="218"/>
      <c r="R323" s="218"/>
      <c r="S323" s="218"/>
      <c r="T323" s="218"/>
      <c r="U323" s="218"/>
      <c r="V323" s="218"/>
      <c r="W323" s="218"/>
      <c r="X323" s="218"/>
      <c r="Y323" s="218"/>
      <c r="Z323" s="218"/>
      <c r="AA323" s="218"/>
      <c r="AB323" s="218"/>
      <c r="AC323" s="218"/>
      <c r="AD323" s="218"/>
      <c r="AE323" s="218"/>
      <c r="AF323" s="218"/>
      <c r="AG323" s="218"/>
      <c r="AH323" s="218"/>
      <c r="AI323" s="218"/>
      <c r="AJ323" s="218"/>
      <c r="AK323" s="218"/>
      <c r="AL323" s="218"/>
      <c r="AM323" s="218"/>
      <c r="AN323" s="218"/>
      <c r="AO323" s="218"/>
      <c r="AP323" s="218"/>
      <c r="AQ323" s="218"/>
      <c r="AR323" s="218"/>
      <c r="AS323" s="218"/>
      <c r="AT323" s="218"/>
      <c r="AU323" s="218"/>
      <c r="AV323" s="218"/>
      <c r="AW323" s="218"/>
      <c r="AX323" s="218"/>
      <c r="AY323" s="218"/>
      <c r="AZ323" s="218"/>
      <c r="BA323" s="218"/>
    </row>
    <row r="324" spans="4:53" ht="13.5" customHeight="1">
      <c r="D324" s="218"/>
      <c r="E324" s="218"/>
      <c r="F324" s="218"/>
      <c r="G324" s="218"/>
      <c r="H324" s="218"/>
      <c r="I324" s="218"/>
      <c r="J324" s="218"/>
      <c r="K324" s="218"/>
      <c r="L324" s="218"/>
      <c r="M324" s="218"/>
      <c r="N324" s="218"/>
      <c r="O324" s="218"/>
      <c r="P324" s="218"/>
      <c r="Q324" s="218"/>
      <c r="R324" s="218"/>
      <c r="S324" s="218"/>
      <c r="T324" s="218"/>
      <c r="U324" s="218"/>
      <c r="V324" s="218"/>
      <c r="W324" s="218"/>
      <c r="X324" s="218"/>
      <c r="Y324" s="218"/>
      <c r="Z324" s="218"/>
      <c r="AA324" s="218"/>
      <c r="AB324" s="218"/>
      <c r="AC324" s="218"/>
      <c r="AD324" s="218"/>
      <c r="AE324" s="218"/>
      <c r="AF324" s="218"/>
      <c r="AG324" s="218"/>
      <c r="AH324" s="218"/>
      <c r="AI324" s="218"/>
      <c r="AJ324" s="218"/>
      <c r="AK324" s="218"/>
      <c r="AL324" s="218"/>
      <c r="AM324" s="218"/>
      <c r="AN324" s="218"/>
      <c r="AO324" s="218"/>
      <c r="AP324" s="218"/>
      <c r="AQ324" s="218"/>
      <c r="AR324" s="218"/>
      <c r="AS324" s="218"/>
      <c r="AT324" s="218"/>
      <c r="AU324" s="218"/>
      <c r="AV324" s="218"/>
      <c r="AW324" s="218"/>
      <c r="AX324" s="218"/>
      <c r="AY324" s="218"/>
      <c r="AZ324" s="218"/>
      <c r="BA324" s="218"/>
    </row>
    <row r="325" spans="4:53" ht="13.5" customHeight="1">
      <c r="D325" s="218"/>
      <c r="E325" s="218"/>
      <c r="F325" s="218"/>
      <c r="G325" s="218"/>
      <c r="H325" s="218"/>
      <c r="I325" s="218"/>
      <c r="J325" s="218"/>
      <c r="K325" s="218"/>
      <c r="L325" s="218"/>
      <c r="M325" s="218"/>
      <c r="N325" s="218"/>
      <c r="O325" s="218"/>
      <c r="P325" s="218"/>
      <c r="Q325" s="218"/>
      <c r="R325" s="218"/>
      <c r="S325" s="218"/>
      <c r="T325" s="218"/>
      <c r="U325" s="218"/>
      <c r="V325" s="218"/>
      <c r="W325" s="218"/>
      <c r="X325" s="218"/>
      <c r="Y325" s="218"/>
      <c r="Z325" s="218"/>
      <c r="AA325" s="218"/>
      <c r="AB325" s="218"/>
      <c r="AC325" s="218"/>
      <c r="AD325" s="218"/>
      <c r="AE325" s="218"/>
      <c r="AF325" s="218"/>
      <c r="AG325" s="218"/>
      <c r="AH325" s="218"/>
      <c r="AI325" s="218"/>
      <c r="AJ325" s="218"/>
      <c r="AK325" s="218"/>
      <c r="AL325" s="218"/>
      <c r="AM325" s="218"/>
      <c r="AN325" s="218"/>
      <c r="AO325" s="218"/>
      <c r="AP325" s="218"/>
      <c r="AQ325" s="218"/>
      <c r="AR325" s="218"/>
      <c r="AS325" s="218"/>
      <c r="AT325" s="218"/>
      <c r="AU325" s="218"/>
      <c r="AV325" s="218"/>
      <c r="AW325" s="218"/>
      <c r="AX325" s="218"/>
      <c r="AY325" s="218"/>
      <c r="AZ325" s="218"/>
      <c r="BA325" s="218"/>
    </row>
    <row r="326" spans="4:53" ht="13.5" customHeight="1">
      <c r="D326" s="218"/>
      <c r="E326" s="218"/>
      <c r="F326" s="218"/>
      <c r="G326" s="218"/>
      <c r="H326" s="218"/>
      <c r="I326" s="218"/>
      <c r="J326" s="218"/>
      <c r="K326" s="218"/>
      <c r="L326" s="218"/>
      <c r="M326" s="218"/>
      <c r="N326" s="218"/>
      <c r="O326" s="218"/>
      <c r="P326" s="218"/>
      <c r="Q326" s="218"/>
      <c r="R326" s="218"/>
      <c r="S326" s="218"/>
      <c r="T326" s="218"/>
      <c r="U326" s="218"/>
      <c r="V326" s="218"/>
      <c r="W326" s="218"/>
      <c r="X326" s="218"/>
      <c r="Y326" s="218"/>
      <c r="Z326" s="218"/>
      <c r="AA326" s="218"/>
      <c r="AB326" s="218"/>
      <c r="AC326" s="218"/>
      <c r="AD326" s="218"/>
      <c r="AE326" s="218"/>
      <c r="AF326" s="218"/>
      <c r="AG326" s="218"/>
      <c r="AH326" s="218"/>
      <c r="AI326" s="218"/>
      <c r="AJ326" s="218"/>
      <c r="AK326" s="218"/>
      <c r="AL326" s="218"/>
      <c r="AM326" s="218"/>
      <c r="AN326" s="218"/>
      <c r="AO326" s="218"/>
      <c r="AP326" s="218"/>
      <c r="AQ326" s="218"/>
      <c r="AR326" s="218"/>
      <c r="AS326" s="218"/>
      <c r="AT326" s="218"/>
      <c r="AU326" s="218"/>
      <c r="AV326" s="218"/>
      <c r="AW326" s="218"/>
      <c r="AX326" s="218"/>
      <c r="AY326" s="218"/>
      <c r="AZ326" s="218"/>
      <c r="BA326" s="218"/>
    </row>
    <row r="327" spans="4:53" ht="13.5" customHeight="1">
      <c r="D327" s="218"/>
      <c r="E327" s="218"/>
      <c r="F327" s="218"/>
      <c r="G327" s="218"/>
      <c r="H327" s="218"/>
      <c r="I327" s="218"/>
      <c r="J327" s="218"/>
      <c r="K327" s="218"/>
      <c r="L327" s="218"/>
      <c r="M327" s="218"/>
      <c r="N327" s="218"/>
      <c r="O327" s="218"/>
      <c r="P327" s="218"/>
      <c r="Q327" s="218"/>
      <c r="R327" s="218"/>
      <c r="S327" s="218"/>
      <c r="T327" s="218"/>
      <c r="U327" s="218"/>
      <c r="V327" s="218"/>
      <c r="W327" s="218"/>
      <c r="X327" s="218"/>
      <c r="Y327" s="218"/>
      <c r="Z327" s="218"/>
      <c r="AA327" s="218"/>
      <c r="AB327" s="218"/>
      <c r="AC327" s="218"/>
      <c r="AD327" s="218"/>
      <c r="AE327" s="218"/>
      <c r="AF327" s="218"/>
      <c r="AG327" s="218"/>
      <c r="AH327" s="218"/>
      <c r="AI327" s="218"/>
      <c r="AJ327" s="218"/>
      <c r="AK327" s="218"/>
      <c r="AL327" s="218"/>
      <c r="AM327" s="218"/>
      <c r="AN327" s="218"/>
      <c r="AO327" s="218"/>
      <c r="AP327" s="218"/>
      <c r="AQ327" s="218"/>
      <c r="AR327" s="218"/>
      <c r="AS327" s="218"/>
      <c r="AT327" s="218"/>
      <c r="AU327" s="218"/>
      <c r="AV327" s="218"/>
      <c r="AW327" s="218"/>
      <c r="AX327" s="218"/>
      <c r="AY327" s="218"/>
      <c r="AZ327" s="218"/>
      <c r="BA327" s="218"/>
    </row>
    <row r="328" spans="4:53" ht="13.5" customHeight="1">
      <c r="D328" s="218"/>
      <c r="E328" s="218"/>
      <c r="F328" s="218"/>
      <c r="G328" s="218"/>
      <c r="H328" s="218"/>
      <c r="I328" s="218"/>
      <c r="J328" s="218"/>
      <c r="K328" s="218"/>
      <c r="L328" s="218"/>
      <c r="M328" s="218"/>
      <c r="N328" s="218"/>
      <c r="O328" s="218"/>
      <c r="P328" s="218"/>
      <c r="Q328" s="218"/>
      <c r="R328" s="218"/>
      <c r="S328" s="218"/>
      <c r="T328" s="218"/>
      <c r="U328" s="218"/>
      <c r="V328" s="218"/>
      <c r="W328" s="218"/>
      <c r="X328" s="218"/>
      <c r="Y328" s="218"/>
      <c r="Z328" s="218"/>
      <c r="AA328" s="218"/>
      <c r="AB328" s="218"/>
      <c r="AC328" s="218"/>
      <c r="AD328" s="218"/>
      <c r="AE328" s="218"/>
      <c r="AF328" s="218"/>
      <c r="AG328" s="218"/>
      <c r="AH328" s="218"/>
      <c r="AI328" s="218"/>
      <c r="AJ328" s="218"/>
      <c r="AK328" s="218"/>
      <c r="AL328" s="218"/>
      <c r="AM328" s="218"/>
      <c r="AN328" s="218"/>
      <c r="AO328" s="218"/>
      <c r="AP328" s="218"/>
      <c r="AQ328" s="218"/>
      <c r="AR328" s="218"/>
      <c r="AS328" s="218"/>
      <c r="AT328" s="218"/>
      <c r="AU328" s="218"/>
      <c r="AV328" s="218"/>
      <c r="AW328" s="218"/>
      <c r="AX328" s="218"/>
      <c r="AY328" s="218"/>
      <c r="AZ328" s="218"/>
      <c r="BA328" s="218"/>
    </row>
    <row r="329" spans="4:53" ht="13.5" customHeight="1">
      <c r="D329" s="218"/>
      <c r="E329" s="218"/>
      <c r="F329" s="218"/>
      <c r="G329" s="218"/>
      <c r="H329" s="218"/>
      <c r="I329" s="218"/>
      <c r="J329" s="218"/>
      <c r="K329" s="218"/>
      <c r="L329" s="218"/>
      <c r="M329" s="218"/>
      <c r="N329" s="218"/>
      <c r="O329" s="218"/>
      <c r="P329" s="218"/>
      <c r="Q329" s="218"/>
      <c r="R329" s="218"/>
      <c r="S329" s="218"/>
      <c r="T329" s="218"/>
      <c r="U329" s="218"/>
      <c r="V329" s="218"/>
      <c r="W329" s="218"/>
      <c r="X329" s="218"/>
      <c r="Y329" s="218"/>
      <c r="Z329" s="218"/>
      <c r="AA329" s="218"/>
      <c r="AB329" s="218"/>
      <c r="AC329" s="218"/>
      <c r="AD329" s="218"/>
      <c r="AE329" s="218"/>
      <c r="AF329" s="218"/>
      <c r="AG329" s="218"/>
      <c r="AH329" s="218"/>
      <c r="AI329" s="218"/>
      <c r="AJ329" s="218"/>
      <c r="AK329" s="218"/>
      <c r="AL329" s="218"/>
      <c r="AM329" s="218"/>
      <c r="AN329" s="218"/>
      <c r="AO329" s="218"/>
      <c r="AP329" s="218"/>
      <c r="AQ329" s="218"/>
      <c r="AR329" s="218"/>
      <c r="AS329" s="218"/>
      <c r="AT329" s="218"/>
      <c r="AU329" s="218"/>
      <c r="AV329" s="218"/>
      <c r="AW329" s="218"/>
      <c r="AX329" s="218"/>
      <c r="AY329" s="218"/>
      <c r="AZ329" s="218"/>
      <c r="BA329" s="218"/>
    </row>
    <row r="330" spans="4:53" ht="13.5" customHeight="1">
      <c r="D330" s="218"/>
      <c r="E330" s="218"/>
      <c r="F330" s="218"/>
      <c r="G330" s="218"/>
      <c r="H330" s="218"/>
      <c r="I330" s="218"/>
      <c r="J330" s="218"/>
      <c r="K330" s="218"/>
      <c r="L330" s="218"/>
      <c r="M330" s="218"/>
      <c r="N330" s="218"/>
      <c r="O330" s="218"/>
      <c r="P330" s="218"/>
      <c r="Q330" s="218"/>
      <c r="R330" s="218"/>
      <c r="S330" s="218"/>
      <c r="T330" s="218"/>
      <c r="U330" s="218"/>
      <c r="V330" s="218"/>
      <c r="W330" s="218"/>
      <c r="X330" s="218"/>
      <c r="Y330" s="218"/>
      <c r="Z330" s="218"/>
      <c r="AA330" s="218"/>
      <c r="AB330" s="218"/>
      <c r="AC330" s="218"/>
      <c r="AD330" s="218"/>
      <c r="AE330" s="218"/>
      <c r="AF330" s="218"/>
      <c r="AG330" s="218"/>
      <c r="AH330" s="218"/>
      <c r="AI330" s="218"/>
      <c r="AJ330" s="218"/>
      <c r="AK330" s="218"/>
      <c r="AL330" s="218"/>
      <c r="AM330" s="218"/>
      <c r="AN330" s="218"/>
      <c r="AO330" s="218"/>
      <c r="AP330" s="218"/>
      <c r="AQ330" s="218"/>
      <c r="AR330" s="218"/>
      <c r="AS330" s="218"/>
      <c r="AT330" s="218"/>
      <c r="AU330" s="218"/>
      <c r="AV330" s="218"/>
      <c r="AW330" s="218"/>
      <c r="AX330" s="218"/>
      <c r="AY330" s="218"/>
      <c r="AZ330" s="218"/>
      <c r="BA330" s="218"/>
    </row>
    <row r="331" spans="4:53" ht="13.5" customHeight="1">
      <c r="D331" s="218"/>
      <c r="E331" s="218"/>
      <c r="F331" s="218"/>
      <c r="G331" s="218"/>
      <c r="H331" s="218"/>
      <c r="I331" s="218"/>
      <c r="J331" s="218"/>
      <c r="K331" s="218"/>
      <c r="L331" s="218"/>
      <c r="M331" s="218"/>
      <c r="N331" s="218"/>
      <c r="O331" s="218"/>
      <c r="P331" s="218"/>
      <c r="Q331" s="218"/>
      <c r="R331" s="218"/>
      <c r="S331" s="218"/>
      <c r="T331" s="218"/>
      <c r="U331" s="218"/>
      <c r="V331" s="218"/>
      <c r="W331" s="218"/>
      <c r="X331" s="218"/>
      <c r="Y331" s="218"/>
      <c r="Z331" s="218"/>
      <c r="AA331" s="218"/>
      <c r="AB331" s="218"/>
      <c r="AC331" s="218"/>
      <c r="AD331" s="218"/>
      <c r="AE331" s="218"/>
      <c r="AF331" s="218"/>
      <c r="AG331" s="218"/>
      <c r="AH331" s="218"/>
      <c r="AI331" s="218"/>
      <c r="AJ331" s="218"/>
      <c r="AK331" s="218"/>
      <c r="AL331" s="218"/>
      <c r="AM331" s="218"/>
      <c r="AN331" s="218"/>
      <c r="AO331" s="218"/>
      <c r="AP331" s="218"/>
      <c r="AQ331" s="218"/>
      <c r="AR331" s="218"/>
      <c r="AS331" s="218"/>
      <c r="AT331" s="218"/>
      <c r="AU331" s="218"/>
      <c r="AV331" s="218"/>
      <c r="AW331" s="218"/>
      <c r="AX331" s="218"/>
      <c r="AY331" s="218"/>
      <c r="AZ331" s="218"/>
      <c r="BA331" s="218"/>
    </row>
    <row r="332" spans="4:53" ht="13.5" customHeight="1">
      <c r="D332" s="218"/>
      <c r="E332" s="218"/>
      <c r="F332" s="218"/>
      <c r="G332" s="218"/>
      <c r="H332" s="218"/>
      <c r="I332" s="218"/>
      <c r="J332" s="218"/>
      <c r="K332" s="218"/>
      <c r="L332" s="218"/>
      <c r="M332" s="218"/>
      <c r="N332" s="218"/>
      <c r="O332" s="218"/>
      <c r="P332" s="218"/>
      <c r="Q332" s="218"/>
      <c r="R332" s="218"/>
      <c r="S332" s="218"/>
      <c r="T332" s="218"/>
      <c r="U332" s="218"/>
      <c r="V332" s="218"/>
      <c r="W332" s="218"/>
      <c r="X332" s="218"/>
      <c r="Y332" s="218"/>
      <c r="Z332" s="218"/>
      <c r="AA332" s="218"/>
      <c r="AB332" s="218"/>
      <c r="AC332" s="218"/>
      <c r="AD332" s="218"/>
      <c r="AE332" s="218"/>
      <c r="AF332" s="218"/>
      <c r="AG332" s="218"/>
      <c r="AH332" s="218"/>
      <c r="AI332" s="218"/>
      <c r="AJ332" s="218"/>
      <c r="AK332" s="218"/>
      <c r="AL332" s="218"/>
      <c r="AM332" s="218"/>
      <c r="AN332" s="218"/>
      <c r="AO332" s="218"/>
      <c r="AP332" s="218"/>
      <c r="AQ332" s="218"/>
      <c r="AR332" s="218"/>
      <c r="AS332" s="218"/>
      <c r="AT332" s="218"/>
      <c r="AU332" s="218"/>
      <c r="AV332" s="218"/>
      <c r="AW332" s="218"/>
      <c r="AX332" s="218"/>
      <c r="AY332" s="218"/>
      <c r="AZ332" s="218"/>
      <c r="BA332" s="218"/>
    </row>
    <row r="333" spans="4:53" ht="13.5" customHeight="1">
      <c r="D333" s="218"/>
      <c r="E333" s="218"/>
      <c r="F333" s="218"/>
      <c r="G333" s="218"/>
      <c r="H333" s="218"/>
      <c r="I333" s="218"/>
      <c r="J333" s="218"/>
      <c r="K333" s="218"/>
      <c r="L333" s="218"/>
      <c r="M333" s="218"/>
      <c r="N333" s="218"/>
      <c r="O333" s="218"/>
      <c r="P333" s="218"/>
      <c r="Q333" s="218"/>
      <c r="R333" s="218"/>
      <c r="S333" s="218"/>
      <c r="T333" s="218"/>
      <c r="U333" s="218"/>
      <c r="V333" s="218"/>
      <c r="W333" s="218"/>
      <c r="X333" s="218"/>
      <c r="Y333" s="218"/>
      <c r="Z333" s="218"/>
      <c r="AA333" s="218"/>
      <c r="AB333" s="218"/>
      <c r="AC333" s="218"/>
      <c r="AD333" s="218"/>
      <c r="AE333" s="218"/>
      <c r="AF333" s="218"/>
      <c r="AG333" s="218"/>
      <c r="AH333" s="218"/>
      <c r="AI333" s="218"/>
      <c r="AJ333" s="218"/>
      <c r="AK333" s="218"/>
      <c r="AL333" s="218"/>
      <c r="AM333" s="218"/>
      <c r="AN333" s="218"/>
      <c r="AO333" s="218"/>
      <c r="AP333" s="218"/>
      <c r="AQ333" s="218"/>
      <c r="AR333" s="218"/>
      <c r="AS333" s="218"/>
      <c r="AT333" s="218"/>
      <c r="AU333" s="218"/>
      <c r="AV333" s="218"/>
      <c r="AW333" s="218"/>
      <c r="AX333" s="218"/>
      <c r="AY333" s="218"/>
      <c r="AZ333" s="218"/>
      <c r="BA333" s="218"/>
    </row>
    <row r="334" spans="4:53" ht="13.5" customHeight="1">
      <c r="D334" s="218"/>
      <c r="E334" s="218"/>
      <c r="F334" s="218"/>
      <c r="G334" s="218"/>
      <c r="H334" s="218"/>
      <c r="I334" s="218"/>
      <c r="J334" s="218"/>
      <c r="K334" s="218"/>
      <c r="L334" s="218"/>
      <c r="M334" s="218"/>
      <c r="N334" s="218"/>
      <c r="O334" s="218"/>
      <c r="P334" s="218"/>
      <c r="Q334" s="218"/>
      <c r="R334" s="218"/>
      <c r="S334" s="218"/>
      <c r="T334" s="218"/>
      <c r="U334" s="218"/>
      <c r="V334" s="218"/>
      <c r="W334" s="218"/>
      <c r="X334" s="218"/>
      <c r="Y334" s="218"/>
      <c r="Z334" s="218"/>
      <c r="AA334" s="218"/>
      <c r="AB334" s="218"/>
      <c r="AC334" s="218"/>
      <c r="AD334" s="218"/>
      <c r="AE334" s="218"/>
      <c r="AF334" s="218"/>
      <c r="AG334" s="218"/>
      <c r="AH334" s="218"/>
      <c r="AI334" s="218"/>
      <c r="AJ334" s="218"/>
      <c r="AK334" s="218"/>
      <c r="AL334" s="218"/>
      <c r="AM334" s="218"/>
      <c r="AN334" s="218"/>
      <c r="AO334" s="218"/>
      <c r="AP334" s="218"/>
      <c r="AQ334" s="218"/>
      <c r="AR334" s="218"/>
      <c r="AS334" s="218"/>
      <c r="AT334" s="218"/>
      <c r="AU334" s="218"/>
      <c r="AV334" s="218"/>
      <c r="AW334" s="218"/>
      <c r="AX334" s="218"/>
      <c r="AY334" s="218"/>
      <c r="AZ334" s="218"/>
      <c r="BA334" s="218"/>
    </row>
    <row r="335" spans="4:53" ht="13.5" customHeight="1">
      <c r="D335" s="218"/>
      <c r="E335" s="218"/>
      <c r="F335" s="218"/>
      <c r="G335" s="218"/>
      <c r="H335" s="218"/>
      <c r="I335" s="218"/>
      <c r="J335" s="218"/>
      <c r="K335" s="218"/>
      <c r="L335" s="218"/>
      <c r="M335" s="218"/>
      <c r="N335" s="218"/>
      <c r="O335" s="218"/>
      <c r="P335" s="218"/>
      <c r="Q335" s="218"/>
      <c r="R335" s="218"/>
      <c r="S335" s="218"/>
      <c r="T335" s="218"/>
      <c r="U335" s="218"/>
      <c r="V335" s="218"/>
      <c r="W335" s="218"/>
      <c r="X335" s="218"/>
      <c r="Y335" s="218"/>
      <c r="Z335" s="218"/>
      <c r="AA335" s="218"/>
      <c r="AB335" s="218"/>
      <c r="AC335" s="218"/>
      <c r="AD335" s="218"/>
      <c r="AE335" s="218"/>
      <c r="AF335" s="218"/>
      <c r="AG335" s="218"/>
      <c r="AH335" s="218"/>
      <c r="AI335" s="218"/>
      <c r="AJ335" s="218"/>
      <c r="AK335" s="218"/>
      <c r="AL335" s="218"/>
      <c r="AM335" s="218"/>
      <c r="AN335" s="218"/>
      <c r="AO335" s="218"/>
      <c r="AP335" s="218"/>
      <c r="AQ335" s="218"/>
      <c r="AR335" s="218"/>
      <c r="AS335" s="218"/>
      <c r="AT335" s="218"/>
      <c r="AU335" s="218"/>
      <c r="AV335" s="218"/>
      <c r="AW335" s="218"/>
      <c r="AX335" s="218"/>
      <c r="AY335" s="218"/>
      <c r="AZ335" s="218"/>
      <c r="BA335" s="218"/>
    </row>
    <row r="336" spans="4:53" ht="13.5" customHeight="1">
      <c r="D336" s="218"/>
      <c r="E336" s="218"/>
      <c r="F336" s="218"/>
      <c r="G336" s="218"/>
      <c r="H336" s="218"/>
      <c r="I336" s="218"/>
      <c r="J336" s="218"/>
      <c r="K336" s="218"/>
      <c r="L336" s="218"/>
      <c r="M336" s="218"/>
      <c r="N336" s="218"/>
      <c r="O336" s="218"/>
      <c r="P336" s="218"/>
      <c r="Q336" s="218"/>
      <c r="R336" s="218"/>
      <c r="S336" s="218"/>
      <c r="T336" s="218"/>
      <c r="U336" s="218"/>
      <c r="V336" s="218"/>
      <c r="W336" s="218"/>
      <c r="X336" s="218"/>
      <c r="Y336" s="218"/>
      <c r="Z336" s="218"/>
      <c r="AA336" s="218"/>
      <c r="AB336" s="218"/>
      <c r="AC336" s="218"/>
      <c r="AD336" s="218"/>
      <c r="AE336" s="218"/>
      <c r="AF336" s="218"/>
      <c r="AG336" s="218"/>
      <c r="AH336" s="218"/>
      <c r="AI336" s="218"/>
      <c r="AJ336" s="218"/>
      <c r="AK336" s="218"/>
      <c r="AL336" s="218"/>
      <c r="AM336" s="218"/>
      <c r="AN336" s="218"/>
      <c r="AO336" s="218"/>
      <c r="AP336" s="218"/>
      <c r="AQ336" s="218"/>
      <c r="AR336" s="218"/>
      <c r="AS336" s="218"/>
      <c r="AT336" s="218"/>
      <c r="AU336" s="218"/>
      <c r="AV336" s="218"/>
      <c r="AW336" s="218"/>
      <c r="AX336" s="218"/>
      <c r="AY336" s="218"/>
      <c r="AZ336" s="218"/>
      <c r="BA336" s="218"/>
    </row>
    <row r="337" spans="4:53" ht="13.5" customHeight="1">
      <c r="D337" s="218"/>
      <c r="E337" s="218"/>
      <c r="F337" s="218"/>
      <c r="G337" s="218"/>
      <c r="H337" s="218"/>
      <c r="I337" s="218"/>
      <c r="J337" s="218"/>
      <c r="K337" s="218"/>
      <c r="L337" s="218"/>
      <c r="M337" s="218"/>
      <c r="N337" s="218"/>
      <c r="O337" s="218"/>
      <c r="P337" s="218"/>
      <c r="Q337" s="218"/>
      <c r="R337" s="218"/>
      <c r="S337" s="218"/>
      <c r="T337" s="218"/>
      <c r="U337" s="218"/>
      <c r="V337" s="218"/>
      <c r="W337" s="218"/>
      <c r="X337" s="218"/>
      <c r="Y337" s="218"/>
      <c r="Z337" s="218"/>
      <c r="AA337" s="218"/>
      <c r="AB337" s="218"/>
      <c r="AC337" s="218"/>
      <c r="AD337" s="218"/>
      <c r="AE337" s="218"/>
      <c r="AF337" s="218"/>
      <c r="AG337" s="218"/>
      <c r="AH337" s="218"/>
      <c r="AI337" s="218"/>
      <c r="AJ337" s="218"/>
      <c r="AK337" s="218"/>
      <c r="AL337" s="218"/>
      <c r="AM337" s="218"/>
      <c r="AN337" s="218"/>
      <c r="AO337" s="218"/>
      <c r="AP337" s="218"/>
      <c r="AQ337" s="218"/>
      <c r="AR337" s="218"/>
      <c r="AS337" s="218"/>
      <c r="AT337" s="218"/>
      <c r="AU337" s="218"/>
      <c r="AV337" s="218"/>
      <c r="AW337" s="218"/>
      <c r="AX337" s="218"/>
      <c r="AY337" s="218"/>
      <c r="AZ337" s="218"/>
      <c r="BA337" s="218"/>
    </row>
    <row r="338" spans="4:53" ht="13.5" customHeight="1">
      <c r="D338" s="218"/>
      <c r="E338" s="218"/>
      <c r="F338" s="218"/>
      <c r="G338" s="218"/>
      <c r="H338" s="218"/>
      <c r="I338" s="218"/>
      <c r="J338" s="218"/>
      <c r="K338" s="218"/>
      <c r="L338" s="218"/>
      <c r="M338" s="218"/>
      <c r="N338" s="218"/>
      <c r="O338" s="218"/>
      <c r="P338" s="218"/>
      <c r="Q338" s="218"/>
      <c r="R338" s="218"/>
      <c r="S338" s="218"/>
      <c r="T338" s="218"/>
      <c r="U338" s="218"/>
      <c r="V338" s="218"/>
      <c r="W338" s="218"/>
      <c r="X338" s="218"/>
      <c r="Y338" s="218"/>
      <c r="Z338" s="218"/>
      <c r="AA338" s="218"/>
      <c r="AB338" s="218"/>
      <c r="AC338" s="218"/>
      <c r="AD338" s="218"/>
      <c r="AE338" s="218"/>
      <c r="AF338" s="218"/>
      <c r="AG338" s="218"/>
      <c r="AH338" s="218"/>
      <c r="AI338" s="218"/>
      <c r="AJ338" s="218"/>
      <c r="AK338" s="218"/>
      <c r="AL338" s="218"/>
      <c r="AM338" s="218"/>
      <c r="AN338" s="218"/>
      <c r="AO338" s="218"/>
      <c r="AP338" s="218"/>
      <c r="AQ338" s="218"/>
      <c r="AR338" s="218"/>
      <c r="AS338" s="218"/>
      <c r="AT338" s="218"/>
      <c r="AU338" s="218"/>
      <c r="AV338" s="218"/>
      <c r="AW338" s="218"/>
      <c r="AX338" s="218"/>
      <c r="AY338" s="218"/>
      <c r="AZ338" s="218"/>
      <c r="BA338" s="218"/>
    </row>
    <row r="339" spans="4:53" ht="13.5" customHeight="1">
      <c r="D339" s="218"/>
      <c r="E339" s="218"/>
      <c r="F339" s="218"/>
      <c r="G339" s="218"/>
      <c r="H339" s="218"/>
      <c r="I339" s="218"/>
      <c r="J339" s="218"/>
      <c r="K339" s="218"/>
      <c r="L339" s="218"/>
      <c r="M339" s="218"/>
      <c r="N339" s="218"/>
      <c r="O339" s="218"/>
      <c r="P339" s="218"/>
      <c r="Q339" s="218"/>
      <c r="R339" s="218"/>
      <c r="S339" s="218"/>
      <c r="T339" s="218"/>
      <c r="U339" s="218"/>
      <c r="V339" s="218"/>
      <c r="W339" s="218"/>
      <c r="X339" s="218"/>
      <c r="Y339" s="218"/>
      <c r="Z339" s="218"/>
      <c r="AA339" s="218"/>
      <c r="AB339" s="218"/>
      <c r="AC339" s="218"/>
      <c r="AD339" s="218"/>
      <c r="AE339" s="218"/>
      <c r="AF339" s="218"/>
      <c r="AG339" s="218"/>
      <c r="AH339" s="218"/>
      <c r="AI339" s="218"/>
      <c r="AJ339" s="218"/>
      <c r="AK339" s="218"/>
      <c r="AL339" s="218"/>
      <c r="AM339" s="218"/>
      <c r="AN339" s="218"/>
      <c r="AO339" s="218"/>
      <c r="AP339" s="218"/>
      <c r="AQ339" s="218"/>
      <c r="AR339" s="218"/>
      <c r="AS339" s="218"/>
      <c r="AT339" s="218"/>
      <c r="AU339" s="218"/>
      <c r="AV339" s="218"/>
      <c r="AW339" s="218"/>
      <c r="AX339" s="218"/>
      <c r="AY339" s="218"/>
      <c r="AZ339" s="218"/>
      <c r="BA339" s="218"/>
    </row>
    <row r="340" spans="4:53" ht="13.5" customHeight="1">
      <c r="D340" s="218"/>
      <c r="E340" s="218"/>
      <c r="F340" s="218"/>
      <c r="G340" s="218"/>
      <c r="H340" s="218"/>
      <c r="I340" s="218"/>
      <c r="J340" s="218"/>
      <c r="K340" s="218"/>
      <c r="L340" s="218"/>
      <c r="M340" s="218"/>
      <c r="N340" s="218"/>
      <c r="O340" s="218"/>
      <c r="P340" s="218"/>
      <c r="Q340" s="218"/>
      <c r="R340" s="218"/>
      <c r="S340" s="218"/>
      <c r="T340" s="218"/>
      <c r="U340" s="218"/>
      <c r="V340" s="218"/>
      <c r="W340" s="218"/>
      <c r="X340" s="218"/>
      <c r="Y340" s="218"/>
      <c r="Z340" s="218"/>
      <c r="AA340" s="218"/>
      <c r="AB340" s="218"/>
      <c r="AC340" s="218"/>
      <c r="AD340" s="218"/>
      <c r="AE340" s="218"/>
      <c r="AF340" s="218"/>
      <c r="AG340" s="218"/>
      <c r="AH340" s="218"/>
      <c r="AI340" s="218"/>
      <c r="AJ340" s="218"/>
      <c r="AK340" s="218"/>
      <c r="AL340" s="218"/>
      <c r="AM340" s="218"/>
      <c r="AN340" s="218"/>
      <c r="AO340" s="218"/>
      <c r="AP340" s="218"/>
      <c r="AQ340" s="218"/>
      <c r="AR340" s="218"/>
      <c r="AS340" s="218"/>
      <c r="AT340" s="218"/>
      <c r="AU340" s="218"/>
      <c r="AV340" s="218"/>
      <c r="AW340" s="218"/>
      <c r="AX340" s="218"/>
      <c r="AY340" s="218"/>
      <c r="AZ340" s="218"/>
      <c r="BA340" s="218"/>
    </row>
    <row r="341" spans="4:53" ht="13.5" customHeight="1">
      <c r="D341" s="218"/>
      <c r="E341" s="218"/>
      <c r="F341" s="218"/>
      <c r="G341" s="218"/>
      <c r="H341" s="218"/>
      <c r="I341" s="218"/>
      <c r="J341" s="218"/>
      <c r="K341" s="218"/>
      <c r="L341" s="218"/>
      <c r="M341" s="218"/>
      <c r="N341" s="218"/>
      <c r="O341" s="218"/>
      <c r="P341" s="218"/>
      <c r="Q341" s="218"/>
      <c r="R341" s="218"/>
      <c r="S341" s="218"/>
      <c r="T341" s="218"/>
      <c r="U341" s="218"/>
      <c r="V341" s="218"/>
      <c r="W341" s="218"/>
      <c r="X341" s="218"/>
      <c r="Y341" s="218"/>
      <c r="Z341" s="218"/>
      <c r="AA341" s="218"/>
      <c r="AB341" s="218"/>
      <c r="AC341" s="218"/>
      <c r="AD341" s="218"/>
      <c r="AE341" s="218"/>
      <c r="AF341" s="218"/>
      <c r="AG341" s="218"/>
      <c r="AH341" s="218"/>
      <c r="AI341" s="218"/>
      <c r="AJ341" s="218"/>
      <c r="AK341" s="218"/>
      <c r="AL341" s="218"/>
      <c r="AM341" s="218"/>
      <c r="AN341" s="218"/>
      <c r="AO341" s="218"/>
      <c r="AP341" s="218"/>
      <c r="AQ341" s="218"/>
      <c r="AR341" s="218"/>
      <c r="AS341" s="218"/>
      <c r="AT341" s="218"/>
      <c r="AU341" s="218"/>
      <c r="AV341" s="218"/>
      <c r="AW341" s="218"/>
      <c r="AX341" s="218"/>
      <c r="AY341" s="218"/>
      <c r="AZ341" s="218"/>
      <c r="BA341" s="218"/>
    </row>
    <row r="342" spans="4:53" ht="13.5" customHeight="1">
      <c r="D342" s="218"/>
      <c r="E342" s="218"/>
      <c r="F342" s="218"/>
      <c r="G342" s="218"/>
      <c r="H342" s="218"/>
      <c r="I342" s="218"/>
      <c r="J342" s="218"/>
      <c r="K342" s="218"/>
      <c r="L342" s="218"/>
      <c r="M342" s="218"/>
      <c r="N342" s="218"/>
      <c r="O342" s="218"/>
      <c r="P342" s="218"/>
      <c r="Q342" s="218"/>
      <c r="R342" s="218"/>
      <c r="S342" s="218"/>
      <c r="T342" s="218"/>
      <c r="U342" s="218"/>
      <c r="V342" s="218"/>
      <c r="W342" s="218"/>
      <c r="X342" s="218"/>
      <c r="Y342" s="218"/>
      <c r="Z342" s="218"/>
      <c r="AA342" s="218"/>
      <c r="AB342" s="218"/>
      <c r="AC342" s="218"/>
      <c r="AD342" s="218"/>
      <c r="AE342" s="218"/>
      <c r="AF342" s="218"/>
      <c r="AG342" s="218"/>
      <c r="AH342" s="218"/>
      <c r="AI342" s="218"/>
      <c r="AJ342" s="218"/>
      <c r="AK342" s="218"/>
      <c r="AL342" s="218"/>
      <c r="AM342" s="218"/>
      <c r="AN342" s="218"/>
      <c r="AO342" s="218"/>
      <c r="AP342" s="218"/>
      <c r="AQ342" s="218"/>
      <c r="AR342" s="218"/>
      <c r="AS342" s="218"/>
      <c r="AT342" s="218"/>
      <c r="AU342" s="218"/>
      <c r="AV342" s="218"/>
      <c r="AW342" s="218"/>
      <c r="AX342" s="218"/>
      <c r="AY342" s="218"/>
      <c r="AZ342" s="218"/>
      <c r="BA342" s="218"/>
    </row>
    <row r="343" spans="4:53" ht="13.5" customHeight="1">
      <c r="D343" s="218"/>
      <c r="E343" s="218"/>
      <c r="F343" s="218"/>
      <c r="G343" s="218"/>
      <c r="H343" s="218"/>
      <c r="I343" s="218"/>
      <c r="J343" s="218"/>
      <c r="K343" s="218"/>
      <c r="L343" s="218"/>
      <c r="M343" s="218"/>
      <c r="N343" s="218"/>
      <c r="O343" s="218"/>
      <c r="P343" s="218"/>
      <c r="Q343" s="218"/>
      <c r="R343" s="218"/>
      <c r="S343" s="218"/>
      <c r="T343" s="218"/>
      <c r="U343" s="218"/>
      <c r="V343" s="218"/>
      <c r="W343" s="218"/>
      <c r="X343" s="218"/>
      <c r="Y343" s="218"/>
      <c r="Z343" s="218"/>
      <c r="AA343" s="218"/>
      <c r="AB343" s="218"/>
      <c r="AC343" s="218"/>
      <c r="AD343" s="218"/>
      <c r="AE343" s="218"/>
      <c r="AF343" s="218"/>
      <c r="AG343" s="218"/>
      <c r="AH343" s="218"/>
      <c r="AI343" s="218"/>
      <c r="AJ343" s="218"/>
      <c r="AK343" s="218"/>
      <c r="AL343" s="218"/>
      <c r="AM343" s="218"/>
      <c r="AN343" s="218"/>
      <c r="AO343" s="218"/>
      <c r="AP343" s="218"/>
      <c r="AQ343" s="218"/>
      <c r="AR343" s="218"/>
      <c r="AS343" s="218"/>
      <c r="AT343" s="218"/>
      <c r="AU343" s="218"/>
      <c r="AV343" s="218"/>
      <c r="AW343" s="218"/>
      <c r="AX343" s="218"/>
      <c r="AY343" s="218"/>
      <c r="AZ343" s="218"/>
      <c r="BA343" s="218"/>
    </row>
    <row r="344" spans="4:53" ht="13.5" customHeight="1">
      <c r="D344" s="218"/>
      <c r="E344" s="218"/>
      <c r="F344" s="218"/>
      <c r="G344" s="218"/>
      <c r="H344" s="218"/>
      <c r="I344" s="218"/>
      <c r="J344" s="218"/>
      <c r="K344" s="218"/>
      <c r="L344" s="218"/>
      <c r="M344" s="218"/>
      <c r="N344" s="218"/>
      <c r="O344" s="218"/>
      <c r="P344" s="218"/>
      <c r="Q344" s="218"/>
      <c r="R344" s="218"/>
      <c r="S344" s="218"/>
      <c r="T344" s="218"/>
      <c r="U344" s="218"/>
      <c r="V344" s="218"/>
      <c r="W344" s="218"/>
      <c r="X344" s="218"/>
      <c r="Y344" s="218"/>
      <c r="Z344" s="218"/>
      <c r="AA344" s="218"/>
      <c r="AB344" s="218"/>
      <c r="AC344" s="218"/>
      <c r="AD344" s="218"/>
      <c r="AE344" s="218"/>
      <c r="AF344" s="218"/>
      <c r="AG344" s="218"/>
      <c r="AH344" s="218"/>
      <c r="AI344" s="218"/>
      <c r="AJ344" s="218"/>
      <c r="AK344" s="218"/>
      <c r="AL344" s="218"/>
      <c r="AM344" s="218"/>
      <c r="AN344" s="218"/>
      <c r="AO344" s="218"/>
      <c r="AP344" s="218"/>
      <c r="AQ344" s="218"/>
      <c r="AR344" s="218"/>
      <c r="AS344" s="218"/>
      <c r="AT344" s="218"/>
      <c r="AU344" s="218"/>
      <c r="AV344" s="218"/>
      <c r="AW344" s="218"/>
      <c r="AX344" s="218"/>
      <c r="AY344" s="218"/>
      <c r="AZ344" s="218"/>
      <c r="BA344" s="218"/>
    </row>
    <row r="345" spans="4:53" ht="13.5" customHeight="1">
      <c r="D345" s="218"/>
      <c r="E345" s="218"/>
      <c r="F345" s="218"/>
      <c r="G345" s="218"/>
      <c r="H345" s="218"/>
      <c r="I345" s="218"/>
      <c r="J345" s="218"/>
      <c r="K345" s="218"/>
      <c r="L345" s="218"/>
      <c r="M345" s="218"/>
      <c r="N345" s="218"/>
      <c r="O345" s="218"/>
      <c r="P345" s="218"/>
      <c r="Q345" s="218"/>
      <c r="R345" s="218"/>
      <c r="S345" s="218"/>
      <c r="T345" s="218"/>
      <c r="U345" s="218"/>
      <c r="V345" s="218"/>
      <c r="W345" s="218"/>
      <c r="X345" s="218"/>
      <c r="Y345" s="218"/>
      <c r="Z345" s="218"/>
      <c r="AA345" s="218"/>
      <c r="AB345" s="218"/>
      <c r="AC345" s="218"/>
      <c r="AD345" s="218"/>
      <c r="AE345" s="218"/>
      <c r="AF345" s="218"/>
      <c r="AG345" s="218"/>
      <c r="AH345" s="218"/>
      <c r="AI345" s="218"/>
      <c r="AJ345" s="218"/>
      <c r="AK345" s="218"/>
      <c r="AL345" s="218"/>
      <c r="AM345" s="218"/>
      <c r="AN345" s="218"/>
      <c r="AO345" s="218"/>
      <c r="AP345" s="218"/>
      <c r="AQ345" s="218"/>
      <c r="AR345" s="218"/>
      <c r="AS345" s="218"/>
      <c r="AT345" s="218"/>
      <c r="AU345" s="218"/>
      <c r="AV345" s="218"/>
      <c r="AW345" s="218"/>
      <c r="AX345" s="218"/>
      <c r="AY345" s="218"/>
      <c r="AZ345" s="218"/>
      <c r="BA345" s="218"/>
    </row>
    <row r="346" spans="4:53" ht="13.5" customHeight="1">
      <c r="D346" s="218"/>
      <c r="E346" s="218"/>
      <c r="F346" s="218"/>
      <c r="G346" s="218"/>
      <c r="H346" s="218"/>
      <c r="I346" s="218"/>
      <c r="J346" s="218"/>
      <c r="K346" s="218"/>
      <c r="L346" s="218"/>
      <c r="M346" s="218"/>
      <c r="N346" s="218"/>
      <c r="O346" s="218"/>
      <c r="P346" s="218"/>
      <c r="Q346" s="218"/>
      <c r="R346" s="218"/>
      <c r="S346" s="218"/>
      <c r="T346" s="218"/>
      <c r="U346" s="218"/>
      <c r="V346" s="218"/>
      <c r="W346" s="218"/>
      <c r="X346" s="218"/>
      <c r="Y346" s="218"/>
      <c r="Z346" s="218"/>
      <c r="AA346" s="218"/>
      <c r="AB346" s="218"/>
      <c r="AC346" s="218"/>
      <c r="AD346" s="218"/>
      <c r="AE346" s="218"/>
      <c r="AF346" s="218"/>
      <c r="AG346" s="218"/>
      <c r="AH346" s="218"/>
      <c r="AI346" s="218"/>
      <c r="AJ346" s="218"/>
      <c r="AK346" s="218"/>
      <c r="AL346" s="218"/>
      <c r="AM346" s="218"/>
      <c r="AN346" s="218"/>
      <c r="AO346" s="218"/>
      <c r="AP346" s="218"/>
      <c r="AQ346" s="218"/>
      <c r="AR346" s="218"/>
      <c r="AS346" s="218"/>
      <c r="AT346" s="218"/>
      <c r="AU346" s="218"/>
      <c r="AV346" s="218"/>
      <c r="AW346" s="218"/>
      <c r="AX346" s="218"/>
      <c r="AY346" s="218"/>
      <c r="AZ346" s="218"/>
      <c r="BA346" s="218"/>
    </row>
    <row r="347" spans="4:53" ht="13.5" customHeight="1">
      <c r="D347" s="218"/>
      <c r="E347" s="218"/>
      <c r="F347" s="218"/>
      <c r="G347" s="218"/>
      <c r="H347" s="218"/>
      <c r="I347" s="218"/>
      <c r="J347" s="218"/>
      <c r="K347" s="218"/>
      <c r="L347" s="218"/>
      <c r="M347" s="218"/>
      <c r="N347" s="218"/>
      <c r="O347" s="218"/>
      <c r="P347" s="218"/>
      <c r="Q347" s="218"/>
      <c r="R347" s="218"/>
      <c r="S347" s="218"/>
      <c r="T347" s="218"/>
      <c r="U347" s="218"/>
      <c r="V347" s="218"/>
      <c r="W347" s="218"/>
      <c r="X347" s="218"/>
      <c r="Y347" s="218"/>
      <c r="Z347" s="218"/>
      <c r="AA347" s="218"/>
      <c r="AB347" s="218"/>
      <c r="AC347" s="218"/>
      <c r="AD347" s="218"/>
      <c r="AE347" s="218"/>
      <c r="AF347" s="218"/>
      <c r="AG347" s="218"/>
      <c r="AH347" s="218"/>
      <c r="AI347" s="218"/>
      <c r="AJ347" s="218"/>
      <c r="AK347" s="218"/>
      <c r="AL347" s="218"/>
      <c r="AM347" s="218"/>
      <c r="AN347" s="218"/>
      <c r="AO347" s="218"/>
      <c r="AP347" s="218"/>
      <c r="AQ347" s="218"/>
      <c r="AR347" s="218"/>
      <c r="AS347" s="218"/>
      <c r="AT347" s="218"/>
      <c r="AU347" s="218"/>
      <c r="AV347" s="218"/>
      <c r="AW347" s="218"/>
      <c r="AX347" s="218"/>
      <c r="AY347" s="218"/>
      <c r="AZ347" s="218"/>
      <c r="BA347" s="218"/>
    </row>
    <row r="348" spans="4:53" ht="13.5" customHeight="1">
      <c r="D348" s="218"/>
      <c r="E348" s="218"/>
      <c r="F348" s="218"/>
      <c r="G348" s="218"/>
      <c r="H348" s="218"/>
      <c r="I348" s="218"/>
      <c r="J348" s="218"/>
      <c r="K348" s="218"/>
      <c r="L348" s="218"/>
      <c r="M348" s="218"/>
      <c r="N348" s="218"/>
      <c r="O348" s="218"/>
      <c r="P348" s="218"/>
      <c r="Q348" s="218"/>
      <c r="R348" s="218"/>
      <c r="S348" s="218"/>
      <c r="T348" s="218"/>
      <c r="U348" s="218"/>
      <c r="V348" s="218"/>
      <c r="W348" s="218"/>
      <c r="X348" s="218"/>
      <c r="Y348" s="218"/>
      <c r="Z348" s="218"/>
      <c r="AA348" s="218"/>
      <c r="AB348" s="218"/>
      <c r="AC348" s="218"/>
      <c r="AD348" s="218"/>
      <c r="AE348" s="218"/>
      <c r="AF348" s="218"/>
      <c r="AG348" s="218"/>
      <c r="AH348" s="218"/>
      <c r="AI348" s="218"/>
      <c r="AJ348" s="218"/>
      <c r="AK348" s="218"/>
      <c r="AL348" s="218"/>
      <c r="AM348" s="218"/>
      <c r="AN348" s="218"/>
      <c r="AO348" s="218"/>
      <c r="AP348" s="218"/>
      <c r="AQ348" s="218"/>
      <c r="AR348" s="218"/>
      <c r="AS348" s="218"/>
      <c r="AT348" s="218"/>
      <c r="AU348" s="218"/>
      <c r="AV348" s="218"/>
      <c r="AW348" s="218"/>
      <c r="AX348" s="218"/>
      <c r="AY348" s="218"/>
      <c r="AZ348" s="218"/>
      <c r="BA348" s="218"/>
    </row>
    <row r="349" spans="4:53" ht="13.5" customHeight="1">
      <c r="D349" s="218"/>
      <c r="E349" s="218"/>
      <c r="F349" s="218"/>
      <c r="G349" s="218"/>
      <c r="H349" s="218"/>
      <c r="I349" s="218"/>
      <c r="J349" s="218"/>
      <c r="K349" s="218"/>
      <c r="L349" s="218"/>
      <c r="M349" s="218"/>
      <c r="N349" s="218"/>
      <c r="O349" s="218"/>
      <c r="P349" s="218"/>
      <c r="Q349" s="218"/>
      <c r="R349" s="218"/>
      <c r="S349" s="218"/>
      <c r="T349" s="218"/>
      <c r="U349" s="218"/>
      <c r="V349" s="218"/>
      <c r="W349" s="218"/>
      <c r="X349" s="218"/>
      <c r="Y349" s="218"/>
      <c r="Z349" s="218"/>
      <c r="AA349" s="218"/>
      <c r="AB349" s="218"/>
      <c r="AC349" s="218"/>
      <c r="AD349" s="218"/>
      <c r="AE349" s="218"/>
      <c r="AF349" s="218"/>
      <c r="AG349" s="218"/>
      <c r="AH349" s="218"/>
      <c r="AI349" s="218"/>
      <c r="AJ349" s="218"/>
      <c r="AK349" s="218"/>
      <c r="AL349" s="218"/>
      <c r="AM349" s="218"/>
      <c r="AN349" s="218"/>
      <c r="AO349" s="218"/>
      <c r="AP349" s="218"/>
      <c r="AQ349" s="218"/>
      <c r="AR349" s="218"/>
      <c r="AS349" s="218"/>
      <c r="AT349" s="218"/>
      <c r="AU349" s="218"/>
      <c r="AV349" s="218"/>
      <c r="AW349" s="218"/>
      <c r="AX349" s="218"/>
      <c r="AY349" s="218"/>
      <c r="AZ349" s="218"/>
      <c r="BA349" s="218"/>
    </row>
    <row r="350" spans="4:53" ht="13.5" customHeight="1">
      <c r="D350" s="218"/>
      <c r="E350" s="218"/>
      <c r="F350" s="218"/>
      <c r="G350" s="218"/>
      <c r="H350" s="218"/>
      <c r="I350" s="218"/>
      <c r="J350" s="218"/>
      <c r="K350" s="218"/>
      <c r="L350" s="218"/>
      <c r="M350" s="218"/>
      <c r="N350" s="218"/>
      <c r="O350" s="218"/>
      <c r="P350" s="218"/>
      <c r="Q350" s="218"/>
      <c r="R350" s="218"/>
      <c r="S350" s="218"/>
      <c r="T350" s="218"/>
      <c r="U350" s="218"/>
      <c r="V350" s="218"/>
      <c r="W350" s="218"/>
      <c r="X350" s="218"/>
      <c r="Y350" s="218"/>
      <c r="Z350" s="218"/>
      <c r="AA350" s="218"/>
      <c r="AB350" s="218"/>
      <c r="AC350" s="218"/>
      <c r="AD350" s="218"/>
      <c r="AE350" s="218"/>
      <c r="AF350" s="218"/>
      <c r="AG350" s="218"/>
      <c r="AH350" s="218"/>
      <c r="AI350" s="218"/>
      <c r="AJ350" s="218"/>
      <c r="AK350" s="218"/>
      <c r="AL350" s="218"/>
      <c r="AM350" s="218"/>
      <c r="AN350" s="218"/>
      <c r="AO350" s="218"/>
      <c r="AP350" s="218"/>
      <c r="AQ350" s="218"/>
      <c r="AR350" s="218"/>
      <c r="AS350" s="218"/>
      <c r="AT350" s="218"/>
      <c r="AU350" s="218"/>
      <c r="AV350" s="218"/>
      <c r="AW350" s="218"/>
      <c r="AX350" s="218"/>
      <c r="AY350" s="218"/>
      <c r="AZ350" s="218"/>
      <c r="BA350" s="218"/>
    </row>
    <row r="351" spans="4:53" ht="13.5" customHeight="1">
      <c r="D351" s="218"/>
      <c r="E351" s="218"/>
      <c r="F351" s="218"/>
      <c r="G351" s="218"/>
      <c r="H351" s="218"/>
      <c r="I351" s="218"/>
      <c r="J351" s="218"/>
      <c r="K351" s="218"/>
      <c r="L351" s="218"/>
      <c r="M351" s="218"/>
      <c r="N351" s="218"/>
      <c r="O351" s="218"/>
      <c r="P351" s="218"/>
      <c r="Q351" s="218"/>
      <c r="R351" s="218"/>
      <c r="S351" s="218"/>
      <c r="T351" s="218"/>
      <c r="U351" s="218"/>
      <c r="V351" s="218"/>
      <c r="W351" s="218"/>
      <c r="X351" s="218"/>
      <c r="Y351" s="218"/>
      <c r="Z351" s="218"/>
      <c r="AA351" s="218"/>
      <c r="AB351" s="218"/>
      <c r="AC351" s="218"/>
      <c r="AD351" s="218"/>
      <c r="AE351" s="218"/>
      <c r="AF351" s="218"/>
      <c r="AG351" s="218"/>
      <c r="AH351" s="218"/>
      <c r="AI351" s="218"/>
      <c r="AJ351" s="218"/>
      <c r="AK351" s="218"/>
      <c r="AL351" s="218"/>
      <c r="AM351" s="218"/>
      <c r="AN351" s="218"/>
      <c r="AO351" s="218"/>
      <c r="AP351" s="218"/>
      <c r="AQ351" s="218"/>
      <c r="AR351" s="218"/>
      <c r="AS351" s="218"/>
      <c r="AT351" s="218"/>
      <c r="AU351" s="218"/>
      <c r="AV351" s="218"/>
      <c r="AW351" s="218"/>
      <c r="AX351" s="218"/>
      <c r="AY351" s="218"/>
      <c r="AZ351" s="218"/>
      <c r="BA351" s="218"/>
    </row>
    <row r="352" spans="4:53" ht="13.5" customHeight="1">
      <c r="D352" s="218"/>
      <c r="E352" s="218"/>
      <c r="F352" s="218"/>
      <c r="G352" s="218"/>
      <c r="H352" s="218"/>
      <c r="I352" s="218"/>
      <c r="J352" s="218"/>
      <c r="K352" s="218"/>
      <c r="L352" s="218"/>
      <c r="M352" s="218"/>
      <c r="N352" s="218"/>
      <c r="O352" s="218"/>
      <c r="P352" s="218"/>
      <c r="Q352" s="218"/>
      <c r="R352" s="218"/>
      <c r="S352" s="218"/>
      <c r="T352" s="218"/>
      <c r="U352" s="218"/>
      <c r="V352" s="218"/>
      <c r="W352" s="218"/>
      <c r="X352" s="218"/>
      <c r="Y352" s="218"/>
      <c r="Z352" s="218"/>
      <c r="AA352" s="218"/>
      <c r="AB352" s="218"/>
      <c r="AC352" s="218"/>
      <c r="AD352" s="218"/>
      <c r="AE352" s="218"/>
      <c r="AF352" s="218"/>
      <c r="AG352" s="218"/>
      <c r="AH352" s="218"/>
      <c r="AI352" s="218"/>
      <c r="AJ352" s="218"/>
      <c r="AK352" s="218"/>
      <c r="AL352" s="218"/>
      <c r="AM352" s="218"/>
      <c r="AN352" s="218"/>
      <c r="AO352" s="218"/>
      <c r="AP352" s="218"/>
      <c r="AQ352" s="218"/>
      <c r="AR352" s="218"/>
      <c r="AS352" s="218"/>
      <c r="AT352" s="218"/>
      <c r="AU352" s="218"/>
      <c r="AV352" s="218"/>
      <c r="AW352" s="218"/>
      <c r="AX352" s="218"/>
      <c r="AY352" s="218"/>
      <c r="AZ352" s="218"/>
      <c r="BA352" s="218"/>
    </row>
    <row r="353" spans="4:53" ht="13.5" customHeight="1">
      <c r="D353" s="218"/>
      <c r="E353" s="218"/>
      <c r="F353" s="218"/>
      <c r="G353" s="218"/>
      <c r="H353" s="218"/>
      <c r="I353" s="218"/>
      <c r="J353" s="218"/>
      <c r="K353" s="218"/>
      <c r="L353" s="218"/>
      <c r="M353" s="218"/>
      <c r="N353" s="218"/>
      <c r="O353" s="218"/>
      <c r="P353" s="218"/>
      <c r="Q353" s="218"/>
      <c r="R353" s="218"/>
      <c r="S353" s="218"/>
      <c r="T353" s="218"/>
      <c r="U353" s="218"/>
      <c r="V353" s="218"/>
      <c r="W353" s="218"/>
      <c r="X353" s="218"/>
      <c r="Y353" s="218"/>
      <c r="Z353" s="218"/>
      <c r="AA353" s="218"/>
      <c r="AB353" s="218"/>
      <c r="AC353" s="218"/>
      <c r="AD353" s="218"/>
      <c r="AE353" s="218"/>
      <c r="AF353" s="218"/>
      <c r="AG353" s="218"/>
      <c r="AH353" s="218"/>
      <c r="AI353" s="218"/>
      <c r="AJ353" s="218"/>
      <c r="AK353" s="218"/>
      <c r="AL353" s="218"/>
      <c r="AM353" s="218"/>
      <c r="AN353" s="218"/>
      <c r="AO353" s="218"/>
      <c r="AP353" s="218"/>
      <c r="AQ353" s="218"/>
      <c r="AR353" s="218"/>
      <c r="AS353" s="218"/>
      <c r="AT353" s="218"/>
      <c r="AU353" s="218"/>
      <c r="AV353" s="218"/>
      <c r="AW353" s="218"/>
      <c r="AX353" s="218"/>
      <c r="AY353" s="218"/>
      <c r="AZ353" s="218"/>
      <c r="BA353" s="218"/>
    </row>
    <row r="354" spans="4:53" ht="13.5" customHeight="1">
      <c r="D354" s="218"/>
      <c r="E354" s="218"/>
      <c r="F354" s="218"/>
      <c r="G354" s="218"/>
      <c r="H354" s="218"/>
      <c r="I354" s="218"/>
      <c r="J354" s="218"/>
      <c r="K354" s="218"/>
      <c r="L354" s="218"/>
      <c r="M354" s="218"/>
      <c r="N354" s="218"/>
      <c r="O354" s="218"/>
      <c r="P354" s="218"/>
      <c r="Q354" s="218"/>
      <c r="R354" s="218"/>
      <c r="S354" s="218"/>
      <c r="T354" s="218"/>
      <c r="U354" s="218"/>
      <c r="V354" s="218"/>
      <c r="W354" s="218"/>
      <c r="X354" s="218"/>
      <c r="Y354" s="218"/>
      <c r="Z354" s="218"/>
      <c r="AA354" s="218"/>
      <c r="AB354" s="218"/>
      <c r="AC354" s="218"/>
      <c r="AD354" s="218"/>
      <c r="AE354" s="218"/>
      <c r="AF354" s="218"/>
      <c r="AG354" s="218"/>
      <c r="AH354" s="218"/>
      <c r="AI354" s="218"/>
      <c r="AJ354" s="218"/>
      <c r="AK354" s="218"/>
      <c r="AL354" s="218"/>
      <c r="AM354" s="218"/>
      <c r="AN354" s="218"/>
      <c r="AO354" s="218"/>
      <c r="AP354" s="218"/>
      <c r="AQ354" s="218"/>
      <c r="AR354" s="218"/>
      <c r="AS354" s="218"/>
      <c r="AT354" s="218"/>
      <c r="AU354" s="218"/>
      <c r="AV354" s="218"/>
      <c r="AW354" s="218"/>
      <c r="AX354" s="218"/>
      <c r="AY354" s="218"/>
      <c r="AZ354" s="218"/>
      <c r="BA354" s="218"/>
    </row>
    <row r="355" spans="4:53" ht="13.5" customHeight="1">
      <c r="D355" s="218"/>
      <c r="E355" s="218"/>
      <c r="F355" s="218"/>
      <c r="G355" s="218"/>
      <c r="H355" s="218"/>
      <c r="I355" s="218"/>
      <c r="J355" s="218"/>
      <c r="K355" s="218"/>
      <c r="L355" s="218"/>
      <c r="M355" s="218"/>
      <c r="N355" s="218"/>
      <c r="O355" s="218"/>
      <c r="P355" s="218"/>
      <c r="Q355" s="218"/>
      <c r="R355" s="218"/>
      <c r="S355" s="218"/>
      <c r="T355" s="218"/>
      <c r="U355" s="218"/>
      <c r="V355" s="218"/>
      <c r="W355" s="218"/>
      <c r="X355" s="218"/>
      <c r="Y355" s="218"/>
      <c r="Z355" s="218"/>
      <c r="AA355" s="218"/>
      <c r="AB355" s="218"/>
      <c r="AC355" s="218"/>
      <c r="AD355" s="218"/>
      <c r="AE355" s="218"/>
      <c r="AF355" s="218"/>
      <c r="AG355" s="218"/>
      <c r="AH355" s="218"/>
      <c r="AI355" s="218"/>
      <c r="AJ355" s="218"/>
      <c r="AK355" s="218"/>
      <c r="AL355" s="218"/>
      <c r="AM355" s="218"/>
      <c r="AN355" s="218"/>
      <c r="AO355" s="218"/>
      <c r="AP355" s="218"/>
      <c r="AQ355" s="218"/>
      <c r="AR355" s="218"/>
      <c r="AS355" s="218"/>
      <c r="AT355" s="218"/>
      <c r="AU355" s="218"/>
      <c r="AV355" s="218"/>
      <c r="AW355" s="218"/>
      <c r="AX355" s="218"/>
      <c r="AY355" s="218"/>
      <c r="AZ355" s="218"/>
      <c r="BA355" s="218"/>
    </row>
    <row r="356" spans="4:53" ht="13.5" customHeight="1">
      <c r="D356" s="218"/>
      <c r="E356" s="218"/>
      <c r="F356" s="218"/>
      <c r="G356" s="218"/>
      <c r="H356" s="218"/>
      <c r="I356" s="218"/>
      <c r="J356" s="218"/>
      <c r="K356" s="218"/>
      <c r="L356" s="218"/>
      <c r="M356" s="218"/>
      <c r="N356" s="218"/>
      <c r="O356" s="218"/>
      <c r="P356" s="218"/>
      <c r="Q356" s="218"/>
      <c r="R356" s="218"/>
      <c r="S356" s="218"/>
      <c r="T356" s="218"/>
      <c r="U356" s="218"/>
      <c r="V356" s="218"/>
      <c r="W356" s="218"/>
      <c r="X356" s="218"/>
      <c r="Y356" s="218"/>
      <c r="Z356" s="218"/>
      <c r="AA356" s="218"/>
      <c r="AB356" s="218"/>
      <c r="AC356" s="218"/>
      <c r="AD356" s="218"/>
      <c r="AE356" s="218"/>
      <c r="AF356" s="218"/>
      <c r="AG356" s="218"/>
      <c r="AH356" s="218"/>
      <c r="AI356" s="218"/>
      <c r="AJ356" s="218"/>
      <c r="AK356" s="218"/>
      <c r="AL356" s="218"/>
      <c r="AM356" s="218"/>
      <c r="AN356" s="218"/>
      <c r="AO356" s="218"/>
      <c r="AP356" s="218"/>
      <c r="AQ356" s="218"/>
      <c r="AR356" s="218"/>
      <c r="AS356" s="218"/>
      <c r="AT356" s="218"/>
      <c r="AU356" s="218"/>
      <c r="AV356" s="218"/>
      <c r="AW356" s="218"/>
      <c r="AX356" s="218"/>
      <c r="AY356" s="218"/>
      <c r="AZ356" s="218"/>
      <c r="BA356" s="218"/>
    </row>
    <row r="357" spans="4:53" ht="13.5" customHeight="1">
      <c r="D357" s="218"/>
      <c r="E357" s="218"/>
      <c r="F357" s="218"/>
      <c r="G357" s="218"/>
      <c r="H357" s="218"/>
      <c r="I357" s="218"/>
      <c r="J357" s="218"/>
      <c r="K357" s="218"/>
      <c r="L357" s="218"/>
      <c r="M357" s="218"/>
      <c r="N357" s="218"/>
      <c r="O357" s="218"/>
      <c r="P357" s="218"/>
      <c r="Q357" s="218"/>
      <c r="R357" s="218"/>
      <c r="S357" s="218"/>
      <c r="T357" s="218"/>
      <c r="U357" s="218"/>
      <c r="V357" s="218"/>
      <c r="W357" s="218"/>
      <c r="X357" s="218"/>
      <c r="Y357" s="218"/>
      <c r="Z357" s="218"/>
      <c r="AA357" s="218"/>
      <c r="AB357" s="218"/>
      <c r="AC357" s="218"/>
      <c r="AD357" s="218"/>
      <c r="AE357" s="218"/>
      <c r="AF357" s="218"/>
      <c r="AG357" s="218"/>
      <c r="AH357" s="218"/>
      <c r="AI357" s="218"/>
      <c r="AJ357" s="218"/>
      <c r="AK357" s="218"/>
      <c r="AL357" s="218"/>
      <c r="AM357" s="218"/>
      <c r="AN357" s="218"/>
      <c r="AO357" s="218"/>
      <c r="AP357" s="218"/>
      <c r="AQ357" s="218"/>
      <c r="AR357" s="218"/>
      <c r="AS357" s="218"/>
      <c r="AT357" s="218"/>
      <c r="AU357" s="218"/>
      <c r="AV357" s="218"/>
      <c r="AW357" s="218"/>
      <c r="AX357" s="218"/>
      <c r="AY357" s="218"/>
      <c r="AZ357" s="218"/>
      <c r="BA357" s="218"/>
    </row>
    <row r="358" spans="4:53" ht="13.5" customHeight="1">
      <c r="D358" s="218"/>
      <c r="E358" s="218"/>
      <c r="F358" s="218"/>
      <c r="G358" s="218"/>
      <c r="H358" s="218"/>
      <c r="I358" s="218"/>
      <c r="J358" s="218"/>
      <c r="K358" s="218"/>
      <c r="L358" s="218"/>
      <c r="M358" s="218"/>
      <c r="N358" s="218"/>
      <c r="O358" s="218"/>
      <c r="P358" s="218"/>
      <c r="Q358" s="218"/>
      <c r="R358" s="218"/>
      <c r="S358" s="218"/>
      <c r="T358" s="218"/>
      <c r="U358" s="218"/>
      <c r="V358" s="218"/>
      <c r="W358" s="218"/>
      <c r="X358" s="218"/>
      <c r="Y358" s="218"/>
      <c r="Z358" s="218"/>
      <c r="AA358" s="218"/>
      <c r="AB358" s="218"/>
      <c r="AC358" s="218"/>
      <c r="AD358" s="218"/>
      <c r="AE358" s="218"/>
      <c r="AF358" s="218"/>
      <c r="AG358" s="218"/>
      <c r="AH358" s="218"/>
      <c r="AI358" s="218"/>
      <c r="AJ358" s="218"/>
      <c r="AK358" s="218"/>
      <c r="AL358" s="218"/>
      <c r="AM358" s="218"/>
      <c r="AN358" s="218"/>
      <c r="AO358" s="218"/>
      <c r="AP358" s="218"/>
      <c r="AQ358" s="218"/>
      <c r="AR358" s="218"/>
      <c r="AS358" s="218"/>
      <c r="AT358" s="218"/>
      <c r="AU358" s="218"/>
      <c r="AV358" s="218"/>
      <c r="AW358" s="218"/>
      <c r="AX358" s="218"/>
      <c r="AY358" s="218"/>
      <c r="AZ358" s="218"/>
      <c r="BA358" s="218"/>
    </row>
    <row r="359" spans="4:53" ht="13.5" customHeight="1">
      <c r="D359" s="218"/>
      <c r="E359" s="218"/>
      <c r="F359" s="218"/>
      <c r="G359" s="218"/>
      <c r="H359" s="218"/>
      <c r="I359" s="218"/>
      <c r="J359" s="218"/>
      <c r="K359" s="218"/>
      <c r="L359" s="218"/>
      <c r="M359" s="218"/>
      <c r="N359" s="218"/>
      <c r="O359" s="218"/>
      <c r="P359" s="218"/>
      <c r="Q359" s="218"/>
      <c r="R359" s="218"/>
      <c r="S359" s="218"/>
      <c r="T359" s="218"/>
      <c r="U359" s="218"/>
      <c r="V359" s="218"/>
      <c r="W359" s="218"/>
      <c r="X359" s="218"/>
      <c r="Y359" s="218"/>
      <c r="Z359" s="218"/>
      <c r="AA359" s="218"/>
      <c r="AB359" s="218"/>
      <c r="AC359" s="218"/>
      <c r="AD359" s="218"/>
      <c r="AE359" s="218"/>
      <c r="AF359" s="218"/>
      <c r="AG359" s="218"/>
      <c r="AH359" s="218"/>
      <c r="AI359" s="218"/>
      <c r="AJ359" s="218"/>
      <c r="AK359" s="218"/>
      <c r="AL359" s="218"/>
      <c r="AM359" s="218"/>
      <c r="AN359" s="218"/>
      <c r="AO359" s="218"/>
      <c r="AP359" s="218"/>
      <c r="AQ359" s="218"/>
      <c r="AR359" s="218"/>
      <c r="AS359" s="218"/>
      <c r="AT359" s="218"/>
      <c r="AU359" s="218"/>
      <c r="AV359" s="218"/>
      <c r="AW359" s="218"/>
      <c r="AX359" s="218"/>
      <c r="AY359" s="218"/>
      <c r="AZ359" s="218"/>
      <c r="BA359" s="218"/>
    </row>
    <row r="360" spans="4:53" ht="13.5" customHeight="1">
      <c r="D360" s="218"/>
      <c r="E360" s="218"/>
      <c r="F360" s="218"/>
      <c r="G360" s="218"/>
      <c r="H360" s="218"/>
      <c r="I360" s="218"/>
      <c r="J360" s="218"/>
      <c r="K360" s="218"/>
      <c r="L360" s="218"/>
      <c r="M360" s="218"/>
      <c r="N360" s="218"/>
      <c r="O360" s="218"/>
      <c r="P360" s="218"/>
      <c r="Q360" s="218"/>
      <c r="R360" s="218"/>
      <c r="S360" s="218"/>
      <c r="T360" s="218"/>
      <c r="U360" s="218"/>
      <c r="V360" s="218"/>
      <c r="W360" s="218"/>
      <c r="X360" s="218"/>
      <c r="Y360" s="218"/>
      <c r="Z360" s="218"/>
      <c r="AA360" s="218"/>
      <c r="AB360" s="218"/>
      <c r="AC360" s="218"/>
      <c r="AD360" s="218"/>
      <c r="AE360" s="218"/>
      <c r="AF360" s="218"/>
      <c r="AG360" s="218"/>
      <c r="AH360" s="218"/>
      <c r="AI360" s="218"/>
      <c r="AJ360" s="218"/>
      <c r="AK360" s="218"/>
      <c r="AL360" s="218"/>
      <c r="AM360" s="218"/>
      <c r="AN360" s="218"/>
      <c r="AO360" s="218"/>
      <c r="AP360" s="218"/>
      <c r="AQ360" s="218"/>
      <c r="AR360" s="218"/>
      <c r="AS360" s="218"/>
      <c r="AT360" s="218"/>
      <c r="AU360" s="218"/>
      <c r="AV360" s="218"/>
      <c r="AW360" s="218"/>
      <c r="AX360" s="218"/>
      <c r="AY360" s="218"/>
      <c r="AZ360" s="218"/>
      <c r="BA360" s="218"/>
    </row>
    <row r="361" spans="4:53" ht="13.5" customHeight="1">
      <c r="D361" s="218"/>
      <c r="E361" s="218"/>
      <c r="F361" s="218"/>
      <c r="G361" s="218"/>
      <c r="H361" s="218"/>
      <c r="I361" s="218"/>
      <c r="J361" s="218"/>
      <c r="K361" s="218"/>
      <c r="L361" s="218"/>
      <c r="M361" s="218"/>
      <c r="N361" s="218"/>
      <c r="O361" s="218"/>
      <c r="P361" s="218"/>
      <c r="Q361" s="218"/>
      <c r="R361" s="218"/>
      <c r="S361" s="218"/>
      <c r="T361" s="218"/>
      <c r="U361" s="218"/>
      <c r="V361" s="218"/>
      <c r="W361" s="218"/>
      <c r="X361" s="218"/>
      <c r="Y361" s="218"/>
      <c r="Z361" s="218"/>
      <c r="AA361" s="218"/>
      <c r="AB361" s="218"/>
      <c r="AC361" s="218"/>
      <c r="AD361" s="218"/>
      <c r="AE361" s="218"/>
      <c r="AF361" s="218"/>
      <c r="AG361" s="218"/>
      <c r="AH361" s="218"/>
      <c r="AI361" s="218"/>
      <c r="AJ361" s="218"/>
      <c r="AK361" s="218"/>
      <c r="AL361" s="218"/>
      <c r="AM361" s="218"/>
      <c r="AN361" s="218"/>
      <c r="AO361" s="218"/>
      <c r="AP361" s="218"/>
      <c r="AQ361" s="218"/>
      <c r="AR361" s="218"/>
      <c r="AS361" s="218"/>
      <c r="AT361" s="218"/>
      <c r="AU361" s="218"/>
      <c r="AV361" s="218"/>
      <c r="AW361" s="218"/>
      <c r="AX361" s="218"/>
      <c r="AY361" s="218"/>
      <c r="AZ361" s="218"/>
      <c r="BA361" s="218"/>
    </row>
    <row r="362" spans="4:53" ht="13.5" customHeight="1">
      <c r="D362" s="218"/>
      <c r="E362" s="218"/>
      <c r="F362" s="218"/>
      <c r="G362" s="218"/>
      <c r="H362" s="218"/>
      <c r="I362" s="218"/>
      <c r="J362" s="218"/>
      <c r="K362" s="218"/>
      <c r="L362" s="218"/>
      <c r="M362" s="218"/>
      <c r="N362" s="218"/>
      <c r="O362" s="218"/>
      <c r="P362" s="218"/>
      <c r="Q362" s="218"/>
      <c r="R362" s="218"/>
      <c r="S362" s="218"/>
      <c r="T362" s="218"/>
      <c r="U362" s="218"/>
      <c r="V362" s="218"/>
      <c r="W362" s="218"/>
      <c r="X362" s="218"/>
      <c r="Y362" s="218"/>
      <c r="Z362" s="218"/>
      <c r="AA362" s="218"/>
      <c r="AB362" s="218"/>
      <c r="AC362" s="218"/>
      <c r="AD362" s="218"/>
      <c r="AE362" s="218"/>
      <c r="AF362" s="218"/>
      <c r="AG362" s="218"/>
      <c r="AH362" s="218"/>
      <c r="AI362" s="218"/>
      <c r="AJ362" s="218"/>
      <c r="AK362" s="218"/>
      <c r="AL362" s="218"/>
      <c r="AM362" s="218"/>
      <c r="AN362" s="218"/>
      <c r="AO362" s="218"/>
      <c r="AP362" s="218"/>
      <c r="AQ362" s="218"/>
      <c r="AR362" s="218"/>
      <c r="AS362" s="218"/>
      <c r="AT362" s="218"/>
      <c r="AU362" s="218"/>
      <c r="AV362" s="218"/>
      <c r="AW362" s="218"/>
      <c r="AX362" s="218"/>
      <c r="AY362" s="218"/>
      <c r="AZ362" s="218"/>
      <c r="BA362" s="218"/>
    </row>
    <row r="363" spans="4:53" ht="13.5" customHeight="1">
      <c r="D363" s="218"/>
      <c r="E363" s="218"/>
      <c r="F363" s="218"/>
      <c r="G363" s="218"/>
      <c r="H363" s="218"/>
      <c r="I363" s="218"/>
      <c r="J363" s="218"/>
      <c r="K363" s="218"/>
      <c r="L363" s="218"/>
      <c r="M363" s="218"/>
      <c r="N363" s="218"/>
      <c r="O363" s="218"/>
      <c r="P363" s="218"/>
      <c r="Q363" s="218"/>
      <c r="R363" s="218"/>
      <c r="S363" s="218"/>
      <c r="T363" s="218"/>
      <c r="U363" s="218"/>
      <c r="V363" s="218"/>
      <c r="W363" s="218"/>
      <c r="X363" s="218"/>
      <c r="Y363" s="218"/>
      <c r="Z363" s="218"/>
      <c r="AA363" s="218"/>
      <c r="AB363" s="218"/>
      <c r="AC363" s="218"/>
      <c r="AD363" s="218"/>
      <c r="AE363" s="218"/>
      <c r="AF363" s="218"/>
      <c r="AG363" s="218"/>
      <c r="AH363" s="218"/>
      <c r="AI363" s="218"/>
      <c r="AJ363" s="218"/>
      <c r="AK363" s="218"/>
      <c r="AL363" s="218"/>
      <c r="AM363" s="218"/>
      <c r="AN363" s="218"/>
      <c r="AO363" s="218"/>
      <c r="AP363" s="218"/>
      <c r="AQ363" s="218"/>
      <c r="AR363" s="218"/>
      <c r="AS363" s="218"/>
      <c r="AT363" s="218"/>
      <c r="AU363" s="218"/>
      <c r="AV363" s="218"/>
      <c r="AW363" s="218"/>
      <c r="AX363" s="218"/>
      <c r="AY363" s="218"/>
      <c r="AZ363" s="218"/>
      <c r="BA363" s="218"/>
    </row>
    <row r="364" spans="4:53" ht="13.5" customHeight="1">
      <c r="D364" s="218"/>
      <c r="E364" s="218"/>
      <c r="F364" s="218"/>
      <c r="G364" s="218"/>
      <c r="H364" s="218"/>
      <c r="I364" s="218"/>
      <c r="J364" s="218"/>
      <c r="K364" s="218"/>
      <c r="L364" s="218"/>
      <c r="M364" s="218"/>
      <c r="N364" s="218"/>
      <c r="O364" s="218"/>
      <c r="P364" s="218"/>
      <c r="Q364" s="218"/>
      <c r="R364" s="218"/>
      <c r="S364" s="218"/>
      <c r="T364" s="218"/>
      <c r="U364" s="218"/>
      <c r="V364" s="218"/>
      <c r="W364" s="218"/>
      <c r="X364" s="218"/>
      <c r="Y364" s="218"/>
      <c r="Z364" s="218"/>
      <c r="AA364" s="218"/>
      <c r="AB364" s="218"/>
      <c r="AC364" s="218"/>
      <c r="AD364" s="218"/>
      <c r="AE364" s="218"/>
      <c r="AF364" s="218"/>
      <c r="AG364" s="218"/>
      <c r="AH364" s="218"/>
      <c r="AI364" s="218"/>
      <c r="AJ364" s="218"/>
      <c r="AK364" s="218"/>
      <c r="AL364" s="218"/>
      <c r="AM364" s="218"/>
      <c r="AN364" s="218"/>
      <c r="AO364" s="218"/>
      <c r="AP364" s="218"/>
      <c r="AQ364" s="218"/>
      <c r="AR364" s="218"/>
      <c r="AS364" s="218"/>
      <c r="AT364" s="218"/>
      <c r="AU364" s="218"/>
      <c r="AV364" s="218"/>
      <c r="AW364" s="218"/>
      <c r="AX364" s="218"/>
      <c r="AY364" s="218"/>
      <c r="AZ364" s="218"/>
      <c r="BA364" s="218"/>
    </row>
    <row r="365" spans="4:53" ht="13.5" customHeight="1">
      <c r="D365" s="218"/>
      <c r="E365" s="218"/>
      <c r="F365" s="218"/>
      <c r="G365" s="218"/>
      <c r="H365" s="218"/>
      <c r="I365" s="218"/>
      <c r="J365" s="218"/>
      <c r="K365" s="218"/>
      <c r="L365" s="218"/>
      <c r="M365" s="218"/>
      <c r="N365" s="218"/>
      <c r="O365" s="218"/>
      <c r="P365" s="218"/>
      <c r="Q365" s="218"/>
      <c r="R365" s="218"/>
      <c r="S365" s="218"/>
      <c r="T365" s="218"/>
      <c r="U365" s="218"/>
      <c r="V365" s="218"/>
      <c r="W365" s="218"/>
      <c r="X365" s="218"/>
      <c r="Y365" s="218"/>
      <c r="Z365" s="218"/>
      <c r="AA365" s="218"/>
      <c r="AB365" s="218"/>
      <c r="AC365" s="218"/>
      <c r="AD365" s="218"/>
      <c r="AE365" s="218"/>
      <c r="AF365" s="218"/>
      <c r="AG365" s="218"/>
      <c r="AH365" s="218"/>
      <c r="AI365" s="218"/>
      <c r="AJ365" s="218"/>
      <c r="AK365" s="218"/>
      <c r="AL365" s="218"/>
      <c r="AM365" s="218"/>
      <c r="AN365" s="218"/>
      <c r="AO365" s="218"/>
      <c r="AP365" s="218"/>
      <c r="AQ365" s="218"/>
      <c r="AR365" s="218"/>
      <c r="AS365" s="218"/>
      <c r="AT365" s="218"/>
      <c r="AU365" s="218"/>
      <c r="AV365" s="218"/>
      <c r="AW365" s="218"/>
      <c r="AX365" s="218"/>
      <c r="AY365" s="218"/>
      <c r="AZ365" s="218"/>
      <c r="BA365" s="218"/>
    </row>
    <row r="366" spans="4:53" ht="13.5" customHeight="1">
      <c r="D366" s="218"/>
      <c r="E366" s="218"/>
      <c r="F366" s="218"/>
      <c r="G366" s="218"/>
      <c r="H366" s="218"/>
      <c r="I366" s="218"/>
      <c r="J366" s="218"/>
      <c r="K366" s="218"/>
      <c r="L366" s="218"/>
      <c r="M366" s="218"/>
      <c r="N366" s="218"/>
      <c r="O366" s="218"/>
      <c r="P366" s="218"/>
      <c r="Q366" s="218"/>
      <c r="R366" s="218"/>
      <c r="S366" s="218"/>
      <c r="T366" s="218"/>
      <c r="U366" s="218"/>
      <c r="V366" s="218"/>
      <c r="W366" s="218"/>
      <c r="X366" s="218"/>
      <c r="Y366" s="218"/>
      <c r="Z366" s="218"/>
      <c r="AA366" s="218"/>
      <c r="AB366" s="218"/>
      <c r="AC366" s="218"/>
      <c r="AD366" s="218"/>
      <c r="AE366" s="218"/>
      <c r="AF366" s="218"/>
      <c r="AG366" s="218"/>
      <c r="AH366" s="218"/>
      <c r="AI366" s="218"/>
      <c r="AJ366" s="218"/>
      <c r="AK366" s="218"/>
      <c r="AL366" s="218"/>
      <c r="AM366" s="218"/>
      <c r="AN366" s="218"/>
      <c r="AO366" s="218"/>
      <c r="AP366" s="218"/>
      <c r="AQ366" s="218"/>
      <c r="AR366" s="218"/>
      <c r="AS366" s="218"/>
      <c r="AT366" s="218"/>
      <c r="AU366" s="218"/>
      <c r="AV366" s="218"/>
      <c r="AW366" s="218"/>
      <c r="AX366" s="218"/>
      <c r="AY366" s="218"/>
      <c r="AZ366" s="218"/>
      <c r="BA366" s="218"/>
    </row>
    <row r="367" spans="4:53" ht="13.5" customHeight="1">
      <c r="D367" s="218"/>
      <c r="E367" s="218"/>
      <c r="F367" s="218"/>
      <c r="G367" s="218"/>
      <c r="H367" s="218"/>
      <c r="I367" s="218"/>
      <c r="J367" s="218"/>
      <c r="K367" s="218"/>
      <c r="L367" s="218"/>
      <c r="M367" s="218"/>
      <c r="N367" s="218"/>
      <c r="O367" s="218"/>
      <c r="P367" s="218"/>
      <c r="Q367" s="218"/>
      <c r="R367" s="218"/>
      <c r="S367" s="218"/>
      <c r="T367" s="218"/>
      <c r="U367" s="218"/>
      <c r="V367" s="218"/>
      <c r="W367" s="218"/>
      <c r="X367" s="218"/>
      <c r="Y367" s="218"/>
      <c r="Z367" s="218"/>
      <c r="AA367" s="218"/>
      <c r="AB367" s="218"/>
      <c r="AC367" s="218"/>
      <c r="AD367" s="218"/>
      <c r="AE367" s="218"/>
      <c r="AF367" s="218"/>
      <c r="AG367" s="218"/>
      <c r="AH367" s="218"/>
      <c r="AI367" s="218"/>
      <c r="AJ367" s="218"/>
      <c r="AK367" s="218"/>
      <c r="AL367" s="218"/>
      <c r="AM367" s="218"/>
      <c r="AN367" s="218"/>
      <c r="AO367" s="218"/>
      <c r="AP367" s="218"/>
      <c r="AQ367" s="218"/>
      <c r="AR367" s="218"/>
      <c r="AS367" s="218"/>
      <c r="AT367" s="218"/>
      <c r="AU367" s="218"/>
      <c r="AV367" s="218"/>
      <c r="AW367" s="218"/>
      <c r="AX367" s="218"/>
      <c r="AY367" s="218"/>
      <c r="AZ367" s="218"/>
      <c r="BA367" s="218"/>
    </row>
    <row r="368" spans="4:53" ht="13.5" customHeight="1">
      <c r="D368" s="218"/>
      <c r="E368" s="218"/>
      <c r="F368" s="218"/>
      <c r="G368" s="218"/>
      <c r="H368" s="218"/>
      <c r="I368" s="218"/>
      <c r="J368" s="218"/>
      <c r="K368" s="218"/>
      <c r="L368" s="218"/>
      <c r="M368" s="218"/>
      <c r="N368" s="218"/>
      <c r="O368" s="218"/>
      <c r="P368" s="218"/>
      <c r="Q368" s="218"/>
      <c r="R368" s="218"/>
      <c r="S368" s="218"/>
      <c r="T368" s="218"/>
      <c r="U368" s="218"/>
      <c r="V368" s="218"/>
      <c r="W368" s="218"/>
      <c r="X368" s="218"/>
      <c r="Y368" s="218"/>
      <c r="Z368" s="218"/>
      <c r="AA368" s="218"/>
      <c r="AB368" s="218"/>
      <c r="AC368" s="218"/>
      <c r="AD368" s="218"/>
      <c r="AE368" s="218"/>
      <c r="AF368" s="218"/>
      <c r="AG368" s="218"/>
      <c r="AH368" s="218"/>
      <c r="AI368" s="218"/>
      <c r="AJ368" s="218"/>
      <c r="AK368" s="218"/>
      <c r="AL368" s="218"/>
      <c r="AM368" s="218"/>
      <c r="AN368" s="218"/>
      <c r="AO368" s="218"/>
      <c r="AP368" s="218"/>
      <c r="AQ368" s="218"/>
      <c r="AR368" s="218"/>
      <c r="AS368" s="218"/>
      <c r="AT368" s="218"/>
      <c r="AU368" s="218"/>
      <c r="AV368" s="218"/>
      <c r="AW368" s="218"/>
      <c r="AX368" s="218"/>
      <c r="AY368" s="218"/>
      <c r="AZ368" s="218"/>
      <c r="BA368" s="218"/>
    </row>
    <row r="369" spans="4:53" ht="13.5" customHeight="1">
      <c r="D369" s="218"/>
      <c r="E369" s="218"/>
      <c r="F369" s="218"/>
      <c r="G369" s="218"/>
      <c r="H369" s="218"/>
      <c r="I369" s="218"/>
      <c r="J369" s="218"/>
      <c r="K369" s="218"/>
      <c r="L369" s="218"/>
      <c r="M369" s="218"/>
      <c r="N369" s="218"/>
      <c r="O369" s="218"/>
      <c r="P369" s="218"/>
      <c r="Q369" s="218"/>
      <c r="R369" s="218"/>
      <c r="S369" s="218"/>
      <c r="T369" s="218"/>
      <c r="U369" s="218"/>
      <c r="V369" s="218"/>
      <c r="W369" s="218"/>
      <c r="X369" s="218"/>
      <c r="Y369" s="218"/>
      <c r="Z369" s="218"/>
      <c r="AA369" s="218"/>
      <c r="AB369" s="218"/>
      <c r="AC369" s="218"/>
      <c r="AD369" s="218"/>
      <c r="AE369" s="218"/>
      <c r="AF369" s="218"/>
      <c r="AG369" s="218"/>
      <c r="AH369" s="218"/>
      <c r="AI369" s="218"/>
      <c r="AJ369" s="218"/>
      <c r="AK369" s="218"/>
      <c r="AL369" s="218"/>
      <c r="AM369" s="218"/>
      <c r="AN369" s="218"/>
      <c r="AO369" s="218"/>
      <c r="AP369" s="218"/>
      <c r="AQ369" s="218"/>
      <c r="AR369" s="218"/>
      <c r="AS369" s="218"/>
      <c r="AT369" s="218"/>
      <c r="AU369" s="218"/>
      <c r="AV369" s="218"/>
      <c r="AW369" s="218"/>
      <c r="AX369" s="218"/>
      <c r="AY369" s="218"/>
      <c r="AZ369" s="218"/>
      <c r="BA369" s="218"/>
    </row>
    <row r="370" spans="4:53" ht="13.5" customHeight="1">
      <c r="D370" s="218"/>
      <c r="E370" s="218"/>
      <c r="F370" s="218"/>
      <c r="G370" s="218"/>
      <c r="H370" s="218"/>
      <c r="I370" s="218"/>
      <c r="J370" s="218"/>
      <c r="K370" s="218"/>
      <c r="L370" s="218"/>
      <c r="M370" s="218"/>
      <c r="N370" s="218"/>
      <c r="O370" s="218"/>
      <c r="P370" s="218"/>
      <c r="Q370" s="218"/>
      <c r="R370" s="218"/>
      <c r="S370" s="218"/>
      <c r="T370" s="218"/>
      <c r="U370" s="218"/>
      <c r="V370" s="218"/>
      <c r="W370" s="218"/>
      <c r="X370" s="218"/>
      <c r="Y370" s="218"/>
      <c r="Z370" s="218"/>
      <c r="AA370" s="218"/>
      <c r="AB370" s="218"/>
      <c r="AC370" s="218"/>
      <c r="AD370" s="218"/>
      <c r="AE370" s="218"/>
      <c r="AF370" s="218"/>
      <c r="AG370" s="218"/>
      <c r="AH370" s="218"/>
      <c r="AI370" s="218"/>
      <c r="AJ370" s="218"/>
      <c r="AK370" s="218"/>
      <c r="AL370" s="218"/>
      <c r="AM370" s="218"/>
      <c r="AN370" s="218"/>
      <c r="AO370" s="218"/>
      <c r="AP370" s="218"/>
      <c r="AQ370" s="218"/>
      <c r="AR370" s="218"/>
      <c r="AS370" s="218"/>
      <c r="AT370" s="218"/>
      <c r="AU370" s="218"/>
      <c r="AV370" s="218"/>
      <c r="AW370" s="218"/>
      <c r="AX370" s="218"/>
      <c r="AY370" s="218"/>
      <c r="AZ370" s="218"/>
      <c r="BA370" s="218"/>
    </row>
    <row r="371" spans="4:53" ht="13.5" customHeight="1">
      <c r="D371" s="218"/>
      <c r="E371" s="218"/>
      <c r="F371" s="218"/>
      <c r="G371" s="218"/>
      <c r="H371" s="218"/>
      <c r="I371" s="218"/>
      <c r="J371" s="218"/>
      <c r="K371" s="218"/>
      <c r="L371" s="218"/>
      <c r="M371" s="218"/>
      <c r="N371" s="218"/>
      <c r="O371" s="218"/>
      <c r="P371" s="218"/>
      <c r="Q371" s="218"/>
      <c r="R371" s="218"/>
      <c r="S371" s="218"/>
      <c r="T371" s="218"/>
      <c r="U371" s="218"/>
      <c r="V371" s="218"/>
      <c r="W371" s="218"/>
      <c r="X371" s="218"/>
      <c r="Y371" s="218"/>
      <c r="Z371" s="218"/>
      <c r="AA371" s="218"/>
      <c r="AB371" s="218"/>
      <c r="AC371" s="218"/>
      <c r="AD371" s="218"/>
      <c r="AE371" s="218"/>
      <c r="AF371" s="218"/>
      <c r="AG371" s="218"/>
      <c r="AH371" s="218"/>
      <c r="AI371" s="218"/>
      <c r="AJ371" s="218"/>
      <c r="AK371" s="218"/>
      <c r="AL371" s="218"/>
      <c r="AM371" s="218"/>
      <c r="AN371" s="218"/>
      <c r="AO371" s="218"/>
      <c r="AP371" s="218"/>
      <c r="AQ371" s="218"/>
      <c r="AR371" s="218"/>
      <c r="AS371" s="218"/>
      <c r="AT371" s="218"/>
      <c r="AU371" s="218"/>
      <c r="AV371" s="218"/>
      <c r="AW371" s="218"/>
      <c r="AX371" s="218"/>
      <c r="AY371" s="218"/>
      <c r="AZ371" s="218"/>
      <c r="BA371" s="218"/>
    </row>
    <row r="372" spans="4:53" ht="13.5" customHeight="1">
      <c r="D372" s="218"/>
      <c r="E372" s="218"/>
      <c r="F372" s="218"/>
      <c r="G372" s="218"/>
      <c r="H372" s="218"/>
      <c r="I372" s="218"/>
      <c r="J372" s="218"/>
      <c r="K372" s="218"/>
      <c r="L372" s="218"/>
      <c r="M372" s="218"/>
      <c r="N372" s="218"/>
      <c r="O372" s="218"/>
      <c r="P372" s="218"/>
      <c r="Q372" s="218"/>
      <c r="R372" s="218"/>
      <c r="S372" s="218"/>
      <c r="T372" s="218"/>
      <c r="U372" s="218"/>
      <c r="V372" s="218"/>
      <c r="W372" s="218"/>
      <c r="X372" s="218"/>
      <c r="Y372" s="218"/>
      <c r="Z372" s="218"/>
      <c r="AA372" s="218"/>
      <c r="AB372" s="218"/>
      <c r="AC372" s="218"/>
      <c r="AD372" s="218"/>
      <c r="AE372" s="218"/>
      <c r="AF372" s="218"/>
      <c r="AG372" s="218"/>
      <c r="AH372" s="218"/>
      <c r="AI372" s="218"/>
      <c r="AJ372" s="218"/>
      <c r="AK372" s="218"/>
      <c r="AL372" s="218"/>
      <c r="AM372" s="218"/>
      <c r="AN372" s="218"/>
      <c r="AO372" s="218"/>
      <c r="AP372" s="218"/>
      <c r="AQ372" s="218"/>
      <c r="AR372" s="218"/>
      <c r="AS372" s="218"/>
      <c r="AT372" s="218"/>
      <c r="AU372" s="218"/>
      <c r="AV372" s="218"/>
      <c r="AW372" s="218"/>
      <c r="AX372" s="218"/>
      <c r="AY372" s="218"/>
      <c r="AZ372" s="218"/>
      <c r="BA372" s="218"/>
    </row>
    <row r="373" spans="4:53" ht="13.5" customHeight="1">
      <c r="D373" s="218"/>
      <c r="E373" s="218"/>
      <c r="F373" s="218"/>
      <c r="G373" s="218"/>
      <c r="H373" s="218"/>
      <c r="I373" s="218"/>
      <c r="J373" s="218"/>
      <c r="K373" s="218"/>
      <c r="L373" s="218"/>
      <c r="M373" s="218"/>
      <c r="N373" s="218"/>
      <c r="O373" s="218"/>
      <c r="P373" s="218"/>
      <c r="Q373" s="218"/>
      <c r="R373" s="218"/>
      <c r="S373" s="218"/>
      <c r="T373" s="218"/>
      <c r="U373" s="218"/>
      <c r="V373" s="218"/>
      <c r="W373" s="218"/>
      <c r="X373" s="218"/>
      <c r="Y373" s="218"/>
      <c r="Z373" s="218"/>
      <c r="AA373" s="218"/>
      <c r="AB373" s="218"/>
      <c r="AC373" s="218"/>
      <c r="AD373" s="218"/>
      <c r="AE373" s="218"/>
      <c r="AF373" s="218"/>
      <c r="AG373" s="218"/>
      <c r="AH373" s="218"/>
      <c r="AI373" s="218"/>
      <c r="AJ373" s="218"/>
      <c r="AK373" s="218"/>
      <c r="AL373" s="218"/>
      <c r="AM373" s="218"/>
      <c r="AN373" s="218"/>
      <c r="AO373" s="218"/>
      <c r="AP373" s="218"/>
      <c r="AQ373" s="218"/>
      <c r="AR373" s="218"/>
      <c r="AS373" s="218"/>
      <c r="AT373" s="218"/>
      <c r="AU373" s="218"/>
      <c r="AV373" s="218"/>
      <c r="AW373" s="218"/>
      <c r="AX373" s="218"/>
      <c r="AY373" s="218"/>
      <c r="AZ373" s="218"/>
      <c r="BA373" s="218"/>
    </row>
    <row r="374" spans="4:53" ht="13.5" customHeight="1">
      <c r="D374" s="218"/>
      <c r="E374" s="218"/>
      <c r="F374" s="218"/>
      <c r="G374" s="218"/>
      <c r="H374" s="218"/>
      <c r="I374" s="218"/>
      <c r="J374" s="218"/>
      <c r="K374" s="218"/>
      <c r="L374" s="218"/>
      <c r="M374" s="218"/>
      <c r="N374" s="218"/>
      <c r="O374" s="218"/>
      <c r="P374" s="218"/>
      <c r="Q374" s="218"/>
      <c r="R374" s="218"/>
      <c r="S374" s="218"/>
      <c r="T374" s="218"/>
      <c r="U374" s="218"/>
      <c r="V374" s="218"/>
      <c r="W374" s="218"/>
      <c r="X374" s="218"/>
      <c r="Y374" s="218"/>
      <c r="Z374" s="218"/>
      <c r="AA374" s="218"/>
      <c r="AB374" s="218"/>
      <c r="AC374" s="218"/>
      <c r="AD374" s="218"/>
      <c r="AE374" s="218"/>
      <c r="AF374" s="218"/>
      <c r="AG374" s="218"/>
      <c r="AH374" s="218"/>
      <c r="AI374" s="218"/>
      <c r="AJ374" s="218"/>
      <c r="AK374" s="218"/>
      <c r="AL374" s="218"/>
      <c r="AM374" s="218"/>
      <c r="AN374" s="218"/>
      <c r="AO374" s="218"/>
      <c r="AP374" s="218"/>
      <c r="AQ374" s="218"/>
      <c r="AR374" s="218"/>
      <c r="AS374" s="218"/>
      <c r="AT374" s="218"/>
      <c r="AU374" s="218"/>
      <c r="AV374" s="218"/>
      <c r="AW374" s="218"/>
      <c r="AX374" s="218"/>
      <c r="AY374" s="218"/>
      <c r="AZ374" s="218"/>
      <c r="BA374" s="218"/>
    </row>
    <row r="375" spans="4:53" ht="13.5" customHeight="1">
      <c r="D375" s="218"/>
      <c r="E375" s="218"/>
      <c r="F375" s="218"/>
      <c r="G375" s="218"/>
      <c r="H375" s="218"/>
      <c r="I375" s="218"/>
      <c r="J375" s="218"/>
      <c r="K375" s="218"/>
      <c r="L375" s="218"/>
      <c r="M375" s="218"/>
      <c r="N375" s="218"/>
      <c r="O375" s="218"/>
      <c r="P375" s="218"/>
      <c r="Q375" s="218"/>
      <c r="R375" s="218"/>
      <c r="S375" s="218"/>
      <c r="T375" s="218"/>
      <c r="U375" s="218"/>
      <c r="V375" s="218"/>
      <c r="W375" s="218"/>
      <c r="X375" s="218"/>
      <c r="Y375" s="218"/>
      <c r="Z375" s="218"/>
      <c r="AA375" s="218"/>
      <c r="AB375" s="218"/>
      <c r="AC375" s="218"/>
      <c r="AD375" s="218"/>
      <c r="AE375" s="218"/>
      <c r="AF375" s="218"/>
      <c r="AG375" s="218"/>
      <c r="AH375" s="218"/>
      <c r="AI375" s="218"/>
      <c r="AJ375" s="218"/>
      <c r="AK375" s="218"/>
      <c r="AL375" s="218"/>
      <c r="AM375" s="218"/>
      <c r="AN375" s="218"/>
      <c r="AO375" s="218"/>
      <c r="AP375" s="218"/>
      <c r="AQ375" s="218"/>
      <c r="AR375" s="218"/>
      <c r="AS375" s="218"/>
      <c r="AT375" s="218"/>
      <c r="AU375" s="218"/>
      <c r="AV375" s="218"/>
      <c r="AW375" s="218"/>
      <c r="AX375" s="218"/>
      <c r="AY375" s="218"/>
      <c r="AZ375" s="218"/>
      <c r="BA375" s="218"/>
    </row>
    <row r="376" spans="4:53" ht="13.5" customHeight="1">
      <c r="D376" s="218"/>
      <c r="E376" s="218"/>
      <c r="F376" s="218"/>
      <c r="G376" s="218"/>
      <c r="H376" s="218"/>
      <c r="I376" s="218"/>
      <c r="J376" s="218"/>
      <c r="K376" s="218"/>
      <c r="L376" s="218"/>
      <c r="M376" s="218"/>
      <c r="N376" s="218"/>
      <c r="O376" s="218"/>
      <c r="P376" s="218"/>
      <c r="Q376" s="218"/>
      <c r="R376" s="218"/>
      <c r="S376" s="218"/>
      <c r="T376" s="218"/>
      <c r="U376" s="218"/>
      <c r="V376" s="218"/>
      <c r="W376" s="218"/>
      <c r="X376" s="218"/>
      <c r="Y376" s="218"/>
      <c r="Z376" s="218"/>
      <c r="AA376" s="218"/>
      <c r="AB376" s="218"/>
      <c r="AC376" s="218"/>
      <c r="AD376" s="218"/>
      <c r="AE376" s="218"/>
      <c r="AF376" s="218"/>
      <c r="AG376" s="218"/>
      <c r="AH376" s="218"/>
      <c r="AI376" s="218"/>
      <c r="AJ376" s="218"/>
      <c r="AK376" s="218"/>
      <c r="AL376" s="218"/>
      <c r="AM376" s="218"/>
      <c r="AN376" s="218"/>
      <c r="AO376" s="218"/>
      <c r="AP376" s="218"/>
      <c r="AQ376" s="218"/>
      <c r="AR376" s="218"/>
      <c r="AS376" s="218"/>
      <c r="AT376" s="218"/>
      <c r="AU376" s="218"/>
      <c r="AV376" s="218"/>
      <c r="AW376" s="218"/>
      <c r="AX376" s="218"/>
      <c r="AY376" s="218"/>
      <c r="AZ376" s="218"/>
      <c r="BA376" s="218"/>
    </row>
    <row r="377" spans="4:53" ht="13.5" customHeight="1">
      <c r="D377" s="218"/>
      <c r="E377" s="218"/>
      <c r="F377" s="218"/>
      <c r="G377" s="218"/>
      <c r="H377" s="218"/>
      <c r="I377" s="218"/>
      <c r="J377" s="218"/>
      <c r="K377" s="218"/>
      <c r="L377" s="218"/>
      <c r="M377" s="218"/>
      <c r="N377" s="218"/>
      <c r="O377" s="218"/>
      <c r="P377" s="218"/>
      <c r="Q377" s="218"/>
      <c r="R377" s="218"/>
      <c r="S377" s="218"/>
      <c r="T377" s="218"/>
      <c r="U377" s="218"/>
      <c r="V377" s="218"/>
      <c r="W377" s="218"/>
      <c r="X377" s="218"/>
      <c r="Y377" s="218"/>
      <c r="Z377" s="218"/>
      <c r="AA377" s="218"/>
      <c r="AB377" s="218"/>
      <c r="AC377" s="218"/>
      <c r="AD377" s="218"/>
      <c r="AE377" s="218"/>
      <c r="AF377" s="218"/>
      <c r="AG377" s="218"/>
      <c r="AH377" s="218"/>
      <c r="AI377" s="218"/>
      <c r="AJ377" s="218"/>
      <c r="AK377" s="218"/>
      <c r="AL377" s="218"/>
      <c r="AM377" s="218"/>
      <c r="AN377" s="218"/>
      <c r="AO377" s="218"/>
      <c r="AP377" s="218"/>
      <c r="AQ377" s="218"/>
      <c r="AR377" s="218"/>
      <c r="AS377" s="218"/>
      <c r="AT377" s="218"/>
      <c r="AU377" s="218"/>
      <c r="AV377" s="218"/>
      <c r="AW377" s="218"/>
      <c r="AX377" s="218"/>
      <c r="AY377" s="218"/>
      <c r="AZ377" s="218"/>
      <c r="BA377" s="218"/>
    </row>
    <row r="378" spans="4:53" ht="13.5" customHeight="1">
      <c r="D378" s="218"/>
      <c r="E378" s="218"/>
      <c r="F378" s="218"/>
      <c r="G378" s="218"/>
      <c r="H378" s="218"/>
      <c r="I378" s="218"/>
      <c r="J378" s="218"/>
      <c r="K378" s="218"/>
      <c r="L378" s="218"/>
      <c r="M378" s="218"/>
      <c r="N378" s="218"/>
      <c r="O378" s="218"/>
      <c r="P378" s="218"/>
      <c r="Q378" s="218"/>
      <c r="R378" s="218"/>
      <c r="S378" s="218"/>
      <c r="T378" s="218"/>
      <c r="U378" s="218"/>
      <c r="V378" s="218"/>
      <c r="W378" s="218"/>
      <c r="X378" s="218"/>
      <c r="Y378" s="218"/>
      <c r="Z378" s="218"/>
      <c r="AA378" s="218"/>
      <c r="AB378" s="218"/>
      <c r="AC378" s="218"/>
      <c r="AD378" s="218"/>
      <c r="AE378" s="218"/>
      <c r="AF378" s="218"/>
      <c r="AG378" s="218"/>
      <c r="AH378" s="218"/>
      <c r="AI378" s="218"/>
      <c r="AJ378" s="218"/>
      <c r="AK378" s="218"/>
      <c r="AL378" s="218"/>
      <c r="AM378" s="218"/>
      <c r="AN378" s="218"/>
      <c r="AO378" s="218"/>
      <c r="AP378" s="218"/>
      <c r="AQ378" s="218"/>
      <c r="AR378" s="218"/>
      <c r="AS378" s="218"/>
      <c r="AT378" s="218"/>
      <c r="AU378" s="218"/>
      <c r="AV378" s="218"/>
      <c r="AW378" s="218"/>
      <c r="AX378" s="218"/>
      <c r="AY378" s="218"/>
      <c r="AZ378" s="218"/>
      <c r="BA378" s="218"/>
    </row>
  </sheetData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이름이 지정된 범위</vt:lpstr>
      </vt:variant>
      <vt:variant>
        <vt:i4>3</vt:i4>
      </vt:variant>
    </vt:vector>
  </HeadingPairs>
  <TitlesOfParts>
    <vt:vector size="13" baseType="lpstr">
      <vt:lpstr>Monthly</vt:lpstr>
      <vt:lpstr>Quarterly</vt:lpstr>
      <vt:lpstr>Property</vt:lpstr>
      <vt:lpstr>Segment</vt:lpstr>
      <vt:lpstr>Walkerhill</vt:lpstr>
      <vt:lpstr>City</vt:lpstr>
      <vt:lpstr>Jeju</vt:lpstr>
      <vt:lpstr>Busan</vt:lpstr>
      <vt:lpstr>Dart</vt:lpstr>
      <vt:lpstr>Market Share</vt:lpstr>
      <vt:lpstr>Monthly!Print_Area</vt:lpstr>
      <vt:lpstr>Quarterly!Print_Area</vt:lpstr>
      <vt:lpstr>Monthly!Print_Titles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Hazell Lee</dc:creator>
  <cp:lastModifiedBy>사용자</cp:lastModifiedBy>
  <cp:lastPrinted>2024-12-03T10:11:50Z</cp:lastPrinted>
  <dcterms:created xsi:type="dcterms:W3CDTF">2019-02-03T09:26:33Z</dcterms:created>
  <dcterms:modified xsi:type="dcterms:W3CDTF">2026-03-17T05:35:15Z</dcterms:modified>
</cp:coreProperties>
</file>